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E:\DEIS 2023\REM Comentados 23-05-2023\"/>
    </mc:Choice>
  </mc:AlternateContent>
  <bookViews>
    <workbookView xWindow="-105" yWindow="-105" windowWidth="19425" windowHeight="10305" tabRatio="841" firstSheet="15" activeTab="18"/>
  </bookViews>
  <sheets>
    <sheet name="A01 1.4" sheetId="41" r:id="rId1"/>
    <sheet name="A02" sheetId="14" r:id="rId2"/>
    <sheet name="A03" sheetId="38" r:id="rId3"/>
    <sheet name="A04" sheetId="26" r:id="rId4"/>
    <sheet name="Sección J" sheetId="47" r:id="rId5"/>
    <sheet name="A05 1.4" sheetId="44" r:id="rId6"/>
    <sheet name="A06" sheetId="42" r:id="rId7"/>
    <sheet name="A06 Seccion E" sheetId="37" r:id="rId8"/>
    <sheet name="A07" sheetId="27" r:id="rId9"/>
    <sheet name="A08" sheetId="15" r:id="rId10"/>
    <sheet name="A09" sheetId="34" r:id="rId11"/>
    <sheet name="A11 1.4" sheetId="12" r:id="rId12"/>
    <sheet name="A11a" sheetId="11" r:id="rId13"/>
    <sheet name="A19a" sheetId="33" r:id="rId14"/>
    <sheet name="A19b" sheetId="30" r:id="rId15"/>
    <sheet name="A23" sheetId="39" r:id="rId16"/>
    <sheet name="A24" sheetId="21" r:id="rId17"/>
    <sheet name="A26 1.4" sheetId="46" r:id="rId18"/>
    <sheet name="A27" sheetId="28" r:id="rId19"/>
    <sheet name="A28" sheetId="24" r:id="rId20"/>
    <sheet name="A30" sheetId="18" r:id="rId21"/>
    <sheet name="A31" sheetId="3" r:id="rId22"/>
    <sheet name="A32 1.4" sheetId="43" r:id="rId23"/>
    <sheet name="A29" sheetId="40" r:id="rId24"/>
    <sheet name="A331.4" sheetId="45" r:id="rId25"/>
  </sheets>
  <definedNames>
    <definedName name="_xlnm._FilterDatabase" localSheetId="4" hidden="1">'Sección J'!$A$5:$H$5</definedName>
    <definedName name="FAMILIA_CON_NIÑO_NANEAS" localSheetId="5">#REF!</definedName>
    <definedName name="FAMILIA_CON_NIÑO_NANEAS" localSheetId="6">#REF!</definedName>
    <definedName name="FAMILIA_CON_NIÑO_NANEAS" localSheetId="8">#REF!</definedName>
    <definedName name="FAMILIA_CON_NIÑO_NANEAS" localSheetId="15">#REF!</definedName>
    <definedName name="FAMILIA_CON_NIÑO_NANEAS" localSheetId="17">#REF!</definedName>
    <definedName name="FAMILIA_CON_NIÑO_NANEAS" localSheetId="19">#REF!</definedName>
    <definedName name="FAMILIA_CON_NIÑO_NANEAS" localSheetId="22">#REF!</definedName>
    <definedName name="FAMILIA_CON_NIÑO_NANEAS">#REF!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19" i="46" l="1"/>
  <c r="T119" i="46"/>
  <c r="S119" i="46"/>
  <c r="R119" i="46"/>
  <c r="Q119" i="46"/>
  <c r="P119" i="46"/>
  <c r="O119" i="46"/>
  <c r="N119" i="46"/>
  <c r="M119" i="46"/>
  <c r="L119" i="46"/>
  <c r="K119" i="46"/>
  <c r="J119" i="46"/>
  <c r="I119" i="46"/>
  <c r="H119" i="46"/>
  <c r="G119" i="46"/>
  <c r="F119" i="46"/>
  <c r="E119" i="46"/>
  <c r="D119" i="46"/>
  <c r="B119" i="46" s="1"/>
  <c r="C119" i="46"/>
  <c r="B118" i="46"/>
  <c r="B117" i="46"/>
  <c r="B116" i="46"/>
  <c r="B115" i="46"/>
  <c r="B114" i="46"/>
  <c r="B113" i="46"/>
  <c r="B112" i="46"/>
  <c r="B111" i="46"/>
  <c r="B110" i="46"/>
  <c r="B109" i="46"/>
  <c r="B107" i="46"/>
  <c r="B106" i="46"/>
  <c r="B105" i="46"/>
  <c r="B104" i="46"/>
  <c r="B95" i="46"/>
  <c r="B94" i="46"/>
  <c r="C89" i="46"/>
  <c r="C88" i="46"/>
  <c r="C86" i="46"/>
  <c r="C85" i="46"/>
  <c r="C84" i="46"/>
  <c r="C83" i="46"/>
  <c r="C82" i="46"/>
  <c r="D49" i="46"/>
  <c r="B49" i="46" s="1"/>
  <c r="C49" i="46"/>
  <c r="D48" i="46"/>
  <c r="C48" i="46"/>
  <c r="B48" i="46" s="1"/>
  <c r="D47" i="46"/>
  <c r="C47" i="46"/>
  <c r="B47" i="46"/>
  <c r="D46" i="46"/>
  <c r="C46" i="46"/>
  <c r="B46" i="46" s="1"/>
  <c r="XEQ35" i="46"/>
  <c r="XEA35" i="46"/>
  <c r="XDK35" i="46"/>
  <c r="XCU35" i="46"/>
  <c r="XCE35" i="46"/>
  <c r="XBO35" i="46"/>
  <c r="XAY35" i="46"/>
  <c r="XAI35" i="46"/>
  <c r="WZS35" i="46"/>
  <c r="WZC35" i="46"/>
  <c r="WYM35" i="46"/>
  <c r="WXW35" i="46"/>
  <c r="WXG35" i="46"/>
  <c r="WWQ35" i="46"/>
  <c r="WWA35" i="46"/>
  <c r="WVK35" i="46"/>
  <c r="WUU35" i="46"/>
  <c r="WUE35" i="46"/>
  <c r="WTO35" i="46"/>
  <c r="WSY35" i="46"/>
  <c r="WSI35" i="46"/>
  <c r="WRS35" i="46"/>
  <c r="WRC35" i="46"/>
  <c r="WQM35" i="46"/>
  <c r="WPW35" i="46"/>
  <c r="WPG35" i="46"/>
  <c r="WOQ35" i="46"/>
  <c r="WOA35" i="46"/>
  <c r="WNK35" i="46"/>
  <c r="WMU35" i="46"/>
  <c r="WME35" i="46"/>
  <c r="WLO35" i="46"/>
  <c r="WKY35" i="46"/>
  <c r="WKI35" i="46"/>
  <c r="WJS35" i="46"/>
  <c r="WJC35" i="46"/>
  <c r="WIM35" i="46"/>
  <c r="WHW35" i="46"/>
  <c r="WHG35" i="46"/>
  <c r="WGQ35" i="46"/>
  <c r="WGA35" i="46"/>
  <c r="WFK35" i="46"/>
  <c r="WEU35" i="46"/>
  <c r="WEE35" i="46"/>
  <c r="WDO35" i="46"/>
  <c r="WCY35" i="46"/>
  <c r="WCI35" i="46"/>
  <c r="WBS35" i="46"/>
  <c r="WBC35" i="46"/>
  <c r="WAM35" i="46"/>
  <c r="VZW35" i="46"/>
  <c r="VZG35" i="46"/>
  <c r="VYQ35" i="46"/>
  <c r="VYA35" i="46"/>
  <c r="VXK35" i="46"/>
  <c r="VWU35" i="46"/>
  <c r="VWE35" i="46"/>
  <c r="VVO35" i="46"/>
  <c r="VUY35" i="46"/>
  <c r="VUI35" i="46"/>
  <c r="VTS35" i="46"/>
  <c r="VTC35" i="46"/>
  <c r="VSM35" i="46"/>
  <c r="VRW35" i="46"/>
  <c r="VRG35" i="46"/>
  <c r="VQQ35" i="46"/>
  <c r="VQA35" i="46"/>
  <c r="VPK35" i="46"/>
  <c r="VOU35" i="46"/>
  <c r="VOE35" i="46"/>
  <c r="VNO35" i="46"/>
  <c r="VMY35" i="46"/>
  <c r="VMI35" i="46"/>
  <c r="VLS35" i="46"/>
  <c r="VLC35" i="46"/>
  <c r="VKM35" i="46"/>
  <c r="VJW35" i="46"/>
  <c r="VJG35" i="46"/>
  <c r="VIQ35" i="46"/>
  <c r="VIA35" i="46"/>
  <c r="VHK35" i="46"/>
  <c r="VGU35" i="46"/>
  <c r="VGE35" i="46"/>
  <c r="VFO35" i="46"/>
  <c r="VEY35" i="46"/>
  <c r="VEI35" i="46"/>
  <c r="VDS35" i="46"/>
  <c r="VDC35" i="46"/>
  <c r="VCM35" i="46"/>
  <c r="VBW35" i="46"/>
  <c r="VBG35" i="46"/>
  <c r="VAQ35" i="46"/>
  <c r="VAA35" i="46"/>
  <c r="UZK35" i="46"/>
  <c r="UYU35" i="46"/>
  <c r="UYE35" i="46"/>
  <c r="UXO35" i="46"/>
  <c r="UWY35" i="46"/>
  <c r="UWI35" i="46"/>
  <c r="UVS35" i="46"/>
  <c r="UVC35" i="46"/>
  <c r="UUM35" i="46"/>
  <c r="UTW35" i="46"/>
  <c r="UTG35" i="46"/>
  <c r="USQ35" i="46"/>
  <c r="USA35" i="46"/>
  <c r="URK35" i="46"/>
  <c r="UQU35" i="46"/>
  <c r="UQE35" i="46"/>
  <c r="UPO35" i="46"/>
  <c r="UOY35" i="46"/>
  <c r="UOI35" i="46"/>
  <c r="UNS35" i="46"/>
  <c r="UNC35" i="46"/>
  <c r="UMM35" i="46"/>
  <c r="ULW35" i="46"/>
  <c r="ULG35" i="46"/>
  <c r="UKQ35" i="46"/>
  <c r="UKA35" i="46"/>
  <c r="UJK35" i="46"/>
  <c r="UIU35" i="46"/>
  <c r="UIE35" i="46"/>
  <c r="UHO35" i="46"/>
  <c r="UGY35" i="46"/>
  <c r="UGI35" i="46"/>
  <c r="UFS35" i="46"/>
  <c r="UFC35" i="46"/>
  <c r="UEM35" i="46"/>
  <c r="UDW35" i="46"/>
  <c r="UDG35" i="46"/>
  <c r="UCQ35" i="46"/>
  <c r="UCA35" i="46"/>
  <c r="UBK35" i="46"/>
  <c r="UAU35" i="46"/>
  <c r="UAE35" i="46"/>
  <c r="TZO35" i="46"/>
  <c r="TYY35" i="46"/>
  <c r="TYI35" i="46"/>
  <c r="TXS35" i="46"/>
  <c r="TXC35" i="46"/>
  <c r="TWM35" i="46"/>
  <c r="TVW35" i="46"/>
  <c r="TVG35" i="46"/>
  <c r="TUQ35" i="46"/>
  <c r="TUA35" i="46"/>
  <c r="TTK35" i="46"/>
  <c r="TSU35" i="46"/>
  <c r="TSE35" i="46"/>
  <c r="TRO35" i="46"/>
  <c r="TQY35" i="46"/>
  <c r="TQI35" i="46"/>
  <c r="TPS35" i="46"/>
  <c r="TPC35" i="46"/>
  <c r="TOM35" i="46"/>
  <c r="TNW35" i="46"/>
  <c r="TNG35" i="46"/>
  <c r="TMQ35" i="46"/>
  <c r="TMA35" i="46"/>
  <c r="TLK35" i="46"/>
  <c r="TKU35" i="46"/>
  <c r="TKE35" i="46"/>
  <c r="TJO35" i="46"/>
  <c r="TIY35" i="46"/>
  <c r="TII35" i="46"/>
  <c r="THS35" i="46"/>
  <c r="THC35" i="46"/>
  <c r="TGM35" i="46"/>
  <c r="TFW35" i="46"/>
  <c r="TFG35" i="46"/>
  <c r="TEQ35" i="46"/>
  <c r="TEA35" i="46"/>
  <c r="TDK35" i="46"/>
  <c r="TCU35" i="46"/>
  <c r="TCE35" i="46"/>
  <c r="TBO35" i="46"/>
  <c r="TAY35" i="46"/>
  <c r="TAI35" i="46"/>
  <c r="SZS35" i="46"/>
  <c r="SZC35" i="46"/>
  <c r="SYM35" i="46"/>
  <c r="SXW35" i="46"/>
  <c r="SXG35" i="46"/>
  <c r="SWQ35" i="46"/>
  <c r="SWA35" i="46"/>
  <c r="SVK35" i="46"/>
  <c r="SUU35" i="46"/>
  <c r="SUE35" i="46"/>
  <c r="STO35" i="46"/>
  <c r="SSY35" i="46"/>
  <c r="SSI35" i="46"/>
  <c r="SRS35" i="46"/>
  <c r="SRC35" i="46"/>
  <c r="SQM35" i="46"/>
  <c r="SPW35" i="46"/>
  <c r="SPG35" i="46"/>
  <c r="SOQ35" i="46"/>
  <c r="SOA35" i="46"/>
  <c r="SNK35" i="46"/>
  <c r="SMU35" i="46"/>
  <c r="SME35" i="46"/>
  <c r="SLO35" i="46"/>
  <c r="SKY35" i="46"/>
  <c r="SKI35" i="46"/>
  <c r="SJS35" i="46"/>
  <c r="SJC35" i="46"/>
  <c r="SIM35" i="46"/>
  <c r="SHW35" i="46"/>
  <c r="SHG35" i="46"/>
  <c r="SGQ35" i="46"/>
  <c r="SGA35" i="46"/>
  <c r="SFK35" i="46"/>
  <c r="SEU35" i="46"/>
  <c r="SEE35" i="46"/>
  <c r="SDO35" i="46"/>
  <c r="SCY35" i="46"/>
  <c r="SCI35" i="46"/>
  <c r="SBS35" i="46"/>
  <c r="SBC35" i="46"/>
  <c r="SAM35" i="46"/>
  <c r="RZW35" i="46"/>
  <c r="RZG35" i="46"/>
  <c r="RYQ35" i="46"/>
  <c r="RYA35" i="46"/>
  <c r="RXK35" i="46"/>
  <c r="RWU35" i="46"/>
  <c r="RWE35" i="46"/>
  <c r="RVO35" i="46"/>
  <c r="RUY35" i="46"/>
  <c r="RUI35" i="46"/>
  <c r="RTS35" i="46"/>
  <c r="RTC35" i="46"/>
  <c r="RSM35" i="46"/>
  <c r="RRW35" i="46"/>
  <c r="RRG35" i="46"/>
  <c r="RQQ35" i="46"/>
  <c r="RQA35" i="46"/>
  <c r="RPK35" i="46"/>
  <c r="ROU35" i="46"/>
  <c r="ROE35" i="46"/>
  <c r="RNO35" i="46"/>
  <c r="RMY35" i="46"/>
  <c r="RMI35" i="46"/>
  <c r="RLS35" i="46"/>
  <c r="RLC35" i="46"/>
  <c r="RKM35" i="46"/>
  <c r="RJW35" i="46"/>
  <c r="RJG35" i="46"/>
  <c r="RIQ35" i="46"/>
  <c r="RIA35" i="46"/>
  <c r="RHK35" i="46"/>
  <c r="RGU35" i="46"/>
  <c r="RGE35" i="46"/>
  <c r="RFO35" i="46"/>
  <c r="REY35" i="46"/>
  <c r="REI35" i="46"/>
  <c r="RDS35" i="46"/>
  <c r="RDC35" i="46"/>
  <c r="RCM35" i="46"/>
  <c r="RBW35" i="46"/>
  <c r="RBG35" i="46"/>
  <c r="RAQ35" i="46"/>
  <c r="RAA35" i="46"/>
  <c r="QZK35" i="46"/>
  <c r="QYU35" i="46"/>
  <c r="QYE35" i="46"/>
  <c r="QXO35" i="46"/>
  <c r="QWY35" i="46"/>
  <c r="QWI35" i="46"/>
  <c r="QVS35" i="46"/>
  <c r="QVC35" i="46"/>
  <c r="QUM35" i="46"/>
  <c r="QTW35" i="46"/>
  <c r="QTG35" i="46"/>
  <c r="QSQ35" i="46"/>
  <c r="QSA35" i="46"/>
  <c r="QRK35" i="46"/>
  <c r="QQU35" i="46"/>
  <c r="QQE35" i="46"/>
  <c r="QPO35" i="46"/>
  <c r="QOY35" i="46"/>
  <c r="QOI35" i="46"/>
  <c r="QNS35" i="46"/>
  <c r="QNC35" i="46"/>
  <c r="QMM35" i="46"/>
  <c r="QLW35" i="46"/>
  <c r="QLG35" i="46"/>
  <c r="QKQ35" i="46"/>
  <c r="QKA35" i="46"/>
  <c r="QJK35" i="46"/>
  <c r="QIU35" i="46"/>
  <c r="QIE35" i="46"/>
  <c r="QHO35" i="46"/>
  <c r="QGY35" i="46"/>
  <c r="QGI35" i="46"/>
  <c r="QFS35" i="46"/>
  <c r="QFC35" i="46"/>
  <c r="QEM35" i="46"/>
  <c r="QDW35" i="46"/>
  <c r="QDG35" i="46"/>
  <c r="QCQ35" i="46"/>
  <c r="QCA35" i="46"/>
  <c r="QBK35" i="46"/>
  <c r="QAU35" i="46"/>
  <c r="QAE35" i="46"/>
  <c r="PZO35" i="46"/>
  <c r="PYY35" i="46"/>
  <c r="PYI35" i="46"/>
  <c r="PXS35" i="46"/>
  <c r="PXC35" i="46"/>
  <c r="PWM35" i="46"/>
  <c r="PVW35" i="46"/>
  <c r="PVG35" i="46"/>
  <c r="PUQ35" i="46"/>
  <c r="PUA35" i="46"/>
  <c r="PTK35" i="46"/>
  <c r="PSU35" i="46"/>
  <c r="PSE35" i="46"/>
  <c r="PRO35" i="46"/>
  <c r="PQY35" i="46"/>
  <c r="PQI35" i="46"/>
  <c r="PPS35" i="46"/>
  <c r="PPC35" i="46"/>
  <c r="POM35" i="46"/>
  <c r="PNW35" i="46"/>
  <c r="PNG35" i="46"/>
  <c r="PMQ35" i="46"/>
  <c r="PMA35" i="46"/>
  <c r="PLK35" i="46"/>
  <c r="PKU35" i="46"/>
  <c r="PKE35" i="46"/>
  <c r="PJO35" i="46"/>
  <c r="PIY35" i="46"/>
  <c r="PII35" i="46"/>
  <c r="PHS35" i="46"/>
  <c r="PHC35" i="46"/>
  <c r="PGM35" i="46"/>
  <c r="PFW35" i="46"/>
  <c r="PFG35" i="46"/>
  <c r="PEQ35" i="46"/>
  <c r="PEA35" i="46"/>
  <c r="PDK35" i="46"/>
  <c r="PCU35" i="46"/>
  <c r="PCE35" i="46"/>
  <c r="PBO35" i="46"/>
  <c r="PAY35" i="46"/>
  <c r="PAI35" i="46"/>
  <c r="OZS35" i="46"/>
  <c r="OZC35" i="46"/>
  <c r="OYM35" i="46"/>
  <c r="OXW35" i="46"/>
  <c r="OXG35" i="46"/>
  <c r="OWQ35" i="46"/>
  <c r="OWA35" i="46"/>
  <c r="OVK35" i="46"/>
  <c r="OUU35" i="46"/>
  <c r="OUE35" i="46"/>
  <c r="OTO35" i="46"/>
  <c r="OSY35" i="46"/>
  <c r="OSI35" i="46"/>
  <c r="ORS35" i="46"/>
  <c r="ORC35" i="46"/>
  <c r="OQM35" i="46"/>
  <c r="OPW35" i="46"/>
  <c r="OPG35" i="46"/>
  <c r="OOQ35" i="46"/>
  <c r="OOA35" i="46"/>
  <c r="ONK35" i="46"/>
  <c r="OMU35" i="46"/>
  <c r="OME35" i="46"/>
  <c r="OLO35" i="46"/>
  <c r="OKY35" i="46"/>
  <c r="OKI35" i="46"/>
  <c r="OJS35" i="46"/>
  <c r="OJC35" i="46"/>
  <c r="OIM35" i="46"/>
  <c r="OHW35" i="46"/>
  <c r="OHG35" i="46"/>
  <c r="OGQ35" i="46"/>
  <c r="OGA35" i="46"/>
  <c r="OFK35" i="46"/>
  <c r="OEU35" i="46"/>
  <c r="OEE35" i="46"/>
  <c r="ODO35" i="46"/>
  <c r="OCY35" i="46"/>
  <c r="OCI35" i="46"/>
  <c r="OBS35" i="46"/>
  <c r="OBC35" i="46"/>
  <c r="OAM35" i="46"/>
  <c r="NZW35" i="46"/>
  <c r="NZG35" i="46"/>
  <c r="NYQ35" i="46"/>
  <c r="NYA35" i="46"/>
  <c r="NXK35" i="46"/>
  <c r="NWU35" i="46"/>
  <c r="NWE35" i="46"/>
  <c r="NVO35" i="46"/>
  <c r="NUY35" i="46"/>
  <c r="NUI35" i="46"/>
  <c r="NTS35" i="46"/>
  <c r="NTC35" i="46"/>
  <c r="NSM35" i="46"/>
  <c r="NRW35" i="46"/>
  <c r="NRG35" i="46"/>
  <c r="NQQ35" i="46"/>
  <c r="NQA35" i="46"/>
  <c r="NPK35" i="46"/>
  <c r="NOU35" i="46"/>
  <c r="NOE35" i="46"/>
  <c r="NNO35" i="46"/>
  <c r="NMY35" i="46"/>
  <c r="NMI35" i="46"/>
  <c r="NLS35" i="46"/>
  <c r="NLC35" i="46"/>
  <c r="NKM35" i="46"/>
  <c r="NJW35" i="46"/>
  <c r="NJG35" i="46"/>
  <c r="NIQ35" i="46"/>
  <c r="NIA35" i="46"/>
  <c r="NHK35" i="46"/>
  <c r="NGU35" i="46"/>
  <c r="NGE35" i="46"/>
  <c r="NFO35" i="46"/>
  <c r="NEY35" i="46"/>
  <c r="NEI35" i="46"/>
  <c r="NDS35" i="46"/>
  <c r="NDC35" i="46"/>
  <c r="NCM35" i="46"/>
  <c r="NBW35" i="46"/>
  <c r="NBG35" i="46"/>
  <c r="NAQ35" i="46"/>
  <c r="NAA35" i="46"/>
  <c r="MZK35" i="46"/>
  <c r="MYU35" i="46"/>
  <c r="MYE35" i="46"/>
  <c r="MXO35" i="46"/>
  <c r="MWY35" i="46"/>
  <c r="MWI35" i="46"/>
  <c r="MVS35" i="46"/>
  <c r="MVC35" i="46"/>
  <c r="MUM35" i="46"/>
  <c r="MTW35" i="46"/>
  <c r="MTG35" i="46"/>
  <c r="MSQ35" i="46"/>
  <c r="MSA35" i="46"/>
  <c r="MRK35" i="46"/>
  <c r="MQU35" i="46"/>
  <c r="MQE35" i="46"/>
  <c r="MPO35" i="46"/>
  <c r="MOY35" i="46"/>
  <c r="MOI35" i="46"/>
  <c r="MNS35" i="46"/>
  <c r="MNC35" i="46"/>
  <c r="MMM35" i="46"/>
  <c r="MLW35" i="46"/>
  <c r="MLG35" i="46"/>
  <c r="MKQ35" i="46"/>
  <c r="MKA35" i="46"/>
  <c r="MJK35" i="46"/>
  <c r="MIU35" i="46"/>
  <c r="MIE35" i="46"/>
  <c r="MHO35" i="46"/>
  <c r="MGY35" i="46"/>
  <c r="MGI35" i="46"/>
  <c r="MFS35" i="46"/>
  <c r="MFC35" i="46"/>
  <c r="MEM35" i="46"/>
  <c r="MDW35" i="46"/>
  <c r="MDG35" i="46"/>
  <c r="MCQ35" i="46"/>
  <c r="MCA35" i="46"/>
  <c r="MBK35" i="46"/>
  <c r="MAU35" i="46"/>
  <c r="MAE35" i="46"/>
  <c r="LZO35" i="46"/>
  <c r="LYY35" i="46"/>
  <c r="LYI35" i="46"/>
  <c r="LXS35" i="46"/>
  <c r="LXC35" i="46"/>
  <c r="LWM35" i="46"/>
  <c r="LVW35" i="46"/>
  <c r="LVG35" i="46"/>
  <c r="LUQ35" i="46"/>
  <c r="LUA35" i="46"/>
  <c r="LTK35" i="46"/>
  <c r="LSU35" i="46"/>
  <c r="LSE35" i="46"/>
  <c r="LRO35" i="46"/>
  <c r="LQY35" i="46"/>
  <c r="LQI35" i="46"/>
  <c r="LPS35" i="46"/>
  <c r="LPC35" i="46"/>
  <c r="LOM35" i="46"/>
  <c r="LNW35" i="46"/>
  <c r="LNG35" i="46"/>
  <c r="LMQ35" i="46"/>
  <c r="LMA35" i="46"/>
  <c r="LLK35" i="46"/>
  <c r="LKU35" i="46"/>
  <c r="LKE35" i="46"/>
  <c r="LJO35" i="46"/>
  <c r="LIY35" i="46"/>
  <c r="LII35" i="46"/>
  <c r="LHS35" i="46"/>
  <c r="LHC35" i="46"/>
  <c r="LGM35" i="46"/>
  <c r="LFW35" i="46"/>
  <c r="LFG35" i="46"/>
  <c r="LEQ35" i="46"/>
  <c r="LEA35" i="46"/>
  <c r="LDK35" i="46"/>
  <c r="LCU35" i="46"/>
  <c r="LCE35" i="46"/>
  <c r="LBO35" i="46"/>
  <c r="LAY35" i="46"/>
  <c r="LAI35" i="46"/>
  <c r="KZS35" i="46"/>
  <c r="KZC35" i="46"/>
  <c r="KYM35" i="46"/>
  <c r="KXW35" i="46"/>
  <c r="KXG35" i="46"/>
  <c r="KWQ35" i="46"/>
  <c r="KWA35" i="46"/>
  <c r="KVK35" i="46"/>
  <c r="KUU35" i="46"/>
  <c r="KUE35" i="46"/>
  <c r="KTO35" i="46"/>
  <c r="KSY35" i="46"/>
  <c r="KSI35" i="46"/>
  <c r="KRS35" i="46"/>
  <c r="KRC35" i="46"/>
  <c r="KQM35" i="46"/>
  <c r="KPW35" i="46"/>
  <c r="KPG35" i="46"/>
  <c r="KOQ35" i="46"/>
  <c r="KOA35" i="46"/>
  <c r="KNK35" i="46"/>
  <c r="KMU35" i="46"/>
  <c r="KME35" i="46"/>
  <c r="KLO35" i="46"/>
  <c r="KKY35" i="46"/>
  <c r="KKI35" i="46"/>
  <c r="KJS35" i="46"/>
  <c r="KJC35" i="46"/>
  <c r="KIM35" i="46"/>
  <c r="KHW35" i="46"/>
  <c r="KHG35" i="46"/>
  <c r="KGQ35" i="46"/>
  <c r="KGA35" i="46"/>
  <c r="KFK35" i="46"/>
  <c r="KEU35" i="46"/>
  <c r="KEE35" i="46"/>
  <c r="KDO35" i="46"/>
  <c r="KCY35" i="46"/>
  <c r="KCI35" i="46"/>
  <c r="KBS35" i="46"/>
  <c r="KBC35" i="46"/>
  <c r="KAM35" i="46"/>
  <c r="JZW35" i="46"/>
  <c r="JZG35" i="46"/>
  <c r="JYQ35" i="46"/>
  <c r="JYA35" i="46"/>
  <c r="JXK35" i="46"/>
  <c r="JWU35" i="46"/>
  <c r="JWE35" i="46"/>
  <c r="JVO35" i="46"/>
  <c r="JUY35" i="46"/>
  <c r="JUI35" i="46"/>
  <c r="JTS35" i="46"/>
  <c r="JTC35" i="46"/>
  <c r="JSM35" i="46"/>
  <c r="JRW35" i="46"/>
  <c r="JRG35" i="46"/>
  <c r="JQQ35" i="46"/>
  <c r="JQA35" i="46"/>
  <c r="JPK35" i="46"/>
  <c r="JOU35" i="46"/>
  <c r="JOE35" i="46"/>
  <c r="JNO35" i="46"/>
  <c r="JMY35" i="46"/>
  <c r="JMI35" i="46"/>
  <c r="JLS35" i="46"/>
  <c r="JLC35" i="46"/>
  <c r="JKM35" i="46"/>
  <c r="JJW35" i="46"/>
  <c r="JJG35" i="46"/>
  <c r="JIQ35" i="46"/>
  <c r="JIA35" i="46"/>
  <c r="JHK35" i="46"/>
  <c r="JGU35" i="46"/>
  <c r="JGE35" i="46"/>
  <c r="JFO35" i="46"/>
  <c r="JEY35" i="46"/>
  <c r="JEI35" i="46"/>
  <c r="JDS35" i="46"/>
  <c r="JDC35" i="46"/>
  <c r="JCM35" i="46"/>
  <c r="JBW35" i="46"/>
  <c r="JBG35" i="46"/>
  <c r="JAQ35" i="46"/>
  <c r="JAA35" i="46"/>
  <c r="IZK35" i="46"/>
  <c r="IYU35" i="46"/>
  <c r="IYE35" i="46"/>
  <c r="IXO35" i="46"/>
  <c r="IWY35" i="46"/>
  <c r="IWI35" i="46"/>
  <c r="IVS35" i="46"/>
  <c r="IVC35" i="46"/>
  <c r="IUM35" i="46"/>
  <c r="ITW35" i="46"/>
  <c r="ITG35" i="46"/>
  <c r="ISQ35" i="46"/>
  <c r="ISA35" i="46"/>
  <c r="IRK35" i="46"/>
  <c r="IQU35" i="46"/>
  <c r="IQE35" i="46"/>
  <c r="IPO35" i="46"/>
  <c r="IOY35" i="46"/>
  <c r="IOI35" i="46"/>
  <c r="INS35" i="46"/>
  <c r="INC35" i="46"/>
  <c r="IMM35" i="46"/>
  <c r="ILW35" i="46"/>
  <c r="ILG35" i="46"/>
  <c r="IKQ35" i="46"/>
  <c r="IKA35" i="46"/>
  <c r="IJK35" i="46"/>
  <c r="IIU35" i="46"/>
  <c r="IIE35" i="46"/>
  <c r="IHO35" i="46"/>
  <c r="IGY35" i="46"/>
  <c r="IGI35" i="46"/>
  <c r="IFS35" i="46"/>
  <c r="IFC35" i="46"/>
  <c r="IEM35" i="46"/>
  <c r="IDW35" i="46"/>
  <c r="IDG35" i="46"/>
  <c r="ICQ35" i="46"/>
  <c r="ICA35" i="46"/>
  <c r="IBK35" i="46"/>
  <c r="IAU35" i="46"/>
  <c r="IAE35" i="46"/>
  <c r="HZO35" i="46"/>
  <c r="HYY35" i="46"/>
  <c r="HYI35" i="46"/>
  <c r="HXS35" i="46"/>
  <c r="HXC35" i="46"/>
  <c r="HWM35" i="46"/>
  <c r="HVW35" i="46"/>
  <c r="HVG35" i="46"/>
  <c r="HUQ35" i="46"/>
  <c r="HUA35" i="46"/>
  <c r="HTK35" i="46"/>
  <c r="HSU35" i="46"/>
  <c r="HSE35" i="46"/>
  <c r="HRO35" i="46"/>
  <c r="HQY35" i="46"/>
  <c r="HQI35" i="46"/>
  <c r="HPS35" i="46"/>
  <c r="HPC35" i="46"/>
  <c r="HOM35" i="46"/>
  <c r="HNW35" i="46"/>
  <c r="HNG35" i="46"/>
  <c r="HMQ35" i="46"/>
  <c r="HMA35" i="46"/>
  <c r="HLK35" i="46"/>
  <c r="HKU35" i="46"/>
  <c r="HKE35" i="46"/>
  <c r="HJO35" i="46"/>
  <c r="HIY35" i="46"/>
  <c r="HII35" i="46"/>
  <c r="HHS35" i="46"/>
  <c r="HHC35" i="46"/>
  <c r="HGM35" i="46"/>
  <c r="HFW35" i="46"/>
  <c r="HFG35" i="46"/>
  <c r="HEQ35" i="46"/>
  <c r="HEA35" i="46"/>
  <c r="HDK35" i="46"/>
  <c r="HCU35" i="46"/>
  <c r="HCE35" i="46"/>
  <c r="HBO35" i="46"/>
  <c r="HAY35" i="46"/>
  <c r="HAI35" i="46"/>
  <c r="GZS35" i="46"/>
  <c r="GZC35" i="46"/>
  <c r="GYM35" i="46"/>
  <c r="GXW35" i="46"/>
  <c r="GXG35" i="46"/>
  <c r="GWQ35" i="46"/>
  <c r="GWA35" i="46"/>
  <c r="GVK35" i="46"/>
  <c r="GUU35" i="46"/>
  <c r="GUE35" i="46"/>
  <c r="GTO35" i="46"/>
  <c r="GSY35" i="46"/>
  <c r="GSI35" i="46"/>
  <c r="GRS35" i="46"/>
  <c r="GRC35" i="46"/>
  <c r="GQM35" i="46"/>
  <c r="GPW35" i="46"/>
  <c r="GPG35" i="46"/>
  <c r="GOQ35" i="46"/>
  <c r="GOA35" i="46"/>
  <c r="GNK35" i="46"/>
  <c r="GMU35" i="46"/>
  <c r="GME35" i="46"/>
  <c r="GLO35" i="46"/>
  <c r="GKY35" i="46"/>
  <c r="GKI35" i="46"/>
  <c r="GJS35" i="46"/>
  <c r="GJC35" i="46"/>
  <c r="GIM35" i="46"/>
  <c r="GHW35" i="46"/>
  <c r="GHG35" i="46"/>
  <c r="GGQ35" i="46"/>
  <c r="GGA35" i="46"/>
  <c r="GFK35" i="46"/>
  <c r="GEU35" i="46"/>
  <c r="GEE35" i="46"/>
  <c r="GDO35" i="46"/>
  <c r="GCY35" i="46"/>
  <c r="GCI35" i="46"/>
  <c r="GBS35" i="46"/>
  <c r="GBC35" i="46"/>
  <c r="GAM35" i="46"/>
  <c r="FZW35" i="46"/>
  <c r="FZG35" i="46"/>
  <c r="FYQ35" i="46"/>
  <c r="FYA35" i="46"/>
  <c r="FXK35" i="46"/>
  <c r="FWU35" i="46"/>
  <c r="FWE35" i="46"/>
  <c r="FVO35" i="46"/>
  <c r="FUY35" i="46"/>
  <c r="FUI35" i="46"/>
  <c r="FTS35" i="46"/>
  <c r="FTC35" i="46"/>
  <c r="FSM35" i="46"/>
  <c r="FRW35" i="46"/>
  <c r="FRG35" i="46"/>
  <c r="FQQ35" i="46"/>
  <c r="FQA35" i="46"/>
  <c r="FPK35" i="46"/>
  <c r="FOU35" i="46"/>
  <c r="FOE35" i="46"/>
  <c r="FNO35" i="46"/>
  <c r="FMY35" i="46"/>
  <c r="FMI35" i="46"/>
  <c r="FLS35" i="46"/>
  <c r="FLC35" i="46"/>
  <c r="FKM35" i="46"/>
  <c r="FJW35" i="46"/>
  <c r="FJG35" i="46"/>
  <c r="FIQ35" i="46"/>
  <c r="FIA35" i="46"/>
  <c r="FHK35" i="46"/>
  <c r="FGU35" i="46"/>
  <c r="FGE35" i="46"/>
  <c r="FFO35" i="46"/>
  <c r="FEY35" i="46"/>
  <c r="FEI35" i="46"/>
  <c r="FDS35" i="46"/>
  <c r="FDC35" i="46"/>
  <c r="FCM35" i="46"/>
  <c r="FBW35" i="46"/>
  <c r="FBG35" i="46"/>
  <c r="FAQ35" i="46"/>
  <c r="FAA35" i="46"/>
  <c r="EZK35" i="46"/>
  <c r="EYU35" i="46"/>
  <c r="EYE35" i="46"/>
  <c r="EXO35" i="46"/>
  <c r="EWY35" i="46"/>
  <c r="EWI35" i="46"/>
  <c r="EVS35" i="46"/>
  <c r="EVC35" i="46"/>
  <c r="EUM35" i="46"/>
  <c r="ETW35" i="46"/>
  <c r="ETG35" i="46"/>
  <c r="ESQ35" i="46"/>
  <c r="ESA35" i="46"/>
  <c r="ERK35" i="46"/>
  <c r="EQU35" i="46"/>
  <c r="EQE35" i="46"/>
  <c r="EPO35" i="46"/>
  <c r="EOY35" i="46"/>
  <c r="EOI35" i="46"/>
  <c r="ENS35" i="46"/>
  <c r="ENC35" i="46"/>
  <c r="EMM35" i="46"/>
  <c r="ELW35" i="46"/>
  <c r="ELG35" i="46"/>
  <c r="EKQ35" i="46"/>
  <c r="EKA35" i="46"/>
  <c r="EJK35" i="46"/>
  <c r="EIU35" i="46"/>
  <c r="EIE35" i="46"/>
  <c r="EHO35" i="46"/>
  <c r="EGY35" i="46"/>
  <c r="EGI35" i="46"/>
  <c r="EFS35" i="46"/>
  <c r="EFC35" i="46"/>
  <c r="EEM35" i="46"/>
  <c r="EDW35" i="46"/>
  <c r="EDG35" i="46"/>
  <c r="ECQ35" i="46"/>
  <c r="ECA35" i="46"/>
  <c r="EBK35" i="46"/>
  <c r="EAU35" i="46"/>
  <c r="EAE35" i="46"/>
  <c r="DZO35" i="46"/>
  <c r="DYY35" i="46"/>
  <c r="DYI35" i="46"/>
  <c r="DXS35" i="46"/>
  <c r="DXC35" i="46"/>
  <c r="DWM35" i="46"/>
  <c r="DVW35" i="46"/>
  <c r="DVG35" i="46"/>
  <c r="DUQ35" i="46"/>
  <c r="DUA35" i="46"/>
  <c r="DTK35" i="46"/>
  <c r="DSU35" i="46"/>
  <c r="DSE35" i="46"/>
  <c r="DRO35" i="46"/>
  <c r="DQY35" i="46"/>
  <c r="DQI35" i="46"/>
  <c r="DPS35" i="46"/>
  <c r="DPC35" i="46"/>
  <c r="DOM35" i="46"/>
  <c r="DNW35" i="46"/>
  <c r="DNG35" i="46"/>
  <c r="DMQ35" i="46"/>
  <c r="DMA35" i="46"/>
  <c r="DLK35" i="46"/>
  <c r="DKU35" i="46"/>
  <c r="DKE35" i="46"/>
  <c r="DJO35" i="46"/>
  <c r="DIY35" i="46"/>
  <c r="DII35" i="46"/>
  <c r="DHS35" i="46"/>
  <c r="DHC35" i="46"/>
  <c r="DGM35" i="46"/>
  <c r="DFW35" i="46"/>
  <c r="DFG35" i="46"/>
  <c r="DEQ35" i="46"/>
  <c r="DEA35" i="46"/>
  <c r="DDK35" i="46"/>
  <c r="DCU35" i="46"/>
  <c r="DCE35" i="46"/>
  <c r="DBO35" i="46"/>
  <c r="DAY35" i="46"/>
  <c r="DAI35" i="46"/>
  <c r="CZS35" i="46"/>
  <c r="CZC35" i="46"/>
  <c r="CYM35" i="46"/>
  <c r="CXW35" i="46"/>
  <c r="CXG35" i="46"/>
  <c r="CWQ35" i="46"/>
  <c r="CWA35" i="46"/>
  <c r="CVK35" i="46"/>
  <c r="CUU35" i="46"/>
  <c r="CUE35" i="46"/>
  <c r="CTO35" i="46"/>
  <c r="CSY35" i="46"/>
  <c r="CSI35" i="46"/>
  <c r="CRS35" i="46"/>
  <c r="CRC35" i="46"/>
  <c r="CQM35" i="46"/>
  <c r="CPW35" i="46"/>
  <c r="CPG35" i="46"/>
  <c r="COQ35" i="46"/>
  <c r="COA35" i="46"/>
  <c r="CNK35" i="46"/>
  <c r="CMU35" i="46"/>
  <c r="CME35" i="46"/>
  <c r="CLO35" i="46"/>
  <c r="CKY35" i="46"/>
  <c r="CKI35" i="46"/>
  <c r="CJS35" i="46"/>
  <c r="CJC35" i="46"/>
  <c r="CIM35" i="46"/>
  <c r="CHW35" i="46"/>
  <c r="CHG35" i="46"/>
  <c r="CGQ35" i="46"/>
  <c r="CGA35" i="46"/>
  <c r="CFK35" i="46"/>
  <c r="CEU35" i="46"/>
  <c r="CEE35" i="46"/>
  <c r="CDO35" i="46"/>
  <c r="CCY35" i="46"/>
  <c r="CCI35" i="46"/>
  <c r="CBS35" i="46"/>
  <c r="CBC35" i="46"/>
  <c r="CAM35" i="46"/>
  <c r="BZW35" i="46"/>
  <c r="BZG35" i="46"/>
  <c r="BYQ35" i="46"/>
  <c r="BYA35" i="46"/>
  <c r="BXK35" i="46"/>
  <c r="BWU35" i="46"/>
  <c r="BWE35" i="46"/>
  <c r="BVO35" i="46"/>
  <c r="BUY35" i="46"/>
  <c r="BUI35" i="46"/>
  <c r="BTS35" i="46"/>
  <c r="BTC35" i="46"/>
  <c r="BSM35" i="46"/>
  <c r="BRW35" i="46"/>
  <c r="BRG35" i="46"/>
  <c r="BQQ35" i="46"/>
  <c r="BQA35" i="46"/>
  <c r="BPK35" i="46"/>
  <c r="BOU35" i="46"/>
  <c r="BOE35" i="46"/>
  <c r="BNO35" i="46"/>
  <c r="BMY35" i="46"/>
  <c r="BMI35" i="46"/>
  <c r="BLS35" i="46"/>
  <c r="BLC35" i="46"/>
  <c r="BKM35" i="46"/>
  <c r="BJW35" i="46"/>
  <c r="BJG35" i="46"/>
  <c r="BIQ35" i="46"/>
  <c r="BIA35" i="46"/>
  <c r="BHK35" i="46"/>
  <c r="BGU35" i="46"/>
  <c r="BGE35" i="46"/>
  <c r="BFO35" i="46"/>
  <c r="BEY35" i="46"/>
  <c r="BEI35" i="46"/>
  <c r="BDS35" i="46"/>
  <c r="BDC35" i="46"/>
  <c r="BCM35" i="46"/>
  <c r="BBW35" i="46"/>
  <c r="BBG35" i="46"/>
  <c r="BAQ35" i="46"/>
  <c r="BAA35" i="46"/>
  <c r="AZK35" i="46"/>
  <c r="AYU35" i="46"/>
  <c r="AYE35" i="46"/>
  <c r="AXO35" i="46"/>
  <c r="AWY35" i="46"/>
  <c r="AWI35" i="46"/>
  <c r="AVS35" i="46"/>
  <c r="AVC35" i="46"/>
  <c r="AUM35" i="46"/>
  <c r="ATW35" i="46"/>
  <c r="ATG35" i="46"/>
  <c r="ASQ35" i="46"/>
  <c r="ASA35" i="46"/>
  <c r="ARK35" i="46"/>
  <c r="AQU35" i="46"/>
  <c r="AQE35" i="46"/>
  <c r="APO35" i="46"/>
  <c r="AOY35" i="46"/>
  <c r="AOI35" i="46"/>
  <c r="ANS35" i="46"/>
  <c r="ANC35" i="46"/>
  <c r="AMM35" i="46"/>
  <c r="ALW35" i="46"/>
  <c r="ALG35" i="46"/>
  <c r="AKQ35" i="46"/>
  <c r="AKA35" i="46"/>
  <c r="P35" i="46"/>
  <c r="C35" i="46"/>
  <c r="XEQ34" i="46"/>
  <c r="XEA34" i="46"/>
  <c r="XDK34" i="46"/>
  <c r="XCU34" i="46"/>
  <c r="XCE34" i="46"/>
  <c r="XBO34" i="46"/>
  <c r="XAY34" i="46"/>
  <c r="XAI34" i="46"/>
  <c r="WZS34" i="46"/>
  <c r="WZC34" i="46"/>
  <c r="WYM34" i="46"/>
  <c r="WXW34" i="46"/>
  <c r="WXG34" i="46"/>
  <c r="WWQ34" i="46"/>
  <c r="WWA34" i="46"/>
  <c r="WVK34" i="46"/>
  <c r="WUU34" i="46"/>
  <c r="WUE34" i="46"/>
  <c r="WTO34" i="46"/>
  <c r="WSY34" i="46"/>
  <c r="WSI34" i="46"/>
  <c r="WRS34" i="46"/>
  <c r="WRC34" i="46"/>
  <c r="WQM34" i="46"/>
  <c r="WPW34" i="46"/>
  <c r="WPG34" i="46"/>
  <c r="WOQ34" i="46"/>
  <c r="WOA34" i="46"/>
  <c r="WNK34" i="46"/>
  <c r="WMU34" i="46"/>
  <c r="WME34" i="46"/>
  <c r="WLO34" i="46"/>
  <c r="WKY34" i="46"/>
  <c r="WKI34" i="46"/>
  <c r="WJS34" i="46"/>
  <c r="WJC34" i="46"/>
  <c r="WIM34" i="46"/>
  <c r="WHW34" i="46"/>
  <c r="WHG34" i="46"/>
  <c r="WGQ34" i="46"/>
  <c r="WGA34" i="46"/>
  <c r="WFK34" i="46"/>
  <c r="WEU34" i="46"/>
  <c r="WEE34" i="46"/>
  <c r="WDO34" i="46"/>
  <c r="WCY34" i="46"/>
  <c r="WCI34" i="46"/>
  <c r="WBS34" i="46"/>
  <c r="WBC34" i="46"/>
  <c r="WAM34" i="46"/>
  <c r="VZW34" i="46"/>
  <c r="VZG34" i="46"/>
  <c r="VYQ34" i="46"/>
  <c r="VYA34" i="46"/>
  <c r="VXK34" i="46"/>
  <c r="VWU34" i="46"/>
  <c r="VWE34" i="46"/>
  <c r="VVO34" i="46"/>
  <c r="VUY34" i="46"/>
  <c r="VUI34" i="46"/>
  <c r="VTS34" i="46"/>
  <c r="VTC34" i="46"/>
  <c r="VSM34" i="46"/>
  <c r="VRW34" i="46"/>
  <c r="VRG34" i="46"/>
  <c r="VQQ34" i="46"/>
  <c r="VQA34" i="46"/>
  <c r="VPK34" i="46"/>
  <c r="VOU34" i="46"/>
  <c r="VOE34" i="46"/>
  <c r="VNO34" i="46"/>
  <c r="VMY34" i="46"/>
  <c r="VMI34" i="46"/>
  <c r="VLS34" i="46"/>
  <c r="VLC34" i="46"/>
  <c r="VKM34" i="46"/>
  <c r="VJW34" i="46"/>
  <c r="VJG34" i="46"/>
  <c r="VIQ34" i="46"/>
  <c r="VIA34" i="46"/>
  <c r="VHK34" i="46"/>
  <c r="VGU34" i="46"/>
  <c r="VGE34" i="46"/>
  <c r="VFO34" i="46"/>
  <c r="VEY34" i="46"/>
  <c r="VEI34" i="46"/>
  <c r="VDS34" i="46"/>
  <c r="VDC34" i="46"/>
  <c r="VCM34" i="46"/>
  <c r="VBW34" i="46"/>
  <c r="VBG34" i="46"/>
  <c r="VAQ34" i="46"/>
  <c r="VAA34" i="46"/>
  <c r="UZK34" i="46"/>
  <c r="UYU34" i="46"/>
  <c r="UYE34" i="46"/>
  <c r="UXO34" i="46"/>
  <c r="UWY34" i="46"/>
  <c r="UWI34" i="46"/>
  <c r="UVS34" i="46"/>
  <c r="UVC34" i="46"/>
  <c r="UUM34" i="46"/>
  <c r="UTW34" i="46"/>
  <c r="UTG34" i="46"/>
  <c r="USQ34" i="46"/>
  <c r="USA34" i="46"/>
  <c r="URK34" i="46"/>
  <c r="UQU34" i="46"/>
  <c r="UQE34" i="46"/>
  <c r="UPO34" i="46"/>
  <c r="UOY34" i="46"/>
  <c r="UOI34" i="46"/>
  <c r="UNS34" i="46"/>
  <c r="UNC34" i="46"/>
  <c r="UMM34" i="46"/>
  <c r="ULW34" i="46"/>
  <c r="ULG34" i="46"/>
  <c r="UKQ34" i="46"/>
  <c r="UKA34" i="46"/>
  <c r="UJK34" i="46"/>
  <c r="UIU34" i="46"/>
  <c r="UIE34" i="46"/>
  <c r="UHO34" i="46"/>
  <c r="UGY34" i="46"/>
  <c r="UGI34" i="46"/>
  <c r="UFS34" i="46"/>
  <c r="UFC34" i="46"/>
  <c r="UEM34" i="46"/>
  <c r="UDW34" i="46"/>
  <c r="UDG34" i="46"/>
  <c r="UCQ34" i="46"/>
  <c r="UCA34" i="46"/>
  <c r="UBK34" i="46"/>
  <c r="UAU34" i="46"/>
  <c r="UAE34" i="46"/>
  <c r="TZO34" i="46"/>
  <c r="TYY34" i="46"/>
  <c r="TYI34" i="46"/>
  <c r="TXS34" i="46"/>
  <c r="TXC34" i="46"/>
  <c r="TWM34" i="46"/>
  <c r="TVW34" i="46"/>
  <c r="TVG34" i="46"/>
  <c r="TUQ34" i="46"/>
  <c r="TUA34" i="46"/>
  <c r="TTK34" i="46"/>
  <c r="TSU34" i="46"/>
  <c r="TSE34" i="46"/>
  <c r="TRO34" i="46"/>
  <c r="TQY34" i="46"/>
  <c r="TQI34" i="46"/>
  <c r="TPS34" i="46"/>
  <c r="TPC34" i="46"/>
  <c r="TOM34" i="46"/>
  <c r="TNW34" i="46"/>
  <c r="TNG34" i="46"/>
  <c r="TMQ34" i="46"/>
  <c r="TMA34" i="46"/>
  <c r="TLK34" i="46"/>
  <c r="TKU34" i="46"/>
  <c r="TKE34" i="46"/>
  <c r="TJO34" i="46"/>
  <c r="TIY34" i="46"/>
  <c r="TII34" i="46"/>
  <c r="THS34" i="46"/>
  <c r="THC34" i="46"/>
  <c r="TGM34" i="46"/>
  <c r="TFW34" i="46"/>
  <c r="TFG34" i="46"/>
  <c r="TEQ34" i="46"/>
  <c r="TEA34" i="46"/>
  <c r="TDK34" i="46"/>
  <c r="TCU34" i="46"/>
  <c r="TCE34" i="46"/>
  <c r="TBO34" i="46"/>
  <c r="TAY34" i="46"/>
  <c r="TAI34" i="46"/>
  <c r="SZS34" i="46"/>
  <c r="SZC34" i="46"/>
  <c r="SYM34" i="46"/>
  <c r="SXW34" i="46"/>
  <c r="SXG34" i="46"/>
  <c r="SWQ34" i="46"/>
  <c r="SWA34" i="46"/>
  <c r="SVK34" i="46"/>
  <c r="SUU34" i="46"/>
  <c r="SUE34" i="46"/>
  <c r="STO34" i="46"/>
  <c r="SSY34" i="46"/>
  <c r="SSI34" i="46"/>
  <c r="SRS34" i="46"/>
  <c r="SRC34" i="46"/>
  <c r="SQM34" i="46"/>
  <c r="SPW34" i="46"/>
  <c r="SPG34" i="46"/>
  <c r="SOQ34" i="46"/>
  <c r="SOA34" i="46"/>
  <c r="SNK34" i="46"/>
  <c r="SMU34" i="46"/>
  <c r="SME34" i="46"/>
  <c r="SLO34" i="46"/>
  <c r="SKY34" i="46"/>
  <c r="SKI34" i="46"/>
  <c r="SJS34" i="46"/>
  <c r="SJC34" i="46"/>
  <c r="SIM34" i="46"/>
  <c r="SHW34" i="46"/>
  <c r="SHG34" i="46"/>
  <c r="SGQ34" i="46"/>
  <c r="SGA34" i="46"/>
  <c r="SFK34" i="46"/>
  <c r="SEU34" i="46"/>
  <c r="SEE34" i="46"/>
  <c r="SDO34" i="46"/>
  <c r="SCY34" i="46"/>
  <c r="SCI34" i="46"/>
  <c r="SBS34" i="46"/>
  <c r="SBC34" i="46"/>
  <c r="SAM34" i="46"/>
  <c r="RZW34" i="46"/>
  <c r="RZG34" i="46"/>
  <c r="RYQ34" i="46"/>
  <c r="RYA34" i="46"/>
  <c r="RXK34" i="46"/>
  <c r="RWU34" i="46"/>
  <c r="RWE34" i="46"/>
  <c r="RVO34" i="46"/>
  <c r="RUY34" i="46"/>
  <c r="RUI34" i="46"/>
  <c r="RTS34" i="46"/>
  <c r="RTC34" i="46"/>
  <c r="RSM34" i="46"/>
  <c r="RRW34" i="46"/>
  <c r="RRG34" i="46"/>
  <c r="RQQ34" i="46"/>
  <c r="RQA34" i="46"/>
  <c r="RPK34" i="46"/>
  <c r="ROU34" i="46"/>
  <c r="ROE34" i="46"/>
  <c r="RNO34" i="46"/>
  <c r="RMY34" i="46"/>
  <c r="RMI34" i="46"/>
  <c r="RLS34" i="46"/>
  <c r="RLC34" i="46"/>
  <c r="RKM34" i="46"/>
  <c r="RJW34" i="46"/>
  <c r="RJG34" i="46"/>
  <c r="RIQ34" i="46"/>
  <c r="RIA34" i="46"/>
  <c r="RHK34" i="46"/>
  <c r="RGU34" i="46"/>
  <c r="RGE34" i="46"/>
  <c r="RFO34" i="46"/>
  <c r="REY34" i="46"/>
  <c r="REI34" i="46"/>
  <c r="RDS34" i="46"/>
  <c r="RDC34" i="46"/>
  <c r="RCM34" i="46"/>
  <c r="RBW34" i="46"/>
  <c r="RBG34" i="46"/>
  <c r="RAQ34" i="46"/>
  <c r="RAA34" i="46"/>
  <c r="QZK34" i="46"/>
  <c r="QYU34" i="46"/>
  <c r="QYE34" i="46"/>
  <c r="QXO34" i="46"/>
  <c r="QWY34" i="46"/>
  <c r="QWI34" i="46"/>
  <c r="QVS34" i="46"/>
  <c r="QVC34" i="46"/>
  <c r="QUM34" i="46"/>
  <c r="QTW34" i="46"/>
  <c r="QTG34" i="46"/>
  <c r="QSQ34" i="46"/>
  <c r="QSA34" i="46"/>
  <c r="QRK34" i="46"/>
  <c r="QQU34" i="46"/>
  <c r="QQE34" i="46"/>
  <c r="QPO34" i="46"/>
  <c r="QOY34" i="46"/>
  <c r="QOI34" i="46"/>
  <c r="QNS34" i="46"/>
  <c r="QNC34" i="46"/>
  <c r="QMM34" i="46"/>
  <c r="QLW34" i="46"/>
  <c r="QLG34" i="46"/>
  <c r="QKQ34" i="46"/>
  <c r="QKA34" i="46"/>
  <c r="QJK34" i="46"/>
  <c r="QIU34" i="46"/>
  <c r="QIE34" i="46"/>
  <c r="QHO34" i="46"/>
  <c r="QGY34" i="46"/>
  <c r="QGI34" i="46"/>
  <c r="QFS34" i="46"/>
  <c r="QFC34" i="46"/>
  <c r="QEM34" i="46"/>
  <c r="QDW34" i="46"/>
  <c r="QDG34" i="46"/>
  <c r="QCQ34" i="46"/>
  <c r="QCA34" i="46"/>
  <c r="QBK34" i="46"/>
  <c r="QAU34" i="46"/>
  <c r="QAE34" i="46"/>
  <c r="PZO34" i="46"/>
  <c r="PYY34" i="46"/>
  <c r="PYI34" i="46"/>
  <c r="PXS34" i="46"/>
  <c r="PXC34" i="46"/>
  <c r="PWM34" i="46"/>
  <c r="PVW34" i="46"/>
  <c r="PVG34" i="46"/>
  <c r="PUQ34" i="46"/>
  <c r="PUA34" i="46"/>
  <c r="PTK34" i="46"/>
  <c r="PSU34" i="46"/>
  <c r="PSE34" i="46"/>
  <c r="PRO34" i="46"/>
  <c r="PQY34" i="46"/>
  <c r="PQI34" i="46"/>
  <c r="PPS34" i="46"/>
  <c r="PPC34" i="46"/>
  <c r="POM34" i="46"/>
  <c r="PNW34" i="46"/>
  <c r="PNG34" i="46"/>
  <c r="PMQ34" i="46"/>
  <c r="PMA34" i="46"/>
  <c r="PLK34" i="46"/>
  <c r="PKU34" i="46"/>
  <c r="PKE34" i="46"/>
  <c r="PJO34" i="46"/>
  <c r="PIY34" i="46"/>
  <c r="PII34" i="46"/>
  <c r="PHS34" i="46"/>
  <c r="PHC34" i="46"/>
  <c r="PGM34" i="46"/>
  <c r="PFW34" i="46"/>
  <c r="PFG34" i="46"/>
  <c r="PEQ34" i="46"/>
  <c r="PEA34" i="46"/>
  <c r="PDK34" i="46"/>
  <c r="PCU34" i="46"/>
  <c r="PCE34" i="46"/>
  <c r="PBO34" i="46"/>
  <c r="PAY34" i="46"/>
  <c r="PAI34" i="46"/>
  <c r="OZS34" i="46"/>
  <c r="OZC34" i="46"/>
  <c r="OYM34" i="46"/>
  <c r="OXW34" i="46"/>
  <c r="OXG34" i="46"/>
  <c r="OWQ34" i="46"/>
  <c r="OWA34" i="46"/>
  <c r="OVK34" i="46"/>
  <c r="OUU34" i="46"/>
  <c r="OUE34" i="46"/>
  <c r="OTO34" i="46"/>
  <c r="OSY34" i="46"/>
  <c r="OSI34" i="46"/>
  <c r="ORS34" i="46"/>
  <c r="ORC34" i="46"/>
  <c r="OQM34" i="46"/>
  <c r="OPW34" i="46"/>
  <c r="OPG34" i="46"/>
  <c r="OOQ34" i="46"/>
  <c r="OOA34" i="46"/>
  <c r="ONK34" i="46"/>
  <c r="OMU34" i="46"/>
  <c r="OME34" i="46"/>
  <c r="OLO34" i="46"/>
  <c r="OKY34" i="46"/>
  <c r="OKI34" i="46"/>
  <c r="OJS34" i="46"/>
  <c r="OJC34" i="46"/>
  <c r="OIM34" i="46"/>
  <c r="OHW34" i="46"/>
  <c r="OHG34" i="46"/>
  <c r="OGQ34" i="46"/>
  <c r="OGA34" i="46"/>
  <c r="OFK34" i="46"/>
  <c r="OEU34" i="46"/>
  <c r="OEE34" i="46"/>
  <c r="ODO34" i="46"/>
  <c r="OCY34" i="46"/>
  <c r="OCI34" i="46"/>
  <c r="OBS34" i="46"/>
  <c r="OBC34" i="46"/>
  <c r="OAM34" i="46"/>
  <c r="NZW34" i="46"/>
  <c r="NZG34" i="46"/>
  <c r="NYQ34" i="46"/>
  <c r="NYA34" i="46"/>
  <c r="NXK34" i="46"/>
  <c r="NWU34" i="46"/>
  <c r="NWE34" i="46"/>
  <c r="NVO34" i="46"/>
  <c r="NUY34" i="46"/>
  <c r="NUI34" i="46"/>
  <c r="NTS34" i="46"/>
  <c r="NTC34" i="46"/>
  <c r="NSM34" i="46"/>
  <c r="NRW34" i="46"/>
  <c r="NRG34" i="46"/>
  <c r="NQQ34" i="46"/>
  <c r="NQA34" i="46"/>
  <c r="NPK34" i="46"/>
  <c r="NOU34" i="46"/>
  <c r="NOE34" i="46"/>
  <c r="NNO34" i="46"/>
  <c r="NMY34" i="46"/>
  <c r="NMI34" i="46"/>
  <c r="NLS34" i="46"/>
  <c r="NLC34" i="46"/>
  <c r="NKM34" i="46"/>
  <c r="NJW34" i="46"/>
  <c r="NJG34" i="46"/>
  <c r="NIQ34" i="46"/>
  <c r="NIA34" i="46"/>
  <c r="NHK34" i="46"/>
  <c r="NGU34" i="46"/>
  <c r="NGE34" i="46"/>
  <c r="NFO34" i="46"/>
  <c r="NEY34" i="46"/>
  <c r="NEI34" i="46"/>
  <c r="NDS34" i="46"/>
  <c r="NDC34" i="46"/>
  <c r="NCM34" i="46"/>
  <c r="NBW34" i="46"/>
  <c r="NBG34" i="46"/>
  <c r="NAQ34" i="46"/>
  <c r="NAA34" i="46"/>
  <c r="MZK34" i="46"/>
  <c r="MYU34" i="46"/>
  <c r="MYE34" i="46"/>
  <c r="MXO34" i="46"/>
  <c r="MWY34" i="46"/>
  <c r="MWI34" i="46"/>
  <c r="MVS34" i="46"/>
  <c r="MVC34" i="46"/>
  <c r="MUM34" i="46"/>
  <c r="MTW34" i="46"/>
  <c r="MTG34" i="46"/>
  <c r="MSQ34" i="46"/>
  <c r="MSA34" i="46"/>
  <c r="MRK34" i="46"/>
  <c r="MQU34" i="46"/>
  <c r="MQE34" i="46"/>
  <c r="MPO34" i="46"/>
  <c r="MOY34" i="46"/>
  <c r="MOI34" i="46"/>
  <c r="MNS34" i="46"/>
  <c r="MNC34" i="46"/>
  <c r="MMM34" i="46"/>
  <c r="MLW34" i="46"/>
  <c r="MLG34" i="46"/>
  <c r="MKQ34" i="46"/>
  <c r="MKA34" i="46"/>
  <c r="MJK34" i="46"/>
  <c r="MIU34" i="46"/>
  <c r="MIE34" i="46"/>
  <c r="MHO34" i="46"/>
  <c r="MGY34" i="46"/>
  <c r="MGI34" i="46"/>
  <c r="MFS34" i="46"/>
  <c r="MFC34" i="46"/>
  <c r="MEM34" i="46"/>
  <c r="MDW34" i="46"/>
  <c r="MDG34" i="46"/>
  <c r="MCQ34" i="46"/>
  <c r="MCA34" i="46"/>
  <c r="MBK34" i="46"/>
  <c r="MAU34" i="46"/>
  <c r="MAE34" i="46"/>
  <c r="LZO34" i="46"/>
  <c r="LYY34" i="46"/>
  <c r="LYI34" i="46"/>
  <c r="LXS34" i="46"/>
  <c r="LXC34" i="46"/>
  <c r="LWM34" i="46"/>
  <c r="LVW34" i="46"/>
  <c r="LVG34" i="46"/>
  <c r="LUQ34" i="46"/>
  <c r="LUA34" i="46"/>
  <c r="LTK34" i="46"/>
  <c r="LSU34" i="46"/>
  <c r="LSE34" i="46"/>
  <c r="LRO34" i="46"/>
  <c r="LQY34" i="46"/>
  <c r="LQI34" i="46"/>
  <c r="LPS34" i="46"/>
  <c r="LPC34" i="46"/>
  <c r="LOM34" i="46"/>
  <c r="LNW34" i="46"/>
  <c r="LNG34" i="46"/>
  <c r="LMQ34" i="46"/>
  <c r="LMA34" i="46"/>
  <c r="LLK34" i="46"/>
  <c r="LKU34" i="46"/>
  <c r="LKE34" i="46"/>
  <c r="LJO34" i="46"/>
  <c r="LIY34" i="46"/>
  <c r="LII34" i="46"/>
  <c r="LHS34" i="46"/>
  <c r="LHC34" i="46"/>
  <c r="LGM34" i="46"/>
  <c r="LFW34" i="46"/>
  <c r="LFG34" i="46"/>
  <c r="LEQ34" i="46"/>
  <c r="LEA34" i="46"/>
  <c r="LDK34" i="46"/>
  <c r="LCU34" i="46"/>
  <c r="LCE34" i="46"/>
  <c r="LBO34" i="46"/>
  <c r="LAY34" i="46"/>
  <c r="LAI34" i="46"/>
  <c r="KZS34" i="46"/>
  <c r="KZC34" i="46"/>
  <c r="KYM34" i="46"/>
  <c r="KXW34" i="46"/>
  <c r="KXG34" i="46"/>
  <c r="KWQ34" i="46"/>
  <c r="KWA34" i="46"/>
  <c r="KVK34" i="46"/>
  <c r="KUU34" i="46"/>
  <c r="KUE34" i="46"/>
  <c r="KTO34" i="46"/>
  <c r="KSY34" i="46"/>
  <c r="KSI34" i="46"/>
  <c r="KRS34" i="46"/>
  <c r="KRC34" i="46"/>
  <c r="KQM34" i="46"/>
  <c r="KPW34" i="46"/>
  <c r="KPG34" i="46"/>
  <c r="KOQ34" i="46"/>
  <c r="KOA34" i="46"/>
  <c r="KNK34" i="46"/>
  <c r="KMU34" i="46"/>
  <c r="KME34" i="46"/>
  <c r="KLO34" i="46"/>
  <c r="KKY34" i="46"/>
  <c r="KKI34" i="46"/>
  <c r="KJS34" i="46"/>
  <c r="KJC34" i="46"/>
  <c r="KIM34" i="46"/>
  <c r="KHW34" i="46"/>
  <c r="KHG34" i="46"/>
  <c r="KGQ34" i="46"/>
  <c r="KGA34" i="46"/>
  <c r="KFK34" i="46"/>
  <c r="KEU34" i="46"/>
  <c r="KEE34" i="46"/>
  <c r="KDO34" i="46"/>
  <c r="KCY34" i="46"/>
  <c r="KCI34" i="46"/>
  <c r="KBS34" i="46"/>
  <c r="KBC34" i="46"/>
  <c r="KAM34" i="46"/>
  <c r="JZW34" i="46"/>
  <c r="JZG34" i="46"/>
  <c r="JYQ34" i="46"/>
  <c r="JYA34" i="46"/>
  <c r="JXK34" i="46"/>
  <c r="JWU34" i="46"/>
  <c r="JWE34" i="46"/>
  <c r="JVO34" i="46"/>
  <c r="JUY34" i="46"/>
  <c r="JUI34" i="46"/>
  <c r="JTS34" i="46"/>
  <c r="JTC34" i="46"/>
  <c r="JSM34" i="46"/>
  <c r="JRW34" i="46"/>
  <c r="JRG34" i="46"/>
  <c r="JQQ34" i="46"/>
  <c r="JQA34" i="46"/>
  <c r="JPK34" i="46"/>
  <c r="JOU34" i="46"/>
  <c r="JOE34" i="46"/>
  <c r="JNO34" i="46"/>
  <c r="JMY34" i="46"/>
  <c r="JMI34" i="46"/>
  <c r="JLS34" i="46"/>
  <c r="JLC34" i="46"/>
  <c r="JKM34" i="46"/>
  <c r="JJW34" i="46"/>
  <c r="JJG34" i="46"/>
  <c r="JIQ34" i="46"/>
  <c r="JIA34" i="46"/>
  <c r="JHK34" i="46"/>
  <c r="JGU34" i="46"/>
  <c r="JGE34" i="46"/>
  <c r="JFO34" i="46"/>
  <c r="JEY34" i="46"/>
  <c r="JEI34" i="46"/>
  <c r="JDS34" i="46"/>
  <c r="JDC34" i="46"/>
  <c r="JCM34" i="46"/>
  <c r="JBW34" i="46"/>
  <c r="JBG34" i="46"/>
  <c r="JAQ34" i="46"/>
  <c r="JAA34" i="46"/>
  <c r="IZK34" i="46"/>
  <c r="IYU34" i="46"/>
  <c r="IYE34" i="46"/>
  <c r="IXO34" i="46"/>
  <c r="IWY34" i="46"/>
  <c r="IWI34" i="46"/>
  <c r="IVS34" i="46"/>
  <c r="IVC34" i="46"/>
  <c r="IUM34" i="46"/>
  <c r="ITW34" i="46"/>
  <c r="ITG34" i="46"/>
  <c r="ISQ34" i="46"/>
  <c r="ISA34" i="46"/>
  <c r="IRK34" i="46"/>
  <c r="IQU34" i="46"/>
  <c r="IQE34" i="46"/>
  <c r="IPO34" i="46"/>
  <c r="IOY34" i="46"/>
  <c r="IOI34" i="46"/>
  <c r="INS34" i="46"/>
  <c r="INC34" i="46"/>
  <c r="IMM34" i="46"/>
  <c r="ILW34" i="46"/>
  <c r="ILG34" i="46"/>
  <c r="IKQ34" i="46"/>
  <c r="IKA34" i="46"/>
  <c r="IJK34" i="46"/>
  <c r="IIU34" i="46"/>
  <c r="IIE34" i="46"/>
  <c r="IHO34" i="46"/>
  <c r="IGY34" i="46"/>
  <c r="IGI34" i="46"/>
  <c r="IFS34" i="46"/>
  <c r="IFC34" i="46"/>
  <c r="IEM34" i="46"/>
  <c r="IDW34" i="46"/>
  <c r="IDG34" i="46"/>
  <c r="ICQ34" i="46"/>
  <c r="ICA34" i="46"/>
  <c r="IBK34" i="46"/>
  <c r="IAU34" i="46"/>
  <c r="IAE34" i="46"/>
  <c r="HZO34" i="46"/>
  <c r="HYY34" i="46"/>
  <c r="HYI34" i="46"/>
  <c r="HXS34" i="46"/>
  <c r="HXC34" i="46"/>
  <c r="HWM34" i="46"/>
  <c r="HVW34" i="46"/>
  <c r="HVG34" i="46"/>
  <c r="HUQ34" i="46"/>
  <c r="HUA34" i="46"/>
  <c r="HTK34" i="46"/>
  <c r="HSU34" i="46"/>
  <c r="HSE34" i="46"/>
  <c r="HRO34" i="46"/>
  <c r="HQY34" i="46"/>
  <c r="HQI34" i="46"/>
  <c r="HPS34" i="46"/>
  <c r="HPC34" i="46"/>
  <c r="HOM34" i="46"/>
  <c r="HNW34" i="46"/>
  <c r="HNG34" i="46"/>
  <c r="HMQ34" i="46"/>
  <c r="HMA34" i="46"/>
  <c r="HLK34" i="46"/>
  <c r="HKU34" i="46"/>
  <c r="HKE34" i="46"/>
  <c r="HJO34" i="46"/>
  <c r="HIY34" i="46"/>
  <c r="HII34" i="46"/>
  <c r="HHS34" i="46"/>
  <c r="HHC34" i="46"/>
  <c r="HGM34" i="46"/>
  <c r="HFW34" i="46"/>
  <c r="HFG34" i="46"/>
  <c r="HEQ34" i="46"/>
  <c r="HEA34" i="46"/>
  <c r="HDK34" i="46"/>
  <c r="HCU34" i="46"/>
  <c r="HCE34" i="46"/>
  <c r="HBO34" i="46"/>
  <c r="HAY34" i="46"/>
  <c r="HAI34" i="46"/>
  <c r="GZS34" i="46"/>
  <c r="GZC34" i="46"/>
  <c r="GYM34" i="46"/>
  <c r="GXW34" i="46"/>
  <c r="GXG34" i="46"/>
  <c r="GWQ34" i="46"/>
  <c r="GWA34" i="46"/>
  <c r="GVK34" i="46"/>
  <c r="GUU34" i="46"/>
  <c r="GUE34" i="46"/>
  <c r="GTO34" i="46"/>
  <c r="GSY34" i="46"/>
  <c r="GSI34" i="46"/>
  <c r="GRS34" i="46"/>
  <c r="GRC34" i="46"/>
  <c r="GQM34" i="46"/>
  <c r="GPW34" i="46"/>
  <c r="GPG34" i="46"/>
  <c r="GOQ34" i="46"/>
  <c r="GOA34" i="46"/>
  <c r="GNK34" i="46"/>
  <c r="GMU34" i="46"/>
  <c r="GME34" i="46"/>
  <c r="GLO34" i="46"/>
  <c r="GKY34" i="46"/>
  <c r="GKI34" i="46"/>
  <c r="GJS34" i="46"/>
  <c r="GJC34" i="46"/>
  <c r="GIM34" i="46"/>
  <c r="GHW34" i="46"/>
  <c r="GHG34" i="46"/>
  <c r="GGQ34" i="46"/>
  <c r="GGA34" i="46"/>
  <c r="GFK34" i="46"/>
  <c r="GEU34" i="46"/>
  <c r="GEE34" i="46"/>
  <c r="GDO34" i="46"/>
  <c r="GCY34" i="46"/>
  <c r="GCI34" i="46"/>
  <c r="GBS34" i="46"/>
  <c r="GBC34" i="46"/>
  <c r="GAM34" i="46"/>
  <c r="FZW34" i="46"/>
  <c r="FZG34" i="46"/>
  <c r="FYQ34" i="46"/>
  <c r="FYA34" i="46"/>
  <c r="FXK34" i="46"/>
  <c r="FWU34" i="46"/>
  <c r="FWE34" i="46"/>
  <c r="FVO34" i="46"/>
  <c r="FUY34" i="46"/>
  <c r="FUI34" i="46"/>
  <c r="FTS34" i="46"/>
  <c r="FTC34" i="46"/>
  <c r="FSM34" i="46"/>
  <c r="FRW34" i="46"/>
  <c r="FRG34" i="46"/>
  <c r="FQQ34" i="46"/>
  <c r="FQA34" i="46"/>
  <c r="FPK34" i="46"/>
  <c r="FOU34" i="46"/>
  <c r="FOE34" i="46"/>
  <c r="FNO34" i="46"/>
  <c r="FMY34" i="46"/>
  <c r="FMI34" i="46"/>
  <c r="FLS34" i="46"/>
  <c r="FLC34" i="46"/>
  <c r="FKM34" i="46"/>
  <c r="FJW34" i="46"/>
  <c r="FJG34" i="46"/>
  <c r="FIQ34" i="46"/>
  <c r="FIA34" i="46"/>
  <c r="FHK34" i="46"/>
  <c r="FGU34" i="46"/>
  <c r="FGE34" i="46"/>
  <c r="FFO34" i="46"/>
  <c r="FEY34" i="46"/>
  <c r="FEI34" i="46"/>
  <c r="FDS34" i="46"/>
  <c r="FDC34" i="46"/>
  <c r="FCM34" i="46"/>
  <c r="FBW34" i="46"/>
  <c r="FBG34" i="46"/>
  <c r="FAQ34" i="46"/>
  <c r="FAA34" i="46"/>
  <c r="EZK34" i="46"/>
  <c r="EYU34" i="46"/>
  <c r="EYE34" i="46"/>
  <c r="EXO34" i="46"/>
  <c r="EWY34" i="46"/>
  <c r="EWI34" i="46"/>
  <c r="EVS34" i="46"/>
  <c r="EVC34" i="46"/>
  <c r="EUM34" i="46"/>
  <c r="ETW34" i="46"/>
  <c r="ETG34" i="46"/>
  <c r="ESQ34" i="46"/>
  <c r="ESA34" i="46"/>
  <c r="ERK34" i="46"/>
  <c r="EQU34" i="46"/>
  <c r="EQE34" i="46"/>
  <c r="EPO34" i="46"/>
  <c r="EOY34" i="46"/>
  <c r="EOI34" i="46"/>
  <c r="ENS34" i="46"/>
  <c r="ENC34" i="46"/>
  <c r="EMM34" i="46"/>
  <c r="ELW34" i="46"/>
  <c r="ELG34" i="46"/>
  <c r="EKQ34" i="46"/>
  <c r="EKA34" i="46"/>
  <c r="EJK34" i="46"/>
  <c r="EIU34" i="46"/>
  <c r="EIE34" i="46"/>
  <c r="EHO34" i="46"/>
  <c r="EGY34" i="46"/>
  <c r="EGI34" i="46"/>
  <c r="EFS34" i="46"/>
  <c r="EFC34" i="46"/>
  <c r="EEM34" i="46"/>
  <c r="EDW34" i="46"/>
  <c r="EDG34" i="46"/>
  <c r="ECQ34" i="46"/>
  <c r="ECA34" i="46"/>
  <c r="EBK34" i="46"/>
  <c r="EAU34" i="46"/>
  <c r="EAE34" i="46"/>
  <c r="DZO34" i="46"/>
  <c r="DYY34" i="46"/>
  <c r="DYI34" i="46"/>
  <c r="DXS34" i="46"/>
  <c r="DXC34" i="46"/>
  <c r="DWM34" i="46"/>
  <c r="DVW34" i="46"/>
  <c r="DVG34" i="46"/>
  <c r="DUQ34" i="46"/>
  <c r="DUA34" i="46"/>
  <c r="DTK34" i="46"/>
  <c r="DSU34" i="46"/>
  <c r="DSE34" i="46"/>
  <c r="DRO34" i="46"/>
  <c r="DQY34" i="46"/>
  <c r="DQI34" i="46"/>
  <c r="DPS34" i="46"/>
  <c r="DPC34" i="46"/>
  <c r="DOM34" i="46"/>
  <c r="DNW34" i="46"/>
  <c r="DNG34" i="46"/>
  <c r="DMQ34" i="46"/>
  <c r="DMA34" i="46"/>
  <c r="DLK34" i="46"/>
  <c r="DKU34" i="46"/>
  <c r="DKE34" i="46"/>
  <c r="DJO34" i="46"/>
  <c r="DIY34" i="46"/>
  <c r="DII34" i="46"/>
  <c r="DHS34" i="46"/>
  <c r="DHC34" i="46"/>
  <c r="DGM34" i="46"/>
  <c r="DFW34" i="46"/>
  <c r="DFG34" i="46"/>
  <c r="DEQ34" i="46"/>
  <c r="DEA34" i="46"/>
  <c r="DDK34" i="46"/>
  <c r="DCU34" i="46"/>
  <c r="DCE34" i="46"/>
  <c r="DBO34" i="46"/>
  <c r="DAY34" i="46"/>
  <c r="DAI34" i="46"/>
  <c r="CZS34" i="46"/>
  <c r="CZC34" i="46"/>
  <c r="CYM34" i="46"/>
  <c r="CXW34" i="46"/>
  <c r="CXG34" i="46"/>
  <c r="CWQ34" i="46"/>
  <c r="CWA34" i="46"/>
  <c r="CVK34" i="46"/>
  <c r="CUU34" i="46"/>
  <c r="CUE34" i="46"/>
  <c r="CTO34" i="46"/>
  <c r="CSY34" i="46"/>
  <c r="CSI34" i="46"/>
  <c r="CRS34" i="46"/>
  <c r="CRC34" i="46"/>
  <c r="CQM34" i="46"/>
  <c r="CPW34" i="46"/>
  <c r="CPG34" i="46"/>
  <c r="COQ34" i="46"/>
  <c r="COA34" i="46"/>
  <c r="CNK34" i="46"/>
  <c r="CMU34" i="46"/>
  <c r="CME34" i="46"/>
  <c r="CLO34" i="46"/>
  <c r="CKY34" i="46"/>
  <c r="CKI34" i="46"/>
  <c r="CJS34" i="46"/>
  <c r="CJC34" i="46"/>
  <c r="CIM34" i="46"/>
  <c r="CHW34" i="46"/>
  <c r="CHG34" i="46"/>
  <c r="CGQ34" i="46"/>
  <c r="CGA34" i="46"/>
  <c r="CFK34" i="46"/>
  <c r="CEU34" i="46"/>
  <c r="CEE34" i="46"/>
  <c r="CDO34" i="46"/>
  <c r="CCY34" i="46"/>
  <c r="CCI34" i="46"/>
  <c r="CBS34" i="46"/>
  <c r="CBC34" i="46"/>
  <c r="CAM34" i="46"/>
  <c r="BZW34" i="46"/>
  <c r="BZG34" i="46"/>
  <c r="BYQ34" i="46"/>
  <c r="BYA34" i="46"/>
  <c r="BXK34" i="46"/>
  <c r="BWU34" i="46"/>
  <c r="BWE34" i="46"/>
  <c r="BVO34" i="46"/>
  <c r="BUY34" i="46"/>
  <c r="BUI34" i="46"/>
  <c r="BTS34" i="46"/>
  <c r="BTC34" i="46"/>
  <c r="BSM34" i="46"/>
  <c r="BRW34" i="46"/>
  <c r="BRG34" i="46"/>
  <c r="BQQ34" i="46"/>
  <c r="BQA34" i="46"/>
  <c r="BPK34" i="46"/>
  <c r="BOU34" i="46"/>
  <c r="BOE34" i="46"/>
  <c r="BNO34" i="46"/>
  <c r="BMY34" i="46"/>
  <c r="BMI34" i="46"/>
  <c r="BLS34" i="46"/>
  <c r="BLC34" i="46"/>
  <c r="BKM34" i="46"/>
  <c r="BJW34" i="46"/>
  <c r="BJG34" i="46"/>
  <c r="BIQ34" i="46"/>
  <c r="BIA34" i="46"/>
  <c r="BHK34" i="46"/>
  <c r="BGU34" i="46"/>
  <c r="BGE34" i="46"/>
  <c r="BFO34" i="46"/>
  <c r="BEY34" i="46"/>
  <c r="BEI34" i="46"/>
  <c r="BDS34" i="46"/>
  <c r="BDC34" i="46"/>
  <c r="BCM34" i="46"/>
  <c r="BBW34" i="46"/>
  <c r="BBG34" i="46"/>
  <c r="BAQ34" i="46"/>
  <c r="BAA34" i="46"/>
  <c r="AZK34" i="46"/>
  <c r="AYU34" i="46"/>
  <c r="AYE34" i="46"/>
  <c r="AXO34" i="46"/>
  <c r="AWY34" i="46"/>
  <c r="AWI34" i="46"/>
  <c r="AVS34" i="46"/>
  <c r="AVC34" i="46"/>
  <c r="AUM34" i="46"/>
  <c r="ATW34" i="46"/>
  <c r="ATG34" i="46"/>
  <c r="ASQ34" i="46"/>
  <c r="ASA34" i="46"/>
  <c r="ARK34" i="46"/>
  <c r="AQU34" i="46"/>
  <c r="AQE34" i="46"/>
  <c r="APO34" i="46"/>
  <c r="AOY34" i="46"/>
  <c r="AOI34" i="46"/>
  <c r="ANS34" i="46"/>
  <c r="ANC34" i="46"/>
  <c r="AMM34" i="46"/>
  <c r="ALW34" i="46"/>
  <c r="ALG34" i="46"/>
  <c r="AKQ34" i="46"/>
  <c r="AKA34" i="46"/>
  <c r="P34" i="46"/>
  <c r="C34" i="46"/>
  <c r="P33" i="46"/>
  <c r="C33" i="46"/>
  <c r="XEQ32" i="46"/>
  <c r="XEA32" i="46"/>
  <c r="XDK32" i="46"/>
  <c r="XCU32" i="46"/>
  <c r="XCE32" i="46"/>
  <c r="XBO32" i="46"/>
  <c r="XAY32" i="46"/>
  <c r="XAI32" i="46"/>
  <c r="WZS32" i="46"/>
  <c r="WZC32" i="46"/>
  <c r="WYM32" i="46"/>
  <c r="WXW32" i="46"/>
  <c r="WXG32" i="46"/>
  <c r="WWQ32" i="46"/>
  <c r="WWA32" i="46"/>
  <c r="WVK32" i="46"/>
  <c r="WUU32" i="46"/>
  <c r="WUE32" i="46"/>
  <c r="WTO32" i="46"/>
  <c r="WSY32" i="46"/>
  <c r="WSI32" i="46"/>
  <c r="WRS32" i="46"/>
  <c r="WRC32" i="46"/>
  <c r="WQM32" i="46"/>
  <c r="WPW32" i="46"/>
  <c r="WPG32" i="46"/>
  <c r="WOQ32" i="46"/>
  <c r="WOA32" i="46"/>
  <c r="WNK32" i="46"/>
  <c r="WMU32" i="46"/>
  <c r="WME32" i="46"/>
  <c r="WLO32" i="46"/>
  <c r="WKY32" i="46"/>
  <c r="WKI32" i="46"/>
  <c r="WJS32" i="46"/>
  <c r="WJC32" i="46"/>
  <c r="WIM32" i="46"/>
  <c r="WHW32" i="46"/>
  <c r="WHG32" i="46"/>
  <c r="WGQ32" i="46"/>
  <c r="WGA32" i="46"/>
  <c r="WFK32" i="46"/>
  <c r="WEU32" i="46"/>
  <c r="WEE32" i="46"/>
  <c r="WDO32" i="46"/>
  <c r="WCY32" i="46"/>
  <c r="WCI32" i="46"/>
  <c r="WBS32" i="46"/>
  <c r="WBC32" i="46"/>
  <c r="WAM32" i="46"/>
  <c r="VZW32" i="46"/>
  <c r="VZG32" i="46"/>
  <c r="VYQ32" i="46"/>
  <c r="VYA32" i="46"/>
  <c r="VXK32" i="46"/>
  <c r="VWU32" i="46"/>
  <c r="VWE32" i="46"/>
  <c r="VVO32" i="46"/>
  <c r="VUY32" i="46"/>
  <c r="VUI32" i="46"/>
  <c r="VTS32" i="46"/>
  <c r="VTC32" i="46"/>
  <c r="VSM32" i="46"/>
  <c r="VRW32" i="46"/>
  <c r="VRG32" i="46"/>
  <c r="VQQ32" i="46"/>
  <c r="VQA32" i="46"/>
  <c r="VPK32" i="46"/>
  <c r="VOU32" i="46"/>
  <c r="VOE32" i="46"/>
  <c r="VNO32" i="46"/>
  <c r="VMY32" i="46"/>
  <c r="VMI32" i="46"/>
  <c r="VLS32" i="46"/>
  <c r="VLC32" i="46"/>
  <c r="VKM32" i="46"/>
  <c r="VJW32" i="46"/>
  <c r="VJG32" i="46"/>
  <c r="VIQ32" i="46"/>
  <c r="VIA32" i="46"/>
  <c r="VHK32" i="46"/>
  <c r="VGU32" i="46"/>
  <c r="VGE32" i="46"/>
  <c r="VFO32" i="46"/>
  <c r="VEY32" i="46"/>
  <c r="VEI32" i="46"/>
  <c r="VDS32" i="46"/>
  <c r="VDC32" i="46"/>
  <c r="VCM32" i="46"/>
  <c r="VBW32" i="46"/>
  <c r="VBG32" i="46"/>
  <c r="VAQ32" i="46"/>
  <c r="VAA32" i="46"/>
  <c r="UZK32" i="46"/>
  <c r="UYU32" i="46"/>
  <c r="UYE32" i="46"/>
  <c r="UXO32" i="46"/>
  <c r="UWY32" i="46"/>
  <c r="UWI32" i="46"/>
  <c r="UVS32" i="46"/>
  <c r="UVC32" i="46"/>
  <c r="UUM32" i="46"/>
  <c r="UTW32" i="46"/>
  <c r="UTG32" i="46"/>
  <c r="USQ32" i="46"/>
  <c r="USA32" i="46"/>
  <c r="URK32" i="46"/>
  <c r="UQU32" i="46"/>
  <c r="UQE32" i="46"/>
  <c r="UPO32" i="46"/>
  <c r="UOY32" i="46"/>
  <c r="UOI32" i="46"/>
  <c r="UNS32" i="46"/>
  <c r="UNC32" i="46"/>
  <c r="UMM32" i="46"/>
  <c r="ULW32" i="46"/>
  <c r="ULG32" i="46"/>
  <c r="UKQ32" i="46"/>
  <c r="UKA32" i="46"/>
  <c r="UJK32" i="46"/>
  <c r="UIU32" i="46"/>
  <c r="UIE32" i="46"/>
  <c r="UHO32" i="46"/>
  <c r="UGY32" i="46"/>
  <c r="UGI32" i="46"/>
  <c r="UFS32" i="46"/>
  <c r="UFC32" i="46"/>
  <c r="UEM32" i="46"/>
  <c r="UDW32" i="46"/>
  <c r="UDG32" i="46"/>
  <c r="UCQ32" i="46"/>
  <c r="UCA32" i="46"/>
  <c r="UBK32" i="46"/>
  <c r="UAU32" i="46"/>
  <c r="UAE32" i="46"/>
  <c r="TZO32" i="46"/>
  <c r="TYY32" i="46"/>
  <c r="TYI32" i="46"/>
  <c r="TXS32" i="46"/>
  <c r="TXC32" i="46"/>
  <c r="TWM32" i="46"/>
  <c r="TVW32" i="46"/>
  <c r="TVG32" i="46"/>
  <c r="TUQ32" i="46"/>
  <c r="TUA32" i="46"/>
  <c r="TTK32" i="46"/>
  <c r="TSU32" i="46"/>
  <c r="TSE32" i="46"/>
  <c r="TRO32" i="46"/>
  <c r="TQY32" i="46"/>
  <c r="TQI32" i="46"/>
  <c r="TPS32" i="46"/>
  <c r="TPC32" i="46"/>
  <c r="TOM32" i="46"/>
  <c r="TNW32" i="46"/>
  <c r="TNG32" i="46"/>
  <c r="TMQ32" i="46"/>
  <c r="TMA32" i="46"/>
  <c r="TLK32" i="46"/>
  <c r="TKU32" i="46"/>
  <c r="TKE32" i="46"/>
  <c r="TJO32" i="46"/>
  <c r="TIY32" i="46"/>
  <c r="TII32" i="46"/>
  <c r="THS32" i="46"/>
  <c r="THC32" i="46"/>
  <c r="TGM32" i="46"/>
  <c r="TFW32" i="46"/>
  <c r="TFG32" i="46"/>
  <c r="TEQ32" i="46"/>
  <c r="TEA32" i="46"/>
  <c r="TDK32" i="46"/>
  <c r="TCU32" i="46"/>
  <c r="TCE32" i="46"/>
  <c r="TBO32" i="46"/>
  <c r="TAY32" i="46"/>
  <c r="TAI32" i="46"/>
  <c r="SZS32" i="46"/>
  <c r="SZC32" i="46"/>
  <c r="SYM32" i="46"/>
  <c r="SXW32" i="46"/>
  <c r="SXG32" i="46"/>
  <c r="SWQ32" i="46"/>
  <c r="SWA32" i="46"/>
  <c r="SVK32" i="46"/>
  <c r="SUU32" i="46"/>
  <c r="SUE32" i="46"/>
  <c r="STO32" i="46"/>
  <c r="SSY32" i="46"/>
  <c r="SSI32" i="46"/>
  <c r="SRS32" i="46"/>
  <c r="SRC32" i="46"/>
  <c r="SQM32" i="46"/>
  <c r="SPW32" i="46"/>
  <c r="SPG32" i="46"/>
  <c r="SOQ32" i="46"/>
  <c r="SOA32" i="46"/>
  <c r="SNK32" i="46"/>
  <c r="SMU32" i="46"/>
  <c r="SME32" i="46"/>
  <c r="SLO32" i="46"/>
  <c r="SKY32" i="46"/>
  <c r="SKI32" i="46"/>
  <c r="SJS32" i="46"/>
  <c r="SJC32" i="46"/>
  <c r="SIM32" i="46"/>
  <c r="SHW32" i="46"/>
  <c r="SHG32" i="46"/>
  <c r="SGQ32" i="46"/>
  <c r="SGA32" i="46"/>
  <c r="SFK32" i="46"/>
  <c r="SEU32" i="46"/>
  <c r="SEE32" i="46"/>
  <c r="SDO32" i="46"/>
  <c r="SCY32" i="46"/>
  <c r="SCI32" i="46"/>
  <c r="SBS32" i="46"/>
  <c r="SBC32" i="46"/>
  <c r="SAM32" i="46"/>
  <c r="RZW32" i="46"/>
  <c r="RZG32" i="46"/>
  <c r="RYQ32" i="46"/>
  <c r="RYA32" i="46"/>
  <c r="RXK32" i="46"/>
  <c r="RWU32" i="46"/>
  <c r="RWE32" i="46"/>
  <c r="RVO32" i="46"/>
  <c r="RUY32" i="46"/>
  <c r="RUI32" i="46"/>
  <c r="RTS32" i="46"/>
  <c r="RTC32" i="46"/>
  <c r="RSM32" i="46"/>
  <c r="RRW32" i="46"/>
  <c r="RRG32" i="46"/>
  <c r="RQQ32" i="46"/>
  <c r="RQA32" i="46"/>
  <c r="RPK32" i="46"/>
  <c r="ROU32" i="46"/>
  <c r="ROE32" i="46"/>
  <c r="RNO32" i="46"/>
  <c r="RMY32" i="46"/>
  <c r="RMI32" i="46"/>
  <c r="RLS32" i="46"/>
  <c r="RLC32" i="46"/>
  <c r="RKM32" i="46"/>
  <c r="RJW32" i="46"/>
  <c r="RJG32" i="46"/>
  <c r="RIQ32" i="46"/>
  <c r="RIA32" i="46"/>
  <c r="RHK32" i="46"/>
  <c r="RGU32" i="46"/>
  <c r="RGE32" i="46"/>
  <c r="RFO32" i="46"/>
  <c r="REY32" i="46"/>
  <c r="REI32" i="46"/>
  <c r="RDS32" i="46"/>
  <c r="RDC32" i="46"/>
  <c r="RCM32" i="46"/>
  <c r="RBW32" i="46"/>
  <c r="RBG32" i="46"/>
  <c r="RAQ32" i="46"/>
  <c r="RAA32" i="46"/>
  <c r="QZK32" i="46"/>
  <c r="QYU32" i="46"/>
  <c r="QYE32" i="46"/>
  <c r="QXO32" i="46"/>
  <c r="QWY32" i="46"/>
  <c r="QWI32" i="46"/>
  <c r="QVS32" i="46"/>
  <c r="QVC32" i="46"/>
  <c r="QUM32" i="46"/>
  <c r="QTW32" i="46"/>
  <c r="QTG32" i="46"/>
  <c r="QSQ32" i="46"/>
  <c r="QSA32" i="46"/>
  <c r="QRK32" i="46"/>
  <c r="QQU32" i="46"/>
  <c r="QQE32" i="46"/>
  <c r="QPO32" i="46"/>
  <c r="QOY32" i="46"/>
  <c r="QOI32" i="46"/>
  <c r="QNS32" i="46"/>
  <c r="QNC32" i="46"/>
  <c r="QMM32" i="46"/>
  <c r="QLW32" i="46"/>
  <c r="QLG32" i="46"/>
  <c r="QKQ32" i="46"/>
  <c r="QKA32" i="46"/>
  <c r="QJK32" i="46"/>
  <c r="QIU32" i="46"/>
  <c r="QIE32" i="46"/>
  <c r="QHO32" i="46"/>
  <c r="QGY32" i="46"/>
  <c r="QGI32" i="46"/>
  <c r="QFS32" i="46"/>
  <c r="QFC32" i="46"/>
  <c r="QEM32" i="46"/>
  <c r="QDW32" i="46"/>
  <c r="QDG32" i="46"/>
  <c r="QCQ32" i="46"/>
  <c r="QCA32" i="46"/>
  <c r="QBK32" i="46"/>
  <c r="QAU32" i="46"/>
  <c r="QAE32" i="46"/>
  <c r="PZO32" i="46"/>
  <c r="PYY32" i="46"/>
  <c r="PYI32" i="46"/>
  <c r="PXS32" i="46"/>
  <c r="PXC32" i="46"/>
  <c r="PWM32" i="46"/>
  <c r="PVW32" i="46"/>
  <c r="PVG32" i="46"/>
  <c r="PUQ32" i="46"/>
  <c r="PUA32" i="46"/>
  <c r="PTK32" i="46"/>
  <c r="PSU32" i="46"/>
  <c r="PSE32" i="46"/>
  <c r="PRO32" i="46"/>
  <c r="PQY32" i="46"/>
  <c r="PQI32" i="46"/>
  <c r="PPS32" i="46"/>
  <c r="PPC32" i="46"/>
  <c r="POM32" i="46"/>
  <c r="PNW32" i="46"/>
  <c r="PNG32" i="46"/>
  <c r="PMQ32" i="46"/>
  <c r="PMA32" i="46"/>
  <c r="PLK32" i="46"/>
  <c r="PKU32" i="46"/>
  <c r="PKE32" i="46"/>
  <c r="PJO32" i="46"/>
  <c r="PIY32" i="46"/>
  <c r="PII32" i="46"/>
  <c r="PHS32" i="46"/>
  <c r="PHC32" i="46"/>
  <c r="PGM32" i="46"/>
  <c r="PFW32" i="46"/>
  <c r="PFG32" i="46"/>
  <c r="PEQ32" i="46"/>
  <c r="PEA32" i="46"/>
  <c r="PDK32" i="46"/>
  <c r="PCU32" i="46"/>
  <c r="PCE32" i="46"/>
  <c r="PBO32" i="46"/>
  <c r="PAY32" i="46"/>
  <c r="PAI32" i="46"/>
  <c r="OZS32" i="46"/>
  <c r="OZC32" i="46"/>
  <c r="OYM32" i="46"/>
  <c r="OXW32" i="46"/>
  <c r="OXG32" i="46"/>
  <c r="OWQ32" i="46"/>
  <c r="OWA32" i="46"/>
  <c r="OVK32" i="46"/>
  <c r="OUU32" i="46"/>
  <c r="OUE32" i="46"/>
  <c r="OTO32" i="46"/>
  <c r="OSY32" i="46"/>
  <c r="OSI32" i="46"/>
  <c r="ORS32" i="46"/>
  <c r="ORC32" i="46"/>
  <c r="OQM32" i="46"/>
  <c r="OPW32" i="46"/>
  <c r="OPG32" i="46"/>
  <c r="OOQ32" i="46"/>
  <c r="OOA32" i="46"/>
  <c r="ONK32" i="46"/>
  <c r="OMU32" i="46"/>
  <c r="OME32" i="46"/>
  <c r="OLO32" i="46"/>
  <c r="OKY32" i="46"/>
  <c r="OKI32" i="46"/>
  <c r="OJS32" i="46"/>
  <c r="OJC32" i="46"/>
  <c r="OIM32" i="46"/>
  <c r="OHW32" i="46"/>
  <c r="OHG32" i="46"/>
  <c r="OGQ32" i="46"/>
  <c r="OGA32" i="46"/>
  <c r="OFK32" i="46"/>
  <c r="OEU32" i="46"/>
  <c r="OEE32" i="46"/>
  <c r="ODO32" i="46"/>
  <c r="OCY32" i="46"/>
  <c r="OCI32" i="46"/>
  <c r="OBS32" i="46"/>
  <c r="OBC32" i="46"/>
  <c r="OAM32" i="46"/>
  <c r="NZW32" i="46"/>
  <c r="NZG32" i="46"/>
  <c r="NYQ32" i="46"/>
  <c r="NYA32" i="46"/>
  <c r="NXK32" i="46"/>
  <c r="NWU32" i="46"/>
  <c r="NWE32" i="46"/>
  <c r="NVO32" i="46"/>
  <c r="NUY32" i="46"/>
  <c r="NUI32" i="46"/>
  <c r="NTS32" i="46"/>
  <c r="NTC32" i="46"/>
  <c r="NSM32" i="46"/>
  <c r="NRW32" i="46"/>
  <c r="NRG32" i="46"/>
  <c r="NQQ32" i="46"/>
  <c r="NQA32" i="46"/>
  <c r="NPK32" i="46"/>
  <c r="NOU32" i="46"/>
  <c r="NOE32" i="46"/>
  <c r="NNO32" i="46"/>
  <c r="NMY32" i="46"/>
  <c r="NMI32" i="46"/>
  <c r="NLS32" i="46"/>
  <c r="NLC32" i="46"/>
  <c r="NKM32" i="46"/>
  <c r="NJW32" i="46"/>
  <c r="NJG32" i="46"/>
  <c r="NIQ32" i="46"/>
  <c r="NIA32" i="46"/>
  <c r="NHK32" i="46"/>
  <c r="NGU32" i="46"/>
  <c r="NGE32" i="46"/>
  <c r="NFO32" i="46"/>
  <c r="NEY32" i="46"/>
  <c r="NEI32" i="46"/>
  <c r="NDS32" i="46"/>
  <c r="NDC32" i="46"/>
  <c r="NCM32" i="46"/>
  <c r="NBW32" i="46"/>
  <c r="NBG32" i="46"/>
  <c r="NAQ32" i="46"/>
  <c r="NAA32" i="46"/>
  <c r="MZK32" i="46"/>
  <c r="MYU32" i="46"/>
  <c r="MYE32" i="46"/>
  <c r="MXO32" i="46"/>
  <c r="MWY32" i="46"/>
  <c r="MWI32" i="46"/>
  <c r="MVS32" i="46"/>
  <c r="MVC32" i="46"/>
  <c r="MUM32" i="46"/>
  <c r="MTW32" i="46"/>
  <c r="MTG32" i="46"/>
  <c r="MSQ32" i="46"/>
  <c r="MSA32" i="46"/>
  <c r="MRK32" i="46"/>
  <c r="MQU32" i="46"/>
  <c r="MQE32" i="46"/>
  <c r="MPO32" i="46"/>
  <c r="MOY32" i="46"/>
  <c r="MOI32" i="46"/>
  <c r="MNS32" i="46"/>
  <c r="MNC32" i="46"/>
  <c r="MMM32" i="46"/>
  <c r="MLW32" i="46"/>
  <c r="MLG32" i="46"/>
  <c r="MKQ32" i="46"/>
  <c r="MKA32" i="46"/>
  <c r="MJK32" i="46"/>
  <c r="MIU32" i="46"/>
  <c r="MIE32" i="46"/>
  <c r="MHO32" i="46"/>
  <c r="MGY32" i="46"/>
  <c r="MGI32" i="46"/>
  <c r="MFS32" i="46"/>
  <c r="MFC32" i="46"/>
  <c r="MEM32" i="46"/>
  <c r="MDW32" i="46"/>
  <c r="MDG32" i="46"/>
  <c r="MCQ32" i="46"/>
  <c r="MCA32" i="46"/>
  <c r="MBK32" i="46"/>
  <c r="MAU32" i="46"/>
  <c r="MAE32" i="46"/>
  <c r="LZO32" i="46"/>
  <c r="LYY32" i="46"/>
  <c r="LYI32" i="46"/>
  <c r="LXS32" i="46"/>
  <c r="LXC32" i="46"/>
  <c r="LWM32" i="46"/>
  <c r="LVW32" i="46"/>
  <c r="LVG32" i="46"/>
  <c r="LUQ32" i="46"/>
  <c r="LUA32" i="46"/>
  <c r="LTK32" i="46"/>
  <c r="LSU32" i="46"/>
  <c r="LSE32" i="46"/>
  <c r="LRO32" i="46"/>
  <c r="LQY32" i="46"/>
  <c r="LQI32" i="46"/>
  <c r="LPS32" i="46"/>
  <c r="LPC32" i="46"/>
  <c r="LOM32" i="46"/>
  <c r="LNW32" i="46"/>
  <c r="LNG32" i="46"/>
  <c r="LMQ32" i="46"/>
  <c r="LMA32" i="46"/>
  <c r="LLK32" i="46"/>
  <c r="LKU32" i="46"/>
  <c r="LKE32" i="46"/>
  <c r="LJO32" i="46"/>
  <c r="LIY32" i="46"/>
  <c r="LII32" i="46"/>
  <c r="LHS32" i="46"/>
  <c r="LHC32" i="46"/>
  <c r="LGM32" i="46"/>
  <c r="LFW32" i="46"/>
  <c r="LFG32" i="46"/>
  <c r="LEQ32" i="46"/>
  <c r="LEA32" i="46"/>
  <c r="LDK32" i="46"/>
  <c r="LCU32" i="46"/>
  <c r="LCE32" i="46"/>
  <c r="LBO32" i="46"/>
  <c r="LAY32" i="46"/>
  <c r="LAI32" i="46"/>
  <c r="KZS32" i="46"/>
  <c r="KZC32" i="46"/>
  <c r="KYM32" i="46"/>
  <c r="KXW32" i="46"/>
  <c r="KXG32" i="46"/>
  <c r="KWQ32" i="46"/>
  <c r="KWA32" i="46"/>
  <c r="KVK32" i="46"/>
  <c r="KUU32" i="46"/>
  <c r="KUE32" i="46"/>
  <c r="KTO32" i="46"/>
  <c r="KSY32" i="46"/>
  <c r="KSI32" i="46"/>
  <c r="KRS32" i="46"/>
  <c r="KRC32" i="46"/>
  <c r="KQM32" i="46"/>
  <c r="KPW32" i="46"/>
  <c r="KPG32" i="46"/>
  <c r="KOQ32" i="46"/>
  <c r="KOA32" i="46"/>
  <c r="KNK32" i="46"/>
  <c r="KMU32" i="46"/>
  <c r="KME32" i="46"/>
  <c r="KLO32" i="46"/>
  <c r="KKY32" i="46"/>
  <c r="KKI32" i="46"/>
  <c r="KJS32" i="46"/>
  <c r="KJC32" i="46"/>
  <c r="KIM32" i="46"/>
  <c r="KHW32" i="46"/>
  <c r="KHG32" i="46"/>
  <c r="KGQ32" i="46"/>
  <c r="KGA32" i="46"/>
  <c r="KFK32" i="46"/>
  <c r="KEU32" i="46"/>
  <c r="KEE32" i="46"/>
  <c r="KDO32" i="46"/>
  <c r="KCY32" i="46"/>
  <c r="KCI32" i="46"/>
  <c r="KBS32" i="46"/>
  <c r="KBC32" i="46"/>
  <c r="KAM32" i="46"/>
  <c r="JZW32" i="46"/>
  <c r="JZG32" i="46"/>
  <c r="JYQ32" i="46"/>
  <c r="JYA32" i="46"/>
  <c r="JXK32" i="46"/>
  <c r="JWU32" i="46"/>
  <c r="JWE32" i="46"/>
  <c r="JVO32" i="46"/>
  <c r="JUY32" i="46"/>
  <c r="JUI32" i="46"/>
  <c r="JTS32" i="46"/>
  <c r="JTC32" i="46"/>
  <c r="JSM32" i="46"/>
  <c r="JRW32" i="46"/>
  <c r="JRG32" i="46"/>
  <c r="JQQ32" i="46"/>
  <c r="JQA32" i="46"/>
  <c r="JPK32" i="46"/>
  <c r="JOU32" i="46"/>
  <c r="JOE32" i="46"/>
  <c r="JNO32" i="46"/>
  <c r="JMY32" i="46"/>
  <c r="JMI32" i="46"/>
  <c r="JLS32" i="46"/>
  <c r="JLC32" i="46"/>
  <c r="JKM32" i="46"/>
  <c r="JJW32" i="46"/>
  <c r="JJG32" i="46"/>
  <c r="JIQ32" i="46"/>
  <c r="JIA32" i="46"/>
  <c r="JHK32" i="46"/>
  <c r="JGU32" i="46"/>
  <c r="JGE32" i="46"/>
  <c r="JFO32" i="46"/>
  <c r="JEY32" i="46"/>
  <c r="JEI32" i="46"/>
  <c r="JDS32" i="46"/>
  <c r="JDC32" i="46"/>
  <c r="JCM32" i="46"/>
  <c r="JBW32" i="46"/>
  <c r="JBG32" i="46"/>
  <c r="JAQ32" i="46"/>
  <c r="JAA32" i="46"/>
  <c r="IZK32" i="46"/>
  <c r="IYU32" i="46"/>
  <c r="IYE32" i="46"/>
  <c r="IXO32" i="46"/>
  <c r="IWY32" i="46"/>
  <c r="IWI32" i="46"/>
  <c r="IVS32" i="46"/>
  <c r="IVC32" i="46"/>
  <c r="IUM32" i="46"/>
  <c r="ITW32" i="46"/>
  <c r="ITG32" i="46"/>
  <c r="ISQ32" i="46"/>
  <c r="ISA32" i="46"/>
  <c r="IRK32" i="46"/>
  <c r="IQU32" i="46"/>
  <c r="IQE32" i="46"/>
  <c r="IPO32" i="46"/>
  <c r="IOY32" i="46"/>
  <c r="IOI32" i="46"/>
  <c r="INS32" i="46"/>
  <c r="INC32" i="46"/>
  <c r="IMM32" i="46"/>
  <c r="ILW32" i="46"/>
  <c r="ILG32" i="46"/>
  <c r="IKQ32" i="46"/>
  <c r="IKA32" i="46"/>
  <c r="IJK32" i="46"/>
  <c r="IIU32" i="46"/>
  <c r="IIE32" i="46"/>
  <c r="IHO32" i="46"/>
  <c r="IGY32" i="46"/>
  <c r="IGI32" i="46"/>
  <c r="IFS32" i="46"/>
  <c r="IFC32" i="46"/>
  <c r="IEM32" i="46"/>
  <c r="IDW32" i="46"/>
  <c r="IDG32" i="46"/>
  <c r="ICQ32" i="46"/>
  <c r="ICA32" i="46"/>
  <c r="IBK32" i="46"/>
  <c r="IAU32" i="46"/>
  <c r="IAE32" i="46"/>
  <c r="HZO32" i="46"/>
  <c r="HYY32" i="46"/>
  <c r="HYI32" i="46"/>
  <c r="HXS32" i="46"/>
  <c r="HXC32" i="46"/>
  <c r="HWM32" i="46"/>
  <c r="HVW32" i="46"/>
  <c r="HVG32" i="46"/>
  <c r="HUQ32" i="46"/>
  <c r="HUA32" i="46"/>
  <c r="HTK32" i="46"/>
  <c r="HSU32" i="46"/>
  <c r="HSE32" i="46"/>
  <c r="HRO32" i="46"/>
  <c r="HQY32" i="46"/>
  <c r="HQI32" i="46"/>
  <c r="HPS32" i="46"/>
  <c r="HPC32" i="46"/>
  <c r="HOM32" i="46"/>
  <c r="HNW32" i="46"/>
  <c r="HNG32" i="46"/>
  <c r="HMQ32" i="46"/>
  <c r="HMA32" i="46"/>
  <c r="HLK32" i="46"/>
  <c r="HKU32" i="46"/>
  <c r="HKE32" i="46"/>
  <c r="HJO32" i="46"/>
  <c r="HIY32" i="46"/>
  <c r="HII32" i="46"/>
  <c r="HHS32" i="46"/>
  <c r="HHC32" i="46"/>
  <c r="HGM32" i="46"/>
  <c r="HFW32" i="46"/>
  <c r="HFG32" i="46"/>
  <c r="HEQ32" i="46"/>
  <c r="HEA32" i="46"/>
  <c r="HDK32" i="46"/>
  <c r="HCU32" i="46"/>
  <c r="HCE32" i="46"/>
  <c r="HBO32" i="46"/>
  <c r="HAY32" i="46"/>
  <c r="HAI32" i="46"/>
  <c r="GZS32" i="46"/>
  <c r="GZC32" i="46"/>
  <c r="GYM32" i="46"/>
  <c r="GXW32" i="46"/>
  <c r="GXG32" i="46"/>
  <c r="GWQ32" i="46"/>
  <c r="GWA32" i="46"/>
  <c r="GVK32" i="46"/>
  <c r="GUU32" i="46"/>
  <c r="GUE32" i="46"/>
  <c r="GTO32" i="46"/>
  <c r="GSY32" i="46"/>
  <c r="GSI32" i="46"/>
  <c r="GRS32" i="46"/>
  <c r="GRC32" i="46"/>
  <c r="GQM32" i="46"/>
  <c r="GPW32" i="46"/>
  <c r="GPG32" i="46"/>
  <c r="GOQ32" i="46"/>
  <c r="GOA32" i="46"/>
  <c r="GNK32" i="46"/>
  <c r="GMU32" i="46"/>
  <c r="GME32" i="46"/>
  <c r="GLO32" i="46"/>
  <c r="GKY32" i="46"/>
  <c r="GKI32" i="46"/>
  <c r="GJS32" i="46"/>
  <c r="GJC32" i="46"/>
  <c r="GIM32" i="46"/>
  <c r="GHW32" i="46"/>
  <c r="GHG32" i="46"/>
  <c r="GGQ32" i="46"/>
  <c r="GGA32" i="46"/>
  <c r="GFK32" i="46"/>
  <c r="GEU32" i="46"/>
  <c r="GEE32" i="46"/>
  <c r="GDO32" i="46"/>
  <c r="GCY32" i="46"/>
  <c r="GCI32" i="46"/>
  <c r="GBS32" i="46"/>
  <c r="GBC32" i="46"/>
  <c r="GAM32" i="46"/>
  <c r="FZW32" i="46"/>
  <c r="FZG32" i="46"/>
  <c r="FYQ32" i="46"/>
  <c r="FYA32" i="46"/>
  <c r="FXK32" i="46"/>
  <c r="FWU32" i="46"/>
  <c r="FWE32" i="46"/>
  <c r="FVO32" i="46"/>
  <c r="FUY32" i="46"/>
  <c r="FUI32" i="46"/>
  <c r="FTS32" i="46"/>
  <c r="FTC32" i="46"/>
  <c r="FSM32" i="46"/>
  <c r="FRW32" i="46"/>
  <c r="FRG32" i="46"/>
  <c r="FQQ32" i="46"/>
  <c r="FQA32" i="46"/>
  <c r="FPK32" i="46"/>
  <c r="FOU32" i="46"/>
  <c r="FOE32" i="46"/>
  <c r="FNO32" i="46"/>
  <c r="FMY32" i="46"/>
  <c r="FMI32" i="46"/>
  <c r="FLS32" i="46"/>
  <c r="FLC32" i="46"/>
  <c r="FKM32" i="46"/>
  <c r="FJW32" i="46"/>
  <c r="FJG32" i="46"/>
  <c r="FIQ32" i="46"/>
  <c r="FIA32" i="46"/>
  <c r="FHK32" i="46"/>
  <c r="FGU32" i="46"/>
  <c r="FGE32" i="46"/>
  <c r="FFO32" i="46"/>
  <c r="FEY32" i="46"/>
  <c r="FEI32" i="46"/>
  <c r="FDS32" i="46"/>
  <c r="FDC32" i="46"/>
  <c r="FCM32" i="46"/>
  <c r="FBW32" i="46"/>
  <c r="FBG32" i="46"/>
  <c r="FAQ32" i="46"/>
  <c r="FAA32" i="46"/>
  <c r="EZK32" i="46"/>
  <c r="EYU32" i="46"/>
  <c r="EYE32" i="46"/>
  <c r="EXO32" i="46"/>
  <c r="EWY32" i="46"/>
  <c r="EWI32" i="46"/>
  <c r="EVS32" i="46"/>
  <c r="EVC32" i="46"/>
  <c r="EUM32" i="46"/>
  <c r="ETW32" i="46"/>
  <c r="ETG32" i="46"/>
  <c r="ESQ32" i="46"/>
  <c r="ESA32" i="46"/>
  <c r="ERK32" i="46"/>
  <c r="EQU32" i="46"/>
  <c r="EQE32" i="46"/>
  <c r="EPO32" i="46"/>
  <c r="EOY32" i="46"/>
  <c r="EOI32" i="46"/>
  <c r="ENS32" i="46"/>
  <c r="ENC32" i="46"/>
  <c r="EMM32" i="46"/>
  <c r="ELW32" i="46"/>
  <c r="ELG32" i="46"/>
  <c r="EKQ32" i="46"/>
  <c r="EKA32" i="46"/>
  <c r="EJK32" i="46"/>
  <c r="EIU32" i="46"/>
  <c r="EIE32" i="46"/>
  <c r="EHO32" i="46"/>
  <c r="EGY32" i="46"/>
  <c r="EGI32" i="46"/>
  <c r="EFS32" i="46"/>
  <c r="EFC32" i="46"/>
  <c r="EEM32" i="46"/>
  <c r="EDW32" i="46"/>
  <c r="EDG32" i="46"/>
  <c r="ECQ32" i="46"/>
  <c r="ECA32" i="46"/>
  <c r="EBK32" i="46"/>
  <c r="EAU32" i="46"/>
  <c r="EAE32" i="46"/>
  <c r="DZO32" i="46"/>
  <c r="DYY32" i="46"/>
  <c r="DYI32" i="46"/>
  <c r="DXS32" i="46"/>
  <c r="DXC32" i="46"/>
  <c r="DWM32" i="46"/>
  <c r="DVW32" i="46"/>
  <c r="DVG32" i="46"/>
  <c r="DUQ32" i="46"/>
  <c r="DUA32" i="46"/>
  <c r="DTK32" i="46"/>
  <c r="DSU32" i="46"/>
  <c r="DSE32" i="46"/>
  <c r="DRO32" i="46"/>
  <c r="DQY32" i="46"/>
  <c r="DQI32" i="46"/>
  <c r="DPS32" i="46"/>
  <c r="DPC32" i="46"/>
  <c r="DOM32" i="46"/>
  <c r="DNW32" i="46"/>
  <c r="DNG32" i="46"/>
  <c r="DMQ32" i="46"/>
  <c r="DMA32" i="46"/>
  <c r="DLK32" i="46"/>
  <c r="DKU32" i="46"/>
  <c r="DKE32" i="46"/>
  <c r="DJO32" i="46"/>
  <c r="DIY32" i="46"/>
  <c r="DII32" i="46"/>
  <c r="DHS32" i="46"/>
  <c r="DHC32" i="46"/>
  <c r="DGM32" i="46"/>
  <c r="DFW32" i="46"/>
  <c r="DFG32" i="46"/>
  <c r="DEQ32" i="46"/>
  <c r="DEA32" i="46"/>
  <c r="DDK32" i="46"/>
  <c r="DCU32" i="46"/>
  <c r="DCE32" i="46"/>
  <c r="DBO32" i="46"/>
  <c r="DAY32" i="46"/>
  <c r="DAI32" i="46"/>
  <c r="CZS32" i="46"/>
  <c r="CZC32" i="46"/>
  <c r="CYM32" i="46"/>
  <c r="CXW32" i="46"/>
  <c r="CXG32" i="46"/>
  <c r="CWQ32" i="46"/>
  <c r="CWA32" i="46"/>
  <c r="CVK32" i="46"/>
  <c r="CUU32" i="46"/>
  <c r="CUE32" i="46"/>
  <c r="CTO32" i="46"/>
  <c r="CSY32" i="46"/>
  <c r="CSI32" i="46"/>
  <c r="CRS32" i="46"/>
  <c r="CRC32" i="46"/>
  <c r="CQM32" i="46"/>
  <c r="CPW32" i="46"/>
  <c r="CPG32" i="46"/>
  <c r="COQ32" i="46"/>
  <c r="COA32" i="46"/>
  <c r="CNK32" i="46"/>
  <c r="CMU32" i="46"/>
  <c r="CME32" i="46"/>
  <c r="CLO32" i="46"/>
  <c r="CKY32" i="46"/>
  <c r="CKI32" i="46"/>
  <c r="CJS32" i="46"/>
  <c r="CJC32" i="46"/>
  <c r="CIM32" i="46"/>
  <c r="CHW32" i="46"/>
  <c r="CHG32" i="46"/>
  <c r="CGQ32" i="46"/>
  <c r="CGA32" i="46"/>
  <c r="CFK32" i="46"/>
  <c r="CEU32" i="46"/>
  <c r="CEE32" i="46"/>
  <c r="CDO32" i="46"/>
  <c r="CCY32" i="46"/>
  <c r="CCI32" i="46"/>
  <c r="CBS32" i="46"/>
  <c r="CBC32" i="46"/>
  <c r="CAM32" i="46"/>
  <c r="BZW32" i="46"/>
  <c r="BZG32" i="46"/>
  <c r="BYQ32" i="46"/>
  <c r="BYA32" i="46"/>
  <c r="BXK32" i="46"/>
  <c r="BWU32" i="46"/>
  <c r="BWE32" i="46"/>
  <c r="BVO32" i="46"/>
  <c r="BUY32" i="46"/>
  <c r="BUI32" i="46"/>
  <c r="BTS32" i="46"/>
  <c r="BTC32" i="46"/>
  <c r="BSM32" i="46"/>
  <c r="BRW32" i="46"/>
  <c r="BRG32" i="46"/>
  <c r="BQQ32" i="46"/>
  <c r="BQA32" i="46"/>
  <c r="BPK32" i="46"/>
  <c r="BOU32" i="46"/>
  <c r="BOE32" i="46"/>
  <c r="BNO32" i="46"/>
  <c r="BMY32" i="46"/>
  <c r="BMI32" i="46"/>
  <c r="BLS32" i="46"/>
  <c r="BLC32" i="46"/>
  <c r="BKM32" i="46"/>
  <c r="BJW32" i="46"/>
  <c r="BJG32" i="46"/>
  <c r="BIQ32" i="46"/>
  <c r="BIA32" i="46"/>
  <c r="BHK32" i="46"/>
  <c r="BGU32" i="46"/>
  <c r="BGE32" i="46"/>
  <c r="BFO32" i="46"/>
  <c r="BEY32" i="46"/>
  <c r="BEI32" i="46"/>
  <c r="BDS32" i="46"/>
  <c r="BDC32" i="46"/>
  <c r="BCM32" i="46"/>
  <c r="BBW32" i="46"/>
  <c r="BBG32" i="46"/>
  <c r="BAQ32" i="46"/>
  <c r="BAA32" i="46"/>
  <c r="AZK32" i="46"/>
  <c r="AYU32" i="46"/>
  <c r="AYE32" i="46"/>
  <c r="AXO32" i="46"/>
  <c r="AWY32" i="46"/>
  <c r="AWI32" i="46"/>
  <c r="AVS32" i="46"/>
  <c r="AVC32" i="46"/>
  <c r="AUM32" i="46"/>
  <c r="ATW32" i="46"/>
  <c r="ATG32" i="46"/>
  <c r="ASQ32" i="46"/>
  <c r="ASA32" i="46"/>
  <c r="ARK32" i="46"/>
  <c r="AQU32" i="46"/>
  <c r="AQE32" i="46"/>
  <c r="APO32" i="46"/>
  <c r="AOY32" i="46"/>
  <c r="AOI32" i="46"/>
  <c r="ANS32" i="46"/>
  <c r="ANC32" i="46"/>
  <c r="AMM32" i="46"/>
  <c r="ALW32" i="46"/>
  <c r="ALG32" i="46"/>
  <c r="AKQ32" i="46"/>
  <c r="AKA32" i="46"/>
  <c r="P32" i="46"/>
  <c r="C32" i="46"/>
  <c r="D106" i="45"/>
  <c r="C106" i="45"/>
  <c r="B106" i="45" s="1"/>
  <c r="D105" i="45"/>
  <c r="C105" i="45"/>
  <c r="B105" i="45" s="1"/>
  <c r="D104" i="45"/>
  <c r="C104" i="45"/>
  <c r="B104" i="45" s="1"/>
  <c r="D103" i="45"/>
  <c r="C103" i="45"/>
  <c r="B103" i="45" s="1"/>
  <c r="D102" i="45"/>
  <c r="C102" i="45"/>
  <c r="B102" i="45"/>
  <c r="D101" i="45"/>
  <c r="C101" i="45"/>
  <c r="B101" i="45" s="1"/>
  <c r="D100" i="45"/>
  <c r="C100" i="45"/>
  <c r="B100" i="45" s="1"/>
  <c r="D99" i="45"/>
  <c r="C99" i="45"/>
  <c r="B99" i="45" s="1"/>
  <c r="D98" i="45"/>
  <c r="C98" i="45"/>
  <c r="B98" i="45"/>
  <c r="D97" i="45"/>
  <c r="C97" i="45"/>
  <c r="B97" i="45" s="1"/>
  <c r="D96" i="45"/>
  <c r="C96" i="45"/>
  <c r="B96" i="45" s="1"/>
  <c r="D95" i="45"/>
  <c r="C95" i="45"/>
  <c r="B95" i="45" s="1"/>
  <c r="AP89" i="45"/>
  <c r="E89" i="45"/>
  <c r="D89" i="45"/>
  <c r="C89" i="45"/>
  <c r="AP88" i="45"/>
  <c r="E88" i="45"/>
  <c r="D88" i="45"/>
  <c r="C88" i="45" s="1"/>
  <c r="AP87" i="45"/>
  <c r="E87" i="45"/>
  <c r="D87" i="45"/>
  <c r="C87" i="45" s="1"/>
  <c r="AP86" i="45"/>
  <c r="E86" i="45"/>
  <c r="D86" i="45"/>
  <c r="C86" i="45"/>
  <c r="AP85" i="45"/>
  <c r="E85" i="45"/>
  <c r="D85" i="45"/>
  <c r="C85" i="45" s="1"/>
  <c r="AP84" i="45"/>
  <c r="E84" i="45"/>
  <c r="D84" i="45"/>
  <c r="C84" i="45" s="1"/>
  <c r="AP83" i="45"/>
  <c r="E83" i="45"/>
  <c r="D83" i="45"/>
  <c r="C83" i="45"/>
  <c r="AP82" i="45"/>
  <c r="E82" i="45"/>
  <c r="D82" i="45"/>
  <c r="C82" i="45" s="1"/>
  <c r="AP81" i="45"/>
  <c r="E81" i="45"/>
  <c r="D81" i="45"/>
  <c r="C81" i="45" s="1"/>
  <c r="AP80" i="45"/>
  <c r="E80" i="45"/>
  <c r="D80" i="45"/>
  <c r="C80" i="45"/>
  <c r="AP79" i="45"/>
  <c r="E79" i="45"/>
  <c r="D79" i="45"/>
  <c r="C79" i="45" s="1"/>
  <c r="AP78" i="45"/>
  <c r="E78" i="45"/>
  <c r="D78" i="45"/>
  <c r="C78" i="45" s="1"/>
  <c r="AP77" i="45"/>
  <c r="E77" i="45"/>
  <c r="D77" i="45"/>
  <c r="C77" i="45"/>
  <c r="AP76" i="45"/>
  <c r="E76" i="45"/>
  <c r="D76" i="45"/>
  <c r="C76" i="45" s="1"/>
  <c r="AP75" i="45"/>
  <c r="E75" i="45"/>
  <c r="D75" i="45"/>
  <c r="C75" i="45" s="1"/>
  <c r="AP74" i="45"/>
  <c r="E74" i="45"/>
  <c r="D74" i="45"/>
  <c r="C74" i="45"/>
  <c r="AP73" i="45"/>
  <c r="E73" i="45"/>
  <c r="D73" i="45"/>
  <c r="C73" i="45" s="1"/>
  <c r="AP72" i="45"/>
  <c r="E72" i="45"/>
  <c r="D72" i="45"/>
  <c r="C72" i="45" s="1"/>
  <c r="AP71" i="45"/>
  <c r="E71" i="45"/>
  <c r="D71" i="45"/>
  <c r="C71" i="45"/>
  <c r="AP70" i="45"/>
  <c r="E70" i="45"/>
  <c r="D70" i="45"/>
  <c r="C70" i="45" s="1"/>
  <c r="AP69" i="45"/>
  <c r="E69" i="45"/>
  <c r="D69" i="45"/>
  <c r="C69" i="45" s="1"/>
  <c r="AP68" i="45"/>
  <c r="E68" i="45"/>
  <c r="D68" i="45"/>
  <c r="C68" i="45"/>
  <c r="AP67" i="45"/>
  <c r="E67" i="45"/>
  <c r="D67" i="45"/>
  <c r="C67" i="45" s="1"/>
  <c r="AP66" i="45"/>
  <c r="E66" i="45"/>
  <c r="D66" i="45"/>
  <c r="C66" i="45" s="1"/>
  <c r="AP65" i="45"/>
  <c r="E65" i="45"/>
  <c r="D65" i="45"/>
  <c r="C65" i="45"/>
  <c r="AP64" i="45"/>
  <c r="E64" i="45"/>
  <c r="D64" i="45"/>
  <c r="C64" i="45" s="1"/>
  <c r="AP63" i="45"/>
  <c r="E63" i="45"/>
  <c r="D63" i="45"/>
  <c r="C63" i="45" s="1"/>
  <c r="D57" i="45"/>
  <c r="C57" i="45"/>
  <c r="B57" i="45" s="1"/>
  <c r="D56" i="45"/>
  <c r="C56" i="45"/>
  <c r="B56" i="45" s="1"/>
  <c r="D55" i="45"/>
  <c r="C55" i="45"/>
  <c r="B55" i="45"/>
  <c r="D54" i="45"/>
  <c r="C54" i="45"/>
  <c r="B54" i="45" s="1"/>
  <c r="D53" i="45"/>
  <c r="C53" i="45"/>
  <c r="B53" i="45" s="1"/>
  <c r="D52" i="45"/>
  <c r="C52" i="45"/>
  <c r="B52" i="45" s="1"/>
  <c r="D51" i="45"/>
  <c r="C51" i="45"/>
  <c r="B51" i="45"/>
  <c r="D50" i="45"/>
  <c r="C50" i="45"/>
  <c r="B50" i="45" s="1"/>
  <c r="D49" i="45"/>
  <c r="C49" i="45"/>
  <c r="B49" i="45" s="1"/>
  <c r="D48" i="45"/>
  <c r="C48" i="45"/>
  <c r="B48" i="45" s="1"/>
  <c r="D47" i="45"/>
  <c r="C47" i="45"/>
  <c r="B47" i="45"/>
  <c r="D46" i="45"/>
  <c r="C46" i="45"/>
  <c r="B46" i="45" s="1"/>
  <c r="AP41" i="45"/>
  <c r="E41" i="45"/>
  <c r="D41" i="45"/>
  <c r="C41" i="45"/>
  <c r="AP40" i="45"/>
  <c r="E40" i="45"/>
  <c r="D40" i="45"/>
  <c r="C40" i="45"/>
  <c r="AP39" i="45"/>
  <c r="E39" i="45"/>
  <c r="D39" i="45"/>
  <c r="C39" i="45" s="1"/>
  <c r="AP38" i="45"/>
  <c r="E38" i="45"/>
  <c r="D38" i="45"/>
  <c r="C38" i="45"/>
  <c r="AP37" i="45"/>
  <c r="E37" i="45"/>
  <c r="D37" i="45"/>
  <c r="C37" i="45"/>
  <c r="AP36" i="45"/>
  <c r="E36" i="45"/>
  <c r="D36" i="45"/>
  <c r="C36" i="45" s="1"/>
  <c r="AP35" i="45"/>
  <c r="E35" i="45"/>
  <c r="D35" i="45"/>
  <c r="C35" i="45"/>
  <c r="AP34" i="45"/>
  <c r="E34" i="45"/>
  <c r="D34" i="45"/>
  <c r="C34" i="45" s="1"/>
  <c r="AP33" i="45"/>
  <c r="E33" i="45"/>
  <c r="D33" i="45"/>
  <c r="C33" i="45" s="1"/>
  <c r="AP32" i="45"/>
  <c r="E32" i="45"/>
  <c r="D32" i="45"/>
  <c r="C32" i="45" s="1"/>
  <c r="AP31" i="45"/>
  <c r="E31" i="45"/>
  <c r="D31" i="45"/>
  <c r="C31" i="45" s="1"/>
  <c r="AP30" i="45"/>
  <c r="E30" i="45"/>
  <c r="D30" i="45"/>
  <c r="C30" i="45" s="1"/>
  <c r="AP29" i="45"/>
  <c r="E29" i="45"/>
  <c r="D29" i="45"/>
  <c r="C29" i="45" s="1"/>
  <c r="AP28" i="45"/>
  <c r="E28" i="45"/>
  <c r="D28" i="45"/>
  <c r="C28" i="45" s="1"/>
  <c r="AP27" i="45"/>
  <c r="E27" i="45"/>
  <c r="D27" i="45"/>
  <c r="C27" i="45" s="1"/>
  <c r="AP26" i="45"/>
  <c r="E26" i="45"/>
  <c r="D26" i="45"/>
  <c r="C26" i="45" s="1"/>
  <c r="AP25" i="45"/>
  <c r="E25" i="45"/>
  <c r="D25" i="45"/>
  <c r="C25" i="45" s="1"/>
  <c r="AP24" i="45"/>
  <c r="E24" i="45"/>
  <c r="D24" i="45"/>
  <c r="C24" i="45" s="1"/>
  <c r="AP23" i="45"/>
  <c r="E23" i="45"/>
  <c r="D23" i="45"/>
  <c r="C23" i="45" s="1"/>
  <c r="AP22" i="45"/>
  <c r="E22" i="45"/>
  <c r="D22" i="45"/>
  <c r="C22" i="45" s="1"/>
  <c r="AP21" i="45"/>
  <c r="E21" i="45"/>
  <c r="D21" i="45"/>
  <c r="C21" i="45" s="1"/>
  <c r="AP20" i="45"/>
  <c r="E20" i="45"/>
  <c r="D20" i="45"/>
  <c r="C20" i="45" s="1"/>
  <c r="AP19" i="45"/>
  <c r="E19" i="45"/>
  <c r="D19" i="45"/>
  <c r="C19" i="45" s="1"/>
  <c r="AP18" i="45"/>
  <c r="E18" i="45"/>
  <c r="D18" i="45"/>
  <c r="C18" i="45" s="1"/>
  <c r="AP17" i="45"/>
  <c r="E17" i="45"/>
  <c r="D17" i="45"/>
  <c r="C17" i="45" s="1"/>
  <c r="AP16" i="45"/>
  <c r="E16" i="45"/>
  <c r="D16" i="45"/>
  <c r="C16" i="45" s="1"/>
  <c r="AP15" i="45"/>
  <c r="E15" i="45"/>
  <c r="D15" i="45"/>
  <c r="C15" i="45" s="1"/>
  <c r="P383" i="44" l="1"/>
  <c r="O383" i="44"/>
  <c r="N383" i="44"/>
  <c r="M383" i="44"/>
  <c r="L383" i="44"/>
  <c r="K383" i="44"/>
  <c r="J383" i="44"/>
  <c r="I383" i="44"/>
  <c r="H383" i="44"/>
  <c r="G383" i="44"/>
  <c r="F383" i="44"/>
  <c r="E383" i="44"/>
  <c r="D383" i="44"/>
  <c r="C383" i="44"/>
  <c r="B382" i="44"/>
  <c r="B381" i="44"/>
  <c r="B380" i="44"/>
  <c r="B379" i="44"/>
  <c r="B378" i="44"/>
  <c r="B383" i="44" s="1"/>
  <c r="AO373" i="44"/>
  <c r="AN373" i="44"/>
  <c r="AM373" i="44"/>
  <c r="AL373" i="44"/>
  <c r="AK373" i="44"/>
  <c r="AJ373" i="44"/>
  <c r="AI373" i="44"/>
  <c r="AH373" i="44"/>
  <c r="AG373" i="44"/>
  <c r="AF373" i="44"/>
  <c r="AE373" i="44"/>
  <c r="AD373" i="44"/>
  <c r="AC373" i="44"/>
  <c r="AB373" i="44"/>
  <c r="AA373" i="44"/>
  <c r="Z373" i="44"/>
  <c r="Y373" i="44"/>
  <c r="X373" i="44"/>
  <c r="W373" i="44"/>
  <c r="V373" i="44"/>
  <c r="U373" i="44"/>
  <c r="T373" i="44"/>
  <c r="S373" i="44"/>
  <c r="R373" i="44"/>
  <c r="Q373" i="44"/>
  <c r="P373" i="44"/>
  <c r="O373" i="44"/>
  <c r="N373" i="44"/>
  <c r="D373" i="44" s="1"/>
  <c r="M373" i="44"/>
  <c r="L373" i="44"/>
  <c r="K373" i="44"/>
  <c r="J373" i="44"/>
  <c r="I373" i="44"/>
  <c r="E373" i="44" s="1"/>
  <c r="H373" i="44"/>
  <c r="G373" i="44"/>
  <c r="F373" i="44"/>
  <c r="E372" i="44"/>
  <c r="D372" i="44"/>
  <c r="C372" i="44" s="1"/>
  <c r="E371" i="44"/>
  <c r="D371" i="44"/>
  <c r="C371" i="44"/>
  <c r="E370" i="44"/>
  <c r="D370" i="44"/>
  <c r="C370" i="44" s="1"/>
  <c r="D364" i="44"/>
  <c r="C364" i="44"/>
  <c r="B364" i="44"/>
  <c r="P359" i="44"/>
  <c r="O359" i="44"/>
  <c r="N359" i="44"/>
  <c r="M359" i="44"/>
  <c r="L359" i="44"/>
  <c r="K359" i="44"/>
  <c r="J359" i="44"/>
  <c r="I359" i="44"/>
  <c r="H359" i="44"/>
  <c r="G359" i="44"/>
  <c r="F359" i="44"/>
  <c r="E359" i="44"/>
  <c r="D359" i="44"/>
  <c r="C359" i="44"/>
  <c r="B358" i="44"/>
  <c r="B357" i="44"/>
  <c r="B356" i="44"/>
  <c r="B355" i="44"/>
  <c r="B354" i="44"/>
  <c r="B359" i="44" s="1"/>
  <c r="E348" i="44"/>
  <c r="D348" i="44"/>
  <c r="C348" i="44"/>
  <c r="E347" i="44"/>
  <c r="D347" i="44"/>
  <c r="C347" i="44" s="1"/>
  <c r="E346" i="44"/>
  <c r="C346" i="44" s="1"/>
  <c r="D346" i="44"/>
  <c r="E345" i="44"/>
  <c r="D345" i="44"/>
  <c r="C345" i="44" s="1"/>
  <c r="E344" i="44"/>
  <c r="D344" i="44"/>
  <c r="C344" i="44"/>
  <c r="E343" i="44"/>
  <c r="D343" i="44"/>
  <c r="C343" i="44" s="1"/>
  <c r="E342" i="44"/>
  <c r="C342" i="44" s="1"/>
  <c r="D342" i="44"/>
  <c r="E341" i="44"/>
  <c r="D341" i="44"/>
  <c r="C341" i="44" s="1"/>
  <c r="E340" i="44"/>
  <c r="D340" i="44"/>
  <c r="C340" i="44"/>
  <c r="E339" i="44"/>
  <c r="D339" i="44"/>
  <c r="C339" i="44" s="1"/>
  <c r="D334" i="44"/>
  <c r="B334" i="44" s="1"/>
  <c r="C334" i="44"/>
  <c r="D333" i="44"/>
  <c r="C333" i="44"/>
  <c r="B333" i="44" s="1"/>
  <c r="E328" i="44"/>
  <c r="D328" i="44"/>
  <c r="C328" i="44"/>
  <c r="E327" i="44"/>
  <c r="D327" i="44"/>
  <c r="C327" i="44" s="1"/>
  <c r="E326" i="44"/>
  <c r="C326" i="44" s="1"/>
  <c r="D326" i="44"/>
  <c r="E311" i="44"/>
  <c r="E306" i="44"/>
  <c r="D306" i="44"/>
  <c r="C306" i="44" s="1"/>
  <c r="E305" i="44"/>
  <c r="D305" i="44"/>
  <c r="C305" i="44"/>
  <c r="E304" i="44"/>
  <c r="C304" i="44" s="1"/>
  <c r="D304" i="44"/>
  <c r="E303" i="44"/>
  <c r="D303" i="44"/>
  <c r="C303" i="44"/>
  <c r="E302" i="44"/>
  <c r="D302" i="44"/>
  <c r="C302" i="44" s="1"/>
  <c r="E301" i="44"/>
  <c r="D301" i="44"/>
  <c r="C301" i="44"/>
  <c r="E300" i="44"/>
  <c r="C300" i="44" s="1"/>
  <c r="D300" i="44"/>
  <c r="E299" i="44"/>
  <c r="D299" i="44"/>
  <c r="C299" i="44"/>
  <c r="E298" i="44"/>
  <c r="D298" i="44"/>
  <c r="C298" i="44" s="1"/>
  <c r="E297" i="44"/>
  <c r="C297" i="44"/>
  <c r="E296" i="44"/>
  <c r="C296" i="44"/>
  <c r="E295" i="44"/>
  <c r="C295" i="44"/>
  <c r="E294" i="44"/>
  <c r="C294" i="44"/>
  <c r="E293" i="44"/>
  <c r="C293" i="44" s="1"/>
  <c r="E292" i="44"/>
  <c r="C292" i="44" s="1"/>
  <c r="E291" i="44"/>
  <c r="C291" i="44"/>
  <c r="E290" i="44"/>
  <c r="C290" i="44"/>
  <c r="E289" i="44"/>
  <c r="C289" i="44"/>
  <c r="AV288" i="44"/>
  <c r="AU288" i="44"/>
  <c r="AT288" i="44"/>
  <c r="AS288" i="44"/>
  <c r="AR288" i="44"/>
  <c r="AP288" i="44"/>
  <c r="AO288" i="44"/>
  <c r="AN288" i="44"/>
  <c r="AM288" i="44"/>
  <c r="AL288" i="44"/>
  <c r="AK288" i="44"/>
  <c r="AJ288" i="44"/>
  <c r="AI288" i="44"/>
  <c r="AH288" i="44"/>
  <c r="AG288" i="44"/>
  <c r="AF288" i="44"/>
  <c r="AE288" i="44"/>
  <c r="AD288" i="44"/>
  <c r="AC288" i="44"/>
  <c r="AB288" i="44"/>
  <c r="AA288" i="44"/>
  <c r="Z288" i="44"/>
  <c r="Y288" i="44"/>
  <c r="X288" i="44"/>
  <c r="W288" i="44"/>
  <c r="V288" i="44"/>
  <c r="U288" i="44"/>
  <c r="T288" i="44"/>
  <c r="S288" i="44"/>
  <c r="R288" i="44"/>
  <c r="Q288" i="44"/>
  <c r="P288" i="44"/>
  <c r="O288" i="44"/>
  <c r="N288" i="44"/>
  <c r="D288" i="44" s="1"/>
  <c r="M288" i="44"/>
  <c r="L288" i="44"/>
  <c r="K288" i="44"/>
  <c r="J288" i="44"/>
  <c r="I288" i="44"/>
  <c r="E288" i="44" s="1"/>
  <c r="H288" i="44"/>
  <c r="G288" i="44"/>
  <c r="F288" i="44"/>
  <c r="E283" i="44"/>
  <c r="C283" i="44" s="1"/>
  <c r="D283" i="44"/>
  <c r="E282" i="44"/>
  <c r="D282" i="44"/>
  <c r="C282" i="44"/>
  <c r="E281" i="44"/>
  <c r="D281" i="44"/>
  <c r="C281" i="44" s="1"/>
  <c r="E280" i="44"/>
  <c r="D280" i="44"/>
  <c r="C280" i="44"/>
  <c r="E275" i="44"/>
  <c r="C275" i="44" s="1"/>
  <c r="D275" i="44"/>
  <c r="E274" i="44"/>
  <c r="D274" i="44"/>
  <c r="C274" i="44"/>
  <c r="E273" i="44"/>
  <c r="D273" i="44"/>
  <c r="C273" i="44" s="1"/>
  <c r="E272" i="44"/>
  <c r="D272" i="44"/>
  <c r="C272" i="44"/>
  <c r="E271" i="44"/>
  <c r="C271" i="44" s="1"/>
  <c r="D271" i="44"/>
  <c r="E270" i="44"/>
  <c r="D270" i="44"/>
  <c r="C270" i="44"/>
  <c r="E269" i="44"/>
  <c r="D269" i="44"/>
  <c r="C269" i="44" s="1"/>
  <c r="E268" i="44"/>
  <c r="D268" i="44"/>
  <c r="C268" i="44"/>
  <c r="E267" i="44"/>
  <c r="C267" i="44" s="1"/>
  <c r="D267" i="44"/>
  <c r="E266" i="44"/>
  <c r="D266" i="44"/>
  <c r="C266" i="44"/>
  <c r="E265" i="44"/>
  <c r="D265" i="44"/>
  <c r="C265" i="44" s="1"/>
  <c r="E264" i="44"/>
  <c r="D264" i="44"/>
  <c r="C264" i="44"/>
  <c r="E263" i="44"/>
  <c r="C263" i="44" s="1"/>
  <c r="D263" i="44"/>
  <c r="E262" i="44"/>
  <c r="D262" i="44"/>
  <c r="C262" i="44"/>
  <c r="E261" i="44"/>
  <c r="D261" i="44"/>
  <c r="C261" i="44" s="1"/>
  <c r="E260" i="44"/>
  <c r="D260" i="44"/>
  <c r="E259" i="44"/>
  <c r="D259" i="44"/>
  <c r="C259" i="44" s="1"/>
  <c r="E258" i="44"/>
  <c r="C258" i="44" s="1"/>
  <c r="D258" i="44"/>
  <c r="E257" i="44"/>
  <c r="D257" i="44"/>
  <c r="C257" i="44" s="1"/>
  <c r="E256" i="44"/>
  <c r="D256" i="44"/>
  <c r="C256" i="44"/>
  <c r="E255" i="44"/>
  <c r="D255" i="44"/>
  <c r="C255" i="44" s="1"/>
  <c r="E254" i="44"/>
  <c r="C254" i="44" s="1"/>
  <c r="D254" i="44"/>
  <c r="E253" i="44"/>
  <c r="D253" i="44"/>
  <c r="C253" i="44" s="1"/>
  <c r="E252" i="44"/>
  <c r="D252" i="44"/>
  <c r="C252" i="44"/>
  <c r="E251" i="44"/>
  <c r="D251" i="44"/>
  <c r="C251" i="44" s="1"/>
  <c r="E250" i="44"/>
  <c r="C250" i="44" s="1"/>
  <c r="D250" i="44"/>
  <c r="E249" i="44"/>
  <c r="D249" i="44"/>
  <c r="C249" i="44" s="1"/>
  <c r="E248" i="44"/>
  <c r="D248" i="44"/>
  <c r="C248" i="44"/>
  <c r="E247" i="44"/>
  <c r="D247" i="44"/>
  <c r="C247" i="44" s="1"/>
  <c r="E246" i="44"/>
  <c r="C246" i="44" s="1"/>
  <c r="D246" i="44"/>
  <c r="E245" i="44"/>
  <c r="D245" i="44"/>
  <c r="C245" i="44" s="1"/>
  <c r="E244" i="44"/>
  <c r="D244" i="44"/>
  <c r="C244" i="44"/>
  <c r="E243" i="44"/>
  <c r="D243" i="44"/>
  <c r="C243" i="44" s="1"/>
  <c r="E242" i="44"/>
  <c r="C242" i="44" s="1"/>
  <c r="E241" i="44"/>
  <c r="D241" i="44"/>
  <c r="C241" i="44" s="1"/>
  <c r="E240" i="44"/>
  <c r="D240" i="44"/>
  <c r="C240" i="44"/>
  <c r="E239" i="44"/>
  <c r="D239" i="44"/>
  <c r="C239" i="44"/>
  <c r="E238" i="44"/>
  <c r="D238" i="44"/>
  <c r="C238" i="44" s="1"/>
  <c r="E237" i="44"/>
  <c r="D237" i="44"/>
  <c r="C237" i="44" s="1"/>
  <c r="E236" i="44"/>
  <c r="D236" i="44"/>
  <c r="C236" i="44"/>
  <c r="E235" i="44"/>
  <c r="D235" i="44"/>
  <c r="C235" i="44"/>
  <c r="E234" i="44"/>
  <c r="D234" i="44"/>
  <c r="C234" i="44" s="1"/>
  <c r="E233" i="44"/>
  <c r="D233" i="44"/>
  <c r="C233" i="44" s="1"/>
  <c r="E231" i="44"/>
  <c r="D231" i="44"/>
  <c r="C231" i="44"/>
  <c r="E227" i="44"/>
  <c r="D227" i="44"/>
  <c r="C227" i="44"/>
  <c r="E226" i="44"/>
  <c r="D226" i="44"/>
  <c r="C226" i="44" s="1"/>
  <c r="E225" i="44"/>
  <c r="D225" i="44"/>
  <c r="C225" i="44" s="1"/>
  <c r="E224" i="44"/>
  <c r="D224" i="44"/>
  <c r="C224" i="44"/>
  <c r="E223" i="44"/>
  <c r="D223" i="44"/>
  <c r="C223" i="44"/>
  <c r="E222" i="44"/>
  <c r="D222" i="44"/>
  <c r="C222" i="44" s="1"/>
  <c r="E221" i="44"/>
  <c r="D221" i="44"/>
  <c r="C221" i="44" s="1"/>
  <c r="E220" i="44"/>
  <c r="D220" i="44"/>
  <c r="C220" i="44"/>
  <c r="E219" i="44"/>
  <c r="D219" i="44"/>
  <c r="C219" i="44"/>
  <c r="E218" i="44"/>
  <c r="D218" i="44"/>
  <c r="C218" i="44" s="1"/>
  <c r="E217" i="44"/>
  <c r="D217" i="44"/>
  <c r="C217" i="44" s="1"/>
  <c r="E216" i="44"/>
  <c r="D216" i="44"/>
  <c r="C216" i="44"/>
  <c r="E215" i="44"/>
  <c r="D215" i="44"/>
  <c r="C215" i="44"/>
  <c r="E214" i="44"/>
  <c r="D214" i="44"/>
  <c r="C214" i="44" s="1"/>
  <c r="E213" i="44"/>
  <c r="D213" i="44"/>
  <c r="C213" i="44" s="1"/>
  <c r="E212" i="44"/>
  <c r="D212" i="44"/>
  <c r="C212" i="44"/>
  <c r="E211" i="44"/>
  <c r="D211" i="44"/>
  <c r="C211" i="44"/>
  <c r="E210" i="44"/>
  <c r="D210" i="44"/>
  <c r="C210" i="44" s="1"/>
  <c r="E209" i="44"/>
  <c r="D209" i="44"/>
  <c r="C209" i="44" s="1"/>
  <c r="E208" i="44"/>
  <c r="D208" i="44"/>
  <c r="C208" i="44"/>
  <c r="E207" i="44"/>
  <c r="D207" i="44"/>
  <c r="C207" i="44"/>
  <c r="E206" i="44"/>
  <c r="D206" i="44"/>
  <c r="C206" i="44" s="1"/>
  <c r="E205" i="44"/>
  <c r="D205" i="44"/>
  <c r="C205" i="44" s="1"/>
  <c r="E204" i="44"/>
  <c r="D204" i="44"/>
  <c r="C204" i="44"/>
  <c r="E203" i="44"/>
  <c r="D203" i="44"/>
  <c r="C203" i="44"/>
  <c r="E202" i="44"/>
  <c r="D202" i="44"/>
  <c r="C202" i="44" s="1"/>
  <c r="E201" i="44"/>
  <c r="D201" i="44"/>
  <c r="C201" i="44" s="1"/>
  <c r="E200" i="44"/>
  <c r="D200" i="44"/>
  <c r="C200" i="44"/>
  <c r="E199" i="44"/>
  <c r="D199" i="44"/>
  <c r="C199" i="44"/>
  <c r="E198" i="44"/>
  <c r="D198" i="44"/>
  <c r="C198" i="44" s="1"/>
  <c r="E197" i="44"/>
  <c r="D197" i="44"/>
  <c r="C197" i="44" s="1"/>
  <c r="E196" i="44"/>
  <c r="D196" i="44"/>
  <c r="C196" i="44"/>
  <c r="E195" i="44"/>
  <c r="D195" i="44"/>
  <c r="C195" i="44"/>
  <c r="E194" i="44"/>
  <c r="C194" i="44"/>
  <c r="E193" i="44"/>
  <c r="D193" i="44"/>
  <c r="C193" i="44"/>
  <c r="E192" i="44"/>
  <c r="D192" i="44"/>
  <c r="C192" i="44" s="1"/>
  <c r="E191" i="44"/>
  <c r="D191" i="44"/>
  <c r="C191" i="44"/>
  <c r="E190" i="44"/>
  <c r="C190" i="44" s="1"/>
  <c r="D190" i="44"/>
  <c r="E189" i="44"/>
  <c r="D189" i="44"/>
  <c r="C189" i="44"/>
  <c r="E188" i="44"/>
  <c r="D188" i="44"/>
  <c r="C188" i="44" s="1"/>
  <c r="E187" i="44"/>
  <c r="D187" i="44"/>
  <c r="C187" i="44"/>
  <c r="E186" i="44"/>
  <c r="C186" i="44" s="1"/>
  <c r="D186" i="44"/>
  <c r="E185" i="44"/>
  <c r="D185" i="44"/>
  <c r="C185" i="44"/>
  <c r="E183" i="44"/>
  <c r="D183" i="44"/>
  <c r="C183" i="44" s="1"/>
  <c r="E177" i="44"/>
  <c r="D177" i="44"/>
  <c r="C177" i="44"/>
  <c r="E176" i="44"/>
  <c r="C176" i="44" s="1"/>
  <c r="D176" i="44"/>
  <c r="E175" i="44"/>
  <c r="D175" i="44"/>
  <c r="C175" i="44"/>
  <c r="E174" i="44"/>
  <c r="D174" i="44"/>
  <c r="C174" i="44" s="1"/>
  <c r="Q173" i="44"/>
  <c r="P173" i="44"/>
  <c r="O173" i="44"/>
  <c r="N173" i="44"/>
  <c r="M173" i="44"/>
  <c r="L173" i="44"/>
  <c r="K173" i="44"/>
  <c r="J173" i="44"/>
  <c r="I173" i="44"/>
  <c r="H173" i="44"/>
  <c r="G173" i="44"/>
  <c r="F173" i="44"/>
  <c r="D173" i="44"/>
  <c r="E172" i="44"/>
  <c r="C172" i="44" s="1"/>
  <c r="D172" i="44"/>
  <c r="E171" i="44"/>
  <c r="D171" i="44"/>
  <c r="C171" i="44"/>
  <c r="E170" i="44"/>
  <c r="D170" i="44"/>
  <c r="C170" i="44" s="1"/>
  <c r="Q166" i="44"/>
  <c r="P166" i="44"/>
  <c r="O166" i="44"/>
  <c r="J166" i="44"/>
  <c r="R165" i="44"/>
  <c r="Q165" i="44"/>
  <c r="P165" i="44"/>
  <c r="O165" i="44"/>
  <c r="N165" i="44"/>
  <c r="M165" i="44"/>
  <c r="L165" i="44"/>
  <c r="K165" i="44"/>
  <c r="J165" i="44"/>
  <c r="I165" i="44"/>
  <c r="H165" i="44"/>
  <c r="H166" i="44" s="1"/>
  <c r="G165" i="44"/>
  <c r="G166" i="44" s="1"/>
  <c r="F165" i="44"/>
  <c r="E164" i="44"/>
  <c r="D164" i="44"/>
  <c r="C164" i="44" s="1"/>
  <c r="E163" i="44"/>
  <c r="D163" i="44"/>
  <c r="C163" i="44"/>
  <c r="E162" i="44"/>
  <c r="D162" i="44"/>
  <c r="C162" i="44" s="1"/>
  <c r="E161" i="44"/>
  <c r="E165" i="44" s="1"/>
  <c r="D161" i="44"/>
  <c r="D165" i="44" s="1"/>
  <c r="R160" i="44"/>
  <c r="R166" i="44" s="1"/>
  <c r="Q160" i="44"/>
  <c r="P160" i="44"/>
  <c r="O160" i="44"/>
  <c r="N160" i="44"/>
  <c r="N166" i="44" s="1"/>
  <c r="M160" i="44"/>
  <c r="M166" i="44" s="1"/>
  <c r="L160" i="44"/>
  <c r="L166" i="44" s="1"/>
  <c r="K160" i="44"/>
  <c r="K166" i="44" s="1"/>
  <c r="J160" i="44"/>
  <c r="I160" i="44"/>
  <c r="I166" i="44" s="1"/>
  <c r="H160" i="44"/>
  <c r="G160" i="44"/>
  <c r="F160" i="44"/>
  <c r="F166" i="44" s="1"/>
  <c r="E159" i="44"/>
  <c r="D159" i="44"/>
  <c r="D160" i="44" s="1"/>
  <c r="D166" i="44" s="1"/>
  <c r="C159" i="44"/>
  <c r="E158" i="44"/>
  <c r="C158" i="44" s="1"/>
  <c r="D158" i="44"/>
  <c r="E157" i="44"/>
  <c r="D157" i="44"/>
  <c r="C157" i="44"/>
  <c r="O153" i="44"/>
  <c r="I153" i="44"/>
  <c r="G153" i="44"/>
  <c r="O152" i="44"/>
  <c r="N152" i="44"/>
  <c r="M152" i="44"/>
  <c r="L152" i="44"/>
  <c r="K152" i="44"/>
  <c r="J152" i="44"/>
  <c r="J153" i="44" s="1"/>
  <c r="I152" i="44"/>
  <c r="H152" i="44"/>
  <c r="G152" i="44"/>
  <c r="F152" i="44"/>
  <c r="E151" i="44"/>
  <c r="D151" i="44"/>
  <c r="C151" i="44"/>
  <c r="E150" i="44"/>
  <c r="D150" i="44"/>
  <c r="C150" i="44" s="1"/>
  <c r="E149" i="44"/>
  <c r="D149" i="44"/>
  <c r="C149" i="44" s="1"/>
  <c r="E148" i="44"/>
  <c r="E152" i="44" s="1"/>
  <c r="D148" i="44"/>
  <c r="D152" i="44" s="1"/>
  <c r="O147" i="44"/>
  <c r="N147" i="44"/>
  <c r="N153" i="44" s="1"/>
  <c r="M147" i="44"/>
  <c r="M153" i="44" s="1"/>
  <c r="L147" i="44"/>
  <c r="L153" i="44" s="1"/>
  <c r="K147" i="44"/>
  <c r="K153" i="44" s="1"/>
  <c r="J147" i="44"/>
  <c r="I147" i="44"/>
  <c r="H147" i="44"/>
  <c r="H153" i="44" s="1"/>
  <c r="G147" i="44"/>
  <c r="F147" i="44"/>
  <c r="F153" i="44" s="1"/>
  <c r="E146" i="44"/>
  <c r="D146" i="44"/>
  <c r="D147" i="44" s="1"/>
  <c r="C146" i="44"/>
  <c r="E145" i="44"/>
  <c r="C145" i="44" s="1"/>
  <c r="D145" i="44"/>
  <c r="E144" i="44"/>
  <c r="D144" i="44"/>
  <c r="C144" i="44"/>
  <c r="C147" i="44" s="1"/>
  <c r="E140" i="44"/>
  <c r="D140" i="44"/>
  <c r="C140" i="44" s="1"/>
  <c r="E139" i="44"/>
  <c r="D139" i="44"/>
  <c r="C139" i="44"/>
  <c r="E138" i="44"/>
  <c r="C138" i="44" s="1"/>
  <c r="D138" i="44"/>
  <c r="E137" i="44"/>
  <c r="D137" i="44"/>
  <c r="C137" i="44"/>
  <c r="E136" i="44"/>
  <c r="D136" i="44"/>
  <c r="C136" i="44" s="1"/>
  <c r="E131" i="44"/>
  <c r="D131" i="44"/>
  <c r="C131" i="44"/>
  <c r="E130" i="44"/>
  <c r="C130" i="44" s="1"/>
  <c r="D130" i="44"/>
  <c r="E128" i="44"/>
  <c r="D128" i="44"/>
  <c r="C128" i="44"/>
  <c r="E127" i="44"/>
  <c r="D127" i="44"/>
  <c r="C127" i="44" s="1"/>
  <c r="E126" i="44"/>
  <c r="D126" i="44"/>
  <c r="C126" i="44"/>
  <c r="E125" i="44"/>
  <c r="C125" i="44" s="1"/>
  <c r="D125" i="44"/>
  <c r="E124" i="44"/>
  <c r="D124" i="44"/>
  <c r="C124" i="44"/>
  <c r="E119" i="44"/>
  <c r="D119" i="44"/>
  <c r="C119" i="44" s="1"/>
  <c r="E118" i="44"/>
  <c r="D118" i="44"/>
  <c r="C118" i="44"/>
  <c r="E117" i="44"/>
  <c r="C117" i="44" s="1"/>
  <c r="D117" i="44"/>
  <c r="E115" i="44"/>
  <c r="D115" i="44"/>
  <c r="C115" i="44"/>
  <c r="E114" i="44"/>
  <c r="D114" i="44"/>
  <c r="E113" i="44"/>
  <c r="D113" i="44"/>
  <c r="E112" i="44"/>
  <c r="D112" i="44"/>
  <c r="C112" i="44"/>
  <c r="E111" i="44"/>
  <c r="D111" i="44"/>
  <c r="C111" i="44" s="1"/>
  <c r="E106" i="44"/>
  <c r="D106" i="44"/>
  <c r="C106" i="44" s="1"/>
  <c r="E101" i="44"/>
  <c r="D101" i="44"/>
  <c r="C101" i="44"/>
  <c r="E100" i="44"/>
  <c r="D100" i="44"/>
  <c r="C100" i="44"/>
  <c r="E99" i="44"/>
  <c r="D99" i="44"/>
  <c r="C99" i="44" s="1"/>
  <c r="E98" i="44"/>
  <c r="D98" i="44"/>
  <c r="C98" i="44" s="1"/>
  <c r="E93" i="44"/>
  <c r="D93" i="44"/>
  <c r="C93" i="44"/>
  <c r="E92" i="44"/>
  <c r="D92" i="44"/>
  <c r="C92" i="44"/>
  <c r="E91" i="44"/>
  <c r="D91" i="44"/>
  <c r="C91" i="44" s="1"/>
  <c r="E90" i="44"/>
  <c r="D90" i="44"/>
  <c r="C90" i="44" s="1"/>
  <c r="C85" i="44"/>
  <c r="C79" i="44"/>
  <c r="C78" i="44"/>
  <c r="C77" i="44"/>
  <c r="C76" i="44"/>
  <c r="C75" i="44"/>
  <c r="C74" i="44"/>
  <c r="C73" i="44"/>
  <c r="C72" i="44"/>
  <c r="C71" i="44"/>
  <c r="C70" i="44"/>
  <c r="C69" i="44"/>
  <c r="C68" i="44"/>
  <c r="C67" i="44"/>
  <c r="C66" i="44"/>
  <c r="C64" i="44"/>
  <c r="C62" i="44"/>
  <c r="C61" i="44"/>
  <c r="C60" i="44"/>
  <c r="R59" i="44"/>
  <c r="Q59" i="44"/>
  <c r="P59" i="44"/>
  <c r="O59" i="44"/>
  <c r="N59" i="44"/>
  <c r="M59" i="44"/>
  <c r="L59" i="44"/>
  <c r="K59" i="44"/>
  <c r="J59" i="44"/>
  <c r="I59" i="44"/>
  <c r="H59" i="44"/>
  <c r="C59" i="44" s="1"/>
  <c r="G59" i="44"/>
  <c r="F59" i="44"/>
  <c r="E59" i="44"/>
  <c r="D59" i="44"/>
  <c r="C55" i="44"/>
  <c r="C54" i="44"/>
  <c r="C53" i="44"/>
  <c r="C52" i="44"/>
  <c r="C51" i="44"/>
  <c r="C50" i="44"/>
  <c r="C49" i="44"/>
  <c r="C48" i="44"/>
  <c r="C47" i="44"/>
  <c r="C46" i="44"/>
  <c r="C45" i="44"/>
  <c r="C44" i="44"/>
  <c r="C43" i="44"/>
  <c r="C42" i="44"/>
  <c r="C41" i="44"/>
  <c r="C38" i="44"/>
  <c r="C36" i="44"/>
  <c r="U35" i="44"/>
  <c r="T35" i="44"/>
  <c r="S35" i="44"/>
  <c r="R35" i="44"/>
  <c r="Q35" i="44"/>
  <c r="P35" i="44"/>
  <c r="O35" i="44"/>
  <c r="N35" i="44"/>
  <c r="M35" i="44"/>
  <c r="K35" i="44"/>
  <c r="J35" i="44"/>
  <c r="I35" i="44"/>
  <c r="H35" i="44"/>
  <c r="G35" i="44"/>
  <c r="F35" i="44"/>
  <c r="E35" i="44"/>
  <c r="D35" i="44"/>
  <c r="C14" i="44"/>
  <c r="C13" i="44"/>
  <c r="C12" i="44"/>
  <c r="C11" i="44"/>
  <c r="D153" i="44" l="1"/>
  <c r="C153" i="44"/>
  <c r="C373" i="44"/>
  <c r="C173" i="44"/>
  <c r="C288" i="44"/>
  <c r="C160" i="44"/>
  <c r="E173" i="44"/>
  <c r="C148" i="44"/>
  <c r="C152" i="44" s="1"/>
  <c r="E147" i="44"/>
  <c r="E153" i="44" s="1"/>
  <c r="E160" i="44"/>
  <c r="E166" i="44" s="1"/>
  <c r="C161" i="44"/>
  <c r="C165" i="44" s="1"/>
  <c r="C166" i="44" l="1"/>
  <c r="A256" i="43"/>
  <c r="CC215" i="43"/>
  <c r="M215" i="43" s="1"/>
  <c r="CC214" i="43"/>
  <c r="M214" i="43" s="1"/>
  <c r="CC210" i="43"/>
  <c r="CC209" i="43"/>
  <c r="CC208" i="43"/>
  <c r="CL177" i="43"/>
  <c r="CB177" i="43" s="1"/>
  <c r="AJ177" i="43" s="1"/>
  <c r="CK177" i="43"/>
  <c r="CC177" i="43"/>
  <c r="CA177" i="43"/>
  <c r="CL176" i="43"/>
  <c r="CK176" i="43"/>
  <c r="CC176" i="43"/>
  <c r="CB176" i="43"/>
  <c r="CA176" i="43"/>
  <c r="AJ176" i="43" s="1"/>
  <c r="CL175" i="43"/>
  <c r="CB175" i="43" s="1"/>
  <c r="AJ175" i="43" s="1"/>
  <c r="CK175" i="43"/>
  <c r="CC175" i="43"/>
  <c r="CA175" i="43"/>
  <c r="CL170" i="43"/>
  <c r="CK170" i="43"/>
  <c r="CC170" i="43"/>
  <c r="CB170" i="43"/>
  <c r="CA170" i="43"/>
  <c r="AJ170" i="43" s="1"/>
  <c r="CL169" i="43"/>
  <c r="CB169" i="43" s="1"/>
  <c r="AJ169" i="43" s="1"/>
  <c r="CK169" i="43"/>
  <c r="CC169" i="43"/>
  <c r="CA169" i="43"/>
  <c r="CL168" i="43"/>
  <c r="CK168" i="43"/>
  <c r="CC168" i="43"/>
  <c r="CB168" i="43"/>
  <c r="CA168" i="43"/>
  <c r="AJ168" i="43" s="1"/>
  <c r="CL167" i="43"/>
  <c r="CB167" i="43" s="1"/>
  <c r="AJ167" i="43" s="1"/>
  <c r="CK167" i="43"/>
  <c r="CC167" i="43"/>
  <c r="CA167" i="43"/>
  <c r="CL166" i="43"/>
  <c r="CK166" i="43"/>
  <c r="CC166" i="43"/>
  <c r="CB166" i="43"/>
  <c r="CA166" i="43"/>
  <c r="AJ166" i="43" s="1"/>
  <c r="CL165" i="43"/>
  <c r="CB165" i="43" s="1"/>
  <c r="AJ165" i="43" s="1"/>
  <c r="CK165" i="43"/>
  <c r="CC165" i="43"/>
  <c r="CA165" i="43"/>
  <c r="CL164" i="43"/>
  <c r="CK164" i="43"/>
  <c r="CC164" i="43"/>
  <c r="CB164" i="43"/>
  <c r="CA164" i="43"/>
  <c r="AJ164" i="43" s="1"/>
  <c r="CL163" i="43"/>
  <c r="CB163" i="43" s="1"/>
  <c r="AJ163" i="43" s="1"/>
  <c r="CK163" i="43"/>
  <c r="CC163" i="43"/>
  <c r="CA163" i="43"/>
  <c r="AR160" i="43"/>
  <c r="CN157" i="43"/>
  <c r="CD157" i="43" s="1"/>
  <c r="CM157" i="43"/>
  <c r="CC157" i="43" s="1"/>
  <c r="CL157" i="43"/>
  <c r="CB157" i="43" s="1"/>
  <c r="CK157" i="43"/>
  <c r="CA157" i="43" s="1"/>
  <c r="CG157" i="43"/>
  <c r="CN156" i="43"/>
  <c r="CM156" i="43"/>
  <c r="CL156" i="43"/>
  <c r="CB156" i="43" s="1"/>
  <c r="CK156" i="43"/>
  <c r="CA156" i="43" s="1"/>
  <c r="CG156" i="43"/>
  <c r="CD156" i="43"/>
  <c r="CC156" i="43"/>
  <c r="CN155" i="43"/>
  <c r="CM155" i="43"/>
  <c r="CL155" i="43"/>
  <c r="CK155" i="43"/>
  <c r="CG155" i="43"/>
  <c r="CD155" i="43"/>
  <c r="CC155" i="43"/>
  <c r="CB155" i="43"/>
  <c r="CA155" i="43"/>
  <c r="AS155" i="43" s="1"/>
  <c r="CN154" i="43"/>
  <c r="CM154" i="43"/>
  <c r="CC154" i="43" s="1"/>
  <c r="AS154" i="43" s="1"/>
  <c r="CL154" i="43"/>
  <c r="CK154" i="43"/>
  <c r="CG154" i="43"/>
  <c r="CD154" i="43"/>
  <c r="CB154" i="43"/>
  <c r="CA154" i="43"/>
  <c r="CN153" i="43"/>
  <c r="CD153" i="43" s="1"/>
  <c r="CM153" i="43"/>
  <c r="CL153" i="43"/>
  <c r="CK153" i="43"/>
  <c r="CA153" i="43" s="1"/>
  <c r="CG153" i="43"/>
  <c r="CC153" i="43"/>
  <c r="CB153" i="43"/>
  <c r="CN152" i="43"/>
  <c r="CM152" i="43"/>
  <c r="CC152" i="43" s="1"/>
  <c r="CL152" i="43"/>
  <c r="CB152" i="43" s="1"/>
  <c r="CK152" i="43"/>
  <c r="CG152" i="43"/>
  <c r="CD152" i="43"/>
  <c r="CA152" i="43"/>
  <c r="AS152" i="43" s="1"/>
  <c r="CN151" i="43"/>
  <c r="CD151" i="43" s="1"/>
  <c r="CM151" i="43"/>
  <c r="CC151" i="43" s="1"/>
  <c r="CL151" i="43"/>
  <c r="CK151" i="43"/>
  <c r="CA151" i="43" s="1"/>
  <c r="CG151" i="43"/>
  <c r="CB151" i="43"/>
  <c r="CN150" i="43"/>
  <c r="CM150" i="43"/>
  <c r="CL150" i="43"/>
  <c r="CB150" i="43" s="1"/>
  <c r="CK150" i="43"/>
  <c r="CA150" i="43" s="1"/>
  <c r="CG150" i="43"/>
  <c r="CD150" i="43"/>
  <c r="CC150" i="43"/>
  <c r="CN149" i="43"/>
  <c r="CD149" i="43" s="1"/>
  <c r="CM149" i="43"/>
  <c r="CL149" i="43"/>
  <c r="CK149" i="43"/>
  <c r="CG149" i="43"/>
  <c r="CC149" i="43"/>
  <c r="CB149" i="43"/>
  <c r="CA149" i="43"/>
  <c r="AS149" i="43" s="1"/>
  <c r="CN148" i="43"/>
  <c r="CD148" i="43" s="1"/>
  <c r="CM148" i="43"/>
  <c r="CC148" i="43" s="1"/>
  <c r="CL148" i="43"/>
  <c r="CB148" i="43" s="1"/>
  <c r="AS148" i="43" s="1"/>
  <c r="CK148" i="43"/>
  <c r="CG148" i="43"/>
  <c r="CA148" i="43"/>
  <c r="CN146" i="43"/>
  <c r="CD146" i="43" s="1"/>
  <c r="CM146" i="43"/>
  <c r="CL146" i="43"/>
  <c r="CB146" i="43" s="1"/>
  <c r="CK146" i="43"/>
  <c r="CA146" i="43" s="1"/>
  <c r="CG146" i="43"/>
  <c r="CC146" i="43"/>
  <c r="CN145" i="43"/>
  <c r="CM145" i="43"/>
  <c r="CC145" i="43" s="1"/>
  <c r="CL145" i="43"/>
  <c r="CB145" i="43" s="1"/>
  <c r="CK145" i="43"/>
  <c r="CG145" i="43"/>
  <c r="CD145" i="43"/>
  <c r="CA145" i="43"/>
  <c r="CN144" i="43"/>
  <c r="CD144" i="43" s="1"/>
  <c r="CM144" i="43"/>
  <c r="CC144" i="43" s="1"/>
  <c r="CL144" i="43"/>
  <c r="CK144" i="43"/>
  <c r="CA144" i="43" s="1"/>
  <c r="CG144" i="43"/>
  <c r="CB144" i="43"/>
  <c r="CN143" i="43"/>
  <c r="CM143" i="43"/>
  <c r="CL143" i="43"/>
  <c r="CB143" i="43" s="1"/>
  <c r="CK143" i="43"/>
  <c r="CA143" i="43" s="1"/>
  <c r="CG143" i="43"/>
  <c r="CD143" i="43"/>
  <c r="CC143" i="43"/>
  <c r="CN142" i="43"/>
  <c r="CD142" i="43" s="1"/>
  <c r="CM142" i="43"/>
  <c r="CL142" i="43"/>
  <c r="CK142" i="43"/>
  <c r="CG142" i="43"/>
  <c r="CC142" i="43"/>
  <c r="CB142" i="43"/>
  <c r="CA142" i="43"/>
  <c r="CN141" i="43"/>
  <c r="CD141" i="43" s="1"/>
  <c r="CM141" i="43"/>
  <c r="CC141" i="43" s="1"/>
  <c r="CL141" i="43"/>
  <c r="CB141" i="43" s="1"/>
  <c r="AS141" i="43" s="1"/>
  <c r="CK141" i="43"/>
  <c r="CG141" i="43"/>
  <c r="CA141" i="43"/>
  <c r="CN140" i="43"/>
  <c r="CD140" i="43" s="1"/>
  <c r="CM140" i="43"/>
  <c r="CL140" i="43"/>
  <c r="CB140" i="43" s="1"/>
  <c r="CK140" i="43"/>
  <c r="CA140" i="43" s="1"/>
  <c r="AS140" i="43" s="1"/>
  <c r="CG140" i="43"/>
  <c r="CC140" i="43"/>
  <c r="CN139" i="43"/>
  <c r="CM139" i="43"/>
  <c r="CC139" i="43" s="1"/>
  <c r="CL139" i="43"/>
  <c r="CB139" i="43" s="1"/>
  <c r="CK139" i="43"/>
  <c r="CG139" i="43"/>
  <c r="CD139" i="43"/>
  <c r="CA139" i="43"/>
  <c r="CN138" i="43"/>
  <c r="CD138" i="43" s="1"/>
  <c r="CM138" i="43"/>
  <c r="CC138" i="43" s="1"/>
  <c r="CL138" i="43"/>
  <c r="CK138" i="43"/>
  <c r="CA138" i="43" s="1"/>
  <c r="AS138" i="43" s="1"/>
  <c r="CG138" i="43"/>
  <c r="CB138" i="43"/>
  <c r="CN137" i="43"/>
  <c r="CM137" i="43"/>
  <c r="CL137" i="43"/>
  <c r="CB137" i="43" s="1"/>
  <c r="CK137" i="43"/>
  <c r="CA137" i="43" s="1"/>
  <c r="AS137" i="43" s="1"/>
  <c r="CG137" i="43"/>
  <c r="CD137" i="43"/>
  <c r="CC137" i="43"/>
  <c r="CP132" i="43"/>
  <c r="CO132" i="43"/>
  <c r="CN132" i="43"/>
  <c r="CD132" i="43" s="1"/>
  <c r="CM132" i="43"/>
  <c r="CL132" i="43"/>
  <c r="CK132" i="43"/>
  <c r="CG132" i="43"/>
  <c r="CF132" i="43"/>
  <c r="CE132" i="43"/>
  <c r="CC132" i="43"/>
  <c r="CB132" i="43"/>
  <c r="CA132" i="43"/>
  <c r="CP131" i="43"/>
  <c r="CO131" i="43"/>
  <c r="CE131" i="43" s="1"/>
  <c r="CN131" i="43"/>
  <c r="CM131" i="43"/>
  <c r="CL131" i="43"/>
  <c r="CK131" i="43"/>
  <c r="CA131" i="43" s="1"/>
  <c r="CG131" i="43"/>
  <c r="CF131" i="43"/>
  <c r="CD131" i="43"/>
  <c r="CC131" i="43"/>
  <c r="CB131" i="43"/>
  <c r="CP130" i="43"/>
  <c r="CF130" i="43" s="1"/>
  <c r="CO130" i="43"/>
  <c r="CN130" i="43"/>
  <c r="CM130" i="43"/>
  <c r="CL130" i="43"/>
  <c r="CB130" i="43" s="1"/>
  <c r="CK130" i="43"/>
  <c r="CA130" i="43" s="1"/>
  <c r="CG130" i="43"/>
  <c r="CE130" i="43"/>
  <c r="CD130" i="43"/>
  <c r="CC130" i="43"/>
  <c r="CS125" i="43"/>
  <c r="CR125" i="43"/>
  <c r="CH125" i="43" s="1"/>
  <c r="CQ125" i="43"/>
  <c r="CP125" i="43"/>
  <c r="CF125" i="43" s="1"/>
  <c r="CO125" i="43"/>
  <c r="CE125" i="43" s="1"/>
  <c r="CN125" i="43"/>
  <c r="CM125" i="43"/>
  <c r="CL125" i="43"/>
  <c r="CK125" i="43"/>
  <c r="CA125" i="43" s="1"/>
  <c r="CI125" i="43"/>
  <c r="CG125" i="43"/>
  <c r="CD125" i="43"/>
  <c r="CC125" i="43"/>
  <c r="CB125" i="43"/>
  <c r="CS124" i="43"/>
  <c r="CR124" i="43"/>
  <c r="CQ124" i="43"/>
  <c r="CG124" i="43" s="1"/>
  <c r="CP124" i="43"/>
  <c r="CF124" i="43" s="1"/>
  <c r="CO124" i="43"/>
  <c r="CN124" i="43"/>
  <c r="CM124" i="43"/>
  <c r="CL124" i="43"/>
  <c r="CK124" i="43"/>
  <c r="CA124" i="43" s="1"/>
  <c r="CJ124" i="43"/>
  <c r="CI124" i="43"/>
  <c r="CH124" i="43"/>
  <c r="CE124" i="43"/>
  <c r="CD124" i="43"/>
  <c r="CC124" i="43"/>
  <c r="CB124" i="43"/>
  <c r="CS123" i="43"/>
  <c r="CR123" i="43"/>
  <c r="CH123" i="43" s="1"/>
  <c r="CQ123" i="43"/>
  <c r="CG123" i="43" s="1"/>
  <c r="CP123" i="43"/>
  <c r="CF123" i="43" s="1"/>
  <c r="CO123" i="43"/>
  <c r="CN123" i="43"/>
  <c r="CM123" i="43"/>
  <c r="CL123" i="43"/>
  <c r="CB123" i="43" s="1"/>
  <c r="CK123" i="43"/>
  <c r="CA123" i="43" s="1"/>
  <c r="CJ123" i="43"/>
  <c r="CI123" i="43"/>
  <c r="CE123" i="43"/>
  <c r="CD123" i="43"/>
  <c r="CC123" i="43"/>
  <c r="CR119" i="43"/>
  <c r="CQ119" i="43"/>
  <c r="CG119" i="43" s="1"/>
  <c r="CP119" i="43"/>
  <c r="CF119" i="43" s="1"/>
  <c r="CO119" i="43"/>
  <c r="CE119" i="43" s="1"/>
  <c r="CN119" i="43"/>
  <c r="CM119" i="43"/>
  <c r="CL119" i="43"/>
  <c r="CB119" i="43" s="1"/>
  <c r="CK119" i="43"/>
  <c r="CA119" i="43" s="1"/>
  <c r="CH119" i="43"/>
  <c r="CD119" i="43"/>
  <c r="CC119" i="43"/>
  <c r="CR118" i="43"/>
  <c r="CQ118" i="43"/>
  <c r="CG118" i="43" s="1"/>
  <c r="CP118" i="43"/>
  <c r="CO118" i="43"/>
  <c r="CE118" i="43" s="1"/>
  <c r="CN118" i="43"/>
  <c r="CD118" i="43" s="1"/>
  <c r="CM118" i="43"/>
  <c r="CL118" i="43"/>
  <c r="CK118" i="43"/>
  <c r="CJ118" i="43"/>
  <c r="CH118" i="43"/>
  <c r="CF118" i="43"/>
  <c r="CC118" i="43"/>
  <c r="CB118" i="43"/>
  <c r="CA118" i="43"/>
  <c r="CR117" i="43"/>
  <c r="CQ117" i="43"/>
  <c r="CP117" i="43"/>
  <c r="CO117" i="43"/>
  <c r="CE117" i="43" s="1"/>
  <c r="CN117" i="43"/>
  <c r="CD117" i="43" s="1"/>
  <c r="CM117" i="43"/>
  <c r="CL117" i="43"/>
  <c r="CK117" i="43"/>
  <c r="CJ117" i="43"/>
  <c r="CH117" i="43"/>
  <c r="CG117" i="43"/>
  <c r="CF117" i="43"/>
  <c r="CC117" i="43"/>
  <c r="CB117" i="43"/>
  <c r="CA117" i="43"/>
  <c r="CR116" i="43"/>
  <c r="CQ116" i="43"/>
  <c r="CP116" i="43"/>
  <c r="CO116" i="43"/>
  <c r="CE116" i="43" s="1"/>
  <c r="CN116" i="43"/>
  <c r="CM116" i="43"/>
  <c r="CC116" i="43" s="1"/>
  <c r="CL116" i="43"/>
  <c r="CB116" i="43" s="1"/>
  <c r="CK116" i="43"/>
  <c r="CJ116" i="43"/>
  <c r="CH116" i="43"/>
  <c r="CG116" i="43"/>
  <c r="CF116" i="43"/>
  <c r="CD116" i="43"/>
  <c r="CA116" i="43"/>
  <c r="CP110" i="43"/>
  <c r="CF110" i="43" s="1"/>
  <c r="CO110" i="43"/>
  <c r="CE110" i="43" s="1"/>
  <c r="CN110" i="43"/>
  <c r="CM110" i="43"/>
  <c r="CC110" i="43" s="1"/>
  <c r="AV110" i="43" s="1"/>
  <c r="CD110" i="43"/>
  <c r="CP109" i="43"/>
  <c r="CO109" i="43"/>
  <c r="CN109" i="43"/>
  <c r="CD109" i="43" s="1"/>
  <c r="CM109" i="43"/>
  <c r="CC109" i="43" s="1"/>
  <c r="AV109" i="43" s="1"/>
  <c r="CF109" i="43"/>
  <c r="CE109" i="43"/>
  <c r="CP108" i="43"/>
  <c r="CF108" i="43" s="1"/>
  <c r="CO108" i="43"/>
  <c r="CN108" i="43"/>
  <c r="CM108" i="43"/>
  <c r="CE108" i="43"/>
  <c r="CD108" i="43"/>
  <c r="CC108" i="43"/>
  <c r="CP107" i="43"/>
  <c r="CF107" i="43" s="1"/>
  <c r="CO107" i="43"/>
  <c r="CN107" i="43"/>
  <c r="CD107" i="43" s="1"/>
  <c r="CM107" i="43"/>
  <c r="CC107" i="43" s="1"/>
  <c r="AV107" i="43" s="1"/>
  <c r="CE107" i="43"/>
  <c r="CP106" i="43"/>
  <c r="CF106" i="43" s="1"/>
  <c r="CO106" i="43"/>
  <c r="CE106" i="43" s="1"/>
  <c r="CN106" i="43"/>
  <c r="CM106" i="43"/>
  <c r="CC106" i="43" s="1"/>
  <c r="AV106" i="43" s="1"/>
  <c r="CD106" i="43"/>
  <c r="CP105" i="43"/>
  <c r="CO105" i="43"/>
  <c r="CN105" i="43"/>
  <c r="CD105" i="43" s="1"/>
  <c r="CM105" i="43"/>
  <c r="CC105" i="43" s="1"/>
  <c r="AV105" i="43" s="1"/>
  <c r="CF105" i="43"/>
  <c r="CE105" i="43"/>
  <c r="CP104" i="43"/>
  <c r="CF104" i="43" s="1"/>
  <c r="CO104" i="43"/>
  <c r="CN104" i="43"/>
  <c r="CM104" i="43"/>
  <c r="CE104" i="43"/>
  <c r="CD104" i="43"/>
  <c r="CC104" i="43"/>
  <c r="AV104" i="43" s="1"/>
  <c r="CP103" i="43"/>
  <c r="CF103" i="43" s="1"/>
  <c r="CO103" i="43"/>
  <c r="CN103" i="43"/>
  <c r="CD103" i="43" s="1"/>
  <c r="CM103" i="43"/>
  <c r="CC103" i="43" s="1"/>
  <c r="AV103" i="43" s="1"/>
  <c r="CE103" i="43"/>
  <c r="CP102" i="43"/>
  <c r="CF102" i="43" s="1"/>
  <c r="CO102" i="43"/>
  <c r="CE102" i="43" s="1"/>
  <c r="CN102" i="43"/>
  <c r="CM102" i="43"/>
  <c r="CC102" i="43" s="1"/>
  <c r="CD102" i="43"/>
  <c r="CR96" i="43"/>
  <c r="CQ96" i="43"/>
  <c r="CP96" i="43"/>
  <c r="CO96" i="43"/>
  <c r="CE96" i="43" s="1"/>
  <c r="CN96" i="43"/>
  <c r="CD96" i="43" s="1"/>
  <c r="CM96" i="43"/>
  <c r="CC96" i="43" s="1"/>
  <c r="AR96" i="43" s="1"/>
  <c r="CL96" i="43"/>
  <c r="CH96" i="43"/>
  <c r="CG96" i="43"/>
  <c r="CF96" i="43"/>
  <c r="CB96" i="43"/>
  <c r="CR95" i="43"/>
  <c r="CH95" i="43" s="1"/>
  <c r="CQ95" i="43"/>
  <c r="CG95" i="43" s="1"/>
  <c r="CP95" i="43"/>
  <c r="CF95" i="43" s="1"/>
  <c r="CO95" i="43"/>
  <c r="CN95" i="43"/>
  <c r="CM95" i="43"/>
  <c r="CL95" i="43"/>
  <c r="CE95" i="43"/>
  <c r="CD95" i="43"/>
  <c r="CC95" i="43"/>
  <c r="CB95" i="43"/>
  <c r="CR94" i="43"/>
  <c r="CQ94" i="43"/>
  <c r="CP94" i="43"/>
  <c r="CO94" i="43"/>
  <c r="CN94" i="43"/>
  <c r="CM94" i="43"/>
  <c r="CC94" i="43" s="1"/>
  <c r="AR94" i="43" s="1"/>
  <c r="CL94" i="43"/>
  <c r="CH94" i="43"/>
  <c r="CG94" i="43"/>
  <c r="CF94" i="43"/>
  <c r="CE94" i="43"/>
  <c r="CD94" i="43"/>
  <c r="CB94" i="43"/>
  <c r="CR93" i="43"/>
  <c r="CQ93" i="43"/>
  <c r="CP93" i="43"/>
  <c r="CF93" i="43" s="1"/>
  <c r="CO93" i="43"/>
  <c r="CN93" i="43"/>
  <c r="CM93" i="43"/>
  <c r="CL93" i="43"/>
  <c r="CB93" i="43" s="1"/>
  <c r="AR93" i="43" s="1"/>
  <c r="CH93" i="43"/>
  <c r="CG93" i="43"/>
  <c r="CE93" i="43"/>
  <c r="CD93" i="43"/>
  <c r="CC93" i="43"/>
  <c r="CR92" i="43"/>
  <c r="CQ92" i="43"/>
  <c r="CP92" i="43"/>
  <c r="CO92" i="43"/>
  <c r="CE92" i="43" s="1"/>
  <c r="CN92" i="43"/>
  <c r="CD92" i="43" s="1"/>
  <c r="CM92" i="43"/>
  <c r="CC92" i="43" s="1"/>
  <c r="AR92" i="43" s="1"/>
  <c r="CL92" i="43"/>
  <c r="CH92" i="43"/>
  <c r="CG92" i="43"/>
  <c r="CF92" i="43"/>
  <c r="CB92" i="43"/>
  <c r="CR91" i="43"/>
  <c r="CH91" i="43" s="1"/>
  <c r="CQ91" i="43"/>
  <c r="CG91" i="43" s="1"/>
  <c r="CP91" i="43"/>
  <c r="CF91" i="43" s="1"/>
  <c r="CO91" i="43"/>
  <c r="CN91" i="43"/>
  <c r="CM91" i="43"/>
  <c r="CL91" i="43"/>
  <c r="CE91" i="43"/>
  <c r="CD91" i="43"/>
  <c r="CC91" i="43"/>
  <c r="CB91" i="43"/>
  <c r="CR90" i="43"/>
  <c r="CQ90" i="43"/>
  <c r="CP90" i="43"/>
  <c r="CO90" i="43"/>
  <c r="CN90" i="43"/>
  <c r="CM90" i="43"/>
  <c r="CC90" i="43" s="1"/>
  <c r="AR90" i="43" s="1"/>
  <c r="CL90" i="43"/>
  <c r="CH90" i="43"/>
  <c r="CG90" i="43"/>
  <c r="CF90" i="43"/>
  <c r="CE90" i="43"/>
  <c r="CD90" i="43"/>
  <c r="CB90" i="43"/>
  <c r="CR89" i="43"/>
  <c r="CQ89" i="43"/>
  <c r="CP89" i="43"/>
  <c r="CF89" i="43" s="1"/>
  <c r="CO89" i="43"/>
  <c r="CN89" i="43"/>
  <c r="CM89" i="43"/>
  <c r="CL89" i="43"/>
  <c r="CB89" i="43" s="1"/>
  <c r="CH89" i="43"/>
  <c r="CG89" i="43"/>
  <c r="CE89" i="43"/>
  <c r="CD89" i="43"/>
  <c r="CC89" i="43"/>
  <c r="CR88" i="43"/>
  <c r="CQ88" i="43"/>
  <c r="CP88" i="43"/>
  <c r="CO88" i="43"/>
  <c r="CE88" i="43" s="1"/>
  <c r="CN88" i="43"/>
  <c r="CD88" i="43" s="1"/>
  <c r="CM88" i="43"/>
  <c r="CC88" i="43" s="1"/>
  <c r="CL88" i="43"/>
  <c r="CH88" i="43"/>
  <c r="CG88" i="43"/>
  <c r="CF88" i="43"/>
  <c r="CB88" i="43"/>
  <c r="CR87" i="43"/>
  <c r="CH87" i="43" s="1"/>
  <c r="CQ87" i="43"/>
  <c r="CG87" i="43" s="1"/>
  <c r="CP87" i="43"/>
  <c r="CF87" i="43" s="1"/>
  <c r="CO87" i="43"/>
  <c r="CN87" i="43"/>
  <c r="CM87" i="43"/>
  <c r="CL87" i="43"/>
  <c r="CE87" i="43"/>
  <c r="CD87" i="43"/>
  <c r="CC87" i="43"/>
  <c r="CB87" i="43"/>
  <c r="AR87" i="43" s="1"/>
  <c r="CR86" i="43"/>
  <c r="CQ86" i="43"/>
  <c r="CP86" i="43"/>
  <c r="CO86" i="43"/>
  <c r="CN86" i="43"/>
  <c r="CM86" i="43"/>
  <c r="CC86" i="43" s="1"/>
  <c r="AR86" i="43" s="1"/>
  <c r="CL86" i="43"/>
  <c r="CH86" i="43"/>
  <c r="CG86" i="43"/>
  <c r="CF86" i="43"/>
  <c r="CE86" i="43"/>
  <c r="CD86" i="43"/>
  <c r="CB86" i="43"/>
  <c r="CR85" i="43"/>
  <c r="CQ85" i="43"/>
  <c r="CP85" i="43"/>
  <c r="CF85" i="43" s="1"/>
  <c r="CO85" i="43"/>
  <c r="CN85" i="43"/>
  <c r="CM85" i="43"/>
  <c r="CL85" i="43"/>
  <c r="CB85" i="43" s="1"/>
  <c r="CH85" i="43"/>
  <c r="CG85" i="43"/>
  <c r="CE85" i="43"/>
  <c r="CD85" i="43"/>
  <c r="CC85" i="43"/>
  <c r="CR84" i="43"/>
  <c r="CQ84" i="43"/>
  <c r="CP84" i="43"/>
  <c r="CO84" i="43"/>
  <c r="CE84" i="43" s="1"/>
  <c r="CN84" i="43"/>
  <c r="CD84" i="43" s="1"/>
  <c r="CM84" i="43"/>
  <c r="CC84" i="43" s="1"/>
  <c r="CL84" i="43"/>
  <c r="CH84" i="43"/>
  <c r="CG84" i="43"/>
  <c r="CF84" i="43"/>
  <c r="CB84" i="43"/>
  <c r="CR83" i="43"/>
  <c r="CH83" i="43" s="1"/>
  <c r="CQ83" i="43"/>
  <c r="CG83" i="43" s="1"/>
  <c r="CP83" i="43"/>
  <c r="CF83" i="43" s="1"/>
  <c r="CO83" i="43"/>
  <c r="CN83" i="43"/>
  <c r="CM83" i="43"/>
  <c r="CL83" i="43"/>
  <c r="CE83" i="43"/>
  <c r="CD83" i="43"/>
  <c r="CC83" i="43"/>
  <c r="CB83" i="43"/>
  <c r="AR83" i="43" s="1"/>
  <c r="CR82" i="43"/>
  <c r="CQ82" i="43"/>
  <c r="CP82" i="43"/>
  <c r="CO82" i="43"/>
  <c r="CN82" i="43"/>
  <c r="CM82" i="43"/>
  <c r="CC82" i="43" s="1"/>
  <c r="AR82" i="43" s="1"/>
  <c r="CL82" i="43"/>
  <c r="CH82" i="43"/>
  <c r="CG82" i="43"/>
  <c r="CF82" i="43"/>
  <c r="CE82" i="43"/>
  <c r="CD82" i="43"/>
  <c r="CB82" i="43"/>
  <c r="CR81" i="43"/>
  <c r="CQ81" i="43"/>
  <c r="CP81" i="43"/>
  <c r="CF81" i="43" s="1"/>
  <c r="CO81" i="43"/>
  <c r="CN81" i="43"/>
  <c r="CM81" i="43"/>
  <c r="CL81" i="43"/>
  <c r="CB81" i="43" s="1"/>
  <c r="AR81" i="43" s="1"/>
  <c r="CH81" i="43"/>
  <c r="CG81" i="43"/>
  <c r="CE81" i="43"/>
  <c r="CD81" i="43"/>
  <c r="CC81" i="43"/>
  <c r="CR80" i="43"/>
  <c r="CQ80" i="43"/>
  <c r="CP80" i="43"/>
  <c r="CO80" i="43"/>
  <c r="CE80" i="43" s="1"/>
  <c r="CN80" i="43"/>
  <c r="CD80" i="43" s="1"/>
  <c r="CM80" i="43"/>
  <c r="CC80" i="43" s="1"/>
  <c r="AR80" i="43" s="1"/>
  <c r="CL80" i="43"/>
  <c r="CH80" i="43"/>
  <c r="CG80" i="43"/>
  <c r="CF80" i="43"/>
  <c r="CB80" i="43"/>
  <c r="CR79" i="43"/>
  <c r="CH79" i="43" s="1"/>
  <c r="CQ79" i="43"/>
  <c r="CG79" i="43" s="1"/>
  <c r="CP79" i="43"/>
  <c r="CF79" i="43" s="1"/>
  <c r="CO79" i="43"/>
  <c r="CN79" i="43"/>
  <c r="CM79" i="43"/>
  <c r="CL79" i="43"/>
  <c r="CE79" i="43"/>
  <c r="CD79" i="43"/>
  <c r="CC79" i="43"/>
  <c r="CB79" i="43"/>
  <c r="AR79" i="43" s="1"/>
  <c r="CR78" i="43"/>
  <c r="CQ78" i="43"/>
  <c r="CP78" i="43"/>
  <c r="CO78" i="43"/>
  <c r="CN78" i="43"/>
  <c r="CM78" i="43"/>
  <c r="CC78" i="43" s="1"/>
  <c r="AR78" i="43" s="1"/>
  <c r="CL78" i="43"/>
  <c r="CH78" i="43"/>
  <c r="CG78" i="43"/>
  <c r="CF78" i="43"/>
  <c r="CE78" i="43"/>
  <c r="CD78" i="43"/>
  <c r="CB78" i="43"/>
  <c r="CR77" i="43"/>
  <c r="CQ77" i="43"/>
  <c r="CP77" i="43"/>
  <c r="CF77" i="43" s="1"/>
  <c r="CO77" i="43"/>
  <c r="CN77" i="43"/>
  <c r="CM77" i="43"/>
  <c r="CL77" i="43"/>
  <c r="CB77" i="43" s="1"/>
  <c r="AR77" i="43" s="1"/>
  <c r="CH77" i="43"/>
  <c r="CG77" i="43"/>
  <c r="CE77" i="43"/>
  <c r="CD77" i="43"/>
  <c r="CC77" i="43"/>
  <c r="CR76" i="43"/>
  <c r="CQ76" i="43"/>
  <c r="CP76" i="43"/>
  <c r="CO76" i="43"/>
  <c r="CE76" i="43" s="1"/>
  <c r="CN76" i="43"/>
  <c r="CD76" i="43" s="1"/>
  <c r="CM76" i="43"/>
  <c r="CC76" i="43" s="1"/>
  <c r="AR76" i="43" s="1"/>
  <c r="CL76" i="43"/>
  <c r="CH76" i="43"/>
  <c r="CG76" i="43"/>
  <c r="CF76" i="43"/>
  <c r="CB76" i="43"/>
  <c r="CR75" i="43"/>
  <c r="CH75" i="43" s="1"/>
  <c r="CQ75" i="43"/>
  <c r="CG75" i="43" s="1"/>
  <c r="CP75" i="43"/>
  <c r="CF75" i="43" s="1"/>
  <c r="CO75" i="43"/>
  <c r="CN75" i="43"/>
  <c r="CM75" i="43"/>
  <c r="CL75" i="43"/>
  <c r="CE75" i="43"/>
  <c r="CD75" i="43"/>
  <c r="CC75" i="43"/>
  <c r="CB75" i="43"/>
  <c r="CR74" i="43"/>
  <c r="CQ74" i="43"/>
  <c r="CP74" i="43"/>
  <c r="CO74" i="43"/>
  <c r="CN74" i="43"/>
  <c r="CM74" i="43"/>
  <c r="CC74" i="43" s="1"/>
  <c r="AR74" i="43" s="1"/>
  <c r="CL74" i="43"/>
  <c r="CH74" i="43"/>
  <c r="CG74" i="43"/>
  <c r="CF74" i="43"/>
  <c r="CE74" i="43"/>
  <c r="CD74" i="43"/>
  <c r="CB74" i="43"/>
  <c r="CR73" i="43"/>
  <c r="CQ73" i="43"/>
  <c r="CP73" i="43"/>
  <c r="CF73" i="43" s="1"/>
  <c r="CO73" i="43"/>
  <c r="CN73" i="43"/>
  <c r="CM73" i="43"/>
  <c r="CL73" i="43"/>
  <c r="CB73" i="43" s="1"/>
  <c r="AR73" i="43" s="1"/>
  <c r="CH73" i="43"/>
  <c r="CG73" i="43"/>
  <c r="CE73" i="43"/>
  <c r="CD73" i="43"/>
  <c r="CC73" i="43"/>
  <c r="CR72" i="43"/>
  <c r="CQ72" i="43"/>
  <c r="CP72" i="43"/>
  <c r="CO72" i="43"/>
  <c r="CE72" i="43" s="1"/>
  <c r="CN72" i="43"/>
  <c r="CD72" i="43" s="1"/>
  <c r="CM72" i="43"/>
  <c r="CC72" i="43" s="1"/>
  <c r="AR72" i="43" s="1"/>
  <c r="CL72" i="43"/>
  <c r="CH72" i="43"/>
  <c r="CG72" i="43"/>
  <c r="CF72" i="43"/>
  <c r="CB72" i="43"/>
  <c r="CR71" i="43"/>
  <c r="CH71" i="43" s="1"/>
  <c r="CQ71" i="43"/>
  <c r="CG71" i="43" s="1"/>
  <c r="CP71" i="43"/>
  <c r="CF71" i="43" s="1"/>
  <c r="CO71" i="43"/>
  <c r="CN71" i="43"/>
  <c r="CM71" i="43"/>
  <c r="CL71" i="43"/>
  <c r="CE71" i="43"/>
  <c r="CD71" i="43"/>
  <c r="CC71" i="43"/>
  <c r="CB71" i="43"/>
  <c r="CR70" i="43"/>
  <c r="CQ70" i="43"/>
  <c r="CP70" i="43"/>
  <c r="CO70" i="43"/>
  <c r="CN70" i="43"/>
  <c r="CM70" i="43"/>
  <c r="CC70" i="43" s="1"/>
  <c r="AR70" i="43" s="1"/>
  <c r="CL70" i="43"/>
  <c r="CH70" i="43"/>
  <c r="CG70" i="43"/>
  <c r="CF70" i="43"/>
  <c r="CE70" i="43"/>
  <c r="CD70" i="43"/>
  <c r="CB70" i="43"/>
  <c r="CR69" i="43"/>
  <c r="CQ69" i="43"/>
  <c r="CP69" i="43"/>
  <c r="CF69" i="43" s="1"/>
  <c r="CO69" i="43"/>
  <c r="CN69" i="43"/>
  <c r="CM69" i="43"/>
  <c r="CL69" i="43"/>
  <c r="CB69" i="43" s="1"/>
  <c r="CH69" i="43"/>
  <c r="CG69" i="43"/>
  <c r="CE69" i="43"/>
  <c r="CD69" i="43"/>
  <c r="CC69" i="43"/>
  <c r="CR68" i="43"/>
  <c r="CQ68" i="43"/>
  <c r="CP68" i="43"/>
  <c r="CO68" i="43"/>
  <c r="CE68" i="43" s="1"/>
  <c r="CN68" i="43"/>
  <c r="CD68" i="43" s="1"/>
  <c r="CM68" i="43"/>
  <c r="CC68" i="43" s="1"/>
  <c r="CL68" i="43"/>
  <c r="CH68" i="43"/>
  <c r="CG68" i="43"/>
  <c r="CF68" i="43"/>
  <c r="CB68" i="43"/>
  <c r="CR67" i="43"/>
  <c r="CH67" i="43" s="1"/>
  <c r="CQ67" i="43"/>
  <c r="CG67" i="43" s="1"/>
  <c r="CP67" i="43"/>
  <c r="CF67" i="43" s="1"/>
  <c r="CO67" i="43"/>
  <c r="CN67" i="43"/>
  <c r="CM67" i="43"/>
  <c r="CL67" i="43"/>
  <c r="CE67" i="43"/>
  <c r="CD67" i="43"/>
  <c r="CC67" i="43"/>
  <c r="CB67" i="43"/>
  <c r="CR66" i="43"/>
  <c r="CQ66" i="43"/>
  <c r="CP66" i="43"/>
  <c r="CO66" i="43"/>
  <c r="CN66" i="43"/>
  <c r="CM66" i="43"/>
  <c r="CC66" i="43" s="1"/>
  <c r="AR66" i="43" s="1"/>
  <c r="CL66" i="43"/>
  <c r="CH66" i="43"/>
  <c r="CG66" i="43"/>
  <c r="CF66" i="43"/>
  <c r="CE66" i="43"/>
  <c r="CD66" i="43"/>
  <c r="CB66" i="43"/>
  <c r="CR65" i="43"/>
  <c r="CQ65" i="43"/>
  <c r="CP65" i="43"/>
  <c r="CF65" i="43" s="1"/>
  <c r="CO65" i="43"/>
  <c r="CN65" i="43"/>
  <c r="CM65" i="43"/>
  <c r="CL65" i="43"/>
  <c r="CB65" i="43" s="1"/>
  <c r="CH65" i="43"/>
  <c r="CG65" i="43"/>
  <c r="CE65" i="43"/>
  <c r="CD65" i="43"/>
  <c r="CC65" i="43"/>
  <c r="CR64" i="43"/>
  <c r="CQ64" i="43"/>
  <c r="CP64" i="43"/>
  <c r="CO64" i="43"/>
  <c r="CE64" i="43" s="1"/>
  <c r="CN64" i="43"/>
  <c r="CD64" i="43" s="1"/>
  <c r="CM64" i="43"/>
  <c r="CC64" i="43" s="1"/>
  <c r="CL64" i="43"/>
  <c r="CH64" i="43"/>
  <c r="CG64" i="43"/>
  <c r="CF64" i="43"/>
  <c r="CB64" i="43"/>
  <c r="CR63" i="43"/>
  <c r="CH63" i="43" s="1"/>
  <c r="CQ63" i="43"/>
  <c r="CG63" i="43" s="1"/>
  <c r="CP63" i="43"/>
  <c r="CF63" i="43" s="1"/>
  <c r="CO63" i="43"/>
  <c r="CN63" i="43"/>
  <c r="CM63" i="43"/>
  <c r="CL63" i="43"/>
  <c r="CE63" i="43"/>
  <c r="CD63" i="43"/>
  <c r="CC63" i="43"/>
  <c r="CB63" i="43"/>
  <c r="AR63" i="43" s="1"/>
  <c r="CR62" i="43"/>
  <c r="CQ62" i="43"/>
  <c r="CP62" i="43"/>
  <c r="CO62" i="43"/>
  <c r="CN62" i="43"/>
  <c r="CM62" i="43"/>
  <c r="CC62" i="43" s="1"/>
  <c r="AR62" i="43" s="1"/>
  <c r="CL62" i="43"/>
  <c r="CH62" i="43"/>
  <c r="CG62" i="43"/>
  <c r="CF62" i="43"/>
  <c r="CE62" i="43"/>
  <c r="CD62" i="43"/>
  <c r="CB62" i="43"/>
  <c r="CR61" i="43"/>
  <c r="CQ61" i="43"/>
  <c r="CP61" i="43"/>
  <c r="CF61" i="43" s="1"/>
  <c r="CO61" i="43"/>
  <c r="CN61" i="43"/>
  <c r="CM61" i="43"/>
  <c r="CL61" i="43"/>
  <c r="CB61" i="43" s="1"/>
  <c r="CH61" i="43"/>
  <c r="CG61" i="43"/>
  <c r="CE61" i="43"/>
  <c r="CD61" i="43"/>
  <c r="CC61" i="43"/>
  <c r="CR60" i="43"/>
  <c r="CQ60" i="43"/>
  <c r="CP60" i="43"/>
  <c r="CO60" i="43"/>
  <c r="CE60" i="43" s="1"/>
  <c r="CN60" i="43"/>
  <c r="CD60" i="43" s="1"/>
  <c r="CM60" i="43"/>
  <c r="CC60" i="43" s="1"/>
  <c r="CL60" i="43"/>
  <c r="CH60" i="43"/>
  <c r="CG60" i="43"/>
  <c r="CF60" i="43"/>
  <c r="CB60" i="43"/>
  <c r="CR59" i="43"/>
  <c r="CH59" i="43" s="1"/>
  <c r="CQ59" i="43"/>
  <c r="CG59" i="43" s="1"/>
  <c r="CP59" i="43"/>
  <c r="CF59" i="43" s="1"/>
  <c r="CO59" i="43"/>
  <c r="CN59" i="43"/>
  <c r="CM59" i="43"/>
  <c r="CL59" i="43"/>
  <c r="CE59" i="43"/>
  <c r="CD59" i="43"/>
  <c r="CC59" i="43"/>
  <c r="CB59" i="43"/>
  <c r="AR59" i="43" s="1"/>
  <c r="CR58" i="43"/>
  <c r="CQ58" i="43"/>
  <c r="CP58" i="43"/>
  <c r="CO58" i="43"/>
  <c r="CN58" i="43"/>
  <c r="CM58" i="43"/>
  <c r="CC58" i="43" s="1"/>
  <c r="AR58" i="43" s="1"/>
  <c r="CL58" i="43"/>
  <c r="CH58" i="43"/>
  <c r="CG58" i="43"/>
  <c r="CF58" i="43"/>
  <c r="CE58" i="43"/>
  <c r="CD58" i="43"/>
  <c r="CB58" i="43"/>
  <c r="CR57" i="43"/>
  <c r="CQ57" i="43"/>
  <c r="CP57" i="43"/>
  <c r="CF57" i="43" s="1"/>
  <c r="CO57" i="43"/>
  <c r="CN57" i="43"/>
  <c r="CM57" i="43"/>
  <c r="CL57" i="43"/>
  <c r="CB57" i="43" s="1"/>
  <c r="CH57" i="43"/>
  <c r="CG57" i="43"/>
  <c r="CE57" i="43"/>
  <c r="CD57" i="43"/>
  <c r="CC57" i="43"/>
  <c r="CR56" i="43"/>
  <c r="CQ56" i="43"/>
  <c r="CP56" i="43"/>
  <c r="CO56" i="43"/>
  <c r="CE56" i="43" s="1"/>
  <c r="CN56" i="43"/>
  <c r="CD56" i="43" s="1"/>
  <c r="CM56" i="43"/>
  <c r="CC56" i="43" s="1"/>
  <c r="CL56" i="43"/>
  <c r="CH56" i="43"/>
  <c r="CG56" i="43"/>
  <c r="CF56" i="43"/>
  <c r="CB56" i="43"/>
  <c r="CR55" i="43"/>
  <c r="CH55" i="43" s="1"/>
  <c r="CQ55" i="43"/>
  <c r="CG55" i="43" s="1"/>
  <c r="CP55" i="43"/>
  <c r="CF55" i="43" s="1"/>
  <c r="CO55" i="43"/>
  <c r="CN55" i="43"/>
  <c r="CM55" i="43"/>
  <c r="CL55" i="43"/>
  <c r="CE55" i="43"/>
  <c r="CD55" i="43"/>
  <c r="CC55" i="43"/>
  <c r="CB55" i="43"/>
  <c r="CR54" i="43"/>
  <c r="CQ54" i="43"/>
  <c r="CP54" i="43"/>
  <c r="CO54" i="43"/>
  <c r="CN54" i="43"/>
  <c r="CM54" i="43"/>
  <c r="CC54" i="43" s="1"/>
  <c r="AR54" i="43" s="1"/>
  <c r="CL54" i="43"/>
  <c r="CH54" i="43"/>
  <c r="CG54" i="43"/>
  <c r="CF54" i="43"/>
  <c r="CE54" i="43"/>
  <c r="CD54" i="43"/>
  <c r="CB54" i="43"/>
  <c r="CR53" i="43"/>
  <c r="CQ53" i="43"/>
  <c r="CP53" i="43"/>
  <c r="CF53" i="43" s="1"/>
  <c r="CO53" i="43"/>
  <c r="CN53" i="43"/>
  <c r="CM53" i="43"/>
  <c r="CL53" i="43"/>
  <c r="CB53" i="43" s="1"/>
  <c r="AR53" i="43" s="1"/>
  <c r="CH53" i="43"/>
  <c r="CG53" i="43"/>
  <c r="CE53" i="43"/>
  <c r="CD53" i="43"/>
  <c r="CC53" i="43"/>
  <c r="CR52" i="43"/>
  <c r="CQ52" i="43"/>
  <c r="CP52" i="43"/>
  <c r="CO52" i="43"/>
  <c r="CE52" i="43" s="1"/>
  <c r="CN52" i="43"/>
  <c r="CD52" i="43" s="1"/>
  <c r="CM52" i="43"/>
  <c r="CC52" i="43" s="1"/>
  <c r="AR52" i="43" s="1"/>
  <c r="CL52" i="43"/>
  <c r="CH52" i="43"/>
  <c r="CG52" i="43"/>
  <c r="CF52" i="43"/>
  <c r="CB52" i="43"/>
  <c r="CR51" i="43"/>
  <c r="CH51" i="43" s="1"/>
  <c r="CQ51" i="43"/>
  <c r="CG51" i="43" s="1"/>
  <c r="CP51" i="43"/>
  <c r="CF51" i="43" s="1"/>
  <c r="CO51" i="43"/>
  <c r="CN51" i="43"/>
  <c r="CM51" i="43"/>
  <c r="CL51" i="43"/>
  <c r="CE51" i="43"/>
  <c r="CD51" i="43"/>
  <c r="CC51" i="43"/>
  <c r="CB51" i="43"/>
  <c r="CR50" i="43"/>
  <c r="CQ50" i="43"/>
  <c r="CP50" i="43"/>
  <c r="CO50" i="43"/>
  <c r="CN50" i="43"/>
  <c r="CM50" i="43"/>
  <c r="CC50" i="43" s="1"/>
  <c r="AR50" i="43" s="1"/>
  <c r="CL50" i="43"/>
  <c r="CH50" i="43"/>
  <c r="CG50" i="43"/>
  <c r="CF50" i="43"/>
  <c r="CE50" i="43"/>
  <c r="CD50" i="43"/>
  <c r="CB50" i="43"/>
  <c r="CR49" i="43"/>
  <c r="CQ49" i="43"/>
  <c r="CP49" i="43"/>
  <c r="CF49" i="43" s="1"/>
  <c r="CO49" i="43"/>
  <c r="CN49" i="43"/>
  <c r="CM49" i="43"/>
  <c r="CL49" i="43"/>
  <c r="CB49" i="43" s="1"/>
  <c r="AR49" i="43" s="1"/>
  <c r="CH49" i="43"/>
  <c r="CG49" i="43"/>
  <c r="CE49" i="43"/>
  <c r="CD49" i="43"/>
  <c r="CC49" i="43"/>
  <c r="CR48" i="43"/>
  <c r="CQ48" i="43"/>
  <c r="CP48" i="43"/>
  <c r="CO48" i="43"/>
  <c r="CE48" i="43" s="1"/>
  <c r="CN48" i="43"/>
  <c r="CD48" i="43" s="1"/>
  <c r="CM48" i="43"/>
  <c r="CC48" i="43" s="1"/>
  <c r="AR48" i="43" s="1"/>
  <c r="CL48" i="43"/>
  <c r="CH48" i="43"/>
  <c r="CG48" i="43"/>
  <c r="CF48" i="43"/>
  <c r="CB48" i="43"/>
  <c r="CR47" i="43"/>
  <c r="CH47" i="43" s="1"/>
  <c r="CQ47" i="43"/>
  <c r="CG47" i="43" s="1"/>
  <c r="CP47" i="43"/>
  <c r="CF47" i="43" s="1"/>
  <c r="CO47" i="43"/>
  <c r="CN47" i="43"/>
  <c r="CM47" i="43"/>
  <c r="CL47" i="43"/>
  <c r="CE47" i="43"/>
  <c r="CD47" i="43"/>
  <c r="CC47" i="43"/>
  <c r="CB47" i="43"/>
  <c r="CR46" i="43"/>
  <c r="CQ46" i="43"/>
  <c r="CP46" i="43"/>
  <c r="CO46" i="43"/>
  <c r="CN46" i="43"/>
  <c r="CM46" i="43"/>
  <c r="CC46" i="43" s="1"/>
  <c r="AR46" i="43" s="1"/>
  <c r="CL46" i="43"/>
  <c r="CH46" i="43"/>
  <c r="CG46" i="43"/>
  <c r="CF46" i="43"/>
  <c r="CE46" i="43"/>
  <c r="CD46" i="43"/>
  <c r="CB46" i="43"/>
  <c r="CR45" i="43"/>
  <c r="CQ45" i="43"/>
  <c r="CP45" i="43"/>
  <c r="CF45" i="43" s="1"/>
  <c r="CO45" i="43"/>
  <c r="CN45" i="43"/>
  <c r="CM45" i="43"/>
  <c r="CL45" i="43"/>
  <c r="CB45" i="43" s="1"/>
  <c r="CH45" i="43"/>
  <c r="CG45" i="43"/>
  <c r="CE45" i="43"/>
  <c r="CD45" i="43"/>
  <c r="CC45" i="43"/>
  <c r="CR44" i="43"/>
  <c r="CQ44" i="43"/>
  <c r="CP44" i="43"/>
  <c r="CO44" i="43"/>
  <c r="CE44" i="43" s="1"/>
  <c r="CN44" i="43"/>
  <c r="CD44" i="43" s="1"/>
  <c r="CM44" i="43"/>
  <c r="CC44" i="43" s="1"/>
  <c r="AR44" i="43" s="1"/>
  <c r="CL44" i="43"/>
  <c r="CH44" i="43"/>
  <c r="CG44" i="43"/>
  <c r="CF44" i="43"/>
  <c r="CB44" i="43"/>
  <c r="CR43" i="43"/>
  <c r="CH43" i="43" s="1"/>
  <c r="CQ43" i="43"/>
  <c r="CG43" i="43" s="1"/>
  <c r="CP43" i="43"/>
  <c r="CF43" i="43" s="1"/>
  <c r="CO43" i="43"/>
  <c r="CN43" i="43"/>
  <c r="CM43" i="43"/>
  <c r="CL43" i="43"/>
  <c r="CE43" i="43"/>
  <c r="CD43" i="43"/>
  <c r="CC43" i="43"/>
  <c r="CB43" i="43"/>
  <c r="CR42" i="43"/>
  <c r="CQ42" i="43"/>
  <c r="CP42" i="43"/>
  <c r="CO42" i="43"/>
  <c r="CN42" i="43"/>
  <c r="CM42" i="43"/>
  <c r="CC42" i="43" s="1"/>
  <c r="AR42" i="43" s="1"/>
  <c r="CL42" i="43"/>
  <c r="CH42" i="43"/>
  <c r="CG42" i="43"/>
  <c r="CF42" i="43"/>
  <c r="CE42" i="43"/>
  <c r="CD42" i="43"/>
  <c r="CB42" i="43"/>
  <c r="CR41" i="43"/>
  <c r="CQ41" i="43"/>
  <c r="CP41" i="43"/>
  <c r="CF41" i="43" s="1"/>
  <c r="CO41" i="43"/>
  <c r="CN41" i="43"/>
  <c r="CM41" i="43"/>
  <c r="CL41" i="43"/>
  <c r="CB41" i="43" s="1"/>
  <c r="CH41" i="43"/>
  <c r="CG41" i="43"/>
  <c r="CE41" i="43"/>
  <c r="CD41" i="43"/>
  <c r="CC41" i="43"/>
  <c r="CR40" i="43"/>
  <c r="CQ40" i="43"/>
  <c r="CP40" i="43"/>
  <c r="CO40" i="43"/>
  <c r="CE40" i="43" s="1"/>
  <c r="CN40" i="43"/>
  <c r="CD40" i="43" s="1"/>
  <c r="CM40" i="43"/>
  <c r="CC40" i="43" s="1"/>
  <c r="CL40" i="43"/>
  <c r="CH40" i="43"/>
  <c r="CG40" i="43"/>
  <c r="CF40" i="43"/>
  <c r="CB40" i="43"/>
  <c r="CR39" i="43"/>
  <c r="CH39" i="43" s="1"/>
  <c r="CQ39" i="43"/>
  <c r="CG39" i="43" s="1"/>
  <c r="CP39" i="43"/>
  <c r="CF39" i="43" s="1"/>
  <c r="CO39" i="43"/>
  <c r="CN39" i="43"/>
  <c r="CM39" i="43"/>
  <c r="CL39" i="43"/>
  <c r="CE39" i="43"/>
  <c r="CD39" i="43"/>
  <c r="CC39" i="43"/>
  <c r="CB39" i="43"/>
  <c r="AR39" i="43" s="1"/>
  <c r="CR38" i="43"/>
  <c r="CQ38" i="43"/>
  <c r="CP38" i="43"/>
  <c r="CO38" i="43"/>
  <c r="CN38" i="43"/>
  <c r="CM38" i="43"/>
  <c r="CC38" i="43" s="1"/>
  <c r="AR38" i="43" s="1"/>
  <c r="CL38" i="43"/>
  <c r="CH38" i="43"/>
  <c r="CG38" i="43"/>
  <c r="CF38" i="43"/>
  <c r="CE38" i="43"/>
  <c r="CD38" i="43"/>
  <c r="CB38" i="43"/>
  <c r="CR37" i="43"/>
  <c r="CQ37" i="43"/>
  <c r="CP37" i="43"/>
  <c r="CF37" i="43" s="1"/>
  <c r="CO37" i="43"/>
  <c r="CN37" i="43"/>
  <c r="CM37" i="43"/>
  <c r="CL37" i="43"/>
  <c r="CB37" i="43" s="1"/>
  <c r="CH37" i="43"/>
  <c r="CG37" i="43"/>
  <c r="CE37" i="43"/>
  <c r="CD37" i="43"/>
  <c r="CC37" i="43"/>
  <c r="CM31" i="43"/>
  <c r="CL31" i="43"/>
  <c r="CK31" i="43"/>
  <c r="CA31" i="43" s="1"/>
  <c r="X31" i="43" s="1"/>
  <c r="CD31" i="43"/>
  <c r="CC31" i="43"/>
  <c r="CB31" i="43"/>
  <c r="CN26" i="43"/>
  <c r="CD26" i="43" s="1"/>
  <c r="CM26" i="43"/>
  <c r="CC26" i="43" s="1"/>
  <c r="CL26" i="43"/>
  <c r="CK26" i="43"/>
  <c r="CE26" i="43"/>
  <c r="CB26" i="43"/>
  <c r="CA26" i="43"/>
  <c r="CN25" i="43"/>
  <c r="CM25" i="43"/>
  <c r="CC25" i="43" s="1"/>
  <c r="CL25" i="43"/>
  <c r="CB25" i="43" s="1"/>
  <c r="CK25" i="43"/>
  <c r="CA25" i="43" s="1"/>
  <c r="M25" i="43" s="1"/>
  <c r="CE25" i="43"/>
  <c r="CD25" i="43"/>
  <c r="CN24" i="43"/>
  <c r="CD24" i="43" s="1"/>
  <c r="CM24" i="43"/>
  <c r="CC24" i="43" s="1"/>
  <c r="CL24" i="43"/>
  <c r="CK24" i="43"/>
  <c r="CA24" i="43" s="1"/>
  <c r="CE24" i="43"/>
  <c r="CB24" i="43"/>
  <c r="CO18" i="43"/>
  <c r="CN18" i="43"/>
  <c r="CM18" i="43"/>
  <c r="CC18" i="43" s="1"/>
  <c r="CL18" i="43"/>
  <c r="CB18" i="43" s="1"/>
  <c r="CK18" i="43"/>
  <c r="CA18" i="43" s="1"/>
  <c r="CF18" i="43"/>
  <c r="CE18" i="43"/>
  <c r="CD18" i="43"/>
  <c r="CO17" i="43"/>
  <c r="CN17" i="43"/>
  <c r="CM17" i="43"/>
  <c r="CC17" i="43" s="1"/>
  <c r="CL17" i="43"/>
  <c r="CB17" i="43" s="1"/>
  <c r="CK17" i="43"/>
  <c r="CA17" i="43" s="1"/>
  <c r="CF17" i="43"/>
  <c r="CE17" i="43"/>
  <c r="CD17" i="43"/>
  <c r="CO16" i="43"/>
  <c r="CN16" i="43"/>
  <c r="CM16" i="43"/>
  <c r="CC16" i="43" s="1"/>
  <c r="CL16" i="43"/>
  <c r="CB16" i="43" s="1"/>
  <c r="CK16" i="43"/>
  <c r="CA16" i="43" s="1"/>
  <c r="AA16" i="43" s="1"/>
  <c r="CF16" i="43"/>
  <c r="CE16" i="43"/>
  <c r="CD16" i="43"/>
  <c r="CO15" i="43"/>
  <c r="CN15" i="43"/>
  <c r="CM15" i="43"/>
  <c r="CC15" i="43" s="1"/>
  <c r="CL15" i="43"/>
  <c r="CB15" i="43" s="1"/>
  <c r="CK15" i="43"/>
  <c r="CA15" i="43" s="1"/>
  <c r="CF15" i="43"/>
  <c r="CE15" i="43"/>
  <c r="CD15" i="43"/>
  <c r="CO14" i="43"/>
  <c r="CN14" i="43"/>
  <c r="CM14" i="43"/>
  <c r="CC14" i="43" s="1"/>
  <c r="CL14" i="43"/>
  <c r="CB14" i="43" s="1"/>
  <c r="CK14" i="43"/>
  <c r="B256" i="43" s="1"/>
  <c r="CF14" i="43"/>
  <c r="CE14" i="43"/>
  <c r="CD14" i="43"/>
  <c r="B146" i="42"/>
  <c r="B145" i="42"/>
  <c r="B144" i="42"/>
  <c r="B143" i="42"/>
  <c r="B142" i="42"/>
  <c r="B141" i="42"/>
  <c r="B140" i="42"/>
  <c r="B139" i="42"/>
  <c r="AR134" i="42"/>
  <c r="AQ134" i="42"/>
  <c r="AP134" i="42"/>
  <c r="AO134" i="42"/>
  <c r="AN134" i="42"/>
  <c r="AM134" i="42"/>
  <c r="AL134" i="42"/>
  <c r="AK134" i="42"/>
  <c r="AJ134" i="42"/>
  <c r="AI134" i="42"/>
  <c r="AH134" i="42"/>
  <c r="AG134" i="42"/>
  <c r="AF134" i="42"/>
  <c r="AE134" i="42"/>
  <c r="AD134" i="42"/>
  <c r="AC134" i="42"/>
  <c r="AB134" i="42"/>
  <c r="AA134" i="42"/>
  <c r="Z134" i="42"/>
  <c r="Y134" i="42"/>
  <c r="X134" i="42"/>
  <c r="W134" i="42"/>
  <c r="V134" i="42"/>
  <c r="U134" i="42"/>
  <c r="T134" i="42"/>
  <c r="S134" i="42"/>
  <c r="R134" i="42"/>
  <c r="Q134" i="42"/>
  <c r="P134" i="42"/>
  <c r="O134" i="42"/>
  <c r="N134" i="42"/>
  <c r="M134" i="42"/>
  <c r="L134" i="42"/>
  <c r="K134" i="42"/>
  <c r="J134" i="42"/>
  <c r="I134" i="42"/>
  <c r="H134" i="42"/>
  <c r="G134" i="42"/>
  <c r="F134" i="42"/>
  <c r="E133" i="42"/>
  <c r="D133" i="42"/>
  <c r="C133" i="42"/>
  <c r="E132" i="42"/>
  <c r="D132" i="42"/>
  <c r="E131" i="42"/>
  <c r="D131" i="42"/>
  <c r="C131" i="42" s="1"/>
  <c r="B126" i="42"/>
  <c r="D122" i="42"/>
  <c r="C122" i="42"/>
  <c r="B122" i="42" s="1"/>
  <c r="D121" i="42"/>
  <c r="C121" i="42"/>
  <c r="B121" i="42" s="1"/>
  <c r="D120" i="42"/>
  <c r="C120" i="42"/>
  <c r="B120" i="42" s="1"/>
  <c r="D111" i="42"/>
  <c r="C111" i="42"/>
  <c r="B111" i="42"/>
  <c r="D110" i="42"/>
  <c r="C110" i="42"/>
  <c r="B110" i="42"/>
  <c r="D109" i="42"/>
  <c r="C109" i="42"/>
  <c r="B109" i="42" s="1"/>
  <c r="F104" i="42"/>
  <c r="E104" i="42"/>
  <c r="D104" i="42"/>
  <c r="C104" i="42"/>
  <c r="B104" i="42"/>
  <c r="E78" i="42"/>
  <c r="D78" i="42"/>
  <c r="C78" i="42" s="1"/>
  <c r="E77" i="42"/>
  <c r="D77" i="42"/>
  <c r="C77" i="42"/>
  <c r="E76" i="42"/>
  <c r="D76" i="42"/>
  <c r="C76" i="42" s="1"/>
  <c r="E75" i="42"/>
  <c r="D75" i="42"/>
  <c r="C75" i="42" s="1"/>
  <c r="E74" i="42"/>
  <c r="D74" i="42"/>
  <c r="C74" i="42"/>
  <c r="E73" i="42"/>
  <c r="C73" i="42" s="1"/>
  <c r="D73" i="42"/>
  <c r="E72" i="42"/>
  <c r="D72" i="42"/>
  <c r="C72" i="42" s="1"/>
  <c r="E71" i="42"/>
  <c r="D71" i="42"/>
  <c r="C71" i="42" s="1"/>
  <c r="E70" i="42"/>
  <c r="D70" i="42"/>
  <c r="C70" i="42"/>
  <c r="E69" i="42"/>
  <c r="D69" i="42"/>
  <c r="C69" i="42"/>
  <c r="E68" i="42"/>
  <c r="D68" i="42"/>
  <c r="C68" i="42" s="1"/>
  <c r="E67" i="42"/>
  <c r="D67" i="42"/>
  <c r="C67" i="42" s="1"/>
  <c r="E66" i="42"/>
  <c r="D66" i="42"/>
  <c r="C66" i="42"/>
  <c r="E65" i="42"/>
  <c r="D65" i="42"/>
  <c r="C65" i="42"/>
  <c r="E64" i="42"/>
  <c r="D64" i="42"/>
  <c r="C64" i="42" s="1"/>
  <c r="E63" i="42"/>
  <c r="D63" i="42"/>
  <c r="C63" i="42" s="1"/>
  <c r="E62" i="42"/>
  <c r="D62" i="42"/>
  <c r="C62" i="42"/>
  <c r="E61" i="42"/>
  <c r="D61" i="42"/>
  <c r="C61" i="42"/>
  <c r="E60" i="42"/>
  <c r="D60" i="42"/>
  <c r="C60" i="42" s="1"/>
  <c r="E59" i="42"/>
  <c r="D59" i="42"/>
  <c r="C59" i="42" s="1"/>
  <c r="E58" i="42"/>
  <c r="D58" i="42"/>
  <c r="C58" i="42"/>
  <c r="E57" i="42"/>
  <c r="D57" i="42"/>
  <c r="C57" i="42"/>
  <c r="E52" i="42"/>
  <c r="D52" i="42"/>
  <c r="C52" i="42" s="1"/>
  <c r="E51" i="42"/>
  <c r="D51" i="42"/>
  <c r="C51" i="42" s="1"/>
  <c r="M39" i="42"/>
  <c r="L39" i="42"/>
  <c r="K39" i="42"/>
  <c r="J39" i="42"/>
  <c r="I39" i="42"/>
  <c r="H39" i="42"/>
  <c r="G39" i="42"/>
  <c r="F39" i="42"/>
  <c r="D39" i="42"/>
  <c r="C39" i="42"/>
  <c r="E38" i="42"/>
  <c r="B38" i="42"/>
  <c r="E37" i="42"/>
  <c r="E39" i="42" s="1"/>
  <c r="B37" i="42"/>
  <c r="B39" i="42" s="1"/>
  <c r="AS33" i="42"/>
  <c r="AR33" i="42"/>
  <c r="AQ33" i="42"/>
  <c r="AP33" i="42"/>
  <c r="AO33" i="42"/>
  <c r="AN33" i="42"/>
  <c r="AM33" i="42"/>
  <c r="AL33" i="42"/>
  <c r="AK33" i="42"/>
  <c r="AJ33" i="42"/>
  <c r="AI33" i="42"/>
  <c r="AH33" i="42"/>
  <c r="AG33" i="42"/>
  <c r="AF33" i="42"/>
  <c r="AE33" i="42"/>
  <c r="AD33" i="42"/>
  <c r="AC33" i="42"/>
  <c r="AB33" i="42"/>
  <c r="AA33" i="42"/>
  <c r="Z33" i="42"/>
  <c r="Y33" i="42"/>
  <c r="X33" i="42"/>
  <c r="W33" i="42"/>
  <c r="V33" i="42"/>
  <c r="U33" i="42"/>
  <c r="T33" i="42"/>
  <c r="S33" i="42"/>
  <c r="R33" i="42"/>
  <c r="Q33" i="42"/>
  <c r="P33" i="42"/>
  <c r="O33" i="42"/>
  <c r="N33" i="42"/>
  <c r="M33" i="42"/>
  <c r="L33" i="42"/>
  <c r="K33" i="42"/>
  <c r="J33" i="42"/>
  <c r="I33" i="42"/>
  <c r="H33" i="42"/>
  <c r="D33" i="42"/>
  <c r="C33" i="42"/>
  <c r="G32" i="42"/>
  <c r="F32" i="42"/>
  <c r="E32" i="42"/>
  <c r="B32" i="42"/>
  <c r="G31" i="42"/>
  <c r="G33" i="42" s="1"/>
  <c r="F31" i="42"/>
  <c r="E31" i="42" s="1"/>
  <c r="E33" i="42" s="1"/>
  <c r="B31" i="42"/>
  <c r="B33" i="42" s="1"/>
  <c r="E27" i="42"/>
  <c r="D27" i="42"/>
  <c r="E26" i="42"/>
  <c r="D26" i="42"/>
  <c r="C26" i="42"/>
  <c r="E25" i="42"/>
  <c r="D25" i="42"/>
  <c r="C25" i="42"/>
  <c r="E24" i="42"/>
  <c r="D24" i="42"/>
  <c r="C24" i="42" s="1"/>
  <c r="AV23" i="42"/>
  <c r="AU23" i="42"/>
  <c r="AT23" i="42"/>
  <c r="AS23" i="42"/>
  <c r="AR23" i="42"/>
  <c r="AQ23" i="42"/>
  <c r="AP23" i="42"/>
  <c r="AO23" i="42"/>
  <c r="AN23" i="42"/>
  <c r="AM23" i="42"/>
  <c r="AL23" i="42"/>
  <c r="AK23" i="42"/>
  <c r="AJ23" i="42"/>
  <c r="AI23" i="42"/>
  <c r="AH23" i="42"/>
  <c r="AG23" i="42"/>
  <c r="AF23" i="42"/>
  <c r="AE23" i="42"/>
  <c r="AD23" i="42"/>
  <c r="AC23" i="42"/>
  <c r="AB23" i="42"/>
  <c r="AA23" i="42"/>
  <c r="Z23" i="42"/>
  <c r="Y23" i="42"/>
  <c r="X23" i="42"/>
  <c r="W23" i="42"/>
  <c r="V23" i="42"/>
  <c r="U23" i="42"/>
  <c r="T23" i="42"/>
  <c r="S23" i="42"/>
  <c r="R23" i="42"/>
  <c r="Q23" i="42"/>
  <c r="P23" i="42"/>
  <c r="O23" i="42"/>
  <c r="N23" i="42"/>
  <c r="M23" i="42"/>
  <c r="L23" i="42"/>
  <c r="K23" i="42"/>
  <c r="J23" i="42"/>
  <c r="D23" i="42" s="1"/>
  <c r="I23" i="42"/>
  <c r="H23" i="42"/>
  <c r="G23" i="42"/>
  <c r="F23" i="42"/>
  <c r="E22" i="42"/>
  <c r="D22" i="42"/>
  <c r="C22" i="42" s="1"/>
  <c r="E21" i="42"/>
  <c r="D21" i="42"/>
  <c r="C21" i="42" s="1"/>
  <c r="E20" i="42"/>
  <c r="D20" i="42"/>
  <c r="C20" i="42"/>
  <c r="E19" i="42"/>
  <c r="D19" i="42"/>
  <c r="C19" i="42"/>
  <c r="E18" i="42"/>
  <c r="D18" i="42"/>
  <c r="C18" i="42" s="1"/>
  <c r="E17" i="42"/>
  <c r="D17" i="42"/>
  <c r="C17" i="42" s="1"/>
  <c r="E16" i="42"/>
  <c r="D16" i="42"/>
  <c r="C16" i="42"/>
  <c r="E15" i="42"/>
  <c r="D15" i="42"/>
  <c r="C15" i="42" s="1"/>
  <c r="E14" i="42"/>
  <c r="D14" i="42"/>
  <c r="C14" i="42" s="1"/>
  <c r="E13" i="42"/>
  <c r="D13" i="42"/>
  <c r="C13" i="42" s="1"/>
  <c r="AR55" i="43" l="1"/>
  <c r="M26" i="43"/>
  <c r="AR47" i="43"/>
  <c r="AR61" i="43"/>
  <c r="AR64" i="43"/>
  <c r="AR95" i="43"/>
  <c r="AS157" i="43"/>
  <c r="AR69" i="43"/>
  <c r="AR43" i="43"/>
  <c r="AR57" i="43"/>
  <c r="AR60" i="43"/>
  <c r="AR91" i="43"/>
  <c r="AS139" i="43"/>
  <c r="AS144" i="43"/>
  <c r="M24" i="43"/>
  <c r="AR56" i="43"/>
  <c r="AS146" i="43"/>
  <c r="AR45" i="43"/>
  <c r="AR75" i="43"/>
  <c r="AR89" i="43"/>
  <c r="AS145" i="43"/>
  <c r="AS151" i="43"/>
  <c r="AR41" i="43"/>
  <c r="AR37" i="43"/>
  <c r="AR40" i="43"/>
  <c r="AR71" i="43"/>
  <c r="AR85" i="43"/>
  <c r="AR88" i="43"/>
  <c r="AA15" i="43"/>
  <c r="AA18" i="43"/>
  <c r="AR67" i="43"/>
  <c r="AR84" i="43"/>
  <c r="AV108" i="43"/>
  <c r="AS143" i="43"/>
  <c r="AS153" i="43"/>
  <c r="AS156" i="43"/>
  <c r="AS142" i="43"/>
  <c r="AA17" i="43"/>
  <c r="AR51" i="43"/>
  <c r="AR65" i="43"/>
  <c r="AR68" i="43"/>
  <c r="AV102" i="43"/>
  <c r="AS150" i="43"/>
  <c r="CA14" i="43"/>
  <c r="AA14" i="43" s="1"/>
  <c r="C132" i="42"/>
  <c r="E23" i="42"/>
  <c r="C23" i="42" s="1"/>
  <c r="E134" i="42"/>
  <c r="C27" i="42"/>
  <c r="D134" i="42"/>
  <c r="C134" i="42" s="1"/>
  <c r="F33" i="42"/>
  <c r="B193" i="41"/>
  <c r="D102" i="41"/>
  <c r="C102" i="41"/>
  <c r="B102" i="41" s="1"/>
  <c r="D101" i="41"/>
  <c r="C101" i="41"/>
  <c r="B101" i="41" s="1"/>
  <c r="D100" i="41"/>
  <c r="B100" i="41" s="1"/>
  <c r="C100" i="41"/>
  <c r="D99" i="41"/>
  <c r="C99" i="41"/>
  <c r="B99" i="41" s="1"/>
  <c r="D98" i="41"/>
  <c r="C98" i="41"/>
  <c r="B98" i="41" s="1"/>
  <c r="D97" i="41"/>
  <c r="C97" i="41"/>
  <c r="B97" i="41" s="1"/>
  <c r="N75" i="41"/>
  <c r="M75" i="41"/>
  <c r="L75" i="41"/>
  <c r="K75" i="41"/>
  <c r="J75" i="41"/>
  <c r="I75" i="41"/>
  <c r="G75" i="41"/>
  <c r="F75" i="41"/>
  <c r="E75" i="41"/>
  <c r="D75" i="41"/>
  <c r="H74" i="41"/>
  <c r="C74" i="41"/>
  <c r="H73" i="41"/>
  <c r="C73" i="41"/>
  <c r="H72" i="41"/>
  <c r="C72" i="41"/>
  <c r="H71" i="41"/>
  <c r="C71" i="41"/>
  <c r="E67" i="41"/>
  <c r="D67" i="41"/>
  <c r="C67" i="41"/>
  <c r="E66" i="41"/>
  <c r="D66" i="41"/>
  <c r="C66" i="41" s="1"/>
  <c r="E65" i="41"/>
  <c r="C65" i="41" s="1"/>
  <c r="D65" i="41"/>
  <c r="E64" i="41"/>
  <c r="D64" i="41"/>
  <c r="C64" i="41"/>
  <c r="E63" i="41"/>
  <c r="D63" i="41"/>
  <c r="C63" i="41" s="1"/>
  <c r="E62" i="41"/>
  <c r="D62" i="41"/>
  <c r="C62" i="41" s="1"/>
  <c r="E61" i="41"/>
  <c r="D61" i="41"/>
  <c r="C61" i="41" s="1"/>
  <c r="E60" i="41"/>
  <c r="D60" i="41"/>
  <c r="C60" i="41" s="1"/>
  <c r="E59" i="41"/>
  <c r="D59" i="41"/>
  <c r="C59" i="41" s="1"/>
  <c r="E58" i="41"/>
  <c r="D58" i="41"/>
  <c r="C58" i="41" s="1"/>
  <c r="E57" i="41"/>
  <c r="D57" i="41"/>
  <c r="C57" i="41"/>
  <c r="E56" i="41"/>
  <c r="D56" i="41"/>
  <c r="C56" i="41" s="1"/>
  <c r="E55" i="41"/>
  <c r="D55" i="41"/>
  <c r="C55" i="41"/>
  <c r="E54" i="41"/>
  <c r="D54" i="41"/>
  <c r="C54" i="41" s="1"/>
  <c r="E53" i="41"/>
  <c r="D53" i="41"/>
  <c r="C53" i="41"/>
  <c r="E52" i="41"/>
  <c r="C52" i="41" s="1"/>
  <c r="D52" i="41"/>
  <c r="E51" i="41"/>
  <c r="D51" i="41"/>
  <c r="C51" i="41"/>
  <c r="E50" i="41"/>
  <c r="D50" i="41"/>
  <c r="E49" i="41"/>
  <c r="D49" i="41"/>
  <c r="C49" i="41"/>
  <c r="E48" i="41"/>
  <c r="D48" i="41"/>
  <c r="C48" i="41" s="1"/>
  <c r="E47" i="41"/>
  <c r="D47" i="41"/>
  <c r="C47" i="41" s="1"/>
  <c r="E46" i="41"/>
  <c r="D46" i="41"/>
  <c r="C46" i="41" s="1"/>
  <c r="E45" i="41"/>
  <c r="D45" i="41"/>
  <c r="C45" i="41"/>
  <c r="C40" i="41"/>
  <c r="C39" i="41"/>
  <c r="C38" i="41"/>
  <c r="C37" i="41"/>
  <c r="C33" i="41"/>
  <c r="C32" i="41"/>
  <c r="C31" i="41"/>
  <c r="C30" i="41"/>
  <c r="C29" i="41"/>
  <c r="C28" i="41"/>
  <c r="C27" i="41"/>
  <c r="C26" i="41"/>
  <c r="C25" i="41"/>
  <c r="C24" i="41"/>
  <c r="C23" i="41"/>
  <c r="CD23" i="41" s="1"/>
  <c r="C22" i="41"/>
  <c r="CD22" i="41" s="1"/>
  <c r="CD21" i="41"/>
  <c r="C21" i="41"/>
  <c r="C20" i="41"/>
  <c r="CD20" i="41" s="1"/>
  <c r="C19" i="41"/>
  <c r="C18" i="41"/>
  <c r="C17" i="41"/>
  <c r="C16" i="41"/>
  <c r="C15" i="41"/>
  <c r="C14" i="41"/>
  <c r="C13" i="41"/>
  <c r="C12" i="41"/>
  <c r="A5" i="41"/>
  <c r="A4" i="41"/>
  <c r="A3" i="41"/>
  <c r="A2" i="41"/>
  <c r="CD59" i="40"/>
  <c r="CA59" i="40" s="1"/>
  <c r="CD55" i="40"/>
  <c r="CA55" i="40" s="1"/>
  <c r="L55" i="40"/>
  <c r="K55" i="40"/>
  <c r="J55" i="40"/>
  <c r="I55" i="40"/>
  <c r="H55" i="40"/>
  <c r="CD51" i="40"/>
  <c r="CA51" i="40" s="1"/>
  <c r="CD45" i="40"/>
  <c r="CA45" i="40" s="1"/>
  <c r="CD39" i="40"/>
  <c r="CA39" i="40" s="1"/>
  <c r="CD36" i="40"/>
  <c r="CA36" i="40" s="1"/>
  <c r="CD28" i="40"/>
  <c r="CA28" i="40" s="1"/>
  <c r="L28" i="40"/>
  <c r="K28" i="40"/>
  <c r="J28" i="40"/>
  <c r="I28" i="40"/>
  <c r="H28" i="40"/>
  <c r="F193" i="39"/>
  <c r="E193" i="39"/>
  <c r="D193" i="39"/>
  <c r="F192" i="39"/>
  <c r="E192" i="39"/>
  <c r="F191" i="39"/>
  <c r="E191" i="39"/>
  <c r="F190" i="39"/>
  <c r="E190" i="39"/>
  <c r="F189" i="39"/>
  <c r="E189" i="39"/>
  <c r="D189" i="39"/>
  <c r="F188" i="39"/>
  <c r="E188" i="39"/>
  <c r="D188" i="39"/>
  <c r="E183" i="39"/>
  <c r="D183" i="39"/>
  <c r="C183" i="39"/>
  <c r="E182" i="39"/>
  <c r="D182" i="39"/>
  <c r="C182" i="39" s="1"/>
  <c r="E181" i="39"/>
  <c r="D181" i="39"/>
  <c r="C181" i="39"/>
  <c r="E180" i="39"/>
  <c r="D180" i="39"/>
  <c r="C175" i="39"/>
  <c r="C174" i="39"/>
  <c r="C173" i="39"/>
  <c r="C172" i="39"/>
  <c r="C171" i="39"/>
  <c r="C170" i="39"/>
  <c r="D167" i="39"/>
  <c r="C167" i="39"/>
  <c r="B167" i="39" s="1"/>
  <c r="D166" i="39"/>
  <c r="C166" i="39"/>
  <c r="B166" i="39"/>
  <c r="D165" i="39"/>
  <c r="C165" i="39"/>
  <c r="B165" i="39"/>
  <c r="D164" i="39"/>
  <c r="C164" i="39"/>
  <c r="B164" i="39" s="1"/>
  <c r="D163" i="39"/>
  <c r="C163" i="39"/>
  <c r="B163" i="39" s="1"/>
  <c r="D158" i="39"/>
  <c r="C158" i="39"/>
  <c r="AJ147" i="39"/>
  <c r="AI147" i="39"/>
  <c r="AH147" i="39"/>
  <c r="AG147" i="39"/>
  <c r="AF147" i="39"/>
  <c r="AE147" i="39"/>
  <c r="AD147" i="39"/>
  <c r="AC147" i="39"/>
  <c r="AB147" i="39"/>
  <c r="AA147" i="39"/>
  <c r="Z147" i="39"/>
  <c r="Y147" i="39"/>
  <c r="X147" i="39"/>
  <c r="W147" i="39"/>
  <c r="V147" i="39"/>
  <c r="U147" i="39"/>
  <c r="T147" i="39"/>
  <c r="S147" i="39"/>
  <c r="R147" i="39"/>
  <c r="Q147" i="39"/>
  <c r="P147" i="39"/>
  <c r="O147" i="39"/>
  <c r="N147" i="39"/>
  <c r="M147" i="39"/>
  <c r="L147" i="39"/>
  <c r="K147" i="39"/>
  <c r="J147" i="39"/>
  <c r="I147" i="39"/>
  <c r="H147" i="39"/>
  <c r="G147" i="39"/>
  <c r="F147" i="39"/>
  <c r="E147" i="39"/>
  <c r="D146" i="39"/>
  <c r="C146" i="39"/>
  <c r="B146" i="39"/>
  <c r="D145" i="39"/>
  <c r="C145" i="39"/>
  <c r="B145" i="39"/>
  <c r="D144" i="39"/>
  <c r="C144" i="39"/>
  <c r="B144" i="39" s="1"/>
  <c r="D143" i="39"/>
  <c r="C143" i="39"/>
  <c r="B143" i="39" s="1"/>
  <c r="D142" i="39"/>
  <c r="C142" i="39"/>
  <c r="B142" i="39" s="1"/>
  <c r="D141" i="39"/>
  <c r="C141" i="39"/>
  <c r="B141" i="39"/>
  <c r="AK135" i="39"/>
  <c r="AJ135" i="39"/>
  <c r="AI135" i="39"/>
  <c r="AH135" i="39"/>
  <c r="AG135" i="39"/>
  <c r="AF135" i="39"/>
  <c r="AE135" i="39"/>
  <c r="AD135" i="39"/>
  <c r="AC135" i="39"/>
  <c r="AB135" i="39"/>
  <c r="AA135" i="39"/>
  <c r="Z135" i="39"/>
  <c r="Y135" i="39"/>
  <c r="X135" i="39"/>
  <c r="W135" i="39"/>
  <c r="V135" i="39"/>
  <c r="U135" i="39"/>
  <c r="T135" i="39"/>
  <c r="S135" i="39"/>
  <c r="R135" i="39"/>
  <c r="Q135" i="39"/>
  <c r="P135" i="39"/>
  <c r="O135" i="39"/>
  <c r="N135" i="39"/>
  <c r="M135" i="39"/>
  <c r="L135" i="39"/>
  <c r="K135" i="39"/>
  <c r="J135" i="39"/>
  <c r="I135" i="39"/>
  <c r="H135" i="39"/>
  <c r="G135" i="39"/>
  <c r="F135" i="39"/>
  <c r="E135" i="39"/>
  <c r="D134" i="39"/>
  <c r="C134" i="39"/>
  <c r="B134" i="39" s="1"/>
  <c r="D133" i="39"/>
  <c r="C133" i="39"/>
  <c r="B133" i="39"/>
  <c r="D132" i="39"/>
  <c r="C132" i="39"/>
  <c r="B132" i="39"/>
  <c r="D131" i="39"/>
  <c r="D135" i="39" s="1"/>
  <c r="C131" i="39"/>
  <c r="B131" i="39" s="1"/>
  <c r="D130" i="39"/>
  <c r="C130" i="39"/>
  <c r="B130" i="39" s="1"/>
  <c r="D129" i="39"/>
  <c r="C129" i="39"/>
  <c r="B129" i="39"/>
  <c r="D124" i="39"/>
  <c r="C124" i="39"/>
  <c r="B124" i="39"/>
  <c r="D123" i="39"/>
  <c r="B123" i="39" s="1"/>
  <c r="C123" i="39"/>
  <c r="D122" i="39"/>
  <c r="C122" i="39"/>
  <c r="D121" i="39"/>
  <c r="C121" i="39"/>
  <c r="B121" i="39"/>
  <c r="D120" i="39"/>
  <c r="C120" i="39"/>
  <c r="B120" i="39"/>
  <c r="D115" i="39"/>
  <c r="C115" i="39"/>
  <c r="B115" i="39" s="1"/>
  <c r="D114" i="39"/>
  <c r="C114" i="39"/>
  <c r="D113" i="39"/>
  <c r="C113" i="39"/>
  <c r="B113" i="39"/>
  <c r="D108" i="39"/>
  <c r="C108" i="39"/>
  <c r="B108" i="39"/>
  <c r="D107" i="39"/>
  <c r="C107" i="39"/>
  <c r="B107" i="39"/>
  <c r="D106" i="39"/>
  <c r="C106" i="39"/>
  <c r="B106" i="39" s="1"/>
  <c r="D105" i="39"/>
  <c r="C105" i="39"/>
  <c r="B105" i="39" s="1"/>
  <c r="D104" i="39"/>
  <c r="C104" i="39"/>
  <c r="B104" i="39"/>
  <c r="D103" i="39"/>
  <c r="C103" i="39"/>
  <c r="B103" i="39"/>
  <c r="D102" i="39"/>
  <c r="C102" i="39"/>
  <c r="D101" i="39"/>
  <c r="C101" i="39"/>
  <c r="B101" i="39" s="1"/>
  <c r="D100" i="39"/>
  <c r="C100" i="39"/>
  <c r="B100" i="39"/>
  <c r="E95" i="39"/>
  <c r="D95" i="39"/>
  <c r="C94" i="39"/>
  <c r="C93" i="39"/>
  <c r="C92" i="39"/>
  <c r="AJ88" i="39"/>
  <c r="AI88" i="39"/>
  <c r="AH88" i="39"/>
  <c r="AG88" i="39"/>
  <c r="AF88" i="39"/>
  <c r="AE88" i="39"/>
  <c r="AD88" i="39"/>
  <c r="AC88" i="39"/>
  <c r="AB88" i="39"/>
  <c r="AA88" i="39"/>
  <c r="Z88" i="39"/>
  <c r="Y88" i="39"/>
  <c r="X88" i="39"/>
  <c r="W88" i="39"/>
  <c r="V88" i="39"/>
  <c r="U88" i="39"/>
  <c r="T88" i="39"/>
  <c r="S88" i="39"/>
  <c r="R88" i="39"/>
  <c r="Q88" i="39"/>
  <c r="P88" i="39"/>
  <c r="O88" i="39"/>
  <c r="N88" i="39"/>
  <c r="M88" i="39"/>
  <c r="L88" i="39"/>
  <c r="K88" i="39"/>
  <c r="J88" i="39"/>
  <c r="I88" i="39"/>
  <c r="H88" i="39"/>
  <c r="G88" i="39"/>
  <c r="F88" i="39"/>
  <c r="E88" i="39"/>
  <c r="D87" i="39"/>
  <c r="C87" i="39"/>
  <c r="B87" i="39"/>
  <c r="D86" i="39"/>
  <c r="B86" i="39" s="1"/>
  <c r="C86" i="39"/>
  <c r="D85" i="39"/>
  <c r="C85" i="39"/>
  <c r="B85" i="39" s="1"/>
  <c r="D84" i="39"/>
  <c r="C84" i="39"/>
  <c r="B84" i="39"/>
  <c r="D83" i="39"/>
  <c r="C83" i="39"/>
  <c r="B83" i="39"/>
  <c r="D82" i="39"/>
  <c r="B82" i="39" s="1"/>
  <c r="C82" i="39"/>
  <c r="AL77" i="39"/>
  <c r="AK77" i="39"/>
  <c r="AJ77" i="39"/>
  <c r="AI77" i="39"/>
  <c r="AH77" i="39"/>
  <c r="AG77" i="39"/>
  <c r="AF77" i="39"/>
  <c r="AE77" i="39"/>
  <c r="AD77" i="39"/>
  <c r="AC77" i="39"/>
  <c r="AB77" i="39"/>
  <c r="AA77" i="39"/>
  <c r="Z77" i="39"/>
  <c r="Y77" i="39"/>
  <c r="X77" i="39"/>
  <c r="W77" i="39"/>
  <c r="V77" i="39"/>
  <c r="U77" i="39"/>
  <c r="T77" i="39"/>
  <c r="S77" i="39"/>
  <c r="R77" i="39"/>
  <c r="Q77" i="39"/>
  <c r="P77" i="39"/>
  <c r="O77" i="39"/>
  <c r="N77" i="39"/>
  <c r="M77" i="39"/>
  <c r="L77" i="39"/>
  <c r="K77" i="39"/>
  <c r="J77" i="39"/>
  <c r="I77" i="39"/>
  <c r="H77" i="39"/>
  <c r="G77" i="39"/>
  <c r="F77" i="39"/>
  <c r="E77" i="39"/>
  <c r="D76" i="39"/>
  <c r="C76" i="39"/>
  <c r="B76" i="39" s="1"/>
  <c r="D75" i="39"/>
  <c r="C75" i="39"/>
  <c r="B75" i="39" s="1"/>
  <c r="AK70" i="39"/>
  <c r="AJ70" i="39"/>
  <c r="AI70" i="39"/>
  <c r="AH70" i="39"/>
  <c r="AG70" i="39"/>
  <c r="AF70" i="39"/>
  <c r="AE70" i="39"/>
  <c r="AD70" i="39"/>
  <c r="AC70" i="39"/>
  <c r="AB70" i="39"/>
  <c r="AA70" i="39"/>
  <c r="Z70" i="39"/>
  <c r="Y70" i="39"/>
  <c r="X70" i="39"/>
  <c r="W70" i="39"/>
  <c r="V70" i="39"/>
  <c r="U70" i="39"/>
  <c r="T70" i="39"/>
  <c r="S70" i="39"/>
  <c r="R70" i="39"/>
  <c r="Q70" i="39"/>
  <c r="P70" i="39"/>
  <c r="O70" i="39"/>
  <c r="N70" i="39"/>
  <c r="M70" i="39"/>
  <c r="L70" i="39"/>
  <c r="K70" i="39"/>
  <c r="J70" i="39"/>
  <c r="I70" i="39"/>
  <c r="H70" i="39"/>
  <c r="G70" i="39"/>
  <c r="F70" i="39"/>
  <c r="E70" i="39"/>
  <c r="D69" i="39"/>
  <c r="C69" i="39"/>
  <c r="B69" i="39"/>
  <c r="D68" i="39"/>
  <c r="C68" i="39"/>
  <c r="B68" i="39"/>
  <c r="D67" i="39"/>
  <c r="D70" i="39" s="1"/>
  <c r="C67" i="39"/>
  <c r="B67" i="39" s="1"/>
  <c r="B70" i="39" s="1"/>
  <c r="D62" i="39"/>
  <c r="C62" i="39"/>
  <c r="D56" i="39"/>
  <c r="C56" i="39"/>
  <c r="B56" i="39"/>
  <c r="D55" i="39"/>
  <c r="C55" i="39"/>
  <c r="B55" i="39"/>
  <c r="D54" i="39"/>
  <c r="C54" i="39"/>
  <c r="B54" i="39"/>
  <c r="D53" i="39"/>
  <c r="C53" i="39"/>
  <c r="B53" i="39" s="1"/>
  <c r="D52" i="39"/>
  <c r="C52" i="39"/>
  <c r="B52" i="39" s="1"/>
  <c r="D51" i="39"/>
  <c r="C51" i="39"/>
  <c r="B51" i="39"/>
  <c r="D50" i="39"/>
  <c r="C50" i="39"/>
  <c r="B50" i="39"/>
  <c r="D49" i="39"/>
  <c r="C49" i="39"/>
  <c r="B49" i="39" s="1"/>
  <c r="AN43" i="39"/>
  <c r="AM43" i="39"/>
  <c r="AL43" i="39"/>
  <c r="AK43" i="39"/>
  <c r="AJ43" i="39"/>
  <c r="AI43" i="39"/>
  <c r="AH43" i="39"/>
  <c r="AG43" i="39"/>
  <c r="AF43" i="39"/>
  <c r="AE43" i="39"/>
  <c r="AD43" i="39"/>
  <c r="AC43" i="39"/>
  <c r="AB43" i="39"/>
  <c r="AA43" i="39"/>
  <c r="Z43" i="39"/>
  <c r="Y43" i="39"/>
  <c r="X43" i="39"/>
  <c r="W43" i="39"/>
  <c r="V43" i="39"/>
  <c r="U43" i="39"/>
  <c r="T43" i="39"/>
  <c r="S43" i="39"/>
  <c r="R43" i="39"/>
  <c r="Q43" i="39"/>
  <c r="P43" i="39"/>
  <c r="O43" i="39"/>
  <c r="N43" i="39"/>
  <c r="M43" i="39"/>
  <c r="L43" i="39"/>
  <c r="K43" i="39"/>
  <c r="J43" i="39"/>
  <c r="I43" i="39"/>
  <c r="H43" i="39"/>
  <c r="G43" i="39"/>
  <c r="F43" i="39"/>
  <c r="E42" i="39"/>
  <c r="D42" i="39"/>
  <c r="C42" i="39" s="1"/>
  <c r="E41" i="39"/>
  <c r="D41" i="39"/>
  <c r="C41" i="39"/>
  <c r="E40" i="39"/>
  <c r="D40" i="39"/>
  <c r="C40" i="39"/>
  <c r="E39" i="39"/>
  <c r="D39" i="39"/>
  <c r="E38" i="39"/>
  <c r="D38" i="39"/>
  <c r="C38" i="39"/>
  <c r="E37" i="39"/>
  <c r="D37" i="39"/>
  <c r="C37" i="39" s="1"/>
  <c r="E36" i="39"/>
  <c r="D36" i="39"/>
  <c r="C36" i="39"/>
  <c r="E35" i="39"/>
  <c r="D35" i="39"/>
  <c r="E34" i="39"/>
  <c r="D34" i="39"/>
  <c r="C34" i="39"/>
  <c r="E33" i="39"/>
  <c r="D33" i="39"/>
  <c r="C33" i="39" s="1"/>
  <c r="E32" i="39"/>
  <c r="D32" i="39"/>
  <c r="C32" i="39"/>
  <c r="E31" i="39"/>
  <c r="D31" i="39"/>
  <c r="E30" i="39"/>
  <c r="D30" i="39"/>
  <c r="C30" i="39"/>
  <c r="AN24" i="39"/>
  <c r="AM24" i="39"/>
  <c r="AL24" i="39"/>
  <c r="AK24" i="39"/>
  <c r="AJ24" i="39"/>
  <c r="AI24" i="39"/>
  <c r="AH24" i="39"/>
  <c r="AG24" i="39"/>
  <c r="AF24" i="39"/>
  <c r="AE24" i="39"/>
  <c r="AD24" i="39"/>
  <c r="AC24" i="39"/>
  <c r="AB24" i="39"/>
  <c r="AA24" i="39"/>
  <c r="Z24" i="39"/>
  <c r="Y24" i="39"/>
  <c r="X24" i="39"/>
  <c r="W24" i="39"/>
  <c r="V24" i="39"/>
  <c r="U24" i="39"/>
  <c r="T24" i="39"/>
  <c r="S24" i="39"/>
  <c r="R24" i="39"/>
  <c r="Q24" i="39"/>
  <c r="P24" i="39"/>
  <c r="O24" i="39"/>
  <c r="N24" i="39"/>
  <c r="M24" i="39"/>
  <c r="L24" i="39"/>
  <c r="K24" i="39"/>
  <c r="J24" i="39"/>
  <c r="I24" i="39"/>
  <c r="H24" i="39"/>
  <c r="G24" i="39"/>
  <c r="F24" i="39"/>
  <c r="E24" i="39"/>
  <c r="D23" i="39"/>
  <c r="C23" i="39"/>
  <c r="B23" i="39" s="1"/>
  <c r="D22" i="39"/>
  <c r="B22" i="39" s="1"/>
  <c r="C22" i="39"/>
  <c r="D21" i="39"/>
  <c r="C21" i="39"/>
  <c r="B21" i="39"/>
  <c r="D20" i="39"/>
  <c r="C20" i="39"/>
  <c r="B20" i="39"/>
  <c r="D19" i="39"/>
  <c r="C19" i="39"/>
  <c r="B19" i="39"/>
  <c r="D18" i="39"/>
  <c r="C18" i="39"/>
  <c r="D17" i="39"/>
  <c r="C17" i="39"/>
  <c r="B17" i="39"/>
  <c r="D16" i="39"/>
  <c r="C16" i="39"/>
  <c r="B16" i="39"/>
  <c r="D15" i="39"/>
  <c r="C15" i="39"/>
  <c r="B15" i="39"/>
  <c r="D14" i="39"/>
  <c r="B14" i="39" s="1"/>
  <c r="C14" i="39"/>
  <c r="D13" i="39"/>
  <c r="C13" i="39"/>
  <c r="B13" i="39"/>
  <c r="C35" i="39" l="1"/>
  <c r="D192" i="39"/>
  <c r="D43" i="39"/>
  <c r="C31" i="39"/>
  <c r="C43" i="39" s="1"/>
  <c r="B88" i="39"/>
  <c r="C24" i="39"/>
  <c r="C88" i="39"/>
  <c r="D88" i="39"/>
  <c r="C147" i="39"/>
  <c r="B77" i="39"/>
  <c r="B135" i="39"/>
  <c r="D147" i="39"/>
  <c r="C70" i="39"/>
  <c r="D77" i="39"/>
  <c r="B122" i="39"/>
  <c r="D24" i="39"/>
  <c r="C95" i="39"/>
  <c r="D191" i="39"/>
  <c r="E43" i="39"/>
  <c r="C39" i="39"/>
  <c r="A193" i="41"/>
  <c r="C180" i="39"/>
  <c r="B18" i="39"/>
  <c r="B24" i="39" s="1"/>
  <c r="B62" i="39"/>
  <c r="B114" i="39"/>
  <c r="C50" i="41"/>
  <c r="D190" i="39"/>
  <c r="C75" i="41"/>
  <c r="B102" i="39"/>
  <c r="H75" i="41"/>
  <c r="B147" i="39"/>
  <c r="C77" i="39"/>
  <c r="C135" i="39"/>
  <c r="AM318" i="38" l="1"/>
  <c r="AL318" i="38"/>
  <c r="AK318" i="38"/>
  <c r="AJ318" i="38"/>
  <c r="AI318" i="38"/>
  <c r="AH318" i="38"/>
  <c r="AG318" i="38"/>
  <c r="AF318" i="38"/>
  <c r="AE318" i="38"/>
  <c r="AD318" i="38"/>
  <c r="AC318" i="38"/>
  <c r="AB318" i="38"/>
  <c r="AA318" i="38"/>
  <c r="Z318" i="38"/>
  <c r="Y318" i="38"/>
  <c r="X318" i="38"/>
  <c r="W318" i="38"/>
  <c r="V318" i="38"/>
  <c r="U318" i="38"/>
  <c r="T318" i="38"/>
  <c r="S318" i="38"/>
  <c r="R318" i="38"/>
  <c r="Q318" i="38"/>
  <c r="P318" i="38"/>
  <c r="O318" i="38"/>
  <c r="N318" i="38"/>
  <c r="M318" i="38"/>
  <c r="L318" i="38"/>
  <c r="K318" i="38"/>
  <c r="J318" i="38"/>
  <c r="I318" i="38"/>
  <c r="H318" i="38"/>
  <c r="G318" i="38"/>
  <c r="E318" i="38" s="1"/>
  <c r="F318" i="38"/>
  <c r="D318" i="38" s="1"/>
  <c r="E317" i="38"/>
  <c r="C317" i="38" s="1"/>
  <c r="D317" i="38"/>
  <c r="E316" i="38"/>
  <c r="D316" i="38"/>
  <c r="C316" i="38" s="1"/>
  <c r="E315" i="38"/>
  <c r="D315" i="38"/>
  <c r="C315" i="38" s="1"/>
  <c r="E314" i="38"/>
  <c r="D314" i="38"/>
  <c r="E313" i="38"/>
  <c r="D313" i="38"/>
  <c r="C313" i="38" s="1"/>
  <c r="E312" i="38"/>
  <c r="D312" i="38"/>
  <c r="C312" i="38" s="1"/>
  <c r="AM311" i="38"/>
  <c r="AL311" i="38"/>
  <c r="AK311" i="38"/>
  <c r="AJ311" i="38"/>
  <c r="AI311" i="38"/>
  <c r="AH311" i="38"/>
  <c r="AG311" i="38"/>
  <c r="AF311" i="38"/>
  <c r="AE311" i="38"/>
  <c r="AD311" i="38"/>
  <c r="AC311" i="38"/>
  <c r="AB311" i="38"/>
  <c r="AA311" i="38"/>
  <c r="Z311" i="38"/>
  <c r="Y311" i="38"/>
  <c r="X311" i="38"/>
  <c r="W311" i="38"/>
  <c r="V311" i="38"/>
  <c r="U311" i="38"/>
  <c r="T311" i="38"/>
  <c r="S311" i="38"/>
  <c r="R311" i="38"/>
  <c r="Q311" i="38"/>
  <c r="P311" i="38"/>
  <c r="O311" i="38"/>
  <c r="N311" i="38"/>
  <c r="M311" i="38"/>
  <c r="L311" i="38"/>
  <c r="K311" i="38"/>
  <c r="J311" i="38"/>
  <c r="I311" i="38"/>
  <c r="H311" i="38"/>
  <c r="G311" i="38"/>
  <c r="F311" i="38"/>
  <c r="E310" i="38"/>
  <c r="D310" i="38"/>
  <c r="C310" i="38" s="1"/>
  <c r="E309" i="38"/>
  <c r="D309" i="38"/>
  <c r="E308" i="38"/>
  <c r="D308" i="38"/>
  <c r="C308" i="38" s="1"/>
  <c r="E307" i="38"/>
  <c r="D307" i="38"/>
  <c r="E306" i="38"/>
  <c r="C306" i="38" s="1"/>
  <c r="D306" i="38"/>
  <c r="E305" i="38"/>
  <c r="C305" i="38" s="1"/>
  <c r="D305" i="38"/>
  <c r="E304" i="38"/>
  <c r="D304" i="38"/>
  <c r="E303" i="38"/>
  <c r="D303" i="38"/>
  <c r="E302" i="38"/>
  <c r="D302" i="38"/>
  <c r="C302" i="38" s="1"/>
  <c r="E301" i="38"/>
  <c r="C301" i="38" s="1"/>
  <c r="D301" i="38"/>
  <c r="E300" i="38"/>
  <c r="D300" i="38"/>
  <c r="C300" i="38" s="1"/>
  <c r="AM299" i="38"/>
  <c r="AL299" i="38"/>
  <c r="AK299" i="38"/>
  <c r="AJ299" i="38"/>
  <c r="AI299" i="38"/>
  <c r="AH299" i="38"/>
  <c r="AG299" i="38"/>
  <c r="AF299" i="38"/>
  <c r="AE299" i="38"/>
  <c r="AD299" i="38"/>
  <c r="AC299" i="38"/>
  <c r="AB299" i="38"/>
  <c r="AA299" i="38"/>
  <c r="Z299" i="38"/>
  <c r="Y299" i="38"/>
  <c r="X299" i="38"/>
  <c r="W299" i="38"/>
  <c r="V299" i="38"/>
  <c r="U299" i="38"/>
  <c r="T299" i="38"/>
  <c r="S299" i="38"/>
  <c r="R299" i="38"/>
  <c r="Q299" i="38"/>
  <c r="P299" i="38"/>
  <c r="O299" i="38"/>
  <c r="N299" i="38"/>
  <c r="M299" i="38"/>
  <c r="L299" i="38"/>
  <c r="K299" i="38"/>
  <c r="J299" i="38"/>
  <c r="I299" i="38"/>
  <c r="H299" i="38"/>
  <c r="G299" i="38"/>
  <c r="F299" i="38"/>
  <c r="E298" i="38"/>
  <c r="D298" i="38"/>
  <c r="E297" i="38"/>
  <c r="D297" i="38"/>
  <c r="E296" i="38"/>
  <c r="D296" i="38"/>
  <c r="C296" i="38"/>
  <c r="E295" i="38"/>
  <c r="D295" i="38"/>
  <c r="E294" i="38"/>
  <c r="D294" i="38"/>
  <c r="E293" i="38"/>
  <c r="D293" i="38"/>
  <c r="C293" i="38" s="1"/>
  <c r="E292" i="38"/>
  <c r="D292" i="38"/>
  <c r="C292" i="38" s="1"/>
  <c r="E291" i="38"/>
  <c r="D291" i="38"/>
  <c r="C291" i="38" s="1"/>
  <c r="E290" i="38"/>
  <c r="C290" i="38" s="1"/>
  <c r="D290" i="38"/>
  <c r="E289" i="38"/>
  <c r="D289" i="38"/>
  <c r="E288" i="38"/>
  <c r="C288" i="38" s="1"/>
  <c r="D288" i="38"/>
  <c r="AM287" i="38"/>
  <c r="AL287" i="38"/>
  <c r="AK287" i="38"/>
  <c r="AJ287" i="38"/>
  <c r="AJ319" i="38" s="1"/>
  <c r="AI287" i="38"/>
  <c r="AH287" i="38"/>
  <c r="AG287" i="38"/>
  <c r="AF287" i="38"/>
  <c r="AF319" i="38" s="1"/>
  <c r="AE287" i="38"/>
  <c r="AD287" i="38"/>
  <c r="AC287" i="38"/>
  <c r="AB287" i="38"/>
  <c r="AA287" i="38"/>
  <c r="Z287" i="38"/>
  <c r="Y287" i="38"/>
  <c r="X287" i="38"/>
  <c r="X319" i="38" s="1"/>
  <c r="W287" i="38"/>
  <c r="V287" i="38"/>
  <c r="U287" i="38"/>
  <c r="T287" i="38"/>
  <c r="T319" i="38" s="1"/>
  <c r="S287" i="38"/>
  <c r="R287" i="38"/>
  <c r="Q287" i="38"/>
  <c r="P287" i="38"/>
  <c r="O287" i="38"/>
  <c r="N287" i="38"/>
  <c r="M287" i="38"/>
  <c r="L287" i="38"/>
  <c r="L319" i="38" s="1"/>
  <c r="K287" i="38"/>
  <c r="J287" i="38"/>
  <c r="I287" i="38"/>
  <c r="H287" i="38"/>
  <c r="D287" i="38" s="1"/>
  <c r="G287" i="38"/>
  <c r="F287" i="38"/>
  <c r="E286" i="38"/>
  <c r="D286" i="38"/>
  <c r="C286" i="38"/>
  <c r="E285" i="38"/>
  <c r="D285" i="38"/>
  <c r="C285" i="38"/>
  <c r="E284" i="38"/>
  <c r="D284" i="38"/>
  <c r="C284" i="38" s="1"/>
  <c r="E283" i="38"/>
  <c r="D283" i="38"/>
  <c r="C283" i="38" s="1"/>
  <c r="E282" i="38"/>
  <c r="C282" i="38" s="1"/>
  <c r="D282" i="38"/>
  <c r="E281" i="38"/>
  <c r="D281" i="38"/>
  <c r="C281" i="38" s="1"/>
  <c r="AM280" i="38"/>
  <c r="AL280" i="38"/>
  <c r="AK280" i="38"/>
  <c r="AJ280" i="38"/>
  <c r="AI280" i="38"/>
  <c r="AH280" i="38"/>
  <c r="AG280" i="38"/>
  <c r="AF280" i="38"/>
  <c r="AE280" i="38"/>
  <c r="AE319" i="38" s="1"/>
  <c r="AD280" i="38"/>
  <c r="AC280" i="38"/>
  <c r="AB280" i="38"/>
  <c r="AA280" i="38"/>
  <c r="Z280" i="38"/>
  <c r="Y280" i="38"/>
  <c r="X280" i="38"/>
  <c r="W280" i="38"/>
  <c r="V280" i="38"/>
  <c r="U280" i="38"/>
  <c r="T280" i="38"/>
  <c r="S280" i="38"/>
  <c r="S319" i="38" s="1"/>
  <c r="R280" i="38"/>
  <c r="Q280" i="38"/>
  <c r="P280" i="38"/>
  <c r="O280" i="38"/>
  <c r="N280" i="38"/>
  <c r="M280" i="38"/>
  <c r="L280" i="38"/>
  <c r="K280" i="38"/>
  <c r="J280" i="38"/>
  <c r="I280" i="38"/>
  <c r="H280" i="38"/>
  <c r="G280" i="38"/>
  <c r="G319" i="38" s="1"/>
  <c r="F280" i="38"/>
  <c r="D280" i="38" s="1"/>
  <c r="E279" i="38"/>
  <c r="D279" i="38"/>
  <c r="E278" i="38"/>
  <c r="D278" i="38"/>
  <c r="C278" i="38" s="1"/>
  <c r="E277" i="38"/>
  <c r="D277" i="38"/>
  <c r="C277" i="38" s="1"/>
  <c r="E276" i="38"/>
  <c r="D276" i="38"/>
  <c r="C276" i="38" s="1"/>
  <c r="E275" i="38"/>
  <c r="D275" i="38"/>
  <c r="E274" i="38"/>
  <c r="D274" i="38"/>
  <c r="AX273" i="38"/>
  <c r="AX319" i="38" s="1"/>
  <c r="AW273" i="38"/>
  <c r="AW319" i="38" s="1"/>
  <c r="AV273" i="38"/>
  <c r="AV319" i="38" s="1"/>
  <c r="AU273" i="38"/>
  <c r="AU319" i="38" s="1"/>
  <c r="AT273" i="38"/>
  <c r="AT319" i="38" s="1"/>
  <c r="AS273" i="38"/>
  <c r="AS319" i="38" s="1"/>
  <c r="AR273" i="38"/>
  <c r="AR319" i="38" s="1"/>
  <c r="AQ273" i="38"/>
  <c r="AQ319" i="38" s="1"/>
  <c r="AP273" i="38"/>
  <c r="AP319" i="38" s="1"/>
  <c r="AM273" i="38"/>
  <c r="AM319" i="38" s="1"/>
  <c r="AL273" i="38"/>
  <c r="AL319" i="38" s="1"/>
  <c r="AK273" i="38"/>
  <c r="AJ273" i="38"/>
  <c r="AI273" i="38"/>
  <c r="AH273" i="38"/>
  <c r="AG273" i="38"/>
  <c r="AG319" i="38" s="1"/>
  <c r="AF273" i="38"/>
  <c r="AE273" i="38"/>
  <c r="AD273" i="38"/>
  <c r="AD319" i="38" s="1"/>
  <c r="AC273" i="38"/>
  <c r="AC319" i="38" s="1"/>
  <c r="AB273" i="38"/>
  <c r="AB319" i="38" s="1"/>
  <c r="AA273" i="38"/>
  <c r="AA319" i="38" s="1"/>
  <c r="Z273" i="38"/>
  <c r="Z319" i="38" s="1"/>
  <c r="Y273" i="38"/>
  <c r="X273" i="38"/>
  <c r="W273" i="38"/>
  <c r="V273" i="38"/>
  <c r="U273" i="38"/>
  <c r="U319" i="38" s="1"/>
  <c r="T273" i="38"/>
  <c r="S273" i="38"/>
  <c r="R273" i="38"/>
  <c r="R319" i="38" s="1"/>
  <c r="Q273" i="38"/>
  <c r="Q319" i="38" s="1"/>
  <c r="P273" i="38"/>
  <c r="P319" i="38" s="1"/>
  <c r="O273" i="38"/>
  <c r="O319" i="38" s="1"/>
  <c r="N273" i="38"/>
  <c r="N319" i="38" s="1"/>
  <c r="M273" i="38"/>
  <c r="L273" i="38"/>
  <c r="K273" i="38"/>
  <c r="J273" i="38"/>
  <c r="I273" i="38"/>
  <c r="H273" i="38"/>
  <c r="G273" i="38"/>
  <c r="F273" i="38"/>
  <c r="F319" i="38" s="1"/>
  <c r="AO272" i="38"/>
  <c r="AN272" i="38"/>
  <c r="AN273" i="38" s="1"/>
  <c r="AN319" i="38" s="1"/>
  <c r="E272" i="38"/>
  <c r="D272" i="38"/>
  <c r="C272" i="38" s="1"/>
  <c r="AO271" i="38"/>
  <c r="AN271" i="38"/>
  <c r="E271" i="38"/>
  <c r="D271" i="38"/>
  <c r="C271" i="38" s="1"/>
  <c r="E266" i="38"/>
  <c r="D266" i="38"/>
  <c r="C266" i="38" s="1"/>
  <c r="E265" i="38"/>
  <c r="D265" i="38"/>
  <c r="E264" i="38"/>
  <c r="D264" i="38"/>
  <c r="E263" i="38"/>
  <c r="D263" i="38"/>
  <c r="C263" i="38"/>
  <c r="E262" i="38"/>
  <c r="D262" i="38"/>
  <c r="C262" i="38" s="1"/>
  <c r="E261" i="38"/>
  <c r="D261" i="38"/>
  <c r="E256" i="38"/>
  <c r="D256" i="38"/>
  <c r="C256" i="38" s="1"/>
  <c r="E255" i="38"/>
  <c r="D255" i="38"/>
  <c r="C255" i="38" s="1"/>
  <c r="E254" i="38"/>
  <c r="D254" i="38"/>
  <c r="C254" i="38"/>
  <c r="E253" i="38"/>
  <c r="D253" i="38"/>
  <c r="E252" i="38"/>
  <c r="D252" i="38"/>
  <c r="C252" i="38" s="1"/>
  <c r="E251" i="38"/>
  <c r="D251" i="38"/>
  <c r="C251" i="38"/>
  <c r="E250" i="38"/>
  <c r="D250" i="38"/>
  <c r="E249" i="38"/>
  <c r="C249" i="38" s="1"/>
  <c r="D249" i="38"/>
  <c r="E248" i="38"/>
  <c r="D248" i="38"/>
  <c r="E247" i="38"/>
  <c r="D247" i="38"/>
  <c r="C247" i="38"/>
  <c r="E219" i="38"/>
  <c r="D219" i="38"/>
  <c r="C219" i="38" s="1"/>
  <c r="AI214" i="38"/>
  <c r="AH214" i="38"/>
  <c r="AG214" i="38"/>
  <c r="AF214" i="38"/>
  <c r="AE214" i="38"/>
  <c r="AD214" i="38"/>
  <c r="AC214" i="38"/>
  <c r="AB214" i="38"/>
  <c r="AA214" i="38"/>
  <c r="Z214" i="38"/>
  <c r="Y214" i="38"/>
  <c r="X214" i="38"/>
  <c r="W214" i="38"/>
  <c r="V214" i="38"/>
  <c r="U214" i="38"/>
  <c r="T214" i="38"/>
  <c r="S214" i="38"/>
  <c r="R214" i="38"/>
  <c r="Q214" i="38"/>
  <c r="P214" i="38"/>
  <c r="O214" i="38"/>
  <c r="N214" i="38"/>
  <c r="M214" i="38"/>
  <c r="L214" i="38"/>
  <c r="K214" i="38"/>
  <c r="J214" i="38"/>
  <c r="I214" i="38"/>
  <c r="H214" i="38"/>
  <c r="G214" i="38"/>
  <c r="F214" i="38"/>
  <c r="E213" i="38"/>
  <c r="D213" i="38"/>
  <c r="C213" i="38" s="1"/>
  <c r="E212" i="38"/>
  <c r="D212" i="38"/>
  <c r="D214" i="38" s="1"/>
  <c r="Q207" i="38"/>
  <c r="P207" i="38"/>
  <c r="O207" i="38"/>
  <c r="E207" i="38" s="1"/>
  <c r="N207" i="38"/>
  <c r="D207" i="38" s="1"/>
  <c r="C207" i="38" s="1"/>
  <c r="M207" i="38"/>
  <c r="L207" i="38"/>
  <c r="K207" i="38"/>
  <c r="J207" i="38"/>
  <c r="I207" i="38"/>
  <c r="H207" i="38"/>
  <c r="G207" i="38"/>
  <c r="F207" i="38"/>
  <c r="E206" i="38"/>
  <c r="D206" i="38"/>
  <c r="C206" i="38" s="1"/>
  <c r="E205" i="38"/>
  <c r="D205" i="38"/>
  <c r="E204" i="38"/>
  <c r="C204" i="38" s="1"/>
  <c r="D204" i="38"/>
  <c r="E203" i="38"/>
  <c r="D203" i="38"/>
  <c r="F197" i="38"/>
  <c r="Q196" i="38"/>
  <c r="P196" i="38"/>
  <c r="O196" i="38"/>
  <c r="N196" i="38"/>
  <c r="M196" i="38"/>
  <c r="L196" i="38"/>
  <c r="K196" i="38"/>
  <c r="J196" i="38"/>
  <c r="I196" i="38"/>
  <c r="H196" i="38"/>
  <c r="G196" i="38"/>
  <c r="E196" i="38"/>
  <c r="D196" i="38"/>
  <c r="C196" i="38" s="1"/>
  <c r="E195" i="38"/>
  <c r="D195" i="38"/>
  <c r="D197" i="38" s="1"/>
  <c r="E188" i="38"/>
  <c r="D188" i="38"/>
  <c r="E187" i="38"/>
  <c r="C187" i="38" s="1"/>
  <c r="D187" i="38"/>
  <c r="E186" i="38"/>
  <c r="D186" i="38"/>
  <c r="E185" i="38"/>
  <c r="D185" i="38"/>
  <c r="E184" i="38"/>
  <c r="D184" i="38"/>
  <c r="C184" i="38" s="1"/>
  <c r="D183" i="38"/>
  <c r="E178" i="38"/>
  <c r="D178" i="38"/>
  <c r="C178" i="38" s="1"/>
  <c r="E177" i="38"/>
  <c r="D177" i="38"/>
  <c r="E176" i="38"/>
  <c r="C176" i="38" s="1"/>
  <c r="D176" i="38"/>
  <c r="E175" i="38"/>
  <c r="D175" i="38"/>
  <c r="E174" i="38"/>
  <c r="D174" i="38"/>
  <c r="C174" i="38"/>
  <c r="E173" i="38"/>
  <c r="D173" i="38"/>
  <c r="C173" i="38" s="1"/>
  <c r="AA167" i="38"/>
  <c r="Z167" i="38"/>
  <c r="Y167" i="38"/>
  <c r="X167" i="38"/>
  <c r="W167" i="38"/>
  <c r="V167" i="38"/>
  <c r="U167" i="38"/>
  <c r="T167" i="38"/>
  <c r="S167" i="38"/>
  <c r="R167" i="38"/>
  <c r="Q167" i="38"/>
  <c r="P167" i="38"/>
  <c r="O167" i="38"/>
  <c r="N167" i="38"/>
  <c r="M167" i="38"/>
  <c r="L167" i="38"/>
  <c r="K167" i="38"/>
  <c r="J167" i="38"/>
  <c r="I167" i="38"/>
  <c r="H167" i="38"/>
  <c r="G167" i="38"/>
  <c r="F167" i="38"/>
  <c r="E166" i="38"/>
  <c r="D166" i="38"/>
  <c r="C166" i="38" s="1"/>
  <c r="E165" i="38"/>
  <c r="D165" i="38"/>
  <c r="E164" i="38"/>
  <c r="C164" i="38" s="1"/>
  <c r="D164" i="38"/>
  <c r="E163" i="38"/>
  <c r="D163" i="38"/>
  <c r="C163" i="38"/>
  <c r="E162" i="38"/>
  <c r="D162" i="38"/>
  <c r="C162" i="38"/>
  <c r="E161" i="38"/>
  <c r="D161" i="38"/>
  <c r="E160" i="38"/>
  <c r="D160" i="38"/>
  <c r="C160" i="38" s="1"/>
  <c r="E159" i="38"/>
  <c r="D159" i="38"/>
  <c r="C159" i="38"/>
  <c r="E158" i="38"/>
  <c r="D158" i="38"/>
  <c r="C158" i="38"/>
  <c r="AA156" i="38"/>
  <c r="Z156" i="38"/>
  <c r="Y156" i="38"/>
  <c r="X156" i="38"/>
  <c r="W156" i="38"/>
  <c r="V156" i="38"/>
  <c r="U156" i="38"/>
  <c r="T156" i="38"/>
  <c r="S156" i="38"/>
  <c r="R156" i="38"/>
  <c r="Q156" i="38"/>
  <c r="P156" i="38"/>
  <c r="O156" i="38"/>
  <c r="N156" i="38"/>
  <c r="M156" i="38"/>
  <c r="L156" i="38"/>
  <c r="K156" i="38"/>
  <c r="J156" i="38"/>
  <c r="I156" i="38"/>
  <c r="H156" i="38"/>
  <c r="G156" i="38"/>
  <c r="F156" i="38"/>
  <c r="E155" i="38"/>
  <c r="D155" i="38"/>
  <c r="C155" i="38" s="1"/>
  <c r="E154" i="38"/>
  <c r="D154" i="38"/>
  <c r="E153" i="38"/>
  <c r="D153" i="38"/>
  <c r="E152" i="38"/>
  <c r="C152" i="38" s="1"/>
  <c r="D152" i="38"/>
  <c r="E151" i="38"/>
  <c r="D151" i="38"/>
  <c r="E150" i="38"/>
  <c r="D150" i="38"/>
  <c r="C150" i="38" s="1"/>
  <c r="E149" i="38"/>
  <c r="D149" i="38"/>
  <c r="C149" i="38" s="1"/>
  <c r="E148" i="38"/>
  <c r="C148" i="38" s="1"/>
  <c r="D148" i="38"/>
  <c r="E147" i="38"/>
  <c r="D147" i="38"/>
  <c r="E146" i="38"/>
  <c r="D146" i="38"/>
  <c r="E145" i="38"/>
  <c r="D145" i="38"/>
  <c r="E144" i="38"/>
  <c r="D144" i="38"/>
  <c r="E143" i="38"/>
  <c r="D143" i="38"/>
  <c r="C143" i="38" s="1"/>
  <c r="E142" i="38"/>
  <c r="D142" i="38"/>
  <c r="E141" i="38"/>
  <c r="D141" i="38"/>
  <c r="E140" i="38"/>
  <c r="C140" i="38" s="1"/>
  <c r="D140" i="38"/>
  <c r="E139" i="38"/>
  <c r="D139" i="38"/>
  <c r="E138" i="38"/>
  <c r="D138" i="38"/>
  <c r="C138" i="38" s="1"/>
  <c r="E137" i="38"/>
  <c r="D137" i="38"/>
  <c r="C137" i="38" s="1"/>
  <c r="E136" i="38"/>
  <c r="C136" i="38" s="1"/>
  <c r="D136" i="38"/>
  <c r="E135" i="38"/>
  <c r="D135" i="38"/>
  <c r="E134" i="38"/>
  <c r="D134" i="38"/>
  <c r="E133" i="38"/>
  <c r="D133" i="38"/>
  <c r="E132" i="38"/>
  <c r="D132" i="38"/>
  <c r="E131" i="38"/>
  <c r="D131" i="38"/>
  <c r="C131" i="38" s="1"/>
  <c r="E130" i="38"/>
  <c r="D130" i="38"/>
  <c r="E129" i="38"/>
  <c r="D129" i="38"/>
  <c r="E128" i="38"/>
  <c r="C128" i="38" s="1"/>
  <c r="D128" i="38"/>
  <c r="E127" i="38"/>
  <c r="D127" i="38"/>
  <c r="E126" i="38"/>
  <c r="D126" i="38"/>
  <c r="E121" i="38"/>
  <c r="D121" i="38"/>
  <c r="C121" i="38" s="1"/>
  <c r="E120" i="38"/>
  <c r="C120" i="38" s="1"/>
  <c r="D120" i="38"/>
  <c r="E119" i="38"/>
  <c r="D119" i="38"/>
  <c r="E117" i="38"/>
  <c r="D117" i="38"/>
  <c r="E115" i="38"/>
  <c r="D115" i="38"/>
  <c r="E114" i="38"/>
  <c r="D114" i="38"/>
  <c r="E113" i="38"/>
  <c r="D113" i="38"/>
  <c r="C113" i="38" s="1"/>
  <c r="E106" i="38"/>
  <c r="D106" i="38"/>
  <c r="E105" i="38"/>
  <c r="D105" i="38"/>
  <c r="E104" i="38"/>
  <c r="C104" i="38" s="1"/>
  <c r="D104" i="38"/>
  <c r="E103" i="38"/>
  <c r="D103" i="38"/>
  <c r="E102" i="38"/>
  <c r="D102" i="38"/>
  <c r="D101" i="38" s="1"/>
  <c r="I101" i="38"/>
  <c r="H101" i="38"/>
  <c r="G101" i="38"/>
  <c r="F101" i="38"/>
  <c r="C82" i="38"/>
  <c r="D76" i="38"/>
  <c r="C76" i="38"/>
  <c r="B76" i="38" s="1"/>
  <c r="D75" i="38"/>
  <c r="C75" i="38"/>
  <c r="B75" i="38"/>
  <c r="D74" i="38"/>
  <c r="C74" i="38"/>
  <c r="B74" i="38" s="1"/>
  <c r="BV69" i="38"/>
  <c r="BU69" i="38"/>
  <c r="C69" i="38"/>
  <c r="BV68" i="38"/>
  <c r="BU68" i="38"/>
  <c r="C68" i="38"/>
  <c r="BV67" i="38"/>
  <c r="BU67" i="38"/>
  <c r="C67" i="38"/>
  <c r="BV66" i="38"/>
  <c r="BU66" i="38"/>
  <c r="C66" i="38"/>
  <c r="BV65" i="38"/>
  <c r="BU65" i="38"/>
  <c r="C65" i="38"/>
  <c r="BV64" i="38"/>
  <c r="BU64" i="38"/>
  <c r="C64" i="38"/>
  <c r="C63" i="38"/>
  <c r="E59" i="38"/>
  <c r="D59" i="38"/>
  <c r="C59" i="38"/>
  <c r="E58" i="38"/>
  <c r="D58" i="38"/>
  <c r="C58" i="38"/>
  <c r="E57" i="38"/>
  <c r="D57" i="38"/>
  <c r="C57" i="38" s="1"/>
  <c r="I56" i="38"/>
  <c r="H56" i="38"/>
  <c r="G56" i="38"/>
  <c r="F56" i="38"/>
  <c r="D56" i="38" s="1"/>
  <c r="E50" i="38"/>
  <c r="D50" i="38"/>
  <c r="C50" i="38"/>
  <c r="E49" i="38"/>
  <c r="D49" i="38"/>
  <c r="C49" i="38" s="1"/>
  <c r="E48" i="38"/>
  <c r="D48" i="38"/>
  <c r="C48" i="38"/>
  <c r="E47" i="38"/>
  <c r="D47" i="38"/>
  <c r="C47" i="38" s="1"/>
  <c r="E41" i="38"/>
  <c r="D41" i="38"/>
  <c r="E40" i="38"/>
  <c r="D40" i="38"/>
  <c r="E39" i="38"/>
  <c r="D39" i="38"/>
  <c r="E38" i="38"/>
  <c r="D38" i="38"/>
  <c r="E37" i="38"/>
  <c r="D37" i="38"/>
  <c r="E34" i="38"/>
  <c r="D34" i="38" s="1"/>
  <c r="C34" i="38" s="1"/>
  <c r="E32" i="38"/>
  <c r="D32" i="38"/>
  <c r="C32" i="38" s="1"/>
  <c r="E31" i="38"/>
  <c r="D31" i="38"/>
  <c r="C31" i="38" s="1"/>
  <c r="E30" i="38"/>
  <c r="D30" i="38" s="1"/>
  <c r="C30" i="38" s="1"/>
  <c r="E29" i="38"/>
  <c r="D29" i="38"/>
  <c r="C29" i="38" s="1"/>
  <c r="E28" i="38"/>
  <c r="D28" i="38"/>
  <c r="C28" i="38" s="1"/>
  <c r="E27" i="38"/>
  <c r="D27" i="38"/>
  <c r="C27" i="38" s="1"/>
  <c r="E26" i="38"/>
  <c r="D26" i="38"/>
  <c r="C26" i="38"/>
  <c r="E25" i="38"/>
  <c r="D25" i="38" s="1"/>
  <c r="C25" i="38" s="1"/>
  <c r="E24" i="38"/>
  <c r="D24" i="38"/>
  <c r="E23" i="38"/>
  <c r="D23" i="38"/>
  <c r="E22" i="38"/>
  <c r="D22" i="38"/>
  <c r="C22" i="38"/>
  <c r="E21" i="38"/>
  <c r="D21" i="38"/>
  <c r="C21" i="38" s="1"/>
  <c r="E20" i="38"/>
  <c r="D20" i="38"/>
  <c r="C20" i="38" s="1"/>
  <c r="E14" i="38"/>
  <c r="D14" i="38"/>
  <c r="E13" i="38"/>
  <c r="D13" i="38"/>
  <c r="C13" i="38" s="1"/>
  <c r="E12" i="38"/>
  <c r="D12" i="38"/>
  <c r="E287" i="38" l="1"/>
  <c r="C289" i="38"/>
  <c r="C294" i="38"/>
  <c r="C307" i="38"/>
  <c r="C295" i="38"/>
  <c r="C314" i="38"/>
  <c r="C318" i="38"/>
  <c r="E156" i="38"/>
  <c r="C287" i="38"/>
  <c r="C12" i="38"/>
  <c r="C103" i="38"/>
  <c r="C115" i="38"/>
  <c r="C127" i="38"/>
  <c r="C133" i="38"/>
  <c r="C139" i="38"/>
  <c r="C145" i="38"/>
  <c r="C151" i="38"/>
  <c r="D157" i="38"/>
  <c r="C175" i="38"/>
  <c r="C185" i="38"/>
  <c r="C203" i="38"/>
  <c r="E214" i="38"/>
  <c r="C214" i="38" s="1"/>
  <c r="C261" i="38"/>
  <c r="D156" i="38"/>
  <c r="E101" i="38"/>
  <c r="E273" i="38"/>
  <c r="K319" i="38"/>
  <c r="W319" i="38"/>
  <c r="AI319" i="38"/>
  <c r="C303" i="38"/>
  <c r="D311" i="38"/>
  <c r="C114" i="38"/>
  <c r="C132" i="38"/>
  <c r="C144" i="38"/>
  <c r="E157" i="38"/>
  <c r="E167" i="38" s="1"/>
  <c r="C23" i="38"/>
  <c r="C117" i="38"/>
  <c r="C134" i="38"/>
  <c r="C146" i="38"/>
  <c r="C186" i="38"/>
  <c r="C248" i="38"/>
  <c r="C253" i="38"/>
  <c r="D273" i="38"/>
  <c r="V319" i="38"/>
  <c r="AH319" i="38"/>
  <c r="C304" i="38"/>
  <c r="C309" i="38"/>
  <c r="C265" i="38"/>
  <c r="C24" i="38"/>
  <c r="E56" i="38"/>
  <c r="C56" i="38" s="1"/>
  <c r="C105" i="38"/>
  <c r="C119" i="38"/>
  <c r="C129" i="38"/>
  <c r="C135" i="38"/>
  <c r="C141" i="38"/>
  <c r="C147" i="38"/>
  <c r="C153" i="38"/>
  <c r="C165" i="38"/>
  <c r="C177" i="38"/>
  <c r="C205" i="38"/>
  <c r="AO273" i="38"/>
  <c r="AO319" i="38" s="1"/>
  <c r="C279" i="38"/>
  <c r="C297" i="38"/>
  <c r="C14" i="38"/>
  <c r="C161" i="38"/>
  <c r="M319" i="38"/>
  <c r="Y319" i="38"/>
  <c r="AK319" i="38"/>
  <c r="C274" i="38"/>
  <c r="C106" i="38"/>
  <c r="C130" i="38"/>
  <c r="C142" i="38"/>
  <c r="C154" i="38"/>
  <c r="C188" i="38"/>
  <c r="C250" i="38"/>
  <c r="C264" i="38"/>
  <c r="C298" i="38"/>
  <c r="C275" i="38"/>
  <c r="D299" i="38"/>
  <c r="C299" i="38" s="1"/>
  <c r="E311" i="38"/>
  <c r="D167" i="38"/>
  <c r="C273" i="38"/>
  <c r="C212" i="38"/>
  <c r="E280" i="38"/>
  <c r="C280" i="38" s="1"/>
  <c r="C102" i="38"/>
  <c r="C126" i="38"/>
  <c r="C195" i="38"/>
  <c r="C197" i="38" s="1"/>
  <c r="H319" i="38"/>
  <c r="I319" i="38"/>
  <c r="E319" i="38" s="1"/>
  <c r="J319" i="38"/>
  <c r="E299" i="38"/>
  <c r="C157" i="38" l="1"/>
  <c r="C167" i="38" s="1"/>
  <c r="D319" i="38"/>
  <c r="C319" i="38" s="1"/>
  <c r="C156" i="38"/>
  <c r="C101" i="38"/>
  <c r="C311" i="38"/>
  <c r="AX306" i="34" l="1"/>
  <c r="AW306" i="34"/>
  <c r="AV306" i="34"/>
  <c r="AU306" i="34"/>
  <c r="AT306" i="34"/>
  <c r="AP306" i="34"/>
  <c r="AO306" i="34"/>
  <c r="AN306" i="34"/>
  <c r="AM306" i="34"/>
  <c r="AL306" i="34"/>
  <c r="AK306" i="34"/>
  <c r="AJ306" i="34"/>
  <c r="AI306" i="34"/>
  <c r="AH306" i="34"/>
  <c r="AG306" i="34"/>
  <c r="AF306" i="34"/>
  <c r="AE306" i="34"/>
  <c r="AD306" i="34"/>
  <c r="AC306" i="34"/>
  <c r="AB306" i="34"/>
  <c r="AA306" i="34"/>
  <c r="Z306" i="34"/>
  <c r="Y306" i="34"/>
  <c r="X306" i="34"/>
  <c r="W306" i="34"/>
  <c r="V306" i="34"/>
  <c r="U306" i="34"/>
  <c r="T306" i="34"/>
  <c r="S306" i="34"/>
  <c r="R306" i="34"/>
  <c r="Q306" i="34"/>
  <c r="P306" i="34"/>
  <c r="O306" i="34"/>
  <c r="N306" i="34"/>
  <c r="M306" i="34"/>
  <c r="L306" i="34"/>
  <c r="K306" i="34"/>
  <c r="J306" i="34"/>
  <c r="I306" i="34"/>
  <c r="H306" i="34"/>
  <c r="G306" i="34"/>
  <c r="AX305" i="34"/>
  <c r="AW305" i="34"/>
  <c r="AV305" i="34"/>
  <c r="AU305" i="34"/>
  <c r="AT305" i="34"/>
  <c r="AP305" i="34"/>
  <c r="AO305" i="34"/>
  <c r="AN305" i="34"/>
  <c r="AM305" i="34"/>
  <c r="AL305" i="34"/>
  <c r="AK305" i="34"/>
  <c r="AJ305" i="34"/>
  <c r="AI305" i="34"/>
  <c r="AH305" i="34"/>
  <c r="AG305" i="34"/>
  <c r="AF305" i="34"/>
  <c r="AE305" i="34"/>
  <c r="AD305" i="34"/>
  <c r="AC305" i="34"/>
  <c r="AB305" i="34"/>
  <c r="AA305" i="34"/>
  <c r="Z305" i="34"/>
  <c r="Y305" i="34"/>
  <c r="X305" i="34"/>
  <c r="W305" i="34"/>
  <c r="V305" i="34"/>
  <c r="U305" i="34"/>
  <c r="T305" i="34"/>
  <c r="S305" i="34"/>
  <c r="R305" i="34"/>
  <c r="Q305" i="34"/>
  <c r="P305" i="34"/>
  <c r="O305" i="34"/>
  <c r="N305" i="34"/>
  <c r="M305" i="34"/>
  <c r="L305" i="34"/>
  <c r="K305" i="34"/>
  <c r="J305" i="34"/>
  <c r="I305" i="34"/>
  <c r="H305" i="34"/>
  <c r="G305" i="34"/>
  <c r="AX304" i="34"/>
  <c r="AW304" i="34"/>
  <c r="AV304" i="34"/>
  <c r="AU304" i="34"/>
  <c r="AT304" i="34"/>
  <c r="AP304" i="34"/>
  <c r="AO304" i="34"/>
  <c r="AN304" i="34"/>
  <c r="AM304" i="34"/>
  <c r="AL304" i="34"/>
  <c r="AK304" i="34"/>
  <c r="AJ304" i="34"/>
  <c r="AI304" i="34"/>
  <c r="AH304" i="34"/>
  <c r="AG304" i="34"/>
  <c r="AF304" i="34"/>
  <c r="AE304" i="34"/>
  <c r="AD304" i="34"/>
  <c r="AC304" i="34"/>
  <c r="AB304" i="34"/>
  <c r="AA304" i="34"/>
  <c r="Z304" i="34"/>
  <c r="Y304" i="34"/>
  <c r="X304" i="34"/>
  <c r="W304" i="34"/>
  <c r="V304" i="34"/>
  <c r="U304" i="34"/>
  <c r="T304" i="34"/>
  <c r="S304" i="34"/>
  <c r="R304" i="34"/>
  <c r="Q304" i="34"/>
  <c r="P304" i="34"/>
  <c r="O304" i="34"/>
  <c r="N304" i="34"/>
  <c r="M304" i="34"/>
  <c r="L304" i="34"/>
  <c r="K304" i="34"/>
  <c r="J304" i="34"/>
  <c r="I304" i="34"/>
  <c r="H304" i="34"/>
  <c r="G304" i="34"/>
  <c r="AX303" i="34"/>
  <c r="AW303" i="34"/>
  <c r="AV303" i="34"/>
  <c r="AU303" i="34"/>
  <c r="AT303" i="34"/>
  <c r="AP303" i="34"/>
  <c r="AO303" i="34"/>
  <c r="AN303" i="34"/>
  <c r="AM303" i="34"/>
  <c r="AL303" i="34"/>
  <c r="AK303" i="34"/>
  <c r="AJ303" i="34"/>
  <c r="AI303" i="34"/>
  <c r="AH303" i="34"/>
  <c r="AG303" i="34"/>
  <c r="AF303" i="34"/>
  <c r="AE303" i="34"/>
  <c r="AD303" i="34"/>
  <c r="AC303" i="34"/>
  <c r="AB303" i="34"/>
  <c r="AA303" i="34"/>
  <c r="Z303" i="34"/>
  <c r="Y303" i="34"/>
  <c r="X303" i="34"/>
  <c r="W303" i="34"/>
  <c r="V303" i="34"/>
  <c r="U303" i="34"/>
  <c r="T303" i="34"/>
  <c r="S303" i="34"/>
  <c r="R303" i="34"/>
  <c r="Q303" i="34"/>
  <c r="P303" i="34"/>
  <c r="O303" i="34"/>
  <c r="N303" i="34"/>
  <c r="M303" i="34"/>
  <c r="L303" i="34"/>
  <c r="K303" i="34"/>
  <c r="J303" i="34"/>
  <c r="I303" i="34"/>
  <c r="H303" i="34"/>
  <c r="G303" i="34"/>
  <c r="AX302" i="34"/>
  <c r="AW302" i="34"/>
  <c r="AV302" i="34"/>
  <c r="AU302" i="34"/>
  <c r="AT302" i="34"/>
  <c r="AS302" i="34"/>
  <c r="AP302" i="34"/>
  <c r="AO302" i="34"/>
  <c r="AN302" i="34"/>
  <c r="AM302" i="34"/>
  <c r="AL302" i="34"/>
  <c r="AK302" i="34"/>
  <c r="AJ302" i="34"/>
  <c r="AI302" i="34"/>
  <c r="AH302" i="34"/>
  <c r="AG302" i="34"/>
  <c r="AF302" i="34"/>
  <c r="AE302" i="34"/>
  <c r="AD302" i="34"/>
  <c r="AC302" i="34"/>
  <c r="AB302" i="34"/>
  <c r="AA302" i="34"/>
  <c r="Z302" i="34"/>
  <c r="Y302" i="34"/>
  <c r="X302" i="34"/>
  <c r="W302" i="34"/>
  <c r="V302" i="34"/>
  <c r="U302" i="34"/>
  <c r="T302" i="34"/>
  <c r="S302" i="34"/>
  <c r="R302" i="34"/>
  <c r="Q302" i="34"/>
  <c r="P302" i="34"/>
  <c r="O302" i="34"/>
  <c r="N302" i="34"/>
  <c r="M302" i="34"/>
  <c r="L302" i="34"/>
  <c r="K302" i="34"/>
  <c r="J302" i="34"/>
  <c r="I302" i="34"/>
  <c r="H302" i="34"/>
  <c r="G302" i="34"/>
  <c r="AX301" i="34"/>
  <c r="AW301" i="34"/>
  <c r="AV301" i="34"/>
  <c r="AU301" i="34"/>
  <c r="AT301" i="34"/>
  <c r="AS301" i="34"/>
  <c r="AR301" i="34"/>
  <c r="AQ301" i="34"/>
  <c r="AP301" i="34"/>
  <c r="AO301" i="34"/>
  <c r="AN301" i="34"/>
  <c r="AM301" i="34"/>
  <c r="AL301" i="34"/>
  <c r="AK301" i="34"/>
  <c r="AJ301" i="34"/>
  <c r="AI301" i="34"/>
  <c r="AH301" i="34"/>
  <c r="AG301" i="34"/>
  <c r="AF301" i="34"/>
  <c r="AE301" i="34"/>
  <c r="AD301" i="34"/>
  <c r="AC301" i="34"/>
  <c r="AB301" i="34"/>
  <c r="AA301" i="34"/>
  <c r="Z301" i="34"/>
  <c r="Y301" i="34"/>
  <c r="X301" i="34"/>
  <c r="W301" i="34"/>
  <c r="V301" i="34"/>
  <c r="U301" i="34"/>
  <c r="T301" i="34"/>
  <c r="S301" i="34"/>
  <c r="R301" i="34"/>
  <c r="Q301" i="34"/>
  <c r="P301" i="34"/>
  <c r="O301" i="34"/>
  <c r="N301" i="34"/>
  <c r="M301" i="34"/>
  <c r="L301" i="34"/>
  <c r="K301" i="34"/>
  <c r="J301" i="34"/>
  <c r="I301" i="34"/>
  <c r="H301" i="34"/>
  <c r="G301" i="34"/>
  <c r="F300" i="34"/>
  <c r="E300" i="34"/>
  <c r="D300" i="34" s="1"/>
  <c r="F299" i="34"/>
  <c r="E299" i="34"/>
  <c r="D299" i="34" s="1"/>
  <c r="F298" i="34"/>
  <c r="E298" i="34"/>
  <c r="D298" i="34" s="1"/>
  <c r="F297" i="34"/>
  <c r="D297" i="34" s="1"/>
  <c r="E297" i="34"/>
  <c r="F296" i="34"/>
  <c r="E296" i="34"/>
  <c r="D296" i="34" s="1"/>
  <c r="F295" i="34"/>
  <c r="E295" i="34"/>
  <c r="D295" i="34" s="1"/>
  <c r="F294" i="34"/>
  <c r="E294" i="34"/>
  <c r="F293" i="34"/>
  <c r="E293" i="34"/>
  <c r="D293" i="34" s="1"/>
  <c r="F292" i="34"/>
  <c r="E292" i="34"/>
  <c r="F291" i="34"/>
  <c r="E291" i="34"/>
  <c r="F290" i="34"/>
  <c r="E290" i="34"/>
  <c r="D290" i="34" s="1"/>
  <c r="F289" i="34"/>
  <c r="E289" i="34"/>
  <c r="F288" i="34"/>
  <c r="E288" i="34"/>
  <c r="F287" i="34"/>
  <c r="E287" i="34"/>
  <c r="F286" i="34"/>
  <c r="E286" i="34"/>
  <c r="D286" i="34" s="1"/>
  <c r="F285" i="34"/>
  <c r="E285" i="34"/>
  <c r="D285" i="34"/>
  <c r="F284" i="34"/>
  <c r="E284" i="34"/>
  <c r="F283" i="34"/>
  <c r="E283" i="34"/>
  <c r="F282" i="34"/>
  <c r="E282" i="34"/>
  <c r="D282" i="34" s="1"/>
  <c r="F281" i="34"/>
  <c r="E281" i="34"/>
  <c r="F280" i="34"/>
  <c r="E280" i="34"/>
  <c r="F279" i="34"/>
  <c r="E279" i="34"/>
  <c r="D279" i="34" s="1"/>
  <c r="F278" i="34"/>
  <c r="E278" i="34"/>
  <c r="F277" i="34"/>
  <c r="E277" i="34"/>
  <c r="D277" i="34" s="1"/>
  <c r="F276" i="34"/>
  <c r="E276" i="34"/>
  <c r="F275" i="34"/>
  <c r="E275" i="34"/>
  <c r="D275" i="34" s="1"/>
  <c r="F274" i="34"/>
  <c r="E274" i="34"/>
  <c r="D274" i="34" s="1"/>
  <c r="F273" i="34"/>
  <c r="E273" i="34"/>
  <c r="D273" i="34" s="1"/>
  <c r="F272" i="34"/>
  <c r="E272" i="34"/>
  <c r="F271" i="34"/>
  <c r="E271" i="34"/>
  <c r="F270" i="34"/>
  <c r="E270" i="34"/>
  <c r="F269" i="34"/>
  <c r="E269" i="34"/>
  <c r="D269" i="34" s="1"/>
  <c r="F268" i="34"/>
  <c r="E268" i="34"/>
  <c r="F267" i="34"/>
  <c r="E267" i="34"/>
  <c r="D267" i="34" s="1"/>
  <c r="F266" i="34"/>
  <c r="E266" i="34"/>
  <c r="F265" i="34"/>
  <c r="E265" i="34"/>
  <c r="F264" i="34"/>
  <c r="E264" i="34"/>
  <c r="D264" i="34" s="1"/>
  <c r="F263" i="34"/>
  <c r="E263" i="34"/>
  <c r="F262" i="34"/>
  <c r="E262" i="34"/>
  <c r="D262" i="34" s="1"/>
  <c r="F261" i="34"/>
  <c r="E261" i="34"/>
  <c r="D261" i="34" s="1"/>
  <c r="F260" i="34"/>
  <c r="E260" i="34"/>
  <c r="F259" i="34"/>
  <c r="E259" i="34"/>
  <c r="F258" i="34"/>
  <c r="E258" i="34"/>
  <c r="D258" i="34" s="1"/>
  <c r="F257" i="34"/>
  <c r="E257" i="34"/>
  <c r="D257" i="34" s="1"/>
  <c r="F256" i="34"/>
  <c r="E256" i="34"/>
  <c r="F255" i="34"/>
  <c r="E255" i="34"/>
  <c r="F254" i="34"/>
  <c r="E254" i="34"/>
  <c r="F253" i="34"/>
  <c r="E253" i="34"/>
  <c r="D253" i="34" s="1"/>
  <c r="F252" i="34"/>
  <c r="E252" i="34"/>
  <c r="F251" i="34"/>
  <c r="E251" i="34"/>
  <c r="D251" i="34" s="1"/>
  <c r="F250" i="34"/>
  <c r="E250" i="34"/>
  <c r="D250" i="34" s="1"/>
  <c r="F249" i="34"/>
  <c r="D249" i="34" s="1"/>
  <c r="E249" i="34"/>
  <c r="F248" i="34"/>
  <c r="E248" i="34"/>
  <c r="F247" i="34"/>
  <c r="E247" i="34"/>
  <c r="D247" i="34" s="1"/>
  <c r="F246" i="34"/>
  <c r="E246" i="34"/>
  <c r="D246" i="34" s="1"/>
  <c r="F245" i="34"/>
  <c r="E245" i="34"/>
  <c r="D245" i="34"/>
  <c r="F244" i="34"/>
  <c r="E244" i="34"/>
  <c r="F243" i="34"/>
  <c r="E243" i="34"/>
  <c r="D243" i="34" s="1"/>
  <c r="F242" i="34"/>
  <c r="E242" i="34"/>
  <c r="F241" i="34"/>
  <c r="E241" i="34"/>
  <c r="D241" i="34" s="1"/>
  <c r="F240" i="34"/>
  <c r="E240" i="34"/>
  <c r="F239" i="34"/>
  <c r="E239" i="34"/>
  <c r="D239" i="34" s="1"/>
  <c r="F238" i="34"/>
  <c r="E238" i="34"/>
  <c r="D238" i="34" s="1"/>
  <c r="F237" i="34"/>
  <c r="E237" i="34"/>
  <c r="D237" i="34" s="1"/>
  <c r="F236" i="34"/>
  <c r="E236" i="34"/>
  <c r="F235" i="34"/>
  <c r="E235" i="34"/>
  <c r="D235" i="34" s="1"/>
  <c r="F234" i="34"/>
  <c r="E234" i="34"/>
  <c r="F233" i="34"/>
  <c r="E233" i="34"/>
  <c r="F232" i="34"/>
  <c r="E232" i="34"/>
  <c r="D232" i="34" s="1"/>
  <c r="F231" i="34"/>
  <c r="E231" i="34"/>
  <c r="D231" i="34" s="1"/>
  <c r="F230" i="34"/>
  <c r="E230" i="34"/>
  <c r="D230" i="34" s="1"/>
  <c r="F229" i="34"/>
  <c r="E229" i="34"/>
  <c r="D229" i="34" s="1"/>
  <c r="F228" i="34"/>
  <c r="E228" i="34"/>
  <c r="F227" i="34"/>
  <c r="E227" i="34"/>
  <c r="D227" i="34" s="1"/>
  <c r="F226" i="34"/>
  <c r="E226" i="34"/>
  <c r="F225" i="34"/>
  <c r="E225" i="34"/>
  <c r="F224" i="34"/>
  <c r="E224" i="34"/>
  <c r="F223" i="34"/>
  <c r="E223" i="34"/>
  <c r="F222" i="34"/>
  <c r="E222" i="34"/>
  <c r="D222" i="34" s="1"/>
  <c r="F221" i="34"/>
  <c r="E221" i="34"/>
  <c r="D221" i="34" s="1"/>
  <c r="BQ207" i="34"/>
  <c r="BP207" i="34"/>
  <c r="BO207" i="34"/>
  <c r="BN207" i="34"/>
  <c r="BM207" i="34"/>
  <c r="AD207" i="34"/>
  <c r="AD206" i="34"/>
  <c r="AD205" i="34"/>
  <c r="AD204" i="34"/>
  <c r="AD203" i="34"/>
  <c r="AW178" i="34"/>
  <c r="AV178" i="34"/>
  <c r="AU178" i="34"/>
  <c r="AT178" i="34"/>
  <c r="AS178" i="34"/>
  <c r="AR178" i="34"/>
  <c r="AQ178" i="34"/>
  <c r="AP178" i="34"/>
  <c r="AO178" i="34"/>
  <c r="AN178" i="34"/>
  <c r="AM178" i="34"/>
  <c r="AL178" i="34"/>
  <c r="AK178" i="34"/>
  <c r="AJ178" i="34"/>
  <c r="AI178" i="34"/>
  <c r="AH178" i="34"/>
  <c r="AG178" i="34"/>
  <c r="AF178" i="34"/>
  <c r="AE178" i="34"/>
  <c r="AD178" i="34"/>
  <c r="AC178" i="34"/>
  <c r="AB178" i="34"/>
  <c r="AA178" i="34"/>
  <c r="Z178" i="34"/>
  <c r="Y178" i="34"/>
  <c r="X178" i="34"/>
  <c r="W178" i="34"/>
  <c r="V178" i="34"/>
  <c r="U178" i="34"/>
  <c r="T178" i="34"/>
  <c r="S178" i="34"/>
  <c r="R178" i="34"/>
  <c r="Q178" i="34"/>
  <c r="P178" i="34"/>
  <c r="O178" i="34"/>
  <c r="N178" i="34"/>
  <c r="M178" i="34"/>
  <c r="L178" i="34"/>
  <c r="K178" i="34"/>
  <c r="J178" i="34"/>
  <c r="I178" i="34"/>
  <c r="H178" i="34"/>
  <c r="G178" i="34"/>
  <c r="E176" i="34"/>
  <c r="AW166" i="34"/>
  <c r="AV166" i="34"/>
  <c r="AU166" i="34"/>
  <c r="AT166" i="34"/>
  <c r="AS166" i="34"/>
  <c r="AR166" i="34"/>
  <c r="AQ166" i="34"/>
  <c r="AP166" i="34"/>
  <c r="AN166" i="34"/>
  <c r="AL166" i="34"/>
  <c r="AJ166" i="34"/>
  <c r="AH166" i="34"/>
  <c r="AF166" i="34"/>
  <c r="AD166" i="34"/>
  <c r="DB164" i="34"/>
  <c r="CB164" i="34" s="1"/>
  <c r="DA164" i="34"/>
  <c r="CZ164" i="34"/>
  <c r="BZ164" i="34" s="1"/>
  <c r="CY164" i="34"/>
  <c r="BY164" i="34" s="1"/>
  <c r="CX164" i="34"/>
  <c r="BX164" i="34" s="1"/>
  <c r="CA164" i="34"/>
  <c r="F164" i="34"/>
  <c r="AX157" i="34"/>
  <c r="AW157" i="34"/>
  <c r="AV157" i="34"/>
  <c r="AU157" i="34"/>
  <c r="AT157" i="34"/>
  <c r="AS157" i="34"/>
  <c r="AR157" i="34"/>
  <c r="AQ157" i="34"/>
  <c r="AP157" i="34"/>
  <c r="AO157" i="34"/>
  <c r="AN157" i="34"/>
  <c r="AM157" i="34"/>
  <c r="AL157" i="34"/>
  <c r="AK157" i="34"/>
  <c r="AJ157" i="34"/>
  <c r="AI157" i="34"/>
  <c r="AH157" i="34"/>
  <c r="AG157" i="34"/>
  <c r="AF157" i="34"/>
  <c r="AE157" i="34"/>
  <c r="AD157" i="34"/>
  <c r="AC157" i="34"/>
  <c r="AB157" i="34"/>
  <c r="AA157" i="34"/>
  <c r="Z157" i="34"/>
  <c r="Y157" i="34"/>
  <c r="X157" i="34"/>
  <c r="W157" i="34"/>
  <c r="V157" i="34"/>
  <c r="U157" i="34"/>
  <c r="T157" i="34"/>
  <c r="S157" i="34"/>
  <c r="R157" i="34"/>
  <c r="Q157" i="34"/>
  <c r="P157" i="34"/>
  <c r="O157" i="34"/>
  <c r="N157" i="34"/>
  <c r="M157" i="34"/>
  <c r="L157" i="34"/>
  <c r="K157" i="34"/>
  <c r="J157" i="34"/>
  <c r="I157" i="34"/>
  <c r="H157" i="34"/>
  <c r="AW143" i="34"/>
  <c r="AV143" i="34"/>
  <c r="AU143" i="34"/>
  <c r="AT143" i="34"/>
  <c r="AS143" i="34"/>
  <c r="AR143" i="34"/>
  <c r="AQ143" i="34"/>
  <c r="AP143" i="34"/>
  <c r="AO143" i="34"/>
  <c r="AN143" i="34"/>
  <c r="AM143" i="34"/>
  <c r="AL143" i="34"/>
  <c r="AK143" i="34"/>
  <c r="AJ143" i="34"/>
  <c r="AI143" i="34"/>
  <c r="AH143" i="34"/>
  <c r="AG143" i="34"/>
  <c r="AF143" i="34"/>
  <c r="AE143" i="34"/>
  <c r="AD143" i="34"/>
  <c r="AC143" i="34"/>
  <c r="AB143" i="34"/>
  <c r="AA143" i="34"/>
  <c r="Z143" i="34"/>
  <c r="Y143" i="34"/>
  <c r="X143" i="34"/>
  <c r="W143" i="34"/>
  <c r="V143" i="34"/>
  <c r="U143" i="34"/>
  <c r="T143" i="34"/>
  <c r="S143" i="34"/>
  <c r="R143" i="34"/>
  <c r="Q143" i="34"/>
  <c r="P143" i="34"/>
  <c r="O143" i="34"/>
  <c r="N143" i="34"/>
  <c r="M143" i="34"/>
  <c r="L143" i="34"/>
  <c r="K143" i="34"/>
  <c r="J143" i="34"/>
  <c r="I143" i="34"/>
  <c r="H143" i="34"/>
  <c r="G143" i="34"/>
  <c r="F143" i="34"/>
  <c r="CO141" i="34"/>
  <c r="CN141" i="34"/>
  <c r="CM141" i="34"/>
  <c r="CO132" i="34"/>
  <c r="CN132" i="34"/>
  <c r="CM132" i="34"/>
  <c r="CO131" i="34"/>
  <c r="CN131" i="34"/>
  <c r="CM131" i="34"/>
  <c r="D85" i="34"/>
  <c r="D84" i="34"/>
  <c r="CM75" i="34"/>
  <c r="CL75" i="34"/>
  <c r="CK75" i="34"/>
  <c r="CD75" i="34" s="1"/>
  <c r="CJ75" i="34"/>
  <c r="CC75" i="34" s="1"/>
  <c r="CI75" i="34"/>
  <c r="CB75" i="34" s="1"/>
  <c r="CF75" i="34"/>
  <c r="CE75" i="34"/>
  <c r="CM74" i="34"/>
  <c r="CF74" i="34" s="1"/>
  <c r="CL74" i="34"/>
  <c r="CE74" i="34" s="1"/>
  <c r="CK74" i="34"/>
  <c r="CD74" i="34" s="1"/>
  <c r="CJ74" i="34"/>
  <c r="CC74" i="34" s="1"/>
  <c r="CI74" i="34"/>
  <c r="CB74" i="34" s="1"/>
  <c r="AX64" i="34"/>
  <c r="AW64" i="34"/>
  <c r="AV64" i="34"/>
  <c r="AU64" i="34"/>
  <c r="AT64" i="34"/>
  <c r="AS64" i="34"/>
  <c r="AR64" i="34"/>
  <c r="AQ64" i="34"/>
  <c r="AP64" i="34"/>
  <c r="AO64" i="34"/>
  <c r="AN64" i="34"/>
  <c r="AM64" i="34"/>
  <c r="AL64" i="34"/>
  <c r="AK64" i="34"/>
  <c r="AJ64" i="34"/>
  <c r="AI64" i="34"/>
  <c r="AH64" i="34"/>
  <c r="AG64" i="34"/>
  <c r="AF64" i="34"/>
  <c r="AE64" i="34"/>
  <c r="AD64" i="34"/>
  <c r="AC64" i="34"/>
  <c r="AB64" i="34"/>
  <c r="AA64" i="34"/>
  <c r="Z64" i="34"/>
  <c r="Y64" i="34"/>
  <c r="AX60" i="34"/>
  <c r="AW60" i="34"/>
  <c r="AV60" i="34"/>
  <c r="AU60" i="34"/>
  <c r="AT60" i="34"/>
  <c r="AS60" i="34"/>
  <c r="AR60" i="34"/>
  <c r="AQ60" i="34"/>
  <c r="AP60" i="34"/>
  <c r="AO60" i="34"/>
  <c r="AN60" i="34"/>
  <c r="AM60" i="34"/>
  <c r="AL60" i="34"/>
  <c r="AK60" i="34"/>
  <c r="AJ60" i="34"/>
  <c r="AI60" i="34"/>
  <c r="AH60" i="34"/>
  <c r="AG60" i="34"/>
  <c r="AF60" i="34"/>
  <c r="AE60" i="34"/>
  <c r="AD60" i="34"/>
  <c r="AC60" i="34"/>
  <c r="AB60" i="34"/>
  <c r="AA60" i="34"/>
  <c r="Z60" i="34"/>
  <c r="Y60" i="34"/>
  <c r="X60" i="34"/>
  <c r="W60" i="34"/>
  <c r="V60" i="34"/>
  <c r="U60" i="34"/>
  <c r="T60" i="34"/>
  <c r="S60" i="34"/>
  <c r="R60" i="34"/>
  <c r="Q60" i="34"/>
  <c r="P60" i="34"/>
  <c r="O60" i="34"/>
  <c r="N60" i="34"/>
  <c r="M60" i="34"/>
  <c r="L60" i="34"/>
  <c r="K60" i="34"/>
  <c r="J60" i="34"/>
  <c r="I60" i="34"/>
  <c r="H60" i="34"/>
  <c r="G60" i="34"/>
  <c r="CO59" i="34"/>
  <c r="CN59" i="34"/>
  <c r="CM59" i="34"/>
  <c r="CL59" i="34"/>
  <c r="CE59" i="34" s="1"/>
  <c r="CK59" i="34"/>
  <c r="CD59" i="34" s="1"/>
  <c r="CJ59" i="34"/>
  <c r="CC59" i="34" s="1"/>
  <c r="CI59" i="34"/>
  <c r="CB59" i="34" s="1"/>
  <c r="CH59" i="34"/>
  <c r="CG59" i="34"/>
  <c r="CF59" i="34"/>
  <c r="CO58" i="34"/>
  <c r="CN58" i="34"/>
  <c r="CM58" i="34"/>
  <c r="CL58" i="34"/>
  <c r="CE58" i="34" s="1"/>
  <c r="CK58" i="34"/>
  <c r="CD58" i="34" s="1"/>
  <c r="CJ58" i="34"/>
  <c r="CC58" i="34" s="1"/>
  <c r="CI58" i="34"/>
  <c r="CB58" i="34" s="1"/>
  <c r="CH58" i="34"/>
  <c r="CG58" i="34"/>
  <c r="CF58" i="34"/>
  <c r="CO57" i="34"/>
  <c r="CN57" i="34"/>
  <c r="CM57" i="34"/>
  <c r="CL57" i="34"/>
  <c r="CE57" i="34" s="1"/>
  <c r="CK57" i="34"/>
  <c r="CD57" i="34" s="1"/>
  <c r="CJ57" i="34"/>
  <c r="CC57" i="34" s="1"/>
  <c r="CI57" i="34"/>
  <c r="CH57" i="34"/>
  <c r="CG57" i="34"/>
  <c r="CF57" i="34"/>
  <c r="CB57" i="34"/>
  <c r="CO56" i="34"/>
  <c r="CN56" i="34"/>
  <c r="CM56" i="34"/>
  <c r="CL56" i="34"/>
  <c r="CK56" i="34"/>
  <c r="CJ56" i="34"/>
  <c r="CI56" i="34"/>
  <c r="CB56" i="34" s="1"/>
  <c r="CH56" i="34"/>
  <c r="CG56" i="34"/>
  <c r="CF56" i="34"/>
  <c r="CE56" i="34"/>
  <c r="CD56" i="34"/>
  <c r="CC56" i="34"/>
  <c r="CO55" i="34"/>
  <c r="CN55" i="34"/>
  <c r="CM55" i="34"/>
  <c r="CL55" i="34"/>
  <c r="CK55" i="34"/>
  <c r="CD55" i="34" s="1"/>
  <c r="CJ55" i="34"/>
  <c r="CC55" i="34" s="1"/>
  <c r="CI55" i="34"/>
  <c r="CB55" i="34" s="1"/>
  <c r="CH55" i="34"/>
  <c r="CG55" i="34"/>
  <c r="CF55" i="34"/>
  <c r="CE55" i="34"/>
  <c r="AX54" i="34"/>
  <c r="AW54" i="34"/>
  <c r="AV54" i="34"/>
  <c r="AU54" i="34"/>
  <c r="AT54" i="34"/>
  <c r="AS54" i="34"/>
  <c r="AR54" i="34"/>
  <c r="AQ54" i="34"/>
  <c r="AP54" i="34"/>
  <c r="AO54" i="34"/>
  <c r="AN54" i="34"/>
  <c r="AM54" i="34"/>
  <c r="AL54" i="34"/>
  <c r="AK54" i="34"/>
  <c r="AJ54" i="34"/>
  <c r="AI54" i="34"/>
  <c r="AH54" i="34"/>
  <c r="AG54" i="34"/>
  <c r="AF54" i="34"/>
  <c r="AE54" i="34"/>
  <c r="AD54" i="34"/>
  <c r="AC54" i="34"/>
  <c r="AB54" i="34"/>
  <c r="AA54" i="34"/>
  <c r="Z54" i="34"/>
  <c r="Y54" i="34"/>
  <c r="X54" i="34"/>
  <c r="W54" i="34"/>
  <c r="V54" i="34"/>
  <c r="U54" i="34"/>
  <c r="T54" i="34"/>
  <c r="S54" i="34"/>
  <c r="R54" i="34"/>
  <c r="Q54" i="34"/>
  <c r="P54" i="34"/>
  <c r="O54" i="34"/>
  <c r="N54" i="34"/>
  <c r="M54" i="34"/>
  <c r="L54" i="34"/>
  <c r="K54" i="34"/>
  <c r="J54" i="34"/>
  <c r="I54" i="34"/>
  <c r="H54" i="34"/>
  <c r="G54" i="34"/>
  <c r="AX46" i="34"/>
  <c r="AW46" i="34"/>
  <c r="AV46" i="34"/>
  <c r="AU46" i="34"/>
  <c r="AT46" i="34"/>
  <c r="AS46" i="34"/>
  <c r="AR46" i="34"/>
  <c r="AQ46" i="34"/>
  <c r="AP46" i="34"/>
  <c r="AO46" i="34"/>
  <c r="AN46" i="34"/>
  <c r="AM46" i="34"/>
  <c r="AL46" i="34"/>
  <c r="AK46" i="34"/>
  <c r="AJ46" i="34"/>
  <c r="AI46" i="34"/>
  <c r="AH46" i="34"/>
  <c r="AG46" i="34"/>
  <c r="AF46" i="34"/>
  <c r="AE46" i="34"/>
  <c r="AD46" i="34"/>
  <c r="AC46" i="34"/>
  <c r="AB46" i="34"/>
  <c r="AA46" i="34"/>
  <c r="Z46" i="34"/>
  <c r="Y46" i="34"/>
  <c r="X46" i="34"/>
  <c r="W46" i="34"/>
  <c r="V46" i="34"/>
  <c r="U46" i="34"/>
  <c r="T46" i="34"/>
  <c r="S46" i="34"/>
  <c r="AY36" i="34"/>
  <c r="AX36" i="34"/>
  <c r="AW36" i="34"/>
  <c r="AV36" i="34"/>
  <c r="AU36" i="34"/>
  <c r="AT36" i="34"/>
  <c r="AS36" i="34"/>
  <c r="AR36" i="34"/>
  <c r="AQ36" i="34"/>
  <c r="AP36" i="34"/>
  <c r="AO36" i="34"/>
  <c r="AN36" i="34"/>
  <c r="AM36" i="34"/>
  <c r="AL36" i="34"/>
  <c r="AK36" i="34"/>
  <c r="AJ36" i="34"/>
  <c r="AI36" i="34"/>
  <c r="AH36" i="34"/>
  <c r="AG36" i="34"/>
  <c r="AF36" i="34"/>
  <c r="AE36" i="34"/>
  <c r="AD36" i="34"/>
  <c r="AC36" i="34"/>
  <c r="AB36" i="34"/>
  <c r="AA36" i="34"/>
  <c r="Z36" i="34"/>
  <c r="Y36" i="34"/>
  <c r="X36" i="34"/>
  <c r="W36" i="34"/>
  <c r="V36" i="34"/>
  <c r="U36" i="34"/>
  <c r="T36" i="34"/>
  <c r="S36" i="34"/>
  <c r="R36" i="34"/>
  <c r="Q36" i="34"/>
  <c r="P36" i="34"/>
  <c r="O36" i="34"/>
  <c r="N36" i="34"/>
  <c r="M36" i="34"/>
  <c r="L36" i="34"/>
  <c r="K36" i="34"/>
  <c r="J36" i="34"/>
  <c r="I36" i="34"/>
  <c r="CJ33" i="34"/>
  <c r="CI33" i="34"/>
  <c r="CH33" i="34"/>
  <c r="CG33" i="34"/>
  <c r="CF33" i="34"/>
  <c r="BY33" i="34" s="1"/>
  <c r="CE33" i="34"/>
  <c r="BX33" i="34" s="1"/>
  <c r="CD33" i="34"/>
  <c r="BW33" i="34" s="1"/>
  <c r="CC33" i="34"/>
  <c r="CB33" i="34"/>
  <c r="CA33" i="34"/>
  <c r="BZ33" i="34"/>
  <c r="CJ28" i="34"/>
  <c r="CI28" i="34"/>
  <c r="CH28" i="34"/>
  <c r="CG28" i="34"/>
  <c r="CF28" i="34"/>
  <c r="BY28" i="34" s="1"/>
  <c r="CE28" i="34"/>
  <c r="BX28" i="34" s="1"/>
  <c r="CD28" i="34"/>
  <c r="BW28" i="34" s="1"/>
  <c r="CC28" i="34"/>
  <c r="CB28" i="34"/>
  <c r="CA28" i="34"/>
  <c r="BZ28" i="34"/>
  <c r="C161" i="33"/>
  <c r="C160" i="33"/>
  <c r="C159" i="33"/>
  <c r="C158" i="33"/>
  <c r="C157" i="33"/>
  <c r="C156" i="33"/>
  <c r="C155" i="33"/>
  <c r="C154" i="33"/>
  <c r="C153" i="33"/>
  <c r="C152" i="33"/>
  <c r="C151" i="33"/>
  <c r="C150" i="33"/>
  <c r="C149" i="33"/>
  <c r="C148" i="33"/>
  <c r="C147" i="33"/>
  <c r="C146" i="33"/>
  <c r="B137" i="33"/>
  <c r="B136" i="33"/>
  <c r="B135" i="33"/>
  <c r="B134" i="33"/>
  <c r="B133" i="33"/>
  <c r="B132" i="33"/>
  <c r="C123" i="33"/>
  <c r="C122" i="33"/>
  <c r="C121" i="33"/>
  <c r="C120" i="33"/>
  <c r="C119" i="33"/>
  <c r="C118" i="33"/>
  <c r="C117" i="33"/>
  <c r="C116" i="33"/>
  <c r="C115" i="33"/>
  <c r="C114" i="33"/>
  <c r="C113" i="33"/>
  <c r="C112" i="33"/>
  <c r="C111" i="33"/>
  <c r="C110" i="33"/>
  <c r="C109" i="33"/>
  <c r="C108" i="33"/>
  <c r="E103" i="33"/>
  <c r="D103" i="33"/>
  <c r="E102" i="33"/>
  <c r="D102" i="33"/>
  <c r="E101" i="33"/>
  <c r="D101" i="33"/>
  <c r="C101" i="33" s="1"/>
  <c r="E96" i="33"/>
  <c r="E95" i="33"/>
  <c r="E94" i="33"/>
  <c r="E93" i="33"/>
  <c r="E90" i="33"/>
  <c r="E89" i="33"/>
  <c r="E88" i="33"/>
  <c r="AT85" i="33"/>
  <c r="E85" i="33"/>
  <c r="D85" i="33"/>
  <c r="C85" i="33" s="1"/>
  <c r="AT84" i="33"/>
  <c r="E84" i="33"/>
  <c r="D84" i="33"/>
  <c r="AT83" i="33"/>
  <c r="E83" i="33"/>
  <c r="D83" i="33"/>
  <c r="AT82" i="33"/>
  <c r="E82" i="33"/>
  <c r="D82" i="33"/>
  <c r="AT81" i="33"/>
  <c r="E81" i="33"/>
  <c r="D81" i="33"/>
  <c r="C81" i="33" s="1"/>
  <c r="AT80" i="33"/>
  <c r="E80" i="33"/>
  <c r="D80" i="33"/>
  <c r="AT79" i="33"/>
  <c r="E79" i="33"/>
  <c r="D79" i="33"/>
  <c r="C79" i="33" s="1"/>
  <c r="AT78" i="33"/>
  <c r="E78" i="33"/>
  <c r="D78" i="33"/>
  <c r="AT77" i="33"/>
  <c r="E77" i="33"/>
  <c r="D77" i="33"/>
  <c r="AT76" i="33"/>
  <c r="E76" i="33"/>
  <c r="D76" i="33"/>
  <c r="C76" i="33"/>
  <c r="AT75" i="33"/>
  <c r="E75" i="33"/>
  <c r="D75" i="33"/>
  <c r="AT74" i="33"/>
  <c r="E74" i="33"/>
  <c r="D74" i="33"/>
  <c r="E69" i="33"/>
  <c r="D69" i="33"/>
  <c r="E68" i="33"/>
  <c r="E67" i="33"/>
  <c r="E66" i="33"/>
  <c r="E65" i="33"/>
  <c r="E64" i="33"/>
  <c r="E63" i="33"/>
  <c r="D63" i="33"/>
  <c r="E62" i="33"/>
  <c r="D62" i="33"/>
  <c r="E61" i="33"/>
  <c r="D61" i="33"/>
  <c r="E60" i="33"/>
  <c r="D60" i="33"/>
  <c r="E59" i="33"/>
  <c r="D59" i="33"/>
  <c r="E58" i="33"/>
  <c r="D58" i="33"/>
  <c r="E57" i="33"/>
  <c r="D57" i="33"/>
  <c r="E56" i="33"/>
  <c r="D56" i="33"/>
  <c r="E55" i="33"/>
  <c r="D55" i="33"/>
  <c r="E54" i="33"/>
  <c r="D54" i="33"/>
  <c r="E53" i="33"/>
  <c r="D53" i="33"/>
  <c r="E52" i="33"/>
  <c r="D52" i="33"/>
  <c r="E51" i="33"/>
  <c r="D51" i="33"/>
  <c r="E50" i="33"/>
  <c r="D50" i="33"/>
  <c r="E49" i="33"/>
  <c r="D49" i="33"/>
  <c r="E48" i="33"/>
  <c r="D48" i="33"/>
  <c r="E47" i="33"/>
  <c r="D47" i="33"/>
  <c r="E46" i="33"/>
  <c r="D46" i="33"/>
  <c r="E45" i="33"/>
  <c r="D45" i="33"/>
  <c r="E44" i="33"/>
  <c r="D44" i="33"/>
  <c r="E43" i="33"/>
  <c r="D43" i="33"/>
  <c r="E42" i="33"/>
  <c r="D42" i="33"/>
  <c r="E41" i="33"/>
  <c r="D41" i="33"/>
  <c r="E40" i="33"/>
  <c r="D40" i="33"/>
  <c r="E39" i="33"/>
  <c r="D39" i="33"/>
  <c r="E38" i="33"/>
  <c r="D38" i="33"/>
  <c r="E37" i="33"/>
  <c r="D37" i="33"/>
  <c r="E36" i="33"/>
  <c r="D36" i="33"/>
  <c r="E35" i="33"/>
  <c r="D35" i="33"/>
  <c r="E34" i="33"/>
  <c r="D34" i="33"/>
  <c r="E33" i="33"/>
  <c r="D33" i="33"/>
  <c r="E32" i="33"/>
  <c r="D32" i="33"/>
  <c r="E31" i="33"/>
  <c r="D31" i="33"/>
  <c r="E30" i="33"/>
  <c r="D30" i="33"/>
  <c r="E29" i="33"/>
  <c r="D29" i="33"/>
  <c r="E28" i="33"/>
  <c r="D28" i="33"/>
  <c r="E27" i="33"/>
  <c r="D27" i="33"/>
  <c r="E26" i="33"/>
  <c r="D26" i="33"/>
  <c r="E25" i="33"/>
  <c r="D25" i="33"/>
  <c r="E24" i="33"/>
  <c r="D24" i="33"/>
  <c r="E23" i="33"/>
  <c r="D23" i="33"/>
  <c r="E22" i="33"/>
  <c r="D22" i="33"/>
  <c r="E21" i="33"/>
  <c r="D21" i="33"/>
  <c r="E20" i="33"/>
  <c r="D20" i="33"/>
  <c r="E19" i="33"/>
  <c r="D19" i="33"/>
  <c r="E18" i="33"/>
  <c r="D18" i="33"/>
  <c r="E17" i="33"/>
  <c r="D17" i="33"/>
  <c r="E16" i="33"/>
  <c r="D16" i="33"/>
  <c r="E15" i="33"/>
  <c r="D15" i="33"/>
  <c r="E14" i="33"/>
  <c r="D14" i="33"/>
  <c r="C103" i="33" l="1"/>
  <c r="D266" i="34"/>
  <c r="D283" i="34"/>
  <c r="C78" i="33"/>
  <c r="C82" i="33"/>
  <c r="D255" i="34"/>
  <c r="D289" i="34"/>
  <c r="F303" i="34"/>
  <c r="AY56" i="34"/>
  <c r="D234" i="34"/>
  <c r="D263" i="34"/>
  <c r="D280" i="34"/>
  <c r="E302" i="34"/>
  <c r="E303" i="34"/>
  <c r="E305" i="34"/>
  <c r="D223" i="34"/>
  <c r="D259" i="34"/>
  <c r="D270" i="34"/>
  <c r="D281" i="34"/>
  <c r="D287" i="34"/>
  <c r="D233" i="34"/>
  <c r="C102" i="33"/>
  <c r="D225" i="34"/>
  <c r="D248" i="34"/>
  <c r="D254" i="34"/>
  <c r="D265" i="34"/>
  <c r="D271" i="34"/>
  <c r="C83" i="33"/>
  <c r="D224" i="34"/>
  <c r="D240" i="34"/>
  <c r="D256" i="34"/>
  <c r="D272" i="34"/>
  <c r="D288" i="34"/>
  <c r="E306" i="34"/>
  <c r="D306" i="34" s="1"/>
  <c r="C80" i="33"/>
  <c r="C84" i="33"/>
  <c r="AY55" i="34"/>
  <c r="AY59" i="34"/>
  <c r="D278" i="34"/>
  <c r="D294" i="34"/>
  <c r="E304" i="34"/>
  <c r="D236" i="34"/>
  <c r="D252" i="34"/>
  <c r="D268" i="34"/>
  <c r="D284" i="34"/>
  <c r="F302" i="34"/>
  <c r="D302" i="34" s="1"/>
  <c r="F304" i="34"/>
  <c r="C77" i="33"/>
  <c r="AY57" i="34"/>
  <c r="D226" i="34"/>
  <c r="D242" i="34"/>
  <c r="E301" i="34"/>
  <c r="F306" i="34"/>
  <c r="C74" i="33"/>
  <c r="F301" i="34"/>
  <c r="D301" i="34" s="1"/>
  <c r="D291" i="34"/>
  <c r="C75" i="33"/>
  <c r="F305" i="34"/>
  <c r="D305" i="34" s="1"/>
  <c r="K74" i="34"/>
  <c r="AY58" i="34"/>
  <c r="D228" i="34"/>
  <c r="D244" i="34"/>
  <c r="D260" i="34"/>
  <c r="D276" i="34"/>
  <c r="D292" i="34"/>
  <c r="K75" i="34"/>
  <c r="D303" i="34" l="1"/>
  <c r="D304" i="34"/>
  <c r="M44" i="30"/>
  <c r="L44" i="30"/>
  <c r="J44" i="30"/>
  <c r="I44" i="30"/>
  <c r="H44" i="30"/>
  <c r="G44" i="30"/>
  <c r="F44" i="30"/>
  <c r="D44" i="30"/>
  <c r="C44" i="30"/>
  <c r="K43" i="30"/>
  <c r="K41" i="30"/>
  <c r="K36" i="30"/>
  <c r="K35" i="30"/>
  <c r="K34" i="30"/>
  <c r="K33" i="30"/>
  <c r="B29" i="30"/>
  <c r="B28" i="30"/>
  <c r="B27" i="30"/>
  <c r="B26" i="30"/>
  <c r="B25" i="30"/>
  <c r="B24" i="30"/>
  <c r="B23" i="30"/>
  <c r="B22" i="30"/>
  <c r="B21" i="30"/>
  <c r="B20" i="30"/>
  <c r="B19" i="30"/>
  <c r="B18" i="30"/>
  <c r="B17" i="30"/>
  <c r="B16" i="30"/>
  <c r="B15" i="30"/>
  <c r="B14" i="30"/>
  <c r="B13" i="30"/>
  <c r="B12" i="30"/>
  <c r="I11" i="30"/>
  <c r="H11" i="30"/>
  <c r="G11" i="30"/>
  <c r="F11" i="30"/>
  <c r="E11" i="30"/>
  <c r="D11" i="30"/>
  <c r="C11" i="30"/>
  <c r="B11" i="30"/>
  <c r="K44" i="30" l="1"/>
  <c r="E197" i="28"/>
  <c r="D197" i="28"/>
  <c r="E196" i="28"/>
  <c r="D196" i="28"/>
  <c r="C196" i="28" s="1"/>
  <c r="E195" i="28"/>
  <c r="D195" i="28"/>
  <c r="C195" i="28" s="1"/>
  <c r="E194" i="28"/>
  <c r="D194" i="28"/>
  <c r="C194" i="28" s="1"/>
  <c r="E193" i="28"/>
  <c r="D193" i="28"/>
  <c r="E192" i="28"/>
  <c r="D192" i="28"/>
  <c r="E191" i="28"/>
  <c r="D191" i="28"/>
  <c r="C191" i="28" s="1"/>
  <c r="I186" i="28"/>
  <c r="H186" i="28"/>
  <c r="G186" i="28"/>
  <c r="F186" i="28"/>
  <c r="E186" i="28"/>
  <c r="D184" i="28"/>
  <c r="D183" i="28"/>
  <c r="D182" i="28"/>
  <c r="D181" i="28"/>
  <c r="D180" i="28"/>
  <c r="D179" i="28"/>
  <c r="D178" i="28"/>
  <c r="D176" i="28"/>
  <c r="D175" i="28"/>
  <c r="D174" i="28"/>
  <c r="D173" i="28"/>
  <c r="D172" i="28"/>
  <c r="D171" i="28"/>
  <c r="D170" i="28"/>
  <c r="D169" i="28"/>
  <c r="D168" i="28"/>
  <c r="D167" i="28"/>
  <c r="D165" i="28"/>
  <c r="D164" i="28"/>
  <c r="D163" i="28"/>
  <c r="D162" i="28"/>
  <c r="D161" i="28"/>
  <c r="D160" i="28"/>
  <c r="D159" i="28"/>
  <c r="D157" i="28"/>
  <c r="D156" i="28"/>
  <c r="D155" i="28"/>
  <c r="D154" i="28"/>
  <c r="D151" i="28"/>
  <c r="CG151" i="28" s="1"/>
  <c r="CA151" i="28" s="1"/>
  <c r="Q151" i="28" s="1"/>
  <c r="D150" i="28"/>
  <c r="CG150" i="28" s="1"/>
  <c r="CA150" i="28" s="1"/>
  <c r="Q150" i="28" s="1"/>
  <c r="D149" i="28"/>
  <c r="CG149" i="28" s="1"/>
  <c r="CA149" i="28" s="1"/>
  <c r="Q149" i="28" s="1"/>
  <c r="D148" i="28"/>
  <c r="CG148" i="28" s="1"/>
  <c r="CA148" i="28" s="1"/>
  <c r="Q148" i="28" s="1"/>
  <c r="D147" i="28"/>
  <c r="CG147" i="28" s="1"/>
  <c r="CA147" i="28" s="1"/>
  <c r="Q147" i="28" s="1"/>
  <c r="D146" i="28"/>
  <c r="CG146" i="28" s="1"/>
  <c r="CA146" i="28" s="1"/>
  <c r="Q146" i="28" s="1"/>
  <c r="D145" i="28"/>
  <c r="CG145" i="28" s="1"/>
  <c r="CA145" i="28" s="1"/>
  <c r="Q145" i="28" s="1"/>
  <c r="D144" i="28"/>
  <c r="CG144" i="28" s="1"/>
  <c r="CA144" i="28" s="1"/>
  <c r="Q144" i="28" s="1"/>
  <c r="D143" i="28"/>
  <c r="CG143" i="28" s="1"/>
  <c r="CA143" i="28" s="1"/>
  <c r="Q143" i="28" s="1"/>
  <c r="D142" i="28"/>
  <c r="CG142" i="28" s="1"/>
  <c r="CA142" i="28" s="1"/>
  <c r="Q142" i="28" s="1"/>
  <c r="D141" i="28"/>
  <c r="CG141" i="28" s="1"/>
  <c r="CA141" i="28" s="1"/>
  <c r="Q141" i="28" s="1"/>
  <c r="D140" i="28"/>
  <c r="CG140" i="28" s="1"/>
  <c r="CA140" i="28" s="1"/>
  <c r="Q140" i="28" s="1"/>
  <c r="D139" i="28"/>
  <c r="CG139" i="28" s="1"/>
  <c r="CA139" i="28" s="1"/>
  <c r="Q139" i="28" s="1"/>
  <c r="D138" i="28"/>
  <c r="CG138" i="28" s="1"/>
  <c r="CA138" i="28" s="1"/>
  <c r="Q138" i="28" s="1"/>
  <c r="D137" i="28"/>
  <c r="CG137" i="28" s="1"/>
  <c r="CA137" i="28" s="1"/>
  <c r="Q137" i="28" s="1"/>
  <c r="D136" i="28"/>
  <c r="CG136" i="28" s="1"/>
  <c r="CA136" i="28" s="1"/>
  <c r="Q136" i="28" s="1"/>
  <c r="I85" i="28"/>
  <c r="H85" i="28"/>
  <c r="G85" i="28"/>
  <c r="F85" i="28"/>
  <c r="E85" i="28"/>
  <c r="D83" i="28"/>
  <c r="D80" i="28"/>
  <c r="D79" i="28"/>
  <c r="D78" i="28"/>
  <c r="D77" i="28"/>
  <c r="D76" i="28"/>
  <c r="D75" i="28"/>
  <c r="D73" i="28"/>
  <c r="D72" i="28"/>
  <c r="D71" i="28"/>
  <c r="D70" i="28"/>
  <c r="D69" i="28"/>
  <c r="D68" i="28"/>
  <c r="D67" i="28"/>
  <c r="D66" i="28"/>
  <c r="D65" i="28"/>
  <c r="D64" i="28"/>
  <c r="D62" i="28"/>
  <c r="D60" i="28"/>
  <c r="D59" i="28"/>
  <c r="D58" i="28"/>
  <c r="D57" i="28"/>
  <c r="D56" i="28"/>
  <c r="D54" i="28"/>
  <c r="D53" i="28"/>
  <c r="D52" i="28"/>
  <c r="D51" i="28"/>
  <c r="AE48" i="28"/>
  <c r="AD48" i="28"/>
  <c r="AC48" i="28"/>
  <c r="AB48" i="28"/>
  <c r="AA48" i="28"/>
  <c r="Z48" i="28"/>
  <c r="Y48" i="28"/>
  <c r="X48" i="28"/>
  <c r="W48" i="28"/>
  <c r="V48" i="28"/>
  <c r="U48" i="28"/>
  <c r="T48" i="28"/>
  <c r="S48" i="28"/>
  <c r="R48" i="28"/>
  <c r="Q48" i="28"/>
  <c r="P48" i="28"/>
  <c r="O48" i="28"/>
  <c r="N48" i="28"/>
  <c r="M48" i="28"/>
  <c r="L48" i="28"/>
  <c r="K48" i="28"/>
  <c r="J48" i="28"/>
  <c r="I48" i="28"/>
  <c r="H48" i="28"/>
  <c r="G48" i="28"/>
  <c r="F48" i="28"/>
  <c r="E48" i="28"/>
  <c r="D46" i="28"/>
  <c r="D43" i="28"/>
  <c r="D42" i="28"/>
  <c r="D41" i="28"/>
  <c r="D40" i="28"/>
  <c r="D39" i="28"/>
  <c r="D38" i="28"/>
  <c r="D36" i="28"/>
  <c r="D35" i="28"/>
  <c r="D34" i="28"/>
  <c r="D33" i="28"/>
  <c r="D32" i="28"/>
  <c r="D31" i="28"/>
  <c r="D30" i="28"/>
  <c r="D29" i="28"/>
  <c r="D28" i="28"/>
  <c r="D27" i="28"/>
  <c r="D25" i="28"/>
  <c r="D19" i="28"/>
  <c r="D18" i="28"/>
  <c r="D17" i="28"/>
  <c r="D16" i="28"/>
  <c r="D14" i="28"/>
  <c r="D13" i="28"/>
  <c r="D12" i="28"/>
  <c r="D11" i="28"/>
  <c r="D186" i="28" l="1"/>
  <c r="C192" i="28"/>
  <c r="CG192" i="28"/>
  <c r="CA192" i="28" s="1"/>
  <c r="CH192" i="28"/>
  <c r="CB192" i="28" s="1"/>
  <c r="C193" i="28"/>
  <c r="CH193" i="28" s="1"/>
  <c r="CB193" i="28" s="1"/>
  <c r="D85" i="28"/>
  <c r="D48" i="28"/>
  <c r="C197" i="28"/>
  <c r="CH194" i="28"/>
  <c r="CB194" i="28" s="1"/>
  <c r="CG194" i="28"/>
  <c r="CA194" i="28" s="1"/>
  <c r="AI194" i="28" s="1"/>
  <c r="CG195" i="28"/>
  <c r="CA195" i="28" s="1"/>
  <c r="CH195" i="28"/>
  <c r="CB195" i="28" s="1"/>
  <c r="CH191" i="28"/>
  <c r="CB191" i="28" s="1"/>
  <c r="CG191" i="28"/>
  <c r="CA191" i="28" s="1"/>
  <c r="AI191" i="28" s="1"/>
  <c r="CH196" i="28"/>
  <c r="CB196" i="28" s="1"/>
  <c r="CG196" i="28"/>
  <c r="CA196" i="28" s="1"/>
  <c r="AI192" i="28" l="1"/>
  <c r="AI196" i="28"/>
  <c r="CG193" i="28"/>
  <c r="CA193" i="28" s="1"/>
  <c r="AI193" i="28" s="1"/>
  <c r="AI195" i="28"/>
  <c r="AQ172" i="27" l="1"/>
  <c r="AP172" i="27"/>
  <c r="AO172" i="27"/>
  <c r="AN172" i="27"/>
  <c r="AM172" i="27"/>
  <c r="AL172" i="27"/>
  <c r="AK172" i="27"/>
  <c r="AJ172" i="27"/>
  <c r="AI172" i="27"/>
  <c r="AH172" i="27"/>
  <c r="AG172" i="27"/>
  <c r="AF172" i="27"/>
  <c r="AE172" i="27"/>
  <c r="AD172" i="27"/>
  <c r="AC172" i="27"/>
  <c r="AB172" i="27"/>
  <c r="AA172" i="27"/>
  <c r="Z172" i="27"/>
  <c r="Y172" i="27"/>
  <c r="X172" i="27"/>
  <c r="W172" i="27"/>
  <c r="V172" i="27"/>
  <c r="U172" i="27"/>
  <c r="T172" i="27"/>
  <c r="S172" i="27"/>
  <c r="R172" i="27"/>
  <c r="Q172" i="27"/>
  <c r="P172" i="27"/>
  <c r="O172" i="27"/>
  <c r="N172" i="27"/>
  <c r="M172" i="27"/>
  <c r="L172" i="27"/>
  <c r="K172" i="27"/>
  <c r="J172" i="27"/>
  <c r="I172" i="27"/>
  <c r="H172" i="27"/>
  <c r="G172" i="27"/>
  <c r="F172" i="27"/>
  <c r="U155" i="27"/>
  <c r="T155" i="27"/>
  <c r="S155" i="27"/>
  <c r="R155" i="27"/>
  <c r="Q155" i="27"/>
  <c r="P155" i="27"/>
  <c r="O155" i="27"/>
  <c r="N155" i="27"/>
  <c r="M155" i="27"/>
  <c r="L155" i="27"/>
  <c r="K155" i="27"/>
  <c r="J155" i="27"/>
  <c r="I155" i="27"/>
  <c r="H155" i="27"/>
  <c r="G155" i="27"/>
  <c r="F155" i="27"/>
  <c r="E155" i="27"/>
  <c r="D155" i="27"/>
  <c r="AI136" i="27"/>
  <c r="AH136" i="27"/>
  <c r="AG136" i="27"/>
  <c r="AF136" i="27"/>
  <c r="AE136" i="27"/>
  <c r="AD136" i="27"/>
  <c r="AC136" i="27"/>
  <c r="AB136" i="27"/>
  <c r="AA136" i="27"/>
  <c r="Z136" i="27"/>
  <c r="Y136" i="27"/>
  <c r="X136" i="27"/>
  <c r="W136" i="27"/>
  <c r="V136" i="27"/>
  <c r="U136" i="27"/>
  <c r="T136" i="27"/>
  <c r="S136" i="27"/>
  <c r="E136" i="27"/>
  <c r="D136" i="27"/>
  <c r="AF71" i="27"/>
  <c r="AE71" i="27"/>
  <c r="AD71" i="27"/>
  <c r="AC71" i="27"/>
  <c r="AB71" i="27"/>
  <c r="Z71" i="27"/>
  <c r="Y71" i="27"/>
  <c r="X71" i="27"/>
  <c r="V71" i="27"/>
  <c r="U71" i="27"/>
  <c r="T71" i="27"/>
  <c r="S71" i="27"/>
  <c r="R71" i="27"/>
  <c r="Q71" i="27"/>
  <c r="P71" i="27"/>
  <c r="O71" i="27"/>
  <c r="N71" i="27"/>
  <c r="M71" i="27"/>
  <c r="L71" i="27"/>
  <c r="K71" i="27"/>
  <c r="J71" i="27"/>
  <c r="I71" i="27"/>
  <c r="H71" i="27"/>
  <c r="G71" i="27"/>
  <c r="F71" i="27"/>
  <c r="E71" i="27"/>
  <c r="D71" i="27"/>
  <c r="C71" i="27"/>
  <c r="AW70" i="27"/>
  <c r="AA70" i="27"/>
  <c r="W70" i="27"/>
  <c r="B70" i="27"/>
  <c r="AW69" i="27"/>
  <c r="AA69" i="27"/>
  <c r="W69" i="27"/>
  <c r="B69" i="27"/>
  <c r="AW68" i="27"/>
  <c r="AA68" i="27"/>
  <c r="W68" i="27"/>
  <c r="B68" i="27"/>
  <c r="AW67" i="27"/>
  <c r="AA67" i="27"/>
  <c r="W67" i="27"/>
  <c r="B67" i="27"/>
  <c r="AW66" i="27"/>
  <c r="AA66" i="27"/>
  <c r="W66" i="27"/>
  <c r="B66" i="27"/>
  <c r="AW65" i="27"/>
  <c r="AA65" i="27"/>
  <c r="W65" i="27"/>
  <c r="B65" i="27"/>
  <c r="AW64" i="27"/>
  <c r="AA64" i="27"/>
  <c r="W64" i="27"/>
  <c r="B64" i="27"/>
  <c r="AW63" i="27"/>
  <c r="AA63" i="27"/>
  <c r="W63" i="27"/>
  <c r="B63" i="27"/>
  <c r="AW62" i="27"/>
  <c r="AA62" i="27"/>
  <c r="W62" i="27"/>
  <c r="B62" i="27"/>
  <c r="AW61" i="27"/>
  <c r="AA61" i="27"/>
  <c r="W61" i="27"/>
  <c r="B61" i="27"/>
  <c r="AW60" i="27"/>
  <c r="AA60" i="27"/>
  <c r="W60" i="27"/>
  <c r="B60" i="27"/>
  <c r="AW59" i="27"/>
  <c r="AA59" i="27"/>
  <c r="W59" i="27"/>
  <c r="B59" i="27"/>
  <c r="AW58" i="27"/>
  <c r="AA58" i="27"/>
  <c r="W58" i="27"/>
  <c r="B58" i="27"/>
  <c r="AW57" i="27"/>
  <c r="AA57" i="27"/>
  <c r="W57" i="27"/>
  <c r="B57" i="27"/>
  <c r="AW56" i="27"/>
  <c r="AA56" i="27"/>
  <c r="W56" i="27"/>
  <c r="B56" i="27"/>
  <c r="AW55" i="27"/>
  <c r="AA55" i="27"/>
  <c r="W55" i="27"/>
  <c r="B55" i="27"/>
  <c r="AW54" i="27"/>
  <c r="AA54" i="27"/>
  <c r="W54" i="27"/>
  <c r="B54" i="27"/>
  <c r="AW53" i="27"/>
  <c r="AA53" i="27"/>
  <c r="W53" i="27"/>
  <c r="B53" i="27"/>
  <c r="AW52" i="27"/>
  <c r="AA52" i="27"/>
  <c r="W52" i="27"/>
  <c r="B52" i="27"/>
  <c r="AW51" i="27"/>
  <c r="AA51" i="27"/>
  <c r="W51" i="27"/>
  <c r="B51" i="27"/>
  <c r="AW50" i="27"/>
  <c r="AA50" i="27"/>
  <c r="W50" i="27"/>
  <c r="B50" i="27"/>
  <c r="AW49" i="27"/>
  <c r="AA49" i="27"/>
  <c r="W49" i="27"/>
  <c r="B49" i="27"/>
  <c r="AW48" i="27"/>
  <c r="AA48" i="27"/>
  <c r="W48" i="27"/>
  <c r="B48" i="27"/>
  <c r="AW47" i="27"/>
  <c r="AA47" i="27"/>
  <c r="W47" i="27"/>
  <c r="B47" i="27"/>
  <c r="AW46" i="27"/>
  <c r="AA46" i="27"/>
  <c r="W46" i="27"/>
  <c r="B46" i="27"/>
  <c r="AW45" i="27"/>
  <c r="AA45" i="27"/>
  <c r="W45" i="27"/>
  <c r="B45" i="27"/>
  <c r="AW44" i="27"/>
  <c r="AA44" i="27"/>
  <c r="W44" i="27"/>
  <c r="B44" i="27"/>
  <c r="AW43" i="27"/>
  <c r="AA43" i="27"/>
  <c r="W43" i="27"/>
  <c r="B43" i="27"/>
  <c r="AW42" i="27"/>
  <c r="AA42" i="27"/>
  <c r="W42" i="27"/>
  <c r="B42" i="27"/>
  <c r="AW41" i="27"/>
  <c r="AA41" i="27"/>
  <c r="W41" i="27"/>
  <c r="B41" i="27"/>
  <c r="AW40" i="27"/>
  <c r="AA40" i="27"/>
  <c r="W40" i="27"/>
  <c r="B40" i="27"/>
  <c r="AW39" i="27"/>
  <c r="AA39" i="27"/>
  <c r="W39" i="27"/>
  <c r="B39" i="27"/>
  <c r="AW38" i="27"/>
  <c r="AA38" i="27"/>
  <c r="W38" i="27"/>
  <c r="B38" i="27"/>
  <c r="AW37" i="27"/>
  <c r="AA37" i="27"/>
  <c r="W37" i="27"/>
  <c r="B37" i="27"/>
  <c r="AW36" i="27"/>
  <c r="AA36" i="27"/>
  <c r="W36" i="27"/>
  <c r="B36" i="27"/>
  <c r="AW35" i="27"/>
  <c r="AA35" i="27"/>
  <c r="W35" i="27"/>
  <c r="B35" i="27"/>
  <c r="AW34" i="27"/>
  <c r="AA34" i="27"/>
  <c r="W34" i="27"/>
  <c r="B34" i="27"/>
  <c r="AW33" i="27"/>
  <c r="AA33" i="27"/>
  <c r="W33" i="27"/>
  <c r="B33" i="27"/>
  <c r="AW32" i="27"/>
  <c r="AA32" i="27"/>
  <c r="W32" i="27"/>
  <c r="B32" i="27"/>
  <c r="AW31" i="27"/>
  <c r="AA31" i="27"/>
  <c r="W31" i="27"/>
  <c r="B31" i="27"/>
  <c r="AW30" i="27"/>
  <c r="AA30" i="27"/>
  <c r="W30" i="27"/>
  <c r="B30" i="27"/>
  <c r="AW29" i="27"/>
  <c r="AA29" i="27"/>
  <c r="W29" i="27"/>
  <c r="B29" i="27"/>
  <c r="AW28" i="27"/>
  <c r="AA28" i="27"/>
  <c r="W28" i="27"/>
  <c r="B28" i="27"/>
  <c r="AW27" i="27"/>
  <c r="AA27" i="27"/>
  <c r="W27" i="27"/>
  <c r="B27" i="27"/>
  <c r="AW26" i="27"/>
  <c r="AA26" i="27"/>
  <c r="W26" i="27"/>
  <c r="B26" i="27"/>
  <c r="AW25" i="27"/>
  <c r="AA25" i="27"/>
  <c r="W25" i="27"/>
  <c r="B25" i="27"/>
  <c r="AW24" i="27"/>
  <c r="AA24" i="27"/>
  <c r="W24" i="27"/>
  <c r="B24" i="27"/>
  <c r="AW23" i="27"/>
  <c r="AA23" i="27"/>
  <c r="W23" i="27"/>
  <c r="B23" i="27"/>
  <c r="AW22" i="27"/>
  <c r="AA22" i="27"/>
  <c r="W22" i="27"/>
  <c r="B22" i="27"/>
  <c r="AW21" i="27"/>
  <c r="AA21" i="27"/>
  <c r="W21" i="27"/>
  <c r="B21" i="27"/>
  <c r="AW20" i="27"/>
  <c r="AA20" i="27"/>
  <c r="W20" i="27"/>
  <c r="B20" i="27"/>
  <c r="AW19" i="27"/>
  <c r="AA19" i="27"/>
  <c r="W19" i="27"/>
  <c r="B19" i="27"/>
  <c r="AW18" i="27"/>
  <c r="AA18" i="27"/>
  <c r="W18" i="27"/>
  <c r="B18" i="27"/>
  <c r="AW17" i="27"/>
  <c r="AA17" i="27"/>
  <c r="W17" i="27"/>
  <c r="B17" i="27"/>
  <c r="AW16" i="27"/>
  <c r="AA16" i="27"/>
  <c r="W16" i="27"/>
  <c r="B16" i="27"/>
  <c r="AW15" i="27"/>
  <c r="AA15" i="27"/>
  <c r="W15" i="27"/>
  <c r="B15" i="27"/>
  <c r="AW14" i="27"/>
  <c r="AA14" i="27"/>
  <c r="W14" i="27"/>
  <c r="B14" i="27"/>
  <c r="AW13" i="27"/>
  <c r="AA13" i="27"/>
  <c r="W13" i="27"/>
  <c r="B13" i="27"/>
  <c r="AW12" i="27"/>
  <c r="AA12" i="27"/>
  <c r="W12" i="27"/>
  <c r="B12" i="27"/>
  <c r="AW11" i="27"/>
  <c r="AA11" i="27"/>
  <c r="W11" i="27"/>
  <c r="B11" i="27"/>
  <c r="C132" i="26"/>
  <c r="C131" i="26"/>
  <c r="C130" i="26"/>
  <c r="C129" i="26"/>
  <c r="C128" i="26"/>
  <c r="C127" i="26"/>
  <c r="C126" i="26"/>
  <c r="C125" i="26"/>
  <c r="C124" i="26"/>
  <c r="O107" i="26"/>
  <c r="N107" i="26"/>
  <c r="M107" i="26"/>
  <c r="L107" i="26"/>
  <c r="K107" i="26"/>
  <c r="J107" i="26"/>
  <c r="I107" i="26"/>
  <c r="H107" i="26"/>
  <c r="G107" i="26"/>
  <c r="F107" i="26"/>
  <c r="E107" i="26"/>
  <c r="D107" i="26"/>
  <c r="B107" i="26" s="1"/>
  <c r="C107" i="26"/>
  <c r="B106" i="26"/>
  <c r="B105" i="26"/>
  <c r="P104" i="26"/>
  <c r="B104" i="26"/>
  <c r="B78" i="26"/>
  <c r="X58" i="26"/>
  <c r="W58" i="26"/>
  <c r="X55" i="26"/>
  <c r="W55" i="26"/>
  <c r="AS12" i="26"/>
  <c r="AR12" i="26"/>
  <c r="AQ12" i="26"/>
  <c r="AP12" i="26"/>
  <c r="AO12" i="26"/>
  <c r="B71" i="27" l="1"/>
  <c r="W71" i="27"/>
  <c r="AA71" i="27"/>
  <c r="B309" i="24" l="1"/>
  <c r="B308" i="24"/>
  <c r="B307" i="24"/>
  <c r="B306" i="24"/>
  <c r="B305" i="24"/>
  <c r="B304" i="24"/>
  <c r="B303" i="24"/>
  <c r="B302" i="24"/>
  <c r="B301" i="24"/>
  <c r="B300" i="24"/>
  <c r="B299" i="24"/>
  <c r="B298" i="24"/>
  <c r="B297" i="24"/>
  <c r="B296" i="24"/>
  <c r="B295" i="24"/>
  <c r="B294" i="24"/>
  <c r="B293" i="24"/>
  <c r="B292" i="24"/>
  <c r="B291" i="24"/>
  <c r="B290" i="24"/>
  <c r="B289" i="24"/>
  <c r="B285" i="24"/>
  <c r="B284" i="24"/>
  <c r="B283" i="24"/>
  <c r="B282" i="24"/>
  <c r="B281" i="24"/>
  <c r="B280" i="24"/>
  <c r="B279" i="24"/>
  <c r="B278" i="24"/>
  <c r="B277" i="24"/>
  <c r="B276" i="24"/>
  <c r="B275" i="24"/>
  <c r="B274" i="24"/>
  <c r="B273" i="24"/>
  <c r="B272" i="24"/>
  <c r="B271" i="24"/>
  <c r="B270" i="24"/>
  <c r="B269" i="24"/>
  <c r="B268" i="24"/>
  <c r="B267" i="24"/>
  <c r="B266" i="24"/>
  <c r="B265" i="24"/>
  <c r="B264" i="24"/>
  <c r="B263" i="24"/>
  <c r="B262" i="24"/>
  <c r="B261" i="24"/>
  <c r="B260" i="24"/>
  <c r="B259" i="24"/>
  <c r="B254" i="24"/>
  <c r="B248" i="24"/>
  <c r="X214" i="24"/>
  <c r="W214" i="24"/>
  <c r="V214" i="24"/>
  <c r="U214" i="24"/>
  <c r="T214" i="24"/>
  <c r="S214" i="24"/>
  <c r="R214" i="24"/>
  <c r="Q214" i="24"/>
  <c r="P214" i="24"/>
  <c r="O214" i="24"/>
  <c r="N214" i="24"/>
  <c r="M214" i="24"/>
  <c r="L214" i="24"/>
  <c r="K214" i="24"/>
  <c r="J214" i="24"/>
  <c r="I214" i="24"/>
  <c r="H214" i="24"/>
  <c r="G214" i="24"/>
  <c r="F214" i="24"/>
  <c r="E214" i="24"/>
  <c r="D214" i="24"/>
  <c r="C214" i="24"/>
  <c r="B213" i="24"/>
  <c r="B212" i="24"/>
  <c r="B211" i="24"/>
  <c r="B210" i="24"/>
  <c r="X205" i="24"/>
  <c r="W205" i="24"/>
  <c r="V205" i="24"/>
  <c r="U205" i="24"/>
  <c r="T205" i="24"/>
  <c r="S205" i="24"/>
  <c r="R205" i="24"/>
  <c r="Q205" i="24"/>
  <c r="P205" i="24"/>
  <c r="O205" i="24"/>
  <c r="N205" i="24"/>
  <c r="M205" i="24"/>
  <c r="L205" i="24"/>
  <c r="K205" i="24"/>
  <c r="J205" i="24"/>
  <c r="I205" i="24"/>
  <c r="H205" i="24"/>
  <c r="G205" i="24"/>
  <c r="F205" i="24"/>
  <c r="E205" i="24"/>
  <c r="D205" i="24"/>
  <c r="C205" i="24"/>
  <c r="B204" i="24"/>
  <c r="B203" i="24"/>
  <c r="B202" i="24"/>
  <c r="B201" i="24"/>
  <c r="B200" i="24"/>
  <c r="B199" i="24"/>
  <c r="X194" i="24"/>
  <c r="W194" i="24"/>
  <c r="V194" i="24"/>
  <c r="U194" i="24"/>
  <c r="T194" i="24"/>
  <c r="S194" i="24"/>
  <c r="R194" i="24"/>
  <c r="Q194" i="24"/>
  <c r="P194" i="24"/>
  <c r="O194" i="24"/>
  <c r="N194" i="24"/>
  <c r="M194" i="24"/>
  <c r="L194" i="24"/>
  <c r="K194" i="24"/>
  <c r="J194" i="24"/>
  <c r="I194" i="24"/>
  <c r="H194" i="24"/>
  <c r="G194" i="24"/>
  <c r="F194" i="24"/>
  <c r="E194" i="24"/>
  <c r="D194" i="24"/>
  <c r="C194" i="24"/>
  <c r="B193" i="24"/>
  <c r="B192" i="24"/>
  <c r="B191" i="24"/>
  <c r="B190" i="24"/>
  <c r="B189" i="24"/>
  <c r="B188" i="24"/>
  <c r="B187" i="24"/>
  <c r="B182" i="24"/>
  <c r="B181" i="24"/>
  <c r="B180" i="24"/>
  <c r="B179" i="24"/>
  <c r="B178" i="24"/>
  <c r="V177" i="24"/>
  <c r="U177" i="24"/>
  <c r="T177" i="24"/>
  <c r="S177" i="24"/>
  <c r="R177" i="24"/>
  <c r="Q177" i="24"/>
  <c r="P177" i="24"/>
  <c r="O177" i="24"/>
  <c r="N177" i="24"/>
  <c r="M177" i="24"/>
  <c r="L177" i="24"/>
  <c r="K177" i="24"/>
  <c r="J177" i="24"/>
  <c r="I177" i="24"/>
  <c r="H177" i="24"/>
  <c r="G177" i="24"/>
  <c r="F177" i="24"/>
  <c r="E177" i="24"/>
  <c r="D177" i="24"/>
  <c r="C177" i="24"/>
  <c r="B176" i="24"/>
  <c r="B175" i="24"/>
  <c r="B174" i="24"/>
  <c r="B173" i="24"/>
  <c r="B172" i="24"/>
  <c r="B171" i="24"/>
  <c r="B170" i="24"/>
  <c r="B169" i="24"/>
  <c r="B168" i="24"/>
  <c r="B167" i="24"/>
  <c r="B166" i="24"/>
  <c r="B165" i="24"/>
  <c r="B164" i="24"/>
  <c r="B163" i="24"/>
  <c r="B162" i="24"/>
  <c r="B161" i="24"/>
  <c r="B160" i="24"/>
  <c r="B159" i="24"/>
  <c r="B158" i="24"/>
  <c r="B157" i="24"/>
  <c r="B156" i="24"/>
  <c r="B155" i="24"/>
  <c r="B154" i="24"/>
  <c r="B153" i="24"/>
  <c r="B152" i="24"/>
  <c r="B151" i="24"/>
  <c r="B150" i="24"/>
  <c r="B149" i="24"/>
  <c r="B148" i="24"/>
  <c r="B123" i="24"/>
  <c r="B122" i="24"/>
  <c r="B121" i="24"/>
  <c r="B117" i="24"/>
  <c r="B116" i="24"/>
  <c r="E112" i="24"/>
  <c r="D112" i="24"/>
  <c r="C112" i="24"/>
  <c r="B112" i="24"/>
  <c r="E104" i="24"/>
  <c r="D104" i="24"/>
  <c r="C104" i="24"/>
  <c r="B104" i="24"/>
  <c r="E96" i="24"/>
  <c r="D96" i="24"/>
  <c r="C96" i="24"/>
  <c r="B96" i="24"/>
  <c r="S76" i="24"/>
  <c r="R76" i="24"/>
  <c r="Q76" i="24"/>
  <c r="P76" i="24"/>
  <c r="O76" i="24"/>
  <c r="N76" i="24"/>
  <c r="M76" i="24"/>
  <c r="L76" i="24"/>
  <c r="K76" i="24"/>
  <c r="J76" i="24"/>
  <c r="I76" i="24"/>
  <c r="H76" i="24"/>
  <c r="G76" i="24"/>
  <c r="F76" i="24"/>
  <c r="E76" i="24"/>
  <c r="D76" i="24"/>
  <c r="C76" i="24"/>
  <c r="B75" i="24"/>
  <c r="B74" i="24"/>
  <c r="B73" i="24"/>
  <c r="B72" i="24"/>
  <c r="S68" i="24"/>
  <c r="R68" i="24"/>
  <c r="Q68" i="24"/>
  <c r="P68" i="24"/>
  <c r="O68" i="24"/>
  <c r="N68" i="24"/>
  <c r="M68" i="24"/>
  <c r="L68" i="24"/>
  <c r="K68" i="24"/>
  <c r="J68" i="24"/>
  <c r="I68" i="24"/>
  <c r="H68" i="24"/>
  <c r="G68" i="24"/>
  <c r="F68" i="24"/>
  <c r="E68" i="24"/>
  <c r="D68" i="24"/>
  <c r="C68" i="24"/>
  <c r="B67" i="24"/>
  <c r="B66" i="24"/>
  <c r="B65" i="24"/>
  <c r="B64" i="24"/>
  <c r="H60" i="24"/>
  <c r="G60" i="24"/>
  <c r="F60" i="24"/>
  <c r="E60" i="24"/>
  <c r="D60" i="24"/>
  <c r="C60" i="24"/>
  <c r="B59" i="24"/>
  <c r="B58" i="24"/>
  <c r="B57" i="24"/>
  <c r="B56" i="24"/>
  <c r="B55" i="24"/>
  <c r="AS19" i="24"/>
  <c r="AR19" i="24"/>
  <c r="AQ19" i="24"/>
  <c r="AP19" i="24"/>
  <c r="AO19" i="24"/>
  <c r="AN19" i="24"/>
  <c r="AM19" i="24"/>
  <c r="AL19" i="24"/>
  <c r="AK19" i="24"/>
  <c r="AJ19" i="24"/>
  <c r="AI19" i="24"/>
  <c r="AH19" i="24"/>
  <c r="AG19" i="24"/>
  <c r="AF19" i="24"/>
  <c r="AE19" i="24"/>
  <c r="AD19" i="24"/>
  <c r="AC19" i="24"/>
  <c r="AB19" i="24"/>
  <c r="AA19" i="24"/>
  <c r="Z19" i="24"/>
  <c r="Y19" i="24"/>
  <c r="X19" i="24"/>
  <c r="W19" i="24"/>
  <c r="V19" i="24"/>
  <c r="U19" i="24"/>
  <c r="T19" i="24"/>
  <c r="S19" i="24"/>
  <c r="R19" i="24"/>
  <c r="Q19" i="24"/>
  <c r="P19" i="24"/>
  <c r="O19" i="24"/>
  <c r="N19" i="24"/>
  <c r="M19" i="24"/>
  <c r="L19" i="24"/>
  <c r="K19" i="24"/>
  <c r="J19" i="24"/>
  <c r="I19" i="24"/>
  <c r="H19" i="24"/>
  <c r="G19" i="24"/>
  <c r="F19" i="24"/>
  <c r="E19" i="24"/>
  <c r="CG17" i="24"/>
  <c r="CA17" i="24" s="1"/>
  <c r="CF17" i="24"/>
  <c r="BZ17" i="24" s="1"/>
  <c r="CE17" i="24"/>
  <c r="CD17" i="24"/>
  <c r="BX17" i="24" s="1"/>
  <c r="BY17" i="24"/>
  <c r="B177" i="24" l="1"/>
  <c r="B76" i="24"/>
  <c r="B68" i="24"/>
  <c r="B60" i="24"/>
  <c r="B214" i="24"/>
  <c r="B194" i="24"/>
  <c r="B205" i="24"/>
  <c r="E71" i="21" l="1"/>
  <c r="E70" i="21"/>
  <c r="E69" i="21"/>
  <c r="E66" i="21"/>
  <c r="D66" i="21"/>
  <c r="C66" i="21" s="1"/>
  <c r="E65" i="21"/>
  <c r="D65" i="21"/>
  <c r="C65" i="21" s="1"/>
  <c r="R64" i="21"/>
  <c r="E64" i="21"/>
  <c r="D64" i="21"/>
  <c r="R63" i="21"/>
  <c r="E63" i="21"/>
  <c r="D63" i="21"/>
  <c r="C63" i="21" s="1"/>
  <c r="R62" i="21"/>
  <c r="E62" i="21"/>
  <c r="D62" i="21"/>
  <c r="C62" i="21" s="1"/>
  <c r="R61" i="21"/>
  <c r="E61" i="21"/>
  <c r="D61" i="21"/>
  <c r="C61" i="21" s="1"/>
  <c r="B51" i="21"/>
  <c r="B50" i="21"/>
  <c r="B38" i="21"/>
  <c r="M37" i="21"/>
  <c r="B37" i="21"/>
  <c r="U28" i="21"/>
  <c r="B28" i="21"/>
  <c r="U27" i="21"/>
  <c r="B27" i="21"/>
  <c r="U26" i="21"/>
  <c r="B26" i="21"/>
  <c r="T25" i="21"/>
  <c r="S25" i="21"/>
  <c r="R25" i="21"/>
  <c r="Q25" i="21"/>
  <c r="P25" i="21"/>
  <c r="O25" i="21"/>
  <c r="N25" i="21"/>
  <c r="M25" i="21"/>
  <c r="L25" i="21"/>
  <c r="K25" i="21"/>
  <c r="J25" i="21"/>
  <c r="I25" i="21"/>
  <c r="H25" i="21"/>
  <c r="G25" i="21"/>
  <c r="F25" i="21"/>
  <c r="E25" i="21"/>
  <c r="D25" i="21"/>
  <c r="C25" i="21"/>
  <c r="M16" i="21"/>
  <c r="H16" i="21"/>
  <c r="M15" i="21"/>
  <c r="H15" i="21"/>
  <c r="M14" i="21"/>
  <c r="H14" i="21"/>
  <c r="M13" i="21"/>
  <c r="H13" i="21"/>
  <c r="M12" i="21"/>
  <c r="H12" i="21"/>
  <c r="X11" i="21"/>
  <c r="W11" i="21"/>
  <c r="V11" i="21"/>
  <c r="U11" i="21"/>
  <c r="T11" i="21"/>
  <c r="S11" i="21"/>
  <c r="R11" i="21"/>
  <c r="Q11" i="21"/>
  <c r="P11" i="21"/>
  <c r="O11" i="21"/>
  <c r="N11" i="21"/>
  <c r="L11" i="21"/>
  <c r="K11" i="21"/>
  <c r="J11" i="21"/>
  <c r="I11" i="21"/>
  <c r="G11" i="21"/>
  <c r="F11" i="21"/>
  <c r="E11" i="21"/>
  <c r="D11" i="21"/>
  <c r="C11" i="21"/>
  <c r="B11" i="21"/>
  <c r="C64" i="21" l="1"/>
  <c r="M11" i="21"/>
  <c r="B25" i="21"/>
  <c r="H11" i="21"/>
  <c r="N134" i="18"/>
  <c r="M134" i="18"/>
  <c r="L134" i="18"/>
  <c r="K134" i="18"/>
  <c r="J134" i="18"/>
  <c r="I134" i="18"/>
  <c r="H134" i="18"/>
  <c r="G134" i="18"/>
  <c r="F134" i="18"/>
  <c r="E134" i="18"/>
  <c r="D134" i="18"/>
  <c r="C134" i="18"/>
  <c r="B134" i="18"/>
  <c r="P125" i="18"/>
  <c r="O125" i="18"/>
  <c r="N125" i="18"/>
  <c r="M125" i="18"/>
  <c r="L125" i="18"/>
  <c r="K125" i="18"/>
  <c r="J125" i="18"/>
  <c r="I125" i="18"/>
  <c r="H125" i="18"/>
  <c r="G125" i="18"/>
  <c r="F125" i="18"/>
  <c r="E125" i="18"/>
  <c r="D125" i="18"/>
  <c r="C125" i="18"/>
  <c r="B125" i="18"/>
  <c r="S119" i="18"/>
  <c r="R119" i="18"/>
  <c r="Q119" i="18"/>
  <c r="P119" i="18"/>
  <c r="O119" i="18"/>
  <c r="N119" i="18"/>
  <c r="S118" i="18"/>
  <c r="R118" i="18"/>
  <c r="Q118" i="18"/>
  <c r="P118" i="18"/>
  <c r="O118" i="18"/>
  <c r="N118" i="18"/>
  <c r="S117" i="18"/>
  <c r="R117" i="18"/>
  <c r="Q117" i="18"/>
  <c r="P117" i="18"/>
  <c r="O117" i="18"/>
  <c r="N117" i="18"/>
  <c r="S116" i="18"/>
  <c r="R116" i="18"/>
  <c r="Q116" i="18"/>
  <c r="P116" i="18"/>
  <c r="O116" i="18"/>
  <c r="N116" i="18"/>
  <c r="S115" i="18"/>
  <c r="R115" i="18"/>
  <c r="Q115" i="18"/>
  <c r="P115" i="18"/>
  <c r="O115" i="18"/>
  <c r="N115" i="18"/>
  <c r="S114" i="18"/>
  <c r="R114" i="18"/>
  <c r="Q114" i="18"/>
  <c r="P114" i="18"/>
  <c r="O114" i="18"/>
  <c r="N114" i="18"/>
  <c r="S113" i="18"/>
  <c r="R113" i="18"/>
  <c r="Q113" i="18"/>
  <c r="P113" i="18"/>
  <c r="O113" i="18"/>
  <c r="N113" i="18"/>
  <c r="S112" i="18"/>
  <c r="R112" i="18"/>
  <c r="Q112" i="18"/>
  <c r="P112" i="18"/>
  <c r="O112" i="18"/>
  <c r="N112" i="18"/>
  <c r="S111" i="18"/>
  <c r="R111" i="18"/>
  <c r="Q111" i="18"/>
  <c r="P111" i="18"/>
  <c r="O111" i="18"/>
  <c r="N111" i="18"/>
  <c r="S110" i="18"/>
  <c r="R110" i="18"/>
  <c r="Q110" i="18"/>
  <c r="P110" i="18"/>
  <c r="O110" i="18"/>
  <c r="N110" i="18"/>
  <c r="S109" i="18"/>
  <c r="R109" i="18"/>
  <c r="Q109" i="18"/>
  <c r="P109" i="18"/>
  <c r="O109" i="18"/>
  <c r="N109" i="18"/>
  <c r="AB108" i="18"/>
  <c r="AA108" i="18"/>
  <c r="Z108" i="18"/>
  <c r="Y108" i="18"/>
  <c r="X108" i="18"/>
  <c r="W108" i="18"/>
  <c r="V108" i="18"/>
  <c r="U108" i="18"/>
  <c r="T108" i="18"/>
  <c r="Q108" i="18"/>
  <c r="M108" i="18"/>
  <c r="L108" i="18"/>
  <c r="K108" i="18"/>
  <c r="J108" i="18"/>
  <c r="I108" i="18"/>
  <c r="H108" i="18"/>
  <c r="G108" i="18"/>
  <c r="F108" i="18"/>
  <c r="E108" i="18"/>
  <c r="D108" i="18"/>
  <c r="C108" i="18"/>
  <c r="B108" i="18"/>
  <c r="S90" i="18"/>
  <c r="R90" i="18"/>
  <c r="Q90" i="18"/>
  <c r="P90" i="18"/>
  <c r="O90" i="18"/>
  <c r="N90" i="18"/>
  <c r="M90" i="18"/>
  <c r="L90" i="18"/>
  <c r="K90" i="18"/>
  <c r="J90" i="18"/>
  <c r="I90" i="18"/>
  <c r="H90" i="18"/>
  <c r="G90" i="18"/>
  <c r="F90" i="18"/>
  <c r="E90" i="18"/>
  <c r="D90" i="18"/>
  <c r="C90" i="18"/>
  <c r="B90" i="18"/>
  <c r="S77" i="18"/>
  <c r="R77" i="18"/>
  <c r="Q77" i="18"/>
  <c r="P77" i="18"/>
  <c r="O77" i="18"/>
  <c r="N77" i="18"/>
  <c r="S76" i="18"/>
  <c r="R76" i="18"/>
  <c r="Q76" i="18"/>
  <c r="P76" i="18"/>
  <c r="O76" i="18"/>
  <c r="N76" i="18"/>
  <c r="S75" i="18"/>
  <c r="R75" i="18"/>
  <c r="Q75" i="18"/>
  <c r="P75" i="18"/>
  <c r="O75" i="18"/>
  <c r="N75" i="18"/>
  <c r="S74" i="18"/>
  <c r="R74" i="18"/>
  <c r="Q74" i="18"/>
  <c r="P74" i="18"/>
  <c r="O74" i="18"/>
  <c r="N74" i="18"/>
  <c r="S73" i="18"/>
  <c r="R73" i="18"/>
  <c r="Q73" i="18"/>
  <c r="P73" i="18"/>
  <c r="O73" i="18"/>
  <c r="N73" i="18"/>
  <c r="S72" i="18"/>
  <c r="R72" i="18"/>
  <c r="Q72" i="18"/>
  <c r="P72" i="18"/>
  <c r="O72" i="18"/>
  <c r="N72" i="18"/>
  <c r="S71" i="18"/>
  <c r="R71" i="18"/>
  <c r="Q71" i="18"/>
  <c r="P71" i="18"/>
  <c r="O71" i="18"/>
  <c r="N71" i="18"/>
  <c r="S70" i="18"/>
  <c r="R70" i="18"/>
  <c r="Q70" i="18"/>
  <c r="P70" i="18"/>
  <c r="O70" i="18"/>
  <c r="N70" i="18"/>
  <c r="S69" i="18"/>
  <c r="R69" i="18"/>
  <c r="Q69" i="18"/>
  <c r="P69" i="18"/>
  <c r="O69" i="18"/>
  <c r="N69" i="18"/>
  <c r="S68" i="18"/>
  <c r="R68" i="18"/>
  <c r="Q68" i="18"/>
  <c r="P68" i="18"/>
  <c r="O68" i="18"/>
  <c r="N68" i="18"/>
  <c r="S67" i="18"/>
  <c r="R67" i="18"/>
  <c r="Q67" i="18"/>
  <c r="P67" i="18"/>
  <c r="O67" i="18"/>
  <c r="N67" i="18"/>
  <c r="S66" i="18"/>
  <c r="R66" i="18"/>
  <c r="Q66" i="18"/>
  <c r="P66" i="18"/>
  <c r="O66" i="18"/>
  <c r="N66" i="18"/>
  <c r="S65" i="18"/>
  <c r="R65" i="18"/>
  <c r="Q65" i="18"/>
  <c r="P65" i="18"/>
  <c r="O65" i="18"/>
  <c r="N65" i="18"/>
  <c r="S64" i="18"/>
  <c r="R64" i="18"/>
  <c r="Q64" i="18"/>
  <c r="P64" i="18"/>
  <c r="O64" i="18"/>
  <c r="N64" i="18"/>
  <c r="S63" i="18"/>
  <c r="R63" i="18"/>
  <c r="Q63" i="18"/>
  <c r="P63" i="18"/>
  <c r="O63" i="18"/>
  <c r="N63" i="18"/>
  <c r="S62" i="18"/>
  <c r="R62" i="18"/>
  <c r="Q62" i="18"/>
  <c r="P62" i="18"/>
  <c r="O62" i="18"/>
  <c r="N62" i="18"/>
  <c r="S61" i="18"/>
  <c r="R61" i="18"/>
  <c r="Q61" i="18"/>
  <c r="P61" i="18"/>
  <c r="O61" i="18"/>
  <c r="N61" i="18"/>
  <c r="S60" i="18"/>
  <c r="R60" i="18"/>
  <c r="Q60" i="18"/>
  <c r="P60" i="18"/>
  <c r="O60" i="18"/>
  <c r="N60" i="18"/>
  <c r="S59" i="18"/>
  <c r="R59" i="18"/>
  <c r="Q59" i="18"/>
  <c r="P59" i="18"/>
  <c r="O59" i="18"/>
  <c r="N59" i="18"/>
  <c r="S58" i="18"/>
  <c r="R58" i="18"/>
  <c r="Q58" i="18"/>
  <c r="P58" i="18"/>
  <c r="O58" i="18"/>
  <c r="N58" i="18"/>
  <c r="S57" i="18"/>
  <c r="R57" i="18"/>
  <c r="Q57" i="18"/>
  <c r="P57" i="18"/>
  <c r="O57" i="18"/>
  <c r="N57" i="18"/>
  <c r="S56" i="18"/>
  <c r="R56" i="18"/>
  <c r="Q56" i="18"/>
  <c r="P56" i="18"/>
  <c r="O56" i="18"/>
  <c r="N56" i="18"/>
  <c r="S55" i="18"/>
  <c r="R55" i="18"/>
  <c r="Q55" i="18"/>
  <c r="P55" i="18"/>
  <c r="O55" i="18"/>
  <c r="N55" i="18"/>
  <c r="S54" i="18"/>
  <c r="R54" i="18"/>
  <c r="Q54" i="18"/>
  <c r="P54" i="18"/>
  <c r="O54" i="18"/>
  <c r="N54" i="18"/>
  <c r="S53" i="18"/>
  <c r="R53" i="18"/>
  <c r="Q53" i="18"/>
  <c r="P53" i="18"/>
  <c r="O53" i="18"/>
  <c r="N53" i="18"/>
  <c r="S52" i="18"/>
  <c r="R52" i="18"/>
  <c r="Q52" i="18"/>
  <c r="P52" i="18"/>
  <c r="O52" i="18"/>
  <c r="N52" i="18"/>
  <c r="S51" i="18"/>
  <c r="R51" i="18"/>
  <c r="Q51" i="18"/>
  <c r="P51" i="18"/>
  <c r="O51" i="18"/>
  <c r="N51" i="18"/>
  <c r="S50" i="18"/>
  <c r="R50" i="18"/>
  <c r="Q50" i="18"/>
  <c r="P50" i="18"/>
  <c r="O50" i="18"/>
  <c r="N50" i="18"/>
  <c r="S49" i="18"/>
  <c r="R49" i="18"/>
  <c r="Q49" i="18"/>
  <c r="P49" i="18"/>
  <c r="O49" i="18"/>
  <c r="N49" i="18"/>
  <c r="S48" i="18"/>
  <c r="R48" i="18"/>
  <c r="Q48" i="18"/>
  <c r="P48" i="18"/>
  <c r="O48" i="18"/>
  <c r="N48" i="18"/>
  <c r="S47" i="18"/>
  <c r="R47" i="18"/>
  <c r="Q47" i="18"/>
  <c r="P47" i="18"/>
  <c r="O47" i="18"/>
  <c r="N47" i="18"/>
  <c r="S46" i="18"/>
  <c r="R46" i="18"/>
  <c r="Q46" i="18"/>
  <c r="P46" i="18"/>
  <c r="O46" i="18"/>
  <c r="N46" i="18"/>
  <c r="S45" i="18"/>
  <c r="R45" i="18"/>
  <c r="Q45" i="18"/>
  <c r="P45" i="18"/>
  <c r="O45" i="18"/>
  <c r="N45" i="18"/>
  <c r="S44" i="18"/>
  <c r="R44" i="18"/>
  <c r="Q44" i="18"/>
  <c r="P44" i="18"/>
  <c r="O44" i="18"/>
  <c r="N44" i="18"/>
  <c r="S43" i="18"/>
  <c r="R43" i="18"/>
  <c r="Q43" i="18"/>
  <c r="P43" i="18"/>
  <c r="O43" i="18"/>
  <c r="N43" i="18"/>
  <c r="S42" i="18"/>
  <c r="R42" i="18"/>
  <c r="Q42" i="18"/>
  <c r="P42" i="18"/>
  <c r="O42" i="18"/>
  <c r="N42" i="18"/>
  <c r="S41" i="18"/>
  <c r="R41" i="18"/>
  <c r="Q41" i="18"/>
  <c r="P41" i="18"/>
  <c r="O41" i="18"/>
  <c r="N41" i="18"/>
  <c r="S40" i="18"/>
  <c r="R40" i="18"/>
  <c r="Q40" i="18"/>
  <c r="P40" i="18"/>
  <c r="O40" i="18"/>
  <c r="N40" i="18"/>
  <c r="S39" i="18"/>
  <c r="R39" i="18"/>
  <c r="Q39" i="18"/>
  <c r="P39" i="18"/>
  <c r="O39" i="18"/>
  <c r="N39" i="18"/>
  <c r="S38" i="18"/>
  <c r="R38" i="18"/>
  <c r="Q38" i="18"/>
  <c r="P38" i="18"/>
  <c r="O38" i="18"/>
  <c r="N38" i="18"/>
  <c r="S37" i="18"/>
  <c r="R37" i="18"/>
  <c r="Q37" i="18"/>
  <c r="P37" i="18"/>
  <c r="O37" i="18"/>
  <c r="N37" i="18"/>
  <c r="S36" i="18"/>
  <c r="R36" i="18"/>
  <c r="Q36" i="18"/>
  <c r="P36" i="18"/>
  <c r="O36" i="18"/>
  <c r="N36" i="18"/>
  <c r="S35" i="18"/>
  <c r="R35" i="18"/>
  <c r="Q35" i="18"/>
  <c r="P35" i="18"/>
  <c r="O35" i="18"/>
  <c r="N35" i="18"/>
  <c r="S34" i="18"/>
  <c r="R34" i="18"/>
  <c r="Q34" i="18"/>
  <c r="P34" i="18"/>
  <c r="O34" i="18"/>
  <c r="N34" i="18"/>
  <c r="S33" i="18"/>
  <c r="R33" i="18"/>
  <c r="Q33" i="18"/>
  <c r="P33" i="18"/>
  <c r="O33" i="18"/>
  <c r="N33" i="18"/>
  <c r="S32" i="18"/>
  <c r="R32" i="18"/>
  <c r="Q32" i="18"/>
  <c r="P32" i="18"/>
  <c r="O32" i="18"/>
  <c r="N32" i="18"/>
  <c r="S31" i="18"/>
  <c r="R31" i="18"/>
  <c r="Q31" i="18"/>
  <c r="P31" i="18"/>
  <c r="O31" i="18"/>
  <c r="N31" i="18"/>
  <c r="S30" i="18"/>
  <c r="R30" i="18"/>
  <c r="Q30" i="18"/>
  <c r="P30" i="18"/>
  <c r="O30" i="18"/>
  <c r="N30" i="18"/>
  <c r="S29" i="18"/>
  <c r="R29" i="18"/>
  <c r="Q29" i="18"/>
  <c r="P29" i="18"/>
  <c r="O29" i="18"/>
  <c r="N29" i="18"/>
  <c r="S28" i="18"/>
  <c r="R28" i="18"/>
  <c r="Q28" i="18"/>
  <c r="P28" i="18"/>
  <c r="O28" i="18"/>
  <c r="N28" i="18"/>
  <c r="S27" i="18"/>
  <c r="R27" i="18"/>
  <c r="Q27" i="18"/>
  <c r="P27" i="18"/>
  <c r="O27" i="18"/>
  <c r="N27" i="18"/>
  <c r="S26" i="18"/>
  <c r="R26" i="18"/>
  <c r="Q26" i="18"/>
  <c r="P26" i="18"/>
  <c r="O26" i="18"/>
  <c r="N26" i="18"/>
  <c r="S25" i="18"/>
  <c r="R25" i="18"/>
  <c r="Q25" i="18"/>
  <c r="P25" i="18"/>
  <c r="O25" i="18"/>
  <c r="N25" i="18"/>
  <c r="S24" i="18"/>
  <c r="R24" i="18"/>
  <c r="Q24" i="18"/>
  <c r="P24" i="18"/>
  <c r="O24" i="18"/>
  <c r="N24" i="18"/>
  <c r="S23" i="18"/>
  <c r="R23" i="18"/>
  <c r="Q23" i="18"/>
  <c r="P23" i="18"/>
  <c r="O23" i="18"/>
  <c r="N23" i="18"/>
  <c r="S22" i="18"/>
  <c r="R22" i="18"/>
  <c r="Q22" i="18"/>
  <c r="P22" i="18"/>
  <c r="O22" i="18"/>
  <c r="N22" i="18"/>
  <c r="S21" i="18"/>
  <c r="R21" i="18"/>
  <c r="Q21" i="18"/>
  <c r="P21" i="18"/>
  <c r="O21" i="18"/>
  <c r="N21" i="18"/>
  <c r="S20" i="18"/>
  <c r="R20" i="18"/>
  <c r="Q20" i="18"/>
  <c r="P20" i="18"/>
  <c r="O20" i="18"/>
  <c r="N20" i="18"/>
  <c r="S19" i="18"/>
  <c r="R19" i="18"/>
  <c r="R17" i="18" s="1"/>
  <c r="Q19" i="18"/>
  <c r="Q17" i="18" s="1"/>
  <c r="P19" i="18"/>
  <c r="O19" i="18"/>
  <c r="N19" i="18"/>
  <c r="S18" i="18"/>
  <c r="R18" i="18"/>
  <c r="Q18" i="18"/>
  <c r="P18" i="18"/>
  <c r="O18" i="18"/>
  <c r="N18" i="18"/>
  <c r="AK17" i="18"/>
  <c r="AJ17" i="18"/>
  <c r="AI17" i="18"/>
  <c r="AH17" i="18"/>
  <c r="AG17" i="18"/>
  <c r="AF17" i="18"/>
  <c r="AE17" i="18"/>
  <c r="AD17" i="18"/>
  <c r="AC17" i="18"/>
  <c r="AB17" i="18"/>
  <c r="AA17" i="18"/>
  <c r="Z17" i="18"/>
  <c r="Y17" i="18"/>
  <c r="X17" i="18"/>
  <c r="W17" i="18"/>
  <c r="V17" i="18"/>
  <c r="U17" i="18"/>
  <c r="T17" i="18"/>
  <c r="M17" i="18"/>
  <c r="L17" i="18"/>
  <c r="K17" i="18"/>
  <c r="J17" i="18"/>
  <c r="I17" i="18"/>
  <c r="H17" i="18"/>
  <c r="G17" i="18"/>
  <c r="F17" i="18"/>
  <c r="E17" i="18"/>
  <c r="D17" i="18"/>
  <c r="C17" i="18"/>
  <c r="B17" i="18"/>
  <c r="P108" i="18" l="1"/>
  <c r="R108" i="18"/>
  <c r="S108" i="18"/>
  <c r="O108" i="18"/>
  <c r="P17" i="18"/>
  <c r="S17" i="18"/>
  <c r="N17" i="18"/>
  <c r="O17" i="18"/>
  <c r="N108" i="18"/>
  <c r="A180" i="18"/>
  <c r="A208" i="15" l="1"/>
  <c r="D203" i="15"/>
  <c r="C203" i="15"/>
  <c r="B203" i="15" s="1"/>
  <c r="D202" i="15"/>
  <c r="C202" i="15"/>
  <c r="B202" i="15" s="1"/>
  <c r="D201" i="15"/>
  <c r="C201" i="15"/>
  <c r="B201" i="15"/>
  <c r="D200" i="15"/>
  <c r="C200" i="15"/>
  <c r="B200" i="15" s="1"/>
  <c r="D199" i="15"/>
  <c r="C199" i="15"/>
  <c r="B199" i="15" s="1"/>
  <c r="O198" i="15"/>
  <c r="N198" i="15"/>
  <c r="M198" i="15"/>
  <c r="L198" i="15"/>
  <c r="K198" i="15"/>
  <c r="J198" i="15"/>
  <c r="I198" i="15"/>
  <c r="H198" i="15"/>
  <c r="G198" i="15"/>
  <c r="F198" i="15"/>
  <c r="E198" i="15"/>
  <c r="D193" i="15"/>
  <c r="C193" i="15"/>
  <c r="B188" i="15"/>
  <c r="B187" i="15"/>
  <c r="E183" i="15"/>
  <c r="D183" i="15"/>
  <c r="C183" i="15" s="1"/>
  <c r="E182" i="15"/>
  <c r="D182" i="15"/>
  <c r="E177" i="15"/>
  <c r="D177" i="15"/>
  <c r="E176" i="15"/>
  <c r="D176" i="15"/>
  <c r="C176" i="15" s="1"/>
  <c r="E175" i="15"/>
  <c r="D175" i="15"/>
  <c r="E174" i="15"/>
  <c r="D174" i="15"/>
  <c r="C174" i="15" s="1"/>
  <c r="D169" i="15"/>
  <c r="D168" i="15"/>
  <c r="D167" i="15"/>
  <c r="D166" i="15"/>
  <c r="D165" i="15"/>
  <c r="D164" i="15"/>
  <c r="D152" i="15"/>
  <c r="D151" i="15"/>
  <c r="CG147" i="15"/>
  <c r="CA147" i="15"/>
  <c r="G147" i="15" s="1"/>
  <c r="B144" i="15"/>
  <c r="C128" i="15"/>
  <c r="C127" i="15"/>
  <c r="E118" i="15"/>
  <c r="D118" i="15"/>
  <c r="E117" i="15"/>
  <c r="D117" i="15"/>
  <c r="E113" i="15"/>
  <c r="D113" i="15"/>
  <c r="C113" i="15"/>
  <c r="CH113" i="15" s="1"/>
  <c r="E112" i="15"/>
  <c r="D112" i="15"/>
  <c r="E111" i="15"/>
  <c r="D111" i="15"/>
  <c r="C111" i="15" s="1"/>
  <c r="E101" i="15"/>
  <c r="D101" i="15"/>
  <c r="C101" i="15" s="1"/>
  <c r="E100" i="15"/>
  <c r="D100" i="15"/>
  <c r="E99" i="15"/>
  <c r="D99" i="15"/>
  <c r="E98" i="15"/>
  <c r="D98" i="15"/>
  <c r="E97" i="15"/>
  <c r="D97" i="15"/>
  <c r="E96" i="15"/>
  <c r="D96" i="15"/>
  <c r="E95" i="15"/>
  <c r="D95" i="15"/>
  <c r="AO94" i="15"/>
  <c r="AN94" i="15"/>
  <c r="AM94" i="15"/>
  <c r="AL94" i="15"/>
  <c r="AK94" i="15"/>
  <c r="AJ94" i="15"/>
  <c r="AI94" i="15"/>
  <c r="AH94" i="15"/>
  <c r="AG94" i="15"/>
  <c r="AF94" i="15"/>
  <c r="AE94" i="15"/>
  <c r="AD94" i="15"/>
  <c r="AC94" i="15"/>
  <c r="AB94" i="15"/>
  <c r="AA94" i="15"/>
  <c r="Z94" i="15"/>
  <c r="Y94" i="15"/>
  <c r="X94" i="15"/>
  <c r="W94" i="15"/>
  <c r="V94" i="15"/>
  <c r="U94" i="15"/>
  <c r="T94" i="15"/>
  <c r="S94" i="15"/>
  <c r="R94" i="15"/>
  <c r="Q94" i="15"/>
  <c r="P94" i="15"/>
  <c r="O94" i="15"/>
  <c r="N94" i="15"/>
  <c r="M94" i="15"/>
  <c r="L94" i="15"/>
  <c r="K94" i="15"/>
  <c r="J94" i="15"/>
  <c r="I94" i="15"/>
  <c r="H94" i="15"/>
  <c r="G94" i="15"/>
  <c r="F94" i="15"/>
  <c r="E89" i="15"/>
  <c r="D89" i="15"/>
  <c r="C89" i="15"/>
  <c r="B87" i="15"/>
  <c r="B86" i="15"/>
  <c r="B85" i="15"/>
  <c r="B84" i="15"/>
  <c r="B83" i="15"/>
  <c r="B82" i="15"/>
  <c r="B81" i="15"/>
  <c r="B80" i="15"/>
  <c r="B79" i="15"/>
  <c r="B78" i="15"/>
  <c r="B77" i="15"/>
  <c r="B76" i="15"/>
  <c r="B75" i="15"/>
  <c r="B74" i="15"/>
  <c r="B73" i="15"/>
  <c r="B72" i="15"/>
  <c r="B71" i="15"/>
  <c r="B70" i="15"/>
  <c r="B69" i="15"/>
  <c r="AN66" i="15"/>
  <c r="AM66" i="15"/>
  <c r="AL66" i="15"/>
  <c r="AK66" i="15"/>
  <c r="AJ66" i="15"/>
  <c r="AI66" i="15"/>
  <c r="AH66" i="15"/>
  <c r="AG66" i="15"/>
  <c r="AF66" i="15"/>
  <c r="AE66" i="15"/>
  <c r="AD66" i="15"/>
  <c r="AC66" i="15"/>
  <c r="AB66" i="15"/>
  <c r="AA66" i="15"/>
  <c r="Z66" i="15"/>
  <c r="Y66" i="15"/>
  <c r="X66" i="15"/>
  <c r="W66" i="15"/>
  <c r="V66" i="15"/>
  <c r="U66" i="15"/>
  <c r="T66" i="15"/>
  <c r="S66" i="15"/>
  <c r="R66" i="15"/>
  <c r="Q66" i="15"/>
  <c r="P66" i="15"/>
  <c r="O66" i="15"/>
  <c r="N66" i="15"/>
  <c r="M66" i="15"/>
  <c r="L66" i="15"/>
  <c r="K66" i="15"/>
  <c r="J66" i="15"/>
  <c r="I66" i="15"/>
  <c r="H66" i="15"/>
  <c r="G66" i="15"/>
  <c r="F66" i="15"/>
  <c r="E66" i="15"/>
  <c r="D65" i="15"/>
  <c r="C65" i="15"/>
  <c r="B65" i="15" s="1"/>
  <c r="D64" i="15"/>
  <c r="C64" i="15"/>
  <c r="D63" i="15"/>
  <c r="C63" i="15"/>
  <c r="D62" i="15"/>
  <c r="C62" i="15"/>
  <c r="D61" i="15"/>
  <c r="C61" i="15"/>
  <c r="D60" i="15"/>
  <c r="C60" i="15"/>
  <c r="D55" i="15"/>
  <c r="C55" i="15"/>
  <c r="B55" i="15" s="1"/>
  <c r="D54" i="15"/>
  <c r="C54" i="15"/>
  <c r="D53" i="15"/>
  <c r="C53" i="15"/>
  <c r="D52" i="15"/>
  <c r="C52" i="15"/>
  <c r="B52" i="15" s="1"/>
  <c r="D51" i="15"/>
  <c r="C51" i="15"/>
  <c r="D50" i="15"/>
  <c r="C50" i="15"/>
  <c r="B50" i="15" s="1"/>
  <c r="D45" i="15"/>
  <c r="C45" i="15"/>
  <c r="D44" i="15"/>
  <c r="C44" i="15"/>
  <c r="D43" i="15"/>
  <c r="C43" i="15"/>
  <c r="D42" i="15"/>
  <c r="C42" i="15"/>
  <c r="D41" i="15"/>
  <c r="C41" i="15"/>
  <c r="D40" i="15"/>
  <c r="C40" i="15"/>
  <c r="B40" i="15" s="1"/>
  <c r="D35" i="15"/>
  <c r="C35" i="15"/>
  <c r="D34" i="15"/>
  <c r="C34" i="15"/>
  <c r="D33" i="15"/>
  <c r="C33" i="15"/>
  <c r="D32" i="15"/>
  <c r="C32" i="15"/>
  <c r="D31" i="15"/>
  <c r="C31" i="15"/>
  <c r="D30" i="15"/>
  <c r="C30" i="15"/>
  <c r="D25" i="15"/>
  <c r="C25" i="15"/>
  <c r="D24" i="15"/>
  <c r="C24" i="15"/>
  <c r="D23" i="15"/>
  <c r="C23" i="15"/>
  <c r="B23" i="15" s="1"/>
  <c r="D22" i="15"/>
  <c r="C22" i="15"/>
  <c r="B22" i="15" s="1"/>
  <c r="D21" i="15"/>
  <c r="B21" i="15" s="1"/>
  <c r="C21" i="15"/>
  <c r="D20" i="15"/>
  <c r="C20" i="15"/>
  <c r="D15" i="15"/>
  <c r="C15" i="15"/>
  <c r="D14" i="15"/>
  <c r="C14" i="15"/>
  <c r="D13" i="15"/>
  <c r="C13" i="15"/>
  <c r="B13" i="15" s="1"/>
  <c r="D12" i="15"/>
  <c r="C12" i="15"/>
  <c r="B12" i="15" s="1"/>
  <c r="B54" i="15" l="1"/>
  <c r="C100" i="15"/>
  <c r="CH100" i="15" s="1"/>
  <c r="C117" i="15"/>
  <c r="E94" i="15"/>
  <c r="B25" i="15"/>
  <c r="B51" i="15"/>
  <c r="B193" i="15"/>
  <c r="B20" i="15"/>
  <c r="B45" i="15"/>
  <c r="B64" i="15"/>
  <c r="CG64" i="15" s="1"/>
  <c r="CA64" i="15" s="1"/>
  <c r="AO64" i="15" s="1"/>
  <c r="D198" i="15"/>
  <c r="B41" i="15"/>
  <c r="B60" i="15"/>
  <c r="B61" i="15"/>
  <c r="CG61" i="15" s="1"/>
  <c r="CA61" i="15" s="1"/>
  <c r="AO61" i="15" s="1"/>
  <c r="C97" i="15"/>
  <c r="B14" i="15"/>
  <c r="B43" i="15"/>
  <c r="CH101" i="15"/>
  <c r="CG101" i="15"/>
  <c r="CB101" i="15"/>
  <c r="B15" i="15"/>
  <c r="B53" i="15"/>
  <c r="B44" i="15"/>
  <c r="B63" i="15"/>
  <c r="CG63" i="15" s="1"/>
  <c r="CA63" i="15" s="1"/>
  <c r="AO63" i="15" s="1"/>
  <c r="C98" i="15"/>
  <c r="C118" i="15"/>
  <c r="C182" i="15"/>
  <c r="C112" i="15"/>
  <c r="CG112" i="15" s="1"/>
  <c r="C175" i="15"/>
  <c r="C95" i="15"/>
  <c r="B42" i="15"/>
  <c r="D66" i="15"/>
  <c r="B89" i="15"/>
  <c r="D94" i="15"/>
  <c r="CB100" i="15"/>
  <c r="C96" i="15"/>
  <c r="CB113" i="15"/>
  <c r="C198" i="15"/>
  <c r="C99" i="15"/>
  <c r="CA99" i="15" s="1"/>
  <c r="B24" i="15"/>
  <c r="B62" i="15"/>
  <c r="CG62" i="15" s="1"/>
  <c r="CA62" i="15" s="1"/>
  <c r="AO62" i="15" s="1"/>
  <c r="C177" i="15"/>
  <c r="CG60" i="15"/>
  <c r="CA101" i="15"/>
  <c r="C66" i="15"/>
  <c r="CA100" i="15"/>
  <c r="CA113" i="15"/>
  <c r="CG100" i="15"/>
  <c r="CG113" i="15"/>
  <c r="B198" i="15" l="1"/>
  <c r="CB112" i="15"/>
  <c r="CA112" i="15"/>
  <c r="CB99" i="15"/>
  <c r="C94" i="15"/>
  <c r="B66" i="15"/>
  <c r="CH112" i="15"/>
  <c r="CG99" i="15"/>
  <c r="CH99" i="15"/>
  <c r="CA60" i="15"/>
  <c r="AO60" i="15" s="1"/>
  <c r="B208" i="15" l="1"/>
  <c r="C11" i="14"/>
  <c r="D11" i="14"/>
  <c r="E11" i="14"/>
  <c r="F11" i="14"/>
  <c r="B12" i="14"/>
  <c r="B13" i="14"/>
  <c r="B14" i="14"/>
  <c r="B15" i="14"/>
  <c r="B16" i="14"/>
  <c r="B17" i="14"/>
  <c r="E21" i="14"/>
  <c r="F21" i="14"/>
  <c r="G21" i="14"/>
  <c r="H21" i="14"/>
  <c r="I21" i="14"/>
  <c r="J21" i="14"/>
  <c r="K21" i="14"/>
  <c r="L21" i="14"/>
  <c r="M21" i="14"/>
  <c r="N21" i="14"/>
  <c r="O21" i="14"/>
  <c r="P21" i="14"/>
  <c r="Q21" i="14"/>
  <c r="R21" i="14"/>
  <c r="S21" i="14"/>
  <c r="T21" i="14"/>
  <c r="U21" i="14"/>
  <c r="V21" i="14"/>
  <c r="W21" i="14"/>
  <c r="X21" i="14"/>
  <c r="Y21" i="14"/>
  <c r="Z21" i="14"/>
  <c r="AA21" i="14"/>
  <c r="AB21" i="14"/>
  <c r="AC21" i="14"/>
  <c r="AD21" i="14"/>
  <c r="AE21" i="14"/>
  <c r="AF21" i="14"/>
  <c r="AG21" i="14"/>
  <c r="AH21" i="14"/>
  <c r="C22" i="14"/>
  <c r="B22" i="14" s="1"/>
  <c r="D22" i="14"/>
  <c r="C23" i="14"/>
  <c r="D23" i="14"/>
  <c r="C24" i="14"/>
  <c r="D24" i="14"/>
  <c r="C25" i="14"/>
  <c r="D25" i="14"/>
  <c r="C29" i="14"/>
  <c r="B29" i="14" s="1"/>
  <c r="D29" i="14"/>
  <c r="C30" i="14"/>
  <c r="D30" i="14"/>
  <c r="C34" i="14"/>
  <c r="D34" i="14"/>
  <c r="AG34" i="14"/>
  <c r="AG29" i="14" s="1"/>
  <c r="AH34" i="14"/>
  <c r="AH29" i="14" s="1"/>
  <c r="C35" i="14"/>
  <c r="D35" i="14"/>
  <c r="B34" i="14" l="1"/>
  <c r="B25" i="14"/>
  <c r="B35" i="14"/>
  <c r="B11" i="14"/>
  <c r="B24" i="14"/>
  <c r="D21" i="14"/>
  <c r="B23" i="14"/>
  <c r="B30" i="14"/>
  <c r="B21" i="14"/>
  <c r="C21" i="14"/>
  <c r="DB298" i="12" l="1"/>
  <c r="DA298" i="12"/>
  <c r="CB298" i="12"/>
  <c r="CA298" i="12"/>
  <c r="AM298" i="12" s="1"/>
  <c r="D298" i="12"/>
  <c r="C298" i="12"/>
  <c r="DB297" i="12"/>
  <c r="DA297" i="12"/>
  <c r="CB297" i="12"/>
  <c r="CA297" i="12"/>
  <c r="D297" i="12"/>
  <c r="C297" i="12"/>
  <c r="D296" i="12"/>
  <c r="C296" i="12"/>
  <c r="DB291" i="12"/>
  <c r="DA291" i="12"/>
  <c r="CB291" i="12"/>
  <c r="CA291" i="12"/>
  <c r="AE291" i="12" s="1"/>
  <c r="D291" i="12"/>
  <c r="C291" i="12"/>
  <c r="DB290" i="12"/>
  <c r="DA290" i="12"/>
  <c r="CB290" i="12"/>
  <c r="CA290" i="12"/>
  <c r="D290" i="12"/>
  <c r="C290" i="12"/>
  <c r="D285" i="12"/>
  <c r="C285" i="12"/>
  <c r="D284" i="12"/>
  <c r="C284" i="12"/>
  <c r="D283" i="12"/>
  <c r="C283" i="12"/>
  <c r="D282" i="12"/>
  <c r="C282" i="12"/>
  <c r="D281" i="12"/>
  <c r="C281" i="12"/>
  <c r="D280" i="12"/>
  <c r="C280" i="12"/>
  <c r="DB274" i="12"/>
  <c r="DA274" i="12"/>
  <c r="CB274" i="12"/>
  <c r="CA274" i="12"/>
  <c r="DB273" i="12"/>
  <c r="DA273" i="12"/>
  <c r="CB273" i="12"/>
  <c r="CA273" i="12"/>
  <c r="DB272" i="12"/>
  <c r="DA272" i="12"/>
  <c r="CB272" i="12"/>
  <c r="CA272" i="12"/>
  <c r="U272" i="12" s="1"/>
  <c r="DB271" i="12"/>
  <c r="DA271" i="12"/>
  <c r="CB271" i="12"/>
  <c r="CA271" i="12"/>
  <c r="DB270" i="12"/>
  <c r="DA270" i="12"/>
  <c r="CB270" i="12"/>
  <c r="CA270" i="12"/>
  <c r="DB266" i="12"/>
  <c r="DA266" i="12"/>
  <c r="CB266" i="12"/>
  <c r="CA266" i="12"/>
  <c r="DB265" i="12"/>
  <c r="DA265" i="12"/>
  <c r="CB265" i="12"/>
  <c r="CA265" i="12"/>
  <c r="DB264" i="12"/>
  <c r="DA264" i="12"/>
  <c r="CB264" i="12"/>
  <c r="O264" i="12" s="1"/>
  <c r="CA264" i="12"/>
  <c r="DB263" i="12"/>
  <c r="DA263" i="12"/>
  <c r="CB263" i="12"/>
  <c r="CA263" i="12"/>
  <c r="O263" i="12" s="1"/>
  <c r="DB262" i="12"/>
  <c r="DA262" i="12"/>
  <c r="CB262" i="12"/>
  <c r="CA262" i="12"/>
  <c r="DX258" i="12"/>
  <c r="DW258" i="12"/>
  <c r="CW258" i="12" s="1"/>
  <c r="DV258" i="12"/>
  <c r="DU258" i="12"/>
  <c r="CU258" i="12" s="1"/>
  <c r="DT258" i="12"/>
  <c r="DS258" i="12"/>
  <c r="CS258" i="12" s="1"/>
  <c r="DR258" i="12"/>
  <c r="CR258" i="12" s="1"/>
  <c r="DQ258" i="12"/>
  <c r="CQ258" i="12" s="1"/>
  <c r="DP258" i="12"/>
  <c r="DO258" i="12"/>
  <c r="CO258" i="12" s="1"/>
  <c r="DN258" i="12"/>
  <c r="DM258" i="12"/>
  <c r="CM258" i="12" s="1"/>
  <c r="DL258" i="12"/>
  <c r="CL258" i="12" s="1"/>
  <c r="DK258" i="12"/>
  <c r="CK258" i="12" s="1"/>
  <c r="DJ258" i="12"/>
  <c r="CJ258" i="12" s="1"/>
  <c r="DI258" i="12"/>
  <c r="DH258" i="12"/>
  <c r="DG258" i="12"/>
  <c r="DF258" i="12"/>
  <c r="DE258" i="12"/>
  <c r="DD258" i="12"/>
  <c r="DC258" i="12"/>
  <c r="DB258" i="12"/>
  <c r="DA258" i="12"/>
  <c r="CA258" i="12" s="1"/>
  <c r="CX258" i="12"/>
  <c r="CV258" i="12"/>
  <c r="CT258" i="12"/>
  <c r="CP258" i="12"/>
  <c r="CN258" i="12"/>
  <c r="CI258" i="12"/>
  <c r="CH258" i="12"/>
  <c r="CG258" i="12"/>
  <c r="CF258" i="12"/>
  <c r="CE258" i="12"/>
  <c r="CD258" i="12"/>
  <c r="CC258" i="12"/>
  <c r="CB258" i="12"/>
  <c r="DX257" i="12"/>
  <c r="DW257" i="12"/>
  <c r="CW257" i="12" s="1"/>
  <c r="DV257" i="12"/>
  <c r="CV257" i="12" s="1"/>
  <c r="DU257" i="12"/>
  <c r="CU257" i="12" s="1"/>
  <c r="DT257" i="12"/>
  <c r="DS257" i="12"/>
  <c r="CS257" i="12" s="1"/>
  <c r="DR257" i="12"/>
  <c r="DQ257" i="12"/>
  <c r="CQ257" i="12" s="1"/>
  <c r="DP257" i="12"/>
  <c r="CP257" i="12" s="1"/>
  <c r="DO257" i="12"/>
  <c r="CO257" i="12" s="1"/>
  <c r="DN257" i="12"/>
  <c r="DM257" i="12"/>
  <c r="CM257" i="12" s="1"/>
  <c r="DL257" i="12"/>
  <c r="DK257" i="12"/>
  <c r="CK257" i="12" s="1"/>
  <c r="DJ257" i="12"/>
  <c r="CJ257" i="12" s="1"/>
  <c r="DI257" i="12"/>
  <c r="CI257" i="12" s="1"/>
  <c r="DH257" i="12"/>
  <c r="DG257" i="12"/>
  <c r="CG257" i="12" s="1"/>
  <c r="DF257" i="12"/>
  <c r="DE257" i="12"/>
  <c r="DD257" i="12"/>
  <c r="DC257" i="12"/>
  <c r="DB257" i="12"/>
  <c r="DA257" i="12"/>
  <c r="CA257" i="12" s="1"/>
  <c r="CX257" i="12"/>
  <c r="CT257" i="12"/>
  <c r="CR257" i="12"/>
  <c r="CN257" i="12"/>
  <c r="CL257" i="12"/>
  <c r="CH257" i="12"/>
  <c r="CF257" i="12"/>
  <c r="CE257" i="12"/>
  <c r="CD257" i="12"/>
  <c r="CC257" i="12"/>
  <c r="CB257" i="12"/>
  <c r="DX256" i="12"/>
  <c r="DW256" i="12"/>
  <c r="CW256" i="12" s="1"/>
  <c r="DV256" i="12"/>
  <c r="CV256" i="12" s="1"/>
  <c r="DU256" i="12"/>
  <c r="CU256" i="12" s="1"/>
  <c r="DT256" i="12"/>
  <c r="CT256" i="12" s="1"/>
  <c r="DS256" i="12"/>
  <c r="DR256" i="12"/>
  <c r="CR256" i="12" s="1"/>
  <c r="DQ256" i="12"/>
  <c r="DP256" i="12"/>
  <c r="CP256" i="12" s="1"/>
  <c r="DO256" i="12"/>
  <c r="CO256" i="12" s="1"/>
  <c r="DN256" i="12"/>
  <c r="CN256" i="12" s="1"/>
  <c r="DM256" i="12"/>
  <c r="DL256" i="12"/>
  <c r="CL256" i="12" s="1"/>
  <c r="DK256" i="12"/>
  <c r="DJ256" i="12"/>
  <c r="CJ256" i="12" s="1"/>
  <c r="DI256" i="12"/>
  <c r="CI256" i="12" s="1"/>
  <c r="DH256" i="12"/>
  <c r="CH256" i="12" s="1"/>
  <c r="DG256" i="12"/>
  <c r="DF256" i="12"/>
  <c r="DE256" i="12"/>
  <c r="DD256" i="12"/>
  <c r="DC256" i="12"/>
  <c r="DB256" i="12"/>
  <c r="DA256" i="12"/>
  <c r="CX256" i="12"/>
  <c r="CS256" i="12"/>
  <c r="CQ256" i="12"/>
  <c r="CM256" i="12"/>
  <c r="CK256" i="12"/>
  <c r="CG256" i="12"/>
  <c r="CF256" i="12"/>
  <c r="CE256" i="12"/>
  <c r="CD256" i="12"/>
  <c r="CC256" i="12"/>
  <c r="CB256" i="12"/>
  <c r="CA256" i="12"/>
  <c r="DX255" i="12"/>
  <c r="DW255" i="12"/>
  <c r="DV255" i="12"/>
  <c r="DU255" i="12"/>
  <c r="DT255" i="12"/>
  <c r="DS255" i="12"/>
  <c r="DR255" i="12"/>
  <c r="DQ255" i="12"/>
  <c r="DP255" i="12"/>
  <c r="DO255" i="12"/>
  <c r="DN255" i="12"/>
  <c r="DM255" i="12"/>
  <c r="DL255" i="12"/>
  <c r="DK255" i="12"/>
  <c r="DJ255" i="12"/>
  <c r="DI255" i="12"/>
  <c r="DH255" i="12"/>
  <c r="DG255" i="12"/>
  <c r="DF255" i="12"/>
  <c r="DE255" i="12"/>
  <c r="DD255" i="12"/>
  <c r="DC255" i="12"/>
  <c r="DB255" i="12"/>
  <c r="DA255" i="12"/>
  <c r="CX255" i="12"/>
  <c r="CW255" i="12"/>
  <c r="CV255" i="12"/>
  <c r="CU255" i="12"/>
  <c r="CT255" i="12"/>
  <c r="CS255" i="12"/>
  <c r="CR255" i="12"/>
  <c r="CQ255" i="12"/>
  <c r="CP255" i="12"/>
  <c r="CO255" i="12"/>
  <c r="CN255" i="12"/>
  <c r="CM255" i="12"/>
  <c r="CL255" i="12"/>
  <c r="CK255" i="12"/>
  <c r="CJ255" i="12"/>
  <c r="CI255" i="12"/>
  <c r="CH255" i="12"/>
  <c r="CG255" i="12"/>
  <c r="CF255" i="12"/>
  <c r="CE255" i="12"/>
  <c r="CD255" i="12"/>
  <c r="CC255" i="12"/>
  <c r="CB255" i="12"/>
  <c r="CA255" i="12"/>
  <c r="DX254" i="12"/>
  <c r="DW254" i="12"/>
  <c r="DV254" i="12"/>
  <c r="DU254" i="12"/>
  <c r="DT254" i="12"/>
  <c r="DS254" i="12"/>
  <c r="DR254" i="12"/>
  <c r="DQ254" i="12"/>
  <c r="DP254" i="12"/>
  <c r="DO254" i="12"/>
  <c r="DN254" i="12"/>
  <c r="DM254" i="12"/>
  <c r="DL254" i="12"/>
  <c r="DK254" i="12"/>
  <c r="DJ254" i="12"/>
  <c r="DI254" i="12"/>
  <c r="DH254" i="12"/>
  <c r="DG254" i="12"/>
  <c r="DF254" i="12"/>
  <c r="DE254" i="12"/>
  <c r="DD254" i="12"/>
  <c r="DC254" i="12"/>
  <c r="DB254" i="12"/>
  <c r="DA254" i="12"/>
  <c r="CX254" i="12"/>
  <c r="CW254" i="12"/>
  <c r="CV254" i="12"/>
  <c r="CU254" i="12"/>
  <c r="CT254" i="12"/>
  <c r="CS254" i="12"/>
  <c r="CR254" i="12"/>
  <c r="CQ254" i="12"/>
  <c r="CP254" i="12"/>
  <c r="CO254" i="12"/>
  <c r="CN254" i="12"/>
  <c r="CM254" i="12"/>
  <c r="CL254" i="12"/>
  <c r="CK254" i="12"/>
  <c r="CJ254" i="12"/>
  <c r="CI254" i="12"/>
  <c r="CH254" i="12"/>
  <c r="CG254" i="12"/>
  <c r="CF254" i="12"/>
  <c r="CE254" i="12"/>
  <c r="CD254" i="12"/>
  <c r="CC254" i="12"/>
  <c r="CB254" i="12"/>
  <c r="CA254" i="12"/>
  <c r="DX253" i="12"/>
  <c r="DW253" i="12"/>
  <c r="CW253" i="12" s="1"/>
  <c r="DV253" i="12"/>
  <c r="DU253" i="12"/>
  <c r="CU253" i="12" s="1"/>
  <c r="DT253" i="12"/>
  <c r="CT253" i="12" s="1"/>
  <c r="DS253" i="12"/>
  <c r="CS253" i="12" s="1"/>
  <c r="DR253" i="12"/>
  <c r="DQ253" i="12"/>
  <c r="CQ253" i="12" s="1"/>
  <c r="DP253" i="12"/>
  <c r="DO253" i="12"/>
  <c r="CO253" i="12" s="1"/>
  <c r="DN253" i="12"/>
  <c r="CN253" i="12" s="1"/>
  <c r="DM253" i="12"/>
  <c r="CM253" i="12" s="1"/>
  <c r="DL253" i="12"/>
  <c r="DK253" i="12"/>
  <c r="CK253" i="12" s="1"/>
  <c r="DJ253" i="12"/>
  <c r="DI253" i="12"/>
  <c r="CI253" i="12" s="1"/>
  <c r="DH253" i="12"/>
  <c r="CH253" i="12" s="1"/>
  <c r="DG253" i="12"/>
  <c r="CG253" i="12" s="1"/>
  <c r="DF253" i="12"/>
  <c r="DE253" i="12"/>
  <c r="DD253" i="12"/>
  <c r="DC253" i="12"/>
  <c r="DB253" i="12"/>
  <c r="DA253" i="12"/>
  <c r="CA253" i="12" s="1"/>
  <c r="CX253" i="12"/>
  <c r="CV253" i="12"/>
  <c r="CR253" i="12"/>
  <c r="CP253" i="12"/>
  <c r="CL253" i="12"/>
  <c r="CJ253" i="12"/>
  <c r="CF253" i="12"/>
  <c r="CE253" i="12"/>
  <c r="CD253" i="12"/>
  <c r="CC253" i="12"/>
  <c r="CB253" i="12"/>
  <c r="DX252" i="12"/>
  <c r="DW252" i="12"/>
  <c r="CW252" i="12" s="1"/>
  <c r="DV252" i="12"/>
  <c r="CV252" i="12" s="1"/>
  <c r="DU252" i="12"/>
  <c r="DT252" i="12"/>
  <c r="CT252" i="12" s="1"/>
  <c r="DS252" i="12"/>
  <c r="CS252" i="12" s="1"/>
  <c r="DR252" i="12"/>
  <c r="CR252" i="12" s="1"/>
  <c r="DQ252" i="12"/>
  <c r="DP252" i="12"/>
  <c r="CP252" i="12" s="1"/>
  <c r="DO252" i="12"/>
  <c r="DN252" i="12"/>
  <c r="CN252" i="12" s="1"/>
  <c r="DM252" i="12"/>
  <c r="CM252" i="12" s="1"/>
  <c r="DL252" i="12"/>
  <c r="CL252" i="12" s="1"/>
  <c r="DK252" i="12"/>
  <c r="DJ252" i="12"/>
  <c r="CJ252" i="12" s="1"/>
  <c r="DI252" i="12"/>
  <c r="DH252" i="12"/>
  <c r="CH252" i="12" s="1"/>
  <c r="DG252" i="12"/>
  <c r="CG252" i="12" s="1"/>
  <c r="DF252" i="12"/>
  <c r="DE252" i="12"/>
  <c r="DD252" i="12"/>
  <c r="DC252" i="12"/>
  <c r="DB252" i="12"/>
  <c r="DA252" i="12"/>
  <c r="CA252" i="12" s="1"/>
  <c r="CX252" i="12"/>
  <c r="CU252" i="12"/>
  <c r="CQ252" i="12"/>
  <c r="CO252" i="12"/>
  <c r="CK252" i="12"/>
  <c r="CI252" i="12"/>
  <c r="CF252" i="12"/>
  <c r="CE252" i="12"/>
  <c r="CD252" i="12"/>
  <c r="CC252" i="12"/>
  <c r="CB252" i="12"/>
  <c r="DX251" i="12"/>
  <c r="DW251" i="12"/>
  <c r="DV251" i="12"/>
  <c r="DU251" i="12"/>
  <c r="DT251" i="12"/>
  <c r="DS251" i="12"/>
  <c r="DR251" i="12"/>
  <c r="DQ251" i="12"/>
  <c r="DP251" i="12"/>
  <c r="DO251" i="12"/>
  <c r="DN251" i="12"/>
  <c r="DM251" i="12"/>
  <c r="DL251" i="12"/>
  <c r="DK251" i="12"/>
  <c r="DJ251" i="12"/>
  <c r="DI251" i="12"/>
  <c r="DH251" i="12"/>
  <c r="DG251" i="12"/>
  <c r="DF251" i="12"/>
  <c r="DE251" i="12"/>
  <c r="DD251" i="12"/>
  <c r="DC251" i="12"/>
  <c r="DB251" i="12"/>
  <c r="DA251" i="12"/>
  <c r="CX251" i="12"/>
  <c r="CW251" i="12"/>
  <c r="CV251" i="12"/>
  <c r="CU251" i="12"/>
  <c r="CT251" i="12"/>
  <c r="CS251" i="12"/>
  <c r="CR251" i="12"/>
  <c r="CQ251" i="12"/>
  <c r="CP251" i="12"/>
  <c r="CO251" i="12"/>
  <c r="CN251" i="12"/>
  <c r="CM251" i="12"/>
  <c r="CL251" i="12"/>
  <c r="CK251" i="12"/>
  <c r="CJ251" i="12"/>
  <c r="CI251" i="12"/>
  <c r="CH251" i="12"/>
  <c r="CG251" i="12"/>
  <c r="CF251" i="12"/>
  <c r="CE251" i="12"/>
  <c r="CD251" i="12"/>
  <c r="CC251" i="12"/>
  <c r="CB251" i="12"/>
  <c r="CA251" i="12"/>
  <c r="DX250" i="12"/>
  <c r="DW250" i="12"/>
  <c r="CW250" i="12" s="1"/>
  <c r="DV250" i="12"/>
  <c r="DU250" i="12"/>
  <c r="CU250" i="12" s="1"/>
  <c r="DT250" i="12"/>
  <c r="DS250" i="12"/>
  <c r="CS250" i="12" s="1"/>
  <c r="DR250" i="12"/>
  <c r="CR250" i="12" s="1"/>
  <c r="DQ250" i="12"/>
  <c r="DP250" i="12"/>
  <c r="DO250" i="12"/>
  <c r="CO250" i="12" s="1"/>
  <c r="DN250" i="12"/>
  <c r="DM250" i="12"/>
  <c r="CM250" i="12" s="1"/>
  <c r="DL250" i="12"/>
  <c r="CL250" i="12" s="1"/>
  <c r="DK250" i="12"/>
  <c r="CK250" i="12" s="1"/>
  <c r="DJ250" i="12"/>
  <c r="DI250" i="12"/>
  <c r="CI250" i="12" s="1"/>
  <c r="DH250" i="12"/>
  <c r="DG250" i="12"/>
  <c r="CG250" i="12" s="1"/>
  <c r="DF250" i="12"/>
  <c r="DE250" i="12"/>
  <c r="DD250" i="12"/>
  <c r="DC250" i="12"/>
  <c r="DB250" i="12"/>
  <c r="DA250" i="12"/>
  <c r="CA250" i="12" s="1"/>
  <c r="CX250" i="12"/>
  <c r="CV250" i="12"/>
  <c r="CT250" i="12"/>
  <c r="CQ250" i="12"/>
  <c r="CP250" i="12"/>
  <c r="CN250" i="12"/>
  <c r="CJ250" i="12"/>
  <c r="CH250" i="12"/>
  <c r="CF250" i="12"/>
  <c r="CE250" i="12"/>
  <c r="CD250" i="12"/>
  <c r="CC250" i="12"/>
  <c r="CB250" i="12"/>
  <c r="DX249" i="12"/>
  <c r="DW249" i="12"/>
  <c r="DV249" i="12"/>
  <c r="DU249" i="12"/>
  <c r="DT249" i="12"/>
  <c r="DS249" i="12"/>
  <c r="DR249" i="12"/>
  <c r="DQ249" i="12"/>
  <c r="DP249" i="12"/>
  <c r="DO249" i="12"/>
  <c r="DN249" i="12"/>
  <c r="DM249" i="12"/>
  <c r="DL249" i="12"/>
  <c r="DK249" i="12"/>
  <c r="DJ249" i="12"/>
  <c r="DI249" i="12"/>
  <c r="DH249" i="12"/>
  <c r="DG249" i="12"/>
  <c r="DF249" i="12"/>
  <c r="DE249" i="12"/>
  <c r="DD249" i="12"/>
  <c r="DC249" i="12"/>
  <c r="DB249" i="12"/>
  <c r="DA249" i="12"/>
  <c r="CX249" i="12"/>
  <c r="CW249" i="12"/>
  <c r="CV249" i="12"/>
  <c r="CU249" i="12"/>
  <c r="CT249" i="12"/>
  <c r="CS249" i="12"/>
  <c r="CR249" i="12"/>
  <c r="CQ249" i="12"/>
  <c r="CP249" i="12"/>
  <c r="CO249" i="12"/>
  <c r="CN249" i="12"/>
  <c r="CM249" i="12"/>
  <c r="CL249" i="12"/>
  <c r="CK249" i="12"/>
  <c r="CJ249" i="12"/>
  <c r="CI249" i="12"/>
  <c r="CH249" i="12"/>
  <c r="CG249" i="12"/>
  <c r="CF249" i="12"/>
  <c r="CE249" i="12"/>
  <c r="CD249" i="12"/>
  <c r="CC249" i="12"/>
  <c r="CB249" i="12"/>
  <c r="CA249" i="12"/>
  <c r="DX248" i="12"/>
  <c r="DW248" i="12"/>
  <c r="DV248" i="12"/>
  <c r="DU248" i="12"/>
  <c r="DT248" i="12"/>
  <c r="DS248" i="12"/>
  <c r="DR248" i="12"/>
  <c r="DQ248" i="12"/>
  <c r="DP248" i="12"/>
  <c r="DO248" i="12"/>
  <c r="DN248" i="12"/>
  <c r="DM248" i="12"/>
  <c r="DL248" i="12"/>
  <c r="DK248" i="12"/>
  <c r="DJ248" i="12"/>
  <c r="DI248" i="12"/>
  <c r="DH248" i="12"/>
  <c r="DG248" i="12"/>
  <c r="DF248" i="12"/>
  <c r="DE248" i="12"/>
  <c r="DD248" i="12"/>
  <c r="DC248" i="12"/>
  <c r="DB248" i="12"/>
  <c r="DA248" i="12"/>
  <c r="CX248" i="12"/>
  <c r="CW248" i="12"/>
  <c r="CV248" i="12"/>
  <c r="CU248" i="12"/>
  <c r="CT248" i="12"/>
  <c r="CS248" i="12"/>
  <c r="CR248" i="12"/>
  <c r="CQ248" i="12"/>
  <c r="CP248" i="12"/>
  <c r="CO248" i="12"/>
  <c r="CN248" i="12"/>
  <c r="CM248" i="12"/>
  <c r="CL248" i="12"/>
  <c r="CK248" i="12"/>
  <c r="CJ248" i="12"/>
  <c r="CI248" i="12"/>
  <c r="CH248" i="12"/>
  <c r="CG248" i="12"/>
  <c r="CF248" i="12"/>
  <c r="CE248" i="12"/>
  <c r="CD248" i="12"/>
  <c r="CC248" i="12"/>
  <c r="CB248" i="12"/>
  <c r="CA248" i="12"/>
  <c r="DX247" i="12"/>
  <c r="DW247" i="12"/>
  <c r="DV247" i="12"/>
  <c r="DU247" i="12"/>
  <c r="DT247" i="12"/>
  <c r="CT247" i="12" s="1"/>
  <c r="DS247" i="12"/>
  <c r="DR247" i="12"/>
  <c r="CR247" i="12" s="1"/>
  <c r="DQ247" i="12"/>
  <c r="CQ247" i="12" s="1"/>
  <c r="DP247" i="12"/>
  <c r="CP247" i="12" s="1"/>
  <c r="DO247" i="12"/>
  <c r="CO247" i="12" s="1"/>
  <c r="DN247" i="12"/>
  <c r="CN247" i="12" s="1"/>
  <c r="DM247" i="12"/>
  <c r="DL247" i="12"/>
  <c r="CL247" i="12" s="1"/>
  <c r="DK247" i="12"/>
  <c r="CK247" i="12" s="1"/>
  <c r="DJ247" i="12"/>
  <c r="CJ247" i="12" s="1"/>
  <c r="DI247" i="12"/>
  <c r="DH247" i="12"/>
  <c r="DG247" i="12"/>
  <c r="DF247" i="12"/>
  <c r="DE247" i="12"/>
  <c r="DD247" i="12"/>
  <c r="DC247" i="12"/>
  <c r="DB247" i="12"/>
  <c r="DA247" i="12"/>
  <c r="CX247" i="12"/>
  <c r="CW247" i="12"/>
  <c r="CV247" i="12"/>
  <c r="CU247" i="12"/>
  <c r="CS247" i="12"/>
  <c r="CM247" i="12"/>
  <c r="CI247" i="12"/>
  <c r="CH247" i="12"/>
  <c r="CG247" i="12"/>
  <c r="CF247" i="12"/>
  <c r="CE247" i="12"/>
  <c r="CD247" i="12"/>
  <c r="CC247" i="12"/>
  <c r="CB247" i="12"/>
  <c r="CA247" i="12"/>
  <c r="DX246" i="12"/>
  <c r="DW246" i="12"/>
  <c r="DV246" i="12"/>
  <c r="DU246" i="12"/>
  <c r="DT246" i="12"/>
  <c r="DS246" i="12"/>
  <c r="DR246" i="12"/>
  <c r="DQ246" i="12"/>
  <c r="DP246" i="12"/>
  <c r="DO246" i="12"/>
  <c r="DN246" i="12"/>
  <c r="DM246" i="12"/>
  <c r="DL246" i="12"/>
  <c r="DK246" i="12"/>
  <c r="DJ246" i="12"/>
  <c r="DI246" i="12"/>
  <c r="DH246" i="12"/>
  <c r="DG246" i="12"/>
  <c r="DF246" i="12"/>
  <c r="DE246" i="12"/>
  <c r="DD246" i="12"/>
  <c r="DC246" i="12"/>
  <c r="DB246" i="12"/>
  <c r="DA246" i="12"/>
  <c r="CX246" i="12"/>
  <c r="CW246" i="12"/>
  <c r="CV246" i="12"/>
  <c r="CU246" i="12"/>
  <c r="CT246" i="12"/>
  <c r="CS246" i="12"/>
  <c r="CR246" i="12"/>
  <c r="CQ246" i="12"/>
  <c r="CP246" i="12"/>
  <c r="CO246" i="12"/>
  <c r="CN246" i="12"/>
  <c r="CM246" i="12"/>
  <c r="CL246" i="12"/>
  <c r="CK246" i="12"/>
  <c r="CJ246" i="12"/>
  <c r="CI246" i="12"/>
  <c r="CH246" i="12"/>
  <c r="CG246" i="12"/>
  <c r="CF246" i="12"/>
  <c r="CE246" i="12"/>
  <c r="CD246" i="12"/>
  <c r="CC246" i="12"/>
  <c r="CB246" i="12"/>
  <c r="CA246" i="12"/>
  <c r="DX245" i="12"/>
  <c r="DW245" i="12"/>
  <c r="DV245" i="12"/>
  <c r="DU245" i="12"/>
  <c r="DT245" i="12"/>
  <c r="DS245" i="12"/>
  <c r="DR245" i="12"/>
  <c r="DQ245" i="12"/>
  <c r="DP245" i="12"/>
  <c r="DO245" i="12"/>
  <c r="DN245" i="12"/>
  <c r="DM245" i="12"/>
  <c r="DL245" i="12"/>
  <c r="DK245" i="12"/>
  <c r="DJ245" i="12"/>
  <c r="DI245" i="12"/>
  <c r="DH245" i="12"/>
  <c r="DG245" i="12"/>
  <c r="DF245" i="12"/>
  <c r="DE245" i="12"/>
  <c r="DD245" i="12"/>
  <c r="DC245" i="12"/>
  <c r="DB245" i="12"/>
  <c r="DA245" i="12"/>
  <c r="CX245" i="12"/>
  <c r="CW245" i="12"/>
  <c r="CV245" i="12"/>
  <c r="CU245" i="12"/>
  <c r="CT245" i="12"/>
  <c r="CS245" i="12"/>
  <c r="CR245" i="12"/>
  <c r="CQ245" i="12"/>
  <c r="CP245" i="12"/>
  <c r="CO245" i="12"/>
  <c r="CN245" i="12"/>
  <c r="CM245" i="12"/>
  <c r="CL245" i="12"/>
  <c r="CK245" i="12"/>
  <c r="CJ245" i="12"/>
  <c r="CI245" i="12"/>
  <c r="CH245" i="12"/>
  <c r="CG245" i="12"/>
  <c r="CF245" i="12"/>
  <c r="CE245" i="12"/>
  <c r="CD245" i="12"/>
  <c r="CC245" i="12"/>
  <c r="CB245" i="12"/>
  <c r="CA245" i="12"/>
  <c r="DX244" i="12"/>
  <c r="DW244" i="12"/>
  <c r="DV244" i="12"/>
  <c r="DU244" i="12"/>
  <c r="DT244" i="12"/>
  <c r="DS244" i="12"/>
  <c r="DR244" i="12"/>
  <c r="DQ244" i="12"/>
  <c r="DP244" i="12"/>
  <c r="DO244" i="12"/>
  <c r="DN244" i="12"/>
  <c r="DM244" i="12"/>
  <c r="DL244" i="12"/>
  <c r="DK244" i="12"/>
  <c r="DJ244" i="12"/>
  <c r="DI244" i="12"/>
  <c r="DH244" i="12"/>
  <c r="DG244" i="12"/>
  <c r="DF244" i="12"/>
  <c r="DE244" i="12"/>
  <c r="DD244" i="12"/>
  <c r="DC244" i="12"/>
  <c r="DB244" i="12"/>
  <c r="DA244" i="12"/>
  <c r="CX244" i="12"/>
  <c r="CW244" i="12"/>
  <c r="CV244" i="12"/>
  <c r="CU244" i="12"/>
  <c r="CT244" i="12"/>
  <c r="CS244" i="12"/>
  <c r="CR244" i="12"/>
  <c r="CQ244" i="12"/>
  <c r="CP244" i="12"/>
  <c r="CO244" i="12"/>
  <c r="CN244" i="12"/>
  <c r="CM244" i="12"/>
  <c r="CL244" i="12"/>
  <c r="CK244" i="12"/>
  <c r="CJ244" i="12"/>
  <c r="CI244" i="12"/>
  <c r="CH244" i="12"/>
  <c r="CG244" i="12"/>
  <c r="CF244" i="12"/>
  <c r="CE244" i="12"/>
  <c r="CD244" i="12"/>
  <c r="CC244" i="12"/>
  <c r="CB244" i="12"/>
  <c r="CA244" i="12"/>
  <c r="DX243" i="12"/>
  <c r="DW243" i="12"/>
  <c r="DV243" i="12"/>
  <c r="DU243" i="12"/>
  <c r="DT243" i="12"/>
  <c r="DS243" i="12"/>
  <c r="DR243" i="12"/>
  <c r="DQ243" i="12"/>
  <c r="DP243" i="12"/>
  <c r="DO243" i="12"/>
  <c r="DN243" i="12"/>
  <c r="DM243" i="12"/>
  <c r="DL243" i="12"/>
  <c r="DK243" i="12"/>
  <c r="DJ243" i="12"/>
  <c r="DI243" i="12"/>
  <c r="CI243" i="12" s="1"/>
  <c r="DH243" i="12"/>
  <c r="CH243" i="12" s="1"/>
  <c r="DG243" i="12"/>
  <c r="DF243" i="12"/>
  <c r="DE243" i="12"/>
  <c r="DD243" i="12"/>
  <c r="DC243" i="12"/>
  <c r="DB243" i="12"/>
  <c r="DA243" i="12"/>
  <c r="CX243" i="12"/>
  <c r="CW243" i="12"/>
  <c r="CV243" i="12"/>
  <c r="CU243" i="12"/>
  <c r="CT243" i="12"/>
  <c r="CS243" i="12"/>
  <c r="CR243" i="12"/>
  <c r="CQ243" i="12"/>
  <c r="CP243" i="12"/>
  <c r="CO243" i="12"/>
  <c r="CN243" i="12"/>
  <c r="CM243" i="12"/>
  <c r="CL243" i="12"/>
  <c r="CK243" i="12"/>
  <c r="CJ243" i="12"/>
  <c r="CG243" i="12"/>
  <c r="CF243" i="12"/>
  <c r="CE243" i="12"/>
  <c r="CD243" i="12"/>
  <c r="CC243" i="12"/>
  <c r="CB243" i="12"/>
  <c r="CA243" i="12"/>
  <c r="DX242" i="12"/>
  <c r="DW242" i="12"/>
  <c r="DV242" i="12"/>
  <c r="DU242" i="12"/>
  <c r="DT242" i="12"/>
  <c r="CT242" i="12" s="1"/>
  <c r="DS242" i="12"/>
  <c r="CS242" i="12" s="1"/>
  <c r="DR242" i="12"/>
  <c r="DQ242" i="12"/>
  <c r="CQ242" i="12" s="1"/>
  <c r="DP242" i="12"/>
  <c r="CP242" i="12" s="1"/>
  <c r="DO242" i="12"/>
  <c r="CO242" i="12" s="1"/>
  <c r="DN242" i="12"/>
  <c r="DM242" i="12"/>
  <c r="CM242" i="12" s="1"/>
  <c r="DL242" i="12"/>
  <c r="DK242" i="12"/>
  <c r="CK242" i="12" s="1"/>
  <c r="DJ242" i="12"/>
  <c r="CJ242" i="12" s="1"/>
  <c r="DI242" i="12"/>
  <c r="CI242" i="12" s="1"/>
  <c r="DH242" i="12"/>
  <c r="CH242" i="12" s="1"/>
  <c r="DG242" i="12"/>
  <c r="CG242" i="12" s="1"/>
  <c r="DF242" i="12"/>
  <c r="DE242" i="12"/>
  <c r="DD242" i="12"/>
  <c r="DC242" i="12"/>
  <c r="DB242" i="12"/>
  <c r="DA242" i="12"/>
  <c r="CA242" i="12" s="1"/>
  <c r="CX242" i="12"/>
  <c r="CW242" i="12"/>
  <c r="CV242" i="12"/>
  <c r="CU242" i="12"/>
  <c r="CR242" i="12"/>
  <c r="CN242" i="12"/>
  <c r="CL242" i="12"/>
  <c r="CF242" i="12"/>
  <c r="CE242" i="12"/>
  <c r="CD242" i="12"/>
  <c r="CC242" i="12"/>
  <c r="CB242" i="12"/>
  <c r="DX241" i="12"/>
  <c r="DW241" i="12"/>
  <c r="DV241" i="12"/>
  <c r="DU241" i="12"/>
  <c r="DT241" i="12"/>
  <c r="DS241" i="12"/>
  <c r="DR241" i="12"/>
  <c r="DQ241" i="12"/>
  <c r="DP241" i="12"/>
  <c r="DO241" i="12"/>
  <c r="DN241" i="12"/>
  <c r="DM241" i="12"/>
  <c r="DL241" i="12"/>
  <c r="DK241" i="12"/>
  <c r="DJ241" i="12"/>
  <c r="DI241" i="12"/>
  <c r="DH241" i="12"/>
  <c r="DG241" i="12"/>
  <c r="DF241" i="12"/>
  <c r="DE241" i="12"/>
  <c r="DD241" i="12"/>
  <c r="DC241" i="12"/>
  <c r="DB241" i="12"/>
  <c r="DA241" i="12"/>
  <c r="CX241" i="12"/>
  <c r="CW241" i="12"/>
  <c r="CV241" i="12"/>
  <c r="CU241" i="12"/>
  <c r="CT241" i="12"/>
  <c r="CS241" i="12"/>
  <c r="CR241" i="12"/>
  <c r="CQ241" i="12"/>
  <c r="CP241" i="12"/>
  <c r="CO241" i="12"/>
  <c r="CN241" i="12"/>
  <c r="CM241" i="12"/>
  <c r="CL241" i="12"/>
  <c r="CK241" i="12"/>
  <c r="CJ241" i="12"/>
  <c r="CI241" i="12"/>
  <c r="CH241" i="12"/>
  <c r="CG241" i="12"/>
  <c r="CF241" i="12"/>
  <c r="CE241" i="12"/>
  <c r="CD241" i="12"/>
  <c r="CC241" i="12"/>
  <c r="CB241" i="12"/>
  <c r="CA241" i="12"/>
  <c r="DX240" i="12"/>
  <c r="DW240" i="12"/>
  <c r="DV240" i="12"/>
  <c r="DU240" i="12"/>
  <c r="DT240" i="12"/>
  <c r="DS240" i="12"/>
  <c r="DR240" i="12"/>
  <c r="CR240" i="12" s="1"/>
  <c r="DQ240" i="12"/>
  <c r="CQ240" i="12" s="1"/>
  <c r="DP240" i="12"/>
  <c r="DO240" i="12"/>
  <c r="DN240" i="12"/>
  <c r="CN240" i="12" s="1"/>
  <c r="DM240" i="12"/>
  <c r="DL240" i="12"/>
  <c r="CL240" i="12" s="1"/>
  <c r="DK240" i="12"/>
  <c r="CK240" i="12" s="1"/>
  <c r="DJ240" i="12"/>
  <c r="CJ240" i="12" s="1"/>
  <c r="DI240" i="12"/>
  <c r="DH240" i="12"/>
  <c r="CH240" i="12" s="1"/>
  <c r="DG240" i="12"/>
  <c r="DF240" i="12"/>
  <c r="DE240" i="12"/>
  <c r="DD240" i="12"/>
  <c r="DC240" i="12"/>
  <c r="DB240" i="12"/>
  <c r="DA240" i="12"/>
  <c r="CX240" i="12"/>
  <c r="CW240" i="12"/>
  <c r="CV240" i="12"/>
  <c r="CU240" i="12"/>
  <c r="CT240" i="12"/>
  <c r="CS240" i="12"/>
  <c r="CP240" i="12"/>
  <c r="CO240" i="12"/>
  <c r="CM240" i="12"/>
  <c r="CI240" i="12"/>
  <c r="CG240" i="12"/>
  <c r="CF240" i="12"/>
  <c r="CE240" i="12"/>
  <c r="CD240" i="12"/>
  <c r="CC240" i="12"/>
  <c r="CB240" i="12"/>
  <c r="CA240" i="12"/>
  <c r="DX239" i="12"/>
  <c r="DW239" i="12"/>
  <c r="DV239" i="12"/>
  <c r="DU239" i="12"/>
  <c r="DT239" i="12"/>
  <c r="DS239" i="12"/>
  <c r="DR239" i="12"/>
  <c r="DQ239" i="12"/>
  <c r="DP239" i="12"/>
  <c r="DO239" i="12"/>
  <c r="DN239" i="12"/>
  <c r="DM239" i="12"/>
  <c r="DL239" i="12"/>
  <c r="DK239" i="12"/>
  <c r="DJ239" i="12"/>
  <c r="DI239" i="12"/>
  <c r="DH239" i="12"/>
  <c r="DG239" i="12"/>
  <c r="DF239" i="12"/>
  <c r="DE239" i="12"/>
  <c r="DD239" i="12"/>
  <c r="DC239" i="12"/>
  <c r="DB239" i="12"/>
  <c r="DA239" i="12"/>
  <c r="CX239" i="12"/>
  <c r="CW239" i="12"/>
  <c r="CV239" i="12"/>
  <c r="CU239" i="12"/>
  <c r="CT239" i="12"/>
  <c r="CS239" i="12"/>
  <c r="CR239" i="12"/>
  <c r="CQ239" i="12"/>
  <c r="CP239" i="12"/>
  <c r="CO239" i="12"/>
  <c r="CN239" i="12"/>
  <c r="CM239" i="12"/>
  <c r="CL239" i="12"/>
  <c r="CK239" i="12"/>
  <c r="CJ239" i="12"/>
  <c r="CI239" i="12"/>
  <c r="CH239" i="12"/>
  <c r="CG239" i="12"/>
  <c r="CF239" i="12"/>
  <c r="CE239" i="12"/>
  <c r="CD239" i="12"/>
  <c r="CC239" i="12"/>
  <c r="CB239" i="12"/>
  <c r="CA239" i="12"/>
  <c r="DX238" i="12"/>
  <c r="DW238" i="12"/>
  <c r="DV238" i="12"/>
  <c r="DU238" i="12"/>
  <c r="DT238" i="12"/>
  <c r="DS238" i="12"/>
  <c r="CS238" i="12" s="1"/>
  <c r="DR238" i="12"/>
  <c r="DQ238" i="12"/>
  <c r="CQ238" i="12" s="1"/>
  <c r="DP238" i="12"/>
  <c r="CP238" i="12" s="1"/>
  <c r="DO238" i="12"/>
  <c r="DN238" i="12"/>
  <c r="DM238" i="12"/>
  <c r="CM238" i="12" s="1"/>
  <c r="DL238" i="12"/>
  <c r="DK238" i="12"/>
  <c r="CK238" i="12" s="1"/>
  <c r="DJ238" i="12"/>
  <c r="CJ238" i="12" s="1"/>
  <c r="DI238" i="12"/>
  <c r="CI238" i="12" s="1"/>
  <c r="DH238" i="12"/>
  <c r="DG238" i="12"/>
  <c r="CG238" i="12" s="1"/>
  <c r="DF238" i="12"/>
  <c r="DE238" i="12"/>
  <c r="DD238" i="12"/>
  <c r="DC238" i="12"/>
  <c r="DB238" i="12"/>
  <c r="DA238" i="12"/>
  <c r="CA238" i="12" s="1"/>
  <c r="CX238" i="12"/>
  <c r="CW238" i="12"/>
  <c r="CV238" i="12"/>
  <c r="CU238" i="12"/>
  <c r="CT238" i="12"/>
  <c r="CR238" i="12"/>
  <c r="CO238" i="12"/>
  <c r="CN238" i="12"/>
  <c r="CL238" i="12"/>
  <c r="CH238" i="12"/>
  <c r="CF238" i="12"/>
  <c r="CE238" i="12"/>
  <c r="CD238" i="12"/>
  <c r="CC238" i="12"/>
  <c r="CB238" i="12"/>
  <c r="DX237" i="12"/>
  <c r="DW237" i="12"/>
  <c r="DV237" i="12"/>
  <c r="DU237" i="12"/>
  <c r="DT237" i="12"/>
  <c r="DS237" i="12"/>
  <c r="DR237" i="12"/>
  <c r="CR237" i="12" s="1"/>
  <c r="DQ237" i="12"/>
  <c r="DP237" i="12"/>
  <c r="CP237" i="12" s="1"/>
  <c r="DO237" i="12"/>
  <c r="CO237" i="12" s="1"/>
  <c r="DN237" i="12"/>
  <c r="DM237" i="12"/>
  <c r="DL237" i="12"/>
  <c r="CL237" i="12" s="1"/>
  <c r="DK237" i="12"/>
  <c r="DJ237" i="12"/>
  <c r="CJ237" i="12" s="1"/>
  <c r="DI237" i="12"/>
  <c r="CI237" i="12" s="1"/>
  <c r="DH237" i="12"/>
  <c r="CH237" i="12" s="1"/>
  <c r="DG237" i="12"/>
  <c r="DF237" i="12"/>
  <c r="DE237" i="12"/>
  <c r="DD237" i="12"/>
  <c r="DC237" i="12"/>
  <c r="DB237" i="12"/>
  <c r="DA237" i="12"/>
  <c r="CX237" i="12"/>
  <c r="CW237" i="12"/>
  <c r="CV237" i="12"/>
  <c r="CU237" i="12"/>
  <c r="CT237" i="12"/>
  <c r="CS237" i="12"/>
  <c r="CQ237" i="12"/>
  <c r="CN237" i="12"/>
  <c r="CM237" i="12"/>
  <c r="CK237" i="12"/>
  <c r="CG237" i="12"/>
  <c r="CF237" i="12"/>
  <c r="CE237" i="12"/>
  <c r="CD237" i="12"/>
  <c r="CC237" i="12"/>
  <c r="CB237" i="12"/>
  <c r="CA237" i="12"/>
  <c r="DX236" i="12"/>
  <c r="DW236" i="12"/>
  <c r="DV236" i="12"/>
  <c r="DU236" i="12"/>
  <c r="DT236" i="12"/>
  <c r="CT236" i="12" s="1"/>
  <c r="DS236" i="12"/>
  <c r="CS236" i="12" s="1"/>
  <c r="DR236" i="12"/>
  <c r="CR236" i="12" s="1"/>
  <c r="DQ236" i="12"/>
  <c r="CQ236" i="12" s="1"/>
  <c r="DP236" i="12"/>
  <c r="DO236" i="12"/>
  <c r="DN236" i="12"/>
  <c r="CN236" i="12" s="1"/>
  <c r="DM236" i="12"/>
  <c r="CM236" i="12" s="1"/>
  <c r="DL236" i="12"/>
  <c r="DK236" i="12"/>
  <c r="DJ236" i="12"/>
  <c r="DI236" i="12"/>
  <c r="CI236" i="12" s="1"/>
  <c r="DH236" i="12"/>
  <c r="CH236" i="12" s="1"/>
  <c r="DG236" i="12"/>
  <c r="CG236" i="12" s="1"/>
  <c r="DF236" i="12"/>
  <c r="DE236" i="12"/>
  <c r="DD236" i="12"/>
  <c r="DC236" i="12"/>
  <c r="DB236" i="12"/>
  <c r="DA236" i="12"/>
  <c r="CA236" i="12" s="1"/>
  <c r="CX236" i="12"/>
  <c r="CW236" i="12"/>
  <c r="CV236" i="12"/>
  <c r="CU236" i="12"/>
  <c r="CP236" i="12"/>
  <c r="CO236" i="12"/>
  <c r="CL236" i="12"/>
  <c r="CK236" i="12"/>
  <c r="CJ236" i="12"/>
  <c r="CF236" i="12"/>
  <c r="CE236" i="12"/>
  <c r="CD236" i="12"/>
  <c r="CC236" i="12"/>
  <c r="CB236" i="12"/>
  <c r="DV231" i="12"/>
  <c r="DU231" i="12"/>
  <c r="DT231" i="12"/>
  <c r="DS231" i="12"/>
  <c r="DR231" i="12"/>
  <c r="DQ231" i="12"/>
  <c r="DP231" i="12"/>
  <c r="DO231" i="12"/>
  <c r="DN231" i="12"/>
  <c r="DM231" i="12"/>
  <c r="DL231" i="12"/>
  <c r="DK231" i="12"/>
  <c r="DJ231" i="12"/>
  <c r="DI231" i="12"/>
  <c r="DH231" i="12"/>
  <c r="DG231" i="12"/>
  <c r="DF231" i="12"/>
  <c r="CV231" i="12"/>
  <c r="CU231" i="12"/>
  <c r="CT231" i="12"/>
  <c r="CS231" i="12"/>
  <c r="CR231" i="12"/>
  <c r="CQ231" i="12"/>
  <c r="CP231" i="12"/>
  <c r="CO231" i="12"/>
  <c r="CN231" i="12"/>
  <c r="CM231" i="12"/>
  <c r="CL231" i="12"/>
  <c r="CK231" i="12"/>
  <c r="CJ231" i="12"/>
  <c r="CI231" i="12"/>
  <c r="CH231" i="12"/>
  <c r="CG231" i="12"/>
  <c r="CF231" i="12"/>
  <c r="C231" i="12"/>
  <c r="B231" i="12"/>
  <c r="CD231" i="12" s="1"/>
  <c r="DV230" i="12"/>
  <c r="DU230" i="12"/>
  <c r="DT230" i="12"/>
  <c r="DS230" i="12"/>
  <c r="DR230" i="12"/>
  <c r="DQ230" i="12"/>
  <c r="DP230" i="12"/>
  <c r="DO230" i="12"/>
  <c r="DN230" i="12"/>
  <c r="DM230" i="12"/>
  <c r="DL230" i="12"/>
  <c r="DK230" i="12"/>
  <c r="DJ230" i="12"/>
  <c r="DI230" i="12"/>
  <c r="DH230" i="12"/>
  <c r="DG230" i="12"/>
  <c r="DF230" i="12"/>
  <c r="CV230" i="12"/>
  <c r="CU230" i="12"/>
  <c r="CT230" i="12"/>
  <c r="CS230" i="12"/>
  <c r="CR230" i="12"/>
  <c r="CQ230" i="12"/>
  <c r="CP230" i="12"/>
  <c r="CO230" i="12"/>
  <c r="CN230" i="12"/>
  <c r="CM230" i="12"/>
  <c r="CL230" i="12"/>
  <c r="CK230" i="12"/>
  <c r="CJ230" i="12"/>
  <c r="CI230" i="12"/>
  <c r="CH230" i="12"/>
  <c r="CG230" i="12"/>
  <c r="CF230" i="12"/>
  <c r="C230" i="12"/>
  <c r="B230" i="12"/>
  <c r="DV229" i="12"/>
  <c r="DU229" i="12"/>
  <c r="DT229" i="12"/>
  <c r="DS229" i="12"/>
  <c r="DR229" i="12"/>
  <c r="DQ229" i="12"/>
  <c r="DP229" i="12"/>
  <c r="DO229" i="12"/>
  <c r="DN229" i="12"/>
  <c r="DM229" i="12"/>
  <c r="DL229" i="12"/>
  <c r="DK229" i="12"/>
  <c r="DJ229" i="12"/>
  <c r="DI229" i="12"/>
  <c r="DH229" i="12"/>
  <c r="DG229" i="12"/>
  <c r="DF229" i="12"/>
  <c r="CV229" i="12"/>
  <c r="CU229" i="12"/>
  <c r="CT229" i="12"/>
  <c r="CS229" i="12"/>
  <c r="CR229" i="12"/>
  <c r="CQ229" i="12"/>
  <c r="CP229" i="12"/>
  <c r="CO229" i="12"/>
  <c r="CN229" i="12"/>
  <c r="CM229" i="12"/>
  <c r="CL229" i="12"/>
  <c r="CK229" i="12"/>
  <c r="CJ229" i="12"/>
  <c r="CI229" i="12"/>
  <c r="CH229" i="12"/>
  <c r="CG229" i="12"/>
  <c r="CF229" i="12"/>
  <c r="C229" i="12"/>
  <c r="B229" i="12"/>
  <c r="CE229" i="12" s="1"/>
  <c r="DV228" i="12"/>
  <c r="DU228" i="12"/>
  <c r="DT228" i="12"/>
  <c r="DS228" i="12"/>
  <c r="DR228" i="12"/>
  <c r="DQ228" i="12"/>
  <c r="DP228" i="12"/>
  <c r="DO228" i="12"/>
  <c r="DN228" i="12"/>
  <c r="DM228" i="12"/>
  <c r="DL228" i="12"/>
  <c r="DK228" i="12"/>
  <c r="DJ228" i="12"/>
  <c r="DI228" i="12"/>
  <c r="DH228" i="12"/>
  <c r="DG228" i="12"/>
  <c r="DF228" i="12"/>
  <c r="CV228" i="12"/>
  <c r="CU228" i="12"/>
  <c r="CT228" i="12"/>
  <c r="CS228" i="12"/>
  <c r="CR228" i="12"/>
  <c r="CQ228" i="12"/>
  <c r="CP228" i="12"/>
  <c r="CO228" i="12"/>
  <c r="CN228" i="12"/>
  <c r="CM228" i="12"/>
  <c r="CL228" i="12"/>
  <c r="CK228" i="12"/>
  <c r="CJ228" i="12"/>
  <c r="CI228" i="12"/>
  <c r="CH228" i="12"/>
  <c r="CG228" i="12"/>
  <c r="CF228" i="12"/>
  <c r="C228" i="12"/>
  <c r="B228" i="12"/>
  <c r="CD228" i="12" s="1"/>
  <c r="DV227" i="12"/>
  <c r="DU227" i="12"/>
  <c r="DT227" i="12"/>
  <c r="DS227" i="12"/>
  <c r="DR227" i="12"/>
  <c r="DQ227" i="12"/>
  <c r="DP227" i="12"/>
  <c r="DO227" i="12"/>
  <c r="DN227" i="12"/>
  <c r="DM227" i="12"/>
  <c r="DL227" i="12"/>
  <c r="DK227" i="12"/>
  <c r="DJ227" i="12"/>
  <c r="DI227" i="12"/>
  <c r="DH227" i="12"/>
  <c r="DG227" i="12"/>
  <c r="DF227" i="12"/>
  <c r="CV227" i="12"/>
  <c r="CU227" i="12"/>
  <c r="CT227" i="12"/>
  <c r="CS227" i="12"/>
  <c r="CR227" i="12"/>
  <c r="CQ227" i="12"/>
  <c r="CP227" i="12"/>
  <c r="CO227" i="12"/>
  <c r="CN227" i="12"/>
  <c r="CM227" i="12"/>
  <c r="CL227" i="12"/>
  <c r="CK227" i="12"/>
  <c r="CJ227" i="12"/>
  <c r="CI227" i="12"/>
  <c r="CH227" i="12"/>
  <c r="CG227" i="12"/>
  <c r="CF227" i="12"/>
  <c r="C227" i="12"/>
  <c r="B227" i="12"/>
  <c r="CE227" i="12" s="1"/>
  <c r="DV226" i="12"/>
  <c r="DU226" i="12"/>
  <c r="DT226" i="12"/>
  <c r="DS226" i="12"/>
  <c r="DR226" i="12"/>
  <c r="DQ226" i="12"/>
  <c r="DP226" i="12"/>
  <c r="DO226" i="12"/>
  <c r="DN226" i="12"/>
  <c r="DM226" i="12"/>
  <c r="DL226" i="12"/>
  <c r="DK226" i="12"/>
  <c r="DJ226" i="12"/>
  <c r="DI226" i="12"/>
  <c r="DH226" i="12"/>
  <c r="DG226" i="12"/>
  <c r="DF226" i="12"/>
  <c r="CV226" i="12"/>
  <c r="CU226" i="12"/>
  <c r="CT226" i="12"/>
  <c r="CS226" i="12"/>
  <c r="CR226" i="12"/>
  <c r="CQ226" i="12"/>
  <c r="CP226" i="12"/>
  <c r="CO226" i="12"/>
  <c r="CN226" i="12"/>
  <c r="CM226" i="12"/>
  <c r="CL226" i="12"/>
  <c r="CK226" i="12"/>
  <c r="CJ226" i="12"/>
  <c r="CI226" i="12"/>
  <c r="CH226" i="12"/>
  <c r="CG226" i="12"/>
  <c r="CF226" i="12"/>
  <c r="C226" i="12"/>
  <c r="B226" i="12"/>
  <c r="DV225" i="12"/>
  <c r="DU225" i="12"/>
  <c r="DT225" i="12"/>
  <c r="DS225" i="12"/>
  <c r="DR225" i="12"/>
  <c r="DQ225" i="12"/>
  <c r="DP225" i="12"/>
  <c r="DO225" i="12"/>
  <c r="DN225" i="12"/>
  <c r="DM225" i="12"/>
  <c r="DL225" i="12"/>
  <c r="DK225" i="12"/>
  <c r="DJ225" i="12"/>
  <c r="DI225" i="12"/>
  <c r="DH225" i="12"/>
  <c r="DG225" i="12"/>
  <c r="DF225" i="12"/>
  <c r="CV225" i="12"/>
  <c r="CU225" i="12"/>
  <c r="CT225" i="12"/>
  <c r="CS225" i="12"/>
  <c r="CR225" i="12"/>
  <c r="CQ225" i="12"/>
  <c r="CP225" i="12"/>
  <c r="CO225" i="12"/>
  <c r="CN225" i="12"/>
  <c r="CM225" i="12"/>
  <c r="CL225" i="12"/>
  <c r="CK225" i="12"/>
  <c r="CJ225" i="12"/>
  <c r="CI225" i="12"/>
  <c r="CH225" i="12"/>
  <c r="CG225" i="12"/>
  <c r="CF225" i="12"/>
  <c r="C225" i="12"/>
  <c r="B225" i="12"/>
  <c r="CC225" i="12" s="1"/>
  <c r="DV220" i="12"/>
  <c r="DU220" i="12"/>
  <c r="DT220" i="12"/>
  <c r="DS220" i="12"/>
  <c r="DR220" i="12"/>
  <c r="DQ220" i="12"/>
  <c r="DP220" i="12"/>
  <c r="DO220" i="12"/>
  <c r="DN220" i="12"/>
  <c r="DM220" i="12"/>
  <c r="DL220" i="12"/>
  <c r="DK220" i="12"/>
  <c r="DJ220" i="12"/>
  <c r="DI220" i="12"/>
  <c r="DH220" i="12"/>
  <c r="DG220" i="12"/>
  <c r="DF220" i="12"/>
  <c r="CV220" i="12"/>
  <c r="CU220" i="12"/>
  <c r="CT220" i="12"/>
  <c r="CS220" i="12"/>
  <c r="CR220" i="12"/>
  <c r="CQ220" i="12"/>
  <c r="CP220" i="12"/>
  <c r="CO220" i="12"/>
  <c r="CN220" i="12"/>
  <c r="CM220" i="12"/>
  <c r="CL220" i="12"/>
  <c r="CK220" i="12"/>
  <c r="CJ220" i="12"/>
  <c r="CI220" i="12"/>
  <c r="CH220" i="12"/>
  <c r="CG220" i="12"/>
  <c r="CF220" i="12"/>
  <c r="CE220" i="12"/>
  <c r="C220" i="12"/>
  <c r="B220" i="12"/>
  <c r="DC220" i="12" s="1"/>
  <c r="DV219" i="12"/>
  <c r="DU219" i="12"/>
  <c r="DT219" i="12"/>
  <c r="DS219" i="12"/>
  <c r="DR219" i="12"/>
  <c r="DQ219" i="12"/>
  <c r="DP219" i="12"/>
  <c r="DO219" i="12"/>
  <c r="DN219" i="12"/>
  <c r="DM219" i="12"/>
  <c r="DL219" i="12"/>
  <c r="DK219" i="12"/>
  <c r="DJ219" i="12"/>
  <c r="DI219" i="12"/>
  <c r="DH219" i="12"/>
  <c r="DG219" i="12"/>
  <c r="DF219" i="12"/>
  <c r="DE219" i="12"/>
  <c r="CV219" i="12"/>
  <c r="CU219" i="12"/>
  <c r="CT219" i="12"/>
  <c r="CS219" i="12"/>
  <c r="CR219" i="12"/>
  <c r="CQ219" i="12"/>
  <c r="CP219" i="12"/>
  <c r="CO219" i="12"/>
  <c r="CN219" i="12"/>
  <c r="CM219" i="12"/>
  <c r="CL219" i="12"/>
  <c r="CK219" i="12"/>
  <c r="CJ219" i="12"/>
  <c r="CI219" i="12"/>
  <c r="CH219" i="12"/>
  <c r="CG219" i="12"/>
  <c r="CF219" i="12"/>
  <c r="CC219" i="12"/>
  <c r="C219" i="12"/>
  <c r="B219" i="12"/>
  <c r="DV218" i="12"/>
  <c r="DU218" i="12"/>
  <c r="DT218" i="12"/>
  <c r="DS218" i="12"/>
  <c r="DR218" i="12"/>
  <c r="DQ218" i="12"/>
  <c r="DP218" i="12"/>
  <c r="DO218" i="12"/>
  <c r="DN218" i="12"/>
  <c r="DM218" i="12"/>
  <c r="DL218" i="12"/>
  <c r="DK218" i="12"/>
  <c r="DJ218" i="12"/>
  <c r="DI218" i="12"/>
  <c r="DH218" i="12"/>
  <c r="DG218" i="12"/>
  <c r="DF218" i="12"/>
  <c r="CV218" i="12"/>
  <c r="CU218" i="12"/>
  <c r="CT218" i="12"/>
  <c r="CS218" i="12"/>
  <c r="CR218" i="12"/>
  <c r="CQ218" i="12"/>
  <c r="CP218" i="12"/>
  <c r="CO218" i="12"/>
  <c r="CN218" i="12"/>
  <c r="CM218" i="12"/>
  <c r="CL218" i="12"/>
  <c r="CK218" i="12"/>
  <c r="CJ218" i="12"/>
  <c r="CI218" i="12"/>
  <c r="CH218" i="12"/>
  <c r="CG218" i="12"/>
  <c r="CF218" i="12"/>
  <c r="C218" i="12"/>
  <c r="B218" i="12"/>
  <c r="DV217" i="12"/>
  <c r="DU217" i="12"/>
  <c r="DT217" i="12"/>
  <c r="DS217" i="12"/>
  <c r="DR217" i="12"/>
  <c r="DQ217" i="12"/>
  <c r="DP217" i="12"/>
  <c r="DO217" i="12"/>
  <c r="DN217" i="12"/>
  <c r="DM217" i="12"/>
  <c r="DL217" i="12"/>
  <c r="DK217" i="12"/>
  <c r="DJ217" i="12"/>
  <c r="DI217" i="12"/>
  <c r="DH217" i="12"/>
  <c r="DG217" i="12"/>
  <c r="DF217" i="12"/>
  <c r="CV217" i="12"/>
  <c r="CU217" i="12"/>
  <c r="CT217" i="12"/>
  <c r="CS217" i="12"/>
  <c r="CR217" i="12"/>
  <c r="CQ217" i="12"/>
  <c r="CP217" i="12"/>
  <c r="CO217" i="12"/>
  <c r="CN217" i="12"/>
  <c r="CM217" i="12"/>
  <c r="CL217" i="12"/>
  <c r="CK217" i="12"/>
  <c r="CJ217" i="12"/>
  <c r="CI217" i="12"/>
  <c r="CH217" i="12"/>
  <c r="CG217" i="12"/>
  <c r="CF217" i="12"/>
  <c r="C217" i="12"/>
  <c r="B217" i="12"/>
  <c r="DV216" i="12"/>
  <c r="DU216" i="12"/>
  <c r="DT216" i="12"/>
  <c r="DS216" i="12"/>
  <c r="DR216" i="12"/>
  <c r="DQ216" i="12"/>
  <c r="DP216" i="12"/>
  <c r="DO216" i="12"/>
  <c r="DN216" i="12"/>
  <c r="DM216" i="12"/>
  <c r="DL216" i="12"/>
  <c r="DK216" i="12"/>
  <c r="DJ216" i="12"/>
  <c r="DI216" i="12"/>
  <c r="DH216" i="12"/>
  <c r="DG216" i="12"/>
  <c r="DF216" i="12"/>
  <c r="CV216" i="12"/>
  <c r="CU216" i="12"/>
  <c r="CT216" i="12"/>
  <c r="CS216" i="12"/>
  <c r="CR216" i="12"/>
  <c r="CQ216" i="12"/>
  <c r="CP216" i="12"/>
  <c r="CO216" i="12"/>
  <c r="CN216" i="12"/>
  <c r="CM216" i="12"/>
  <c r="CL216" i="12"/>
  <c r="CK216" i="12"/>
  <c r="CJ216" i="12"/>
  <c r="CI216" i="12"/>
  <c r="CH216" i="12"/>
  <c r="CG216" i="12"/>
  <c r="CF216" i="12"/>
  <c r="C216" i="12"/>
  <c r="B216" i="12"/>
  <c r="DB216" i="12" s="1"/>
  <c r="DV215" i="12"/>
  <c r="DU215" i="12"/>
  <c r="DT215" i="12"/>
  <c r="DS215" i="12"/>
  <c r="DR215" i="12"/>
  <c r="DQ215" i="12"/>
  <c r="DP215" i="12"/>
  <c r="DO215" i="12"/>
  <c r="DN215" i="12"/>
  <c r="DM215" i="12"/>
  <c r="DL215" i="12"/>
  <c r="DK215" i="12"/>
  <c r="DJ215" i="12"/>
  <c r="DI215" i="12"/>
  <c r="DH215" i="12"/>
  <c r="DG215" i="12"/>
  <c r="DF215" i="12"/>
  <c r="CV215" i="12"/>
  <c r="CU215" i="12"/>
  <c r="CT215" i="12"/>
  <c r="CS215" i="12"/>
  <c r="CR215" i="12"/>
  <c r="CQ215" i="12"/>
  <c r="CP215" i="12"/>
  <c r="CO215" i="12"/>
  <c r="CN215" i="12"/>
  <c r="CM215" i="12"/>
  <c r="CL215" i="12"/>
  <c r="CK215" i="12"/>
  <c r="CJ215" i="12"/>
  <c r="CI215" i="12"/>
  <c r="CH215" i="12"/>
  <c r="CG215" i="12"/>
  <c r="CF215" i="12"/>
  <c r="C215" i="12"/>
  <c r="B215" i="12"/>
  <c r="DV214" i="12"/>
  <c r="DU214" i="12"/>
  <c r="DT214" i="12"/>
  <c r="DS214" i="12"/>
  <c r="DR214" i="12"/>
  <c r="DQ214" i="12"/>
  <c r="DP214" i="12"/>
  <c r="DO214" i="12"/>
  <c r="DN214" i="12"/>
  <c r="DM214" i="12"/>
  <c r="DL214" i="12"/>
  <c r="DK214" i="12"/>
  <c r="DJ214" i="12"/>
  <c r="DI214" i="12"/>
  <c r="DH214" i="12"/>
  <c r="DG214" i="12"/>
  <c r="DF214" i="12"/>
  <c r="CV214" i="12"/>
  <c r="CU214" i="12"/>
  <c r="CT214" i="12"/>
  <c r="CS214" i="12"/>
  <c r="CR214" i="12"/>
  <c r="CQ214" i="12"/>
  <c r="CP214" i="12"/>
  <c r="CO214" i="12"/>
  <c r="CN214" i="12"/>
  <c r="CM214" i="12"/>
  <c r="CL214" i="12"/>
  <c r="CK214" i="12"/>
  <c r="CJ214" i="12"/>
  <c r="CI214" i="12"/>
  <c r="CH214" i="12"/>
  <c r="CG214" i="12"/>
  <c r="CF214" i="12"/>
  <c r="C214" i="12"/>
  <c r="B214" i="12"/>
  <c r="D209" i="12"/>
  <c r="DC209" i="12" s="1"/>
  <c r="CC209" i="12" s="1"/>
  <c r="C209" i="12"/>
  <c r="DD208" i="12"/>
  <c r="CD208" i="12" s="1"/>
  <c r="D208" i="12"/>
  <c r="C208" i="12"/>
  <c r="DB208" i="12" s="1"/>
  <c r="CB208" i="12" s="1"/>
  <c r="DH207" i="12"/>
  <c r="CH207" i="12" s="1"/>
  <c r="D207" i="12"/>
  <c r="DE207" i="12" s="1"/>
  <c r="CE207" i="12" s="1"/>
  <c r="C207" i="12"/>
  <c r="DW207" i="12" s="1"/>
  <c r="CW207" i="12" s="1"/>
  <c r="D206" i="12"/>
  <c r="DX206" i="12" s="1"/>
  <c r="CX206" i="12" s="1"/>
  <c r="C206" i="12"/>
  <c r="DH206" i="12" s="1"/>
  <c r="CH206" i="12" s="1"/>
  <c r="D205" i="12"/>
  <c r="C205" i="12"/>
  <c r="DX204" i="12"/>
  <c r="CX204" i="12" s="1"/>
  <c r="D204" i="12"/>
  <c r="DG204" i="12" s="1"/>
  <c r="CG204" i="12" s="1"/>
  <c r="C204" i="12"/>
  <c r="DD204" i="12" s="1"/>
  <c r="CD204" i="12" s="1"/>
  <c r="D203" i="12"/>
  <c r="DG203" i="12" s="1"/>
  <c r="CG203" i="12" s="1"/>
  <c r="C203" i="12"/>
  <c r="DB203" i="12" s="1"/>
  <c r="CB203" i="12" s="1"/>
  <c r="D202" i="12"/>
  <c r="DC202" i="12" s="1"/>
  <c r="CC202" i="12" s="1"/>
  <c r="C202" i="12"/>
  <c r="DW202" i="12" s="1"/>
  <c r="CW202" i="12" s="1"/>
  <c r="D201" i="12"/>
  <c r="DX201" i="12" s="1"/>
  <c r="CX201" i="12" s="1"/>
  <c r="C201" i="12"/>
  <c r="DX200" i="12"/>
  <c r="CX200" i="12" s="1"/>
  <c r="D200" i="12"/>
  <c r="DC200" i="12" s="1"/>
  <c r="CC200" i="12" s="1"/>
  <c r="C200" i="12"/>
  <c r="DW200" i="12" s="1"/>
  <c r="CW200" i="12" s="1"/>
  <c r="D199" i="12"/>
  <c r="DX199" i="12" s="1"/>
  <c r="CX199" i="12" s="1"/>
  <c r="C199" i="12"/>
  <c r="D198" i="12"/>
  <c r="DI198" i="12" s="1"/>
  <c r="CI198" i="12" s="1"/>
  <c r="C198" i="12"/>
  <c r="DB198" i="12" s="1"/>
  <c r="CB198" i="12" s="1"/>
  <c r="D197" i="12"/>
  <c r="DX197" i="12" s="1"/>
  <c r="CX197" i="12" s="1"/>
  <c r="C197" i="12"/>
  <c r="D196" i="12"/>
  <c r="DI196" i="12" s="1"/>
  <c r="CI196" i="12" s="1"/>
  <c r="C196" i="12"/>
  <c r="D195" i="12"/>
  <c r="DE195" i="12" s="1"/>
  <c r="CE195" i="12" s="1"/>
  <c r="C195" i="12"/>
  <c r="DW195" i="12" s="1"/>
  <c r="CW195" i="12" s="1"/>
  <c r="DB194" i="12"/>
  <c r="CB194" i="12" s="1"/>
  <c r="D194" i="12"/>
  <c r="DX194" i="12" s="1"/>
  <c r="CX194" i="12" s="1"/>
  <c r="C194" i="12"/>
  <c r="DH194" i="12" s="1"/>
  <c r="CH194" i="12" s="1"/>
  <c r="DE193" i="12"/>
  <c r="CE193" i="12" s="1"/>
  <c r="DC193" i="12"/>
  <c r="CC193" i="12" s="1"/>
  <c r="D193" i="12"/>
  <c r="DI193" i="12" s="1"/>
  <c r="CI193" i="12" s="1"/>
  <c r="C193" i="12"/>
  <c r="DA193" i="12" s="1"/>
  <c r="CA193" i="12" s="1"/>
  <c r="D192" i="12"/>
  <c r="C192" i="12"/>
  <c r="DF192" i="12" s="1"/>
  <c r="CF192" i="12" s="1"/>
  <c r="D191" i="12"/>
  <c r="DE191" i="12" s="1"/>
  <c r="CE191" i="12" s="1"/>
  <c r="C191" i="12"/>
  <c r="D190" i="12"/>
  <c r="C190" i="12"/>
  <c r="DF189" i="12"/>
  <c r="CF189" i="12" s="1"/>
  <c r="D189" i="12"/>
  <c r="C189" i="12"/>
  <c r="DB189" i="12" s="1"/>
  <c r="CB189" i="12" s="1"/>
  <c r="D188" i="12"/>
  <c r="C188" i="12"/>
  <c r="D187" i="12"/>
  <c r="DI187" i="12" s="1"/>
  <c r="CI187" i="12" s="1"/>
  <c r="C187" i="12"/>
  <c r="DH187" i="12" s="1"/>
  <c r="CH187" i="12" s="1"/>
  <c r="D182" i="12"/>
  <c r="C182" i="12"/>
  <c r="DW182" i="12" s="1"/>
  <c r="CW182" i="12" s="1"/>
  <c r="D181" i="12"/>
  <c r="DX181" i="12" s="1"/>
  <c r="CX181" i="12" s="1"/>
  <c r="C181" i="12"/>
  <c r="DW181" i="12" s="1"/>
  <c r="CW181" i="12" s="1"/>
  <c r="D180" i="12"/>
  <c r="DC180" i="12" s="1"/>
  <c r="CC180" i="12" s="1"/>
  <c r="C180" i="12"/>
  <c r="D179" i="12"/>
  <c r="DI179" i="12" s="1"/>
  <c r="CI179" i="12" s="1"/>
  <c r="C179" i="12"/>
  <c r="D178" i="12"/>
  <c r="DX178" i="12" s="1"/>
  <c r="CX178" i="12" s="1"/>
  <c r="C178" i="12"/>
  <c r="DH178" i="12" s="1"/>
  <c r="CH178" i="12" s="1"/>
  <c r="DB177" i="12"/>
  <c r="CB177" i="12" s="1"/>
  <c r="D177" i="12"/>
  <c r="DX177" i="12" s="1"/>
  <c r="CX177" i="12" s="1"/>
  <c r="C177" i="12"/>
  <c r="DF177" i="12" s="1"/>
  <c r="CF177" i="12" s="1"/>
  <c r="D176" i="12"/>
  <c r="DG176" i="12" s="1"/>
  <c r="CG176" i="12" s="1"/>
  <c r="C176" i="12"/>
  <c r="DH176" i="12" s="1"/>
  <c r="CH176" i="12" s="1"/>
  <c r="DF175" i="12"/>
  <c r="CF175" i="12" s="1"/>
  <c r="DD175" i="12"/>
  <c r="CD175" i="12" s="1"/>
  <c r="D175" i="12"/>
  <c r="DI175" i="12" s="1"/>
  <c r="CI175" i="12" s="1"/>
  <c r="C175" i="12"/>
  <c r="DB175" i="12" s="1"/>
  <c r="CB175" i="12" s="1"/>
  <c r="D174" i="12"/>
  <c r="C174" i="12"/>
  <c r="DF174" i="12" s="1"/>
  <c r="CF174" i="12" s="1"/>
  <c r="D173" i="12"/>
  <c r="C173" i="12"/>
  <c r="DX172" i="12"/>
  <c r="CX172" i="12" s="1"/>
  <c r="DI172" i="12"/>
  <c r="CI172" i="12" s="1"/>
  <c r="D172" i="12"/>
  <c r="DG172" i="12" s="1"/>
  <c r="CG172" i="12" s="1"/>
  <c r="C172" i="12"/>
  <c r="DD172" i="12" s="1"/>
  <c r="CD172" i="12" s="1"/>
  <c r="DH171" i="12"/>
  <c r="CH171" i="12" s="1"/>
  <c r="DD171" i="12"/>
  <c r="CD171" i="12" s="1"/>
  <c r="D171" i="12"/>
  <c r="C171" i="12"/>
  <c r="DF171" i="12" s="1"/>
  <c r="CF171" i="12" s="1"/>
  <c r="D170" i="12"/>
  <c r="C170" i="12"/>
  <c r="DF170" i="12" s="1"/>
  <c r="CF170" i="12" s="1"/>
  <c r="D169" i="12"/>
  <c r="DC169" i="12" s="1"/>
  <c r="CC169" i="12" s="1"/>
  <c r="C169" i="12"/>
  <c r="DW169" i="12" s="1"/>
  <c r="CW169" i="12" s="1"/>
  <c r="DX168" i="12"/>
  <c r="CX168" i="12" s="1"/>
  <c r="DG168" i="12"/>
  <c r="CG168" i="12" s="1"/>
  <c r="D168" i="12"/>
  <c r="DI168" i="12" s="1"/>
  <c r="CI168" i="12" s="1"/>
  <c r="C168" i="12"/>
  <c r="DH168" i="12" s="1"/>
  <c r="CH168" i="12" s="1"/>
  <c r="D167" i="12"/>
  <c r="DC167" i="12" s="1"/>
  <c r="CC167" i="12" s="1"/>
  <c r="C167" i="12"/>
  <c r="DW167" i="12" s="1"/>
  <c r="CW167" i="12" s="1"/>
  <c r="D166" i="12"/>
  <c r="DC166" i="12" s="1"/>
  <c r="CC166" i="12" s="1"/>
  <c r="C166" i="12"/>
  <c r="DB166" i="12" s="1"/>
  <c r="CB166" i="12" s="1"/>
  <c r="D165" i="12"/>
  <c r="C165" i="12"/>
  <c r="DB165" i="12" s="1"/>
  <c r="CB165" i="12" s="1"/>
  <c r="D164" i="12"/>
  <c r="DG164" i="12" s="1"/>
  <c r="CG164" i="12" s="1"/>
  <c r="C164" i="12"/>
  <c r="DH164" i="12" s="1"/>
  <c r="CH164" i="12" s="1"/>
  <c r="D163" i="12"/>
  <c r="DI163" i="12" s="1"/>
  <c r="CI163" i="12" s="1"/>
  <c r="C163" i="12"/>
  <c r="D162" i="12"/>
  <c r="C162" i="12"/>
  <c r="DD162" i="12" s="1"/>
  <c r="CD162" i="12" s="1"/>
  <c r="D161" i="12"/>
  <c r="DX161" i="12" s="1"/>
  <c r="CX161" i="12" s="1"/>
  <c r="C161" i="12"/>
  <c r="DF161" i="12" s="1"/>
  <c r="CF161" i="12" s="1"/>
  <c r="D160" i="12"/>
  <c r="DG160" i="12" s="1"/>
  <c r="CG160" i="12" s="1"/>
  <c r="C160" i="12"/>
  <c r="DE155" i="12"/>
  <c r="DD155" i="12"/>
  <c r="DC155" i="12"/>
  <c r="DB155" i="12"/>
  <c r="DA155" i="12"/>
  <c r="CE155" i="12"/>
  <c r="CD155" i="12"/>
  <c r="CC155" i="12"/>
  <c r="CB155" i="12"/>
  <c r="CA155" i="12"/>
  <c r="DE154" i="12"/>
  <c r="DD154" i="12"/>
  <c r="DC154" i="12"/>
  <c r="DB154" i="12"/>
  <c r="DA154" i="12"/>
  <c r="CE154" i="12"/>
  <c r="CD154" i="12"/>
  <c r="CC154" i="12"/>
  <c r="CB154" i="12"/>
  <c r="CA154" i="12"/>
  <c r="DE153" i="12"/>
  <c r="DD153" i="12"/>
  <c r="DC153" i="12"/>
  <c r="DB153" i="12"/>
  <c r="DA153" i="12"/>
  <c r="CE153" i="12"/>
  <c r="CD153" i="12"/>
  <c r="CC153" i="12"/>
  <c r="CB153" i="12"/>
  <c r="CA153" i="12"/>
  <c r="DE152" i="12"/>
  <c r="DD152" i="12"/>
  <c r="DC152" i="12"/>
  <c r="DB152" i="12"/>
  <c r="DA152" i="12"/>
  <c r="CE152" i="12"/>
  <c r="CD152" i="12"/>
  <c r="CC152" i="12"/>
  <c r="CB152" i="12"/>
  <c r="CA152" i="12"/>
  <c r="DE151" i="12"/>
  <c r="DD151" i="12"/>
  <c r="DC151" i="12"/>
  <c r="DB151" i="12"/>
  <c r="DA151" i="12"/>
  <c r="CE151" i="12"/>
  <c r="CD151" i="12"/>
  <c r="CC151" i="12"/>
  <c r="CB151" i="12"/>
  <c r="CA151" i="12"/>
  <c r="DE147" i="12"/>
  <c r="DD147" i="12"/>
  <c r="DC147" i="12"/>
  <c r="DB147" i="12"/>
  <c r="DA147" i="12"/>
  <c r="CE147" i="12"/>
  <c r="CD147" i="12"/>
  <c r="CC147" i="12"/>
  <c r="CB147" i="12"/>
  <c r="CA147" i="12"/>
  <c r="DE146" i="12"/>
  <c r="DD146" i="12"/>
  <c r="DC146" i="12"/>
  <c r="DB146" i="12"/>
  <c r="DA146" i="12"/>
  <c r="CE146" i="12"/>
  <c r="CD146" i="12"/>
  <c r="CC146" i="12"/>
  <c r="CB146" i="12"/>
  <c r="CA146" i="12"/>
  <c r="DE145" i="12"/>
  <c r="DD145" i="12"/>
  <c r="DC145" i="12"/>
  <c r="DB145" i="12"/>
  <c r="DA145" i="12"/>
  <c r="CE145" i="12"/>
  <c r="CD145" i="12"/>
  <c r="CC145" i="12"/>
  <c r="CB145" i="12"/>
  <c r="CA145" i="12"/>
  <c r="Q145" i="12" s="1"/>
  <c r="DE144" i="12"/>
  <c r="DD144" i="12"/>
  <c r="DC144" i="12"/>
  <c r="DB144" i="12"/>
  <c r="DA144" i="12"/>
  <c r="CE144" i="12"/>
  <c r="CD144" i="12"/>
  <c r="CC144" i="12"/>
  <c r="CB144" i="12"/>
  <c r="CA144" i="12"/>
  <c r="DE143" i="12"/>
  <c r="DD143" i="12"/>
  <c r="DC143" i="12"/>
  <c r="DB143" i="12"/>
  <c r="DA143" i="12"/>
  <c r="CE143" i="12"/>
  <c r="CD143" i="12"/>
  <c r="CC143" i="12"/>
  <c r="CB143" i="12"/>
  <c r="CA143" i="12"/>
  <c r="DY139" i="12"/>
  <c r="DX139" i="12"/>
  <c r="DW139" i="12"/>
  <c r="DV139" i="12"/>
  <c r="DU139" i="12"/>
  <c r="DT139" i="12"/>
  <c r="DS139" i="12"/>
  <c r="DR139" i="12"/>
  <c r="DQ139" i="12"/>
  <c r="DP139" i="12"/>
  <c r="DO139" i="12"/>
  <c r="DN139" i="12"/>
  <c r="DM139" i="12"/>
  <c r="DL139" i="12"/>
  <c r="DK139" i="12"/>
  <c r="DJ139" i="12"/>
  <c r="DI139" i="12"/>
  <c r="DH139" i="12"/>
  <c r="DG139" i="12"/>
  <c r="DF139" i="12"/>
  <c r="CY139" i="12"/>
  <c r="CX139" i="12"/>
  <c r="CW139" i="12"/>
  <c r="CV139" i="12"/>
  <c r="CU139" i="12"/>
  <c r="CT139" i="12"/>
  <c r="CS139" i="12"/>
  <c r="CR139" i="12"/>
  <c r="CQ139" i="12"/>
  <c r="CP139" i="12"/>
  <c r="CO139" i="12"/>
  <c r="CN139" i="12"/>
  <c r="CM139" i="12"/>
  <c r="CL139" i="12"/>
  <c r="CK139" i="12"/>
  <c r="CJ139" i="12"/>
  <c r="CI139" i="12"/>
  <c r="CH139" i="12"/>
  <c r="CG139" i="12"/>
  <c r="CF139" i="12"/>
  <c r="C139" i="12"/>
  <c r="B139" i="12"/>
  <c r="DE139" i="12" s="1"/>
  <c r="DY138" i="12"/>
  <c r="DX138" i="12"/>
  <c r="DW138" i="12"/>
  <c r="DV138" i="12"/>
  <c r="DU138" i="12"/>
  <c r="DT138" i="12"/>
  <c r="DS138" i="12"/>
  <c r="DR138" i="12"/>
  <c r="DQ138" i="12"/>
  <c r="DP138" i="12"/>
  <c r="DO138" i="12"/>
  <c r="DN138" i="12"/>
  <c r="DM138" i="12"/>
  <c r="DL138" i="12"/>
  <c r="DK138" i="12"/>
  <c r="DJ138" i="12"/>
  <c r="DI138" i="12"/>
  <c r="DH138" i="12"/>
  <c r="DG138" i="12"/>
  <c r="DF138" i="12"/>
  <c r="CY138" i="12"/>
  <c r="CX138" i="12"/>
  <c r="CW138" i="12"/>
  <c r="CV138" i="12"/>
  <c r="CU138" i="12"/>
  <c r="CT138" i="12"/>
  <c r="CS138" i="12"/>
  <c r="CR138" i="12"/>
  <c r="CQ138" i="12"/>
  <c r="CP138" i="12"/>
  <c r="CO138" i="12"/>
  <c r="CN138" i="12"/>
  <c r="CM138" i="12"/>
  <c r="CL138" i="12"/>
  <c r="CK138" i="12"/>
  <c r="CJ138" i="12"/>
  <c r="CI138" i="12"/>
  <c r="CH138" i="12"/>
  <c r="CG138" i="12"/>
  <c r="CF138" i="12"/>
  <c r="C138" i="12"/>
  <c r="B138" i="12"/>
  <c r="CE138" i="12" s="1"/>
  <c r="DY137" i="12"/>
  <c r="DX137" i="12"/>
  <c r="DW137" i="12"/>
  <c r="DV137" i="12"/>
  <c r="DU137" i="12"/>
  <c r="DT137" i="12"/>
  <c r="DS137" i="12"/>
  <c r="DR137" i="12"/>
  <c r="DQ137" i="12"/>
  <c r="DP137" i="12"/>
  <c r="DO137" i="12"/>
  <c r="DN137" i="12"/>
  <c r="DM137" i="12"/>
  <c r="DL137" i="12"/>
  <c r="DK137" i="12"/>
  <c r="DJ137" i="12"/>
  <c r="DI137" i="12"/>
  <c r="DH137" i="12"/>
  <c r="DG137" i="12"/>
  <c r="DF137" i="12"/>
  <c r="CY137" i="12"/>
  <c r="CX137" i="12"/>
  <c r="CW137" i="12"/>
  <c r="CV137" i="12"/>
  <c r="CU137" i="12"/>
  <c r="CT137" i="12"/>
  <c r="CS137" i="12"/>
  <c r="CR137" i="12"/>
  <c r="CQ137" i="12"/>
  <c r="CP137" i="12"/>
  <c r="CO137" i="12"/>
  <c r="CN137" i="12"/>
  <c r="CM137" i="12"/>
  <c r="CL137" i="12"/>
  <c r="CK137" i="12"/>
  <c r="CJ137" i="12"/>
  <c r="CI137" i="12"/>
  <c r="CH137" i="12"/>
  <c r="CG137" i="12"/>
  <c r="CF137" i="12"/>
  <c r="C137" i="12"/>
  <c r="B137" i="12"/>
  <c r="CD137" i="12" s="1"/>
  <c r="DY136" i="12"/>
  <c r="DX136" i="12"/>
  <c r="DW136" i="12"/>
  <c r="DV136" i="12"/>
  <c r="DU136" i="12"/>
  <c r="DT136" i="12"/>
  <c r="DS136" i="12"/>
  <c r="DR136" i="12"/>
  <c r="DQ136" i="12"/>
  <c r="DP136" i="12"/>
  <c r="DO136" i="12"/>
  <c r="DN136" i="12"/>
  <c r="DM136" i="12"/>
  <c r="DL136" i="12"/>
  <c r="DK136" i="12"/>
  <c r="DJ136" i="12"/>
  <c r="DI136" i="12"/>
  <c r="DH136" i="12"/>
  <c r="DG136" i="12"/>
  <c r="DF136" i="12"/>
  <c r="CY136" i="12"/>
  <c r="CX136" i="12"/>
  <c r="CW136" i="12"/>
  <c r="CV136" i="12"/>
  <c r="CU136" i="12"/>
  <c r="CT136" i="12"/>
  <c r="CS136" i="12"/>
  <c r="CR136" i="12"/>
  <c r="CQ136" i="12"/>
  <c r="CP136" i="12"/>
  <c r="CO136" i="12"/>
  <c r="CN136" i="12"/>
  <c r="CM136" i="12"/>
  <c r="CL136" i="12"/>
  <c r="CK136" i="12"/>
  <c r="CJ136" i="12"/>
  <c r="CI136" i="12"/>
  <c r="CH136" i="12"/>
  <c r="CG136" i="12"/>
  <c r="CF136" i="12"/>
  <c r="C136" i="12"/>
  <c r="B136" i="12"/>
  <c r="DD136" i="12" s="1"/>
  <c r="DY135" i="12"/>
  <c r="DX135" i="12"/>
  <c r="DW135" i="12"/>
  <c r="DV135" i="12"/>
  <c r="DU135" i="12"/>
  <c r="DT135" i="12"/>
  <c r="DS135" i="12"/>
  <c r="DR135" i="12"/>
  <c r="DQ135" i="12"/>
  <c r="DP135" i="12"/>
  <c r="DO135" i="12"/>
  <c r="DN135" i="12"/>
  <c r="DM135" i="12"/>
  <c r="DL135" i="12"/>
  <c r="DK135" i="12"/>
  <c r="DJ135" i="12"/>
  <c r="DI135" i="12"/>
  <c r="DH135" i="12"/>
  <c r="DG135" i="12"/>
  <c r="DF135" i="12"/>
  <c r="CY135" i="12"/>
  <c r="CX135" i="12"/>
  <c r="CW135" i="12"/>
  <c r="CV135" i="12"/>
  <c r="CU135" i="12"/>
  <c r="CT135" i="12"/>
  <c r="CS135" i="12"/>
  <c r="CR135" i="12"/>
  <c r="CQ135" i="12"/>
  <c r="CP135" i="12"/>
  <c r="CO135" i="12"/>
  <c r="CN135" i="12"/>
  <c r="CM135" i="12"/>
  <c r="CL135" i="12"/>
  <c r="CK135" i="12"/>
  <c r="CJ135" i="12"/>
  <c r="CI135" i="12"/>
  <c r="CH135" i="12"/>
  <c r="CG135" i="12"/>
  <c r="CF135" i="12"/>
  <c r="C135" i="12"/>
  <c r="B135" i="12"/>
  <c r="DE135" i="12" s="1"/>
  <c r="DY134" i="12"/>
  <c r="DX134" i="12"/>
  <c r="DW134" i="12"/>
  <c r="DV134" i="12"/>
  <c r="DU134" i="12"/>
  <c r="DT134" i="12"/>
  <c r="DS134" i="12"/>
  <c r="DR134" i="12"/>
  <c r="DQ134" i="12"/>
  <c r="DP134" i="12"/>
  <c r="DO134" i="12"/>
  <c r="DN134" i="12"/>
  <c r="DM134" i="12"/>
  <c r="DL134" i="12"/>
  <c r="DK134" i="12"/>
  <c r="DJ134" i="12"/>
  <c r="DI134" i="12"/>
  <c r="DH134" i="12"/>
  <c r="DG134" i="12"/>
  <c r="DF134" i="12"/>
  <c r="CY134" i="12"/>
  <c r="CX134" i="12"/>
  <c r="CW134" i="12"/>
  <c r="CV134" i="12"/>
  <c r="CU134" i="12"/>
  <c r="CT134" i="12"/>
  <c r="CS134" i="12"/>
  <c r="CR134" i="12"/>
  <c r="CQ134" i="12"/>
  <c r="CP134" i="12"/>
  <c r="CO134" i="12"/>
  <c r="CN134" i="12"/>
  <c r="CM134" i="12"/>
  <c r="CL134" i="12"/>
  <c r="CK134" i="12"/>
  <c r="CJ134" i="12"/>
  <c r="CI134" i="12"/>
  <c r="CH134" i="12"/>
  <c r="CG134" i="12"/>
  <c r="CF134" i="12"/>
  <c r="C134" i="12"/>
  <c r="B134" i="12"/>
  <c r="DE134" i="12" s="1"/>
  <c r="DY133" i="12"/>
  <c r="DX133" i="12"/>
  <c r="DW133" i="12"/>
  <c r="DV133" i="12"/>
  <c r="DU133" i="12"/>
  <c r="DT133" i="12"/>
  <c r="DS133" i="12"/>
  <c r="DR133" i="12"/>
  <c r="DQ133" i="12"/>
  <c r="DP133" i="12"/>
  <c r="DO133" i="12"/>
  <c r="DN133" i="12"/>
  <c r="DM133" i="12"/>
  <c r="DL133" i="12"/>
  <c r="DK133" i="12"/>
  <c r="DJ133" i="12"/>
  <c r="DI133" i="12"/>
  <c r="DH133" i="12"/>
  <c r="DG133" i="12"/>
  <c r="DF133" i="12"/>
  <c r="CY133" i="12"/>
  <c r="CX133" i="12"/>
  <c r="CW133" i="12"/>
  <c r="CV133" i="12"/>
  <c r="CU133" i="12"/>
  <c r="CT133" i="12"/>
  <c r="CS133" i="12"/>
  <c r="CR133" i="12"/>
  <c r="CQ133" i="12"/>
  <c r="CP133" i="12"/>
  <c r="CO133" i="12"/>
  <c r="CN133" i="12"/>
  <c r="CM133" i="12"/>
  <c r="CL133" i="12"/>
  <c r="CK133" i="12"/>
  <c r="CJ133" i="12"/>
  <c r="CI133" i="12"/>
  <c r="CH133" i="12"/>
  <c r="CG133" i="12"/>
  <c r="CF133" i="12"/>
  <c r="C133" i="12"/>
  <c r="B133" i="12"/>
  <c r="DC133" i="12" s="1"/>
  <c r="DY132" i="12"/>
  <c r="DX132" i="12"/>
  <c r="DW132" i="12"/>
  <c r="DV132" i="12"/>
  <c r="DU132" i="12"/>
  <c r="DT132" i="12"/>
  <c r="DS132" i="12"/>
  <c r="DR132" i="12"/>
  <c r="DQ132" i="12"/>
  <c r="DP132" i="12"/>
  <c r="DO132" i="12"/>
  <c r="DN132" i="12"/>
  <c r="DM132" i="12"/>
  <c r="DL132" i="12"/>
  <c r="DK132" i="12"/>
  <c r="DJ132" i="12"/>
  <c r="DI132" i="12"/>
  <c r="DH132" i="12"/>
  <c r="DG132" i="12"/>
  <c r="DF132" i="12"/>
  <c r="CY132" i="12"/>
  <c r="CX132" i="12"/>
  <c r="CW132" i="12"/>
  <c r="CV132" i="12"/>
  <c r="CU132" i="12"/>
  <c r="CT132" i="12"/>
  <c r="CS132" i="12"/>
  <c r="CR132" i="12"/>
  <c r="CQ132" i="12"/>
  <c r="CP132" i="12"/>
  <c r="CO132" i="12"/>
  <c r="CN132" i="12"/>
  <c r="CM132" i="12"/>
  <c r="CL132" i="12"/>
  <c r="CK132" i="12"/>
  <c r="CJ132" i="12"/>
  <c r="CI132" i="12"/>
  <c r="CH132" i="12"/>
  <c r="CG132" i="12"/>
  <c r="CF132" i="12"/>
  <c r="C132" i="12"/>
  <c r="B132" i="12"/>
  <c r="DC132" i="12" s="1"/>
  <c r="DY131" i="12"/>
  <c r="DX131" i="12"/>
  <c r="DW131" i="12"/>
  <c r="DV131" i="12"/>
  <c r="DU131" i="12"/>
  <c r="DT131" i="12"/>
  <c r="DS131" i="12"/>
  <c r="DR131" i="12"/>
  <c r="DQ131" i="12"/>
  <c r="DP131" i="12"/>
  <c r="DO131" i="12"/>
  <c r="DN131" i="12"/>
  <c r="DM131" i="12"/>
  <c r="DL131" i="12"/>
  <c r="DK131" i="12"/>
  <c r="DJ131" i="12"/>
  <c r="DI131" i="12"/>
  <c r="DH131" i="12"/>
  <c r="DG131" i="12"/>
  <c r="DF131" i="12"/>
  <c r="CY131" i="12"/>
  <c r="CX131" i="12"/>
  <c r="CW131" i="12"/>
  <c r="CV131" i="12"/>
  <c r="CU131" i="12"/>
  <c r="CT131" i="12"/>
  <c r="CS131" i="12"/>
  <c r="CR131" i="12"/>
  <c r="CQ131" i="12"/>
  <c r="CP131" i="12"/>
  <c r="CO131" i="12"/>
  <c r="CN131" i="12"/>
  <c r="CM131" i="12"/>
  <c r="CL131" i="12"/>
  <c r="CK131" i="12"/>
  <c r="CJ131" i="12"/>
  <c r="CI131" i="12"/>
  <c r="CH131" i="12"/>
  <c r="CG131" i="12"/>
  <c r="CF131" i="12"/>
  <c r="C131" i="12"/>
  <c r="B131" i="12"/>
  <c r="DY130" i="12"/>
  <c r="DX130" i="12"/>
  <c r="DW130" i="12"/>
  <c r="DV130" i="12"/>
  <c r="DU130" i="12"/>
  <c r="DT130" i="12"/>
  <c r="DS130" i="12"/>
  <c r="DR130" i="12"/>
  <c r="DQ130" i="12"/>
  <c r="DP130" i="12"/>
  <c r="DO130" i="12"/>
  <c r="DN130" i="12"/>
  <c r="DM130" i="12"/>
  <c r="DL130" i="12"/>
  <c r="DK130" i="12"/>
  <c r="DJ130" i="12"/>
  <c r="DI130" i="12"/>
  <c r="DH130" i="12"/>
  <c r="DG130" i="12"/>
  <c r="DF130" i="12"/>
  <c r="CY130" i="12"/>
  <c r="CX130" i="12"/>
  <c r="CW130" i="12"/>
  <c r="CV130" i="12"/>
  <c r="CU130" i="12"/>
  <c r="CT130" i="12"/>
  <c r="CS130" i="12"/>
  <c r="CR130" i="12"/>
  <c r="CQ130" i="12"/>
  <c r="CP130" i="12"/>
  <c r="CO130" i="12"/>
  <c r="CN130" i="12"/>
  <c r="CM130" i="12"/>
  <c r="CL130" i="12"/>
  <c r="CK130" i="12"/>
  <c r="CJ130" i="12"/>
  <c r="CI130" i="12"/>
  <c r="CH130" i="12"/>
  <c r="CG130" i="12"/>
  <c r="CF130" i="12"/>
  <c r="C130" i="12"/>
  <c r="B130" i="12"/>
  <c r="DC130" i="12" s="1"/>
  <c r="DY129" i="12"/>
  <c r="DX129" i="12"/>
  <c r="DW129" i="12"/>
  <c r="DV129" i="12"/>
  <c r="DU129" i="12"/>
  <c r="DT129" i="12"/>
  <c r="DS129" i="12"/>
  <c r="DR129" i="12"/>
  <c r="DQ129" i="12"/>
  <c r="DP129" i="12"/>
  <c r="DO129" i="12"/>
  <c r="DN129" i="12"/>
  <c r="DM129" i="12"/>
  <c r="DL129" i="12"/>
  <c r="DK129" i="12"/>
  <c r="DJ129" i="12"/>
  <c r="DI129" i="12"/>
  <c r="DH129" i="12"/>
  <c r="DG129" i="12"/>
  <c r="DF129" i="12"/>
  <c r="DD129" i="12"/>
  <c r="DC129" i="12"/>
  <c r="DB129" i="12"/>
  <c r="CY129" i="12"/>
  <c r="CX129" i="12"/>
  <c r="CW129" i="12"/>
  <c r="CV129" i="12"/>
  <c r="CU129" i="12"/>
  <c r="CT129" i="12"/>
  <c r="CS129" i="12"/>
  <c r="CR129" i="12"/>
  <c r="CQ129" i="12"/>
  <c r="CP129" i="12"/>
  <c r="CO129" i="12"/>
  <c r="CN129" i="12"/>
  <c r="CM129" i="12"/>
  <c r="CL129" i="12"/>
  <c r="CK129" i="12"/>
  <c r="CJ129" i="12"/>
  <c r="CI129" i="12"/>
  <c r="CH129" i="12"/>
  <c r="CG129" i="12"/>
  <c r="CF129" i="12"/>
  <c r="CE129" i="12"/>
  <c r="CD129" i="12"/>
  <c r="C129" i="12"/>
  <c r="B129" i="12"/>
  <c r="DE129" i="12" s="1"/>
  <c r="DY128" i="12"/>
  <c r="DX128" i="12"/>
  <c r="DW128" i="12"/>
  <c r="DV128" i="12"/>
  <c r="DU128" i="12"/>
  <c r="DT128" i="12"/>
  <c r="DS128" i="12"/>
  <c r="DR128" i="12"/>
  <c r="DQ128" i="12"/>
  <c r="DP128" i="12"/>
  <c r="DO128" i="12"/>
  <c r="DN128" i="12"/>
  <c r="DM128" i="12"/>
  <c r="DL128" i="12"/>
  <c r="DK128" i="12"/>
  <c r="DJ128" i="12"/>
  <c r="DI128" i="12"/>
  <c r="DH128" i="12"/>
  <c r="DG128" i="12"/>
  <c r="DF128" i="12"/>
  <c r="CY128" i="12"/>
  <c r="CX128" i="12"/>
  <c r="CW128" i="12"/>
  <c r="CV128" i="12"/>
  <c r="CU128" i="12"/>
  <c r="CT128" i="12"/>
  <c r="CS128" i="12"/>
  <c r="CR128" i="12"/>
  <c r="CQ128" i="12"/>
  <c r="CP128" i="12"/>
  <c r="CO128" i="12"/>
  <c r="CN128" i="12"/>
  <c r="CM128" i="12"/>
  <c r="CL128" i="12"/>
  <c r="CK128" i="12"/>
  <c r="CJ128" i="12"/>
  <c r="CI128" i="12"/>
  <c r="CH128" i="12"/>
  <c r="CG128" i="12"/>
  <c r="CF128" i="12"/>
  <c r="C128" i="12"/>
  <c r="B128" i="12"/>
  <c r="DE128" i="12" s="1"/>
  <c r="DY127" i="12"/>
  <c r="DX127" i="12"/>
  <c r="DW127" i="12"/>
  <c r="DV127" i="12"/>
  <c r="DU127" i="12"/>
  <c r="DT127" i="12"/>
  <c r="DS127" i="12"/>
  <c r="DR127" i="12"/>
  <c r="DQ127" i="12"/>
  <c r="DP127" i="12"/>
  <c r="DO127" i="12"/>
  <c r="DN127" i="12"/>
  <c r="DM127" i="12"/>
  <c r="DL127" i="12"/>
  <c r="DK127" i="12"/>
  <c r="DJ127" i="12"/>
  <c r="DI127" i="12"/>
  <c r="DH127" i="12"/>
  <c r="DG127" i="12"/>
  <c r="DF127" i="12"/>
  <c r="CY127" i="12"/>
  <c r="CX127" i="12"/>
  <c r="CW127" i="12"/>
  <c r="CV127" i="12"/>
  <c r="CU127" i="12"/>
  <c r="CT127" i="12"/>
  <c r="CS127" i="12"/>
  <c r="CR127" i="12"/>
  <c r="CQ127" i="12"/>
  <c r="CP127" i="12"/>
  <c r="CO127" i="12"/>
  <c r="CN127" i="12"/>
  <c r="CM127" i="12"/>
  <c r="CL127" i="12"/>
  <c r="CK127" i="12"/>
  <c r="CJ127" i="12"/>
  <c r="CI127" i="12"/>
  <c r="CH127" i="12"/>
  <c r="CG127" i="12"/>
  <c r="CF127" i="12"/>
  <c r="C127" i="12"/>
  <c r="B127" i="12"/>
  <c r="DE127" i="12" s="1"/>
  <c r="DY126" i="12"/>
  <c r="DX126" i="12"/>
  <c r="DW126" i="12"/>
  <c r="DV126" i="12"/>
  <c r="DU126" i="12"/>
  <c r="DT126" i="12"/>
  <c r="DS126" i="12"/>
  <c r="DR126" i="12"/>
  <c r="DQ126" i="12"/>
  <c r="DP126" i="12"/>
  <c r="DO126" i="12"/>
  <c r="DN126" i="12"/>
  <c r="DM126" i="12"/>
  <c r="DL126" i="12"/>
  <c r="DK126" i="12"/>
  <c r="DJ126" i="12"/>
  <c r="DI126" i="12"/>
  <c r="DH126" i="12"/>
  <c r="DG126" i="12"/>
  <c r="DF126" i="12"/>
  <c r="CY126" i="12"/>
  <c r="CX126" i="12"/>
  <c r="CW126" i="12"/>
  <c r="CV126" i="12"/>
  <c r="CU126" i="12"/>
  <c r="CT126" i="12"/>
  <c r="CS126" i="12"/>
  <c r="CR126" i="12"/>
  <c r="CQ126" i="12"/>
  <c r="CP126" i="12"/>
  <c r="CO126" i="12"/>
  <c r="CN126" i="12"/>
  <c r="CM126" i="12"/>
  <c r="CL126" i="12"/>
  <c r="CK126" i="12"/>
  <c r="CJ126" i="12"/>
  <c r="CI126" i="12"/>
  <c r="CH126" i="12"/>
  <c r="CG126" i="12"/>
  <c r="CF126" i="12"/>
  <c r="C126" i="12"/>
  <c r="B126" i="12"/>
  <c r="DE126" i="12" s="1"/>
  <c r="DY125" i="12"/>
  <c r="DX125" i="12"/>
  <c r="DW125" i="12"/>
  <c r="DV125" i="12"/>
  <c r="DU125" i="12"/>
  <c r="DT125" i="12"/>
  <c r="DS125" i="12"/>
  <c r="DR125" i="12"/>
  <c r="DQ125" i="12"/>
  <c r="DP125" i="12"/>
  <c r="DO125" i="12"/>
  <c r="DN125" i="12"/>
  <c r="DM125" i="12"/>
  <c r="DL125" i="12"/>
  <c r="DK125" i="12"/>
  <c r="DJ125" i="12"/>
  <c r="DI125" i="12"/>
  <c r="DH125" i="12"/>
  <c r="DG125" i="12"/>
  <c r="DF125" i="12"/>
  <c r="CY125" i="12"/>
  <c r="CX125" i="12"/>
  <c r="CW125" i="12"/>
  <c r="CV125" i="12"/>
  <c r="CU125" i="12"/>
  <c r="CT125" i="12"/>
  <c r="CS125" i="12"/>
  <c r="CR125" i="12"/>
  <c r="CQ125" i="12"/>
  <c r="CP125" i="12"/>
  <c r="CO125" i="12"/>
  <c r="CN125" i="12"/>
  <c r="CM125" i="12"/>
  <c r="CL125" i="12"/>
  <c r="CK125" i="12"/>
  <c r="CJ125" i="12"/>
  <c r="CI125" i="12"/>
  <c r="CH125" i="12"/>
  <c r="CG125" i="12"/>
  <c r="CF125" i="12"/>
  <c r="CB125" i="12"/>
  <c r="C125" i="12"/>
  <c r="B125" i="12"/>
  <c r="CZ125" i="12" s="1"/>
  <c r="DY124" i="12"/>
  <c r="DX124" i="12"/>
  <c r="DW124" i="12"/>
  <c r="DV124" i="12"/>
  <c r="DU124" i="12"/>
  <c r="DT124" i="12"/>
  <c r="DS124" i="12"/>
  <c r="DR124" i="12"/>
  <c r="DQ124" i="12"/>
  <c r="DP124" i="12"/>
  <c r="DO124" i="12"/>
  <c r="DN124" i="12"/>
  <c r="DM124" i="12"/>
  <c r="DL124" i="12"/>
  <c r="DK124" i="12"/>
  <c r="DJ124" i="12"/>
  <c r="DI124" i="12"/>
  <c r="DH124" i="12"/>
  <c r="DG124" i="12"/>
  <c r="DF124" i="12"/>
  <c r="DC124" i="12"/>
  <c r="CY124" i="12"/>
  <c r="CX124" i="12"/>
  <c r="CW124" i="12"/>
  <c r="CV124" i="12"/>
  <c r="CU124" i="12"/>
  <c r="CT124" i="12"/>
  <c r="CS124" i="12"/>
  <c r="CR124" i="12"/>
  <c r="CQ124" i="12"/>
  <c r="CP124" i="12"/>
  <c r="CO124" i="12"/>
  <c r="CN124" i="12"/>
  <c r="CM124" i="12"/>
  <c r="CL124" i="12"/>
  <c r="CK124" i="12"/>
  <c r="CJ124" i="12"/>
  <c r="CI124" i="12"/>
  <c r="CH124" i="12"/>
  <c r="CG124" i="12"/>
  <c r="CF124" i="12"/>
  <c r="C124" i="12"/>
  <c r="B124" i="12"/>
  <c r="DD124" i="12" s="1"/>
  <c r="DY123" i="12"/>
  <c r="DX123" i="12"/>
  <c r="DW123" i="12"/>
  <c r="DV123" i="12"/>
  <c r="DU123" i="12"/>
  <c r="DT123" i="12"/>
  <c r="DS123" i="12"/>
  <c r="DR123" i="12"/>
  <c r="DQ123" i="12"/>
  <c r="DP123" i="12"/>
  <c r="DO123" i="12"/>
  <c r="DN123" i="12"/>
  <c r="DM123" i="12"/>
  <c r="DL123" i="12"/>
  <c r="DK123" i="12"/>
  <c r="DJ123" i="12"/>
  <c r="DI123" i="12"/>
  <c r="DH123" i="12"/>
  <c r="DG123" i="12"/>
  <c r="DF123" i="12"/>
  <c r="CY123" i="12"/>
  <c r="CX123" i="12"/>
  <c r="CW123" i="12"/>
  <c r="CV123" i="12"/>
  <c r="CU123" i="12"/>
  <c r="CT123" i="12"/>
  <c r="CS123" i="12"/>
  <c r="CR123" i="12"/>
  <c r="CQ123" i="12"/>
  <c r="CP123" i="12"/>
  <c r="CO123" i="12"/>
  <c r="CN123" i="12"/>
  <c r="CM123" i="12"/>
  <c r="CL123" i="12"/>
  <c r="CK123" i="12"/>
  <c r="CJ123" i="12"/>
  <c r="CI123" i="12"/>
  <c r="CH123" i="12"/>
  <c r="CG123" i="12"/>
  <c r="CF123" i="12"/>
  <c r="C123" i="12"/>
  <c r="B123" i="12"/>
  <c r="DE123" i="12" s="1"/>
  <c r="DY122" i="12"/>
  <c r="DX122" i="12"/>
  <c r="DW122" i="12"/>
  <c r="DV122" i="12"/>
  <c r="DU122" i="12"/>
  <c r="DT122" i="12"/>
  <c r="DS122" i="12"/>
  <c r="DR122" i="12"/>
  <c r="DQ122" i="12"/>
  <c r="DP122" i="12"/>
  <c r="DO122" i="12"/>
  <c r="DN122" i="12"/>
  <c r="DM122" i="12"/>
  <c r="DL122" i="12"/>
  <c r="DK122" i="12"/>
  <c r="DJ122" i="12"/>
  <c r="DI122" i="12"/>
  <c r="DH122" i="12"/>
  <c r="DG122" i="12"/>
  <c r="DF122" i="12"/>
  <c r="CY122" i="12"/>
  <c r="CX122" i="12"/>
  <c r="CW122" i="12"/>
  <c r="CV122" i="12"/>
  <c r="CU122" i="12"/>
  <c r="CT122" i="12"/>
  <c r="CS122" i="12"/>
  <c r="CR122" i="12"/>
  <c r="CQ122" i="12"/>
  <c r="CP122" i="12"/>
  <c r="CO122" i="12"/>
  <c r="CN122" i="12"/>
  <c r="CM122" i="12"/>
  <c r="CL122" i="12"/>
  <c r="CK122" i="12"/>
  <c r="CJ122" i="12"/>
  <c r="CI122" i="12"/>
  <c r="CH122" i="12"/>
  <c r="CG122" i="12"/>
  <c r="CF122" i="12"/>
  <c r="C122" i="12"/>
  <c r="B122" i="12"/>
  <c r="DY117" i="12"/>
  <c r="DX117" i="12"/>
  <c r="DW117" i="12"/>
  <c r="DV117" i="12"/>
  <c r="DU117" i="12"/>
  <c r="DT117" i="12"/>
  <c r="DS117" i="12"/>
  <c r="DR117" i="12"/>
  <c r="DQ117" i="12"/>
  <c r="DP117" i="12"/>
  <c r="DO117" i="12"/>
  <c r="DN117" i="12"/>
  <c r="DM117" i="12"/>
  <c r="DL117" i="12"/>
  <c r="DK117" i="12"/>
  <c r="DJ117" i="12"/>
  <c r="DI117" i="12"/>
  <c r="DH117" i="12"/>
  <c r="DG117" i="12"/>
  <c r="DF117" i="12"/>
  <c r="CY117" i="12"/>
  <c r="CX117" i="12"/>
  <c r="CW117" i="12"/>
  <c r="CV117" i="12"/>
  <c r="CU117" i="12"/>
  <c r="CT117" i="12"/>
  <c r="CS117" i="12"/>
  <c r="CR117" i="12"/>
  <c r="CQ117" i="12"/>
  <c r="CP117" i="12"/>
  <c r="CO117" i="12"/>
  <c r="CN117" i="12"/>
  <c r="CM117" i="12"/>
  <c r="CL117" i="12"/>
  <c r="CK117" i="12"/>
  <c r="CJ117" i="12"/>
  <c r="CI117" i="12"/>
  <c r="CH117" i="12"/>
  <c r="CG117" i="12"/>
  <c r="CF117" i="12"/>
  <c r="C117" i="12"/>
  <c r="B117" i="12"/>
  <c r="CD117" i="12" s="1"/>
  <c r="DY116" i="12"/>
  <c r="DX116" i="12"/>
  <c r="DW116" i="12"/>
  <c r="DV116" i="12"/>
  <c r="DU116" i="12"/>
  <c r="DT116" i="12"/>
  <c r="DS116" i="12"/>
  <c r="DR116" i="12"/>
  <c r="DQ116" i="12"/>
  <c r="DP116" i="12"/>
  <c r="DO116" i="12"/>
  <c r="DN116" i="12"/>
  <c r="DM116" i="12"/>
  <c r="DL116" i="12"/>
  <c r="DK116" i="12"/>
  <c r="DJ116" i="12"/>
  <c r="DI116" i="12"/>
  <c r="DH116" i="12"/>
  <c r="DG116" i="12"/>
  <c r="DF116" i="12"/>
  <c r="CY116" i="12"/>
  <c r="CX116" i="12"/>
  <c r="CW116" i="12"/>
  <c r="CV116" i="12"/>
  <c r="CU116" i="12"/>
  <c r="CT116" i="12"/>
  <c r="CS116" i="12"/>
  <c r="CR116" i="12"/>
  <c r="CQ116" i="12"/>
  <c r="CP116" i="12"/>
  <c r="CO116" i="12"/>
  <c r="CN116" i="12"/>
  <c r="CM116" i="12"/>
  <c r="CL116" i="12"/>
  <c r="CK116" i="12"/>
  <c r="CJ116" i="12"/>
  <c r="CI116" i="12"/>
  <c r="CH116" i="12"/>
  <c r="CG116" i="12"/>
  <c r="CF116" i="12"/>
  <c r="C116" i="12"/>
  <c r="B116" i="12"/>
  <c r="DY115" i="12"/>
  <c r="DX115" i="12"/>
  <c r="DW115" i="12"/>
  <c r="DV115" i="12"/>
  <c r="DU115" i="12"/>
  <c r="DT115" i="12"/>
  <c r="DS115" i="12"/>
  <c r="DR115" i="12"/>
  <c r="DQ115" i="12"/>
  <c r="DP115" i="12"/>
  <c r="DO115" i="12"/>
  <c r="DN115" i="12"/>
  <c r="DM115" i="12"/>
  <c r="DL115" i="12"/>
  <c r="DK115" i="12"/>
  <c r="DJ115" i="12"/>
  <c r="DI115" i="12"/>
  <c r="DH115" i="12"/>
  <c r="DG115" i="12"/>
  <c r="DF115" i="12"/>
  <c r="CY115" i="12"/>
  <c r="CX115" i="12"/>
  <c r="CW115" i="12"/>
  <c r="CV115" i="12"/>
  <c r="CU115" i="12"/>
  <c r="CT115" i="12"/>
  <c r="CS115" i="12"/>
  <c r="CR115" i="12"/>
  <c r="CQ115" i="12"/>
  <c r="CP115" i="12"/>
  <c r="CO115" i="12"/>
  <c r="CN115" i="12"/>
  <c r="CM115" i="12"/>
  <c r="CL115" i="12"/>
  <c r="CK115" i="12"/>
  <c r="CJ115" i="12"/>
  <c r="CI115" i="12"/>
  <c r="CH115" i="12"/>
  <c r="CG115" i="12"/>
  <c r="CF115" i="12"/>
  <c r="C115" i="12"/>
  <c r="B115" i="12"/>
  <c r="CZ115" i="12" s="1"/>
  <c r="DY114" i="12"/>
  <c r="DX114" i="12"/>
  <c r="DW114" i="12"/>
  <c r="DV114" i="12"/>
  <c r="DU114" i="12"/>
  <c r="DT114" i="12"/>
  <c r="DS114" i="12"/>
  <c r="DR114" i="12"/>
  <c r="DQ114" i="12"/>
  <c r="DP114" i="12"/>
  <c r="DO114" i="12"/>
  <c r="DN114" i="12"/>
  <c r="DM114" i="12"/>
  <c r="DL114" i="12"/>
  <c r="DK114" i="12"/>
  <c r="DJ114" i="12"/>
  <c r="DI114" i="12"/>
  <c r="DH114" i="12"/>
  <c r="DG114" i="12"/>
  <c r="DF114" i="12"/>
  <c r="CY114" i="12"/>
  <c r="CX114" i="12"/>
  <c r="CW114" i="12"/>
  <c r="CV114" i="12"/>
  <c r="CU114" i="12"/>
  <c r="CT114" i="12"/>
  <c r="CS114" i="12"/>
  <c r="CR114" i="12"/>
  <c r="CQ114" i="12"/>
  <c r="CP114" i="12"/>
  <c r="CO114" i="12"/>
  <c r="CN114" i="12"/>
  <c r="CM114" i="12"/>
  <c r="CL114" i="12"/>
  <c r="CK114" i="12"/>
  <c r="CJ114" i="12"/>
  <c r="CI114" i="12"/>
  <c r="CH114" i="12"/>
  <c r="CG114" i="12"/>
  <c r="CF114" i="12"/>
  <c r="C114" i="12"/>
  <c r="B114" i="12"/>
  <c r="DY113" i="12"/>
  <c r="DX113" i="12"/>
  <c r="DW113" i="12"/>
  <c r="DV113" i="12"/>
  <c r="DU113" i="12"/>
  <c r="DT113" i="12"/>
  <c r="DS113" i="12"/>
  <c r="DR113" i="12"/>
  <c r="DQ113" i="12"/>
  <c r="DP113" i="12"/>
  <c r="DO113" i="12"/>
  <c r="DN113" i="12"/>
  <c r="DM113" i="12"/>
  <c r="DL113" i="12"/>
  <c r="DK113" i="12"/>
  <c r="DJ113" i="12"/>
  <c r="DI113" i="12"/>
  <c r="DH113" i="12"/>
  <c r="DG113" i="12"/>
  <c r="DF113" i="12"/>
  <c r="CY113" i="12"/>
  <c r="CX113" i="12"/>
  <c r="CW113" i="12"/>
  <c r="CV113" i="12"/>
  <c r="CU113" i="12"/>
  <c r="CT113" i="12"/>
  <c r="CS113" i="12"/>
  <c r="CR113" i="12"/>
  <c r="CQ113" i="12"/>
  <c r="CP113" i="12"/>
  <c r="CO113" i="12"/>
  <c r="CN113" i="12"/>
  <c r="CM113" i="12"/>
  <c r="CL113" i="12"/>
  <c r="CK113" i="12"/>
  <c r="CJ113" i="12"/>
  <c r="CI113" i="12"/>
  <c r="CH113" i="12"/>
  <c r="CG113" i="12"/>
  <c r="CF113" i="12"/>
  <c r="C113" i="12"/>
  <c r="B113" i="12"/>
  <c r="DY112" i="12"/>
  <c r="DX112" i="12"/>
  <c r="DW112" i="12"/>
  <c r="DV112" i="12"/>
  <c r="DU112" i="12"/>
  <c r="DT112" i="12"/>
  <c r="DS112" i="12"/>
  <c r="DR112" i="12"/>
  <c r="DQ112" i="12"/>
  <c r="DP112" i="12"/>
  <c r="DO112" i="12"/>
  <c r="DN112" i="12"/>
  <c r="DM112" i="12"/>
  <c r="DL112" i="12"/>
  <c r="DK112" i="12"/>
  <c r="DJ112" i="12"/>
  <c r="DI112" i="12"/>
  <c r="DH112" i="12"/>
  <c r="DG112" i="12"/>
  <c r="DF112" i="12"/>
  <c r="CY112" i="12"/>
  <c r="CX112" i="12"/>
  <c r="CW112" i="12"/>
  <c r="CV112" i="12"/>
  <c r="CU112" i="12"/>
  <c r="CT112" i="12"/>
  <c r="CS112" i="12"/>
  <c r="CR112" i="12"/>
  <c r="CQ112" i="12"/>
  <c r="CP112" i="12"/>
  <c r="CO112" i="12"/>
  <c r="CN112" i="12"/>
  <c r="CM112" i="12"/>
  <c r="CL112" i="12"/>
  <c r="CK112" i="12"/>
  <c r="CJ112" i="12"/>
  <c r="CI112" i="12"/>
  <c r="CH112" i="12"/>
  <c r="CG112" i="12"/>
  <c r="CF112" i="12"/>
  <c r="C112" i="12"/>
  <c r="B112" i="12"/>
  <c r="DC112" i="12" s="1"/>
  <c r="DY111" i="12"/>
  <c r="DX111" i="12"/>
  <c r="DW111" i="12"/>
  <c r="DV111" i="12"/>
  <c r="DU111" i="12"/>
  <c r="DT111" i="12"/>
  <c r="DS111" i="12"/>
  <c r="DR111" i="12"/>
  <c r="DQ111" i="12"/>
  <c r="DP111" i="12"/>
  <c r="DO111" i="12"/>
  <c r="DN111" i="12"/>
  <c r="DM111" i="12"/>
  <c r="DL111" i="12"/>
  <c r="DK111" i="12"/>
  <c r="DJ111" i="12"/>
  <c r="DI111" i="12"/>
  <c r="DH111" i="12"/>
  <c r="DG111" i="12"/>
  <c r="DF111" i="12"/>
  <c r="CY111" i="12"/>
  <c r="CX111" i="12"/>
  <c r="CW111" i="12"/>
  <c r="CV111" i="12"/>
  <c r="CU111" i="12"/>
  <c r="CT111" i="12"/>
  <c r="CS111" i="12"/>
  <c r="CR111" i="12"/>
  <c r="CQ111" i="12"/>
  <c r="CP111" i="12"/>
  <c r="CO111" i="12"/>
  <c r="CN111" i="12"/>
  <c r="CM111" i="12"/>
  <c r="CL111" i="12"/>
  <c r="CK111" i="12"/>
  <c r="CJ111" i="12"/>
  <c r="CI111" i="12"/>
  <c r="CH111" i="12"/>
  <c r="CG111" i="12"/>
  <c r="CF111" i="12"/>
  <c r="C111" i="12"/>
  <c r="B111" i="12"/>
  <c r="CE111" i="12" s="1"/>
  <c r="DY110" i="12"/>
  <c r="DX110" i="12"/>
  <c r="DW110" i="12"/>
  <c r="DV110" i="12"/>
  <c r="DU110" i="12"/>
  <c r="DT110" i="12"/>
  <c r="DS110" i="12"/>
  <c r="DR110" i="12"/>
  <c r="DQ110" i="12"/>
  <c r="DP110" i="12"/>
  <c r="DO110" i="12"/>
  <c r="DN110" i="12"/>
  <c r="DM110" i="12"/>
  <c r="DL110" i="12"/>
  <c r="DK110" i="12"/>
  <c r="DJ110" i="12"/>
  <c r="DI110" i="12"/>
  <c r="DH110" i="12"/>
  <c r="DG110" i="12"/>
  <c r="DF110" i="12"/>
  <c r="CY110" i="12"/>
  <c r="CX110" i="12"/>
  <c r="CW110" i="12"/>
  <c r="CV110" i="12"/>
  <c r="CU110" i="12"/>
  <c r="CT110" i="12"/>
  <c r="CS110" i="12"/>
  <c r="CR110" i="12"/>
  <c r="CQ110" i="12"/>
  <c r="CP110" i="12"/>
  <c r="CO110" i="12"/>
  <c r="CN110" i="12"/>
  <c r="CM110" i="12"/>
  <c r="CL110" i="12"/>
  <c r="CK110" i="12"/>
  <c r="CJ110" i="12"/>
  <c r="CI110" i="12"/>
  <c r="CH110" i="12"/>
  <c r="CG110" i="12"/>
  <c r="CF110" i="12"/>
  <c r="C110" i="12"/>
  <c r="B110" i="12"/>
  <c r="DD110" i="12" s="1"/>
  <c r="DY109" i="12"/>
  <c r="DX109" i="12"/>
  <c r="DW109" i="12"/>
  <c r="DV109" i="12"/>
  <c r="DU109" i="12"/>
  <c r="DT109" i="12"/>
  <c r="DS109" i="12"/>
  <c r="DR109" i="12"/>
  <c r="DQ109" i="12"/>
  <c r="DP109" i="12"/>
  <c r="DO109" i="12"/>
  <c r="DN109" i="12"/>
  <c r="DM109" i="12"/>
  <c r="DL109" i="12"/>
  <c r="DK109" i="12"/>
  <c r="DJ109" i="12"/>
  <c r="DI109" i="12"/>
  <c r="DH109" i="12"/>
  <c r="DG109" i="12"/>
  <c r="DF109" i="12"/>
  <c r="DE109" i="12"/>
  <c r="CY109" i="12"/>
  <c r="CX109" i="12"/>
  <c r="CW109" i="12"/>
  <c r="CV109" i="12"/>
  <c r="CU109" i="12"/>
  <c r="CT109" i="12"/>
  <c r="CS109" i="12"/>
  <c r="CR109" i="12"/>
  <c r="CQ109" i="12"/>
  <c r="CP109" i="12"/>
  <c r="CO109" i="12"/>
  <c r="CN109" i="12"/>
  <c r="CM109" i="12"/>
  <c r="CL109" i="12"/>
  <c r="CK109" i="12"/>
  <c r="CJ109" i="12"/>
  <c r="CI109" i="12"/>
  <c r="CH109" i="12"/>
  <c r="CG109" i="12"/>
  <c r="CF109" i="12"/>
  <c r="C109" i="12"/>
  <c r="B109" i="12"/>
  <c r="DD109" i="12" s="1"/>
  <c r="DY108" i="12"/>
  <c r="DX108" i="12"/>
  <c r="DW108" i="12"/>
  <c r="DV108" i="12"/>
  <c r="DU108" i="12"/>
  <c r="DT108" i="12"/>
  <c r="DS108" i="12"/>
  <c r="DR108" i="12"/>
  <c r="DQ108" i="12"/>
  <c r="DP108" i="12"/>
  <c r="DO108" i="12"/>
  <c r="DN108" i="12"/>
  <c r="DM108" i="12"/>
  <c r="DL108" i="12"/>
  <c r="DK108" i="12"/>
  <c r="DJ108" i="12"/>
  <c r="DI108" i="12"/>
  <c r="DH108" i="12"/>
  <c r="DG108" i="12"/>
  <c r="DF108" i="12"/>
  <c r="CY108" i="12"/>
  <c r="CX108" i="12"/>
  <c r="CW108" i="12"/>
  <c r="CV108" i="12"/>
  <c r="CU108" i="12"/>
  <c r="CT108" i="12"/>
  <c r="CS108" i="12"/>
  <c r="CR108" i="12"/>
  <c r="CQ108" i="12"/>
  <c r="CP108" i="12"/>
  <c r="CO108" i="12"/>
  <c r="CN108" i="12"/>
  <c r="CM108" i="12"/>
  <c r="CL108" i="12"/>
  <c r="CK108" i="12"/>
  <c r="CJ108" i="12"/>
  <c r="CI108" i="12"/>
  <c r="CH108" i="12"/>
  <c r="CG108" i="12"/>
  <c r="CF108" i="12"/>
  <c r="C108" i="12"/>
  <c r="B108" i="12"/>
  <c r="CC108" i="12" s="1"/>
  <c r="DY107" i="12"/>
  <c r="DX107" i="12"/>
  <c r="DW107" i="12"/>
  <c r="DV107" i="12"/>
  <c r="DU107" i="12"/>
  <c r="DT107" i="12"/>
  <c r="DS107" i="12"/>
  <c r="DR107" i="12"/>
  <c r="DQ107" i="12"/>
  <c r="DP107" i="12"/>
  <c r="DO107" i="12"/>
  <c r="DN107" i="12"/>
  <c r="DM107" i="12"/>
  <c r="DL107" i="12"/>
  <c r="DK107" i="12"/>
  <c r="DJ107" i="12"/>
  <c r="DI107" i="12"/>
  <c r="DH107" i="12"/>
  <c r="DG107" i="12"/>
  <c r="DF107" i="12"/>
  <c r="CY107" i="12"/>
  <c r="CX107" i="12"/>
  <c r="CW107" i="12"/>
  <c r="CV107" i="12"/>
  <c r="CU107" i="12"/>
  <c r="CT107" i="12"/>
  <c r="CS107" i="12"/>
  <c r="CR107" i="12"/>
  <c r="CQ107" i="12"/>
  <c r="CP107" i="12"/>
  <c r="CO107" i="12"/>
  <c r="CN107" i="12"/>
  <c r="CM107" i="12"/>
  <c r="CL107" i="12"/>
  <c r="CK107" i="12"/>
  <c r="CJ107" i="12"/>
  <c r="CI107" i="12"/>
  <c r="CH107" i="12"/>
  <c r="CG107" i="12"/>
  <c r="CF107" i="12"/>
  <c r="C107" i="12"/>
  <c r="B107" i="12"/>
  <c r="CD107" i="12" s="1"/>
  <c r="DY106" i="12"/>
  <c r="DX106" i="12"/>
  <c r="DW106" i="12"/>
  <c r="DV106" i="12"/>
  <c r="DU106" i="12"/>
  <c r="DT106" i="12"/>
  <c r="DS106" i="12"/>
  <c r="DR106" i="12"/>
  <c r="DQ106" i="12"/>
  <c r="DP106" i="12"/>
  <c r="DO106" i="12"/>
  <c r="DN106" i="12"/>
  <c r="DM106" i="12"/>
  <c r="DL106" i="12"/>
  <c r="DK106" i="12"/>
  <c r="DJ106" i="12"/>
  <c r="DI106" i="12"/>
  <c r="DH106" i="12"/>
  <c r="DG106" i="12"/>
  <c r="DF106" i="12"/>
  <c r="CY106" i="12"/>
  <c r="CX106" i="12"/>
  <c r="CW106" i="12"/>
  <c r="CV106" i="12"/>
  <c r="CU106" i="12"/>
  <c r="CT106" i="12"/>
  <c r="CS106" i="12"/>
  <c r="CR106" i="12"/>
  <c r="CQ106" i="12"/>
  <c r="CP106" i="12"/>
  <c r="CO106" i="12"/>
  <c r="CN106" i="12"/>
  <c r="CM106" i="12"/>
  <c r="CL106" i="12"/>
  <c r="CK106" i="12"/>
  <c r="CJ106" i="12"/>
  <c r="CI106" i="12"/>
  <c r="CH106" i="12"/>
  <c r="CG106" i="12"/>
  <c r="CF106" i="12"/>
  <c r="C106" i="12"/>
  <c r="B106" i="12"/>
  <c r="DE106" i="12" s="1"/>
  <c r="DY105" i="12"/>
  <c r="DX105" i="12"/>
  <c r="DW105" i="12"/>
  <c r="DV105" i="12"/>
  <c r="DU105" i="12"/>
  <c r="DT105" i="12"/>
  <c r="DS105" i="12"/>
  <c r="DR105" i="12"/>
  <c r="DQ105" i="12"/>
  <c r="DP105" i="12"/>
  <c r="DO105" i="12"/>
  <c r="DN105" i="12"/>
  <c r="DM105" i="12"/>
  <c r="DL105" i="12"/>
  <c r="DK105" i="12"/>
  <c r="DJ105" i="12"/>
  <c r="DI105" i="12"/>
  <c r="DH105" i="12"/>
  <c r="DG105" i="12"/>
  <c r="DF105" i="12"/>
  <c r="CY105" i="12"/>
  <c r="CX105" i="12"/>
  <c r="CW105" i="12"/>
  <c r="CV105" i="12"/>
  <c r="CU105" i="12"/>
  <c r="CT105" i="12"/>
  <c r="CS105" i="12"/>
  <c r="CR105" i="12"/>
  <c r="CQ105" i="12"/>
  <c r="CP105" i="12"/>
  <c r="CO105" i="12"/>
  <c r="CN105" i="12"/>
  <c r="CM105" i="12"/>
  <c r="CL105" i="12"/>
  <c r="CK105" i="12"/>
  <c r="CJ105" i="12"/>
  <c r="CI105" i="12"/>
  <c r="CH105" i="12"/>
  <c r="CG105" i="12"/>
  <c r="CF105" i="12"/>
  <c r="C105" i="12"/>
  <c r="B105" i="12"/>
  <c r="DB105" i="12" s="1"/>
  <c r="DY104" i="12"/>
  <c r="DX104" i="12"/>
  <c r="DW104" i="12"/>
  <c r="DV104" i="12"/>
  <c r="DU104" i="12"/>
  <c r="DT104" i="12"/>
  <c r="DS104" i="12"/>
  <c r="DR104" i="12"/>
  <c r="DQ104" i="12"/>
  <c r="DP104" i="12"/>
  <c r="DO104" i="12"/>
  <c r="DN104" i="12"/>
  <c r="DM104" i="12"/>
  <c r="DL104" i="12"/>
  <c r="DK104" i="12"/>
  <c r="DJ104" i="12"/>
  <c r="DI104" i="12"/>
  <c r="DH104" i="12"/>
  <c r="DG104" i="12"/>
  <c r="DF104" i="12"/>
  <c r="CY104" i="12"/>
  <c r="CX104" i="12"/>
  <c r="CW104" i="12"/>
  <c r="CV104" i="12"/>
  <c r="CU104" i="12"/>
  <c r="CT104" i="12"/>
  <c r="CS104" i="12"/>
  <c r="CR104" i="12"/>
  <c r="CQ104" i="12"/>
  <c r="CP104" i="12"/>
  <c r="CO104" i="12"/>
  <c r="CN104" i="12"/>
  <c r="CM104" i="12"/>
  <c r="CL104" i="12"/>
  <c r="CK104" i="12"/>
  <c r="CJ104" i="12"/>
  <c r="CI104" i="12"/>
  <c r="CH104" i="12"/>
  <c r="CG104" i="12"/>
  <c r="CF104" i="12"/>
  <c r="C104" i="12"/>
  <c r="B104" i="12"/>
  <c r="DY103" i="12"/>
  <c r="DX103" i="12"/>
  <c r="DW103" i="12"/>
  <c r="DV103" i="12"/>
  <c r="DU103" i="12"/>
  <c r="DT103" i="12"/>
  <c r="DS103" i="12"/>
  <c r="DR103" i="12"/>
  <c r="DQ103" i="12"/>
  <c r="DP103" i="12"/>
  <c r="DO103" i="12"/>
  <c r="DN103" i="12"/>
  <c r="DM103" i="12"/>
  <c r="DL103" i="12"/>
  <c r="DK103" i="12"/>
  <c r="DJ103" i="12"/>
  <c r="DI103" i="12"/>
  <c r="DH103" i="12"/>
  <c r="DG103" i="12"/>
  <c r="DF103" i="12"/>
  <c r="CY103" i="12"/>
  <c r="CX103" i="12"/>
  <c r="CW103" i="12"/>
  <c r="CV103" i="12"/>
  <c r="CU103" i="12"/>
  <c r="CT103" i="12"/>
  <c r="CS103" i="12"/>
  <c r="CR103" i="12"/>
  <c r="CQ103" i="12"/>
  <c r="CP103" i="12"/>
  <c r="CO103" i="12"/>
  <c r="CN103" i="12"/>
  <c r="CM103" i="12"/>
  <c r="CL103" i="12"/>
  <c r="CK103" i="12"/>
  <c r="CJ103" i="12"/>
  <c r="CI103" i="12"/>
  <c r="CH103" i="12"/>
  <c r="CG103" i="12"/>
  <c r="CF103" i="12"/>
  <c r="C103" i="12"/>
  <c r="CA103" i="12" s="1"/>
  <c r="B103" i="12"/>
  <c r="CB103" i="12" s="1"/>
  <c r="DY102" i="12"/>
  <c r="DX102" i="12"/>
  <c r="DW102" i="12"/>
  <c r="DV102" i="12"/>
  <c r="DU102" i="12"/>
  <c r="DT102" i="12"/>
  <c r="DS102" i="12"/>
  <c r="DR102" i="12"/>
  <c r="DQ102" i="12"/>
  <c r="DP102" i="12"/>
  <c r="DO102" i="12"/>
  <c r="DN102" i="12"/>
  <c r="DM102" i="12"/>
  <c r="DL102" i="12"/>
  <c r="DK102" i="12"/>
  <c r="DJ102" i="12"/>
  <c r="DI102" i="12"/>
  <c r="DH102" i="12"/>
  <c r="DG102" i="12"/>
  <c r="DF102" i="12"/>
  <c r="CY102" i="12"/>
  <c r="CX102" i="12"/>
  <c r="CW102" i="12"/>
  <c r="CV102" i="12"/>
  <c r="CU102" i="12"/>
  <c r="CT102" i="12"/>
  <c r="CS102" i="12"/>
  <c r="CR102" i="12"/>
  <c r="CQ102" i="12"/>
  <c r="CP102" i="12"/>
  <c r="CO102" i="12"/>
  <c r="CN102" i="12"/>
  <c r="CM102" i="12"/>
  <c r="CL102" i="12"/>
  <c r="CK102" i="12"/>
  <c r="CJ102" i="12"/>
  <c r="CI102" i="12"/>
  <c r="CH102" i="12"/>
  <c r="CG102" i="12"/>
  <c r="CF102" i="12"/>
  <c r="C102" i="12"/>
  <c r="CA102" i="12" s="1"/>
  <c r="B102" i="12"/>
  <c r="DY101" i="12"/>
  <c r="DX101" i="12"/>
  <c r="DW101" i="12"/>
  <c r="DV101" i="12"/>
  <c r="DU101" i="12"/>
  <c r="DT101" i="12"/>
  <c r="DS101" i="12"/>
  <c r="DR101" i="12"/>
  <c r="DQ101" i="12"/>
  <c r="DP101" i="12"/>
  <c r="DO101" i="12"/>
  <c r="DN101" i="12"/>
  <c r="DM101" i="12"/>
  <c r="DL101" i="12"/>
  <c r="DK101" i="12"/>
  <c r="DJ101" i="12"/>
  <c r="DI101" i="12"/>
  <c r="DH101" i="12"/>
  <c r="DG101" i="12"/>
  <c r="DF101" i="12"/>
  <c r="CY101" i="12"/>
  <c r="CX101" i="12"/>
  <c r="CW101" i="12"/>
  <c r="CV101" i="12"/>
  <c r="CU101" i="12"/>
  <c r="CT101" i="12"/>
  <c r="CS101" i="12"/>
  <c r="CR101" i="12"/>
  <c r="CQ101" i="12"/>
  <c r="CP101" i="12"/>
  <c r="CO101" i="12"/>
  <c r="CN101" i="12"/>
  <c r="CM101" i="12"/>
  <c r="CL101" i="12"/>
  <c r="CK101" i="12"/>
  <c r="CJ101" i="12"/>
  <c r="CI101" i="12"/>
  <c r="CH101" i="12"/>
  <c r="CG101" i="12"/>
  <c r="CF101" i="12"/>
  <c r="C101" i="12"/>
  <c r="B101" i="12"/>
  <c r="CD101" i="12" s="1"/>
  <c r="DY100" i="12"/>
  <c r="DX100" i="12"/>
  <c r="DW100" i="12"/>
  <c r="DV100" i="12"/>
  <c r="DU100" i="12"/>
  <c r="DT100" i="12"/>
  <c r="DS100" i="12"/>
  <c r="DR100" i="12"/>
  <c r="DQ100" i="12"/>
  <c r="DP100" i="12"/>
  <c r="DO100" i="12"/>
  <c r="DN100" i="12"/>
  <c r="DM100" i="12"/>
  <c r="DL100" i="12"/>
  <c r="DK100" i="12"/>
  <c r="DJ100" i="12"/>
  <c r="DI100" i="12"/>
  <c r="DH100" i="12"/>
  <c r="DG100" i="12"/>
  <c r="DF100" i="12"/>
  <c r="CY100" i="12"/>
  <c r="CX100" i="12"/>
  <c r="CW100" i="12"/>
  <c r="CV100" i="12"/>
  <c r="CU100" i="12"/>
  <c r="CT100" i="12"/>
  <c r="CS100" i="12"/>
  <c r="CR100" i="12"/>
  <c r="CQ100" i="12"/>
  <c r="CP100" i="12"/>
  <c r="CO100" i="12"/>
  <c r="CN100" i="12"/>
  <c r="CM100" i="12"/>
  <c r="CL100" i="12"/>
  <c r="CK100" i="12"/>
  <c r="CJ100" i="12"/>
  <c r="CI100" i="12"/>
  <c r="CH100" i="12"/>
  <c r="CG100" i="12"/>
  <c r="CF100" i="12"/>
  <c r="C100" i="12"/>
  <c r="B100" i="12"/>
  <c r="DY95" i="12"/>
  <c r="DX95" i="12"/>
  <c r="DW95" i="12"/>
  <c r="DV95" i="12"/>
  <c r="DU95" i="12"/>
  <c r="DT95" i="12"/>
  <c r="DS95" i="12"/>
  <c r="DR95" i="12"/>
  <c r="DQ95" i="12"/>
  <c r="DP95" i="12"/>
  <c r="DO95" i="12"/>
  <c r="DN95" i="12"/>
  <c r="DM95" i="12"/>
  <c r="DL95" i="12"/>
  <c r="DK95" i="12"/>
  <c r="DJ95" i="12"/>
  <c r="DI95" i="12"/>
  <c r="DH95" i="12"/>
  <c r="DG95" i="12"/>
  <c r="DF95" i="12"/>
  <c r="CY95" i="12"/>
  <c r="CX95" i="12"/>
  <c r="CW95" i="12"/>
  <c r="CV95" i="12"/>
  <c r="CU95" i="12"/>
  <c r="CT95" i="12"/>
  <c r="CS95" i="12"/>
  <c r="CR95" i="12"/>
  <c r="CQ95" i="12"/>
  <c r="CP95" i="12"/>
  <c r="CO95" i="12"/>
  <c r="CN95" i="12"/>
  <c r="CM95" i="12"/>
  <c r="CL95" i="12"/>
  <c r="CK95" i="12"/>
  <c r="CJ95" i="12"/>
  <c r="CI95" i="12"/>
  <c r="CH95" i="12"/>
  <c r="CG95" i="12"/>
  <c r="CF95" i="12"/>
  <c r="C95" i="12"/>
  <c r="B95" i="12"/>
  <c r="DB95" i="12" s="1"/>
  <c r="DY94" i="12"/>
  <c r="DX94" i="12"/>
  <c r="DW94" i="12"/>
  <c r="DV94" i="12"/>
  <c r="DU94" i="12"/>
  <c r="DT94" i="12"/>
  <c r="DS94" i="12"/>
  <c r="DR94" i="12"/>
  <c r="DQ94" i="12"/>
  <c r="DP94" i="12"/>
  <c r="DO94" i="12"/>
  <c r="DN94" i="12"/>
  <c r="DM94" i="12"/>
  <c r="DL94" i="12"/>
  <c r="DK94" i="12"/>
  <c r="DJ94" i="12"/>
  <c r="DI94" i="12"/>
  <c r="DH94" i="12"/>
  <c r="DG94" i="12"/>
  <c r="DF94" i="12"/>
  <c r="DC94" i="12"/>
  <c r="CY94" i="12"/>
  <c r="CX94" i="12"/>
  <c r="CW94" i="12"/>
  <c r="CV94" i="12"/>
  <c r="CU94" i="12"/>
  <c r="CT94" i="12"/>
  <c r="CS94" i="12"/>
  <c r="CR94" i="12"/>
  <c r="CQ94" i="12"/>
  <c r="CP94" i="12"/>
  <c r="CO94" i="12"/>
  <c r="CN94" i="12"/>
  <c r="CM94" i="12"/>
  <c r="CL94" i="12"/>
  <c r="CK94" i="12"/>
  <c r="CJ94" i="12"/>
  <c r="CI94" i="12"/>
  <c r="CH94" i="12"/>
  <c r="CG94" i="12"/>
  <c r="CF94" i="12"/>
  <c r="C94" i="12"/>
  <c r="CA94" i="12" s="1"/>
  <c r="B94" i="12"/>
  <c r="CE94" i="12" s="1"/>
  <c r="DY93" i="12"/>
  <c r="DX93" i="12"/>
  <c r="DW93" i="12"/>
  <c r="DV93" i="12"/>
  <c r="DU93" i="12"/>
  <c r="DT93" i="12"/>
  <c r="DS93" i="12"/>
  <c r="DR93" i="12"/>
  <c r="DQ93" i="12"/>
  <c r="DP93" i="12"/>
  <c r="DO93" i="12"/>
  <c r="DN93" i="12"/>
  <c r="DM93" i="12"/>
  <c r="DL93" i="12"/>
  <c r="DK93" i="12"/>
  <c r="DJ93" i="12"/>
  <c r="DI93" i="12"/>
  <c r="DH93" i="12"/>
  <c r="DG93" i="12"/>
  <c r="DF93" i="12"/>
  <c r="DB93" i="12"/>
  <c r="CY93" i="12"/>
  <c r="CX93" i="12"/>
  <c r="CW93" i="12"/>
  <c r="CV93" i="12"/>
  <c r="CU93" i="12"/>
  <c r="CT93" i="12"/>
  <c r="CS93" i="12"/>
  <c r="CR93" i="12"/>
  <c r="CQ93" i="12"/>
  <c r="CP93" i="12"/>
  <c r="CO93" i="12"/>
  <c r="CN93" i="12"/>
  <c r="CM93" i="12"/>
  <c r="CL93" i="12"/>
  <c r="CK93" i="12"/>
  <c r="CJ93" i="12"/>
  <c r="CI93" i="12"/>
  <c r="CH93" i="12"/>
  <c r="CG93" i="12"/>
  <c r="CF93" i="12"/>
  <c r="C93" i="12"/>
  <c r="B93" i="12"/>
  <c r="CZ93" i="12" s="1"/>
  <c r="DY92" i="12"/>
  <c r="DX92" i="12"/>
  <c r="DW92" i="12"/>
  <c r="DV92" i="12"/>
  <c r="DU92" i="12"/>
  <c r="DT92" i="12"/>
  <c r="DS92" i="12"/>
  <c r="DR92" i="12"/>
  <c r="DQ92" i="12"/>
  <c r="DP92" i="12"/>
  <c r="DO92" i="12"/>
  <c r="DN92" i="12"/>
  <c r="DM92" i="12"/>
  <c r="DL92" i="12"/>
  <c r="DK92" i="12"/>
  <c r="DJ92" i="12"/>
  <c r="DI92" i="12"/>
  <c r="DH92" i="12"/>
  <c r="DG92" i="12"/>
  <c r="DF92" i="12"/>
  <c r="CY92" i="12"/>
  <c r="CX92" i="12"/>
  <c r="CW92" i="12"/>
  <c r="CV92" i="12"/>
  <c r="CU92" i="12"/>
  <c r="CT92" i="12"/>
  <c r="CS92" i="12"/>
  <c r="CR92" i="12"/>
  <c r="CQ92" i="12"/>
  <c r="CP92" i="12"/>
  <c r="CO92" i="12"/>
  <c r="CN92" i="12"/>
  <c r="CM92" i="12"/>
  <c r="CL92" i="12"/>
  <c r="CK92" i="12"/>
  <c r="CJ92" i="12"/>
  <c r="CI92" i="12"/>
  <c r="CH92" i="12"/>
  <c r="CG92" i="12"/>
  <c r="CF92" i="12"/>
  <c r="C92" i="12"/>
  <c r="B92" i="12"/>
  <c r="DY91" i="12"/>
  <c r="DX91" i="12"/>
  <c r="DW91" i="12"/>
  <c r="DV91" i="12"/>
  <c r="DU91" i="12"/>
  <c r="DT91" i="12"/>
  <c r="DS91" i="12"/>
  <c r="DR91" i="12"/>
  <c r="DQ91" i="12"/>
  <c r="DP91" i="12"/>
  <c r="DO91" i="12"/>
  <c r="DN91" i="12"/>
  <c r="DM91" i="12"/>
  <c r="DL91" i="12"/>
  <c r="DK91" i="12"/>
  <c r="DJ91" i="12"/>
  <c r="DI91" i="12"/>
  <c r="DH91" i="12"/>
  <c r="DG91" i="12"/>
  <c r="DF91" i="12"/>
  <c r="CY91" i="12"/>
  <c r="CX91" i="12"/>
  <c r="CW91" i="12"/>
  <c r="CV91" i="12"/>
  <c r="CU91" i="12"/>
  <c r="CT91" i="12"/>
  <c r="CS91" i="12"/>
  <c r="CR91" i="12"/>
  <c r="CQ91" i="12"/>
  <c r="CP91" i="12"/>
  <c r="CO91" i="12"/>
  <c r="CN91" i="12"/>
  <c r="CM91" i="12"/>
  <c r="CL91" i="12"/>
  <c r="CK91" i="12"/>
  <c r="CJ91" i="12"/>
  <c r="CI91" i="12"/>
  <c r="CH91" i="12"/>
  <c r="CG91" i="12"/>
  <c r="CF91" i="12"/>
  <c r="C91" i="12"/>
  <c r="B91" i="12"/>
  <c r="DZ91" i="12" s="1"/>
  <c r="DY90" i="12"/>
  <c r="DX90" i="12"/>
  <c r="DW90" i="12"/>
  <c r="DV90" i="12"/>
  <c r="DU90" i="12"/>
  <c r="DT90" i="12"/>
  <c r="DS90" i="12"/>
  <c r="DR90" i="12"/>
  <c r="DQ90" i="12"/>
  <c r="DP90" i="12"/>
  <c r="DO90" i="12"/>
  <c r="DN90" i="12"/>
  <c r="DM90" i="12"/>
  <c r="DL90" i="12"/>
  <c r="DK90" i="12"/>
  <c r="DJ90" i="12"/>
  <c r="DI90" i="12"/>
  <c r="DH90" i="12"/>
  <c r="DG90" i="12"/>
  <c r="DF90" i="12"/>
  <c r="CY90" i="12"/>
  <c r="CX90" i="12"/>
  <c r="CW90" i="12"/>
  <c r="CV90" i="12"/>
  <c r="CU90" i="12"/>
  <c r="CT90" i="12"/>
  <c r="CS90" i="12"/>
  <c r="CR90" i="12"/>
  <c r="CQ90" i="12"/>
  <c r="CP90" i="12"/>
  <c r="CO90" i="12"/>
  <c r="CN90" i="12"/>
  <c r="CM90" i="12"/>
  <c r="CL90" i="12"/>
  <c r="CK90" i="12"/>
  <c r="CJ90" i="12"/>
  <c r="CI90" i="12"/>
  <c r="CH90" i="12"/>
  <c r="CG90" i="12"/>
  <c r="CF90" i="12"/>
  <c r="CE90" i="12"/>
  <c r="C90" i="12"/>
  <c r="B90" i="12"/>
  <c r="DE90" i="12" s="1"/>
  <c r="DY89" i="12"/>
  <c r="DX89" i="12"/>
  <c r="DW89" i="12"/>
  <c r="DV89" i="12"/>
  <c r="DU89" i="12"/>
  <c r="DT89" i="12"/>
  <c r="DS89" i="12"/>
  <c r="DR89" i="12"/>
  <c r="DQ89" i="12"/>
  <c r="DP89" i="12"/>
  <c r="DO89" i="12"/>
  <c r="DN89" i="12"/>
  <c r="DM89" i="12"/>
  <c r="DL89" i="12"/>
  <c r="DK89" i="12"/>
  <c r="DJ89" i="12"/>
  <c r="DI89" i="12"/>
  <c r="DH89" i="12"/>
  <c r="DG89" i="12"/>
  <c r="DF89" i="12"/>
  <c r="CY89" i="12"/>
  <c r="CX89" i="12"/>
  <c r="CW89" i="12"/>
  <c r="CV89" i="12"/>
  <c r="CU89" i="12"/>
  <c r="CT89" i="12"/>
  <c r="CS89" i="12"/>
  <c r="CR89" i="12"/>
  <c r="CQ89" i="12"/>
  <c r="CP89" i="12"/>
  <c r="CO89" i="12"/>
  <c r="CN89" i="12"/>
  <c r="CM89" i="12"/>
  <c r="CL89" i="12"/>
  <c r="CK89" i="12"/>
  <c r="CJ89" i="12"/>
  <c r="CI89" i="12"/>
  <c r="CH89" i="12"/>
  <c r="CG89" i="12"/>
  <c r="CF89" i="12"/>
  <c r="C89" i="12"/>
  <c r="B89" i="12"/>
  <c r="DE89" i="12" s="1"/>
  <c r="DY88" i="12"/>
  <c r="DX88" i="12"/>
  <c r="DW88" i="12"/>
  <c r="DV88" i="12"/>
  <c r="DU88" i="12"/>
  <c r="DT88" i="12"/>
  <c r="DS88" i="12"/>
  <c r="DR88" i="12"/>
  <c r="DQ88" i="12"/>
  <c r="DP88" i="12"/>
  <c r="DO88" i="12"/>
  <c r="DN88" i="12"/>
  <c r="DM88" i="12"/>
  <c r="DL88" i="12"/>
  <c r="DK88" i="12"/>
  <c r="DJ88" i="12"/>
  <c r="DI88" i="12"/>
  <c r="DH88" i="12"/>
  <c r="DG88" i="12"/>
  <c r="DF88" i="12"/>
  <c r="CY88" i="12"/>
  <c r="CX88" i="12"/>
  <c r="CW88" i="12"/>
  <c r="CV88" i="12"/>
  <c r="CU88" i="12"/>
  <c r="CT88" i="12"/>
  <c r="CS88" i="12"/>
  <c r="CR88" i="12"/>
  <c r="CQ88" i="12"/>
  <c r="CP88" i="12"/>
  <c r="CO88" i="12"/>
  <c r="CN88" i="12"/>
  <c r="CM88" i="12"/>
  <c r="CL88" i="12"/>
  <c r="CK88" i="12"/>
  <c r="CJ88" i="12"/>
  <c r="CI88" i="12"/>
  <c r="CH88" i="12"/>
  <c r="CG88" i="12"/>
  <c r="CF88" i="12"/>
  <c r="C88" i="12"/>
  <c r="B88" i="12"/>
  <c r="DZ87" i="12"/>
  <c r="DY87" i="12"/>
  <c r="DX87" i="12"/>
  <c r="DW87" i="12"/>
  <c r="DV87" i="12"/>
  <c r="DU87" i="12"/>
  <c r="DT87" i="12"/>
  <c r="DS87" i="12"/>
  <c r="DR87" i="12"/>
  <c r="DQ87" i="12"/>
  <c r="DP87" i="12"/>
  <c r="DO87" i="12"/>
  <c r="DN87" i="12"/>
  <c r="DM87" i="12"/>
  <c r="DL87" i="12"/>
  <c r="DK87" i="12"/>
  <c r="DJ87" i="12"/>
  <c r="DI87" i="12"/>
  <c r="DH87" i="12"/>
  <c r="DG87" i="12"/>
  <c r="DF87" i="12"/>
  <c r="CY87" i="12"/>
  <c r="CX87" i="12"/>
  <c r="CW87" i="12"/>
  <c r="CV87" i="12"/>
  <c r="CU87" i="12"/>
  <c r="CT87" i="12"/>
  <c r="CS87" i="12"/>
  <c r="CR87" i="12"/>
  <c r="CQ87" i="12"/>
  <c r="CP87" i="12"/>
  <c r="CO87" i="12"/>
  <c r="CN87" i="12"/>
  <c r="CM87" i="12"/>
  <c r="CL87" i="12"/>
  <c r="CK87" i="12"/>
  <c r="CJ87" i="12"/>
  <c r="CI87" i="12"/>
  <c r="CH87" i="12"/>
  <c r="CG87" i="12"/>
  <c r="CF87" i="12"/>
  <c r="CD87" i="12"/>
  <c r="C87" i="12"/>
  <c r="B87" i="12"/>
  <c r="DC87" i="12" s="1"/>
  <c r="DY86" i="12"/>
  <c r="DX86" i="12"/>
  <c r="DW86" i="12"/>
  <c r="DV86" i="12"/>
  <c r="DU86" i="12"/>
  <c r="DT86" i="12"/>
  <c r="DS86" i="12"/>
  <c r="DR86" i="12"/>
  <c r="DQ86" i="12"/>
  <c r="DP86" i="12"/>
  <c r="DO86" i="12"/>
  <c r="DN86" i="12"/>
  <c r="DM86" i="12"/>
  <c r="DL86" i="12"/>
  <c r="DK86" i="12"/>
  <c r="DJ86" i="12"/>
  <c r="DI86" i="12"/>
  <c r="DH86" i="12"/>
  <c r="DG86" i="12"/>
  <c r="DF86" i="12"/>
  <c r="CY86" i="12"/>
  <c r="CX86" i="12"/>
  <c r="CW86" i="12"/>
  <c r="CV86" i="12"/>
  <c r="CU86" i="12"/>
  <c r="CT86" i="12"/>
  <c r="CS86" i="12"/>
  <c r="CR86" i="12"/>
  <c r="CQ86" i="12"/>
  <c r="CP86" i="12"/>
  <c r="CO86" i="12"/>
  <c r="CN86" i="12"/>
  <c r="CM86" i="12"/>
  <c r="CL86" i="12"/>
  <c r="CK86" i="12"/>
  <c r="CJ86" i="12"/>
  <c r="CI86" i="12"/>
  <c r="CH86" i="12"/>
  <c r="CG86" i="12"/>
  <c r="CF86" i="12"/>
  <c r="C86" i="12"/>
  <c r="B86" i="12"/>
  <c r="DY85" i="12"/>
  <c r="DX85" i="12"/>
  <c r="DW85" i="12"/>
  <c r="DV85" i="12"/>
  <c r="DU85" i="12"/>
  <c r="DT85" i="12"/>
  <c r="DS85" i="12"/>
  <c r="DR85" i="12"/>
  <c r="DQ85" i="12"/>
  <c r="DP85" i="12"/>
  <c r="DO85" i="12"/>
  <c r="DN85" i="12"/>
  <c r="DM85" i="12"/>
  <c r="DL85" i="12"/>
  <c r="DK85" i="12"/>
  <c r="DJ85" i="12"/>
  <c r="DI85" i="12"/>
  <c r="DH85" i="12"/>
  <c r="DG85" i="12"/>
  <c r="DF85" i="12"/>
  <c r="CY85" i="12"/>
  <c r="CX85" i="12"/>
  <c r="CW85" i="12"/>
  <c r="CV85" i="12"/>
  <c r="CU85" i="12"/>
  <c r="CT85" i="12"/>
  <c r="CS85" i="12"/>
  <c r="CR85" i="12"/>
  <c r="CQ85" i="12"/>
  <c r="CP85" i="12"/>
  <c r="CO85" i="12"/>
  <c r="CN85" i="12"/>
  <c r="CM85" i="12"/>
  <c r="CL85" i="12"/>
  <c r="CK85" i="12"/>
  <c r="CJ85" i="12"/>
  <c r="CI85" i="12"/>
  <c r="CH85" i="12"/>
  <c r="CG85" i="12"/>
  <c r="CF85" i="12"/>
  <c r="C85" i="12"/>
  <c r="B85" i="12"/>
  <c r="DB85" i="12" s="1"/>
  <c r="DY84" i="12"/>
  <c r="DX84" i="12"/>
  <c r="DW84" i="12"/>
  <c r="DV84" i="12"/>
  <c r="DU84" i="12"/>
  <c r="DT84" i="12"/>
  <c r="DS84" i="12"/>
  <c r="DR84" i="12"/>
  <c r="DQ84" i="12"/>
  <c r="DP84" i="12"/>
  <c r="DO84" i="12"/>
  <c r="DN84" i="12"/>
  <c r="DM84" i="12"/>
  <c r="DL84" i="12"/>
  <c r="DK84" i="12"/>
  <c r="DJ84" i="12"/>
  <c r="DI84" i="12"/>
  <c r="DH84" i="12"/>
  <c r="DG84" i="12"/>
  <c r="DF84" i="12"/>
  <c r="CY84" i="12"/>
  <c r="CX84" i="12"/>
  <c r="CW84" i="12"/>
  <c r="CV84" i="12"/>
  <c r="CU84" i="12"/>
  <c r="CT84" i="12"/>
  <c r="CS84" i="12"/>
  <c r="CR84" i="12"/>
  <c r="CQ84" i="12"/>
  <c r="CP84" i="12"/>
  <c r="CO84" i="12"/>
  <c r="CN84" i="12"/>
  <c r="CM84" i="12"/>
  <c r="CL84" i="12"/>
  <c r="CK84" i="12"/>
  <c r="CJ84" i="12"/>
  <c r="CI84" i="12"/>
  <c r="CH84" i="12"/>
  <c r="CG84" i="12"/>
  <c r="CF84" i="12"/>
  <c r="C84" i="12"/>
  <c r="B84" i="12"/>
  <c r="DC84" i="12" s="1"/>
  <c r="DY83" i="12"/>
  <c r="DX83" i="12"/>
  <c r="DW83" i="12"/>
  <c r="DV83" i="12"/>
  <c r="DU83" i="12"/>
  <c r="DT83" i="12"/>
  <c r="DS83" i="12"/>
  <c r="DR83" i="12"/>
  <c r="DQ83" i="12"/>
  <c r="DP83" i="12"/>
  <c r="DO83" i="12"/>
  <c r="DN83" i="12"/>
  <c r="DM83" i="12"/>
  <c r="DL83" i="12"/>
  <c r="DK83" i="12"/>
  <c r="DJ83" i="12"/>
  <c r="DI83" i="12"/>
  <c r="DH83" i="12"/>
  <c r="DG83" i="12"/>
  <c r="DF83" i="12"/>
  <c r="CY83" i="12"/>
  <c r="CX83" i="12"/>
  <c r="CW83" i="12"/>
  <c r="CV83" i="12"/>
  <c r="CU83" i="12"/>
  <c r="CT83" i="12"/>
  <c r="CS83" i="12"/>
  <c r="CR83" i="12"/>
  <c r="CQ83" i="12"/>
  <c r="CP83" i="12"/>
  <c r="CO83" i="12"/>
  <c r="CN83" i="12"/>
  <c r="CM83" i="12"/>
  <c r="CL83" i="12"/>
  <c r="CK83" i="12"/>
  <c r="CJ83" i="12"/>
  <c r="CI83" i="12"/>
  <c r="CH83" i="12"/>
  <c r="CG83" i="12"/>
  <c r="CF83" i="12"/>
  <c r="C83" i="12"/>
  <c r="B83" i="12"/>
  <c r="CE83" i="12" s="1"/>
  <c r="DZ82" i="12"/>
  <c r="DY82" i="12"/>
  <c r="DX82" i="12"/>
  <c r="DW82" i="12"/>
  <c r="DV82" i="12"/>
  <c r="DU82" i="12"/>
  <c r="DT82" i="12"/>
  <c r="DS82" i="12"/>
  <c r="DR82" i="12"/>
  <c r="DQ82" i="12"/>
  <c r="DP82" i="12"/>
  <c r="DO82" i="12"/>
  <c r="DN82" i="12"/>
  <c r="DM82" i="12"/>
  <c r="DL82" i="12"/>
  <c r="DK82" i="12"/>
  <c r="DJ82" i="12"/>
  <c r="DI82" i="12"/>
  <c r="DH82" i="12"/>
  <c r="DG82" i="12"/>
  <c r="DF82" i="12"/>
  <c r="DD82" i="12"/>
  <c r="CZ82" i="12"/>
  <c r="CY82" i="12"/>
  <c r="CX82" i="12"/>
  <c r="CW82" i="12"/>
  <c r="CV82" i="12"/>
  <c r="CU82" i="12"/>
  <c r="CT82" i="12"/>
  <c r="CS82" i="12"/>
  <c r="CR82" i="12"/>
  <c r="CQ82" i="12"/>
  <c r="CP82" i="12"/>
  <c r="CO82" i="12"/>
  <c r="CN82" i="12"/>
  <c r="CM82" i="12"/>
  <c r="CL82" i="12"/>
  <c r="CK82" i="12"/>
  <c r="CJ82" i="12"/>
  <c r="CI82" i="12"/>
  <c r="CH82" i="12"/>
  <c r="CG82" i="12"/>
  <c r="CF82" i="12"/>
  <c r="CC82" i="12"/>
  <c r="CB82" i="12"/>
  <c r="C82" i="12"/>
  <c r="DA82" i="12" s="1"/>
  <c r="B82" i="12"/>
  <c r="DY81" i="12"/>
  <c r="DX81" i="12"/>
  <c r="DW81" i="12"/>
  <c r="DV81" i="12"/>
  <c r="DU81" i="12"/>
  <c r="DT81" i="12"/>
  <c r="DS81" i="12"/>
  <c r="DR81" i="12"/>
  <c r="DQ81" i="12"/>
  <c r="DP81" i="12"/>
  <c r="DO81" i="12"/>
  <c r="DN81" i="12"/>
  <c r="DM81" i="12"/>
  <c r="DL81" i="12"/>
  <c r="DK81" i="12"/>
  <c r="DJ81" i="12"/>
  <c r="DI81" i="12"/>
  <c r="DH81" i="12"/>
  <c r="DG81" i="12"/>
  <c r="DF81" i="12"/>
  <c r="CY81" i="12"/>
  <c r="CX81" i="12"/>
  <c r="CW81" i="12"/>
  <c r="CV81" i="12"/>
  <c r="CU81" i="12"/>
  <c r="CT81" i="12"/>
  <c r="CS81" i="12"/>
  <c r="CR81" i="12"/>
  <c r="CQ81" i="12"/>
  <c r="CP81" i="12"/>
  <c r="CO81" i="12"/>
  <c r="CN81" i="12"/>
  <c r="CM81" i="12"/>
  <c r="CL81" i="12"/>
  <c r="CK81" i="12"/>
  <c r="CJ81" i="12"/>
  <c r="CI81" i="12"/>
  <c r="CH81" i="12"/>
  <c r="CG81" i="12"/>
  <c r="CF81" i="12"/>
  <c r="C81" i="12"/>
  <c r="B81" i="12"/>
  <c r="CB81" i="12" s="1"/>
  <c r="DY80" i="12"/>
  <c r="DX80" i="12"/>
  <c r="DW80" i="12"/>
  <c r="DV80" i="12"/>
  <c r="DU80" i="12"/>
  <c r="DT80" i="12"/>
  <c r="DS80" i="12"/>
  <c r="DR80" i="12"/>
  <c r="DQ80" i="12"/>
  <c r="DP80" i="12"/>
  <c r="DO80" i="12"/>
  <c r="DN80" i="12"/>
  <c r="DM80" i="12"/>
  <c r="DL80" i="12"/>
  <c r="DK80" i="12"/>
  <c r="DJ80" i="12"/>
  <c r="DI80" i="12"/>
  <c r="DH80" i="12"/>
  <c r="DG80" i="12"/>
  <c r="DF80" i="12"/>
  <c r="DD80" i="12"/>
  <c r="DC80" i="12"/>
  <c r="DB80" i="12"/>
  <c r="CY80" i="12"/>
  <c r="CX80" i="12"/>
  <c r="CW80" i="12"/>
  <c r="CV80" i="12"/>
  <c r="CU80" i="12"/>
  <c r="CT80" i="12"/>
  <c r="CS80" i="12"/>
  <c r="CR80" i="12"/>
  <c r="CQ80" i="12"/>
  <c r="CP80" i="12"/>
  <c r="CO80" i="12"/>
  <c r="CN80" i="12"/>
  <c r="CM80" i="12"/>
  <c r="CL80" i="12"/>
  <c r="CK80" i="12"/>
  <c r="CJ80" i="12"/>
  <c r="CI80" i="12"/>
  <c r="CH80" i="12"/>
  <c r="CG80" i="12"/>
  <c r="CF80" i="12"/>
  <c r="CE80" i="12"/>
  <c r="CD80" i="12"/>
  <c r="C80" i="12"/>
  <c r="B80" i="12"/>
  <c r="DE80" i="12" s="1"/>
  <c r="DY79" i="12"/>
  <c r="DX79" i="12"/>
  <c r="DW79" i="12"/>
  <c r="DV79" i="12"/>
  <c r="DU79" i="12"/>
  <c r="DT79" i="12"/>
  <c r="DS79" i="12"/>
  <c r="DR79" i="12"/>
  <c r="DQ79" i="12"/>
  <c r="DP79" i="12"/>
  <c r="DO79" i="12"/>
  <c r="DN79" i="12"/>
  <c r="DM79" i="12"/>
  <c r="DL79" i="12"/>
  <c r="DK79" i="12"/>
  <c r="DJ79" i="12"/>
  <c r="DI79" i="12"/>
  <c r="DH79" i="12"/>
  <c r="DG79" i="12"/>
  <c r="DF79" i="12"/>
  <c r="CY79" i="12"/>
  <c r="CX79" i="12"/>
  <c r="CW79" i="12"/>
  <c r="CV79" i="12"/>
  <c r="CU79" i="12"/>
  <c r="CT79" i="12"/>
  <c r="CS79" i="12"/>
  <c r="CR79" i="12"/>
  <c r="CQ79" i="12"/>
  <c r="CP79" i="12"/>
  <c r="CO79" i="12"/>
  <c r="CN79" i="12"/>
  <c r="CM79" i="12"/>
  <c r="CL79" i="12"/>
  <c r="CK79" i="12"/>
  <c r="CJ79" i="12"/>
  <c r="CI79" i="12"/>
  <c r="CH79" i="12"/>
  <c r="CG79" i="12"/>
  <c r="CF79" i="12"/>
  <c r="C79" i="12"/>
  <c r="B79" i="12"/>
  <c r="CD79" i="12" s="1"/>
  <c r="DY78" i="12"/>
  <c r="DX78" i="12"/>
  <c r="DW78" i="12"/>
  <c r="DV78" i="12"/>
  <c r="DU78" i="12"/>
  <c r="DT78" i="12"/>
  <c r="DS78" i="12"/>
  <c r="DR78" i="12"/>
  <c r="DQ78" i="12"/>
  <c r="DP78" i="12"/>
  <c r="DO78" i="12"/>
  <c r="DN78" i="12"/>
  <c r="DM78" i="12"/>
  <c r="DL78" i="12"/>
  <c r="DK78" i="12"/>
  <c r="DJ78" i="12"/>
  <c r="DI78" i="12"/>
  <c r="DH78" i="12"/>
  <c r="DG78" i="12"/>
  <c r="DF78" i="12"/>
  <c r="CY78" i="12"/>
  <c r="CX78" i="12"/>
  <c r="CW78" i="12"/>
  <c r="CV78" i="12"/>
  <c r="CU78" i="12"/>
  <c r="CT78" i="12"/>
  <c r="CS78" i="12"/>
  <c r="CR78" i="12"/>
  <c r="CQ78" i="12"/>
  <c r="CP78" i="12"/>
  <c r="CO78" i="12"/>
  <c r="CN78" i="12"/>
  <c r="CM78" i="12"/>
  <c r="CL78" i="12"/>
  <c r="CK78" i="12"/>
  <c r="CJ78" i="12"/>
  <c r="CI78" i="12"/>
  <c r="CH78" i="12"/>
  <c r="CG78" i="12"/>
  <c r="CF78" i="12"/>
  <c r="C78" i="12"/>
  <c r="B78" i="12"/>
  <c r="DZ78" i="12" s="1"/>
  <c r="DY73" i="12"/>
  <c r="DX73" i="12"/>
  <c r="DW73" i="12"/>
  <c r="DV73" i="12"/>
  <c r="DU73" i="12"/>
  <c r="DT73" i="12"/>
  <c r="DS73" i="12"/>
  <c r="DR73" i="12"/>
  <c r="DQ73" i="12"/>
  <c r="DP73" i="12"/>
  <c r="DO73" i="12"/>
  <c r="DN73" i="12"/>
  <c r="DM73" i="12"/>
  <c r="DL73" i="12"/>
  <c r="DK73" i="12"/>
  <c r="DJ73" i="12"/>
  <c r="DI73" i="12"/>
  <c r="DH73" i="12"/>
  <c r="DG73" i="12"/>
  <c r="DF73" i="12"/>
  <c r="CY73" i="12"/>
  <c r="CX73" i="12"/>
  <c r="CW73" i="12"/>
  <c r="CV73" i="12"/>
  <c r="CU73" i="12"/>
  <c r="CT73" i="12"/>
  <c r="CS73" i="12"/>
  <c r="CR73" i="12"/>
  <c r="CQ73" i="12"/>
  <c r="CP73" i="12"/>
  <c r="CO73" i="12"/>
  <c r="CN73" i="12"/>
  <c r="CM73" i="12"/>
  <c r="CL73" i="12"/>
  <c r="CK73" i="12"/>
  <c r="CJ73" i="12"/>
  <c r="CI73" i="12"/>
  <c r="CH73" i="12"/>
  <c r="CG73" i="12"/>
  <c r="CF73" i="12"/>
  <c r="C73" i="12"/>
  <c r="B73" i="12"/>
  <c r="DE73" i="12" s="1"/>
  <c r="DY72" i="12"/>
  <c r="DX72" i="12"/>
  <c r="DW72" i="12"/>
  <c r="DV72" i="12"/>
  <c r="DU72" i="12"/>
  <c r="DT72" i="12"/>
  <c r="DS72" i="12"/>
  <c r="DR72" i="12"/>
  <c r="DQ72" i="12"/>
  <c r="DP72" i="12"/>
  <c r="DO72" i="12"/>
  <c r="DN72" i="12"/>
  <c r="DM72" i="12"/>
  <c r="DL72" i="12"/>
  <c r="DK72" i="12"/>
  <c r="DJ72" i="12"/>
  <c r="DI72" i="12"/>
  <c r="DH72" i="12"/>
  <c r="DG72" i="12"/>
  <c r="DF72" i="12"/>
  <c r="CY72" i="12"/>
  <c r="CX72" i="12"/>
  <c r="CW72" i="12"/>
  <c r="CV72" i="12"/>
  <c r="CU72" i="12"/>
  <c r="CT72" i="12"/>
  <c r="CS72" i="12"/>
  <c r="CR72" i="12"/>
  <c r="CQ72" i="12"/>
  <c r="CP72" i="12"/>
  <c r="CO72" i="12"/>
  <c r="CN72" i="12"/>
  <c r="CM72" i="12"/>
  <c r="CL72" i="12"/>
  <c r="CK72" i="12"/>
  <c r="CJ72" i="12"/>
  <c r="CI72" i="12"/>
  <c r="CH72" i="12"/>
  <c r="CG72" i="12"/>
  <c r="CF72" i="12"/>
  <c r="C72" i="12"/>
  <c r="B72" i="12"/>
  <c r="DE72" i="12" s="1"/>
  <c r="DY71" i="12"/>
  <c r="DX71" i="12"/>
  <c r="DW71" i="12"/>
  <c r="DV71" i="12"/>
  <c r="DU71" i="12"/>
  <c r="DT71" i="12"/>
  <c r="DS71" i="12"/>
  <c r="DR71" i="12"/>
  <c r="DQ71" i="12"/>
  <c r="DP71" i="12"/>
  <c r="DO71" i="12"/>
  <c r="DN71" i="12"/>
  <c r="DM71" i="12"/>
  <c r="DL71" i="12"/>
  <c r="DK71" i="12"/>
  <c r="DJ71" i="12"/>
  <c r="DI71" i="12"/>
  <c r="DH71" i="12"/>
  <c r="DG71" i="12"/>
  <c r="DF71" i="12"/>
  <c r="CY71" i="12"/>
  <c r="CX71" i="12"/>
  <c r="CW71" i="12"/>
  <c r="CV71" i="12"/>
  <c r="CU71" i="12"/>
  <c r="CT71" i="12"/>
  <c r="CS71" i="12"/>
  <c r="CR71" i="12"/>
  <c r="CQ71" i="12"/>
  <c r="CP71" i="12"/>
  <c r="CO71" i="12"/>
  <c r="CN71" i="12"/>
  <c r="CM71" i="12"/>
  <c r="CL71" i="12"/>
  <c r="CK71" i="12"/>
  <c r="CJ71" i="12"/>
  <c r="CI71" i="12"/>
  <c r="CH71" i="12"/>
  <c r="CG71" i="12"/>
  <c r="CF71" i="12"/>
  <c r="C71" i="12"/>
  <c r="B71" i="12"/>
  <c r="DE71" i="12" s="1"/>
  <c r="DY70" i="12"/>
  <c r="DX70" i="12"/>
  <c r="DW70" i="12"/>
  <c r="DV70" i="12"/>
  <c r="DU70" i="12"/>
  <c r="DT70" i="12"/>
  <c r="DS70" i="12"/>
  <c r="DR70" i="12"/>
  <c r="DQ70" i="12"/>
  <c r="DP70" i="12"/>
  <c r="DO70" i="12"/>
  <c r="DN70" i="12"/>
  <c r="DM70" i="12"/>
  <c r="DL70" i="12"/>
  <c r="DK70" i="12"/>
  <c r="DJ70" i="12"/>
  <c r="DI70" i="12"/>
  <c r="DH70" i="12"/>
  <c r="DG70" i="12"/>
  <c r="DF70" i="12"/>
  <c r="CY70" i="12"/>
  <c r="CX70" i="12"/>
  <c r="CW70" i="12"/>
  <c r="CV70" i="12"/>
  <c r="CU70" i="12"/>
  <c r="CT70" i="12"/>
  <c r="CS70" i="12"/>
  <c r="CR70" i="12"/>
  <c r="CQ70" i="12"/>
  <c r="CP70" i="12"/>
  <c r="CO70" i="12"/>
  <c r="CN70" i="12"/>
  <c r="CM70" i="12"/>
  <c r="CL70" i="12"/>
  <c r="CK70" i="12"/>
  <c r="CJ70" i="12"/>
  <c r="CI70" i="12"/>
  <c r="CH70" i="12"/>
  <c r="CG70" i="12"/>
  <c r="CF70" i="12"/>
  <c r="C70" i="12"/>
  <c r="B70" i="12"/>
  <c r="DZ70" i="12" s="1"/>
  <c r="DY69" i="12"/>
  <c r="DX69" i="12"/>
  <c r="DW69" i="12"/>
  <c r="DV69" i="12"/>
  <c r="DU69" i="12"/>
  <c r="DT69" i="12"/>
  <c r="DS69" i="12"/>
  <c r="DR69" i="12"/>
  <c r="DQ69" i="12"/>
  <c r="DP69" i="12"/>
  <c r="DO69" i="12"/>
  <c r="DN69" i="12"/>
  <c r="DM69" i="12"/>
  <c r="DL69" i="12"/>
  <c r="DK69" i="12"/>
  <c r="DJ69" i="12"/>
  <c r="DI69" i="12"/>
  <c r="DH69" i="12"/>
  <c r="DG69" i="12"/>
  <c r="DF69" i="12"/>
  <c r="CY69" i="12"/>
  <c r="CX69" i="12"/>
  <c r="CW69" i="12"/>
  <c r="CV69" i="12"/>
  <c r="CU69" i="12"/>
  <c r="CT69" i="12"/>
  <c r="CS69" i="12"/>
  <c r="CR69" i="12"/>
  <c r="CQ69" i="12"/>
  <c r="CP69" i="12"/>
  <c r="CO69" i="12"/>
  <c r="CN69" i="12"/>
  <c r="CM69" i="12"/>
  <c r="CL69" i="12"/>
  <c r="CK69" i="12"/>
  <c r="CJ69" i="12"/>
  <c r="CI69" i="12"/>
  <c r="CH69" i="12"/>
  <c r="CG69" i="12"/>
  <c r="CF69" i="12"/>
  <c r="C69" i="12"/>
  <c r="B69" i="12"/>
  <c r="CC69" i="12" s="1"/>
  <c r="DY68" i="12"/>
  <c r="DX68" i="12"/>
  <c r="DW68" i="12"/>
  <c r="DV68" i="12"/>
  <c r="DU68" i="12"/>
  <c r="DT68" i="12"/>
  <c r="DS68" i="12"/>
  <c r="DR68" i="12"/>
  <c r="DQ68" i="12"/>
  <c r="DP68" i="12"/>
  <c r="DO68" i="12"/>
  <c r="DN68" i="12"/>
  <c r="DM68" i="12"/>
  <c r="DL68" i="12"/>
  <c r="DK68" i="12"/>
  <c r="DJ68" i="12"/>
  <c r="DI68" i="12"/>
  <c r="DH68" i="12"/>
  <c r="DG68" i="12"/>
  <c r="DF68" i="12"/>
  <c r="CY68" i="12"/>
  <c r="CX68" i="12"/>
  <c r="CW68" i="12"/>
  <c r="CV68" i="12"/>
  <c r="CU68" i="12"/>
  <c r="CT68" i="12"/>
  <c r="CS68" i="12"/>
  <c r="CR68" i="12"/>
  <c r="CQ68" i="12"/>
  <c r="CP68" i="12"/>
  <c r="CO68" i="12"/>
  <c r="CN68" i="12"/>
  <c r="CM68" i="12"/>
  <c r="CL68" i="12"/>
  <c r="CK68" i="12"/>
  <c r="CJ68" i="12"/>
  <c r="CI68" i="12"/>
  <c r="CH68" i="12"/>
  <c r="CG68" i="12"/>
  <c r="CF68" i="12"/>
  <c r="C68" i="12"/>
  <c r="B68" i="12"/>
  <c r="DC68" i="12" s="1"/>
  <c r="DY67" i="12"/>
  <c r="DX67" i="12"/>
  <c r="DW67" i="12"/>
  <c r="DV67" i="12"/>
  <c r="DU67" i="12"/>
  <c r="DT67" i="12"/>
  <c r="DS67" i="12"/>
  <c r="DR67" i="12"/>
  <c r="DQ67" i="12"/>
  <c r="DP67" i="12"/>
  <c r="DO67" i="12"/>
  <c r="DN67" i="12"/>
  <c r="DM67" i="12"/>
  <c r="DL67" i="12"/>
  <c r="DK67" i="12"/>
  <c r="DJ67" i="12"/>
  <c r="DI67" i="12"/>
  <c r="DH67" i="12"/>
  <c r="DG67" i="12"/>
  <c r="DF67" i="12"/>
  <c r="CY67" i="12"/>
  <c r="CX67" i="12"/>
  <c r="CW67" i="12"/>
  <c r="CV67" i="12"/>
  <c r="CU67" i="12"/>
  <c r="CT67" i="12"/>
  <c r="CS67" i="12"/>
  <c r="CR67" i="12"/>
  <c r="CQ67" i="12"/>
  <c r="CP67" i="12"/>
  <c r="CO67" i="12"/>
  <c r="CN67" i="12"/>
  <c r="CM67" i="12"/>
  <c r="CL67" i="12"/>
  <c r="CK67" i="12"/>
  <c r="CJ67" i="12"/>
  <c r="CI67" i="12"/>
  <c r="CH67" i="12"/>
  <c r="CG67" i="12"/>
  <c r="CF67" i="12"/>
  <c r="C67" i="12"/>
  <c r="B67" i="12"/>
  <c r="DY66" i="12"/>
  <c r="DX66" i="12"/>
  <c r="DW66" i="12"/>
  <c r="DV66" i="12"/>
  <c r="DU66" i="12"/>
  <c r="DT66" i="12"/>
  <c r="DS66" i="12"/>
  <c r="DR66" i="12"/>
  <c r="DQ66" i="12"/>
  <c r="DP66" i="12"/>
  <c r="DO66" i="12"/>
  <c r="DN66" i="12"/>
  <c r="DM66" i="12"/>
  <c r="DL66" i="12"/>
  <c r="DK66" i="12"/>
  <c r="DJ66" i="12"/>
  <c r="DI66" i="12"/>
  <c r="DH66" i="12"/>
  <c r="DG66" i="12"/>
  <c r="DF66" i="12"/>
  <c r="CY66" i="12"/>
  <c r="CX66" i="12"/>
  <c r="CW66" i="12"/>
  <c r="CV66" i="12"/>
  <c r="CU66" i="12"/>
  <c r="CT66" i="12"/>
  <c r="CS66" i="12"/>
  <c r="CR66" i="12"/>
  <c r="CQ66" i="12"/>
  <c r="CP66" i="12"/>
  <c r="CO66" i="12"/>
  <c r="CN66" i="12"/>
  <c r="CM66" i="12"/>
  <c r="CL66" i="12"/>
  <c r="CK66" i="12"/>
  <c r="CJ66" i="12"/>
  <c r="CI66" i="12"/>
  <c r="CH66" i="12"/>
  <c r="CG66" i="12"/>
  <c r="CF66" i="12"/>
  <c r="C66" i="12"/>
  <c r="B66" i="12"/>
  <c r="DC66" i="12" s="1"/>
  <c r="DY65" i="12"/>
  <c r="DX65" i="12"/>
  <c r="DW65" i="12"/>
  <c r="DV65" i="12"/>
  <c r="DU65" i="12"/>
  <c r="DT65" i="12"/>
  <c r="DS65" i="12"/>
  <c r="DR65" i="12"/>
  <c r="DQ65" i="12"/>
  <c r="DP65" i="12"/>
  <c r="DO65" i="12"/>
  <c r="DN65" i="12"/>
  <c r="DM65" i="12"/>
  <c r="DL65" i="12"/>
  <c r="DK65" i="12"/>
  <c r="DJ65" i="12"/>
  <c r="DI65" i="12"/>
  <c r="DH65" i="12"/>
  <c r="DG65" i="12"/>
  <c r="DF65" i="12"/>
  <c r="CY65" i="12"/>
  <c r="CX65" i="12"/>
  <c r="CW65" i="12"/>
  <c r="CV65" i="12"/>
  <c r="CU65" i="12"/>
  <c r="CT65" i="12"/>
  <c r="CS65" i="12"/>
  <c r="CR65" i="12"/>
  <c r="CQ65" i="12"/>
  <c r="CP65" i="12"/>
  <c r="CO65" i="12"/>
  <c r="CN65" i="12"/>
  <c r="CM65" i="12"/>
  <c r="CL65" i="12"/>
  <c r="CK65" i="12"/>
  <c r="CJ65" i="12"/>
  <c r="CI65" i="12"/>
  <c r="CH65" i="12"/>
  <c r="CG65" i="12"/>
  <c r="CF65" i="12"/>
  <c r="C65" i="12"/>
  <c r="B65" i="12"/>
  <c r="DE65" i="12" s="1"/>
  <c r="DY64" i="12"/>
  <c r="DX64" i="12"/>
  <c r="DW64" i="12"/>
  <c r="DV64" i="12"/>
  <c r="DU64" i="12"/>
  <c r="DT64" i="12"/>
  <c r="DS64" i="12"/>
  <c r="DR64" i="12"/>
  <c r="DQ64" i="12"/>
  <c r="DP64" i="12"/>
  <c r="DO64" i="12"/>
  <c r="DN64" i="12"/>
  <c r="DM64" i="12"/>
  <c r="DL64" i="12"/>
  <c r="DK64" i="12"/>
  <c r="DJ64" i="12"/>
  <c r="DI64" i="12"/>
  <c r="DH64" i="12"/>
  <c r="DG64" i="12"/>
  <c r="DF64" i="12"/>
  <c r="CY64" i="12"/>
  <c r="CX64" i="12"/>
  <c r="CW64" i="12"/>
  <c r="CV64" i="12"/>
  <c r="CU64" i="12"/>
  <c r="CT64" i="12"/>
  <c r="CS64" i="12"/>
  <c r="CR64" i="12"/>
  <c r="CQ64" i="12"/>
  <c r="CP64" i="12"/>
  <c r="CO64" i="12"/>
  <c r="CN64" i="12"/>
  <c r="CM64" i="12"/>
  <c r="CL64" i="12"/>
  <c r="CK64" i="12"/>
  <c r="CJ64" i="12"/>
  <c r="CI64" i="12"/>
  <c r="CH64" i="12"/>
  <c r="CG64" i="12"/>
  <c r="CF64" i="12"/>
  <c r="C64" i="12"/>
  <c r="B64" i="12"/>
  <c r="DZ64" i="12" s="1"/>
  <c r="DY63" i="12"/>
  <c r="DX63" i="12"/>
  <c r="DW63" i="12"/>
  <c r="DV63" i="12"/>
  <c r="DU63" i="12"/>
  <c r="DT63" i="12"/>
  <c r="DS63" i="12"/>
  <c r="DR63" i="12"/>
  <c r="DQ63" i="12"/>
  <c r="DP63" i="12"/>
  <c r="DO63" i="12"/>
  <c r="DN63" i="12"/>
  <c r="DM63" i="12"/>
  <c r="DL63" i="12"/>
  <c r="DK63" i="12"/>
  <c r="DJ63" i="12"/>
  <c r="DI63" i="12"/>
  <c r="DH63" i="12"/>
  <c r="DG63" i="12"/>
  <c r="DF63" i="12"/>
  <c r="CY63" i="12"/>
  <c r="CX63" i="12"/>
  <c r="CW63" i="12"/>
  <c r="CV63" i="12"/>
  <c r="CU63" i="12"/>
  <c r="CT63" i="12"/>
  <c r="CS63" i="12"/>
  <c r="CR63" i="12"/>
  <c r="CQ63" i="12"/>
  <c r="CP63" i="12"/>
  <c r="CO63" i="12"/>
  <c r="CN63" i="12"/>
  <c r="CM63" i="12"/>
  <c r="CL63" i="12"/>
  <c r="CK63" i="12"/>
  <c r="CJ63" i="12"/>
  <c r="CI63" i="12"/>
  <c r="CH63" i="12"/>
  <c r="CG63" i="12"/>
  <c r="CF63" i="12"/>
  <c r="C63" i="12"/>
  <c r="CA63" i="12" s="1"/>
  <c r="B63" i="12"/>
  <c r="DB63" i="12" s="1"/>
  <c r="DY62" i="12"/>
  <c r="DX62" i="12"/>
  <c r="DW62" i="12"/>
  <c r="DV62" i="12"/>
  <c r="DU62" i="12"/>
  <c r="DT62" i="12"/>
  <c r="DS62" i="12"/>
  <c r="DR62" i="12"/>
  <c r="DQ62" i="12"/>
  <c r="DP62" i="12"/>
  <c r="DO62" i="12"/>
  <c r="DN62" i="12"/>
  <c r="DM62" i="12"/>
  <c r="DL62" i="12"/>
  <c r="DK62" i="12"/>
  <c r="DJ62" i="12"/>
  <c r="DI62" i="12"/>
  <c r="DH62" i="12"/>
  <c r="DG62" i="12"/>
  <c r="DF62" i="12"/>
  <c r="CY62" i="12"/>
  <c r="CX62" i="12"/>
  <c r="CW62" i="12"/>
  <c r="CV62" i="12"/>
  <c r="CU62" i="12"/>
  <c r="CT62" i="12"/>
  <c r="CS62" i="12"/>
  <c r="CR62" i="12"/>
  <c r="CQ62" i="12"/>
  <c r="CP62" i="12"/>
  <c r="CO62" i="12"/>
  <c r="CN62" i="12"/>
  <c r="CM62" i="12"/>
  <c r="CL62" i="12"/>
  <c r="CK62" i="12"/>
  <c r="CJ62" i="12"/>
  <c r="CI62" i="12"/>
  <c r="CH62" i="12"/>
  <c r="CG62" i="12"/>
  <c r="CF62" i="12"/>
  <c r="CE62" i="12"/>
  <c r="C62" i="12"/>
  <c r="B62" i="12"/>
  <c r="DZ62" i="12" s="1"/>
  <c r="DY61" i="12"/>
  <c r="DX61" i="12"/>
  <c r="DW61" i="12"/>
  <c r="DV61" i="12"/>
  <c r="DU61" i="12"/>
  <c r="DT61" i="12"/>
  <c r="DS61" i="12"/>
  <c r="DR61" i="12"/>
  <c r="DQ61" i="12"/>
  <c r="DP61" i="12"/>
  <c r="DO61" i="12"/>
  <c r="DN61" i="12"/>
  <c r="DM61" i="12"/>
  <c r="DL61" i="12"/>
  <c r="DK61" i="12"/>
  <c r="DJ61" i="12"/>
  <c r="DI61" i="12"/>
  <c r="DH61" i="12"/>
  <c r="DG61" i="12"/>
  <c r="DF61" i="12"/>
  <c r="CY61" i="12"/>
  <c r="CX61" i="12"/>
  <c r="CW61" i="12"/>
  <c r="CV61" i="12"/>
  <c r="CU61" i="12"/>
  <c r="CT61" i="12"/>
  <c r="CS61" i="12"/>
  <c r="CR61" i="12"/>
  <c r="CQ61" i="12"/>
  <c r="CP61" i="12"/>
  <c r="CO61" i="12"/>
  <c r="CN61" i="12"/>
  <c r="CM61" i="12"/>
  <c r="CL61" i="12"/>
  <c r="CK61" i="12"/>
  <c r="CJ61" i="12"/>
  <c r="CI61" i="12"/>
  <c r="CH61" i="12"/>
  <c r="CG61" i="12"/>
  <c r="CF61" i="12"/>
  <c r="C61" i="12"/>
  <c r="B61" i="12"/>
  <c r="DE61" i="12" s="1"/>
  <c r="DY60" i="12"/>
  <c r="DX60" i="12"/>
  <c r="DW60" i="12"/>
  <c r="DV60" i="12"/>
  <c r="DU60" i="12"/>
  <c r="DT60" i="12"/>
  <c r="DS60" i="12"/>
  <c r="DR60" i="12"/>
  <c r="DQ60" i="12"/>
  <c r="DP60" i="12"/>
  <c r="DO60" i="12"/>
  <c r="DN60" i="12"/>
  <c r="DM60" i="12"/>
  <c r="DL60" i="12"/>
  <c r="DK60" i="12"/>
  <c r="DJ60" i="12"/>
  <c r="DI60" i="12"/>
  <c r="DH60" i="12"/>
  <c r="DG60" i="12"/>
  <c r="DF60" i="12"/>
  <c r="CY60" i="12"/>
  <c r="CX60" i="12"/>
  <c r="CW60" i="12"/>
  <c r="CV60" i="12"/>
  <c r="CU60" i="12"/>
  <c r="CT60" i="12"/>
  <c r="CS60" i="12"/>
  <c r="CR60" i="12"/>
  <c r="CQ60" i="12"/>
  <c r="CP60" i="12"/>
  <c r="CO60" i="12"/>
  <c r="CN60" i="12"/>
  <c r="CM60" i="12"/>
  <c r="CL60" i="12"/>
  <c r="CK60" i="12"/>
  <c r="CJ60" i="12"/>
  <c r="CI60" i="12"/>
  <c r="CH60" i="12"/>
  <c r="CG60" i="12"/>
  <c r="CF60" i="12"/>
  <c r="C60" i="12"/>
  <c r="B60" i="12"/>
  <c r="DE60" i="12" s="1"/>
  <c r="DY59" i="12"/>
  <c r="DX59" i="12"/>
  <c r="DW59" i="12"/>
  <c r="DV59" i="12"/>
  <c r="DU59" i="12"/>
  <c r="DT59" i="12"/>
  <c r="DS59" i="12"/>
  <c r="DR59" i="12"/>
  <c r="DQ59" i="12"/>
  <c r="DP59" i="12"/>
  <c r="DO59" i="12"/>
  <c r="DN59" i="12"/>
  <c r="DM59" i="12"/>
  <c r="DL59" i="12"/>
  <c r="DK59" i="12"/>
  <c r="DJ59" i="12"/>
  <c r="DI59" i="12"/>
  <c r="DH59" i="12"/>
  <c r="DG59" i="12"/>
  <c r="DF59" i="12"/>
  <c r="CZ59" i="12"/>
  <c r="CY59" i="12"/>
  <c r="CX59" i="12"/>
  <c r="CW59" i="12"/>
  <c r="CV59" i="12"/>
  <c r="CU59" i="12"/>
  <c r="CT59" i="12"/>
  <c r="CS59" i="12"/>
  <c r="CR59" i="12"/>
  <c r="CQ59" i="12"/>
  <c r="CP59" i="12"/>
  <c r="CO59" i="12"/>
  <c r="CN59" i="12"/>
  <c r="CM59" i="12"/>
  <c r="CL59" i="12"/>
  <c r="CK59" i="12"/>
  <c r="CJ59" i="12"/>
  <c r="CI59" i="12"/>
  <c r="CH59" i="12"/>
  <c r="CG59" i="12"/>
  <c r="CF59" i="12"/>
  <c r="CB59" i="12"/>
  <c r="C59" i="12"/>
  <c r="B59" i="12"/>
  <c r="DE59" i="12" s="1"/>
  <c r="DY58" i="12"/>
  <c r="DX58" i="12"/>
  <c r="DW58" i="12"/>
  <c r="DV58" i="12"/>
  <c r="DU58" i="12"/>
  <c r="DT58" i="12"/>
  <c r="DS58" i="12"/>
  <c r="DR58" i="12"/>
  <c r="DQ58" i="12"/>
  <c r="DP58" i="12"/>
  <c r="DO58" i="12"/>
  <c r="DN58" i="12"/>
  <c r="DM58" i="12"/>
  <c r="DL58" i="12"/>
  <c r="DK58" i="12"/>
  <c r="DJ58" i="12"/>
  <c r="DI58" i="12"/>
  <c r="DH58" i="12"/>
  <c r="DG58" i="12"/>
  <c r="DF58" i="12"/>
  <c r="CY58" i="12"/>
  <c r="CX58" i="12"/>
  <c r="CW58" i="12"/>
  <c r="CV58" i="12"/>
  <c r="CU58" i="12"/>
  <c r="CT58" i="12"/>
  <c r="CS58" i="12"/>
  <c r="CR58" i="12"/>
  <c r="CQ58" i="12"/>
  <c r="CP58" i="12"/>
  <c r="CO58" i="12"/>
  <c r="CN58" i="12"/>
  <c r="CM58" i="12"/>
  <c r="CL58" i="12"/>
  <c r="CK58" i="12"/>
  <c r="CJ58" i="12"/>
  <c r="CI58" i="12"/>
  <c r="CH58" i="12"/>
  <c r="CG58" i="12"/>
  <c r="CF58" i="12"/>
  <c r="C58" i="12"/>
  <c r="B58" i="12"/>
  <c r="DE58" i="12" s="1"/>
  <c r="DY57" i="12"/>
  <c r="DX57" i="12"/>
  <c r="DW57" i="12"/>
  <c r="DV57" i="12"/>
  <c r="DU57" i="12"/>
  <c r="DT57" i="12"/>
  <c r="DS57" i="12"/>
  <c r="DR57" i="12"/>
  <c r="DQ57" i="12"/>
  <c r="DP57" i="12"/>
  <c r="DO57" i="12"/>
  <c r="DN57" i="12"/>
  <c r="DM57" i="12"/>
  <c r="DL57" i="12"/>
  <c r="DK57" i="12"/>
  <c r="DJ57" i="12"/>
  <c r="DI57" i="12"/>
  <c r="DH57" i="12"/>
  <c r="DG57" i="12"/>
  <c r="DF57" i="12"/>
  <c r="CY57" i="12"/>
  <c r="CX57" i="12"/>
  <c r="CW57" i="12"/>
  <c r="CV57" i="12"/>
  <c r="CU57" i="12"/>
  <c r="CT57" i="12"/>
  <c r="CS57" i="12"/>
  <c r="CR57" i="12"/>
  <c r="CQ57" i="12"/>
  <c r="CP57" i="12"/>
  <c r="CO57" i="12"/>
  <c r="CN57" i="12"/>
  <c r="CM57" i="12"/>
  <c r="CL57" i="12"/>
  <c r="CK57" i="12"/>
  <c r="CJ57" i="12"/>
  <c r="CI57" i="12"/>
  <c r="CH57" i="12"/>
  <c r="CG57" i="12"/>
  <c r="CF57" i="12"/>
  <c r="C57" i="12"/>
  <c r="B57" i="12"/>
  <c r="DY56" i="12"/>
  <c r="DX56" i="12"/>
  <c r="DW56" i="12"/>
  <c r="DV56" i="12"/>
  <c r="DU56" i="12"/>
  <c r="DT56" i="12"/>
  <c r="DS56" i="12"/>
  <c r="DR56" i="12"/>
  <c r="DQ56" i="12"/>
  <c r="DP56" i="12"/>
  <c r="DO56" i="12"/>
  <c r="DN56" i="12"/>
  <c r="DM56" i="12"/>
  <c r="DL56" i="12"/>
  <c r="DK56" i="12"/>
  <c r="DJ56" i="12"/>
  <c r="DI56" i="12"/>
  <c r="DH56" i="12"/>
  <c r="DG56" i="12"/>
  <c r="DF56" i="12"/>
  <c r="DD56" i="12"/>
  <c r="DC56" i="12"/>
  <c r="CY56" i="12"/>
  <c r="CX56" i="12"/>
  <c r="CW56" i="12"/>
  <c r="CV56" i="12"/>
  <c r="CU56" i="12"/>
  <c r="CT56" i="12"/>
  <c r="CS56" i="12"/>
  <c r="CR56" i="12"/>
  <c r="CQ56" i="12"/>
  <c r="CP56" i="12"/>
  <c r="CO56" i="12"/>
  <c r="CN56" i="12"/>
  <c r="CM56" i="12"/>
  <c r="CL56" i="12"/>
  <c r="CK56" i="12"/>
  <c r="CJ56" i="12"/>
  <c r="CI56" i="12"/>
  <c r="CH56" i="12"/>
  <c r="CG56" i="12"/>
  <c r="CF56" i="12"/>
  <c r="CE56" i="12"/>
  <c r="CD56" i="12"/>
  <c r="C56" i="12"/>
  <c r="B56" i="12"/>
  <c r="DE56" i="12" s="1"/>
  <c r="DY51" i="12"/>
  <c r="DX51" i="12"/>
  <c r="DW51" i="12"/>
  <c r="DV51" i="12"/>
  <c r="DU51" i="12"/>
  <c r="DT51" i="12"/>
  <c r="DS51" i="12"/>
  <c r="DR51" i="12"/>
  <c r="DQ51" i="12"/>
  <c r="DP51" i="12"/>
  <c r="DO51" i="12"/>
  <c r="DN51" i="12"/>
  <c r="DM51" i="12"/>
  <c r="DL51" i="12"/>
  <c r="DK51" i="12"/>
  <c r="DJ51" i="12"/>
  <c r="DI51" i="12"/>
  <c r="DH51" i="12"/>
  <c r="DG51" i="12"/>
  <c r="DF51" i="12"/>
  <c r="CY51" i="12"/>
  <c r="CX51" i="12"/>
  <c r="CW51" i="12"/>
  <c r="CV51" i="12"/>
  <c r="CU51" i="12"/>
  <c r="CT51" i="12"/>
  <c r="CS51" i="12"/>
  <c r="CR51" i="12"/>
  <c r="CQ51" i="12"/>
  <c r="CP51" i="12"/>
  <c r="CO51" i="12"/>
  <c r="CN51" i="12"/>
  <c r="CM51" i="12"/>
  <c r="CL51" i="12"/>
  <c r="CK51" i="12"/>
  <c r="CJ51" i="12"/>
  <c r="CI51" i="12"/>
  <c r="CH51" i="12"/>
  <c r="CG51" i="12"/>
  <c r="CF51" i="12"/>
  <c r="C51" i="12"/>
  <c r="B51" i="12"/>
  <c r="CE51" i="12" s="1"/>
  <c r="DZ50" i="12"/>
  <c r="DY50" i="12"/>
  <c r="DX50" i="12"/>
  <c r="DW50" i="12"/>
  <c r="DV50" i="12"/>
  <c r="DU50" i="12"/>
  <c r="DT50" i="12"/>
  <c r="DS50" i="12"/>
  <c r="DR50" i="12"/>
  <c r="DQ50" i="12"/>
  <c r="DP50" i="12"/>
  <c r="DO50" i="12"/>
  <c r="DN50" i="12"/>
  <c r="DM50" i="12"/>
  <c r="DL50" i="12"/>
  <c r="DK50" i="12"/>
  <c r="DJ50" i="12"/>
  <c r="DI50" i="12"/>
  <c r="DH50" i="12"/>
  <c r="DG50" i="12"/>
  <c r="DF50" i="12"/>
  <c r="DC50" i="12"/>
  <c r="DB50" i="12"/>
  <c r="DA50" i="12"/>
  <c r="CZ50" i="12"/>
  <c r="CY50" i="12"/>
  <c r="CX50" i="12"/>
  <c r="CW50" i="12"/>
  <c r="CV50" i="12"/>
  <c r="CU50" i="12"/>
  <c r="CT50" i="12"/>
  <c r="CS50" i="12"/>
  <c r="CR50" i="12"/>
  <c r="CQ50" i="12"/>
  <c r="CP50" i="12"/>
  <c r="CO50" i="12"/>
  <c r="CN50" i="12"/>
  <c r="CM50" i="12"/>
  <c r="CL50" i="12"/>
  <c r="CK50" i="12"/>
  <c r="CJ50" i="12"/>
  <c r="CI50" i="12"/>
  <c r="CH50" i="12"/>
  <c r="CG50" i="12"/>
  <c r="CF50" i="12"/>
  <c r="CE50" i="12"/>
  <c r="CD50" i="12"/>
  <c r="CC50" i="12"/>
  <c r="CB50" i="12"/>
  <c r="CA50" i="12"/>
  <c r="C50" i="12"/>
  <c r="B50" i="12"/>
  <c r="DE50" i="12" s="1"/>
  <c r="DY49" i="12"/>
  <c r="DX49" i="12"/>
  <c r="DW49" i="12"/>
  <c r="DV49" i="12"/>
  <c r="DU49" i="12"/>
  <c r="DT49" i="12"/>
  <c r="DS49" i="12"/>
  <c r="DR49" i="12"/>
  <c r="DQ49" i="12"/>
  <c r="DP49" i="12"/>
  <c r="DO49" i="12"/>
  <c r="DN49" i="12"/>
  <c r="DM49" i="12"/>
  <c r="DL49" i="12"/>
  <c r="DK49" i="12"/>
  <c r="DJ49" i="12"/>
  <c r="DI49" i="12"/>
  <c r="DH49" i="12"/>
  <c r="DG49" i="12"/>
  <c r="DF49" i="12"/>
  <c r="CY49" i="12"/>
  <c r="CX49" i="12"/>
  <c r="CW49" i="12"/>
  <c r="CV49" i="12"/>
  <c r="CU49" i="12"/>
  <c r="CT49" i="12"/>
  <c r="CS49" i="12"/>
  <c r="CR49" i="12"/>
  <c r="CQ49" i="12"/>
  <c r="CP49" i="12"/>
  <c r="CO49" i="12"/>
  <c r="CN49" i="12"/>
  <c r="CM49" i="12"/>
  <c r="CL49" i="12"/>
  <c r="CK49" i="12"/>
  <c r="CJ49" i="12"/>
  <c r="CI49" i="12"/>
  <c r="CH49" i="12"/>
  <c r="CG49" i="12"/>
  <c r="CF49" i="12"/>
  <c r="C49" i="12"/>
  <c r="B49" i="12"/>
  <c r="CC49" i="12" s="1"/>
  <c r="DY48" i="12"/>
  <c r="DX48" i="12"/>
  <c r="DW48" i="12"/>
  <c r="DV48" i="12"/>
  <c r="DU48" i="12"/>
  <c r="DT48" i="12"/>
  <c r="DS48" i="12"/>
  <c r="DR48" i="12"/>
  <c r="DQ48" i="12"/>
  <c r="DP48" i="12"/>
  <c r="DO48" i="12"/>
  <c r="DN48" i="12"/>
  <c r="DM48" i="12"/>
  <c r="DL48" i="12"/>
  <c r="DK48" i="12"/>
  <c r="DJ48" i="12"/>
  <c r="DI48" i="12"/>
  <c r="DH48" i="12"/>
  <c r="DG48" i="12"/>
  <c r="DF48" i="12"/>
  <c r="CY48" i="12"/>
  <c r="CX48" i="12"/>
  <c r="CW48" i="12"/>
  <c r="CV48" i="12"/>
  <c r="CU48" i="12"/>
  <c r="CT48" i="12"/>
  <c r="CS48" i="12"/>
  <c r="CR48" i="12"/>
  <c r="CQ48" i="12"/>
  <c r="CP48" i="12"/>
  <c r="CO48" i="12"/>
  <c r="CN48" i="12"/>
  <c r="CM48" i="12"/>
  <c r="CL48" i="12"/>
  <c r="CK48" i="12"/>
  <c r="CJ48" i="12"/>
  <c r="CI48" i="12"/>
  <c r="CH48" i="12"/>
  <c r="CG48" i="12"/>
  <c r="CF48" i="12"/>
  <c r="C48" i="12"/>
  <c r="B48" i="12"/>
  <c r="CD48" i="12" s="1"/>
  <c r="DY47" i="12"/>
  <c r="DX47" i="12"/>
  <c r="DW47" i="12"/>
  <c r="DV47" i="12"/>
  <c r="DU47" i="12"/>
  <c r="DT47" i="12"/>
  <c r="DS47" i="12"/>
  <c r="DR47" i="12"/>
  <c r="DQ47" i="12"/>
  <c r="DP47" i="12"/>
  <c r="DO47" i="12"/>
  <c r="DN47" i="12"/>
  <c r="DM47" i="12"/>
  <c r="DL47" i="12"/>
  <c r="DK47" i="12"/>
  <c r="DJ47" i="12"/>
  <c r="DI47" i="12"/>
  <c r="DH47" i="12"/>
  <c r="DG47" i="12"/>
  <c r="DF47" i="12"/>
  <c r="CY47" i="12"/>
  <c r="CX47" i="12"/>
  <c r="CW47" i="12"/>
  <c r="CV47" i="12"/>
  <c r="CU47" i="12"/>
  <c r="CT47" i="12"/>
  <c r="CS47" i="12"/>
  <c r="CR47" i="12"/>
  <c r="CQ47" i="12"/>
  <c r="CP47" i="12"/>
  <c r="CO47" i="12"/>
  <c r="CN47" i="12"/>
  <c r="CM47" i="12"/>
  <c r="CL47" i="12"/>
  <c r="CK47" i="12"/>
  <c r="CJ47" i="12"/>
  <c r="CI47" i="12"/>
  <c r="CH47" i="12"/>
  <c r="CG47" i="12"/>
  <c r="CF47" i="12"/>
  <c r="C47" i="12"/>
  <c r="B47" i="12"/>
  <c r="DC47" i="12" s="1"/>
  <c r="DY46" i="12"/>
  <c r="DX46" i="12"/>
  <c r="DW46" i="12"/>
  <c r="DV46" i="12"/>
  <c r="DU46" i="12"/>
  <c r="DT46" i="12"/>
  <c r="DS46" i="12"/>
  <c r="DR46" i="12"/>
  <c r="DQ46" i="12"/>
  <c r="DP46" i="12"/>
  <c r="DO46" i="12"/>
  <c r="DN46" i="12"/>
  <c r="DM46" i="12"/>
  <c r="DL46" i="12"/>
  <c r="DK46" i="12"/>
  <c r="DJ46" i="12"/>
  <c r="DI46" i="12"/>
  <c r="DH46" i="12"/>
  <c r="DG46" i="12"/>
  <c r="DF46" i="12"/>
  <c r="CY46" i="12"/>
  <c r="CX46" i="12"/>
  <c r="CW46" i="12"/>
  <c r="CV46" i="12"/>
  <c r="CU46" i="12"/>
  <c r="CT46" i="12"/>
  <c r="CS46" i="12"/>
  <c r="CR46" i="12"/>
  <c r="CQ46" i="12"/>
  <c r="CP46" i="12"/>
  <c r="CO46" i="12"/>
  <c r="CN46" i="12"/>
  <c r="CM46" i="12"/>
  <c r="CL46" i="12"/>
  <c r="CK46" i="12"/>
  <c r="CJ46" i="12"/>
  <c r="CI46" i="12"/>
  <c r="CH46" i="12"/>
  <c r="CG46" i="12"/>
  <c r="CF46" i="12"/>
  <c r="C46" i="12"/>
  <c r="B46" i="12"/>
  <c r="CE46" i="12" s="1"/>
  <c r="DY45" i="12"/>
  <c r="DX45" i="12"/>
  <c r="DW45" i="12"/>
  <c r="DV45" i="12"/>
  <c r="DU45" i="12"/>
  <c r="DT45" i="12"/>
  <c r="DS45" i="12"/>
  <c r="DR45" i="12"/>
  <c r="DQ45" i="12"/>
  <c r="DP45" i="12"/>
  <c r="DO45" i="12"/>
  <c r="DN45" i="12"/>
  <c r="DM45" i="12"/>
  <c r="DL45" i="12"/>
  <c r="DK45" i="12"/>
  <c r="DJ45" i="12"/>
  <c r="DI45" i="12"/>
  <c r="DH45" i="12"/>
  <c r="DG45" i="12"/>
  <c r="DF45" i="12"/>
  <c r="CY45" i="12"/>
  <c r="CX45" i="12"/>
  <c r="CW45" i="12"/>
  <c r="CV45" i="12"/>
  <c r="CU45" i="12"/>
  <c r="CT45" i="12"/>
  <c r="CS45" i="12"/>
  <c r="CR45" i="12"/>
  <c r="CQ45" i="12"/>
  <c r="CP45" i="12"/>
  <c r="CO45" i="12"/>
  <c r="CN45" i="12"/>
  <c r="CM45" i="12"/>
  <c r="CL45" i="12"/>
  <c r="CK45" i="12"/>
  <c r="CJ45" i="12"/>
  <c r="CI45" i="12"/>
  <c r="CH45" i="12"/>
  <c r="CG45" i="12"/>
  <c r="CF45" i="12"/>
  <c r="C45" i="12"/>
  <c r="B45" i="12"/>
  <c r="CA45" i="12" s="1"/>
  <c r="DY44" i="12"/>
  <c r="DX44" i="12"/>
  <c r="DW44" i="12"/>
  <c r="DV44" i="12"/>
  <c r="DU44" i="12"/>
  <c r="DT44" i="12"/>
  <c r="DS44" i="12"/>
  <c r="DR44" i="12"/>
  <c r="DQ44" i="12"/>
  <c r="DP44" i="12"/>
  <c r="DO44" i="12"/>
  <c r="DN44" i="12"/>
  <c r="DM44" i="12"/>
  <c r="DL44" i="12"/>
  <c r="DK44" i="12"/>
  <c r="DJ44" i="12"/>
  <c r="DI44" i="12"/>
  <c r="DH44" i="12"/>
  <c r="DG44" i="12"/>
  <c r="DF44" i="12"/>
  <c r="CY44" i="12"/>
  <c r="CX44" i="12"/>
  <c r="CW44" i="12"/>
  <c r="CV44" i="12"/>
  <c r="CU44" i="12"/>
  <c r="CT44" i="12"/>
  <c r="CS44" i="12"/>
  <c r="CR44" i="12"/>
  <c r="CQ44" i="12"/>
  <c r="CP44" i="12"/>
  <c r="CO44" i="12"/>
  <c r="CN44" i="12"/>
  <c r="CM44" i="12"/>
  <c r="CL44" i="12"/>
  <c r="CK44" i="12"/>
  <c r="CJ44" i="12"/>
  <c r="CI44" i="12"/>
  <c r="CH44" i="12"/>
  <c r="CG44" i="12"/>
  <c r="CF44" i="12"/>
  <c r="C44" i="12"/>
  <c r="B44" i="12"/>
  <c r="CZ44" i="12" s="1"/>
  <c r="DY43" i="12"/>
  <c r="DX43" i="12"/>
  <c r="DW43" i="12"/>
  <c r="DV43" i="12"/>
  <c r="DU43" i="12"/>
  <c r="DT43" i="12"/>
  <c r="DS43" i="12"/>
  <c r="DR43" i="12"/>
  <c r="DQ43" i="12"/>
  <c r="DP43" i="12"/>
  <c r="DO43" i="12"/>
  <c r="DN43" i="12"/>
  <c r="DM43" i="12"/>
  <c r="DL43" i="12"/>
  <c r="DK43" i="12"/>
  <c r="DJ43" i="12"/>
  <c r="DI43" i="12"/>
  <c r="DH43" i="12"/>
  <c r="DG43" i="12"/>
  <c r="DF43" i="12"/>
  <c r="CY43" i="12"/>
  <c r="CX43" i="12"/>
  <c r="CW43" i="12"/>
  <c r="CV43" i="12"/>
  <c r="CU43" i="12"/>
  <c r="CT43" i="12"/>
  <c r="CS43" i="12"/>
  <c r="CR43" i="12"/>
  <c r="CQ43" i="12"/>
  <c r="CP43" i="12"/>
  <c r="CO43" i="12"/>
  <c r="CN43" i="12"/>
  <c r="CM43" i="12"/>
  <c r="CL43" i="12"/>
  <c r="CK43" i="12"/>
  <c r="CJ43" i="12"/>
  <c r="CI43" i="12"/>
  <c r="CH43" i="12"/>
  <c r="CG43" i="12"/>
  <c r="CF43" i="12"/>
  <c r="C43" i="12"/>
  <c r="B43" i="12"/>
  <c r="DY42" i="12"/>
  <c r="DX42" i="12"/>
  <c r="DW42" i="12"/>
  <c r="DV42" i="12"/>
  <c r="DU42" i="12"/>
  <c r="DT42" i="12"/>
  <c r="DS42" i="12"/>
  <c r="DR42" i="12"/>
  <c r="DQ42" i="12"/>
  <c r="DP42" i="12"/>
  <c r="DO42" i="12"/>
  <c r="DN42" i="12"/>
  <c r="DM42" i="12"/>
  <c r="DL42" i="12"/>
  <c r="DK42" i="12"/>
  <c r="DJ42" i="12"/>
  <c r="DI42" i="12"/>
  <c r="DH42" i="12"/>
  <c r="DG42" i="12"/>
  <c r="DF42" i="12"/>
  <c r="CY42" i="12"/>
  <c r="CX42" i="12"/>
  <c r="CW42" i="12"/>
  <c r="CV42" i="12"/>
  <c r="CU42" i="12"/>
  <c r="CT42" i="12"/>
  <c r="CS42" i="12"/>
  <c r="CR42" i="12"/>
  <c r="CQ42" i="12"/>
  <c r="CP42" i="12"/>
  <c r="CO42" i="12"/>
  <c r="CN42" i="12"/>
  <c r="CM42" i="12"/>
  <c r="CL42" i="12"/>
  <c r="CK42" i="12"/>
  <c r="CJ42" i="12"/>
  <c r="CI42" i="12"/>
  <c r="CH42" i="12"/>
  <c r="CG42" i="12"/>
  <c r="CF42" i="12"/>
  <c r="CC42" i="12"/>
  <c r="CB42" i="12"/>
  <c r="C42" i="12"/>
  <c r="B42" i="12"/>
  <c r="DY41" i="12"/>
  <c r="DX41" i="12"/>
  <c r="DW41" i="12"/>
  <c r="DV41" i="12"/>
  <c r="DU41" i="12"/>
  <c r="DT41" i="12"/>
  <c r="DS41" i="12"/>
  <c r="DR41" i="12"/>
  <c r="DQ41" i="12"/>
  <c r="DP41" i="12"/>
  <c r="DO41" i="12"/>
  <c r="DN41" i="12"/>
  <c r="DM41" i="12"/>
  <c r="DL41" i="12"/>
  <c r="DK41" i="12"/>
  <c r="DJ41" i="12"/>
  <c r="DI41" i="12"/>
  <c r="DH41" i="12"/>
  <c r="DG41" i="12"/>
  <c r="DF41" i="12"/>
  <c r="DE41" i="12"/>
  <c r="DD41" i="12"/>
  <c r="CY41" i="12"/>
  <c r="CX41" i="12"/>
  <c r="CW41" i="12"/>
  <c r="CV41" i="12"/>
  <c r="CU41" i="12"/>
  <c r="CT41" i="12"/>
  <c r="CS41" i="12"/>
  <c r="CR41" i="12"/>
  <c r="CQ41" i="12"/>
  <c r="CP41" i="12"/>
  <c r="CO41" i="12"/>
  <c r="CN41" i="12"/>
  <c r="CM41" i="12"/>
  <c r="CL41" i="12"/>
  <c r="CK41" i="12"/>
  <c r="CJ41" i="12"/>
  <c r="CI41" i="12"/>
  <c r="CH41" i="12"/>
  <c r="CG41" i="12"/>
  <c r="CF41" i="12"/>
  <c r="CE41" i="12"/>
  <c r="CD41" i="12"/>
  <c r="C41" i="12"/>
  <c r="B41" i="12"/>
  <c r="DC41" i="12" s="1"/>
  <c r="DY40" i="12"/>
  <c r="DX40" i="12"/>
  <c r="DW40" i="12"/>
  <c r="DV40" i="12"/>
  <c r="DU40" i="12"/>
  <c r="DT40" i="12"/>
  <c r="DS40" i="12"/>
  <c r="DR40" i="12"/>
  <c r="DQ40" i="12"/>
  <c r="DP40" i="12"/>
  <c r="DO40" i="12"/>
  <c r="DN40" i="12"/>
  <c r="DM40" i="12"/>
  <c r="DL40" i="12"/>
  <c r="DK40" i="12"/>
  <c r="DJ40" i="12"/>
  <c r="DI40" i="12"/>
  <c r="DH40" i="12"/>
  <c r="DG40" i="12"/>
  <c r="DF40" i="12"/>
  <c r="CY40" i="12"/>
  <c r="CX40" i="12"/>
  <c r="CW40" i="12"/>
  <c r="CV40" i="12"/>
  <c r="CU40" i="12"/>
  <c r="CT40" i="12"/>
  <c r="CS40" i="12"/>
  <c r="CR40" i="12"/>
  <c r="CQ40" i="12"/>
  <c r="CP40" i="12"/>
  <c r="CO40" i="12"/>
  <c r="CN40" i="12"/>
  <c r="CM40" i="12"/>
  <c r="CL40" i="12"/>
  <c r="CK40" i="12"/>
  <c r="CJ40" i="12"/>
  <c r="CI40" i="12"/>
  <c r="CH40" i="12"/>
  <c r="CG40" i="12"/>
  <c r="CF40" i="12"/>
  <c r="C40" i="12"/>
  <c r="B40" i="12"/>
  <c r="DE40" i="12" s="1"/>
  <c r="DY39" i="12"/>
  <c r="DX39" i="12"/>
  <c r="DW39" i="12"/>
  <c r="DV39" i="12"/>
  <c r="DU39" i="12"/>
  <c r="DT39" i="12"/>
  <c r="DS39" i="12"/>
  <c r="DR39" i="12"/>
  <c r="DQ39" i="12"/>
  <c r="DP39" i="12"/>
  <c r="DO39" i="12"/>
  <c r="DN39" i="12"/>
  <c r="DM39" i="12"/>
  <c r="DL39" i="12"/>
  <c r="DK39" i="12"/>
  <c r="DJ39" i="12"/>
  <c r="DI39" i="12"/>
  <c r="DH39" i="12"/>
  <c r="DG39" i="12"/>
  <c r="DF39" i="12"/>
  <c r="CY39" i="12"/>
  <c r="CX39" i="12"/>
  <c r="CW39" i="12"/>
  <c r="CV39" i="12"/>
  <c r="CU39" i="12"/>
  <c r="CT39" i="12"/>
  <c r="CS39" i="12"/>
  <c r="CR39" i="12"/>
  <c r="CQ39" i="12"/>
  <c r="CP39" i="12"/>
  <c r="CO39" i="12"/>
  <c r="CN39" i="12"/>
  <c r="CM39" i="12"/>
  <c r="CL39" i="12"/>
  <c r="CK39" i="12"/>
  <c r="CJ39" i="12"/>
  <c r="CI39" i="12"/>
  <c r="CH39" i="12"/>
  <c r="CG39" i="12"/>
  <c r="CF39" i="12"/>
  <c r="C39" i="12"/>
  <c r="B39" i="12"/>
  <c r="DY38" i="12"/>
  <c r="DX38" i="12"/>
  <c r="DW38" i="12"/>
  <c r="DV38" i="12"/>
  <c r="DU38" i="12"/>
  <c r="DT38" i="12"/>
  <c r="DS38" i="12"/>
  <c r="DR38" i="12"/>
  <c r="DQ38" i="12"/>
  <c r="DP38" i="12"/>
  <c r="DO38" i="12"/>
  <c r="DN38" i="12"/>
  <c r="DM38" i="12"/>
  <c r="DL38" i="12"/>
  <c r="DK38" i="12"/>
  <c r="DJ38" i="12"/>
  <c r="DI38" i="12"/>
  <c r="DH38" i="12"/>
  <c r="DG38" i="12"/>
  <c r="DF38" i="12"/>
  <c r="CY38" i="12"/>
  <c r="CX38" i="12"/>
  <c r="CW38" i="12"/>
  <c r="CV38" i="12"/>
  <c r="CU38" i="12"/>
  <c r="CT38" i="12"/>
  <c r="CS38" i="12"/>
  <c r="CR38" i="12"/>
  <c r="CQ38" i="12"/>
  <c r="CP38" i="12"/>
  <c r="CO38" i="12"/>
  <c r="CN38" i="12"/>
  <c r="CM38" i="12"/>
  <c r="CL38" i="12"/>
  <c r="CK38" i="12"/>
  <c r="CJ38" i="12"/>
  <c r="CI38" i="12"/>
  <c r="CH38" i="12"/>
  <c r="CG38" i="12"/>
  <c r="CF38" i="12"/>
  <c r="C38" i="12"/>
  <c r="B38" i="12"/>
  <c r="CE38" i="12" s="1"/>
  <c r="DY37" i="12"/>
  <c r="DX37" i="12"/>
  <c r="DW37" i="12"/>
  <c r="DV37" i="12"/>
  <c r="DU37" i="12"/>
  <c r="DT37" i="12"/>
  <c r="DS37" i="12"/>
  <c r="DR37" i="12"/>
  <c r="DQ37" i="12"/>
  <c r="DP37" i="12"/>
  <c r="DO37" i="12"/>
  <c r="DN37" i="12"/>
  <c r="DM37" i="12"/>
  <c r="DL37" i="12"/>
  <c r="DK37" i="12"/>
  <c r="DJ37" i="12"/>
  <c r="DI37" i="12"/>
  <c r="DH37" i="12"/>
  <c r="DG37" i="12"/>
  <c r="DF37" i="12"/>
  <c r="CY37" i="12"/>
  <c r="CX37" i="12"/>
  <c r="CW37" i="12"/>
  <c r="CV37" i="12"/>
  <c r="CU37" i="12"/>
  <c r="CT37" i="12"/>
  <c r="CS37" i="12"/>
  <c r="CR37" i="12"/>
  <c r="CQ37" i="12"/>
  <c r="CP37" i="12"/>
  <c r="CO37" i="12"/>
  <c r="CN37" i="12"/>
  <c r="CM37" i="12"/>
  <c r="CL37" i="12"/>
  <c r="CK37" i="12"/>
  <c r="CJ37" i="12"/>
  <c r="CI37" i="12"/>
  <c r="CH37" i="12"/>
  <c r="CG37" i="12"/>
  <c r="CF37" i="12"/>
  <c r="C37" i="12"/>
  <c r="B37" i="12"/>
  <c r="CA37" i="12" s="1"/>
  <c r="DY36" i="12"/>
  <c r="DX36" i="12"/>
  <c r="DW36" i="12"/>
  <c r="DV36" i="12"/>
  <c r="DU36" i="12"/>
  <c r="DT36" i="12"/>
  <c r="DS36" i="12"/>
  <c r="DR36" i="12"/>
  <c r="DQ36" i="12"/>
  <c r="DP36" i="12"/>
  <c r="DO36" i="12"/>
  <c r="DN36" i="12"/>
  <c r="DM36" i="12"/>
  <c r="DL36" i="12"/>
  <c r="DK36" i="12"/>
  <c r="DJ36" i="12"/>
  <c r="DI36" i="12"/>
  <c r="DH36" i="12"/>
  <c r="DG36" i="12"/>
  <c r="DF36" i="12"/>
  <c r="CY36" i="12"/>
  <c r="CX36" i="12"/>
  <c r="CW36" i="12"/>
  <c r="CV36" i="12"/>
  <c r="CU36" i="12"/>
  <c r="CT36" i="12"/>
  <c r="CS36" i="12"/>
  <c r="CR36" i="12"/>
  <c r="CQ36" i="12"/>
  <c r="CP36" i="12"/>
  <c r="CO36" i="12"/>
  <c r="CN36" i="12"/>
  <c r="CM36" i="12"/>
  <c r="CL36" i="12"/>
  <c r="CK36" i="12"/>
  <c r="CJ36" i="12"/>
  <c r="CI36" i="12"/>
  <c r="CH36" i="12"/>
  <c r="CG36" i="12"/>
  <c r="CF36" i="12"/>
  <c r="C36" i="12"/>
  <c r="B36" i="12"/>
  <c r="DA36" i="12" s="1"/>
  <c r="DY35" i="12"/>
  <c r="DX35" i="12"/>
  <c r="DW35" i="12"/>
  <c r="DV35" i="12"/>
  <c r="DU35" i="12"/>
  <c r="DT35" i="12"/>
  <c r="DS35" i="12"/>
  <c r="DR35" i="12"/>
  <c r="DQ35" i="12"/>
  <c r="DP35" i="12"/>
  <c r="DO35" i="12"/>
  <c r="DN35" i="12"/>
  <c r="DM35" i="12"/>
  <c r="DL35" i="12"/>
  <c r="DK35" i="12"/>
  <c r="DJ35" i="12"/>
  <c r="DI35" i="12"/>
  <c r="DH35" i="12"/>
  <c r="DG35" i="12"/>
  <c r="DF35" i="12"/>
  <c r="CZ35" i="12"/>
  <c r="CY35" i="12"/>
  <c r="CX35" i="12"/>
  <c r="CW35" i="12"/>
  <c r="CV35" i="12"/>
  <c r="CU35" i="12"/>
  <c r="CT35" i="12"/>
  <c r="CS35" i="12"/>
  <c r="CR35" i="12"/>
  <c r="CQ35" i="12"/>
  <c r="CP35" i="12"/>
  <c r="CO35" i="12"/>
  <c r="CN35" i="12"/>
  <c r="CM35" i="12"/>
  <c r="CL35" i="12"/>
  <c r="CK35" i="12"/>
  <c r="CJ35" i="12"/>
  <c r="CI35" i="12"/>
  <c r="CH35" i="12"/>
  <c r="CG35" i="12"/>
  <c r="CF35" i="12"/>
  <c r="C35" i="12"/>
  <c r="B35" i="12"/>
  <c r="DY34" i="12"/>
  <c r="DX34" i="12"/>
  <c r="DW34" i="12"/>
  <c r="DV34" i="12"/>
  <c r="DU34" i="12"/>
  <c r="DT34" i="12"/>
  <c r="DS34" i="12"/>
  <c r="DR34" i="12"/>
  <c r="DQ34" i="12"/>
  <c r="DP34" i="12"/>
  <c r="DO34" i="12"/>
  <c r="DN34" i="12"/>
  <c r="DM34" i="12"/>
  <c r="DL34" i="12"/>
  <c r="DK34" i="12"/>
  <c r="DJ34" i="12"/>
  <c r="DI34" i="12"/>
  <c r="DH34" i="12"/>
  <c r="DG34" i="12"/>
  <c r="DF34" i="12"/>
  <c r="CY34" i="12"/>
  <c r="CX34" i="12"/>
  <c r="CW34" i="12"/>
  <c r="CV34" i="12"/>
  <c r="CU34" i="12"/>
  <c r="CT34" i="12"/>
  <c r="CS34" i="12"/>
  <c r="CR34" i="12"/>
  <c r="CQ34" i="12"/>
  <c r="CP34" i="12"/>
  <c r="CO34" i="12"/>
  <c r="CN34" i="12"/>
  <c r="CM34" i="12"/>
  <c r="CL34" i="12"/>
  <c r="CK34" i="12"/>
  <c r="CJ34" i="12"/>
  <c r="CI34" i="12"/>
  <c r="CH34" i="12"/>
  <c r="CG34" i="12"/>
  <c r="CF34" i="12"/>
  <c r="C34" i="12"/>
  <c r="B34" i="12"/>
  <c r="DY29" i="12"/>
  <c r="DX29" i="12"/>
  <c r="DW29" i="12"/>
  <c r="DV29" i="12"/>
  <c r="DU29" i="12"/>
  <c r="DT29" i="12"/>
  <c r="DS29" i="12"/>
  <c r="DR29" i="12"/>
  <c r="DQ29" i="12"/>
  <c r="DP29" i="12"/>
  <c r="DO29" i="12"/>
  <c r="DN29" i="12"/>
  <c r="DM29" i="12"/>
  <c r="DL29" i="12"/>
  <c r="DK29" i="12"/>
  <c r="DJ29" i="12"/>
  <c r="DI29" i="12"/>
  <c r="DH29" i="12"/>
  <c r="DG29" i="12"/>
  <c r="DF29" i="12"/>
  <c r="CY29" i="12"/>
  <c r="CX29" i="12"/>
  <c r="CW29" i="12"/>
  <c r="CV29" i="12"/>
  <c r="CU29" i="12"/>
  <c r="CT29" i="12"/>
  <c r="CS29" i="12"/>
  <c r="CR29" i="12"/>
  <c r="CQ29" i="12"/>
  <c r="CP29" i="12"/>
  <c r="CO29" i="12"/>
  <c r="CN29" i="12"/>
  <c r="CM29" i="12"/>
  <c r="CL29" i="12"/>
  <c r="CK29" i="12"/>
  <c r="CJ29" i="12"/>
  <c r="CI29" i="12"/>
  <c r="CH29" i="12"/>
  <c r="CG29" i="12"/>
  <c r="CF29" i="12"/>
  <c r="C29" i="12"/>
  <c r="B29" i="12"/>
  <c r="DD29" i="12" s="1"/>
  <c r="DY28" i="12"/>
  <c r="DX28" i="12"/>
  <c r="DW28" i="12"/>
  <c r="DV28" i="12"/>
  <c r="DU28" i="12"/>
  <c r="DT28" i="12"/>
  <c r="DS28" i="12"/>
  <c r="DR28" i="12"/>
  <c r="DQ28" i="12"/>
  <c r="DP28" i="12"/>
  <c r="DO28" i="12"/>
  <c r="DN28" i="12"/>
  <c r="DM28" i="12"/>
  <c r="DL28" i="12"/>
  <c r="DK28" i="12"/>
  <c r="DJ28" i="12"/>
  <c r="DI28" i="12"/>
  <c r="DH28" i="12"/>
  <c r="DG28" i="12"/>
  <c r="DF28" i="12"/>
  <c r="CY28" i="12"/>
  <c r="CX28" i="12"/>
  <c r="CW28" i="12"/>
  <c r="CV28" i="12"/>
  <c r="CU28" i="12"/>
  <c r="CT28" i="12"/>
  <c r="CS28" i="12"/>
  <c r="CR28" i="12"/>
  <c r="CQ28" i="12"/>
  <c r="CP28" i="12"/>
  <c r="CO28" i="12"/>
  <c r="CN28" i="12"/>
  <c r="CM28" i="12"/>
  <c r="CL28" i="12"/>
  <c r="CK28" i="12"/>
  <c r="CJ28" i="12"/>
  <c r="CI28" i="12"/>
  <c r="CH28" i="12"/>
  <c r="CG28" i="12"/>
  <c r="CF28" i="12"/>
  <c r="CD28" i="12"/>
  <c r="C28" i="12"/>
  <c r="B28" i="12"/>
  <c r="DB28" i="12" s="1"/>
  <c r="DY27" i="12"/>
  <c r="DX27" i="12"/>
  <c r="DW27" i="12"/>
  <c r="DV27" i="12"/>
  <c r="DU27" i="12"/>
  <c r="DT27" i="12"/>
  <c r="DS27" i="12"/>
  <c r="DR27" i="12"/>
  <c r="DQ27" i="12"/>
  <c r="DP27" i="12"/>
  <c r="DO27" i="12"/>
  <c r="DN27" i="12"/>
  <c r="DM27" i="12"/>
  <c r="DL27" i="12"/>
  <c r="DK27" i="12"/>
  <c r="DJ27" i="12"/>
  <c r="DI27" i="12"/>
  <c r="DH27" i="12"/>
  <c r="DG27" i="12"/>
  <c r="DF27" i="12"/>
  <c r="CY27" i="12"/>
  <c r="CX27" i="12"/>
  <c r="CW27" i="12"/>
  <c r="CV27" i="12"/>
  <c r="CU27" i="12"/>
  <c r="CT27" i="12"/>
  <c r="CS27" i="12"/>
  <c r="CR27" i="12"/>
  <c r="CQ27" i="12"/>
  <c r="CP27" i="12"/>
  <c r="CO27" i="12"/>
  <c r="CN27" i="12"/>
  <c r="CM27" i="12"/>
  <c r="CL27" i="12"/>
  <c r="CK27" i="12"/>
  <c r="CJ27" i="12"/>
  <c r="CI27" i="12"/>
  <c r="CH27" i="12"/>
  <c r="CG27" i="12"/>
  <c r="CF27" i="12"/>
  <c r="C27" i="12"/>
  <c r="B27" i="12"/>
  <c r="DY26" i="12"/>
  <c r="DX26" i="12"/>
  <c r="DW26" i="12"/>
  <c r="DV26" i="12"/>
  <c r="DU26" i="12"/>
  <c r="DT26" i="12"/>
  <c r="DS26" i="12"/>
  <c r="DR26" i="12"/>
  <c r="DQ26" i="12"/>
  <c r="DP26" i="12"/>
  <c r="DO26" i="12"/>
  <c r="DN26" i="12"/>
  <c r="DM26" i="12"/>
  <c r="DL26" i="12"/>
  <c r="DK26" i="12"/>
  <c r="DJ26" i="12"/>
  <c r="DI26" i="12"/>
  <c r="DH26" i="12"/>
  <c r="DG26" i="12"/>
  <c r="DF26" i="12"/>
  <c r="DB26" i="12"/>
  <c r="CY26" i="12"/>
  <c r="CX26" i="12"/>
  <c r="CW26" i="12"/>
  <c r="CV26" i="12"/>
  <c r="CU26" i="12"/>
  <c r="CT26" i="12"/>
  <c r="CS26" i="12"/>
  <c r="CR26" i="12"/>
  <c r="CQ26" i="12"/>
  <c r="CP26" i="12"/>
  <c r="CO26" i="12"/>
  <c r="CN26" i="12"/>
  <c r="CM26" i="12"/>
  <c r="CL26" i="12"/>
  <c r="CK26" i="12"/>
  <c r="CJ26" i="12"/>
  <c r="CI26" i="12"/>
  <c r="CH26" i="12"/>
  <c r="CG26" i="12"/>
  <c r="CF26" i="12"/>
  <c r="C26" i="12"/>
  <c r="B26" i="12"/>
  <c r="DC26" i="12" s="1"/>
  <c r="DY25" i="12"/>
  <c r="DX25" i="12"/>
  <c r="DW25" i="12"/>
  <c r="DV25" i="12"/>
  <c r="DU25" i="12"/>
  <c r="DT25" i="12"/>
  <c r="DS25" i="12"/>
  <c r="DR25" i="12"/>
  <c r="DQ25" i="12"/>
  <c r="DP25" i="12"/>
  <c r="DO25" i="12"/>
  <c r="DN25" i="12"/>
  <c r="DM25" i="12"/>
  <c r="DL25" i="12"/>
  <c r="DK25" i="12"/>
  <c r="DJ25" i="12"/>
  <c r="DI25" i="12"/>
  <c r="DH25" i="12"/>
  <c r="DG25" i="12"/>
  <c r="DF25" i="12"/>
  <c r="CY25" i="12"/>
  <c r="CX25" i="12"/>
  <c r="CW25" i="12"/>
  <c r="CV25" i="12"/>
  <c r="CU25" i="12"/>
  <c r="CT25" i="12"/>
  <c r="CS25" i="12"/>
  <c r="CR25" i="12"/>
  <c r="CQ25" i="12"/>
  <c r="CP25" i="12"/>
  <c r="CO25" i="12"/>
  <c r="CN25" i="12"/>
  <c r="CM25" i="12"/>
  <c r="CL25" i="12"/>
  <c r="CK25" i="12"/>
  <c r="CJ25" i="12"/>
  <c r="CI25" i="12"/>
  <c r="CH25" i="12"/>
  <c r="CG25" i="12"/>
  <c r="CF25" i="12"/>
  <c r="C25" i="12"/>
  <c r="B25" i="12"/>
  <c r="DD25" i="12" s="1"/>
  <c r="DY24" i="12"/>
  <c r="DX24" i="12"/>
  <c r="DW24" i="12"/>
  <c r="DV24" i="12"/>
  <c r="DU24" i="12"/>
  <c r="DT24" i="12"/>
  <c r="DS24" i="12"/>
  <c r="DR24" i="12"/>
  <c r="DQ24" i="12"/>
  <c r="DP24" i="12"/>
  <c r="DO24" i="12"/>
  <c r="DN24" i="12"/>
  <c r="DM24" i="12"/>
  <c r="DL24" i="12"/>
  <c r="DK24" i="12"/>
  <c r="DJ24" i="12"/>
  <c r="DI24" i="12"/>
  <c r="DH24" i="12"/>
  <c r="DG24" i="12"/>
  <c r="DF24" i="12"/>
  <c r="CY24" i="12"/>
  <c r="CX24" i="12"/>
  <c r="CW24" i="12"/>
  <c r="CV24" i="12"/>
  <c r="CU24" i="12"/>
  <c r="CT24" i="12"/>
  <c r="CS24" i="12"/>
  <c r="CR24" i="12"/>
  <c r="CQ24" i="12"/>
  <c r="CP24" i="12"/>
  <c r="CO24" i="12"/>
  <c r="CN24" i="12"/>
  <c r="CM24" i="12"/>
  <c r="CL24" i="12"/>
  <c r="CK24" i="12"/>
  <c r="CJ24" i="12"/>
  <c r="CI24" i="12"/>
  <c r="CH24" i="12"/>
  <c r="CG24" i="12"/>
  <c r="CF24" i="12"/>
  <c r="C24" i="12"/>
  <c r="B24" i="12"/>
  <c r="DE24" i="12" s="1"/>
  <c r="DY23" i="12"/>
  <c r="DX23" i="12"/>
  <c r="DW23" i="12"/>
  <c r="DV23" i="12"/>
  <c r="DU23" i="12"/>
  <c r="DT23" i="12"/>
  <c r="DS23" i="12"/>
  <c r="DR23" i="12"/>
  <c r="DQ23" i="12"/>
  <c r="DP23" i="12"/>
  <c r="DO23" i="12"/>
  <c r="DN23" i="12"/>
  <c r="DM23" i="12"/>
  <c r="DL23" i="12"/>
  <c r="DK23" i="12"/>
  <c r="DJ23" i="12"/>
  <c r="DI23" i="12"/>
  <c r="DH23" i="12"/>
  <c r="DG23" i="12"/>
  <c r="DF23" i="12"/>
  <c r="CY23" i="12"/>
  <c r="CX23" i="12"/>
  <c r="CW23" i="12"/>
  <c r="CV23" i="12"/>
  <c r="CU23" i="12"/>
  <c r="CT23" i="12"/>
  <c r="CS23" i="12"/>
  <c r="CR23" i="12"/>
  <c r="CQ23" i="12"/>
  <c r="CP23" i="12"/>
  <c r="CO23" i="12"/>
  <c r="CN23" i="12"/>
  <c r="CM23" i="12"/>
  <c r="CL23" i="12"/>
  <c r="CK23" i="12"/>
  <c r="CJ23" i="12"/>
  <c r="CI23" i="12"/>
  <c r="CH23" i="12"/>
  <c r="CG23" i="12"/>
  <c r="CF23" i="12"/>
  <c r="C23" i="12"/>
  <c r="B23" i="12"/>
  <c r="CZ23" i="12" s="1"/>
  <c r="DY22" i="12"/>
  <c r="DX22" i="12"/>
  <c r="DW22" i="12"/>
  <c r="DV22" i="12"/>
  <c r="DU22" i="12"/>
  <c r="DT22" i="12"/>
  <c r="DS22" i="12"/>
  <c r="DR22" i="12"/>
  <c r="DQ22" i="12"/>
  <c r="DP22" i="12"/>
  <c r="DO22" i="12"/>
  <c r="DN22" i="12"/>
  <c r="DM22" i="12"/>
  <c r="DL22" i="12"/>
  <c r="DK22" i="12"/>
  <c r="DJ22" i="12"/>
  <c r="DI22" i="12"/>
  <c r="DH22" i="12"/>
  <c r="DG22" i="12"/>
  <c r="DF22" i="12"/>
  <c r="CY22" i="12"/>
  <c r="CX22" i="12"/>
  <c r="CW22" i="12"/>
  <c r="CV22" i="12"/>
  <c r="CU22" i="12"/>
  <c r="CT22" i="12"/>
  <c r="CS22" i="12"/>
  <c r="CR22" i="12"/>
  <c r="CQ22" i="12"/>
  <c r="CP22" i="12"/>
  <c r="CO22" i="12"/>
  <c r="CN22" i="12"/>
  <c r="CM22" i="12"/>
  <c r="CL22" i="12"/>
  <c r="CK22" i="12"/>
  <c r="CJ22" i="12"/>
  <c r="CI22" i="12"/>
  <c r="CH22" i="12"/>
  <c r="CG22" i="12"/>
  <c r="CF22" i="12"/>
  <c r="C22" i="12"/>
  <c r="B22" i="12"/>
  <c r="DC22" i="12" s="1"/>
  <c r="DY21" i="12"/>
  <c r="DX21" i="12"/>
  <c r="DW21" i="12"/>
  <c r="DV21" i="12"/>
  <c r="DU21" i="12"/>
  <c r="DT21" i="12"/>
  <c r="DS21" i="12"/>
  <c r="DR21" i="12"/>
  <c r="DQ21" i="12"/>
  <c r="DP21" i="12"/>
  <c r="DO21" i="12"/>
  <c r="DN21" i="12"/>
  <c r="DM21" i="12"/>
  <c r="DL21" i="12"/>
  <c r="DK21" i="12"/>
  <c r="DJ21" i="12"/>
  <c r="DI21" i="12"/>
  <c r="DH21" i="12"/>
  <c r="DG21" i="12"/>
  <c r="DF21" i="12"/>
  <c r="CY21" i="12"/>
  <c r="CX21" i="12"/>
  <c r="CW21" i="12"/>
  <c r="CV21" i="12"/>
  <c r="CU21" i="12"/>
  <c r="CT21" i="12"/>
  <c r="CS21" i="12"/>
  <c r="CR21" i="12"/>
  <c r="CQ21" i="12"/>
  <c r="CP21" i="12"/>
  <c r="CO21" i="12"/>
  <c r="CN21" i="12"/>
  <c r="CM21" i="12"/>
  <c r="CL21" i="12"/>
  <c r="CK21" i="12"/>
  <c r="CJ21" i="12"/>
  <c r="CI21" i="12"/>
  <c r="CH21" i="12"/>
  <c r="CG21" i="12"/>
  <c r="CF21" i="12"/>
  <c r="C21" i="12"/>
  <c r="B21" i="12"/>
  <c r="CZ21" i="12" s="1"/>
  <c r="DY20" i="12"/>
  <c r="DX20" i="12"/>
  <c r="DW20" i="12"/>
  <c r="DV20" i="12"/>
  <c r="DU20" i="12"/>
  <c r="DT20" i="12"/>
  <c r="DS20" i="12"/>
  <c r="DR20" i="12"/>
  <c r="DQ20" i="12"/>
  <c r="DP20" i="12"/>
  <c r="DO20" i="12"/>
  <c r="DN20" i="12"/>
  <c r="DM20" i="12"/>
  <c r="DL20" i="12"/>
  <c r="DK20" i="12"/>
  <c r="DJ20" i="12"/>
  <c r="DI20" i="12"/>
  <c r="DH20" i="12"/>
  <c r="DG20" i="12"/>
  <c r="DF20" i="12"/>
  <c r="CY20" i="12"/>
  <c r="CX20" i="12"/>
  <c r="CW20" i="12"/>
  <c r="CV20" i="12"/>
  <c r="CU20" i="12"/>
  <c r="CT20" i="12"/>
  <c r="CS20" i="12"/>
  <c r="CR20" i="12"/>
  <c r="CQ20" i="12"/>
  <c r="CP20" i="12"/>
  <c r="CO20" i="12"/>
  <c r="CN20" i="12"/>
  <c r="CM20" i="12"/>
  <c r="CL20" i="12"/>
  <c r="CK20" i="12"/>
  <c r="CJ20" i="12"/>
  <c r="CI20" i="12"/>
  <c r="CH20" i="12"/>
  <c r="CG20" i="12"/>
  <c r="CF20" i="12"/>
  <c r="C20" i="12"/>
  <c r="B20" i="12"/>
  <c r="DC20" i="12" s="1"/>
  <c r="DY19" i="12"/>
  <c r="DX19" i="12"/>
  <c r="DW19" i="12"/>
  <c r="DV19" i="12"/>
  <c r="DU19" i="12"/>
  <c r="DT19" i="12"/>
  <c r="DS19" i="12"/>
  <c r="DR19" i="12"/>
  <c r="DQ19" i="12"/>
  <c r="DP19" i="12"/>
  <c r="DO19" i="12"/>
  <c r="DN19" i="12"/>
  <c r="DM19" i="12"/>
  <c r="DL19" i="12"/>
  <c r="DK19" i="12"/>
  <c r="DJ19" i="12"/>
  <c r="DI19" i="12"/>
  <c r="DH19" i="12"/>
  <c r="DG19" i="12"/>
  <c r="DF19" i="12"/>
  <c r="CY19" i="12"/>
  <c r="CX19" i="12"/>
  <c r="CW19" i="12"/>
  <c r="CV19" i="12"/>
  <c r="CU19" i="12"/>
  <c r="CT19" i="12"/>
  <c r="CS19" i="12"/>
  <c r="CR19" i="12"/>
  <c r="CQ19" i="12"/>
  <c r="CP19" i="12"/>
  <c r="CO19" i="12"/>
  <c r="CN19" i="12"/>
  <c r="CM19" i="12"/>
  <c r="CL19" i="12"/>
  <c r="CK19" i="12"/>
  <c r="CJ19" i="12"/>
  <c r="CI19" i="12"/>
  <c r="CH19" i="12"/>
  <c r="CG19" i="12"/>
  <c r="CF19" i="12"/>
  <c r="C19" i="12"/>
  <c r="B19" i="12"/>
  <c r="DD19" i="12" s="1"/>
  <c r="DY18" i="12"/>
  <c r="DX18" i="12"/>
  <c r="DW18" i="12"/>
  <c r="DV18" i="12"/>
  <c r="DU18" i="12"/>
  <c r="DT18" i="12"/>
  <c r="DS18" i="12"/>
  <c r="DR18" i="12"/>
  <c r="DQ18" i="12"/>
  <c r="DP18" i="12"/>
  <c r="DO18" i="12"/>
  <c r="DN18" i="12"/>
  <c r="DM18" i="12"/>
  <c r="DL18" i="12"/>
  <c r="DK18" i="12"/>
  <c r="DJ18" i="12"/>
  <c r="DI18" i="12"/>
  <c r="DH18" i="12"/>
  <c r="DG18" i="12"/>
  <c r="DF18" i="12"/>
  <c r="CY18" i="12"/>
  <c r="CX18" i="12"/>
  <c r="CW18" i="12"/>
  <c r="CV18" i="12"/>
  <c r="CU18" i="12"/>
  <c r="CT18" i="12"/>
  <c r="CS18" i="12"/>
  <c r="CR18" i="12"/>
  <c r="CQ18" i="12"/>
  <c r="CP18" i="12"/>
  <c r="CO18" i="12"/>
  <c r="CN18" i="12"/>
  <c r="CM18" i="12"/>
  <c r="CL18" i="12"/>
  <c r="CK18" i="12"/>
  <c r="CJ18" i="12"/>
  <c r="CI18" i="12"/>
  <c r="CH18" i="12"/>
  <c r="CG18" i="12"/>
  <c r="CF18" i="12"/>
  <c r="C18" i="12"/>
  <c r="B18" i="12"/>
  <c r="DY17" i="12"/>
  <c r="DX17" i="12"/>
  <c r="DW17" i="12"/>
  <c r="DV17" i="12"/>
  <c r="DU17" i="12"/>
  <c r="DT17" i="12"/>
  <c r="DS17" i="12"/>
  <c r="DR17" i="12"/>
  <c r="DQ17" i="12"/>
  <c r="DP17" i="12"/>
  <c r="DO17" i="12"/>
  <c r="DN17" i="12"/>
  <c r="DM17" i="12"/>
  <c r="DL17" i="12"/>
  <c r="DK17" i="12"/>
  <c r="DJ17" i="12"/>
  <c r="DI17" i="12"/>
  <c r="DH17" i="12"/>
  <c r="DG17" i="12"/>
  <c r="DF17" i="12"/>
  <c r="CY17" i="12"/>
  <c r="CX17" i="12"/>
  <c r="CW17" i="12"/>
  <c r="CV17" i="12"/>
  <c r="CU17" i="12"/>
  <c r="CT17" i="12"/>
  <c r="CS17" i="12"/>
  <c r="CR17" i="12"/>
  <c r="CQ17" i="12"/>
  <c r="CP17" i="12"/>
  <c r="CO17" i="12"/>
  <c r="CN17" i="12"/>
  <c r="CM17" i="12"/>
  <c r="CL17" i="12"/>
  <c r="CK17" i="12"/>
  <c r="CJ17" i="12"/>
  <c r="CI17" i="12"/>
  <c r="CH17" i="12"/>
  <c r="CG17" i="12"/>
  <c r="CF17" i="12"/>
  <c r="C17" i="12"/>
  <c r="B17" i="12"/>
  <c r="DE17" i="12" s="1"/>
  <c r="DY16" i="12"/>
  <c r="DX16" i="12"/>
  <c r="DW16" i="12"/>
  <c r="DV16" i="12"/>
  <c r="DU16" i="12"/>
  <c r="DT16" i="12"/>
  <c r="DS16" i="12"/>
  <c r="DR16" i="12"/>
  <c r="DQ16" i="12"/>
  <c r="DP16" i="12"/>
  <c r="DO16" i="12"/>
  <c r="DN16" i="12"/>
  <c r="DM16" i="12"/>
  <c r="DL16" i="12"/>
  <c r="DK16" i="12"/>
  <c r="DJ16" i="12"/>
  <c r="DI16" i="12"/>
  <c r="DH16" i="12"/>
  <c r="DG16" i="12"/>
  <c r="DF16" i="12"/>
  <c r="CY16" i="12"/>
  <c r="CX16" i="12"/>
  <c r="CW16" i="12"/>
  <c r="CV16" i="12"/>
  <c r="CU16" i="12"/>
  <c r="CT16" i="12"/>
  <c r="CS16" i="12"/>
  <c r="CR16" i="12"/>
  <c r="CQ16" i="12"/>
  <c r="CP16" i="12"/>
  <c r="CO16" i="12"/>
  <c r="CN16" i="12"/>
  <c r="CM16" i="12"/>
  <c r="CL16" i="12"/>
  <c r="CK16" i="12"/>
  <c r="CJ16" i="12"/>
  <c r="CI16" i="12"/>
  <c r="CH16" i="12"/>
  <c r="CG16" i="12"/>
  <c r="CF16" i="12"/>
  <c r="C16" i="12"/>
  <c r="B16" i="12"/>
  <c r="DY15" i="12"/>
  <c r="DX15" i="12"/>
  <c r="DW15" i="12"/>
  <c r="DV15" i="12"/>
  <c r="DU15" i="12"/>
  <c r="DT15" i="12"/>
  <c r="DS15" i="12"/>
  <c r="DR15" i="12"/>
  <c r="DQ15" i="12"/>
  <c r="DP15" i="12"/>
  <c r="DO15" i="12"/>
  <c r="DN15" i="12"/>
  <c r="DM15" i="12"/>
  <c r="DL15" i="12"/>
  <c r="DK15" i="12"/>
  <c r="DJ15" i="12"/>
  <c r="DI15" i="12"/>
  <c r="DH15" i="12"/>
  <c r="DG15" i="12"/>
  <c r="DF15" i="12"/>
  <c r="DE15" i="12"/>
  <c r="CY15" i="12"/>
  <c r="CX15" i="12"/>
  <c r="CW15" i="12"/>
  <c r="CV15" i="12"/>
  <c r="CU15" i="12"/>
  <c r="CT15" i="12"/>
  <c r="CS15" i="12"/>
  <c r="CR15" i="12"/>
  <c r="CQ15" i="12"/>
  <c r="CP15" i="12"/>
  <c r="CO15" i="12"/>
  <c r="CN15" i="12"/>
  <c r="CM15" i="12"/>
  <c r="CL15" i="12"/>
  <c r="CK15" i="12"/>
  <c r="CJ15" i="12"/>
  <c r="CI15" i="12"/>
  <c r="CH15" i="12"/>
  <c r="CG15" i="12"/>
  <c r="CF15" i="12"/>
  <c r="CE15" i="12"/>
  <c r="CD15" i="12"/>
  <c r="C15" i="12"/>
  <c r="B15" i="12"/>
  <c r="DC15" i="12" s="1"/>
  <c r="DY14" i="12"/>
  <c r="DX14" i="12"/>
  <c r="DW14" i="12"/>
  <c r="DV14" i="12"/>
  <c r="DU14" i="12"/>
  <c r="DT14" i="12"/>
  <c r="DS14" i="12"/>
  <c r="DR14" i="12"/>
  <c r="DQ14" i="12"/>
  <c r="DP14" i="12"/>
  <c r="DO14" i="12"/>
  <c r="DN14" i="12"/>
  <c r="DM14" i="12"/>
  <c r="DL14" i="12"/>
  <c r="DK14" i="12"/>
  <c r="DJ14" i="12"/>
  <c r="DI14" i="12"/>
  <c r="DH14" i="12"/>
  <c r="DG14" i="12"/>
  <c r="DF14" i="12"/>
  <c r="CY14" i="12"/>
  <c r="CX14" i="12"/>
  <c r="CW14" i="12"/>
  <c r="CV14" i="12"/>
  <c r="CU14" i="12"/>
  <c r="CT14" i="12"/>
  <c r="CS14" i="12"/>
  <c r="CR14" i="12"/>
  <c r="CQ14" i="12"/>
  <c r="CP14" i="12"/>
  <c r="CO14" i="12"/>
  <c r="CN14" i="12"/>
  <c r="CM14" i="12"/>
  <c r="CL14" i="12"/>
  <c r="CK14" i="12"/>
  <c r="CJ14" i="12"/>
  <c r="CI14" i="12"/>
  <c r="CH14" i="12"/>
  <c r="CG14" i="12"/>
  <c r="CF14" i="12"/>
  <c r="C14" i="12"/>
  <c r="B14" i="12"/>
  <c r="DC14" i="12" s="1"/>
  <c r="DY13" i="12"/>
  <c r="DX13" i="12"/>
  <c r="DW13" i="12"/>
  <c r="DV13" i="12"/>
  <c r="DU13" i="12"/>
  <c r="DT13" i="12"/>
  <c r="DS13" i="12"/>
  <c r="DR13" i="12"/>
  <c r="DQ13" i="12"/>
  <c r="DP13" i="12"/>
  <c r="DO13" i="12"/>
  <c r="DN13" i="12"/>
  <c r="DM13" i="12"/>
  <c r="DL13" i="12"/>
  <c r="DK13" i="12"/>
  <c r="DJ13" i="12"/>
  <c r="DI13" i="12"/>
  <c r="DH13" i="12"/>
  <c r="DG13" i="12"/>
  <c r="DF13" i="12"/>
  <c r="CY13" i="12"/>
  <c r="CX13" i="12"/>
  <c r="CW13" i="12"/>
  <c r="CV13" i="12"/>
  <c r="CU13" i="12"/>
  <c r="CT13" i="12"/>
  <c r="CS13" i="12"/>
  <c r="CR13" i="12"/>
  <c r="CQ13" i="12"/>
  <c r="CP13" i="12"/>
  <c r="CO13" i="12"/>
  <c r="CN13" i="12"/>
  <c r="CM13" i="12"/>
  <c r="CL13" i="12"/>
  <c r="CK13" i="12"/>
  <c r="CJ13" i="12"/>
  <c r="CI13" i="12"/>
  <c r="CH13" i="12"/>
  <c r="CG13" i="12"/>
  <c r="CF13" i="12"/>
  <c r="CD13" i="12"/>
  <c r="C13" i="12"/>
  <c r="B13" i="12"/>
  <c r="DD13" i="12" s="1"/>
  <c r="DY12" i="12"/>
  <c r="DX12" i="12"/>
  <c r="DW12" i="12"/>
  <c r="DV12" i="12"/>
  <c r="DU12" i="12"/>
  <c r="DT12" i="12"/>
  <c r="DS12" i="12"/>
  <c r="DR12" i="12"/>
  <c r="DQ12" i="12"/>
  <c r="DP12" i="12"/>
  <c r="DO12" i="12"/>
  <c r="DN12" i="12"/>
  <c r="DM12" i="12"/>
  <c r="DL12" i="12"/>
  <c r="DK12" i="12"/>
  <c r="DJ12" i="12"/>
  <c r="DI12" i="12"/>
  <c r="DH12" i="12"/>
  <c r="DG12" i="12"/>
  <c r="DF12" i="12"/>
  <c r="CY12" i="12"/>
  <c r="CX12" i="12"/>
  <c r="CW12" i="12"/>
  <c r="CV12" i="12"/>
  <c r="CU12" i="12"/>
  <c r="CT12" i="12"/>
  <c r="CS12" i="12"/>
  <c r="CR12" i="12"/>
  <c r="CQ12" i="12"/>
  <c r="CP12" i="12"/>
  <c r="CO12" i="12"/>
  <c r="CN12" i="12"/>
  <c r="CM12" i="12"/>
  <c r="CL12" i="12"/>
  <c r="CK12" i="12"/>
  <c r="CJ12" i="12"/>
  <c r="CI12" i="12"/>
  <c r="CH12" i="12"/>
  <c r="CG12" i="12"/>
  <c r="CF12" i="12"/>
  <c r="C12" i="12"/>
  <c r="B12" i="12"/>
  <c r="CB12" i="12" s="1"/>
  <c r="E96" i="11"/>
  <c r="E95" i="11"/>
  <c r="E92" i="11"/>
  <c r="E91" i="11"/>
  <c r="B88" i="11"/>
  <c r="B87" i="11"/>
  <c r="B86" i="11"/>
  <c r="B84" i="11"/>
  <c r="B83" i="11"/>
  <c r="B82" i="11"/>
  <c r="B80" i="11"/>
  <c r="B79" i="11"/>
  <c r="B78" i="11"/>
  <c r="B73" i="11"/>
  <c r="B71" i="11"/>
  <c r="B70" i="11"/>
  <c r="B68" i="11"/>
  <c r="B67" i="11"/>
  <c r="B65" i="11"/>
  <c r="B64" i="11"/>
  <c r="E59" i="11"/>
  <c r="E58" i="11"/>
  <c r="E57" i="11"/>
  <c r="E56" i="11"/>
  <c r="E53" i="11"/>
  <c r="E52" i="11"/>
  <c r="E51" i="11"/>
  <c r="E50" i="11"/>
  <c r="B47" i="11"/>
  <c r="B46" i="11"/>
  <c r="B45" i="11"/>
  <c r="B44" i="11"/>
  <c r="B43" i="11"/>
  <c r="B42" i="11"/>
  <c r="B41" i="11"/>
  <c r="B40" i="11"/>
  <c r="E36" i="11"/>
  <c r="E35" i="11"/>
  <c r="B32" i="11"/>
  <c r="B31" i="11"/>
  <c r="B30" i="11"/>
  <c r="B29" i="11"/>
  <c r="B28" i="11"/>
  <c r="B27" i="11"/>
  <c r="E23" i="11"/>
  <c r="E22" i="11"/>
  <c r="B19" i="11"/>
  <c r="B18" i="11"/>
  <c r="B16" i="11"/>
  <c r="B15" i="11"/>
  <c r="B13" i="11"/>
  <c r="B12" i="11"/>
  <c r="DE64" i="12" l="1"/>
  <c r="Q155" i="12"/>
  <c r="CZ61" i="12"/>
  <c r="CA71" i="12"/>
  <c r="DA209" i="12"/>
  <c r="CA209" i="12" s="1"/>
  <c r="U270" i="12"/>
  <c r="U273" i="12"/>
  <c r="CA24" i="12"/>
  <c r="AX24" i="12" s="1"/>
  <c r="DD61" i="12"/>
  <c r="CB24" i="12"/>
  <c r="DD14" i="12"/>
  <c r="CC14" i="12"/>
  <c r="CZ24" i="12"/>
  <c r="CE64" i="12"/>
  <c r="DB24" i="12"/>
  <c r="CB61" i="12"/>
  <c r="DE180" i="12"/>
  <c r="CE180" i="12" s="1"/>
  <c r="CC64" i="12"/>
  <c r="CA61" i="12"/>
  <c r="AX61" i="12" s="1"/>
  <c r="CD89" i="12"/>
  <c r="DE136" i="12"/>
  <c r="CC24" i="12"/>
  <c r="DF162" i="12"/>
  <c r="CF162" i="12" s="1"/>
  <c r="DC177" i="12"/>
  <c r="CC177" i="12" s="1"/>
  <c r="DG193" i="12"/>
  <c r="CG193" i="12" s="1"/>
  <c r="CA17" i="12"/>
  <c r="CA19" i="12"/>
  <c r="CD24" i="12"/>
  <c r="DC24" i="12"/>
  <c r="CC47" i="12"/>
  <c r="DA70" i="12"/>
  <c r="DZ93" i="12"/>
  <c r="CD136" i="12"/>
  <c r="DH162" i="12"/>
  <c r="CH162" i="12" s="1"/>
  <c r="DD166" i="12"/>
  <c r="CD166" i="12" s="1"/>
  <c r="DD177" i="12"/>
  <c r="CD177" i="12" s="1"/>
  <c r="DX193" i="12"/>
  <c r="CX193" i="12" s="1"/>
  <c r="DE198" i="12"/>
  <c r="CE198" i="12" s="1"/>
  <c r="DH202" i="12"/>
  <c r="CH202" i="12" s="1"/>
  <c r="DI206" i="12"/>
  <c r="CI206" i="12" s="1"/>
  <c r="CD216" i="12"/>
  <c r="U271" i="12"/>
  <c r="U274" i="12"/>
  <c r="CE71" i="12"/>
  <c r="CD14" i="12"/>
  <c r="CB126" i="12"/>
  <c r="CB17" i="12"/>
  <c r="AX17" i="12" s="1"/>
  <c r="CZ17" i="12"/>
  <c r="CB19" i="12"/>
  <c r="CE24" i="12"/>
  <c r="DD24" i="12"/>
  <c r="CZ37" i="12"/>
  <c r="DE46" i="12"/>
  <c r="CB70" i="12"/>
  <c r="CA82" i="12"/>
  <c r="AX82" i="12" s="1"/>
  <c r="CC84" i="12"/>
  <c r="CE136" i="12"/>
  <c r="DW162" i="12"/>
  <c r="CW162" i="12" s="1"/>
  <c r="DF166" i="12"/>
  <c r="CF166" i="12" s="1"/>
  <c r="DE177" i="12"/>
  <c r="CE177" i="12" s="1"/>
  <c r="CE216" i="12"/>
  <c r="CC17" i="12"/>
  <c r="DA17" i="12"/>
  <c r="CC19" i="12"/>
  <c r="CC70" i="12"/>
  <c r="CA125" i="12"/>
  <c r="DA171" i="12"/>
  <c r="CA171" i="12" s="1"/>
  <c r="DW198" i="12"/>
  <c r="CW198" i="12" s="1"/>
  <c r="CD17" i="12"/>
  <c r="DB17" i="12"/>
  <c r="DZ17" i="12"/>
  <c r="CZ45" i="12"/>
  <c r="CE17" i="12"/>
  <c r="DC17" i="12"/>
  <c r="DA45" i="12"/>
  <c r="DA56" i="12"/>
  <c r="CA60" i="12"/>
  <c r="CD78" i="12"/>
  <c r="DB90" i="12"/>
  <c r="CB93" i="12"/>
  <c r="DB15" i="12"/>
  <c r="DD17" i="12"/>
  <c r="DB22" i="12"/>
  <c r="DA26" i="12"/>
  <c r="DA41" i="12"/>
  <c r="DB41" i="12"/>
  <c r="DZ41" i="12"/>
  <c r="CB45" i="12"/>
  <c r="DE45" i="12"/>
  <c r="CB56" i="12"/>
  <c r="CZ56" i="12"/>
  <c r="DZ56" i="12"/>
  <c r="CB80" i="12"/>
  <c r="CZ80" i="12"/>
  <c r="CD82" i="12"/>
  <c r="DB82" i="12"/>
  <c r="CC90" i="12"/>
  <c r="DC90" i="12"/>
  <c r="CC93" i="12"/>
  <c r="CA110" i="12"/>
  <c r="DZ123" i="12"/>
  <c r="CB129" i="12"/>
  <c r="CZ129" i="12"/>
  <c r="DD132" i="12"/>
  <c r="CB135" i="12"/>
  <c r="DH175" i="12"/>
  <c r="CH175" i="12" s="1"/>
  <c r="DB178" i="12"/>
  <c r="CB178" i="12" s="1"/>
  <c r="DC204" i="12"/>
  <c r="CC204" i="12" s="1"/>
  <c r="CB227" i="12"/>
  <c r="CC15" i="12"/>
  <c r="DD15" i="12"/>
  <c r="CB26" i="12"/>
  <c r="DD36" i="12"/>
  <c r="CC41" i="12"/>
  <c r="DA42" i="12"/>
  <c r="DB42" i="12"/>
  <c r="CC45" i="12"/>
  <c r="AX45" i="12" s="1"/>
  <c r="CC56" i="12"/>
  <c r="DB56" i="12"/>
  <c r="DD59" i="12"/>
  <c r="CC80" i="12"/>
  <c r="DA80" i="12"/>
  <c r="DZ80" i="12"/>
  <c r="CE82" i="12"/>
  <c r="DC82" i="12"/>
  <c r="CD90" i="12"/>
  <c r="CD93" i="12"/>
  <c r="CE110" i="12"/>
  <c r="CC129" i="12"/>
  <c r="DA129" i="12"/>
  <c r="DZ129" i="12"/>
  <c r="DW164" i="12"/>
  <c r="CW164" i="12" s="1"/>
  <c r="DE168" i="12"/>
  <c r="CE168" i="12" s="1"/>
  <c r="DW178" i="12"/>
  <c r="CW178" i="12" s="1"/>
  <c r="DI204" i="12"/>
  <c r="CI204" i="12" s="1"/>
  <c r="CD229" i="12"/>
  <c r="DB45" i="12"/>
  <c r="CB71" i="12"/>
  <c r="CB79" i="12"/>
  <c r="DE124" i="12"/>
  <c r="DE161" i="12"/>
  <c r="CE161" i="12" s="1"/>
  <c r="DX163" i="12"/>
  <c r="CX163" i="12" s="1"/>
  <c r="DH166" i="12"/>
  <c r="CH166" i="12" s="1"/>
  <c r="DD203" i="12"/>
  <c r="CD203" i="12" s="1"/>
  <c r="CB225" i="12"/>
  <c r="DA79" i="12"/>
  <c r="DC161" i="12"/>
  <c r="CC161" i="12" s="1"/>
  <c r="CC26" i="12"/>
  <c r="CB44" i="12"/>
  <c r="CD45" i="12"/>
  <c r="DD50" i="12"/>
  <c r="CC59" i="12"/>
  <c r="DA59" i="12"/>
  <c r="CZ71" i="12"/>
  <c r="CE20" i="12"/>
  <c r="CE45" i="12"/>
  <c r="DC45" i="12"/>
  <c r="CD59" i="12"/>
  <c r="DB59" i="12"/>
  <c r="DZ59" i="12"/>
  <c r="CD61" i="12"/>
  <c r="DB61" i="12"/>
  <c r="DZ61" i="12"/>
  <c r="CC71" i="12"/>
  <c r="AX71" i="12" s="1"/>
  <c r="DA71" i="12"/>
  <c r="CC73" i="12"/>
  <c r="DA73" i="12"/>
  <c r="DZ73" i="12"/>
  <c r="DE78" i="12"/>
  <c r="CA87" i="12"/>
  <c r="DB87" i="12"/>
  <c r="CE107" i="12"/>
  <c r="Q143" i="12"/>
  <c r="DG161" i="12"/>
  <c r="CG161" i="12" s="1"/>
  <c r="DW166" i="12"/>
  <c r="CW166" i="12" s="1"/>
  <c r="DC176" i="12"/>
  <c r="CC176" i="12" s="1"/>
  <c r="DG177" i="12"/>
  <c r="CG177" i="12" s="1"/>
  <c r="DG196" i="12"/>
  <c r="CG196" i="12" s="1"/>
  <c r="DH200" i="12"/>
  <c r="CH200" i="12" s="1"/>
  <c r="DF203" i="12"/>
  <c r="CF203" i="12" s="1"/>
  <c r="DE206" i="12"/>
  <c r="CE206" i="12" s="1"/>
  <c r="DB209" i="12"/>
  <c r="CB209" i="12" s="1"/>
  <c r="DD216" i="12"/>
  <c r="CD225" i="12"/>
  <c r="AY239" i="12"/>
  <c r="CA44" i="12"/>
  <c r="CA73" i="12"/>
  <c r="AX73" i="12" s="1"/>
  <c r="DA116" i="12"/>
  <c r="DZ45" i="12"/>
  <c r="CC61" i="12"/>
  <c r="DA61" i="12"/>
  <c r="CD63" i="12"/>
  <c r="CB73" i="12"/>
  <c r="CZ73" i="12"/>
  <c r="DE82" i="12"/>
  <c r="CZ87" i="12"/>
  <c r="DA19" i="12"/>
  <c r="DD45" i="12"/>
  <c r="DB48" i="12"/>
  <c r="CE59" i="12"/>
  <c r="DC59" i="12"/>
  <c r="CE61" i="12"/>
  <c r="DC61" i="12"/>
  <c r="CD71" i="12"/>
  <c r="DB71" i="12"/>
  <c r="DZ71" i="12"/>
  <c r="CD73" i="12"/>
  <c r="DB73" i="12"/>
  <c r="CB87" i="12"/>
  <c r="DA90" i="12"/>
  <c r="DA93" i="12"/>
  <c r="DA102" i="12"/>
  <c r="CZ123" i="12"/>
  <c r="CE124" i="12"/>
  <c r="DH161" i="12"/>
  <c r="CH161" i="12" s="1"/>
  <c r="DE176" i="12"/>
  <c r="CE176" i="12" s="1"/>
  <c r="DB193" i="12"/>
  <c r="CB193" i="12" s="1"/>
  <c r="DA194" i="12"/>
  <c r="CA194" i="12" s="1"/>
  <c r="DH203" i="12"/>
  <c r="CH203" i="12" s="1"/>
  <c r="DG206" i="12"/>
  <c r="CG206" i="12" s="1"/>
  <c r="CA227" i="12"/>
  <c r="AY257" i="12"/>
  <c r="DE44" i="12"/>
  <c r="DC71" i="12"/>
  <c r="CE73" i="12"/>
  <c r="DC73" i="12"/>
  <c r="DI161" i="12"/>
  <c r="CI161" i="12" s="1"/>
  <c r="DF176" i="12"/>
  <c r="CF176" i="12" s="1"/>
  <c r="DW203" i="12"/>
  <c r="CW203" i="12" s="1"/>
  <c r="DW209" i="12"/>
  <c r="CW209" i="12" s="1"/>
  <c r="DZ13" i="12"/>
  <c r="DD71" i="12"/>
  <c r="CA72" i="12"/>
  <c r="DD73" i="12"/>
  <c r="DZ105" i="12"/>
  <c r="DD193" i="12"/>
  <c r="CD193" i="12" s="1"/>
  <c r="DC194" i="12"/>
  <c r="CC194" i="12" s="1"/>
  <c r="AY194" i="12" s="1"/>
  <c r="CC227" i="12"/>
  <c r="CA14" i="12"/>
  <c r="DA14" i="12"/>
  <c r="CZ42" i="12"/>
  <c r="CA43" i="12"/>
  <c r="DC64" i="12"/>
  <c r="CA65" i="12"/>
  <c r="DI176" i="12"/>
  <c r="CI176" i="12" s="1"/>
  <c r="DA178" i="12"/>
  <c r="CA178" i="12" s="1"/>
  <c r="DD194" i="12"/>
  <c r="CD194" i="12" s="1"/>
  <c r="AY252" i="12"/>
  <c r="DA15" i="12"/>
  <c r="CB14" i="12"/>
  <c r="DB14" i="12"/>
  <c r="CB15" i="12"/>
  <c r="CZ15" i="12"/>
  <c r="DZ15" i="12"/>
  <c r="CA42" i="12"/>
  <c r="DD64" i="12"/>
  <c r="CB65" i="12"/>
  <c r="CA84" i="12"/>
  <c r="CZ103" i="12"/>
  <c r="DZ107" i="12"/>
  <c r="CA134" i="12"/>
  <c r="AX134" i="12" s="1"/>
  <c r="DD165" i="12"/>
  <c r="CD165" i="12" s="1"/>
  <c r="DF193" i="12"/>
  <c r="CF193" i="12" s="1"/>
  <c r="DE194" i="12"/>
  <c r="CE194" i="12" s="1"/>
  <c r="DZ26" i="12"/>
  <c r="DE178" i="12"/>
  <c r="CE178" i="12" s="1"/>
  <c r="DF194" i="12"/>
  <c r="CF194" i="12" s="1"/>
  <c r="DA217" i="12"/>
  <c r="DB125" i="12"/>
  <c r="DB136" i="12"/>
  <c r="Q146" i="12"/>
  <c r="DI178" i="12"/>
  <c r="CI178" i="12" s="1"/>
  <c r="DW194" i="12"/>
  <c r="CW194" i="12" s="1"/>
  <c r="CA13" i="12"/>
  <c r="CZ26" i="12"/>
  <c r="DD44" i="12"/>
  <c r="CA59" i="12"/>
  <c r="DD66" i="12"/>
  <c r="DC125" i="12"/>
  <c r="DC136" i="12"/>
  <c r="AY240" i="12"/>
  <c r="AE290" i="12"/>
  <c r="CA25" i="12"/>
  <c r="DD35" i="12"/>
  <c r="CC35" i="12"/>
  <c r="DE35" i="12"/>
  <c r="CB35" i="12"/>
  <c r="DA35" i="12"/>
  <c r="DE38" i="12"/>
  <c r="DC38" i="12"/>
  <c r="DE69" i="12"/>
  <c r="DD69" i="12"/>
  <c r="DE104" i="12"/>
  <c r="DD104" i="12"/>
  <c r="DC104" i="12"/>
  <c r="CE104" i="12"/>
  <c r="CA104" i="12"/>
  <c r="DZ104" i="12"/>
  <c r="DB104" i="12"/>
  <c r="CD104" i="12"/>
  <c r="DA104" i="12"/>
  <c r="CC104" i="12"/>
  <c r="CZ104" i="12"/>
  <c r="CB104" i="12"/>
  <c r="DB191" i="12"/>
  <c r="CB191" i="12" s="1"/>
  <c r="DH191" i="12"/>
  <c r="CH191" i="12" s="1"/>
  <c r="DF191" i="12"/>
  <c r="CF191" i="12" s="1"/>
  <c r="DD191" i="12"/>
  <c r="CD191" i="12" s="1"/>
  <c r="DA191" i="12"/>
  <c r="CA191" i="12" s="1"/>
  <c r="DW191" i="12"/>
  <c r="CW191" i="12" s="1"/>
  <c r="DH201" i="12"/>
  <c r="CH201" i="12" s="1"/>
  <c r="DF201" i="12"/>
  <c r="CF201" i="12" s="1"/>
  <c r="DB201" i="12"/>
  <c r="CB201" i="12" s="1"/>
  <c r="CZ12" i="12"/>
  <c r="DZ22" i="12"/>
  <c r="CD25" i="12"/>
  <c r="CZ113" i="12"/>
  <c r="CD113" i="12"/>
  <c r="CC113" i="12"/>
  <c r="DB113" i="12"/>
  <c r="CB113" i="12"/>
  <c r="CD95" i="12"/>
  <c r="CC95" i="12"/>
  <c r="DZ86" i="12"/>
  <c r="CE86" i="12"/>
  <c r="DE81" i="12"/>
  <c r="DX165" i="12"/>
  <c r="CX165" i="12" s="1"/>
  <c r="DI165" i="12"/>
  <c r="CI165" i="12" s="1"/>
  <c r="DG165" i="12"/>
  <c r="CG165" i="12" s="1"/>
  <c r="DE165" i="12"/>
  <c r="CE165" i="12" s="1"/>
  <c r="CA22" i="12"/>
  <c r="DA205" i="12"/>
  <c r="CA205" i="12" s="1"/>
  <c r="DF205" i="12"/>
  <c r="CF205" i="12" s="1"/>
  <c r="DD205" i="12"/>
  <c r="CD205" i="12" s="1"/>
  <c r="DB205" i="12"/>
  <c r="CB205" i="12" s="1"/>
  <c r="DH205" i="12"/>
  <c r="CH205" i="12" s="1"/>
  <c r="DC36" i="12"/>
  <c r="CC36" i="12"/>
  <c r="DE36" i="12"/>
  <c r="CA81" i="12"/>
  <c r="CB86" i="12"/>
  <c r="DC86" i="12"/>
  <c r="DZ113" i="12"/>
  <c r="DI205" i="12"/>
  <c r="CI205" i="12" s="1"/>
  <c r="DE205" i="12"/>
  <c r="CE205" i="12" s="1"/>
  <c r="DC205" i="12"/>
  <c r="CC205" i="12" s="1"/>
  <c r="DG205" i="12"/>
  <c r="CG205" i="12" s="1"/>
  <c r="DX208" i="12"/>
  <c r="CX208" i="12" s="1"/>
  <c r="DG208" i="12"/>
  <c r="CG208" i="12" s="1"/>
  <c r="DB218" i="12"/>
  <c r="CA218" i="12"/>
  <c r="CE218" i="12"/>
  <c r="DC218" i="12"/>
  <c r="DW173" i="12"/>
  <c r="CW173" i="12" s="1"/>
  <c r="DH173" i="12"/>
  <c r="CH173" i="12" s="1"/>
  <c r="DF173" i="12"/>
  <c r="CF173" i="12" s="1"/>
  <c r="DB173" i="12"/>
  <c r="CB173" i="12" s="1"/>
  <c r="CA12" i="12"/>
  <c r="CC130" i="12"/>
  <c r="CB130" i="12"/>
  <c r="DI173" i="12"/>
  <c r="CI173" i="12" s="1"/>
  <c r="DX173" i="12"/>
  <c r="CX173" i="12" s="1"/>
  <c r="DW188" i="12"/>
  <c r="CW188" i="12" s="1"/>
  <c r="DH188" i="12"/>
  <c r="CH188" i="12" s="1"/>
  <c r="DD188" i="12"/>
  <c r="CD188" i="12" s="1"/>
  <c r="CE215" i="12"/>
  <c r="CB215" i="12"/>
  <c r="CD215" i="12"/>
  <c r="DE215" i="12"/>
  <c r="DC215" i="12"/>
  <c r="DA37" i="12"/>
  <c r="CZ86" i="12"/>
  <c r="CA86" i="12"/>
  <c r="DA86" i="12"/>
  <c r="DW160" i="12"/>
  <c r="CW160" i="12" s="1"/>
  <c r="DH160" i="12"/>
  <c r="CH160" i="12" s="1"/>
  <c r="DF160" i="12"/>
  <c r="CF160" i="12" s="1"/>
  <c r="DB160" i="12"/>
  <c r="CB160" i="12" s="1"/>
  <c r="DC165" i="12"/>
  <c r="CC165" i="12" s="1"/>
  <c r="DZ25" i="12"/>
  <c r="CC86" i="12"/>
  <c r="CZ114" i="12"/>
  <c r="DE114" i="12"/>
  <c r="DD114" i="12"/>
  <c r="CE114" i="12"/>
  <c r="DC114" i="12"/>
  <c r="CD114" i="12"/>
  <c r="DZ114" i="12"/>
  <c r="DB114" i="12"/>
  <c r="CC114" i="12"/>
  <c r="DA114" i="12"/>
  <c r="CA114" i="12"/>
  <c r="DE116" i="12"/>
  <c r="DD116" i="12"/>
  <c r="CE116" i="12"/>
  <c r="DC116" i="12"/>
  <c r="CD116" i="12"/>
  <c r="DZ116" i="12"/>
  <c r="DB116" i="12"/>
  <c r="CC116" i="12"/>
  <c r="CZ116" i="12"/>
  <c r="CB116" i="12"/>
  <c r="CA116" i="12"/>
  <c r="CA122" i="12"/>
  <c r="DE122" i="12"/>
  <c r="DD122" i="12"/>
  <c r="DC122" i="12"/>
  <c r="CE122" i="12"/>
  <c r="DZ122" i="12"/>
  <c r="DB122" i="12"/>
  <c r="CD122" i="12"/>
  <c r="CZ122" i="12"/>
  <c r="DA122" i="12"/>
  <c r="CC122" i="12"/>
  <c r="CB122" i="12"/>
  <c r="DW205" i="12"/>
  <c r="CW205" i="12" s="1"/>
  <c r="DA208" i="12"/>
  <c r="CA208" i="12" s="1"/>
  <c r="DE12" i="12"/>
  <c r="DD12" i="12"/>
  <c r="DC12" i="12"/>
  <c r="CE12" i="12"/>
  <c r="DB12" i="12"/>
  <c r="CD12" i="12"/>
  <c r="DZ12" i="12"/>
  <c r="DA12" i="12"/>
  <c r="CC12" i="12"/>
  <c r="DW179" i="12"/>
  <c r="CW179" i="12" s="1"/>
  <c r="DH179" i="12"/>
  <c r="CH179" i="12" s="1"/>
  <c r="DF179" i="12"/>
  <c r="CF179" i="12" s="1"/>
  <c r="DD179" i="12"/>
  <c r="CD179" i="12" s="1"/>
  <c r="DB179" i="12"/>
  <c r="CB179" i="12" s="1"/>
  <c r="DE22" i="12"/>
  <c r="CE22" i="12"/>
  <c r="DD22" i="12"/>
  <c r="CD22" i="12"/>
  <c r="DZ37" i="12"/>
  <c r="DC37" i="12"/>
  <c r="CE37" i="12"/>
  <c r="CC37" i="12"/>
  <c r="CB37" i="12"/>
  <c r="DC174" i="12"/>
  <c r="CC174" i="12" s="1"/>
  <c r="DX174" i="12"/>
  <c r="CX174" i="12" s="1"/>
  <c r="DA174" i="12"/>
  <c r="CA174" i="12" s="1"/>
  <c r="DI174" i="12"/>
  <c r="CI174" i="12" s="1"/>
  <c r="DG174" i="12"/>
  <c r="CG174" i="12" s="1"/>
  <c r="DE174" i="12"/>
  <c r="CE174" i="12" s="1"/>
  <c r="DH199" i="12"/>
  <c r="CH199" i="12" s="1"/>
  <c r="DD199" i="12"/>
  <c r="CD199" i="12" s="1"/>
  <c r="DB199" i="12"/>
  <c r="CB199" i="12" s="1"/>
  <c r="DA199" i="12"/>
  <c r="CA199" i="12" s="1"/>
  <c r="DZ21" i="12"/>
  <c r="CE21" i="12"/>
  <c r="CB21" i="12"/>
  <c r="DC21" i="12"/>
  <c r="CD42" i="12"/>
  <c r="DZ42" i="12"/>
  <c r="DE43" i="12"/>
  <c r="CB43" i="12"/>
  <c r="DD43" i="12"/>
  <c r="DC43" i="12"/>
  <c r="CE43" i="12"/>
  <c r="DZ43" i="12"/>
  <c r="DB43" i="12"/>
  <c r="CD43" i="12"/>
  <c r="DA43" i="12"/>
  <c r="CC43" i="12"/>
  <c r="CZ43" i="12"/>
  <c r="DA100" i="12"/>
  <c r="CZ102" i="12"/>
  <c r="DB102" i="12"/>
  <c r="DE102" i="12"/>
  <c r="DD102" i="12"/>
  <c r="CE102" i="12"/>
  <c r="DC102" i="12"/>
  <c r="CD102" i="12"/>
  <c r="DZ102" i="12"/>
  <c r="CC102" i="12"/>
  <c r="DD163" i="12"/>
  <c r="CD163" i="12" s="1"/>
  <c r="DA163" i="12"/>
  <c r="CA163" i="12" s="1"/>
  <c r="DD190" i="12"/>
  <c r="CD190" i="12" s="1"/>
  <c r="DH190" i="12"/>
  <c r="CH190" i="12" s="1"/>
  <c r="DA190" i="12"/>
  <c r="CA190" i="12" s="1"/>
  <c r="DW190" i="12"/>
  <c r="CW190" i="12" s="1"/>
  <c r="DX205" i="12"/>
  <c r="CX205" i="12" s="1"/>
  <c r="DB25" i="12"/>
  <c r="DE27" i="12"/>
  <c r="DD27" i="12"/>
  <c r="CE27" i="12"/>
  <c r="DC27" i="12"/>
  <c r="CD27" i="12"/>
  <c r="DZ27" i="12"/>
  <c r="DB27" i="12"/>
  <c r="CC27" i="12"/>
  <c r="CZ27" i="12"/>
  <c r="CB27" i="12"/>
  <c r="DC190" i="12"/>
  <c r="CC190" i="12" s="1"/>
  <c r="DG190" i="12"/>
  <c r="CG190" i="12" s="1"/>
  <c r="DE190" i="12"/>
  <c r="CE190" i="12" s="1"/>
  <c r="DI190" i="12"/>
  <c r="CI190" i="12" s="1"/>
  <c r="DE25" i="12"/>
  <c r="CA26" i="12"/>
  <c r="DA27" i="12"/>
  <c r="DC29" i="12"/>
  <c r="CE29" i="12"/>
  <c r="DZ29" i="12"/>
  <c r="DB29" i="12"/>
  <c r="CD29" i="12"/>
  <c r="DA29" i="12"/>
  <c r="CC29" i="12"/>
  <c r="CZ29" i="12"/>
  <c r="CB29" i="12"/>
  <c r="CA29" i="12"/>
  <c r="DE29" i="12"/>
  <c r="DX190" i="12"/>
  <c r="CX190" i="12" s="1"/>
  <c r="Q151" i="12"/>
  <c r="DH195" i="12"/>
  <c r="CH195" i="12" s="1"/>
  <c r="AY237" i="12"/>
  <c r="AY246" i="12"/>
  <c r="DA16" i="12"/>
  <c r="CA18" i="12"/>
  <c r="DA24" i="12"/>
  <c r="DZ24" i="12"/>
  <c r="AX50" i="12"/>
  <c r="DE66" i="12"/>
  <c r="DA87" i="12"/>
  <c r="CA93" i="12"/>
  <c r="DE132" i="12"/>
  <c r="DF206" i="12"/>
  <c r="CF206" i="12" s="1"/>
  <c r="AY253" i="12"/>
  <c r="O265" i="12"/>
  <c r="AM297" i="12"/>
  <c r="DA202" i="12"/>
  <c r="CA202" i="12" s="1"/>
  <c r="DW206" i="12"/>
  <c r="CW206" i="12" s="1"/>
  <c r="DA215" i="12"/>
  <c r="DA113" i="12"/>
  <c r="DA20" i="12"/>
  <c r="CA21" i="12"/>
  <c r="CD26" i="12"/>
  <c r="DD26" i="12"/>
  <c r="CA58" i="12"/>
  <c r="CZ58" i="12"/>
  <c r="DA68" i="12"/>
  <c r="DZ79" i="12"/>
  <c r="CE87" i="12"/>
  <c r="DD87" i="12"/>
  <c r="CE93" i="12"/>
  <c r="DC93" i="12"/>
  <c r="DE94" i="12"/>
  <c r="DD103" i="12"/>
  <c r="CA109" i="12"/>
  <c r="DD112" i="12"/>
  <c r="CZ127" i="12"/>
  <c r="DZ135" i="12"/>
  <c r="DW171" i="12"/>
  <c r="CW171" i="12" s="1"/>
  <c r="DX176" i="12"/>
  <c r="CX176" i="12" s="1"/>
  <c r="DI177" i="12"/>
  <c r="CI177" i="12" s="1"/>
  <c r="DC178" i="12"/>
  <c r="CC178" i="12" s="1"/>
  <c r="DF181" i="12"/>
  <c r="CF181" i="12" s="1"/>
  <c r="DH193" i="12"/>
  <c r="CH193" i="12" s="1"/>
  <c r="DA195" i="12"/>
  <c r="CA195" i="12" s="1"/>
  <c r="DC197" i="12"/>
  <c r="CC197" i="12" s="1"/>
  <c r="DG202" i="12"/>
  <c r="CG202" i="12" s="1"/>
  <c r="CD227" i="12"/>
  <c r="AY245" i="12"/>
  <c r="O266" i="12"/>
  <c r="DB13" i="12"/>
  <c r="DD20" i="12"/>
  <c r="CB58" i="12"/>
  <c r="DA58" i="12"/>
  <c r="CZ64" i="12"/>
  <c r="CZ65" i="12"/>
  <c r="CA66" i="12"/>
  <c r="CC68" i="12"/>
  <c r="DE87" i="12"/>
  <c r="DD93" i="12"/>
  <c r="CA106" i="12"/>
  <c r="CC112" i="12"/>
  <c r="DE112" i="12"/>
  <c r="DA127" i="12"/>
  <c r="CA132" i="12"/>
  <c r="CB134" i="12"/>
  <c r="CZ134" i="12"/>
  <c r="DC163" i="12"/>
  <c r="CC163" i="12" s="1"/>
  <c r="DB164" i="12"/>
  <c r="CB164" i="12" s="1"/>
  <c r="DW175" i="12"/>
  <c r="CW175" i="12" s="1"/>
  <c r="DD178" i="12"/>
  <c r="CD178" i="12" s="1"/>
  <c r="DG181" i="12"/>
  <c r="CG181" i="12" s="1"/>
  <c r="DW193" i="12"/>
  <c r="CW193" i="12" s="1"/>
  <c r="DB195" i="12"/>
  <c r="CB195" i="12" s="1"/>
  <c r="DC216" i="12"/>
  <c r="AY242" i="12"/>
  <c r="DE13" i="12"/>
  <c r="CZ14" i="12"/>
  <c r="DZ14" i="12"/>
  <c r="CZ19" i="12"/>
  <c r="CC20" i="12"/>
  <c r="DE20" i="12"/>
  <c r="DA28" i="12"/>
  <c r="DE28" i="12"/>
  <c r="DA47" i="12"/>
  <c r="CC58" i="12"/>
  <c r="DB58" i="12"/>
  <c r="CB64" i="12"/>
  <c r="DA64" i="12"/>
  <c r="CB66" i="12"/>
  <c r="CZ66" i="12"/>
  <c r="CE68" i="12"/>
  <c r="CA80" i="12"/>
  <c r="DZ89" i="12"/>
  <c r="DE93" i="12"/>
  <c r="CC101" i="12"/>
  <c r="CB106" i="12"/>
  <c r="CZ106" i="12"/>
  <c r="DZ106" i="12"/>
  <c r="CZ108" i="12"/>
  <c r="CB109" i="12"/>
  <c r="CZ109" i="12"/>
  <c r="DD111" i="12"/>
  <c r="CE112" i="12"/>
  <c r="DA123" i="12"/>
  <c r="CA124" i="12"/>
  <c r="CB132" i="12"/>
  <c r="CZ132" i="12"/>
  <c r="CC134" i="12"/>
  <c r="DA134" i="12"/>
  <c r="DD164" i="12"/>
  <c r="CD164" i="12" s="1"/>
  <c r="DA167" i="12"/>
  <c r="CA167" i="12" s="1"/>
  <c r="DC195" i="12"/>
  <c r="CC195" i="12" s="1"/>
  <c r="DI202" i="12"/>
  <c r="CI202" i="12" s="1"/>
  <c r="DA206" i="12"/>
  <c r="CA206" i="12" s="1"/>
  <c r="DB207" i="12"/>
  <c r="CB207" i="12" s="1"/>
  <c r="DE202" i="12"/>
  <c r="CE202" i="12" s="1"/>
  <c r="CD58" i="12"/>
  <c r="CZ63" i="12"/>
  <c r="CC66" i="12"/>
  <c r="DA66" i="12"/>
  <c r="DA84" i="12"/>
  <c r="CC106" i="12"/>
  <c r="DA106" i="12"/>
  <c r="DC107" i="12"/>
  <c r="DA108" i="12"/>
  <c r="DE108" i="12"/>
  <c r="CC109" i="12"/>
  <c r="DA109" i="12"/>
  <c r="CB124" i="12"/>
  <c r="CZ124" i="12"/>
  <c r="DD126" i="12"/>
  <c r="CB127" i="12"/>
  <c r="CC132" i="12"/>
  <c r="DA132" i="12"/>
  <c r="CD134" i="12"/>
  <c r="DB134" i="12"/>
  <c r="DZ134" i="12"/>
  <c r="CZ135" i="12"/>
  <c r="CA136" i="12"/>
  <c r="DE163" i="12"/>
  <c r="CE163" i="12" s="1"/>
  <c r="DF164" i="12"/>
  <c r="CF164" i="12" s="1"/>
  <c r="DB167" i="12"/>
  <c r="CB167" i="12" s="1"/>
  <c r="DF178" i="12"/>
  <c r="CF178" i="12" s="1"/>
  <c r="DG194" i="12"/>
  <c r="CG194" i="12" s="1"/>
  <c r="DD195" i="12"/>
  <c r="CD195" i="12" s="1"/>
  <c r="DB206" i="12"/>
  <c r="CB206" i="12" s="1"/>
  <c r="DD207" i="12"/>
  <c r="CD207" i="12" s="1"/>
  <c r="CA216" i="12"/>
  <c r="DE216" i="12"/>
  <c r="DZ58" i="12"/>
  <c r="CD66" i="12"/>
  <c r="DB66" i="12"/>
  <c r="DZ66" i="12"/>
  <c r="CZ70" i="12"/>
  <c r="DD89" i="12"/>
  <c r="CA90" i="12"/>
  <c r="CD106" i="12"/>
  <c r="DB106" i="12"/>
  <c r="DD107" i="12"/>
  <c r="CB108" i="12"/>
  <c r="CD109" i="12"/>
  <c r="DB109" i="12"/>
  <c r="DZ109" i="12"/>
  <c r="DC110" i="12"/>
  <c r="CD111" i="12"/>
  <c r="CB123" i="12"/>
  <c r="CC124" i="12"/>
  <c r="DA124" i="12"/>
  <c r="DZ124" i="12"/>
  <c r="CD132" i="12"/>
  <c r="DB132" i="12"/>
  <c r="DZ132" i="12"/>
  <c r="CE134" i="12"/>
  <c r="DC134" i="12"/>
  <c r="CB136" i="12"/>
  <c r="CZ136" i="12"/>
  <c r="CZ137" i="12"/>
  <c r="DB162" i="12"/>
  <c r="CB162" i="12" s="1"/>
  <c r="DG163" i="12"/>
  <c r="CG163" i="12" s="1"/>
  <c r="DD167" i="12"/>
  <c r="CD167" i="12" s="1"/>
  <c r="DG178" i="12"/>
  <c r="CG178" i="12" s="1"/>
  <c r="DI194" i="12"/>
  <c r="CI194" i="12" s="1"/>
  <c r="DX202" i="12"/>
  <c r="CX202" i="12" s="1"/>
  <c r="DE204" i="12"/>
  <c r="CE204" i="12" s="1"/>
  <c r="DC206" i="12"/>
  <c r="CC206" i="12" s="1"/>
  <c r="CB216" i="12"/>
  <c r="CA220" i="12"/>
  <c r="CA231" i="12"/>
  <c r="AY251" i="12"/>
  <c r="AY256" i="12"/>
  <c r="CA34" i="12"/>
  <c r="CE66" i="12"/>
  <c r="CB90" i="12"/>
  <c r="CZ90" i="12"/>
  <c r="DZ90" i="12"/>
  <c r="CE106" i="12"/>
  <c r="DC106" i="12"/>
  <c r="CE109" i="12"/>
  <c r="DC109" i="12"/>
  <c r="DE110" i="12"/>
  <c r="CD124" i="12"/>
  <c r="DB124" i="12"/>
  <c r="CE132" i="12"/>
  <c r="DD134" i="12"/>
  <c r="DA135" i="12"/>
  <c r="CC136" i="12"/>
  <c r="DA136" i="12"/>
  <c r="DZ136" i="12"/>
  <c r="Q153" i="12"/>
  <c r="DF167" i="12"/>
  <c r="CF167" i="12" s="1"/>
  <c r="DA180" i="12"/>
  <c r="CA180" i="12" s="1"/>
  <c r="DF195" i="12"/>
  <c r="CF195" i="12" s="1"/>
  <c r="DD206" i="12"/>
  <c r="CD206" i="12" s="1"/>
  <c r="DF207" i="12"/>
  <c r="CF207" i="12" s="1"/>
  <c r="CC216" i="12"/>
  <c r="CB220" i="12"/>
  <c r="CE231" i="12"/>
  <c r="AY255" i="12"/>
  <c r="O262" i="12"/>
  <c r="CD16" i="12"/>
  <c r="DB16" i="12"/>
  <c r="DZ16" i="12"/>
  <c r="CB18" i="12"/>
  <c r="CZ18" i="12"/>
  <c r="DZ28" i="12"/>
  <c r="CB34" i="12"/>
  <c r="CZ34" i="12"/>
  <c r="CC40" i="12"/>
  <c r="DA40" i="12"/>
  <c r="DZ40" i="12"/>
  <c r="DA85" i="12"/>
  <c r="DZ85" i="12"/>
  <c r="CB13" i="12"/>
  <c r="CZ13" i="12"/>
  <c r="DE14" i="12"/>
  <c r="CE16" i="12"/>
  <c r="DC16" i="12"/>
  <c r="CC18" i="12"/>
  <c r="DA18" i="12"/>
  <c r="CA20" i="12"/>
  <c r="DD21" i="12"/>
  <c r="CD23" i="12"/>
  <c r="DB23" i="12"/>
  <c r="DZ23" i="12"/>
  <c r="CB25" i="12"/>
  <c r="CZ25" i="12"/>
  <c r="DE26" i="12"/>
  <c r="CE28" i="12"/>
  <c r="DC28" i="12"/>
  <c r="CC34" i="12"/>
  <c r="DA34" i="12"/>
  <c r="CA36" i="12"/>
  <c r="DD37" i="12"/>
  <c r="CD40" i="12"/>
  <c r="DB40" i="12"/>
  <c r="CZ41" i="12"/>
  <c r="CB41" i="12"/>
  <c r="CA41" i="12"/>
  <c r="DC44" i="12"/>
  <c r="CE44" i="12"/>
  <c r="DZ44" i="12"/>
  <c r="DB44" i="12"/>
  <c r="CD44" i="12"/>
  <c r="DA44" i="12"/>
  <c r="CC44" i="12"/>
  <c r="CA47" i="12"/>
  <c r="AX59" i="12"/>
  <c r="CB63" i="12"/>
  <c r="DA63" i="12"/>
  <c r="CD69" i="12"/>
  <c r="CC79" i="12"/>
  <c r="DB79" i="12"/>
  <c r="CD84" i="12"/>
  <c r="DB84" i="12"/>
  <c r="CA108" i="12"/>
  <c r="DZ39" i="12"/>
  <c r="DB39" i="12"/>
  <c r="CD39" i="12"/>
  <c r="DA39" i="12"/>
  <c r="CC39" i="12"/>
  <c r="CZ39" i="12"/>
  <c r="CB39" i="12"/>
  <c r="DE19" i="12"/>
  <c r="CC23" i="12"/>
  <c r="DA23" i="12"/>
  <c r="DC85" i="12"/>
  <c r="CE85" i="12"/>
  <c r="CZ85" i="12"/>
  <c r="CB85" i="12"/>
  <c r="CA85" i="12"/>
  <c r="CC13" i="12"/>
  <c r="DA13" i="12"/>
  <c r="CA15" i="12"/>
  <c r="AX15" i="12" s="1"/>
  <c r="DD16" i="12"/>
  <c r="CD18" i="12"/>
  <c r="DB18" i="12"/>
  <c r="DZ18" i="12"/>
  <c r="CB20" i="12"/>
  <c r="CZ20" i="12"/>
  <c r="DE21" i="12"/>
  <c r="CE23" i="12"/>
  <c r="DC23" i="12"/>
  <c r="CC25" i="12"/>
  <c r="DA25" i="12"/>
  <c r="CA27" i="12"/>
  <c r="DD28" i="12"/>
  <c r="CD34" i="12"/>
  <c r="DB34" i="12"/>
  <c r="DZ34" i="12"/>
  <c r="CB36" i="12"/>
  <c r="CZ36" i="12"/>
  <c r="DE37" i="12"/>
  <c r="CE40" i="12"/>
  <c r="DC40" i="12"/>
  <c r="CB47" i="12"/>
  <c r="CZ47" i="12"/>
  <c r="DZ47" i="12"/>
  <c r="CC63" i="12"/>
  <c r="DA65" i="12"/>
  <c r="CC65" i="12"/>
  <c r="DD65" i="12"/>
  <c r="DC65" i="12"/>
  <c r="CE65" i="12"/>
  <c r="DZ65" i="12"/>
  <c r="DB65" i="12"/>
  <c r="CD65" i="12"/>
  <c r="CA70" i="12"/>
  <c r="CE84" i="12"/>
  <c r="CC85" i="12"/>
  <c r="DD85" i="12"/>
  <c r="DA111" i="12"/>
  <c r="CC111" i="12"/>
  <c r="DE111" i="12"/>
  <c r="DB111" i="12"/>
  <c r="CB111" i="12"/>
  <c r="DZ111" i="12"/>
  <c r="CZ111" i="12"/>
  <c r="CA111" i="12"/>
  <c r="DC111" i="12"/>
  <c r="DE16" i="12"/>
  <c r="DC34" i="12"/>
  <c r="CA38" i="12"/>
  <c r="DZ48" i="12"/>
  <c r="CA48" i="12"/>
  <c r="DE51" i="12"/>
  <c r="DZ51" i="12"/>
  <c r="DB51" i="12"/>
  <c r="CD51" i="12"/>
  <c r="DA51" i="12"/>
  <c r="CC51" i="12"/>
  <c r="CZ51" i="12"/>
  <c r="CB51" i="12"/>
  <c r="CD85" i="12"/>
  <c r="DE85" i="12"/>
  <c r="CZ128" i="12"/>
  <c r="CB128" i="12"/>
  <c r="DD128" i="12"/>
  <c r="DC128" i="12"/>
  <c r="CD128" i="12"/>
  <c r="DB128" i="12"/>
  <c r="CC128" i="12"/>
  <c r="DZ128" i="12"/>
  <c r="DA128" i="12"/>
  <c r="CA128" i="12"/>
  <c r="CE128" i="12"/>
  <c r="CE18" i="12"/>
  <c r="DC18" i="12"/>
  <c r="DD23" i="12"/>
  <c r="CE34" i="12"/>
  <c r="DD40" i="12"/>
  <c r="CE13" i="12"/>
  <c r="DC13" i="12"/>
  <c r="DD18" i="12"/>
  <c r="CD20" i="12"/>
  <c r="DB20" i="12"/>
  <c r="DZ20" i="12"/>
  <c r="CB22" i="12"/>
  <c r="CZ22" i="12"/>
  <c r="DE23" i="12"/>
  <c r="CE25" i="12"/>
  <c r="DC25" i="12"/>
  <c r="DD34" i="12"/>
  <c r="CD36" i="12"/>
  <c r="DB36" i="12"/>
  <c r="DZ36" i="12"/>
  <c r="CB38" i="12"/>
  <c r="CZ38" i="12"/>
  <c r="DE42" i="12"/>
  <c r="DD42" i="12"/>
  <c r="DC42" i="12"/>
  <c r="CE42" i="12"/>
  <c r="CD47" i="12"/>
  <c r="DB47" i="12"/>
  <c r="DC51" i="12"/>
  <c r="CA56" i="12"/>
  <c r="DA81" i="12"/>
  <c r="CC81" i="12"/>
  <c r="DD81" i="12"/>
  <c r="DC81" i="12"/>
  <c r="CE81" i="12"/>
  <c r="DZ81" i="12"/>
  <c r="DB81" i="12"/>
  <c r="CD81" i="12"/>
  <c r="DE115" i="12"/>
  <c r="DC115" i="12"/>
  <c r="CE115" i="12"/>
  <c r="DZ115" i="12"/>
  <c r="DB115" i="12"/>
  <c r="CD115" i="12"/>
  <c r="DA115" i="12"/>
  <c r="CC115" i="12"/>
  <c r="CA115" i="12"/>
  <c r="CB115" i="12"/>
  <c r="DD115" i="12"/>
  <c r="DE18" i="12"/>
  <c r="CC22" i="12"/>
  <c r="DA22" i="12"/>
  <c r="DE34" i="12"/>
  <c r="CE36" i="12"/>
  <c r="CC38" i="12"/>
  <c r="DA38" i="12"/>
  <c r="CE47" i="12"/>
  <c r="CB48" i="12"/>
  <c r="CZ48" i="12"/>
  <c r="DD51" i="12"/>
  <c r="CZ60" i="12"/>
  <c r="CB60" i="12"/>
  <c r="DC60" i="12"/>
  <c r="CE60" i="12"/>
  <c r="DZ60" i="12"/>
  <c r="DB60" i="12"/>
  <c r="CD60" i="12"/>
  <c r="DA60" i="12"/>
  <c r="CC60" i="12"/>
  <c r="DD60" i="12"/>
  <c r="CZ72" i="12"/>
  <c r="CB72" i="12"/>
  <c r="DC72" i="12"/>
  <c r="CE72" i="12"/>
  <c r="DZ72" i="12"/>
  <c r="DB72" i="12"/>
  <c r="CD72" i="12"/>
  <c r="DA72" i="12"/>
  <c r="CC72" i="12"/>
  <c r="DD72" i="12"/>
  <c r="CZ81" i="12"/>
  <c r="DE101" i="12"/>
  <c r="DD101" i="12"/>
  <c r="DC101" i="12"/>
  <c r="CE101" i="12"/>
  <c r="DA101" i="12"/>
  <c r="CB101" i="12"/>
  <c r="CZ101" i="12"/>
  <c r="CA101" i="12"/>
  <c r="DZ101" i="12"/>
  <c r="DB101" i="12"/>
  <c r="CA35" i="12"/>
  <c r="CD38" i="12"/>
  <c r="DB38" i="12"/>
  <c r="DZ38" i="12"/>
  <c r="CC48" i="12"/>
  <c r="DA48" i="12"/>
  <c r="CA51" i="12"/>
  <c r="DD68" i="12"/>
  <c r="DE68" i="12"/>
  <c r="DD49" i="12"/>
  <c r="DC49" i="12"/>
  <c r="CE49" i="12"/>
  <c r="DZ49" i="12"/>
  <c r="DB49" i="12"/>
  <c r="CD49" i="12"/>
  <c r="DC57" i="12"/>
  <c r="CE57" i="12"/>
  <c r="CZ57" i="12"/>
  <c r="CB57" i="12"/>
  <c r="CA57" i="12"/>
  <c r="DA57" i="12"/>
  <c r="DZ57" i="12"/>
  <c r="CZ88" i="12"/>
  <c r="CB88" i="12"/>
  <c r="DC88" i="12"/>
  <c r="CE88" i="12"/>
  <c r="DZ88" i="12"/>
  <c r="DB88" i="12"/>
  <c r="CD88" i="12"/>
  <c r="DA88" i="12"/>
  <c r="CC88" i="12"/>
  <c r="DD88" i="12"/>
  <c r="DE95" i="12"/>
  <c r="DC95" i="12"/>
  <c r="CE95" i="12"/>
  <c r="DD95" i="12"/>
  <c r="DD38" i="12"/>
  <c r="DC39" i="12"/>
  <c r="DA46" i="12"/>
  <c r="CC46" i="12"/>
  <c r="CZ46" i="12"/>
  <c r="CB46" i="12"/>
  <c r="CA46" i="12"/>
  <c r="CE48" i="12"/>
  <c r="DC48" i="12"/>
  <c r="DB57" i="12"/>
  <c r="CA67" i="12"/>
  <c r="DE67" i="12"/>
  <c r="DZ67" i="12"/>
  <c r="DB67" i="12"/>
  <c r="CD67" i="12"/>
  <c r="DA67" i="12"/>
  <c r="CC67" i="12"/>
  <c r="CZ67" i="12"/>
  <c r="CB67" i="12"/>
  <c r="DC67" i="12"/>
  <c r="CA68" i="12"/>
  <c r="DD78" i="12"/>
  <c r="DA78" i="12"/>
  <c r="CC78" i="12"/>
  <c r="CZ78" i="12"/>
  <c r="CB78" i="12"/>
  <c r="CA78" i="12"/>
  <c r="DB78" i="12"/>
  <c r="DC79" i="12"/>
  <c r="CE79" i="12"/>
  <c r="DE79" i="12"/>
  <c r="DD79" i="12"/>
  <c r="DD84" i="12"/>
  <c r="DE84" i="12"/>
  <c r="DE88" i="12"/>
  <c r="DA91" i="12"/>
  <c r="CC91" i="12"/>
  <c r="CA91" i="12"/>
  <c r="DD91" i="12"/>
  <c r="CE91" i="12"/>
  <c r="DE91" i="12"/>
  <c r="CZ91" i="12"/>
  <c r="DD92" i="12"/>
  <c r="DC92" i="12"/>
  <c r="CE92" i="12"/>
  <c r="DZ92" i="12"/>
  <c r="DB92" i="12"/>
  <c r="CD92" i="12"/>
  <c r="DE92" i="12"/>
  <c r="CB92" i="12"/>
  <c r="DA92" i="12"/>
  <c r="CA92" i="12"/>
  <c r="CZ92" i="12"/>
  <c r="CA16" i="12"/>
  <c r="DZ19" i="12"/>
  <c r="CD35" i="12"/>
  <c r="DB35" i="12"/>
  <c r="DZ35" i="12"/>
  <c r="DD39" i="12"/>
  <c r="DB46" i="12"/>
  <c r="DZ46" i="12"/>
  <c r="DD48" i="12"/>
  <c r="CZ49" i="12"/>
  <c r="CC57" i="12"/>
  <c r="DD57" i="12"/>
  <c r="DD62" i="12"/>
  <c r="DA62" i="12"/>
  <c r="CC62" i="12"/>
  <c r="CZ62" i="12"/>
  <c r="CB62" i="12"/>
  <c r="CA62" i="12"/>
  <c r="DB62" i="12"/>
  <c r="DC63" i="12"/>
  <c r="CE63" i="12"/>
  <c r="DE63" i="12"/>
  <c r="DD63" i="12"/>
  <c r="DD67" i="12"/>
  <c r="CB68" i="12"/>
  <c r="CZ68" i="12"/>
  <c r="DZ68" i="12"/>
  <c r="DC78" i="12"/>
  <c r="DB91" i="12"/>
  <c r="DZ95" i="12"/>
  <c r="DB19" i="12"/>
  <c r="CB16" i="12"/>
  <c r="CC21" i="12"/>
  <c r="DC46" i="12"/>
  <c r="CA83" i="12"/>
  <c r="DE83" i="12"/>
  <c r="DZ83" i="12"/>
  <c r="DB83" i="12"/>
  <c r="CD83" i="12"/>
  <c r="DA83" i="12"/>
  <c r="CC83" i="12"/>
  <c r="CZ83" i="12"/>
  <c r="CB83" i="12"/>
  <c r="CA88" i="12"/>
  <c r="CB91" i="12"/>
  <c r="DC91" i="12"/>
  <c r="CC92" i="12"/>
  <c r="CA95" i="12"/>
  <c r="CZ95" i="12"/>
  <c r="DZ100" i="12"/>
  <c r="DB100" i="12"/>
  <c r="CD100" i="12"/>
  <c r="CZ100" i="12"/>
  <c r="CB100" i="12"/>
  <c r="CA100" i="12"/>
  <c r="DC100" i="12"/>
  <c r="DE100" i="12"/>
  <c r="CE100" i="12"/>
  <c r="DD100" i="12"/>
  <c r="CC100" i="12"/>
  <c r="CD19" i="12"/>
  <c r="CA28" i="12"/>
  <c r="CZ16" i="12"/>
  <c r="CE19" i="12"/>
  <c r="DC19" i="12"/>
  <c r="DA21" i="12"/>
  <c r="CA23" i="12"/>
  <c r="CB28" i="12"/>
  <c r="CZ28" i="12"/>
  <c r="CE35" i="12"/>
  <c r="DC35" i="12"/>
  <c r="CA39" i="12"/>
  <c r="DE39" i="12"/>
  <c r="CA40" i="12"/>
  <c r="DE47" i="12"/>
  <c r="DD47" i="12"/>
  <c r="DE48" i="12"/>
  <c r="CA49" i="12"/>
  <c r="DA49" i="12"/>
  <c r="CD57" i="12"/>
  <c r="DE57" i="12"/>
  <c r="DC62" i="12"/>
  <c r="DC69" i="12"/>
  <c r="CE69" i="12"/>
  <c r="CZ69" i="12"/>
  <c r="CB69" i="12"/>
  <c r="CA69" i="12"/>
  <c r="DA69" i="12"/>
  <c r="DZ69" i="12"/>
  <c r="DC83" i="12"/>
  <c r="CE14" i="12"/>
  <c r="CC16" i="12"/>
  <c r="CD21" i="12"/>
  <c r="DB21" i="12"/>
  <c r="CB23" i="12"/>
  <c r="CE26" i="12"/>
  <c r="CC28" i="12"/>
  <c r="CD37" i="12"/>
  <c r="DB37" i="12"/>
  <c r="CE39" i="12"/>
  <c r="CB40" i="12"/>
  <c r="CZ40" i="12"/>
  <c r="CD46" i="12"/>
  <c r="DD46" i="12"/>
  <c r="CB49" i="12"/>
  <c r="DE49" i="12"/>
  <c r="CD62" i="12"/>
  <c r="DE62" i="12"/>
  <c r="DZ63" i="12"/>
  <c r="CE67" i="12"/>
  <c r="CD68" i="12"/>
  <c r="DB68" i="12"/>
  <c r="DB69" i="12"/>
  <c r="CE78" i="12"/>
  <c r="CA79" i="12"/>
  <c r="CZ79" i="12"/>
  <c r="DD83" i="12"/>
  <c r="CB84" i="12"/>
  <c r="CZ84" i="12"/>
  <c r="DZ84" i="12"/>
  <c r="CD91" i="12"/>
  <c r="CB95" i="12"/>
  <c r="DA95" i="12"/>
  <c r="DC105" i="12"/>
  <c r="CE105" i="12"/>
  <c r="DA105" i="12"/>
  <c r="CC105" i="12"/>
  <c r="CZ105" i="12"/>
  <c r="CB105" i="12"/>
  <c r="CA105" i="12"/>
  <c r="DD105" i="12"/>
  <c r="CD105" i="12"/>
  <c r="DE105" i="12"/>
  <c r="DE107" i="12"/>
  <c r="DA107" i="12"/>
  <c r="CC107" i="12"/>
  <c r="CA107" i="12"/>
  <c r="DB107" i="12"/>
  <c r="CB107" i="12"/>
  <c r="CZ107" i="12"/>
  <c r="CE58" i="12"/>
  <c r="DC58" i="12"/>
  <c r="CE70" i="12"/>
  <c r="DC70" i="12"/>
  <c r="CE127" i="12"/>
  <c r="DD127" i="12"/>
  <c r="DZ130" i="12"/>
  <c r="DB130" i="12"/>
  <c r="CD130" i="12"/>
  <c r="DE130" i="12"/>
  <c r="DD130" i="12"/>
  <c r="CE130" i="12"/>
  <c r="DC131" i="12"/>
  <c r="CE131" i="12"/>
  <c r="DD131" i="12"/>
  <c r="CD131" i="12"/>
  <c r="DZ131" i="12"/>
  <c r="DA131" i="12"/>
  <c r="CB131" i="12"/>
  <c r="CZ131" i="12"/>
  <c r="CA131" i="12"/>
  <c r="DE131" i="12"/>
  <c r="CB137" i="12"/>
  <c r="DC137" i="12"/>
  <c r="CB138" i="12"/>
  <c r="DE138" i="12"/>
  <c r="CB139" i="12"/>
  <c r="DA139" i="12"/>
  <c r="Q154" i="12"/>
  <c r="DB169" i="12"/>
  <c r="CB169" i="12" s="1"/>
  <c r="DX192" i="12"/>
  <c r="CX192" i="12" s="1"/>
  <c r="DG192" i="12"/>
  <c r="CG192" i="12" s="1"/>
  <c r="DE192" i="12"/>
  <c r="CE192" i="12" s="1"/>
  <c r="DC192" i="12"/>
  <c r="CC192" i="12" s="1"/>
  <c r="DE201" i="12"/>
  <c r="CE201" i="12" s="1"/>
  <c r="DC201" i="12"/>
  <c r="CC201" i="12" s="1"/>
  <c r="DI201" i="12"/>
  <c r="CI201" i="12" s="1"/>
  <c r="DG201" i="12"/>
  <c r="CG201" i="12" s="1"/>
  <c r="DD58" i="12"/>
  <c r="DD70" i="12"/>
  <c r="DD86" i="12"/>
  <c r="DA117" i="12"/>
  <c r="DE117" i="12"/>
  <c r="DD117" i="12"/>
  <c r="CE117" i="12"/>
  <c r="DB117" i="12"/>
  <c r="CC117" i="12"/>
  <c r="DZ117" i="12"/>
  <c r="CZ117" i="12"/>
  <c r="CB117" i="12"/>
  <c r="CA117" i="12"/>
  <c r="DC117" i="12"/>
  <c r="CZ130" i="12"/>
  <c r="CC139" i="12"/>
  <c r="DC139" i="12"/>
  <c r="DW163" i="12"/>
  <c r="CW163" i="12" s="1"/>
  <c r="DB163" i="12"/>
  <c r="CB163" i="12" s="1"/>
  <c r="DH163" i="12"/>
  <c r="CH163" i="12" s="1"/>
  <c r="DC171" i="12"/>
  <c r="CC171" i="12" s="1"/>
  <c r="DG171" i="12"/>
  <c r="CG171" i="12" s="1"/>
  <c r="DI171" i="12"/>
  <c r="CI171" i="12" s="1"/>
  <c r="DE171" i="12"/>
  <c r="CE171" i="12" s="1"/>
  <c r="DE172" i="12"/>
  <c r="CE172" i="12" s="1"/>
  <c r="DC172" i="12"/>
  <c r="CC172" i="12" s="1"/>
  <c r="DA172" i="12"/>
  <c r="CA172" i="12" s="1"/>
  <c r="DB187" i="12"/>
  <c r="CB187" i="12" s="1"/>
  <c r="CA64" i="12"/>
  <c r="DE70" i="12"/>
  <c r="DE86" i="12"/>
  <c r="DC89" i="12"/>
  <c r="CE89" i="12"/>
  <c r="DA89" i="12"/>
  <c r="CC89" i="12"/>
  <c r="CZ89" i="12"/>
  <c r="CB89" i="12"/>
  <c r="CA89" i="12"/>
  <c r="DB89" i="12"/>
  <c r="DZ112" i="12"/>
  <c r="DB112" i="12"/>
  <c r="CD112" i="12"/>
  <c r="CZ112" i="12"/>
  <c r="CB112" i="12"/>
  <c r="CA112" i="12"/>
  <c r="DA112" i="12"/>
  <c r="CA113" i="12"/>
  <c r="DE113" i="12"/>
  <c r="DD113" i="12"/>
  <c r="DC113" i="12"/>
  <c r="CE113" i="12"/>
  <c r="CA130" i="12"/>
  <c r="DA130" i="12"/>
  <c r="CC131" i="12"/>
  <c r="CE139" i="12"/>
  <c r="DD139" i="12"/>
  <c r="DB168" i="12"/>
  <c r="CB168" i="12" s="1"/>
  <c r="DD182" i="12"/>
  <c r="CD182" i="12" s="1"/>
  <c r="DH182" i="12"/>
  <c r="CH182" i="12" s="1"/>
  <c r="DF182" i="12"/>
  <c r="CF182" i="12" s="1"/>
  <c r="DB182" i="12"/>
  <c r="CB182" i="12" s="1"/>
  <c r="DE187" i="12"/>
  <c r="CE187" i="12" s="1"/>
  <c r="DF196" i="12"/>
  <c r="CF196" i="12" s="1"/>
  <c r="DW196" i="12"/>
  <c r="CW196" i="12" s="1"/>
  <c r="DH196" i="12"/>
  <c r="CH196" i="12" s="1"/>
  <c r="DA196" i="12"/>
  <c r="CA196" i="12" s="1"/>
  <c r="DD196" i="12"/>
  <c r="CD196" i="12" s="1"/>
  <c r="DD170" i="12"/>
  <c r="CD170" i="12" s="1"/>
  <c r="DH170" i="12"/>
  <c r="CH170" i="12" s="1"/>
  <c r="DA170" i="12"/>
  <c r="CA170" i="12" s="1"/>
  <c r="DW170" i="12"/>
  <c r="CW170" i="12" s="1"/>
  <c r="DH181" i="12"/>
  <c r="CH181" i="12" s="1"/>
  <c r="DA181" i="12"/>
  <c r="CA181" i="12" s="1"/>
  <c r="DD181" i="12"/>
  <c r="CD181" i="12" s="1"/>
  <c r="DG182" i="12"/>
  <c r="CG182" i="12" s="1"/>
  <c r="DE182" i="12"/>
  <c r="CE182" i="12" s="1"/>
  <c r="DX182" i="12"/>
  <c r="CX182" i="12" s="1"/>
  <c r="DI182" i="12"/>
  <c r="CI182" i="12" s="1"/>
  <c r="CD214" i="12"/>
  <c r="DE214" i="12"/>
  <c r="CC214" i="12"/>
  <c r="DD214" i="12"/>
  <c r="DB214" i="12"/>
  <c r="DC214" i="12"/>
  <c r="DA214" i="12"/>
  <c r="CE214" i="12"/>
  <c r="CB214" i="12"/>
  <c r="CA214" i="12"/>
  <c r="DA133" i="12"/>
  <c r="CC133" i="12"/>
  <c r="DE133" i="12"/>
  <c r="DD133" i="12"/>
  <c r="CE133" i="12"/>
  <c r="DB133" i="12"/>
  <c r="CB133" i="12"/>
  <c r="DZ133" i="12"/>
  <c r="CZ133" i="12"/>
  <c r="CA133" i="12"/>
  <c r="DG170" i="12"/>
  <c r="CG170" i="12" s="1"/>
  <c r="DC170" i="12"/>
  <c r="CC170" i="12" s="1"/>
  <c r="DX170" i="12"/>
  <c r="CX170" i="12" s="1"/>
  <c r="DE189" i="12"/>
  <c r="CE189" i="12" s="1"/>
  <c r="DX189" i="12"/>
  <c r="CX189" i="12" s="1"/>
  <c r="DG189" i="12"/>
  <c r="CG189" i="12" s="1"/>
  <c r="DC189" i="12"/>
  <c r="CC189" i="12" s="1"/>
  <c r="CD64" i="12"/>
  <c r="DB64" i="12"/>
  <c r="CC87" i="12"/>
  <c r="AX87" i="12" s="1"/>
  <c r="DD94" i="12"/>
  <c r="DZ94" i="12"/>
  <c r="DB94" i="12"/>
  <c r="CD94" i="12"/>
  <c r="DA94" i="12"/>
  <c r="CC94" i="12"/>
  <c r="CZ94" i="12"/>
  <c r="CB94" i="12"/>
  <c r="DE103" i="12"/>
  <c r="DC103" i="12"/>
  <c r="CE103" i="12"/>
  <c r="DZ103" i="12"/>
  <c r="DB103" i="12"/>
  <c r="CD103" i="12"/>
  <c r="DA103" i="12"/>
  <c r="CC103" i="12"/>
  <c r="DD108" i="12"/>
  <c r="DC108" i="12"/>
  <c r="CE108" i="12"/>
  <c r="DZ108" i="12"/>
  <c r="DB108" i="12"/>
  <c r="CD108" i="12"/>
  <c r="DI164" i="12"/>
  <c r="CI164" i="12" s="1"/>
  <c r="DX164" i="12"/>
  <c r="CX164" i="12" s="1"/>
  <c r="DE164" i="12"/>
  <c r="CE164" i="12" s="1"/>
  <c r="DC164" i="12"/>
  <c r="CC164" i="12" s="1"/>
  <c r="DI192" i="12"/>
  <c r="CI192" i="12" s="1"/>
  <c r="DB196" i="12"/>
  <c r="CB196" i="12" s="1"/>
  <c r="CD133" i="12"/>
  <c r="DH165" i="12"/>
  <c r="CH165" i="12" s="1"/>
  <c r="DW165" i="12"/>
  <c r="CW165" i="12" s="1"/>
  <c r="DA165" i="12"/>
  <c r="CA165" i="12" s="1"/>
  <c r="DF165" i="12"/>
  <c r="CF165" i="12" s="1"/>
  <c r="DF180" i="12"/>
  <c r="CF180" i="12" s="1"/>
  <c r="DW180" i="12"/>
  <c r="CW180" i="12" s="1"/>
  <c r="DH180" i="12"/>
  <c r="CH180" i="12" s="1"/>
  <c r="DD180" i="12"/>
  <c r="CD180" i="12" s="1"/>
  <c r="DB180" i="12"/>
  <c r="CB180" i="12" s="1"/>
  <c r="DA182" i="12"/>
  <c r="CA182" i="12" s="1"/>
  <c r="DE188" i="12"/>
  <c r="CE188" i="12" s="1"/>
  <c r="DC188" i="12"/>
  <c r="CC188" i="12" s="1"/>
  <c r="DI188" i="12"/>
  <c r="CI188" i="12" s="1"/>
  <c r="DG188" i="12"/>
  <c r="CG188" i="12" s="1"/>
  <c r="DX188" i="12"/>
  <c r="CX188" i="12" s="1"/>
  <c r="DA125" i="12"/>
  <c r="CC125" i="12"/>
  <c r="DE125" i="12"/>
  <c r="DD125" i="12"/>
  <c r="CE125" i="12"/>
  <c r="DZ125" i="12"/>
  <c r="CA127" i="12"/>
  <c r="DZ127" i="12"/>
  <c r="DB127" i="12"/>
  <c r="CD127" i="12"/>
  <c r="Q147" i="12"/>
  <c r="DH169" i="12"/>
  <c r="CH169" i="12" s="1"/>
  <c r="DD169" i="12"/>
  <c r="CD169" i="12" s="1"/>
  <c r="DF169" i="12"/>
  <c r="CF169" i="12" s="1"/>
  <c r="DC182" i="12"/>
  <c r="CC182" i="12" s="1"/>
  <c r="DH197" i="12"/>
  <c r="CH197" i="12" s="1"/>
  <c r="DD197" i="12"/>
  <c r="CD197" i="12" s="1"/>
  <c r="DW197" i="12"/>
  <c r="CW197" i="12" s="1"/>
  <c r="DF197" i="12"/>
  <c r="CF197" i="12" s="1"/>
  <c r="DB197" i="12"/>
  <c r="CB197" i="12" s="1"/>
  <c r="DA197" i="12"/>
  <c r="CA197" i="12" s="1"/>
  <c r="DZ126" i="12"/>
  <c r="DB126" i="12"/>
  <c r="CD126" i="12"/>
  <c r="DC126" i="12"/>
  <c r="CC126" i="12"/>
  <c r="CZ126" i="12"/>
  <c r="CA126" i="12"/>
  <c r="DA126" i="12"/>
  <c r="DD161" i="12"/>
  <c r="CD161" i="12" s="1"/>
  <c r="DB161" i="12"/>
  <c r="CB161" i="12" s="1"/>
  <c r="DA161" i="12"/>
  <c r="CA161" i="12" s="1"/>
  <c r="DF168" i="12"/>
  <c r="CF168" i="12" s="1"/>
  <c r="DW168" i="12"/>
  <c r="CW168" i="12" s="1"/>
  <c r="DA168" i="12"/>
  <c r="CA168" i="12" s="1"/>
  <c r="DD168" i="12"/>
  <c r="CD168" i="12" s="1"/>
  <c r="DE169" i="12"/>
  <c r="CE169" i="12" s="1"/>
  <c r="DI169" i="12"/>
  <c r="CI169" i="12" s="1"/>
  <c r="DX169" i="12"/>
  <c r="CX169" i="12" s="1"/>
  <c r="DG169" i="12"/>
  <c r="CG169" i="12" s="1"/>
  <c r="DB170" i="12"/>
  <c r="CB170" i="12" s="1"/>
  <c r="DA137" i="12"/>
  <c r="CC137" i="12"/>
  <c r="DE137" i="12"/>
  <c r="DD137" i="12"/>
  <c r="CE137" i="12"/>
  <c r="DZ137" i="12"/>
  <c r="CA139" i="12"/>
  <c r="DZ139" i="12"/>
  <c r="DB139" i="12"/>
  <c r="CD139" i="12"/>
  <c r="DG166" i="12"/>
  <c r="CG166" i="12" s="1"/>
  <c r="DX166" i="12"/>
  <c r="CX166" i="12" s="1"/>
  <c r="DI166" i="12"/>
  <c r="CI166" i="12" s="1"/>
  <c r="DE166" i="12"/>
  <c r="CE166" i="12" s="1"/>
  <c r="DA166" i="12"/>
  <c r="CA166" i="12" s="1"/>
  <c r="DE170" i="12"/>
  <c r="CE170" i="12" s="1"/>
  <c r="DB181" i="12"/>
  <c r="CB181" i="12" s="1"/>
  <c r="DF187" i="12"/>
  <c r="CF187" i="12" s="1"/>
  <c r="DA187" i="12"/>
  <c r="CA187" i="12" s="1"/>
  <c r="DD187" i="12"/>
  <c r="CD187" i="12" s="1"/>
  <c r="DW187" i="12"/>
  <c r="CW187" i="12" s="1"/>
  <c r="DZ138" i="12"/>
  <c r="DB138" i="12"/>
  <c r="CD138" i="12"/>
  <c r="DC138" i="12"/>
  <c r="CC138" i="12"/>
  <c r="CZ138" i="12"/>
  <c r="CA138" i="12"/>
  <c r="DA138" i="12"/>
  <c r="DE160" i="12"/>
  <c r="CE160" i="12" s="1"/>
  <c r="DC160" i="12"/>
  <c r="CC160" i="12" s="1"/>
  <c r="DX160" i="12"/>
  <c r="CX160" i="12" s="1"/>
  <c r="DI160" i="12"/>
  <c r="CI160" i="12" s="1"/>
  <c r="DC187" i="12"/>
  <c r="CC187" i="12" s="1"/>
  <c r="DG187" i="12"/>
  <c r="CG187" i="12" s="1"/>
  <c r="DX187" i="12"/>
  <c r="CX187" i="12" s="1"/>
  <c r="CD70" i="12"/>
  <c r="DB70" i="12"/>
  <c r="CD86" i="12"/>
  <c r="DB86" i="12"/>
  <c r="CD125" i="12"/>
  <c r="CE126" i="12"/>
  <c r="CC127" i="12"/>
  <c r="DC127" i="12"/>
  <c r="DB131" i="12"/>
  <c r="CA137" i="12"/>
  <c r="DB137" i="12"/>
  <c r="DD138" i="12"/>
  <c r="CZ139" i="12"/>
  <c r="Q144" i="12"/>
  <c r="DW161" i="12"/>
  <c r="CW161" i="12" s="1"/>
  <c r="DF163" i="12"/>
  <c r="CF163" i="12" s="1"/>
  <c r="DA169" i="12"/>
  <c r="CA169" i="12" s="1"/>
  <c r="DI170" i="12"/>
  <c r="CI170" i="12" s="1"/>
  <c r="DX171" i="12"/>
  <c r="CX171" i="12" s="1"/>
  <c r="DD174" i="12"/>
  <c r="CD174" i="12" s="1"/>
  <c r="DB174" i="12"/>
  <c r="CB174" i="12" s="1"/>
  <c r="DW174" i="12"/>
  <c r="CW174" i="12" s="1"/>
  <c r="DH174" i="12"/>
  <c r="CH174" i="12" s="1"/>
  <c r="DX175" i="12"/>
  <c r="CX175" i="12" s="1"/>
  <c r="DC175" i="12"/>
  <c r="CC175" i="12" s="1"/>
  <c r="DA175" i="12"/>
  <c r="CA175" i="12" s="1"/>
  <c r="DG175" i="12"/>
  <c r="CG175" i="12" s="1"/>
  <c r="DE175" i="12"/>
  <c r="CE175" i="12" s="1"/>
  <c r="DA188" i="12"/>
  <c r="CA188" i="12" s="1"/>
  <c r="DI189" i="12"/>
  <c r="CI189" i="12" s="1"/>
  <c r="DD90" i="12"/>
  <c r="DD106" i="12"/>
  <c r="CB110" i="12"/>
  <c r="CZ110" i="12"/>
  <c r="CC123" i="12"/>
  <c r="DB123" i="12"/>
  <c r="CC135" i="12"/>
  <c r="DB135" i="12"/>
  <c r="DX162" i="12"/>
  <c r="CX162" i="12" s="1"/>
  <c r="DC162" i="12"/>
  <c r="CC162" i="12" s="1"/>
  <c r="DA162" i="12"/>
  <c r="CA162" i="12" s="1"/>
  <c r="DE162" i="12"/>
  <c r="CE162" i="12" s="1"/>
  <c r="DA177" i="12"/>
  <c r="CA177" i="12" s="1"/>
  <c r="DH177" i="12"/>
  <c r="CH177" i="12" s="1"/>
  <c r="DW177" i="12"/>
  <c r="CW177" i="12" s="1"/>
  <c r="DX191" i="12"/>
  <c r="CX191" i="12" s="1"/>
  <c r="DC191" i="12"/>
  <c r="CC191" i="12" s="1"/>
  <c r="DG191" i="12"/>
  <c r="CG191" i="12" s="1"/>
  <c r="DW204" i="12"/>
  <c r="CW204" i="12" s="1"/>
  <c r="DB204" i="12"/>
  <c r="CB204" i="12" s="1"/>
  <c r="DA204" i="12"/>
  <c r="CA204" i="12" s="1"/>
  <c r="DF204" i="12"/>
  <c r="CF204" i="12" s="1"/>
  <c r="DH204" i="12"/>
  <c r="CH204" i="12" s="1"/>
  <c r="DG207" i="12"/>
  <c r="CG207" i="12" s="1"/>
  <c r="DX207" i="12"/>
  <c r="CX207" i="12" s="1"/>
  <c r="DI207" i="12"/>
  <c r="CI207" i="12" s="1"/>
  <c r="DC207" i="12"/>
  <c r="CC207" i="12" s="1"/>
  <c r="DA207" i="12"/>
  <c r="CA207" i="12" s="1"/>
  <c r="DF208" i="12"/>
  <c r="CF208" i="12" s="1"/>
  <c r="DW208" i="12"/>
  <c r="CW208" i="12" s="1"/>
  <c r="DH208" i="12"/>
  <c r="CH208" i="12" s="1"/>
  <c r="DD219" i="12"/>
  <c r="CB219" i="12"/>
  <c r="DC219" i="12"/>
  <c r="CA219" i="12"/>
  <c r="CE219" i="12"/>
  <c r="CD219" i="12"/>
  <c r="DB219" i="12"/>
  <c r="CC110" i="12"/>
  <c r="DA110" i="12"/>
  <c r="CD123" i="12"/>
  <c r="DD123" i="12"/>
  <c r="CD135" i="12"/>
  <c r="DD135" i="12"/>
  <c r="DX167" i="12"/>
  <c r="CX167" i="12" s="1"/>
  <c r="DG167" i="12"/>
  <c r="CG167" i="12" s="1"/>
  <c r="DI167" i="12"/>
  <c r="CI167" i="12" s="1"/>
  <c r="DG198" i="12"/>
  <c r="CG198" i="12" s="1"/>
  <c r="DC198" i="12"/>
  <c r="CC198" i="12" s="1"/>
  <c r="DA198" i="12"/>
  <c r="CA198" i="12" s="1"/>
  <c r="DX198" i="12"/>
  <c r="CX198" i="12" s="1"/>
  <c r="DI199" i="12"/>
  <c r="CI199" i="12" s="1"/>
  <c r="DE208" i="12"/>
  <c r="CE208" i="12" s="1"/>
  <c r="DI208" i="12"/>
  <c r="CI208" i="12" s="1"/>
  <c r="DE209" i="12"/>
  <c r="CE209" i="12" s="1"/>
  <c r="DI209" i="12"/>
  <c r="CI209" i="12" s="1"/>
  <c r="DG209" i="12"/>
  <c r="CG209" i="12" s="1"/>
  <c r="DX209" i="12"/>
  <c r="CX209" i="12" s="1"/>
  <c r="DA220" i="12"/>
  <c r="CD110" i="12"/>
  <c r="DB110" i="12"/>
  <c r="DZ110" i="12"/>
  <c r="Q152" i="12"/>
  <c r="DG162" i="12"/>
  <c r="CG162" i="12" s="1"/>
  <c r="DA164" i="12"/>
  <c r="CA164" i="12" s="1"/>
  <c r="DE167" i="12"/>
  <c r="CE167" i="12" s="1"/>
  <c r="DI191" i="12"/>
  <c r="CI191" i="12" s="1"/>
  <c r="DF199" i="12"/>
  <c r="CF199" i="12" s="1"/>
  <c r="DW199" i="12"/>
  <c r="CW199" i="12" s="1"/>
  <c r="DC199" i="12"/>
  <c r="CC199" i="12" s="1"/>
  <c r="DG199" i="12"/>
  <c r="CG199" i="12" s="1"/>
  <c r="DE199" i="12"/>
  <c r="CE199" i="12" s="1"/>
  <c r="CD220" i="12"/>
  <c r="DE220" i="12"/>
  <c r="CC220" i="12"/>
  <c r="DD220" i="12"/>
  <c r="DB220" i="12"/>
  <c r="CB102" i="12"/>
  <c r="CB114" i="12"/>
  <c r="CA129" i="12"/>
  <c r="DI162" i="12"/>
  <c r="CI162" i="12" s="1"/>
  <c r="DH167" i="12"/>
  <c r="CH167" i="12" s="1"/>
  <c r="DB172" i="12"/>
  <c r="CB172" i="12" s="1"/>
  <c r="DF172" i="12"/>
  <c r="CF172" i="12" s="1"/>
  <c r="DW172" i="12"/>
  <c r="CW172" i="12" s="1"/>
  <c r="DH172" i="12"/>
  <c r="CH172" i="12" s="1"/>
  <c r="DI180" i="12"/>
  <c r="CI180" i="12" s="1"/>
  <c r="DG180" i="12"/>
  <c r="CG180" i="12" s="1"/>
  <c r="DX180" i="12"/>
  <c r="CX180" i="12" s="1"/>
  <c r="DA189" i="12"/>
  <c r="CA189" i="12" s="1"/>
  <c r="DD189" i="12"/>
  <c r="CD189" i="12" s="1"/>
  <c r="DW189" i="12"/>
  <c r="CW189" i="12" s="1"/>
  <c r="DH189" i="12"/>
  <c r="CH189" i="12" s="1"/>
  <c r="DW192" i="12"/>
  <c r="CW192" i="12" s="1"/>
  <c r="DB192" i="12"/>
  <c r="CB192" i="12" s="1"/>
  <c r="DA192" i="12"/>
  <c r="CA192" i="12" s="1"/>
  <c r="DD192" i="12"/>
  <c r="CD192" i="12" s="1"/>
  <c r="DH192" i="12"/>
  <c r="CH192" i="12" s="1"/>
  <c r="DE200" i="12"/>
  <c r="CE200" i="12" s="1"/>
  <c r="DI200" i="12"/>
  <c r="CI200" i="12" s="1"/>
  <c r="DG200" i="12"/>
  <c r="CG200" i="12" s="1"/>
  <c r="DA201" i="12"/>
  <c r="CA201" i="12" s="1"/>
  <c r="DD201" i="12"/>
  <c r="CD201" i="12" s="1"/>
  <c r="DW201" i="12"/>
  <c r="CW201" i="12" s="1"/>
  <c r="DD217" i="12"/>
  <c r="CB217" i="12"/>
  <c r="DC217" i="12"/>
  <c r="CA217" i="12"/>
  <c r="DB217" i="12"/>
  <c r="DE217" i="12"/>
  <c r="CE230" i="12"/>
  <c r="CD230" i="12"/>
  <c r="CB230" i="12"/>
  <c r="CA230" i="12"/>
  <c r="DC196" i="12"/>
  <c r="CC196" i="12" s="1"/>
  <c r="DE203" i="12"/>
  <c r="CE203" i="12" s="1"/>
  <c r="CC217" i="12"/>
  <c r="CC230" i="12"/>
  <c r="CA123" i="12"/>
  <c r="DC123" i="12"/>
  <c r="CE123" i="12"/>
  <c r="CA135" i="12"/>
  <c r="AX135" i="12" s="1"/>
  <c r="DC135" i="12"/>
  <c r="CE135" i="12"/>
  <c r="DA160" i="12"/>
  <c r="CA160" i="12" s="1"/>
  <c r="DD160" i="12"/>
  <c r="CD160" i="12" s="1"/>
  <c r="DE173" i="12"/>
  <c r="CE173" i="12" s="1"/>
  <c r="DG173" i="12"/>
  <c r="CG173" i="12" s="1"/>
  <c r="DC173" i="12"/>
  <c r="CC173" i="12" s="1"/>
  <c r="DE196" i="12"/>
  <c r="CE196" i="12" s="1"/>
  <c r="DC208" i="12"/>
  <c r="CC208" i="12" s="1"/>
  <c r="CD217" i="12"/>
  <c r="DA219" i="12"/>
  <c r="AY238" i="12"/>
  <c r="CE217" i="12"/>
  <c r="DX196" i="12"/>
  <c r="CX196" i="12" s="1"/>
  <c r="DX203" i="12"/>
  <c r="CX203" i="12" s="1"/>
  <c r="DC203" i="12"/>
  <c r="CC203" i="12" s="1"/>
  <c r="DA203" i="12"/>
  <c r="CA203" i="12" s="1"/>
  <c r="DI203" i="12"/>
  <c r="CI203" i="12" s="1"/>
  <c r="DA173" i="12"/>
  <c r="CA173" i="12" s="1"/>
  <c r="DD173" i="12"/>
  <c r="CD173" i="12" s="1"/>
  <c r="DG179" i="12"/>
  <c r="CG179" i="12" s="1"/>
  <c r="DX179" i="12"/>
  <c r="CX179" i="12" s="1"/>
  <c r="DC179" i="12"/>
  <c r="CC179" i="12" s="1"/>
  <c r="DB190" i="12"/>
  <c r="CB190" i="12" s="1"/>
  <c r="DG195" i="12"/>
  <c r="CG195" i="12" s="1"/>
  <c r="DX195" i="12"/>
  <c r="CX195" i="12" s="1"/>
  <c r="DI195" i="12"/>
  <c r="CI195" i="12" s="1"/>
  <c r="DB200" i="12"/>
  <c r="CB200" i="12" s="1"/>
  <c r="DF200" i="12"/>
  <c r="CF200" i="12" s="1"/>
  <c r="DD200" i="12"/>
  <c r="CD200" i="12" s="1"/>
  <c r="CC215" i="12"/>
  <c r="CA226" i="12"/>
  <c r="CE226" i="12"/>
  <c r="CD226" i="12"/>
  <c r="CC226" i="12"/>
  <c r="AY258" i="12"/>
  <c r="DC168" i="12"/>
  <c r="CC168" i="12" s="1"/>
  <c r="DE179" i="12"/>
  <c r="CE179" i="12" s="1"/>
  <c r="DE181" i="12"/>
  <c r="CE181" i="12" s="1"/>
  <c r="DI181" i="12"/>
  <c r="CI181" i="12" s="1"/>
  <c r="DC181" i="12"/>
  <c r="CC181" i="12" s="1"/>
  <c r="DF190" i="12"/>
  <c r="CF190" i="12" s="1"/>
  <c r="DD198" i="12"/>
  <c r="CD198" i="12" s="1"/>
  <c r="DH198" i="12"/>
  <c r="CH198" i="12" s="1"/>
  <c r="DF198" i="12"/>
  <c r="CF198" i="12" s="1"/>
  <c r="CB226" i="12"/>
  <c r="AY236" i="12"/>
  <c r="CC228" i="12"/>
  <c r="CB228" i="12"/>
  <c r="CE228" i="12"/>
  <c r="AY241" i="12"/>
  <c r="DB215" i="12"/>
  <c r="A308" i="12"/>
  <c r="CE225" i="12"/>
  <c r="CA228" i="12"/>
  <c r="CB229" i="12"/>
  <c r="CA229" i="12"/>
  <c r="AY244" i="12"/>
  <c r="AY243" i="12"/>
  <c r="AY248" i="12"/>
  <c r="AY250" i="12"/>
  <c r="AY254" i="12"/>
  <c r="DB171" i="12"/>
  <c r="CB171" i="12" s="1"/>
  <c r="DW176" i="12"/>
  <c r="CW176" i="12" s="1"/>
  <c r="DB176" i="12"/>
  <c r="CB176" i="12" s="1"/>
  <c r="DA176" i="12"/>
  <c r="CA176" i="12" s="1"/>
  <c r="DD176" i="12"/>
  <c r="CD176" i="12" s="1"/>
  <c r="DA179" i="12"/>
  <c r="CA179" i="12" s="1"/>
  <c r="DB188" i="12"/>
  <c r="CB188" i="12" s="1"/>
  <c r="DF188" i="12"/>
  <c r="CF188" i="12" s="1"/>
  <c r="DE197" i="12"/>
  <c r="CE197" i="12" s="1"/>
  <c r="DI197" i="12"/>
  <c r="CI197" i="12" s="1"/>
  <c r="DG197" i="12"/>
  <c r="CG197" i="12" s="1"/>
  <c r="DA200" i="12"/>
  <c r="CA200" i="12" s="1"/>
  <c r="DD202" i="12"/>
  <c r="CD202" i="12" s="1"/>
  <c r="DB202" i="12"/>
  <c r="CB202" i="12" s="1"/>
  <c r="DF202" i="12"/>
  <c r="CF202" i="12" s="1"/>
  <c r="DD209" i="12"/>
  <c r="CD209" i="12" s="1"/>
  <c r="DH209" i="12"/>
  <c r="CH209" i="12" s="1"/>
  <c r="DF209" i="12"/>
  <c r="CF209" i="12" s="1"/>
  <c r="AY209" i="12" s="1"/>
  <c r="CA215" i="12"/>
  <c r="DD215" i="12"/>
  <c r="CA225" i="12"/>
  <c r="CC229" i="12"/>
  <c r="AY247" i="12"/>
  <c r="AY249" i="12"/>
  <c r="CB218" i="12"/>
  <c r="DD218" i="12"/>
  <c r="CB231" i="12"/>
  <c r="DA216" i="12"/>
  <c r="CC218" i="12"/>
  <c r="DE218" i="12"/>
  <c r="CC231" i="12"/>
  <c r="CD218" i="12"/>
  <c r="DA218" i="12"/>
  <c r="AX136" i="12" l="1"/>
  <c r="AX93" i="12"/>
  <c r="AY205" i="12"/>
  <c r="AX56" i="12"/>
  <c r="AX80" i="12"/>
  <c r="AX86" i="12"/>
  <c r="AX129" i="12"/>
  <c r="AY206" i="12"/>
  <c r="AX37" i="12"/>
  <c r="AX42" i="12"/>
  <c r="AX19" i="12"/>
  <c r="AX40" i="12"/>
  <c r="AX122" i="12"/>
  <c r="AX81" i="12"/>
  <c r="AX43" i="12"/>
  <c r="AX114" i="12"/>
  <c r="AX113" i="12"/>
  <c r="AX26" i="12"/>
  <c r="AX18" i="12"/>
  <c r="AY178" i="12"/>
  <c r="AY193" i="12"/>
  <c r="AX106" i="12"/>
  <c r="AX78" i="12"/>
  <c r="AY199" i="12"/>
  <c r="AX14" i="12"/>
  <c r="AX64" i="12"/>
  <c r="AX65" i="12"/>
  <c r="AY163" i="12"/>
  <c r="AY195" i="12"/>
  <c r="AX110" i="12"/>
  <c r="AX83" i="12"/>
  <c r="AX109" i="12"/>
  <c r="AX132" i="12"/>
  <c r="AX94" i="12"/>
  <c r="AX58" i="12"/>
  <c r="AX105" i="12"/>
  <c r="AX84" i="12"/>
  <c r="AX22" i="12"/>
  <c r="AX29" i="12"/>
  <c r="AY161" i="12"/>
  <c r="AY182" i="12"/>
  <c r="AX13" i="12"/>
  <c r="AY189" i="12"/>
  <c r="AY180" i="12"/>
  <c r="AX63" i="12"/>
  <c r="AX21" i="12"/>
  <c r="B308" i="12"/>
  <c r="AX127" i="12"/>
  <c r="AY202" i="12"/>
  <c r="AY201" i="12"/>
  <c r="AY167" i="12"/>
  <c r="AY191" i="12"/>
  <c r="AX124" i="12"/>
  <c r="AX27" i="12"/>
  <c r="AX103" i="12"/>
  <c r="AX25" i="12"/>
  <c r="AX102" i="12"/>
  <c r="AY208" i="12"/>
  <c r="AY171" i="12"/>
  <c r="AY200" i="12"/>
  <c r="AY174" i="12"/>
  <c r="AX137" i="12"/>
  <c r="AX126" i="12"/>
  <c r="AX66" i="12"/>
  <c r="AX12" i="12"/>
  <c r="AX34" i="12"/>
  <c r="AX104" i="12"/>
  <c r="AX125" i="12"/>
  <c r="AX46" i="12"/>
  <c r="AX90" i="12"/>
  <c r="AY190" i="12"/>
  <c r="AX16" i="12"/>
  <c r="AX51" i="12"/>
  <c r="AX116" i="12"/>
  <c r="AY177" i="12"/>
  <c r="AY179" i="12"/>
  <c r="AY203" i="12"/>
  <c r="AY204" i="12"/>
  <c r="AY168" i="12"/>
  <c r="AY181" i="12"/>
  <c r="AX89" i="12"/>
  <c r="AX62" i="12"/>
  <c r="AX115" i="12"/>
  <c r="AY196" i="12"/>
  <c r="AY192" i="12"/>
  <c r="AY162" i="12"/>
  <c r="AX139" i="12"/>
  <c r="AX138" i="12"/>
  <c r="AY165" i="12"/>
  <c r="AX117" i="12"/>
  <c r="AX128" i="12"/>
  <c r="AY175" i="12"/>
  <c r="AY166" i="12"/>
  <c r="AY197" i="12"/>
  <c r="AX69" i="12"/>
  <c r="AX67" i="12"/>
  <c r="AX35" i="12"/>
  <c r="AY170" i="12"/>
  <c r="AX28" i="12"/>
  <c r="AY164" i="12"/>
  <c r="AX68" i="12"/>
  <c r="AX70" i="12"/>
  <c r="AY160" i="12"/>
  <c r="AY207" i="12"/>
  <c r="AX112" i="12"/>
  <c r="AX39" i="12"/>
  <c r="AX95" i="12"/>
  <c r="AX57" i="12"/>
  <c r="AX101" i="12"/>
  <c r="AX111" i="12"/>
  <c r="AX41" i="12"/>
  <c r="AX85" i="12"/>
  <c r="AY198" i="12"/>
  <c r="AX88" i="12"/>
  <c r="AX92" i="12"/>
  <c r="AX60" i="12"/>
  <c r="AX48" i="12"/>
  <c r="AX47" i="12"/>
  <c r="AX130" i="12"/>
  <c r="AX123" i="12"/>
  <c r="AY173" i="12"/>
  <c r="AY187" i="12"/>
  <c r="AX133" i="12"/>
  <c r="AX131" i="12"/>
  <c r="AX79" i="12"/>
  <c r="AX23" i="12"/>
  <c r="AX100" i="12"/>
  <c r="AX44" i="12"/>
  <c r="AY176" i="12"/>
  <c r="AY188" i="12"/>
  <c r="AY169" i="12"/>
  <c r="AY172" i="12"/>
  <c r="AX107" i="12"/>
  <c r="AX49" i="12"/>
  <c r="AX91" i="12"/>
  <c r="AX72" i="12"/>
  <c r="AX38" i="12"/>
  <c r="AX108" i="12"/>
  <c r="AX36" i="12"/>
  <c r="AX20" i="12"/>
  <c r="B92" i="3" l="1"/>
  <c r="B91" i="3"/>
  <c r="B90" i="3"/>
  <c r="U86" i="3"/>
  <c r="T86" i="3"/>
  <c r="R86" i="3"/>
  <c r="Q86" i="3"/>
  <c r="P86" i="3"/>
  <c r="O86" i="3"/>
  <c r="N86" i="3"/>
  <c r="M86" i="3"/>
  <c r="L86" i="3"/>
  <c r="K86" i="3"/>
  <c r="J86" i="3"/>
  <c r="I86" i="3"/>
  <c r="H86" i="3"/>
  <c r="G86" i="3"/>
  <c r="F86" i="3"/>
  <c r="E86" i="3"/>
  <c r="C86" i="3"/>
  <c r="S85" i="3"/>
  <c r="D85" i="3"/>
  <c r="S84" i="3"/>
  <c r="D84" i="3"/>
  <c r="S83" i="3"/>
  <c r="D83" i="3"/>
  <c r="S82" i="3"/>
  <c r="D82" i="3"/>
  <c r="D81" i="3"/>
  <c r="D80" i="3"/>
  <c r="S79" i="3"/>
  <c r="D79" i="3"/>
  <c r="S78" i="3"/>
  <c r="D78" i="3"/>
  <c r="D77" i="3"/>
  <c r="D76" i="3"/>
  <c r="D75" i="3"/>
  <c r="D74" i="3"/>
  <c r="D73" i="3"/>
  <c r="D72" i="3"/>
  <c r="AG67" i="3"/>
  <c r="AF67" i="3"/>
  <c r="AE67" i="3"/>
  <c r="AD67" i="3"/>
  <c r="AC67" i="3"/>
  <c r="AB67" i="3"/>
  <c r="AA67" i="3"/>
  <c r="Z67" i="3"/>
  <c r="Y67" i="3"/>
  <c r="X67" i="3"/>
  <c r="W67" i="3"/>
  <c r="V67" i="3"/>
  <c r="U67" i="3"/>
  <c r="T67" i="3"/>
  <c r="S67" i="3"/>
  <c r="R67" i="3"/>
  <c r="Q67" i="3"/>
  <c r="P67" i="3"/>
  <c r="O67" i="3"/>
  <c r="N67" i="3"/>
  <c r="M67" i="3"/>
  <c r="L67" i="3"/>
  <c r="K67" i="3"/>
  <c r="J67" i="3"/>
  <c r="I67" i="3"/>
  <c r="H67" i="3"/>
  <c r="G67" i="3"/>
  <c r="F67" i="3"/>
  <c r="E67" i="3"/>
  <c r="D67" i="3"/>
  <c r="C66" i="3"/>
  <c r="C65" i="3"/>
  <c r="C64" i="3"/>
  <c r="C63" i="3"/>
  <c r="C62" i="3"/>
  <c r="C61" i="3"/>
  <c r="C60" i="3"/>
  <c r="C59" i="3"/>
  <c r="C58" i="3"/>
  <c r="C57" i="3"/>
  <c r="C56" i="3"/>
  <c r="C55" i="3"/>
  <c r="C54" i="3"/>
  <c r="C53" i="3"/>
  <c r="C52" i="3"/>
  <c r="C51" i="3"/>
  <c r="AF47" i="3"/>
  <c r="AE47" i="3"/>
  <c r="AD47" i="3"/>
  <c r="AC47" i="3"/>
  <c r="AB47" i="3"/>
  <c r="AA47" i="3"/>
  <c r="Z47" i="3"/>
  <c r="Y47" i="3"/>
  <c r="X47" i="3"/>
  <c r="W47" i="3"/>
  <c r="V47" i="3"/>
  <c r="U47" i="3"/>
  <c r="T47" i="3"/>
  <c r="S47" i="3"/>
  <c r="R47" i="3"/>
  <c r="Q47" i="3"/>
  <c r="P47" i="3"/>
  <c r="O47" i="3"/>
  <c r="N47" i="3"/>
  <c r="M47" i="3"/>
  <c r="L47" i="3"/>
  <c r="K47" i="3"/>
  <c r="J47" i="3"/>
  <c r="I47" i="3"/>
  <c r="H47" i="3"/>
  <c r="G47" i="3"/>
  <c r="F47" i="3"/>
  <c r="E47" i="3"/>
  <c r="D47" i="3"/>
  <c r="C47" i="3"/>
  <c r="B46" i="3"/>
  <c r="B45" i="3"/>
  <c r="B44" i="3"/>
  <c r="B43" i="3"/>
  <c r="B42" i="3"/>
  <c r="B41" i="3"/>
  <c r="B40" i="3"/>
  <c r="B39" i="3"/>
  <c r="B38" i="3"/>
  <c r="B37" i="3"/>
  <c r="B36" i="3"/>
  <c r="B35" i="3"/>
  <c r="B34" i="3"/>
  <c r="B33" i="3"/>
  <c r="AW29" i="3"/>
  <c r="AV29" i="3"/>
  <c r="AT29" i="3"/>
  <c r="AS29" i="3"/>
  <c r="AR29" i="3"/>
  <c r="AQ29" i="3"/>
  <c r="AP29" i="3"/>
  <c r="AO29" i="3"/>
  <c r="AN29" i="3"/>
  <c r="AM29" i="3"/>
  <c r="AL29" i="3"/>
  <c r="AK29" i="3"/>
  <c r="AJ29" i="3"/>
  <c r="AI29" i="3"/>
  <c r="AH29" i="3"/>
  <c r="AG29" i="3"/>
  <c r="AF29" i="3"/>
  <c r="AE29" i="3"/>
  <c r="AD29" i="3"/>
  <c r="AC29" i="3"/>
  <c r="AB29" i="3"/>
  <c r="AA29" i="3"/>
  <c r="Z29" i="3"/>
  <c r="Y29" i="3"/>
  <c r="X29" i="3"/>
  <c r="W29" i="3"/>
  <c r="V29" i="3"/>
  <c r="U29" i="3"/>
  <c r="T29" i="3"/>
  <c r="S29" i="3"/>
  <c r="R29" i="3"/>
  <c r="Q29" i="3"/>
  <c r="P29" i="3"/>
  <c r="O29" i="3"/>
  <c r="N29" i="3"/>
  <c r="M29" i="3"/>
  <c r="L29" i="3"/>
  <c r="K29" i="3"/>
  <c r="E29" i="3" s="1"/>
  <c r="J29" i="3"/>
  <c r="I29" i="3"/>
  <c r="H29" i="3"/>
  <c r="G29" i="3"/>
  <c r="F29" i="3"/>
  <c r="AU28" i="3"/>
  <c r="E28" i="3"/>
  <c r="D28" i="3"/>
  <c r="AU27" i="3"/>
  <c r="E27" i="3"/>
  <c r="D27" i="3"/>
  <c r="C27" i="3" s="1"/>
  <c r="AU26" i="3"/>
  <c r="E26" i="3"/>
  <c r="D26" i="3"/>
  <c r="C26" i="3" s="1"/>
  <c r="AU25" i="3"/>
  <c r="E25" i="3"/>
  <c r="D25" i="3"/>
  <c r="AU24" i="3"/>
  <c r="E24" i="3"/>
  <c r="D24" i="3"/>
  <c r="C24" i="3"/>
  <c r="AU23" i="3"/>
  <c r="E23" i="3"/>
  <c r="D23" i="3"/>
  <c r="C23" i="3" s="1"/>
  <c r="AU22" i="3"/>
  <c r="E22" i="3"/>
  <c r="D22" i="3"/>
  <c r="AU21" i="3"/>
  <c r="E21" i="3"/>
  <c r="D21" i="3"/>
  <c r="C21" i="3" s="1"/>
  <c r="AU20" i="3"/>
  <c r="E20" i="3"/>
  <c r="D20" i="3"/>
  <c r="C20" i="3" s="1"/>
  <c r="AU19" i="3"/>
  <c r="E19" i="3"/>
  <c r="C19" i="3" s="1"/>
  <c r="D19" i="3"/>
  <c r="AU18" i="3"/>
  <c r="E18" i="3"/>
  <c r="D18" i="3"/>
  <c r="C18" i="3"/>
  <c r="AU17" i="3"/>
  <c r="E17" i="3"/>
  <c r="D17" i="3"/>
  <c r="C17" i="3" s="1"/>
  <c r="AU16" i="3"/>
  <c r="E16" i="3"/>
  <c r="D16" i="3"/>
  <c r="AU15" i="3"/>
  <c r="E15" i="3"/>
  <c r="D15" i="3"/>
  <c r="C15" i="3"/>
  <c r="E14" i="3"/>
  <c r="D14" i="3"/>
  <c r="C14" i="3"/>
  <c r="E13" i="3"/>
  <c r="D13" i="3"/>
  <c r="C13" i="3"/>
  <c r="D86" i="3" l="1"/>
  <c r="D29" i="3"/>
  <c r="C29" i="3" s="1"/>
  <c r="C25" i="3"/>
  <c r="C28" i="3"/>
  <c r="C22" i="3"/>
  <c r="S86" i="3"/>
  <c r="C67" i="3"/>
  <c r="AU29" i="3"/>
  <c r="B47" i="3"/>
  <c r="C16" i="3"/>
  <c r="AH48" i="28" l="1"/>
  <c r="AF48" i="28"/>
  <c r="AG48" i="28"/>
</calcChain>
</file>

<file path=xl/comments1.xml><?xml version="1.0" encoding="utf-8"?>
<comments xmlns="http://schemas.openxmlformats.org/spreadsheetml/2006/main">
  <authors>
    <author>Priscilla Acuña</author>
    <author>Ines Kohnenkamp</author>
    <author>Carolina Velasquez Ordonez</author>
    <author>Natalia Arancibia</author>
    <author>Nicole Cisternas</author>
  </authors>
  <commentList>
    <comment ref="Z10" authorId="0" shapeId="0">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A10" authorId="0" shapeId="0">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AB10" authorId="0" shapeId="0">
      <text>
        <r>
          <rPr>
            <sz val="9"/>
            <color indexed="81"/>
            <rFont val="Tahoma"/>
            <family val="2"/>
          </rPr>
          <t xml:space="preserve">
Se contabilizara a los usuarios  que en el </t>
        </r>
        <r>
          <rPr>
            <b/>
            <sz val="9"/>
            <color indexed="81"/>
            <rFont val="Tahoma"/>
            <family val="2"/>
          </rPr>
          <t>Módulo Admisión</t>
        </r>
        <r>
          <rPr>
            <sz val="9"/>
            <color indexed="81"/>
            <rFont val="Tahoma"/>
            <family val="2"/>
          </rPr>
          <t>, tengan registrado en el campo</t>
        </r>
        <r>
          <rPr>
            <b/>
            <sz val="9"/>
            <color indexed="81"/>
            <rFont val="Tahoma"/>
            <family val="2"/>
          </rPr>
          <t xml:space="preserve"> Pertenece a  Pueblo Indigena </t>
        </r>
        <r>
          <rPr>
            <sz val="9"/>
            <color indexed="81"/>
            <rFont val="Tahoma"/>
            <family val="2"/>
          </rPr>
          <t>el valor</t>
        </r>
        <r>
          <rPr>
            <b/>
            <sz val="9"/>
            <color indexed="81"/>
            <rFont val="Tahoma"/>
            <family val="2"/>
          </rPr>
          <t xml:space="preserve"> si</t>
        </r>
        <r>
          <rPr>
            <sz val="9"/>
            <color indexed="81"/>
            <rFont val="Tahoma"/>
            <family val="2"/>
          </rPr>
          <t xml:space="preserve"> y ademas </t>
        </r>
        <r>
          <rPr>
            <b/>
            <sz val="9"/>
            <color indexed="81"/>
            <rFont val="Tahoma"/>
            <family val="2"/>
          </rPr>
          <t xml:space="preserve">tenga seleccionado algun Pueblo indigena del listado. </t>
        </r>
      </text>
    </comment>
    <comment ref="AC10" authorId="0" shapeId="0">
      <text>
        <r>
          <rPr>
            <sz val="9"/>
            <color indexed="81"/>
            <rFont val="Tahoma"/>
            <family val="2"/>
          </rPr>
          <t xml:space="preserve">
Se contabilizara a los usuarios que tengan  registrada desde </t>
        </r>
        <r>
          <rPr>
            <b/>
            <sz val="9"/>
            <color indexed="81"/>
            <rFont val="Tahoma"/>
            <family val="2"/>
          </rPr>
          <t>box o desde el modulo de inscripcion</t>
        </r>
        <r>
          <rPr>
            <sz val="9"/>
            <color indexed="81"/>
            <rFont val="Tahoma"/>
            <family val="2"/>
          </rPr>
          <t xml:space="preserve"> la alerta administrativa </t>
        </r>
        <r>
          <rPr>
            <b/>
            <sz val="9"/>
            <color indexed="81"/>
            <rFont val="Tahoma"/>
            <family val="2"/>
          </rPr>
          <t>MIGRANTE</t>
        </r>
        <r>
          <rPr>
            <sz val="9"/>
            <color indexed="81"/>
            <rFont val="Tahoma"/>
            <family val="2"/>
          </rPr>
          <t xml:space="preserve">
</t>
        </r>
      </text>
    </comment>
    <comment ref="C12" authorId="1" shapeId="0">
      <text>
        <r>
          <rPr>
            <sz val="9"/>
            <color indexed="81"/>
            <rFont val="Tahoma"/>
            <family val="2"/>
          </rPr>
          <t xml:space="preserve">
Este dato aparecerá  luego de que en la atención registrada en el módulo Box - Pacientes Citados o en Atención - Registro Atención Individual se registre la actividad:
</t>
        </r>
        <r>
          <rPr>
            <b/>
            <sz val="9"/>
            <color indexed="81"/>
            <rFont val="Tahoma"/>
            <family val="2"/>
          </rPr>
          <t>Control Preconcepcional 
o 
Control Preconcepcional - Espacios Amigables</t>
        </r>
        <r>
          <rPr>
            <sz val="9"/>
            <color indexed="81"/>
            <rFont val="Tahoma"/>
            <family val="2"/>
          </rPr>
          <t xml:space="preserve">
</t>
        </r>
      </text>
    </comment>
    <comment ref="C13" authorId="1" shapeId="0">
      <text>
        <r>
          <rPr>
            <sz val="9"/>
            <color indexed="81"/>
            <rFont val="Tahoma"/>
            <family val="2"/>
          </rPr>
          <t xml:space="preserve">Este dato aparecerá  luego de que en la atención registrada en el módulo Box - Pacientes Citados o en Atención - Registro Atención Individual se registre la actividad:
</t>
        </r>
        <r>
          <rPr>
            <b/>
            <sz val="9"/>
            <color indexed="81"/>
            <rFont val="Tahoma"/>
            <family val="2"/>
          </rPr>
          <t>Control Preconcepcional 
o 
Control Preconcepcional - Espacios Amigable</t>
        </r>
        <r>
          <rPr>
            <sz val="9"/>
            <color indexed="81"/>
            <rFont val="Tahoma"/>
            <family val="2"/>
          </rPr>
          <t xml:space="preserve">s
</t>
        </r>
      </text>
    </comment>
    <comment ref="C14" authorId="1" shapeId="0">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alguna de las siguientes actividades:
</t>
        </r>
        <r>
          <rPr>
            <b/>
            <sz val="9"/>
            <color indexed="81"/>
            <rFont val="Tahoma"/>
            <family val="2"/>
          </rPr>
          <t>Control Prenatal</t>
        </r>
        <r>
          <rPr>
            <sz val="9"/>
            <color indexed="81"/>
            <rFont val="Tahoma"/>
            <family val="2"/>
          </rPr>
          <t xml:space="preserve">
o
</t>
        </r>
        <r>
          <rPr>
            <b/>
            <sz val="9"/>
            <color indexed="81"/>
            <rFont val="Tahoma"/>
            <family val="2"/>
          </rPr>
          <t xml:space="preserve">Control Prenatal con Pareja, Familiar u Otro </t>
        </r>
      </text>
    </comment>
    <comment ref="C15" authorId="1" shapeId="0">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alguna de las siguientes actividades:
</t>
        </r>
        <r>
          <rPr>
            <b/>
            <sz val="9"/>
            <color indexed="81"/>
            <rFont val="Tahoma"/>
            <family val="2"/>
          </rPr>
          <t>Control Prenatal</t>
        </r>
        <r>
          <rPr>
            <sz val="9"/>
            <color indexed="81"/>
            <rFont val="Tahoma"/>
            <family val="2"/>
          </rPr>
          <t xml:space="preserve">
o
</t>
        </r>
        <r>
          <rPr>
            <b/>
            <sz val="9"/>
            <color indexed="81"/>
            <rFont val="Tahoma"/>
            <family val="2"/>
          </rPr>
          <t>Control Prenatal Con Pareja, Familiar u Otro</t>
        </r>
      </text>
    </comment>
    <comment ref="C16" authorId="2" shapeId="0">
      <text>
        <r>
          <rPr>
            <sz val="9"/>
            <color indexed="81"/>
            <rFont val="Tahoma"/>
            <family val="2"/>
          </rPr>
          <t xml:space="preserve">Este dato aparecerá  luego de que en la atención 
Registrada en el </t>
        </r>
        <r>
          <rPr>
            <b/>
            <sz val="9"/>
            <color indexed="81"/>
            <rFont val="Tahoma"/>
            <family val="2"/>
          </rPr>
          <t>módulo Box</t>
        </r>
        <r>
          <rPr>
            <sz val="9"/>
            <color indexed="81"/>
            <rFont val="Tahoma"/>
            <family val="2"/>
          </rPr>
          <t xml:space="preserve"> - </t>
        </r>
        <r>
          <rPr>
            <b/>
            <sz val="9"/>
            <color indexed="81"/>
            <rFont val="Tahoma"/>
            <family val="2"/>
          </rPr>
          <t>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Control Post Parto</t>
        </r>
        <r>
          <rPr>
            <sz val="9"/>
            <color indexed="81"/>
            <rFont val="Tahoma"/>
            <family val="2"/>
          </rPr>
          <t xml:space="preserve">
</t>
        </r>
      </text>
    </comment>
    <comment ref="C17" authorId="2" shapeId="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Control Post Parto</t>
        </r>
        <r>
          <rPr>
            <sz val="9"/>
            <color indexed="81"/>
            <rFont val="Tahoma"/>
            <family val="2"/>
          </rPr>
          <t xml:space="preserve">
</t>
        </r>
      </text>
    </comment>
    <comment ref="C18" authorId="2" shapeId="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Atención - Registro Atención Individual</t>
        </r>
        <r>
          <rPr>
            <sz val="9"/>
            <color indexed="81"/>
            <rFont val="Tahoma"/>
            <family val="2"/>
          </rPr>
          <t xml:space="preserve"> se registre la actividad </t>
        </r>
        <r>
          <rPr>
            <b/>
            <sz val="9"/>
            <color indexed="81"/>
            <rFont val="Tahoma"/>
            <family val="2"/>
          </rPr>
          <t>Control Post Aborto</t>
        </r>
        <r>
          <rPr>
            <sz val="9"/>
            <color indexed="81"/>
            <rFont val="Tahoma"/>
            <family val="2"/>
          </rPr>
          <t xml:space="preserve">
</t>
        </r>
      </text>
    </comment>
    <comment ref="C19" authorId="2" shapeId="0">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Control Post Aborto</t>
        </r>
        <r>
          <rPr>
            <sz val="9"/>
            <color indexed="81"/>
            <rFont val="Tahoma"/>
            <family val="2"/>
          </rPr>
          <t xml:space="preserve">
</t>
        </r>
      </text>
    </comment>
    <comment ref="C20" authorId="1" shapeId="0">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t>
        </r>
        <r>
          <rPr>
            <b/>
            <sz val="9"/>
            <color indexed="81"/>
            <rFont val="Tahoma"/>
            <family val="2"/>
          </rPr>
          <t xml:space="preserve"> Atención - Registro Atención Individua</t>
        </r>
        <r>
          <rPr>
            <sz val="9"/>
            <color indexed="81"/>
            <rFont val="Tahoma"/>
            <family val="2"/>
          </rPr>
          <t xml:space="preserve">l se registre alguna de las siguientes actividades:
</t>
        </r>
        <r>
          <rPr>
            <b/>
            <sz val="9"/>
            <color indexed="81"/>
            <rFont val="Tahoma"/>
            <family val="2"/>
          </rPr>
          <t>Control Puérpera y Recién Nacido Hasta 10 Días de Vida</t>
        </r>
        <r>
          <rPr>
            <sz val="9"/>
            <color indexed="81"/>
            <rFont val="Tahoma"/>
            <family val="2"/>
          </rPr>
          <t xml:space="preserve">
o
</t>
        </r>
        <r>
          <rPr>
            <b/>
            <sz val="9"/>
            <color indexed="81"/>
            <rFont val="Tahoma"/>
            <family val="2"/>
          </rPr>
          <t xml:space="preserve">Control Puérpera y Recién Nacido Hasta 10 Días de Vida con Presencia del Padre
o
Control Puérpera y Recién Nacido Hasta 10 Días de Vida Con Pareja, Familiar u Otro
</t>
        </r>
        <r>
          <rPr>
            <sz val="9"/>
            <color indexed="81"/>
            <rFont val="Tahoma"/>
            <family val="2"/>
          </rPr>
          <t xml:space="preserve">
</t>
        </r>
      </text>
    </comment>
    <comment ref="C21" authorId="1" shapeId="0">
      <text>
        <r>
          <rPr>
            <sz val="9"/>
            <color indexed="81"/>
            <rFont val="Tahoma"/>
            <family val="2"/>
          </rPr>
          <t>Este dato aparecerá  luego de que en la atención 
Registrada en el módulo</t>
        </r>
        <r>
          <rPr>
            <b/>
            <sz val="9"/>
            <color indexed="81"/>
            <rFont val="Tahoma"/>
            <family val="2"/>
          </rPr>
          <t xml:space="preserve"> Box - Pacientes Citados</t>
        </r>
        <r>
          <rPr>
            <sz val="9"/>
            <color indexed="81"/>
            <rFont val="Tahoma"/>
            <family val="2"/>
          </rPr>
          <t xml:space="preserve"> o en</t>
        </r>
        <r>
          <rPr>
            <b/>
            <sz val="9"/>
            <color indexed="81"/>
            <rFont val="Tahoma"/>
            <family val="2"/>
          </rPr>
          <t xml:space="preserve"> Atención - Registro Atención Individual</t>
        </r>
        <r>
          <rPr>
            <sz val="9"/>
            <color indexed="81"/>
            <rFont val="Tahoma"/>
            <family val="2"/>
          </rPr>
          <t xml:space="preserve"> se registre alguna de las siguientes actividades:
</t>
        </r>
        <r>
          <rPr>
            <b/>
            <sz val="9"/>
            <color indexed="81"/>
            <rFont val="Tahoma"/>
            <family val="2"/>
          </rPr>
          <t>Control Puérpera y Recién Nacido Hasta 10 Días de Vida</t>
        </r>
        <r>
          <rPr>
            <sz val="9"/>
            <color indexed="81"/>
            <rFont val="Tahoma"/>
            <family val="2"/>
          </rPr>
          <t xml:space="preserve">
</t>
        </r>
        <r>
          <rPr>
            <b/>
            <sz val="9"/>
            <color indexed="81"/>
            <rFont val="Tahoma"/>
            <family val="2"/>
          </rPr>
          <t>o
Control Puérpera y Recién Nacido Hasta 10 Días de Vida con Presencia del Padre
o
Control Puérpera y Recién Nacido Hasta 10 Días de Vida Con Pareja, Familiar u Otro</t>
        </r>
      </text>
    </comment>
    <comment ref="C22" authorId="1" shapeId="0">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 xml:space="preserve">Atención - Registro Atención Individual </t>
        </r>
        <r>
          <rPr>
            <sz val="9"/>
            <color indexed="81"/>
            <rFont val="Tahoma"/>
            <family val="2"/>
          </rPr>
          <t xml:space="preserve">se registre alguna de las siguientes actividades:
</t>
        </r>
        <r>
          <rPr>
            <b/>
            <sz val="9"/>
            <color indexed="81"/>
            <rFont val="Tahoma"/>
            <family val="2"/>
          </rPr>
          <t>Control Puérpera y Recién Nacido Entre 11 y 28 Días de Vida</t>
        </r>
        <r>
          <rPr>
            <sz val="9"/>
            <color indexed="81"/>
            <rFont val="Tahoma"/>
            <family val="2"/>
          </rPr>
          <t xml:space="preserve">
o
</t>
        </r>
        <r>
          <rPr>
            <b/>
            <sz val="9"/>
            <color indexed="81"/>
            <rFont val="Tahoma"/>
            <family val="2"/>
          </rPr>
          <t xml:space="preserve">Control Puérpera y Recién Nacido Entre 11 y 28 Días de Vida con Presencia del Padre
o
Control Puérpera y Recién Nacido Entre 11 y 28 Días de Vida Con Pareja, Familiar u Otro
</t>
        </r>
      </text>
    </comment>
    <comment ref="C23" authorId="1" shapeId="0">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alguna de las siguientes actividades:
</t>
        </r>
        <r>
          <rPr>
            <b/>
            <sz val="9"/>
            <color indexed="81"/>
            <rFont val="Tahoma"/>
            <family val="2"/>
          </rPr>
          <t>Control Puérpera y Recién Nacido Entre 11 y 28 Días de Vida</t>
        </r>
        <r>
          <rPr>
            <sz val="9"/>
            <color indexed="81"/>
            <rFont val="Tahoma"/>
            <family val="2"/>
          </rPr>
          <t xml:space="preserve">
o
</t>
        </r>
        <r>
          <rPr>
            <b/>
            <sz val="9"/>
            <color indexed="81"/>
            <rFont val="Tahoma"/>
            <family val="2"/>
          </rPr>
          <t>Control Puérpera y Recién Nacido Entre 11 y 28 Días de Vida con Presencia del Padre
o
Control Puérpera y Recién Nacido Entre 11 y 28 Días de Vida Con Pareja, Familiar u Otro</t>
        </r>
      </text>
    </comment>
    <comment ref="C24" authorId="2" shapeId="0">
      <text>
        <r>
          <rPr>
            <sz val="9"/>
            <color indexed="81"/>
            <rFont val="Tahoma"/>
            <family val="2"/>
          </rPr>
          <t>Este dato aparecerá luego de que en la atención
Registrada en el módulo</t>
        </r>
        <r>
          <rPr>
            <b/>
            <sz val="9"/>
            <color indexed="81"/>
            <rFont val="Tahoma"/>
            <family val="2"/>
          </rPr>
          <t xml:space="preserve"> Box-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alguna de las siguientes actividades:
</t>
        </r>
        <r>
          <rPr>
            <b/>
            <sz val="9"/>
            <color indexed="81"/>
            <rFont val="Tahoma"/>
            <family val="2"/>
          </rPr>
          <t xml:space="preserve">Recién Nacido Hasta 10 Días de Vida
o
Recién Nacido Hasta 10 días de Vida Con Pareja, Familiar u Otro
o
Recién Nacido Hasta 10 días de Vida con Presencia del Padre
o
Recién Nacido Hasta 10 días de Vida - Espacios Amigables
</t>
        </r>
        <r>
          <rPr>
            <sz val="9"/>
            <color indexed="81"/>
            <rFont val="Tahoma"/>
            <family val="2"/>
          </rPr>
          <t xml:space="preserve">
</t>
        </r>
      </text>
    </comment>
    <comment ref="C25" authorId="2" shapeId="0">
      <text>
        <r>
          <rPr>
            <sz val="9"/>
            <color indexed="81"/>
            <rFont val="Tahoma"/>
            <family val="2"/>
          </rPr>
          <t>Este dato aparecerá luego de que en la atención
Registrada en el módulo</t>
        </r>
        <r>
          <rPr>
            <b/>
            <sz val="9"/>
            <color indexed="81"/>
            <rFont val="Tahoma"/>
            <family val="2"/>
          </rPr>
          <t xml:space="preserve"> Box-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alguna de las siguientes actividades:
</t>
        </r>
        <r>
          <rPr>
            <b/>
            <sz val="9"/>
            <color indexed="81"/>
            <rFont val="Tahoma"/>
            <family val="2"/>
          </rPr>
          <t>Recién Nacido Hasta 10 Días de Vida
o
Recién Nacido Hasta 10 días de Vida Con Pareja, Familiar u Otro
o
Recién Nacido Hasta 10 días de Vida con Presencia del Padre
o
Recién Nacido Hasta 10 días de Vida - Espacios Amigables</t>
        </r>
        <r>
          <rPr>
            <sz val="9"/>
            <color indexed="81"/>
            <rFont val="Tahoma"/>
            <family val="2"/>
          </rPr>
          <t xml:space="preserve">
</t>
        </r>
      </text>
    </comment>
    <comment ref="C26" authorId="2" shapeId="0">
      <text>
        <r>
          <rPr>
            <sz val="9"/>
            <color indexed="81"/>
            <rFont val="Tahoma"/>
            <family val="2"/>
          </rPr>
          <t xml:space="preserve">Este dato aparecerá luego de que en la atención
Registrada en el módulo </t>
        </r>
        <r>
          <rPr>
            <b/>
            <sz val="9"/>
            <color indexed="81"/>
            <rFont val="Tahoma"/>
            <family val="2"/>
          </rPr>
          <t>Box-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alguna de las siguientes actividades:
</t>
        </r>
        <r>
          <rPr>
            <b/>
            <sz val="9"/>
            <color indexed="81"/>
            <rFont val="Tahoma"/>
            <family val="2"/>
          </rPr>
          <t xml:space="preserve">Recién Nacido 11 y 28 Días de Vida
o
Recién Nacido 11 y 28 días de Vida Con Pareja, Familiar u Otro
o
Recién Nacido 11 y 28 días de Vida con Presencia del Padre
o
Recién Nacido 11 y 28 días de Vida - Espacios Amigables
</t>
        </r>
        <r>
          <rPr>
            <sz val="9"/>
            <color indexed="81"/>
            <rFont val="Tahoma"/>
            <family val="2"/>
          </rPr>
          <t xml:space="preserve">
</t>
        </r>
      </text>
    </comment>
    <comment ref="C27" authorId="2" shapeId="0">
      <text>
        <r>
          <rPr>
            <sz val="9"/>
            <color indexed="81"/>
            <rFont val="Tahoma"/>
            <family val="2"/>
          </rPr>
          <t xml:space="preserve">Este dato aparecerá luego de que en la atención
Registrada en el módulo </t>
        </r>
        <r>
          <rPr>
            <b/>
            <sz val="9"/>
            <color indexed="81"/>
            <rFont val="Tahoma"/>
            <family val="2"/>
          </rPr>
          <t>Box-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alguna de las siguientes actividades:
</t>
        </r>
        <r>
          <rPr>
            <b/>
            <sz val="9"/>
            <color indexed="81"/>
            <rFont val="Tahoma"/>
            <family val="2"/>
          </rPr>
          <t xml:space="preserve">Recién Nacido 11 y 28 Días de Vida
o
Recién Nacido 11 y 28 días de Vida Con Pareja, Familiar u Otro
o
Recién Nacido 11 y 28 días de Vida con Presencia del Padre
o
Recién Nacido 11 y 28 días de Vida - Espacios Amigables
</t>
        </r>
      </text>
    </comment>
    <comment ref="C28" authorId="1" shapeId="0">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Control Ginecológico
o
Control Ginecológico - Espacios Amigables</t>
        </r>
        <r>
          <rPr>
            <sz val="9"/>
            <color indexed="81"/>
            <rFont val="Tahoma"/>
            <family val="2"/>
          </rPr>
          <t xml:space="preserve">
</t>
        </r>
      </text>
    </comment>
    <comment ref="C29" authorId="1" shapeId="0">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Control Ginecológico
o
Control Ginecológico - Espacios Amigables</t>
        </r>
        <r>
          <rPr>
            <sz val="9"/>
            <color indexed="81"/>
            <rFont val="Tahoma"/>
            <family val="2"/>
          </rPr>
          <t xml:space="preserve">
</t>
        </r>
      </text>
    </comment>
    <comment ref="C30" authorId="1" shapeId="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Control Climaterio</t>
        </r>
        <r>
          <rPr>
            <sz val="9"/>
            <color indexed="81"/>
            <rFont val="Tahoma"/>
            <family val="2"/>
          </rPr>
          <t xml:space="preserve">
</t>
        </r>
      </text>
    </comment>
    <comment ref="C31" authorId="1" shapeId="0">
      <text>
        <r>
          <rPr>
            <sz val="9"/>
            <color indexed="81"/>
            <rFont val="Tahoma"/>
            <family val="2"/>
          </rPr>
          <t>Este dato aparecerá  luego de que en la atención 
Registrada en el módulo</t>
        </r>
        <r>
          <rPr>
            <b/>
            <sz val="9"/>
            <color indexed="81"/>
            <rFont val="Tahoma"/>
            <family val="2"/>
          </rPr>
          <t xml:space="preserve"> 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Control Climaterio</t>
        </r>
        <r>
          <rPr>
            <sz val="9"/>
            <color indexed="81"/>
            <rFont val="Tahoma"/>
            <family val="2"/>
          </rPr>
          <t xml:space="preserve">
</t>
        </r>
      </text>
    </comment>
    <comment ref="C32" authorId="1" shapeId="0">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Control Regulación Fecundidad
o
Control Regulacion Fecundidad- Espacios Amigables</t>
        </r>
        <r>
          <rPr>
            <sz val="9"/>
            <color indexed="81"/>
            <rFont val="Tahoma"/>
            <family val="2"/>
          </rPr>
          <t xml:space="preserve">
</t>
        </r>
      </text>
    </comment>
    <comment ref="C33" authorId="1" shapeId="0">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 xml:space="preserve">Control Regulación Fecundidad
o
Control Regulacion Fecundidad- Espacios Amigables
</t>
        </r>
        <r>
          <rPr>
            <sz val="9"/>
            <color indexed="81"/>
            <rFont val="Tahoma"/>
            <family val="2"/>
          </rPr>
          <t xml:space="preserve">
</t>
        </r>
      </text>
    </comment>
    <comment ref="AI35" authorId="2" shapeId="0">
      <text>
        <r>
          <rPr>
            <sz val="9"/>
            <color indexed="81"/>
            <rFont val="Tahoma"/>
            <family val="2"/>
          </rPr>
          <t xml:space="preserve">Este dato aparecerá  luego de que en la atención </t>
        </r>
        <r>
          <rPr>
            <b/>
            <sz val="9"/>
            <color indexed="81"/>
            <rFont val="Tahoma"/>
            <family val="2"/>
          </rPr>
          <t xml:space="preserve">
</t>
        </r>
        <r>
          <rPr>
            <sz val="9"/>
            <color indexed="81"/>
            <rFont val="Tahoma"/>
            <family val="2"/>
          </rPr>
          <t>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se registre la actividad</t>
        </r>
        <r>
          <rPr>
            <b/>
            <sz val="9"/>
            <color indexed="81"/>
            <rFont val="Tahoma"/>
            <family val="2"/>
          </rPr>
          <t xml:space="preserve"> Control de Salud con Presencia de Padre </t>
        </r>
        <r>
          <rPr>
            <sz val="9"/>
            <color indexed="81"/>
            <rFont val="Tahoma"/>
            <family val="2"/>
          </rPr>
          <t xml:space="preserve">
</t>
        </r>
      </text>
    </comment>
    <comment ref="AK35" authorId="0" shapeId="0">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L35" authorId="0" shapeId="0">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AM35" authorId="0" shapeId="0">
      <text>
        <r>
          <rPr>
            <sz val="9"/>
            <color indexed="81"/>
            <rFont val="Tahoma"/>
            <family val="2"/>
          </rPr>
          <t xml:space="preserve">
Se contabilizara a los usuarios  que en el </t>
        </r>
        <r>
          <rPr>
            <b/>
            <sz val="9"/>
            <color indexed="81"/>
            <rFont val="Tahoma"/>
            <family val="2"/>
          </rPr>
          <t>Módulo Admisión</t>
        </r>
        <r>
          <rPr>
            <sz val="9"/>
            <color indexed="81"/>
            <rFont val="Tahoma"/>
            <family val="2"/>
          </rPr>
          <t>, tengan registrado en el campo</t>
        </r>
        <r>
          <rPr>
            <b/>
            <sz val="9"/>
            <color indexed="81"/>
            <rFont val="Tahoma"/>
            <family val="2"/>
          </rPr>
          <t xml:space="preserve"> Pertenece a  Pueblo Indigena </t>
        </r>
        <r>
          <rPr>
            <sz val="9"/>
            <color indexed="81"/>
            <rFont val="Tahoma"/>
            <family val="2"/>
          </rPr>
          <t>el valor</t>
        </r>
        <r>
          <rPr>
            <b/>
            <sz val="9"/>
            <color indexed="81"/>
            <rFont val="Tahoma"/>
            <family val="2"/>
          </rPr>
          <t xml:space="preserve"> si</t>
        </r>
        <r>
          <rPr>
            <sz val="9"/>
            <color indexed="81"/>
            <rFont val="Tahoma"/>
            <family val="2"/>
          </rPr>
          <t xml:space="preserve"> y ademas </t>
        </r>
        <r>
          <rPr>
            <b/>
            <sz val="9"/>
            <color indexed="81"/>
            <rFont val="Tahoma"/>
            <family val="2"/>
          </rPr>
          <t xml:space="preserve">tenga seleccionado algun Pueblo indigena del listado. </t>
        </r>
      </text>
    </comment>
    <comment ref="AN35" authorId="0" shapeId="0">
      <text>
        <r>
          <rPr>
            <sz val="9"/>
            <color indexed="81"/>
            <rFont val="Tahoma"/>
            <family val="2"/>
          </rPr>
          <t xml:space="preserve">
Se contabilizara a los usuarios que tengan  registrada desde </t>
        </r>
        <r>
          <rPr>
            <b/>
            <sz val="9"/>
            <color indexed="81"/>
            <rFont val="Tahoma"/>
            <family val="2"/>
          </rPr>
          <t>box o desde el modulo de inscripcion</t>
        </r>
        <r>
          <rPr>
            <sz val="9"/>
            <color indexed="81"/>
            <rFont val="Tahoma"/>
            <family val="2"/>
          </rPr>
          <t xml:space="preserve"> la alerta administrativa </t>
        </r>
        <r>
          <rPr>
            <b/>
            <sz val="9"/>
            <color indexed="81"/>
            <rFont val="Tahoma"/>
            <family val="2"/>
          </rPr>
          <t>MIGRANTE</t>
        </r>
        <r>
          <rPr>
            <sz val="9"/>
            <color indexed="81"/>
            <rFont val="Tahoma"/>
            <family val="2"/>
          </rPr>
          <t xml:space="preserve">
</t>
        </r>
      </text>
    </comment>
    <comment ref="C37" authorId="2" shapeId="0">
      <text>
        <r>
          <rPr>
            <sz val="9"/>
            <color indexed="81"/>
            <rFont val="Tahoma"/>
            <family val="2"/>
          </rPr>
          <t xml:space="preserve">Este dato aparecerá  luego de que en la atención registrada en el módulo </t>
        </r>
        <r>
          <rPr>
            <b/>
            <sz val="9"/>
            <color indexed="81"/>
            <rFont val="Tahoma"/>
            <family val="2"/>
          </rPr>
          <t xml:space="preserve">Box - Pacientes Citados </t>
        </r>
        <r>
          <rPr>
            <sz val="9"/>
            <color indexed="81"/>
            <rFont val="Tahoma"/>
            <family val="2"/>
          </rPr>
          <t xml:space="preserve">o en </t>
        </r>
        <r>
          <rPr>
            <b/>
            <sz val="9"/>
            <color indexed="81"/>
            <rFont val="Tahoma"/>
            <family val="2"/>
          </rPr>
          <t xml:space="preserve">Atención - Registro Atención Individual </t>
        </r>
        <r>
          <rPr>
            <sz val="9"/>
            <color indexed="81"/>
            <rFont val="Tahoma"/>
            <family val="2"/>
          </rPr>
          <t>se registre alguna de las actividades:</t>
        </r>
        <r>
          <rPr>
            <b/>
            <sz val="9"/>
            <color indexed="81"/>
            <rFont val="Tahoma"/>
            <family val="2"/>
          </rPr>
          <t xml:space="preserve">
- Control de Salud 
- Control de Salud con Presencia de Padre Control de Salud - Espacios Amigables 
- Control de Salud Individual - Establecimiento Educacional - Kinder 
- Control de Salud Individual - Establecimiento Educacional - Primero Básico 
- Control de Salud Individual - Establecimiento Educacional - Segundo Básico 
- Control de Salud Individual - Establecimiento Educacional - Tercero Básico 
- Control de Salud Individual - Establecimiento Educacional - Cuarto Básico 
- Control de Salud Integral de Adolecentes Prog. Joven Sano - En otros lugares fuera del establecimiento de Salud 
- Control de Salud Integral de Adolecentes Prog. Joven Sano - En establecimientos educacionales 
- Control de Salud Integral de Adolecentes Prog. Joven Sano - En otros espacios del establecimiento de salud 
- Control de Salud Integral de Adolecentes Prog. Joven Sano - En espacio Amigable/diferenciado 
</t>
        </r>
        <r>
          <rPr>
            <sz val="9"/>
            <color indexed="81"/>
            <rFont val="Tahoma"/>
            <family val="2"/>
          </rPr>
          <t xml:space="preserve">
</t>
        </r>
      </text>
    </comment>
    <comment ref="C38" authorId="2" shapeId="0">
      <text>
        <r>
          <rPr>
            <sz val="9"/>
            <color indexed="81"/>
            <rFont val="Tahoma"/>
            <family val="2"/>
          </rPr>
          <t>Este dato aparecerá  luego de que en la atención registrada en el módulo</t>
        </r>
        <r>
          <rPr>
            <b/>
            <sz val="9"/>
            <color indexed="81"/>
            <rFont val="Tahoma"/>
            <family val="2"/>
          </rPr>
          <t xml:space="preserve"> Box - Pacientes Citados</t>
        </r>
        <r>
          <rPr>
            <sz val="9"/>
            <color indexed="81"/>
            <rFont val="Tahoma"/>
            <family val="2"/>
          </rPr>
          <t xml:space="preserve"> o en</t>
        </r>
        <r>
          <rPr>
            <b/>
            <sz val="9"/>
            <color indexed="81"/>
            <rFont val="Tahoma"/>
            <family val="2"/>
          </rPr>
          <t xml:space="preserve"> Atención - Registro Atención Individual </t>
        </r>
        <r>
          <rPr>
            <sz val="9"/>
            <color indexed="81"/>
            <rFont val="Tahoma"/>
            <family val="2"/>
          </rPr>
          <t>se registre alguna de las actividades:</t>
        </r>
        <r>
          <rPr>
            <b/>
            <sz val="9"/>
            <color indexed="81"/>
            <rFont val="Tahoma"/>
            <family val="2"/>
          </rPr>
          <t xml:space="preserve">
- Control de Salud 
- Control de Salud con Presencia de Padre
- Control de Salud - Espacios Amigables 
- Control de Salud Individual - Establecimiento Educacional - Kinder 
- Control de Salud Individual - Establecimiento Educacional - Primero Básico 
- Control de Salud Individual - Establecimiento Educacional - Segundo Básico 
- Control de Salud Individual - Establecimiento Educacional - Tercero Básico 
- Control de Salud Individual - Establecimiento Educacional - Cuarto Básico 
- Control de Salud Integral de Adolecentes Prog. Joven Sano - En otros lugares fuera del establecimiento de Salud 
- Control de Salud Integral de Adolecentes Prog. Joven Sano - En establecimientos educacionales 
- Control de Salud Integral de Adolecentes Prog. Joven Sano - En otros espacios del establecimiento de salud 
- Control de Salud Integral de Adolecentes Prog. Joven Sano - En espacio Amigable/diferenciado </t>
        </r>
        <r>
          <rPr>
            <sz val="9"/>
            <color indexed="81"/>
            <rFont val="Tahoma"/>
            <family val="2"/>
          </rPr>
          <t xml:space="preserve">
</t>
        </r>
      </text>
    </comment>
    <comment ref="C39" authorId="2" shapeId="0">
      <text>
        <r>
          <rPr>
            <sz val="9"/>
            <color indexed="81"/>
            <rFont val="Tahoma"/>
            <family val="2"/>
          </rPr>
          <t>Este dato aparecerá  luego de que en la atención registrada en el módulo</t>
        </r>
        <r>
          <rPr>
            <b/>
            <sz val="9"/>
            <color indexed="81"/>
            <rFont val="Tahoma"/>
            <family val="2"/>
          </rPr>
          <t xml:space="preserve"> Box - Pacientes Citados</t>
        </r>
        <r>
          <rPr>
            <sz val="9"/>
            <color indexed="81"/>
            <rFont val="Tahoma"/>
            <family val="2"/>
          </rPr>
          <t xml:space="preserve"> o en</t>
        </r>
        <r>
          <rPr>
            <b/>
            <sz val="9"/>
            <color indexed="81"/>
            <rFont val="Tahoma"/>
            <family val="2"/>
          </rPr>
          <t xml:space="preserve"> Atención - Registro Atención Individual </t>
        </r>
        <r>
          <rPr>
            <sz val="9"/>
            <color indexed="81"/>
            <rFont val="Tahoma"/>
            <family val="2"/>
          </rPr>
          <t>se registre alguna de las actividades:</t>
        </r>
        <r>
          <rPr>
            <b/>
            <sz val="9"/>
            <color indexed="81"/>
            <rFont val="Tahoma"/>
            <family val="2"/>
          </rPr>
          <t xml:space="preserve">
- Control de Salud 
- Control de Salud con Presencia de Padre 
- Control de Salud - Espacios Amigables 
- Control de Salud Individual - Establecimiento Educacional - Kinder 
- Control de Salud Individual - Establecimiento Educacional - Primero Básico 
- Control de Salud Individual - Establecimiento Educacional - Segundo Básico 
- Control de Salud Individual - Establecimiento Educacional - Tercero Básico 
- Control de Salud Individual - Establecimiento Educacional - Cuarto Básico 
- Control de Salud Integral de Adolecentes Prog. Joven Sano - En otros lugares fuera del establecimiento de Salud 
- Control de Salud Integral de Adolecentes Prog. Joven Sano - En establecimientos educacionales 
- Control de Salud Integral de Adolecentes Prog. Joven Sano - En otros espacios del establecimiento de salud 
- Control de Salud Integral de Adolecentes Prog. Joven Sano - En espacio Amigable/diferenciado</t>
        </r>
        <r>
          <rPr>
            <sz val="9"/>
            <color indexed="81"/>
            <rFont val="Tahoma"/>
            <family val="2"/>
          </rPr>
          <t xml:space="preserve">
</t>
        </r>
      </text>
    </comment>
    <comment ref="C40" authorId="2" shapeId="0">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t>
        </r>
        <r>
          <rPr>
            <sz val="9"/>
            <color indexed="81"/>
            <rFont val="Tahoma"/>
            <family val="2"/>
          </rPr>
          <t xml:space="preserve"> se registre alguna de las actividades:</t>
        </r>
        <r>
          <rPr>
            <b/>
            <sz val="9"/>
            <color indexed="81"/>
            <rFont val="Tahoma"/>
            <family val="2"/>
          </rPr>
          <t xml:space="preserve">
</t>
        </r>
        <r>
          <rPr>
            <sz val="9"/>
            <color indexed="81"/>
            <rFont val="Tahoma"/>
            <family val="2"/>
          </rPr>
          <t>- Control de Salud 
- Control de Salud con Presencia de Padre 
- Control de Salud - Espacios Amigables 
- Control de Salud Individual - Establecimiento Educacional - Kinder 
- Control de Salud Individual - Establecimiento Educacional - Primero Básico 
- Control de Salud Individual - Establecimiento Educacional - Segundo Básico 
- Control de Salud Individual - Establecimiento Educacional - Tercero Básico 
- Control de Salud Individual - Establecimiento Educacional - Cuarto Básico 
- Control de Salud Integral de Adolecentes Prog. Joven Sano - En otros lugares fuera del establecimiento de Salud 
- Control de Salud Integral de Adolecentes Prog. Joven Sano - En establecimientos educacionales 
- Control de Salud Integral de Adolecentes Prog. Joven Sano - En otros espacios del establecimiento de salud 
- Control de Salud Integral de Adolecentes Prog. Joven Sano - En espacio Amigable/diferenciad</t>
        </r>
        <r>
          <rPr>
            <b/>
            <sz val="9"/>
            <color indexed="81"/>
            <rFont val="Tahoma"/>
            <family val="2"/>
          </rPr>
          <t>o</t>
        </r>
        <r>
          <rPr>
            <sz val="9"/>
            <color indexed="81"/>
            <rFont val="Tahoma"/>
            <family val="2"/>
          </rPr>
          <t xml:space="preserve">
</t>
        </r>
        <r>
          <rPr>
            <b/>
            <sz val="9"/>
            <color indexed="81"/>
            <rFont val="Tahoma"/>
            <family val="2"/>
          </rPr>
          <t>Nota:Se Contabilizarán las</t>
        </r>
        <r>
          <rPr>
            <sz val="9"/>
            <color indexed="81"/>
            <rFont val="Tahoma"/>
            <family val="2"/>
          </rPr>
          <t xml:space="preserve"> </t>
        </r>
        <r>
          <rPr>
            <b/>
            <sz val="9"/>
            <color indexed="81"/>
            <rFont val="Tahoma"/>
            <family val="2"/>
          </rPr>
          <t>Atenciones</t>
        </r>
        <r>
          <rPr>
            <sz val="9"/>
            <color indexed="81"/>
            <rFont val="Tahoma"/>
            <family val="2"/>
          </rPr>
          <t xml:space="preserve"> </t>
        </r>
        <r>
          <rPr>
            <b/>
            <sz val="9"/>
            <color indexed="81"/>
            <rFont val="Tahoma"/>
            <family val="2"/>
          </rPr>
          <t>Registradas por Tecnico en Enfermeria  en nodos de tipo rural (PSR)</t>
        </r>
        <r>
          <rPr>
            <sz val="9"/>
            <color indexed="81"/>
            <rFont val="Tahoma"/>
            <family val="2"/>
          </rPr>
          <t xml:space="preserve">
</t>
        </r>
      </text>
    </comment>
    <comment ref="AN42" authorId="0" shapeId="0">
      <text>
        <r>
          <rPr>
            <sz val="9"/>
            <color indexed="81"/>
            <rFont val="Tahoma"/>
            <family val="2"/>
          </rPr>
          <t xml:space="preserve">
Se contabilizara a los usuarios  que en el </t>
        </r>
        <r>
          <rPr>
            <b/>
            <sz val="9"/>
            <color indexed="81"/>
            <rFont val="Tahoma"/>
            <family val="2"/>
          </rPr>
          <t>Módulo Admisión</t>
        </r>
        <r>
          <rPr>
            <sz val="9"/>
            <color indexed="81"/>
            <rFont val="Tahoma"/>
            <family val="2"/>
          </rPr>
          <t xml:space="preserve">, tengan registrado en el campo </t>
        </r>
        <r>
          <rPr>
            <b/>
            <sz val="9"/>
            <color indexed="81"/>
            <rFont val="Tahoma"/>
            <family val="2"/>
          </rPr>
          <t>Pertenece a  Pueblo Indigena</t>
        </r>
        <r>
          <rPr>
            <sz val="9"/>
            <color indexed="81"/>
            <rFont val="Tahoma"/>
            <family val="2"/>
          </rPr>
          <t xml:space="preserve"> el valor </t>
        </r>
        <r>
          <rPr>
            <b/>
            <sz val="9"/>
            <color indexed="81"/>
            <rFont val="Tahoma"/>
            <family val="2"/>
          </rPr>
          <t xml:space="preserve">si </t>
        </r>
        <r>
          <rPr>
            <sz val="9"/>
            <color indexed="81"/>
            <rFont val="Tahoma"/>
            <family val="2"/>
          </rPr>
          <t xml:space="preserve">y ademas </t>
        </r>
        <r>
          <rPr>
            <b/>
            <sz val="9"/>
            <color indexed="81"/>
            <rFont val="Tahoma"/>
            <family val="2"/>
          </rPr>
          <t>tenga seleccionado algun Pueblo indigena del listado.</t>
        </r>
      </text>
    </comment>
    <comment ref="AO42" authorId="0" shapeId="0">
      <text>
        <r>
          <rPr>
            <sz val="9"/>
            <color indexed="81"/>
            <rFont val="Tahoma"/>
            <family val="2"/>
          </rPr>
          <t xml:space="preserve">
Se contabilizara a los usuarios que tengan  registrada desde </t>
        </r>
        <r>
          <rPr>
            <b/>
            <sz val="9"/>
            <color indexed="81"/>
            <rFont val="Tahoma"/>
            <family val="2"/>
          </rPr>
          <t>box</t>
        </r>
        <r>
          <rPr>
            <sz val="9"/>
            <color indexed="81"/>
            <rFont val="Tahoma"/>
            <family val="2"/>
          </rPr>
          <t xml:space="preserve"> o desde el modulo de</t>
        </r>
        <r>
          <rPr>
            <b/>
            <sz val="9"/>
            <color indexed="81"/>
            <rFont val="Tahoma"/>
            <family val="2"/>
          </rPr>
          <t xml:space="preserve"> inscripcion</t>
        </r>
        <r>
          <rPr>
            <sz val="9"/>
            <color indexed="81"/>
            <rFont val="Tahoma"/>
            <family val="2"/>
          </rPr>
          <t xml:space="preserve"> la alerta administrativa </t>
        </r>
        <r>
          <rPr>
            <b/>
            <sz val="9"/>
            <color indexed="81"/>
            <rFont val="Tahoma"/>
            <family val="2"/>
          </rPr>
          <t>MIGRANTE</t>
        </r>
      </text>
    </comment>
    <comment ref="C45" authorId="1" shapeId="0">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las siguiente actividad: 
- </t>
        </r>
        <r>
          <rPr>
            <b/>
            <sz val="9"/>
            <color indexed="81"/>
            <rFont val="Tahoma"/>
            <family val="2"/>
          </rPr>
          <t xml:space="preserve">Control de Salud Cardiovascular
</t>
        </r>
        <r>
          <rPr>
            <sz val="9"/>
            <color indexed="81"/>
            <rFont val="Tahoma"/>
            <family val="2"/>
          </rPr>
          <t xml:space="preserve">
</t>
        </r>
      </text>
    </comment>
    <comment ref="C46" authorId="1" shapeId="0">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las siguiente actividad: 
- </t>
        </r>
        <r>
          <rPr>
            <b/>
            <sz val="9"/>
            <color indexed="81"/>
            <rFont val="Tahoma"/>
            <family val="2"/>
          </rPr>
          <t xml:space="preserve">Control de Salud Cardiovascular
</t>
        </r>
        <r>
          <rPr>
            <sz val="9"/>
            <color indexed="81"/>
            <rFont val="Tahoma"/>
            <family val="2"/>
          </rPr>
          <t xml:space="preserve">
</t>
        </r>
      </text>
    </comment>
    <comment ref="C47" authorId="1" shapeId="0">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las siguiente actividad: 
- </t>
        </r>
        <r>
          <rPr>
            <b/>
            <sz val="9"/>
            <color indexed="81"/>
            <rFont val="Tahoma"/>
            <family val="2"/>
          </rPr>
          <t xml:space="preserve">Control de Salud Cardiovascular
</t>
        </r>
        <r>
          <rPr>
            <sz val="9"/>
            <color indexed="81"/>
            <rFont val="Tahoma"/>
            <family val="2"/>
          </rPr>
          <t xml:space="preserve">
</t>
        </r>
      </text>
    </comment>
    <comment ref="C48" authorId="1" shapeId="0">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las siguiente actividad: 
- </t>
        </r>
        <r>
          <rPr>
            <b/>
            <sz val="9"/>
            <color indexed="81"/>
            <rFont val="Tahoma"/>
            <family val="2"/>
          </rPr>
          <t xml:space="preserve">Control de Salud Cardiovascular
Nota:Se Contabilizarán las Atenciones Registradas por Tecnico en Enfermeria  en nodos de tipo rural (PSR)
</t>
        </r>
      </text>
    </comment>
    <comment ref="C49" authorId="1" shapeId="0">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registren la siguiente actividad:
- </t>
        </r>
        <r>
          <rPr>
            <b/>
            <sz val="9"/>
            <color indexed="81"/>
            <rFont val="Tahoma"/>
            <family val="2"/>
          </rPr>
          <t>Control de Salud Seguimiento autovalente con Riesgo</t>
        </r>
        <r>
          <rPr>
            <sz val="9"/>
            <color indexed="81"/>
            <rFont val="Tahoma"/>
            <family val="2"/>
          </rPr>
          <t xml:space="preserve">
</t>
        </r>
      </text>
    </comment>
    <comment ref="C50" authorId="1" shapeId="0">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registren la siguiente actividad:
- </t>
        </r>
        <r>
          <rPr>
            <b/>
            <sz val="9"/>
            <color indexed="81"/>
            <rFont val="Tahoma"/>
            <family val="2"/>
          </rPr>
          <t>Control de Salud Seguimiento autovalente con Riesgo</t>
        </r>
        <r>
          <rPr>
            <sz val="9"/>
            <color indexed="81"/>
            <rFont val="Tahoma"/>
            <family val="2"/>
          </rPr>
          <t xml:space="preserve">
</t>
        </r>
      </text>
    </comment>
    <comment ref="C51" authorId="1" shapeId="0">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registren la siguiente actividad:
- </t>
        </r>
        <r>
          <rPr>
            <b/>
            <sz val="9"/>
            <color indexed="81"/>
            <rFont val="Tahoma"/>
            <family val="2"/>
          </rPr>
          <t>Control de Salud Seguimiento autovalente con Riesgo</t>
        </r>
        <r>
          <rPr>
            <sz val="9"/>
            <color indexed="81"/>
            <rFont val="Tahoma"/>
            <family val="2"/>
          </rPr>
          <t xml:space="preserve">
Nota: Se considera otros profesionales capacitados a aquellos que cuentan con capacitación formal o acreditada en el tema de la sección respectiva.(Ref. Manual DEIS)
</t>
        </r>
      </text>
    </comment>
    <comment ref="C52" authorId="1" shapeId="0">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 siguiente actividad:
- </t>
        </r>
        <r>
          <rPr>
            <b/>
            <sz val="9"/>
            <color indexed="81"/>
            <rFont val="Tahoma"/>
            <family val="2"/>
          </rPr>
          <t>Control de Salud Seguimiento  Riesgo Dependencia</t>
        </r>
        <r>
          <rPr>
            <sz val="9"/>
            <color indexed="81"/>
            <rFont val="Tahoma"/>
            <family val="2"/>
          </rPr>
          <t xml:space="preserve">
</t>
        </r>
      </text>
    </comment>
    <comment ref="C53" authorId="1" shapeId="0">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 siguiente actividad:
- </t>
        </r>
        <r>
          <rPr>
            <b/>
            <sz val="9"/>
            <color indexed="81"/>
            <rFont val="Tahoma"/>
            <family val="2"/>
          </rPr>
          <t>Control de Salud Seguimiento  Riesgo Dependencia</t>
        </r>
        <r>
          <rPr>
            <sz val="9"/>
            <color indexed="81"/>
            <rFont val="Tahoma"/>
            <family val="2"/>
          </rPr>
          <t xml:space="preserve">
</t>
        </r>
      </text>
    </comment>
    <comment ref="C54" authorId="1" shapeId="0">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 siguiente actividad:
- </t>
        </r>
        <r>
          <rPr>
            <b/>
            <sz val="9"/>
            <color indexed="81"/>
            <rFont val="Tahoma"/>
            <family val="2"/>
          </rPr>
          <t>Control de Salud Seguimiento  Riesgo Dependencia</t>
        </r>
        <r>
          <rPr>
            <sz val="9"/>
            <color indexed="81"/>
            <rFont val="Tahoma"/>
            <family val="2"/>
          </rPr>
          <t xml:space="preserve">
Nota: Se considera otros profesionales capacitados a aquellos que cuentan con capacitación formal o acreditada en el tema de la sección respectiva.(Ref. Manual DEIS)</t>
        </r>
      </text>
    </comment>
    <comment ref="C55" authorId="1" shapeId="0">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 xml:space="preserve">Control de Infección Transmisión Sexual
</t>
        </r>
      </text>
    </comment>
    <comment ref="C56" authorId="1" shapeId="0">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 xml:space="preserve">Control de Infección Transmisión Sexual
</t>
        </r>
      </text>
    </comment>
    <comment ref="C57" authorId="1" shapeId="0">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 xml:space="preserve">Control de Infección Transmisión Sexual
</t>
        </r>
      </text>
    </comment>
    <comment ref="C58" authorId="1" shapeId="0">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Control Otros Problemas de Salud (No Cardiovasculares)</t>
        </r>
        <r>
          <rPr>
            <sz val="9"/>
            <color indexed="81"/>
            <rFont val="Tahoma"/>
            <family val="2"/>
          </rPr>
          <t xml:space="preserve">
</t>
        </r>
      </text>
    </comment>
    <comment ref="C59" authorId="1" shapeId="0">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Control Otros Problemas de Salud (No Cardiovasculares)</t>
        </r>
        <r>
          <rPr>
            <sz val="9"/>
            <color indexed="81"/>
            <rFont val="Tahoma"/>
            <family val="2"/>
          </rPr>
          <t xml:space="preserve">
</t>
        </r>
      </text>
    </comment>
    <comment ref="C60" authorId="1" shapeId="0">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Control Otros Problemas de Salud (No Cardiovasculares)</t>
        </r>
        <r>
          <rPr>
            <sz val="9"/>
            <color indexed="81"/>
            <rFont val="Tahoma"/>
            <family val="2"/>
          </rPr>
          <t xml:space="preserve">
</t>
        </r>
        <r>
          <rPr>
            <b/>
            <sz val="9"/>
            <color indexed="81"/>
            <rFont val="Tahoma"/>
            <family val="2"/>
          </rPr>
          <t xml:space="preserve"> </t>
        </r>
      </text>
    </comment>
    <comment ref="C61" authorId="1" shapeId="0">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Control Otros Problemas de Salud (No Cardiovasculares)</t>
        </r>
        <r>
          <rPr>
            <sz val="9"/>
            <color indexed="81"/>
            <rFont val="Tahoma"/>
            <family val="2"/>
          </rPr>
          <t xml:space="preserve">
</t>
        </r>
      </text>
    </comment>
    <comment ref="C62" authorId="1" shapeId="0">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Control Otros Problemas de Salud (No Cardiovasculares)
Nota: Se Contabilizarán las Atenciones Registradas por Tecnico en Enfermeria  en nodos de tipo rural (PSR)</t>
        </r>
        <r>
          <rPr>
            <sz val="9"/>
            <color indexed="81"/>
            <rFont val="Tahoma"/>
            <family val="2"/>
          </rPr>
          <t xml:space="preserve">
</t>
        </r>
      </text>
    </comment>
    <comment ref="C63" authorId="1" shapeId="0">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Control Otros Problemas de Salud (No Cardiovasculares)</t>
        </r>
        <r>
          <rPr>
            <sz val="9"/>
            <color indexed="81"/>
            <rFont val="Tahoma"/>
            <family val="2"/>
          </rPr>
          <t xml:space="preserve">
Nota: Se considera otros profesionales capacitados a aquellos que cuentan con capacitación formal o acreditada en el tema de la sección respectiva.(Ref. Manual DEIS)</t>
        </r>
      </text>
    </comment>
    <comment ref="C64" authorId="3" shapeId="0">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 xml:space="preserve">Control Niños y Adolescentes con Necesidades Especiales
</t>
        </r>
      </text>
    </comment>
    <comment ref="C65" authorId="3" shapeId="0">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 xml:space="preserve">Control Niños y Adolescentes con Necesidades Especiales
</t>
        </r>
      </text>
    </comment>
    <comment ref="C66" authorId="3" shapeId="0">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 xml:space="preserve">Control Niños y Adolescentes con Necesidades Especiales
</t>
        </r>
      </text>
    </comment>
    <comment ref="C67" authorId="3" shapeId="0">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 xml:space="preserve">Control Niños y Adolescentes con Necesidades Especiales
</t>
        </r>
      </text>
    </comment>
    <comment ref="M69" authorId="0" shapeId="0">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N69" authorId="0" shapeId="0">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F70" authorId="0" shapeId="0">
      <text>
        <r>
          <rPr>
            <sz val="9"/>
            <color indexed="81"/>
            <rFont val="Tahoma"/>
            <family val="2"/>
          </rPr>
          <t xml:space="preserve">
Se contabilizara a los usuarios  que en el </t>
        </r>
        <r>
          <rPr>
            <b/>
            <sz val="9"/>
            <color indexed="81"/>
            <rFont val="Tahoma"/>
            <family val="2"/>
          </rPr>
          <t>Módulo Admisión</t>
        </r>
        <r>
          <rPr>
            <sz val="9"/>
            <color indexed="81"/>
            <rFont val="Tahoma"/>
            <family val="2"/>
          </rPr>
          <t xml:space="preserve">, tengan registrado en el campo Pertenece a </t>
        </r>
        <r>
          <rPr>
            <b/>
            <sz val="9"/>
            <color indexed="81"/>
            <rFont val="Tahoma"/>
            <family val="2"/>
          </rPr>
          <t xml:space="preserve"> Pueblo Indigena</t>
        </r>
        <r>
          <rPr>
            <sz val="9"/>
            <color indexed="81"/>
            <rFont val="Tahoma"/>
            <family val="2"/>
          </rPr>
          <t xml:space="preserve"> el valor</t>
        </r>
        <r>
          <rPr>
            <b/>
            <sz val="9"/>
            <color indexed="81"/>
            <rFont val="Tahoma"/>
            <family val="2"/>
          </rPr>
          <t xml:space="preserve"> si</t>
        </r>
        <r>
          <rPr>
            <sz val="9"/>
            <color indexed="81"/>
            <rFont val="Tahoma"/>
            <family val="2"/>
          </rPr>
          <t xml:space="preserve"> y ademas </t>
        </r>
        <r>
          <rPr>
            <b/>
            <sz val="9"/>
            <color indexed="81"/>
            <rFont val="Tahoma"/>
            <family val="2"/>
          </rPr>
          <t xml:space="preserve">tenga seleccionado algun Pueblo indigena del listado. </t>
        </r>
      </text>
    </comment>
    <comment ref="G70" authorId="0" shapeId="0">
      <text>
        <r>
          <rPr>
            <sz val="9"/>
            <color indexed="81"/>
            <rFont val="Tahoma"/>
            <family val="2"/>
          </rPr>
          <t>Se contabilizara a los usuarios que tengan  registrada desde</t>
        </r>
        <r>
          <rPr>
            <b/>
            <sz val="9"/>
            <color indexed="81"/>
            <rFont val="Tahoma"/>
            <family val="2"/>
          </rPr>
          <t xml:space="preserve"> box </t>
        </r>
        <r>
          <rPr>
            <sz val="9"/>
            <color indexed="81"/>
            <rFont val="Tahoma"/>
            <family val="2"/>
          </rPr>
          <t xml:space="preserve">o desde el modulo de </t>
        </r>
        <r>
          <rPr>
            <b/>
            <sz val="9"/>
            <color indexed="81"/>
            <rFont val="Tahoma"/>
            <family val="2"/>
          </rPr>
          <t>inscripcion</t>
        </r>
        <r>
          <rPr>
            <sz val="9"/>
            <color indexed="81"/>
            <rFont val="Tahoma"/>
            <family val="2"/>
          </rPr>
          <t xml:space="preserve"> la alerta administrativa</t>
        </r>
        <r>
          <rPr>
            <b/>
            <sz val="9"/>
            <color indexed="81"/>
            <rFont val="Tahoma"/>
            <family val="2"/>
          </rPr>
          <t xml:space="preserve"> MIGRANTE</t>
        </r>
        <r>
          <rPr>
            <sz val="9"/>
            <color indexed="81"/>
            <rFont val="Tahoma"/>
            <family val="2"/>
          </rPr>
          <t xml:space="preserve">
</t>
        </r>
      </text>
    </comment>
    <comment ref="K70" authorId="0" shapeId="0">
      <text>
        <r>
          <rPr>
            <sz val="9"/>
            <color indexed="81"/>
            <rFont val="Tahoma"/>
            <family val="2"/>
          </rPr>
          <t xml:space="preserve">
Se contabilizara a los usuarios  que en el </t>
        </r>
        <r>
          <rPr>
            <b/>
            <sz val="9"/>
            <color indexed="81"/>
            <rFont val="Tahoma"/>
            <family val="2"/>
          </rPr>
          <t>Módulo Admisión</t>
        </r>
        <r>
          <rPr>
            <sz val="9"/>
            <color indexed="81"/>
            <rFont val="Tahoma"/>
            <family val="2"/>
          </rPr>
          <t xml:space="preserve">, tengan registrado en el campo Pertenece a </t>
        </r>
        <r>
          <rPr>
            <b/>
            <sz val="9"/>
            <color indexed="81"/>
            <rFont val="Tahoma"/>
            <family val="2"/>
          </rPr>
          <t xml:space="preserve"> Pueblo Indigena</t>
        </r>
        <r>
          <rPr>
            <sz val="9"/>
            <color indexed="81"/>
            <rFont val="Tahoma"/>
            <family val="2"/>
          </rPr>
          <t xml:space="preserve"> el valor</t>
        </r>
        <r>
          <rPr>
            <b/>
            <sz val="9"/>
            <color indexed="81"/>
            <rFont val="Tahoma"/>
            <family val="2"/>
          </rPr>
          <t xml:space="preserve"> si</t>
        </r>
        <r>
          <rPr>
            <sz val="9"/>
            <color indexed="81"/>
            <rFont val="Tahoma"/>
            <family val="2"/>
          </rPr>
          <t xml:space="preserve"> y ademas </t>
        </r>
        <r>
          <rPr>
            <b/>
            <sz val="9"/>
            <color indexed="81"/>
            <rFont val="Tahoma"/>
            <family val="2"/>
          </rPr>
          <t xml:space="preserve">tenga seleccionado algun Pueblo indigena del listado. </t>
        </r>
      </text>
    </comment>
    <comment ref="L70" authorId="0" shapeId="0">
      <text>
        <r>
          <rPr>
            <sz val="9"/>
            <color indexed="81"/>
            <rFont val="Tahoma"/>
            <family val="2"/>
          </rPr>
          <t>Se contabilizara a los usuarios que tengan  registrada desde</t>
        </r>
        <r>
          <rPr>
            <b/>
            <sz val="9"/>
            <color indexed="81"/>
            <rFont val="Tahoma"/>
            <family val="2"/>
          </rPr>
          <t xml:space="preserve"> box </t>
        </r>
        <r>
          <rPr>
            <sz val="9"/>
            <color indexed="81"/>
            <rFont val="Tahoma"/>
            <family val="2"/>
          </rPr>
          <t xml:space="preserve">o desde el modulo de </t>
        </r>
        <r>
          <rPr>
            <b/>
            <sz val="9"/>
            <color indexed="81"/>
            <rFont val="Tahoma"/>
            <family val="2"/>
          </rPr>
          <t>inscripcion</t>
        </r>
        <r>
          <rPr>
            <sz val="9"/>
            <color indexed="81"/>
            <rFont val="Tahoma"/>
            <family val="2"/>
          </rPr>
          <t xml:space="preserve"> la alerta administrativa</t>
        </r>
        <r>
          <rPr>
            <b/>
            <sz val="9"/>
            <color indexed="81"/>
            <rFont val="Tahoma"/>
            <family val="2"/>
          </rPr>
          <t xml:space="preserve"> MIGRANTE</t>
        </r>
        <r>
          <rPr>
            <sz val="9"/>
            <color indexed="81"/>
            <rFont val="Tahoma"/>
            <family val="2"/>
          </rPr>
          <t xml:space="preserve">
</t>
        </r>
      </text>
    </comment>
    <comment ref="C71" authorId="2" shapeId="0">
      <text>
        <r>
          <rPr>
            <sz val="9"/>
            <color indexed="81"/>
            <rFont val="Tahoma"/>
            <family val="2"/>
          </rPr>
          <t xml:space="preserve">Este dato aparecerá  luego de que en la atención </t>
        </r>
        <r>
          <rPr>
            <b/>
            <sz val="9"/>
            <color indexed="81"/>
            <rFont val="Tahoma"/>
            <family val="2"/>
          </rPr>
          <t xml:space="preserve">
</t>
        </r>
        <r>
          <rPr>
            <sz val="9"/>
            <color indexed="81"/>
            <rFont val="Tahoma"/>
            <family val="2"/>
          </rPr>
          <t xml:space="preserve">Registrada en el módulo </t>
        </r>
        <r>
          <rPr>
            <b/>
            <sz val="9"/>
            <color indexed="81"/>
            <rFont val="Tahoma"/>
            <family val="2"/>
          </rPr>
          <t xml:space="preserve">Box - Pacientes Citados </t>
        </r>
        <r>
          <rPr>
            <sz val="9"/>
            <color indexed="81"/>
            <rFont val="Tahoma"/>
            <family val="2"/>
          </rPr>
          <t xml:space="preserve">o en </t>
        </r>
        <r>
          <rPr>
            <b/>
            <sz val="9"/>
            <color indexed="81"/>
            <rFont val="Tahoma"/>
            <family val="2"/>
          </rPr>
          <t xml:space="preserve">Atención - Registro Atención Individual </t>
        </r>
        <r>
          <rPr>
            <sz val="9"/>
            <color indexed="81"/>
            <rFont val="Tahoma"/>
            <family val="2"/>
          </rPr>
          <t xml:space="preserve">se registre la actividad </t>
        </r>
        <r>
          <rPr>
            <b/>
            <sz val="9"/>
            <color indexed="81"/>
            <rFont val="Tahoma"/>
            <family val="2"/>
          </rPr>
          <t>Control de Salud Integral de Adolecentes Prog. Joven Sano - En espacio Amigable/diferenciado</t>
        </r>
        <r>
          <rPr>
            <sz val="9"/>
            <color indexed="81"/>
            <rFont val="Tahoma"/>
            <family val="2"/>
          </rPr>
          <t xml:space="preserve">
</t>
        </r>
      </text>
    </comment>
    <comment ref="C72" authorId="2" shapeId="0">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t>
        </r>
        <r>
          <rPr>
            <b/>
            <sz val="9"/>
            <color indexed="81"/>
            <rFont val="Tahoma"/>
            <family val="2"/>
          </rPr>
          <t xml:space="preserve"> Atención - Registro Atención Individual</t>
        </r>
        <r>
          <rPr>
            <sz val="9"/>
            <color indexed="81"/>
            <rFont val="Tahoma"/>
            <family val="2"/>
          </rPr>
          <t xml:space="preserve"> se registre la actividad</t>
        </r>
        <r>
          <rPr>
            <b/>
            <sz val="9"/>
            <color indexed="81"/>
            <rFont val="Tahoma"/>
            <family val="2"/>
          </rPr>
          <t xml:space="preserve"> Control de Salud Integral de Adolecentes Prog. Joven Sano - En otros espacios del establecimiento de salud
</t>
        </r>
      </text>
    </comment>
    <comment ref="C73" authorId="2" shapeId="0">
      <text>
        <r>
          <rPr>
            <sz val="9"/>
            <color indexed="81"/>
            <rFont val="Tahoma"/>
            <family val="2"/>
          </rPr>
          <t xml:space="preserve">Este dato aparecerá  luego de que en la atención </t>
        </r>
        <r>
          <rPr>
            <b/>
            <sz val="9"/>
            <color indexed="81"/>
            <rFont val="Tahoma"/>
            <family val="2"/>
          </rPr>
          <t xml:space="preserve">
</t>
        </r>
        <r>
          <rPr>
            <sz val="9"/>
            <color indexed="81"/>
            <rFont val="Tahoma"/>
            <family val="2"/>
          </rPr>
          <t xml:space="preserve">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se registre la actividad</t>
        </r>
        <r>
          <rPr>
            <b/>
            <sz val="9"/>
            <color indexed="81"/>
            <rFont val="Tahoma"/>
            <family val="2"/>
          </rPr>
          <t xml:space="preserve"> Control de Salud Integral de Adolecentes Prog. Joven Sano - En establecimientos educacionales</t>
        </r>
        <r>
          <rPr>
            <sz val="9"/>
            <color indexed="81"/>
            <rFont val="Tahoma"/>
            <family val="2"/>
          </rPr>
          <t xml:space="preserve">
</t>
        </r>
      </text>
    </comment>
    <comment ref="C74" authorId="2" shapeId="0">
      <text>
        <r>
          <rPr>
            <sz val="9"/>
            <color indexed="81"/>
            <rFont val="Tahoma"/>
            <family val="2"/>
          </rPr>
          <t xml:space="preserve">Este dato aparecerá  luego de que en la atención </t>
        </r>
        <r>
          <rPr>
            <b/>
            <sz val="9"/>
            <color indexed="81"/>
            <rFont val="Tahoma"/>
            <family val="2"/>
          </rPr>
          <t xml:space="preserve">
</t>
        </r>
        <r>
          <rPr>
            <sz val="9"/>
            <color indexed="81"/>
            <rFont val="Tahoma"/>
            <family val="2"/>
          </rPr>
          <t>Registrada en el módulo</t>
        </r>
        <r>
          <rPr>
            <b/>
            <sz val="9"/>
            <color indexed="81"/>
            <rFont val="Tahoma"/>
            <family val="2"/>
          </rPr>
          <t xml:space="preserve"> Box - Pacientes Citados </t>
        </r>
        <r>
          <rPr>
            <sz val="9"/>
            <color indexed="81"/>
            <rFont val="Tahoma"/>
            <family val="2"/>
          </rPr>
          <t xml:space="preserve">o en </t>
        </r>
        <r>
          <rPr>
            <b/>
            <sz val="9"/>
            <color indexed="81"/>
            <rFont val="Tahoma"/>
            <family val="2"/>
          </rPr>
          <t xml:space="preserve">Atención - Registro Atención Individual </t>
        </r>
        <r>
          <rPr>
            <sz val="9"/>
            <color indexed="81"/>
            <rFont val="Tahoma"/>
            <family val="2"/>
          </rPr>
          <t xml:space="preserve">se registre la actividad </t>
        </r>
        <r>
          <rPr>
            <b/>
            <sz val="9"/>
            <color indexed="81"/>
            <rFont val="Tahoma"/>
            <family val="2"/>
          </rPr>
          <t>Control de Salud Integral de Adolecentes Prog. Joven Sano -En otros lugares fuera del establecimiento de Salud</t>
        </r>
        <r>
          <rPr>
            <sz val="9"/>
            <color indexed="81"/>
            <rFont val="Tahoma"/>
            <family val="2"/>
          </rPr>
          <t xml:space="preserve">
</t>
        </r>
      </text>
    </comment>
    <comment ref="E78" authorId="0" shapeId="0">
      <text>
        <r>
          <rPr>
            <sz val="9"/>
            <color indexed="81"/>
            <rFont val="Tahoma"/>
            <family val="2"/>
          </rPr>
          <t xml:space="preserve">
Se contabilizara a los usuarios  que en el </t>
        </r>
        <r>
          <rPr>
            <b/>
            <sz val="9"/>
            <color indexed="81"/>
            <rFont val="Tahoma"/>
            <family val="2"/>
          </rPr>
          <t>Módulo Admisión</t>
        </r>
        <r>
          <rPr>
            <sz val="9"/>
            <color indexed="81"/>
            <rFont val="Tahoma"/>
            <family val="2"/>
          </rPr>
          <t>, tengan registrado en el campo</t>
        </r>
        <r>
          <rPr>
            <b/>
            <sz val="9"/>
            <color indexed="81"/>
            <rFont val="Tahoma"/>
            <family val="2"/>
          </rPr>
          <t xml:space="preserve"> Pertenece a  Pueblo Indigena </t>
        </r>
        <r>
          <rPr>
            <sz val="9"/>
            <color indexed="81"/>
            <rFont val="Tahoma"/>
            <family val="2"/>
          </rPr>
          <t>el valor</t>
        </r>
        <r>
          <rPr>
            <b/>
            <sz val="9"/>
            <color indexed="81"/>
            <rFont val="Tahoma"/>
            <family val="2"/>
          </rPr>
          <t xml:space="preserve"> si</t>
        </r>
        <r>
          <rPr>
            <sz val="9"/>
            <color indexed="81"/>
            <rFont val="Tahoma"/>
            <family val="2"/>
          </rPr>
          <t xml:space="preserve"> y ademas </t>
        </r>
        <r>
          <rPr>
            <b/>
            <sz val="9"/>
            <color indexed="81"/>
            <rFont val="Tahoma"/>
            <family val="2"/>
          </rPr>
          <t xml:space="preserve">tenga seleccionado algun Pueblo indigena del listado. </t>
        </r>
      </text>
    </comment>
    <comment ref="F78" authorId="0" shapeId="0">
      <text>
        <r>
          <rPr>
            <sz val="9"/>
            <color indexed="81"/>
            <rFont val="Tahoma"/>
            <family val="2"/>
          </rPr>
          <t xml:space="preserve">
Se contabilizara a los usuarios que tengan  registrada desde </t>
        </r>
        <r>
          <rPr>
            <b/>
            <sz val="9"/>
            <color indexed="81"/>
            <rFont val="Tahoma"/>
            <family val="2"/>
          </rPr>
          <t>box o desde el modulo de inscripcion</t>
        </r>
        <r>
          <rPr>
            <sz val="9"/>
            <color indexed="81"/>
            <rFont val="Tahoma"/>
            <family val="2"/>
          </rPr>
          <t xml:space="preserve"> la alerta administrativa </t>
        </r>
        <r>
          <rPr>
            <b/>
            <sz val="9"/>
            <color indexed="81"/>
            <rFont val="Tahoma"/>
            <family val="2"/>
          </rPr>
          <t>MIGRANTE</t>
        </r>
        <r>
          <rPr>
            <sz val="9"/>
            <color indexed="81"/>
            <rFont val="Tahoma"/>
            <family val="2"/>
          </rPr>
          <t xml:space="preserve">
</t>
        </r>
      </text>
    </comment>
    <comment ref="G78" authorId="0" shapeId="0">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H78" authorId="0" shapeId="0">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B80" authorId="1" shapeId="0">
      <text>
        <r>
          <rPr>
            <sz val="9"/>
            <color indexed="81"/>
            <rFont val="Tahoma"/>
            <family val="2"/>
          </rPr>
          <t>Este dato aparecerá  luego de que en la atención 
Registrada en el módulo</t>
        </r>
        <r>
          <rPr>
            <b/>
            <sz val="9"/>
            <color indexed="81"/>
            <rFont val="Tahoma"/>
            <family val="2"/>
          </rPr>
          <t xml:space="preserve"> 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 xml:space="preserve">Control de Salud Individual - Establecimiento Educacional - Kinder
</t>
        </r>
      </text>
    </comment>
    <comment ref="B81" authorId="1" shapeId="0">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Control de Salud Individual - Establecimiento Educacional - Primero Básico</t>
        </r>
        <r>
          <rPr>
            <sz val="9"/>
            <color indexed="81"/>
            <rFont val="Tahoma"/>
            <family val="2"/>
          </rPr>
          <t xml:space="preserve">
</t>
        </r>
      </text>
    </comment>
    <comment ref="B82" authorId="1" shapeId="0">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Control de Salud Individual - Establecimiento Educacional - Segundo Básico</t>
        </r>
        <r>
          <rPr>
            <sz val="9"/>
            <color indexed="81"/>
            <rFont val="Tahoma"/>
            <family val="2"/>
          </rPr>
          <t xml:space="preserve">
</t>
        </r>
      </text>
    </comment>
    <comment ref="B83" authorId="1" shapeId="0">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t>
        </r>
        <r>
          <rPr>
            <sz val="9"/>
            <color indexed="81"/>
            <rFont val="Tahoma"/>
            <family val="2"/>
          </rPr>
          <t xml:space="preserve">l se registre la actividad </t>
        </r>
        <r>
          <rPr>
            <b/>
            <sz val="9"/>
            <color indexed="81"/>
            <rFont val="Tahoma"/>
            <family val="2"/>
          </rPr>
          <t>Control de Salud Individual - Establecimiento Educacional - Tercero Básico</t>
        </r>
        <r>
          <rPr>
            <sz val="9"/>
            <color indexed="81"/>
            <rFont val="Tahoma"/>
            <family val="2"/>
          </rPr>
          <t xml:space="preserve">
</t>
        </r>
      </text>
    </comment>
    <comment ref="B84" authorId="1" shapeId="0">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t>
        </r>
        <r>
          <rPr>
            <b/>
            <sz val="9"/>
            <color indexed="81"/>
            <rFont val="Tahoma"/>
            <family val="2"/>
          </rPr>
          <t xml:space="preserve"> 
Control de Salud Individual - Establecimiento Educacional - Cuarto Básico</t>
        </r>
        <r>
          <rPr>
            <sz val="9"/>
            <color indexed="81"/>
            <rFont val="Tahoma"/>
            <family val="2"/>
          </rPr>
          <t xml:space="preserve">
</t>
        </r>
      </text>
    </comment>
    <comment ref="F86" authorId="0" shapeId="0">
      <text>
        <r>
          <rPr>
            <sz val="9"/>
            <color indexed="81"/>
            <rFont val="Tahoma"/>
            <family val="2"/>
          </rPr>
          <t xml:space="preserve">
Se contabilizara a los usuarios  que en el </t>
        </r>
        <r>
          <rPr>
            <b/>
            <sz val="9"/>
            <color indexed="81"/>
            <rFont val="Tahoma"/>
            <family val="2"/>
          </rPr>
          <t>Módulo Admisión</t>
        </r>
        <r>
          <rPr>
            <sz val="9"/>
            <color indexed="81"/>
            <rFont val="Tahoma"/>
            <family val="2"/>
          </rPr>
          <t>, tengan registrado en el campo</t>
        </r>
        <r>
          <rPr>
            <b/>
            <sz val="9"/>
            <color indexed="81"/>
            <rFont val="Tahoma"/>
            <family val="2"/>
          </rPr>
          <t xml:space="preserve"> Pertenece a  Pueblo Indigena </t>
        </r>
        <r>
          <rPr>
            <sz val="9"/>
            <color indexed="81"/>
            <rFont val="Tahoma"/>
            <family val="2"/>
          </rPr>
          <t>el valor</t>
        </r>
        <r>
          <rPr>
            <b/>
            <sz val="9"/>
            <color indexed="81"/>
            <rFont val="Tahoma"/>
            <family val="2"/>
          </rPr>
          <t xml:space="preserve"> si</t>
        </r>
        <r>
          <rPr>
            <sz val="9"/>
            <color indexed="81"/>
            <rFont val="Tahoma"/>
            <family val="2"/>
          </rPr>
          <t xml:space="preserve"> y ademas </t>
        </r>
        <r>
          <rPr>
            <b/>
            <sz val="9"/>
            <color indexed="81"/>
            <rFont val="Tahoma"/>
            <family val="2"/>
          </rPr>
          <t xml:space="preserve">tenga seleccionado algun Pueblo indigena del listado. </t>
        </r>
      </text>
    </comment>
    <comment ref="G86" authorId="0" shapeId="0">
      <text>
        <r>
          <rPr>
            <sz val="9"/>
            <color indexed="81"/>
            <rFont val="Tahoma"/>
            <family val="2"/>
          </rPr>
          <t xml:space="preserve">
Se contabilizara a los usuarios que tengan  registrada desde </t>
        </r>
        <r>
          <rPr>
            <b/>
            <sz val="9"/>
            <color indexed="81"/>
            <rFont val="Tahoma"/>
            <family val="2"/>
          </rPr>
          <t>box o desde el modulo de inscripcion</t>
        </r>
        <r>
          <rPr>
            <sz val="9"/>
            <color indexed="81"/>
            <rFont val="Tahoma"/>
            <family val="2"/>
          </rPr>
          <t xml:space="preserve"> la alerta administrativa </t>
        </r>
        <r>
          <rPr>
            <b/>
            <sz val="9"/>
            <color indexed="81"/>
            <rFont val="Tahoma"/>
            <family val="2"/>
          </rPr>
          <t>MIGRANTE</t>
        </r>
        <r>
          <rPr>
            <sz val="9"/>
            <color indexed="81"/>
            <rFont val="Tahoma"/>
            <family val="2"/>
          </rPr>
          <t xml:space="preserve">
</t>
        </r>
      </text>
    </comment>
    <comment ref="H86" authorId="0" shapeId="0">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I86" authorId="0" shapeId="0">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C88" authorId="1" shapeId="0">
      <text>
        <r>
          <rPr>
            <sz val="9"/>
            <color indexed="81"/>
            <rFont val="Tahoma"/>
            <family val="2"/>
          </rPr>
          <t xml:space="preserve">Este dato aparecerá  luego de que en la atención 
Registrada en el módulo </t>
        </r>
        <r>
          <rPr>
            <b/>
            <sz val="9"/>
            <color indexed="81"/>
            <rFont val="Tahoma"/>
            <family val="2"/>
          </rPr>
          <t>Atención - Registro Atención Grupal</t>
        </r>
        <r>
          <rPr>
            <sz val="9"/>
            <color indexed="81"/>
            <rFont val="Tahoma"/>
            <family val="2"/>
          </rPr>
          <t xml:space="preserve"> se registre la actividad </t>
        </r>
        <r>
          <rPr>
            <b/>
            <sz val="9"/>
            <color indexed="81"/>
            <rFont val="Tahoma"/>
            <family val="2"/>
          </rPr>
          <t>Control de Salud Grupal - Establecimiento Educacional - Kinder</t>
        </r>
        <r>
          <rPr>
            <sz val="9"/>
            <color indexed="81"/>
            <rFont val="Tahoma"/>
            <family val="2"/>
          </rPr>
          <t xml:space="preserve">
</t>
        </r>
      </text>
    </comment>
    <comment ref="C89" authorId="1" shapeId="0">
      <text>
        <r>
          <rPr>
            <sz val="9"/>
            <color indexed="81"/>
            <rFont val="Tahoma"/>
            <family val="2"/>
          </rPr>
          <t xml:space="preserve">Este dato aparecerá  luego de que en la atención 
Registrada en el módulo </t>
        </r>
        <r>
          <rPr>
            <b/>
            <sz val="9"/>
            <color indexed="81"/>
            <rFont val="Tahoma"/>
            <family val="2"/>
          </rPr>
          <t>Atención - Registro Atención Grupal</t>
        </r>
        <r>
          <rPr>
            <sz val="9"/>
            <color indexed="81"/>
            <rFont val="Tahoma"/>
            <family val="2"/>
          </rPr>
          <t xml:space="preserve"> se registre la actividad </t>
        </r>
        <r>
          <rPr>
            <b/>
            <sz val="9"/>
            <color indexed="81"/>
            <rFont val="Tahoma"/>
            <family val="2"/>
          </rPr>
          <t>Control de Salud Grupal - Establecimiento Educacional - Primero Básico</t>
        </r>
        <r>
          <rPr>
            <sz val="9"/>
            <color indexed="81"/>
            <rFont val="Tahoma"/>
            <family val="2"/>
          </rPr>
          <t xml:space="preserve">
</t>
        </r>
      </text>
    </comment>
    <comment ref="C90" authorId="1" shapeId="0">
      <text>
        <r>
          <rPr>
            <sz val="9"/>
            <color indexed="81"/>
            <rFont val="Tahoma"/>
            <family val="2"/>
          </rPr>
          <t>Este dato aparecerá  luego de que en la atención 
Registrada en el módulo</t>
        </r>
        <r>
          <rPr>
            <b/>
            <sz val="9"/>
            <color indexed="81"/>
            <rFont val="Tahoma"/>
            <family val="2"/>
          </rPr>
          <t xml:space="preserve"> Atención - Registro Atención Grupal</t>
        </r>
        <r>
          <rPr>
            <sz val="9"/>
            <color indexed="81"/>
            <rFont val="Tahoma"/>
            <family val="2"/>
          </rPr>
          <t xml:space="preserve"> se registre la actividad 
</t>
        </r>
        <r>
          <rPr>
            <b/>
            <sz val="9"/>
            <color indexed="81"/>
            <rFont val="Tahoma"/>
            <family val="2"/>
          </rPr>
          <t>Control de Salud Grupal - Establecimiento Educacional -Segundo Básico</t>
        </r>
        <r>
          <rPr>
            <sz val="9"/>
            <color indexed="81"/>
            <rFont val="Tahoma"/>
            <family val="2"/>
          </rPr>
          <t xml:space="preserve">
</t>
        </r>
      </text>
    </comment>
    <comment ref="C91" authorId="1" shapeId="0">
      <text>
        <r>
          <rPr>
            <sz val="9"/>
            <color indexed="81"/>
            <rFont val="Tahoma"/>
            <family val="2"/>
          </rPr>
          <t>Este dato aparecerá  luego de que en la atención 
Registrada en el módulo</t>
        </r>
        <r>
          <rPr>
            <b/>
            <sz val="9"/>
            <color indexed="81"/>
            <rFont val="Tahoma"/>
            <family val="2"/>
          </rPr>
          <t xml:space="preserve"> Atención - Registro Atención Grupal</t>
        </r>
        <r>
          <rPr>
            <sz val="9"/>
            <color indexed="81"/>
            <rFont val="Tahoma"/>
            <family val="2"/>
          </rPr>
          <t xml:space="preserve"> se registre la actividad </t>
        </r>
        <r>
          <rPr>
            <b/>
            <sz val="9"/>
            <color indexed="81"/>
            <rFont val="Tahoma"/>
            <family val="2"/>
          </rPr>
          <t>Control de Salud Grupal - Establecimiento Educacional - Tercero Básico</t>
        </r>
        <r>
          <rPr>
            <sz val="9"/>
            <color indexed="81"/>
            <rFont val="Tahoma"/>
            <family val="2"/>
          </rPr>
          <t xml:space="preserve">
</t>
        </r>
      </text>
    </comment>
    <comment ref="C92" authorId="1" shapeId="0">
      <text>
        <r>
          <rPr>
            <sz val="9"/>
            <color indexed="81"/>
            <rFont val="Tahoma"/>
            <family val="2"/>
          </rPr>
          <t xml:space="preserve">Este dato aparecerá  luego de que en la atención 
Registrada en el módulo </t>
        </r>
        <r>
          <rPr>
            <b/>
            <sz val="9"/>
            <color indexed="81"/>
            <rFont val="Tahoma"/>
            <family val="2"/>
          </rPr>
          <t>Atención - Registro Atención Grupal</t>
        </r>
        <r>
          <rPr>
            <sz val="9"/>
            <color indexed="81"/>
            <rFont val="Tahoma"/>
            <family val="2"/>
          </rPr>
          <t xml:space="preserve"> se registre la actividad </t>
        </r>
        <r>
          <rPr>
            <b/>
            <sz val="9"/>
            <color indexed="81"/>
            <rFont val="Tahoma"/>
            <family val="2"/>
          </rPr>
          <t xml:space="preserve">Control de Salud Grupal - Establecimiento Educacional - Cuarto Básico
</t>
        </r>
      </text>
    </comment>
    <comment ref="A94" authorId="0" shapeId="0">
      <text>
        <r>
          <rPr>
            <sz val="9"/>
            <color indexed="81"/>
            <rFont val="Tahoma"/>
            <family val="2"/>
          </rPr>
          <t xml:space="preserve">
</t>
        </r>
        <r>
          <rPr>
            <b/>
            <sz val="9"/>
            <color indexed="81"/>
            <rFont val="Tahoma"/>
            <family val="2"/>
          </rPr>
          <t>Ref. Manual Deis</t>
        </r>
        <r>
          <rPr>
            <sz val="9"/>
            <color indexed="81"/>
            <rFont val="Tahoma"/>
            <family val="2"/>
          </rPr>
          <t xml:space="preserve">
Reglas de Consistencia 
R.3: Los controles registrados en esta sección según corresponda deben ser incluidos en el REM A01 
secciones B y C, en el REM A06 sección A.1 y en el REM A23 sección F.
Ejemplo:
Si en una atención de un paciente G1,G2 o G3 y este control es INTEGRAL se debe registrar alguna  actividad del REM A01 (Sección A o B) , A06 (Sección A.1) y A23 (Sección E)  y además alguna de las actividades de la Sección F.</t>
        </r>
      </text>
    </comment>
    <comment ref="AG94" authorId="4" shapeId="0">
      <text>
        <r>
          <rPr>
            <sz val="9"/>
            <color indexed="81"/>
            <rFont val="Tahoma"/>
            <family val="2"/>
          </rPr>
          <t xml:space="preserve">Se contabilizara a los usuarios que tengan  registrada desde </t>
        </r>
        <r>
          <rPr>
            <b/>
            <sz val="9"/>
            <color indexed="81"/>
            <rFont val="Tahoma"/>
            <family val="2"/>
          </rPr>
          <t>box</t>
        </r>
        <r>
          <rPr>
            <sz val="9"/>
            <color indexed="81"/>
            <rFont val="Tahoma"/>
            <family val="2"/>
          </rPr>
          <t xml:space="preserve"> o desde el modulo de </t>
        </r>
        <r>
          <rPr>
            <b/>
            <sz val="9"/>
            <color indexed="81"/>
            <rFont val="Tahoma"/>
            <family val="2"/>
          </rPr>
          <t>inscripcion</t>
        </r>
        <r>
          <rPr>
            <sz val="9"/>
            <color indexed="81"/>
            <rFont val="Tahoma"/>
            <family val="2"/>
          </rPr>
          <t xml:space="preserve"> la alerta administrativa </t>
        </r>
        <r>
          <rPr>
            <b/>
            <sz val="9"/>
            <color indexed="81"/>
            <rFont val="Tahoma"/>
            <family val="2"/>
          </rPr>
          <t>MIGRANTE</t>
        </r>
        <r>
          <rPr>
            <sz val="9"/>
            <color indexed="81"/>
            <rFont val="Tahoma"/>
            <family val="2"/>
          </rPr>
          <t xml:space="preserve">
</t>
        </r>
      </text>
    </comment>
    <comment ref="AH94" authorId="4" shapeId="0">
      <text>
        <r>
          <rPr>
            <sz val="9"/>
            <color indexed="81"/>
            <rFont val="Tahoma"/>
            <family val="2"/>
          </rPr>
          <t xml:space="preserve">Se contabilizara a los usuarios  que en el </t>
        </r>
        <r>
          <rPr>
            <b/>
            <sz val="9"/>
            <color indexed="81"/>
            <rFont val="Tahoma"/>
            <family val="2"/>
          </rPr>
          <t>Módulo Admisión</t>
        </r>
        <r>
          <rPr>
            <sz val="9"/>
            <color indexed="81"/>
            <rFont val="Tahoma"/>
            <family val="2"/>
          </rPr>
          <t>, tengan registrado en el campo</t>
        </r>
        <r>
          <rPr>
            <b/>
            <sz val="9"/>
            <color indexed="81"/>
            <rFont val="Tahoma"/>
            <family val="2"/>
          </rPr>
          <t xml:space="preserve"> Pertenece a  Pueblo Indigena</t>
        </r>
        <r>
          <rPr>
            <sz val="9"/>
            <color indexed="81"/>
            <rFont val="Tahoma"/>
            <family val="2"/>
          </rPr>
          <t xml:space="preserve"> el valor </t>
        </r>
        <r>
          <rPr>
            <b/>
            <sz val="9"/>
            <color indexed="81"/>
            <rFont val="Tahoma"/>
            <family val="2"/>
          </rPr>
          <t>si</t>
        </r>
        <r>
          <rPr>
            <sz val="9"/>
            <color indexed="81"/>
            <rFont val="Tahoma"/>
            <family val="2"/>
          </rPr>
          <t xml:space="preserve"> y ademas </t>
        </r>
        <r>
          <rPr>
            <b/>
            <sz val="9"/>
            <color indexed="81"/>
            <rFont val="Tahoma"/>
            <family val="2"/>
          </rPr>
          <t xml:space="preserve">tenga seleccionado algun Pueblo indigena del listado. </t>
        </r>
        <r>
          <rPr>
            <sz val="9"/>
            <color indexed="81"/>
            <rFont val="Tahoma"/>
            <family val="2"/>
          </rPr>
          <t xml:space="preserve">
</t>
        </r>
      </text>
    </comment>
    <comment ref="B97" authorId="0" shapeId="0">
      <text>
        <r>
          <rPr>
            <sz val="9"/>
            <color indexed="81"/>
            <rFont val="Tahoma"/>
            <family val="2"/>
          </rPr>
          <t xml:space="preserve">
Este dato aparecerá  luego de que la atención registrada en Módulo de Box/Pacientes citados, o en Atención/Registro Atención Individual, se registre la siguiente actividad: 
</t>
        </r>
        <r>
          <rPr>
            <b/>
            <sz val="9"/>
            <color indexed="81"/>
            <rFont val="Tahoma"/>
            <family val="2"/>
          </rPr>
          <t>- Control Integral con Riesgo Leve (G1)</t>
        </r>
      </text>
    </comment>
    <comment ref="B98" authorId="0" shapeId="0">
      <text>
        <r>
          <rPr>
            <b/>
            <sz val="9"/>
            <color indexed="81"/>
            <rFont val="Tahoma"/>
            <family val="2"/>
          </rPr>
          <t>Priscilla Acuña:</t>
        </r>
        <r>
          <rPr>
            <sz val="9"/>
            <color indexed="81"/>
            <rFont val="Tahoma"/>
            <family val="2"/>
          </rPr>
          <t xml:space="preserve">
Este dato aparecerá  luego de que la atención registrada en Módulo de Box/Pacientes citados, o en Atención/Registro Atención Individual, se registre la actividad: 
</t>
        </r>
        <r>
          <rPr>
            <b/>
            <sz val="9"/>
            <color indexed="81"/>
            <rFont val="Tahoma"/>
            <family val="2"/>
          </rPr>
          <t>- Control Integral con Riesgo Moderado (G2)</t>
        </r>
      </text>
    </comment>
    <comment ref="B99" authorId="0" shapeId="0">
      <text>
        <r>
          <rPr>
            <sz val="9"/>
            <color indexed="81"/>
            <rFont val="Tahoma"/>
            <family val="2"/>
          </rPr>
          <t xml:space="preserve">
Este dato aparecerá  luego de que la atención registrada en Módulo de Box/Pacientes citados, o en Atención/Registro Atención Individual, se registre la actividad: 
</t>
        </r>
        <r>
          <rPr>
            <b/>
            <sz val="9"/>
            <color indexed="81"/>
            <rFont val="Tahoma"/>
            <family val="2"/>
          </rPr>
          <t>- Control Integral con Riesgo Alto (G3)</t>
        </r>
      </text>
    </comment>
    <comment ref="B100" authorId="0" shapeId="0">
      <text>
        <r>
          <rPr>
            <sz val="9"/>
            <color indexed="81"/>
            <rFont val="Tahoma"/>
            <family val="2"/>
          </rPr>
          <t xml:space="preserve">
Este dato aparecerá  luego de que la atención registrada en módulo Box/Pacientes citados, o en Atención/Registro Atención Individual, se registre la siguiente actividad: 
</t>
        </r>
        <r>
          <rPr>
            <b/>
            <sz val="9"/>
            <color indexed="81"/>
            <rFont val="Tahoma"/>
            <family val="2"/>
          </rPr>
          <t>- Seguimiento a distancia con Riesgo Leve (G1)</t>
        </r>
      </text>
    </comment>
    <comment ref="B101" authorId="0" shapeId="0">
      <text>
        <r>
          <rPr>
            <sz val="9"/>
            <color indexed="81"/>
            <rFont val="Tahoma"/>
            <family val="2"/>
          </rPr>
          <t xml:space="preserve">
Este dato aparecerá  luego de que la atención registrada en módulo Box/Pacientes citados, o en Atención/Registro Atención Individual, se registre la siguiente actividad: 
</t>
        </r>
        <r>
          <rPr>
            <b/>
            <sz val="9"/>
            <color indexed="81"/>
            <rFont val="Tahoma"/>
            <family val="2"/>
          </rPr>
          <t>- Seguimiento a distancia con Riesgo Moderado (G2)</t>
        </r>
      </text>
    </comment>
    <comment ref="B102" authorId="0" shapeId="0">
      <text>
        <r>
          <rPr>
            <sz val="9"/>
            <color indexed="81"/>
            <rFont val="Tahoma"/>
            <family val="2"/>
          </rPr>
          <t xml:space="preserve">
Este dato aparecerá  luego de que la atención registrada en Módulo de Box/Pacientes citados, o en Atención/Registro Atención Individual, se registre la actividad: 
</t>
        </r>
        <r>
          <rPr>
            <b/>
            <sz val="9"/>
            <color indexed="81"/>
            <rFont val="Tahoma"/>
            <family val="2"/>
          </rPr>
          <t>- Seguimiento a distancia con Riesgo Alto (G3)</t>
        </r>
      </text>
    </comment>
  </commentList>
</comments>
</file>

<file path=xl/comments10.xml><?xml version="1.0" encoding="utf-8"?>
<comments xmlns="http://schemas.openxmlformats.org/spreadsheetml/2006/main">
  <authors>
    <author>Nicole Cisternas</author>
    <author>Carolina Velasquez Ordonez</author>
    <author>John San Martin Retamal</author>
  </authors>
  <commentList>
    <comment ref="A9" authorId="0" shapeId="0">
      <text>
        <r>
          <rPr>
            <b/>
            <sz val="9"/>
            <color indexed="81"/>
            <rFont val="Tahoma"/>
            <family val="2"/>
          </rPr>
          <t>Seccion No Disponible</t>
        </r>
        <r>
          <rPr>
            <sz val="9"/>
            <color indexed="81"/>
            <rFont val="Tahoma"/>
            <family val="2"/>
          </rPr>
          <t xml:space="preserve">
</t>
        </r>
      </text>
    </comment>
    <comment ref="A31" authorId="0" shapeId="0">
      <text>
        <r>
          <rPr>
            <b/>
            <sz val="9"/>
            <color indexed="81"/>
            <rFont val="Tahoma"/>
            <family val="2"/>
          </rPr>
          <t>Seccion No Disponible</t>
        </r>
        <r>
          <rPr>
            <sz val="9"/>
            <color indexed="81"/>
            <rFont val="Tahoma"/>
            <family val="2"/>
          </rPr>
          <t xml:space="preserve">
</t>
        </r>
      </text>
    </comment>
    <comment ref="A53" authorId="0" shapeId="0">
      <text>
        <r>
          <rPr>
            <b/>
            <sz val="9"/>
            <color indexed="81"/>
            <rFont val="Tahoma"/>
            <family val="2"/>
          </rPr>
          <t>Seccion No Disponible</t>
        </r>
        <r>
          <rPr>
            <sz val="9"/>
            <color indexed="81"/>
            <rFont val="Tahoma"/>
            <family val="2"/>
          </rPr>
          <t xml:space="preserve">
</t>
        </r>
      </text>
    </comment>
    <comment ref="A75" authorId="0" shapeId="0">
      <text>
        <r>
          <rPr>
            <b/>
            <sz val="9"/>
            <color indexed="81"/>
            <rFont val="Tahoma"/>
            <family val="2"/>
          </rPr>
          <t>Seccion No Disponible</t>
        </r>
        <r>
          <rPr>
            <sz val="9"/>
            <color indexed="81"/>
            <rFont val="Tahoma"/>
            <family val="2"/>
          </rPr>
          <t xml:space="preserve">
</t>
        </r>
      </text>
    </comment>
    <comment ref="A97" authorId="0" shapeId="0">
      <text>
        <r>
          <rPr>
            <b/>
            <sz val="9"/>
            <color indexed="81"/>
            <rFont val="Tahoma"/>
            <family val="2"/>
          </rPr>
          <t>Seccion No Disponible</t>
        </r>
        <r>
          <rPr>
            <sz val="9"/>
            <color indexed="81"/>
            <rFont val="Tahoma"/>
            <family val="2"/>
          </rPr>
          <t xml:space="preserve">
</t>
        </r>
      </text>
    </comment>
    <comment ref="A119" authorId="0" shapeId="0">
      <text>
        <r>
          <rPr>
            <b/>
            <sz val="9"/>
            <color indexed="81"/>
            <rFont val="Tahoma"/>
            <family val="2"/>
          </rPr>
          <t>Seccion No Disponible</t>
        </r>
      </text>
    </comment>
    <comment ref="A141" authorId="0" shapeId="0">
      <text>
        <r>
          <rPr>
            <b/>
            <sz val="9"/>
            <color indexed="81"/>
            <rFont val="Tahoma"/>
            <family val="2"/>
          </rPr>
          <t>Seccion No Disponible</t>
        </r>
      </text>
    </comment>
    <comment ref="A149" authorId="0" shapeId="0">
      <text>
        <r>
          <rPr>
            <b/>
            <sz val="9"/>
            <color indexed="81"/>
            <rFont val="Tahoma"/>
            <family val="2"/>
          </rPr>
          <t>Seccion No Disponible</t>
        </r>
        <r>
          <rPr>
            <sz val="9"/>
            <color indexed="81"/>
            <rFont val="Tahoma"/>
            <family val="2"/>
          </rPr>
          <t xml:space="preserve">
</t>
        </r>
      </text>
    </comment>
    <comment ref="A157" authorId="0" shapeId="0">
      <text>
        <r>
          <rPr>
            <b/>
            <sz val="9"/>
            <color indexed="81"/>
            <rFont val="Tahoma"/>
            <family val="2"/>
          </rPr>
          <t>Seccion No Disponible</t>
        </r>
        <r>
          <rPr>
            <sz val="9"/>
            <color indexed="81"/>
            <rFont val="Tahoma"/>
            <family val="2"/>
          </rPr>
          <t xml:space="preserve">
</t>
        </r>
      </text>
    </comment>
    <comment ref="A184" authorId="0" shapeId="0">
      <text>
        <r>
          <rPr>
            <b/>
            <sz val="9"/>
            <color indexed="81"/>
            <rFont val="Tahoma"/>
            <family val="2"/>
          </rPr>
          <t>Seccion No Disponible</t>
        </r>
        <r>
          <rPr>
            <sz val="9"/>
            <color indexed="81"/>
            <rFont val="Tahoma"/>
            <family val="2"/>
          </rPr>
          <t xml:space="preserve">
</t>
        </r>
      </text>
    </comment>
    <comment ref="A211" authorId="0" shapeId="0">
      <text>
        <r>
          <rPr>
            <b/>
            <sz val="9"/>
            <color indexed="81"/>
            <rFont val="Tahoma"/>
            <family val="2"/>
          </rPr>
          <t>Seccion No Disponible</t>
        </r>
      </text>
    </comment>
    <comment ref="A222" authorId="0" shapeId="0">
      <text>
        <r>
          <rPr>
            <b/>
            <sz val="9"/>
            <color indexed="81"/>
            <rFont val="Tahoma"/>
            <family val="2"/>
          </rPr>
          <t>Seccion No Disponible</t>
        </r>
        <r>
          <rPr>
            <sz val="9"/>
            <color indexed="81"/>
            <rFont val="Tahoma"/>
            <family val="2"/>
          </rPr>
          <t xml:space="preserve">
</t>
        </r>
      </text>
    </comment>
    <comment ref="AO233" authorId="1" shapeId="0">
      <text>
        <r>
          <rPr>
            <b/>
            <sz val="9"/>
            <color indexed="81"/>
            <rFont val="Tahoma"/>
            <family val="2"/>
          </rPr>
          <t>No dsponible</t>
        </r>
        <r>
          <rPr>
            <sz val="9"/>
            <color indexed="81"/>
            <rFont val="Tahoma"/>
            <family val="2"/>
          </rPr>
          <t xml:space="preserve">
</t>
        </r>
      </text>
    </comment>
    <comment ref="AS233" authorId="1" shapeId="0">
      <text>
        <r>
          <rPr>
            <sz val="9"/>
            <color indexed="81"/>
            <rFont val="Tahoma"/>
            <family val="2"/>
          </rPr>
          <t>Este dato aparecerá, luego que en</t>
        </r>
        <r>
          <rPr>
            <b/>
            <sz val="9"/>
            <color indexed="81"/>
            <rFont val="Tahoma"/>
            <family val="2"/>
          </rPr>
          <t xml:space="preserve"> Modulo Admision,</t>
        </r>
        <r>
          <rPr>
            <sz val="9"/>
            <color indexed="81"/>
            <rFont val="Tahoma"/>
            <family val="2"/>
          </rPr>
          <t xml:space="preserve"> el paciente indique un</t>
        </r>
        <r>
          <rPr>
            <b/>
            <sz val="9"/>
            <color indexed="81"/>
            <rFont val="Tahoma"/>
            <family val="2"/>
          </rPr>
          <t xml:space="preserve"> Pueblo Originario</t>
        </r>
        <r>
          <rPr>
            <sz val="9"/>
            <color indexed="81"/>
            <rFont val="Tahoma"/>
            <family val="2"/>
          </rPr>
          <t xml:space="preserve">
</t>
        </r>
      </text>
    </comment>
    <comment ref="AU233" authorId="1" shapeId="0">
      <text>
        <r>
          <rPr>
            <sz val="9"/>
            <color indexed="81"/>
            <rFont val="Tahoma"/>
            <family val="2"/>
          </rPr>
          <t>Se contabilizara a los</t>
        </r>
        <r>
          <rPr>
            <b/>
            <sz val="9"/>
            <color indexed="81"/>
            <rFont val="Tahoma"/>
            <family val="2"/>
          </rPr>
          <t xml:space="preserve"> </t>
        </r>
        <r>
          <rPr>
            <sz val="9"/>
            <color indexed="81"/>
            <rFont val="Tahoma"/>
            <family val="2"/>
          </rPr>
          <t xml:space="preserve">pacientes que tengan en  Antecedentes del usuario APS / Pestaña </t>
        </r>
        <r>
          <rPr>
            <b/>
            <sz val="9"/>
            <color indexed="81"/>
            <rFont val="Tahoma"/>
            <family val="2"/>
          </rPr>
          <t>"Identificacion"</t>
        </r>
        <r>
          <rPr>
            <sz val="9"/>
            <color indexed="81"/>
            <rFont val="Tahoma"/>
            <family val="2"/>
          </rPr>
          <t xml:space="preserve">  Item  Alertas Adm.  </t>
        </r>
        <r>
          <rPr>
            <b/>
            <sz val="9"/>
            <color indexed="81"/>
            <rFont val="Tahoma"/>
            <family val="2"/>
          </rPr>
          <t>"MIGRANTE"</t>
        </r>
        <r>
          <rPr>
            <sz val="9"/>
            <color indexed="81"/>
            <rFont val="Tahoma"/>
            <family val="2"/>
          </rPr>
          <t xml:space="preserve">
</t>
        </r>
      </text>
    </comment>
    <comment ref="C236" authorId="2" shapeId="0">
      <text>
        <r>
          <rPr>
            <sz val="9"/>
            <color indexed="81"/>
            <rFont val="Tahoma"/>
            <family val="2"/>
          </rPr>
          <t xml:space="preserve">Este dato aparecerá  luego de que en la atención  Registrada en el Modulo </t>
        </r>
        <r>
          <rPr>
            <b/>
            <sz val="9"/>
            <color indexed="81"/>
            <rFont val="Tahoma"/>
            <family val="2"/>
          </rPr>
          <t>Box / Pacientes citados o en Atención / Registro Atención Individual</t>
        </r>
        <r>
          <rPr>
            <sz val="9"/>
            <color indexed="81"/>
            <rFont val="Tahoma"/>
            <family val="2"/>
          </rPr>
          <t xml:space="preserve"> </t>
        </r>
        <r>
          <rPr>
            <b/>
            <sz val="9"/>
            <color indexed="81"/>
            <rFont val="Tahoma"/>
            <family val="2"/>
          </rPr>
          <t xml:space="preserve">
</t>
        </r>
        <r>
          <rPr>
            <sz val="9"/>
            <color indexed="81"/>
            <rFont val="Tahoma"/>
            <family val="2"/>
          </rPr>
          <t>Registre el siguiente Procedimiento</t>
        </r>
        <r>
          <rPr>
            <b/>
            <sz val="9"/>
            <color indexed="81"/>
            <rFont val="Tahoma"/>
            <family val="2"/>
          </rPr>
          <t>:
Técnica Visual/Rapido VIH (INTRAMURO) - Gestantes Primer Exámen</t>
        </r>
      </text>
    </comment>
    <comment ref="C237" authorId="2" shapeId="0">
      <text>
        <r>
          <rPr>
            <sz val="9"/>
            <color indexed="81"/>
            <rFont val="Tahoma"/>
            <family val="2"/>
          </rPr>
          <t>Este dato aparecerá  luego de que en la atención  Registrada en el Modulo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(INTRAMURO) - Gestantes Segundo Exámen</t>
        </r>
      </text>
    </comment>
    <comment ref="C238" authorId="2" shapeId="0">
      <text>
        <r>
          <rPr>
            <sz val="9"/>
            <color indexed="81"/>
            <rFont val="Tahoma"/>
            <family val="2"/>
          </rPr>
          <t>Este dato aparecerá  luego de que en la atención  Registrada en el Modulo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(INTRAMURO) - Mujer en trabajo de pre parto o parto</t>
        </r>
      </text>
    </comment>
    <comment ref="C239" authorId="2" shapeId="0">
      <text>
        <r>
          <rPr>
            <sz val="9"/>
            <color indexed="81"/>
            <rFont val="Tahoma"/>
            <family val="2"/>
          </rPr>
          <t>Este dato aparecerá  luego de que en la atención  Registrada en el Modulo</t>
        </r>
        <r>
          <rPr>
            <b/>
            <sz val="9"/>
            <color indexed="81"/>
            <rFont val="Tahoma"/>
            <family val="2"/>
          </rPr>
          <t xml:space="preserve"> Box / Pacientes citados o en Atención / Registro Atención Individual. 
</t>
        </r>
        <r>
          <rPr>
            <sz val="9"/>
            <color indexed="81"/>
            <rFont val="Tahoma"/>
            <family val="2"/>
          </rPr>
          <t xml:space="preserve">Registre el siguiente Procedimiento:
</t>
        </r>
        <r>
          <rPr>
            <b/>
            <sz val="9"/>
            <color indexed="81"/>
            <rFont val="Tahoma"/>
            <family val="2"/>
          </rPr>
          <t xml:space="preserve">
Técnica Visual/Rapido VIH (INTRAMURO) - Personas en Control por comercio sexual</t>
        </r>
      </text>
    </comment>
    <comment ref="C240" authorId="2" shapeId="0">
      <text>
        <r>
          <rPr>
            <sz val="9"/>
            <color indexed="81"/>
            <rFont val="Tahoma"/>
            <family val="2"/>
          </rPr>
          <t>Este dato aparecerá  luego de que en la atención  Registrada en el Modulo</t>
        </r>
        <r>
          <rPr>
            <b/>
            <sz val="9"/>
            <color indexed="81"/>
            <rFont val="Tahoma"/>
            <family val="2"/>
          </rPr>
          <t xml:space="preserve"> Box / Pacientes citados o en Atención / Registro Atención Individual. 
</t>
        </r>
        <r>
          <rPr>
            <sz val="9"/>
            <color indexed="81"/>
            <rFont val="Tahoma"/>
            <family val="2"/>
          </rPr>
          <t xml:space="preserve">Registre el siguiente Procedimiento:
</t>
        </r>
        <r>
          <rPr>
            <b/>
            <sz val="9"/>
            <color indexed="81"/>
            <rFont val="Tahoma"/>
            <family val="2"/>
          </rPr>
          <t xml:space="preserve">
Técnica Visual/Rapido VIH (INTRAMURO) - Por Consulta ITS</t>
        </r>
      </text>
    </comment>
    <comment ref="C241" authorId="2" shapeId="0">
      <text>
        <r>
          <rPr>
            <sz val="9"/>
            <color indexed="81"/>
            <rFont val="Tahoma"/>
            <family val="2"/>
          </rPr>
          <t>Este dato aparecerá  luego de que en la atención  Registrada en el Modulo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(INTRAMURO) - Personas En Control de Regulacion Fecundidad, Ginecologico, Climaterio</t>
        </r>
      </text>
    </comment>
    <comment ref="C242" authorId="2" shapeId="0">
      <text>
        <r>
          <rPr>
            <sz val="9"/>
            <color indexed="81"/>
            <rFont val="Tahoma"/>
            <family val="2"/>
          </rPr>
          <t>Este dato aparecerá  luego de que en la atención  Registrada en el Modulo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(INTRAMURO) - Personas EMP/EMPAM</t>
        </r>
      </text>
    </comment>
    <comment ref="C243" authorId="2" shapeId="0">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 xml:space="preserve"> 
Registre el siguiente Procedimiento:
</t>
        </r>
        <r>
          <rPr>
            <b/>
            <sz val="9"/>
            <color indexed="81"/>
            <rFont val="Tahoma"/>
            <family val="2"/>
          </rPr>
          <t xml:space="preserve">
Técnica Visual/Rapido VIH (INTRAMURO) - Personas en Control de Salud según Ciclo Vital</t>
        </r>
      </text>
    </comment>
    <comment ref="C244" authorId="2" shapeId="0">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(INTRAMURO) - Donantes de Órganos y/o Tejidos</t>
        </r>
      </text>
    </comment>
    <comment ref="C245" authorId="2" shapeId="0">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(INTRAMURO) - Persona en Control por TBC</t>
        </r>
      </text>
    </comment>
    <comment ref="C246" authorId="2" shapeId="0">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 xml:space="preserve"> 
Registre el siguiente Procedimiento:
</t>
        </r>
        <r>
          <rPr>
            <b/>
            <sz val="9"/>
            <color indexed="81"/>
            <rFont val="Tahoma"/>
            <family val="2"/>
          </rPr>
          <t xml:space="preserve">
Técnica Visual/Rapido VIH (INTRAMURO) - Víctima de Violencia Sexual</t>
        </r>
      </text>
    </comment>
    <comment ref="C247" authorId="2" shapeId="0">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 xml:space="preserve"> 
Registre el siguiente Procedimiento:</t>
        </r>
        <r>
          <rPr>
            <b/>
            <sz val="9"/>
            <color indexed="81"/>
            <rFont val="Tahoma"/>
            <family val="2"/>
          </rPr>
          <t xml:space="preserve">
Técnica Visual/Rapido VIH (INTRAMURO) - Pareja Serodiscordante</t>
        </r>
      </text>
    </comment>
    <comment ref="C248" authorId="2" shapeId="0">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(INTRAMURO) - Pareja de Gestante VIH Positivo</t>
        </r>
      </text>
    </comment>
    <comment ref="C249" authorId="2" shapeId="0">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Registre el siguiente Procedimiento:
Técnica Visual/Rapido VIH (INTRAMURO) - Personal de Salud Expuesto a Accidente Cortopunzante</t>
        </r>
      </text>
    </comment>
    <comment ref="C250" authorId="2" shapeId="0">
      <text>
        <r>
          <rPr>
            <sz val="9"/>
            <color indexed="81"/>
            <rFont val="Tahoma"/>
            <family val="2"/>
          </rPr>
          <t xml:space="preserve">Este dato aparecerá luego de que en la atención Registrada en el Módulo </t>
        </r>
        <r>
          <rPr>
            <b/>
            <sz val="9"/>
            <color indexed="81"/>
            <rFont val="Tahoma"/>
            <family val="2"/>
          </rPr>
          <t xml:space="preserve">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(INTRAMURO) - Pacientes Fuente de Accidentes Cortopunzante</t>
        </r>
      </text>
    </comment>
    <comment ref="C251" authorId="2" shapeId="0">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(INTRAMURO) - Persona en Control por Hepatitis B</t>
        </r>
      </text>
    </comment>
    <comment ref="C252" authorId="2" shapeId="0">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(INTRAMURO) - Persona en Control por Hepatitis C</t>
        </r>
      </text>
    </comment>
    <comment ref="C253" authorId="2" shapeId="0">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 xml:space="preserve"> 
Registre el siguiente Procedimiento:</t>
        </r>
        <r>
          <rPr>
            <b/>
            <sz val="9"/>
            <color indexed="81"/>
            <rFont val="Tahoma"/>
            <family val="2"/>
          </rPr>
          <t xml:space="preserve">
Técnica Visual/Rapido VIH (INTRAMURO) - Consultantes por Morbilidad</t>
        </r>
      </text>
    </comment>
    <comment ref="C254" authorId="2" shapeId="0">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 xml:space="preserve"> 
Registre el siguiente Procedimiento:</t>
        </r>
        <r>
          <rPr>
            <b/>
            <sz val="9"/>
            <color indexed="81"/>
            <rFont val="Tahoma"/>
            <family val="2"/>
          </rPr>
          <t xml:space="preserve">
Técnica Visual/Rapido VIH (INTRAMURO) - Por Consulta Espontánea</t>
        </r>
      </text>
    </comment>
    <comment ref="C255" authorId="2" shapeId="0">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(EXTRAMURO) - Centros Penitenciarios</t>
        </r>
      </text>
    </comment>
    <comment ref="C256" authorId="2" shapeId="0">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(EXTRAMURO) - Centros Sename</t>
        </r>
      </text>
    </comment>
    <comment ref="C257" authorId="2" shapeId="0">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(EXTRAMURO) - Centros educacionales</t>
        </r>
      </text>
    </comment>
    <comment ref="C258" authorId="2" shapeId="0">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(EXTRAMURO) - Otros </t>
        </r>
      </text>
    </comment>
    <comment ref="M260" authorId="1" shapeId="0">
      <text>
        <r>
          <rPr>
            <sz val="9"/>
            <color indexed="81"/>
            <rFont val="Tahoma"/>
            <family val="2"/>
          </rPr>
          <t>Este dato aparecerá, luego que en</t>
        </r>
        <r>
          <rPr>
            <b/>
            <sz val="9"/>
            <color indexed="81"/>
            <rFont val="Tahoma"/>
            <family val="2"/>
          </rPr>
          <t xml:space="preserve"> Modulo Admision,</t>
        </r>
        <r>
          <rPr>
            <sz val="9"/>
            <color indexed="81"/>
            <rFont val="Tahoma"/>
            <family val="2"/>
          </rPr>
          <t xml:space="preserve"> el paciente indique un</t>
        </r>
        <r>
          <rPr>
            <b/>
            <sz val="9"/>
            <color indexed="81"/>
            <rFont val="Tahoma"/>
            <family val="2"/>
          </rPr>
          <t xml:space="preserve"> Pueblo Originario</t>
        </r>
        <r>
          <rPr>
            <sz val="9"/>
            <color indexed="81"/>
            <rFont val="Tahoma"/>
            <family val="2"/>
          </rPr>
          <t xml:space="preserve">
</t>
        </r>
      </text>
    </comment>
    <comment ref="N260" authorId="1" shapeId="0">
      <text>
        <r>
          <rPr>
            <sz val="9"/>
            <color indexed="81"/>
            <rFont val="Tahoma"/>
            <family val="2"/>
          </rPr>
          <t xml:space="preserve">Se contabilizara a los pacientes que tengan en  Antecedentes del usuario APS / Pestaña </t>
        </r>
        <r>
          <rPr>
            <b/>
            <sz val="9"/>
            <color indexed="81"/>
            <rFont val="Tahoma"/>
            <family val="2"/>
          </rPr>
          <t xml:space="preserve">"Identificacion" </t>
        </r>
        <r>
          <rPr>
            <sz val="9"/>
            <color indexed="81"/>
            <rFont val="Tahoma"/>
            <family val="2"/>
          </rPr>
          <t xml:space="preserve"> Item  Alertas Adm. </t>
        </r>
        <r>
          <rPr>
            <b/>
            <sz val="9"/>
            <color indexed="81"/>
            <rFont val="Tahoma"/>
            <family val="2"/>
          </rPr>
          <t xml:space="preserve"> "MIGRANTE"</t>
        </r>
      </text>
    </comment>
    <comment ref="B262" authorId="2" shapeId="0">
      <text>
        <r>
          <rPr>
            <sz val="9"/>
            <color indexed="81"/>
            <rFont val="Tahoma"/>
            <family val="2"/>
          </rPr>
          <t>Este dato aparecerá luego de que en la atención 
Registrada en el Módulo</t>
        </r>
        <r>
          <rPr>
            <b/>
            <sz val="9"/>
            <color indexed="81"/>
            <rFont val="Tahoma"/>
            <family val="2"/>
          </rPr>
          <t xml:space="preserve"> Box / Pacientes citados o Agregar Documentos a una Atención
</t>
        </r>
        <r>
          <rPr>
            <sz val="9"/>
            <color indexed="81"/>
            <rFont val="Tahoma"/>
            <family val="2"/>
          </rPr>
          <t xml:space="preserve">Se complete el Formulario </t>
        </r>
        <r>
          <rPr>
            <b/>
            <sz val="9"/>
            <color indexed="81"/>
            <rFont val="Tahoma"/>
            <family val="2"/>
          </rPr>
          <t>Gestante y Puérpera</t>
        </r>
        <r>
          <rPr>
            <sz val="9"/>
            <color indexed="81"/>
            <rFont val="Tahoma"/>
            <family val="2"/>
          </rPr>
          <t xml:space="preserve"> en la Sección</t>
        </r>
        <r>
          <rPr>
            <b/>
            <sz val="9"/>
            <color indexed="81"/>
            <rFont val="Tahoma"/>
            <family val="2"/>
          </rPr>
          <t xml:space="preserve"> Resultado Control Prenatal </t>
        </r>
        <r>
          <rPr>
            <sz val="9"/>
            <color indexed="81"/>
            <rFont val="Tahoma"/>
            <family val="2"/>
          </rPr>
          <t>en el campo</t>
        </r>
        <r>
          <rPr>
            <b/>
            <sz val="9"/>
            <color indexed="81"/>
            <rFont val="Tahoma"/>
            <family val="2"/>
          </rPr>
          <t xml:space="preserve"> ¿Primer control de embarazo? </t>
        </r>
        <r>
          <rPr>
            <sz val="9"/>
            <color indexed="81"/>
            <rFont val="Tahoma"/>
            <family val="2"/>
          </rPr>
          <t>el valor</t>
        </r>
        <r>
          <rPr>
            <b/>
            <sz val="9"/>
            <color indexed="81"/>
            <rFont val="Tahoma"/>
            <family val="2"/>
          </rPr>
          <t xml:space="preserve"> "SI"
</t>
        </r>
        <r>
          <rPr>
            <sz val="9"/>
            <color indexed="81"/>
            <rFont val="Tahoma"/>
            <family val="2"/>
          </rPr>
          <t xml:space="preserve">Además agregar la actividad </t>
        </r>
        <r>
          <rPr>
            <b/>
            <sz val="9"/>
            <color indexed="81"/>
            <rFont val="Tahoma"/>
            <family val="2"/>
          </rPr>
          <t xml:space="preserve">Examen de Chagas Solicitado
(Se Considerara la Fecha del Formulario Para Ser Contabilizado en el Mes que Corresponde)
</t>
        </r>
      </text>
    </comment>
    <comment ref="B263" authorId="2" shapeId="0">
      <text>
        <r>
          <rPr>
            <sz val="9"/>
            <color indexed="81"/>
            <rFont val="Tahoma"/>
            <family val="2"/>
          </rPr>
          <t xml:space="preserve">Este dato aparecerá luego de que en la atención Registrada en el Módulo </t>
        </r>
        <r>
          <rPr>
            <b/>
            <sz val="9"/>
            <color indexed="81"/>
            <rFont val="Tahoma"/>
            <family val="2"/>
          </rPr>
          <t xml:space="preserve">Box / Pacientes citados </t>
        </r>
        <r>
          <rPr>
            <sz val="9"/>
            <color indexed="81"/>
            <rFont val="Tahoma"/>
            <family val="2"/>
          </rPr>
          <t xml:space="preserve">o en </t>
        </r>
        <r>
          <rPr>
            <b/>
            <sz val="9"/>
            <color indexed="81"/>
            <rFont val="Tahoma"/>
            <family val="2"/>
          </rPr>
          <t>Atención / Registro Atención Individual</t>
        </r>
        <r>
          <rPr>
            <sz val="9"/>
            <color indexed="81"/>
            <rFont val="Tahoma"/>
            <family val="2"/>
          </rPr>
          <t xml:space="preserve">. 
Registre las actividades: </t>
        </r>
        <r>
          <rPr>
            <b/>
            <sz val="9"/>
            <color indexed="81"/>
            <rFont val="Tahoma"/>
            <family val="2"/>
          </rPr>
          <t>Control Prenatal</t>
        </r>
        <r>
          <rPr>
            <sz val="9"/>
            <color indexed="81"/>
            <rFont val="Tahoma"/>
            <family val="2"/>
          </rPr>
          <t xml:space="preserve"> y </t>
        </r>
        <r>
          <rPr>
            <b/>
            <sz val="9"/>
            <color indexed="81"/>
            <rFont val="Tahoma"/>
            <family val="2"/>
          </rPr>
          <t>Examen de Chagas Informado.</t>
        </r>
      </text>
    </comment>
    <comment ref="B264" authorId="2" shapeId="0">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Registre las actividades:</t>
        </r>
        <r>
          <rPr>
            <b/>
            <sz val="9"/>
            <color indexed="81"/>
            <rFont val="Tahoma"/>
            <family val="2"/>
          </rPr>
          <t xml:space="preserve"> Control Prenatal </t>
        </r>
        <r>
          <rPr>
            <sz val="9"/>
            <color indexed="81"/>
            <rFont val="Tahoma"/>
            <family val="2"/>
          </rPr>
          <t xml:space="preserve">y </t>
        </r>
        <r>
          <rPr>
            <b/>
            <sz val="9"/>
            <color indexed="81"/>
            <rFont val="Tahoma"/>
            <family val="2"/>
          </rPr>
          <t>Examen de Chagas Confirmado</t>
        </r>
        <r>
          <rPr>
            <sz val="9"/>
            <color indexed="81"/>
            <rFont val="Tahoma"/>
            <family val="2"/>
          </rPr>
          <t>.</t>
        </r>
      </text>
    </comment>
    <comment ref="B265" authorId="2" shapeId="0">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Gestantes que ingresan a maternidad sin examen de enfermedad de Chagas.</t>
        </r>
      </text>
    </comment>
    <comment ref="B266" authorId="2" shapeId="0">
      <text>
        <r>
          <rPr>
            <sz val="9"/>
            <color indexed="81"/>
            <rFont val="Tahoma"/>
            <family val="2"/>
          </rPr>
          <t>Este dato aparecerá luego de que en la atención 
Registrada en el Módulo</t>
        </r>
        <r>
          <rPr>
            <b/>
            <sz val="9"/>
            <color indexed="81"/>
            <rFont val="Tahoma"/>
            <family val="2"/>
          </rPr>
          <t xml:space="preserve"> Box / Pacientes citados o Atención - Atención Individual
</t>
        </r>
        <r>
          <rPr>
            <sz val="9"/>
            <color indexed="81"/>
            <rFont val="Tahoma"/>
            <family val="2"/>
          </rPr>
          <t>Se registre las actividades:</t>
        </r>
        <r>
          <rPr>
            <b/>
            <sz val="9"/>
            <color indexed="81"/>
            <rFont val="Tahoma"/>
            <family val="2"/>
          </rPr>
          <t xml:space="preserve">  Examen de Chagas Solicitado </t>
        </r>
        <r>
          <rPr>
            <sz val="9"/>
            <color indexed="81"/>
            <rFont val="Tahoma"/>
            <family val="2"/>
          </rPr>
          <t xml:space="preserve">y </t>
        </r>
        <r>
          <rPr>
            <b/>
            <sz val="9"/>
            <color indexed="81"/>
            <rFont val="Tahoma"/>
            <family val="2"/>
          </rPr>
          <t xml:space="preserve">Control Preconcepcional.
</t>
        </r>
      </text>
    </comment>
    <comment ref="S268" authorId="1" shapeId="0">
      <text>
        <r>
          <rPr>
            <sz val="9"/>
            <color indexed="81"/>
            <rFont val="Tahoma"/>
            <family val="2"/>
          </rPr>
          <t>Este dato aparecerá, luego que en</t>
        </r>
        <r>
          <rPr>
            <b/>
            <sz val="9"/>
            <color indexed="81"/>
            <rFont val="Tahoma"/>
            <family val="2"/>
          </rPr>
          <t xml:space="preserve"> Modulo Admision,</t>
        </r>
        <r>
          <rPr>
            <sz val="9"/>
            <color indexed="81"/>
            <rFont val="Tahoma"/>
            <family val="2"/>
          </rPr>
          <t xml:space="preserve"> el paciente indique un</t>
        </r>
        <r>
          <rPr>
            <b/>
            <sz val="9"/>
            <color indexed="81"/>
            <rFont val="Tahoma"/>
            <family val="2"/>
          </rPr>
          <t xml:space="preserve"> Pueblo Originario</t>
        </r>
        <r>
          <rPr>
            <sz val="9"/>
            <color indexed="81"/>
            <rFont val="Tahoma"/>
            <family val="2"/>
          </rPr>
          <t xml:space="preserve">
</t>
        </r>
      </text>
    </comment>
    <comment ref="T268" authorId="1" shapeId="0">
      <text>
        <r>
          <rPr>
            <sz val="9"/>
            <color indexed="81"/>
            <rFont val="Tahoma"/>
            <family val="2"/>
          </rPr>
          <t xml:space="preserve">Se contabilizara a los pacientes que tengan en  Antecedentes del usuario APS / Pestaña </t>
        </r>
        <r>
          <rPr>
            <b/>
            <sz val="9"/>
            <color indexed="81"/>
            <rFont val="Tahoma"/>
            <family val="2"/>
          </rPr>
          <t xml:space="preserve">"Identificacion" </t>
        </r>
        <r>
          <rPr>
            <sz val="9"/>
            <color indexed="81"/>
            <rFont val="Tahoma"/>
            <family val="2"/>
          </rPr>
          <t xml:space="preserve"> Item  Alertas Adm. </t>
        </r>
        <r>
          <rPr>
            <b/>
            <sz val="9"/>
            <color indexed="81"/>
            <rFont val="Tahoma"/>
            <family val="2"/>
          </rPr>
          <t xml:space="preserve"> "MIGRANTE"</t>
        </r>
      </text>
    </comment>
    <comment ref="B270" authorId="2" shapeId="0">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Hijos/as de Madre con Enfermedad de Chagas nacidos en el periodo.</t>
        </r>
      </text>
    </comment>
    <comment ref="B271" authorId="2" shapeId="0">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Hijos/as de Madre con Enfermedad de Chagas con diagnóstico directo realizado.</t>
        </r>
      </text>
    </comment>
    <comment ref="B272" authorId="2" shapeId="0">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Hijos/as de Madre con Enfermedad de Chagas con diagnóstico finalizado e informado (1° muestra).</t>
        </r>
      </text>
    </comment>
    <comment ref="B273" authorId="2" shapeId="0">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Hijos/as de Madre con Enfermedad de Chagas con diagnóstico finalizado e informado (2° muestra).</t>
        </r>
      </text>
    </comment>
    <comment ref="B274" authorId="2" shapeId="0">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Hijos/as de Madre con enfermedad de Chagas con diagnóstico finalizado e informado (3° muestra).</t>
        </r>
      </text>
    </comment>
    <comment ref="B280" authorId="2" shapeId="0">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Personas con enfermedad de Chagas que ingresan a tratamiento farmacológico en el periodo (nifurtimox).</t>
        </r>
      </text>
    </comment>
    <comment ref="B281" authorId="2" shapeId="0">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Personas con enfermedad de Chagas que suspenden o rechazan tratamiento farmacológico en el periodo (nifurtimox).</t>
        </r>
      </text>
    </comment>
    <comment ref="B282" authorId="2" shapeId="0">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Personas con enfermedad de Chagas que finalizan tratamiento farmacológico en el periodo (nifurtimox).</t>
        </r>
      </text>
    </comment>
    <comment ref="B283" authorId="2" shapeId="0">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Personas con enfermedad de Chagas que ingresan a tratamiento farmacológico en el periodo (benznidazol).</t>
        </r>
      </text>
    </comment>
    <comment ref="B284" authorId="2" shapeId="0">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Personas con enfermedad de Chagas que suspenden o rechazan tratamiento farmacológico en el periodo (benznidazol).</t>
        </r>
      </text>
    </comment>
    <comment ref="B285" authorId="2" shapeId="0">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Personas con enfermedad de Chagas que finalizan tratamiento farmacológico en el periodo (benznidazol).</t>
        </r>
      </text>
    </comment>
    <comment ref="AC287" authorId="1" shapeId="0">
      <text>
        <r>
          <rPr>
            <sz val="9"/>
            <color indexed="81"/>
            <rFont val="Tahoma"/>
            <family val="2"/>
          </rPr>
          <t>Este dato aparecerá, luego que en</t>
        </r>
        <r>
          <rPr>
            <b/>
            <sz val="9"/>
            <color indexed="81"/>
            <rFont val="Tahoma"/>
            <family val="2"/>
          </rPr>
          <t xml:space="preserve"> Modulo Admision,</t>
        </r>
        <r>
          <rPr>
            <sz val="9"/>
            <color indexed="81"/>
            <rFont val="Tahoma"/>
            <family val="2"/>
          </rPr>
          <t xml:space="preserve"> el paciente indique un</t>
        </r>
        <r>
          <rPr>
            <b/>
            <sz val="9"/>
            <color indexed="81"/>
            <rFont val="Tahoma"/>
            <family val="2"/>
          </rPr>
          <t xml:space="preserve"> Pueblo Originario</t>
        </r>
        <r>
          <rPr>
            <sz val="9"/>
            <color indexed="81"/>
            <rFont val="Tahoma"/>
            <family val="2"/>
          </rPr>
          <t xml:space="preserve">
</t>
        </r>
      </text>
    </comment>
    <comment ref="AD287" authorId="1" shapeId="0">
      <text>
        <r>
          <rPr>
            <sz val="9"/>
            <color indexed="81"/>
            <rFont val="Tahoma"/>
            <family val="2"/>
          </rPr>
          <t xml:space="preserve">Se contabilizara a los pacientes que tengan en  Antecedentes del usuario APS / Pestaña </t>
        </r>
        <r>
          <rPr>
            <b/>
            <sz val="9"/>
            <color indexed="81"/>
            <rFont val="Tahoma"/>
            <family val="2"/>
          </rPr>
          <t xml:space="preserve">"Identificacion" </t>
        </r>
        <r>
          <rPr>
            <sz val="9"/>
            <color indexed="81"/>
            <rFont val="Tahoma"/>
            <family val="2"/>
          </rPr>
          <t xml:space="preserve"> Item  Alertas Adm. </t>
        </r>
        <r>
          <rPr>
            <b/>
            <sz val="9"/>
            <color indexed="81"/>
            <rFont val="Tahoma"/>
            <family val="2"/>
          </rPr>
          <t xml:space="preserve"> "MIGRANTE"</t>
        </r>
      </text>
    </comment>
    <comment ref="B290" authorId="2" shapeId="0">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Donantes confirmados con enfermedad de Chagas en el periodo.</t>
        </r>
      </text>
    </comment>
    <comment ref="B291" authorId="2" shapeId="0">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Donantes confirmados e  informados de su condición serologica para enfermedad de Chagas.</t>
        </r>
      </text>
    </comment>
    <comment ref="AK293" authorId="1" shapeId="0">
      <text>
        <r>
          <rPr>
            <sz val="9"/>
            <color indexed="81"/>
            <rFont val="Tahoma"/>
            <family val="2"/>
          </rPr>
          <t>Este dato aparecerá, luego que en</t>
        </r>
        <r>
          <rPr>
            <b/>
            <sz val="9"/>
            <color indexed="81"/>
            <rFont val="Tahoma"/>
            <family val="2"/>
          </rPr>
          <t xml:space="preserve"> Modulo Admision,</t>
        </r>
        <r>
          <rPr>
            <sz val="9"/>
            <color indexed="81"/>
            <rFont val="Tahoma"/>
            <family val="2"/>
          </rPr>
          <t xml:space="preserve"> el paciente indique un</t>
        </r>
        <r>
          <rPr>
            <b/>
            <sz val="9"/>
            <color indexed="81"/>
            <rFont val="Tahoma"/>
            <family val="2"/>
          </rPr>
          <t xml:space="preserve"> Pueblo Originario</t>
        </r>
        <r>
          <rPr>
            <sz val="9"/>
            <color indexed="81"/>
            <rFont val="Tahoma"/>
            <family val="2"/>
          </rPr>
          <t xml:space="preserve">
</t>
        </r>
      </text>
    </comment>
    <comment ref="AL293" authorId="1" shapeId="0">
      <text>
        <r>
          <rPr>
            <sz val="9"/>
            <color indexed="81"/>
            <rFont val="Tahoma"/>
            <family val="2"/>
          </rPr>
          <t xml:space="preserve">Se contabilizara a los pacientes que tengan en  Antecedentes del usuario APS / Pestaña </t>
        </r>
        <r>
          <rPr>
            <b/>
            <sz val="9"/>
            <color indexed="81"/>
            <rFont val="Tahoma"/>
            <family val="2"/>
          </rPr>
          <t xml:space="preserve">"Identificacion" </t>
        </r>
        <r>
          <rPr>
            <sz val="9"/>
            <color indexed="81"/>
            <rFont val="Tahoma"/>
            <family val="2"/>
          </rPr>
          <t xml:space="preserve"> Item  Alertas Adm. </t>
        </r>
        <r>
          <rPr>
            <b/>
            <sz val="9"/>
            <color indexed="81"/>
            <rFont val="Tahoma"/>
            <family val="2"/>
          </rPr>
          <t xml:space="preserve"> "MIGRANTE"</t>
        </r>
      </text>
    </comment>
    <comment ref="B296" authorId="2" shapeId="0">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Control Con Chagas Crónico.</t>
        </r>
      </text>
    </comment>
    <comment ref="B297" authorId="2" shapeId="0">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Estudio de  contactos familiares de un caso por Infección por T cruzi.</t>
        </r>
      </text>
    </comment>
    <comment ref="B298" authorId="2" shapeId="0">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Casos contactos familiares confirmados por Infección por T cruzi.</t>
        </r>
      </text>
    </comment>
  </commentList>
</comments>
</file>

<file path=xl/comments11.xml><?xml version="1.0" encoding="utf-8"?>
<comments xmlns="http://schemas.openxmlformats.org/spreadsheetml/2006/main">
  <authors>
    <author>Rene Figueroa Rocha</author>
  </authors>
  <commentList>
    <comment ref="L9" authorId="0" shapeId="0">
      <text>
        <r>
          <rPr>
            <sz val="9"/>
            <color indexed="81"/>
            <rFont val="Tahoma"/>
            <family val="2"/>
          </rPr>
          <t>Este dato aparecera luego 
que el Modulo Admisión el paciente indique un</t>
        </r>
        <r>
          <rPr>
            <b/>
            <sz val="9"/>
            <color indexed="81"/>
            <rFont val="Tahoma"/>
            <family val="2"/>
          </rPr>
          <t xml:space="preserve"> Pueblo Originario</t>
        </r>
      </text>
    </comment>
    <comment ref="M9" authorId="0" shapeId="0">
      <text>
        <r>
          <rPr>
            <sz val="9"/>
            <color indexed="81"/>
            <rFont val="Tahoma"/>
            <family val="2"/>
          </rPr>
          <t xml:space="preserve">Se contabilizarán a los pacientes que tengan en  </t>
        </r>
        <r>
          <rPr>
            <b/>
            <sz val="9"/>
            <color indexed="81"/>
            <rFont val="Tahoma"/>
            <family val="2"/>
          </rPr>
          <t>Antecedentes del usuario APS / Pestaña "Identificacion"  Item  Alertas Adm.  "MIGRANTE"</t>
        </r>
      </text>
    </comment>
    <comment ref="A12" authorId="0"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"Gestantes con 1° test no treponémico reactivo en este embarazo con  penicilina administrada en APS"</t>
        </r>
      </text>
    </comment>
    <comment ref="A13" authorId="0" shapeId="0">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t>
        </r>
        <r>
          <rPr>
            <sz val="9"/>
            <color indexed="81"/>
            <rFont val="Tahoma"/>
            <family val="2"/>
          </rPr>
          <t>l el profesional registre la actividad</t>
        </r>
        <r>
          <rPr>
            <b/>
            <sz val="9"/>
            <color indexed="81"/>
            <rFont val="Tahoma"/>
            <family val="2"/>
          </rPr>
          <t xml:space="preserve"> "Gestantes con 1° test no treponémico reactivo - en APS"</t>
        </r>
      </text>
    </comment>
    <comment ref="A15" authorId="0" shapeId="0">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 "</t>
        </r>
        <r>
          <rPr>
            <b/>
            <sz val="9"/>
            <color indexed="81"/>
            <rFont val="Tahoma"/>
            <family val="2"/>
          </rPr>
          <t>Gestantes con 1° test no treponémico reactivo en este embarazo  con penicilina administrada en especialidades"</t>
        </r>
      </text>
    </comment>
    <comment ref="A16" authorId="0" shapeId="0">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 xml:space="preserve">el profesional registre la actividad </t>
        </r>
        <r>
          <rPr>
            <b/>
            <sz val="9"/>
            <color indexed="81"/>
            <rFont val="Tahoma"/>
            <family val="2"/>
          </rPr>
          <t>Gestantes con 1° test no treponémico reactivo - en especialidades</t>
        </r>
      </text>
    </comment>
    <comment ref="A18" authorId="0" shapeId="0">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 "</t>
        </r>
        <r>
          <rPr>
            <b/>
            <sz val="9"/>
            <color indexed="81"/>
            <rFont val="Tahoma"/>
            <family val="2"/>
          </rPr>
          <t>Gestantes con 1° test no treponemico reactivo en le embarazo con  penicilina administrada al parto"</t>
        </r>
      </text>
    </comment>
    <comment ref="A19" authorId="0"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"Gestantes con 1° test no treponémico reactivo - en parto"</t>
        </r>
      </text>
    </comment>
    <comment ref="C21" authorId="0" shapeId="0">
      <text>
        <r>
          <rPr>
            <sz val="9"/>
            <color indexed="81"/>
            <rFont val="Tahoma"/>
            <family val="2"/>
          </rPr>
          <t>Este dato aparecera luego 
que el Modulo Admisión el paciente indique un</t>
        </r>
        <r>
          <rPr>
            <b/>
            <sz val="9"/>
            <color indexed="81"/>
            <rFont val="Tahoma"/>
            <family val="2"/>
          </rPr>
          <t xml:space="preserve"> Pueblo Originario</t>
        </r>
      </text>
    </comment>
    <comment ref="D21" authorId="0" shapeId="0">
      <text>
        <r>
          <rPr>
            <sz val="9"/>
            <color indexed="81"/>
            <rFont val="Tahoma"/>
            <family val="2"/>
          </rPr>
          <t>Se contabilizarán a los pacientes que tengan en  Antecedentes del usuario</t>
        </r>
        <r>
          <rPr>
            <b/>
            <sz val="9"/>
            <color indexed="81"/>
            <rFont val="Tahoma"/>
            <family val="2"/>
          </rPr>
          <t xml:space="preserve"> APS / Pestaña "Identificacion"  Item  Alertas Adm.  "MIGRANTE"</t>
        </r>
      </text>
    </comment>
    <comment ref="A22" authorId="0"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 "</t>
        </r>
        <r>
          <rPr>
            <b/>
            <sz val="9"/>
            <color indexed="81"/>
            <rFont val="Tahoma"/>
            <family val="2"/>
          </rPr>
          <t>Recién nacido/a expuesto a sífilis  - Resive tratamiento para sífilis congénita al nacer"</t>
        </r>
      </text>
    </comment>
    <comment ref="A23" authorId="0" shapeId="0">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"Recién nacido/a expuesto a sífilis"</t>
        </r>
      </text>
    </comment>
    <comment ref="L25" authorId="0" shapeId="0">
      <text>
        <r>
          <rPr>
            <sz val="9"/>
            <color indexed="81"/>
            <rFont val="Tahoma"/>
            <family val="2"/>
          </rPr>
          <t>Este dato aparecera luego 
que el Modulo Admisión el paciente indique un</t>
        </r>
        <r>
          <rPr>
            <b/>
            <sz val="9"/>
            <color indexed="81"/>
            <rFont val="Tahoma"/>
            <family val="2"/>
          </rPr>
          <t xml:space="preserve"> Pueblo Originario</t>
        </r>
      </text>
    </comment>
    <comment ref="M25" authorId="0" shapeId="0">
      <text>
        <r>
          <rPr>
            <sz val="9"/>
            <color indexed="81"/>
            <rFont val="Tahoma"/>
            <family val="2"/>
          </rPr>
          <t xml:space="preserve">Se contabilizarán a los pacientes que tengan en  Antecedentes del usuario </t>
        </r>
        <r>
          <rPr>
            <b/>
            <sz val="9"/>
            <color indexed="81"/>
            <rFont val="Tahoma"/>
            <family val="2"/>
          </rPr>
          <t>APS / Pestaña "Identificacion"  Item  Alertas Adm.  "MIGRANTE"</t>
        </r>
      </text>
    </comment>
    <comment ref="A27" authorId="0"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 "</t>
        </r>
        <r>
          <rPr>
            <b/>
            <sz val="9"/>
            <color indexed="81"/>
            <rFont val="Tahoma"/>
            <family val="2"/>
          </rPr>
          <t>Mujer con serología reactiva para sífilis con aborto menor o igual a 19+6 semanas o  menor a 500 grs"</t>
        </r>
      </text>
    </comment>
    <comment ref="A28" authorId="0" shapeId="0">
      <text>
        <r>
          <rPr>
            <sz val="9"/>
            <color indexed="81"/>
            <rFont val="Tahoma"/>
            <family val="2"/>
          </rPr>
          <t>Este dato aparecerá luego de que en la atención</t>
        </r>
        <r>
          <rPr>
            <b/>
            <sz val="9"/>
            <color indexed="81"/>
            <rFont val="Tahoma"/>
            <family val="2"/>
          </rPr>
          <t xml:space="preserve"> Registrada Modulo box, Pacientes Citados o en Módulo de Atención, Registro Atención Individual</t>
        </r>
        <r>
          <rPr>
            <sz val="9"/>
            <color indexed="81"/>
            <rFont val="Tahoma"/>
            <family val="2"/>
          </rPr>
          <t xml:space="preserve"> el profesional registre la actividad "</t>
        </r>
        <r>
          <rPr>
            <b/>
            <sz val="9"/>
            <color indexed="81"/>
            <rFont val="Tahoma"/>
            <family val="2"/>
          </rPr>
          <t>Mujer con aborto menor o igual a 19+6 semanas o  menor a 500 grs"</t>
        </r>
      </text>
    </comment>
    <comment ref="A29" authorId="0" shapeId="0">
      <text>
        <r>
          <rPr>
            <sz val="9"/>
            <color indexed="81"/>
            <rFont val="Tahoma"/>
            <family val="2"/>
          </rPr>
          <t xml:space="preserve">Este dato aparecerá luego de que en la atención </t>
        </r>
        <r>
          <rPr>
            <b/>
            <sz val="9"/>
            <color indexed="81"/>
            <rFont val="Tahoma"/>
            <family val="2"/>
          </rPr>
          <t xml:space="preserve">Registrada Modulo box, Pacientes Citados o en Módulo de Atención, Registro Atención Individual </t>
        </r>
        <r>
          <rPr>
            <sz val="9"/>
            <color indexed="81"/>
            <rFont val="Tahoma"/>
            <family val="2"/>
          </rPr>
          <t>el profesional registre la actividad</t>
        </r>
        <r>
          <rPr>
            <b/>
            <sz val="9"/>
            <color indexed="81"/>
            <rFont val="Tahoma"/>
            <family val="2"/>
          </rPr>
          <t xml:space="preserve"> "Mujer con serología reactiva para sífilis con aborto entre 20 y 21+6 semanas o  mayor a 500 grs"</t>
        </r>
      </text>
    </comment>
    <comment ref="A30" authorId="0" shapeId="0">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 "</t>
        </r>
        <r>
          <rPr>
            <b/>
            <sz val="9"/>
            <color indexed="81"/>
            <rFont val="Tahoma"/>
            <family val="2"/>
          </rPr>
          <t>Mujer con aborto entre 20 y 21+6 semanas o  mayor a 500 grs"</t>
        </r>
      </text>
    </comment>
    <comment ref="A31" authorId="0"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"Mujer con serología reactiva para sífilis con mortinato mayor o igual a 22 semanas"</t>
        </r>
      </text>
    </comment>
    <comment ref="A32" authorId="0" shapeId="0">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 "</t>
        </r>
        <r>
          <rPr>
            <b/>
            <sz val="9"/>
            <color indexed="81"/>
            <rFont val="Tahoma"/>
            <family val="2"/>
          </rPr>
          <t>Mujer con mortinato mayor o igual a 22 semanas"</t>
        </r>
      </text>
    </comment>
    <comment ref="C34" authorId="0" shapeId="0">
      <text>
        <r>
          <rPr>
            <sz val="9"/>
            <color indexed="81"/>
            <rFont val="Tahoma"/>
            <family val="2"/>
          </rPr>
          <t>Este dato aparecera luego 
que el Modulo Admisión el paciente indique un</t>
        </r>
        <r>
          <rPr>
            <b/>
            <sz val="9"/>
            <color indexed="81"/>
            <rFont val="Tahoma"/>
            <family val="2"/>
          </rPr>
          <t xml:space="preserve"> Pueblo Originario</t>
        </r>
      </text>
    </comment>
    <comment ref="D34" authorId="0" shapeId="0">
      <text>
        <r>
          <rPr>
            <sz val="9"/>
            <color indexed="81"/>
            <rFont val="Tahoma"/>
            <family val="2"/>
          </rPr>
          <t>Se contabilizarán a los pacientes que tengan en  Antecedentes del usuario</t>
        </r>
        <r>
          <rPr>
            <b/>
            <sz val="9"/>
            <color indexed="81"/>
            <rFont val="Tahoma"/>
            <family val="2"/>
          </rPr>
          <t xml:space="preserve"> APS / Pestaña "Identificacion"  Item  Alertas Adm.  "MIGRANTE"</t>
        </r>
      </text>
    </comment>
    <comment ref="A35" authorId="0" shapeId="0">
      <text>
        <r>
          <rPr>
            <sz val="9"/>
            <color indexed="81"/>
            <rFont val="Tahoma"/>
            <family val="2"/>
          </rPr>
          <t xml:space="preserve">Este dato aparecerá luego de que en la atención Registrada </t>
        </r>
        <r>
          <rPr>
            <b/>
            <sz val="9"/>
            <color indexed="81"/>
            <rFont val="Tahoma"/>
            <family val="2"/>
          </rPr>
          <t>Modulo box, Pacientes Citados o en Módulo de Atención, Registro Atención Individual</t>
        </r>
        <r>
          <rPr>
            <sz val="9"/>
            <color indexed="81"/>
            <rFont val="Tahoma"/>
            <family val="2"/>
          </rPr>
          <t xml:space="preserve"> el profesional registre la actividad</t>
        </r>
        <r>
          <rPr>
            <b/>
            <sz val="9"/>
            <color indexed="81"/>
            <rFont val="Tahoma"/>
            <family val="2"/>
          </rPr>
          <t xml:space="preserve"> "Recien nacido/a vivo- Recibe profilaxis ocular para gonorrea al nacer"</t>
        </r>
      </text>
    </comment>
    <comment ref="A36" authorId="0"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"Recien nacido/a vivo"</t>
        </r>
      </text>
    </comment>
    <comment ref="L38" authorId="0" shapeId="0">
      <text>
        <r>
          <rPr>
            <sz val="9"/>
            <color indexed="81"/>
            <rFont val="Tahoma"/>
            <family val="2"/>
          </rPr>
          <t xml:space="preserve">Este dato aparecera luego 
que el Modulo Admisión el paciente indique un </t>
        </r>
        <r>
          <rPr>
            <b/>
            <sz val="9"/>
            <color indexed="81"/>
            <rFont val="Tahoma"/>
            <family val="2"/>
          </rPr>
          <t>Pueblo Originario</t>
        </r>
      </text>
    </comment>
    <comment ref="M38" authorId="0" shapeId="0">
      <text>
        <r>
          <rPr>
            <sz val="9"/>
            <color indexed="81"/>
            <rFont val="Tahoma"/>
            <family val="2"/>
          </rPr>
          <t>Se contabilizarán a los pacientes que tengan en  Antecedentes del usuario</t>
        </r>
        <r>
          <rPr>
            <b/>
            <sz val="9"/>
            <color indexed="81"/>
            <rFont val="Tahoma"/>
            <family val="2"/>
          </rPr>
          <t xml:space="preserve"> APS / Pestaña "Identificacion"  Item  Alertas Adm.  "MIGRANTE"</t>
        </r>
      </text>
    </comment>
    <comment ref="A40" authorId="0"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"Mujer VIH (+) confirmada por ISP - recibe protocolo PTV completo al parto"</t>
        </r>
      </text>
    </comment>
    <comment ref="A41" authorId="0"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"Mujer VIH (+) confirmada por ISP - recibe protocolo PTV imcompleto al parto"</t>
        </r>
      </text>
    </comment>
    <comment ref="A42" authorId="0" shapeId="0">
      <text>
        <r>
          <rPr>
            <sz val="9"/>
            <color indexed="81"/>
            <rFont val="Tahoma"/>
            <family val="2"/>
          </rPr>
          <t>Este dato aparecerá luego de que en la atención</t>
        </r>
        <r>
          <rPr>
            <b/>
            <sz val="9"/>
            <color indexed="81"/>
            <rFont val="Tahoma"/>
            <family val="2"/>
          </rPr>
          <t xml:space="preserve"> Registrada Modulo box, Pacientes Citados o en Módulo de Atención, Registro Atención Individual </t>
        </r>
        <r>
          <rPr>
            <sz val="9"/>
            <color indexed="81"/>
            <rFont val="Tahoma"/>
            <family val="2"/>
          </rPr>
          <t>el profesional registre la actividad</t>
        </r>
        <r>
          <rPr>
            <b/>
            <sz val="9"/>
            <color indexed="81"/>
            <rFont val="Tahoma"/>
            <family val="2"/>
          </rPr>
          <t xml:space="preserve"> "Mujer VIH (+) confirmada por ISP - no recibe protocolo PTV al parto"</t>
        </r>
      </text>
    </comment>
    <comment ref="A43" authorId="0"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"Mujer VIH (+) confirmada por ISP - atendida por parto"</t>
        </r>
      </text>
    </comment>
    <comment ref="A44" authorId="0"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 "</t>
        </r>
        <r>
          <rPr>
            <b/>
            <sz val="9"/>
            <color indexed="81"/>
            <rFont val="Tahoma"/>
            <family val="2"/>
          </rPr>
          <t>Mujer con seroligía VIH (+) no confirmada por ISP - recibe protocolo PTV completo al parto"</t>
        </r>
      </text>
    </comment>
    <comment ref="A45" authorId="0" shapeId="0">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"Mujer con seroligía VIH (+) no confirmada por ISP - recibe protocolo PTV imcompleto al parto"</t>
        </r>
      </text>
    </comment>
    <comment ref="A46" authorId="0" shapeId="0">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e</t>
        </r>
        <r>
          <rPr>
            <sz val="9"/>
            <color indexed="81"/>
            <rFont val="Tahoma"/>
            <family val="2"/>
          </rPr>
          <t>l profesional registre la actividad</t>
        </r>
        <r>
          <rPr>
            <b/>
            <sz val="9"/>
            <color indexed="81"/>
            <rFont val="Tahoma"/>
            <family val="2"/>
          </rPr>
          <t xml:space="preserve"> "Mujer con seroligía VIH (+) no confirmada por ISP - no recibe protocolo PTV al parto"</t>
        </r>
      </text>
    </comment>
    <comment ref="A47" authorId="0" shapeId="0">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"Mujer con seroligía VIH (+) no confirmada por ISP - atendida por parto"</t>
        </r>
        <r>
          <rPr>
            <sz val="9"/>
            <color indexed="81"/>
            <rFont val="Tahoma"/>
            <family val="2"/>
          </rPr>
          <t xml:space="preserve">
</t>
        </r>
      </text>
    </comment>
    <comment ref="C49" authorId="0" shapeId="0">
      <text>
        <r>
          <rPr>
            <sz val="9"/>
            <color indexed="81"/>
            <rFont val="Tahoma"/>
            <family val="2"/>
          </rPr>
          <t>Este dato aparecera luego 
que el Modulo Admisión el paciente indique un</t>
        </r>
        <r>
          <rPr>
            <b/>
            <sz val="9"/>
            <color indexed="81"/>
            <rFont val="Tahoma"/>
            <family val="2"/>
          </rPr>
          <t xml:space="preserve"> Pueblo Originario</t>
        </r>
      </text>
    </comment>
    <comment ref="D49" authorId="0" shapeId="0">
      <text>
        <r>
          <rPr>
            <sz val="9"/>
            <color indexed="81"/>
            <rFont val="Tahoma"/>
            <family val="2"/>
          </rPr>
          <t>Se contabilizarán a los pacientes que tengan en  Antecedentes del usuario</t>
        </r>
        <r>
          <rPr>
            <b/>
            <sz val="9"/>
            <color indexed="81"/>
            <rFont val="Tahoma"/>
            <family val="2"/>
          </rPr>
          <t xml:space="preserve"> APS / Pestaña "Identificacion"  Item  Alertas Adm.  "MIGRANTE"</t>
        </r>
      </text>
    </comment>
    <comment ref="A50" authorId="0"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"Recien nacido/a vivo de madre VIH (+) confirmada por ISP - inicia profilaxis durante las primeras 12 hrs. De vida"</t>
        </r>
      </text>
    </comment>
    <comment ref="A51" authorId="0"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 "</t>
        </r>
        <r>
          <rPr>
            <b/>
            <sz val="9"/>
            <color indexed="81"/>
            <rFont val="Tahoma"/>
            <family val="2"/>
          </rPr>
          <t>Recien nacido/a vivo de madre VIH (+) confirmada por ISP"</t>
        </r>
      </text>
    </comment>
    <comment ref="A52" authorId="0" shapeId="0">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"Recien nacido/a vivo de madre VIH (+) no confirmada por ISP - inicia profilaxis durante las primeras 12 hrs. De vida"</t>
        </r>
      </text>
    </comment>
    <comment ref="A53" authorId="0" shapeId="0">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t>
        </r>
        <r>
          <rPr>
            <sz val="9"/>
            <color indexed="81"/>
            <rFont val="Tahoma"/>
            <family val="2"/>
          </rPr>
          <t>l el profesional registre la actividad</t>
        </r>
        <r>
          <rPr>
            <b/>
            <sz val="9"/>
            <color indexed="81"/>
            <rFont val="Tahoma"/>
            <family val="2"/>
          </rPr>
          <t xml:space="preserve"> "Recien nacido/a vivo de madre VIH (+) no confirmada por ISP"</t>
        </r>
      </text>
    </comment>
    <comment ref="C55" authorId="0" shapeId="0">
      <text>
        <r>
          <rPr>
            <sz val="9"/>
            <color indexed="81"/>
            <rFont val="Tahoma"/>
            <family val="2"/>
          </rPr>
          <t>Este dato aparecera luego 
que el Modulo Admisión el paciente indique un</t>
        </r>
        <r>
          <rPr>
            <b/>
            <sz val="9"/>
            <color indexed="81"/>
            <rFont val="Tahoma"/>
            <family val="2"/>
          </rPr>
          <t xml:space="preserve"> Pueblo Originario</t>
        </r>
      </text>
    </comment>
    <comment ref="D55" authorId="0" shapeId="0">
      <text>
        <r>
          <rPr>
            <sz val="9"/>
            <color indexed="81"/>
            <rFont val="Tahoma"/>
            <family val="2"/>
          </rPr>
          <t>Se contabilizarán a los pacientes que tengan en  Antecedentes del usuario</t>
        </r>
        <r>
          <rPr>
            <b/>
            <sz val="9"/>
            <color indexed="81"/>
            <rFont val="Tahoma"/>
            <family val="2"/>
          </rPr>
          <t xml:space="preserve"> APS / Pestaña "Identificacion"  Item  Alertas Adm.  "MIGRANTE"</t>
        </r>
      </text>
    </comment>
    <comment ref="A56" authorId="0" shapeId="0">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 xml:space="preserve">el profesional registre la actividad </t>
        </r>
        <r>
          <rPr>
            <b/>
            <sz val="9"/>
            <color indexed="81"/>
            <rFont val="Tahoma"/>
            <family val="2"/>
          </rPr>
          <t>"Recien nacido/a vivo de madre VIH (+) confirmada por ISP - recibe leche maternizada al alta para consumo en el hogar"</t>
        </r>
      </text>
    </comment>
    <comment ref="A57" authorId="0" shapeId="0">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 "</t>
        </r>
        <r>
          <rPr>
            <b/>
            <sz val="9"/>
            <color indexed="81"/>
            <rFont val="Tahoma"/>
            <family val="2"/>
          </rPr>
          <t>Recien nacido/a vivo de madre VIH (+) confirmada por ISP"</t>
        </r>
      </text>
    </comment>
    <comment ref="A58" authorId="0" shapeId="0">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"Recien nacido/a vivo  de madre con serología VIH (+) no confirmada por ISP - recibe leche maternizada al alta para consumo en el hogar"</t>
        </r>
      </text>
    </comment>
    <comment ref="A59" authorId="0" shapeId="0">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"Recien nacido/a vivo  de madre con serología VIH (+) no confirmada por ISP"</t>
        </r>
      </text>
    </comment>
    <comment ref="L61" authorId="0" shapeId="0">
      <text>
        <r>
          <rPr>
            <sz val="9"/>
            <color indexed="81"/>
            <rFont val="Tahoma"/>
            <family val="2"/>
          </rPr>
          <t xml:space="preserve">Este dato aparecera luego 
que el Modulo Admisión el paciente indique un </t>
        </r>
        <r>
          <rPr>
            <b/>
            <sz val="9"/>
            <color indexed="81"/>
            <rFont val="Tahoma"/>
            <family val="2"/>
          </rPr>
          <t>Pueblo Originario</t>
        </r>
      </text>
    </comment>
    <comment ref="M61" authorId="0" shapeId="0">
      <text>
        <r>
          <rPr>
            <sz val="9"/>
            <color indexed="81"/>
            <rFont val="Tahoma"/>
            <family val="2"/>
          </rPr>
          <t>Se contabilizarán a los pacientes que tengan en  Antecedentes del usuario</t>
        </r>
        <r>
          <rPr>
            <b/>
            <sz val="9"/>
            <color indexed="81"/>
            <rFont val="Tahoma"/>
            <family val="2"/>
          </rPr>
          <t xml:space="preserve"> APS / Pestaña "Identificacion"  Item  Alertas Adm.  "MIGRANTE"</t>
        </r>
      </text>
    </comment>
    <comment ref="A64" authorId="0" shapeId="0">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"Gestante con estudio para EGB en APS"</t>
        </r>
      </text>
    </comment>
    <comment ref="A65" authorId="0"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"Gestante con estudio EGB (+) en APS"</t>
        </r>
      </text>
    </comment>
    <comment ref="A67" authorId="0" shapeId="0">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t>
        </r>
        <r>
          <rPr>
            <sz val="9"/>
            <color indexed="81"/>
            <rFont val="Tahoma"/>
            <family val="2"/>
          </rPr>
          <t xml:space="preserve"> el profesional registre la actividad</t>
        </r>
        <r>
          <rPr>
            <b/>
            <sz val="9"/>
            <color indexed="81"/>
            <rFont val="Tahoma"/>
            <family val="2"/>
          </rPr>
          <t xml:space="preserve"> "Gestante con estudio para EGB en Especialidad"</t>
        </r>
      </text>
    </comment>
    <comment ref="A68" authorId="0" shapeId="0">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"Gestante con estudio EGB (+) en Especialidad"</t>
        </r>
      </text>
    </comment>
    <comment ref="A70" authorId="0" shapeId="0">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"Gestante con estudio para EGB en Nivel Hospitalario"</t>
        </r>
      </text>
    </comment>
    <comment ref="A71" authorId="0" shapeId="0">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"Gestante con estudio EGB (+) en Nivel Hospitalario"</t>
        </r>
      </text>
    </comment>
    <comment ref="A73" authorId="0" shapeId="0">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"Gestante con profilaxis para EGB (+) al parto"</t>
        </r>
      </text>
    </comment>
    <comment ref="L75" authorId="0" shapeId="0">
      <text>
        <r>
          <rPr>
            <sz val="9"/>
            <color indexed="81"/>
            <rFont val="Tahoma"/>
            <family val="2"/>
          </rPr>
          <t xml:space="preserve">Este dato aparecera luego 
que el Modulo Admisión el paciente indique un </t>
        </r>
        <r>
          <rPr>
            <b/>
            <sz val="9"/>
            <color indexed="81"/>
            <rFont val="Tahoma"/>
            <family val="2"/>
          </rPr>
          <t>Pueblo Originario</t>
        </r>
      </text>
    </comment>
    <comment ref="M75" authorId="0" shapeId="0">
      <text>
        <r>
          <rPr>
            <sz val="9"/>
            <color indexed="81"/>
            <rFont val="Tahoma"/>
            <family val="2"/>
          </rPr>
          <t xml:space="preserve">Se contabilizarán a los pacientes que tengan en  Antecedentes del usuario </t>
        </r>
        <r>
          <rPr>
            <b/>
            <sz val="9"/>
            <color indexed="81"/>
            <rFont val="Tahoma"/>
            <family val="2"/>
          </rPr>
          <t>APS / Pestaña "Identificacion"  Item  Alertas Adm.  "MIGRANTE"</t>
        </r>
      </text>
    </comment>
    <comment ref="A78" authorId="0" shapeId="0">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 xml:space="preserve">el profesional registre la actividad </t>
        </r>
        <r>
          <rPr>
            <b/>
            <sz val="9"/>
            <color indexed="81"/>
            <rFont val="Tahoma"/>
            <family val="2"/>
          </rPr>
          <t>"Gestante con estudio serológico para Hepatitis B en APS"</t>
        </r>
      </text>
    </comment>
    <comment ref="A79" authorId="0"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"Gestante con estudio serológico para Hepatitis B (+) en APS"</t>
        </r>
      </text>
    </comment>
    <comment ref="A80" authorId="0" shapeId="0">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"Gestante con estudio serológico para Hepatitis B (+) en APS, derivada a Especialidad"</t>
        </r>
      </text>
    </comment>
    <comment ref="A82" authorId="0"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t>
        </r>
        <r>
          <rPr>
            <b/>
            <sz val="9"/>
            <color indexed="81"/>
            <rFont val="Tahoma"/>
            <family val="2"/>
          </rPr>
          <t>d "Gestante con estudio serológico para Hepatitis B en Especialidad"</t>
        </r>
      </text>
    </comment>
    <comment ref="A83" authorId="0" shapeId="0">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e</t>
        </r>
        <r>
          <rPr>
            <sz val="9"/>
            <color indexed="81"/>
            <rFont val="Tahoma"/>
            <family val="2"/>
          </rPr>
          <t>l profesional registre la actividad</t>
        </r>
        <r>
          <rPr>
            <b/>
            <sz val="9"/>
            <color indexed="81"/>
            <rFont val="Tahoma"/>
            <family val="2"/>
          </rPr>
          <t xml:space="preserve"> "Gestante con estudio serológico para Hepatitis B (+) en Especialidad"</t>
        </r>
      </text>
    </comment>
    <comment ref="A84" authorId="0"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"Gestante con estudio serológico para Hepatitis B (+) en Especialidad, derivada a Especialidad"</t>
        </r>
      </text>
    </comment>
    <comment ref="A86" authorId="0" shapeId="0">
      <text>
        <r>
          <rPr>
            <sz val="9"/>
            <color indexed="81"/>
            <rFont val="Tahoma"/>
            <family val="2"/>
          </rPr>
          <t xml:space="preserve">Este dato aparecerá luego de que en la atención </t>
        </r>
        <r>
          <rPr>
            <b/>
            <sz val="9"/>
            <color indexed="81"/>
            <rFont val="Tahoma"/>
            <family val="2"/>
          </rPr>
          <t xml:space="preserve">Registrada Modulo box, Pacientes Citados o en Módulo de Atención, Registro Atención Individual </t>
        </r>
        <r>
          <rPr>
            <sz val="9"/>
            <color indexed="81"/>
            <rFont val="Tahoma"/>
            <family val="2"/>
          </rPr>
          <t>el profesional registre la activida</t>
        </r>
        <r>
          <rPr>
            <b/>
            <sz val="9"/>
            <color indexed="81"/>
            <rFont val="Tahoma"/>
            <family val="2"/>
          </rPr>
          <t>d "Gestante con estudio serológico para Hepatitis B al parto"</t>
        </r>
      </text>
    </comment>
    <comment ref="A87" authorId="0" shapeId="0">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"Gestante con estudio serológico para Hepatitis B (+) al parto"</t>
        </r>
      </text>
    </comment>
    <comment ref="A88" authorId="0"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"Gestante con estudio serológico para Hepatitis B (+) al parto, derivada a Especialidad"</t>
        </r>
      </text>
    </comment>
    <comment ref="C90" authorId="0" shapeId="0">
      <text>
        <r>
          <rPr>
            <sz val="9"/>
            <color indexed="81"/>
            <rFont val="Tahoma"/>
            <family val="2"/>
          </rPr>
          <t>Este dato aparecera luego 
que el Modulo Admisión el paciente indique un</t>
        </r>
        <r>
          <rPr>
            <b/>
            <sz val="9"/>
            <color indexed="81"/>
            <rFont val="Tahoma"/>
            <family val="2"/>
          </rPr>
          <t xml:space="preserve"> Pueblo Originario</t>
        </r>
      </text>
    </comment>
    <comment ref="D90" authorId="0" shapeId="0">
      <text>
        <r>
          <rPr>
            <sz val="9"/>
            <color indexed="81"/>
            <rFont val="Tahoma"/>
            <family val="2"/>
          </rPr>
          <t>Se contabilizarán a los pacientes que tengan en  Antecedentes del usuario</t>
        </r>
        <r>
          <rPr>
            <b/>
            <sz val="9"/>
            <color indexed="81"/>
            <rFont val="Tahoma"/>
            <family val="2"/>
          </rPr>
          <t xml:space="preserve"> APS / Pestaña "Identificacion"  Item  Alertas Adm.  "MIGRANTE"</t>
        </r>
      </text>
    </comment>
    <comment ref="A91" authorId="0" shapeId="0">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"Recien nacido/a vivo Madre Hepatitis B (+)"</t>
        </r>
      </text>
    </comment>
    <comment ref="A92" authorId="0"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"Recien nacido/a vivo Madre Hepatitis B (+) - Recibe profilaxis completa"</t>
        </r>
      </text>
    </comment>
    <comment ref="C94" authorId="0" shapeId="0">
      <text>
        <r>
          <rPr>
            <sz val="9"/>
            <color indexed="81"/>
            <rFont val="Tahoma"/>
            <family val="2"/>
          </rPr>
          <t>Este dato aparecera luego 
que el Modulo Admisión el paciente indique un</t>
        </r>
        <r>
          <rPr>
            <b/>
            <sz val="9"/>
            <color indexed="81"/>
            <rFont val="Tahoma"/>
            <family val="2"/>
          </rPr>
          <t xml:space="preserve"> Pueblo Originario</t>
        </r>
      </text>
    </comment>
    <comment ref="D94" authorId="0" shapeId="0">
      <text>
        <r>
          <rPr>
            <sz val="9"/>
            <color indexed="81"/>
            <rFont val="Tahoma"/>
            <family val="2"/>
          </rPr>
          <t xml:space="preserve">Se contabilizarán a los pacientes que tengan en  Antecedentes del usuario </t>
        </r>
        <r>
          <rPr>
            <b/>
            <sz val="9"/>
            <color indexed="81"/>
            <rFont val="Tahoma"/>
            <family val="2"/>
          </rPr>
          <t>APS / Pestaña "Identificacion"  Item  Alertas Adm.  "MIGRANTE"</t>
        </r>
      </text>
    </comment>
    <comment ref="A95" authorId="0" shapeId="0">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"Hijo de madre Hepatitis B (+) evaluado al año de vida"</t>
        </r>
      </text>
    </comment>
    <comment ref="A96" authorId="0"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"Hijo de madre Hepatitis B (+) evaluado al año de vida - confirmado (+) de transmisión vertical"</t>
        </r>
      </text>
    </comment>
  </commentList>
</comments>
</file>

<file path=xl/comments12.xml><?xml version="1.0" encoding="utf-8"?>
<comments xmlns="http://schemas.openxmlformats.org/spreadsheetml/2006/main">
  <authors>
    <author>Rene Figueroa Rocha</author>
    <author>Priscilla Acuña</author>
    <author>azavala</author>
    <author>Camila Puebla</author>
    <author>Soledad Paredes Bascuñan</author>
    <author>Cristian Astudillo</author>
    <author>Andrea Gonzalez</author>
    <author>Ines Kohnenkamp</author>
    <author>Maria Paz Fernanda Llanten Vasquez</author>
    <author>Natalia Arancibia</author>
  </authors>
  <commentList>
    <comment ref="AQ10" authorId="0" shapeId="0">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indique un </t>
        </r>
        <r>
          <rPr>
            <b/>
            <sz val="9"/>
            <color indexed="81"/>
            <rFont val="Tahoma"/>
            <family val="2"/>
          </rPr>
          <t>Pueblo Originario</t>
        </r>
      </text>
    </comment>
    <comment ref="AR10" authorId="0" shapeId="0">
      <text>
        <r>
          <rPr>
            <sz val="9"/>
            <color indexed="81"/>
            <rFont val="Tahoma"/>
            <family val="2"/>
          </rPr>
          <t xml:space="preserve">Se contabilizara a los pacientes que tengan en  Antecedentes del usuario APS / Pestaña "Identificacion"  Item  Alertas Adm. </t>
        </r>
        <r>
          <rPr>
            <b/>
            <sz val="9"/>
            <color indexed="81"/>
            <rFont val="Tahoma"/>
            <family val="2"/>
          </rPr>
          <t xml:space="preserve"> "MIGRANTE"</t>
        </r>
      </text>
    </comment>
    <comment ref="AT10" authorId="1" shapeId="0">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U10" authorId="1" shapeId="0">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AO13" authorId="0" shapeId="0">
      <text>
        <r>
          <rPr>
            <sz val="9"/>
            <color indexed="81"/>
            <rFont val="Tahoma"/>
            <family val="2"/>
          </rPr>
          <t xml:space="preserve">Este dato aparecerá luego que en el </t>
        </r>
        <r>
          <rPr>
            <b/>
            <sz val="9"/>
            <color indexed="81"/>
            <rFont val="Tahoma"/>
            <family val="2"/>
          </rPr>
          <t xml:space="preserve">Módulo de Admisión </t>
        </r>
        <r>
          <rPr>
            <sz val="9"/>
            <color indexed="81"/>
            <rFont val="Tahoma"/>
            <family val="2"/>
          </rPr>
          <t>el paciente indique campo genero</t>
        </r>
        <r>
          <rPr>
            <b/>
            <sz val="9"/>
            <color indexed="81"/>
            <rFont val="Tahoma"/>
            <family val="2"/>
          </rPr>
          <t xml:space="preserve"> "Masculino Trans"</t>
        </r>
      </text>
    </comment>
    <comment ref="AP13" authorId="0" shapeId="0">
      <text>
        <r>
          <rPr>
            <sz val="9"/>
            <color indexed="81"/>
            <rFont val="Tahoma"/>
            <family val="2"/>
          </rPr>
          <t xml:space="preserve">Este dato aparecerá luego que en el </t>
        </r>
        <r>
          <rPr>
            <b/>
            <sz val="9"/>
            <color indexed="81"/>
            <rFont val="Tahoma"/>
            <family val="2"/>
          </rPr>
          <t xml:space="preserve">Módulo de Admisión </t>
        </r>
        <r>
          <rPr>
            <sz val="9"/>
            <color indexed="81"/>
            <rFont val="Tahoma"/>
            <family val="2"/>
          </rPr>
          <t xml:space="preserve">el paciente indique campo genero </t>
        </r>
        <r>
          <rPr>
            <b/>
            <sz val="9"/>
            <color indexed="81"/>
            <rFont val="Tahoma"/>
            <family val="2"/>
          </rPr>
          <t>"Femenino Trans"</t>
        </r>
      </text>
    </comment>
    <comment ref="B14" authorId="2" shapeId="0">
      <text>
        <r>
          <rPr>
            <sz val="9"/>
            <color indexed="81"/>
            <rFont val="Tahoma"/>
            <family val="2"/>
          </rPr>
          <t xml:space="preserve">Este dato aparecerá  luego de que en la atención 
Registrada en </t>
        </r>
        <r>
          <rPr>
            <b/>
            <sz val="9"/>
            <color indexed="81"/>
            <rFont val="Tahoma"/>
            <family val="2"/>
          </rPr>
          <t>Modulo Box</t>
        </r>
        <r>
          <rPr>
            <sz val="9"/>
            <color indexed="81"/>
            <rFont val="Tahoma"/>
            <family val="2"/>
          </rPr>
          <t xml:space="preserve"> /</t>
        </r>
        <r>
          <rPr>
            <b/>
            <sz val="9"/>
            <color indexed="81"/>
            <rFont val="Tahoma"/>
            <family val="2"/>
          </rPr>
          <t xml:space="preserve"> Pacientes citados </t>
        </r>
        <r>
          <rPr>
            <sz val="9"/>
            <color indexed="81"/>
            <rFont val="Tahoma"/>
            <family val="2"/>
          </rPr>
          <t xml:space="preserve">o en </t>
        </r>
        <r>
          <rPr>
            <b/>
            <sz val="9"/>
            <color indexed="81"/>
            <rFont val="Tahoma"/>
            <family val="2"/>
          </rPr>
          <t>Modulo Atención / Registro Atención Individual</t>
        </r>
        <r>
          <rPr>
            <sz val="9"/>
            <color indexed="81"/>
            <rFont val="Tahoma"/>
            <family val="2"/>
          </rPr>
          <t xml:space="preserve">  el estamento</t>
        </r>
        <r>
          <rPr>
            <b/>
            <sz val="9"/>
            <color indexed="81"/>
            <rFont val="Tahoma"/>
            <family val="2"/>
          </rPr>
          <t xml:space="preserve"> Médico. </t>
        </r>
        <r>
          <rPr>
            <sz val="9"/>
            <color indexed="81"/>
            <rFont val="Tahoma"/>
            <family val="2"/>
          </rPr>
          <t xml:space="preserve">
Se registre la actividad
</t>
        </r>
        <r>
          <rPr>
            <b/>
            <sz val="9"/>
            <color indexed="81"/>
            <rFont val="Tahoma"/>
            <family val="2"/>
          </rPr>
          <t xml:space="preserve">Consejerías individuales Actividad Física -Alimentación Saludable 
o
Consejerías Individuales Actividad Fisica - Alimentación saludable - En Espacios Amigables
</t>
        </r>
      </text>
    </comment>
    <comment ref="AN14" authorId="2" shapeId="0">
      <text>
        <r>
          <rPr>
            <sz val="9"/>
            <color indexed="81"/>
            <rFont val="Tahoma"/>
            <family val="2"/>
          </rPr>
          <t xml:space="preserve">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Actividad Fisica - Alimentación saludable - En Espacios Amigables
</t>
        </r>
      </text>
    </comment>
    <comment ref="B15" authorId="2" shapeId="0">
      <text>
        <r>
          <rPr>
            <sz val="9"/>
            <color indexed="81"/>
            <rFont val="Tahoma"/>
            <family val="2"/>
          </rPr>
          <t xml:space="preserve">Este dato aparecerá  luego de que en la atención 
Registrada en </t>
        </r>
        <r>
          <rPr>
            <b/>
            <sz val="9"/>
            <color indexed="81"/>
            <rFont val="Tahoma"/>
            <family val="2"/>
          </rPr>
          <t xml:space="preserve">Modulo Box </t>
        </r>
        <r>
          <rPr>
            <sz val="9"/>
            <color indexed="81"/>
            <rFont val="Tahoma"/>
            <family val="2"/>
          </rPr>
          <t xml:space="preserve">/ </t>
        </r>
        <r>
          <rPr>
            <b/>
            <sz val="9"/>
            <color indexed="81"/>
            <rFont val="Tahoma"/>
            <family val="2"/>
          </rPr>
          <t>Pacientes citados</t>
        </r>
        <r>
          <rPr>
            <sz val="9"/>
            <color indexed="81"/>
            <rFont val="Tahoma"/>
            <family val="2"/>
          </rPr>
          <t xml:space="preserve"> o en </t>
        </r>
        <r>
          <rPr>
            <b/>
            <sz val="9"/>
            <color indexed="81"/>
            <rFont val="Tahoma"/>
            <family val="2"/>
          </rPr>
          <t xml:space="preserve">Modulo Atención </t>
        </r>
        <r>
          <rPr>
            <sz val="9"/>
            <color indexed="81"/>
            <rFont val="Tahoma"/>
            <family val="2"/>
          </rPr>
          <t xml:space="preserve">/ Registro Atención Individual  el estamento </t>
        </r>
        <r>
          <rPr>
            <b/>
            <sz val="9"/>
            <color indexed="81"/>
            <rFont val="Tahoma"/>
            <family val="2"/>
          </rPr>
          <t xml:space="preserve">Enfermero/a </t>
        </r>
        <r>
          <rPr>
            <sz val="9"/>
            <color indexed="81"/>
            <rFont val="Tahoma"/>
            <family val="2"/>
          </rPr>
          <t xml:space="preserve">
Se registre la actividad
</t>
        </r>
        <r>
          <rPr>
            <b/>
            <sz val="9"/>
            <color indexed="81"/>
            <rFont val="Tahoma"/>
            <family val="2"/>
          </rPr>
          <t xml:space="preserve">Consejerías individuales Actividad Física -Alimentación Saludable </t>
        </r>
        <r>
          <rPr>
            <b/>
            <sz val="9"/>
            <color indexed="81"/>
            <rFont val="Tahoma"/>
            <family val="2"/>
          </rPr>
          <t xml:space="preserve">
o
Consejerías Individuales Actividad Fisica - Alimentación saludable - En Espacios Amigables</t>
        </r>
      </text>
    </comment>
    <comment ref="AN15" authorId="2" shapeId="0">
      <text>
        <r>
          <rPr>
            <sz val="9"/>
            <color indexed="81"/>
            <rFont val="Tahoma"/>
            <family val="2"/>
          </rPr>
          <t xml:space="preserve">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Actividad Fisica - Alimentación saludable - En Espacios Amigables
</t>
        </r>
      </text>
    </comment>
    <comment ref="B16" authorId="2" shapeId="0">
      <text>
        <r>
          <rPr>
            <sz val="9"/>
            <color indexed="81"/>
            <rFont val="Tahoma"/>
            <family val="2"/>
          </rPr>
          <t>Este dato aparecerá  luego de que en la atención 
Registrada en</t>
        </r>
        <r>
          <rPr>
            <b/>
            <sz val="9"/>
            <color indexed="81"/>
            <rFont val="Tahoma"/>
            <family val="2"/>
          </rPr>
          <t xml:space="preserve"> Modulo Box </t>
        </r>
        <r>
          <rPr>
            <sz val="9"/>
            <color indexed="81"/>
            <rFont val="Tahoma"/>
            <family val="2"/>
          </rPr>
          <t xml:space="preserve">/ </t>
        </r>
        <r>
          <rPr>
            <b/>
            <sz val="9"/>
            <color indexed="81"/>
            <rFont val="Tahoma"/>
            <family val="2"/>
          </rPr>
          <t>Pacientes citados</t>
        </r>
        <r>
          <rPr>
            <sz val="9"/>
            <color indexed="81"/>
            <rFont val="Tahoma"/>
            <family val="2"/>
          </rPr>
          <t xml:space="preserve"> o en </t>
        </r>
        <r>
          <rPr>
            <b/>
            <sz val="9"/>
            <color indexed="81"/>
            <rFont val="Tahoma"/>
            <family val="2"/>
          </rPr>
          <t>Modulo Atención</t>
        </r>
        <r>
          <rPr>
            <sz val="9"/>
            <color indexed="81"/>
            <rFont val="Tahoma"/>
            <family val="2"/>
          </rPr>
          <t xml:space="preserve"> / </t>
        </r>
        <r>
          <rPr>
            <b/>
            <sz val="9"/>
            <color indexed="81"/>
            <rFont val="Tahoma"/>
            <family val="2"/>
          </rPr>
          <t xml:space="preserve">Registro Atención Individual </t>
        </r>
        <r>
          <rPr>
            <sz val="9"/>
            <color indexed="81"/>
            <rFont val="Tahoma"/>
            <family val="2"/>
          </rPr>
          <t xml:space="preserve"> el estamento </t>
        </r>
        <r>
          <rPr>
            <b/>
            <sz val="9"/>
            <color indexed="81"/>
            <rFont val="Tahoma"/>
            <family val="2"/>
          </rPr>
          <t>Matrona/ón</t>
        </r>
        <r>
          <rPr>
            <sz val="9"/>
            <color indexed="81"/>
            <rFont val="Tahoma"/>
            <family val="2"/>
          </rPr>
          <t xml:space="preserve"> 
Se registre la actividad
</t>
        </r>
        <r>
          <rPr>
            <b/>
            <sz val="9"/>
            <color indexed="81"/>
            <rFont val="Tahoma"/>
            <family val="2"/>
          </rPr>
          <t xml:space="preserve">Consejerías individuales Actividad Física -Alimentación Saludable </t>
        </r>
        <r>
          <rPr>
            <sz val="9"/>
            <color indexed="81"/>
            <rFont val="Tahoma"/>
            <family val="2"/>
          </rPr>
          <t xml:space="preserve">
</t>
        </r>
        <r>
          <rPr>
            <b/>
            <sz val="9"/>
            <color indexed="81"/>
            <rFont val="Tahoma"/>
            <family val="2"/>
          </rPr>
          <t>o
Consejerías Individuales Actividad Fisica - Alimentación saludable - En Espacios Amigables</t>
        </r>
      </text>
    </comment>
    <comment ref="AN16" authorId="2" shapeId="0">
      <text>
        <r>
          <rPr>
            <sz val="9"/>
            <color indexed="81"/>
            <rFont val="Tahoma"/>
            <family val="2"/>
          </rPr>
          <t xml:space="preserve">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Actividad Fisica - Alimentación saludable - En Espacios Amigables
</t>
        </r>
      </text>
    </comment>
    <comment ref="B17" authorId="2" shapeId="0">
      <text>
        <r>
          <rPr>
            <sz val="9"/>
            <color indexed="81"/>
            <rFont val="Tahoma"/>
            <family val="2"/>
          </rPr>
          <t xml:space="preserve">Este dato aparecerá  luego de que en la atención 
Registrada en </t>
        </r>
        <r>
          <rPr>
            <b/>
            <sz val="9"/>
            <color indexed="81"/>
            <rFont val="Tahoma"/>
            <family val="2"/>
          </rPr>
          <t>Modulo Box</t>
        </r>
        <r>
          <rPr>
            <sz val="9"/>
            <color indexed="81"/>
            <rFont val="Tahoma"/>
            <family val="2"/>
          </rPr>
          <t xml:space="preserve"> /</t>
        </r>
        <r>
          <rPr>
            <b/>
            <sz val="9"/>
            <color indexed="81"/>
            <rFont val="Tahoma"/>
            <family val="2"/>
          </rPr>
          <t xml:space="preserve"> Pacientes citados</t>
        </r>
        <r>
          <rPr>
            <sz val="9"/>
            <color indexed="81"/>
            <rFont val="Tahoma"/>
            <family val="2"/>
          </rPr>
          <t xml:space="preserve"> o en </t>
        </r>
        <r>
          <rPr>
            <b/>
            <sz val="9"/>
            <color indexed="81"/>
            <rFont val="Tahoma"/>
            <family val="2"/>
          </rPr>
          <t>Modulo Atención</t>
        </r>
        <r>
          <rPr>
            <sz val="9"/>
            <color indexed="81"/>
            <rFont val="Tahoma"/>
            <family val="2"/>
          </rPr>
          <t xml:space="preserve"> / </t>
        </r>
        <r>
          <rPr>
            <b/>
            <sz val="9"/>
            <color indexed="81"/>
            <rFont val="Tahoma"/>
            <family val="2"/>
          </rPr>
          <t xml:space="preserve">Registro Atención Individual </t>
        </r>
        <r>
          <rPr>
            <sz val="9"/>
            <color indexed="81"/>
            <rFont val="Tahoma"/>
            <family val="2"/>
          </rPr>
          <t xml:space="preserve"> el estamento</t>
        </r>
        <r>
          <rPr>
            <b/>
            <sz val="9"/>
            <color indexed="81"/>
            <rFont val="Tahoma"/>
            <family val="2"/>
          </rPr>
          <t xml:space="preserve"> Nutricionista.</t>
        </r>
        <r>
          <rPr>
            <sz val="9"/>
            <color indexed="81"/>
            <rFont val="Tahoma"/>
            <family val="2"/>
          </rPr>
          <t xml:space="preserve"> 
Se registre la actividad
</t>
        </r>
        <r>
          <rPr>
            <b/>
            <sz val="9"/>
            <color indexed="81"/>
            <rFont val="Tahoma"/>
            <family val="2"/>
          </rPr>
          <t xml:space="preserve">Consejerías individuales Actividad Física -Alimentación Saludable </t>
        </r>
        <r>
          <rPr>
            <sz val="9"/>
            <color indexed="81"/>
            <rFont val="Tahoma"/>
            <family val="2"/>
          </rPr>
          <t xml:space="preserve">
</t>
        </r>
        <r>
          <rPr>
            <b/>
            <sz val="9"/>
            <color indexed="81"/>
            <rFont val="Tahoma"/>
            <family val="2"/>
          </rPr>
          <t>o
Consejerías Individuales Actividad Fisica - Alimentación saludable - En Espacios Amigables</t>
        </r>
      </text>
    </comment>
    <comment ref="AN17" authorId="2" shapeId="0">
      <text>
        <r>
          <rPr>
            <sz val="9"/>
            <color indexed="81"/>
            <rFont val="Tahoma"/>
            <family val="2"/>
          </rPr>
          <t xml:space="preserve">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Actividad Fisica - Alimentación saludable - En Espacios Amigables
</t>
        </r>
      </text>
    </comment>
    <comment ref="B18" authorId="2" shapeId="0">
      <text>
        <r>
          <rPr>
            <sz val="9"/>
            <color indexed="81"/>
            <rFont val="Tahoma"/>
            <family val="2"/>
          </rPr>
          <t xml:space="preserve">Este dato aparecerá  luego de que en la atención 
Registrada en </t>
        </r>
        <r>
          <rPr>
            <b/>
            <sz val="9"/>
            <color indexed="81"/>
            <rFont val="Tahoma"/>
            <family val="2"/>
          </rPr>
          <t>Modulo Box</t>
        </r>
        <r>
          <rPr>
            <sz val="9"/>
            <color indexed="81"/>
            <rFont val="Tahoma"/>
            <family val="2"/>
          </rPr>
          <t xml:space="preserve"> / </t>
        </r>
        <r>
          <rPr>
            <b/>
            <sz val="9"/>
            <color indexed="81"/>
            <rFont val="Tahoma"/>
            <family val="2"/>
          </rPr>
          <t>Pacientes citados</t>
        </r>
        <r>
          <rPr>
            <sz val="9"/>
            <color indexed="81"/>
            <rFont val="Tahoma"/>
            <family val="2"/>
          </rPr>
          <t xml:space="preserve"> o en </t>
        </r>
        <r>
          <rPr>
            <b/>
            <sz val="9"/>
            <color indexed="81"/>
            <rFont val="Tahoma"/>
            <family val="2"/>
          </rPr>
          <t>Modulo Atención</t>
        </r>
        <r>
          <rPr>
            <sz val="9"/>
            <color indexed="81"/>
            <rFont val="Tahoma"/>
            <family val="2"/>
          </rPr>
          <t xml:space="preserve"> / </t>
        </r>
        <r>
          <rPr>
            <b/>
            <sz val="9"/>
            <color indexed="81"/>
            <rFont val="Tahoma"/>
            <family val="2"/>
          </rPr>
          <t xml:space="preserve">Registro Atención Individual </t>
        </r>
        <r>
          <rPr>
            <sz val="9"/>
            <color indexed="81"/>
            <rFont val="Tahoma"/>
            <family val="2"/>
          </rPr>
          <t xml:space="preserve"> el estamento </t>
        </r>
        <r>
          <rPr>
            <b/>
            <sz val="9"/>
            <color indexed="81"/>
            <rFont val="Tahoma"/>
            <family val="2"/>
          </rPr>
          <t xml:space="preserve">Asistente Social. </t>
        </r>
        <r>
          <rPr>
            <sz val="9"/>
            <color indexed="81"/>
            <rFont val="Tahoma"/>
            <family val="2"/>
          </rPr>
          <t xml:space="preserve">
Se registre la actividad
</t>
        </r>
        <r>
          <rPr>
            <b/>
            <sz val="9"/>
            <color indexed="81"/>
            <rFont val="Tahoma"/>
            <family val="2"/>
          </rPr>
          <t xml:space="preserve">Consejerías individuales Actividad Física -Alimentación Saludable </t>
        </r>
        <r>
          <rPr>
            <sz val="9"/>
            <color indexed="81"/>
            <rFont val="Tahoma"/>
            <family val="2"/>
          </rPr>
          <t xml:space="preserve">
</t>
        </r>
        <r>
          <rPr>
            <b/>
            <sz val="9"/>
            <color indexed="81"/>
            <rFont val="Tahoma"/>
            <family val="2"/>
          </rPr>
          <t>o
Consejerías Individuales Actividad Fisica - Alimentación saludable - En Espacios Amigables</t>
        </r>
      </text>
    </comment>
    <comment ref="AN18" authorId="2" shapeId="0">
      <text>
        <r>
          <rPr>
            <sz val="9"/>
            <color indexed="81"/>
            <rFont val="Tahoma"/>
            <family val="2"/>
          </rPr>
          <t xml:space="preserve">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Actividad Fisica - Alimentación saludable - En Espacios Amigables
</t>
        </r>
      </text>
    </comment>
    <comment ref="B19" authorId="2" shapeId="0">
      <text>
        <r>
          <rPr>
            <sz val="9"/>
            <color indexed="81"/>
            <rFont val="Tahoma"/>
            <family val="2"/>
          </rPr>
          <t>Este dato aparecerá  luego de que en la atención 
Registrada en</t>
        </r>
        <r>
          <rPr>
            <b/>
            <sz val="9"/>
            <color indexed="81"/>
            <rFont val="Tahoma"/>
            <family val="2"/>
          </rPr>
          <t xml:space="preserve"> Modulo Box</t>
        </r>
        <r>
          <rPr>
            <sz val="9"/>
            <color indexed="81"/>
            <rFont val="Tahoma"/>
            <family val="2"/>
          </rPr>
          <t xml:space="preserve"> /</t>
        </r>
        <r>
          <rPr>
            <b/>
            <sz val="9"/>
            <color indexed="81"/>
            <rFont val="Tahoma"/>
            <family val="2"/>
          </rPr>
          <t xml:space="preserve"> Pacientes citados</t>
        </r>
        <r>
          <rPr>
            <sz val="9"/>
            <color indexed="81"/>
            <rFont val="Tahoma"/>
            <family val="2"/>
          </rPr>
          <t xml:space="preserve"> o en Modulo Atención / </t>
        </r>
        <r>
          <rPr>
            <b/>
            <sz val="9"/>
            <color indexed="81"/>
            <rFont val="Tahoma"/>
            <family val="2"/>
          </rPr>
          <t xml:space="preserve">Registro Atención Individual </t>
        </r>
        <r>
          <rPr>
            <sz val="9"/>
            <color indexed="81"/>
            <rFont val="Tahoma"/>
            <family val="2"/>
          </rPr>
          <t xml:space="preserve"> el estamento </t>
        </r>
        <r>
          <rPr>
            <b/>
            <sz val="9"/>
            <color indexed="81"/>
            <rFont val="Tahoma"/>
            <family val="2"/>
          </rPr>
          <t xml:space="preserve">Psicólogo/a </t>
        </r>
        <r>
          <rPr>
            <sz val="9"/>
            <color indexed="81"/>
            <rFont val="Tahoma"/>
            <family val="2"/>
          </rPr>
          <t xml:space="preserve">
Se registre la actividad
</t>
        </r>
        <r>
          <rPr>
            <b/>
            <sz val="9"/>
            <color indexed="81"/>
            <rFont val="Tahoma"/>
            <family val="2"/>
          </rPr>
          <t xml:space="preserve">
Consejerías individuales Actividad Física -Alimentación Saludable </t>
        </r>
        <r>
          <rPr>
            <sz val="9"/>
            <color indexed="81"/>
            <rFont val="Tahoma"/>
            <family val="2"/>
          </rPr>
          <t xml:space="preserve">
</t>
        </r>
        <r>
          <rPr>
            <b/>
            <sz val="9"/>
            <color indexed="81"/>
            <rFont val="Tahoma"/>
            <family val="2"/>
          </rPr>
          <t>o
Consejerías Individuales Actividad Fisica - Alimentación saludable - En Espacios Amigables</t>
        </r>
        <r>
          <rPr>
            <sz val="9"/>
            <color indexed="81"/>
            <rFont val="Tahoma"/>
            <family val="2"/>
          </rPr>
          <t xml:space="preserve">
</t>
        </r>
      </text>
    </comment>
    <comment ref="AN19" authorId="2" shapeId="0">
      <text>
        <r>
          <rPr>
            <sz val="9"/>
            <color indexed="81"/>
            <rFont val="Tahoma"/>
            <family val="2"/>
          </rPr>
          <t xml:space="preserve">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Actividad Fisica - Alimentación saludable - En Espacios Amigables
</t>
        </r>
      </text>
    </comment>
    <comment ref="B20" authorId="2" shapeId="0">
      <text>
        <r>
          <rPr>
            <sz val="9"/>
            <color indexed="81"/>
            <rFont val="Tahoma"/>
            <family val="2"/>
          </rPr>
          <t xml:space="preserve">Este dato aparecerá  luego de que en la atención 
Registrada en </t>
        </r>
        <r>
          <rPr>
            <b/>
            <sz val="9"/>
            <color indexed="81"/>
            <rFont val="Tahoma"/>
            <family val="2"/>
          </rPr>
          <t>Modulo Box</t>
        </r>
        <r>
          <rPr>
            <sz val="9"/>
            <color indexed="81"/>
            <rFont val="Tahoma"/>
            <family val="2"/>
          </rPr>
          <t xml:space="preserve"> / Pacientes citados o en</t>
        </r>
        <r>
          <rPr>
            <b/>
            <sz val="9"/>
            <color indexed="81"/>
            <rFont val="Tahoma"/>
            <family val="2"/>
          </rPr>
          <t xml:space="preserve"> Modulo Atención / Registro Atención Individual</t>
        </r>
        <r>
          <rPr>
            <sz val="9"/>
            <color indexed="81"/>
            <rFont val="Tahoma"/>
            <family val="2"/>
          </rPr>
          <t xml:space="preserve">  el estamento </t>
        </r>
        <r>
          <rPr>
            <b/>
            <sz val="9"/>
            <color indexed="81"/>
            <rFont val="Tahoma"/>
            <family val="2"/>
          </rPr>
          <t xml:space="preserve">Kinesiólogo. </t>
        </r>
        <r>
          <rPr>
            <sz val="9"/>
            <color indexed="81"/>
            <rFont val="Tahoma"/>
            <family val="2"/>
          </rPr>
          <t xml:space="preserve">
Se registre la actividad
</t>
        </r>
        <r>
          <rPr>
            <b/>
            <sz val="9"/>
            <color indexed="81"/>
            <rFont val="Tahoma"/>
            <family val="2"/>
          </rPr>
          <t xml:space="preserve">Consejerías individuales Actividad Física -Alimentación Saludable </t>
        </r>
        <r>
          <rPr>
            <sz val="9"/>
            <color indexed="81"/>
            <rFont val="Tahoma"/>
            <family val="2"/>
          </rPr>
          <t xml:space="preserve">
</t>
        </r>
        <r>
          <rPr>
            <b/>
            <sz val="9"/>
            <color indexed="81"/>
            <rFont val="Tahoma"/>
            <family val="2"/>
          </rPr>
          <t>o
Consejerías Individuales Actividad Fisica - Alimentación saludable - En Espacios Amigables</t>
        </r>
      </text>
    </comment>
    <comment ref="AN20" authorId="2" shapeId="0">
      <text>
        <r>
          <rPr>
            <sz val="9"/>
            <color indexed="81"/>
            <rFont val="Tahoma"/>
            <family val="2"/>
          </rPr>
          <t xml:space="preserve">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Actividad Fisica - Alimentación saludable - En Espacios Amigables
</t>
        </r>
      </text>
    </comment>
    <comment ref="B21" authorId="2" shapeId="0">
      <text>
        <r>
          <rPr>
            <sz val="9"/>
            <color indexed="81"/>
            <rFont val="Tahoma"/>
            <family val="2"/>
          </rPr>
          <t xml:space="preserve">Este dato aparecerá  luego de que en la atención 
Registrada en </t>
        </r>
        <r>
          <rPr>
            <b/>
            <sz val="9"/>
            <color indexed="81"/>
            <rFont val="Tahoma"/>
            <family val="2"/>
          </rPr>
          <t>Modulo Box</t>
        </r>
        <r>
          <rPr>
            <sz val="9"/>
            <color indexed="81"/>
            <rFont val="Tahoma"/>
            <family val="2"/>
          </rPr>
          <t xml:space="preserve"> / </t>
        </r>
        <r>
          <rPr>
            <b/>
            <sz val="9"/>
            <color indexed="81"/>
            <rFont val="Tahoma"/>
            <family val="2"/>
          </rPr>
          <t>Pacientes citados</t>
        </r>
        <r>
          <rPr>
            <sz val="9"/>
            <color indexed="81"/>
            <rFont val="Tahoma"/>
            <family val="2"/>
          </rPr>
          <t xml:space="preserve"> o en </t>
        </r>
        <r>
          <rPr>
            <b/>
            <sz val="9"/>
            <color indexed="81"/>
            <rFont val="Tahoma"/>
            <family val="2"/>
          </rPr>
          <t>Modulo Atención / Registro Atención Individual</t>
        </r>
        <r>
          <rPr>
            <sz val="9"/>
            <color indexed="81"/>
            <rFont val="Tahoma"/>
            <family val="2"/>
          </rPr>
          <t xml:space="preserve">  el estamento </t>
        </r>
        <r>
          <rPr>
            <b/>
            <sz val="9"/>
            <color indexed="81"/>
            <rFont val="Tahoma"/>
            <family val="2"/>
          </rPr>
          <t xml:space="preserve">Terapeuta Ocupacional  </t>
        </r>
        <r>
          <rPr>
            <sz val="9"/>
            <color indexed="81"/>
            <rFont val="Tahoma"/>
            <family val="2"/>
          </rPr>
          <t xml:space="preserve">
. 
Se registre la actividad
</t>
        </r>
        <r>
          <rPr>
            <b/>
            <sz val="9"/>
            <color indexed="81"/>
            <rFont val="Tahoma"/>
            <family val="2"/>
          </rPr>
          <t xml:space="preserve">Consejerías individuales Actividad Física -Alimentación Saludable </t>
        </r>
        <r>
          <rPr>
            <sz val="9"/>
            <color indexed="81"/>
            <rFont val="Tahoma"/>
            <family val="2"/>
          </rPr>
          <t xml:space="preserve">
</t>
        </r>
        <r>
          <rPr>
            <b/>
            <sz val="9"/>
            <color indexed="81"/>
            <rFont val="Tahoma"/>
            <family val="2"/>
          </rPr>
          <t>o
Consejerías Individuales Actividad Fisica - Alimentación saludable - En Espacios Amigables</t>
        </r>
      </text>
    </comment>
    <comment ref="AN21" authorId="2" shapeId="0">
      <text>
        <r>
          <rPr>
            <sz val="9"/>
            <color indexed="81"/>
            <rFont val="Tahoma"/>
            <family val="2"/>
          </rPr>
          <t xml:space="preserve">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Actividad Fisica - Alimentación saludable - En Espacios Amigables
</t>
        </r>
      </text>
    </comment>
    <comment ref="B22" authorId="2" shapeId="0">
      <text>
        <r>
          <rPr>
            <sz val="9"/>
            <color indexed="81"/>
            <rFont val="Tahoma"/>
            <family val="2"/>
          </rPr>
          <t xml:space="preserve">Este dato aparecerá  luego de que en la atención 
Registrada en </t>
        </r>
        <r>
          <rPr>
            <b/>
            <sz val="9"/>
            <color indexed="81"/>
            <rFont val="Tahoma"/>
            <family val="2"/>
          </rPr>
          <t xml:space="preserve">Modulo Box </t>
        </r>
        <r>
          <rPr>
            <sz val="9"/>
            <color indexed="81"/>
            <rFont val="Tahoma"/>
            <family val="2"/>
          </rPr>
          <t>/</t>
        </r>
        <r>
          <rPr>
            <b/>
            <sz val="9"/>
            <color indexed="81"/>
            <rFont val="Tahoma"/>
            <family val="2"/>
          </rPr>
          <t xml:space="preserve"> Pacientes citados</t>
        </r>
        <r>
          <rPr>
            <sz val="9"/>
            <color indexed="81"/>
            <rFont val="Tahoma"/>
            <family val="2"/>
          </rPr>
          <t xml:space="preserve"> o en</t>
        </r>
        <r>
          <rPr>
            <b/>
            <sz val="9"/>
            <color indexed="81"/>
            <rFont val="Tahoma"/>
            <family val="2"/>
          </rPr>
          <t xml:space="preserve"> Modulo Atención / Registro Atención Individual</t>
        </r>
        <r>
          <rPr>
            <sz val="9"/>
            <color indexed="81"/>
            <rFont val="Tahoma"/>
            <family val="2"/>
          </rPr>
          <t xml:space="preserve">  el estamento </t>
        </r>
        <r>
          <rPr>
            <b/>
            <sz val="9"/>
            <color indexed="81"/>
            <rFont val="Tahoma"/>
            <family val="2"/>
          </rPr>
          <t>Otro Profesional</t>
        </r>
        <r>
          <rPr>
            <sz val="9"/>
            <color indexed="81"/>
            <rFont val="Tahoma"/>
            <family val="2"/>
          </rPr>
          <t xml:space="preserve">
Se registre la actividad
</t>
        </r>
        <r>
          <rPr>
            <b/>
            <sz val="9"/>
            <color indexed="81"/>
            <rFont val="Tahoma"/>
            <family val="2"/>
          </rPr>
          <t xml:space="preserve">Consejerías individuales Actividad Física -Alimentación Saludable
o
Consejerías Individuales Actividad Fisica - Alimentación saludable - En Espacios Amigables </t>
        </r>
        <r>
          <rPr>
            <sz val="9"/>
            <color indexed="81"/>
            <rFont val="Tahoma"/>
            <family val="2"/>
          </rPr>
          <t xml:space="preserve">
</t>
        </r>
      </text>
    </comment>
    <comment ref="AN22" authorId="2" shapeId="0">
      <text>
        <r>
          <rPr>
            <sz val="9"/>
            <color indexed="81"/>
            <rFont val="Tahoma"/>
            <family val="2"/>
          </rPr>
          <t xml:space="preserve">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Actividad Fisica - Alimentación saludable - En Espacios Amigables
</t>
        </r>
      </text>
    </comment>
    <comment ref="B23" authorId="2" shapeId="0">
      <text>
        <r>
          <rPr>
            <sz val="9"/>
            <color indexed="81"/>
            <rFont val="Tahoma"/>
            <family val="2"/>
          </rPr>
          <t xml:space="preserve">Este dato aparecerá  luego de que en la atención 
Registrada en </t>
        </r>
        <r>
          <rPr>
            <b/>
            <sz val="9"/>
            <color indexed="81"/>
            <rFont val="Tahoma"/>
            <family val="2"/>
          </rPr>
          <t>Modulo Box</t>
        </r>
        <r>
          <rPr>
            <sz val="9"/>
            <color indexed="81"/>
            <rFont val="Tahoma"/>
            <family val="2"/>
          </rPr>
          <t xml:space="preserve"> / </t>
        </r>
        <r>
          <rPr>
            <b/>
            <sz val="9"/>
            <color indexed="81"/>
            <rFont val="Tahoma"/>
            <family val="2"/>
          </rPr>
          <t>Pacientes citados</t>
        </r>
        <r>
          <rPr>
            <sz val="9"/>
            <color indexed="81"/>
            <rFont val="Tahoma"/>
            <family val="2"/>
          </rPr>
          <t xml:space="preserve"> o en </t>
        </r>
        <r>
          <rPr>
            <b/>
            <sz val="9"/>
            <color indexed="81"/>
            <rFont val="Tahoma"/>
            <family val="2"/>
          </rPr>
          <t xml:space="preserve">Modulo Atención / Registro Atención Individual </t>
        </r>
        <r>
          <rPr>
            <sz val="9"/>
            <color indexed="81"/>
            <rFont val="Tahoma"/>
            <family val="2"/>
          </rPr>
          <t xml:space="preserve"> el estamento </t>
        </r>
        <r>
          <rPr>
            <b/>
            <sz val="9"/>
            <color indexed="81"/>
            <rFont val="Tahoma"/>
            <family val="2"/>
          </rPr>
          <t>Facilitador/a Intercultural</t>
        </r>
        <r>
          <rPr>
            <sz val="9"/>
            <color indexed="81"/>
            <rFont val="Tahoma"/>
            <family val="2"/>
          </rPr>
          <t xml:space="preserve">
Se registre la actividad
</t>
        </r>
        <r>
          <rPr>
            <b/>
            <sz val="9"/>
            <color indexed="81"/>
            <rFont val="Tahoma"/>
            <family val="2"/>
          </rPr>
          <t>Consejerías individuales Actividad Física -Alimentación Saludable
o
Consejerías Individuales Actividad Fisica - Alimentación saludable - En Espacios Amigables</t>
        </r>
        <r>
          <rPr>
            <sz val="9"/>
            <color indexed="81"/>
            <rFont val="Tahoma"/>
            <family val="2"/>
          </rPr>
          <t xml:space="preserve">
</t>
        </r>
      </text>
    </comment>
    <comment ref="AN23" authorId="2" shapeId="0">
      <text>
        <r>
          <rPr>
            <sz val="9"/>
            <color indexed="81"/>
            <rFont val="Tahoma"/>
            <family val="2"/>
          </rPr>
          <t xml:space="preserve">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Actividad Fisica - Alimentación saludable - En Espacios Amigables
</t>
        </r>
      </text>
    </comment>
    <comment ref="B24" authorId="2" shapeId="0">
      <text>
        <r>
          <rPr>
            <sz val="9"/>
            <color indexed="81"/>
            <rFont val="Tahoma"/>
            <family val="2"/>
          </rPr>
          <t xml:space="preserve">
Este dato aparecerá  luego de que en la atención 
Registrada en </t>
        </r>
        <r>
          <rPr>
            <b/>
            <sz val="9"/>
            <color indexed="81"/>
            <rFont val="Tahoma"/>
            <family val="2"/>
          </rPr>
          <t>Modulo Box</t>
        </r>
        <r>
          <rPr>
            <sz val="9"/>
            <color indexed="81"/>
            <rFont val="Tahoma"/>
            <family val="2"/>
          </rPr>
          <t xml:space="preserve"> / </t>
        </r>
        <r>
          <rPr>
            <b/>
            <sz val="9"/>
            <color indexed="81"/>
            <rFont val="Tahoma"/>
            <family val="2"/>
          </rPr>
          <t>Pacientes citados</t>
        </r>
        <r>
          <rPr>
            <sz val="9"/>
            <color indexed="81"/>
            <rFont val="Tahoma"/>
            <family val="2"/>
          </rPr>
          <t xml:space="preserve"> o en</t>
        </r>
        <r>
          <rPr>
            <b/>
            <sz val="9"/>
            <color indexed="81"/>
            <rFont val="Tahoma"/>
            <family val="2"/>
          </rPr>
          <t xml:space="preserve"> Modulo Atención / Registro Atención Individual</t>
        </r>
        <r>
          <rPr>
            <sz val="9"/>
            <color indexed="81"/>
            <rFont val="Tahoma"/>
            <family val="2"/>
          </rPr>
          <t xml:space="preserve">  el estamento </t>
        </r>
        <r>
          <rPr>
            <b/>
            <sz val="9"/>
            <color indexed="81"/>
            <rFont val="Tahoma"/>
            <family val="2"/>
          </rPr>
          <t>Técnico Paramédico</t>
        </r>
        <r>
          <rPr>
            <sz val="9"/>
            <color indexed="81"/>
            <rFont val="Tahoma"/>
            <family val="2"/>
          </rPr>
          <t xml:space="preserve">
Se registre la actividad
</t>
        </r>
        <r>
          <rPr>
            <b/>
            <sz val="9"/>
            <color indexed="81"/>
            <rFont val="Tahoma"/>
            <family val="2"/>
          </rPr>
          <t>Consejerías individuales Actividad Física -Alimentación Saludable
o
Consejerías Individuales Actividad Fisica - Alimentación saludable - En Espacios Amigables</t>
        </r>
        <r>
          <rPr>
            <sz val="9"/>
            <color indexed="81"/>
            <rFont val="Tahoma"/>
            <family val="2"/>
          </rPr>
          <t xml:space="preserve">
</t>
        </r>
      </text>
    </comment>
    <comment ref="AN24" authorId="2" shapeId="0">
      <text>
        <r>
          <rPr>
            <sz val="9"/>
            <color indexed="81"/>
            <rFont val="Tahoma"/>
            <family val="2"/>
          </rPr>
          <t xml:space="preserve">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Actividad Fisica - Alimentación saludable - En Espacios Amigables
</t>
        </r>
      </text>
    </comment>
    <comment ref="B25"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Tabaquismo
o
Consejerías Individuales Tabaquismo - En Espacios Amigables</t>
        </r>
      </text>
    </comment>
    <comment ref="AN25"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Tabaquismo - En Espacios Amigables</t>
        </r>
      </text>
    </comment>
    <comment ref="B26"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Tabaquismo
o
Consejerías Individuales Tabaquismo - En Espacios Amigables</t>
        </r>
      </text>
    </comment>
    <comment ref="AN26"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Tabaquismo - En Espacios Amigables</t>
        </r>
      </text>
    </comment>
    <comment ref="B27"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Tabaquismo
o
Consejerías Individuales Tabaquismo - En Espacios Amigables</t>
        </r>
      </text>
    </comment>
    <comment ref="AN27"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Tabaquismo - En Espacios Amigables</t>
        </r>
      </text>
    </comment>
    <comment ref="B28"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Tabaquismo
o
Consejerías Individuales Tabaquismo - En Espacios Amigables</t>
        </r>
      </text>
    </comment>
    <comment ref="AN28"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Tabaquismo - En Espacios Amigables</t>
        </r>
      </text>
    </comment>
    <comment ref="B29"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Tabaquismo
o
Consejerías Individuales Tabaquismo - En Espacios Amigables</t>
        </r>
      </text>
    </comment>
    <comment ref="AN29"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Tabaquismo - En Espacios Amigables</t>
        </r>
      </text>
    </comment>
    <comment ref="B30"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Tabaquismo
o
Consejerías Individuales Tabaquismo - En Espacios Amigables</t>
        </r>
      </text>
    </comment>
    <comment ref="AN30"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Tabaquismo - En Espacios Amigables</t>
        </r>
      </text>
    </comment>
    <comment ref="B31"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Tabaquismo
o
Consejerías Individuales Tabaquismo - En Espacios Amigables</t>
        </r>
      </text>
    </comment>
    <comment ref="AN31"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Tabaquismo - En Espacios Amigables</t>
        </r>
      </text>
    </comment>
    <comment ref="B32"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Tabaquismo
o
Consejerías Individuales Tabaquismo - En Espacios Amigables</t>
        </r>
      </text>
    </comment>
    <comment ref="AN32"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Tabaquismo - En Espacios Amigables</t>
        </r>
      </text>
    </comment>
    <comment ref="B33"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Tabaquismo
o
Consejerías Individuales Tabaquismo - En Espacios Amigables</t>
        </r>
      </text>
    </comment>
    <comment ref="AN33"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Tabaquismo - En Espacios Amigables</t>
        </r>
      </text>
    </comment>
    <comment ref="B34"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Tabaquismo
o 
Consejerías Individuales Tabaquismo - En Espacios Amigables
</t>
        </r>
      </text>
    </comment>
    <comment ref="AN34"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Tabaquismo - En Espacios Amigables</t>
        </r>
      </text>
    </comment>
    <comment ref="B35"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Tabaquismo
o
Consejerías Individuales Tabaquismo - En Espacios Amigables</t>
        </r>
      </text>
    </comment>
    <comment ref="AN35"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Tabaquismo - En Espacios Amigables</t>
        </r>
      </text>
    </comment>
    <comment ref="B36"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Consumo de Drogas
o
Consejerias Individuales Consumo de drogas - En Espacios Amigables </t>
        </r>
      </text>
    </comment>
    <comment ref="AN36"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Consejerias Individuales Consumo de drogas - En Espacios Amigables </t>
        </r>
      </text>
    </comment>
    <comment ref="B37"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Consumo de Drogas
o
Consejerias Individuales Consumo de drogas - En Espacios Amigables </t>
        </r>
      </text>
    </comment>
    <comment ref="AN37"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Consejerias Individuales Consumo de drogas - En Espacios Amigables </t>
        </r>
      </text>
    </comment>
    <comment ref="B38"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Consumo de Drogas
o
Consejerias Individuales Consumo de drogas - En Espacios Amigables </t>
        </r>
      </text>
    </comment>
    <comment ref="AN38"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Consejerias Individuales Consumo de drogas - En Espacios Amigables </t>
        </r>
      </text>
    </comment>
    <comment ref="B39"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Consumo de Drogas
o
Consejerias Individuales Consumo de drogas - En Espacios Amigables </t>
        </r>
      </text>
    </comment>
    <comment ref="AN39"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Consejerias Individuales Consumo de drogas - En Espacios Amigables </t>
        </r>
      </text>
    </comment>
    <comment ref="B40"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Consumo de Drogas
o
Consejerias Individuales Consumo de drogas - En Espacios Amigables </t>
        </r>
      </text>
    </comment>
    <comment ref="AN40"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Consejerias Individuales Consumo de drogas - En Espacios Amigables </t>
        </r>
      </text>
    </comment>
    <comment ref="B41"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Consumo de Drogas
o
Consejerias Individuales Consumo de drogas - En Espacios Amigables </t>
        </r>
      </text>
    </comment>
    <comment ref="AN41"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Consejerias Individuales Consumo de drogas - En Espacios Amigables </t>
        </r>
      </text>
    </comment>
    <comment ref="B42"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Consumo de Drogas
o
Consejerias Individuales Consumo de drogas - En Espacios Amigables </t>
        </r>
      </text>
    </comment>
    <comment ref="AN42"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Consejerias Individuales Consumo de drogas - En Espacios Amigables </t>
        </r>
      </text>
    </comment>
    <comment ref="B43"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Consumo de Drogas
o
Consejerias Individuales Consumo de drogas - En Espacios Amigables </t>
        </r>
      </text>
    </comment>
    <comment ref="AN43"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Consejerias Individuales Consumo de drogas - En Espacios Amigables </t>
        </r>
      </text>
    </comment>
    <comment ref="B44"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Consumo de drogas
o
Consejerias Individuales Consumo de drogas - En Espacios Amigables 
</t>
        </r>
        <r>
          <rPr>
            <sz val="9"/>
            <color indexed="81"/>
            <rFont val="Tahoma"/>
            <family val="2"/>
          </rPr>
          <t xml:space="preserve">*Se considera el instrumento Otros Profesionales y los otros instrumentos que no estén abordados dentros listado de ésta sección.
</t>
        </r>
      </text>
    </comment>
    <comment ref="AN44"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Consejerias Individuales Consumo de drogas - En Espacios Amigables </t>
        </r>
      </text>
    </comment>
    <comment ref="B45"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Consejerias individuales Consumo de drogas</t>
        </r>
        <r>
          <rPr>
            <sz val="9"/>
            <color indexed="81"/>
            <rFont val="Tahoma"/>
            <family val="2"/>
          </rPr>
          <t xml:space="preserve">
</t>
        </r>
        <r>
          <rPr>
            <b/>
            <sz val="9"/>
            <color indexed="81"/>
            <rFont val="Tahoma"/>
            <family val="2"/>
          </rPr>
          <t xml:space="preserve">o
Consejerias Individuales Consumo de drogas - En Espacios Amigables </t>
        </r>
      </text>
    </comment>
    <comment ref="AN45"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Consejerias Individuales Consumo de drogas - En Espacios Amigables </t>
        </r>
      </text>
    </comment>
    <comment ref="B46"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Consumo de Drogas
o
Consejerias Individuales Consumo de drogas - En Espacios Amigables </t>
        </r>
      </text>
    </comment>
    <comment ref="AN46"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Consejerias Individuales Consumo de drogas - En Espacios Amigables </t>
        </r>
      </text>
    </comment>
    <comment ref="B47"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Salud Sexual y Reproductiva
o
Consejerías Individuales Salud Sexual y Reproductiva - En Espacios Amigables</t>
        </r>
      </text>
    </comment>
    <comment ref="AN47"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Salud Sexual y Reproductiva - En Espacios Amigables</t>
        </r>
      </text>
    </comment>
    <comment ref="B48"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Salud Sexual y Reproductiva
o
Consejerías Individuales Salud Sexual y Reproductiva - En Espacios Amigables</t>
        </r>
      </text>
    </comment>
    <comment ref="AN48"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Salud Sexual y Reproductiva - En Espacios Amigables</t>
        </r>
      </text>
    </comment>
    <comment ref="B49"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Salud Sexual y Reproductiva
o
Consejerías Individuales Salud Sexual y Reproductiva - En Espacios Amigables</t>
        </r>
      </text>
    </comment>
    <comment ref="AN49"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Salud Sexual y Reproductiva - En Espacios Amigables</t>
        </r>
      </text>
    </comment>
    <comment ref="B50"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Salud Sexual y Reproductiva
o
Consejerías Individuales Salud Sexual y Reproductiva - En Espacios Amigables</t>
        </r>
      </text>
    </comment>
    <comment ref="AN50"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Salud Sexual y Reproductiva - En Espacios Amigables</t>
        </r>
      </text>
    </comment>
    <comment ref="B51"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Salud Sexual y Reproductiva
o
Consejerías Individuales Salud Sexual y Reproductiva - En Espacios Amigables</t>
        </r>
      </text>
    </comment>
    <comment ref="AN51"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Salud Sexual y Reproductiva - En Espacios Amigables</t>
        </r>
      </text>
    </comment>
    <comment ref="B52"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Salud Sexual y Reproductiva
o
Consejerías Individuales Salud Sexual y Reproductiva - En Espacios Amigables</t>
        </r>
      </text>
    </comment>
    <comment ref="AN52"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Salud Sexual y Reproductiva - En Espacios Amigables</t>
        </r>
      </text>
    </comment>
    <comment ref="B53"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Regulación de Fertilidad
o
Consejerías Individuales Regulación de Fertilidad - En Espacios Amigables</t>
        </r>
      </text>
    </comment>
    <comment ref="AN53"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Regulación de Fertilidad - En Espacios Amigables</t>
        </r>
      </text>
    </comment>
    <comment ref="B54"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Regulación de Fertilidad
o
Consejerías Individuales Regulación de Fertilidad - En Espacios Amigables</t>
        </r>
      </text>
    </comment>
    <comment ref="AN54"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Regulación de Fertilidad - En Espacios Amigables</t>
        </r>
      </text>
    </comment>
    <comment ref="B55"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Regulación de Fertilidad
o
Consejerías Individuales Regulación de Fertilidad - En Espacios Amigables</t>
        </r>
      </text>
    </comment>
    <comment ref="AN55"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Regulación de Fertilidad - En Espacios Amigables</t>
        </r>
      </text>
    </comment>
    <comment ref="B56"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Regulación de Fertilidad
o
Consejerías Individuales Regulación de Fertilidad - En Espacios Amigables</t>
        </r>
      </text>
    </comment>
    <comment ref="AN56"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Regulación de Fertilidad - En Espacios Amigables</t>
        </r>
      </text>
    </comment>
    <comment ref="B57"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Prevención VIH e Infección de Transmisión Sexual (ITS)
o
Consejerías Individuales Prevención VIH e Infección de Transmisión Sexual (ITS)  - En Espacios Amigables</t>
        </r>
      </text>
    </comment>
    <comment ref="AN57"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Prevención VIH e Infección de Transmisión Sexual (ITS)  - En Espacios Amigables</t>
        </r>
      </text>
    </comment>
    <comment ref="B58"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Prevención VIH e Infección de Transmisión Sexual (ITS)
o
Consejerías Individuales Prevención VIH e Infección de Transmisión Sexual (ITS)  - En Espacios Amigables</t>
        </r>
      </text>
    </comment>
    <comment ref="AN58"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Prevención VIH e Infección de Transmisión Sexual (ITS)  - En Espacios Amigables</t>
        </r>
      </text>
    </comment>
    <comment ref="B59"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Prevención VIH e Infección de Transmisión Sexual (ITS)
o
Consejerías Individuales Prevención VIH e Infección de Transmisión Sexual (ITS)  - En Espacios Amigables</t>
        </r>
      </text>
    </comment>
    <comment ref="AN59"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Prevención VIH e Infección de Transmisión Sexual (ITS)  - En Espacios Amigables</t>
        </r>
      </text>
    </comment>
    <comment ref="B60"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Prevención VIH e Infección de Transmisión Sexual (ITS)
o
Consejerías Individuales Prevención VIH e Infección de Transmisión Sexual (ITS)  - En Espacios Amigables</t>
        </r>
      </text>
    </comment>
    <comment ref="AN60"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Prevención VIH e Infección de Transmisión Sexual (ITS)  - En Espacios Amigables</t>
        </r>
      </text>
    </comment>
    <comment ref="B61"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Prevención VIH e Infección de Transmisión Sexual (ITS)
o
Consejerías Individuales Prevención VIH e Infección de Transmisión Sexual (ITS)  - En Espacios Amigables</t>
        </r>
      </text>
    </comment>
    <comment ref="AN61"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Prevención VIH e Infección de Transmisión Sexual (ITS)  - En Espacios Amigables</t>
        </r>
      </text>
    </comment>
    <comment ref="B62"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Prevención VIH e Infección de Transmisión Sexual (ITS)
o
Consejerías Individuales Prevención VIH e Infección de Transmisión Sexual (ITS)  - En Espacios Amigables</t>
        </r>
      </text>
    </comment>
    <comment ref="AN62"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Prevención VIH e Infección de Transmisión Sexual (ITS)  - En Espacios Amigables</t>
        </r>
      </text>
    </comment>
    <comment ref="B63" authorId="3"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Prevención VIH e Infección de Transmisión Sexual (ITS)</t>
        </r>
        <r>
          <rPr>
            <sz val="9"/>
            <color indexed="81"/>
            <rFont val="Tahoma"/>
            <family val="2"/>
          </rPr>
          <t xml:space="preserve">
</t>
        </r>
        <r>
          <rPr>
            <b/>
            <sz val="9"/>
            <color indexed="81"/>
            <rFont val="Tahoma"/>
            <family val="2"/>
          </rPr>
          <t>o
Consejerías Individuales Prevención VIH e Infección de Transmisión Sexual (ITS)  - En Espacios Amigables</t>
        </r>
      </text>
    </comment>
    <comment ref="AN63"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Prevención VIH e Infección de Transmisión Sexual (ITS)  - En Espacios Amigables</t>
        </r>
      </text>
    </comment>
    <comment ref="B64"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Prevención De la Trasmisión Vertical Del VIH (Embarazadas) Pre Test
o 
Consejerías Individuales Prevención de la Transmisión vertical del VIH (Embarazada) Pre Test - En Espacios Amigables
</t>
        </r>
      </text>
    </comment>
    <comment ref="AN64"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Prevención de la Transmisión vertical del VIH (Embarazada) Pre Test - En Espacios Amigables
</t>
        </r>
      </text>
    </comment>
    <comment ref="B65"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Prevención De la Trasmisión Vertical Del VIH (Embarazadas) Pre Test
o
Consejerías Individuales Prevención de la Transmisión vertical del VIH (Embarazada) Pre Test - En Espacios Amigables
</t>
        </r>
      </text>
    </comment>
    <comment ref="AN65"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Prevención de la Transmisión vertical del VIH (Embarazada) Pre Test - En Espacios Amigables
</t>
        </r>
      </text>
    </comment>
    <comment ref="B66"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Prevención De la Trasmisión Vertical Del VIH (Embarazadas) Post Test
o
Consejerías Individuales Prevención de la Transmisión vertical del VIH (Embarazada) Pre Test - En Espacios Amigables
</t>
        </r>
      </text>
    </comment>
    <comment ref="AN66"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Prevención de la Transmisión vertical del VIH (Embarazada) Pre Test - En Espacios Amigables
</t>
        </r>
      </text>
    </comment>
    <comment ref="B67"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Prevención De la Trasmisión Vertical Del VIH (Embarazadas) Post Test
o
Consejerías Individuales Prevención de la Transmisión vertical del VIH (Embarazada) Pre Test - En Espacios Amigables
</t>
        </r>
      </text>
    </comment>
    <comment ref="AN67"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Prevención de la Transmisión vertical del VIH (Embarazada) Pre Test - En Espacios Amigables
</t>
        </r>
      </text>
    </comment>
    <comment ref="B68"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Prevención De la Trasmisión Vertical Del VIH (Embarazadas) Pre Test
o
Consejerías Individuales Prevención de la Transmisión vertical del VIH (Embarazada) Pre Test - En Espacios Amigables
</t>
        </r>
      </text>
    </comment>
    <comment ref="AN68" authorId="2"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Prevención de la Transmisión vertical del VIH (Embarazada) Pre Test - En Espacios Amigables
</t>
        </r>
      </text>
    </comment>
    <comment ref="B69" authorId="4"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Desarrollo Infantil Integral.</t>
        </r>
        <r>
          <rPr>
            <sz val="9"/>
            <color indexed="81"/>
            <rFont val="Tahoma"/>
            <family val="2"/>
          </rPr>
          <t xml:space="preserve">
o</t>
        </r>
        <r>
          <rPr>
            <b/>
            <sz val="9"/>
            <color indexed="81"/>
            <rFont val="Tahoma"/>
            <family val="2"/>
          </rPr>
          <t xml:space="preserve">
Consejerías Individuales Desarrollo Infantil Integral - En Espacios Amigables.</t>
        </r>
        <r>
          <rPr>
            <sz val="9"/>
            <color indexed="81"/>
            <rFont val="Tahoma"/>
            <family val="2"/>
          </rPr>
          <t xml:space="preserve">
*Para el profesional que tenga el Instrumento</t>
        </r>
        <r>
          <rPr>
            <b/>
            <sz val="9"/>
            <color indexed="81"/>
            <rFont val="Tahoma"/>
            <family val="2"/>
          </rPr>
          <t xml:space="preserve"> Enfermera.
</t>
        </r>
      </text>
    </comment>
    <comment ref="AN69" authorId="4" shapeId="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Desarrollo Infantil Integral - En Espacios Amigables.</t>
        </r>
        <r>
          <rPr>
            <sz val="9"/>
            <color indexed="81"/>
            <rFont val="Tahoma"/>
            <family val="2"/>
          </rPr>
          <t xml:space="preserve">
*Para el profesional que tenga el Instrumento</t>
        </r>
        <r>
          <rPr>
            <b/>
            <sz val="9"/>
            <color indexed="81"/>
            <rFont val="Tahoma"/>
            <family val="2"/>
          </rPr>
          <t xml:space="preserve"> Enfermera.
</t>
        </r>
      </text>
    </comment>
    <comment ref="AP71" authorId="0" shapeId="0">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indique un </t>
        </r>
        <r>
          <rPr>
            <b/>
            <sz val="9"/>
            <color indexed="81"/>
            <rFont val="Tahoma"/>
            <family val="2"/>
          </rPr>
          <t>Pueblo Originario</t>
        </r>
      </text>
    </comment>
    <comment ref="AQ71" authorId="0" shapeId="0">
      <text>
        <r>
          <rPr>
            <sz val="9"/>
            <color indexed="81"/>
            <rFont val="Tahoma"/>
            <family val="2"/>
          </rPr>
          <t xml:space="preserve">Se contabilizara a los pacientes que tengan en  Antecedentes del usuario APS / Pestaña "Identificacion"  Item  Alertas Adm. </t>
        </r>
        <r>
          <rPr>
            <b/>
            <sz val="9"/>
            <color indexed="81"/>
            <rFont val="Tahoma"/>
            <family val="2"/>
          </rPr>
          <t xml:space="preserve"> "MIGRANTE"</t>
        </r>
      </text>
    </comment>
    <comment ref="AR71" authorId="1" shapeId="0">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S71" authorId="1" shapeId="0">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AN73" authorId="0" shapeId="0">
      <text>
        <r>
          <rPr>
            <sz val="9"/>
            <color indexed="81"/>
            <rFont val="Tahoma"/>
            <family val="2"/>
          </rPr>
          <t xml:space="preserve">Este dato aparecerá luego que en el </t>
        </r>
        <r>
          <rPr>
            <b/>
            <sz val="9"/>
            <color indexed="81"/>
            <rFont val="Tahoma"/>
            <family val="2"/>
          </rPr>
          <t xml:space="preserve">Módulo de Admisión </t>
        </r>
        <r>
          <rPr>
            <sz val="9"/>
            <color indexed="81"/>
            <rFont val="Tahoma"/>
            <family val="2"/>
          </rPr>
          <t>el paciente indique campo genero</t>
        </r>
        <r>
          <rPr>
            <b/>
            <sz val="9"/>
            <color indexed="81"/>
            <rFont val="Tahoma"/>
            <family val="2"/>
          </rPr>
          <t xml:space="preserve"> "Masculino Trans"</t>
        </r>
      </text>
    </comment>
    <comment ref="AO73" authorId="0" shapeId="0">
      <text>
        <r>
          <rPr>
            <sz val="9"/>
            <color indexed="81"/>
            <rFont val="Tahoma"/>
            <family val="2"/>
          </rPr>
          <t xml:space="preserve">Este dato aparecerá luego que en el </t>
        </r>
        <r>
          <rPr>
            <b/>
            <sz val="9"/>
            <color indexed="81"/>
            <rFont val="Tahoma"/>
            <family val="2"/>
          </rPr>
          <t xml:space="preserve">Módulo de Admisión </t>
        </r>
        <r>
          <rPr>
            <sz val="9"/>
            <color indexed="81"/>
            <rFont val="Tahoma"/>
            <family val="2"/>
          </rPr>
          <t xml:space="preserve">el paciente indique campo genero </t>
        </r>
        <r>
          <rPr>
            <b/>
            <sz val="9"/>
            <color indexed="81"/>
            <rFont val="Tahoma"/>
            <family val="2"/>
          </rPr>
          <t>"Femenino Trans"</t>
        </r>
      </text>
    </comment>
    <comment ref="C74" authorId="5" shapeId="0">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Consejerias individuales por VIH/SIDA Pre Test en Banco de Sangre (Donantes)</t>
        </r>
      </text>
    </comment>
    <comment ref="C75" authorId="2" shapeId="0">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Consejerias individuales por VIH/SIDA Pre Test en Hospitalización</t>
        </r>
        <r>
          <rPr>
            <sz val="9"/>
            <color indexed="81"/>
            <rFont val="Tahoma"/>
            <family val="2"/>
          </rPr>
          <t xml:space="preserve">
</t>
        </r>
      </text>
    </comment>
    <comment ref="C76" authorId="2" shapeId="0">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Consejerias individuales por VIH/SIDA Pre Test en CDT-CRS</t>
        </r>
        <r>
          <rPr>
            <sz val="9"/>
            <color indexed="81"/>
            <rFont val="Tahoma"/>
            <family val="2"/>
          </rPr>
          <t xml:space="preserve">
</t>
        </r>
      </text>
    </comment>
    <comment ref="C77" authorId="2" shapeId="0">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Consejerias individuales por VIH/SIDA Pre Test en APS</t>
        </r>
        <r>
          <rPr>
            <sz val="9"/>
            <color indexed="81"/>
            <rFont val="Tahoma"/>
            <family val="2"/>
          </rPr>
          <t xml:space="preserve">
</t>
        </r>
      </text>
    </comment>
    <comment ref="C78" authorId="2" shapeId="0">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Consejerias Individuales VIH / SIDA Pre test en APS- Espacios Amigables</t>
        </r>
        <r>
          <rPr>
            <sz val="9"/>
            <color indexed="81"/>
            <rFont val="Tahoma"/>
            <family val="2"/>
          </rPr>
          <t xml:space="preserve">
</t>
        </r>
      </text>
    </comment>
    <comment ref="C79" authorId="2" shapeId="0">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Consejerias individuales por VIH/SIDA Pre Test en Otras Instancias</t>
        </r>
        <r>
          <rPr>
            <sz val="9"/>
            <color indexed="81"/>
            <rFont val="Tahoma"/>
            <family val="2"/>
          </rPr>
          <t xml:space="preserve">
</t>
        </r>
      </text>
    </comment>
    <comment ref="C80" authorId="5" shapeId="0">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Consejerias individuales por VIH/SIDA Post Test en Banco de Sangre (Donantes).</t>
        </r>
      </text>
    </comment>
    <comment ref="C81" authorId="2" shapeId="0">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Consejerias individuales por VIH/SIDA Post Test en Hospitalización</t>
        </r>
        <r>
          <rPr>
            <sz val="9"/>
            <color indexed="81"/>
            <rFont val="Tahoma"/>
            <family val="2"/>
          </rPr>
          <t xml:space="preserve">
</t>
        </r>
      </text>
    </comment>
    <comment ref="C82" authorId="2" shapeId="0">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Consejerias individuales por VIH/SIDA Post Test en CDT-CRS</t>
        </r>
        <r>
          <rPr>
            <sz val="9"/>
            <color indexed="81"/>
            <rFont val="Tahoma"/>
            <family val="2"/>
          </rPr>
          <t xml:space="preserve">
</t>
        </r>
      </text>
    </comment>
    <comment ref="C83" authorId="2" shapeId="0">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Consejerias individuales por VIH/SIDA Post Test en APS</t>
        </r>
        <r>
          <rPr>
            <sz val="9"/>
            <color indexed="81"/>
            <rFont val="Tahoma"/>
            <family val="2"/>
          </rPr>
          <t xml:space="preserve">
</t>
        </r>
      </text>
    </comment>
    <comment ref="C84" authorId="2" shapeId="0">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Consejerias Individuales VIH / SIDA Post Test en APS-Espacios Amigables</t>
        </r>
        <r>
          <rPr>
            <sz val="9"/>
            <color indexed="81"/>
            <rFont val="Tahoma"/>
            <family val="2"/>
          </rPr>
          <t xml:space="preserve">
</t>
        </r>
      </text>
    </comment>
    <comment ref="C85" authorId="2" shapeId="0">
      <text>
        <r>
          <rPr>
            <sz val="9"/>
            <color indexed="81"/>
            <rFont val="Tahoma"/>
            <family val="2"/>
          </rPr>
          <t xml:space="preserve">
Este dato aparecerá  luego de que en la atención  Registrada en el box ó en Atención / Registro Atención Individual. 
Se registre la actividad
</t>
        </r>
        <r>
          <rPr>
            <b/>
            <sz val="9"/>
            <color indexed="81"/>
            <rFont val="Tahoma"/>
            <family val="2"/>
          </rPr>
          <t>Consejerias individuales por VIH/SIDA Post Test en Otras Instancias</t>
        </r>
        <r>
          <rPr>
            <sz val="9"/>
            <color indexed="81"/>
            <rFont val="Tahoma"/>
            <family val="2"/>
          </rPr>
          <t xml:space="preserve">
</t>
        </r>
      </text>
    </comment>
    <comment ref="C88" authorId="2" shapeId="0">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Consejerías familiares temas prioridad Con riesgo psicosocial (Individual)
ó
</t>
        </r>
        <r>
          <rPr>
            <sz val="9"/>
            <color indexed="81"/>
            <rFont val="Tahoma"/>
            <family val="2"/>
          </rPr>
          <t>en Modulo Atención / Registro Atención Grupal se registre la actividad</t>
        </r>
        <r>
          <rPr>
            <b/>
            <sz val="9"/>
            <color indexed="81"/>
            <rFont val="Tahoma"/>
            <family val="2"/>
          </rPr>
          <t xml:space="preserve">
Consejerías familiares temas prioridad Con riesgo psicosocial (Grp)
 </t>
        </r>
        <r>
          <rPr>
            <sz val="9"/>
            <color indexed="81"/>
            <rFont val="Tahoma"/>
            <family val="2"/>
          </rPr>
          <t xml:space="preserve">
</t>
        </r>
      </text>
    </comment>
    <comment ref="D88" authorId="2" shapeId="0">
      <text>
        <r>
          <rPr>
            <sz val="9"/>
            <color indexed="81"/>
            <rFont val="Tahoma"/>
            <family val="2"/>
          </rPr>
          <t xml:space="preserve">
Este dato aparecerá  luego de que en la atención Registrada en el Modulo box/ Pacientes Citados o en Modulo Atención / Registro Atención Individual.l
</t>
        </r>
        <r>
          <rPr>
            <b/>
            <sz val="9"/>
            <color indexed="81"/>
            <rFont val="Tahoma"/>
            <family val="2"/>
          </rPr>
          <t xml:space="preserve">
</t>
        </r>
        <r>
          <rPr>
            <sz val="9"/>
            <color indexed="81"/>
            <rFont val="Tahoma"/>
            <family val="2"/>
          </rPr>
          <t>Se registre la actividad:</t>
        </r>
        <r>
          <rPr>
            <b/>
            <sz val="9"/>
            <color indexed="81"/>
            <rFont val="Tahoma"/>
            <family val="2"/>
          </rPr>
          <t xml:space="preserve">
Consejerías Familiares Con Riesgo Psicosocial - Espacios Amigables/Diferenciado(Individual)
ó
</t>
        </r>
        <r>
          <rPr>
            <sz val="9"/>
            <color indexed="81"/>
            <rFont val="Tahoma"/>
            <family val="2"/>
          </rPr>
          <t>en Modulo Atención / Registro Atención Grupal se registre la actividad</t>
        </r>
        <r>
          <rPr>
            <b/>
            <sz val="9"/>
            <color indexed="81"/>
            <rFont val="Tahoma"/>
            <family val="2"/>
          </rPr>
          <t xml:space="preserve">
Consejerías Familiares Con Riesgo Psicosocial - Espacios Amigables(Grupal)</t>
        </r>
      </text>
    </comment>
    <comment ref="C89" authorId="2" shapeId="0">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Consejerias Familiares Con Integrante de Patología Crónica (individual) 
ó
</t>
        </r>
        <r>
          <rPr>
            <sz val="9"/>
            <color indexed="81"/>
            <rFont val="Tahoma"/>
            <family val="2"/>
          </rPr>
          <t xml:space="preserve">en Modulo Atención / Registro Atención Grupal se registre la actividad
</t>
        </r>
        <r>
          <rPr>
            <b/>
            <sz val="9"/>
            <color indexed="81"/>
            <rFont val="Tahoma"/>
            <family val="2"/>
          </rPr>
          <t xml:space="preserve">Consejerías Familiares Con Integrante de Patología Crónica (Grp)
</t>
        </r>
      </text>
    </comment>
    <comment ref="D89" authorId="2" shapeId="0">
      <text>
        <r>
          <rPr>
            <sz val="9"/>
            <color indexed="81"/>
            <rFont val="Tahoma"/>
            <family val="2"/>
          </rPr>
          <t xml:space="preserve">
Este dato aparecerá  luego de que en la atención Registrada en el Modulo box/ Pacientes Citados o en Modulo Atención / Registro Atención Individual.
Registre la actividad
</t>
        </r>
        <r>
          <rPr>
            <b/>
            <sz val="9"/>
            <color indexed="81"/>
            <rFont val="Tahoma"/>
            <family val="2"/>
          </rPr>
          <t xml:space="preserve">Consejerías Familiares Con Integrante de Patología Crónica  - Espacios Amigables/Diferenciado(Individual)
ó
</t>
        </r>
        <r>
          <rPr>
            <sz val="9"/>
            <color indexed="81"/>
            <rFont val="Tahoma"/>
            <family val="2"/>
          </rPr>
          <t>en Modulo Atención / Registro Atención Grupal se registre la actividad</t>
        </r>
        <r>
          <rPr>
            <b/>
            <sz val="9"/>
            <color indexed="81"/>
            <rFont val="Tahoma"/>
            <family val="2"/>
          </rPr>
          <t xml:space="preserve">
Consejerías Familiares Con Integrante de Patología Crónica  - Espacios Amigables(Grupal)
</t>
        </r>
      </text>
    </comment>
    <comment ref="C90" authorId="2" shapeId="0">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Consejerías Familiares Con Integrante Con Problema de Salud Mental (individual)
ó
</t>
        </r>
        <r>
          <rPr>
            <sz val="9"/>
            <color indexed="81"/>
            <rFont val="Tahoma"/>
            <family val="2"/>
          </rPr>
          <t>en Modulo Atención / Registro Atención Grupal se registre la actividad</t>
        </r>
        <r>
          <rPr>
            <b/>
            <sz val="9"/>
            <color indexed="81"/>
            <rFont val="Tahoma"/>
            <family val="2"/>
          </rPr>
          <t xml:space="preserve">
Consejerías Familiares Con Integrante Con Problema de Salud Mental(Grp)
</t>
        </r>
        <r>
          <rPr>
            <sz val="9"/>
            <color indexed="81"/>
            <rFont val="Tahoma"/>
            <family val="2"/>
          </rPr>
          <t xml:space="preserve">
</t>
        </r>
      </text>
    </comment>
    <comment ref="D90" authorId="2" shapeId="0">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Consejerías Familiares Con Integrante con Problema de Salud Mental - Espacios Amigables/Diferenciado(Individual)
ó
</t>
        </r>
        <r>
          <rPr>
            <sz val="9"/>
            <color indexed="81"/>
            <rFont val="Tahoma"/>
            <family val="2"/>
          </rPr>
          <t xml:space="preserve">
En Modulo Atención / Registro Atención Grupal se registre la actividad</t>
        </r>
        <r>
          <rPr>
            <b/>
            <sz val="9"/>
            <color indexed="81"/>
            <rFont val="Tahoma"/>
            <family val="2"/>
          </rPr>
          <t xml:space="preserve">
Consejerías Familiares Con Integrante con Problema de Salud Mental - Espacios Amigables(Grupal)</t>
        </r>
      </text>
    </comment>
    <comment ref="C91" authorId="2" shapeId="0">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Consejerías Familiares Con Adulto Mayor Dependiente (individual)
ó 
</t>
        </r>
        <r>
          <rPr>
            <sz val="9"/>
            <color indexed="81"/>
            <rFont val="Tahoma"/>
            <family val="2"/>
          </rPr>
          <t>en Modulo Atención / Registro Atención Grupal se registre la actividad</t>
        </r>
        <r>
          <rPr>
            <b/>
            <sz val="9"/>
            <color indexed="81"/>
            <rFont val="Tahoma"/>
            <family val="2"/>
          </rPr>
          <t xml:space="preserve">
Consejerías Familiares Con Adulto Mayor Dependiente(Grp)</t>
        </r>
      </text>
    </comment>
    <comment ref="C92" authorId="2" shapeId="0">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Consejerías Familiares Con Adulto Mayor Con Demencia (individual) o 
ó
</t>
        </r>
        <r>
          <rPr>
            <sz val="9"/>
            <color indexed="81"/>
            <rFont val="Tahoma"/>
            <family val="2"/>
          </rPr>
          <t xml:space="preserve">
en Modulo Atención / Registro Atención Grupal se registre la actividad</t>
        </r>
        <r>
          <rPr>
            <b/>
            <sz val="9"/>
            <color indexed="81"/>
            <rFont val="Tahoma"/>
            <family val="2"/>
          </rPr>
          <t xml:space="preserve">
Consejerías Familiares Con Adulto Mayor Con Demencia(Grp)</t>
        </r>
      </text>
    </comment>
    <comment ref="C93" authorId="2" shapeId="0">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Consejerías Familiares Con Integrante Con Enfermedad Terminal (individual) o 
ó
</t>
        </r>
        <r>
          <rPr>
            <sz val="9"/>
            <color indexed="81"/>
            <rFont val="Tahoma"/>
            <family val="2"/>
          </rPr>
          <t>en Modulo Atención / Registro Atención Grupal se registre la actividad</t>
        </r>
        <r>
          <rPr>
            <b/>
            <sz val="9"/>
            <color indexed="81"/>
            <rFont val="Tahoma"/>
            <family val="2"/>
          </rPr>
          <t xml:space="preserve">
Consejerías Familiares Con Integrante Con Enfermedad Terminal(Grp)</t>
        </r>
      </text>
    </comment>
    <comment ref="D93" authorId="2" shapeId="0">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Consejerías Familiares Con Integrante con Enfermedad Terminal - Espacios Amigables/Diferenciado(Individual) 
ó
</t>
        </r>
        <r>
          <rPr>
            <sz val="9"/>
            <color indexed="81"/>
            <rFont val="Tahoma"/>
            <family val="2"/>
          </rPr>
          <t>en Modulo Atención / Registro Atención Grupal se registre la actividad</t>
        </r>
        <r>
          <rPr>
            <b/>
            <sz val="9"/>
            <color indexed="81"/>
            <rFont val="Tahoma"/>
            <family val="2"/>
          </rPr>
          <t xml:space="preserve">
Consejerías Familiares Con Integrante con Enfermedad Terminal - Espacios Amigables(Grupal)</t>
        </r>
      </text>
    </comment>
    <comment ref="C94" authorId="2" shapeId="0">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Consejerías Familiares Con Integrante Dependiente Severo  (Individual)
ó 
</t>
        </r>
        <r>
          <rPr>
            <sz val="9"/>
            <color indexed="81"/>
            <rFont val="Tahoma"/>
            <family val="2"/>
          </rPr>
          <t xml:space="preserve">
en Modulo Atención / Registro Atención Grupal se registre la actividad</t>
        </r>
        <r>
          <rPr>
            <b/>
            <sz val="9"/>
            <color indexed="81"/>
            <rFont val="Tahoma"/>
            <family val="2"/>
          </rPr>
          <t xml:space="preserve">
Consejerías Familiares Con Integrante Dependiente Severo (Grupal)</t>
        </r>
      </text>
    </comment>
    <comment ref="D94" authorId="2" shapeId="0">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Consejerías Familiares Con Integrante Dependiente Severo - Espacios Amigables/Diferenciado(Individual)
ó
</t>
        </r>
        <r>
          <rPr>
            <sz val="9"/>
            <color indexed="81"/>
            <rFont val="Tahoma"/>
            <family val="2"/>
          </rPr>
          <t>en Modulo Atención / Registro Atención Grupal se registre la actividad</t>
        </r>
        <r>
          <rPr>
            <b/>
            <sz val="9"/>
            <color indexed="81"/>
            <rFont val="Tahoma"/>
            <family val="2"/>
          </rPr>
          <t xml:space="preserve">
Consejerías Familiares Con Integrante Dependiente Severo - Espacios Amigables(Grupal)</t>
        </r>
      </text>
    </comment>
    <comment ref="C95" authorId="2" shapeId="0">
      <text>
        <r>
          <rPr>
            <sz val="9"/>
            <color indexed="81"/>
            <rFont val="Tahoma"/>
            <family val="2"/>
          </rPr>
          <t xml:space="preserve">
Este dato aparecerá  luego de que en la atención Registrada en el Modulo box/ Pacientes Citados o en Modulo Atención / Registro Atención Individual.
Registre la actividad
</t>
        </r>
        <r>
          <rPr>
            <b/>
            <sz val="9"/>
            <color indexed="81"/>
            <rFont val="Tahoma"/>
            <family val="2"/>
          </rPr>
          <t xml:space="preserve">Consejerías Familiares Otras Areas Intervencion (individual) 
ó
</t>
        </r>
        <r>
          <rPr>
            <sz val="9"/>
            <color indexed="81"/>
            <rFont val="Tahoma"/>
            <family val="2"/>
          </rPr>
          <t>en Modulo Atención / Registro Atención Grupal se registre la actividad</t>
        </r>
        <r>
          <rPr>
            <b/>
            <sz val="9"/>
            <color indexed="81"/>
            <rFont val="Tahoma"/>
            <family val="2"/>
          </rPr>
          <t xml:space="preserve">
Consejerías Familiares Otras Áreas Intervención(Grp)</t>
        </r>
      </text>
    </comment>
    <comment ref="D95" authorId="2" shapeId="0">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Consejerías Familiares Otras Areas Intervencion  - Espacios Amigables/Diferenciado(Individual)
ó
</t>
        </r>
        <r>
          <rPr>
            <sz val="9"/>
            <color indexed="81"/>
            <rFont val="Tahoma"/>
            <family val="2"/>
          </rPr>
          <t xml:space="preserve">
en Modulo Atención / Registro Atención Grupal se registre la actividad</t>
        </r>
        <r>
          <rPr>
            <b/>
            <sz val="9"/>
            <color indexed="81"/>
            <rFont val="Tahoma"/>
            <family val="2"/>
          </rPr>
          <t xml:space="preserve">
Consejerías Familiares Otras Areas Intervencion  - Espacios Amigables(Grupal)</t>
        </r>
      </text>
    </comment>
    <comment ref="C96" authorId="3" shapeId="0">
      <text>
        <r>
          <rPr>
            <b/>
            <sz val="9"/>
            <color indexed="81"/>
            <rFont val="Tahoma"/>
            <family val="2"/>
          </rPr>
          <t xml:space="preserve">
</t>
        </r>
        <r>
          <rPr>
            <sz val="9"/>
            <color indexed="81"/>
            <rFont val="Tahoma"/>
            <family val="2"/>
          </rPr>
          <t>Este dato aparecerá  luego de que en la atención Registrada en el Modulo box/ Pacientes Citados o en Modulo Atención / Registro Atención Individual.</t>
        </r>
        <r>
          <rPr>
            <b/>
            <sz val="9"/>
            <color indexed="81"/>
            <rFont val="Tahoma"/>
            <family val="2"/>
          </rPr>
          <t xml:space="preserve">
</t>
        </r>
        <r>
          <rPr>
            <sz val="9"/>
            <color indexed="81"/>
            <rFont val="Tahoma"/>
            <family val="2"/>
          </rPr>
          <t>Se registre la actividad</t>
        </r>
        <r>
          <rPr>
            <b/>
            <sz val="9"/>
            <color indexed="81"/>
            <rFont val="Tahoma"/>
            <family val="2"/>
          </rPr>
          <t xml:space="preserve">
Consejerías Familiares Con Adolescente VIH (+) (individual) 
ó
</t>
        </r>
        <r>
          <rPr>
            <sz val="9"/>
            <color indexed="81"/>
            <rFont val="Tahoma"/>
            <family val="2"/>
          </rPr>
          <t>en Modulo Atención / Registro Atención Grupal se registre la actividad</t>
        </r>
        <r>
          <rPr>
            <b/>
            <sz val="9"/>
            <color indexed="81"/>
            <rFont val="Tahoma"/>
            <family val="2"/>
          </rPr>
          <t xml:space="preserve">
Consejerías Familiares Con Adolescente (VIH) (+) (Grp)</t>
        </r>
        <r>
          <rPr>
            <sz val="9"/>
            <color indexed="81"/>
            <rFont val="Tahoma"/>
            <family val="2"/>
          </rPr>
          <t xml:space="preserve">
</t>
        </r>
      </text>
    </comment>
    <comment ref="D96" authorId="3" shapeId="0">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Consejerías Familiares Con Adolescente VIH (+) - Espacios Amigables/Diferenciado(Individual) </t>
        </r>
        <r>
          <rPr>
            <sz val="9"/>
            <color indexed="81"/>
            <rFont val="Tahoma"/>
            <family val="2"/>
          </rPr>
          <t xml:space="preserve">
ó
en Modulo Atención / Registro Atención Grupal se registre la actividad
</t>
        </r>
        <r>
          <rPr>
            <b/>
            <sz val="9"/>
            <color indexed="81"/>
            <rFont val="Tahoma"/>
            <family val="2"/>
          </rPr>
          <t>Consejerías Familiares Con Adolescente VIH (+)- Espacios Amigables(Grupal)</t>
        </r>
        <r>
          <rPr>
            <sz val="9"/>
            <color indexed="81"/>
            <rFont val="Tahoma"/>
            <family val="2"/>
          </rPr>
          <t xml:space="preserve">
</t>
        </r>
      </text>
    </comment>
    <comment ref="B101" authorId="3" shapeId="0">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Consejeria individual con entrega de Preservativos - Condones Maculinos"  o 
"Consejeria individual con entrega de Preservativos - Condones Maculinos - Espacios Amigables/ Adolescentes"</t>
        </r>
      </text>
    </comment>
    <comment ref="AL101" authorId="3" shapeId="0">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"Consejeria individual con entrega de Preservativos - Condones Maculinos - Espacios Amigables/ Adolescentes"</t>
        </r>
      </text>
    </comment>
    <comment ref="B102" authorId="3" shapeId="0">
      <text>
        <r>
          <rPr>
            <b/>
            <sz val="9"/>
            <color indexed="81"/>
            <rFont val="Tahoma"/>
            <family val="2"/>
          </rPr>
          <t xml:space="preserve">
</t>
        </r>
        <r>
          <rPr>
            <sz val="9"/>
            <color indexed="81"/>
            <rFont val="Tahoma"/>
            <family val="2"/>
          </rPr>
          <t xml:space="preserve">Este dato aparecerá  luego de que en la atención Registrada en el Modulo box/ Pacientes Citados o en Modulo Atención / Registro Atención Individual. </t>
        </r>
        <r>
          <rPr>
            <b/>
            <sz val="9"/>
            <color indexed="81"/>
            <rFont val="Tahoma"/>
            <family val="2"/>
          </rPr>
          <t xml:space="preserve">
</t>
        </r>
        <r>
          <rPr>
            <sz val="9"/>
            <color indexed="81"/>
            <rFont val="Tahoma"/>
            <family val="2"/>
          </rPr>
          <t>Se registre la actividad</t>
        </r>
        <r>
          <rPr>
            <b/>
            <sz val="9"/>
            <color indexed="81"/>
            <rFont val="Tahoma"/>
            <family val="2"/>
          </rPr>
          <t xml:space="preserve">
"Consejeria individual con entrega de Preservativos - Condones Femeninos" o 
"Consejeria individual con entrega de Preservativos - Condones Femeninos- Espacios Amigables/ Adolescentes" </t>
        </r>
        <r>
          <rPr>
            <sz val="9"/>
            <color indexed="81"/>
            <rFont val="Tahoma"/>
            <family val="2"/>
          </rPr>
          <t xml:space="preserve">
</t>
        </r>
      </text>
    </comment>
    <comment ref="AL102" authorId="3" shapeId="0">
      <text>
        <r>
          <rPr>
            <b/>
            <sz val="9"/>
            <color indexed="81"/>
            <rFont val="Tahoma"/>
            <family val="2"/>
          </rPr>
          <t xml:space="preserve">
</t>
        </r>
        <r>
          <rPr>
            <sz val="9"/>
            <color indexed="81"/>
            <rFont val="Tahoma"/>
            <family val="2"/>
          </rPr>
          <t xml:space="preserve">Este dato aparecerá  luego de que en la atención Registrada en el Modulo box/ Pacientes Citados o en Modulo Atención / Registro Atención Individual. </t>
        </r>
        <r>
          <rPr>
            <b/>
            <sz val="9"/>
            <color indexed="81"/>
            <rFont val="Tahoma"/>
            <family val="2"/>
          </rPr>
          <t xml:space="preserve">
</t>
        </r>
        <r>
          <rPr>
            <sz val="9"/>
            <color indexed="81"/>
            <rFont val="Tahoma"/>
            <family val="2"/>
          </rPr>
          <t>Se registre la actividad</t>
        </r>
        <r>
          <rPr>
            <b/>
            <sz val="9"/>
            <color indexed="81"/>
            <rFont val="Tahoma"/>
            <family val="2"/>
          </rPr>
          <t xml:space="preserve">
"Consejeria individual con entrega de Preservativos - Condones Femeninos- Espacios Amigables/ Adolescentes" </t>
        </r>
        <r>
          <rPr>
            <sz val="9"/>
            <color indexed="81"/>
            <rFont val="Tahoma"/>
            <family val="2"/>
          </rPr>
          <t xml:space="preserve">
</t>
        </r>
      </text>
    </comment>
    <comment ref="B103" authorId="3" shapeId="0">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Consejeria individual con entrega de Preservativos - Ambos tipos de condones" o 
"Consejeria individual con entrega de Preservativos - Ambos tipos de condones- Espacios Amigables/ Adolescentes" </t>
        </r>
        <r>
          <rPr>
            <sz val="9"/>
            <color indexed="81"/>
            <rFont val="Tahoma"/>
            <family val="2"/>
          </rPr>
          <t xml:space="preserve">
</t>
        </r>
      </text>
    </comment>
    <comment ref="AL103" authorId="3" shapeId="0">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"Consejeria individual con entrega de Preservativos - Ambos tipos de condones- Espacios Amigables/ Adolescentes" </t>
        </r>
        <r>
          <rPr>
            <sz val="9"/>
            <color indexed="81"/>
            <rFont val="Tahoma"/>
            <family val="2"/>
          </rPr>
          <t xml:space="preserve">
</t>
        </r>
      </text>
    </comment>
    <comment ref="L106" authorId="3" shapeId="0">
      <text>
        <r>
          <rPr>
            <sz val="9"/>
            <color indexed="81"/>
            <rFont val="Tahoma"/>
            <family val="2"/>
          </rPr>
          <t xml:space="preserve">Sumatoria participantes que fueron registrados en las actividades 
</t>
        </r>
      </text>
    </comment>
    <comment ref="C108" authorId="2" shapeId="0">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08"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Comunas, Comunidades -Actividad Fisica</t>
        </r>
      </text>
    </comment>
    <comment ref="E108"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Comunas, Comunidades -Alimentacion</t>
        </r>
      </text>
    </comment>
    <comment ref="F108"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Comunas, Comunidades -Ambiente Libre del Humo del Tabaco-</t>
        </r>
      </text>
    </comment>
    <comment ref="G108"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Comunas, Comunidades -Factores Protectores Psicosociales-</t>
        </r>
      </text>
    </comment>
    <comment ref="H108"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Comunas, Comunidades -Factores Protectores Ambientales-</t>
        </r>
      </text>
    </comment>
    <comment ref="I108"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Comunas, Comunidades -Derechos Humanos-</t>
        </r>
      </text>
    </comment>
    <comment ref="J108"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Comunas, Comunidades -Salud Sexual y Prevención de VIH/Sida e ITS</t>
        </r>
      </text>
    </comment>
    <comment ref="K108"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Eventos Masivos En Comunas, Comunidades - Chile Crece Contigo </t>
        </r>
      </text>
    </comment>
    <comment ref="C109" authorId="2" shapeId="0">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09"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 Espacios Amigables en APS/Diferenciado - Actividad Fisica</t>
        </r>
      </text>
    </comment>
    <comment ref="E109"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 Espacios Amigables en APS/Diferenciado - Alimentacion</t>
        </r>
      </text>
    </comment>
    <comment ref="F109"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 Espacios Amigables en APS/Diferenciado - Ambiente Libre del Humo del Tabaco</t>
        </r>
      </text>
    </comment>
    <comment ref="G109"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 Espacios Amigables en APS/Diferenciado -Factores Protectores Psicosociales-</t>
        </r>
      </text>
    </comment>
    <comment ref="H109"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 Espacios Amigables en APS/Diferenciado -Factores Protectores Ambientales-</t>
        </r>
      </text>
    </comment>
    <comment ref="I109"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 Espacios Amigables en APS/Diferenciado- Derechos Humanos-</t>
        </r>
      </text>
    </comment>
    <comment ref="J109"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 Espacios Amigables en APS/Diferenciado -Salud Sexual y Prevención de VIH/Sida e ITS</t>
        </r>
      </text>
    </comment>
    <comment ref="K109"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Eventos Masivos - Espacios Amigables en APS/Diferenciado - Chile Crece Contigo </t>
        </r>
      </text>
    </comment>
    <comment ref="C110" authorId="2" shapeId="0">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10"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Lugares de Trabajo - Actividad Fisica</t>
        </r>
      </text>
    </comment>
    <comment ref="E110"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Lugares de Trabajo - Alimentacion</t>
        </r>
      </text>
    </comment>
    <comment ref="F110"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Lugares de Trabajo - Ambiente Libre del Humo del Tabaco-</t>
        </r>
      </text>
    </comment>
    <comment ref="G110"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Lugares de Trabajo -Factores Protectores Psicosociales-</t>
        </r>
      </text>
    </comment>
    <comment ref="H110"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Lugares de Trabajo -Factores Protectores Ambientales-</t>
        </r>
      </text>
    </comment>
    <comment ref="I110"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Lugares de Trabajo - Derechos Humanos-</t>
        </r>
      </text>
    </comment>
    <comment ref="J110"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Lugares de Trabajo -Salud Sexual y Prevención de VIH/Sida e ITS</t>
        </r>
      </text>
    </comment>
    <comment ref="K110"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Eventos Masivos En Lugares de Trabajo - Chile Crece Contigo </t>
        </r>
      </text>
    </comment>
    <comment ref="C111" authorId="2" shapeId="0">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11"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 Actividad Fisica</t>
        </r>
      </text>
    </comment>
    <comment ref="E111"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 Alimentacion-</t>
        </r>
      </text>
    </comment>
    <comment ref="F111"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 Ambiente Libre del Humo del Tabaco-</t>
        </r>
      </text>
    </comment>
    <comment ref="G111"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-Factores Protectores Psicosociales-</t>
        </r>
      </text>
    </comment>
    <comment ref="H111"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-Factores Protectores Ambientales-</t>
        </r>
      </text>
    </comment>
    <comment ref="I111"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 Derechos Humanos-</t>
        </r>
      </text>
    </comment>
    <comment ref="J111"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-Salud Sexual y Prevención de VIH/Sida e ITS</t>
        </r>
      </text>
    </comment>
    <comment ref="K111"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 Chile Crece Contigo</t>
        </r>
      </text>
    </comment>
    <comment ref="C112" authorId="2" shapeId="0">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12"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-Actividad Física</t>
        </r>
      </text>
    </comment>
    <comment ref="E112"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-Alimentación-</t>
        </r>
      </text>
    </comment>
    <comment ref="F112"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-Ambiente Libre del Humo del Tabaco-</t>
        </r>
      </text>
    </comment>
    <comment ref="G112"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-Factores Protectores Psicosociales-</t>
        </r>
      </text>
    </comment>
    <comment ref="H112"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-Factores Protectores Ambientales-</t>
        </r>
      </text>
    </comment>
    <comment ref="I112"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 Derechos Humanos -</t>
        </r>
      </text>
    </comment>
    <comment ref="J112"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 Salud Sexual y Prevención de VIH/Sida e ITS</t>
        </r>
      </text>
    </comment>
    <comment ref="K112"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 Chile Crece Contigo</t>
        </r>
      </text>
    </comment>
    <comment ref="C113" authorId="2" shapeId="0">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13"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 Espacios Amigables en APS/Diferenciado -Actividad Física</t>
        </r>
      </text>
    </comment>
    <comment ref="E113"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 Espacios Amigables en APS/Diferenciado -Alimentación-</t>
        </r>
      </text>
    </comment>
    <comment ref="F113"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 Espacios Amigables en APS/Diferenciado -Ambiente Libre del Humo del Tabaco-</t>
        </r>
      </text>
    </comment>
    <comment ref="G113"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 Espacios Amigables en APS/Diferenciado -Factores Protectores Psicosociales-</t>
        </r>
      </text>
    </comment>
    <comment ref="H113"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 Espacios Amigables en APS/Diferenciado -Factores Protectores Ambientales-</t>
        </r>
      </text>
    </comment>
    <comment ref="I113"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 Espacios Amigables en APS/Diferenciado - Derechos Humanos -</t>
        </r>
      </text>
    </comment>
    <comment ref="J113"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 Espacios Amigables en APS/Diferenciado - Salud Sexual y Prevención de VIH/Sida e ITS</t>
        </r>
      </text>
    </comment>
    <comment ref="K113"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 Espacios Amigables en APS/Diferenciado- Chile Crece Contigo</t>
        </r>
      </text>
    </comment>
    <comment ref="C114" authorId="2" shapeId="0">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14"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Lugares de Trabajo -Actividad Física</t>
        </r>
      </text>
    </comment>
    <comment ref="E114"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Lugares de Trabajo -Alimentación-</t>
        </r>
      </text>
    </comment>
    <comment ref="F114"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Lugares de Trabajo -Ambiente Libre del Humo del Tabaco-</t>
        </r>
      </text>
    </comment>
    <comment ref="G114"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Lugares de Trabajo -Factores Protectores Psicosociales-</t>
        </r>
      </text>
    </comment>
    <comment ref="H114"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Lugares de Trabajo -Factores Protectores Ambientales-</t>
        </r>
      </text>
    </comment>
    <comment ref="I114"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Lugares de Trabajo - Derechos Humanos -</t>
        </r>
      </text>
    </comment>
    <comment ref="J114"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Lugares de Trabajo - Salud Sexual y Prevención de VIH/Sida e ITS</t>
        </r>
      </text>
    </comment>
    <comment ref="K114"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Lugares de Trabajo - Chile Crece Contigo</t>
        </r>
      </text>
    </comment>
    <comment ref="C115" authorId="2" shapeId="0">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15"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Establecimientos Educación -Actividad Física</t>
        </r>
      </text>
    </comment>
    <comment ref="E115"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Establecimientos Educación - Alimentacion-</t>
        </r>
      </text>
    </comment>
    <comment ref="F115"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Establecimientos Educación -Ambiente Libre del Humo del Tabaco-</t>
        </r>
      </text>
    </comment>
    <comment ref="G115"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Establecimientos Educación -Factores Protectores Psicosociales-</t>
        </r>
      </text>
    </comment>
    <comment ref="H115"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Establecimientos Educación -Factores Protectores Ambientales-</t>
        </r>
      </text>
    </comment>
    <comment ref="I115"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Establecimientos Educación - Derechos Humanos -</t>
        </r>
      </text>
    </comment>
    <comment ref="J115"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Establecimientos Educación - Salud Sexual y Prevención de VIH/Sida e ITS</t>
        </r>
      </text>
    </comment>
    <comment ref="K115"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Establecimientos Educación - Chile Crece Contigo</t>
        </r>
      </text>
    </comment>
    <comment ref="C116" authorId="2" shapeId="0">
      <text>
        <r>
          <rPr>
            <b/>
            <sz val="9"/>
            <color indexed="81"/>
            <rFont val="Tahoma"/>
            <family val="2"/>
          </rPr>
          <t>Cristian Astudillo:</t>
        </r>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16"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Comunas, Comunidades -Actividad Física</t>
        </r>
      </text>
    </comment>
    <comment ref="E116"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Comunas, Comunidades -Alimentación-</t>
        </r>
      </text>
    </comment>
    <comment ref="F116"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Comunas, Comunidades -Ambiente Libre del Humo del Tabaco-</t>
        </r>
      </text>
    </comment>
    <comment ref="G116"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Comunas, Comunidades -Factores Protectores Psicosociales-</t>
        </r>
      </text>
    </comment>
    <comment ref="H116"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Comunas, Comunidades -Factores Protectores Ambientales-</t>
        </r>
      </text>
    </comment>
    <comment ref="I116"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Comunas, Comunidades -  Derechos Humanos</t>
        </r>
      </text>
    </comment>
    <comment ref="J116"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Comunas, Comunidades -  Salud Sexual y Prevención de VIH/Sida e ITS</t>
        </r>
      </text>
    </comment>
    <comment ref="K116"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Comunas, Comunidades - Chile Crece Contigo</t>
        </r>
      </text>
    </comment>
    <comment ref="C117" authorId="2" shapeId="0">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17"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 Espacios Amigables en APS/Differenciado -Actividad Física</t>
        </r>
      </text>
    </comment>
    <comment ref="E117"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 Espacios Amigables en APS/Diferenciado -Alimentación-</t>
        </r>
      </text>
    </comment>
    <comment ref="F117"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 Espacios Amigables en APS/Diferenciado-Ambiente Libre del Humo del Tabaco-</t>
        </r>
      </text>
    </comment>
    <comment ref="G117"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 Espacios Amigables en APS/Diferenciado -Factores Protectores Psicosociales-</t>
        </r>
      </text>
    </comment>
    <comment ref="H117"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 Espacios Amigables en APS/Diferenciado -Factores Protectores Ambientales-</t>
        </r>
      </text>
    </comment>
    <comment ref="I117"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 Espacios Amigables en APS/Diferenciado -  Derechos Humanos</t>
        </r>
      </text>
    </comment>
    <comment ref="J117"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 Espacios Amigables en APS/Diferenciado -  Salud Sexual y Prevención de VIH/Sida e ITS</t>
        </r>
      </text>
    </comment>
    <comment ref="K117"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APS/Diferenciado - Espacios Amigables - Chile Crece Contigo</t>
        </r>
      </text>
    </comment>
    <comment ref="C118" authorId="2" shapeId="0">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18"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-Actividad Física</t>
        </r>
      </text>
    </comment>
    <comment ref="E118"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-Alimentación-</t>
        </r>
      </text>
    </comment>
    <comment ref="F118"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-Ambiente Libre del Humo del Tabaco-</t>
        </r>
      </text>
    </comment>
    <comment ref="G118"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-Factores Protectores Psicosociales-</t>
        </r>
      </text>
    </comment>
    <comment ref="H118"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-Factores Protectores Ambientales-</t>
        </r>
      </text>
    </comment>
    <comment ref="I118"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 Derechos Humanos</t>
        </r>
      </text>
    </comment>
    <comment ref="J118"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  Salud Sexual y Prevención de VIH/Sida e ITS</t>
        </r>
      </text>
    </comment>
    <comment ref="K118"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 Chile Crece Contigo</t>
        </r>
      </text>
    </comment>
    <comment ref="C119" authorId="2" shapeId="0">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19"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Establecimientos Educación -Actividad Física</t>
        </r>
      </text>
    </comment>
    <comment ref="E119"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y Seminarios - En Establecimientos Educación - Alimentacion-</t>
        </r>
      </text>
    </comment>
    <comment ref="F119"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Establecimientos Educación -Ambiente Libre del Humo del Tabaco-</t>
        </r>
      </text>
    </comment>
    <comment ref="G119"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Establecimientos Educación -Factores Protectores Psicosociales-</t>
        </r>
      </text>
    </comment>
    <comment ref="H119"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Establecimientos Educación -Factores Protectores Ambientales-</t>
        </r>
      </text>
    </comment>
    <comment ref="I119"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Establecimientos Educación - Derechos Humanos</t>
        </r>
      </text>
    </comment>
    <comment ref="J119"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Establecimientos Educación -  Salud Sexual y Prevención de VIH/Sida e ITS</t>
        </r>
      </text>
    </comment>
    <comment ref="K119"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Establecimientos Educación - Chile Crece Contigo</t>
        </r>
      </text>
    </comment>
    <comment ref="C120" authorId="2" shapeId="0">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20"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-Actividad Física</t>
        </r>
      </text>
    </comment>
    <comment ref="E120"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-Alimentación-</t>
        </r>
      </text>
    </comment>
    <comment ref="F120"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-Ambiente Libre del Humo del Tabaco-</t>
        </r>
      </text>
    </comment>
    <comment ref="G120"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-Factores Protectores Psicosociales-</t>
        </r>
      </text>
    </comment>
    <comment ref="H120"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-Factores Protectores Ambientales-</t>
        </r>
      </text>
    </comment>
    <comment ref="I120"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 Derechos Humanos</t>
        </r>
      </text>
    </comment>
    <comment ref="J120"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 Salud Sexual y Prevención de VIH/Sida e ITS</t>
        </r>
      </text>
    </comment>
    <comment ref="K120"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 Chile Crece Contigo</t>
        </r>
      </text>
    </comment>
    <comment ref="C121" authorId="2" shapeId="0">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21" authorId="2" shapeId="0">
      <text>
        <r>
          <rPr>
            <sz val="9"/>
            <color indexed="81"/>
            <rFont val="Tahoma"/>
            <family val="2"/>
          </rPr>
          <t xml:space="preserve">
Este dato aparecerá  luego de que en la atención registrada en Modulo Atención / Registro Atención Comunitaria.
Registre la actividad</t>
        </r>
        <r>
          <rPr>
            <b/>
            <sz val="9"/>
            <color indexed="81"/>
            <rFont val="Tahoma"/>
            <family val="2"/>
          </rPr>
          <t xml:space="preserve">
Actividades de Promoción Educación Grupal - Espacios Amigables en APS/Diferenciado-Actividad Física</t>
        </r>
      </text>
    </comment>
    <comment ref="E121"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 Espacios Amigables en APS/Diferenciado-Alimentación-</t>
        </r>
      </text>
    </comment>
    <comment ref="F121"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 Espacios Amigables en APS/Diferenciado-Ambiente Libre del Humo del Tabaco-</t>
        </r>
      </text>
    </comment>
    <comment ref="G121"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 Espacios Amigables en APS/Diferenciado -Factores Protectores Psicosociales-</t>
        </r>
      </text>
    </comment>
    <comment ref="H121"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 Espacios Amigables en APS/Diferenciado -Factores Protectores Ambientales-</t>
        </r>
      </text>
    </comment>
    <comment ref="I121"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 Espacios Amigables en APS/Diferenciado - Derechos Humanos</t>
        </r>
      </text>
    </comment>
    <comment ref="J121"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 Espacios Amigables en APS/Diferenciado- Salud Sexual y Prevención de VIH/Sida e ITS</t>
        </r>
      </text>
    </comment>
    <comment ref="K121"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 Espacios Amigables en APS/Diferenciado - Chile Crece Contigo</t>
        </r>
      </text>
    </comment>
    <comment ref="C122" authorId="2" shapeId="0">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22"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-Actividad Física</t>
        </r>
      </text>
    </comment>
    <comment ref="E122"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-Alimentación-</t>
        </r>
      </text>
    </comment>
    <comment ref="F122"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-Ambiente Libre del Humo del Tabaco-</t>
        </r>
      </text>
    </comment>
    <comment ref="G122"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 Factores Protectores Psicosociales-</t>
        </r>
      </text>
    </comment>
    <comment ref="H122"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 Factores Protectores Ambientales-</t>
        </r>
      </text>
    </comment>
    <comment ref="I122"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 Derechos Humanos</t>
        </r>
      </text>
    </comment>
    <comment ref="J122"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 Salud Sexual y Prevención de VIH/Sida e ITS</t>
        </r>
      </text>
    </comment>
    <comment ref="K122"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 Chile Crece Contigo</t>
        </r>
      </text>
    </comment>
    <comment ref="C123" authorId="2" shapeId="0">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23"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Establecimientos Educación -Actividad Física</t>
        </r>
      </text>
    </comment>
    <comment ref="E123"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Educacion Grupal - En Establecimientos Educación - Alimentacion-</t>
        </r>
      </text>
    </comment>
    <comment ref="F123"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Establecimientos Educación -Ambiente Libre del Humo del Tabaco-</t>
        </r>
      </text>
    </comment>
    <comment ref="G123"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Establecimientos Educación - Factores Protectores Psicosociales-</t>
        </r>
      </text>
    </comment>
    <comment ref="H123"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Establecimientos Educación - Factores Protectores Ambientales-</t>
        </r>
      </text>
    </comment>
    <comment ref="I123"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Establecimientos Educación - Derechos Humanos</t>
        </r>
      </text>
    </comment>
    <comment ref="J123"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Establecimientos Educación - Salud Sexual y Prevención de VIH/Sida e ITS</t>
        </r>
      </text>
    </comment>
    <comment ref="K123"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Establecimientos Educación - Chile Crece Contigo</t>
        </r>
      </text>
    </comment>
    <comment ref="B126" authorId="2" shapeId="0">
      <text>
        <r>
          <rPr>
            <sz val="9"/>
            <color indexed="81"/>
            <rFont val="Tahoma"/>
            <family val="2"/>
          </rPr>
          <t xml:space="preserve">
Es la Sumatoria de todas la Actividades según </t>
        </r>
        <r>
          <rPr>
            <b/>
            <sz val="9"/>
            <color indexed="81"/>
            <rFont val="Tahoma"/>
            <family val="2"/>
          </rPr>
          <t>Estrategias, Espacios o Líneas de Acción en Común</t>
        </r>
      </text>
    </comment>
    <comment ref="C126"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Comunas, Comunidades -Autoestima y  Autocuidado-</t>
        </r>
      </text>
    </comment>
    <comment ref="D126"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Comunas, Comunidades - Mente Sana y Cuerpo Sano</t>
        </r>
      </text>
    </comment>
    <comment ref="E126"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Comunas, Comunidades -Comunicación</t>
        </r>
      </text>
    </comment>
    <comment ref="F126"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Comunas, Comunidades -Yo Me Cuido</t>
        </r>
      </text>
    </comment>
    <comment ref="G126"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Comunas, Comunidades -Control de Tabaco</t>
        </r>
      </text>
    </comment>
    <comment ref="H126" authorId="2" shapeId="0">
      <text>
        <r>
          <rPr>
            <sz val="9"/>
            <color indexed="81"/>
            <rFont val="Tahoma"/>
            <family val="2"/>
          </rPr>
          <t xml:space="preserve">
Este dato aparecerá  luego de que en la atención registrada en Modulo Atención / Registro Atención Comunitaria</t>
        </r>
        <r>
          <rPr>
            <b/>
            <sz val="9"/>
            <color indexed="81"/>
            <rFont val="Tahoma"/>
            <family val="2"/>
          </rPr>
          <t>.</t>
        </r>
        <r>
          <rPr>
            <sz val="9"/>
            <color indexed="81"/>
            <rFont val="Tahoma"/>
            <family val="2"/>
          </rPr>
          <t xml:space="preserve">
Registre la actividad
</t>
        </r>
        <r>
          <rPr>
            <b/>
            <sz val="9"/>
            <color indexed="81"/>
            <rFont val="Tahoma"/>
            <family val="2"/>
          </rPr>
          <t>Talleres Grupales De Vida Sana En Comunas, Comunidades -Otros Tipos de Talleres</t>
        </r>
      </text>
    </comment>
    <comment ref="B127" authorId="2" shapeId="0">
      <text>
        <r>
          <rPr>
            <sz val="9"/>
            <color indexed="81"/>
            <rFont val="Tahoma"/>
            <family val="2"/>
          </rPr>
          <t xml:space="preserve">
Es la Sumatoria de todas la Actividades según </t>
        </r>
        <r>
          <rPr>
            <b/>
            <sz val="9"/>
            <color indexed="81"/>
            <rFont val="Tahoma"/>
            <family val="2"/>
          </rPr>
          <t>Estrategias, Espacios o Líneas de Acción en Común</t>
        </r>
      </text>
    </comment>
    <comment ref="C127"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 Espacios Amigables en APS -Autoestima y  Autocuidado</t>
        </r>
      </text>
    </comment>
    <comment ref="D127"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 Espacios Amigables en APS - Mente Sana y Cuerpo Sano</t>
        </r>
      </text>
    </comment>
    <comment ref="E127"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 Espacios Amigables en APS- Comunicación</t>
        </r>
      </text>
    </comment>
    <comment ref="F127"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 Espacios Amigables en APS - Yo Me Cuido</t>
        </r>
      </text>
    </comment>
    <comment ref="G127"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 Espacios Amigables en APS- Control de Tabaco</t>
        </r>
      </text>
    </comment>
    <comment ref="H127"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 Espacios Amigables en APS- Otros Tipos de Talleres -</t>
        </r>
      </text>
    </comment>
    <comment ref="B128" authorId="2" shapeId="0">
      <text>
        <r>
          <rPr>
            <sz val="9"/>
            <color indexed="81"/>
            <rFont val="Tahoma"/>
            <family val="2"/>
          </rPr>
          <t xml:space="preserve">
Es la Sumatoria de todas la Actividades según </t>
        </r>
        <r>
          <rPr>
            <b/>
            <sz val="9"/>
            <color indexed="81"/>
            <rFont val="Tahoma"/>
            <family val="2"/>
          </rPr>
          <t>Estrategias, Espacios o Líneas de Acción en Común</t>
        </r>
      </text>
    </comment>
    <comment ref="C128"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Lugares de Trabajo -Autoestima y  Autocuidado</t>
        </r>
      </text>
    </comment>
    <comment ref="D128"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Lugares de Trabajo -Mente Sana y Cuerpo Sano</t>
        </r>
      </text>
    </comment>
    <comment ref="E128"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Lugares de Trabajo -Comunicación</t>
        </r>
      </text>
    </comment>
    <comment ref="F128"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Lugares de Trabajo - Yo Me Cuido</t>
        </r>
      </text>
    </comment>
    <comment ref="G128"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Lugares de Trabajo - Control de Tabaco</t>
        </r>
      </text>
    </comment>
    <comment ref="H128"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Lugares de Trabajo - Otros Tipos de Talleres</t>
        </r>
      </text>
    </comment>
    <comment ref="B129" authorId="2" shapeId="0">
      <text>
        <r>
          <rPr>
            <sz val="9"/>
            <color indexed="81"/>
            <rFont val="Tahoma"/>
            <family val="2"/>
          </rPr>
          <t xml:space="preserve">
Es la Sumatoria de todas la Actividades según </t>
        </r>
        <r>
          <rPr>
            <b/>
            <sz val="9"/>
            <color indexed="81"/>
            <rFont val="Tahoma"/>
            <family val="2"/>
          </rPr>
          <t>Estrategias, Espacios o Líneas de Acción en Común</t>
        </r>
      </text>
    </comment>
    <comment ref="C129"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Establecimientos Eduación -Autoestima y  Autocuidado</t>
        </r>
      </text>
    </comment>
    <comment ref="D129"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Establecimientos Eduación - Mente Sana y Cuerpo Sano -</t>
        </r>
      </text>
    </comment>
    <comment ref="E129"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Establecimientos Eduación - Comunicación</t>
        </r>
      </text>
    </comment>
    <comment ref="F129"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Establecimientos Eduación - Yo Me Cuido -</t>
        </r>
      </text>
    </comment>
    <comment ref="G129"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Establecimientos Eduación -Control de Tabaco</t>
        </r>
      </text>
    </comment>
    <comment ref="H129"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Establecimientos Eduación -Otros Tipo de Talleres</t>
        </r>
      </text>
    </comment>
    <comment ref="B132" authorId="2" shapeId="0">
      <text>
        <r>
          <rPr>
            <sz val="9"/>
            <color indexed="81"/>
            <rFont val="Tahoma"/>
            <family val="2"/>
          </rPr>
          <t xml:space="preserve">
Es la Sumatoria de todas la Actividades según </t>
        </r>
        <r>
          <rPr>
            <b/>
            <sz val="9"/>
            <color indexed="81"/>
            <rFont val="Tahoma"/>
            <family val="2"/>
          </rPr>
          <t>Estrategias, Espacios o Líneas de Acción en Común</t>
        </r>
      </text>
    </comment>
    <comment ref="C132"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Comunas, Comunidades -Reuniones De Gestión-</t>
        </r>
      </text>
    </comment>
    <comment ref="D132"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Comunas, Comunidades -Reuniones Masivas de Gestión</t>
        </r>
      </text>
    </comment>
    <comment ref="E132"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Comunas, Comunidades -Acciones de Comunicación y Difusión -</t>
        </r>
      </text>
    </comment>
    <comment ref="F132"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Comunas, Comunidades -Preparación Actividades Educativas</t>
        </r>
      </text>
    </comment>
    <comment ref="G132"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Comunas, Comunidades - Entrevistas</t>
        </r>
      </text>
    </comment>
    <comment ref="H132"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Comunas, Comunidades - Investigación y Capacitación de RR.HH</t>
        </r>
      </text>
    </comment>
    <comment ref="B133" authorId="2" shapeId="0">
      <text>
        <r>
          <rPr>
            <sz val="9"/>
            <color indexed="81"/>
            <rFont val="Tahoma"/>
            <family val="2"/>
          </rPr>
          <t xml:space="preserve">
Es la Sumatoria de todas la Actividades según </t>
        </r>
        <r>
          <rPr>
            <b/>
            <sz val="9"/>
            <color indexed="81"/>
            <rFont val="Tahoma"/>
            <family val="2"/>
          </rPr>
          <t>Estrategias, Espacios o Líneas de Acción en Común</t>
        </r>
      </text>
    </comment>
    <comment ref="C133"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 Espacios Amigables en APS- Reuniones De Gestión</t>
        </r>
      </text>
    </comment>
    <comment ref="D133"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 Espacios Amigables en APS- Reuniones Masivas de Gestión</t>
        </r>
      </text>
    </comment>
    <comment ref="E133"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 Espacios Amigables en APS - Acciones de Comunicación y Difusión</t>
        </r>
      </text>
    </comment>
    <comment ref="F133"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 Espacios Amigables en APS -Preparación Actividades Educativas</t>
        </r>
      </text>
    </comment>
    <comment ref="G133"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 Espacios Amigables en APS- Entrevistas</t>
        </r>
      </text>
    </comment>
    <comment ref="H133"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 Espacios Amigables en APS- Investigación y Capacitación de RR.HH</t>
        </r>
      </text>
    </comment>
    <comment ref="B134" authorId="2" shapeId="0">
      <text>
        <r>
          <rPr>
            <sz val="9"/>
            <color indexed="81"/>
            <rFont val="Tahoma"/>
            <family val="2"/>
          </rPr>
          <t xml:space="preserve">
Es la Sumatoria de todas la Actividades según </t>
        </r>
        <r>
          <rPr>
            <b/>
            <sz val="9"/>
            <color indexed="81"/>
            <rFont val="Tahoma"/>
            <family val="2"/>
          </rPr>
          <t>Estrategias, Espacios o Líneas de Acción en Común</t>
        </r>
      </text>
    </comment>
    <comment ref="C134"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Lugares de Trabajo - Reuniones De Gestión</t>
        </r>
      </text>
    </comment>
    <comment ref="D134"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Lugares de Trabajo - Reuniones Masivas de Gestión</t>
        </r>
      </text>
    </comment>
    <comment ref="E134"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Lugares de Trabajo - Acciones de Comunicación y Difusión</t>
        </r>
      </text>
    </comment>
    <comment ref="F134"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Lugares de Trabajo -Preparación Actividades Educativas</t>
        </r>
      </text>
    </comment>
    <comment ref="G134"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Lugares de Trabajo- Entrevistas</t>
        </r>
      </text>
    </comment>
    <comment ref="H134"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Lugares de Trabajo - Investigación y Capacitación de RR.HH</t>
        </r>
      </text>
    </comment>
    <comment ref="B135" authorId="2" shapeId="0">
      <text>
        <r>
          <rPr>
            <sz val="9"/>
            <color indexed="81"/>
            <rFont val="Tahoma"/>
            <family val="2"/>
          </rPr>
          <t xml:space="preserve">
Es la Sumatoria de todas la Actividades según </t>
        </r>
        <r>
          <rPr>
            <b/>
            <sz val="9"/>
            <color indexed="81"/>
            <rFont val="Tahoma"/>
            <family val="2"/>
          </rPr>
          <t>Estrategias, Espacios o Líneas de Acción en Común</t>
        </r>
      </text>
    </comment>
    <comment ref="C135"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Establecimientos Educación - Reuniones De Gestión</t>
        </r>
      </text>
    </comment>
    <comment ref="D135"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Establecimientos Educación- Reuniones Masivas de Gestión</t>
        </r>
      </text>
    </comment>
    <comment ref="E135"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EnEstablecimientos Educación - Acciones de Comunicación y Difusión</t>
        </r>
      </text>
    </comment>
    <comment ref="F135"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Establecimientos Educación -Preparación Actividades Educativas</t>
        </r>
      </text>
    </comment>
    <comment ref="G135"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Establecimientos Educación - Entrevistas</t>
        </r>
      </text>
    </comment>
    <comment ref="H135"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Establecimientos Educación - Investigación y Capacitación de RR.HH</t>
        </r>
      </text>
    </comment>
    <comment ref="B136" authorId="2" shapeId="0">
      <text>
        <r>
          <rPr>
            <sz val="9"/>
            <color indexed="81"/>
            <rFont val="Tahoma"/>
            <family val="2"/>
          </rPr>
          <t xml:space="preserve">
Es la Sumatoria de todas la Actividades según </t>
        </r>
        <r>
          <rPr>
            <b/>
            <sz val="9"/>
            <color indexed="81"/>
            <rFont val="Tahoma"/>
            <family val="2"/>
          </rPr>
          <t>Estrategias, Espacios o Líneas de Acción en Común</t>
        </r>
      </text>
    </comment>
    <comment ref="C136"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Oficina Intercultural - Reuniones De Gestión</t>
        </r>
      </text>
    </comment>
    <comment ref="D136"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Oficina Intercultural- Reuniones Masivas de Gestión</t>
        </r>
      </text>
    </comment>
    <comment ref="E136"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Oficina Intercultural - Acciones de Comunicación y Difusión</t>
        </r>
      </text>
    </comment>
    <comment ref="F136"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Oficina Intercultural -Preparación Actividades Educativas</t>
        </r>
      </text>
    </comment>
    <comment ref="G136"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Oficina Intercultural - Entrevistas</t>
        </r>
      </text>
    </comment>
    <comment ref="H136"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Oficina Intercultural - Investigación y Capacitación de RR.HH</t>
        </r>
      </text>
    </comment>
    <comment ref="B137" authorId="2" shapeId="0">
      <text>
        <r>
          <rPr>
            <sz val="9"/>
            <color indexed="81"/>
            <rFont val="Tahoma"/>
            <family val="2"/>
          </rPr>
          <t xml:space="preserve">
Es la Sumatoria de todas la Actividades según </t>
        </r>
        <r>
          <rPr>
            <b/>
            <sz val="9"/>
            <color indexed="81"/>
            <rFont val="Tahoma"/>
            <family val="2"/>
          </rPr>
          <t>Estrategias, Espacios o Líneas de Acción en Común</t>
        </r>
      </text>
    </comment>
    <comment ref="C137"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Otros - Reuniones De Gestión</t>
        </r>
      </text>
    </comment>
    <comment ref="D137"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Otros - Reuniones Masivas de Gestión</t>
        </r>
      </text>
    </comment>
    <comment ref="E137"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Otros - Acciones de Comunicación y Difusión</t>
        </r>
      </text>
    </comment>
    <comment ref="F137"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Otros -Preparación Actividades Educativas</t>
        </r>
      </text>
    </comment>
    <comment ref="G137"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Otros - Entrevistas</t>
        </r>
      </text>
    </comment>
    <comment ref="H137"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Otros - Investigación y Capacitación de RR.HH</t>
        </r>
      </text>
    </comment>
    <comment ref="C139" authorId="3" shapeId="0">
      <text>
        <r>
          <rPr>
            <sz val="9"/>
            <color indexed="81"/>
            <rFont val="Tahoma"/>
            <family val="2"/>
          </rPr>
          <t xml:space="preserve">Sumatoria participantes que fueron registrados en las actividades 
</t>
        </r>
      </text>
    </comment>
    <comment ref="B140" authorId="3" shapeId="0">
      <text>
        <r>
          <rPr>
            <sz val="9"/>
            <color indexed="81"/>
            <rFont val="Tahoma"/>
            <family val="2"/>
          </rPr>
          <t xml:space="preserve">Es la Sumatoria de todas la Actividades según Estrategias, Espacios o Líneas de Acción en Común
</t>
        </r>
      </text>
    </comment>
    <comment ref="D140" authorId="3" shapeId="0">
      <text>
        <r>
          <rPr>
            <sz val="9"/>
            <color indexed="81"/>
            <rFont val="Tahoma"/>
            <family val="2"/>
          </rPr>
          <t xml:space="preserve">
Este dato aparecerá  luego de que en la atención registrada en Modulo Atención / Registro Atención Grupal.</t>
        </r>
        <r>
          <rPr>
            <b/>
            <sz val="9"/>
            <color indexed="81"/>
            <rFont val="Tahoma"/>
            <family val="2"/>
          </rPr>
          <t xml:space="preserve">
</t>
        </r>
        <r>
          <rPr>
            <sz val="9"/>
            <color indexed="81"/>
            <rFont val="Tahoma"/>
            <family val="2"/>
          </rPr>
          <t>Registre la actividad</t>
        </r>
        <r>
          <rPr>
            <b/>
            <sz val="9"/>
            <color indexed="81"/>
            <rFont val="Tahoma"/>
            <family val="2"/>
          </rPr>
          <t xml:space="preserve">
Talleres Grupales P. Espacios Amigables - Espacios comunitarios - Actividad Fisica </t>
        </r>
      </text>
    </comment>
    <comment ref="E140" authorId="3" shapeId="0">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 xml:space="preserve">
Talleres Grupales P. Espacios Amigables - Espacios comunitarios - Alimentación 
</t>
        </r>
      </text>
    </comment>
    <comment ref="F140" authorId="3" shapeId="0">
      <text>
        <r>
          <rPr>
            <sz val="9"/>
            <color indexed="81"/>
            <rFont val="Tahoma"/>
            <family val="2"/>
          </rPr>
          <t xml:space="preserve">Este dato aparecerá  luego de que en la atención registrada en Modulo Atención / Registro Atención Grupal.
</t>
        </r>
        <r>
          <rPr>
            <b/>
            <sz val="9"/>
            <color indexed="81"/>
            <rFont val="Tahoma"/>
            <family val="2"/>
          </rPr>
          <t>Talleres Grupales P. Espacios Amigables - Espacios comunitarios - Ambiente libre de humo de tabaco</t>
        </r>
        <r>
          <rPr>
            <sz val="9"/>
            <color indexed="81"/>
            <rFont val="Tahoma"/>
            <family val="2"/>
          </rPr>
          <t xml:space="preserve">
</t>
        </r>
      </text>
    </comment>
    <comment ref="G140" authorId="3" shapeId="0">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 xml:space="preserve">
Talleres Grupales P. Espacios Amigables - Espacios comunitarios - Factores Protectores Psicosociales
</t>
        </r>
        <r>
          <rPr>
            <sz val="9"/>
            <color indexed="81"/>
            <rFont val="Tahoma"/>
            <family val="2"/>
          </rPr>
          <t xml:space="preserve">
</t>
        </r>
      </text>
    </comment>
    <comment ref="H140" authorId="3" shapeId="0">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Talleres Grupales P. Espacios Amigables - Espacios comunitarios - Prevención Consumo de Alcohol y Otras Drogas</t>
        </r>
        <r>
          <rPr>
            <sz val="9"/>
            <color indexed="81"/>
            <rFont val="Tahoma"/>
            <family val="2"/>
          </rPr>
          <t xml:space="preserve">
</t>
        </r>
      </text>
    </comment>
    <comment ref="I140" authorId="3" shapeId="0">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Talleres Grupales P. Espacios Amigables - Espacios comunitarios - Salud Sexual y Prevención de VIH/SIDA e ITS</t>
        </r>
        <r>
          <rPr>
            <sz val="9"/>
            <color indexed="81"/>
            <rFont val="Tahoma"/>
            <family val="2"/>
          </rPr>
          <t xml:space="preserve">
</t>
        </r>
      </text>
    </comment>
    <comment ref="J140" authorId="3" shapeId="0">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 xml:space="preserve">Talleres Grupales P. Espacios Amigables - Espacios comunitarios - Otros Tipos de Talleres </t>
        </r>
        <r>
          <rPr>
            <sz val="9"/>
            <color indexed="81"/>
            <rFont val="Tahoma"/>
            <family val="2"/>
          </rPr>
          <t xml:space="preserve">
</t>
        </r>
      </text>
    </comment>
    <comment ref="B141" authorId="3" shapeId="0">
      <text>
        <r>
          <rPr>
            <sz val="9"/>
            <color indexed="81"/>
            <rFont val="Tahoma"/>
            <family val="2"/>
          </rPr>
          <t xml:space="preserve">
Es la Sumatoria de todas la Actividades según Estrategias, Espacios o Líneas de Acción en Común
</t>
        </r>
      </text>
    </comment>
    <comment ref="D141" authorId="3" shapeId="0">
      <text>
        <r>
          <rPr>
            <sz val="9"/>
            <color indexed="81"/>
            <rFont val="Tahoma"/>
            <family val="2"/>
          </rPr>
          <t>Este dato aparecerá  luego de que en la atención registrada en Modulo Atención / Registro Atención Grupal.
Registre la actividad</t>
        </r>
        <r>
          <rPr>
            <b/>
            <sz val="9"/>
            <color indexed="81"/>
            <rFont val="Tahoma"/>
            <family val="2"/>
          </rPr>
          <t xml:space="preserve">
Talleres Grupales P. Espacios Amigables - Establecimientos Educacionales - Actividad Fisica </t>
        </r>
        <r>
          <rPr>
            <sz val="9"/>
            <color indexed="81"/>
            <rFont val="Tahoma"/>
            <family val="2"/>
          </rPr>
          <t xml:space="preserve">
</t>
        </r>
      </text>
    </comment>
    <comment ref="E141" authorId="3" shapeId="0">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 xml:space="preserve">Talleres Grupales P. Espacios Amigables - Establecimientos Educacionales - Alimentación </t>
        </r>
        <r>
          <rPr>
            <sz val="9"/>
            <color indexed="81"/>
            <rFont val="Tahoma"/>
            <family val="2"/>
          </rPr>
          <t xml:space="preserve">
</t>
        </r>
      </text>
    </comment>
    <comment ref="F141" authorId="3" shapeId="0">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 xml:space="preserve">
Talleres Grupales P. Espacios Amigables - Establecimientos Educacionales - Ambiente libre de humo de tabaco</t>
        </r>
        <r>
          <rPr>
            <sz val="9"/>
            <color indexed="81"/>
            <rFont val="Tahoma"/>
            <family val="2"/>
          </rPr>
          <t xml:space="preserve">
</t>
        </r>
      </text>
    </comment>
    <comment ref="G141" authorId="3" shapeId="0">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 xml:space="preserve">
Talleres Grupales P. Espacios Amigables - Establecimientos Educacionales - Factores Protectores Psicosociales</t>
        </r>
        <r>
          <rPr>
            <sz val="9"/>
            <color indexed="81"/>
            <rFont val="Tahoma"/>
            <family val="2"/>
          </rPr>
          <t xml:space="preserve">
</t>
        </r>
      </text>
    </comment>
    <comment ref="H141" authorId="3" shapeId="0">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 xml:space="preserve">Talleres Grupales P. Espacios Amigables - Establecimientos Educacionales - Prevención Consumo de Alcohol y Otras Drogas
</t>
        </r>
      </text>
    </comment>
    <comment ref="I141" authorId="3" shapeId="0">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Talleres Grupales P. Espacios Amigables - Establecimientos Educacionales - Salud Sexual y Prevención de VIH/SIDA e ITS</t>
        </r>
        <r>
          <rPr>
            <sz val="9"/>
            <color indexed="81"/>
            <rFont val="Tahoma"/>
            <family val="2"/>
          </rPr>
          <t xml:space="preserve">
</t>
        </r>
      </text>
    </comment>
    <comment ref="J141" authorId="3" shapeId="0">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 xml:space="preserve">
Talleres Grupales P. Espacios Amigables - Establecimientos Educacionales - Otros Tipos de Talleres </t>
        </r>
        <r>
          <rPr>
            <sz val="9"/>
            <color indexed="81"/>
            <rFont val="Tahoma"/>
            <family val="2"/>
          </rPr>
          <t xml:space="preserve">
</t>
        </r>
      </text>
    </comment>
    <comment ref="B142" authorId="3" shapeId="0">
      <text>
        <r>
          <rPr>
            <sz val="9"/>
            <color indexed="81"/>
            <rFont val="Tahoma"/>
            <family val="2"/>
          </rPr>
          <t xml:space="preserve">
Es la Sumatoria de todas la Actividades según Estrategias, Espacios o Líneas de Acción en Común
</t>
        </r>
      </text>
    </comment>
    <comment ref="D142" authorId="3" shapeId="0">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 xml:space="preserve">Talleres Grupales P. Espacios Amigables - Centros de Salud - Actividad Fisica </t>
        </r>
        <r>
          <rPr>
            <sz val="9"/>
            <color indexed="81"/>
            <rFont val="Tahoma"/>
            <family val="2"/>
          </rPr>
          <t xml:space="preserve">
</t>
        </r>
      </text>
    </comment>
    <comment ref="E142" authorId="3" shapeId="0">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 xml:space="preserve">Talleres Grupales P. Espacios Amigables - Centros de Salud - Alimentación </t>
        </r>
        <r>
          <rPr>
            <sz val="9"/>
            <color indexed="81"/>
            <rFont val="Tahoma"/>
            <family val="2"/>
          </rPr>
          <t xml:space="preserve">
</t>
        </r>
      </text>
    </comment>
    <comment ref="F142" authorId="3" shapeId="0">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Talleres Grupales P. Espacios Amigables - Centros de Salud - Ambiente libre de humo de tabaco</t>
        </r>
        <r>
          <rPr>
            <sz val="9"/>
            <color indexed="81"/>
            <rFont val="Tahoma"/>
            <family val="2"/>
          </rPr>
          <t xml:space="preserve">
</t>
        </r>
      </text>
    </comment>
    <comment ref="G142" authorId="3" shapeId="0">
      <text>
        <r>
          <rPr>
            <sz val="9"/>
            <color indexed="81"/>
            <rFont val="Tahoma"/>
            <family val="2"/>
          </rPr>
          <t>Este dato aparecerá  luego de que en la atención registrada en Modulo Atención / Registro Atención Grupal.
Registre la actividad</t>
        </r>
        <r>
          <rPr>
            <b/>
            <sz val="9"/>
            <color indexed="81"/>
            <rFont val="Tahoma"/>
            <family val="2"/>
          </rPr>
          <t xml:space="preserve">
Talleres Grupales P. Espacios Amigables - Centros de Salud - Factores Protectores Psicosociales</t>
        </r>
      </text>
    </comment>
    <comment ref="H142" authorId="3" shapeId="0">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Talleres Grupales P. Espacios Amigables - Centros de Salud - Prevención Consumo de Alcohol y Otras Drogas</t>
        </r>
        <r>
          <rPr>
            <sz val="9"/>
            <color indexed="81"/>
            <rFont val="Tahoma"/>
            <family val="2"/>
          </rPr>
          <t xml:space="preserve">
</t>
        </r>
      </text>
    </comment>
    <comment ref="I142" authorId="3" shapeId="0">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Talleres Grupales P. Espacios Amigables - Centros de Salud - Salud Sexual y Prevención de VIH/SIDA e ITS</t>
        </r>
        <r>
          <rPr>
            <sz val="9"/>
            <color indexed="81"/>
            <rFont val="Tahoma"/>
            <family val="2"/>
          </rPr>
          <t xml:space="preserve">
</t>
        </r>
      </text>
    </comment>
    <comment ref="J142" authorId="3" shapeId="0">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Talleres Grupales P. Espacios Amigables - Centros de Salud - Otros Tipos de Talleres</t>
        </r>
        <r>
          <rPr>
            <sz val="9"/>
            <color indexed="81"/>
            <rFont val="Tahoma"/>
            <family val="2"/>
          </rPr>
          <t xml:space="preserve"> 
</t>
        </r>
      </text>
    </comment>
    <comment ref="L144" authorId="6" shapeId="0">
      <text>
        <r>
          <rPr>
            <b/>
            <sz val="9"/>
            <color indexed="81"/>
            <rFont val="Tahoma"/>
            <family val="2"/>
          </rPr>
          <t xml:space="preserve">Sumatoria participantes que fueron registrados en las actividades 
</t>
        </r>
        <r>
          <rPr>
            <sz val="9"/>
            <color indexed="81"/>
            <rFont val="Tahoma"/>
            <family val="2"/>
          </rPr>
          <t xml:space="preserve">
</t>
        </r>
      </text>
    </comment>
    <comment ref="C146" authorId="2" shapeId="0">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46"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Eventos Masivos En Comunas, Comunidades -Actividad Fisica- PRAIS
</t>
        </r>
      </text>
    </comment>
    <comment ref="E146"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Comunas, Comunidades -Alimentacion - PRAIS</t>
        </r>
      </text>
    </comment>
    <comment ref="F146"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Comunas, Comunidades -Ambiente Libre del Humo del Tabaco-PRAIS</t>
        </r>
      </text>
    </comment>
    <comment ref="G146"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Comunas, Comunidades -Factores Protectores Psicosociales - PRAIS</t>
        </r>
      </text>
    </comment>
    <comment ref="H146"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Comunas, Comunidades -Factores Protectores Ambientales - PRAIS</t>
        </r>
      </text>
    </comment>
    <comment ref="I146"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Comunas, Comunidades -Derechos Humanos - PRAIS</t>
        </r>
      </text>
    </comment>
    <comment ref="J146"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Comunas, Comunidades -Salud Sexual y Prevención de VIH/Sida e ITS - PRAIS</t>
        </r>
      </text>
    </comment>
    <comment ref="K146"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Comunas, Comunidades - Chile Crece Contigo - PRAIS</t>
        </r>
      </text>
    </comment>
    <comment ref="C147" authorId="2" shapeId="0">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47"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Eventos Masivos - Espacios Amigables en APS/Diferenciado - Actividad Fisica - PRAIS 
</t>
        </r>
      </text>
    </comment>
    <comment ref="E147"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 Espacios Amigables en APS/Diferenciado - Alimentacion - PRAIS</t>
        </r>
      </text>
    </comment>
    <comment ref="F147"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 Espacios Amigables en APS/Diferenciado - Ambiente Libre del Humo del Tabaco - PRAIS</t>
        </r>
      </text>
    </comment>
    <comment ref="G147"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 Espacios Amigables en APS/Diferenciado -Factores Protectores Psicosociales - PRAIS</t>
        </r>
      </text>
    </comment>
    <comment ref="H147"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 Espacios Amigables en APS/Diferenciado -Factores Protectores Ambientales - PRAIS</t>
        </r>
      </text>
    </comment>
    <comment ref="I147"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 Espacios Amigables en APS/Diferenciado- Derechos Humanos - PRAIS</t>
        </r>
      </text>
    </comment>
    <comment ref="J147"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Eventos Masivos - Espacios Amigables en APS/Diferenciado -Salud Sexual y Prevención de VIH/Sida e ITS - PRAIS </t>
        </r>
      </text>
    </comment>
    <comment ref="K147"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 Espacios Amigables en APS/Diferenciado - Chile Crece Contigo - PRAIS</t>
        </r>
      </text>
    </comment>
    <comment ref="C148" authorId="2" shapeId="0">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48"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Eventos Masivos En Lugares de Trabajo - Actividad Fisica - PRAIS </t>
        </r>
      </text>
    </comment>
    <comment ref="E148"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Lugares de Trabajo - Alimentacion - PRAIS</t>
        </r>
      </text>
    </comment>
    <comment ref="F148"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Lugares de Trabajo - Ambiente Libre del Humo del Tabaco  - PRAIS</t>
        </r>
      </text>
    </comment>
    <comment ref="G148"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Eventos Masivos En Lugares de Trabajo -Factores Protectores Psicosociales-
Además debe tener check en alerta administrativa Ley 19.992 PRAIS. </t>
        </r>
      </text>
    </comment>
    <comment ref="H148"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Lugares de Trabajo -Factores Protectores Ambientales - PRAIS</t>
        </r>
      </text>
    </comment>
    <comment ref="I148"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Lugares de Trabajo - Derechos Humanos - PRAIS</t>
        </r>
      </text>
    </comment>
    <comment ref="J148"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Lugares de Trabajo -Salud Sexual y Prevención de VIH/Sida e ITS - PRAIS</t>
        </r>
      </text>
    </comment>
    <comment ref="K148"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Lugares de Trabajo - Chile Crece Contigo - PRAIS</t>
        </r>
      </text>
    </comment>
    <comment ref="C149" authorId="2" shapeId="0">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49"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 Actividad Fisica - PRAIS</t>
        </r>
      </text>
    </comment>
    <comment ref="E149"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 Alimentacion - PRAIS</t>
        </r>
      </text>
    </comment>
    <comment ref="F149"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 Ambiente Libre del Humo del Tabaco  - PRAIS</t>
        </r>
      </text>
    </comment>
    <comment ref="G149"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-Factores Protectores Psicosociales - PRAIS</t>
        </r>
      </text>
    </comment>
    <comment ref="H149"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-Factores Protectores Ambientales - PRAIS</t>
        </r>
      </text>
    </comment>
    <comment ref="I149"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 Derechos Humanos - PRAIS</t>
        </r>
      </text>
    </comment>
    <comment ref="J149"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-Salud Sexual y Prevención de VIH/Sida e ITS - PRAIS</t>
        </r>
      </text>
    </comment>
    <comment ref="K149"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 Chile Crece Contigo - PRAIS</t>
        </r>
      </text>
    </comment>
    <comment ref="C150" authorId="2" shapeId="0">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50"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Reuniones De Planificación Participativa En Comunas, Comunidades -Actividad Física - PRAIS 
</t>
        </r>
      </text>
    </comment>
    <comment ref="E150"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-Alimentación-PRAIS</t>
        </r>
      </text>
    </comment>
    <comment ref="F150"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-Ambiente Libre del Humo del Tabaco  - PRAIS</t>
        </r>
      </text>
    </comment>
    <comment ref="G150"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-Factores Protectores Psicosociales - PRAIS</t>
        </r>
      </text>
    </comment>
    <comment ref="H150"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-Factores Protectores Ambientales - PRAIS</t>
        </r>
      </text>
    </comment>
    <comment ref="I150"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 Derechos Humanos - PRAIS</t>
        </r>
      </text>
    </comment>
    <comment ref="J150"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 Salud Sexual y Prevención de VIH/Sida e ITS - PRAIS</t>
        </r>
      </text>
    </comment>
    <comment ref="K150"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 Chile Crece Contigo - PRAIS</t>
        </r>
      </text>
    </comment>
    <comment ref="C151" authorId="2" shapeId="0">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51"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Reuniones De Planificación Participativa - Espacios Amigables en APS/Diferenciado -Actividad Física - PRAIS
. </t>
        </r>
      </text>
    </comment>
    <comment ref="E151"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 Espacios Amigables en APS/Diferenciado -Alimentación-PRAIS</t>
        </r>
      </text>
    </comment>
    <comment ref="F151"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 Espacios Amigables en APS/Diferenciado -Ambiente Libre del Humo del Tabaco  - PRAIS</t>
        </r>
      </text>
    </comment>
    <comment ref="G151"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Reuniones De Planificación Participativa - Espacios Amigables en APS/Diferenciado -Factores Protectores Psicosociales - PRAIS </t>
        </r>
      </text>
    </comment>
    <comment ref="H151"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Reuniones De Planificación Participativa - Espacios Amigables en APS/Diferenciado -Factores Protectores Ambientales - PRAIS </t>
        </r>
      </text>
    </comment>
    <comment ref="I151"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 Espacios Amigables en APS/Diferenciado - Derechos Humanos - PRAIS</t>
        </r>
      </text>
    </comment>
    <comment ref="J151"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 Espacios Amigables en APS/Diferenciado - Salud Sexual y Prevención de VIH/Sida e ITS - PRAIS</t>
        </r>
      </text>
    </comment>
    <comment ref="K151"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 Espacios Amigables en APS/Diferenciado- Chile Crece Contigo - PRAIS</t>
        </r>
      </text>
    </comment>
    <comment ref="C152" authorId="2" shapeId="0">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52"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Lugares de Trabajo -Actividad Física - PRAIS</t>
        </r>
      </text>
    </comment>
    <comment ref="E152"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Lugares de Trabajo -Alimentación-PRAIS</t>
        </r>
      </text>
    </comment>
    <comment ref="F152"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Lugares de Trabajo -Ambiente Libre del Humo del Tabaco- PRAIS</t>
        </r>
      </text>
    </comment>
    <comment ref="G152"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Lugares de Trabajo -Factores Protectores Psicosociales - PRAIS</t>
        </r>
      </text>
    </comment>
    <comment ref="H152"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Lugares de Trabajo -Factores Protectores Ambientales - PRAIS</t>
        </r>
      </text>
    </comment>
    <comment ref="I152"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Lugares de Trabajo - Derechos Humanos - PRAIS</t>
        </r>
      </text>
    </comment>
    <comment ref="J152"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Lugares de Trabajo - Salud Sexual y Prevención de VIH/Sida e ITS - PRAIS</t>
        </r>
      </text>
    </comment>
    <comment ref="K152"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Lugares de Trabajo - Chile Crece Contigo - PRAIS</t>
        </r>
      </text>
    </comment>
    <comment ref="C153" authorId="2" shapeId="0">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53"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Establecimientos Educación -Actividad Física - PRAIS</t>
        </r>
      </text>
    </comment>
    <comment ref="E153"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Establecimientos Educación - Alimentacion-PRAIS</t>
        </r>
      </text>
    </comment>
    <comment ref="F153"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Establecimientos Educación -Ambiente Libre del Humo del Tabaco  - PRAIS</t>
        </r>
      </text>
    </comment>
    <comment ref="G153"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Establecimientos Educación -Factores Protectores Psicosociales - PRAIS</t>
        </r>
      </text>
    </comment>
    <comment ref="H153"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Establecimientos Educación -Factores Protectores Ambientales - PRAIS</t>
        </r>
      </text>
    </comment>
    <comment ref="I153"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Establecimientos Educación - Derechos Humanos - PRAIS</t>
        </r>
      </text>
    </comment>
    <comment ref="J153"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Reuniones De Planificación Participativa En Establecimientos Educación - Salud Sexual y Prevención de VIH/Sida e ITS - PRAIS. </t>
        </r>
      </text>
    </comment>
    <comment ref="K153"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Establecimientos Educación - Chile Crece Contigo - PRAIS</t>
        </r>
      </text>
    </comment>
    <comment ref="C154" authorId="2" shapeId="0">
      <text>
        <r>
          <rPr>
            <b/>
            <sz val="9"/>
            <color indexed="81"/>
            <rFont val="Tahoma"/>
            <family val="2"/>
          </rPr>
          <t>Cristian Astudillo:</t>
        </r>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54"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Comunas, Comunidades -Actividad Física- PRAIS</t>
        </r>
      </text>
    </comment>
    <comment ref="E154"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Capacitaciones, Jornadas, Seminarios En Comunas, Comunidades -Alimentación - PRAIS </t>
        </r>
      </text>
    </comment>
    <comment ref="F154"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Comunas, Comunidades -Ambiente Libre del Humo del Tabaco  - PRAIS</t>
        </r>
      </text>
    </comment>
    <comment ref="G154"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Comunas, Comunidades -Factores Protectores Psicosociales - PRAIS</t>
        </r>
      </text>
    </comment>
    <comment ref="H154"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Comunas, Comunidades -Factores Protectores Ambientales - - PRAIS</t>
        </r>
      </text>
    </comment>
    <comment ref="I154"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Capacitaciones, Jornadas, Seminarios En Comunas, Comunidades -  Derechos Humanos - PRAIS. </t>
        </r>
      </text>
    </comment>
    <comment ref="J154"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Comunas, Comunidades -  Salud Sexual y Prevención de VIH/Sida e ITS - PRAIS</t>
        </r>
      </text>
    </comment>
    <comment ref="K154"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Comunas, Comunidades - Chile Crece Contigo - PRAIS</t>
        </r>
      </text>
    </comment>
    <comment ref="C155" authorId="2" shapeId="0">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55"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 Espacios Amigables en APS/Differenciado -Actividad Física - PRAIS</t>
        </r>
      </text>
    </comment>
    <comment ref="E155"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 Espacios Amigables en APS/Diferenciado -Alimentación- PRAIS</t>
        </r>
      </text>
    </comment>
    <comment ref="F155"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 Espacios Amigables en APS/Diferenciado-Ambiente Libre del Humo del Tabaco  - PRAIS</t>
        </r>
      </text>
    </comment>
    <comment ref="G155"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 Espacios Amigables en APS/Diferenciado -Factores Protectores Psicosociales - PRAIS</t>
        </r>
      </text>
    </comment>
    <comment ref="H155"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 Espacios Amigables en APS/Diferenciado -Factores Protectores Ambientales - PRAIS</t>
        </r>
      </text>
    </comment>
    <comment ref="I155"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Capacitaciones, Jornadas, Seminarios - Espacios Amigables en APS/Diferenciado -  Derechos Humanos - PRAIS. 
</t>
        </r>
      </text>
    </comment>
    <comment ref="J155"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Capacitaciones, Jornadas, Seminarios - Espacios Amigables en APS/Diferenciado -  Salud Sexual y Prevención de VIH/Sida e ITS - PRAIS. </t>
        </r>
      </text>
    </comment>
    <comment ref="K155"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APS/Diferenciado - Espacios Amigables - Chile Crece Contigo - PRAIS</t>
        </r>
      </text>
    </comment>
    <comment ref="C156" authorId="2" shapeId="0">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56"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-Actividad Física - PRAIS</t>
        </r>
      </text>
    </comment>
    <comment ref="E156"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-Alimentación-PRAIS</t>
        </r>
      </text>
    </comment>
    <comment ref="F156"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-Ambiente Libre del Humo del Tabaco  - PRAIS</t>
        </r>
      </text>
    </comment>
    <comment ref="G156"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-Factores Protectores Psicosociales - PRAIS</t>
        </r>
      </text>
    </comment>
    <comment ref="H156"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-Factores Protectores Ambientales - PRAIS</t>
        </r>
      </text>
    </comment>
    <comment ref="I156"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 Derechos Humanos - PRAIS</t>
        </r>
      </text>
    </comment>
    <comment ref="J156"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  Salud Sexual y Prevención de VIH/Sida e ITS - PRAIS</t>
        </r>
      </text>
    </comment>
    <comment ref="K156"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 Chile Crece Contigo - PRAIS</t>
        </r>
      </text>
    </comment>
    <comment ref="C157" authorId="2" shapeId="0">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57"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Establecimientos Educación -Actividad Física - PRAIS</t>
        </r>
      </text>
    </comment>
    <comment ref="E157"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y Seminarios - En Establecimientos Educación - Alimentacion-PRAIS</t>
        </r>
      </text>
    </comment>
    <comment ref="F157"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Establecimientos Educación -Ambiente Libre del Humo del Tabaco  - PRAIS</t>
        </r>
      </text>
    </comment>
    <comment ref="G157"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Establecimientos Educación -Factores Protectores Psicosociales - PRAIS</t>
        </r>
      </text>
    </comment>
    <comment ref="H157"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Establecimientos Educación -Factores Protectores Ambientales - PRAIS</t>
        </r>
      </text>
    </comment>
    <comment ref="I157"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Establecimientos Educación - Derechos Humanos- PRAIS</t>
        </r>
      </text>
    </comment>
    <comment ref="J157"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Establecimientos Educación -  Salud Sexual y Prevención de VIH/Sida e ITS - PRAIS</t>
        </r>
      </text>
    </comment>
    <comment ref="K157"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Capacitaciones, Jornadas, Seminarios En Establecimientos Educación - Chile Crece Contigo - PRAIS </t>
        </r>
      </text>
    </comment>
    <comment ref="C158" authorId="2" shapeId="0">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58"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-Actividad Física - PRAIS</t>
        </r>
      </text>
    </comment>
    <comment ref="E158"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-Alimentación-PRAIS</t>
        </r>
      </text>
    </comment>
    <comment ref="F158"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-Ambiente Libre del Humo del Tabaco  - PRAIS</t>
        </r>
      </text>
    </comment>
    <comment ref="G158"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-Factores Protectores Psicosociales - PRAIS</t>
        </r>
      </text>
    </comment>
    <comment ref="H158"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-Factores Protectores Ambientales - PRAIS</t>
        </r>
      </text>
    </comment>
    <comment ref="I158"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 Derechos Humanos - PRAIS</t>
        </r>
      </text>
    </comment>
    <comment ref="J158"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 Salud Sexual y Prevención de VIH/Sida e ITS - PRAIS</t>
        </r>
      </text>
    </comment>
    <comment ref="K158"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 Chile Crece Contigo - PRAIS</t>
        </r>
      </text>
    </comment>
    <comment ref="C159" authorId="2" shapeId="0">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59" authorId="2" shapeId="0">
      <text>
        <r>
          <rPr>
            <sz val="9"/>
            <color indexed="81"/>
            <rFont val="Tahoma"/>
            <family val="2"/>
          </rPr>
          <t xml:space="preserve">
Este dato aparecerá  luego de que en la atención registrada en Modulo Atención / Registro Atención Comunitaria.
Registre la actividad</t>
        </r>
        <r>
          <rPr>
            <b/>
            <sz val="9"/>
            <color indexed="81"/>
            <rFont val="Tahoma"/>
            <family val="2"/>
          </rPr>
          <t xml:space="preserve">
Actividades de Promoción Educación Grupal - Espacios Amigables en APS/Diferenciado-Actividad Física - PRAIS</t>
        </r>
      </text>
    </comment>
    <comment ref="E159"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 Espacios Amigables en APS/Diferenciado-Alimentación-PRAIS</t>
        </r>
      </text>
    </comment>
    <comment ref="F159"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 Espacios Amigables en APS/Diferenciado-Ambiente Libre del Humo del Tabaco  - PRAIS</t>
        </r>
      </text>
    </comment>
    <comment ref="G159"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 Espacios Amigables en APS/Diferenciado -Factores Protectores Psicosociales - PRAIS</t>
        </r>
      </text>
    </comment>
    <comment ref="H159"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 Espacios Amigables en APS/Diferenciado -Factores Protectores Ambientales - PRAIS</t>
        </r>
      </text>
    </comment>
    <comment ref="I159"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 Espacios Amigables en APS/Diferenciado - Derechos Humanos - PRAIS</t>
        </r>
      </text>
    </comment>
    <comment ref="J159"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 Espacios Amigables en APS/Diferenciado- Salud Sexual y Prevención de VIH/Sida e ITS - PRAIS</t>
        </r>
      </text>
    </comment>
    <comment ref="K159"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 Espacios Amigables en APS/Diferenciado - Chile Crece Contigo - PRAIS</t>
        </r>
      </text>
    </comment>
    <comment ref="C160" authorId="2" shapeId="0">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60"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-Actividad Física - PRAIS</t>
        </r>
      </text>
    </comment>
    <comment ref="E160"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-Alimentación-PRAIS</t>
        </r>
      </text>
    </comment>
    <comment ref="F160"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-Ambiente Libre del Humo del Tabaco  - PRAIS</t>
        </r>
      </text>
    </comment>
    <comment ref="G160"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 Factores Protectores Psicosociales - PRAIS</t>
        </r>
      </text>
    </comment>
    <comment ref="H160"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 Factores Protectores Ambientales - PRAIS</t>
        </r>
      </text>
    </comment>
    <comment ref="I160"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 Derechos Humanos - PRAIS</t>
        </r>
      </text>
    </comment>
    <comment ref="J160"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 Salud Sexual y Prevención de VIH/Sida e ITS - PRAIS</t>
        </r>
      </text>
    </comment>
    <comment ref="K160"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 Chile Crece Contigo - PRAIS</t>
        </r>
      </text>
    </comment>
    <comment ref="C161" authorId="2" shapeId="0">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61"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Establecimientos Educación -Actividad Física - PRAIS</t>
        </r>
      </text>
    </comment>
    <comment ref="E161"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Educacion Grupal - En Establecimientos Educación - Alimentacion-PRAIS</t>
        </r>
      </text>
    </comment>
    <comment ref="F161"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Establecimientos Educación -Ambiente Libre del Humo del Tabaco  - PRAIS</t>
        </r>
      </text>
    </comment>
    <comment ref="G161"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Establecimientos Educación - Factores Protectores Psicosociales - PRAIS</t>
        </r>
      </text>
    </comment>
    <comment ref="H161"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Establecimientos Educación - Factores Protectores Ambientales - PRAIS</t>
        </r>
      </text>
    </comment>
    <comment ref="I161"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Establecimientos Educación - Derechos Humanos - PRAIS</t>
        </r>
      </text>
    </comment>
    <comment ref="J161"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Establecimientos Educación - Salud Sexual y Prevención de VIH/Sida e ITS - PRAIS</t>
        </r>
      </text>
    </comment>
    <comment ref="K161" authorId="2" shapeId="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Establecimientos Educación - Chile Crece Contigo - PRAIS</t>
        </r>
      </text>
    </comment>
    <comment ref="B165" authorId="7" shapeId="0">
      <text>
        <r>
          <rPr>
            <sz val="9"/>
            <color indexed="81"/>
            <rFont val="Tahoma"/>
            <family val="2"/>
          </rPr>
          <t xml:space="preserve">Este dato aparecera cuando en la atención:
Registrada en </t>
        </r>
        <r>
          <rPr>
            <b/>
            <sz val="9"/>
            <color indexed="81"/>
            <rFont val="Tahoma"/>
            <family val="2"/>
          </rPr>
          <t>Módulo Atención / Registro Atención Comunitaria.</t>
        </r>
        <r>
          <rPr>
            <sz val="9"/>
            <color indexed="81"/>
            <rFont val="Tahoma"/>
            <family val="2"/>
          </rPr>
          <t xml:space="preserve">
Se registre la actividad 
</t>
        </r>
        <r>
          <rPr>
            <b/>
            <sz val="9"/>
            <color indexed="81"/>
            <rFont val="Tahoma"/>
            <family val="2"/>
          </rPr>
          <t>Trabajo Intersectorial - PRAIS</t>
        </r>
      </text>
    </comment>
    <comment ref="B166" authorId="7" shapeId="0">
      <text>
        <r>
          <rPr>
            <sz val="9"/>
            <color indexed="81"/>
            <rFont val="Tahoma"/>
            <family val="2"/>
          </rPr>
          <t xml:space="preserve">Este dato aparecera cuando en la atención:
Registrada en </t>
        </r>
        <r>
          <rPr>
            <b/>
            <sz val="9"/>
            <color indexed="81"/>
            <rFont val="Tahoma"/>
            <family val="2"/>
          </rPr>
          <t>Módulo Atención / Registro Atención Comunitaria.</t>
        </r>
        <r>
          <rPr>
            <sz val="9"/>
            <color indexed="81"/>
            <rFont val="Tahoma"/>
            <family val="2"/>
          </rPr>
          <t xml:space="preserve">
Se registre la actividad 
</t>
        </r>
        <r>
          <rPr>
            <b/>
            <sz val="9"/>
            <color indexed="81"/>
            <rFont val="Tahoma"/>
            <family val="2"/>
          </rPr>
          <t>Trabajo con Organizaciones Comunitarias de Base - PRAIS</t>
        </r>
        <r>
          <rPr>
            <sz val="9"/>
            <color indexed="81"/>
            <rFont val="Tahoma"/>
            <family val="2"/>
          </rPr>
          <t xml:space="preserve">
</t>
        </r>
      </text>
    </comment>
    <comment ref="B167" authorId="7" shapeId="0">
      <text>
        <r>
          <rPr>
            <sz val="9"/>
            <color indexed="81"/>
            <rFont val="Tahoma"/>
            <family val="2"/>
          </rPr>
          <t xml:space="preserve">Este dato aparecera cuando en la atención:
Registrada en </t>
        </r>
        <r>
          <rPr>
            <b/>
            <sz val="9"/>
            <color indexed="81"/>
            <rFont val="Tahoma"/>
            <family val="2"/>
          </rPr>
          <t>Módulo Atención / Registro Atención Comunitaria.</t>
        </r>
        <r>
          <rPr>
            <sz val="9"/>
            <color indexed="81"/>
            <rFont val="Tahoma"/>
            <family val="2"/>
          </rPr>
          <t xml:space="preserve">
Se registre la actividad 
</t>
        </r>
        <r>
          <rPr>
            <b/>
            <sz val="9"/>
            <color indexed="81"/>
            <rFont val="Tahoma"/>
            <family val="2"/>
          </rPr>
          <t>Trabajo con Organizaciones de Usuarios y Familiares - PRAIS</t>
        </r>
        <r>
          <rPr>
            <sz val="9"/>
            <color indexed="81"/>
            <rFont val="Tahoma"/>
            <family val="2"/>
          </rPr>
          <t xml:space="preserve">
</t>
        </r>
      </text>
    </comment>
    <comment ref="B168" authorId="8" shapeId="0">
      <text>
        <r>
          <rPr>
            <sz val="9"/>
            <color indexed="81"/>
            <rFont val="Tahoma"/>
            <family val="2"/>
          </rPr>
          <t xml:space="preserve">Este dato aparecera cuando en la atención:
Registrada en </t>
        </r>
        <r>
          <rPr>
            <b/>
            <sz val="9"/>
            <color indexed="81"/>
            <rFont val="Tahoma"/>
            <family val="2"/>
          </rPr>
          <t>Módulo Atención / Registro Atención Comunitaria.</t>
        </r>
        <r>
          <rPr>
            <sz val="9"/>
            <color indexed="81"/>
            <rFont val="Tahoma"/>
            <family val="2"/>
          </rPr>
          <t xml:space="preserve">
Se registre la actividad 
 </t>
        </r>
        <r>
          <rPr>
            <b/>
            <sz val="9"/>
            <color indexed="81"/>
            <rFont val="Tahoma"/>
            <family val="2"/>
          </rPr>
          <t xml:space="preserve">Colaboración con Grupo de Autoayuda - PRAIS
</t>
        </r>
      </text>
    </comment>
    <comment ref="B169" authorId="9" shapeId="0">
      <text>
        <r>
          <rPr>
            <sz val="9"/>
            <color indexed="81"/>
            <rFont val="Tahoma"/>
            <family val="2"/>
          </rPr>
          <t xml:space="preserve">Este dato aparecera cuando en la atención:
Registrada en </t>
        </r>
        <r>
          <rPr>
            <b/>
            <sz val="9"/>
            <color indexed="81"/>
            <rFont val="Tahoma"/>
            <family val="2"/>
          </rPr>
          <t>Módulo Atención / Registro Atención Comunitaria.</t>
        </r>
        <r>
          <rPr>
            <sz val="9"/>
            <color indexed="81"/>
            <rFont val="Tahoma"/>
            <family val="2"/>
          </rPr>
          <t xml:space="preserve">
Se registre la actividad 
</t>
        </r>
        <r>
          <rPr>
            <b/>
            <sz val="9"/>
            <color indexed="81"/>
            <rFont val="Tahoma"/>
            <family val="2"/>
          </rPr>
          <t xml:space="preserve">Reuniones con Instituciones del Sector Salud - Programa Acompañamiento Psicosocial - PRAIS
</t>
        </r>
        <r>
          <rPr>
            <sz val="9"/>
            <color indexed="81"/>
            <rFont val="Tahoma"/>
            <family val="2"/>
          </rPr>
          <t xml:space="preserve">
</t>
        </r>
      </text>
    </comment>
    <comment ref="B170" authorId="9" shapeId="0">
      <text>
        <r>
          <rPr>
            <sz val="9"/>
            <color indexed="81"/>
            <rFont val="Tahoma"/>
            <family val="2"/>
          </rPr>
          <t xml:space="preserve">Este dato aparecera cuando en la atención:
Registrada en </t>
        </r>
        <r>
          <rPr>
            <b/>
            <sz val="9"/>
            <color indexed="81"/>
            <rFont val="Tahoma"/>
            <family val="2"/>
          </rPr>
          <t>Módulo Atención / Registro Atención Comunitaria.</t>
        </r>
        <r>
          <rPr>
            <sz val="9"/>
            <color indexed="81"/>
            <rFont val="Tahoma"/>
            <family val="2"/>
          </rPr>
          <t xml:space="preserve">
Se registre la actividad 
</t>
        </r>
        <r>
          <rPr>
            <b/>
            <sz val="9"/>
            <color indexed="81"/>
            <rFont val="Tahoma"/>
            <family val="2"/>
          </rPr>
          <t xml:space="preserve">Reuniones con Instituciones del Intersector Acompañamiento Psicosocial - PRAIS
</t>
        </r>
      </text>
    </comment>
    <comment ref="B171" authorId="9" shapeId="0">
      <text>
        <r>
          <rPr>
            <sz val="9"/>
            <color indexed="81"/>
            <rFont val="Tahoma"/>
            <family val="2"/>
          </rPr>
          <t xml:space="preserve">Este dato aparecera cuando en la atención:
Registrada en </t>
        </r>
        <r>
          <rPr>
            <b/>
            <sz val="9"/>
            <color indexed="81"/>
            <rFont val="Tahoma"/>
            <family val="2"/>
          </rPr>
          <t>Módulo Atención / Registro Atención Comunitaria.</t>
        </r>
        <r>
          <rPr>
            <sz val="9"/>
            <color indexed="81"/>
            <rFont val="Tahoma"/>
            <family val="2"/>
          </rPr>
          <t xml:space="preserve">
Se registre la actividad 
</t>
        </r>
        <r>
          <rPr>
            <b/>
            <sz val="9"/>
            <color indexed="81"/>
            <rFont val="Tahoma"/>
            <family val="2"/>
          </rPr>
          <t xml:space="preserve">Reuniones con Organizaciones Comunitarias Acompamiento Psicosocial - PRAIS 
</t>
        </r>
      </text>
    </comment>
  </commentList>
</comments>
</file>

<file path=xl/comments13.xml><?xml version="1.0" encoding="utf-8"?>
<comments xmlns="http://schemas.openxmlformats.org/spreadsheetml/2006/main">
  <authors>
    <author>Natalia Arancibia</author>
    <author>azavala</author>
    <author>Cristian Astudillo</author>
    <author>Camila Puebla</author>
  </authors>
  <commentList>
    <comment ref="A12" authorId="0" shapeId="0">
      <text>
        <r>
          <rPr>
            <sz val="9"/>
            <color indexed="81"/>
            <rFont val="Tahoma"/>
            <family val="2"/>
          </rPr>
          <t>Este dato aparecerá  luego de que se registre en el modulo Atención / Registro de Atención Comunitaria
La actividad</t>
        </r>
        <r>
          <rPr>
            <b/>
            <sz val="9"/>
            <color indexed="81"/>
            <rFont val="Tahoma"/>
            <family val="2"/>
          </rPr>
          <t xml:space="preserve">
Reclamo por Trato</t>
        </r>
      </text>
    </comment>
    <comment ref="B12" authorId="1" shapeId="0">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Reclamo por trato.</t>
        </r>
      </text>
    </comment>
    <comment ref="A13"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Reclamo por competencias Tecnicas.</t>
        </r>
      </text>
    </comment>
    <comment ref="B13" authorId="1" shapeId="0">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Reclamo por competencias Tecnicas.</t>
        </r>
      </text>
    </comment>
    <comment ref="A14" authorId="0" shapeId="0">
      <text>
        <r>
          <rPr>
            <sz val="9"/>
            <color indexed="81"/>
            <rFont val="Tahoma"/>
            <family val="2"/>
          </rPr>
          <t>Este dato aparecerá  luego de que se registre en el modulo Atención / Registro de Atención Comunitaria
La actividad</t>
        </r>
        <r>
          <rPr>
            <b/>
            <sz val="9"/>
            <color indexed="81"/>
            <rFont val="Tahoma"/>
            <family val="2"/>
          </rPr>
          <t xml:space="preserve">
Reclamo por Infraestructura.</t>
        </r>
        <r>
          <rPr>
            <sz val="9"/>
            <color indexed="81"/>
            <rFont val="Tahoma"/>
            <family val="2"/>
          </rPr>
          <t xml:space="preserve">
</t>
        </r>
      </text>
    </comment>
    <comment ref="B14" authorId="1" shapeId="0">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Reclamo por Infraestructura.</t>
        </r>
      </text>
    </comment>
    <comment ref="A15" authorId="1" shapeId="0">
      <text>
        <r>
          <rPr>
            <sz val="9"/>
            <color indexed="81"/>
            <rFont val="Tahoma"/>
            <family val="2"/>
          </rPr>
          <t xml:space="preserve">Este dato aparecerá  luego de que se registre en el modulo Atención / Registro de Atención Comunitarial
Se registre la actividad
</t>
        </r>
        <r>
          <rPr>
            <b/>
            <sz val="9"/>
            <color indexed="81"/>
            <rFont val="Tahoma"/>
            <family val="2"/>
          </rPr>
          <t>Tiempo de Espera (En Sala de Espera)</t>
        </r>
      </text>
    </comment>
    <comment ref="B15" authorId="1" shapeId="0">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Tiempo de Espera (En Sala de Espera)</t>
        </r>
      </text>
    </comment>
    <comment ref="A16" authorId="1" shapeId="0">
      <text>
        <r>
          <rPr>
            <sz val="9"/>
            <color indexed="81"/>
            <rFont val="Tahoma"/>
            <family val="2"/>
          </rPr>
          <t xml:space="preserve">Este dato aparecerá  luego de que se registre en el modulo Atención / Registro de Atención Comunitaria
Se registre la actividad
</t>
        </r>
        <r>
          <rPr>
            <b/>
            <sz val="9"/>
            <color indexed="81"/>
            <rFont val="Tahoma"/>
            <family val="2"/>
          </rPr>
          <t>Tiempo de Espera, por consulta  especialidad (Por Lista de Espera)</t>
        </r>
      </text>
    </comment>
    <comment ref="B16" authorId="1" shapeId="0">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Tiempo de Espera, por consulta  especialidad (Por Lista de Espera)</t>
        </r>
      </text>
    </comment>
    <comment ref="A17" authorId="2" shapeId="0">
      <text>
        <r>
          <rPr>
            <sz val="9"/>
            <color indexed="81"/>
            <rFont val="Tahoma"/>
            <family val="2"/>
          </rPr>
          <t xml:space="preserve">Este dato aparecerá  luego de que se registre en el modulo Atención / Registro de Atención Comunitaria
Se registre la actividad
</t>
        </r>
        <r>
          <rPr>
            <b/>
            <sz val="9"/>
            <color indexed="81"/>
            <rFont val="Tahoma"/>
            <family val="2"/>
          </rPr>
          <t>Tiempo de Espera, por procedimiento (Lista de Espera)</t>
        </r>
      </text>
    </comment>
    <comment ref="B17" authorId="2" shapeId="0">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Tiempo de Espera, por procedimiento (Lista de Espera)</t>
        </r>
      </text>
    </comment>
    <comment ref="A18" authorId="1" shapeId="0">
      <text>
        <r>
          <rPr>
            <sz val="9"/>
            <color indexed="81"/>
            <rFont val="Tahoma"/>
            <family val="2"/>
          </rPr>
          <t xml:space="preserve">Este dato aparecerá  luego de que se registre en el modulo Atención / Registro de Atención Comunitaria
Se registre la actividad
</t>
        </r>
        <r>
          <rPr>
            <b/>
            <sz val="9"/>
            <color indexed="81"/>
            <rFont val="Tahoma"/>
            <family val="2"/>
          </rPr>
          <t>Tiempo de Espera, por cirugía  (Lista de Espera)</t>
        </r>
      </text>
    </comment>
    <comment ref="B18" authorId="1" shapeId="0">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Tiempo de Espera, por cirugía  (Lista de Espera)</t>
        </r>
      </text>
    </comment>
    <comment ref="A19" authorId="1" shapeId="0">
      <text>
        <r>
          <rPr>
            <sz val="9"/>
            <color indexed="81"/>
            <rFont val="Tahoma"/>
            <family val="2"/>
          </rPr>
          <t xml:space="preserve">Este dato aparecerá  luego de que se registre en el modulo Atención / Registro de Atención Comunitaria
Se registre la actividad
</t>
        </r>
        <r>
          <rPr>
            <b/>
            <sz val="9"/>
            <color indexed="81"/>
            <rFont val="Tahoma"/>
            <family val="2"/>
          </rPr>
          <t>Reclamo por Información</t>
        </r>
      </text>
    </comment>
    <comment ref="B19" authorId="1" shapeId="0">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Reclamo por Información</t>
        </r>
      </text>
    </comment>
    <comment ref="A20" authorId="1" shapeId="0">
      <text>
        <r>
          <rPr>
            <sz val="9"/>
            <color indexed="81"/>
            <rFont val="Tahoma"/>
            <family val="2"/>
          </rPr>
          <t xml:space="preserve">Este dato aparecerá  luego de que se registre en el modulo Atención / Registro de Atención Comunitaria
Se registre la actividad
</t>
        </r>
        <r>
          <rPr>
            <b/>
            <sz val="9"/>
            <color indexed="81"/>
            <rFont val="Tahoma"/>
            <family val="2"/>
          </rPr>
          <t>Reclamo por Procedimientos Administrativos.</t>
        </r>
      </text>
    </comment>
    <comment ref="B20" authorId="1" shapeId="0">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Reclamo por Procedimientos Administrativos.</t>
        </r>
      </text>
    </comment>
    <comment ref="A21" authorId="1" shapeId="0">
      <text>
        <r>
          <rPr>
            <sz val="9"/>
            <color indexed="81"/>
            <rFont val="Tahoma"/>
            <family val="2"/>
          </rPr>
          <t xml:space="preserve">Este dato aparecerá  luego de que se registre en el modulo Atención / Registro de Atención Comunitaria
Se registre la actividad
</t>
        </r>
        <r>
          <rPr>
            <b/>
            <sz val="9"/>
            <color indexed="81"/>
            <rFont val="Tahoma"/>
            <family val="2"/>
          </rPr>
          <t>Reclamo por Probidad Administrativa.</t>
        </r>
      </text>
    </comment>
    <comment ref="B21" authorId="1" shapeId="0">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Reclamo por Probidad Administrativa.</t>
        </r>
      </text>
    </comment>
    <comment ref="A22" authorId="1" shapeId="0">
      <text>
        <r>
          <rPr>
            <sz val="9"/>
            <color indexed="81"/>
            <rFont val="Tahoma"/>
            <family val="2"/>
          </rPr>
          <t xml:space="preserve">Este dato aparecerá  luego de que se registre en el modulo Atención / Registro de Atención Comunitaria
Se registre la actividad
</t>
        </r>
        <r>
          <rPr>
            <b/>
            <sz val="9"/>
            <color indexed="81"/>
            <rFont val="Tahoma"/>
            <family val="2"/>
          </rPr>
          <t>Incumplimiento Garantías Explícitas en Salud (GES)</t>
        </r>
      </text>
    </comment>
    <comment ref="B22" authorId="1" shapeId="0">
      <text>
        <r>
          <rPr>
            <b/>
            <sz val="9"/>
            <color indexed="81"/>
            <rFont val="Tahoma"/>
            <family val="2"/>
          </rPr>
          <t xml:space="preserve">
</t>
        </r>
        <r>
          <rPr>
            <sz val="9"/>
            <color indexed="81"/>
            <rFont val="Tahoma"/>
            <family val="2"/>
          </rPr>
          <t>Este dato aparecerá  luego de que en la atención 
Registrada en el box ó en Atención / Registro Atención Individual
Se registre la actividad
INCUMPLIMIENTO GARANTÍAS EXPLÍCITAS EN SALUD (GES)</t>
        </r>
      </text>
    </comment>
    <comment ref="A23" authorId="1" shapeId="0">
      <text>
        <r>
          <rPr>
            <sz val="9"/>
            <color indexed="81"/>
            <rFont val="Tahoma"/>
            <family val="2"/>
          </rPr>
          <t xml:space="preserve">Este dato aparecerá  luego de que se registre en el modulo Atención / Registro de Atención Comunitaria
Se registre la actividad
</t>
        </r>
        <r>
          <rPr>
            <b/>
            <sz val="9"/>
            <color indexed="81"/>
            <rFont val="Tahoma"/>
            <family val="2"/>
          </rPr>
          <t xml:space="preserve">Incumplimiento Garantías LEY Ricarte Soto
</t>
        </r>
      </text>
    </comment>
    <comment ref="B23" authorId="1" shapeId="0">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INCUMPLIMIENTO DE GARANTÍAS LEY RICARTE SOTO</t>
        </r>
      </text>
    </comment>
    <comment ref="A24" authorId="1" shapeId="0">
      <text>
        <r>
          <rPr>
            <sz val="9"/>
            <color indexed="81"/>
            <rFont val="Tahoma"/>
            <family val="2"/>
          </rPr>
          <t xml:space="preserve">Este dato aparecerá  luego de que se registre en el modulo Atención / Registro de Atención Comunitaria
Se registre la actividad
</t>
        </r>
        <r>
          <rPr>
            <b/>
            <sz val="9"/>
            <color indexed="81"/>
            <rFont val="Tahoma"/>
            <family val="2"/>
          </rPr>
          <t xml:space="preserve">Incumplimiento Garantías FOFAR
</t>
        </r>
      </text>
    </comment>
    <comment ref="B24" authorId="1" shapeId="0">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INCUMPLIMIENTO DE GARANTÍAS FOFAR</t>
        </r>
      </text>
    </comment>
    <comment ref="A25" authorId="1" shapeId="0">
      <text>
        <r>
          <rPr>
            <sz val="9"/>
            <color indexed="81"/>
            <rFont val="Tahoma"/>
            <family val="2"/>
          </rPr>
          <t xml:space="preserve">Este dato aparecerá  luego de que en la atención 
Registrada en el box / Pacientes citados ó en Atención / Registro de Atención Comunitaria
Se registre la actividad
</t>
        </r>
        <r>
          <rPr>
            <b/>
            <sz val="9"/>
            <color indexed="81"/>
            <rFont val="Tahoma"/>
            <family val="2"/>
          </rPr>
          <t>Consultas (Sistema Integral de Atención a Usuarios).</t>
        </r>
      </text>
    </comment>
    <comment ref="B25" authorId="1" shapeId="0">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Consultas (Sistema Integral de Atención a Usuarios).</t>
        </r>
      </text>
    </comment>
    <comment ref="A26" authorId="1" shapeId="0">
      <text>
        <r>
          <rPr>
            <sz val="9"/>
            <color indexed="81"/>
            <rFont val="Tahoma"/>
            <family val="2"/>
          </rPr>
          <t xml:space="preserve">Este dato aparecerá  luego de que en la atención 
Registrada en el box / Pacientes citados ó en Atención / Registro de Atención Comunitaria
Se registre la actividad
</t>
        </r>
        <r>
          <rPr>
            <b/>
            <sz val="9"/>
            <color indexed="81"/>
            <rFont val="Tahoma"/>
            <family val="2"/>
          </rPr>
          <t>Sugerencias (Sistema Integral de Atención a Usuarios).</t>
        </r>
      </text>
    </comment>
    <comment ref="B26" authorId="1" shapeId="0">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Sugerencias (Sistema Integral de Atención a Usuarios).</t>
        </r>
      </text>
    </comment>
    <comment ref="A27" authorId="1" shapeId="0">
      <text>
        <r>
          <rPr>
            <sz val="9"/>
            <color indexed="81"/>
            <rFont val="Tahoma"/>
            <family val="2"/>
          </rPr>
          <t xml:space="preserve">Este dato aparecerá  luego de que se registre en el modulo Atención / Registro de Atención Comunitaria
Se registre la actividad
</t>
        </r>
        <r>
          <rPr>
            <b/>
            <sz val="9"/>
            <color indexed="81"/>
            <rFont val="Tahoma"/>
            <family val="2"/>
          </rPr>
          <t>Felicitaciones (Sistema Integral de Atención a Usuarios).</t>
        </r>
      </text>
    </comment>
    <comment ref="B27" authorId="1" shapeId="0">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Felicitaciones (Sistema Integral de Atención a Usuarios).</t>
        </r>
      </text>
    </comment>
    <comment ref="A28" authorId="1" shapeId="0">
      <text>
        <r>
          <rPr>
            <sz val="9"/>
            <color indexed="81"/>
            <rFont val="Tahoma"/>
            <family val="2"/>
          </rPr>
          <t xml:space="preserve">Este dato aparecerá  luego de que se registre en el modulo Atención / Registro de Atención Comunitaria
Se registre la actividad
</t>
        </r>
        <r>
          <rPr>
            <b/>
            <sz val="9"/>
            <color indexed="81"/>
            <rFont val="Tahoma"/>
            <family val="2"/>
          </rPr>
          <t>Solicitudes</t>
        </r>
        <r>
          <rPr>
            <sz val="9"/>
            <color indexed="81"/>
            <rFont val="Tahoma"/>
            <family val="2"/>
          </rPr>
          <t xml:space="preserve"> </t>
        </r>
      </text>
    </comment>
    <comment ref="B28" authorId="1" shapeId="0">
      <text>
        <r>
          <rPr>
            <b/>
            <sz val="9"/>
            <color indexed="81"/>
            <rFont val="Tahoma"/>
            <family val="2"/>
          </rPr>
          <t xml:space="preserve">Cristian Astudillo: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Reclamo por trato.</t>
        </r>
      </text>
    </comment>
    <comment ref="A29" authorId="1" shapeId="0">
      <text>
        <r>
          <rPr>
            <sz val="9"/>
            <color indexed="81"/>
            <rFont val="Tahoma"/>
            <family val="2"/>
          </rPr>
          <t xml:space="preserve">Este dato aparecerá  luego de que se registre en el modulo Atención / Registro de Atención Comunitaria
Se registre la actividad
</t>
        </r>
        <r>
          <rPr>
            <b/>
            <sz val="9"/>
            <color indexed="81"/>
            <rFont val="Tahoma"/>
            <family val="2"/>
          </rPr>
          <t>Solicitudes ley 20.285(Ley de Transparencia)</t>
        </r>
      </text>
    </comment>
    <comment ref="B29" authorId="1" shapeId="0">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Reclamo por trato.</t>
        </r>
      </text>
    </comment>
    <comment ref="C33" authorId="1" shapeId="0">
      <text>
        <r>
          <rPr>
            <sz val="9"/>
            <color indexed="81"/>
            <rFont val="Tahoma"/>
            <family val="2"/>
          </rPr>
          <t xml:space="preserve">Este dato aparecerá  luego de que se registre en modulo Atención / Registro de Atención Comunitaria
La actividad
</t>
        </r>
        <r>
          <rPr>
            <b/>
            <sz val="9"/>
            <color indexed="81"/>
            <rFont val="Tahoma"/>
            <family val="2"/>
          </rPr>
          <t>Administración y Gestión Consultas Ciudadanas</t>
        </r>
      </text>
    </comment>
    <comment ref="D33"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Administración y Gestión Consejos Consultivos, De Desarrollo Y Comités Locales</t>
        </r>
      </text>
    </comment>
    <comment ref="E33" authorId="3" shapeId="0">
      <text>
        <r>
          <rPr>
            <sz val="9"/>
            <color indexed="81"/>
            <rFont val="Tahoma"/>
            <family val="2"/>
          </rPr>
          <t>Este dato aparecerá  luego de que se registre en el modulo Atención / Registro de Atención Comunitaria
La actividad</t>
        </r>
        <r>
          <rPr>
            <b/>
            <sz val="9"/>
            <color indexed="81"/>
            <rFont val="Tahoma"/>
            <family val="2"/>
          </rPr>
          <t xml:space="preserve">
Administración y Gestión - Consejos Consultivos de Adolescentes y Jovenes</t>
        </r>
        <r>
          <rPr>
            <sz val="9"/>
            <color indexed="81"/>
            <rFont val="Tahoma"/>
            <family val="2"/>
          </rPr>
          <t xml:space="preserve">
</t>
        </r>
      </text>
    </comment>
    <comment ref="F33"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Administración y Gestión Mesas Territoriales
</t>
        </r>
        <r>
          <rPr>
            <sz val="9"/>
            <color indexed="81"/>
            <rFont val="Tahoma"/>
            <family val="2"/>
          </rPr>
          <t>ó</t>
        </r>
        <r>
          <rPr>
            <b/>
            <sz val="9"/>
            <color indexed="81"/>
            <rFont val="Tahoma"/>
            <family val="2"/>
          </rPr>
          <t xml:space="preserve">
Administración y Gestión Diálogos Ciudadanos 
</t>
        </r>
        <r>
          <rPr>
            <sz val="9"/>
            <color indexed="81"/>
            <rFont val="Tahoma"/>
            <family val="2"/>
          </rPr>
          <t>ó</t>
        </r>
        <r>
          <rPr>
            <b/>
            <sz val="9"/>
            <color indexed="81"/>
            <rFont val="Tahoma"/>
            <family val="2"/>
          </rPr>
          <t xml:space="preserve">
Administración y Gestión Mesas de Salud Intercultural</t>
        </r>
      </text>
    </comment>
    <comment ref="G33"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Administración y Gestión Cuentas Públicas Participativas </t>
        </r>
      </text>
    </comment>
    <comment ref="H33" authorId="1" shapeId="0">
      <text>
        <r>
          <rPr>
            <b/>
            <sz val="9"/>
            <color indexed="81"/>
            <rFont val="Tahoma"/>
            <family val="2"/>
          </rPr>
          <t xml:space="preserve">
</t>
        </r>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Administración y Gestión Presupuestos Participativos
</t>
        </r>
      </text>
    </comment>
    <comment ref="I33"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Administración y Gestión Satisfacción Usuaria </t>
        </r>
      </text>
    </comment>
    <comment ref="J33"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Administración Planificación local participativa </t>
        </r>
      </text>
    </comment>
    <comment ref="C34"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Entrevistas Consultas Ciudadanas </t>
        </r>
      </text>
    </comment>
    <comment ref="D34"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Entrevistas Consejos Consultivos, De Desarrollo Y Comités Locales</t>
        </r>
      </text>
    </comment>
    <comment ref="E34" authorId="3" shapeId="0">
      <text>
        <r>
          <rPr>
            <sz val="9"/>
            <color indexed="81"/>
            <rFont val="Tahoma"/>
            <family val="2"/>
          </rPr>
          <t>Este dato aparecerá  luego de que se registre en el modulo Atención / Registro de Atención Comunitaria
La actividad</t>
        </r>
        <r>
          <rPr>
            <b/>
            <sz val="9"/>
            <color indexed="81"/>
            <rFont val="Tahoma"/>
            <family val="2"/>
          </rPr>
          <t xml:space="preserve">
Entrevistas - Consejos Consultivos de Adolescentes y Jovenes</t>
        </r>
        <r>
          <rPr>
            <sz val="9"/>
            <color indexed="81"/>
            <rFont val="Tahoma"/>
            <family val="2"/>
          </rPr>
          <t xml:space="preserve">
</t>
        </r>
      </text>
    </comment>
    <comment ref="F34"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Entrevistas Mesas Territoriales
</t>
        </r>
        <r>
          <rPr>
            <sz val="9"/>
            <color indexed="81"/>
            <rFont val="Tahoma"/>
            <family val="2"/>
          </rPr>
          <t xml:space="preserve">ó
</t>
        </r>
        <r>
          <rPr>
            <b/>
            <sz val="9"/>
            <color indexed="81"/>
            <rFont val="Tahoma"/>
            <family val="2"/>
          </rPr>
          <t xml:space="preserve">Entrevista Diálogos Ciudadanos </t>
        </r>
        <r>
          <rPr>
            <sz val="9"/>
            <color indexed="81"/>
            <rFont val="Tahoma"/>
            <family val="2"/>
          </rPr>
          <t xml:space="preserve">
ó</t>
        </r>
        <r>
          <rPr>
            <b/>
            <sz val="9"/>
            <color indexed="81"/>
            <rFont val="Tahoma"/>
            <family val="2"/>
          </rPr>
          <t xml:space="preserve">
Entrevistas Mesas de Salud Intercultural</t>
        </r>
      </text>
    </comment>
    <comment ref="G34"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Entrevistas Cuentas Públicas Participativas </t>
        </r>
      </text>
    </comment>
    <comment ref="H34"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Entrevistas Presupuestos Participativos</t>
        </r>
        <r>
          <rPr>
            <sz val="9"/>
            <color indexed="81"/>
            <rFont val="Tahoma"/>
            <family val="2"/>
          </rPr>
          <t xml:space="preserve">
</t>
        </r>
      </text>
    </comment>
    <comment ref="I34"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Entrevistas Satisfacción Usuaria </t>
        </r>
      </text>
    </comment>
    <comment ref="J34"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Entrevistas Planificación local participativa </t>
        </r>
        <r>
          <rPr>
            <sz val="9"/>
            <color indexed="81"/>
            <rFont val="Tahoma"/>
            <family val="2"/>
          </rPr>
          <t xml:space="preserve">
</t>
        </r>
      </text>
    </comment>
    <comment ref="C35"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Reuniones Intrasector Consultas Ciudadanas</t>
        </r>
      </text>
    </comment>
    <comment ref="D35"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Reuniones Intrasector Consejos Consultivos, De Desarrollo Y Comités Locales</t>
        </r>
      </text>
    </comment>
    <comment ref="E35" authorId="3"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Reuniones Intrasector - Consejos Consultivos de Adolescentes y Jovenes</t>
        </r>
        <r>
          <rPr>
            <sz val="9"/>
            <color indexed="81"/>
            <rFont val="Tahoma"/>
            <family val="2"/>
          </rPr>
          <t xml:space="preserve">
</t>
        </r>
      </text>
    </comment>
    <comment ref="F35" authorId="1" shapeId="0">
      <text>
        <r>
          <rPr>
            <sz val="9"/>
            <color indexed="81"/>
            <rFont val="Tahoma"/>
            <family val="2"/>
          </rPr>
          <t>Este dato aparecerá  luego de que se registre en el modulo Atención / Registro de Atención Comunitaria
La actividad</t>
        </r>
        <r>
          <rPr>
            <b/>
            <sz val="9"/>
            <color indexed="81"/>
            <rFont val="Tahoma"/>
            <family val="2"/>
          </rPr>
          <t xml:space="preserve">
Reuniones Intrasector Mesas Territoriales
</t>
        </r>
        <r>
          <rPr>
            <sz val="9"/>
            <color indexed="81"/>
            <rFont val="Tahoma"/>
            <family val="2"/>
          </rPr>
          <t>ó</t>
        </r>
        <r>
          <rPr>
            <b/>
            <sz val="9"/>
            <color indexed="81"/>
            <rFont val="Tahoma"/>
            <family val="2"/>
          </rPr>
          <t xml:space="preserve">
Reuniones Intrasector Diálogos Ciudadanos 
</t>
        </r>
        <r>
          <rPr>
            <sz val="9"/>
            <color indexed="81"/>
            <rFont val="Tahoma"/>
            <family val="2"/>
          </rPr>
          <t>ó</t>
        </r>
        <r>
          <rPr>
            <b/>
            <sz val="9"/>
            <color indexed="81"/>
            <rFont val="Tahoma"/>
            <family val="2"/>
          </rPr>
          <t xml:space="preserve">
Reuniones Intrasector Mesas de Salud Intercultural
</t>
        </r>
      </text>
    </comment>
    <comment ref="G35"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Reuniones Intrasector Cuentas Públicas Participativas 
</t>
        </r>
      </text>
    </comment>
    <comment ref="H35"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Reuniones Intrasector Presupuestos Participativos</t>
        </r>
        <r>
          <rPr>
            <sz val="9"/>
            <color indexed="81"/>
            <rFont val="Tahoma"/>
            <family val="2"/>
          </rPr>
          <t xml:space="preserve">
</t>
        </r>
      </text>
    </comment>
    <comment ref="I35"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Reuniones Intrasector Satisfacción Usuaria </t>
        </r>
      </text>
    </comment>
    <comment ref="J35" authorId="1" shapeId="0">
      <text>
        <r>
          <rPr>
            <b/>
            <sz val="9"/>
            <color indexed="81"/>
            <rFont val="Tahoma"/>
            <family val="2"/>
          </rPr>
          <t xml:space="preserve">
</t>
        </r>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Reuniones Intrasector Planificación local participativa </t>
        </r>
      </text>
    </comment>
    <comment ref="C36"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Reuniones Intersector Consultas Ciudadanas</t>
        </r>
      </text>
    </comment>
    <comment ref="D36"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Reuniones Intersector Consejos Consultivos, De Desarrollo Y Comités Locales</t>
        </r>
      </text>
    </comment>
    <comment ref="E36" authorId="3"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Reuniones Intersector - Consejos Consultivos de Adolescentes y Jovenes</t>
        </r>
        <r>
          <rPr>
            <sz val="9"/>
            <color indexed="81"/>
            <rFont val="Tahoma"/>
            <family val="2"/>
          </rPr>
          <t xml:space="preserve">
</t>
        </r>
      </text>
    </comment>
    <comment ref="F36" authorId="1" shapeId="0">
      <text>
        <r>
          <rPr>
            <sz val="9"/>
            <color indexed="81"/>
            <rFont val="Tahoma"/>
            <family val="2"/>
          </rPr>
          <t>Este dato aparecerá  luego de que se registre en el modulo Atención / Registro de Atención Comunitaria
La actividad</t>
        </r>
        <r>
          <rPr>
            <b/>
            <sz val="9"/>
            <color indexed="81"/>
            <rFont val="Tahoma"/>
            <family val="2"/>
          </rPr>
          <t xml:space="preserve">
Reuniones Intersector Mesas Territoriales
</t>
        </r>
        <r>
          <rPr>
            <sz val="9"/>
            <color indexed="81"/>
            <rFont val="Tahoma"/>
            <family val="2"/>
          </rPr>
          <t>ó</t>
        </r>
        <r>
          <rPr>
            <b/>
            <sz val="9"/>
            <color indexed="81"/>
            <rFont val="Tahoma"/>
            <family val="2"/>
          </rPr>
          <t xml:space="preserve">
Reuniones Intersector Diálogos Ciudadanos
</t>
        </r>
        <r>
          <rPr>
            <sz val="9"/>
            <color indexed="81"/>
            <rFont val="Tahoma"/>
            <family val="2"/>
          </rPr>
          <t>ó</t>
        </r>
        <r>
          <rPr>
            <b/>
            <sz val="9"/>
            <color indexed="81"/>
            <rFont val="Tahoma"/>
            <family val="2"/>
          </rPr>
          <t xml:space="preserve">
Reuniones Intersector Mesas de Salud Intercultural
</t>
        </r>
      </text>
    </comment>
    <comment ref="G36" authorId="1" shapeId="0">
      <text>
        <r>
          <rPr>
            <sz val="9"/>
            <color indexed="81"/>
            <rFont val="Tahoma"/>
            <family val="2"/>
          </rPr>
          <t>Este dato aparecerá  luego de que se registre en el modulo Atención / Registro de Atención Comunitaria
La actividad</t>
        </r>
        <r>
          <rPr>
            <b/>
            <sz val="9"/>
            <color indexed="81"/>
            <rFont val="Tahoma"/>
            <family val="2"/>
          </rPr>
          <t xml:space="preserve">
Reuniones Intersector Cuentas Públicas Participativas 
</t>
        </r>
      </text>
    </comment>
    <comment ref="H36"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Reuniones Intersector Presupuestos participativos
</t>
        </r>
      </text>
    </comment>
    <comment ref="I36"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Reuniones de Intersector Satisfacción Usuaria </t>
        </r>
      </text>
    </comment>
    <comment ref="J36"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Reuniones Intersector Planificación local participativa </t>
        </r>
      </text>
    </comment>
    <comment ref="C37"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Actividades de Monitoreo Consultas Ciudadanas</t>
        </r>
      </text>
    </comment>
    <comment ref="D37"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Actividades de Monitoreo  Consejos Consultivos, De Desarrollo y Comités Locales</t>
        </r>
      </text>
    </comment>
    <comment ref="E37" authorId="3"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Actividades de Monitoreo - Consejos Consultivos de Adolescentes y Jovenes</t>
        </r>
        <r>
          <rPr>
            <sz val="9"/>
            <color indexed="81"/>
            <rFont val="Tahoma"/>
            <family val="2"/>
          </rPr>
          <t xml:space="preserve">
</t>
        </r>
      </text>
    </comment>
    <comment ref="F37" authorId="1" shapeId="0">
      <text>
        <r>
          <rPr>
            <sz val="9"/>
            <color indexed="81"/>
            <rFont val="Tahoma"/>
            <family val="2"/>
          </rPr>
          <t>Este dato aparecerá  luego de que se registre en el modulo Atención / Registro de Atención Comunitaria
La actividad</t>
        </r>
        <r>
          <rPr>
            <b/>
            <sz val="9"/>
            <color indexed="81"/>
            <rFont val="Tahoma"/>
            <family val="2"/>
          </rPr>
          <t xml:space="preserve">
Actividades de Monitoreo Mesas Territoriales
</t>
        </r>
        <r>
          <rPr>
            <sz val="9"/>
            <color indexed="81"/>
            <rFont val="Tahoma"/>
            <family val="2"/>
          </rPr>
          <t>ó</t>
        </r>
        <r>
          <rPr>
            <b/>
            <sz val="9"/>
            <color indexed="81"/>
            <rFont val="Tahoma"/>
            <family val="2"/>
          </rPr>
          <t xml:space="preserve">
Actividades de Monitoreo Diálogos Ciudadanos 
</t>
        </r>
        <r>
          <rPr>
            <sz val="9"/>
            <color indexed="81"/>
            <rFont val="Tahoma"/>
            <family val="2"/>
          </rPr>
          <t>ó</t>
        </r>
        <r>
          <rPr>
            <b/>
            <sz val="9"/>
            <color indexed="81"/>
            <rFont val="Tahoma"/>
            <family val="2"/>
          </rPr>
          <t xml:space="preserve">
Actividades de Monitoreo Mesas de Salud Intercultural</t>
        </r>
      </text>
    </comment>
    <comment ref="G37"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Actividades de Monitoreo Cuentas Públicas Participativas</t>
        </r>
      </text>
    </comment>
    <comment ref="H37"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Actividades de monitoreo Presupuestos Participativos</t>
        </r>
        <r>
          <rPr>
            <sz val="9"/>
            <color indexed="81"/>
            <rFont val="Tahoma"/>
            <family val="2"/>
          </rPr>
          <t xml:space="preserve">
</t>
        </r>
      </text>
    </comment>
    <comment ref="I37" authorId="1" shapeId="0">
      <text>
        <r>
          <rPr>
            <sz val="9"/>
            <color indexed="81"/>
            <rFont val="Tahoma"/>
            <family val="2"/>
          </rPr>
          <t>Este dato aparecerá  luego de que se registre en el modulo Atención / Registro de Atención Comunitaria
La actividad</t>
        </r>
        <r>
          <rPr>
            <b/>
            <sz val="9"/>
            <color indexed="81"/>
            <rFont val="Tahoma"/>
            <family val="2"/>
          </rPr>
          <t xml:space="preserve">
Actividades de Monitoreo de Satisfacción Usuaria 
</t>
        </r>
      </text>
    </comment>
    <comment ref="J37"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Actividades de Monitoreo Planificación local participativa 
</t>
        </r>
      </text>
    </comment>
    <comment ref="C38"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Asesoría Técnica Consultas Ciudadanas</t>
        </r>
      </text>
    </comment>
    <comment ref="D38"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Asesoría Técnica Consejos Consultivos, De Desarrollo Y Comités Locales</t>
        </r>
      </text>
    </comment>
    <comment ref="E38" authorId="3"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Asesoria Tecnica - Consejos Consultivos de Adolescentes y Jovenes</t>
        </r>
        <r>
          <rPr>
            <sz val="9"/>
            <color indexed="81"/>
            <rFont val="Tahoma"/>
            <family val="2"/>
          </rPr>
          <t xml:space="preserve">
</t>
        </r>
      </text>
    </comment>
    <comment ref="F38" authorId="1" shapeId="0">
      <text>
        <r>
          <rPr>
            <sz val="9"/>
            <color indexed="81"/>
            <rFont val="Tahoma"/>
            <family val="2"/>
          </rPr>
          <t>Este dato aparecerá  luego de que se registre en el modulo Atención / Registro de Atención Comunitaria
La actividad</t>
        </r>
        <r>
          <rPr>
            <b/>
            <sz val="9"/>
            <color indexed="81"/>
            <rFont val="Tahoma"/>
            <family val="2"/>
          </rPr>
          <t xml:space="preserve">
Asesoría Técnica Mesas Territoriales
</t>
        </r>
        <r>
          <rPr>
            <sz val="9"/>
            <color indexed="81"/>
            <rFont val="Tahoma"/>
            <family val="2"/>
          </rPr>
          <t>ó</t>
        </r>
        <r>
          <rPr>
            <b/>
            <sz val="9"/>
            <color indexed="81"/>
            <rFont val="Tahoma"/>
            <family val="2"/>
          </rPr>
          <t xml:space="preserve">
Asesoría Técnica Diálogos Ciudadanos 
</t>
        </r>
        <r>
          <rPr>
            <sz val="9"/>
            <color indexed="81"/>
            <rFont val="Tahoma"/>
            <family val="2"/>
          </rPr>
          <t>ó</t>
        </r>
        <r>
          <rPr>
            <b/>
            <sz val="9"/>
            <color indexed="81"/>
            <rFont val="Tahoma"/>
            <family val="2"/>
          </rPr>
          <t xml:space="preserve">
Asesoría Técnica Mesas de Salud Intercultural</t>
        </r>
      </text>
    </comment>
    <comment ref="G38"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Asesoría Técnica Cuentas Públicas Participativas 
</t>
        </r>
        <r>
          <rPr>
            <sz val="9"/>
            <color indexed="81"/>
            <rFont val="Tahoma"/>
            <family val="2"/>
          </rPr>
          <t xml:space="preserve">
</t>
        </r>
      </text>
    </comment>
    <comment ref="H38"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Asesoría Técnica Presupuestos Participativos
</t>
        </r>
      </text>
    </comment>
    <comment ref="I38"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Asesoría Técnica Satisfacción Usuaria
</t>
        </r>
      </text>
    </comment>
    <comment ref="J38"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Asesoría Técnica Planificación local participativa 
</t>
        </r>
      </text>
    </comment>
    <comment ref="C39"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Jornadas de Intercambio de Experiencias Consultas Ciudadanas</t>
        </r>
      </text>
    </comment>
    <comment ref="D39"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Jornadas de Intercambio de Experiencias Consejos Consultivos, De Desarrollo Y Comités Locales</t>
        </r>
      </text>
    </comment>
    <comment ref="E39" authorId="3"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Jornadas de Intercambio de Experiencias - Consejos Consultivos de Adolescentes y Jovenes</t>
        </r>
        <r>
          <rPr>
            <sz val="9"/>
            <color indexed="81"/>
            <rFont val="Tahoma"/>
            <family val="2"/>
          </rPr>
          <t xml:space="preserve">
</t>
        </r>
      </text>
    </comment>
    <comment ref="F39" authorId="1" shapeId="0">
      <text>
        <r>
          <rPr>
            <sz val="9"/>
            <color indexed="81"/>
            <rFont val="Tahoma"/>
            <family val="2"/>
          </rPr>
          <t>Este dato aparecerá  luego de que se registre en el modulo Atención / Registro de Atención Comunitaria
La actividad</t>
        </r>
        <r>
          <rPr>
            <b/>
            <sz val="9"/>
            <color indexed="81"/>
            <rFont val="Tahoma"/>
            <family val="2"/>
          </rPr>
          <t xml:space="preserve">
Jornada de Intercambio de Experiencias Mesas Territoriales
</t>
        </r>
        <r>
          <rPr>
            <sz val="9"/>
            <color indexed="81"/>
            <rFont val="Tahoma"/>
            <family val="2"/>
          </rPr>
          <t>ó</t>
        </r>
        <r>
          <rPr>
            <b/>
            <sz val="9"/>
            <color indexed="81"/>
            <rFont val="Tahoma"/>
            <family val="2"/>
          </rPr>
          <t xml:space="preserve">
Jornada de Intercambio de Experiencias Diálogos Ciudadanos 
</t>
        </r>
        <r>
          <rPr>
            <sz val="9"/>
            <color indexed="81"/>
            <rFont val="Tahoma"/>
            <family val="2"/>
          </rPr>
          <t>ó</t>
        </r>
        <r>
          <rPr>
            <b/>
            <sz val="9"/>
            <color indexed="81"/>
            <rFont val="Tahoma"/>
            <family val="2"/>
          </rPr>
          <t xml:space="preserve">
Jornada de Intercambio de Experiencias Mesas de Salud Intercultural</t>
        </r>
      </text>
    </comment>
    <comment ref="G39"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Jornadas de Intercambio de Experiencias Cuentas Públicas Participativas </t>
        </r>
      </text>
    </comment>
    <comment ref="H39"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Jornadas de Intercambio de Experiencias Presupuestos Participativos </t>
        </r>
        <r>
          <rPr>
            <sz val="9"/>
            <color indexed="81"/>
            <rFont val="Tahoma"/>
            <family val="2"/>
          </rPr>
          <t xml:space="preserve">
</t>
        </r>
      </text>
    </comment>
    <comment ref="I39"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Jornadas de Intercamio de Experiencias Satisfacción Usuaria 
</t>
        </r>
      </text>
    </comment>
    <comment ref="J39"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Jornadas de Intercambio de Experiencias Planificación local participativa 
</t>
        </r>
      </text>
    </comment>
    <comment ref="C40"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Actividades De Difusión y Comunicación Consultas Ciudadanas</t>
        </r>
      </text>
    </comment>
    <comment ref="D40"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Actividades De Difusión y Comunicación Consejos Consultivos, De Desarrollo y Comités Locales</t>
        </r>
      </text>
    </comment>
    <comment ref="E40" authorId="3"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Actividades de Difusión y Comunicación - Consejos Consultivos de Adolescentes y Jovenes</t>
        </r>
        <r>
          <rPr>
            <sz val="9"/>
            <color indexed="81"/>
            <rFont val="Tahoma"/>
            <family val="2"/>
          </rPr>
          <t xml:space="preserve">
</t>
        </r>
      </text>
    </comment>
    <comment ref="F40" authorId="1" shapeId="0">
      <text>
        <r>
          <rPr>
            <sz val="9"/>
            <color indexed="81"/>
            <rFont val="Tahoma"/>
            <family val="2"/>
          </rPr>
          <t>Este dato aparecerá  luego de que se registre en el modulo Atención / Registro de Atención Comunitaria
La actividad</t>
        </r>
        <r>
          <rPr>
            <b/>
            <sz val="9"/>
            <color indexed="81"/>
            <rFont val="Tahoma"/>
            <family val="2"/>
          </rPr>
          <t xml:space="preserve">
Actividades de Difusión y Comunicación Mesas Territoriales
</t>
        </r>
        <r>
          <rPr>
            <sz val="9"/>
            <color indexed="81"/>
            <rFont val="Tahoma"/>
            <family val="2"/>
          </rPr>
          <t>ó</t>
        </r>
        <r>
          <rPr>
            <b/>
            <sz val="9"/>
            <color indexed="81"/>
            <rFont val="Tahoma"/>
            <family val="2"/>
          </rPr>
          <t xml:space="preserve">
Actividades de Difusión y Comunicación Diálogos Ciudadanos 
</t>
        </r>
        <r>
          <rPr>
            <sz val="9"/>
            <color indexed="81"/>
            <rFont val="Tahoma"/>
            <family val="2"/>
          </rPr>
          <t>ó</t>
        </r>
        <r>
          <rPr>
            <b/>
            <sz val="9"/>
            <color indexed="81"/>
            <rFont val="Tahoma"/>
            <family val="2"/>
          </rPr>
          <t xml:space="preserve">
Actividades de Difusión y Comunicación Mesas de Salud Intercultural</t>
        </r>
      </text>
    </comment>
    <comment ref="G40" authorId="1" shapeId="0">
      <text>
        <r>
          <rPr>
            <b/>
            <sz val="9"/>
            <color indexed="81"/>
            <rFont val="Tahoma"/>
            <family val="2"/>
          </rPr>
          <t xml:space="preserve">
</t>
        </r>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Actividades de Difusión y Comunicación Cuentas Públicas Participativas 
</t>
        </r>
      </text>
    </comment>
    <comment ref="H40" authorId="1" shapeId="0">
      <text>
        <r>
          <rPr>
            <b/>
            <sz val="9"/>
            <color indexed="81"/>
            <rFont val="Tahoma"/>
            <family val="2"/>
          </rPr>
          <t xml:space="preserve">
</t>
        </r>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Actividades de Difusión y Comunicación Presupuestos Participativos
</t>
        </r>
      </text>
    </comment>
    <comment ref="I40"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Actividades de difusión y Comunicación Satisfacción Usuaria 
</t>
        </r>
      </text>
    </comment>
    <comment ref="J40"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Actividades de difusión y Comunicación Planificación local participativa 
</t>
        </r>
      </text>
    </comment>
    <comment ref="C41"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Educación y Capacitación Comunitaria Consultas Ciudadanas</t>
        </r>
      </text>
    </comment>
    <comment ref="D41"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Educación y Capacitación Comunitaria Consejos Consultivos, De Desarrollo Y Comités Locales</t>
        </r>
      </text>
    </comment>
    <comment ref="E41" authorId="3"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Educación y Capacitación Comunitaria - Consejos Consultivos de Adolescentes y Jovenes</t>
        </r>
        <r>
          <rPr>
            <sz val="9"/>
            <color indexed="81"/>
            <rFont val="Tahoma"/>
            <family val="2"/>
          </rPr>
          <t xml:space="preserve">
</t>
        </r>
      </text>
    </comment>
    <comment ref="F41" authorId="1" shapeId="0">
      <text>
        <r>
          <rPr>
            <sz val="9"/>
            <color indexed="81"/>
            <rFont val="Tahoma"/>
            <family val="2"/>
          </rPr>
          <t>Este dato aparecerá  luego de que se registre en el modulo Atención / Registro de Atención Comunitaria
La actividad</t>
        </r>
        <r>
          <rPr>
            <b/>
            <sz val="9"/>
            <color indexed="81"/>
            <rFont val="Tahoma"/>
            <family val="2"/>
          </rPr>
          <t xml:space="preserve">
Educación y Capacitación Comunitaria Mesas Territoriales
</t>
        </r>
        <r>
          <rPr>
            <sz val="9"/>
            <color indexed="81"/>
            <rFont val="Tahoma"/>
            <family val="2"/>
          </rPr>
          <t>ó</t>
        </r>
        <r>
          <rPr>
            <b/>
            <sz val="9"/>
            <color indexed="81"/>
            <rFont val="Tahoma"/>
            <family val="2"/>
          </rPr>
          <t xml:space="preserve">
Educación y Capacitación Comunitaria Diálogos Ciudadanos 
</t>
        </r>
        <r>
          <rPr>
            <sz val="9"/>
            <color indexed="81"/>
            <rFont val="Tahoma"/>
            <family val="2"/>
          </rPr>
          <t>ó</t>
        </r>
        <r>
          <rPr>
            <b/>
            <sz val="9"/>
            <color indexed="81"/>
            <rFont val="Tahoma"/>
            <family val="2"/>
          </rPr>
          <t xml:space="preserve">
Educación y Capacitación Comunitaria Mesas de Salud Intercultural</t>
        </r>
      </text>
    </comment>
    <comment ref="G41"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Educación y Capacitación Comunitaria Cuentas Públicas Participativas </t>
        </r>
      </text>
    </comment>
    <comment ref="H41"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Educación y Capacitación Comunitaria Presupuestos  Participativos </t>
        </r>
      </text>
    </comment>
    <comment ref="I41"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Educación y Capacitación Comunitaria Satisfacción Usuaria 
</t>
        </r>
      </text>
    </comment>
    <comment ref="J41" authorId="1" shapeId="0">
      <text>
        <r>
          <rPr>
            <b/>
            <sz val="9"/>
            <color indexed="81"/>
            <rFont val="Tahoma"/>
            <family val="2"/>
          </rPr>
          <t xml:space="preserve">
</t>
        </r>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Educación y Capacitación Comunitaria Planificación local participativa </t>
        </r>
      </text>
    </comment>
    <comment ref="C42"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Eventos Masivos (Asambleas, Cabildos, Otros) Consultas Ciudadanas</t>
        </r>
      </text>
    </comment>
    <comment ref="D42"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Eventos Masivos (Asambleas, Cabildos, Otros) Consejos Consultivos, De Desarrollo Y Comités Locales</t>
        </r>
      </text>
    </comment>
    <comment ref="E42" authorId="3" shapeId="0">
      <text>
        <r>
          <rPr>
            <sz val="9"/>
            <color indexed="81"/>
            <rFont val="Tahoma"/>
            <family val="2"/>
          </rPr>
          <t>Este dato aparecerá  luego de que se registre en el modulo Atención / Registro de Atención Comunitaria
La actividad</t>
        </r>
        <r>
          <rPr>
            <b/>
            <sz val="9"/>
            <color indexed="81"/>
            <rFont val="Tahoma"/>
            <family val="2"/>
          </rPr>
          <t xml:space="preserve">
Eventos Masivos (Asambleas, Cabildos, Otros) - Consejos Consultivos de Adolescentes y Jovenes</t>
        </r>
      </text>
    </comment>
    <comment ref="F42" authorId="1" shapeId="0">
      <text>
        <r>
          <rPr>
            <sz val="9"/>
            <color indexed="81"/>
            <rFont val="Tahoma"/>
            <family val="2"/>
          </rPr>
          <t>Este dato aparecerá  luego de que se registre en el modulo Atención / Registro de Atención Comunitaria
La actividad</t>
        </r>
        <r>
          <rPr>
            <b/>
            <sz val="9"/>
            <color indexed="81"/>
            <rFont val="Tahoma"/>
            <family val="2"/>
          </rPr>
          <t xml:space="preserve">
Eventos Masivos (Asambleas, Cabildos, otros) Mesas Territoriales
</t>
        </r>
        <r>
          <rPr>
            <sz val="9"/>
            <color indexed="81"/>
            <rFont val="Tahoma"/>
            <family val="2"/>
          </rPr>
          <t>ó</t>
        </r>
        <r>
          <rPr>
            <b/>
            <sz val="9"/>
            <color indexed="81"/>
            <rFont val="Tahoma"/>
            <family val="2"/>
          </rPr>
          <t xml:space="preserve">
Eventos Masivos (Asambleas, Cabildos, otros) Diálogos Ciudadanos 
</t>
        </r>
        <r>
          <rPr>
            <sz val="9"/>
            <color indexed="81"/>
            <rFont val="Tahoma"/>
            <family val="2"/>
          </rPr>
          <t>ó</t>
        </r>
        <r>
          <rPr>
            <b/>
            <sz val="9"/>
            <color indexed="81"/>
            <rFont val="Tahoma"/>
            <family val="2"/>
          </rPr>
          <t xml:space="preserve">
Eventos Masivos (Asambleas, Cabildos, otros) Mesas de Salud Intercultural</t>
        </r>
      </text>
    </comment>
    <comment ref="G42"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Eventos Masivos (Asambleas, Cabildos, Otros) cuentas publicas participativas 
</t>
        </r>
      </text>
    </comment>
    <comment ref="H42"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Eventos Masivos (Asambleas, Cabildos, Otros) Presupuestos Participativos 
</t>
        </r>
      </text>
    </comment>
    <comment ref="I42" authorId="1" shapeId="0">
      <text>
        <r>
          <rPr>
            <b/>
            <sz val="9"/>
            <color indexed="81"/>
            <rFont val="Tahoma"/>
            <family val="2"/>
          </rPr>
          <t xml:space="preserve">
</t>
        </r>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Eventos Masivos (Asambleas, Cabildos, Otros) Satisfacción Usuaria
</t>
        </r>
      </text>
    </comment>
    <comment ref="J42"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Eventos Masivos (asambleas, cabildos, otros) Planificación local participativa 
</t>
        </r>
      </text>
    </comment>
    <comment ref="C43"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Pueblos Indigenas Consultas Ciudadanas</t>
        </r>
      </text>
    </comment>
    <comment ref="D43"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Pueblos Indigenas Consejos Consultivos, De Desarrollo Y Comités Locales</t>
        </r>
      </text>
    </comment>
    <comment ref="E43" authorId="3"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Actividades a Pueblos Indigenas - Consejos Consultivos de Adolescentes y Jovenes</t>
        </r>
        <r>
          <rPr>
            <sz val="9"/>
            <color indexed="81"/>
            <rFont val="Tahoma"/>
            <family val="2"/>
          </rPr>
          <t xml:space="preserve">
</t>
        </r>
      </text>
    </comment>
    <comment ref="F43" authorId="1" shapeId="0">
      <text>
        <r>
          <rPr>
            <sz val="9"/>
            <color indexed="81"/>
            <rFont val="Tahoma"/>
            <family val="2"/>
          </rPr>
          <t>Este dato aparecerá  luego de que se registre en el modulo Atención / Registro de Atención Comunitaria
La actividad</t>
        </r>
        <r>
          <rPr>
            <b/>
            <sz val="9"/>
            <color indexed="81"/>
            <rFont val="Tahoma"/>
            <family val="2"/>
          </rPr>
          <t xml:space="preserve">
Pueblos Indígenas Mesas Territoriales 
</t>
        </r>
        <r>
          <rPr>
            <sz val="9"/>
            <color indexed="81"/>
            <rFont val="Tahoma"/>
            <family val="2"/>
          </rPr>
          <t>ó</t>
        </r>
        <r>
          <rPr>
            <b/>
            <sz val="9"/>
            <color indexed="81"/>
            <rFont val="Tahoma"/>
            <family val="2"/>
          </rPr>
          <t xml:space="preserve">
Peblos Indígenas Diálogos Ciudadanos 
</t>
        </r>
        <r>
          <rPr>
            <sz val="9"/>
            <color indexed="81"/>
            <rFont val="Tahoma"/>
            <family val="2"/>
          </rPr>
          <t>ó</t>
        </r>
        <r>
          <rPr>
            <b/>
            <sz val="9"/>
            <color indexed="81"/>
            <rFont val="Tahoma"/>
            <family val="2"/>
          </rPr>
          <t xml:space="preserve">
Pueblos Indígenas Mesas de Salud Intercultural</t>
        </r>
      </text>
    </comment>
    <comment ref="H43" authorId="1" shapeId="0">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Actividades a Pueblos Indígenas Presupuestos Participativos </t>
        </r>
        <r>
          <rPr>
            <sz val="9"/>
            <color indexed="81"/>
            <rFont val="Tahoma"/>
            <family val="2"/>
          </rPr>
          <t xml:space="preserve">
</t>
        </r>
      </text>
    </comment>
    <comment ref="I43" authorId="1" shapeId="0">
      <text>
        <r>
          <rPr>
            <b/>
            <sz val="9"/>
            <color indexed="81"/>
            <rFont val="Tahoma"/>
            <family val="2"/>
          </rPr>
          <t xml:space="preserve">
</t>
        </r>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Actividades a Pueblos Indígenas  Satisfacción Usuaria 
</t>
        </r>
      </text>
    </comment>
    <comment ref="J43" authorId="1" shapeId="0">
      <text>
        <r>
          <rPr>
            <sz val="9"/>
            <color indexed="81"/>
            <rFont val="Tahoma"/>
            <family val="2"/>
          </rPr>
          <t xml:space="preserve">
Este dato aparecerá  luego de que se registre en el modulo Atención / Registro de Atención Comunitaria
La actividad
</t>
        </r>
        <r>
          <rPr>
            <b/>
            <sz val="9"/>
            <color indexed="81"/>
            <rFont val="Tahoma"/>
            <family val="2"/>
          </rPr>
          <t xml:space="preserve">Actividades a Pueblos Indígenas Planificación local participativa (**no esta en rayen)
</t>
        </r>
      </text>
    </comment>
  </commentList>
</comments>
</file>

<file path=xl/comments14.xml><?xml version="1.0" encoding="utf-8"?>
<comments xmlns="http://schemas.openxmlformats.org/spreadsheetml/2006/main">
  <authors>
    <author>Nicole Cisternas</author>
    <author>Ines Kohnenkamp</author>
    <author>Francisco Fuentes Salazar</author>
    <author>Denis Corona</author>
    <author>Rene Figueroa Rocha</author>
  </authors>
  <commentList>
    <comment ref="AK9" authorId="0" shapeId="0">
      <text>
        <r>
          <rPr>
            <sz val="9"/>
            <color indexed="81"/>
            <rFont val="Tahoma"/>
            <family val="2"/>
          </rPr>
          <t xml:space="preserve">Este dato aparecerá  luego de que en el Módulo </t>
        </r>
        <r>
          <rPr>
            <b/>
            <sz val="9"/>
            <color indexed="81"/>
            <rFont val="Tahoma"/>
            <family val="2"/>
          </rPr>
          <t>Admisión</t>
        </r>
        <r>
          <rPr>
            <sz val="9"/>
            <color indexed="81"/>
            <rFont val="Tahoma"/>
            <family val="2"/>
          </rPr>
          <t xml:space="preserve"> el Paciente indique un </t>
        </r>
        <r>
          <rPr>
            <b/>
            <sz val="9"/>
            <color indexed="81"/>
            <rFont val="Tahoma"/>
            <family val="2"/>
          </rPr>
          <t>Pueblo Originario</t>
        </r>
        <r>
          <rPr>
            <sz val="9"/>
            <color indexed="81"/>
            <rFont val="Tahoma"/>
            <family val="2"/>
          </rPr>
          <t xml:space="preserve">
</t>
        </r>
      </text>
    </comment>
    <comment ref="AL9" authorId="0" shapeId="0">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B13" authorId="1" shapeId="0">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IRA Alta?"</t>
        </r>
        <r>
          <rPr>
            <sz val="9"/>
            <color indexed="81"/>
            <rFont val="Tahoma"/>
            <family val="2"/>
          </rPr>
          <t xml:space="preserve">  el valor </t>
        </r>
        <r>
          <rPr>
            <b/>
            <sz val="9"/>
            <color indexed="81"/>
            <rFont val="Tahoma"/>
            <family val="2"/>
          </rPr>
          <t>SI</t>
        </r>
        <r>
          <rPr>
            <sz val="9"/>
            <color indexed="81"/>
            <rFont val="Tahoma"/>
            <family val="2"/>
          </rPr>
          <t xml:space="preserve"> y en el campo Estado del mismo ítem el valor</t>
        </r>
        <r>
          <rPr>
            <b/>
            <sz val="9"/>
            <color indexed="81"/>
            <rFont val="Tahoma"/>
            <family val="2"/>
          </rPr>
          <t xml:space="preserve"> Ingreso.</t>
        </r>
        <r>
          <rPr>
            <sz val="9"/>
            <color indexed="81"/>
            <rFont val="Tahoma"/>
            <family val="2"/>
          </rPr>
          <t xml:space="preserve">
</t>
        </r>
      </text>
    </comment>
    <comment ref="AM13" authorId="2" shapeId="0">
      <text>
        <r>
          <rPr>
            <sz val="9"/>
            <color indexed="81"/>
            <rFont val="Tahoma"/>
            <family val="2"/>
          </rPr>
          <t xml:space="preserve">Este dato aparecerá luego de que en la atención </t>
        </r>
        <r>
          <rPr>
            <b/>
            <sz val="9"/>
            <color indexed="81"/>
            <rFont val="Tahoma"/>
            <family val="2"/>
          </rPr>
          <t>Registrada Modulo box, Pacientes Citados</t>
        </r>
        <r>
          <rPr>
            <sz val="9"/>
            <color indexed="81"/>
            <rFont val="Tahoma"/>
            <family val="2"/>
          </rPr>
          <t xml:space="preserve"> se registre la actividad:
- </t>
        </r>
        <r>
          <rPr>
            <b/>
            <sz val="9"/>
            <color indexed="81"/>
            <rFont val="Tahoma"/>
            <family val="2"/>
          </rPr>
          <t>Campaña de Invierno</t>
        </r>
        <r>
          <rPr>
            <sz val="9"/>
            <color indexed="81"/>
            <rFont val="Tahoma"/>
            <family val="2"/>
          </rPr>
          <t xml:space="preserve">
 Y
Formulario de C</t>
        </r>
        <r>
          <rPr>
            <b/>
            <sz val="9"/>
            <color indexed="81"/>
            <rFont val="Tahoma"/>
            <family val="2"/>
          </rPr>
          <t xml:space="preserve">ontrol de Otros Programas de Salud </t>
        </r>
        <r>
          <rPr>
            <sz val="9"/>
            <color indexed="81"/>
            <rFont val="Tahoma"/>
            <family val="2"/>
          </rPr>
          <t>el campo "</t>
        </r>
        <r>
          <rPr>
            <b/>
            <sz val="9"/>
            <color indexed="81"/>
            <rFont val="Tahoma"/>
            <family val="2"/>
          </rPr>
          <t xml:space="preserve">¿Padece IRA Alta?"  </t>
        </r>
        <r>
          <rPr>
            <sz val="9"/>
            <color indexed="81"/>
            <rFont val="Tahoma"/>
            <family val="2"/>
          </rPr>
          <t xml:space="preserve">el valor </t>
        </r>
        <r>
          <rPr>
            <b/>
            <sz val="9"/>
            <color indexed="81"/>
            <rFont val="Tahoma"/>
            <family val="2"/>
          </rPr>
          <t>SI</t>
        </r>
        <r>
          <rPr>
            <sz val="9"/>
            <color indexed="81"/>
            <rFont val="Tahoma"/>
            <family val="2"/>
          </rPr>
          <t xml:space="preserve"> y en el campo Estado del mismo ítem el valor </t>
        </r>
        <r>
          <rPr>
            <b/>
            <sz val="9"/>
            <color indexed="81"/>
            <rFont val="Tahoma"/>
            <family val="2"/>
          </rPr>
          <t>Ingreso.</t>
        </r>
        <r>
          <rPr>
            <sz val="9"/>
            <color indexed="81"/>
            <rFont val="Tahoma"/>
            <family val="2"/>
          </rPr>
          <t xml:space="preserve">
</t>
        </r>
      </text>
    </comment>
    <comment ref="AN13" authorId="3"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t>
        </r>
        <r>
          <rPr>
            <sz val="9"/>
            <color indexed="81"/>
            <rFont val="Tahoma"/>
            <family val="2"/>
          </rPr>
          <t xml:space="preserve">d el campo </t>
        </r>
        <r>
          <rPr>
            <b/>
            <sz val="9"/>
            <color indexed="81"/>
            <rFont val="Tahoma"/>
            <family val="2"/>
          </rPr>
          <t>"¿Padece IRA Alta?"</t>
        </r>
        <r>
          <rPr>
            <sz val="9"/>
            <color indexed="81"/>
            <rFont val="Tahoma"/>
            <family val="2"/>
          </rPr>
          <t xml:space="preserve">  el valor </t>
        </r>
        <r>
          <rPr>
            <b/>
            <sz val="9"/>
            <color indexed="81"/>
            <rFont val="Tahoma"/>
            <family val="2"/>
          </rPr>
          <t>SI</t>
        </r>
        <r>
          <rPr>
            <sz val="9"/>
            <color indexed="81"/>
            <rFont val="Tahoma"/>
            <family val="2"/>
          </rPr>
          <t xml:space="preserve"> y en el campo Estado del mismo ítem el valor </t>
        </r>
        <r>
          <rPr>
            <b/>
            <sz val="9"/>
            <color indexed="81"/>
            <rFont val="Tahoma"/>
            <family val="2"/>
          </rPr>
          <t>Reingreso</t>
        </r>
        <r>
          <rPr>
            <sz val="9"/>
            <color indexed="81"/>
            <rFont val="Tahoma"/>
            <family val="2"/>
          </rPr>
          <t xml:space="preserve">.
</t>
        </r>
      </text>
    </comment>
    <comment ref="B14" authorId="1"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Influenza?"</t>
        </r>
        <r>
          <rPr>
            <sz val="9"/>
            <color indexed="81"/>
            <rFont val="Tahoma"/>
            <family val="2"/>
          </rPr>
          <t xml:space="preserve">  el valor </t>
        </r>
        <r>
          <rPr>
            <b/>
            <sz val="9"/>
            <color indexed="81"/>
            <rFont val="Tahoma"/>
            <family val="2"/>
          </rPr>
          <t>SI</t>
        </r>
        <r>
          <rPr>
            <sz val="9"/>
            <color indexed="81"/>
            <rFont val="Tahoma"/>
            <family val="2"/>
          </rPr>
          <t xml:space="preserve"> y en el campo Estado del mismo ítem el valor </t>
        </r>
        <r>
          <rPr>
            <b/>
            <sz val="9"/>
            <color indexed="81"/>
            <rFont val="Tahoma"/>
            <family val="2"/>
          </rPr>
          <t>Ingreso.</t>
        </r>
        <r>
          <rPr>
            <sz val="9"/>
            <color indexed="81"/>
            <rFont val="Tahoma"/>
            <family val="2"/>
          </rPr>
          <t xml:space="preserve">
</t>
        </r>
      </text>
    </comment>
    <comment ref="AM14" authorId="2" shapeId="0">
      <text>
        <r>
          <rPr>
            <sz val="9"/>
            <color indexed="81"/>
            <rFont val="Tahoma"/>
            <family val="2"/>
          </rPr>
          <t>Este dato aparecerá luego de que en la atención</t>
        </r>
        <r>
          <rPr>
            <b/>
            <sz val="9"/>
            <color indexed="81"/>
            <rFont val="Tahoma"/>
            <family val="2"/>
          </rPr>
          <t xml:space="preserve"> Registrada Modulo box, Pacientes Citados</t>
        </r>
        <r>
          <rPr>
            <sz val="9"/>
            <color indexed="81"/>
            <rFont val="Tahoma"/>
            <family val="2"/>
          </rPr>
          <t xml:space="preserve"> se registre la actividad:
- </t>
        </r>
        <r>
          <rPr>
            <b/>
            <sz val="9"/>
            <color indexed="81"/>
            <rFont val="Tahoma"/>
            <family val="2"/>
          </rPr>
          <t>Campaña de Invierno</t>
        </r>
        <r>
          <rPr>
            <sz val="9"/>
            <color indexed="81"/>
            <rFont val="Tahoma"/>
            <family val="2"/>
          </rPr>
          <t xml:space="preserve">
Y
Formulario de</t>
        </r>
        <r>
          <rPr>
            <b/>
            <sz val="9"/>
            <color indexed="81"/>
            <rFont val="Tahoma"/>
            <family val="2"/>
          </rPr>
          <t xml:space="preserve"> Control de Otros Programas de Salud </t>
        </r>
        <r>
          <rPr>
            <sz val="9"/>
            <color indexed="81"/>
            <rFont val="Tahoma"/>
            <family val="2"/>
          </rPr>
          <t>el campo “</t>
        </r>
        <r>
          <rPr>
            <b/>
            <sz val="9"/>
            <color indexed="81"/>
            <rFont val="Tahoma"/>
            <family val="2"/>
          </rPr>
          <t>¿Padece Influenza?</t>
        </r>
        <r>
          <rPr>
            <sz val="9"/>
            <color indexed="81"/>
            <rFont val="Tahoma"/>
            <family val="2"/>
          </rPr>
          <t xml:space="preserve">"  el valor </t>
        </r>
        <r>
          <rPr>
            <b/>
            <sz val="9"/>
            <color indexed="81"/>
            <rFont val="Tahoma"/>
            <family val="2"/>
          </rPr>
          <t>SI</t>
        </r>
        <r>
          <rPr>
            <sz val="9"/>
            <color indexed="81"/>
            <rFont val="Tahoma"/>
            <family val="2"/>
          </rPr>
          <t xml:space="preserve"> y en el campo Estado del mismo ítem el valor </t>
        </r>
        <r>
          <rPr>
            <b/>
            <sz val="9"/>
            <color indexed="81"/>
            <rFont val="Tahoma"/>
            <family val="2"/>
          </rPr>
          <t>Ingreso</t>
        </r>
        <r>
          <rPr>
            <sz val="9"/>
            <color indexed="81"/>
            <rFont val="Tahoma"/>
            <family val="2"/>
          </rPr>
          <t xml:space="preserve">.
</t>
        </r>
      </text>
    </comment>
    <comment ref="AN14" authorId="3" shapeId="0">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t>
        </r>
        <r>
          <rPr>
            <b/>
            <sz val="9"/>
            <color indexed="81"/>
            <rFont val="Tahoma"/>
            <family val="2"/>
          </rPr>
          <t xml:space="preserve"> Control de Otros Programas de Salud</t>
        </r>
        <r>
          <rPr>
            <sz val="9"/>
            <color indexed="81"/>
            <rFont val="Tahoma"/>
            <family val="2"/>
          </rPr>
          <t xml:space="preserve"> el campo </t>
        </r>
        <r>
          <rPr>
            <b/>
            <sz val="9"/>
            <color indexed="81"/>
            <rFont val="Tahoma"/>
            <family val="2"/>
          </rPr>
          <t>“¿Padece Influenza?"</t>
        </r>
        <r>
          <rPr>
            <sz val="9"/>
            <color indexed="81"/>
            <rFont val="Tahoma"/>
            <family val="2"/>
          </rPr>
          <t xml:space="preserve">  el valor </t>
        </r>
        <r>
          <rPr>
            <b/>
            <sz val="9"/>
            <color indexed="81"/>
            <rFont val="Tahoma"/>
            <family val="2"/>
          </rPr>
          <t>SI</t>
        </r>
        <r>
          <rPr>
            <sz val="9"/>
            <color indexed="81"/>
            <rFont val="Tahoma"/>
            <family val="2"/>
          </rPr>
          <t xml:space="preserve"> y en el campo Estado del mismo ítem el valor</t>
        </r>
        <r>
          <rPr>
            <b/>
            <sz val="9"/>
            <color indexed="81"/>
            <rFont val="Tahoma"/>
            <family val="2"/>
          </rPr>
          <t xml:space="preserve"> Reingreso.</t>
        </r>
        <r>
          <rPr>
            <sz val="9"/>
            <color indexed="81"/>
            <rFont val="Tahoma"/>
            <family val="2"/>
          </rPr>
          <t xml:space="preserve">
</t>
        </r>
      </text>
    </comment>
    <comment ref="B15" authorId="1"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Neumonía?"</t>
        </r>
        <r>
          <rPr>
            <sz val="9"/>
            <color indexed="81"/>
            <rFont val="Tahoma"/>
            <family val="2"/>
          </rPr>
          <t xml:space="preserve">  el valor</t>
        </r>
        <r>
          <rPr>
            <b/>
            <sz val="9"/>
            <color indexed="81"/>
            <rFont val="Tahoma"/>
            <family val="2"/>
          </rPr>
          <t xml:space="preserve"> SI</t>
        </r>
        <r>
          <rPr>
            <sz val="9"/>
            <color indexed="81"/>
            <rFont val="Tahoma"/>
            <family val="2"/>
          </rPr>
          <t xml:space="preserve"> y en el campo Estado del mismo ítem el valor </t>
        </r>
        <r>
          <rPr>
            <b/>
            <sz val="9"/>
            <color indexed="81"/>
            <rFont val="Tahoma"/>
            <family val="2"/>
          </rPr>
          <t>Ingreso.</t>
        </r>
        <r>
          <rPr>
            <sz val="9"/>
            <color indexed="81"/>
            <rFont val="Tahoma"/>
            <family val="2"/>
          </rPr>
          <t xml:space="preserve">
</t>
        </r>
      </text>
    </comment>
    <comment ref="AM15" authorId="2" shapeId="0">
      <text>
        <r>
          <rPr>
            <sz val="9"/>
            <color indexed="81"/>
            <rFont val="Tahoma"/>
            <family val="2"/>
          </rPr>
          <t>Este dato aparecerá luego de que en la atención</t>
        </r>
        <r>
          <rPr>
            <b/>
            <sz val="9"/>
            <color indexed="81"/>
            <rFont val="Tahoma"/>
            <family val="2"/>
          </rPr>
          <t xml:space="preserve"> Registrada Modulo box, Pacientes Citados se registre la actividad:
- Campaña de Invierno
Y
Formulario de Control de Otros Programas de Salud el campo “¿Padece de Neumonía?"  el valor SI y en el campo Estado del mismo ítem el valor Ingreso.
</t>
        </r>
      </text>
    </comment>
    <comment ref="AN15" authorId="3" shapeId="0">
      <text>
        <r>
          <rPr>
            <sz val="9"/>
            <color indexed="81"/>
            <rFont val="Tahoma"/>
            <family val="2"/>
          </rPr>
          <t xml:space="preserve">Este dato aparecerá luego de que en la atención </t>
        </r>
        <r>
          <rPr>
            <b/>
            <sz val="9"/>
            <color indexed="81"/>
            <rFont val="Tahoma"/>
            <family val="2"/>
          </rPr>
          <t>Registrada Modulo box, Pacientes Citados o Agregar documentos</t>
        </r>
        <r>
          <rPr>
            <sz val="9"/>
            <color indexed="81"/>
            <rFont val="Tahoma"/>
            <family val="2"/>
          </rPr>
          <t xml:space="preserve"> a una atención el profesional registre lo siguiente; 
Formulario de</t>
        </r>
        <r>
          <rPr>
            <b/>
            <sz val="9"/>
            <color indexed="81"/>
            <rFont val="Tahoma"/>
            <family val="2"/>
          </rPr>
          <t xml:space="preserve"> Control de Otros Programas de Salud</t>
        </r>
        <r>
          <rPr>
            <sz val="9"/>
            <color indexed="81"/>
            <rFont val="Tahoma"/>
            <family val="2"/>
          </rPr>
          <t xml:space="preserve"> el campo</t>
        </r>
        <r>
          <rPr>
            <b/>
            <sz val="9"/>
            <color indexed="81"/>
            <rFont val="Tahoma"/>
            <family val="2"/>
          </rPr>
          <t xml:space="preserve"> “¿Padece de Neumonía?</t>
        </r>
        <r>
          <rPr>
            <sz val="9"/>
            <color indexed="81"/>
            <rFont val="Tahoma"/>
            <family val="2"/>
          </rPr>
          <t xml:space="preserve">"  el valor </t>
        </r>
        <r>
          <rPr>
            <b/>
            <sz val="9"/>
            <color indexed="81"/>
            <rFont val="Tahoma"/>
            <family val="2"/>
          </rPr>
          <t>SI</t>
        </r>
        <r>
          <rPr>
            <sz val="9"/>
            <color indexed="81"/>
            <rFont val="Tahoma"/>
            <family val="2"/>
          </rPr>
          <t xml:space="preserve"> y en el campo Estado del mismo ítem el valor </t>
        </r>
        <r>
          <rPr>
            <b/>
            <sz val="9"/>
            <color indexed="81"/>
            <rFont val="Tahoma"/>
            <family val="2"/>
          </rPr>
          <t>Reingreso.</t>
        </r>
        <r>
          <rPr>
            <sz val="9"/>
            <color indexed="81"/>
            <rFont val="Tahoma"/>
            <family val="2"/>
          </rPr>
          <t xml:space="preserve">
</t>
        </r>
      </text>
    </comment>
    <comment ref="B16" authorId="1" shapeId="0">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el Sindrome Coqueluchoide?"</t>
        </r>
        <r>
          <rPr>
            <sz val="9"/>
            <color indexed="81"/>
            <rFont val="Tahoma"/>
            <family val="2"/>
          </rPr>
          <t xml:space="preserve">  el valor</t>
        </r>
        <r>
          <rPr>
            <b/>
            <sz val="9"/>
            <color indexed="81"/>
            <rFont val="Tahoma"/>
            <family val="2"/>
          </rPr>
          <t xml:space="preserve"> SI</t>
        </r>
        <r>
          <rPr>
            <sz val="9"/>
            <color indexed="81"/>
            <rFont val="Tahoma"/>
            <family val="2"/>
          </rPr>
          <t xml:space="preserve"> y en el campo Estado del mismo ítem el valor </t>
        </r>
        <r>
          <rPr>
            <b/>
            <sz val="9"/>
            <color indexed="81"/>
            <rFont val="Tahoma"/>
            <family val="2"/>
          </rPr>
          <t>Ingreso</t>
        </r>
        <r>
          <rPr>
            <sz val="9"/>
            <color indexed="81"/>
            <rFont val="Tahoma"/>
            <family val="2"/>
          </rPr>
          <t xml:space="preserve">.
</t>
        </r>
      </text>
    </comment>
    <comment ref="AM16" authorId="2" shapeId="0">
      <text>
        <r>
          <rPr>
            <b/>
            <sz val="9"/>
            <color indexed="81"/>
            <rFont val="Tahoma"/>
            <family val="2"/>
          </rPr>
          <t>Este dato aparecerá luego de que en la atención Registrada Modulo box, Pacientes Citados se registre la actividad:
- Campaña de Invierno
Y
Formulario de Control de Otros Programas de Salud el campo “¿Padece el Sindrome Coqueluchoide?"  el valor SI y en el campo Estado del mismo ítem el valor Ingreso.</t>
        </r>
        <r>
          <rPr>
            <sz val="9"/>
            <color indexed="81"/>
            <rFont val="Tahoma"/>
            <family val="2"/>
          </rPr>
          <t xml:space="preserve">
</t>
        </r>
      </text>
    </comment>
    <comment ref="AN16" authorId="3"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el Sindrome Coqueluchoide?"</t>
        </r>
        <r>
          <rPr>
            <sz val="9"/>
            <color indexed="81"/>
            <rFont val="Tahoma"/>
            <family val="2"/>
          </rPr>
          <t xml:space="preserve">  el valor </t>
        </r>
        <r>
          <rPr>
            <b/>
            <sz val="9"/>
            <color indexed="81"/>
            <rFont val="Tahoma"/>
            <family val="2"/>
          </rPr>
          <t>SI</t>
        </r>
        <r>
          <rPr>
            <sz val="9"/>
            <color indexed="81"/>
            <rFont val="Tahoma"/>
            <family val="2"/>
          </rPr>
          <t xml:space="preserve"> y en el campo Estado del mismo ítem el valor </t>
        </r>
        <r>
          <rPr>
            <b/>
            <sz val="9"/>
            <color indexed="81"/>
            <rFont val="Tahoma"/>
            <family val="2"/>
          </rPr>
          <t>Reingreso.</t>
        </r>
        <r>
          <rPr>
            <sz val="9"/>
            <color indexed="81"/>
            <rFont val="Tahoma"/>
            <family val="2"/>
          </rPr>
          <t xml:space="preserve">
</t>
        </r>
      </text>
    </comment>
    <comment ref="B17" authorId="1"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“¿BRONQUITIS OBSTRUCTIVA AGUDA?"</t>
        </r>
        <r>
          <rPr>
            <sz val="9"/>
            <color indexed="81"/>
            <rFont val="Tahoma"/>
            <family val="2"/>
          </rPr>
          <t xml:space="preserve">  el valor </t>
        </r>
        <r>
          <rPr>
            <b/>
            <sz val="9"/>
            <color indexed="81"/>
            <rFont val="Tahoma"/>
            <family val="2"/>
          </rPr>
          <t>SI,</t>
        </r>
        <r>
          <rPr>
            <sz val="9"/>
            <color indexed="81"/>
            <rFont val="Tahoma"/>
            <family val="2"/>
          </rPr>
          <t xml:space="preserve"> y en el campo Estado del mismo item el valor </t>
        </r>
        <r>
          <rPr>
            <b/>
            <sz val="9"/>
            <color indexed="81"/>
            <rFont val="Tahoma"/>
            <family val="2"/>
          </rPr>
          <t>Ingreso.</t>
        </r>
        <r>
          <rPr>
            <sz val="9"/>
            <color indexed="81"/>
            <rFont val="Tahoma"/>
            <family val="2"/>
          </rPr>
          <t xml:space="preserve">
</t>
        </r>
      </text>
    </comment>
    <comment ref="AM17" authorId="2" shapeId="0">
      <text>
        <r>
          <rPr>
            <b/>
            <sz val="9"/>
            <color indexed="81"/>
            <rFont val="Tahoma"/>
            <family val="2"/>
          </rPr>
          <t xml:space="preserve">Este dato aparecerá luego de que en la atención Registrada Modulo box, Pacientes Citados se registre la actividad:
- Campaña de Invierno
Y
Formulario de Control de Otros Programas de Salud el campo “¿BRONQUITIS OBSTRUCTIVA AGUDA?"  el valor SI, y en el campo Estado del mismo item el valor Ingreso.
</t>
        </r>
      </text>
    </comment>
    <comment ref="AN17" authorId="3"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 xml:space="preserve">Control de Otros Programas de Salud </t>
        </r>
        <r>
          <rPr>
            <sz val="9"/>
            <color indexed="81"/>
            <rFont val="Tahoma"/>
            <family val="2"/>
          </rPr>
          <t xml:space="preserve">el campo </t>
        </r>
        <r>
          <rPr>
            <b/>
            <sz val="9"/>
            <color indexed="81"/>
            <rFont val="Tahoma"/>
            <family val="2"/>
          </rPr>
          <t>“¿BRONQUITIS OBSTRUCTIVA AGUDA?"</t>
        </r>
        <r>
          <rPr>
            <sz val="9"/>
            <color indexed="81"/>
            <rFont val="Tahoma"/>
            <family val="2"/>
          </rPr>
          <t xml:space="preserve">  el valor SI, y en el campo Estado del mismo item el valor </t>
        </r>
        <r>
          <rPr>
            <b/>
            <sz val="9"/>
            <color indexed="81"/>
            <rFont val="Tahoma"/>
            <family val="2"/>
          </rPr>
          <t>Reingreso.</t>
        </r>
        <r>
          <rPr>
            <sz val="9"/>
            <color indexed="81"/>
            <rFont val="Tahoma"/>
            <family val="2"/>
          </rPr>
          <t xml:space="preserve">
</t>
        </r>
      </text>
    </comment>
    <comment ref="B18" authorId="1"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IRA Baja?"</t>
        </r>
        <r>
          <rPr>
            <sz val="9"/>
            <color indexed="81"/>
            <rFont val="Tahoma"/>
            <family val="2"/>
          </rPr>
          <t xml:space="preserve">  el valor </t>
        </r>
        <r>
          <rPr>
            <b/>
            <sz val="9"/>
            <color indexed="81"/>
            <rFont val="Tahoma"/>
            <family val="2"/>
          </rPr>
          <t>SI</t>
        </r>
        <r>
          <rPr>
            <sz val="9"/>
            <color indexed="81"/>
            <rFont val="Tahoma"/>
            <family val="2"/>
          </rPr>
          <t xml:space="preserve"> y en el campo Estado del mismo ítem el valor</t>
        </r>
        <r>
          <rPr>
            <b/>
            <sz val="9"/>
            <color indexed="81"/>
            <rFont val="Tahoma"/>
            <family val="2"/>
          </rPr>
          <t xml:space="preserve"> Ingreso.</t>
        </r>
        <r>
          <rPr>
            <sz val="9"/>
            <color indexed="81"/>
            <rFont val="Tahoma"/>
            <family val="2"/>
          </rPr>
          <t xml:space="preserve">
</t>
        </r>
      </text>
    </comment>
    <comment ref="AM18" authorId="2" shapeId="0">
      <text>
        <r>
          <rPr>
            <b/>
            <sz val="9"/>
            <color indexed="81"/>
            <rFont val="Tahoma"/>
            <family val="2"/>
          </rPr>
          <t>Este dato aparecerá luego de que en la atención Registrada Modulo box, Pacientes Citados se registre la actividad:
- Campaña de Invierno
Y
Formulario de Control de Otros Programas de Salud el campo “¿Padece IRA Baja?"  el valor SI y en el campo Estado del mismo ítem el valor Ingreso.</t>
        </r>
        <r>
          <rPr>
            <sz val="9"/>
            <color indexed="81"/>
            <rFont val="Tahoma"/>
            <family val="2"/>
          </rPr>
          <t xml:space="preserve">
</t>
        </r>
      </text>
    </comment>
    <comment ref="AN18" authorId="3"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IRA Baja?"</t>
        </r>
        <r>
          <rPr>
            <sz val="9"/>
            <color indexed="81"/>
            <rFont val="Tahoma"/>
            <family val="2"/>
          </rPr>
          <t xml:space="preserve">  el valor </t>
        </r>
        <r>
          <rPr>
            <b/>
            <sz val="9"/>
            <color indexed="81"/>
            <rFont val="Tahoma"/>
            <family val="2"/>
          </rPr>
          <t>SI</t>
        </r>
        <r>
          <rPr>
            <sz val="9"/>
            <color indexed="81"/>
            <rFont val="Tahoma"/>
            <family val="2"/>
          </rPr>
          <t xml:space="preserve"> y en el campo Estado del mismo ítem el valor</t>
        </r>
        <r>
          <rPr>
            <b/>
            <sz val="9"/>
            <color indexed="81"/>
            <rFont val="Tahoma"/>
            <family val="2"/>
          </rPr>
          <t xml:space="preserve"> Reingreso.</t>
        </r>
        <r>
          <rPr>
            <sz val="9"/>
            <color indexed="81"/>
            <rFont val="Tahoma"/>
            <family val="2"/>
          </rPr>
          <t xml:space="preserve">
</t>
        </r>
      </text>
    </comment>
    <comment ref="B19" authorId="1"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Sindrome Bronquial Obstructivo?"</t>
        </r>
        <r>
          <rPr>
            <sz val="9"/>
            <color indexed="81"/>
            <rFont val="Tahoma"/>
            <family val="2"/>
          </rPr>
          <t xml:space="preserve">  el valor </t>
        </r>
        <r>
          <rPr>
            <b/>
            <sz val="9"/>
            <color indexed="81"/>
            <rFont val="Tahoma"/>
            <family val="2"/>
          </rPr>
          <t>SI</t>
        </r>
        <r>
          <rPr>
            <sz val="9"/>
            <color indexed="81"/>
            <rFont val="Tahoma"/>
            <family val="2"/>
          </rPr>
          <t>, en el campo</t>
        </r>
        <r>
          <rPr>
            <b/>
            <sz val="9"/>
            <color indexed="81"/>
            <rFont val="Tahoma"/>
            <family val="2"/>
          </rPr>
          <t xml:space="preserve"> ¿Es Recurrente?</t>
        </r>
        <r>
          <rPr>
            <sz val="9"/>
            <color indexed="81"/>
            <rFont val="Tahoma"/>
            <family val="2"/>
          </rPr>
          <t xml:space="preserve"> el valor</t>
        </r>
        <r>
          <rPr>
            <b/>
            <sz val="9"/>
            <color indexed="81"/>
            <rFont val="Tahoma"/>
            <family val="2"/>
          </rPr>
          <t xml:space="preserve"> SI</t>
        </r>
        <r>
          <rPr>
            <sz val="9"/>
            <color indexed="81"/>
            <rFont val="Tahoma"/>
            <family val="2"/>
          </rPr>
          <t xml:space="preserve"> y en el campo Estado del mismo item el valor </t>
        </r>
        <r>
          <rPr>
            <b/>
            <sz val="9"/>
            <color indexed="81"/>
            <rFont val="Tahoma"/>
            <family val="2"/>
          </rPr>
          <t>Ingreso.</t>
        </r>
        <r>
          <rPr>
            <sz val="9"/>
            <color indexed="81"/>
            <rFont val="Tahoma"/>
            <family val="2"/>
          </rPr>
          <t xml:space="preserve">
</t>
        </r>
      </text>
    </comment>
    <comment ref="AM19" authorId="2" shapeId="0">
      <text>
        <r>
          <rPr>
            <b/>
            <sz val="9"/>
            <color indexed="81"/>
            <rFont val="Tahoma"/>
            <family val="2"/>
          </rPr>
          <t xml:space="preserve">Este dato aparecerá luego de que en la atención Registrada Modulo box, Pacientes Citados se registre la actividad:
- Campaña de Invierno
Y
Formulario de Control de Otros Programas de Salud el campo “¿Padece de Sindrome Bronquial Obstructivo?"  el valor SI, en el campo ¿Es Recurrente? el valor SI y en el campo Estado del mismo item el valor Ingreso.
</t>
        </r>
      </text>
    </comment>
    <comment ref="AN19" authorId="3"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Control de </t>
        </r>
        <r>
          <rPr>
            <b/>
            <sz val="9"/>
            <color indexed="81"/>
            <rFont val="Tahoma"/>
            <family val="2"/>
          </rPr>
          <t>Otros Programas de Salud</t>
        </r>
        <r>
          <rPr>
            <sz val="9"/>
            <color indexed="81"/>
            <rFont val="Tahoma"/>
            <family val="2"/>
          </rPr>
          <t xml:space="preserve"> el campo </t>
        </r>
        <r>
          <rPr>
            <b/>
            <sz val="9"/>
            <color indexed="81"/>
            <rFont val="Tahoma"/>
            <family val="2"/>
          </rPr>
          <t>“¿Padece de Sindrome Bronquial Obstructivo?"</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 Recurrente?</t>
        </r>
        <r>
          <rPr>
            <sz val="9"/>
            <color indexed="81"/>
            <rFont val="Tahoma"/>
            <family val="2"/>
          </rPr>
          <t xml:space="preserve"> el valor </t>
        </r>
        <r>
          <rPr>
            <b/>
            <sz val="9"/>
            <color indexed="81"/>
            <rFont val="Tahoma"/>
            <family val="2"/>
          </rPr>
          <t>SI</t>
        </r>
        <r>
          <rPr>
            <sz val="9"/>
            <color indexed="81"/>
            <rFont val="Tahoma"/>
            <family val="2"/>
          </rPr>
          <t xml:space="preserve"> y en el campo Estado del mismo item el valor</t>
        </r>
        <r>
          <rPr>
            <b/>
            <sz val="9"/>
            <color indexed="81"/>
            <rFont val="Tahoma"/>
            <family val="2"/>
          </rPr>
          <t xml:space="preserve"> Reingreso.</t>
        </r>
        <r>
          <rPr>
            <sz val="9"/>
            <color indexed="81"/>
            <rFont val="Tahoma"/>
            <family val="2"/>
          </rPr>
          <t xml:space="preserve">
</t>
        </r>
      </text>
    </comment>
    <comment ref="B20" authorId="1"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Asma Bronquial?"</t>
        </r>
        <r>
          <rPr>
            <sz val="9"/>
            <color indexed="81"/>
            <rFont val="Tahoma"/>
            <family val="2"/>
          </rPr>
          <t xml:space="preserve">  el valor </t>
        </r>
        <r>
          <rPr>
            <b/>
            <sz val="9"/>
            <color indexed="81"/>
            <rFont val="Tahoma"/>
            <family val="2"/>
          </rPr>
          <t>SI</t>
        </r>
        <r>
          <rPr>
            <sz val="9"/>
            <color indexed="81"/>
            <rFont val="Tahoma"/>
            <family val="2"/>
          </rPr>
          <t xml:space="preserve"> y en el campo Estado del mismo ítem el valor</t>
        </r>
        <r>
          <rPr>
            <b/>
            <sz val="9"/>
            <color indexed="81"/>
            <rFont val="Tahoma"/>
            <family val="2"/>
          </rPr>
          <t xml:space="preserve"> Ingreso.</t>
        </r>
        <r>
          <rPr>
            <sz val="9"/>
            <color indexed="81"/>
            <rFont val="Tahoma"/>
            <family val="2"/>
          </rPr>
          <t xml:space="preserve">
</t>
        </r>
      </text>
    </comment>
    <comment ref="AM20" authorId="2" shapeId="0">
      <text>
        <r>
          <rPr>
            <b/>
            <sz val="9"/>
            <color indexed="81"/>
            <rFont val="Tahoma"/>
            <family val="2"/>
          </rPr>
          <t>Este dato aparecerá luego de que en la atención Registrada Modulo box, Pacientes Citados se registre la actividad:
- Campaña de Invierno
Y
Formulario de Control de Otros Programas de Salud el campo “¿Padece de Asma Bronquial?"  el valor SI y en el campo Estado del mismo ítem el valor Ingreso.</t>
        </r>
        <r>
          <rPr>
            <sz val="9"/>
            <color indexed="81"/>
            <rFont val="Tahoma"/>
            <family val="2"/>
          </rPr>
          <t xml:space="preserve">
</t>
        </r>
      </text>
    </comment>
    <comment ref="AN20" authorId="3" shapeId="0">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t>
        </r>
        <r>
          <rPr>
            <b/>
            <sz val="9"/>
            <color indexed="81"/>
            <rFont val="Tahoma"/>
            <family val="2"/>
          </rPr>
          <t xml:space="preserve"> Control de Otros Programas de Salud</t>
        </r>
        <r>
          <rPr>
            <sz val="9"/>
            <color indexed="81"/>
            <rFont val="Tahoma"/>
            <family val="2"/>
          </rPr>
          <t xml:space="preserve"> el campo </t>
        </r>
        <r>
          <rPr>
            <b/>
            <sz val="9"/>
            <color indexed="81"/>
            <rFont val="Tahoma"/>
            <family val="2"/>
          </rPr>
          <t xml:space="preserve">“¿Padece de Asma Bronquial?" </t>
        </r>
        <r>
          <rPr>
            <sz val="9"/>
            <color indexed="81"/>
            <rFont val="Tahoma"/>
            <family val="2"/>
          </rPr>
          <t xml:space="preserve"> el valor </t>
        </r>
        <r>
          <rPr>
            <b/>
            <sz val="9"/>
            <color indexed="81"/>
            <rFont val="Tahoma"/>
            <family val="2"/>
          </rPr>
          <t xml:space="preserve">SI </t>
        </r>
        <r>
          <rPr>
            <sz val="9"/>
            <color indexed="81"/>
            <rFont val="Tahoma"/>
            <family val="2"/>
          </rPr>
          <t xml:space="preserve">y en el campo Estado del mismo ítem el valor </t>
        </r>
        <r>
          <rPr>
            <b/>
            <sz val="9"/>
            <color indexed="81"/>
            <rFont val="Tahoma"/>
            <family val="2"/>
          </rPr>
          <t>Reingreso.</t>
        </r>
        <r>
          <rPr>
            <sz val="9"/>
            <color indexed="81"/>
            <rFont val="Tahoma"/>
            <family val="2"/>
          </rPr>
          <t xml:space="preserve">
</t>
        </r>
      </text>
    </comment>
    <comment ref="B21" authorId="1"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 xml:space="preserve">“¿Padece Enfermedad Pulmonar Crónica? " </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 Obstructiva?</t>
        </r>
        <r>
          <rPr>
            <sz val="9"/>
            <color indexed="81"/>
            <rFont val="Tahoma"/>
            <family val="2"/>
          </rPr>
          <t xml:space="preserve"> el valor </t>
        </r>
        <r>
          <rPr>
            <b/>
            <sz val="9"/>
            <color indexed="81"/>
            <rFont val="Tahoma"/>
            <family val="2"/>
          </rPr>
          <t>Si</t>
        </r>
        <r>
          <rPr>
            <sz val="9"/>
            <color indexed="81"/>
            <rFont val="Tahoma"/>
            <family val="2"/>
          </rPr>
          <t xml:space="preserve"> y en el campo Estado del mismo item el valor </t>
        </r>
        <r>
          <rPr>
            <b/>
            <sz val="9"/>
            <color indexed="81"/>
            <rFont val="Tahoma"/>
            <family val="2"/>
          </rPr>
          <t>Ingreso.</t>
        </r>
        <r>
          <rPr>
            <sz val="9"/>
            <color indexed="81"/>
            <rFont val="Tahoma"/>
            <family val="2"/>
          </rPr>
          <t xml:space="preserve">
</t>
        </r>
      </text>
    </comment>
    <comment ref="AM21" authorId="2" shapeId="0">
      <text>
        <r>
          <rPr>
            <b/>
            <sz val="9"/>
            <color indexed="81"/>
            <rFont val="Tahoma"/>
            <family val="2"/>
          </rPr>
          <t xml:space="preserve">Este dato aparecerá luego de que en la atención Registrada Modulo box, Pacientes Citados se registre la actividad:
- Campaña de Invierno
Y
Formulario de Control de Otros Programas de Salud el campo “¿Padece Enfermedad Pulmonar Crónica? "  el valor SI, en el campo ¿Es Obstructiva? el valor Si y en el campo Estado del mismo item el valor Ingreso.
</t>
        </r>
        <r>
          <rPr>
            <sz val="9"/>
            <color indexed="81"/>
            <rFont val="Tahoma"/>
            <family val="2"/>
          </rPr>
          <t xml:space="preserve">
</t>
        </r>
      </text>
    </comment>
    <comment ref="AN21" authorId="3"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 xml:space="preserve">“¿Padece Enfermedad Pulmonar Crónica? " </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 Obstructiva?</t>
        </r>
        <r>
          <rPr>
            <sz val="9"/>
            <color indexed="81"/>
            <rFont val="Tahoma"/>
            <family val="2"/>
          </rPr>
          <t xml:space="preserve"> el valor</t>
        </r>
        <r>
          <rPr>
            <b/>
            <sz val="9"/>
            <color indexed="81"/>
            <rFont val="Tahoma"/>
            <family val="2"/>
          </rPr>
          <t xml:space="preserve"> Si </t>
        </r>
        <r>
          <rPr>
            <sz val="9"/>
            <color indexed="81"/>
            <rFont val="Tahoma"/>
            <family val="2"/>
          </rPr>
          <t xml:space="preserve">y en el campo Estado del mismo item el valor </t>
        </r>
        <r>
          <rPr>
            <b/>
            <sz val="9"/>
            <color indexed="81"/>
            <rFont val="Tahoma"/>
            <family val="2"/>
          </rPr>
          <t>Reingreso.</t>
        </r>
        <r>
          <rPr>
            <sz val="9"/>
            <color indexed="81"/>
            <rFont val="Tahoma"/>
            <family val="2"/>
          </rPr>
          <t xml:space="preserve">
</t>
        </r>
      </text>
    </comment>
    <comment ref="B22" authorId="1"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Fibrosis Quistica?"</t>
        </r>
        <r>
          <rPr>
            <sz val="9"/>
            <color indexed="81"/>
            <rFont val="Tahoma"/>
            <family val="2"/>
          </rPr>
          <t xml:space="preserve">  el valor</t>
        </r>
        <r>
          <rPr>
            <b/>
            <sz val="9"/>
            <color indexed="81"/>
            <rFont val="Tahoma"/>
            <family val="2"/>
          </rPr>
          <t xml:space="preserve"> SI</t>
        </r>
        <r>
          <rPr>
            <sz val="9"/>
            <color indexed="81"/>
            <rFont val="Tahoma"/>
            <family val="2"/>
          </rPr>
          <t xml:space="preserve"> y en el campo Estado del mismo ítem el valor </t>
        </r>
        <r>
          <rPr>
            <b/>
            <sz val="9"/>
            <color indexed="81"/>
            <rFont val="Tahoma"/>
            <family val="2"/>
          </rPr>
          <t>Ingreso.</t>
        </r>
        <r>
          <rPr>
            <sz val="9"/>
            <color indexed="81"/>
            <rFont val="Tahoma"/>
            <family val="2"/>
          </rPr>
          <t xml:space="preserve">
</t>
        </r>
      </text>
    </comment>
    <comment ref="AM22" authorId="2" shapeId="0">
      <text>
        <r>
          <rPr>
            <b/>
            <sz val="9"/>
            <color indexed="81"/>
            <rFont val="Tahoma"/>
            <family val="2"/>
          </rPr>
          <t xml:space="preserve">Este dato aparecerá luego de que en la atención Registrada Modulo box, Pacientes Citados se registre la actividad:
- Campaña de Invierno
Y
Formulario de Control de Otros Programas de Salud el campo “¿Padece de Fibrosis Quistica?"  el valor SI y en el campo Estado del mismo ítem el valor Ingreso.
</t>
        </r>
        <r>
          <rPr>
            <sz val="9"/>
            <color indexed="81"/>
            <rFont val="Tahoma"/>
            <family val="2"/>
          </rPr>
          <t xml:space="preserve">
</t>
        </r>
      </text>
    </comment>
    <comment ref="AN22" authorId="3"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de Fibrosis Quistica?" </t>
        </r>
        <r>
          <rPr>
            <sz val="9"/>
            <color indexed="81"/>
            <rFont val="Tahoma"/>
            <family val="2"/>
          </rPr>
          <t xml:space="preserve"> el valor </t>
        </r>
        <r>
          <rPr>
            <b/>
            <sz val="9"/>
            <color indexed="81"/>
            <rFont val="Tahoma"/>
            <family val="2"/>
          </rPr>
          <t>SI</t>
        </r>
        <r>
          <rPr>
            <sz val="9"/>
            <color indexed="81"/>
            <rFont val="Tahoma"/>
            <family val="2"/>
          </rPr>
          <t xml:space="preserve"> y en el campo Estado del mismo ítem el valor </t>
        </r>
        <r>
          <rPr>
            <b/>
            <sz val="9"/>
            <color indexed="81"/>
            <rFont val="Tahoma"/>
            <family val="2"/>
          </rPr>
          <t>Reingreso.</t>
        </r>
        <r>
          <rPr>
            <sz val="9"/>
            <color indexed="81"/>
            <rFont val="Tahoma"/>
            <family val="2"/>
          </rPr>
          <t xml:space="preserve">
</t>
        </r>
      </text>
    </comment>
    <comment ref="B23" authorId="1"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t>
        </r>
        <r>
          <rPr>
            <b/>
            <sz val="9"/>
            <color indexed="81"/>
            <rFont val="Tahoma"/>
            <family val="2"/>
          </rPr>
          <t xml:space="preserve">SI </t>
        </r>
        <r>
          <rPr>
            <sz val="9"/>
            <color indexed="81"/>
            <rFont val="Tahoma"/>
            <family val="2"/>
          </rPr>
          <t xml:space="preserve">y en el campo Estado del mismo ítem el valor </t>
        </r>
        <r>
          <rPr>
            <b/>
            <sz val="9"/>
            <color indexed="81"/>
            <rFont val="Tahoma"/>
            <family val="2"/>
          </rPr>
          <t>Ingreso.</t>
        </r>
        <r>
          <rPr>
            <sz val="9"/>
            <color indexed="81"/>
            <rFont val="Tahoma"/>
            <family val="2"/>
          </rPr>
          <t xml:space="preserve">
</t>
        </r>
      </text>
    </comment>
    <comment ref="AM23" authorId="2" shapeId="0">
      <text>
        <r>
          <rPr>
            <b/>
            <sz val="9"/>
            <color indexed="81"/>
            <rFont val="Tahoma"/>
            <family val="2"/>
          </rPr>
          <t>Este dato aparecerá luego de que en la atención Registrada Modulo box, Pacientes Citados se registre la actividad:
- Campaña de Invierno
Y
Formulario de Control de Otros Programas de Salud el campo “¿Padece Otras Enfermedades Respiratorias?"  el valor SI y en el campo Estado del mismo ítem el valor Ingreso.</t>
        </r>
        <r>
          <rPr>
            <sz val="9"/>
            <color indexed="81"/>
            <rFont val="Tahoma"/>
            <family val="2"/>
          </rPr>
          <t xml:space="preserve">
</t>
        </r>
      </text>
    </comment>
    <comment ref="AN23" authorId="3"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t>
        </r>
        <r>
          <rPr>
            <b/>
            <sz val="9"/>
            <color indexed="81"/>
            <rFont val="Tahoma"/>
            <family val="2"/>
          </rPr>
          <t>SI</t>
        </r>
        <r>
          <rPr>
            <sz val="9"/>
            <color indexed="81"/>
            <rFont val="Tahoma"/>
            <family val="2"/>
          </rPr>
          <t xml:space="preserve"> y en el campo Estado del mismo ítem el valor </t>
        </r>
        <r>
          <rPr>
            <b/>
            <sz val="9"/>
            <color indexed="81"/>
            <rFont val="Tahoma"/>
            <family val="2"/>
          </rPr>
          <t>Reingreso.</t>
        </r>
        <r>
          <rPr>
            <sz val="9"/>
            <color indexed="81"/>
            <rFont val="Tahoma"/>
            <family val="2"/>
          </rPr>
          <t xml:space="preserve">
</t>
        </r>
      </text>
    </comment>
    <comment ref="AM26" authorId="0" shapeId="0">
      <text>
        <r>
          <rPr>
            <sz val="9"/>
            <color indexed="81"/>
            <rFont val="Tahoma"/>
            <family val="2"/>
          </rPr>
          <t xml:space="preserve">Este dato aparecerá  luego de que en el Módulo </t>
        </r>
        <r>
          <rPr>
            <b/>
            <sz val="9"/>
            <color indexed="81"/>
            <rFont val="Tahoma"/>
            <family val="2"/>
          </rPr>
          <t>Admisión</t>
        </r>
        <r>
          <rPr>
            <sz val="9"/>
            <color indexed="81"/>
            <rFont val="Tahoma"/>
            <family val="2"/>
          </rPr>
          <t xml:space="preserve"> el Paciente indique un </t>
        </r>
        <r>
          <rPr>
            <b/>
            <sz val="9"/>
            <color indexed="81"/>
            <rFont val="Tahoma"/>
            <family val="2"/>
          </rPr>
          <t>Pueblo Originario</t>
        </r>
        <r>
          <rPr>
            <sz val="9"/>
            <color indexed="81"/>
            <rFont val="Tahoma"/>
            <family val="2"/>
          </rPr>
          <t xml:space="preserve">
</t>
        </r>
      </text>
    </comment>
    <comment ref="AN26" authorId="0" shapeId="0">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C30" authorId="1" shapeId="0">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t>
        </r>
        <r>
          <rPr>
            <sz val="9"/>
            <color indexed="81"/>
            <rFont val="Tahoma"/>
            <family val="2"/>
          </rPr>
          <t>d el campo</t>
        </r>
        <r>
          <rPr>
            <b/>
            <sz val="9"/>
            <color indexed="81"/>
            <rFont val="Tahoma"/>
            <family val="2"/>
          </rPr>
          <t xml:space="preserve"> ““¿Padece de Sindrome Bronquial Obstructivo?</t>
        </r>
        <r>
          <rPr>
            <sz val="9"/>
            <color indexed="81"/>
            <rFont val="Tahoma"/>
            <family val="2"/>
          </rPr>
          <t xml:space="preserve">" el valor </t>
        </r>
        <r>
          <rPr>
            <b/>
            <sz val="9"/>
            <color indexed="81"/>
            <rFont val="Tahoma"/>
            <family val="2"/>
          </rPr>
          <t>SI</t>
        </r>
        <r>
          <rPr>
            <sz val="9"/>
            <color indexed="81"/>
            <rFont val="Tahoma"/>
            <family val="2"/>
          </rPr>
          <t xml:space="preserve"> en el campo</t>
        </r>
        <r>
          <rPr>
            <b/>
            <sz val="9"/>
            <color indexed="81"/>
            <rFont val="Tahoma"/>
            <family val="2"/>
          </rPr>
          <t xml:space="preserve"> ¿Es Recurrente?</t>
        </r>
        <r>
          <rPr>
            <sz val="9"/>
            <color indexed="81"/>
            <rFont val="Tahoma"/>
            <family val="2"/>
          </rPr>
          <t xml:space="preserve"> el valor </t>
        </r>
        <r>
          <rPr>
            <b/>
            <sz val="9"/>
            <color indexed="81"/>
            <rFont val="Tahoma"/>
            <family val="2"/>
          </rPr>
          <t>SI</t>
        </r>
        <r>
          <rPr>
            <sz val="9"/>
            <color indexed="81"/>
            <rFont val="Tahoma"/>
            <family val="2"/>
          </rPr>
          <t xml:space="preserve">, en el campo Estado del mismo item el valor </t>
        </r>
        <r>
          <rPr>
            <b/>
            <sz val="9"/>
            <color indexed="81"/>
            <rFont val="Tahoma"/>
            <family val="2"/>
          </rPr>
          <t>Ingreso</t>
        </r>
        <r>
          <rPr>
            <sz val="9"/>
            <color indexed="81"/>
            <rFont val="Tahoma"/>
            <family val="2"/>
          </rPr>
          <t xml:space="preserve"> y en el campo </t>
        </r>
        <r>
          <rPr>
            <b/>
            <sz val="9"/>
            <color indexed="81"/>
            <rFont val="Tahoma"/>
            <family val="2"/>
          </rPr>
          <t>Gravedad SBOR</t>
        </r>
        <r>
          <rPr>
            <sz val="9"/>
            <color indexed="81"/>
            <rFont val="Tahoma"/>
            <family val="2"/>
          </rPr>
          <t xml:space="preserve"> el valor </t>
        </r>
        <r>
          <rPr>
            <b/>
            <sz val="9"/>
            <color indexed="81"/>
            <rFont val="Tahoma"/>
            <family val="2"/>
          </rPr>
          <t xml:space="preserve">Leve. 
</t>
        </r>
      </text>
    </comment>
    <comment ref="AL30" authorId="3"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 Recurrente?</t>
        </r>
        <r>
          <rPr>
            <sz val="9"/>
            <color indexed="81"/>
            <rFont val="Tahoma"/>
            <family val="2"/>
          </rPr>
          <t xml:space="preserve"> el valor </t>
        </r>
        <r>
          <rPr>
            <b/>
            <sz val="9"/>
            <color indexed="81"/>
            <rFont val="Tahoma"/>
            <family val="2"/>
          </rPr>
          <t>SI</t>
        </r>
        <r>
          <rPr>
            <sz val="9"/>
            <color indexed="81"/>
            <rFont val="Tahoma"/>
            <family val="2"/>
          </rPr>
          <t xml:space="preserve">, en el campo Estado del mismo item el valor </t>
        </r>
        <r>
          <rPr>
            <b/>
            <sz val="9"/>
            <color indexed="81"/>
            <rFont val="Tahoma"/>
            <family val="2"/>
          </rPr>
          <t>Reingreso</t>
        </r>
        <r>
          <rPr>
            <sz val="9"/>
            <color indexed="81"/>
            <rFont val="Tahoma"/>
            <family val="2"/>
          </rPr>
          <t xml:space="preserve"> y en el campo </t>
        </r>
        <r>
          <rPr>
            <b/>
            <sz val="9"/>
            <color indexed="81"/>
            <rFont val="Tahoma"/>
            <family val="2"/>
          </rPr>
          <t>Gravedad SBOR</t>
        </r>
        <r>
          <rPr>
            <sz val="9"/>
            <color indexed="81"/>
            <rFont val="Tahoma"/>
            <family val="2"/>
          </rPr>
          <t xml:space="preserve"> el valor </t>
        </r>
        <r>
          <rPr>
            <b/>
            <sz val="9"/>
            <color indexed="81"/>
            <rFont val="Tahoma"/>
            <family val="2"/>
          </rPr>
          <t xml:space="preserve">Leve. </t>
        </r>
        <r>
          <rPr>
            <sz val="9"/>
            <color indexed="81"/>
            <rFont val="Tahoma"/>
            <family val="2"/>
          </rPr>
          <t xml:space="preserve">
</t>
        </r>
      </text>
    </comment>
    <comment ref="C31" authorId="1"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t>
        </r>
        <r>
          <rPr>
            <b/>
            <sz val="9"/>
            <color indexed="81"/>
            <rFont val="Tahoma"/>
            <family val="2"/>
          </rPr>
          <t xml:space="preserve">
Formulario de Control de Otros Programas de Salud el campo “¿Padece de Sindrome Bronquial Obstructivo?"</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 Recurrente?</t>
        </r>
        <r>
          <rPr>
            <sz val="9"/>
            <color indexed="81"/>
            <rFont val="Tahoma"/>
            <family val="2"/>
          </rPr>
          <t xml:space="preserve"> el valor</t>
        </r>
        <r>
          <rPr>
            <b/>
            <sz val="9"/>
            <color indexed="81"/>
            <rFont val="Tahoma"/>
            <family val="2"/>
          </rPr>
          <t xml:space="preserve"> SI</t>
        </r>
        <r>
          <rPr>
            <sz val="9"/>
            <color indexed="81"/>
            <rFont val="Tahoma"/>
            <family val="2"/>
          </rPr>
          <t xml:space="preserve">, en el campo Estado del mismo item el valor </t>
        </r>
        <r>
          <rPr>
            <b/>
            <sz val="9"/>
            <color indexed="81"/>
            <rFont val="Tahoma"/>
            <family val="2"/>
          </rPr>
          <t>Ingreso</t>
        </r>
        <r>
          <rPr>
            <sz val="9"/>
            <color indexed="81"/>
            <rFont val="Tahoma"/>
            <family val="2"/>
          </rPr>
          <t xml:space="preserve"> y en el campo </t>
        </r>
        <r>
          <rPr>
            <b/>
            <sz val="9"/>
            <color indexed="81"/>
            <rFont val="Tahoma"/>
            <family val="2"/>
          </rPr>
          <t>Gravedad SBOR</t>
        </r>
        <r>
          <rPr>
            <sz val="9"/>
            <color indexed="81"/>
            <rFont val="Tahoma"/>
            <family val="2"/>
          </rPr>
          <t xml:space="preserve"> el valor </t>
        </r>
        <r>
          <rPr>
            <b/>
            <sz val="9"/>
            <color indexed="81"/>
            <rFont val="Tahoma"/>
            <family val="2"/>
          </rPr>
          <t xml:space="preserve">Moderado. </t>
        </r>
        <r>
          <rPr>
            <sz val="9"/>
            <color indexed="81"/>
            <rFont val="Tahoma"/>
            <family val="2"/>
          </rPr>
          <t xml:space="preserve">
</t>
        </r>
      </text>
    </comment>
    <comment ref="AL31" authorId="3"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t>
        </r>
        <r>
          <rPr>
            <b/>
            <sz val="9"/>
            <color indexed="81"/>
            <rFont val="Tahoma"/>
            <family val="2"/>
          </rPr>
          <t>SI</t>
        </r>
        <r>
          <rPr>
            <sz val="9"/>
            <color indexed="81"/>
            <rFont val="Tahoma"/>
            <family val="2"/>
          </rPr>
          <t xml:space="preserve"> en el campo</t>
        </r>
        <r>
          <rPr>
            <b/>
            <sz val="9"/>
            <color indexed="81"/>
            <rFont val="Tahoma"/>
            <family val="2"/>
          </rPr>
          <t xml:space="preserve"> ¿Es Recurrente?</t>
        </r>
        <r>
          <rPr>
            <sz val="9"/>
            <color indexed="81"/>
            <rFont val="Tahoma"/>
            <family val="2"/>
          </rPr>
          <t xml:space="preserve"> el valor</t>
        </r>
        <r>
          <rPr>
            <b/>
            <sz val="9"/>
            <color indexed="81"/>
            <rFont val="Tahoma"/>
            <family val="2"/>
          </rPr>
          <t xml:space="preserve"> SI</t>
        </r>
        <r>
          <rPr>
            <sz val="9"/>
            <color indexed="81"/>
            <rFont val="Tahoma"/>
            <family val="2"/>
          </rPr>
          <t xml:space="preserve">, en el campo Estado del mismo item el valor </t>
        </r>
        <r>
          <rPr>
            <b/>
            <sz val="9"/>
            <color indexed="81"/>
            <rFont val="Tahoma"/>
            <family val="2"/>
          </rPr>
          <t>Reingreso</t>
        </r>
        <r>
          <rPr>
            <sz val="9"/>
            <color indexed="81"/>
            <rFont val="Tahoma"/>
            <family val="2"/>
          </rPr>
          <t xml:space="preserve"> y en el campo </t>
        </r>
        <r>
          <rPr>
            <b/>
            <sz val="9"/>
            <color indexed="81"/>
            <rFont val="Tahoma"/>
            <family val="2"/>
          </rPr>
          <t>Gravedad SBOR</t>
        </r>
        <r>
          <rPr>
            <sz val="9"/>
            <color indexed="81"/>
            <rFont val="Tahoma"/>
            <family val="2"/>
          </rPr>
          <t xml:space="preserve"> el valor </t>
        </r>
        <r>
          <rPr>
            <b/>
            <sz val="9"/>
            <color indexed="81"/>
            <rFont val="Tahoma"/>
            <family val="2"/>
          </rPr>
          <t xml:space="preserve">Moderado. </t>
        </r>
      </text>
    </comment>
    <comment ref="C32" authorId="1"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Sindrome Bronquial Obstructivo?"</t>
        </r>
        <r>
          <rPr>
            <sz val="9"/>
            <color indexed="81"/>
            <rFont val="Tahoma"/>
            <family val="2"/>
          </rPr>
          <t xml:space="preserve">  el valor</t>
        </r>
        <r>
          <rPr>
            <b/>
            <sz val="9"/>
            <color indexed="81"/>
            <rFont val="Tahoma"/>
            <family val="2"/>
          </rPr>
          <t xml:space="preserve"> SI</t>
        </r>
        <r>
          <rPr>
            <sz val="9"/>
            <color indexed="81"/>
            <rFont val="Tahoma"/>
            <family val="2"/>
          </rPr>
          <t xml:space="preserve"> en el campo</t>
        </r>
        <r>
          <rPr>
            <b/>
            <sz val="9"/>
            <color indexed="81"/>
            <rFont val="Tahoma"/>
            <family val="2"/>
          </rPr>
          <t xml:space="preserve"> ¿Es Recurrente?</t>
        </r>
        <r>
          <rPr>
            <sz val="9"/>
            <color indexed="81"/>
            <rFont val="Tahoma"/>
            <family val="2"/>
          </rPr>
          <t xml:space="preserve"> el valor</t>
        </r>
        <r>
          <rPr>
            <b/>
            <sz val="9"/>
            <color indexed="81"/>
            <rFont val="Tahoma"/>
            <family val="2"/>
          </rPr>
          <t xml:space="preserve"> SI</t>
        </r>
        <r>
          <rPr>
            <sz val="9"/>
            <color indexed="81"/>
            <rFont val="Tahoma"/>
            <family val="2"/>
          </rPr>
          <t xml:space="preserve">, en el campo Estado del mismo item el valor </t>
        </r>
        <r>
          <rPr>
            <b/>
            <sz val="9"/>
            <color indexed="81"/>
            <rFont val="Tahoma"/>
            <family val="2"/>
          </rPr>
          <t>Ingreso</t>
        </r>
        <r>
          <rPr>
            <sz val="9"/>
            <color indexed="81"/>
            <rFont val="Tahoma"/>
            <family val="2"/>
          </rPr>
          <t xml:space="preserve"> y en el campo </t>
        </r>
        <r>
          <rPr>
            <b/>
            <sz val="9"/>
            <color indexed="81"/>
            <rFont val="Tahoma"/>
            <family val="2"/>
          </rPr>
          <t>Gravedad SBOR</t>
        </r>
        <r>
          <rPr>
            <sz val="9"/>
            <color indexed="81"/>
            <rFont val="Tahoma"/>
            <family val="2"/>
          </rPr>
          <t xml:space="preserve"> el valor </t>
        </r>
        <r>
          <rPr>
            <b/>
            <sz val="9"/>
            <color indexed="81"/>
            <rFont val="Tahoma"/>
            <family val="2"/>
          </rPr>
          <t>Severo</t>
        </r>
        <r>
          <rPr>
            <sz val="9"/>
            <color indexed="81"/>
            <rFont val="Tahoma"/>
            <family val="2"/>
          </rPr>
          <t xml:space="preserve">. 
</t>
        </r>
      </text>
    </comment>
    <comment ref="AL32" authorId="3"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 Recurrente?</t>
        </r>
        <r>
          <rPr>
            <sz val="9"/>
            <color indexed="81"/>
            <rFont val="Tahoma"/>
            <family val="2"/>
          </rPr>
          <t xml:space="preserve"> el valor </t>
        </r>
        <r>
          <rPr>
            <b/>
            <sz val="9"/>
            <color indexed="81"/>
            <rFont val="Tahoma"/>
            <family val="2"/>
          </rPr>
          <t>SI</t>
        </r>
        <r>
          <rPr>
            <sz val="9"/>
            <color indexed="81"/>
            <rFont val="Tahoma"/>
            <family val="2"/>
          </rPr>
          <t>, en el campo Estado del mismo item el valor</t>
        </r>
        <r>
          <rPr>
            <b/>
            <sz val="9"/>
            <color indexed="81"/>
            <rFont val="Tahoma"/>
            <family val="2"/>
          </rPr>
          <t xml:space="preserve"> Reingreso</t>
        </r>
        <r>
          <rPr>
            <sz val="9"/>
            <color indexed="81"/>
            <rFont val="Tahoma"/>
            <family val="2"/>
          </rPr>
          <t xml:space="preserve"> y en el campo </t>
        </r>
        <r>
          <rPr>
            <b/>
            <sz val="9"/>
            <color indexed="81"/>
            <rFont val="Tahoma"/>
            <family val="2"/>
          </rPr>
          <t>Gravedad SBOR</t>
        </r>
        <r>
          <rPr>
            <sz val="9"/>
            <color indexed="81"/>
            <rFont val="Tahoma"/>
            <family val="2"/>
          </rPr>
          <t xml:space="preserve"> el valor </t>
        </r>
        <r>
          <rPr>
            <b/>
            <sz val="9"/>
            <color indexed="81"/>
            <rFont val="Tahoma"/>
            <family val="2"/>
          </rPr>
          <t xml:space="preserve">Severo. </t>
        </r>
        <r>
          <rPr>
            <sz val="9"/>
            <color indexed="81"/>
            <rFont val="Tahoma"/>
            <family val="2"/>
          </rPr>
          <t xml:space="preserve">
</t>
        </r>
      </text>
    </comment>
    <comment ref="C33" authorId="1" shapeId="0">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Asma Bronquial?</t>
        </r>
        <r>
          <rPr>
            <sz val="9"/>
            <color indexed="81"/>
            <rFont val="Tahoma"/>
            <family val="2"/>
          </rPr>
          <t>"   el valor</t>
        </r>
        <r>
          <rPr>
            <b/>
            <sz val="9"/>
            <color indexed="81"/>
            <rFont val="Tahoma"/>
            <family val="2"/>
          </rPr>
          <t xml:space="preserve"> SI</t>
        </r>
        <r>
          <rPr>
            <sz val="9"/>
            <color indexed="81"/>
            <rFont val="Tahoma"/>
            <family val="2"/>
          </rPr>
          <t>, en el campo Estado del mismo item el valor</t>
        </r>
        <r>
          <rPr>
            <b/>
            <sz val="9"/>
            <color indexed="81"/>
            <rFont val="Tahoma"/>
            <family val="2"/>
          </rPr>
          <t xml:space="preserve"> Ingreso</t>
        </r>
        <r>
          <rPr>
            <sz val="9"/>
            <color indexed="81"/>
            <rFont val="Tahoma"/>
            <family val="2"/>
          </rPr>
          <t xml:space="preserve"> y en el campo</t>
        </r>
        <r>
          <rPr>
            <b/>
            <sz val="9"/>
            <color indexed="81"/>
            <rFont val="Tahoma"/>
            <family val="2"/>
          </rPr>
          <t xml:space="preserve"> “Gravedad Asma Bronquial”</t>
        </r>
        <r>
          <rPr>
            <sz val="9"/>
            <color indexed="81"/>
            <rFont val="Tahoma"/>
            <family val="2"/>
          </rPr>
          <t xml:space="preserve"> el valor </t>
        </r>
        <r>
          <rPr>
            <b/>
            <sz val="9"/>
            <color indexed="81"/>
            <rFont val="Tahoma"/>
            <family val="2"/>
          </rPr>
          <t>Leve.</t>
        </r>
        <r>
          <rPr>
            <sz val="9"/>
            <color indexed="81"/>
            <rFont val="Tahoma"/>
            <family val="2"/>
          </rPr>
          <t xml:space="preserve">
</t>
        </r>
      </text>
    </comment>
    <comment ref="AL33" authorId="3"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Asma Bronquial?"</t>
        </r>
        <r>
          <rPr>
            <sz val="9"/>
            <color indexed="81"/>
            <rFont val="Tahoma"/>
            <family val="2"/>
          </rPr>
          <t xml:space="preserve">   el valor</t>
        </r>
        <r>
          <rPr>
            <b/>
            <sz val="9"/>
            <color indexed="81"/>
            <rFont val="Tahoma"/>
            <family val="2"/>
          </rPr>
          <t xml:space="preserve"> SI</t>
        </r>
        <r>
          <rPr>
            <sz val="9"/>
            <color indexed="81"/>
            <rFont val="Tahoma"/>
            <family val="2"/>
          </rPr>
          <t xml:space="preserve">, en el campo Estado del mismo item el valor </t>
        </r>
        <r>
          <rPr>
            <b/>
            <sz val="9"/>
            <color indexed="81"/>
            <rFont val="Tahoma"/>
            <family val="2"/>
          </rPr>
          <t>Ingreso</t>
        </r>
        <r>
          <rPr>
            <sz val="9"/>
            <color indexed="81"/>
            <rFont val="Tahoma"/>
            <family val="2"/>
          </rPr>
          <t xml:space="preserve"> y en el campo</t>
        </r>
        <r>
          <rPr>
            <b/>
            <sz val="9"/>
            <color indexed="81"/>
            <rFont val="Tahoma"/>
            <family val="2"/>
          </rPr>
          <t xml:space="preserve"> “Gravedad Asma Bronquial”</t>
        </r>
        <r>
          <rPr>
            <sz val="9"/>
            <color indexed="81"/>
            <rFont val="Tahoma"/>
            <family val="2"/>
          </rPr>
          <t xml:space="preserve"> el valor </t>
        </r>
        <r>
          <rPr>
            <b/>
            <sz val="9"/>
            <color indexed="81"/>
            <rFont val="Tahoma"/>
            <family val="2"/>
          </rPr>
          <t>Leve.</t>
        </r>
      </text>
    </comment>
    <comment ref="C34" authorId="1"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Asma Bronquial?</t>
        </r>
        <r>
          <rPr>
            <sz val="9"/>
            <color indexed="81"/>
            <rFont val="Tahoma"/>
            <family val="2"/>
          </rPr>
          <t xml:space="preserve">"   el valor </t>
        </r>
        <r>
          <rPr>
            <b/>
            <sz val="9"/>
            <color indexed="81"/>
            <rFont val="Tahoma"/>
            <family val="2"/>
          </rPr>
          <t>SI</t>
        </r>
        <r>
          <rPr>
            <sz val="9"/>
            <color indexed="81"/>
            <rFont val="Tahoma"/>
            <family val="2"/>
          </rPr>
          <t>, en el campo Estado del mismo item el valor</t>
        </r>
        <r>
          <rPr>
            <b/>
            <sz val="9"/>
            <color indexed="81"/>
            <rFont val="Tahoma"/>
            <family val="2"/>
          </rPr>
          <t xml:space="preserve"> Ingreso</t>
        </r>
        <r>
          <rPr>
            <sz val="9"/>
            <color indexed="81"/>
            <rFont val="Tahoma"/>
            <family val="2"/>
          </rPr>
          <t xml:space="preserve"> y en el campo</t>
        </r>
        <r>
          <rPr>
            <b/>
            <sz val="9"/>
            <color indexed="81"/>
            <rFont val="Tahoma"/>
            <family val="2"/>
          </rPr>
          <t xml:space="preserve"> “Gravedad Asma Bronquial”</t>
        </r>
        <r>
          <rPr>
            <sz val="9"/>
            <color indexed="81"/>
            <rFont val="Tahoma"/>
            <family val="2"/>
          </rPr>
          <t xml:space="preserve"> el valor </t>
        </r>
        <r>
          <rPr>
            <b/>
            <sz val="9"/>
            <color indexed="81"/>
            <rFont val="Tahoma"/>
            <family val="2"/>
          </rPr>
          <t>Moderado.</t>
        </r>
        <r>
          <rPr>
            <sz val="9"/>
            <color indexed="81"/>
            <rFont val="Tahoma"/>
            <family val="2"/>
          </rPr>
          <t xml:space="preserve">
</t>
        </r>
      </text>
    </comment>
    <comment ref="AL34" authorId="3"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 xml:space="preserve">Control de Otros Programas de Salud </t>
        </r>
        <r>
          <rPr>
            <sz val="9"/>
            <color indexed="81"/>
            <rFont val="Tahoma"/>
            <family val="2"/>
          </rPr>
          <t xml:space="preserve">el campo </t>
        </r>
        <r>
          <rPr>
            <b/>
            <sz val="9"/>
            <color indexed="81"/>
            <rFont val="Tahoma"/>
            <family val="2"/>
          </rPr>
          <t>"¿Padece de Asma Bronquial?"</t>
        </r>
        <r>
          <rPr>
            <sz val="9"/>
            <color indexed="81"/>
            <rFont val="Tahoma"/>
            <family val="2"/>
          </rPr>
          <t xml:space="preserve">   el valor</t>
        </r>
        <r>
          <rPr>
            <b/>
            <sz val="9"/>
            <color indexed="81"/>
            <rFont val="Tahoma"/>
            <family val="2"/>
          </rPr>
          <t xml:space="preserve"> SI</t>
        </r>
        <r>
          <rPr>
            <sz val="9"/>
            <color indexed="81"/>
            <rFont val="Tahoma"/>
            <family val="2"/>
          </rPr>
          <t xml:space="preserve">, en el campo Estado del mismo item el valor </t>
        </r>
        <r>
          <rPr>
            <b/>
            <sz val="9"/>
            <color indexed="81"/>
            <rFont val="Tahoma"/>
            <family val="2"/>
          </rPr>
          <t>Reingreso</t>
        </r>
        <r>
          <rPr>
            <sz val="9"/>
            <color indexed="81"/>
            <rFont val="Tahoma"/>
            <family val="2"/>
          </rPr>
          <t xml:space="preserve"> y en el campo</t>
        </r>
        <r>
          <rPr>
            <b/>
            <sz val="9"/>
            <color indexed="81"/>
            <rFont val="Tahoma"/>
            <family val="2"/>
          </rPr>
          <t xml:space="preserve"> “Gravedad Asma Bronquial”</t>
        </r>
        <r>
          <rPr>
            <sz val="9"/>
            <color indexed="81"/>
            <rFont val="Tahoma"/>
            <family val="2"/>
          </rPr>
          <t xml:space="preserve"> el valor </t>
        </r>
        <r>
          <rPr>
            <b/>
            <sz val="9"/>
            <color indexed="81"/>
            <rFont val="Tahoma"/>
            <family val="2"/>
          </rPr>
          <t>Moderado.</t>
        </r>
      </text>
    </comment>
    <comment ref="C35" authorId="1"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Asma Bronquial?"</t>
        </r>
        <r>
          <rPr>
            <sz val="9"/>
            <color indexed="81"/>
            <rFont val="Tahoma"/>
            <family val="2"/>
          </rPr>
          <t xml:space="preserve">   el valor </t>
        </r>
        <r>
          <rPr>
            <b/>
            <sz val="9"/>
            <color indexed="81"/>
            <rFont val="Tahoma"/>
            <family val="2"/>
          </rPr>
          <t>SI</t>
        </r>
        <r>
          <rPr>
            <sz val="9"/>
            <color indexed="81"/>
            <rFont val="Tahoma"/>
            <family val="2"/>
          </rPr>
          <t xml:space="preserve">, en el campo Estado del mismo item el valor </t>
        </r>
        <r>
          <rPr>
            <b/>
            <sz val="9"/>
            <color indexed="81"/>
            <rFont val="Tahoma"/>
            <family val="2"/>
          </rPr>
          <t xml:space="preserve">Ingreso </t>
        </r>
        <r>
          <rPr>
            <sz val="9"/>
            <color indexed="81"/>
            <rFont val="Tahoma"/>
            <family val="2"/>
          </rPr>
          <t xml:space="preserve">y en el campo </t>
        </r>
        <r>
          <rPr>
            <b/>
            <sz val="9"/>
            <color indexed="81"/>
            <rFont val="Tahoma"/>
            <family val="2"/>
          </rPr>
          <t xml:space="preserve">“Gravedad Asma Bronquial” </t>
        </r>
        <r>
          <rPr>
            <sz val="9"/>
            <color indexed="81"/>
            <rFont val="Tahoma"/>
            <family val="2"/>
          </rPr>
          <t xml:space="preserve">el valor </t>
        </r>
        <r>
          <rPr>
            <b/>
            <sz val="9"/>
            <color indexed="81"/>
            <rFont val="Tahoma"/>
            <family val="2"/>
          </rPr>
          <t>Severo.</t>
        </r>
        <r>
          <rPr>
            <sz val="9"/>
            <color indexed="81"/>
            <rFont val="Tahoma"/>
            <family val="2"/>
          </rPr>
          <t xml:space="preserve">
</t>
        </r>
      </text>
    </comment>
    <comment ref="AL35" authorId="3"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de Asma Bronquial?"</t>
        </r>
        <r>
          <rPr>
            <sz val="9"/>
            <color indexed="81"/>
            <rFont val="Tahoma"/>
            <family val="2"/>
          </rPr>
          <t xml:space="preserve">   el valor</t>
        </r>
        <r>
          <rPr>
            <b/>
            <sz val="9"/>
            <color indexed="81"/>
            <rFont val="Tahoma"/>
            <family val="2"/>
          </rPr>
          <t xml:space="preserve"> SI</t>
        </r>
        <r>
          <rPr>
            <sz val="9"/>
            <color indexed="81"/>
            <rFont val="Tahoma"/>
            <family val="2"/>
          </rPr>
          <t xml:space="preserve">, en el campo Estado del mismo item el valor </t>
        </r>
        <r>
          <rPr>
            <b/>
            <sz val="9"/>
            <color indexed="81"/>
            <rFont val="Tahoma"/>
            <family val="2"/>
          </rPr>
          <t>Reingreso</t>
        </r>
        <r>
          <rPr>
            <sz val="9"/>
            <color indexed="81"/>
            <rFont val="Tahoma"/>
            <family val="2"/>
          </rPr>
          <t xml:space="preserve"> y en el campo </t>
        </r>
        <r>
          <rPr>
            <b/>
            <sz val="9"/>
            <color indexed="81"/>
            <rFont val="Tahoma"/>
            <family val="2"/>
          </rPr>
          <t xml:space="preserve">“Gravedad Asma Bronquial” </t>
        </r>
        <r>
          <rPr>
            <sz val="9"/>
            <color indexed="81"/>
            <rFont val="Tahoma"/>
            <family val="2"/>
          </rPr>
          <t>el valor</t>
        </r>
        <r>
          <rPr>
            <b/>
            <sz val="9"/>
            <color indexed="81"/>
            <rFont val="Tahoma"/>
            <family val="2"/>
          </rPr>
          <t xml:space="preserve"> Severo.</t>
        </r>
      </text>
    </comment>
    <comment ref="C36" authorId="1"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 Obstructiva?</t>
        </r>
        <r>
          <rPr>
            <sz val="9"/>
            <color indexed="81"/>
            <rFont val="Tahoma"/>
            <family val="2"/>
          </rPr>
          <t xml:space="preserve"> el valor </t>
        </r>
        <r>
          <rPr>
            <b/>
            <sz val="9"/>
            <color indexed="81"/>
            <rFont val="Tahoma"/>
            <family val="2"/>
          </rPr>
          <t>SI</t>
        </r>
        <r>
          <rPr>
            <sz val="9"/>
            <color indexed="81"/>
            <rFont val="Tahoma"/>
            <family val="2"/>
          </rPr>
          <t xml:space="preserve">, en el campo Estado del mismo ítem con el valor </t>
        </r>
        <r>
          <rPr>
            <b/>
            <sz val="9"/>
            <color indexed="81"/>
            <rFont val="Tahoma"/>
            <family val="2"/>
          </rPr>
          <t>Ingreso</t>
        </r>
        <r>
          <rPr>
            <sz val="9"/>
            <color indexed="81"/>
            <rFont val="Tahoma"/>
            <family val="2"/>
          </rPr>
          <t xml:space="preserve">. Y en el campo </t>
        </r>
        <r>
          <rPr>
            <b/>
            <sz val="9"/>
            <color indexed="81"/>
            <rFont val="Tahoma"/>
            <family val="2"/>
          </rPr>
          <t>Tipo EPOC</t>
        </r>
        <r>
          <rPr>
            <sz val="9"/>
            <color indexed="81"/>
            <rFont val="Tahoma"/>
            <family val="2"/>
          </rPr>
          <t xml:space="preserve"> el valor </t>
        </r>
        <r>
          <rPr>
            <b/>
            <sz val="9"/>
            <color indexed="81"/>
            <rFont val="Tahoma"/>
            <family val="2"/>
          </rPr>
          <t>Tipo A.</t>
        </r>
        <r>
          <rPr>
            <sz val="9"/>
            <color indexed="81"/>
            <rFont val="Tahoma"/>
            <family val="2"/>
          </rPr>
          <t xml:space="preserve"> 
</t>
        </r>
      </text>
    </comment>
    <comment ref="AL36" authorId="3" shapeId="0">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 Obstructiva?</t>
        </r>
        <r>
          <rPr>
            <sz val="9"/>
            <color indexed="81"/>
            <rFont val="Tahoma"/>
            <family val="2"/>
          </rPr>
          <t xml:space="preserve"> el valor</t>
        </r>
        <r>
          <rPr>
            <b/>
            <sz val="9"/>
            <color indexed="81"/>
            <rFont val="Tahoma"/>
            <family val="2"/>
          </rPr>
          <t xml:space="preserve"> SI</t>
        </r>
        <r>
          <rPr>
            <sz val="9"/>
            <color indexed="81"/>
            <rFont val="Tahoma"/>
            <family val="2"/>
          </rPr>
          <t>, en el campo Estado del mismo ítem con el valor</t>
        </r>
        <r>
          <rPr>
            <b/>
            <sz val="9"/>
            <color indexed="81"/>
            <rFont val="Tahoma"/>
            <family val="2"/>
          </rPr>
          <t xml:space="preserve"> Reingreso</t>
        </r>
        <r>
          <rPr>
            <sz val="9"/>
            <color indexed="81"/>
            <rFont val="Tahoma"/>
            <family val="2"/>
          </rPr>
          <t xml:space="preserve">. Y en el campo </t>
        </r>
        <r>
          <rPr>
            <b/>
            <sz val="9"/>
            <color indexed="81"/>
            <rFont val="Tahoma"/>
            <family val="2"/>
          </rPr>
          <t xml:space="preserve">Tipo EPOC </t>
        </r>
        <r>
          <rPr>
            <sz val="9"/>
            <color indexed="81"/>
            <rFont val="Tahoma"/>
            <family val="2"/>
          </rPr>
          <t xml:space="preserve">el valor </t>
        </r>
        <r>
          <rPr>
            <b/>
            <sz val="9"/>
            <color indexed="81"/>
            <rFont val="Tahoma"/>
            <family val="2"/>
          </rPr>
          <t>Tipo A</t>
        </r>
        <r>
          <rPr>
            <sz val="9"/>
            <color indexed="81"/>
            <rFont val="Tahoma"/>
            <family val="2"/>
          </rPr>
          <t xml:space="preserve">. </t>
        </r>
      </text>
    </comment>
    <comment ref="C37" authorId="1"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 Obstructiva?</t>
        </r>
        <r>
          <rPr>
            <sz val="9"/>
            <color indexed="81"/>
            <rFont val="Tahoma"/>
            <family val="2"/>
          </rPr>
          <t xml:space="preserve"> el valor </t>
        </r>
        <r>
          <rPr>
            <b/>
            <sz val="9"/>
            <color indexed="81"/>
            <rFont val="Tahoma"/>
            <family val="2"/>
          </rPr>
          <t>SI</t>
        </r>
        <r>
          <rPr>
            <sz val="9"/>
            <color indexed="81"/>
            <rFont val="Tahoma"/>
            <family val="2"/>
          </rPr>
          <t xml:space="preserve">, en el campo Estado del mismo ítem con el valor </t>
        </r>
        <r>
          <rPr>
            <b/>
            <sz val="9"/>
            <color indexed="81"/>
            <rFont val="Tahoma"/>
            <family val="2"/>
          </rPr>
          <t>Ingreso</t>
        </r>
        <r>
          <rPr>
            <sz val="9"/>
            <color indexed="81"/>
            <rFont val="Tahoma"/>
            <family val="2"/>
          </rPr>
          <t xml:space="preserve">. Y en el campo </t>
        </r>
        <r>
          <rPr>
            <b/>
            <sz val="9"/>
            <color indexed="81"/>
            <rFont val="Tahoma"/>
            <family val="2"/>
          </rPr>
          <t>Tipo EPOC</t>
        </r>
        <r>
          <rPr>
            <sz val="9"/>
            <color indexed="81"/>
            <rFont val="Tahoma"/>
            <family val="2"/>
          </rPr>
          <t xml:space="preserve"> el valor </t>
        </r>
        <r>
          <rPr>
            <b/>
            <sz val="9"/>
            <color indexed="81"/>
            <rFont val="Tahoma"/>
            <family val="2"/>
          </rPr>
          <t xml:space="preserve">Tipo B. </t>
        </r>
        <r>
          <rPr>
            <sz val="9"/>
            <color indexed="81"/>
            <rFont val="Tahoma"/>
            <family val="2"/>
          </rPr>
          <t xml:space="preserve">
</t>
        </r>
      </text>
    </comment>
    <comment ref="AL37" authorId="3" shapeId="0">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 Obstructiva?</t>
        </r>
        <r>
          <rPr>
            <sz val="9"/>
            <color indexed="81"/>
            <rFont val="Tahoma"/>
            <family val="2"/>
          </rPr>
          <t xml:space="preserve"> el valor </t>
        </r>
        <r>
          <rPr>
            <b/>
            <sz val="9"/>
            <color indexed="81"/>
            <rFont val="Tahoma"/>
            <family val="2"/>
          </rPr>
          <t>SI</t>
        </r>
        <r>
          <rPr>
            <sz val="9"/>
            <color indexed="81"/>
            <rFont val="Tahoma"/>
            <family val="2"/>
          </rPr>
          <t xml:space="preserve">, en el campo Estado del mismo ítem con el valor </t>
        </r>
        <r>
          <rPr>
            <b/>
            <sz val="9"/>
            <color indexed="81"/>
            <rFont val="Tahoma"/>
            <family val="2"/>
          </rPr>
          <t>Reingreso</t>
        </r>
        <r>
          <rPr>
            <sz val="9"/>
            <color indexed="81"/>
            <rFont val="Tahoma"/>
            <family val="2"/>
          </rPr>
          <t xml:space="preserve">. Y en el campo </t>
        </r>
        <r>
          <rPr>
            <b/>
            <sz val="9"/>
            <color indexed="81"/>
            <rFont val="Tahoma"/>
            <family val="2"/>
          </rPr>
          <t>Tipo EPOC</t>
        </r>
        <r>
          <rPr>
            <sz val="9"/>
            <color indexed="81"/>
            <rFont val="Tahoma"/>
            <family val="2"/>
          </rPr>
          <t xml:space="preserve"> el valor </t>
        </r>
        <r>
          <rPr>
            <b/>
            <sz val="9"/>
            <color indexed="81"/>
            <rFont val="Tahoma"/>
            <family val="2"/>
          </rPr>
          <t xml:space="preserve">Tipo B. </t>
        </r>
      </text>
    </comment>
    <comment ref="C38" authorId="1"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Displasia Broncopulmonar?"</t>
        </r>
        <r>
          <rPr>
            <sz val="9"/>
            <color indexed="81"/>
            <rFont val="Tahoma"/>
            <family val="2"/>
          </rPr>
          <t xml:space="preserve"> el valor </t>
        </r>
        <r>
          <rPr>
            <b/>
            <sz val="9"/>
            <color indexed="81"/>
            <rFont val="Tahoma"/>
            <family val="2"/>
          </rPr>
          <t>SI</t>
        </r>
        <r>
          <rPr>
            <sz val="9"/>
            <color indexed="81"/>
            <rFont val="Tahoma"/>
            <family val="2"/>
          </rPr>
          <t xml:space="preserve"> y en el campo</t>
        </r>
        <r>
          <rPr>
            <b/>
            <sz val="9"/>
            <color indexed="81"/>
            <rFont val="Tahoma"/>
            <family val="2"/>
          </rPr>
          <t xml:space="preserve"> Estado</t>
        </r>
        <r>
          <rPr>
            <sz val="9"/>
            <color indexed="81"/>
            <rFont val="Tahoma"/>
            <family val="2"/>
          </rPr>
          <t xml:space="preserve"> del mismo ítem con el valor </t>
        </r>
        <r>
          <rPr>
            <b/>
            <sz val="9"/>
            <color indexed="81"/>
            <rFont val="Tahoma"/>
            <family val="2"/>
          </rPr>
          <t xml:space="preserve">Ingreso. </t>
        </r>
        <r>
          <rPr>
            <sz val="9"/>
            <color indexed="81"/>
            <rFont val="Tahoma"/>
            <family val="2"/>
          </rPr>
          <t xml:space="preserve">
</t>
        </r>
      </text>
    </comment>
    <comment ref="AL38" authorId="3"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Displasia Broncopulmonar?"</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con el valor </t>
        </r>
        <r>
          <rPr>
            <b/>
            <sz val="9"/>
            <color indexed="81"/>
            <rFont val="Tahoma"/>
            <family val="2"/>
          </rPr>
          <t>Reingreso.</t>
        </r>
        <r>
          <rPr>
            <sz val="9"/>
            <color indexed="81"/>
            <rFont val="Tahoma"/>
            <family val="2"/>
          </rPr>
          <t xml:space="preserve"> </t>
        </r>
      </text>
    </comment>
    <comment ref="C39" authorId="1"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Fibrosis Quistica?"</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con el valor </t>
        </r>
        <r>
          <rPr>
            <b/>
            <sz val="9"/>
            <color indexed="81"/>
            <rFont val="Tahoma"/>
            <family val="2"/>
          </rPr>
          <t xml:space="preserve">Ingreso. </t>
        </r>
        <r>
          <rPr>
            <sz val="9"/>
            <color indexed="81"/>
            <rFont val="Tahoma"/>
            <family val="2"/>
          </rPr>
          <t xml:space="preserve">
</t>
        </r>
      </text>
    </comment>
    <comment ref="AL39" authorId="3"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Fibrosis Quistica?"</t>
        </r>
        <r>
          <rPr>
            <sz val="9"/>
            <color indexed="81"/>
            <rFont val="Tahoma"/>
            <family val="2"/>
          </rPr>
          <t xml:space="preserve"> el valor</t>
        </r>
        <r>
          <rPr>
            <b/>
            <sz val="9"/>
            <color indexed="81"/>
            <rFont val="Tahoma"/>
            <family val="2"/>
          </rPr>
          <t xml:space="preserve"> SI</t>
        </r>
        <r>
          <rPr>
            <sz val="9"/>
            <color indexed="81"/>
            <rFont val="Tahoma"/>
            <family val="2"/>
          </rPr>
          <t xml:space="preserve"> y en el campo </t>
        </r>
        <r>
          <rPr>
            <b/>
            <sz val="9"/>
            <color indexed="81"/>
            <rFont val="Tahoma"/>
            <family val="2"/>
          </rPr>
          <t>Estado</t>
        </r>
        <r>
          <rPr>
            <sz val="9"/>
            <color indexed="81"/>
            <rFont val="Tahoma"/>
            <family val="2"/>
          </rPr>
          <t xml:space="preserve"> del mismo ítem con el valor</t>
        </r>
        <r>
          <rPr>
            <b/>
            <sz val="9"/>
            <color indexed="81"/>
            <rFont val="Tahoma"/>
            <family val="2"/>
          </rPr>
          <t xml:space="preserve"> Reingreso. </t>
        </r>
      </text>
    </comment>
    <comment ref="C40" authorId="1" shapeId="0">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“¿Es Oxigeno Dependiente?"</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con el valor </t>
        </r>
        <r>
          <rPr>
            <b/>
            <sz val="9"/>
            <color indexed="81"/>
            <rFont val="Tahoma"/>
            <family val="2"/>
          </rPr>
          <t xml:space="preserve">Ingreso. </t>
        </r>
        <r>
          <rPr>
            <sz val="9"/>
            <color indexed="81"/>
            <rFont val="Tahoma"/>
            <family val="2"/>
          </rPr>
          <t xml:space="preserve">
</t>
        </r>
      </text>
    </comment>
    <comment ref="AL40" authorId="3"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“¿Es Oxigeno Dependiente?"</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con el valor </t>
        </r>
        <r>
          <rPr>
            <b/>
            <sz val="9"/>
            <color indexed="81"/>
            <rFont val="Tahoma"/>
            <family val="2"/>
          </rPr>
          <t>Reingreso.</t>
        </r>
        <r>
          <rPr>
            <sz val="9"/>
            <color indexed="81"/>
            <rFont val="Tahoma"/>
            <family val="2"/>
          </rPr>
          <t xml:space="preserve"> 
</t>
        </r>
      </text>
    </comment>
    <comment ref="C41" authorId="1"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“¿Necesita Asistencia Ventilatoria?"</t>
        </r>
        <r>
          <rPr>
            <sz val="9"/>
            <color indexed="81"/>
            <rFont val="Tahoma"/>
            <family val="2"/>
          </rPr>
          <t xml:space="preserve"> el valor</t>
        </r>
        <r>
          <rPr>
            <b/>
            <sz val="9"/>
            <color indexed="81"/>
            <rFont val="Tahoma"/>
            <family val="2"/>
          </rPr>
          <t xml:space="preserve"> SI</t>
        </r>
        <r>
          <rPr>
            <sz val="9"/>
            <color indexed="81"/>
            <rFont val="Tahoma"/>
            <family val="2"/>
          </rPr>
          <t xml:space="preserve"> y en el campo </t>
        </r>
        <r>
          <rPr>
            <b/>
            <sz val="9"/>
            <color indexed="81"/>
            <rFont val="Tahoma"/>
            <family val="2"/>
          </rPr>
          <t>Estado</t>
        </r>
        <r>
          <rPr>
            <sz val="9"/>
            <color indexed="81"/>
            <rFont val="Tahoma"/>
            <family val="2"/>
          </rPr>
          <t xml:space="preserve"> del mismo ítem con el valor </t>
        </r>
        <r>
          <rPr>
            <b/>
            <sz val="9"/>
            <color indexed="81"/>
            <rFont val="Tahoma"/>
            <family val="2"/>
          </rPr>
          <t xml:space="preserve">Ingreso. </t>
        </r>
        <r>
          <rPr>
            <sz val="9"/>
            <color indexed="81"/>
            <rFont val="Tahoma"/>
            <family val="2"/>
          </rPr>
          <t xml:space="preserve">
</t>
        </r>
      </text>
    </comment>
    <comment ref="AL41" authorId="3"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“¿Necesita Asistencia Ventilatoria?"</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con el valor</t>
        </r>
        <r>
          <rPr>
            <b/>
            <sz val="9"/>
            <color indexed="81"/>
            <rFont val="Tahoma"/>
            <family val="2"/>
          </rPr>
          <t xml:space="preserve"> Reingreso. </t>
        </r>
      </text>
    </comment>
    <comment ref="C42" authorId="1"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con el valor</t>
        </r>
        <r>
          <rPr>
            <b/>
            <sz val="9"/>
            <color indexed="81"/>
            <rFont val="Tahoma"/>
            <family val="2"/>
          </rPr>
          <t xml:space="preserve"> Ingreso. 
</t>
        </r>
        <r>
          <rPr>
            <sz val="9"/>
            <color indexed="81"/>
            <rFont val="Tahoma"/>
            <family val="2"/>
          </rPr>
          <t xml:space="preserve">
</t>
        </r>
      </text>
    </comment>
    <comment ref="AL42" authorId="3"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Otras Enfermedades Respiratorias?"</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con el valor </t>
        </r>
        <r>
          <rPr>
            <b/>
            <sz val="9"/>
            <color indexed="81"/>
            <rFont val="Tahoma"/>
            <family val="2"/>
          </rPr>
          <t xml:space="preserve">Reingreso. </t>
        </r>
      </text>
    </comment>
    <comment ref="B49" authorId="1"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t>
        </r>
        <r>
          <rPr>
            <b/>
            <sz val="9"/>
            <color indexed="81"/>
            <rFont val="Tahoma"/>
            <family val="2"/>
          </rPr>
          <t xml:space="preserve">
</t>
        </r>
        <r>
          <rPr>
            <sz val="9"/>
            <color indexed="81"/>
            <rFont val="Tahoma"/>
            <family val="2"/>
          </rPr>
          <t>Formulario de</t>
        </r>
        <r>
          <rPr>
            <b/>
            <sz val="9"/>
            <color indexed="81"/>
            <rFont val="Tahoma"/>
            <family val="2"/>
          </rPr>
          <t xml:space="preserve"> Control de Otros Programas de Salud </t>
        </r>
        <r>
          <rPr>
            <sz val="9"/>
            <color indexed="81"/>
            <rFont val="Tahoma"/>
            <family val="2"/>
          </rPr>
          <t>el campo</t>
        </r>
        <r>
          <rPr>
            <b/>
            <sz val="9"/>
            <color indexed="81"/>
            <rFont val="Tahoma"/>
            <family val="2"/>
          </rPr>
          <t xml:space="preserve"> “¿Padece de Síndrome Bronquial Obstructivo?</t>
        </r>
        <r>
          <rPr>
            <sz val="9"/>
            <color indexed="81"/>
            <rFont val="Tahoma"/>
            <family val="2"/>
          </rPr>
          <t xml:space="preserve">" el valor </t>
        </r>
        <r>
          <rPr>
            <b/>
            <sz val="9"/>
            <color indexed="81"/>
            <rFont val="Tahoma"/>
            <family val="2"/>
          </rPr>
          <t xml:space="preserve">SI </t>
        </r>
        <r>
          <rPr>
            <sz val="9"/>
            <color indexed="81"/>
            <rFont val="Tahoma"/>
            <family val="2"/>
          </rPr>
          <t xml:space="preserve">en el campo </t>
        </r>
        <r>
          <rPr>
            <b/>
            <sz val="9"/>
            <color indexed="81"/>
            <rFont val="Tahoma"/>
            <family val="2"/>
          </rPr>
          <t>¿Es Recurrente?</t>
        </r>
        <r>
          <rPr>
            <sz val="9"/>
            <color indexed="81"/>
            <rFont val="Tahoma"/>
            <family val="2"/>
          </rPr>
          <t xml:space="preserve"> el valor </t>
        </r>
        <r>
          <rPr>
            <b/>
            <sz val="9"/>
            <color indexed="81"/>
            <rFont val="Tahoma"/>
            <family val="2"/>
          </rPr>
          <t>SI</t>
        </r>
        <r>
          <rPr>
            <sz val="9"/>
            <color indexed="81"/>
            <rFont val="Tahoma"/>
            <family val="2"/>
          </rPr>
          <t xml:space="preserve"> y en el campo</t>
        </r>
        <r>
          <rPr>
            <b/>
            <sz val="9"/>
            <color indexed="81"/>
            <rFont val="Tahoma"/>
            <family val="2"/>
          </rPr>
          <t xml:space="preserve"> Estado</t>
        </r>
        <r>
          <rPr>
            <sz val="9"/>
            <color indexed="81"/>
            <rFont val="Tahoma"/>
            <family val="2"/>
          </rPr>
          <t xml:space="preserve"> del mismo item el valor </t>
        </r>
        <r>
          <rPr>
            <b/>
            <sz val="9"/>
            <color indexed="81"/>
            <rFont val="Tahoma"/>
            <family val="2"/>
          </rPr>
          <t>Egreso por Alta o Egreso por Traslado.</t>
        </r>
        <r>
          <rPr>
            <sz val="9"/>
            <color indexed="81"/>
            <rFont val="Tahoma"/>
            <family val="2"/>
          </rPr>
          <t xml:space="preserve">
</t>
        </r>
      </text>
    </comment>
    <comment ref="AK49" authorId="3" shapeId="0">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Síndrome Bronquial Obstructivo?"</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 Recurrente?</t>
        </r>
        <r>
          <rPr>
            <sz val="9"/>
            <color indexed="81"/>
            <rFont val="Tahoma"/>
            <family val="2"/>
          </rPr>
          <t xml:space="preserve"> el valor </t>
        </r>
        <r>
          <rPr>
            <b/>
            <sz val="9"/>
            <color indexed="81"/>
            <rFont val="Tahoma"/>
            <family val="2"/>
          </rPr>
          <t>SI</t>
        </r>
        <r>
          <rPr>
            <sz val="9"/>
            <color indexed="81"/>
            <rFont val="Tahoma"/>
            <family val="2"/>
          </rPr>
          <t xml:space="preserve"> y en el campo</t>
        </r>
        <r>
          <rPr>
            <b/>
            <sz val="9"/>
            <color indexed="81"/>
            <rFont val="Tahoma"/>
            <family val="2"/>
          </rPr>
          <t xml:space="preserve"> Estado</t>
        </r>
        <r>
          <rPr>
            <sz val="9"/>
            <color indexed="81"/>
            <rFont val="Tahoma"/>
            <family val="2"/>
          </rPr>
          <t xml:space="preserve"> del mismo item el valor  </t>
        </r>
        <r>
          <rPr>
            <b/>
            <sz val="9"/>
            <color indexed="81"/>
            <rFont val="Tahoma"/>
            <family val="2"/>
          </rPr>
          <t>Egreso por Abandono.</t>
        </r>
      </text>
    </comment>
    <comment ref="AL49" authorId="3"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Síndrome Bronquial Obstructivo?"</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 Recurrente?</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item el valor </t>
        </r>
        <r>
          <rPr>
            <b/>
            <sz val="9"/>
            <color indexed="81"/>
            <rFont val="Tahoma"/>
            <family val="2"/>
          </rPr>
          <t xml:space="preserve">Egreso por Fallecido. </t>
        </r>
        <r>
          <rPr>
            <sz val="9"/>
            <color indexed="81"/>
            <rFont val="Tahoma"/>
            <family val="2"/>
          </rPr>
          <t xml:space="preserve">
</t>
        </r>
      </text>
    </comment>
    <comment ref="B50" authorId="1"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Asma Bronquial?</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item el valor </t>
        </r>
        <r>
          <rPr>
            <b/>
            <sz val="9"/>
            <color indexed="81"/>
            <rFont val="Tahoma"/>
            <family val="2"/>
          </rPr>
          <t>Egreso por Alta o Egreso por Traslado.</t>
        </r>
      </text>
    </comment>
    <comment ref="AK50" authorId="3" shapeId="0">
      <text>
        <r>
          <rPr>
            <sz val="9"/>
            <color indexed="81"/>
            <rFont val="Tahoma"/>
            <family val="2"/>
          </rPr>
          <t xml:space="preserve">Este dato aparecerá luego de que en la atención </t>
        </r>
        <r>
          <rPr>
            <b/>
            <sz val="9"/>
            <color indexed="81"/>
            <rFont val="Tahoma"/>
            <family val="2"/>
          </rPr>
          <t xml:space="preserve">Registrada Modulo box, Pacientes Citados o Agregar documentos a una atención </t>
        </r>
        <r>
          <rPr>
            <sz val="9"/>
            <color indexed="81"/>
            <rFont val="Tahoma"/>
            <family val="2"/>
          </rPr>
          <t xml:space="preserve">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Asma Bronquial?"</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item el valor </t>
        </r>
        <r>
          <rPr>
            <b/>
            <sz val="9"/>
            <color indexed="81"/>
            <rFont val="Tahoma"/>
            <family val="2"/>
          </rPr>
          <t>Egreso por Abandono.</t>
        </r>
        <r>
          <rPr>
            <sz val="9"/>
            <color indexed="81"/>
            <rFont val="Tahoma"/>
            <family val="2"/>
          </rPr>
          <t xml:space="preserve">
</t>
        </r>
      </text>
    </comment>
    <comment ref="AL50" authorId="3"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Asma Bronquial?</t>
        </r>
        <r>
          <rPr>
            <sz val="9"/>
            <color indexed="81"/>
            <rFont val="Tahoma"/>
            <family val="2"/>
          </rPr>
          <t>" el valor</t>
        </r>
        <r>
          <rPr>
            <b/>
            <sz val="9"/>
            <color indexed="81"/>
            <rFont val="Tahoma"/>
            <family val="2"/>
          </rPr>
          <t xml:space="preserve"> SI</t>
        </r>
        <r>
          <rPr>
            <sz val="9"/>
            <color indexed="81"/>
            <rFont val="Tahoma"/>
            <family val="2"/>
          </rPr>
          <t xml:space="preserve"> y en el campo </t>
        </r>
        <r>
          <rPr>
            <b/>
            <sz val="9"/>
            <color indexed="81"/>
            <rFont val="Tahoma"/>
            <family val="2"/>
          </rPr>
          <t>Estado</t>
        </r>
        <r>
          <rPr>
            <sz val="9"/>
            <color indexed="81"/>
            <rFont val="Tahoma"/>
            <family val="2"/>
          </rPr>
          <t xml:space="preserve"> del mismo item el valor </t>
        </r>
        <r>
          <rPr>
            <b/>
            <sz val="9"/>
            <color indexed="81"/>
            <rFont val="Tahoma"/>
            <family val="2"/>
          </rPr>
          <t xml:space="preserve">Egreso por Fallecido.
</t>
        </r>
      </text>
    </comment>
    <comment ref="B51" authorId="1"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Enfermedad Pulmonar Crónica?"</t>
        </r>
        <r>
          <rPr>
            <sz val="9"/>
            <color indexed="81"/>
            <rFont val="Tahoma"/>
            <family val="2"/>
          </rPr>
          <t xml:space="preserve"> el valor </t>
        </r>
        <r>
          <rPr>
            <b/>
            <sz val="9"/>
            <color indexed="81"/>
            <rFont val="Tahoma"/>
            <family val="2"/>
          </rPr>
          <t>SI</t>
        </r>
        <r>
          <rPr>
            <sz val="9"/>
            <color indexed="81"/>
            <rFont val="Tahoma"/>
            <family val="2"/>
          </rPr>
          <t>, en el campo</t>
        </r>
        <r>
          <rPr>
            <b/>
            <sz val="9"/>
            <color indexed="81"/>
            <rFont val="Tahoma"/>
            <family val="2"/>
          </rPr>
          <t xml:space="preserve"> ¿Es Obstructiva? </t>
        </r>
        <r>
          <rPr>
            <sz val="9"/>
            <color indexed="81"/>
            <rFont val="Tahoma"/>
            <family val="2"/>
          </rPr>
          <t>el valor</t>
        </r>
        <r>
          <rPr>
            <b/>
            <sz val="9"/>
            <color indexed="81"/>
            <rFont val="Tahoma"/>
            <family val="2"/>
          </rPr>
          <t xml:space="preserve"> SI</t>
        </r>
        <r>
          <rPr>
            <sz val="9"/>
            <color indexed="81"/>
            <rFont val="Tahoma"/>
            <family val="2"/>
          </rPr>
          <t xml:space="preserve"> y en el campo </t>
        </r>
        <r>
          <rPr>
            <b/>
            <sz val="9"/>
            <color indexed="81"/>
            <rFont val="Tahoma"/>
            <family val="2"/>
          </rPr>
          <t>Estado</t>
        </r>
        <r>
          <rPr>
            <sz val="9"/>
            <color indexed="81"/>
            <rFont val="Tahoma"/>
            <family val="2"/>
          </rPr>
          <t xml:space="preserve"> del mismo item el valor </t>
        </r>
        <r>
          <rPr>
            <b/>
            <sz val="9"/>
            <color indexed="81"/>
            <rFont val="Tahoma"/>
            <family val="2"/>
          </rPr>
          <t>Egreso por Alta o Egreso por Traslado.</t>
        </r>
        <r>
          <rPr>
            <sz val="9"/>
            <color indexed="81"/>
            <rFont val="Tahoma"/>
            <family val="2"/>
          </rPr>
          <t xml:space="preserve">
</t>
        </r>
      </text>
    </comment>
    <comment ref="AK51" authorId="3"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 Obstructiva?</t>
        </r>
        <r>
          <rPr>
            <sz val="9"/>
            <color indexed="81"/>
            <rFont val="Tahoma"/>
            <family val="2"/>
          </rPr>
          <t xml:space="preserve"> el valor </t>
        </r>
        <r>
          <rPr>
            <b/>
            <sz val="9"/>
            <color indexed="81"/>
            <rFont val="Tahoma"/>
            <family val="2"/>
          </rPr>
          <t xml:space="preserve">SI </t>
        </r>
        <r>
          <rPr>
            <sz val="9"/>
            <color indexed="81"/>
            <rFont val="Tahoma"/>
            <family val="2"/>
          </rPr>
          <t xml:space="preserve">y en el campo </t>
        </r>
        <r>
          <rPr>
            <b/>
            <sz val="9"/>
            <color indexed="81"/>
            <rFont val="Tahoma"/>
            <family val="2"/>
          </rPr>
          <t>Estad</t>
        </r>
        <r>
          <rPr>
            <sz val="9"/>
            <color indexed="81"/>
            <rFont val="Tahoma"/>
            <family val="2"/>
          </rPr>
          <t>o del mismo item el valor</t>
        </r>
        <r>
          <rPr>
            <b/>
            <sz val="9"/>
            <color indexed="81"/>
            <rFont val="Tahoma"/>
            <family val="2"/>
          </rPr>
          <t xml:space="preserve"> Egreso por Abandono.</t>
        </r>
      </text>
    </comment>
    <comment ref="AL51" authorId="3"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 Obstructiva?</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item el valor </t>
        </r>
        <r>
          <rPr>
            <b/>
            <sz val="9"/>
            <color indexed="81"/>
            <rFont val="Tahoma"/>
            <family val="2"/>
          </rPr>
          <t>Egreso por Fallecido.</t>
        </r>
      </text>
    </comment>
    <comment ref="B52" authorId="1"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t>
        </r>
        <r>
          <rPr>
            <b/>
            <sz val="9"/>
            <color indexed="81"/>
            <rFont val="Tahoma"/>
            <family val="2"/>
          </rPr>
          <t xml:space="preserve"> Control de Otros Programas de Salud</t>
        </r>
        <r>
          <rPr>
            <sz val="9"/>
            <color indexed="81"/>
            <rFont val="Tahoma"/>
            <family val="2"/>
          </rPr>
          <t xml:space="preserve"> el campo </t>
        </r>
        <r>
          <rPr>
            <b/>
            <sz val="9"/>
            <color indexed="81"/>
            <rFont val="Tahoma"/>
            <family val="2"/>
          </rPr>
          <t>“¿Padece de Displasia Broncopulmonar?"</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item el valor </t>
        </r>
        <r>
          <rPr>
            <b/>
            <sz val="9"/>
            <color indexed="81"/>
            <rFont val="Tahoma"/>
            <family val="2"/>
          </rPr>
          <t>Egreso por Alta o Egreso por Traslado.</t>
        </r>
      </text>
    </comment>
    <comment ref="AK52" authorId="3"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de Displasia Broncopulmonar?"</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item el valor</t>
        </r>
        <r>
          <rPr>
            <b/>
            <sz val="9"/>
            <color indexed="81"/>
            <rFont val="Tahoma"/>
            <family val="2"/>
          </rPr>
          <t xml:space="preserve"> Egreso por Abandono.</t>
        </r>
        <r>
          <rPr>
            <sz val="9"/>
            <color indexed="81"/>
            <rFont val="Tahoma"/>
            <family val="2"/>
          </rPr>
          <t xml:space="preserve">
</t>
        </r>
      </text>
    </comment>
    <comment ref="AL52" authorId="3"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Displasia Broncopulmonar?"</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item el valor </t>
        </r>
        <r>
          <rPr>
            <b/>
            <sz val="9"/>
            <color indexed="81"/>
            <rFont val="Tahoma"/>
            <family val="2"/>
          </rPr>
          <t>Egreso por Fallecido.</t>
        </r>
        <r>
          <rPr>
            <sz val="9"/>
            <color indexed="81"/>
            <rFont val="Tahoma"/>
            <family val="2"/>
          </rPr>
          <t xml:space="preserve">
</t>
        </r>
      </text>
    </comment>
    <comment ref="B53" authorId="1"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de Fibrosis Quística?"</t>
        </r>
        <r>
          <rPr>
            <sz val="9"/>
            <color indexed="81"/>
            <rFont val="Tahoma"/>
            <family val="2"/>
          </rPr>
          <t xml:space="preserve"> el valor </t>
        </r>
        <r>
          <rPr>
            <b/>
            <sz val="9"/>
            <color indexed="81"/>
            <rFont val="Tahoma"/>
            <family val="2"/>
          </rPr>
          <t>SI</t>
        </r>
        <r>
          <rPr>
            <sz val="9"/>
            <color indexed="81"/>
            <rFont val="Tahoma"/>
            <family val="2"/>
          </rPr>
          <t xml:space="preserve"> y en el campo</t>
        </r>
        <r>
          <rPr>
            <b/>
            <sz val="9"/>
            <color indexed="81"/>
            <rFont val="Tahoma"/>
            <family val="2"/>
          </rPr>
          <t xml:space="preserve"> Estado</t>
        </r>
        <r>
          <rPr>
            <sz val="9"/>
            <color indexed="81"/>
            <rFont val="Tahoma"/>
            <family val="2"/>
          </rPr>
          <t xml:space="preserve"> del mismo ítem el valor</t>
        </r>
        <r>
          <rPr>
            <b/>
            <sz val="9"/>
            <color indexed="81"/>
            <rFont val="Tahoma"/>
            <family val="2"/>
          </rPr>
          <t xml:space="preserve"> Egreso por Alta o Egreso por Traslado.</t>
        </r>
        <r>
          <rPr>
            <sz val="9"/>
            <color indexed="81"/>
            <rFont val="Tahoma"/>
            <family val="2"/>
          </rPr>
          <t xml:space="preserve">
</t>
        </r>
      </text>
    </comment>
    <comment ref="AK53" authorId="3" shapeId="0">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de Fibrosis Quística?"</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el valor</t>
        </r>
        <r>
          <rPr>
            <b/>
            <sz val="9"/>
            <color indexed="81"/>
            <rFont val="Tahoma"/>
            <family val="2"/>
          </rPr>
          <t xml:space="preserve"> Egreso por Abandono</t>
        </r>
        <r>
          <rPr>
            <sz val="9"/>
            <color indexed="81"/>
            <rFont val="Tahoma"/>
            <family val="2"/>
          </rPr>
          <t xml:space="preserve">.
</t>
        </r>
      </text>
    </comment>
    <comment ref="AL53" authorId="3" shapeId="0">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Fibrosis Quística?"</t>
        </r>
        <r>
          <rPr>
            <sz val="9"/>
            <color indexed="81"/>
            <rFont val="Tahoma"/>
            <family val="2"/>
          </rPr>
          <t xml:space="preserve"> el valor </t>
        </r>
        <r>
          <rPr>
            <b/>
            <sz val="9"/>
            <color indexed="81"/>
            <rFont val="Tahoma"/>
            <family val="2"/>
          </rPr>
          <t xml:space="preserve">SI </t>
        </r>
        <r>
          <rPr>
            <sz val="9"/>
            <color indexed="81"/>
            <rFont val="Tahoma"/>
            <family val="2"/>
          </rPr>
          <t xml:space="preserve">y en el campo </t>
        </r>
        <r>
          <rPr>
            <b/>
            <sz val="9"/>
            <color indexed="81"/>
            <rFont val="Tahoma"/>
            <family val="2"/>
          </rPr>
          <t>Estado</t>
        </r>
        <r>
          <rPr>
            <sz val="9"/>
            <color indexed="81"/>
            <rFont val="Tahoma"/>
            <family val="2"/>
          </rPr>
          <t xml:space="preserve"> del mismo ítem el valor </t>
        </r>
        <r>
          <rPr>
            <b/>
            <sz val="9"/>
            <color indexed="81"/>
            <rFont val="Tahoma"/>
            <family val="2"/>
          </rPr>
          <t>Egreso por Fallecido.</t>
        </r>
        <r>
          <rPr>
            <sz val="9"/>
            <color indexed="81"/>
            <rFont val="Tahoma"/>
            <family val="2"/>
          </rPr>
          <t xml:space="preserve">
</t>
        </r>
      </text>
    </comment>
    <comment ref="B54" authorId="1"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“¿Es oxigeno dependiente?"</t>
        </r>
        <r>
          <rPr>
            <sz val="9"/>
            <color indexed="81"/>
            <rFont val="Tahoma"/>
            <family val="2"/>
          </rPr>
          <t xml:space="preserve"> el valor</t>
        </r>
        <r>
          <rPr>
            <b/>
            <sz val="9"/>
            <color indexed="81"/>
            <rFont val="Tahoma"/>
            <family val="2"/>
          </rPr>
          <t xml:space="preserve"> SI</t>
        </r>
        <r>
          <rPr>
            <sz val="9"/>
            <color indexed="81"/>
            <rFont val="Tahoma"/>
            <family val="2"/>
          </rPr>
          <t xml:space="preserve"> y en el campo</t>
        </r>
        <r>
          <rPr>
            <b/>
            <sz val="9"/>
            <color indexed="81"/>
            <rFont val="Tahoma"/>
            <family val="2"/>
          </rPr>
          <t xml:space="preserve"> Estado</t>
        </r>
        <r>
          <rPr>
            <sz val="9"/>
            <color indexed="81"/>
            <rFont val="Tahoma"/>
            <family val="2"/>
          </rPr>
          <t xml:space="preserve"> del mismo ítem el valor </t>
        </r>
        <r>
          <rPr>
            <b/>
            <sz val="9"/>
            <color indexed="81"/>
            <rFont val="Tahoma"/>
            <family val="2"/>
          </rPr>
          <t>Egreso por Alta o Egreso por Taslado.</t>
        </r>
      </text>
    </comment>
    <comment ref="AK54" authorId="3"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“¿Es oxigeno dependiente?"</t>
        </r>
        <r>
          <rPr>
            <sz val="9"/>
            <color indexed="81"/>
            <rFont val="Tahoma"/>
            <family val="2"/>
          </rPr>
          <t xml:space="preserve"> el valor</t>
        </r>
        <r>
          <rPr>
            <b/>
            <sz val="9"/>
            <color indexed="81"/>
            <rFont val="Tahoma"/>
            <family val="2"/>
          </rPr>
          <t xml:space="preserve"> SI</t>
        </r>
        <r>
          <rPr>
            <sz val="9"/>
            <color indexed="81"/>
            <rFont val="Tahoma"/>
            <family val="2"/>
          </rPr>
          <t xml:space="preserve"> y en el campo </t>
        </r>
        <r>
          <rPr>
            <b/>
            <sz val="9"/>
            <color indexed="81"/>
            <rFont val="Tahoma"/>
            <family val="2"/>
          </rPr>
          <t xml:space="preserve">Estado </t>
        </r>
        <r>
          <rPr>
            <sz val="9"/>
            <color indexed="81"/>
            <rFont val="Tahoma"/>
            <family val="2"/>
          </rPr>
          <t xml:space="preserve">del mismo ítem el valor </t>
        </r>
        <r>
          <rPr>
            <b/>
            <sz val="9"/>
            <color indexed="81"/>
            <rFont val="Tahoma"/>
            <family val="2"/>
          </rPr>
          <t>Egreso por Abandono.</t>
        </r>
      </text>
    </comment>
    <comment ref="AL54" authorId="3"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“¿Es oxigeno dependiente?</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el valor </t>
        </r>
        <r>
          <rPr>
            <b/>
            <sz val="9"/>
            <color indexed="81"/>
            <rFont val="Tahoma"/>
            <family val="2"/>
          </rPr>
          <t>Egreso por Fallecido.</t>
        </r>
        <r>
          <rPr>
            <sz val="9"/>
            <color indexed="81"/>
            <rFont val="Tahoma"/>
            <family val="2"/>
          </rPr>
          <t xml:space="preserve">
</t>
        </r>
      </text>
    </comment>
    <comment ref="B55" authorId="1"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“¿Necesita Asistencia Ventilatoria?"</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el valor </t>
        </r>
        <r>
          <rPr>
            <b/>
            <sz val="9"/>
            <color indexed="81"/>
            <rFont val="Tahoma"/>
            <family val="2"/>
          </rPr>
          <t>Egreso por Alta</t>
        </r>
        <r>
          <rPr>
            <sz val="9"/>
            <color indexed="81"/>
            <rFont val="Tahoma"/>
            <family val="2"/>
          </rPr>
          <t xml:space="preserve"> </t>
        </r>
        <r>
          <rPr>
            <b/>
            <sz val="9"/>
            <color indexed="81"/>
            <rFont val="Tahoma"/>
            <family val="2"/>
          </rPr>
          <t>o Egreso por Traslado.</t>
        </r>
      </text>
    </comment>
    <comment ref="AK55" authorId="3" shapeId="0">
      <text>
        <r>
          <rPr>
            <sz val="9"/>
            <color indexed="81"/>
            <rFont val="Tahoma"/>
            <family val="2"/>
          </rPr>
          <t xml:space="preserve">Este dato aparecerá luego de que en la atención </t>
        </r>
        <r>
          <rPr>
            <b/>
            <sz val="9"/>
            <color indexed="81"/>
            <rFont val="Tahoma"/>
            <family val="2"/>
          </rPr>
          <t xml:space="preserve">Registrada Modulo box, Pacientes Citados o Agregar documentos a una atención </t>
        </r>
        <r>
          <rPr>
            <sz val="9"/>
            <color indexed="81"/>
            <rFont val="Tahoma"/>
            <family val="2"/>
          </rPr>
          <t xml:space="preserve">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“¿Necesita Asistencia Ventilatoria?"</t>
        </r>
        <r>
          <rPr>
            <sz val="9"/>
            <color indexed="81"/>
            <rFont val="Tahoma"/>
            <family val="2"/>
          </rPr>
          <t xml:space="preserve"> el valor</t>
        </r>
        <r>
          <rPr>
            <b/>
            <sz val="9"/>
            <color indexed="81"/>
            <rFont val="Tahoma"/>
            <family val="2"/>
          </rPr>
          <t xml:space="preserve"> SI </t>
        </r>
        <r>
          <rPr>
            <sz val="9"/>
            <color indexed="81"/>
            <rFont val="Tahoma"/>
            <family val="2"/>
          </rPr>
          <t xml:space="preserve">y en el campo Estado del mismo ítem el valor </t>
        </r>
        <r>
          <rPr>
            <b/>
            <sz val="9"/>
            <color indexed="81"/>
            <rFont val="Tahoma"/>
            <family val="2"/>
          </rPr>
          <t>Egreso por Abandono.</t>
        </r>
      </text>
    </comment>
    <comment ref="AL55" authorId="3"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 xml:space="preserve">“¿Necesita Asistencia Ventilatoria?" </t>
        </r>
        <r>
          <rPr>
            <sz val="9"/>
            <color indexed="81"/>
            <rFont val="Tahoma"/>
            <family val="2"/>
          </rPr>
          <t xml:space="preserve">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el valor </t>
        </r>
        <r>
          <rPr>
            <b/>
            <sz val="9"/>
            <color indexed="81"/>
            <rFont val="Tahoma"/>
            <family val="2"/>
          </rPr>
          <t>Egreso por Fallecido.</t>
        </r>
        <r>
          <rPr>
            <sz val="9"/>
            <color indexed="81"/>
            <rFont val="Tahoma"/>
            <family val="2"/>
          </rPr>
          <t xml:space="preserve">
</t>
        </r>
      </text>
    </comment>
    <comment ref="B56" authorId="1" shapeId="0">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t>
        </r>
        <r>
          <rPr>
            <b/>
            <sz val="9"/>
            <color indexed="81"/>
            <rFont val="Tahoma"/>
            <family val="2"/>
          </rPr>
          <t xml:space="preserve"> 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t>
        </r>
        <r>
          <rPr>
            <b/>
            <sz val="9"/>
            <color indexed="81"/>
            <rFont val="Tahoma"/>
            <family val="2"/>
          </rPr>
          <t xml:space="preserve">SI </t>
        </r>
        <r>
          <rPr>
            <sz val="9"/>
            <color indexed="81"/>
            <rFont val="Tahoma"/>
            <family val="2"/>
          </rPr>
          <t xml:space="preserve">y en el campo </t>
        </r>
        <r>
          <rPr>
            <b/>
            <sz val="9"/>
            <color indexed="81"/>
            <rFont val="Tahoma"/>
            <family val="2"/>
          </rPr>
          <t>Estado</t>
        </r>
        <r>
          <rPr>
            <sz val="9"/>
            <color indexed="81"/>
            <rFont val="Tahoma"/>
            <family val="2"/>
          </rPr>
          <t xml:space="preserve"> del mismo ítem el valor</t>
        </r>
        <r>
          <rPr>
            <b/>
            <sz val="9"/>
            <color indexed="81"/>
            <rFont val="Tahoma"/>
            <family val="2"/>
          </rPr>
          <t xml:space="preserve"> Egreso por Alta o Egreso por Traslado.</t>
        </r>
      </text>
    </comment>
    <comment ref="AK56" authorId="3" shapeId="0">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Otras Enfermedades Respiratorias?"</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el valor </t>
        </r>
        <r>
          <rPr>
            <b/>
            <sz val="9"/>
            <color indexed="81"/>
            <rFont val="Tahoma"/>
            <family val="2"/>
          </rPr>
          <t xml:space="preserve"> Egreso por Abandono.</t>
        </r>
      </text>
    </comment>
    <comment ref="AL56" authorId="3"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Otras Enfermedades Respiratorias?"</t>
        </r>
        <r>
          <rPr>
            <sz val="9"/>
            <color indexed="81"/>
            <rFont val="Tahoma"/>
            <family val="2"/>
          </rPr>
          <t xml:space="preserve"> el valor </t>
        </r>
        <r>
          <rPr>
            <b/>
            <sz val="9"/>
            <color indexed="81"/>
            <rFont val="Tahoma"/>
            <family val="2"/>
          </rPr>
          <t xml:space="preserve">SI </t>
        </r>
        <r>
          <rPr>
            <sz val="9"/>
            <color indexed="81"/>
            <rFont val="Tahoma"/>
            <family val="2"/>
          </rPr>
          <t xml:space="preserve">y en el campo </t>
        </r>
        <r>
          <rPr>
            <b/>
            <sz val="9"/>
            <color indexed="81"/>
            <rFont val="Tahoma"/>
            <family val="2"/>
          </rPr>
          <t>Estado</t>
        </r>
        <r>
          <rPr>
            <sz val="9"/>
            <color indexed="81"/>
            <rFont val="Tahoma"/>
            <family val="2"/>
          </rPr>
          <t xml:space="preserve"> del mismo ítem el valor  </t>
        </r>
        <r>
          <rPr>
            <b/>
            <sz val="9"/>
            <color indexed="81"/>
            <rFont val="Tahoma"/>
            <family val="2"/>
          </rPr>
          <t>Egreso por Fallecido.</t>
        </r>
        <r>
          <rPr>
            <sz val="9"/>
            <color indexed="81"/>
            <rFont val="Tahoma"/>
            <family val="2"/>
          </rPr>
          <t xml:space="preserve">
</t>
        </r>
      </text>
    </comment>
    <comment ref="AK58" authorId="3" shapeId="0">
      <text>
        <r>
          <rPr>
            <sz val="9"/>
            <color indexed="81"/>
            <rFont val="Tahoma"/>
            <family val="2"/>
          </rPr>
          <t>Todo usuario registrado como</t>
        </r>
        <r>
          <rPr>
            <b/>
            <sz val="9"/>
            <color indexed="81"/>
            <rFont val="Tahoma"/>
            <family val="2"/>
          </rPr>
          <t xml:space="preserve"> FONASA </t>
        </r>
        <r>
          <rPr>
            <sz val="9"/>
            <color indexed="81"/>
            <rFont val="Tahoma"/>
            <family val="2"/>
          </rPr>
          <t xml:space="preserve">en el campo </t>
        </r>
        <r>
          <rPr>
            <b/>
            <sz val="9"/>
            <color indexed="81"/>
            <rFont val="Tahoma"/>
            <family val="2"/>
          </rPr>
          <t>previsión</t>
        </r>
        <r>
          <rPr>
            <sz val="9"/>
            <color indexed="81"/>
            <rFont val="Tahoma"/>
            <family val="2"/>
          </rPr>
          <t xml:space="preserve"> de la inscripción RAYEN. 
</t>
        </r>
      </text>
    </comment>
    <comment ref="B62" authorId="1" shapeId="0">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actividad</t>
        </r>
        <r>
          <rPr>
            <b/>
            <sz val="9"/>
            <color indexed="81"/>
            <rFont val="Tahoma"/>
            <family val="2"/>
          </rPr>
          <t xml:space="preserve"> Consulta Sala (Ira, Era o Mixta).
</t>
        </r>
        <r>
          <rPr>
            <sz val="9"/>
            <color indexed="81"/>
            <rFont val="Tahoma"/>
            <family val="2"/>
          </rPr>
          <t xml:space="preserve">
</t>
        </r>
        <r>
          <rPr>
            <b/>
            <sz val="9"/>
            <color indexed="81"/>
            <rFont val="Tahoma"/>
            <family val="2"/>
          </rPr>
          <t>Además, deberá cumplir como condición, lo solicitado en la sección B INGRESO CRÓNICO SEGÚN DIAGNÓSTICO.</t>
        </r>
        <r>
          <rPr>
            <sz val="9"/>
            <color indexed="81"/>
            <rFont val="Tahoma"/>
            <family val="2"/>
          </rPr>
          <t xml:space="preserve">
</t>
        </r>
      </text>
    </comment>
    <comment ref="AK64" authorId="3" shapeId="0">
      <text>
        <r>
          <rPr>
            <sz val="9"/>
            <color indexed="81"/>
            <rFont val="Tahoma"/>
            <family val="2"/>
          </rPr>
          <t>Todo usuario registrado como</t>
        </r>
        <r>
          <rPr>
            <b/>
            <sz val="9"/>
            <color indexed="81"/>
            <rFont val="Tahoma"/>
            <family val="2"/>
          </rPr>
          <t xml:space="preserve"> FONASA </t>
        </r>
        <r>
          <rPr>
            <sz val="9"/>
            <color indexed="81"/>
            <rFont val="Tahoma"/>
            <family val="2"/>
          </rPr>
          <t xml:space="preserve">en el campo </t>
        </r>
        <r>
          <rPr>
            <b/>
            <sz val="9"/>
            <color indexed="81"/>
            <rFont val="Tahoma"/>
            <family val="2"/>
          </rPr>
          <t>previsión</t>
        </r>
        <r>
          <rPr>
            <sz val="9"/>
            <color indexed="81"/>
            <rFont val="Tahoma"/>
            <family val="2"/>
          </rPr>
          <t xml:space="preserve"> de la inscripción RAYEN. 
</t>
        </r>
      </text>
    </comment>
    <comment ref="B67" authorId="1" shapeId="0">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actividad</t>
        </r>
        <r>
          <rPr>
            <b/>
            <sz val="9"/>
            <color indexed="81"/>
            <rFont val="Tahoma"/>
            <family val="2"/>
          </rPr>
          <t xml:space="preserve"> Control Sala (Ira, Era o Mixta).
</t>
        </r>
        <r>
          <rPr>
            <sz val="9"/>
            <color indexed="81"/>
            <rFont val="Tahoma"/>
            <family val="2"/>
          </rPr>
          <t xml:space="preserve">
Además debe pertenecer al Programa: tener registros en </t>
        </r>
        <r>
          <rPr>
            <b/>
            <sz val="9"/>
            <color indexed="81"/>
            <rFont val="Tahoma"/>
            <family val="2"/>
          </rPr>
          <t xml:space="preserve">Formulario de Control de Otros Programas de Salud </t>
        </r>
        <r>
          <rPr>
            <sz val="9"/>
            <color indexed="81"/>
            <rFont val="Tahoma"/>
            <family val="2"/>
          </rPr>
          <t xml:space="preserve">una o más patologias cronicas y sus estados </t>
        </r>
        <r>
          <rPr>
            <b/>
            <sz val="9"/>
            <color indexed="81"/>
            <rFont val="Tahoma"/>
            <family val="2"/>
          </rPr>
          <t>Ingreso</t>
        </r>
        <r>
          <rPr>
            <sz val="9"/>
            <color indexed="81"/>
            <rFont val="Tahoma"/>
            <family val="2"/>
          </rPr>
          <t xml:space="preserve"> o </t>
        </r>
        <r>
          <rPr>
            <b/>
            <sz val="9"/>
            <color indexed="81"/>
            <rFont val="Tahoma"/>
            <family val="2"/>
          </rPr>
          <t>Seguimiento</t>
        </r>
        <r>
          <rPr>
            <sz val="9"/>
            <color indexed="81"/>
            <rFont val="Tahoma"/>
            <family val="2"/>
          </rPr>
          <t xml:space="preserve">  que contengan los diagnósticos de la </t>
        </r>
        <r>
          <rPr>
            <b/>
            <sz val="9"/>
            <color indexed="81"/>
            <rFont val="Tahoma"/>
            <family val="2"/>
          </rPr>
          <t>Sección A</t>
        </r>
        <r>
          <rPr>
            <sz val="9"/>
            <color indexed="81"/>
            <rFont val="Tahoma"/>
            <family val="2"/>
          </rPr>
          <t xml:space="preserve"> o </t>
        </r>
        <r>
          <rPr>
            <b/>
            <sz val="9"/>
            <color indexed="81"/>
            <rFont val="Tahoma"/>
            <family val="2"/>
          </rPr>
          <t>B</t>
        </r>
        <r>
          <rPr>
            <sz val="9"/>
            <color indexed="81"/>
            <rFont val="Tahoma"/>
            <family val="2"/>
          </rPr>
          <t xml:space="preserve"> y además su </t>
        </r>
        <r>
          <rPr>
            <b/>
            <sz val="9"/>
            <color indexed="81"/>
            <rFont val="Tahoma"/>
            <family val="2"/>
          </rPr>
          <t>Fecha de Proximo Control</t>
        </r>
        <r>
          <rPr>
            <sz val="9"/>
            <color indexed="81"/>
            <rFont val="Tahoma"/>
            <family val="2"/>
          </rPr>
          <t xml:space="preserve">.
</t>
        </r>
      </text>
    </comment>
    <comment ref="B68" authorId="1" shapeId="0">
      <text>
        <r>
          <rPr>
            <sz val="9"/>
            <color indexed="81"/>
            <rFont val="Tahoma"/>
            <family val="2"/>
          </rPr>
          <t xml:space="preserve">Este dato aparecerá luego de que en la atención </t>
        </r>
        <r>
          <rPr>
            <b/>
            <sz val="9"/>
            <color indexed="81"/>
            <rFont val="Tahoma"/>
            <family val="2"/>
          </rPr>
          <t xml:space="preserve">Registrada Modulo box, Pacientes Citados o en Módulo de Atención, Registro Atención Individual </t>
        </r>
        <r>
          <rPr>
            <sz val="9"/>
            <color indexed="81"/>
            <rFont val="Tahoma"/>
            <family val="2"/>
          </rPr>
          <t>el profesional registre la</t>
        </r>
        <r>
          <rPr>
            <b/>
            <sz val="9"/>
            <color indexed="81"/>
            <rFont val="Tahoma"/>
            <family val="2"/>
          </rPr>
          <t xml:space="preserve"> </t>
        </r>
        <r>
          <rPr>
            <sz val="9"/>
            <color indexed="81"/>
            <rFont val="Tahoma"/>
            <family val="2"/>
          </rPr>
          <t xml:space="preserve">actividad </t>
        </r>
        <r>
          <rPr>
            <b/>
            <sz val="9"/>
            <color indexed="81"/>
            <rFont val="Tahoma"/>
            <family val="2"/>
          </rPr>
          <t>Control Sala (Ira, Era o Mixta).</t>
        </r>
        <r>
          <rPr>
            <sz val="9"/>
            <color indexed="81"/>
            <rFont val="Tahoma"/>
            <family val="2"/>
          </rPr>
          <t xml:space="preserve">
Además debe pertenecer al Programa: tener registros en </t>
        </r>
        <r>
          <rPr>
            <b/>
            <sz val="9"/>
            <color indexed="81"/>
            <rFont val="Tahoma"/>
            <family val="2"/>
          </rPr>
          <t xml:space="preserve">Formulario de Control de Otros Programas de Salud </t>
        </r>
        <r>
          <rPr>
            <sz val="9"/>
            <color indexed="81"/>
            <rFont val="Tahoma"/>
            <family val="2"/>
          </rPr>
          <t xml:space="preserve">una o más patologias cronicas y sus estados </t>
        </r>
        <r>
          <rPr>
            <b/>
            <sz val="9"/>
            <color indexed="81"/>
            <rFont val="Tahoma"/>
            <family val="2"/>
          </rPr>
          <t>Ingreso</t>
        </r>
        <r>
          <rPr>
            <sz val="9"/>
            <color indexed="81"/>
            <rFont val="Tahoma"/>
            <family val="2"/>
          </rPr>
          <t xml:space="preserve"> o </t>
        </r>
        <r>
          <rPr>
            <b/>
            <sz val="9"/>
            <color indexed="81"/>
            <rFont val="Tahoma"/>
            <family val="2"/>
          </rPr>
          <t>Seguimiento</t>
        </r>
        <r>
          <rPr>
            <sz val="9"/>
            <color indexed="81"/>
            <rFont val="Tahoma"/>
            <family val="2"/>
          </rPr>
          <t xml:space="preserve">  que contengan los diagnósticos de la </t>
        </r>
        <r>
          <rPr>
            <b/>
            <sz val="9"/>
            <color indexed="81"/>
            <rFont val="Tahoma"/>
            <family val="2"/>
          </rPr>
          <t>Sección A</t>
        </r>
        <r>
          <rPr>
            <sz val="9"/>
            <color indexed="81"/>
            <rFont val="Tahoma"/>
            <family val="2"/>
          </rPr>
          <t xml:space="preserve"> o </t>
        </r>
        <r>
          <rPr>
            <b/>
            <sz val="9"/>
            <color indexed="81"/>
            <rFont val="Tahoma"/>
            <family val="2"/>
          </rPr>
          <t>B</t>
        </r>
        <r>
          <rPr>
            <sz val="9"/>
            <color indexed="81"/>
            <rFont val="Tahoma"/>
            <family val="2"/>
          </rPr>
          <t xml:space="preserve"> y además su </t>
        </r>
        <r>
          <rPr>
            <b/>
            <sz val="9"/>
            <color indexed="81"/>
            <rFont val="Tahoma"/>
            <family val="2"/>
          </rPr>
          <t>Fecha de Proximo Control.</t>
        </r>
      </text>
    </comment>
    <comment ref="B69" authorId="1" shapeId="0">
      <text>
        <r>
          <rPr>
            <sz val="9"/>
            <color indexed="81"/>
            <rFont val="Tahoma"/>
            <family val="2"/>
          </rPr>
          <t>Este dato aparecerá luego de que en la atención</t>
        </r>
        <r>
          <rPr>
            <b/>
            <sz val="9"/>
            <color indexed="81"/>
            <rFont val="Tahoma"/>
            <family val="2"/>
          </rPr>
          <t xml:space="preserve"> Registrada Modulo box, Pacientes Citados o en Módulo de Atención, Registro Atención Individual </t>
        </r>
        <r>
          <rPr>
            <sz val="9"/>
            <color indexed="81"/>
            <rFont val="Tahoma"/>
            <family val="2"/>
          </rPr>
          <t xml:space="preserve">el profesional registre la actividad </t>
        </r>
        <r>
          <rPr>
            <b/>
            <sz val="9"/>
            <color indexed="81"/>
            <rFont val="Tahoma"/>
            <family val="2"/>
          </rPr>
          <t xml:space="preserve">Control Sala (Ira, Era o Mixta).
</t>
        </r>
        <r>
          <rPr>
            <sz val="9"/>
            <color indexed="81"/>
            <rFont val="Tahoma"/>
            <family val="2"/>
          </rPr>
          <t xml:space="preserve">
Además debe pertenecer al Programa: tener registros en </t>
        </r>
        <r>
          <rPr>
            <b/>
            <sz val="9"/>
            <color indexed="81"/>
            <rFont val="Tahoma"/>
            <family val="2"/>
          </rPr>
          <t>Formulario de Control de Otros Programas de Salud</t>
        </r>
        <r>
          <rPr>
            <sz val="9"/>
            <color indexed="81"/>
            <rFont val="Tahoma"/>
            <family val="2"/>
          </rPr>
          <t xml:space="preserve"> una o más patologias cronicas y sus estados </t>
        </r>
        <r>
          <rPr>
            <b/>
            <sz val="9"/>
            <color indexed="81"/>
            <rFont val="Tahoma"/>
            <family val="2"/>
          </rPr>
          <t>Ingreso</t>
        </r>
        <r>
          <rPr>
            <sz val="9"/>
            <color indexed="81"/>
            <rFont val="Tahoma"/>
            <family val="2"/>
          </rPr>
          <t xml:space="preserve"> o </t>
        </r>
        <r>
          <rPr>
            <b/>
            <sz val="9"/>
            <color indexed="81"/>
            <rFont val="Tahoma"/>
            <family val="2"/>
          </rPr>
          <t>Seguimiento</t>
        </r>
        <r>
          <rPr>
            <sz val="9"/>
            <color indexed="81"/>
            <rFont val="Tahoma"/>
            <family val="2"/>
          </rPr>
          <t xml:space="preserve"> que contengan los diagnósticos de la </t>
        </r>
        <r>
          <rPr>
            <b/>
            <sz val="9"/>
            <color indexed="81"/>
            <rFont val="Tahoma"/>
            <family val="2"/>
          </rPr>
          <t>Sección A</t>
        </r>
        <r>
          <rPr>
            <sz val="9"/>
            <color indexed="81"/>
            <rFont val="Tahoma"/>
            <family val="2"/>
          </rPr>
          <t xml:space="preserve"> o </t>
        </r>
        <r>
          <rPr>
            <b/>
            <sz val="9"/>
            <color indexed="81"/>
            <rFont val="Tahoma"/>
            <family val="2"/>
          </rPr>
          <t>B</t>
        </r>
        <r>
          <rPr>
            <sz val="9"/>
            <color indexed="81"/>
            <rFont val="Tahoma"/>
            <family val="2"/>
          </rPr>
          <t xml:space="preserve"> y además su </t>
        </r>
        <r>
          <rPr>
            <b/>
            <sz val="9"/>
            <color indexed="81"/>
            <rFont val="Tahoma"/>
            <family val="2"/>
          </rPr>
          <t xml:space="preserve">Fecha de Proximo Control.
</t>
        </r>
      </text>
    </comment>
    <comment ref="AK72" authorId="0" shapeId="0">
      <text>
        <r>
          <rPr>
            <sz val="9"/>
            <color indexed="81"/>
            <rFont val="Tahoma"/>
            <family val="2"/>
          </rPr>
          <t>Todo usuario registrado como</t>
        </r>
        <r>
          <rPr>
            <b/>
            <sz val="9"/>
            <color indexed="81"/>
            <rFont val="Tahoma"/>
            <family val="2"/>
          </rPr>
          <t xml:space="preserve"> FONASA en </t>
        </r>
        <r>
          <rPr>
            <sz val="9"/>
            <color indexed="81"/>
            <rFont val="Tahoma"/>
            <family val="2"/>
          </rPr>
          <t xml:space="preserve">el campo </t>
        </r>
        <r>
          <rPr>
            <b/>
            <sz val="9"/>
            <color indexed="81"/>
            <rFont val="Tahoma"/>
            <family val="2"/>
          </rPr>
          <t xml:space="preserve">previsión </t>
        </r>
        <r>
          <rPr>
            <sz val="9"/>
            <color indexed="81"/>
            <rFont val="Tahoma"/>
            <family val="2"/>
          </rPr>
          <t xml:space="preserve">de la inscripción RAYEN. 
</t>
        </r>
      </text>
    </comment>
    <comment ref="B75" authorId="1" shapeId="0">
      <text>
        <r>
          <rPr>
            <sz val="9"/>
            <color indexed="81"/>
            <rFont val="Tahoma"/>
            <family val="2"/>
          </rPr>
          <t>Este dato aparecerá luego de que en la atención</t>
        </r>
        <r>
          <rPr>
            <b/>
            <sz val="9"/>
            <color indexed="81"/>
            <rFont val="Tahoma"/>
            <family val="2"/>
          </rPr>
          <t xml:space="preserve"> Registrada Modulo box, Pacientes Citados o en Módulo de Atención, Registro Atención Individual </t>
        </r>
        <r>
          <rPr>
            <sz val="9"/>
            <color indexed="81"/>
            <rFont val="Tahoma"/>
            <family val="2"/>
          </rPr>
          <t>el profesional Estamento "</t>
        </r>
        <r>
          <rPr>
            <b/>
            <sz val="9"/>
            <color indexed="81"/>
            <rFont val="Tahoma"/>
            <family val="2"/>
          </rPr>
          <t xml:space="preserve">Enfermero/a"  </t>
        </r>
        <r>
          <rPr>
            <sz val="9"/>
            <color indexed="81"/>
            <rFont val="Tahoma"/>
            <family val="2"/>
          </rPr>
          <t xml:space="preserve">registre la actividad 
- </t>
        </r>
        <r>
          <rPr>
            <b/>
            <sz val="9"/>
            <color indexed="81"/>
            <rFont val="Tahoma"/>
            <family val="2"/>
          </rPr>
          <t xml:space="preserve">Consulta Espontánea Sala (Ira, Era o Mixta) 
O
- Consulta Atenciones Agudas Sala (Ira, Era o Mixta).
</t>
        </r>
        <r>
          <rPr>
            <sz val="9"/>
            <color indexed="81"/>
            <rFont val="Tahoma"/>
            <family val="2"/>
          </rPr>
          <t>Además debe pertenecer al Programa: tener registros en</t>
        </r>
        <r>
          <rPr>
            <b/>
            <sz val="9"/>
            <color indexed="81"/>
            <rFont val="Tahoma"/>
            <family val="2"/>
          </rPr>
          <t xml:space="preserve"> Formulario de Control de Otros Programas de Salud </t>
        </r>
        <r>
          <rPr>
            <sz val="9"/>
            <color indexed="81"/>
            <rFont val="Tahoma"/>
            <family val="2"/>
          </rPr>
          <t xml:space="preserve">una o más patologias cronicas y sus estados </t>
        </r>
        <r>
          <rPr>
            <b/>
            <sz val="9"/>
            <color indexed="81"/>
            <rFont val="Tahoma"/>
            <family val="2"/>
          </rPr>
          <t xml:space="preserve">Ingreso </t>
        </r>
        <r>
          <rPr>
            <sz val="9"/>
            <color indexed="81"/>
            <rFont val="Tahoma"/>
            <family val="2"/>
          </rPr>
          <t>o</t>
        </r>
        <r>
          <rPr>
            <b/>
            <sz val="9"/>
            <color indexed="81"/>
            <rFont val="Tahoma"/>
            <family val="2"/>
          </rPr>
          <t xml:space="preserve"> Seguimiento  </t>
        </r>
        <r>
          <rPr>
            <sz val="9"/>
            <color indexed="81"/>
            <rFont val="Tahoma"/>
            <family val="2"/>
          </rPr>
          <t>que contengan los diagnósticos de la</t>
        </r>
        <r>
          <rPr>
            <b/>
            <sz val="9"/>
            <color indexed="81"/>
            <rFont val="Tahoma"/>
            <family val="2"/>
          </rPr>
          <t xml:space="preserve"> Sección A </t>
        </r>
        <r>
          <rPr>
            <sz val="9"/>
            <color indexed="81"/>
            <rFont val="Tahoma"/>
            <family val="2"/>
          </rPr>
          <t>o</t>
        </r>
        <r>
          <rPr>
            <b/>
            <sz val="9"/>
            <color indexed="81"/>
            <rFont val="Tahoma"/>
            <family val="2"/>
          </rPr>
          <t xml:space="preserve"> B </t>
        </r>
        <r>
          <rPr>
            <sz val="9"/>
            <color indexed="81"/>
            <rFont val="Tahoma"/>
            <family val="2"/>
          </rPr>
          <t xml:space="preserve">y además su </t>
        </r>
        <r>
          <rPr>
            <b/>
            <sz val="9"/>
            <color indexed="81"/>
            <rFont val="Tahoma"/>
            <family val="2"/>
          </rPr>
          <t>Fecha de Proximo Control.</t>
        </r>
      </text>
    </comment>
    <comment ref="AL75" authorId="4" shapeId="0">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 xml:space="preserve">el profesional estamento </t>
        </r>
        <r>
          <rPr>
            <b/>
            <sz val="9"/>
            <color indexed="81"/>
            <rFont val="Tahoma"/>
            <family val="2"/>
          </rPr>
          <t xml:space="preserve">Enfermero/a registre las actividades:
- Consulta Espontánea Sala (Ira, Era o Mixta) 
O 
 - Consulta Atenciones Agudas Sala (Ira, Era o Mixta)
</t>
        </r>
        <r>
          <rPr>
            <sz val="9"/>
            <color indexed="81"/>
            <rFont val="Tahoma"/>
            <family val="2"/>
          </rPr>
          <t>Se debe sumar la</t>
        </r>
        <r>
          <rPr>
            <b/>
            <sz val="9"/>
            <color indexed="81"/>
            <rFont val="Tahoma"/>
            <family val="2"/>
          </rPr>
          <t xml:space="preserve"> Actividad: 
 - Campaña de Invierno</t>
        </r>
      </text>
    </comment>
    <comment ref="B76" authorId="1" shapeId="0">
      <text>
        <r>
          <rPr>
            <sz val="9"/>
            <color indexed="81"/>
            <rFont val="Tahoma"/>
            <family val="2"/>
          </rPr>
          <t>Este dato aparecerá luego de que en la atención</t>
        </r>
        <r>
          <rPr>
            <b/>
            <sz val="9"/>
            <color indexed="81"/>
            <rFont val="Tahoma"/>
            <family val="2"/>
          </rPr>
          <t xml:space="preserve"> Registrada Modulo box, Pacientes Citados o en Módulo de Atención, Registro Atención Individual </t>
        </r>
        <r>
          <rPr>
            <sz val="9"/>
            <color indexed="81"/>
            <rFont val="Tahoma"/>
            <family val="2"/>
          </rPr>
          <t xml:space="preserve">el profesional Estamento </t>
        </r>
        <r>
          <rPr>
            <b/>
            <sz val="9"/>
            <color indexed="81"/>
            <rFont val="Tahoma"/>
            <family val="2"/>
          </rPr>
          <t xml:space="preserve">"Kinesiologo/a"  </t>
        </r>
        <r>
          <rPr>
            <sz val="9"/>
            <color indexed="81"/>
            <rFont val="Tahoma"/>
            <family val="2"/>
          </rPr>
          <t xml:space="preserve">registre la actividad:
- </t>
        </r>
        <r>
          <rPr>
            <b/>
            <sz val="9"/>
            <color indexed="81"/>
            <rFont val="Tahoma"/>
            <family val="2"/>
          </rPr>
          <t>Consulta Espontánea Sala (Ira, Era o Mixta) 
O
- Consulta Atenciones Agudas Sala (Ira, Era o Mixta).</t>
        </r>
      </text>
    </comment>
    <comment ref="AL76" authorId="2"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estamento </t>
        </r>
        <r>
          <rPr>
            <b/>
            <sz val="9"/>
            <color indexed="81"/>
            <rFont val="Tahoma"/>
            <family val="2"/>
          </rPr>
          <t>"Kinesiologo/a</t>
        </r>
        <r>
          <rPr>
            <sz val="9"/>
            <color indexed="81"/>
            <rFont val="Tahoma"/>
            <family val="2"/>
          </rPr>
          <t xml:space="preserve"> "registre las </t>
        </r>
        <r>
          <rPr>
            <b/>
            <sz val="9"/>
            <color indexed="81"/>
            <rFont val="Tahoma"/>
            <family val="2"/>
          </rPr>
          <t>actividades:</t>
        </r>
        <r>
          <rPr>
            <sz val="9"/>
            <color indexed="81"/>
            <rFont val="Tahoma"/>
            <family val="2"/>
          </rPr>
          <t xml:space="preserve">
- </t>
        </r>
        <r>
          <rPr>
            <b/>
            <sz val="9"/>
            <color indexed="81"/>
            <rFont val="Tahoma"/>
            <family val="2"/>
          </rPr>
          <t xml:space="preserve">Consulta Espontánea Sala (Ira, Era o Mixta) 
</t>
        </r>
        <r>
          <rPr>
            <sz val="9"/>
            <color indexed="81"/>
            <rFont val="Tahoma"/>
            <family val="2"/>
          </rPr>
          <t xml:space="preserve">O 
 - </t>
        </r>
        <r>
          <rPr>
            <b/>
            <sz val="9"/>
            <color indexed="81"/>
            <rFont val="Tahoma"/>
            <family val="2"/>
          </rPr>
          <t xml:space="preserve">Consulta Atenciones Agudas Sala (Ira, Era o Mixta)
</t>
        </r>
        <r>
          <rPr>
            <sz val="9"/>
            <color indexed="81"/>
            <rFont val="Tahoma"/>
            <family val="2"/>
          </rPr>
          <t xml:space="preserve">Se debe sumar la </t>
        </r>
        <r>
          <rPr>
            <b/>
            <sz val="9"/>
            <color indexed="81"/>
            <rFont val="Tahoma"/>
            <family val="2"/>
          </rPr>
          <t>Actividad: 
 - Campaña de Invierno</t>
        </r>
      </text>
    </comment>
    <comment ref="B82" authorId="3"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Síndrome Bronquial Obstructivo?"</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 Recurrente?</t>
        </r>
        <r>
          <rPr>
            <sz val="9"/>
            <color indexed="81"/>
            <rFont val="Tahoma"/>
            <family val="2"/>
          </rPr>
          <t xml:space="preserve"> el valor </t>
        </r>
        <r>
          <rPr>
            <b/>
            <sz val="9"/>
            <color indexed="81"/>
            <rFont val="Tahoma"/>
            <family val="2"/>
          </rPr>
          <t>SI</t>
        </r>
        <r>
          <rPr>
            <sz val="9"/>
            <color indexed="81"/>
            <rFont val="Tahoma"/>
            <family val="2"/>
          </rPr>
          <t xml:space="preserve"> y en el campo</t>
        </r>
        <r>
          <rPr>
            <b/>
            <sz val="9"/>
            <color indexed="81"/>
            <rFont val="Tahoma"/>
            <family val="2"/>
          </rPr>
          <t xml:space="preserve"> Estado</t>
        </r>
        <r>
          <rPr>
            <sz val="9"/>
            <color indexed="81"/>
            <rFont val="Tahoma"/>
            <family val="2"/>
          </rPr>
          <t xml:space="preserve"> del mismo ítem el valor</t>
        </r>
        <r>
          <rPr>
            <b/>
            <sz val="9"/>
            <color indexed="81"/>
            <rFont val="Tahoma"/>
            <family val="2"/>
          </rPr>
          <t xml:space="preserve"> Ingreso, Reingreso ò Seguimiento </t>
        </r>
        <r>
          <rPr>
            <sz val="9"/>
            <color indexed="81"/>
            <rFont val="Tahoma"/>
            <family val="2"/>
          </rPr>
          <t xml:space="preserve">y en campo </t>
        </r>
        <r>
          <rPr>
            <b/>
            <sz val="9"/>
            <color indexed="81"/>
            <rFont val="Tahoma"/>
            <family val="2"/>
          </rPr>
          <t>Gravedad SBOR</t>
        </r>
        <r>
          <rPr>
            <sz val="9"/>
            <color indexed="81"/>
            <rFont val="Tahoma"/>
            <family val="2"/>
          </rPr>
          <t xml:space="preserve"> registrar la opción</t>
        </r>
        <r>
          <rPr>
            <b/>
            <sz val="9"/>
            <color indexed="81"/>
            <rFont val="Tahoma"/>
            <family val="2"/>
          </rPr>
          <t xml:space="preserve"> Leve, Moderado o Grave.</t>
        </r>
        <r>
          <rPr>
            <sz val="9"/>
            <color indexed="81"/>
            <rFont val="Tahoma"/>
            <family val="2"/>
          </rPr>
          <t xml:space="preserve"> Además, Se considerará </t>
        </r>
        <r>
          <rPr>
            <b/>
            <sz val="9"/>
            <color indexed="81"/>
            <rFont val="Tahoma"/>
            <family val="2"/>
          </rPr>
          <t>Inasistente</t>
        </r>
        <r>
          <rPr>
            <sz val="9"/>
            <color indexed="81"/>
            <rFont val="Tahoma"/>
            <family val="2"/>
          </rPr>
          <t xml:space="preserve"> cuando en el Formulario en el campo </t>
        </r>
        <r>
          <rPr>
            <b/>
            <sz val="9"/>
            <color indexed="81"/>
            <rFont val="Tahoma"/>
            <family val="2"/>
          </rPr>
          <t xml:space="preserve">Fecha del Próximo Control se cumpla una de las siguientes condiciones:
Menores de 1 año: 2 meses 29 días de inasistencia desde la ultima Fecha de Próximo Control registrada.
De 12 a 23 meses: 5 meses 29 días de inasistencia desde la última Fecha de Próximo Control registrada.
De 2 años y más: 11 meses 29 días de inasistencia desde la última Fecha de Próximo Control registrada. </t>
        </r>
        <r>
          <rPr>
            <sz val="9"/>
            <color indexed="81"/>
            <rFont val="Tahoma"/>
            <family val="2"/>
          </rPr>
          <t xml:space="preserve">
</t>
        </r>
      </text>
    </comment>
    <comment ref="B83" authorId="3"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de Displasia Broncopulmonar?"</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el valor </t>
        </r>
        <r>
          <rPr>
            <b/>
            <sz val="9"/>
            <color indexed="81"/>
            <rFont val="Tahoma"/>
            <family val="2"/>
          </rPr>
          <t xml:space="preserve">Ingreso. Reingreso o Seguimiento.
</t>
        </r>
        <r>
          <rPr>
            <sz val="9"/>
            <color indexed="81"/>
            <rFont val="Tahoma"/>
            <family val="2"/>
          </rPr>
          <t xml:space="preserve">Además, Se considerará </t>
        </r>
        <r>
          <rPr>
            <b/>
            <sz val="9"/>
            <color indexed="81"/>
            <rFont val="Tahoma"/>
            <family val="2"/>
          </rPr>
          <t>Inasistente</t>
        </r>
        <r>
          <rPr>
            <sz val="9"/>
            <color indexed="81"/>
            <rFont val="Tahoma"/>
            <family val="2"/>
          </rPr>
          <t xml:space="preserve"> cuando en el Formulario en el campo</t>
        </r>
        <r>
          <rPr>
            <b/>
            <sz val="9"/>
            <color indexed="81"/>
            <rFont val="Tahoma"/>
            <family val="2"/>
          </rPr>
          <t xml:space="preserve"> Fecha del Próximo Control</t>
        </r>
        <r>
          <rPr>
            <sz val="9"/>
            <color indexed="81"/>
            <rFont val="Tahoma"/>
            <family val="2"/>
          </rPr>
          <t xml:space="preserve"> se cumpla una de las siguientes condiciones:
</t>
        </r>
        <r>
          <rPr>
            <b/>
            <sz val="9"/>
            <color indexed="81"/>
            <rFont val="Tahoma"/>
            <family val="2"/>
          </rPr>
          <t xml:space="preserve">Menores de 1 año: 2 meses 29 días de inasistencia desde la ultima Fecha de Próximo Control registrada.
De 12 a 23 meses: 5 meses 29 días de inasistencia desde la última Fecha de Próximo Control registrada.
De 2 años y más: 11 meses 29 días de inasistencia desde la última Fecha de Próximo Control registrada. </t>
        </r>
        <r>
          <rPr>
            <sz val="9"/>
            <color indexed="81"/>
            <rFont val="Tahoma"/>
            <family val="2"/>
          </rPr>
          <t xml:space="preserve">
</t>
        </r>
      </text>
    </comment>
    <comment ref="B84" authorId="3"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 xml:space="preserve">Control de Otros Programas de Salud </t>
        </r>
        <r>
          <rPr>
            <sz val="9"/>
            <color indexed="81"/>
            <rFont val="Tahoma"/>
            <family val="2"/>
          </rPr>
          <t xml:space="preserve">el campo </t>
        </r>
        <r>
          <rPr>
            <b/>
            <sz val="9"/>
            <color indexed="81"/>
            <rFont val="Tahoma"/>
            <family val="2"/>
          </rPr>
          <t>“¿Padece de Fibrosis Quística?"</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el valor </t>
        </r>
        <r>
          <rPr>
            <b/>
            <sz val="9"/>
            <color indexed="81"/>
            <rFont val="Tahoma"/>
            <family val="2"/>
          </rPr>
          <t>Ingreso, Reingreso o Seguimiento</t>
        </r>
        <r>
          <rPr>
            <sz val="9"/>
            <color indexed="81"/>
            <rFont val="Tahoma"/>
            <family val="2"/>
          </rPr>
          <t xml:space="preserve">. 
Además, Se considerará </t>
        </r>
        <r>
          <rPr>
            <b/>
            <sz val="9"/>
            <color indexed="81"/>
            <rFont val="Tahoma"/>
            <family val="2"/>
          </rPr>
          <t>Inasistente</t>
        </r>
        <r>
          <rPr>
            <sz val="9"/>
            <color indexed="81"/>
            <rFont val="Tahoma"/>
            <family val="2"/>
          </rPr>
          <t xml:space="preserve"> cuando en el Formulario en el campo </t>
        </r>
        <r>
          <rPr>
            <b/>
            <sz val="9"/>
            <color indexed="81"/>
            <rFont val="Tahoma"/>
            <family val="2"/>
          </rPr>
          <t xml:space="preserve">Fecha del Próximo Control se cumpla una de las siguientes condiciones:
Menores de 1 año: 2 meses 29 días de inasistencia desde la ultima Fecha de Próximo Control registrada.
De 12 a 23 meses: 5 meses 29 días de inasistencia desde la última Fecha de Próximo Control registrada.
De 2 años y más: 11 meses 29 días de inasistencia desde la última Fecha de Próximo Control registrada. 
</t>
        </r>
      </text>
    </comment>
    <comment ref="B85" authorId="3" shapeId="0">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 </t>
        </r>
        <r>
          <rPr>
            <sz val="9"/>
            <color indexed="81"/>
            <rFont val="Tahoma"/>
            <family val="2"/>
          </rPr>
          <t xml:space="preserve">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de Asma Bronquial?"</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Estado</t>
        </r>
        <r>
          <rPr>
            <sz val="9"/>
            <color indexed="81"/>
            <rFont val="Tahoma"/>
            <family val="2"/>
          </rPr>
          <t xml:space="preserve"> del mismo item el valor </t>
        </r>
        <r>
          <rPr>
            <b/>
            <sz val="9"/>
            <color indexed="81"/>
            <rFont val="Tahoma"/>
            <family val="2"/>
          </rPr>
          <t>Ingreso, Reingreso o Seguimiento</t>
        </r>
        <r>
          <rPr>
            <sz val="9"/>
            <color indexed="81"/>
            <rFont val="Tahoma"/>
            <family val="2"/>
          </rPr>
          <t xml:space="preserve"> y en el campo </t>
        </r>
        <r>
          <rPr>
            <b/>
            <sz val="9"/>
            <color indexed="81"/>
            <rFont val="Tahoma"/>
            <family val="2"/>
          </rPr>
          <t>“Gravedad Asma Bronquial”</t>
        </r>
        <r>
          <rPr>
            <sz val="9"/>
            <color indexed="81"/>
            <rFont val="Tahoma"/>
            <family val="2"/>
          </rPr>
          <t xml:space="preserve"> el valor </t>
        </r>
        <r>
          <rPr>
            <b/>
            <sz val="9"/>
            <color indexed="81"/>
            <rFont val="Tahoma"/>
            <family val="2"/>
          </rPr>
          <t>Leve o Moderado o Severo</t>
        </r>
        <r>
          <rPr>
            <sz val="9"/>
            <color indexed="81"/>
            <rFont val="Tahoma"/>
            <family val="2"/>
          </rPr>
          <t xml:space="preserve">. Además, Se considerará </t>
        </r>
        <r>
          <rPr>
            <b/>
            <sz val="9"/>
            <color indexed="81"/>
            <rFont val="Tahoma"/>
            <family val="2"/>
          </rPr>
          <t xml:space="preserve">Inasistente </t>
        </r>
        <r>
          <rPr>
            <sz val="9"/>
            <color indexed="81"/>
            <rFont val="Tahoma"/>
            <family val="2"/>
          </rPr>
          <t xml:space="preserve">cuando en el Formulario en el campo </t>
        </r>
        <r>
          <rPr>
            <b/>
            <sz val="9"/>
            <color indexed="81"/>
            <rFont val="Tahoma"/>
            <family val="2"/>
          </rPr>
          <t xml:space="preserve">Fecha del Próximo Control se cumpla una de las siguientes condiciones:
Menores de 1 año: 2 meses 29 días de inasistencia desde la ultima Fecha de Próximo Control registrada.
De 12 a 23 meses: 5 meses 29 días de inasistencia desde la última Fecha de Próximo Control registrada.
De 2 años y más: 11 meses 29 días de inasistencia desde la última Fecha de Próximo Control registrada. 
</t>
        </r>
        <r>
          <rPr>
            <sz val="9"/>
            <color indexed="81"/>
            <rFont val="Tahoma"/>
            <family val="2"/>
          </rPr>
          <t xml:space="preserve">
</t>
        </r>
      </text>
    </comment>
    <comment ref="B86" authorId="3"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 xml:space="preserve">¿Es Obstructiva? </t>
        </r>
        <r>
          <rPr>
            <sz val="9"/>
            <color indexed="81"/>
            <rFont val="Tahoma"/>
            <family val="2"/>
          </rPr>
          <t xml:space="preserve">el valor </t>
        </r>
        <r>
          <rPr>
            <b/>
            <sz val="9"/>
            <color indexed="81"/>
            <rFont val="Tahoma"/>
            <family val="2"/>
          </rPr>
          <t>SI</t>
        </r>
        <r>
          <rPr>
            <sz val="9"/>
            <color indexed="81"/>
            <rFont val="Tahoma"/>
            <family val="2"/>
          </rPr>
          <t>, en el campo</t>
        </r>
        <r>
          <rPr>
            <b/>
            <sz val="9"/>
            <color indexed="81"/>
            <rFont val="Tahoma"/>
            <family val="2"/>
          </rPr>
          <t xml:space="preserve"> Estado</t>
        </r>
        <r>
          <rPr>
            <sz val="9"/>
            <color indexed="81"/>
            <rFont val="Tahoma"/>
            <family val="2"/>
          </rPr>
          <t xml:space="preserve"> del mismo ítem con el valor </t>
        </r>
        <r>
          <rPr>
            <b/>
            <sz val="9"/>
            <color indexed="81"/>
            <rFont val="Tahoma"/>
            <family val="2"/>
          </rPr>
          <t>Ingreso, Reingreso y Seguimiento. Y en el campo Tipo EPOC el valor Tipo A o B. Adem</t>
        </r>
        <r>
          <rPr>
            <sz val="9"/>
            <color indexed="81"/>
            <rFont val="Tahoma"/>
            <family val="2"/>
          </rPr>
          <t xml:space="preserve">ás, Se considerará </t>
        </r>
        <r>
          <rPr>
            <b/>
            <sz val="9"/>
            <color indexed="81"/>
            <rFont val="Tahoma"/>
            <family val="2"/>
          </rPr>
          <t>Inasistente</t>
        </r>
        <r>
          <rPr>
            <sz val="9"/>
            <color indexed="81"/>
            <rFont val="Tahoma"/>
            <family val="2"/>
          </rPr>
          <t xml:space="preserve"> cuando en el Formulario en el campo </t>
        </r>
        <r>
          <rPr>
            <b/>
            <sz val="9"/>
            <color indexed="81"/>
            <rFont val="Tahoma"/>
            <family val="2"/>
          </rPr>
          <t xml:space="preserve">Fecha del Próximo Control se cumpla una de las siguientes condiciones:
Menores de 1 año: 2 meses 29 días de inasistencia desde la ultima Fecha de Próximo Control registrada.
De 12 a 23 meses: 5 meses 29 días de inasistencia desde la última Fecha de Próximo Control registrada.
De 2 años y más: 11 meses 29 días de inasistencia desde la última Fecha de Próximo Control registrada. 
</t>
        </r>
      </text>
    </comment>
    <comment ref="B87" authorId="3"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t>
        </r>
        <r>
          <rPr>
            <b/>
            <sz val="9"/>
            <color indexed="81"/>
            <rFont val="Tahoma"/>
            <family val="2"/>
          </rPr>
          <t>SI</t>
        </r>
        <r>
          <rPr>
            <sz val="9"/>
            <color indexed="81"/>
            <rFont val="Tahoma"/>
            <family val="2"/>
          </rPr>
          <t xml:space="preserve"> y en el campo</t>
        </r>
        <r>
          <rPr>
            <b/>
            <sz val="9"/>
            <color indexed="81"/>
            <rFont val="Tahoma"/>
            <family val="2"/>
          </rPr>
          <t xml:space="preserve"> Estado</t>
        </r>
        <r>
          <rPr>
            <sz val="9"/>
            <color indexed="81"/>
            <rFont val="Tahoma"/>
            <family val="2"/>
          </rPr>
          <t xml:space="preserve"> del mismo ítem el valor </t>
        </r>
        <r>
          <rPr>
            <b/>
            <sz val="9"/>
            <color indexed="81"/>
            <rFont val="Tahoma"/>
            <family val="2"/>
          </rPr>
          <t xml:space="preserve">Ingreso, Reingreso o Seguimiento.
</t>
        </r>
        <r>
          <rPr>
            <sz val="9"/>
            <color indexed="81"/>
            <rFont val="Tahoma"/>
            <family val="2"/>
          </rPr>
          <t xml:space="preserve"> Además, Se considerará </t>
        </r>
        <r>
          <rPr>
            <b/>
            <sz val="9"/>
            <color indexed="81"/>
            <rFont val="Tahoma"/>
            <family val="2"/>
          </rPr>
          <t>Inasistente</t>
        </r>
        <r>
          <rPr>
            <sz val="9"/>
            <color indexed="81"/>
            <rFont val="Tahoma"/>
            <family val="2"/>
          </rPr>
          <t xml:space="preserve"> cuando en el Formulario en el campo</t>
        </r>
        <r>
          <rPr>
            <b/>
            <sz val="9"/>
            <color indexed="81"/>
            <rFont val="Tahoma"/>
            <family val="2"/>
          </rPr>
          <t xml:space="preserve"> Fecha del Próximo Control se cumpla una de las siguientes condiciones:
Menores de 1 año: 2 meses 29 días de inasistencia desde la ultima Fecha de Próximo Control registrada.
De 12 a 23 meses: 5 meses 29 días de inasistencia desde la última Fecha de Próximo Control registrada.
De 2 años y más: 11 meses 29 días de inasistencia desde la última Fecha de Próximo Control registrada. 
</t>
        </r>
        <r>
          <rPr>
            <sz val="9"/>
            <color indexed="81"/>
            <rFont val="Tahoma"/>
            <family val="2"/>
          </rPr>
          <t xml:space="preserve">
</t>
        </r>
      </text>
    </comment>
    <comment ref="C92" authorId="3" shapeId="0">
      <text>
        <r>
          <rPr>
            <sz val="9"/>
            <color indexed="81"/>
            <rFont val="Tahoma"/>
            <family val="2"/>
          </rPr>
          <t xml:space="preserve">Este dato aparecerá luego de regitrar las </t>
        </r>
        <r>
          <rPr>
            <b/>
            <sz val="9"/>
            <color indexed="81"/>
            <rFont val="Tahoma"/>
            <family val="2"/>
          </rPr>
          <t>citaciones como Inasistente</t>
        </r>
        <r>
          <rPr>
            <sz val="9"/>
            <color indexed="81"/>
            <rFont val="Tahoma"/>
            <family val="2"/>
          </rPr>
          <t xml:space="preserve"> </t>
        </r>
        <r>
          <rPr>
            <b/>
            <sz val="9"/>
            <color indexed="81"/>
            <rFont val="Tahoma"/>
            <family val="2"/>
          </rPr>
          <t>(NSP)</t>
        </r>
        <r>
          <rPr>
            <sz val="9"/>
            <color indexed="81"/>
            <rFont val="Tahoma"/>
            <family val="2"/>
          </rPr>
          <t xml:space="preserve"> desde el</t>
        </r>
        <r>
          <rPr>
            <b/>
            <sz val="9"/>
            <color indexed="81"/>
            <rFont val="Tahoma"/>
            <family val="2"/>
          </rPr>
          <t xml:space="preserve"> Modulo box, Pacientes Citados o Registro Atención Individua</t>
        </r>
        <r>
          <rPr>
            <sz val="9"/>
            <color indexed="81"/>
            <rFont val="Tahoma"/>
            <family val="2"/>
          </rPr>
          <t xml:space="preserve">l, por un funcionario tipo </t>
        </r>
        <r>
          <rPr>
            <b/>
            <sz val="9"/>
            <color indexed="81"/>
            <rFont val="Tahoma"/>
            <family val="2"/>
          </rPr>
          <t>Medico</t>
        </r>
        <r>
          <rPr>
            <sz val="9"/>
            <color indexed="81"/>
            <rFont val="Tahoma"/>
            <family val="2"/>
          </rPr>
          <t xml:space="preserve">. 
Además, las </t>
        </r>
        <r>
          <rPr>
            <b/>
            <sz val="9"/>
            <color indexed="81"/>
            <rFont val="Tahoma"/>
            <family val="2"/>
          </rPr>
          <t>Agendas</t>
        </r>
        <r>
          <rPr>
            <sz val="9"/>
            <color indexed="81"/>
            <rFont val="Tahoma"/>
            <family val="2"/>
          </rPr>
          <t xml:space="preserve"> deben estar creadas con un </t>
        </r>
        <r>
          <rPr>
            <b/>
            <sz val="9"/>
            <color indexed="81"/>
            <rFont val="Tahoma"/>
            <family val="2"/>
          </rPr>
          <t>tipo de atención</t>
        </r>
        <r>
          <rPr>
            <sz val="9"/>
            <color indexed="81"/>
            <rFont val="Tahoma"/>
            <family val="2"/>
          </rPr>
          <t xml:space="preserve"> diseñado especialmente para esta función, la cual se puede solicitar con la </t>
        </r>
        <r>
          <rPr>
            <b/>
            <sz val="9"/>
            <color indexed="81"/>
            <rFont val="Tahoma"/>
            <family val="2"/>
          </rPr>
          <t>planilla parametrización de nodo</t>
        </r>
        <r>
          <rPr>
            <sz val="9"/>
            <color indexed="81"/>
            <rFont val="Tahoma"/>
            <family val="2"/>
          </rPr>
          <t xml:space="preserve">, pestaña </t>
        </r>
        <r>
          <rPr>
            <b/>
            <sz val="9"/>
            <color indexed="81"/>
            <rFont val="Tahoma"/>
            <family val="2"/>
          </rPr>
          <t>Tipo de Atención</t>
        </r>
        <r>
          <rPr>
            <sz val="9"/>
            <color indexed="81"/>
            <rFont val="Tahoma"/>
            <family val="2"/>
          </rPr>
          <t xml:space="preserve">, el campo </t>
        </r>
        <r>
          <rPr>
            <b/>
            <sz val="9"/>
            <color indexed="81"/>
            <rFont val="Tahoma"/>
            <family val="2"/>
          </rPr>
          <t>Contabilización REM</t>
        </r>
        <r>
          <rPr>
            <sz val="9"/>
            <color indexed="81"/>
            <rFont val="Tahoma"/>
            <family val="2"/>
          </rPr>
          <t xml:space="preserve"> debe contener el valor </t>
        </r>
        <r>
          <rPr>
            <b/>
            <sz val="9"/>
            <color indexed="81"/>
            <rFont val="Tahoma"/>
            <family val="2"/>
          </rPr>
          <t>1</t>
        </r>
      </text>
    </comment>
    <comment ref="D92" authorId="3" shapeId="0">
      <text>
        <r>
          <rPr>
            <sz val="9"/>
            <color indexed="81"/>
            <rFont val="Tahoma"/>
            <family val="2"/>
          </rPr>
          <t xml:space="preserve">Este dato aparecerá luego de regitrar las </t>
        </r>
        <r>
          <rPr>
            <b/>
            <sz val="9"/>
            <color indexed="81"/>
            <rFont val="Tahoma"/>
            <family val="2"/>
          </rPr>
          <t>citaciones como Inasistente (NSP)</t>
        </r>
        <r>
          <rPr>
            <sz val="9"/>
            <color indexed="81"/>
            <rFont val="Tahoma"/>
            <family val="2"/>
          </rPr>
          <t xml:space="preserve"> desde el</t>
        </r>
        <r>
          <rPr>
            <b/>
            <sz val="9"/>
            <color indexed="81"/>
            <rFont val="Tahoma"/>
            <family val="2"/>
          </rPr>
          <t xml:space="preserve"> Modulo box, Pacientes Citados o Registro Atención Individual</t>
        </r>
        <r>
          <rPr>
            <sz val="9"/>
            <color indexed="81"/>
            <rFont val="Tahoma"/>
            <family val="2"/>
          </rPr>
          <t>, por un funcionario tipo</t>
        </r>
        <r>
          <rPr>
            <b/>
            <sz val="9"/>
            <color indexed="81"/>
            <rFont val="Tahoma"/>
            <family val="2"/>
          </rPr>
          <t xml:space="preserve"> Medico </t>
        </r>
        <r>
          <rPr>
            <sz val="9"/>
            <color indexed="81"/>
            <rFont val="Tahoma"/>
            <family val="2"/>
          </rPr>
          <t>en</t>
        </r>
        <r>
          <rPr>
            <b/>
            <sz val="9"/>
            <color indexed="81"/>
            <rFont val="Tahoma"/>
            <family val="2"/>
          </rPr>
          <t xml:space="preserve"> Pacentes Menores de 20 Años.</t>
        </r>
        <r>
          <rPr>
            <sz val="9"/>
            <color indexed="81"/>
            <rFont val="Tahoma"/>
            <family val="2"/>
          </rPr>
          <t xml:space="preserve">
Además, las Agendas deben estar creadas con un </t>
        </r>
        <r>
          <rPr>
            <b/>
            <sz val="9"/>
            <color indexed="81"/>
            <rFont val="Tahoma"/>
            <family val="2"/>
          </rPr>
          <t xml:space="preserve">Tipo de Atención </t>
        </r>
        <r>
          <rPr>
            <sz val="9"/>
            <color indexed="81"/>
            <rFont val="Tahoma"/>
            <family val="2"/>
          </rPr>
          <t xml:space="preserve">diseñado especialmente para esta función, la cual se puede solicitar con la </t>
        </r>
        <r>
          <rPr>
            <b/>
            <sz val="9"/>
            <color indexed="81"/>
            <rFont val="Tahoma"/>
            <family val="2"/>
          </rPr>
          <t>Planilla Parametrización de Nodo</t>
        </r>
        <r>
          <rPr>
            <sz val="9"/>
            <color indexed="81"/>
            <rFont val="Tahoma"/>
            <family val="2"/>
          </rPr>
          <t xml:space="preserve">, pestaña </t>
        </r>
        <r>
          <rPr>
            <b/>
            <sz val="9"/>
            <color indexed="81"/>
            <rFont val="Tahoma"/>
            <family val="2"/>
          </rPr>
          <t>Tipo de Atención</t>
        </r>
        <r>
          <rPr>
            <sz val="9"/>
            <color indexed="81"/>
            <rFont val="Tahoma"/>
            <family val="2"/>
          </rPr>
          <t xml:space="preserve">, el campo </t>
        </r>
        <r>
          <rPr>
            <b/>
            <sz val="9"/>
            <color indexed="81"/>
            <rFont val="Tahoma"/>
            <family val="2"/>
          </rPr>
          <t xml:space="preserve">Contabilización REM </t>
        </r>
        <r>
          <rPr>
            <sz val="9"/>
            <color indexed="81"/>
            <rFont val="Tahoma"/>
            <family val="2"/>
          </rPr>
          <t xml:space="preserve">debe contener el valor </t>
        </r>
        <r>
          <rPr>
            <b/>
            <sz val="9"/>
            <color indexed="81"/>
            <rFont val="Tahoma"/>
            <family val="2"/>
          </rPr>
          <t>1</t>
        </r>
      </text>
    </comment>
    <comment ref="E92" authorId="3" shapeId="0">
      <text>
        <r>
          <rPr>
            <sz val="9"/>
            <color indexed="81"/>
            <rFont val="Tahoma"/>
            <family val="2"/>
          </rPr>
          <t xml:space="preserve">Este dato aparecerá luego de regitrar las </t>
        </r>
        <r>
          <rPr>
            <b/>
            <sz val="9"/>
            <color indexed="81"/>
            <rFont val="Tahoma"/>
            <family val="2"/>
          </rPr>
          <t>citaciones como Inasistente (NSP)</t>
        </r>
        <r>
          <rPr>
            <sz val="9"/>
            <color indexed="81"/>
            <rFont val="Tahoma"/>
            <family val="2"/>
          </rPr>
          <t xml:space="preserve"> desde el </t>
        </r>
        <r>
          <rPr>
            <b/>
            <sz val="9"/>
            <color indexed="81"/>
            <rFont val="Tahoma"/>
            <family val="2"/>
          </rPr>
          <t>Modulo box, Pacientes Citados o Registro Atención Individual</t>
        </r>
        <r>
          <rPr>
            <sz val="9"/>
            <color indexed="81"/>
            <rFont val="Tahoma"/>
            <family val="2"/>
          </rPr>
          <t xml:space="preserve">, por un funcionario tipo </t>
        </r>
        <r>
          <rPr>
            <b/>
            <sz val="9"/>
            <color indexed="81"/>
            <rFont val="Tahoma"/>
            <family val="2"/>
          </rPr>
          <t>Medico</t>
        </r>
        <r>
          <rPr>
            <sz val="9"/>
            <color indexed="81"/>
            <rFont val="Tahoma"/>
            <family val="2"/>
          </rPr>
          <t xml:space="preserve"> en </t>
        </r>
        <r>
          <rPr>
            <b/>
            <sz val="9"/>
            <color indexed="81"/>
            <rFont val="Tahoma"/>
            <family val="2"/>
          </rPr>
          <t>Pacentes Mayores de 20 Años.</t>
        </r>
        <r>
          <rPr>
            <sz val="9"/>
            <color indexed="81"/>
            <rFont val="Tahoma"/>
            <family val="2"/>
          </rPr>
          <t xml:space="preserve">
Además, las Agendas deben estar creadas con un </t>
        </r>
        <r>
          <rPr>
            <b/>
            <sz val="9"/>
            <color indexed="81"/>
            <rFont val="Tahoma"/>
            <family val="2"/>
          </rPr>
          <t>Tipo de Atención</t>
        </r>
        <r>
          <rPr>
            <sz val="9"/>
            <color indexed="81"/>
            <rFont val="Tahoma"/>
            <family val="2"/>
          </rPr>
          <t xml:space="preserve"> diseñado especialmente para esta función, la cual se puede solicitar con la </t>
        </r>
        <r>
          <rPr>
            <b/>
            <sz val="9"/>
            <color indexed="81"/>
            <rFont val="Tahoma"/>
            <family val="2"/>
          </rPr>
          <t>Planilla Parametrización de Nodo</t>
        </r>
        <r>
          <rPr>
            <sz val="9"/>
            <color indexed="81"/>
            <rFont val="Tahoma"/>
            <family val="2"/>
          </rPr>
          <t xml:space="preserve">, pestaña </t>
        </r>
        <r>
          <rPr>
            <b/>
            <sz val="9"/>
            <color indexed="81"/>
            <rFont val="Tahoma"/>
            <family val="2"/>
          </rPr>
          <t>Tipo de Atención</t>
        </r>
        <r>
          <rPr>
            <sz val="9"/>
            <color indexed="81"/>
            <rFont val="Tahoma"/>
            <family val="2"/>
          </rPr>
          <t xml:space="preserve">, el campo </t>
        </r>
        <r>
          <rPr>
            <b/>
            <sz val="9"/>
            <color indexed="81"/>
            <rFont val="Tahoma"/>
            <family val="2"/>
          </rPr>
          <t>Contabilización REM</t>
        </r>
        <r>
          <rPr>
            <sz val="9"/>
            <color indexed="81"/>
            <rFont val="Tahoma"/>
            <family val="2"/>
          </rPr>
          <t xml:space="preserve"> debe contener el valor</t>
        </r>
        <r>
          <rPr>
            <b/>
            <sz val="9"/>
            <color indexed="81"/>
            <rFont val="Tahoma"/>
            <family val="2"/>
          </rPr>
          <t xml:space="preserve"> 1</t>
        </r>
      </text>
    </comment>
    <comment ref="C93" authorId="3" shapeId="0">
      <text>
        <r>
          <rPr>
            <sz val="9"/>
            <color indexed="81"/>
            <rFont val="Tahoma"/>
            <family val="2"/>
          </rPr>
          <t xml:space="preserve">Este dato aparecerá luego de haber registrado las </t>
        </r>
        <r>
          <rPr>
            <b/>
            <sz val="9"/>
            <color indexed="81"/>
            <rFont val="Tahoma"/>
            <family val="2"/>
          </rPr>
          <t>Citaciones como Inasistente (NSP)</t>
        </r>
        <r>
          <rPr>
            <sz val="9"/>
            <color indexed="81"/>
            <rFont val="Tahoma"/>
            <family val="2"/>
          </rPr>
          <t xml:space="preserve"> desde el </t>
        </r>
        <r>
          <rPr>
            <b/>
            <sz val="9"/>
            <color indexed="81"/>
            <rFont val="Tahoma"/>
            <family val="2"/>
          </rPr>
          <t>Modulo box, Pacientes Citados o Registro Atención Individual</t>
        </r>
        <r>
          <rPr>
            <sz val="9"/>
            <color indexed="81"/>
            <rFont val="Tahoma"/>
            <family val="2"/>
          </rPr>
          <t xml:space="preserve">, por un funcionario tipo </t>
        </r>
        <r>
          <rPr>
            <b/>
            <sz val="9"/>
            <color indexed="81"/>
            <rFont val="Tahoma"/>
            <family val="2"/>
          </rPr>
          <t>Kinesiólogo</t>
        </r>
        <r>
          <rPr>
            <sz val="9"/>
            <color indexed="81"/>
            <rFont val="Tahoma"/>
            <family val="2"/>
          </rPr>
          <t>. 
Además, las Agendas deben estar creadas con un</t>
        </r>
        <r>
          <rPr>
            <b/>
            <sz val="9"/>
            <color indexed="81"/>
            <rFont val="Tahoma"/>
            <family val="2"/>
          </rPr>
          <t xml:space="preserve"> Tipo de Atención</t>
        </r>
        <r>
          <rPr>
            <sz val="9"/>
            <color indexed="81"/>
            <rFont val="Tahoma"/>
            <family val="2"/>
          </rPr>
          <t xml:space="preserve"> diseñado especialmente para esta función, la cual se puede solicitar con la </t>
        </r>
        <r>
          <rPr>
            <b/>
            <sz val="9"/>
            <color indexed="81"/>
            <rFont val="Tahoma"/>
            <family val="2"/>
          </rPr>
          <t>Planilla Parametrización de Nodo</t>
        </r>
        <r>
          <rPr>
            <sz val="9"/>
            <color indexed="81"/>
            <rFont val="Tahoma"/>
            <family val="2"/>
          </rPr>
          <t xml:space="preserve">, pestaña </t>
        </r>
        <r>
          <rPr>
            <b/>
            <sz val="9"/>
            <color indexed="81"/>
            <rFont val="Tahoma"/>
            <family val="2"/>
          </rPr>
          <t>Tipo de Atención</t>
        </r>
        <r>
          <rPr>
            <sz val="9"/>
            <color indexed="81"/>
            <rFont val="Tahoma"/>
            <family val="2"/>
          </rPr>
          <t xml:space="preserve">, el campo </t>
        </r>
        <r>
          <rPr>
            <b/>
            <sz val="9"/>
            <color indexed="81"/>
            <rFont val="Tahoma"/>
            <family val="2"/>
          </rPr>
          <t>Contabilización REM</t>
        </r>
        <r>
          <rPr>
            <sz val="9"/>
            <color indexed="81"/>
            <rFont val="Tahoma"/>
            <family val="2"/>
          </rPr>
          <t xml:space="preserve"> debe contener el valor</t>
        </r>
        <r>
          <rPr>
            <b/>
            <sz val="9"/>
            <color indexed="81"/>
            <rFont val="Tahoma"/>
            <family val="2"/>
          </rPr>
          <t xml:space="preserve"> 1</t>
        </r>
      </text>
    </comment>
    <comment ref="D93" authorId="3" shapeId="0">
      <text>
        <r>
          <rPr>
            <sz val="9"/>
            <color indexed="81"/>
            <rFont val="Tahoma"/>
            <family val="2"/>
          </rPr>
          <t xml:space="preserve">Este dato aparecerá luego de haber registrado las </t>
        </r>
        <r>
          <rPr>
            <b/>
            <sz val="9"/>
            <color indexed="81"/>
            <rFont val="Tahoma"/>
            <family val="2"/>
          </rPr>
          <t xml:space="preserve">Citaciones como Inasistente (NSP) </t>
        </r>
        <r>
          <rPr>
            <sz val="9"/>
            <color indexed="81"/>
            <rFont val="Tahoma"/>
            <family val="2"/>
          </rPr>
          <t xml:space="preserve">desde el </t>
        </r>
        <r>
          <rPr>
            <b/>
            <sz val="9"/>
            <color indexed="81"/>
            <rFont val="Tahoma"/>
            <family val="2"/>
          </rPr>
          <t>Modulo box, Pacientes Citados o Registro Atención Individual,</t>
        </r>
        <r>
          <rPr>
            <sz val="9"/>
            <color indexed="81"/>
            <rFont val="Tahoma"/>
            <family val="2"/>
          </rPr>
          <t xml:space="preserve"> por un funcionario tipo </t>
        </r>
        <r>
          <rPr>
            <b/>
            <sz val="9"/>
            <color indexed="81"/>
            <rFont val="Tahoma"/>
            <family val="2"/>
          </rPr>
          <t xml:space="preserve">Kinesiólogo </t>
        </r>
        <r>
          <rPr>
            <sz val="9"/>
            <color indexed="81"/>
            <rFont val="Tahoma"/>
            <family val="2"/>
          </rPr>
          <t>en P</t>
        </r>
        <r>
          <rPr>
            <b/>
            <sz val="9"/>
            <color indexed="81"/>
            <rFont val="Tahoma"/>
            <family val="2"/>
          </rPr>
          <t>acientes Menores de 20 Años.</t>
        </r>
        <r>
          <rPr>
            <sz val="9"/>
            <color indexed="81"/>
            <rFont val="Tahoma"/>
            <family val="2"/>
          </rPr>
          <t xml:space="preserve">
Además, las Agendas deben estar creadas con un </t>
        </r>
        <r>
          <rPr>
            <b/>
            <sz val="9"/>
            <color indexed="81"/>
            <rFont val="Tahoma"/>
            <family val="2"/>
          </rPr>
          <t>Tipo de Atención</t>
        </r>
        <r>
          <rPr>
            <sz val="9"/>
            <color indexed="81"/>
            <rFont val="Tahoma"/>
            <family val="2"/>
          </rPr>
          <t xml:space="preserve"> diseñado especialmente para esta función, la cual se puede solicitar con la </t>
        </r>
        <r>
          <rPr>
            <b/>
            <sz val="9"/>
            <color indexed="81"/>
            <rFont val="Tahoma"/>
            <family val="2"/>
          </rPr>
          <t>Planilla Parametrización de Nodo</t>
        </r>
        <r>
          <rPr>
            <sz val="9"/>
            <color indexed="81"/>
            <rFont val="Tahoma"/>
            <family val="2"/>
          </rPr>
          <t xml:space="preserve">, pestaña </t>
        </r>
        <r>
          <rPr>
            <b/>
            <sz val="9"/>
            <color indexed="81"/>
            <rFont val="Tahoma"/>
            <family val="2"/>
          </rPr>
          <t>Tipo de Atención</t>
        </r>
        <r>
          <rPr>
            <sz val="9"/>
            <color indexed="81"/>
            <rFont val="Tahoma"/>
            <family val="2"/>
          </rPr>
          <t xml:space="preserve">, el campo </t>
        </r>
        <r>
          <rPr>
            <b/>
            <sz val="9"/>
            <color indexed="81"/>
            <rFont val="Tahoma"/>
            <family val="2"/>
          </rPr>
          <t>Contabilización REM</t>
        </r>
        <r>
          <rPr>
            <sz val="9"/>
            <color indexed="81"/>
            <rFont val="Tahoma"/>
            <family val="2"/>
          </rPr>
          <t xml:space="preserve"> debe contener el valor</t>
        </r>
        <r>
          <rPr>
            <b/>
            <sz val="9"/>
            <color indexed="81"/>
            <rFont val="Tahoma"/>
            <family val="2"/>
          </rPr>
          <t xml:space="preserve"> 1</t>
        </r>
      </text>
    </comment>
    <comment ref="E93" authorId="3" shapeId="0">
      <text>
        <r>
          <rPr>
            <sz val="9"/>
            <color indexed="81"/>
            <rFont val="Tahoma"/>
            <family val="2"/>
          </rPr>
          <t xml:space="preserve">Este dato aparecerá luego de haber registrado las </t>
        </r>
        <r>
          <rPr>
            <b/>
            <sz val="9"/>
            <color indexed="81"/>
            <rFont val="Tahoma"/>
            <family val="2"/>
          </rPr>
          <t xml:space="preserve">Citaciones como Inasistente (NSP) </t>
        </r>
        <r>
          <rPr>
            <sz val="9"/>
            <color indexed="81"/>
            <rFont val="Tahoma"/>
            <family val="2"/>
          </rPr>
          <t xml:space="preserve">desde el </t>
        </r>
        <r>
          <rPr>
            <b/>
            <sz val="9"/>
            <color indexed="81"/>
            <rFont val="Tahoma"/>
            <family val="2"/>
          </rPr>
          <t>Modulo box, Pacientes Citados o Registro Atención Individual,</t>
        </r>
        <r>
          <rPr>
            <sz val="9"/>
            <color indexed="81"/>
            <rFont val="Tahoma"/>
            <family val="2"/>
          </rPr>
          <t xml:space="preserve"> por un funcionario tipo </t>
        </r>
        <r>
          <rPr>
            <b/>
            <sz val="9"/>
            <color indexed="81"/>
            <rFont val="Tahoma"/>
            <family val="2"/>
          </rPr>
          <t>Kinesiólogo</t>
        </r>
        <r>
          <rPr>
            <sz val="9"/>
            <color indexed="81"/>
            <rFont val="Tahoma"/>
            <family val="2"/>
          </rPr>
          <t xml:space="preserve"> en </t>
        </r>
        <r>
          <rPr>
            <b/>
            <sz val="9"/>
            <color indexed="81"/>
            <rFont val="Tahoma"/>
            <family val="2"/>
          </rPr>
          <t>Pacientes Mayores de 20 Años.</t>
        </r>
        <r>
          <rPr>
            <sz val="9"/>
            <color indexed="81"/>
            <rFont val="Tahoma"/>
            <family val="2"/>
          </rPr>
          <t xml:space="preserve">
Además, las Agendas deben estar creadas con un </t>
        </r>
        <r>
          <rPr>
            <b/>
            <sz val="9"/>
            <color indexed="81"/>
            <rFont val="Tahoma"/>
            <family val="2"/>
          </rPr>
          <t xml:space="preserve">Tipo de Atención </t>
        </r>
        <r>
          <rPr>
            <sz val="9"/>
            <color indexed="81"/>
            <rFont val="Tahoma"/>
            <family val="2"/>
          </rPr>
          <t xml:space="preserve">diseñado especialmente para esta función, la cual se puede solicitar con la </t>
        </r>
        <r>
          <rPr>
            <b/>
            <sz val="9"/>
            <color indexed="81"/>
            <rFont val="Tahoma"/>
            <family val="2"/>
          </rPr>
          <t>Planilla Parametrización de Nodo</t>
        </r>
        <r>
          <rPr>
            <sz val="9"/>
            <color indexed="81"/>
            <rFont val="Tahoma"/>
            <family val="2"/>
          </rPr>
          <t xml:space="preserve">, pestaña </t>
        </r>
        <r>
          <rPr>
            <b/>
            <sz val="9"/>
            <color indexed="81"/>
            <rFont val="Tahoma"/>
            <family val="2"/>
          </rPr>
          <t>Tipo de Atención</t>
        </r>
        <r>
          <rPr>
            <sz val="9"/>
            <color indexed="81"/>
            <rFont val="Tahoma"/>
            <family val="2"/>
          </rPr>
          <t xml:space="preserve">, el campo </t>
        </r>
        <r>
          <rPr>
            <b/>
            <sz val="9"/>
            <color indexed="81"/>
            <rFont val="Tahoma"/>
            <family val="2"/>
          </rPr>
          <t>Contabilización REM</t>
        </r>
        <r>
          <rPr>
            <sz val="9"/>
            <color indexed="81"/>
            <rFont val="Tahoma"/>
            <family val="2"/>
          </rPr>
          <t xml:space="preserve"> debe contener el valor </t>
        </r>
        <r>
          <rPr>
            <b/>
            <sz val="9"/>
            <color indexed="81"/>
            <rFont val="Tahoma"/>
            <family val="2"/>
          </rPr>
          <t>1</t>
        </r>
      </text>
    </comment>
    <comment ref="C94" authorId="3" shapeId="0">
      <text>
        <r>
          <rPr>
            <sz val="9"/>
            <color indexed="81"/>
            <rFont val="Tahoma"/>
            <family val="2"/>
          </rPr>
          <t xml:space="preserve">Este dato aparecerá luego de haber registrado las </t>
        </r>
        <r>
          <rPr>
            <b/>
            <sz val="9"/>
            <color indexed="81"/>
            <rFont val="Tahoma"/>
            <family val="2"/>
          </rPr>
          <t xml:space="preserve">Citaciones como Inasistente (NSP) </t>
        </r>
        <r>
          <rPr>
            <sz val="9"/>
            <color indexed="81"/>
            <rFont val="Tahoma"/>
            <family val="2"/>
          </rPr>
          <t xml:space="preserve">desde el </t>
        </r>
        <r>
          <rPr>
            <b/>
            <sz val="9"/>
            <color indexed="81"/>
            <rFont val="Tahoma"/>
            <family val="2"/>
          </rPr>
          <t>Modulo box, Pacientes Citados o Registro Atención Individual</t>
        </r>
        <r>
          <rPr>
            <sz val="9"/>
            <color indexed="81"/>
            <rFont val="Tahoma"/>
            <family val="2"/>
          </rPr>
          <t xml:space="preserve">, por un funcionario tipo </t>
        </r>
        <r>
          <rPr>
            <b/>
            <sz val="9"/>
            <color indexed="81"/>
            <rFont val="Tahoma"/>
            <family val="2"/>
          </rPr>
          <t>Enfermera</t>
        </r>
        <r>
          <rPr>
            <sz val="9"/>
            <color indexed="81"/>
            <rFont val="Tahoma"/>
            <family val="2"/>
          </rPr>
          <t xml:space="preserve">. 
Además, las Agendas deben estar creadas con un </t>
        </r>
        <r>
          <rPr>
            <b/>
            <sz val="9"/>
            <color indexed="81"/>
            <rFont val="Tahoma"/>
            <family val="2"/>
          </rPr>
          <t xml:space="preserve">Tipo de Atención </t>
        </r>
        <r>
          <rPr>
            <sz val="9"/>
            <color indexed="81"/>
            <rFont val="Tahoma"/>
            <family val="2"/>
          </rPr>
          <t xml:space="preserve">diseñado especialmente para esta función, la cual se puede solicitar con la </t>
        </r>
        <r>
          <rPr>
            <b/>
            <sz val="9"/>
            <color indexed="81"/>
            <rFont val="Tahoma"/>
            <family val="2"/>
          </rPr>
          <t>Planilla Parametrización de Nodo</t>
        </r>
        <r>
          <rPr>
            <sz val="9"/>
            <color indexed="81"/>
            <rFont val="Tahoma"/>
            <family val="2"/>
          </rPr>
          <t xml:space="preserve">, pestaña </t>
        </r>
        <r>
          <rPr>
            <b/>
            <sz val="9"/>
            <color indexed="81"/>
            <rFont val="Tahoma"/>
            <family val="2"/>
          </rPr>
          <t>Tipo de Atención</t>
        </r>
        <r>
          <rPr>
            <sz val="9"/>
            <color indexed="81"/>
            <rFont val="Tahoma"/>
            <family val="2"/>
          </rPr>
          <t xml:space="preserve">, el campo </t>
        </r>
        <r>
          <rPr>
            <b/>
            <sz val="9"/>
            <color indexed="81"/>
            <rFont val="Tahoma"/>
            <family val="2"/>
          </rPr>
          <t>Contabilización REM</t>
        </r>
        <r>
          <rPr>
            <sz val="9"/>
            <color indexed="81"/>
            <rFont val="Tahoma"/>
            <family val="2"/>
          </rPr>
          <t xml:space="preserve"> debe contener el valor </t>
        </r>
        <r>
          <rPr>
            <b/>
            <sz val="9"/>
            <color indexed="81"/>
            <rFont val="Tahoma"/>
            <family val="2"/>
          </rPr>
          <t>1</t>
        </r>
      </text>
    </comment>
    <comment ref="D94" authorId="3" shapeId="0">
      <text>
        <r>
          <rPr>
            <sz val="9"/>
            <color indexed="81"/>
            <rFont val="Tahoma"/>
            <family val="2"/>
          </rPr>
          <t>Este dato aparecerá luego de haber registrado las</t>
        </r>
        <r>
          <rPr>
            <b/>
            <sz val="9"/>
            <color indexed="81"/>
            <rFont val="Tahoma"/>
            <family val="2"/>
          </rPr>
          <t xml:space="preserve"> Citaciones como Inasistente (NSP)</t>
        </r>
        <r>
          <rPr>
            <sz val="9"/>
            <color indexed="81"/>
            <rFont val="Tahoma"/>
            <family val="2"/>
          </rPr>
          <t xml:space="preserve"> desde el </t>
        </r>
        <r>
          <rPr>
            <b/>
            <sz val="9"/>
            <color indexed="81"/>
            <rFont val="Tahoma"/>
            <family val="2"/>
          </rPr>
          <t>Modulo box, Pacientes Citados o Registro Atención Individual,</t>
        </r>
        <r>
          <rPr>
            <sz val="9"/>
            <color indexed="81"/>
            <rFont val="Tahoma"/>
            <family val="2"/>
          </rPr>
          <t xml:space="preserve"> por un funcionario tipo </t>
        </r>
        <r>
          <rPr>
            <b/>
            <sz val="9"/>
            <color indexed="81"/>
            <rFont val="Tahoma"/>
            <family val="2"/>
          </rPr>
          <t xml:space="preserve">Enfermera </t>
        </r>
        <r>
          <rPr>
            <sz val="9"/>
            <color indexed="81"/>
            <rFont val="Tahoma"/>
            <family val="2"/>
          </rPr>
          <t>en</t>
        </r>
        <r>
          <rPr>
            <b/>
            <sz val="9"/>
            <color indexed="81"/>
            <rFont val="Tahoma"/>
            <family val="2"/>
          </rPr>
          <t xml:space="preserve"> Pacientes Menores de 20 Años.</t>
        </r>
        <r>
          <rPr>
            <sz val="9"/>
            <color indexed="81"/>
            <rFont val="Tahoma"/>
            <family val="2"/>
          </rPr>
          <t xml:space="preserve">
Además, las Agendas deben estar creadas con un</t>
        </r>
        <r>
          <rPr>
            <b/>
            <sz val="9"/>
            <color indexed="81"/>
            <rFont val="Tahoma"/>
            <family val="2"/>
          </rPr>
          <t xml:space="preserve"> Tipo de Atención</t>
        </r>
        <r>
          <rPr>
            <sz val="9"/>
            <color indexed="81"/>
            <rFont val="Tahoma"/>
            <family val="2"/>
          </rPr>
          <t xml:space="preserve"> diseñado especialmente para esta función, la cual se puede solicitar con la </t>
        </r>
        <r>
          <rPr>
            <b/>
            <sz val="9"/>
            <color indexed="81"/>
            <rFont val="Tahoma"/>
            <family val="2"/>
          </rPr>
          <t>Planilla Parametrización de Nodo</t>
        </r>
        <r>
          <rPr>
            <sz val="9"/>
            <color indexed="81"/>
            <rFont val="Tahoma"/>
            <family val="2"/>
          </rPr>
          <t xml:space="preserve">, pestaña </t>
        </r>
        <r>
          <rPr>
            <b/>
            <sz val="9"/>
            <color indexed="81"/>
            <rFont val="Tahoma"/>
            <family val="2"/>
          </rPr>
          <t>Tipo de Atención,</t>
        </r>
        <r>
          <rPr>
            <sz val="9"/>
            <color indexed="81"/>
            <rFont val="Tahoma"/>
            <family val="2"/>
          </rPr>
          <t xml:space="preserve"> el campo </t>
        </r>
        <r>
          <rPr>
            <b/>
            <sz val="9"/>
            <color indexed="81"/>
            <rFont val="Tahoma"/>
            <family val="2"/>
          </rPr>
          <t>Contabilización REM</t>
        </r>
        <r>
          <rPr>
            <sz val="9"/>
            <color indexed="81"/>
            <rFont val="Tahoma"/>
            <family val="2"/>
          </rPr>
          <t xml:space="preserve"> debe contener el valor </t>
        </r>
        <r>
          <rPr>
            <b/>
            <sz val="9"/>
            <color indexed="81"/>
            <rFont val="Tahoma"/>
            <family val="2"/>
          </rPr>
          <t>1.</t>
        </r>
      </text>
    </comment>
    <comment ref="E94" authorId="3" shapeId="0">
      <text>
        <r>
          <rPr>
            <sz val="9"/>
            <color indexed="81"/>
            <rFont val="Tahoma"/>
            <family val="2"/>
          </rPr>
          <t xml:space="preserve">Este dato aparecerá luego de haber registrado las </t>
        </r>
        <r>
          <rPr>
            <b/>
            <sz val="9"/>
            <color indexed="81"/>
            <rFont val="Tahoma"/>
            <family val="2"/>
          </rPr>
          <t>Citaciones como Inasistente (NSP)</t>
        </r>
        <r>
          <rPr>
            <sz val="9"/>
            <color indexed="81"/>
            <rFont val="Tahoma"/>
            <family val="2"/>
          </rPr>
          <t xml:space="preserve"> desde el </t>
        </r>
        <r>
          <rPr>
            <b/>
            <sz val="9"/>
            <color indexed="81"/>
            <rFont val="Tahoma"/>
            <family val="2"/>
          </rPr>
          <t>Modulo box, Pacientes Citados o Registro Atención Individual</t>
        </r>
        <r>
          <rPr>
            <sz val="9"/>
            <color indexed="81"/>
            <rFont val="Tahoma"/>
            <family val="2"/>
          </rPr>
          <t xml:space="preserve">, por un funcionario tipo </t>
        </r>
        <r>
          <rPr>
            <b/>
            <sz val="9"/>
            <color indexed="81"/>
            <rFont val="Tahoma"/>
            <family val="2"/>
          </rPr>
          <t>Enfermera</t>
        </r>
        <r>
          <rPr>
            <sz val="9"/>
            <color indexed="81"/>
            <rFont val="Tahoma"/>
            <family val="2"/>
          </rPr>
          <t xml:space="preserve"> en </t>
        </r>
        <r>
          <rPr>
            <b/>
            <sz val="9"/>
            <color indexed="81"/>
            <rFont val="Tahoma"/>
            <family val="2"/>
          </rPr>
          <t xml:space="preserve">Pacientes Mayores de 20 Años.
</t>
        </r>
        <r>
          <rPr>
            <sz val="9"/>
            <color indexed="81"/>
            <rFont val="Tahoma"/>
            <family val="2"/>
          </rPr>
          <t xml:space="preserve">
Además, las Agendas deben estar creadas con un </t>
        </r>
        <r>
          <rPr>
            <b/>
            <sz val="9"/>
            <color indexed="81"/>
            <rFont val="Tahoma"/>
            <family val="2"/>
          </rPr>
          <t>Tipo de Atención</t>
        </r>
        <r>
          <rPr>
            <sz val="9"/>
            <color indexed="81"/>
            <rFont val="Tahoma"/>
            <family val="2"/>
          </rPr>
          <t xml:space="preserve"> diseñado especialmente para esta función, la cual se puede solicitar con la </t>
        </r>
        <r>
          <rPr>
            <b/>
            <sz val="9"/>
            <color indexed="81"/>
            <rFont val="Tahoma"/>
            <family val="2"/>
          </rPr>
          <t>Planilla Parametrización de Nodo</t>
        </r>
        <r>
          <rPr>
            <sz val="9"/>
            <color indexed="81"/>
            <rFont val="Tahoma"/>
            <family val="2"/>
          </rPr>
          <t xml:space="preserve">, pestaña </t>
        </r>
        <r>
          <rPr>
            <b/>
            <sz val="9"/>
            <color indexed="81"/>
            <rFont val="Tahoma"/>
            <family val="2"/>
          </rPr>
          <t>Tipo de Atención</t>
        </r>
        <r>
          <rPr>
            <sz val="9"/>
            <color indexed="81"/>
            <rFont val="Tahoma"/>
            <family val="2"/>
          </rPr>
          <t xml:space="preserve">, el campo </t>
        </r>
        <r>
          <rPr>
            <b/>
            <sz val="9"/>
            <color indexed="81"/>
            <rFont val="Tahoma"/>
            <family val="2"/>
          </rPr>
          <t>Contabilización REM</t>
        </r>
        <r>
          <rPr>
            <sz val="9"/>
            <color indexed="81"/>
            <rFont val="Tahoma"/>
            <family val="2"/>
          </rPr>
          <t xml:space="preserve"> debe contener el valor</t>
        </r>
        <r>
          <rPr>
            <b/>
            <sz val="9"/>
            <color indexed="81"/>
            <rFont val="Tahoma"/>
            <family val="2"/>
          </rPr>
          <t xml:space="preserve"> 1.</t>
        </r>
      </text>
    </comment>
    <comment ref="B100" authorId="1" shapeId="0">
      <text>
        <r>
          <rPr>
            <sz val="9"/>
            <color indexed="81"/>
            <rFont val="Tahoma"/>
            <family val="2"/>
          </rPr>
          <t>Este dato aparecerá luego de que en la atención</t>
        </r>
        <r>
          <rPr>
            <b/>
            <sz val="9"/>
            <color indexed="81"/>
            <rFont val="Tahoma"/>
            <family val="2"/>
          </rPr>
          <t xml:space="preserve"> Registrada Modulo box, Pacientes Citados o en Módulo de Atención, Registro Atención Individual</t>
        </r>
        <r>
          <rPr>
            <sz val="9"/>
            <color indexed="81"/>
            <rFont val="Tahoma"/>
            <family val="2"/>
          </rPr>
          <t xml:space="preserve"> el profesional registre el </t>
        </r>
        <r>
          <rPr>
            <b/>
            <sz val="9"/>
            <color indexed="81"/>
            <rFont val="Tahoma"/>
            <family val="2"/>
          </rPr>
          <t>procedimiento "Espirometría Basal".</t>
        </r>
      </text>
    </comment>
    <comment ref="B101" authorId="1" shapeId="0">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el </t>
        </r>
        <r>
          <rPr>
            <b/>
            <sz val="9"/>
            <color indexed="81"/>
            <rFont val="Tahoma"/>
            <family val="2"/>
          </rPr>
          <t>procedimiento “Espirometría Post Basal”.</t>
        </r>
      </text>
    </comment>
    <comment ref="B102" authorId="1" shapeId="0">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el </t>
        </r>
        <r>
          <rPr>
            <b/>
            <sz val="9"/>
            <color indexed="81"/>
            <rFont val="Tahoma"/>
            <family val="2"/>
          </rPr>
          <t>procedimiento “Flujometría Basal”.</t>
        </r>
      </text>
    </comment>
    <comment ref="B103" authorId="1" shapeId="0">
      <text>
        <r>
          <rPr>
            <sz val="9"/>
            <color indexed="81"/>
            <rFont val="Tahoma"/>
            <family val="2"/>
          </rPr>
          <t xml:space="preserve">Este dato aparecerá luego de que en la atención </t>
        </r>
        <r>
          <rPr>
            <b/>
            <sz val="9"/>
            <color indexed="81"/>
            <rFont val="Tahoma"/>
            <family val="2"/>
          </rPr>
          <t xml:space="preserve">Registrada Modulo box, Pacientes Citados o en Módulo de Atención, Registro Atención Individual </t>
        </r>
        <r>
          <rPr>
            <sz val="9"/>
            <color indexed="81"/>
            <rFont val="Tahoma"/>
            <family val="2"/>
          </rPr>
          <t xml:space="preserve">el profesional registre el </t>
        </r>
        <r>
          <rPr>
            <b/>
            <sz val="9"/>
            <color indexed="81"/>
            <rFont val="Tahoma"/>
            <family val="2"/>
          </rPr>
          <t>procedimiento “Flujometría Post Basal”.</t>
        </r>
      </text>
    </comment>
    <comment ref="B104" authorId="1" shapeId="0">
      <text>
        <r>
          <rPr>
            <sz val="9"/>
            <color indexed="81"/>
            <rFont val="Tahoma"/>
            <family val="2"/>
          </rPr>
          <t>Este dato aparecerá luego de que en la atención</t>
        </r>
        <r>
          <rPr>
            <b/>
            <sz val="9"/>
            <color indexed="81"/>
            <rFont val="Tahoma"/>
            <family val="2"/>
          </rPr>
          <t xml:space="preserve"> Registrada Modulo box, Pacientes Citados o en Módulo de Atención, Registro Atención Individual</t>
        </r>
        <r>
          <rPr>
            <sz val="9"/>
            <color indexed="81"/>
            <rFont val="Tahoma"/>
            <family val="2"/>
          </rPr>
          <t xml:space="preserve"> el profesional registre el </t>
        </r>
        <r>
          <rPr>
            <b/>
            <sz val="9"/>
            <color indexed="81"/>
            <rFont val="Tahoma"/>
            <family val="2"/>
          </rPr>
          <t>procedimiento “Pimometría”.</t>
        </r>
      </text>
    </comment>
    <comment ref="B105" authorId="1" shapeId="0">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el </t>
        </r>
        <r>
          <rPr>
            <b/>
            <sz val="9"/>
            <color indexed="81"/>
            <rFont val="Tahoma"/>
            <family val="2"/>
          </rPr>
          <t>procedimiento “Test de Provocación con Ejercicio”.</t>
        </r>
      </text>
    </comment>
    <comment ref="B106" authorId="1" shapeId="0">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el </t>
        </r>
        <r>
          <rPr>
            <b/>
            <sz val="9"/>
            <color indexed="81"/>
            <rFont val="Tahoma"/>
            <family val="2"/>
          </rPr>
          <t>procedimiento “Test de Marcha 6 Minutos”.</t>
        </r>
      </text>
    </comment>
    <comment ref="B107" authorId="1" shapeId="0">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el </t>
        </r>
        <r>
          <rPr>
            <b/>
            <sz val="9"/>
            <color indexed="81"/>
            <rFont val="Tahoma"/>
            <family val="2"/>
          </rPr>
          <t>procedimiento “Sesiones de Kinesioterapia o Sesiones de Kinesioterapia Respiratoria”.</t>
        </r>
      </text>
    </comment>
    <comment ref="B108" authorId="4" shapeId="0">
      <text>
        <r>
          <rPr>
            <sz val="9"/>
            <color indexed="81"/>
            <rFont val="Tahoma"/>
            <family val="2"/>
          </rPr>
          <t xml:space="preserve">Este dato aparecerá luego de que en la atención Registrada </t>
        </r>
        <r>
          <rPr>
            <b/>
            <sz val="9"/>
            <color indexed="81"/>
            <rFont val="Tahoma"/>
            <family val="2"/>
          </rPr>
          <t>Modulo box, Pacientes Citados o en Módulo de Atención, Registro Atención Individual</t>
        </r>
        <r>
          <rPr>
            <sz val="9"/>
            <color indexed="81"/>
            <rFont val="Tahoma"/>
            <family val="2"/>
          </rPr>
          <t xml:space="preserve"> el profesional registre el procedimiento “</t>
        </r>
        <r>
          <rPr>
            <b/>
            <sz val="9"/>
            <color indexed="81"/>
            <rFont val="Tahoma"/>
            <family val="2"/>
          </rPr>
          <t>Toma de Muestra Secrición Mucosa o Bronquíal</t>
        </r>
        <r>
          <rPr>
            <sz val="9"/>
            <color indexed="81"/>
            <rFont val="Tahoma"/>
            <family val="2"/>
          </rPr>
          <t>”.</t>
        </r>
      </text>
    </comment>
    <comment ref="B113" authorId="1"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“DERIVACION DE PACIENTES SEGÚN DESTINO"</t>
        </r>
        <r>
          <rPr>
            <sz val="9"/>
            <color indexed="81"/>
            <rFont val="Tahoma"/>
            <family val="2"/>
          </rPr>
          <t xml:space="preserve"> el valor </t>
        </r>
        <r>
          <rPr>
            <b/>
            <sz val="9"/>
            <color indexed="81"/>
            <rFont val="Tahoma"/>
            <family val="2"/>
          </rPr>
          <t>UNIDAD EMERGENCIA HOSPITALARIA.</t>
        </r>
        <r>
          <rPr>
            <sz val="9"/>
            <color indexed="81"/>
            <rFont val="Tahoma"/>
            <family val="2"/>
          </rPr>
          <t xml:space="preserve">
</t>
        </r>
      </text>
    </comment>
    <comment ref="B114" authorId="1"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“DERIVACION DE PACIENTES SEGÚN DESTINO"</t>
        </r>
        <r>
          <rPr>
            <sz val="9"/>
            <color indexed="81"/>
            <rFont val="Tahoma"/>
            <family val="2"/>
          </rPr>
          <t xml:space="preserve"> el valor </t>
        </r>
        <r>
          <rPr>
            <b/>
            <sz val="9"/>
            <color indexed="81"/>
            <rFont val="Tahoma"/>
            <family val="2"/>
          </rPr>
          <t>SAPU.</t>
        </r>
        <r>
          <rPr>
            <sz val="9"/>
            <color indexed="81"/>
            <rFont val="Tahoma"/>
            <family val="2"/>
          </rPr>
          <t xml:space="preserve">
</t>
        </r>
      </text>
    </comment>
    <comment ref="B115" authorId="1"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“DERIVACION DE PACIENTES SEGÚN DESTINO"</t>
        </r>
        <r>
          <rPr>
            <sz val="9"/>
            <color indexed="81"/>
            <rFont val="Tahoma"/>
            <family val="2"/>
          </rPr>
          <t xml:space="preserve"> el valor </t>
        </r>
        <r>
          <rPr>
            <b/>
            <sz val="9"/>
            <color indexed="81"/>
            <rFont val="Tahoma"/>
            <family val="2"/>
          </rPr>
          <t>CAE/ CDT /CRS.</t>
        </r>
        <r>
          <rPr>
            <sz val="9"/>
            <color indexed="81"/>
            <rFont val="Tahoma"/>
            <family val="2"/>
          </rPr>
          <t xml:space="preserve">
</t>
        </r>
      </text>
    </comment>
    <comment ref="B120" authorId="4" shapeId="0">
      <text>
        <r>
          <rPr>
            <sz val="9"/>
            <color indexed="81"/>
            <rFont val="Tahoma"/>
            <family val="2"/>
          </rPr>
          <t xml:space="preserve">Este dato aparecerá luego de que en la atención Registrada </t>
        </r>
        <r>
          <rPr>
            <b/>
            <sz val="9"/>
            <color indexed="81"/>
            <rFont val="Tahoma"/>
            <family val="2"/>
          </rPr>
          <t xml:space="preserve">Modulo box, Pacientes Citados o Agregar documentos a una atención </t>
        </r>
        <r>
          <rPr>
            <sz val="9"/>
            <color indexed="81"/>
            <rFont val="Tahoma"/>
            <family val="2"/>
          </rPr>
          <t xml:space="preserve">el profesional registre lo siguiente; </t>
        </r>
        <r>
          <rPr>
            <b/>
            <sz val="9"/>
            <color indexed="81"/>
            <rFont val="Tahoma"/>
            <family val="2"/>
          </rPr>
          <t xml:space="preserve">
</t>
        </r>
        <r>
          <rPr>
            <sz val="9"/>
            <color indexed="81"/>
            <rFont val="Tahoma"/>
            <family val="2"/>
          </rPr>
          <t xml:space="preserve">
Formulario de</t>
        </r>
        <r>
          <rPr>
            <b/>
            <sz val="9"/>
            <color indexed="81"/>
            <rFont val="Tahoma"/>
            <family val="2"/>
          </rPr>
          <t xml:space="preserve"> Control de Otros Programas de Salud </t>
        </r>
        <r>
          <rPr>
            <sz val="9"/>
            <color indexed="81"/>
            <rFont val="Tahoma"/>
            <family val="2"/>
          </rPr>
          <t xml:space="preserve">el campo </t>
        </r>
        <r>
          <rPr>
            <b/>
            <sz val="9"/>
            <color indexed="81"/>
            <rFont val="Tahoma"/>
            <family val="2"/>
          </rPr>
          <t xml:space="preserve">“Recepción de Pacientes Según Origen" </t>
        </r>
        <r>
          <rPr>
            <sz val="9"/>
            <color indexed="81"/>
            <rFont val="Tahoma"/>
            <family val="2"/>
          </rPr>
          <t>el valor</t>
        </r>
        <r>
          <rPr>
            <b/>
            <sz val="9"/>
            <color indexed="81"/>
            <rFont val="Tahoma"/>
            <family val="2"/>
          </rPr>
          <t xml:space="preserve"> Unidad de Emergencia Hospitalaria.</t>
        </r>
      </text>
    </comment>
    <comment ref="B121" authorId="4" shapeId="0">
      <text>
        <r>
          <rPr>
            <sz val="9"/>
            <color indexed="81"/>
            <rFont val="Tahoma"/>
            <family val="2"/>
          </rPr>
          <t>Este dato aparecerá luego de que en la atención Registrada</t>
        </r>
        <r>
          <rPr>
            <b/>
            <sz val="9"/>
            <color indexed="81"/>
            <rFont val="Tahoma"/>
            <family val="2"/>
          </rPr>
          <t xml:space="preserve"> Modulo box, Pacientes Citados o Agregar documentos a una atención</t>
        </r>
        <r>
          <rPr>
            <sz val="9"/>
            <color indexed="81"/>
            <rFont val="Tahoma"/>
            <family val="2"/>
          </rPr>
          <t xml:space="preserve"> el profesional registre lo siguiente; </t>
        </r>
        <r>
          <rPr>
            <b/>
            <sz val="9"/>
            <color indexed="81"/>
            <rFont val="Tahoma"/>
            <family val="2"/>
          </rPr>
          <t xml:space="preserve">
</t>
        </r>
        <r>
          <rPr>
            <sz val="9"/>
            <color indexed="81"/>
            <rFont val="Tahoma"/>
            <family val="2"/>
          </rPr>
          <t xml:space="preserve">
Formulario de</t>
        </r>
        <r>
          <rPr>
            <b/>
            <sz val="9"/>
            <color indexed="81"/>
            <rFont val="Tahoma"/>
            <family val="2"/>
          </rPr>
          <t xml:space="preserve"> Control de Otros Programas de Salud</t>
        </r>
        <r>
          <rPr>
            <sz val="9"/>
            <color indexed="81"/>
            <rFont val="Tahoma"/>
            <family val="2"/>
          </rPr>
          <t xml:space="preserve"> el campo</t>
        </r>
        <r>
          <rPr>
            <b/>
            <sz val="9"/>
            <color indexed="81"/>
            <rFont val="Tahoma"/>
            <family val="2"/>
          </rPr>
          <t xml:space="preserve"> “Recepción de Pacientes Según Origen"</t>
        </r>
        <r>
          <rPr>
            <sz val="9"/>
            <color indexed="81"/>
            <rFont val="Tahoma"/>
            <family val="2"/>
          </rPr>
          <t xml:space="preserve"> el valor</t>
        </r>
        <r>
          <rPr>
            <b/>
            <sz val="9"/>
            <color indexed="81"/>
            <rFont val="Tahoma"/>
            <family val="2"/>
          </rPr>
          <t xml:space="preserve"> SAPU.</t>
        </r>
      </text>
    </comment>
    <comment ref="B122" authorId="4" shapeId="0">
      <text>
        <r>
          <rPr>
            <sz val="9"/>
            <color indexed="81"/>
            <rFont val="Tahoma"/>
            <family val="2"/>
          </rPr>
          <t>Este dato aparecerá luego de que en la atención Registrada</t>
        </r>
        <r>
          <rPr>
            <b/>
            <sz val="9"/>
            <color indexed="81"/>
            <rFont val="Tahoma"/>
            <family val="2"/>
          </rPr>
          <t xml:space="preserve"> Modulo box, Pacientes Citados o Agregar documentos a una atención </t>
        </r>
        <r>
          <rPr>
            <sz val="9"/>
            <color indexed="81"/>
            <rFont val="Tahoma"/>
            <family val="2"/>
          </rPr>
          <t xml:space="preserve">el profesional registre lo siguiente; 
Formulario de </t>
        </r>
        <r>
          <rPr>
            <b/>
            <sz val="9"/>
            <color indexed="81"/>
            <rFont val="Tahoma"/>
            <family val="2"/>
          </rPr>
          <t xml:space="preserve">Control de Otros Programas de Salud el campo “Recepción de Pacientes Según Origen" </t>
        </r>
        <r>
          <rPr>
            <sz val="9"/>
            <color indexed="81"/>
            <rFont val="Tahoma"/>
            <family val="2"/>
          </rPr>
          <t>el valor</t>
        </r>
        <r>
          <rPr>
            <b/>
            <sz val="9"/>
            <color indexed="81"/>
            <rFont val="Tahoma"/>
            <family val="2"/>
          </rPr>
          <t xml:space="preserve"> Consulta de Morbilidad.</t>
        </r>
      </text>
    </comment>
    <comment ref="B123" authorId="4" shapeId="0">
      <text>
        <r>
          <rPr>
            <sz val="9"/>
            <color indexed="81"/>
            <rFont val="Tahoma"/>
            <family val="2"/>
          </rPr>
          <t>Este dato aparecerá luego de que en la atención Registrada</t>
        </r>
        <r>
          <rPr>
            <b/>
            <sz val="9"/>
            <color indexed="81"/>
            <rFont val="Tahoma"/>
            <family val="2"/>
          </rPr>
          <t xml:space="preserve"> Modulo box, Pacientes Citados o Agregar documentos a una atención </t>
        </r>
        <r>
          <rPr>
            <sz val="9"/>
            <color indexed="81"/>
            <rFont val="Tahoma"/>
            <family val="2"/>
          </rPr>
          <t xml:space="preserve">el profesional registre lo siguiente; </t>
        </r>
        <r>
          <rPr>
            <b/>
            <sz val="9"/>
            <color indexed="81"/>
            <rFont val="Tahoma"/>
            <family val="2"/>
          </rPr>
          <t xml:space="preserve">
</t>
        </r>
        <r>
          <rPr>
            <sz val="9"/>
            <color indexed="81"/>
            <rFont val="Tahoma"/>
            <family val="2"/>
          </rPr>
          <t xml:space="preserve">Formulario de </t>
        </r>
        <r>
          <rPr>
            <b/>
            <sz val="9"/>
            <color indexed="81"/>
            <rFont val="Tahoma"/>
            <family val="2"/>
          </rPr>
          <t xml:space="preserve">Control de Otros Programas de Salud </t>
        </r>
        <r>
          <rPr>
            <sz val="9"/>
            <color indexed="81"/>
            <rFont val="Tahoma"/>
            <family val="2"/>
          </rPr>
          <t>el campo</t>
        </r>
        <r>
          <rPr>
            <b/>
            <sz val="9"/>
            <color indexed="81"/>
            <rFont val="Tahoma"/>
            <family val="2"/>
          </rPr>
          <t xml:space="preserve"> “Recepción de Pacientes Según Origen" </t>
        </r>
        <r>
          <rPr>
            <sz val="9"/>
            <color indexed="81"/>
            <rFont val="Tahoma"/>
            <family val="2"/>
          </rPr>
          <t xml:space="preserve">el valor </t>
        </r>
        <r>
          <rPr>
            <b/>
            <sz val="9"/>
            <color indexed="81"/>
            <rFont val="Tahoma"/>
            <family val="2"/>
          </rPr>
          <t>CAE/CDR/CRS.</t>
        </r>
      </text>
    </comment>
    <comment ref="B124" authorId="4" shapeId="0">
      <text>
        <r>
          <rPr>
            <sz val="9"/>
            <color indexed="81"/>
            <rFont val="Tahoma"/>
            <family val="2"/>
          </rPr>
          <t>Este dato aparecerá luego de que en la atención Registrada</t>
        </r>
        <r>
          <rPr>
            <b/>
            <sz val="9"/>
            <color indexed="81"/>
            <rFont val="Tahoma"/>
            <family val="2"/>
          </rPr>
          <t xml:space="preserve"> Modulo box, Pacientes Citados o Agregar documentos a una atención </t>
        </r>
        <r>
          <rPr>
            <sz val="9"/>
            <color indexed="81"/>
            <rFont val="Tahoma"/>
            <family val="2"/>
          </rPr>
          <t xml:space="preserve">el profesional registre lo siguiente; </t>
        </r>
        <r>
          <rPr>
            <b/>
            <sz val="9"/>
            <color indexed="81"/>
            <rFont val="Tahoma"/>
            <family val="2"/>
          </rPr>
          <t xml:space="preserve">
</t>
        </r>
        <r>
          <rPr>
            <sz val="9"/>
            <color indexed="81"/>
            <rFont val="Tahoma"/>
            <family val="2"/>
          </rPr>
          <t xml:space="preserve">Formulario de </t>
        </r>
        <r>
          <rPr>
            <b/>
            <sz val="9"/>
            <color indexed="81"/>
            <rFont val="Tahoma"/>
            <family val="2"/>
          </rPr>
          <t xml:space="preserve">Control de Otros Programas de Salud </t>
        </r>
        <r>
          <rPr>
            <sz val="9"/>
            <color indexed="81"/>
            <rFont val="Tahoma"/>
            <family val="2"/>
          </rPr>
          <t xml:space="preserve">el campo </t>
        </r>
        <r>
          <rPr>
            <b/>
            <sz val="9"/>
            <color indexed="81"/>
            <rFont val="Tahoma"/>
            <family val="2"/>
          </rPr>
          <t xml:space="preserve">“Recepción de Pacientes Según Origen" </t>
        </r>
        <r>
          <rPr>
            <sz val="9"/>
            <color indexed="81"/>
            <rFont val="Tahoma"/>
            <family val="2"/>
          </rPr>
          <t>el valor</t>
        </r>
        <r>
          <rPr>
            <b/>
            <sz val="9"/>
            <color indexed="81"/>
            <rFont val="Tahoma"/>
            <family val="2"/>
          </rPr>
          <t xml:space="preserve"> Extrasistema.</t>
        </r>
      </text>
    </comment>
    <comment ref="B129" authorId="1" shapeId="0">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actividad </t>
        </r>
        <r>
          <rPr>
            <b/>
            <sz val="9"/>
            <color indexed="81"/>
            <rFont val="Tahoma"/>
            <family val="2"/>
          </rPr>
          <t>Hospitalización Abreviada</t>
        </r>
        <r>
          <rPr>
            <sz val="9"/>
            <color indexed="81"/>
            <rFont val="Tahoma"/>
            <family val="2"/>
          </rPr>
          <t xml:space="preserve"> o </t>
        </r>
        <r>
          <rPr>
            <b/>
            <sz val="9"/>
            <color indexed="81"/>
            <rFont val="Tahoma"/>
            <family val="2"/>
          </rPr>
          <t>Intervención en Crisis Respiratoria (Leve o Moderada).</t>
        </r>
        <r>
          <rPr>
            <sz val="9"/>
            <color indexed="81"/>
            <rFont val="Tahoma"/>
            <family val="2"/>
          </rPr>
          <t xml:space="preserve"> 
Y en el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Sindrome Bronquial Obstructivo?"</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 recurrente?</t>
        </r>
        <r>
          <rPr>
            <sz val="9"/>
            <color indexed="81"/>
            <rFont val="Tahoma"/>
            <family val="2"/>
          </rPr>
          <t xml:space="preserve"> el valor </t>
        </r>
        <r>
          <rPr>
            <b/>
            <sz val="9"/>
            <color indexed="81"/>
            <rFont val="Tahoma"/>
            <family val="2"/>
          </rPr>
          <t>No</t>
        </r>
        <r>
          <rPr>
            <sz val="9"/>
            <color indexed="81"/>
            <rFont val="Tahoma"/>
            <family val="2"/>
          </rPr>
          <t xml:space="preserve">.
</t>
        </r>
      </text>
    </comment>
    <comment ref="AK129" authorId="2" shapeId="0">
      <text>
        <r>
          <rPr>
            <sz val="9"/>
            <color indexed="81"/>
            <rFont val="Tahoma"/>
            <family val="2"/>
          </rPr>
          <t xml:space="preserve">Este dato aparecerá luego de que en la atención Registrada Modulo box, </t>
        </r>
        <r>
          <rPr>
            <b/>
            <sz val="9"/>
            <color indexed="81"/>
            <rFont val="Tahoma"/>
            <family val="2"/>
          </rPr>
          <t>Pacientes Citados o en Módulo de Atención, Registro Atención Individua</t>
        </r>
        <r>
          <rPr>
            <sz val="9"/>
            <color indexed="81"/>
            <rFont val="Tahoma"/>
            <family val="2"/>
          </rPr>
          <t xml:space="preserve">l el profesional registre la actividad </t>
        </r>
        <r>
          <rPr>
            <b/>
            <sz val="9"/>
            <color indexed="81"/>
            <rFont val="Tahoma"/>
            <family val="2"/>
          </rPr>
          <t xml:space="preserve">Hospitalización Abreviada o Intervención en Crisis Respiratoria (Leve o Moderada) </t>
        </r>
        <r>
          <rPr>
            <sz val="9"/>
            <color indexed="81"/>
            <rFont val="Tahoma"/>
            <family val="2"/>
          </rPr>
          <t>mas la</t>
        </r>
        <r>
          <rPr>
            <b/>
            <sz val="9"/>
            <color indexed="81"/>
            <rFont val="Tahoma"/>
            <family val="2"/>
          </rPr>
          <t xml:space="preserve"> actividad: Campaña de Invierno.
</t>
        </r>
        <r>
          <rPr>
            <sz val="9"/>
            <color indexed="81"/>
            <rFont val="Tahoma"/>
            <family val="2"/>
          </rPr>
          <t xml:space="preserve">
Y en el </t>
        </r>
        <r>
          <rPr>
            <b/>
            <sz val="9"/>
            <color indexed="81"/>
            <rFont val="Tahoma"/>
            <family val="2"/>
          </rPr>
          <t>Formulario de Control de Otros Programas de Salud el campo “¿Padece de Sindrome Bronquial Obstructivo?" el valor SI y en el campo “¿Es recurrente? el valor No.</t>
        </r>
        <r>
          <rPr>
            <sz val="9"/>
            <color indexed="81"/>
            <rFont val="Tahoma"/>
            <family val="2"/>
          </rPr>
          <t xml:space="preserve">
</t>
        </r>
      </text>
    </comment>
    <comment ref="B130" authorId="1" shapeId="0">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actividad </t>
        </r>
        <r>
          <rPr>
            <b/>
            <sz val="9"/>
            <color indexed="81"/>
            <rFont val="Tahoma"/>
            <family val="2"/>
          </rPr>
          <t>Hospitalización Abreviada</t>
        </r>
        <r>
          <rPr>
            <sz val="9"/>
            <color indexed="81"/>
            <rFont val="Tahoma"/>
            <family val="2"/>
          </rPr>
          <t xml:space="preserve"> o </t>
        </r>
        <r>
          <rPr>
            <b/>
            <sz val="9"/>
            <color indexed="81"/>
            <rFont val="Tahoma"/>
            <family val="2"/>
          </rPr>
          <t xml:space="preserve">Intervención en Crisis Respiratoria (Leve o Moderada). </t>
        </r>
        <r>
          <rPr>
            <sz val="9"/>
            <color indexed="81"/>
            <rFont val="Tahoma"/>
            <family val="2"/>
          </rPr>
          <t xml:space="preserve">
Y en el Formulario de</t>
        </r>
        <r>
          <rPr>
            <b/>
            <sz val="9"/>
            <color indexed="81"/>
            <rFont val="Tahoma"/>
            <family val="2"/>
          </rPr>
          <t xml:space="preserve"> Control de Otros Programas de Salud</t>
        </r>
        <r>
          <rPr>
            <sz val="9"/>
            <color indexed="81"/>
            <rFont val="Tahoma"/>
            <family val="2"/>
          </rPr>
          <t xml:space="preserve"> el campo </t>
        </r>
        <r>
          <rPr>
            <b/>
            <sz val="9"/>
            <color indexed="81"/>
            <rFont val="Tahoma"/>
            <family val="2"/>
          </rPr>
          <t>“¿Padece de Sindrome Bronquial Obstructivo?"</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 recurrente?</t>
        </r>
        <r>
          <rPr>
            <sz val="9"/>
            <color indexed="81"/>
            <rFont val="Tahoma"/>
            <family val="2"/>
          </rPr>
          <t xml:space="preserve"> el valor </t>
        </r>
        <r>
          <rPr>
            <b/>
            <sz val="9"/>
            <color indexed="81"/>
            <rFont val="Tahoma"/>
            <family val="2"/>
          </rPr>
          <t xml:space="preserve">Sí </t>
        </r>
        <r>
          <rPr>
            <sz val="9"/>
            <color indexed="81"/>
            <rFont val="Tahoma"/>
            <family val="2"/>
          </rPr>
          <t>y en el campo</t>
        </r>
        <r>
          <rPr>
            <b/>
            <sz val="9"/>
            <color indexed="81"/>
            <rFont val="Tahoma"/>
            <family val="2"/>
          </rPr>
          <t xml:space="preserve"> Gravedad SBOR </t>
        </r>
        <r>
          <rPr>
            <sz val="9"/>
            <color indexed="81"/>
            <rFont val="Tahoma"/>
            <family val="2"/>
          </rPr>
          <t xml:space="preserve">el valor </t>
        </r>
        <r>
          <rPr>
            <b/>
            <sz val="9"/>
            <color indexed="81"/>
            <rFont val="Tahoma"/>
            <family val="2"/>
          </rPr>
          <t>Leve, Moderado o Severo</t>
        </r>
        <r>
          <rPr>
            <sz val="9"/>
            <color indexed="81"/>
            <rFont val="Tahoma"/>
            <family val="2"/>
          </rPr>
          <t xml:space="preserve">
</t>
        </r>
      </text>
    </comment>
    <comment ref="AK130" authorId="2" shapeId="0">
      <text>
        <r>
          <rPr>
            <sz val="9"/>
            <color indexed="81"/>
            <rFont val="Tahoma"/>
            <family val="2"/>
          </rPr>
          <t>Este dato aparecerá luego de que en la atención</t>
        </r>
        <r>
          <rPr>
            <b/>
            <sz val="9"/>
            <color indexed="81"/>
            <rFont val="Tahoma"/>
            <family val="2"/>
          </rPr>
          <t xml:space="preserve"> Registrada Modulo box, Pacientes Citados o en Módulo de Atención, Registro Atención Individua</t>
        </r>
        <r>
          <rPr>
            <sz val="9"/>
            <color indexed="81"/>
            <rFont val="Tahoma"/>
            <family val="2"/>
          </rPr>
          <t xml:space="preserve">l el profesional registre la </t>
        </r>
        <r>
          <rPr>
            <b/>
            <sz val="9"/>
            <color indexed="81"/>
            <rFont val="Tahoma"/>
            <family val="2"/>
          </rPr>
          <t xml:space="preserve">Actividad Hospitalización Abreviada o Intervención en Crisis Respiratoria (Leve o Moderada) </t>
        </r>
        <r>
          <rPr>
            <sz val="9"/>
            <color indexed="81"/>
            <rFont val="Tahoma"/>
            <family val="2"/>
          </rPr>
          <t xml:space="preserve">más la </t>
        </r>
        <r>
          <rPr>
            <b/>
            <sz val="9"/>
            <color indexed="81"/>
            <rFont val="Tahoma"/>
            <family val="2"/>
          </rPr>
          <t>Actividad: Campaña de Invierno.</t>
        </r>
        <r>
          <rPr>
            <sz val="9"/>
            <color indexed="81"/>
            <rFont val="Tahoma"/>
            <family val="2"/>
          </rPr>
          <t xml:space="preserve">
Y en el </t>
        </r>
        <r>
          <rPr>
            <b/>
            <sz val="9"/>
            <color indexed="81"/>
            <rFont val="Tahoma"/>
            <family val="2"/>
          </rPr>
          <t xml:space="preserve">Formulario de Control de Otros Programas de Salud el campo “¿Padece de Sindrome Bronquial Obstructivo?" el valor SI y en el campo “¿Es recurrente? el valor Sí.
</t>
        </r>
      </text>
    </comment>
    <comment ref="B131" authorId="1" shapeId="0">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actividad </t>
        </r>
        <r>
          <rPr>
            <b/>
            <sz val="9"/>
            <color indexed="81"/>
            <rFont val="Tahoma"/>
            <family val="2"/>
          </rPr>
          <t>Hospitalización Abreviada</t>
        </r>
        <r>
          <rPr>
            <sz val="9"/>
            <color indexed="81"/>
            <rFont val="Tahoma"/>
            <family val="2"/>
          </rPr>
          <t xml:space="preserve"> o </t>
        </r>
        <r>
          <rPr>
            <b/>
            <sz val="9"/>
            <color indexed="81"/>
            <rFont val="Tahoma"/>
            <family val="2"/>
          </rPr>
          <t>Intervención en Crisis Respiratoria (Leve o Moderada)</t>
        </r>
        <r>
          <rPr>
            <sz val="9"/>
            <color indexed="81"/>
            <rFont val="Tahoma"/>
            <family val="2"/>
          </rPr>
          <t xml:space="preserve">. 
Y en el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Asma Bronquial?"</t>
        </r>
        <r>
          <rPr>
            <sz val="9"/>
            <color indexed="81"/>
            <rFont val="Tahoma"/>
            <family val="2"/>
          </rPr>
          <t xml:space="preserve"> el valor </t>
        </r>
        <r>
          <rPr>
            <b/>
            <sz val="9"/>
            <color indexed="81"/>
            <rFont val="Tahoma"/>
            <family val="2"/>
          </rPr>
          <t xml:space="preserve">SI </t>
        </r>
        <r>
          <rPr>
            <sz val="9"/>
            <color indexed="81"/>
            <rFont val="Tahoma"/>
            <family val="2"/>
          </rPr>
          <t>y en el campo</t>
        </r>
        <r>
          <rPr>
            <b/>
            <sz val="9"/>
            <color indexed="81"/>
            <rFont val="Tahoma"/>
            <family val="2"/>
          </rPr>
          <t xml:space="preserve"> Gravedad SBOR </t>
        </r>
        <r>
          <rPr>
            <sz val="9"/>
            <color indexed="81"/>
            <rFont val="Tahoma"/>
            <family val="2"/>
          </rPr>
          <t xml:space="preserve">el valor </t>
        </r>
        <r>
          <rPr>
            <b/>
            <sz val="9"/>
            <color indexed="81"/>
            <rFont val="Tahoma"/>
            <family val="2"/>
          </rPr>
          <t xml:space="preserve">Leve, Moderado o Severo.
</t>
        </r>
        <r>
          <rPr>
            <sz val="9"/>
            <color indexed="81"/>
            <rFont val="Tahoma"/>
            <family val="2"/>
          </rPr>
          <t xml:space="preserve">
</t>
        </r>
      </text>
    </comment>
    <comment ref="AK131" authorId="2" shapeId="0">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t>
        </r>
        <r>
          <rPr>
            <sz val="9"/>
            <color indexed="81"/>
            <rFont val="Tahoma"/>
            <family val="2"/>
          </rPr>
          <t xml:space="preserve">l el profesional registre la actividad </t>
        </r>
        <r>
          <rPr>
            <b/>
            <sz val="9"/>
            <color indexed="81"/>
            <rFont val="Tahoma"/>
            <family val="2"/>
          </rPr>
          <t xml:space="preserve">Hospitalización Abreviada o Intervención en Crisis Respiratoria (Leve o Moderada) </t>
        </r>
        <r>
          <rPr>
            <sz val="9"/>
            <color indexed="81"/>
            <rFont val="Tahoma"/>
            <family val="2"/>
          </rPr>
          <t xml:space="preserve">más la </t>
        </r>
        <r>
          <rPr>
            <b/>
            <sz val="9"/>
            <color indexed="81"/>
            <rFont val="Tahoma"/>
            <family val="2"/>
          </rPr>
          <t>Actividad: Campaña de Invierno.</t>
        </r>
        <r>
          <rPr>
            <sz val="9"/>
            <color indexed="81"/>
            <rFont val="Tahoma"/>
            <family val="2"/>
          </rPr>
          <t xml:space="preserve">
Y en el </t>
        </r>
        <r>
          <rPr>
            <b/>
            <sz val="9"/>
            <color indexed="81"/>
            <rFont val="Tahoma"/>
            <family val="2"/>
          </rPr>
          <t>Formulario de Control de Otros Programas de Salud el campo “¿Padece de Asma Bronquial?" el valor S</t>
        </r>
        <r>
          <rPr>
            <sz val="9"/>
            <color indexed="81"/>
            <rFont val="Tahoma"/>
            <family val="2"/>
          </rPr>
          <t xml:space="preserve">I.
</t>
        </r>
      </text>
    </comment>
    <comment ref="B132" authorId="1" shapeId="0">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t>
        </r>
        <r>
          <rPr>
            <b/>
            <sz val="9"/>
            <color indexed="81"/>
            <rFont val="Tahoma"/>
            <family val="2"/>
          </rPr>
          <t xml:space="preserve">actividad Hospitalización Abreviada o Intervención en Crisis Respiratoria (Leve o Moderada). </t>
        </r>
        <r>
          <rPr>
            <sz val="9"/>
            <color indexed="81"/>
            <rFont val="Tahoma"/>
            <family val="2"/>
          </rPr>
          <t xml:space="preserve">
Y en el Formulario de </t>
        </r>
        <r>
          <rPr>
            <b/>
            <sz val="9"/>
            <color indexed="81"/>
            <rFont val="Tahoma"/>
            <family val="2"/>
          </rPr>
          <t>Control de Otros Programas de Salu</t>
        </r>
        <r>
          <rPr>
            <sz val="9"/>
            <color indexed="81"/>
            <rFont val="Tahoma"/>
            <family val="2"/>
          </rPr>
          <t>d el campo</t>
        </r>
        <r>
          <rPr>
            <b/>
            <sz val="9"/>
            <color indexed="81"/>
            <rFont val="Tahoma"/>
            <family val="2"/>
          </rPr>
          <t xml:space="preserve"> “¿Padece de Neumonía?"</t>
        </r>
        <r>
          <rPr>
            <sz val="9"/>
            <color indexed="81"/>
            <rFont val="Tahoma"/>
            <family val="2"/>
          </rPr>
          <t xml:space="preserve"> el valor </t>
        </r>
        <r>
          <rPr>
            <b/>
            <sz val="9"/>
            <color indexed="81"/>
            <rFont val="Tahoma"/>
            <family val="2"/>
          </rPr>
          <t>SI</t>
        </r>
        <r>
          <rPr>
            <sz val="9"/>
            <color indexed="81"/>
            <rFont val="Tahoma"/>
            <family val="2"/>
          </rPr>
          <t xml:space="preserve">.
</t>
        </r>
      </text>
    </comment>
    <comment ref="AK132" authorId="2" shapeId="0">
      <text>
        <r>
          <rPr>
            <sz val="9"/>
            <color indexed="81"/>
            <rFont val="Tahoma"/>
            <family val="2"/>
          </rPr>
          <t xml:space="preserve">Este dato aparecerá luego de que en la atención Registrada Modulo box, Pacientes Citados o en Módulo de Atención, Registro Atención Individual el profesional registre la actividad </t>
        </r>
        <r>
          <rPr>
            <b/>
            <sz val="9"/>
            <color indexed="81"/>
            <rFont val="Tahoma"/>
            <family val="2"/>
          </rPr>
          <t xml:space="preserve">Hospitalización Abreviada o Intervención en Crisis Respiratoria (Leve o Moderada) </t>
        </r>
        <r>
          <rPr>
            <sz val="9"/>
            <color indexed="81"/>
            <rFont val="Tahoma"/>
            <family val="2"/>
          </rPr>
          <t xml:space="preserve">más la </t>
        </r>
        <r>
          <rPr>
            <b/>
            <sz val="9"/>
            <color indexed="81"/>
            <rFont val="Tahoma"/>
            <family val="2"/>
          </rPr>
          <t>Actividad: Campaña de Invierno.</t>
        </r>
        <r>
          <rPr>
            <sz val="9"/>
            <color indexed="81"/>
            <rFont val="Tahoma"/>
            <family val="2"/>
          </rPr>
          <t xml:space="preserve">
Y en el </t>
        </r>
        <r>
          <rPr>
            <b/>
            <sz val="9"/>
            <color indexed="81"/>
            <rFont val="Tahoma"/>
            <family val="2"/>
          </rPr>
          <t>Formulario de Control de Otros Programas de Salud el campo “¿Padece de Neumonía?" el valor SI.</t>
        </r>
        <r>
          <rPr>
            <sz val="9"/>
            <color indexed="81"/>
            <rFont val="Tahoma"/>
            <family val="2"/>
          </rPr>
          <t xml:space="preserve">
</t>
        </r>
      </text>
    </comment>
    <comment ref="B133" authorId="1" shapeId="0">
      <text>
        <r>
          <rPr>
            <sz val="9"/>
            <color indexed="81"/>
            <rFont val="Tahoma"/>
            <family val="2"/>
          </rPr>
          <t xml:space="preserve">Este dato aparecerá luego de que en la atención </t>
        </r>
        <r>
          <rPr>
            <b/>
            <sz val="9"/>
            <color indexed="81"/>
            <rFont val="Tahoma"/>
            <family val="2"/>
          </rPr>
          <t xml:space="preserve">Registrada Modulo box, Pacientes Citados o en Módulo de Atención, Registro Atención Individual </t>
        </r>
        <r>
          <rPr>
            <sz val="9"/>
            <color indexed="81"/>
            <rFont val="Tahoma"/>
            <family val="2"/>
          </rPr>
          <t xml:space="preserve">el profesional registre la actividad </t>
        </r>
        <r>
          <rPr>
            <b/>
            <sz val="9"/>
            <color indexed="81"/>
            <rFont val="Tahoma"/>
            <family val="2"/>
          </rPr>
          <t xml:space="preserve">Hospitalización Abreviada o Intervención en Crisis Respiratoria (Leve o Moderada). 
</t>
        </r>
        <r>
          <rPr>
            <sz val="9"/>
            <color indexed="81"/>
            <rFont val="Tahoma"/>
            <family val="2"/>
          </rPr>
          <t xml:space="preserve">
Y en el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Enfermedad Pulmonar Cronica?"</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 Obstructiva?</t>
        </r>
        <r>
          <rPr>
            <sz val="9"/>
            <color indexed="81"/>
            <rFont val="Tahoma"/>
            <family val="2"/>
          </rPr>
          <t xml:space="preserve"> el valor </t>
        </r>
        <r>
          <rPr>
            <b/>
            <sz val="9"/>
            <color indexed="81"/>
            <rFont val="Tahoma"/>
            <family val="2"/>
          </rPr>
          <t xml:space="preserve">Sí </t>
        </r>
        <r>
          <rPr>
            <sz val="9"/>
            <color indexed="81"/>
            <rFont val="Tahoma"/>
            <family val="2"/>
          </rPr>
          <t xml:space="preserve">Y en el campo </t>
        </r>
        <r>
          <rPr>
            <b/>
            <sz val="9"/>
            <color indexed="81"/>
            <rFont val="Tahoma"/>
            <family val="2"/>
          </rPr>
          <t xml:space="preserve">Tipo EPOC </t>
        </r>
        <r>
          <rPr>
            <sz val="9"/>
            <color indexed="81"/>
            <rFont val="Tahoma"/>
            <family val="2"/>
          </rPr>
          <t xml:space="preserve">el valor </t>
        </r>
        <r>
          <rPr>
            <b/>
            <sz val="9"/>
            <color indexed="81"/>
            <rFont val="Tahoma"/>
            <family val="2"/>
          </rPr>
          <t xml:space="preserve">Tipo A o Tipo B.
</t>
        </r>
        <r>
          <rPr>
            <sz val="9"/>
            <color indexed="81"/>
            <rFont val="Tahoma"/>
            <family val="2"/>
          </rPr>
          <t xml:space="preserve">
</t>
        </r>
      </text>
    </comment>
    <comment ref="AK133" authorId="2" shapeId="0">
      <text>
        <r>
          <rPr>
            <sz val="9"/>
            <color indexed="81"/>
            <rFont val="Tahoma"/>
            <family val="2"/>
          </rPr>
          <t xml:space="preserve">Este dato aparecerá luego de que en la atención Registrada Modulo box, Pacientes Citados o en Módulo de Atención, Registro Atención Individual el profesional registre la actividad </t>
        </r>
        <r>
          <rPr>
            <b/>
            <sz val="9"/>
            <color indexed="81"/>
            <rFont val="Tahoma"/>
            <family val="2"/>
          </rPr>
          <t xml:space="preserve">Hospitalización Abreviada o Intervención en Crisis Respiratoria (Leve o Moderada) </t>
        </r>
        <r>
          <rPr>
            <sz val="9"/>
            <color indexed="81"/>
            <rFont val="Tahoma"/>
            <family val="2"/>
          </rPr>
          <t xml:space="preserve">más la </t>
        </r>
        <r>
          <rPr>
            <b/>
            <sz val="9"/>
            <color indexed="81"/>
            <rFont val="Tahoma"/>
            <family val="2"/>
          </rPr>
          <t>Actividad: Campaña de Invierno.</t>
        </r>
        <r>
          <rPr>
            <sz val="9"/>
            <color indexed="81"/>
            <rFont val="Tahoma"/>
            <family val="2"/>
          </rPr>
          <t xml:space="preserve">
Y en el </t>
        </r>
        <r>
          <rPr>
            <b/>
            <sz val="9"/>
            <color indexed="81"/>
            <rFont val="Tahoma"/>
            <family val="2"/>
          </rPr>
          <t>Formulario de Control de Otros Programas de Salud el campo “¿Padece Enfermedad Pulmonar Cronica?" el valor Si y en el campo ¿Es Obstructiva? el valor Sí.</t>
        </r>
        <r>
          <rPr>
            <sz val="9"/>
            <color indexed="81"/>
            <rFont val="Tahoma"/>
            <family val="2"/>
          </rPr>
          <t xml:space="preserve">
</t>
        </r>
      </text>
    </comment>
    <comment ref="B134" authorId="1" shapeId="0">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t>
        </r>
        <r>
          <rPr>
            <b/>
            <sz val="9"/>
            <color indexed="81"/>
            <rFont val="Tahoma"/>
            <family val="2"/>
          </rPr>
          <t xml:space="preserve">actividad Hospitalización Abreviada o Intervención en Crisis Respiratoria (Leve o Moderada). </t>
        </r>
        <r>
          <rPr>
            <sz val="9"/>
            <color indexed="81"/>
            <rFont val="Tahoma"/>
            <family val="2"/>
          </rPr>
          <t xml:space="preserve">
Y en el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Otras Enfermedades Respiratorias?"</t>
        </r>
        <r>
          <rPr>
            <sz val="9"/>
            <color indexed="81"/>
            <rFont val="Tahoma"/>
            <family val="2"/>
          </rPr>
          <t xml:space="preserve"> el valor </t>
        </r>
        <r>
          <rPr>
            <b/>
            <sz val="9"/>
            <color indexed="81"/>
            <rFont val="Tahoma"/>
            <family val="2"/>
          </rPr>
          <t>Si.</t>
        </r>
        <r>
          <rPr>
            <sz val="9"/>
            <color indexed="81"/>
            <rFont val="Tahoma"/>
            <family val="2"/>
          </rPr>
          <t xml:space="preserve">
</t>
        </r>
      </text>
    </comment>
    <comment ref="AK134" authorId="2" shapeId="0">
      <text>
        <r>
          <rPr>
            <sz val="9"/>
            <color indexed="81"/>
            <rFont val="Tahoma"/>
            <family val="2"/>
          </rPr>
          <t xml:space="preserve">Este dato aparecerá luego de que en la atención Registrada Modulo box, Pacientes Citados o en Módulo de Atención, Registro Atención Individual el profesional registre la actividad </t>
        </r>
        <r>
          <rPr>
            <b/>
            <sz val="9"/>
            <color indexed="81"/>
            <rFont val="Tahoma"/>
            <family val="2"/>
          </rPr>
          <t xml:space="preserve">Hospitalización Abreviada o Intervención en Crisis Respiratoria (Leve o Moderada) </t>
        </r>
        <r>
          <rPr>
            <sz val="9"/>
            <color indexed="81"/>
            <rFont val="Tahoma"/>
            <family val="2"/>
          </rPr>
          <t xml:space="preserve">más la </t>
        </r>
        <r>
          <rPr>
            <b/>
            <sz val="9"/>
            <color indexed="81"/>
            <rFont val="Tahoma"/>
            <family val="2"/>
          </rPr>
          <t xml:space="preserve">Actividad: Campaña de Invierno.
</t>
        </r>
        <r>
          <rPr>
            <sz val="9"/>
            <color indexed="81"/>
            <rFont val="Tahoma"/>
            <family val="2"/>
          </rPr>
          <t xml:space="preserve">
Y en el</t>
        </r>
        <r>
          <rPr>
            <b/>
            <sz val="9"/>
            <color indexed="81"/>
            <rFont val="Tahoma"/>
            <family val="2"/>
          </rPr>
          <t xml:space="preserve"> Formulario de Control de Otros Programas de Salud el campo “¿Padece Otras Enfermedades Respiratorias?" el valor Si.</t>
        </r>
        <r>
          <rPr>
            <sz val="9"/>
            <color indexed="81"/>
            <rFont val="Tahoma"/>
            <family val="2"/>
          </rPr>
          <t xml:space="preserve">
</t>
        </r>
      </text>
    </comment>
    <comment ref="B141" authorId="4" shapeId="0">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“Educación en Salas Individual –Antitabaco”.</t>
        </r>
      </text>
    </comment>
    <comment ref="B142" authorId="4" shapeId="0">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t>
        </r>
        <r>
          <rPr>
            <sz val="9"/>
            <color indexed="81"/>
            <rFont val="Tahoma"/>
            <family val="2"/>
          </rPr>
          <t xml:space="preserve"> el profesional registre la actividad </t>
        </r>
        <r>
          <rPr>
            <b/>
            <sz val="9"/>
            <color indexed="81"/>
            <rFont val="Tahoma"/>
            <family val="2"/>
          </rPr>
          <t>“Educación en Salas Individual -Autocuidado según Patologia”.</t>
        </r>
      </text>
    </comment>
    <comment ref="B143" authorId="4" shapeId="0">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 xml:space="preserve">el profesional registre la actividad </t>
        </r>
        <r>
          <rPr>
            <b/>
            <sz val="9"/>
            <color indexed="81"/>
            <rFont val="Tahoma"/>
            <family val="2"/>
          </rPr>
          <t>“Educación en Salas Individual -Uso de Terapia Inhalatoria”.</t>
        </r>
      </text>
    </comment>
    <comment ref="B144" authorId="4"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“Educación en Sala Individual - Educación Integral en Salud Respiratoria”.</t>
        </r>
      </text>
    </comment>
    <comment ref="B145" authorId="4" shapeId="0">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“Educación en Sala Individual - Estilo de Vida Saludables”.
</t>
        </r>
      </text>
    </comment>
    <comment ref="B146" authorId="4" shapeId="0">
      <text>
        <r>
          <rPr>
            <sz val="9"/>
            <color indexed="81"/>
            <rFont val="Tahoma"/>
            <family val="2"/>
          </rPr>
          <t xml:space="preserve">Este dato aparecerá luego de que en la atención Registrada </t>
        </r>
        <r>
          <rPr>
            <b/>
            <sz val="9"/>
            <color indexed="81"/>
            <rFont val="Tahoma"/>
            <family val="2"/>
          </rPr>
          <t>Modulo box, Pacientes Citados o en Módulo de Atención, Registro Atención Individual</t>
        </r>
        <r>
          <rPr>
            <sz val="9"/>
            <color indexed="81"/>
            <rFont val="Tahoma"/>
            <family val="2"/>
          </rPr>
          <t xml:space="preserve"> el profesional registre la actividad</t>
        </r>
        <r>
          <rPr>
            <b/>
            <sz val="9"/>
            <color indexed="81"/>
            <rFont val="Tahoma"/>
            <family val="2"/>
          </rPr>
          <t xml:space="preserve"> “Educación en Salas Individual -Otras”.
</t>
        </r>
      </text>
    </comment>
    <comment ref="C150" authorId="1" shapeId="0">
      <text>
        <r>
          <rPr>
            <sz val="9"/>
            <color indexed="81"/>
            <rFont val="Tahoma"/>
            <family val="2"/>
          </rPr>
          <t xml:space="preserve">Este dato aparecerá luego de que, en la atención en </t>
        </r>
        <r>
          <rPr>
            <b/>
            <sz val="9"/>
            <color indexed="81"/>
            <rFont val="Tahoma"/>
            <family val="2"/>
          </rPr>
          <t>Módulo de Atención, Registro Atención Grupal</t>
        </r>
        <r>
          <rPr>
            <sz val="9"/>
            <color indexed="81"/>
            <rFont val="Tahoma"/>
            <family val="2"/>
          </rPr>
          <t xml:space="preserve"> el profesional registre la actividad</t>
        </r>
        <r>
          <rPr>
            <b/>
            <sz val="9"/>
            <color indexed="81"/>
            <rFont val="Tahoma"/>
            <family val="2"/>
          </rPr>
          <t xml:space="preserve"> “Educación en Sala Grupal - Educacion Integral en Salud Respiratoria - Pacientes, Padres o Cuidadores”.</t>
        </r>
        <r>
          <rPr>
            <sz val="9"/>
            <color indexed="81"/>
            <rFont val="Tahoma"/>
            <family val="2"/>
          </rPr>
          <t xml:space="preserve">
</t>
        </r>
      </text>
    </comment>
    <comment ref="D150" authorId="3" shapeId="0">
      <text>
        <r>
          <rPr>
            <sz val="9"/>
            <color indexed="81"/>
            <rFont val="Tahoma"/>
            <family val="2"/>
          </rPr>
          <t xml:space="preserve">Este dato aparecerá luego de que, en la atención en </t>
        </r>
        <r>
          <rPr>
            <b/>
            <sz val="9"/>
            <color indexed="81"/>
            <rFont val="Tahoma"/>
            <family val="2"/>
          </rPr>
          <t xml:space="preserve">Módulo de Atención, Registro Atención Grupal </t>
        </r>
        <r>
          <rPr>
            <sz val="9"/>
            <color indexed="81"/>
            <rFont val="Tahoma"/>
            <family val="2"/>
          </rPr>
          <t xml:space="preserve">el profesional registre la actividad </t>
        </r>
        <r>
          <rPr>
            <b/>
            <sz val="9"/>
            <color indexed="81"/>
            <rFont val="Tahoma"/>
            <family val="2"/>
          </rPr>
          <t>“Educación en Sala Grupal - Educacion Integral en Salud Respiratoria - Pacientes, Padres o Cuidadores”.</t>
        </r>
        <r>
          <rPr>
            <sz val="9"/>
            <color indexed="81"/>
            <rFont val="Tahoma"/>
            <family val="2"/>
          </rPr>
          <t xml:space="preserve">
Se contabilizaran numero de participantes a la Educación. </t>
        </r>
      </text>
    </comment>
    <comment ref="C151" authorId="1" shapeId="0">
      <text>
        <r>
          <rPr>
            <sz val="9"/>
            <color indexed="81"/>
            <rFont val="Tahoma"/>
            <family val="2"/>
          </rPr>
          <t xml:space="preserve">Este dato aparecerá luego de que, en la atención en </t>
        </r>
        <r>
          <rPr>
            <b/>
            <sz val="9"/>
            <color indexed="81"/>
            <rFont val="Tahoma"/>
            <family val="2"/>
          </rPr>
          <t>Módulo de Atención, Registro Atención Grupal</t>
        </r>
        <r>
          <rPr>
            <sz val="9"/>
            <color indexed="81"/>
            <rFont val="Tahoma"/>
            <family val="2"/>
          </rPr>
          <t xml:space="preserve"> el profesional registre la actividad </t>
        </r>
        <r>
          <rPr>
            <b/>
            <sz val="9"/>
            <color indexed="81"/>
            <rFont val="Tahoma"/>
            <family val="2"/>
          </rPr>
          <t>“Educación en Sala Grupal - Educacion Integral en Salud Respiratoria - Salas cunas y Jardines Infantiles”.</t>
        </r>
      </text>
    </comment>
    <comment ref="D151" authorId="3" shapeId="0">
      <text>
        <r>
          <rPr>
            <sz val="9"/>
            <color indexed="81"/>
            <rFont val="Tahoma"/>
            <family val="2"/>
          </rPr>
          <t xml:space="preserve">Este dato aparecerá luego de que, en la atención en </t>
        </r>
        <r>
          <rPr>
            <b/>
            <sz val="9"/>
            <color indexed="81"/>
            <rFont val="Tahoma"/>
            <family val="2"/>
          </rPr>
          <t>Módulo de Atención, Registro Atención Grupal</t>
        </r>
        <r>
          <rPr>
            <sz val="9"/>
            <color indexed="81"/>
            <rFont val="Tahoma"/>
            <family val="2"/>
          </rPr>
          <t xml:space="preserve"> el profesional registre la actividad</t>
        </r>
        <r>
          <rPr>
            <b/>
            <sz val="9"/>
            <color indexed="81"/>
            <rFont val="Tahoma"/>
            <family val="2"/>
          </rPr>
          <t xml:space="preserve"> “Educación en Sala Grupal - Educacion Integral en Salud Respiratoria - Salas cunas y Jardines Infantiles”. </t>
        </r>
        <r>
          <rPr>
            <sz val="9"/>
            <color indexed="81"/>
            <rFont val="Tahoma"/>
            <family val="2"/>
          </rPr>
          <t xml:space="preserve">Se contabilizaran numero de participantes a la Educación. 
</t>
        </r>
      </text>
    </comment>
    <comment ref="C152" authorId="1" shapeId="0">
      <text>
        <r>
          <rPr>
            <sz val="9"/>
            <color indexed="81"/>
            <rFont val="Tahoma"/>
            <family val="2"/>
          </rPr>
          <t xml:space="preserve">Este dato aparecerá luego de que, en la atención en </t>
        </r>
        <r>
          <rPr>
            <b/>
            <sz val="9"/>
            <color indexed="81"/>
            <rFont val="Tahoma"/>
            <family val="2"/>
          </rPr>
          <t>Módulo de Atención, Registro Atención Grupal</t>
        </r>
        <r>
          <rPr>
            <sz val="9"/>
            <color indexed="81"/>
            <rFont val="Tahoma"/>
            <family val="2"/>
          </rPr>
          <t xml:space="preserve"> el profesional registre la actividad</t>
        </r>
        <r>
          <rPr>
            <b/>
            <sz val="9"/>
            <color indexed="81"/>
            <rFont val="Tahoma"/>
            <family val="2"/>
          </rPr>
          <t xml:space="preserve"> “Educación en Sala Grupal - Educación Integral en Salud Respiratoria - Establecimientos Educacionales”.</t>
        </r>
      </text>
    </comment>
    <comment ref="D152" authorId="3" shapeId="0">
      <text>
        <r>
          <rPr>
            <sz val="9"/>
            <color indexed="81"/>
            <rFont val="Tahoma"/>
            <family val="2"/>
          </rPr>
          <t>Este dato aparecerá luego de que, en la atención en</t>
        </r>
        <r>
          <rPr>
            <b/>
            <sz val="9"/>
            <color indexed="81"/>
            <rFont val="Tahoma"/>
            <family val="2"/>
          </rPr>
          <t xml:space="preserve"> Módulo de Atención, Registro Atención Grupal</t>
        </r>
        <r>
          <rPr>
            <sz val="9"/>
            <color indexed="81"/>
            <rFont val="Tahoma"/>
            <family val="2"/>
          </rPr>
          <t xml:space="preserve"> el profesional registre la actividad </t>
        </r>
        <r>
          <rPr>
            <b/>
            <sz val="9"/>
            <color indexed="81"/>
            <rFont val="Tahoma"/>
            <family val="2"/>
          </rPr>
          <t xml:space="preserve">“Educación en Sala Grupal - Educación Integral en Salud Respiratoria - Establecimientos Educacionales”. </t>
        </r>
        <r>
          <rPr>
            <sz val="9"/>
            <color indexed="81"/>
            <rFont val="Tahoma"/>
            <family val="2"/>
          </rPr>
          <t xml:space="preserve">
Se contabilizaran número de participantes a la Educación.</t>
        </r>
      </text>
    </comment>
    <comment ref="C153" authorId="1" shapeId="0">
      <text>
        <r>
          <rPr>
            <sz val="9"/>
            <color indexed="81"/>
            <rFont val="Tahoma"/>
            <family val="2"/>
          </rPr>
          <t>Este dato aparecerá luego de que, en la atención en</t>
        </r>
        <r>
          <rPr>
            <b/>
            <sz val="9"/>
            <color indexed="81"/>
            <rFont val="Tahoma"/>
            <family val="2"/>
          </rPr>
          <t xml:space="preserve"> Módulo de Atención, Registro Atención Grupal </t>
        </r>
        <r>
          <rPr>
            <sz val="9"/>
            <color indexed="81"/>
            <rFont val="Tahoma"/>
            <family val="2"/>
          </rPr>
          <t xml:space="preserve">el profesional registre la actividad </t>
        </r>
        <r>
          <rPr>
            <b/>
            <sz val="9"/>
            <color indexed="81"/>
            <rFont val="Tahoma"/>
            <family val="2"/>
          </rPr>
          <t>“Educación en Sala Grupal - Educación Integral en Salud Respiratoria - Intersector”</t>
        </r>
        <r>
          <rPr>
            <sz val="9"/>
            <color indexed="81"/>
            <rFont val="Tahoma"/>
            <family val="2"/>
          </rPr>
          <t>.</t>
        </r>
      </text>
    </comment>
    <comment ref="D153" authorId="3" shapeId="0">
      <text>
        <r>
          <rPr>
            <sz val="9"/>
            <color indexed="81"/>
            <rFont val="Tahoma"/>
            <family val="2"/>
          </rPr>
          <t xml:space="preserve">Este dato aparecerá luego de que, en la atención en </t>
        </r>
        <r>
          <rPr>
            <b/>
            <sz val="9"/>
            <color indexed="81"/>
            <rFont val="Tahoma"/>
            <family val="2"/>
          </rPr>
          <t>Módulo de Atención, Registro Atención Grupal</t>
        </r>
        <r>
          <rPr>
            <sz val="9"/>
            <color indexed="81"/>
            <rFont val="Tahoma"/>
            <family val="2"/>
          </rPr>
          <t xml:space="preserve"> el profesional registre la actividad </t>
        </r>
        <r>
          <rPr>
            <b/>
            <sz val="9"/>
            <color indexed="81"/>
            <rFont val="Tahoma"/>
            <family val="2"/>
          </rPr>
          <t>“Educación en Sala Grupal - Educación Integral en Salud Respiratoria - Intersector”.</t>
        </r>
        <r>
          <rPr>
            <sz val="9"/>
            <color indexed="81"/>
            <rFont val="Tahoma"/>
            <family val="2"/>
          </rPr>
          <t xml:space="preserve">
Se contabilizaran número de participantes a la Educación.</t>
        </r>
      </text>
    </comment>
    <comment ref="C154" authorId="1" shapeId="0">
      <text>
        <r>
          <rPr>
            <sz val="9"/>
            <color indexed="81"/>
            <rFont val="Tahoma"/>
            <family val="2"/>
          </rPr>
          <t>Este dato aparecerá luego de que, en la atención en</t>
        </r>
        <r>
          <rPr>
            <b/>
            <sz val="9"/>
            <color indexed="81"/>
            <rFont val="Tahoma"/>
            <family val="2"/>
          </rPr>
          <t xml:space="preserve"> Módulo de Atención, Registro Atención Grupal</t>
        </r>
        <r>
          <rPr>
            <sz val="9"/>
            <color indexed="81"/>
            <rFont val="Tahoma"/>
            <family val="2"/>
          </rPr>
          <t xml:space="preserve"> el profesional registre la actividad </t>
        </r>
        <r>
          <rPr>
            <b/>
            <sz val="9"/>
            <color indexed="81"/>
            <rFont val="Tahoma"/>
            <family val="2"/>
          </rPr>
          <t>“Educación en Sala Grupal - Antitabaco - Pacientes, Padres y/o Cuidadores”.</t>
        </r>
        <r>
          <rPr>
            <sz val="9"/>
            <color indexed="81"/>
            <rFont val="Tahoma"/>
            <family val="2"/>
          </rPr>
          <t xml:space="preserve">
</t>
        </r>
      </text>
    </comment>
    <comment ref="D154" authorId="3" shapeId="0">
      <text>
        <r>
          <rPr>
            <sz val="9"/>
            <color indexed="81"/>
            <rFont val="Tahoma"/>
            <family val="2"/>
          </rPr>
          <t xml:space="preserve">Este dato aparecerá luego de que, en la atención en </t>
        </r>
        <r>
          <rPr>
            <b/>
            <sz val="9"/>
            <color indexed="81"/>
            <rFont val="Tahoma"/>
            <family val="2"/>
          </rPr>
          <t>Módulo de Atención, Registro Atención Grupal</t>
        </r>
        <r>
          <rPr>
            <sz val="9"/>
            <color indexed="81"/>
            <rFont val="Tahoma"/>
            <family val="2"/>
          </rPr>
          <t xml:space="preserve"> el profesional registre la actividad </t>
        </r>
        <r>
          <rPr>
            <b/>
            <sz val="9"/>
            <color indexed="81"/>
            <rFont val="Tahoma"/>
            <family val="2"/>
          </rPr>
          <t>“Educación en Sala Grupal - Antitabaco - Pacientes, Padres y/o Cuidadores”.</t>
        </r>
        <r>
          <rPr>
            <sz val="9"/>
            <color indexed="81"/>
            <rFont val="Tahoma"/>
            <family val="2"/>
          </rPr>
          <t xml:space="preserve">
Se contabilizaran número de participantes a la Educación.</t>
        </r>
      </text>
    </comment>
    <comment ref="C155" authorId="1" shapeId="0">
      <text>
        <r>
          <rPr>
            <sz val="9"/>
            <color indexed="81"/>
            <rFont val="Tahoma"/>
            <family val="2"/>
          </rPr>
          <t xml:space="preserve">Este dato aparecerá luego de que, en la atención en </t>
        </r>
        <r>
          <rPr>
            <b/>
            <sz val="9"/>
            <color indexed="81"/>
            <rFont val="Tahoma"/>
            <family val="2"/>
          </rPr>
          <t>Módulo de Atención, Registro Atención Grupal</t>
        </r>
        <r>
          <rPr>
            <sz val="9"/>
            <color indexed="81"/>
            <rFont val="Tahoma"/>
            <family val="2"/>
          </rPr>
          <t xml:space="preserve"> el profesional registre la actividad </t>
        </r>
        <r>
          <rPr>
            <b/>
            <sz val="9"/>
            <color indexed="81"/>
            <rFont val="Tahoma"/>
            <family val="2"/>
          </rPr>
          <t>“Educación en Sala Grupal - Antitabaco - Salas cunas y Jardines Infantiles”.</t>
        </r>
      </text>
    </comment>
    <comment ref="D155" authorId="3" shapeId="0">
      <text>
        <r>
          <rPr>
            <sz val="9"/>
            <color indexed="81"/>
            <rFont val="Tahoma"/>
            <family val="2"/>
          </rPr>
          <t xml:space="preserve">Este dato aparecerá luego de que, en la atención en </t>
        </r>
        <r>
          <rPr>
            <b/>
            <sz val="9"/>
            <color indexed="81"/>
            <rFont val="Tahoma"/>
            <family val="2"/>
          </rPr>
          <t>Módulo de Atención, Registro Atención Grupal</t>
        </r>
        <r>
          <rPr>
            <sz val="9"/>
            <color indexed="81"/>
            <rFont val="Tahoma"/>
            <family val="2"/>
          </rPr>
          <t xml:space="preserve"> el profesional registre la actividad </t>
        </r>
        <r>
          <rPr>
            <b/>
            <sz val="9"/>
            <color indexed="81"/>
            <rFont val="Tahoma"/>
            <family val="2"/>
          </rPr>
          <t xml:space="preserve">“Educación en Sala Grupal - Antitabaco - Salas cunas y Jardines Infantiles”.
</t>
        </r>
        <r>
          <rPr>
            <sz val="9"/>
            <color indexed="81"/>
            <rFont val="Tahoma"/>
            <family val="2"/>
          </rPr>
          <t>Se contabilizaran número de participantes a la Educación.</t>
        </r>
      </text>
    </comment>
    <comment ref="C156" authorId="1" shapeId="0">
      <text>
        <r>
          <rPr>
            <sz val="9"/>
            <color indexed="81"/>
            <rFont val="Tahoma"/>
            <family val="2"/>
          </rPr>
          <t xml:space="preserve">Este dato aparecerá luego de que, en la atención en </t>
        </r>
        <r>
          <rPr>
            <b/>
            <sz val="9"/>
            <color indexed="81"/>
            <rFont val="Tahoma"/>
            <family val="2"/>
          </rPr>
          <t>Módulo de Atención, Registro Atención Grupal</t>
        </r>
        <r>
          <rPr>
            <sz val="9"/>
            <color indexed="81"/>
            <rFont val="Tahoma"/>
            <family val="2"/>
          </rPr>
          <t xml:space="preserve"> el profesional registre la actividad </t>
        </r>
        <r>
          <rPr>
            <b/>
            <sz val="9"/>
            <color indexed="81"/>
            <rFont val="Tahoma"/>
            <family val="2"/>
          </rPr>
          <t>“Educación en Sala Grupal - Antitabaco -  Establecimientos Educacionales”.</t>
        </r>
      </text>
    </comment>
    <comment ref="D156" authorId="3" shapeId="0">
      <text>
        <r>
          <rPr>
            <sz val="9"/>
            <color indexed="81"/>
            <rFont val="Tahoma"/>
            <family val="2"/>
          </rPr>
          <t xml:space="preserve">Este dato aparecerá luego de que, en la atención en </t>
        </r>
        <r>
          <rPr>
            <b/>
            <sz val="9"/>
            <color indexed="81"/>
            <rFont val="Tahoma"/>
            <family val="2"/>
          </rPr>
          <t xml:space="preserve">Módulo de Atención, Registro Atención Grupal </t>
        </r>
        <r>
          <rPr>
            <sz val="9"/>
            <color indexed="81"/>
            <rFont val="Tahoma"/>
            <family val="2"/>
          </rPr>
          <t>el profesional registre la actividad</t>
        </r>
        <r>
          <rPr>
            <b/>
            <sz val="9"/>
            <color indexed="81"/>
            <rFont val="Tahoma"/>
            <family val="2"/>
          </rPr>
          <t xml:space="preserve"> “Educación en Sala Grupal - Antitabaco -  Establecimientos Educacionales”.
</t>
        </r>
        <r>
          <rPr>
            <sz val="9"/>
            <color indexed="81"/>
            <rFont val="Tahoma"/>
            <family val="2"/>
          </rPr>
          <t>Se contabilizaran número de participantes a la Educación.</t>
        </r>
      </text>
    </comment>
    <comment ref="C157" authorId="1" shapeId="0">
      <text>
        <r>
          <rPr>
            <sz val="9"/>
            <color indexed="81"/>
            <rFont val="Tahoma"/>
            <family val="2"/>
          </rPr>
          <t xml:space="preserve">
Este dato aparecerá luego de que, en la atención en </t>
        </r>
        <r>
          <rPr>
            <b/>
            <sz val="9"/>
            <color indexed="81"/>
            <rFont val="Tahoma"/>
            <family val="2"/>
          </rPr>
          <t>Módulo de Atención, Registro Atención Grupal</t>
        </r>
        <r>
          <rPr>
            <sz val="9"/>
            <color indexed="81"/>
            <rFont val="Tahoma"/>
            <family val="2"/>
          </rPr>
          <t xml:space="preserve"> el profesional registre la actividad </t>
        </r>
        <r>
          <rPr>
            <b/>
            <sz val="9"/>
            <color indexed="81"/>
            <rFont val="Tahoma"/>
            <family val="2"/>
          </rPr>
          <t>“Educación en Sala Grupal - Antitabaco - Intersector”.</t>
        </r>
        <r>
          <rPr>
            <sz val="9"/>
            <color indexed="81"/>
            <rFont val="Tahoma"/>
            <family val="2"/>
          </rPr>
          <t xml:space="preserve">
</t>
        </r>
      </text>
    </comment>
    <comment ref="D157" authorId="3" shapeId="0">
      <text>
        <r>
          <rPr>
            <sz val="9"/>
            <color indexed="81"/>
            <rFont val="Tahoma"/>
            <family val="2"/>
          </rPr>
          <t>Este dato aparecerá luego de que, en la atención en</t>
        </r>
        <r>
          <rPr>
            <b/>
            <sz val="9"/>
            <color indexed="81"/>
            <rFont val="Tahoma"/>
            <family val="2"/>
          </rPr>
          <t xml:space="preserve"> Módulo de Atención, Registro Atención Grupal </t>
        </r>
        <r>
          <rPr>
            <sz val="9"/>
            <color indexed="81"/>
            <rFont val="Tahoma"/>
            <family val="2"/>
          </rPr>
          <t xml:space="preserve">el profesional registre la actividad </t>
        </r>
        <r>
          <rPr>
            <b/>
            <sz val="9"/>
            <color indexed="81"/>
            <rFont val="Tahoma"/>
            <family val="2"/>
          </rPr>
          <t>“Educación en Sala Grupal - Antitabaco - Intersector”.</t>
        </r>
        <r>
          <rPr>
            <sz val="9"/>
            <color indexed="81"/>
            <rFont val="Tahoma"/>
            <family val="2"/>
          </rPr>
          <t xml:space="preserve">
Se contabilizaran número de participantes a la Educación.</t>
        </r>
      </text>
    </comment>
    <comment ref="B163" authorId="4" shapeId="0">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 xml:space="preserve">el profesional registre la actividad </t>
        </r>
        <r>
          <rPr>
            <b/>
            <sz val="9"/>
            <color indexed="81"/>
            <rFont val="Tahoma"/>
            <family val="2"/>
          </rPr>
          <t>“Visitas Domiciliarias realizadas por equipo IRA-ERA a Familias -Hogar Libre de Humo de Tabaco- (Individual)”.</t>
        </r>
        <r>
          <rPr>
            <sz val="9"/>
            <color indexed="81"/>
            <rFont val="Tahoma"/>
            <family val="2"/>
          </rPr>
          <t xml:space="preserve">
O</t>
        </r>
        <r>
          <rPr>
            <b/>
            <sz val="9"/>
            <color indexed="81"/>
            <rFont val="Tahoma"/>
            <family val="2"/>
          </rPr>
          <t xml:space="preserve">
</t>
        </r>
        <r>
          <rPr>
            <sz val="9"/>
            <color indexed="81"/>
            <rFont val="Tahoma"/>
            <family val="2"/>
          </rPr>
          <t>En la atención en</t>
        </r>
        <r>
          <rPr>
            <b/>
            <sz val="9"/>
            <color indexed="81"/>
            <rFont val="Tahoma"/>
            <family val="2"/>
          </rPr>
          <t xml:space="preserve"> Módulo de Atención, Registro Atención Grupal</t>
        </r>
        <r>
          <rPr>
            <sz val="9"/>
            <color indexed="81"/>
            <rFont val="Tahoma"/>
            <family val="2"/>
          </rPr>
          <t xml:space="preserve"> el profesional registre la actividad </t>
        </r>
        <r>
          <rPr>
            <b/>
            <sz val="9"/>
            <color indexed="81"/>
            <rFont val="Tahoma"/>
            <family val="2"/>
          </rPr>
          <t xml:space="preserve">“Visitas Domiciliarias realizadas por equipo IRA-ERA a Familias -Hogar Libre de Humo de Tabaco- (Grupal)”.
</t>
        </r>
      </text>
    </comment>
    <comment ref="B164" authorId="4" shapeId="0">
      <text>
        <r>
          <rPr>
            <sz val="9"/>
            <color indexed="81"/>
            <rFont val="Tahoma"/>
            <family val="2"/>
          </rPr>
          <t xml:space="preserve">Este dato aparecerá luego de que en la atención Registrada </t>
        </r>
        <r>
          <rPr>
            <b/>
            <sz val="9"/>
            <color indexed="81"/>
            <rFont val="Tahoma"/>
            <family val="2"/>
          </rPr>
          <t>Modulo box, Pacientes Citados o en Módulo de Atención, Registro Atención Individual</t>
        </r>
        <r>
          <rPr>
            <sz val="9"/>
            <color indexed="81"/>
            <rFont val="Tahoma"/>
            <family val="2"/>
          </rPr>
          <t xml:space="preserve"> el profesional registre la actividad </t>
        </r>
        <r>
          <rPr>
            <b/>
            <sz val="9"/>
            <color indexed="81"/>
            <rFont val="Tahoma"/>
            <family val="2"/>
          </rPr>
          <t>“Visitas Domiciliarias realizadas por equipo IRA-ERA a Familias -Por Muerte de Neumonía en Domicilio- (Individual)”.</t>
        </r>
        <r>
          <rPr>
            <sz val="9"/>
            <color indexed="81"/>
            <rFont val="Tahoma"/>
            <family val="2"/>
          </rPr>
          <t xml:space="preserve">
O
En la atención en </t>
        </r>
        <r>
          <rPr>
            <b/>
            <sz val="9"/>
            <color indexed="81"/>
            <rFont val="Tahoma"/>
            <family val="2"/>
          </rPr>
          <t xml:space="preserve">Módulo de Atención, Registro Atención Grupal </t>
        </r>
        <r>
          <rPr>
            <sz val="9"/>
            <color indexed="81"/>
            <rFont val="Tahoma"/>
            <family val="2"/>
          </rPr>
          <t xml:space="preserve">el profesional registre la actividad </t>
        </r>
        <r>
          <rPr>
            <b/>
            <sz val="9"/>
            <color indexed="81"/>
            <rFont val="Tahoma"/>
            <family val="2"/>
          </rPr>
          <t>“Visitas Domiciliarias realizadas por equipo IRA-ERA a Familias -Por Muerte de Neumonía en Domicilio- (Grupal)”.</t>
        </r>
        <r>
          <rPr>
            <sz val="9"/>
            <color indexed="81"/>
            <rFont val="Tahoma"/>
            <family val="2"/>
          </rPr>
          <t xml:space="preserve">
</t>
        </r>
      </text>
    </comment>
    <comment ref="B165" authorId="4" shapeId="0">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t>
        </r>
        <r>
          <rPr>
            <sz val="9"/>
            <color indexed="81"/>
            <rFont val="Tahoma"/>
            <family val="2"/>
          </rPr>
          <t xml:space="preserve"> el profesional registre la activida</t>
        </r>
        <r>
          <rPr>
            <b/>
            <sz val="9"/>
            <color indexed="81"/>
            <rFont val="Tahoma"/>
            <family val="2"/>
          </rPr>
          <t xml:space="preserve">d “Visitas Domiciliarias realizadas por equipo IRA-ERA a Familias -Programa de Oxigenoterapia Ambulatoria AVNI/AVNIA- (Individual)”.
</t>
        </r>
        <r>
          <rPr>
            <sz val="9"/>
            <color indexed="81"/>
            <rFont val="Tahoma"/>
            <family val="2"/>
          </rPr>
          <t>O</t>
        </r>
        <r>
          <rPr>
            <b/>
            <sz val="9"/>
            <color indexed="81"/>
            <rFont val="Tahoma"/>
            <family val="2"/>
          </rPr>
          <t xml:space="preserve">
</t>
        </r>
        <r>
          <rPr>
            <sz val="9"/>
            <color indexed="81"/>
            <rFont val="Tahoma"/>
            <family val="2"/>
          </rPr>
          <t>En la atención en</t>
        </r>
        <r>
          <rPr>
            <b/>
            <sz val="9"/>
            <color indexed="81"/>
            <rFont val="Tahoma"/>
            <family val="2"/>
          </rPr>
          <t xml:space="preserve"> Módulo de Atención, Registro Atención Grupal</t>
        </r>
        <r>
          <rPr>
            <sz val="9"/>
            <color indexed="81"/>
            <rFont val="Tahoma"/>
            <family val="2"/>
          </rPr>
          <t xml:space="preserve"> el profesional registre la actividad </t>
        </r>
        <r>
          <rPr>
            <b/>
            <sz val="9"/>
            <color indexed="81"/>
            <rFont val="Tahoma"/>
            <family val="2"/>
          </rPr>
          <t xml:space="preserve">“Visitas Domiciliarias realizadas por equipo IRA-ERA a Familias -Programa de Oxigenoterapia Ambulatoria AVNI/AVNIA- (Grupal)”.
</t>
        </r>
      </text>
    </comment>
    <comment ref="B166" authorId="0" shapeId="0">
      <text>
        <r>
          <rPr>
            <sz val="9"/>
            <color indexed="81"/>
            <rFont val="Tahoma"/>
            <family val="2"/>
          </rPr>
          <t xml:space="preserve">Este dato aparecerá luego de que en la atención Registrada Modulo box, Pacientes Citados o en Módulo de Atención, Registro Atención Individual el profesional cuyo estamento </t>
        </r>
        <r>
          <rPr>
            <b/>
            <sz val="9"/>
            <color indexed="81"/>
            <rFont val="Tahoma"/>
            <family val="2"/>
          </rPr>
          <t>Kinesiologo</t>
        </r>
        <r>
          <rPr>
            <sz val="9"/>
            <color indexed="81"/>
            <rFont val="Tahoma"/>
            <family val="2"/>
          </rPr>
          <t xml:space="preserve"> registre la actividad:
- </t>
        </r>
        <r>
          <rPr>
            <b/>
            <sz val="9"/>
            <color indexed="81"/>
            <rFont val="Tahoma"/>
            <family val="2"/>
          </rPr>
          <t xml:space="preserve"> “Equipo IRA-ERA_Seguimiento Telefonico en Sala”.
</t>
        </r>
        <r>
          <rPr>
            <sz val="9"/>
            <color indexed="81"/>
            <rFont val="Tahoma"/>
            <family val="2"/>
          </rPr>
          <t xml:space="preserve">
</t>
        </r>
      </text>
    </comment>
    <comment ref="B167" authorId="4"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“Visitas Domiciliarias realizadas por equipo IRA-ERA a Familias -Otras Visitas- (Individual)”.</t>
        </r>
        <r>
          <rPr>
            <sz val="9"/>
            <color indexed="81"/>
            <rFont val="Tahoma"/>
            <family val="2"/>
          </rPr>
          <t xml:space="preserve">
O
En la atención en</t>
        </r>
        <r>
          <rPr>
            <b/>
            <sz val="9"/>
            <color indexed="81"/>
            <rFont val="Tahoma"/>
            <family val="2"/>
          </rPr>
          <t xml:space="preserve"> Módulo de Atención, Registro Atención Grupal </t>
        </r>
        <r>
          <rPr>
            <sz val="9"/>
            <color indexed="81"/>
            <rFont val="Tahoma"/>
            <family val="2"/>
          </rPr>
          <t xml:space="preserve">el profesional registre la actividad </t>
        </r>
        <r>
          <rPr>
            <b/>
            <sz val="9"/>
            <color indexed="81"/>
            <rFont val="Tahoma"/>
            <family val="2"/>
          </rPr>
          <t xml:space="preserve">“Visitas Domiciliarias realizadas por equipo IRA-ERA a Familias -Otras Visitas- (Grupal)”.
</t>
        </r>
        <r>
          <rPr>
            <sz val="9"/>
            <color indexed="81"/>
            <rFont val="Tahoma"/>
            <family val="2"/>
          </rPr>
          <t xml:space="preserve">
</t>
        </r>
      </text>
    </comment>
    <comment ref="D169" authorId="4" shapeId="0">
      <text>
        <r>
          <rPr>
            <sz val="9"/>
            <color indexed="81"/>
            <rFont val="Tahoma"/>
            <family val="2"/>
          </rPr>
          <t>Debe tener registradio en F</t>
        </r>
        <r>
          <rPr>
            <b/>
            <sz val="9"/>
            <color indexed="81"/>
            <rFont val="Tahoma"/>
            <family val="2"/>
          </rPr>
          <t>ormulario de 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 Obstructiva?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Estado</t>
        </r>
        <r>
          <rPr>
            <sz val="9"/>
            <color indexed="81"/>
            <rFont val="Tahoma"/>
            <family val="2"/>
          </rPr>
          <t xml:space="preserve"> del mismo ítem con el valor </t>
        </r>
        <r>
          <rPr>
            <b/>
            <sz val="9"/>
            <color indexed="81"/>
            <rFont val="Tahoma"/>
            <family val="2"/>
          </rPr>
          <t>Ingreso o Seguimiento</t>
        </r>
        <r>
          <rPr>
            <sz val="9"/>
            <color indexed="81"/>
            <rFont val="Tahoma"/>
            <family val="2"/>
          </rPr>
          <t xml:space="preserve">. Y en el campo </t>
        </r>
        <r>
          <rPr>
            <b/>
            <sz val="9"/>
            <color indexed="81"/>
            <rFont val="Tahoma"/>
            <family val="2"/>
          </rPr>
          <t>Tipo EPOC</t>
        </r>
        <r>
          <rPr>
            <sz val="9"/>
            <color indexed="81"/>
            <rFont val="Tahoma"/>
            <family val="2"/>
          </rPr>
          <t xml:space="preserve"> el valor </t>
        </r>
        <r>
          <rPr>
            <b/>
            <sz val="9"/>
            <color indexed="81"/>
            <rFont val="Tahoma"/>
            <family val="2"/>
          </rPr>
          <t>Tipo</t>
        </r>
        <r>
          <rPr>
            <sz val="9"/>
            <color indexed="81"/>
            <rFont val="Tahoma"/>
            <family val="2"/>
          </rPr>
          <t xml:space="preserve"> </t>
        </r>
        <r>
          <rPr>
            <b/>
            <sz val="9"/>
            <color indexed="81"/>
            <rFont val="Tahoma"/>
            <family val="2"/>
          </rPr>
          <t xml:space="preserve">A. </t>
        </r>
        <r>
          <rPr>
            <sz val="9"/>
            <color indexed="81"/>
            <rFont val="Tahoma"/>
            <family val="2"/>
          </rPr>
          <t xml:space="preserve">
</t>
        </r>
      </text>
    </comment>
    <comment ref="E169" authorId="4" shapeId="0">
      <text>
        <r>
          <rPr>
            <sz val="9"/>
            <color indexed="81"/>
            <rFont val="Tahoma"/>
            <family val="2"/>
          </rPr>
          <t>Debe tener registradio en</t>
        </r>
        <r>
          <rPr>
            <b/>
            <sz val="9"/>
            <color indexed="81"/>
            <rFont val="Tahoma"/>
            <family val="2"/>
          </rPr>
          <t xml:space="preserve"> Formulario de Control de Otros Programas de Salud </t>
        </r>
        <r>
          <rPr>
            <sz val="9"/>
            <color indexed="81"/>
            <rFont val="Tahoma"/>
            <family val="2"/>
          </rPr>
          <t xml:space="preserve">el campo </t>
        </r>
        <r>
          <rPr>
            <b/>
            <sz val="9"/>
            <color indexed="81"/>
            <rFont val="Tahoma"/>
            <family val="2"/>
          </rPr>
          <t xml:space="preserve">"¿Padece Enfermedad Pulmonar Crónica?" </t>
        </r>
        <r>
          <rPr>
            <sz val="9"/>
            <color indexed="81"/>
            <rFont val="Tahoma"/>
            <family val="2"/>
          </rPr>
          <t xml:space="preserve">el valor </t>
        </r>
        <r>
          <rPr>
            <b/>
            <sz val="9"/>
            <color indexed="81"/>
            <rFont val="Tahoma"/>
            <family val="2"/>
          </rPr>
          <t xml:space="preserve">SI, </t>
        </r>
        <r>
          <rPr>
            <sz val="9"/>
            <color indexed="81"/>
            <rFont val="Tahoma"/>
            <family val="2"/>
          </rPr>
          <t>en el campo</t>
        </r>
        <r>
          <rPr>
            <b/>
            <sz val="9"/>
            <color indexed="81"/>
            <rFont val="Tahoma"/>
            <family val="2"/>
          </rPr>
          <t xml:space="preserve"> ¿Es Obstructiva? </t>
        </r>
        <r>
          <rPr>
            <sz val="9"/>
            <color indexed="81"/>
            <rFont val="Tahoma"/>
            <family val="2"/>
          </rPr>
          <t xml:space="preserve">el valor </t>
        </r>
        <r>
          <rPr>
            <b/>
            <sz val="9"/>
            <color indexed="81"/>
            <rFont val="Tahoma"/>
            <family val="2"/>
          </rPr>
          <t xml:space="preserve">SI, </t>
        </r>
        <r>
          <rPr>
            <sz val="9"/>
            <color indexed="81"/>
            <rFont val="Tahoma"/>
            <family val="2"/>
          </rPr>
          <t xml:space="preserve">en el campo </t>
        </r>
        <r>
          <rPr>
            <b/>
            <sz val="9"/>
            <color indexed="81"/>
            <rFont val="Tahoma"/>
            <family val="2"/>
          </rPr>
          <t xml:space="preserve">Estado </t>
        </r>
        <r>
          <rPr>
            <sz val="9"/>
            <color indexed="81"/>
            <rFont val="Tahoma"/>
            <family val="2"/>
          </rPr>
          <t>del mismo ítem con el valor</t>
        </r>
        <r>
          <rPr>
            <b/>
            <sz val="9"/>
            <color indexed="81"/>
            <rFont val="Tahoma"/>
            <family val="2"/>
          </rPr>
          <t xml:space="preserve"> Ingreso o Seguimiento. </t>
        </r>
        <r>
          <rPr>
            <sz val="9"/>
            <color indexed="81"/>
            <rFont val="Tahoma"/>
            <family val="2"/>
          </rPr>
          <t xml:space="preserve">Y en el campo </t>
        </r>
        <r>
          <rPr>
            <b/>
            <sz val="9"/>
            <color indexed="81"/>
            <rFont val="Tahoma"/>
            <family val="2"/>
          </rPr>
          <t xml:space="preserve">Tipo EPOC </t>
        </r>
        <r>
          <rPr>
            <sz val="9"/>
            <color indexed="81"/>
            <rFont val="Tahoma"/>
            <family val="2"/>
          </rPr>
          <t>el valor</t>
        </r>
        <r>
          <rPr>
            <b/>
            <sz val="9"/>
            <color indexed="81"/>
            <rFont val="Tahoma"/>
            <family val="2"/>
          </rPr>
          <t xml:space="preserve"> Tipo B. </t>
        </r>
      </text>
    </comment>
    <comment ref="F169" authorId="4" shapeId="0">
      <text>
        <r>
          <rPr>
            <sz val="9"/>
            <color indexed="81"/>
            <rFont val="Tahoma"/>
            <family val="2"/>
          </rPr>
          <t xml:space="preserve">Debe tener registradio en </t>
        </r>
        <r>
          <rPr>
            <b/>
            <sz val="9"/>
            <color indexed="81"/>
            <rFont val="Tahoma"/>
            <family val="2"/>
          </rPr>
          <t>Formulario de Control de Otros Programas de Salud</t>
        </r>
        <r>
          <rPr>
            <sz val="9"/>
            <color indexed="81"/>
            <rFont val="Tahoma"/>
            <family val="2"/>
          </rPr>
          <t xml:space="preserve"> el campo </t>
        </r>
        <r>
          <rPr>
            <b/>
            <sz val="9"/>
            <color indexed="81"/>
            <rFont val="Tahoma"/>
            <family val="2"/>
          </rPr>
          <t xml:space="preserve">"¿Padece de Asma Bronquial?" </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Estado</t>
        </r>
        <r>
          <rPr>
            <sz val="9"/>
            <color indexed="81"/>
            <rFont val="Tahoma"/>
            <family val="2"/>
          </rPr>
          <t xml:space="preserve"> del mismo item el valor </t>
        </r>
        <r>
          <rPr>
            <b/>
            <sz val="9"/>
            <color indexed="81"/>
            <rFont val="Tahoma"/>
            <family val="2"/>
          </rPr>
          <t>Ingreso o Seguimiento</t>
        </r>
        <r>
          <rPr>
            <sz val="9"/>
            <color indexed="81"/>
            <rFont val="Tahoma"/>
            <family val="2"/>
          </rPr>
          <t xml:space="preserve"> y en el campo </t>
        </r>
        <r>
          <rPr>
            <b/>
            <sz val="9"/>
            <color indexed="81"/>
            <rFont val="Tahoma"/>
            <family val="2"/>
          </rPr>
          <t xml:space="preserve">“Gravedad Asma Bronquial” </t>
        </r>
        <r>
          <rPr>
            <sz val="9"/>
            <color indexed="81"/>
            <rFont val="Tahoma"/>
            <family val="2"/>
          </rPr>
          <t xml:space="preserve">el valor </t>
        </r>
        <r>
          <rPr>
            <b/>
            <sz val="9"/>
            <color indexed="81"/>
            <rFont val="Tahoma"/>
            <family val="2"/>
          </rPr>
          <t>Leve, moderado o Severo</t>
        </r>
        <r>
          <rPr>
            <sz val="9"/>
            <color indexed="81"/>
            <rFont val="Tahoma"/>
            <family val="2"/>
          </rPr>
          <t xml:space="preserve">
</t>
        </r>
      </text>
    </comment>
    <comment ref="G169" authorId="4" shapeId="0">
      <text>
        <r>
          <rPr>
            <sz val="9"/>
            <color indexed="81"/>
            <rFont val="Tahoma"/>
            <family val="2"/>
          </rPr>
          <t>Debe tener registradio en</t>
        </r>
        <r>
          <rPr>
            <b/>
            <sz val="9"/>
            <color indexed="81"/>
            <rFont val="Tahoma"/>
            <family val="2"/>
          </rPr>
          <t xml:space="preserve"> Formulario de 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con el valor </t>
        </r>
        <r>
          <rPr>
            <b/>
            <sz val="9"/>
            <color indexed="81"/>
            <rFont val="Tahoma"/>
            <family val="2"/>
          </rPr>
          <t>Ingreso o Seguimiento</t>
        </r>
        <r>
          <rPr>
            <sz val="9"/>
            <color indexed="81"/>
            <rFont val="Tahoma"/>
            <family val="2"/>
          </rPr>
          <t xml:space="preserve">
</t>
        </r>
      </text>
    </comment>
    <comment ref="C170" authorId="4"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“Rehabilitación Pulmonar - Sesión Educativa”.</t>
        </r>
        <r>
          <rPr>
            <sz val="9"/>
            <color indexed="81"/>
            <rFont val="Tahoma"/>
            <family val="2"/>
          </rPr>
          <t xml:space="preserve">
</t>
        </r>
      </text>
    </comment>
    <comment ref="D170" authorId="4" shapeId="0">
      <text>
        <r>
          <rPr>
            <sz val="9"/>
            <color indexed="81"/>
            <rFont val="Tahoma"/>
            <family val="2"/>
          </rPr>
          <t>Debe tener registradio en F</t>
        </r>
        <r>
          <rPr>
            <b/>
            <sz val="9"/>
            <color indexed="81"/>
            <rFont val="Tahoma"/>
            <family val="2"/>
          </rPr>
          <t>ormulario de 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 Obstructiva?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Estado</t>
        </r>
        <r>
          <rPr>
            <sz val="9"/>
            <color indexed="81"/>
            <rFont val="Tahoma"/>
            <family val="2"/>
          </rPr>
          <t xml:space="preserve"> del mismo ítem con el valor </t>
        </r>
        <r>
          <rPr>
            <b/>
            <sz val="9"/>
            <color indexed="81"/>
            <rFont val="Tahoma"/>
            <family val="2"/>
          </rPr>
          <t xml:space="preserve">Ingreso o Seguimiento, </t>
        </r>
        <r>
          <rPr>
            <sz val="9"/>
            <color indexed="81"/>
            <rFont val="Tahoma"/>
            <family val="2"/>
          </rPr>
          <t xml:space="preserve">en el campo </t>
        </r>
        <r>
          <rPr>
            <b/>
            <sz val="9"/>
            <color indexed="81"/>
            <rFont val="Tahoma"/>
            <family val="2"/>
          </rPr>
          <t>Tipo EPOC</t>
        </r>
        <r>
          <rPr>
            <sz val="9"/>
            <color indexed="81"/>
            <rFont val="Tahoma"/>
            <family val="2"/>
          </rPr>
          <t xml:space="preserve"> el valor </t>
        </r>
        <r>
          <rPr>
            <b/>
            <sz val="9"/>
            <color indexed="81"/>
            <rFont val="Tahoma"/>
            <family val="2"/>
          </rPr>
          <t>Tipo</t>
        </r>
        <r>
          <rPr>
            <sz val="9"/>
            <color indexed="81"/>
            <rFont val="Tahoma"/>
            <family val="2"/>
          </rPr>
          <t xml:space="preserve"> </t>
        </r>
        <r>
          <rPr>
            <b/>
            <sz val="9"/>
            <color indexed="81"/>
            <rFont val="Tahoma"/>
            <family val="2"/>
          </rPr>
          <t xml:space="preserve">A </t>
        </r>
        <r>
          <rPr>
            <sz val="9"/>
            <color indexed="81"/>
            <rFont val="Tahoma"/>
            <family val="2"/>
          </rPr>
          <t xml:space="preserve">y el profesional registre la actividad </t>
        </r>
        <r>
          <rPr>
            <b/>
            <sz val="9"/>
            <color indexed="81"/>
            <rFont val="Tahoma"/>
            <family val="2"/>
          </rPr>
          <t xml:space="preserve">“Rehabilitación Pulmonar - Sesión Educativa”.
</t>
        </r>
        <r>
          <rPr>
            <sz val="9"/>
            <color indexed="81"/>
            <rFont val="Tahoma"/>
            <family val="2"/>
          </rPr>
          <t xml:space="preserve">
</t>
        </r>
      </text>
    </comment>
    <comment ref="E170" authorId="4" shapeId="0">
      <text>
        <r>
          <rPr>
            <sz val="9"/>
            <color indexed="81"/>
            <rFont val="Tahoma"/>
            <family val="2"/>
          </rPr>
          <t>Debe tener registradio en</t>
        </r>
        <r>
          <rPr>
            <b/>
            <sz val="9"/>
            <color indexed="81"/>
            <rFont val="Tahoma"/>
            <family val="2"/>
          </rPr>
          <t xml:space="preserve"> Formulario de Control de Otros Programas de Salud </t>
        </r>
        <r>
          <rPr>
            <sz val="9"/>
            <color indexed="81"/>
            <rFont val="Tahoma"/>
            <family val="2"/>
          </rPr>
          <t xml:space="preserve">el campo </t>
        </r>
        <r>
          <rPr>
            <b/>
            <sz val="9"/>
            <color indexed="81"/>
            <rFont val="Tahoma"/>
            <family val="2"/>
          </rPr>
          <t xml:space="preserve">"¿Padece Enfermedad Pulmonar Crónica?" </t>
        </r>
        <r>
          <rPr>
            <sz val="9"/>
            <color indexed="81"/>
            <rFont val="Tahoma"/>
            <family val="2"/>
          </rPr>
          <t xml:space="preserve">el valor </t>
        </r>
        <r>
          <rPr>
            <b/>
            <sz val="9"/>
            <color indexed="81"/>
            <rFont val="Tahoma"/>
            <family val="2"/>
          </rPr>
          <t xml:space="preserve">SI, </t>
        </r>
        <r>
          <rPr>
            <sz val="9"/>
            <color indexed="81"/>
            <rFont val="Tahoma"/>
            <family val="2"/>
          </rPr>
          <t>en el campo</t>
        </r>
        <r>
          <rPr>
            <b/>
            <sz val="9"/>
            <color indexed="81"/>
            <rFont val="Tahoma"/>
            <family val="2"/>
          </rPr>
          <t xml:space="preserve"> ¿Es Obstructiva? </t>
        </r>
        <r>
          <rPr>
            <sz val="9"/>
            <color indexed="81"/>
            <rFont val="Tahoma"/>
            <family val="2"/>
          </rPr>
          <t xml:space="preserve">el valor </t>
        </r>
        <r>
          <rPr>
            <b/>
            <sz val="9"/>
            <color indexed="81"/>
            <rFont val="Tahoma"/>
            <family val="2"/>
          </rPr>
          <t xml:space="preserve">SI, </t>
        </r>
        <r>
          <rPr>
            <sz val="9"/>
            <color indexed="81"/>
            <rFont val="Tahoma"/>
            <family val="2"/>
          </rPr>
          <t xml:space="preserve">en el campo </t>
        </r>
        <r>
          <rPr>
            <b/>
            <sz val="9"/>
            <color indexed="81"/>
            <rFont val="Tahoma"/>
            <family val="2"/>
          </rPr>
          <t xml:space="preserve">Estado </t>
        </r>
        <r>
          <rPr>
            <sz val="9"/>
            <color indexed="81"/>
            <rFont val="Tahoma"/>
            <family val="2"/>
          </rPr>
          <t>del mismo ítem con el valor</t>
        </r>
        <r>
          <rPr>
            <b/>
            <sz val="9"/>
            <color indexed="81"/>
            <rFont val="Tahoma"/>
            <family val="2"/>
          </rPr>
          <t xml:space="preserve"> Ingreso o Seguimiento,</t>
        </r>
        <r>
          <rPr>
            <sz val="9"/>
            <color indexed="81"/>
            <rFont val="Tahoma"/>
            <family val="2"/>
          </rPr>
          <t xml:space="preserve"> en el campo </t>
        </r>
        <r>
          <rPr>
            <b/>
            <sz val="9"/>
            <color indexed="81"/>
            <rFont val="Tahoma"/>
            <family val="2"/>
          </rPr>
          <t xml:space="preserve">Tipo EPOC </t>
        </r>
        <r>
          <rPr>
            <sz val="9"/>
            <color indexed="81"/>
            <rFont val="Tahoma"/>
            <family val="2"/>
          </rPr>
          <t>el valor</t>
        </r>
        <r>
          <rPr>
            <b/>
            <sz val="9"/>
            <color indexed="81"/>
            <rFont val="Tahoma"/>
            <family val="2"/>
          </rPr>
          <t xml:space="preserve"> Tipo B </t>
        </r>
        <r>
          <rPr>
            <sz val="9"/>
            <color indexed="81"/>
            <rFont val="Tahoma"/>
            <family val="2"/>
          </rPr>
          <t>y el profesional registre la actividad</t>
        </r>
        <r>
          <rPr>
            <b/>
            <sz val="9"/>
            <color indexed="81"/>
            <rFont val="Tahoma"/>
            <family val="2"/>
          </rPr>
          <t xml:space="preserve"> “Rehabilitación Pulmonar - Sesión Educativa”.
</t>
        </r>
      </text>
    </comment>
    <comment ref="F170" authorId="4" shapeId="0">
      <text>
        <r>
          <rPr>
            <sz val="9"/>
            <color indexed="81"/>
            <rFont val="Tahoma"/>
            <family val="2"/>
          </rPr>
          <t xml:space="preserve">Debe tener registradio en </t>
        </r>
        <r>
          <rPr>
            <b/>
            <sz val="9"/>
            <color indexed="81"/>
            <rFont val="Tahoma"/>
            <family val="2"/>
          </rPr>
          <t>Formulario de Control de Otros Programas de Salud</t>
        </r>
        <r>
          <rPr>
            <sz val="9"/>
            <color indexed="81"/>
            <rFont val="Tahoma"/>
            <family val="2"/>
          </rPr>
          <t xml:space="preserve"> el campo </t>
        </r>
        <r>
          <rPr>
            <b/>
            <sz val="9"/>
            <color indexed="81"/>
            <rFont val="Tahoma"/>
            <family val="2"/>
          </rPr>
          <t xml:space="preserve">"¿Padece de Asma Bronquial?" </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Estado</t>
        </r>
        <r>
          <rPr>
            <sz val="9"/>
            <color indexed="81"/>
            <rFont val="Tahoma"/>
            <family val="2"/>
          </rPr>
          <t xml:space="preserve"> del mismo item el valor </t>
        </r>
        <r>
          <rPr>
            <b/>
            <sz val="9"/>
            <color indexed="81"/>
            <rFont val="Tahoma"/>
            <family val="2"/>
          </rPr>
          <t>Ingreso o Seguimiento,</t>
        </r>
        <r>
          <rPr>
            <sz val="9"/>
            <color indexed="81"/>
            <rFont val="Tahoma"/>
            <family val="2"/>
          </rPr>
          <t xml:space="preserve"> en el campo </t>
        </r>
        <r>
          <rPr>
            <b/>
            <sz val="9"/>
            <color indexed="81"/>
            <rFont val="Tahoma"/>
            <family val="2"/>
          </rPr>
          <t xml:space="preserve">“Gravedad Asma Bronquial” </t>
        </r>
        <r>
          <rPr>
            <sz val="9"/>
            <color indexed="81"/>
            <rFont val="Tahoma"/>
            <family val="2"/>
          </rPr>
          <t xml:space="preserve">el valor </t>
        </r>
        <r>
          <rPr>
            <b/>
            <sz val="9"/>
            <color indexed="81"/>
            <rFont val="Tahoma"/>
            <family val="2"/>
          </rPr>
          <t>Leve, moderado o Severo</t>
        </r>
        <r>
          <rPr>
            <sz val="9"/>
            <color indexed="81"/>
            <rFont val="Tahoma"/>
            <family val="2"/>
          </rPr>
          <t xml:space="preserve"> y el profesional registre la actividad</t>
        </r>
        <r>
          <rPr>
            <b/>
            <sz val="9"/>
            <color indexed="81"/>
            <rFont val="Tahoma"/>
            <family val="2"/>
          </rPr>
          <t xml:space="preserve"> “Rehabilitación Pulmonar - Sesión Educativa”.
</t>
        </r>
        <r>
          <rPr>
            <sz val="9"/>
            <color indexed="81"/>
            <rFont val="Tahoma"/>
            <family val="2"/>
          </rPr>
          <t xml:space="preserve">
</t>
        </r>
      </text>
    </comment>
    <comment ref="G170" authorId="4" shapeId="0">
      <text>
        <r>
          <rPr>
            <sz val="9"/>
            <color indexed="81"/>
            <rFont val="Tahoma"/>
            <family val="2"/>
          </rPr>
          <t>Debe tener registradio en</t>
        </r>
        <r>
          <rPr>
            <b/>
            <sz val="9"/>
            <color indexed="81"/>
            <rFont val="Tahoma"/>
            <family val="2"/>
          </rPr>
          <t xml:space="preserve"> Formulario de 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Estado</t>
        </r>
        <r>
          <rPr>
            <sz val="9"/>
            <color indexed="81"/>
            <rFont val="Tahoma"/>
            <family val="2"/>
          </rPr>
          <t xml:space="preserve"> del mismo ítem con el valor </t>
        </r>
        <r>
          <rPr>
            <b/>
            <sz val="9"/>
            <color indexed="81"/>
            <rFont val="Tahoma"/>
            <family val="2"/>
          </rPr>
          <t xml:space="preserve">Ingreso o Seguimiento </t>
        </r>
        <r>
          <rPr>
            <sz val="9"/>
            <color indexed="81"/>
            <rFont val="Tahoma"/>
            <family val="2"/>
          </rPr>
          <t>y el profesional registre la actividad</t>
        </r>
        <r>
          <rPr>
            <b/>
            <sz val="9"/>
            <color indexed="81"/>
            <rFont val="Tahoma"/>
            <family val="2"/>
          </rPr>
          <t xml:space="preserve"> “Rehabilitación Pulmonar - Sesión Educativa”.
</t>
        </r>
        <r>
          <rPr>
            <sz val="9"/>
            <color indexed="81"/>
            <rFont val="Tahoma"/>
            <family val="2"/>
          </rPr>
          <t xml:space="preserve">
</t>
        </r>
      </text>
    </comment>
    <comment ref="C171" authorId="4"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"Rehabilitación Pulmonar - Sesión Actividad Física”.</t>
        </r>
      </text>
    </comment>
    <comment ref="D171" authorId="4" shapeId="0">
      <text>
        <r>
          <rPr>
            <sz val="9"/>
            <color indexed="81"/>
            <rFont val="Tahoma"/>
            <family val="2"/>
          </rPr>
          <t>Debe tener registradio en F</t>
        </r>
        <r>
          <rPr>
            <b/>
            <sz val="9"/>
            <color indexed="81"/>
            <rFont val="Tahoma"/>
            <family val="2"/>
          </rPr>
          <t>ormulario de 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 Obstructiva?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Estado</t>
        </r>
        <r>
          <rPr>
            <sz val="9"/>
            <color indexed="81"/>
            <rFont val="Tahoma"/>
            <family val="2"/>
          </rPr>
          <t xml:space="preserve"> del mismo ítem con el valor </t>
        </r>
        <r>
          <rPr>
            <b/>
            <sz val="9"/>
            <color indexed="81"/>
            <rFont val="Tahoma"/>
            <family val="2"/>
          </rPr>
          <t>Ingreso o Seguimiento,</t>
        </r>
        <r>
          <rPr>
            <sz val="9"/>
            <color indexed="81"/>
            <rFont val="Tahoma"/>
            <family val="2"/>
          </rPr>
          <t xml:space="preserve"> en el campo </t>
        </r>
        <r>
          <rPr>
            <b/>
            <sz val="9"/>
            <color indexed="81"/>
            <rFont val="Tahoma"/>
            <family val="2"/>
          </rPr>
          <t>Tipo EPOC</t>
        </r>
        <r>
          <rPr>
            <sz val="9"/>
            <color indexed="81"/>
            <rFont val="Tahoma"/>
            <family val="2"/>
          </rPr>
          <t xml:space="preserve"> el valor </t>
        </r>
        <r>
          <rPr>
            <b/>
            <sz val="9"/>
            <color indexed="81"/>
            <rFont val="Tahoma"/>
            <family val="2"/>
          </rPr>
          <t>Tipo</t>
        </r>
        <r>
          <rPr>
            <sz val="9"/>
            <color indexed="81"/>
            <rFont val="Tahoma"/>
            <family val="2"/>
          </rPr>
          <t xml:space="preserve"> </t>
        </r>
        <r>
          <rPr>
            <b/>
            <sz val="9"/>
            <color indexed="81"/>
            <rFont val="Tahoma"/>
            <family val="2"/>
          </rPr>
          <t xml:space="preserve">A </t>
        </r>
        <r>
          <rPr>
            <sz val="9"/>
            <color indexed="81"/>
            <rFont val="Tahoma"/>
            <family val="2"/>
          </rPr>
          <t>y el profesional registre la actividad</t>
        </r>
        <r>
          <rPr>
            <b/>
            <sz val="9"/>
            <color indexed="81"/>
            <rFont val="Tahoma"/>
            <family val="2"/>
          </rPr>
          <t xml:space="preserve"> "Rehabilitación Pulmonar - Sesión Actividad Física”.</t>
        </r>
        <r>
          <rPr>
            <sz val="9"/>
            <color indexed="81"/>
            <rFont val="Tahoma"/>
            <family val="2"/>
          </rPr>
          <t xml:space="preserve">
</t>
        </r>
      </text>
    </comment>
    <comment ref="E171" authorId="4" shapeId="0">
      <text>
        <r>
          <rPr>
            <sz val="9"/>
            <color indexed="81"/>
            <rFont val="Tahoma"/>
            <family val="2"/>
          </rPr>
          <t>Debe tener registradio en</t>
        </r>
        <r>
          <rPr>
            <b/>
            <sz val="9"/>
            <color indexed="81"/>
            <rFont val="Tahoma"/>
            <family val="2"/>
          </rPr>
          <t xml:space="preserve"> Formulario de Control de Otros Programas de Salud </t>
        </r>
        <r>
          <rPr>
            <sz val="9"/>
            <color indexed="81"/>
            <rFont val="Tahoma"/>
            <family val="2"/>
          </rPr>
          <t xml:space="preserve">el campo </t>
        </r>
        <r>
          <rPr>
            <b/>
            <sz val="9"/>
            <color indexed="81"/>
            <rFont val="Tahoma"/>
            <family val="2"/>
          </rPr>
          <t xml:space="preserve">"¿Padece Enfermedad Pulmonar Crónica?" </t>
        </r>
        <r>
          <rPr>
            <sz val="9"/>
            <color indexed="81"/>
            <rFont val="Tahoma"/>
            <family val="2"/>
          </rPr>
          <t xml:space="preserve">el valor </t>
        </r>
        <r>
          <rPr>
            <b/>
            <sz val="9"/>
            <color indexed="81"/>
            <rFont val="Tahoma"/>
            <family val="2"/>
          </rPr>
          <t xml:space="preserve">SI, </t>
        </r>
        <r>
          <rPr>
            <sz val="9"/>
            <color indexed="81"/>
            <rFont val="Tahoma"/>
            <family val="2"/>
          </rPr>
          <t>en el campo</t>
        </r>
        <r>
          <rPr>
            <b/>
            <sz val="9"/>
            <color indexed="81"/>
            <rFont val="Tahoma"/>
            <family val="2"/>
          </rPr>
          <t xml:space="preserve"> ¿Es Obstructiva? </t>
        </r>
        <r>
          <rPr>
            <sz val="9"/>
            <color indexed="81"/>
            <rFont val="Tahoma"/>
            <family val="2"/>
          </rPr>
          <t xml:space="preserve">el valor </t>
        </r>
        <r>
          <rPr>
            <b/>
            <sz val="9"/>
            <color indexed="81"/>
            <rFont val="Tahoma"/>
            <family val="2"/>
          </rPr>
          <t xml:space="preserve">SI, </t>
        </r>
        <r>
          <rPr>
            <sz val="9"/>
            <color indexed="81"/>
            <rFont val="Tahoma"/>
            <family val="2"/>
          </rPr>
          <t xml:space="preserve">en el campo </t>
        </r>
        <r>
          <rPr>
            <b/>
            <sz val="9"/>
            <color indexed="81"/>
            <rFont val="Tahoma"/>
            <family val="2"/>
          </rPr>
          <t xml:space="preserve">Estado </t>
        </r>
        <r>
          <rPr>
            <sz val="9"/>
            <color indexed="81"/>
            <rFont val="Tahoma"/>
            <family val="2"/>
          </rPr>
          <t>del mismo ítem con el valor</t>
        </r>
        <r>
          <rPr>
            <b/>
            <sz val="9"/>
            <color indexed="81"/>
            <rFont val="Tahoma"/>
            <family val="2"/>
          </rPr>
          <t xml:space="preserve"> Ingreso o Seguimiento,</t>
        </r>
        <r>
          <rPr>
            <sz val="9"/>
            <color indexed="81"/>
            <rFont val="Tahoma"/>
            <family val="2"/>
          </rPr>
          <t xml:space="preserve"> en el campo </t>
        </r>
        <r>
          <rPr>
            <b/>
            <sz val="9"/>
            <color indexed="81"/>
            <rFont val="Tahoma"/>
            <family val="2"/>
          </rPr>
          <t xml:space="preserve">Tipo EPOC </t>
        </r>
        <r>
          <rPr>
            <sz val="9"/>
            <color indexed="81"/>
            <rFont val="Tahoma"/>
            <family val="2"/>
          </rPr>
          <t>el valor</t>
        </r>
        <r>
          <rPr>
            <b/>
            <sz val="9"/>
            <color indexed="81"/>
            <rFont val="Tahoma"/>
            <family val="2"/>
          </rPr>
          <t xml:space="preserve"> Tipo B </t>
        </r>
        <r>
          <rPr>
            <sz val="9"/>
            <color indexed="81"/>
            <rFont val="Tahoma"/>
            <family val="2"/>
          </rPr>
          <t xml:space="preserve">y el profesional registre la actividad </t>
        </r>
        <r>
          <rPr>
            <b/>
            <sz val="9"/>
            <color indexed="81"/>
            <rFont val="Tahoma"/>
            <family val="2"/>
          </rPr>
          <t>"Rehabilitación Pulmonar - Sesión Actividad Física”.</t>
        </r>
      </text>
    </comment>
    <comment ref="F171" authorId="4" shapeId="0">
      <text>
        <r>
          <rPr>
            <sz val="9"/>
            <color indexed="81"/>
            <rFont val="Tahoma"/>
            <family val="2"/>
          </rPr>
          <t xml:space="preserve">Debe tener registradio en </t>
        </r>
        <r>
          <rPr>
            <b/>
            <sz val="9"/>
            <color indexed="81"/>
            <rFont val="Tahoma"/>
            <family val="2"/>
          </rPr>
          <t>Formulario de Control de Otros Programas de Salud</t>
        </r>
        <r>
          <rPr>
            <sz val="9"/>
            <color indexed="81"/>
            <rFont val="Tahoma"/>
            <family val="2"/>
          </rPr>
          <t xml:space="preserve"> el campo </t>
        </r>
        <r>
          <rPr>
            <b/>
            <sz val="9"/>
            <color indexed="81"/>
            <rFont val="Tahoma"/>
            <family val="2"/>
          </rPr>
          <t xml:space="preserve">"¿Padece de Asma Bronquial?" </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Estado</t>
        </r>
        <r>
          <rPr>
            <sz val="9"/>
            <color indexed="81"/>
            <rFont val="Tahoma"/>
            <family val="2"/>
          </rPr>
          <t xml:space="preserve"> del mismo item el valor </t>
        </r>
        <r>
          <rPr>
            <b/>
            <sz val="9"/>
            <color indexed="81"/>
            <rFont val="Tahoma"/>
            <family val="2"/>
          </rPr>
          <t>Ingreso o Seguimiento,</t>
        </r>
        <r>
          <rPr>
            <sz val="9"/>
            <color indexed="81"/>
            <rFont val="Tahoma"/>
            <family val="2"/>
          </rPr>
          <t xml:space="preserve"> en el campo </t>
        </r>
        <r>
          <rPr>
            <b/>
            <sz val="9"/>
            <color indexed="81"/>
            <rFont val="Tahoma"/>
            <family val="2"/>
          </rPr>
          <t xml:space="preserve">“Gravedad Asma Bronquial” </t>
        </r>
        <r>
          <rPr>
            <sz val="9"/>
            <color indexed="81"/>
            <rFont val="Tahoma"/>
            <family val="2"/>
          </rPr>
          <t xml:space="preserve">el valor </t>
        </r>
        <r>
          <rPr>
            <b/>
            <sz val="9"/>
            <color indexed="81"/>
            <rFont val="Tahoma"/>
            <family val="2"/>
          </rPr>
          <t xml:space="preserve">Leve, moderado o Severo </t>
        </r>
        <r>
          <rPr>
            <sz val="9"/>
            <color indexed="81"/>
            <rFont val="Tahoma"/>
            <family val="2"/>
          </rPr>
          <t xml:space="preserve">y el profesional registre la actividad </t>
        </r>
        <r>
          <rPr>
            <b/>
            <sz val="9"/>
            <color indexed="81"/>
            <rFont val="Tahoma"/>
            <family val="2"/>
          </rPr>
          <t>"Rehabilitación Pulmonar - Sesión Actividad Física”.</t>
        </r>
        <r>
          <rPr>
            <sz val="9"/>
            <color indexed="81"/>
            <rFont val="Tahoma"/>
            <family val="2"/>
          </rPr>
          <t xml:space="preserve">
</t>
        </r>
      </text>
    </comment>
    <comment ref="G171" authorId="4" shapeId="0">
      <text>
        <r>
          <rPr>
            <sz val="9"/>
            <color indexed="81"/>
            <rFont val="Tahoma"/>
            <family val="2"/>
          </rPr>
          <t>Debe tener registradio en</t>
        </r>
        <r>
          <rPr>
            <b/>
            <sz val="9"/>
            <color indexed="81"/>
            <rFont val="Tahoma"/>
            <family val="2"/>
          </rPr>
          <t xml:space="preserve"> Formulario de 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t>
        </r>
        <r>
          <rPr>
            <b/>
            <sz val="9"/>
            <color indexed="81"/>
            <rFont val="Tahoma"/>
            <family val="2"/>
          </rPr>
          <t xml:space="preserve">SI, </t>
        </r>
        <r>
          <rPr>
            <sz val="9"/>
            <color indexed="81"/>
            <rFont val="Tahoma"/>
            <family val="2"/>
          </rPr>
          <t xml:space="preserve">en el campo </t>
        </r>
        <r>
          <rPr>
            <b/>
            <sz val="9"/>
            <color indexed="81"/>
            <rFont val="Tahoma"/>
            <family val="2"/>
          </rPr>
          <t>Estado</t>
        </r>
        <r>
          <rPr>
            <sz val="9"/>
            <color indexed="81"/>
            <rFont val="Tahoma"/>
            <family val="2"/>
          </rPr>
          <t xml:space="preserve"> del mismo ítem con el valor </t>
        </r>
        <r>
          <rPr>
            <b/>
            <sz val="9"/>
            <color indexed="81"/>
            <rFont val="Tahoma"/>
            <family val="2"/>
          </rPr>
          <t xml:space="preserve">Ingreso o Seguimiento </t>
        </r>
        <r>
          <rPr>
            <sz val="9"/>
            <color indexed="81"/>
            <rFont val="Tahoma"/>
            <family val="2"/>
          </rPr>
          <t xml:space="preserve">y el profesional registre la actividad </t>
        </r>
        <r>
          <rPr>
            <b/>
            <sz val="9"/>
            <color indexed="81"/>
            <rFont val="Tahoma"/>
            <family val="2"/>
          </rPr>
          <t>"Rehabilitación Pulmonar - Sesión Actividad Física”.</t>
        </r>
        <r>
          <rPr>
            <sz val="9"/>
            <color indexed="81"/>
            <rFont val="Tahoma"/>
            <family val="2"/>
          </rPr>
          <t xml:space="preserve">
</t>
        </r>
      </text>
    </comment>
    <comment ref="C172" authorId="4" shapeId="0">
      <text>
        <r>
          <rPr>
            <sz val="9"/>
            <color indexed="81"/>
            <rFont val="Tahoma"/>
            <family val="2"/>
          </rPr>
          <t xml:space="preserve">Este dato aparecerá luego de que en la atención Registrada </t>
        </r>
        <r>
          <rPr>
            <b/>
            <sz val="9"/>
            <color indexed="81"/>
            <rFont val="Tahoma"/>
            <family val="2"/>
          </rPr>
          <t>Modulo box, Pacientes Citados o en Módulo de Atención, Registro Atención Individual</t>
        </r>
        <r>
          <rPr>
            <sz val="9"/>
            <color indexed="81"/>
            <rFont val="Tahoma"/>
            <family val="2"/>
          </rPr>
          <t xml:space="preserve"> el profesional registre la actividad “</t>
        </r>
        <r>
          <rPr>
            <b/>
            <sz val="9"/>
            <color indexed="81"/>
            <rFont val="Tahoma"/>
            <family val="2"/>
          </rPr>
          <t>Rehabilitación Pulmonar - Articulación Continuidad con Intersector</t>
        </r>
        <r>
          <rPr>
            <sz val="9"/>
            <color indexed="81"/>
            <rFont val="Tahoma"/>
            <family val="2"/>
          </rPr>
          <t xml:space="preserve"> ”.
</t>
        </r>
      </text>
    </comment>
    <comment ref="D172" authorId="4" shapeId="0">
      <text>
        <r>
          <rPr>
            <sz val="9"/>
            <color indexed="81"/>
            <rFont val="Tahoma"/>
            <family val="2"/>
          </rPr>
          <t>Debe tener registradio en F</t>
        </r>
        <r>
          <rPr>
            <b/>
            <sz val="9"/>
            <color indexed="81"/>
            <rFont val="Tahoma"/>
            <family val="2"/>
          </rPr>
          <t>ormulario de 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 Obstructiva?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Estado</t>
        </r>
        <r>
          <rPr>
            <sz val="9"/>
            <color indexed="81"/>
            <rFont val="Tahoma"/>
            <family val="2"/>
          </rPr>
          <t xml:space="preserve"> del mismo ítem con el valor </t>
        </r>
        <r>
          <rPr>
            <b/>
            <sz val="9"/>
            <color indexed="81"/>
            <rFont val="Tahoma"/>
            <family val="2"/>
          </rPr>
          <t>Ingreso o Seguimiento,</t>
        </r>
        <r>
          <rPr>
            <sz val="9"/>
            <color indexed="81"/>
            <rFont val="Tahoma"/>
            <family val="2"/>
          </rPr>
          <t xml:space="preserve"> en el campo </t>
        </r>
        <r>
          <rPr>
            <b/>
            <sz val="9"/>
            <color indexed="81"/>
            <rFont val="Tahoma"/>
            <family val="2"/>
          </rPr>
          <t>Tipo EPOC</t>
        </r>
        <r>
          <rPr>
            <sz val="9"/>
            <color indexed="81"/>
            <rFont val="Tahoma"/>
            <family val="2"/>
          </rPr>
          <t xml:space="preserve"> el valor </t>
        </r>
        <r>
          <rPr>
            <b/>
            <sz val="9"/>
            <color indexed="81"/>
            <rFont val="Tahoma"/>
            <family val="2"/>
          </rPr>
          <t>Tipo</t>
        </r>
        <r>
          <rPr>
            <sz val="9"/>
            <color indexed="81"/>
            <rFont val="Tahoma"/>
            <family val="2"/>
          </rPr>
          <t xml:space="preserve"> </t>
        </r>
        <r>
          <rPr>
            <b/>
            <sz val="9"/>
            <color indexed="81"/>
            <rFont val="Tahoma"/>
            <family val="2"/>
          </rPr>
          <t xml:space="preserve">A </t>
        </r>
        <r>
          <rPr>
            <sz val="9"/>
            <color indexed="81"/>
            <rFont val="Tahoma"/>
            <family val="2"/>
          </rPr>
          <t>y el profesional registre la actividad</t>
        </r>
        <r>
          <rPr>
            <b/>
            <sz val="9"/>
            <color indexed="81"/>
            <rFont val="Tahoma"/>
            <family val="2"/>
          </rPr>
          <t xml:space="preserve"> “Rehabilitación Pulmonar - Articulación Continuidad con Intersector ”.</t>
        </r>
        <r>
          <rPr>
            <sz val="9"/>
            <color indexed="81"/>
            <rFont val="Tahoma"/>
            <family val="2"/>
          </rPr>
          <t xml:space="preserve">
</t>
        </r>
      </text>
    </comment>
    <comment ref="E172" authorId="4" shapeId="0">
      <text>
        <r>
          <rPr>
            <sz val="9"/>
            <color indexed="81"/>
            <rFont val="Tahoma"/>
            <family val="2"/>
          </rPr>
          <t>Debe tener registradio en</t>
        </r>
        <r>
          <rPr>
            <b/>
            <sz val="9"/>
            <color indexed="81"/>
            <rFont val="Tahoma"/>
            <family val="2"/>
          </rPr>
          <t xml:space="preserve"> Formulario de Control de Otros Programas de Salud </t>
        </r>
        <r>
          <rPr>
            <sz val="9"/>
            <color indexed="81"/>
            <rFont val="Tahoma"/>
            <family val="2"/>
          </rPr>
          <t xml:space="preserve">el campo </t>
        </r>
        <r>
          <rPr>
            <b/>
            <sz val="9"/>
            <color indexed="81"/>
            <rFont val="Tahoma"/>
            <family val="2"/>
          </rPr>
          <t xml:space="preserve">"¿Padece Enfermedad Pulmonar Crónica?" </t>
        </r>
        <r>
          <rPr>
            <sz val="9"/>
            <color indexed="81"/>
            <rFont val="Tahoma"/>
            <family val="2"/>
          </rPr>
          <t xml:space="preserve">el valor </t>
        </r>
        <r>
          <rPr>
            <b/>
            <sz val="9"/>
            <color indexed="81"/>
            <rFont val="Tahoma"/>
            <family val="2"/>
          </rPr>
          <t xml:space="preserve">SI, </t>
        </r>
        <r>
          <rPr>
            <sz val="9"/>
            <color indexed="81"/>
            <rFont val="Tahoma"/>
            <family val="2"/>
          </rPr>
          <t>en el campo</t>
        </r>
        <r>
          <rPr>
            <b/>
            <sz val="9"/>
            <color indexed="81"/>
            <rFont val="Tahoma"/>
            <family val="2"/>
          </rPr>
          <t xml:space="preserve"> ¿Es Obstructiva? </t>
        </r>
        <r>
          <rPr>
            <sz val="9"/>
            <color indexed="81"/>
            <rFont val="Tahoma"/>
            <family val="2"/>
          </rPr>
          <t xml:space="preserve">el valor </t>
        </r>
        <r>
          <rPr>
            <b/>
            <sz val="9"/>
            <color indexed="81"/>
            <rFont val="Tahoma"/>
            <family val="2"/>
          </rPr>
          <t xml:space="preserve">SI, </t>
        </r>
        <r>
          <rPr>
            <sz val="9"/>
            <color indexed="81"/>
            <rFont val="Tahoma"/>
            <family val="2"/>
          </rPr>
          <t xml:space="preserve">en el campo </t>
        </r>
        <r>
          <rPr>
            <b/>
            <sz val="9"/>
            <color indexed="81"/>
            <rFont val="Tahoma"/>
            <family val="2"/>
          </rPr>
          <t xml:space="preserve">Estado </t>
        </r>
        <r>
          <rPr>
            <sz val="9"/>
            <color indexed="81"/>
            <rFont val="Tahoma"/>
            <family val="2"/>
          </rPr>
          <t>del mismo ítem con el valor</t>
        </r>
        <r>
          <rPr>
            <b/>
            <sz val="9"/>
            <color indexed="81"/>
            <rFont val="Tahoma"/>
            <family val="2"/>
          </rPr>
          <t xml:space="preserve"> Ingreso o Seguimiento,</t>
        </r>
        <r>
          <rPr>
            <sz val="9"/>
            <color indexed="81"/>
            <rFont val="Tahoma"/>
            <family val="2"/>
          </rPr>
          <t xml:space="preserve"> en el campo </t>
        </r>
        <r>
          <rPr>
            <b/>
            <sz val="9"/>
            <color indexed="81"/>
            <rFont val="Tahoma"/>
            <family val="2"/>
          </rPr>
          <t xml:space="preserve">Tipo EPOC </t>
        </r>
        <r>
          <rPr>
            <sz val="9"/>
            <color indexed="81"/>
            <rFont val="Tahoma"/>
            <family val="2"/>
          </rPr>
          <t>el valor</t>
        </r>
        <r>
          <rPr>
            <b/>
            <sz val="9"/>
            <color indexed="81"/>
            <rFont val="Tahoma"/>
            <family val="2"/>
          </rPr>
          <t xml:space="preserve"> Tipo B</t>
        </r>
        <r>
          <rPr>
            <sz val="9"/>
            <color indexed="81"/>
            <rFont val="Tahoma"/>
            <family val="2"/>
          </rPr>
          <t xml:space="preserve"> y el profesional registre la actividad</t>
        </r>
        <r>
          <rPr>
            <b/>
            <sz val="9"/>
            <color indexed="81"/>
            <rFont val="Tahoma"/>
            <family val="2"/>
          </rPr>
          <t xml:space="preserve"> “Rehabilitación Pulmonar - Articulación Continuidad con Intersector ”.</t>
        </r>
      </text>
    </comment>
    <comment ref="F172" authorId="4" shapeId="0">
      <text>
        <r>
          <rPr>
            <sz val="9"/>
            <color indexed="81"/>
            <rFont val="Tahoma"/>
            <family val="2"/>
          </rPr>
          <t xml:space="preserve">Debe tener registradio en </t>
        </r>
        <r>
          <rPr>
            <b/>
            <sz val="9"/>
            <color indexed="81"/>
            <rFont val="Tahoma"/>
            <family val="2"/>
          </rPr>
          <t>Formulario de Control de Otros Programas de Salud</t>
        </r>
        <r>
          <rPr>
            <sz val="9"/>
            <color indexed="81"/>
            <rFont val="Tahoma"/>
            <family val="2"/>
          </rPr>
          <t xml:space="preserve"> el campo </t>
        </r>
        <r>
          <rPr>
            <b/>
            <sz val="9"/>
            <color indexed="81"/>
            <rFont val="Tahoma"/>
            <family val="2"/>
          </rPr>
          <t xml:space="preserve">"¿Padece de Asma Bronquial?" </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Estado</t>
        </r>
        <r>
          <rPr>
            <sz val="9"/>
            <color indexed="81"/>
            <rFont val="Tahoma"/>
            <family val="2"/>
          </rPr>
          <t xml:space="preserve"> del mismo item el valor </t>
        </r>
        <r>
          <rPr>
            <b/>
            <sz val="9"/>
            <color indexed="81"/>
            <rFont val="Tahoma"/>
            <family val="2"/>
          </rPr>
          <t>Ingreso o Seguimiento,</t>
        </r>
        <r>
          <rPr>
            <sz val="9"/>
            <color indexed="81"/>
            <rFont val="Tahoma"/>
            <family val="2"/>
          </rPr>
          <t xml:space="preserve"> en el campo </t>
        </r>
        <r>
          <rPr>
            <b/>
            <sz val="9"/>
            <color indexed="81"/>
            <rFont val="Tahoma"/>
            <family val="2"/>
          </rPr>
          <t xml:space="preserve">“Gravedad Asma Bronquial” </t>
        </r>
        <r>
          <rPr>
            <sz val="9"/>
            <color indexed="81"/>
            <rFont val="Tahoma"/>
            <family val="2"/>
          </rPr>
          <t xml:space="preserve">el valor </t>
        </r>
        <r>
          <rPr>
            <b/>
            <sz val="9"/>
            <color indexed="81"/>
            <rFont val="Tahoma"/>
            <family val="2"/>
          </rPr>
          <t xml:space="preserve">Leve, moderado o Severo </t>
        </r>
        <r>
          <rPr>
            <sz val="9"/>
            <color indexed="81"/>
            <rFont val="Tahoma"/>
            <family val="2"/>
          </rPr>
          <t>y el profesional registre la actividad</t>
        </r>
        <r>
          <rPr>
            <b/>
            <sz val="9"/>
            <color indexed="81"/>
            <rFont val="Tahoma"/>
            <family val="2"/>
          </rPr>
          <t xml:space="preserve"> “Rehabilitación Pulmonar - Articulación Continuidad con Intersector ”.</t>
        </r>
        <r>
          <rPr>
            <sz val="9"/>
            <color indexed="81"/>
            <rFont val="Tahoma"/>
            <family val="2"/>
          </rPr>
          <t xml:space="preserve">
</t>
        </r>
      </text>
    </comment>
    <comment ref="G172" authorId="4" shapeId="0">
      <text>
        <r>
          <rPr>
            <sz val="9"/>
            <color indexed="81"/>
            <rFont val="Tahoma"/>
            <family val="2"/>
          </rPr>
          <t>Debe tener registradio en</t>
        </r>
        <r>
          <rPr>
            <b/>
            <sz val="9"/>
            <color indexed="81"/>
            <rFont val="Tahoma"/>
            <family val="2"/>
          </rPr>
          <t xml:space="preserve"> Formulario de 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Estado</t>
        </r>
        <r>
          <rPr>
            <sz val="9"/>
            <color indexed="81"/>
            <rFont val="Tahoma"/>
            <family val="2"/>
          </rPr>
          <t xml:space="preserve"> del mismo ítem con el valor </t>
        </r>
        <r>
          <rPr>
            <b/>
            <sz val="9"/>
            <color indexed="81"/>
            <rFont val="Tahoma"/>
            <family val="2"/>
          </rPr>
          <t xml:space="preserve">Ingreso o Seguimiento </t>
        </r>
        <r>
          <rPr>
            <sz val="9"/>
            <color indexed="81"/>
            <rFont val="Tahoma"/>
            <family val="2"/>
          </rPr>
          <t>y el profesional registre la actividad</t>
        </r>
        <r>
          <rPr>
            <b/>
            <sz val="9"/>
            <color indexed="81"/>
            <rFont val="Tahoma"/>
            <family val="2"/>
          </rPr>
          <t xml:space="preserve"> “Rehabilitación Pulmonar - Articulación Continuidad con Intersector ”.</t>
        </r>
        <r>
          <rPr>
            <sz val="9"/>
            <color indexed="81"/>
            <rFont val="Tahoma"/>
            <family val="2"/>
          </rPr>
          <t xml:space="preserve">
</t>
        </r>
      </text>
    </comment>
    <comment ref="C173" authorId="4" shapeId="0">
      <text>
        <r>
          <rPr>
            <sz val="9"/>
            <color indexed="81"/>
            <rFont val="Tahoma"/>
            <family val="2"/>
          </rPr>
          <t xml:space="preserve">Este dato aparecerá luego de que en la atención </t>
        </r>
        <r>
          <rPr>
            <b/>
            <sz val="9"/>
            <color indexed="81"/>
            <rFont val="Tahoma"/>
            <family val="2"/>
          </rPr>
          <t xml:space="preserve">Registrada Modulo box, Pacientes Citados o en Módulo de Atención, Registro Atención Individual </t>
        </r>
        <r>
          <rPr>
            <sz val="9"/>
            <color indexed="81"/>
            <rFont val="Tahoma"/>
            <family val="2"/>
          </rPr>
          <t>el profesional registre la actividad</t>
        </r>
        <r>
          <rPr>
            <b/>
            <sz val="9"/>
            <color indexed="81"/>
            <rFont val="Tahoma"/>
            <family val="2"/>
          </rPr>
          <t xml:space="preserve"> "Plane de Actividad Física - Diseño de Plan de Trabajo”.</t>
        </r>
      </text>
    </comment>
    <comment ref="D173" authorId="4" shapeId="0">
      <text>
        <r>
          <rPr>
            <sz val="9"/>
            <color indexed="81"/>
            <rFont val="Tahoma"/>
            <family val="2"/>
          </rPr>
          <t>Debe tener registradio en F</t>
        </r>
        <r>
          <rPr>
            <b/>
            <sz val="9"/>
            <color indexed="81"/>
            <rFont val="Tahoma"/>
            <family val="2"/>
          </rPr>
          <t>ormulario de 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 Obstructiva?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Estado</t>
        </r>
        <r>
          <rPr>
            <sz val="9"/>
            <color indexed="81"/>
            <rFont val="Tahoma"/>
            <family val="2"/>
          </rPr>
          <t xml:space="preserve"> del mismo ítem con el valor </t>
        </r>
        <r>
          <rPr>
            <b/>
            <sz val="9"/>
            <color indexed="81"/>
            <rFont val="Tahoma"/>
            <family val="2"/>
          </rPr>
          <t>Ingreso o Seguimiento,</t>
        </r>
        <r>
          <rPr>
            <sz val="9"/>
            <color indexed="81"/>
            <rFont val="Tahoma"/>
            <family val="2"/>
          </rPr>
          <t xml:space="preserve"> en el campo </t>
        </r>
        <r>
          <rPr>
            <b/>
            <sz val="9"/>
            <color indexed="81"/>
            <rFont val="Tahoma"/>
            <family val="2"/>
          </rPr>
          <t>Tipo EPOC</t>
        </r>
        <r>
          <rPr>
            <sz val="9"/>
            <color indexed="81"/>
            <rFont val="Tahoma"/>
            <family val="2"/>
          </rPr>
          <t xml:space="preserve"> el valor </t>
        </r>
        <r>
          <rPr>
            <b/>
            <sz val="9"/>
            <color indexed="81"/>
            <rFont val="Tahoma"/>
            <family val="2"/>
          </rPr>
          <t>Tipo</t>
        </r>
        <r>
          <rPr>
            <sz val="9"/>
            <color indexed="81"/>
            <rFont val="Tahoma"/>
            <family val="2"/>
          </rPr>
          <t xml:space="preserve"> </t>
        </r>
        <r>
          <rPr>
            <b/>
            <sz val="9"/>
            <color indexed="81"/>
            <rFont val="Tahoma"/>
            <family val="2"/>
          </rPr>
          <t xml:space="preserve">A </t>
        </r>
        <r>
          <rPr>
            <sz val="9"/>
            <color indexed="81"/>
            <rFont val="Tahoma"/>
            <family val="2"/>
          </rPr>
          <t xml:space="preserve">y el profesional registre la actividad </t>
        </r>
        <r>
          <rPr>
            <b/>
            <sz val="9"/>
            <color indexed="81"/>
            <rFont val="Tahoma"/>
            <family val="2"/>
          </rPr>
          <t>"Plane de Actividad Física - Diseño de Plan de Trabajo”.</t>
        </r>
        <r>
          <rPr>
            <sz val="9"/>
            <color indexed="81"/>
            <rFont val="Tahoma"/>
            <family val="2"/>
          </rPr>
          <t xml:space="preserve">
</t>
        </r>
      </text>
    </comment>
    <comment ref="E173" authorId="4" shapeId="0">
      <text>
        <r>
          <rPr>
            <sz val="9"/>
            <color indexed="81"/>
            <rFont val="Tahoma"/>
            <family val="2"/>
          </rPr>
          <t>Debe tener registradio en</t>
        </r>
        <r>
          <rPr>
            <b/>
            <sz val="9"/>
            <color indexed="81"/>
            <rFont val="Tahoma"/>
            <family val="2"/>
          </rPr>
          <t xml:space="preserve"> Formulario de Control de Otros Programas de Salud </t>
        </r>
        <r>
          <rPr>
            <sz val="9"/>
            <color indexed="81"/>
            <rFont val="Tahoma"/>
            <family val="2"/>
          </rPr>
          <t xml:space="preserve">el campo </t>
        </r>
        <r>
          <rPr>
            <b/>
            <sz val="9"/>
            <color indexed="81"/>
            <rFont val="Tahoma"/>
            <family val="2"/>
          </rPr>
          <t xml:space="preserve">"¿Padece Enfermedad Pulmonar Crónica?" </t>
        </r>
        <r>
          <rPr>
            <sz val="9"/>
            <color indexed="81"/>
            <rFont val="Tahoma"/>
            <family val="2"/>
          </rPr>
          <t xml:space="preserve">el valor </t>
        </r>
        <r>
          <rPr>
            <b/>
            <sz val="9"/>
            <color indexed="81"/>
            <rFont val="Tahoma"/>
            <family val="2"/>
          </rPr>
          <t xml:space="preserve">SI, </t>
        </r>
        <r>
          <rPr>
            <sz val="9"/>
            <color indexed="81"/>
            <rFont val="Tahoma"/>
            <family val="2"/>
          </rPr>
          <t>en el campo</t>
        </r>
        <r>
          <rPr>
            <b/>
            <sz val="9"/>
            <color indexed="81"/>
            <rFont val="Tahoma"/>
            <family val="2"/>
          </rPr>
          <t xml:space="preserve"> ¿Es Obstructiva? </t>
        </r>
        <r>
          <rPr>
            <sz val="9"/>
            <color indexed="81"/>
            <rFont val="Tahoma"/>
            <family val="2"/>
          </rPr>
          <t xml:space="preserve">el valor </t>
        </r>
        <r>
          <rPr>
            <b/>
            <sz val="9"/>
            <color indexed="81"/>
            <rFont val="Tahoma"/>
            <family val="2"/>
          </rPr>
          <t xml:space="preserve">SI, </t>
        </r>
        <r>
          <rPr>
            <sz val="9"/>
            <color indexed="81"/>
            <rFont val="Tahoma"/>
            <family val="2"/>
          </rPr>
          <t xml:space="preserve">en el campo </t>
        </r>
        <r>
          <rPr>
            <b/>
            <sz val="9"/>
            <color indexed="81"/>
            <rFont val="Tahoma"/>
            <family val="2"/>
          </rPr>
          <t xml:space="preserve">Estado </t>
        </r>
        <r>
          <rPr>
            <sz val="9"/>
            <color indexed="81"/>
            <rFont val="Tahoma"/>
            <family val="2"/>
          </rPr>
          <t>del mismo ítem con el valor</t>
        </r>
        <r>
          <rPr>
            <b/>
            <sz val="9"/>
            <color indexed="81"/>
            <rFont val="Tahoma"/>
            <family val="2"/>
          </rPr>
          <t xml:space="preserve"> Ingreso o Seguimiento, </t>
        </r>
        <r>
          <rPr>
            <sz val="9"/>
            <color indexed="81"/>
            <rFont val="Tahoma"/>
            <family val="2"/>
          </rPr>
          <t xml:space="preserve">en el campo </t>
        </r>
        <r>
          <rPr>
            <b/>
            <sz val="9"/>
            <color indexed="81"/>
            <rFont val="Tahoma"/>
            <family val="2"/>
          </rPr>
          <t xml:space="preserve">Tipo EPOC </t>
        </r>
        <r>
          <rPr>
            <sz val="9"/>
            <color indexed="81"/>
            <rFont val="Tahoma"/>
            <family val="2"/>
          </rPr>
          <t>el valor</t>
        </r>
        <r>
          <rPr>
            <b/>
            <sz val="9"/>
            <color indexed="81"/>
            <rFont val="Tahoma"/>
            <family val="2"/>
          </rPr>
          <t xml:space="preserve"> Tipo B </t>
        </r>
        <r>
          <rPr>
            <sz val="9"/>
            <color indexed="81"/>
            <rFont val="Tahoma"/>
            <family val="2"/>
          </rPr>
          <t xml:space="preserve">y el profesional registre la actividad </t>
        </r>
        <r>
          <rPr>
            <b/>
            <sz val="9"/>
            <color indexed="81"/>
            <rFont val="Tahoma"/>
            <family val="2"/>
          </rPr>
          <t>"Plane de Actividad Física - Diseño de Plan de Trabajo”.</t>
        </r>
      </text>
    </comment>
    <comment ref="F173" authorId="4" shapeId="0">
      <text>
        <r>
          <rPr>
            <sz val="9"/>
            <color indexed="81"/>
            <rFont val="Tahoma"/>
            <family val="2"/>
          </rPr>
          <t xml:space="preserve">Debe tener registradio en </t>
        </r>
        <r>
          <rPr>
            <b/>
            <sz val="9"/>
            <color indexed="81"/>
            <rFont val="Tahoma"/>
            <family val="2"/>
          </rPr>
          <t>Formulario de Control de Otros Programas de Salud</t>
        </r>
        <r>
          <rPr>
            <sz val="9"/>
            <color indexed="81"/>
            <rFont val="Tahoma"/>
            <family val="2"/>
          </rPr>
          <t xml:space="preserve"> el campo </t>
        </r>
        <r>
          <rPr>
            <b/>
            <sz val="9"/>
            <color indexed="81"/>
            <rFont val="Tahoma"/>
            <family val="2"/>
          </rPr>
          <t xml:space="preserve">"¿Padece de Asma Bronquial?" </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Estado</t>
        </r>
        <r>
          <rPr>
            <sz val="9"/>
            <color indexed="81"/>
            <rFont val="Tahoma"/>
            <family val="2"/>
          </rPr>
          <t xml:space="preserve"> del mismo item el valor </t>
        </r>
        <r>
          <rPr>
            <b/>
            <sz val="9"/>
            <color indexed="81"/>
            <rFont val="Tahoma"/>
            <family val="2"/>
          </rPr>
          <t>Ingreso o Seguimiento,</t>
        </r>
        <r>
          <rPr>
            <sz val="9"/>
            <color indexed="81"/>
            <rFont val="Tahoma"/>
            <family val="2"/>
          </rPr>
          <t xml:space="preserve"> en el campo </t>
        </r>
        <r>
          <rPr>
            <b/>
            <sz val="9"/>
            <color indexed="81"/>
            <rFont val="Tahoma"/>
            <family val="2"/>
          </rPr>
          <t xml:space="preserve">“Gravedad Asma Bronquial” </t>
        </r>
        <r>
          <rPr>
            <sz val="9"/>
            <color indexed="81"/>
            <rFont val="Tahoma"/>
            <family val="2"/>
          </rPr>
          <t xml:space="preserve">el valor </t>
        </r>
        <r>
          <rPr>
            <b/>
            <sz val="9"/>
            <color indexed="81"/>
            <rFont val="Tahoma"/>
            <family val="2"/>
          </rPr>
          <t xml:space="preserve">Leve, moderado o Severo </t>
        </r>
        <r>
          <rPr>
            <sz val="9"/>
            <color indexed="81"/>
            <rFont val="Tahoma"/>
            <family val="2"/>
          </rPr>
          <t xml:space="preserve">y el profesional registre la actividad </t>
        </r>
        <r>
          <rPr>
            <b/>
            <sz val="9"/>
            <color indexed="81"/>
            <rFont val="Tahoma"/>
            <family val="2"/>
          </rPr>
          <t>"Plane de Actividad Física - Diseño de Plan de Trabajo”.</t>
        </r>
        <r>
          <rPr>
            <sz val="9"/>
            <color indexed="81"/>
            <rFont val="Tahoma"/>
            <family val="2"/>
          </rPr>
          <t xml:space="preserve">
</t>
        </r>
      </text>
    </comment>
    <comment ref="G173" authorId="4" shapeId="0">
      <text>
        <r>
          <rPr>
            <sz val="9"/>
            <color indexed="81"/>
            <rFont val="Tahoma"/>
            <family val="2"/>
          </rPr>
          <t>Debe tener registradio en</t>
        </r>
        <r>
          <rPr>
            <b/>
            <sz val="9"/>
            <color indexed="81"/>
            <rFont val="Tahoma"/>
            <family val="2"/>
          </rPr>
          <t xml:space="preserve"> Formulario de 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Estado</t>
        </r>
        <r>
          <rPr>
            <sz val="9"/>
            <color indexed="81"/>
            <rFont val="Tahoma"/>
            <family val="2"/>
          </rPr>
          <t xml:space="preserve"> del mismo ítem con el valor </t>
        </r>
        <r>
          <rPr>
            <b/>
            <sz val="9"/>
            <color indexed="81"/>
            <rFont val="Tahoma"/>
            <family val="2"/>
          </rPr>
          <t xml:space="preserve">Ingreso o Seguimiento </t>
        </r>
        <r>
          <rPr>
            <sz val="9"/>
            <color indexed="81"/>
            <rFont val="Tahoma"/>
            <family val="2"/>
          </rPr>
          <t xml:space="preserve">y el profesional registre la actividad </t>
        </r>
        <r>
          <rPr>
            <b/>
            <sz val="9"/>
            <color indexed="81"/>
            <rFont val="Tahoma"/>
            <family val="2"/>
          </rPr>
          <t>"Plane de Actividad Física - Diseño de Plan de Trabajo”.</t>
        </r>
        <r>
          <rPr>
            <sz val="9"/>
            <color indexed="81"/>
            <rFont val="Tahoma"/>
            <family val="2"/>
          </rPr>
          <t xml:space="preserve">
</t>
        </r>
      </text>
    </comment>
    <comment ref="C174" authorId="4"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“Plane de Actividad Física - Seguimiento Presencial”.</t>
        </r>
      </text>
    </comment>
    <comment ref="D174" authorId="4" shapeId="0">
      <text>
        <r>
          <rPr>
            <sz val="9"/>
            <color indexed="81"/>
            <rFont val="Tahoma"/>
            <family val="2"/>
          </rPr>
          <t>Debe tener registradio en F</t>
        </r>
        <r>
          <rPr>
            <b/>
            <sz val="9"/>
            <color indexed="81"/>
            <rFont val="Tahoma"/>
            <family val="2"/>
          </rPr>
          <t>ormulario de 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 Obstructiva?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Estado</t>
        </r>
        <r>
          <rPr>
            <sz val="9"/>
            <color indexed="81"/>
            <rFont val="Tahoma"/>
            <family val="2"/>
          </rPr>
          <t xml:space="preserve"> del mismo ítem con el valor </t>
        </r>
        <r>
          <rPr>
            <b/>
            <sz val="9"/>
            <color indexed="81"/>
            <rFont val="Tahoma"/>
            <family val="2"/>
          </rPr>
          <t>Ingreso o Seguimiento,</t>
        </r>
        <r>
          <rPr>
            <sz val="9"/>
            <color indexed="81"/>
            <rFont val="Tahoma"/>
            <family val="2"/>
          </rPr>
          <t xml:space="preserve"> en el campo </t>
        </r>
        <r>
          <rPr>
            <b/>
            <sz val="9"/>
            <color indexed="81"/>
            <rFont val="Tahoma"/>
            <family val="2"/>
          </rPr>
          <t>Tipo EPOC</t>
        </r>
        <r>
          <rPr>
            <sz val="9"/>
            <color indexed="81"/>
            <rFont val="Tahoma"/>
            <family val="2"/>
          </rPr>
          <t xml:space="preserve"> el valor </t>
        </r>
        <r>
          <rPr>
            <b/>
            <sz val="9"/>
            <color indexed="81"/>
            <rFont val="Tahoma"/>
            <family val="2"/>
          </rPr>
          <t>Tipo</t>
        </r>
        <r>
          <rPr>
            <sz val="9"/>
            <color indexed="81"/>
            <rFont val="Tahoma"/>
            <family val="2"/>
          </rPr>
          <t xml:space="preserve"> </t>
        </r>
        <r>
          <rPr>
            <b/>
            <sz val="9"/>
            <color indexed="81"/>
            <rFont val="Tahoma"/>
            <family val="2"/>
          </rPr>
          <t xml:space="preserve">A </t>
        </r>
        <r>
          <rPr>
            <sz val="9"/>
            <color indexed="81"/>
            <rFont val="Tahoma"/>
            <family val="2"/>
          </rPr>
          <t>y el profesional registre la actividad</t>
        </r>
        <r>
          <rPr>
            <b/>
            <sz val="9"/>
            <color indexed="81"/>
            <rFont val="Tahoma"/>
            <family val="2"/>
          </rPr>
          <t xml:space="preserve"> “Plane de Actividad Física - Seguimiento Presencial”.</t>
        </r>
        <r>
          <rPr>
            <sz val="9"/>
            <color indexed="81"/>
            <rFont val="Tahoma"/>
            <family val="2"/>
          </rPr>
          <t xml:space="preserve">
</t>
        </r>
      </text>
    </comment>
    <comment ref="E174" authorId="4" shapeId="0">
      <text>
        <r>
          <rPr>
            <sz val="9"/>
            <color indexed="81"/>
            <rFont val="Tahoma"/>
            <family val="2"/>
          </rPr>
          <t>Debe tener registradio en</t>
        </r>
        <r>
          <rPr>
            <b/>
            <sz val="9"/>
            <color indexed="81"/>
            <rFont val="Tahoma"/>
            <family val="2"/>
          </rPr>
          <t xml:space="preserve"> Formulario de Control de Otros Programas de Salud </t>
        </r>
        <r>
          <rPr>
            <sz val="9"/>
            <color indexed="81"/>
            <rFont val="Tahoma"/>
            <family val="2"/>
          </rPr>
          <t xml:space="preserve">el campo </t>
        </r>
        <r>
          <rPr>
            <b/>
            <sz val="9"/>
            <color indexed="81"/>
            <rFont val="Tahoma"/>
            <family val="2"/>
          </rPr>
          <t xml:space="preserve">"¿Padece Enfermedad Pulmonar Crónica?" </t>
        </r>
        <r>
          <rPr>
            <sz val="9"/>
            <color indexed="81"/>
            <rFont val="Tahoma"/>
            <family val="2"/>
          </rPr>
          <t xml:space="preserve">el valor </t>
        </r>
        <r>
          <rPr>
            <b/>
            <sz val="9"/>
            <color indexed="81"/>
            <rFont val="Tahoma"/>
            <family val="2"/>
          </rPr>
          <t xml:space="preserve">SI, </t>
        </r>
        <r>
          <rPr>
            <sz val="9"/>
            <color indexed="81"/>
            <rFont val="Tahoma"/>
            <family val="2"/>
          </rPr>
          <t>en el campo</t>
        </r>
        <r>
          <rPr>
            <b/>
            <sz val="9"/>
            <color indexed="81"/>
            <rFont val="Tahoma"/>
            <family val="2"/>
          </rPr>
          <t xml:space="preserve"> ¿Es Obstructiva? </t>
        </r>
        <r>
          <rPr>
            <sz val="9"/>
            <color indexed="81"/>
            <rFont val="Tahoma"/>
            <family val="2"/>
          </rPr>
          <t xml:space="preserve">el valor </t>
        </r>
        <r>
          <rPr>
            <b/>
            <sz val="9"/>
            <color indexed="81"/>
            <rFont val="Tahoma"/>
            <family val="2"/>
          </rPr>
          <t xml:space="preserve">SI, </t>
        </r>
        <r>
          <rPr>
            <sz val="9"/>
            <color indexed="81"/>
            <rFont val="Tahoma"/>
            <family val="2"/>
          </rPr>
          <t xml:space="preserve">en el campo </t>
        </r>
        <r>
          <rPr>
            <b/>
            <sz val="9"/>
            <color indexed="81"/>
            <rFont val="Tahoma"/>
            <family val="2"/>
          </rPr>
          <t xml:space="preserve">Estado </t>
        </r>
        <r>
          <rPr>
            <sz val="9"/>
            <color indexed="81"/>
            <rFont val="Tahoma"/>
            <family val="2"/>
          </rPr>
          <t>del mismo ítem con el valor</t>
        </r>
        <r>
          <rPr>
            <b/>
            <sz val="9"/>
            <color indexed="81"/>
            <rFont val="Tahoma"/>
            <family val="2"/>
          </rPr>
          <t xml:space="preserve"> Ingreso o Seguimiento,</t>
        </r>
        <r>
          <rPr>
            <sz val="9"/>
            <color indexed="81"/>
            <rFont val="Tahoma"/>
            <family val="2"/>
          </rPr>
          <t xml:space="preserve"> en el campo </t>
        </r>
        <r>
          <rPr>
            <b/>
            <sz val="9"/>
            <color indexed="81"/>
            <rFont val="Tahoma"/>
            <family val="2"/>
          </rPr>
          <t xml:space="preserve">Tipo EPOC </t>
        </r>
        <r>
          <rPr>
            <sz val="9"/>
            <color indexed="81"/>
            <rFont val="Tahoma"/>
            <family val="2"/>
          </rPr>
          <t>el valor</t>
        </r>
        <r>
          <rPr>
            <b/>
            <sz val="9"/>
            <color indexed="81"/>
            <rFont val="Tahoma"/>
            <family val="2"/>
          </rPr>
          <t xml:space="preserve"> Tipo B </t>
        </r>
        <r>
          <rPr>
            <sz val="9"/>
            <color indexed="81"/>
            <rFont val="Tahoma"/>
            <family val="2"/>
          </rPr>
          <t>y el profesional registre la actividad</t>
        </r>
        <r>
          <rPr>
            <b/>
            <sz val="9"/>
            <color indexed="81"/>
            <rFont val="Tahoma"/>
            <family val="2"/>
          </rPr>
          <t xml:space="preserve"> “Plane de Actividad Física - Seguimiento Presencial”.</t>
        </r>
      </text>
    </comment>
    <comment ref="F174" authorId="4" shapeId="0">
      <text>
        <r>
          <rPr>
            <sz val="9"/>
            <color indexed="81"/>
            <rFont val="Tahoma"/>
            <family val="2"/>
          </rPr>
          <t xml:space="preserve">Debe tener registradio en </t>
        </r>
        <r>
          <rPr>
            <b/>
            <sz val="9"/>
            <color indexed="81"/>
            <rFont val="Tahoma"/>
            <family val="2"/>
          </rPr>
          <t>Formulario de Control de Otros Programas de Salud</t>
        </r>
        <r>
          <rPr>
            <sz val="9"/>
            <color indexed="81"/>
            <rFont val="Tahoma"/>
            <family val="2"/>
          </rPr>
          <t xml:space="preserve"> el campo </t>
        </r>
        <r>
          <rPr>
            <b/>
            <sz val="9"/>
            <color indexed="81"/>
            <rFont val="Tahoma"/>
            <family val="2"/>
          </rPr>
          <t xml:space="preserve">"¿Padece de Asma Bronquial?" </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Estado</t>
        </r>
        <r>
          <rPr>
            <sz val="9"/>
            <color indexed="81"/>
            <rFont val="Tahoma"/>
            <family val="2"/>
          </rPr>
          <t xml:space="preserve"> del mismo item el valor </t>
        </r>
        <r>
          <rPr>
            <b/>
            <sz val="9"/>
            <color indexed="81"/>
            <rFont val="Tahoma"/>
            <family val="2"/>
          </rPr>
          <t>Ingreso o Seguimiento,</t>
        </r>
        <r>
          <rPr>
            <sz val="9"/>
            <color indexed="81"/>
            <rFont val="Tahoma"/>
            <family val="2"/>
          </rPr>
          <t xml:space="preserve"> en el campo </t>
        </r>
        <r>
          <rPr>
            <b/>
            <sz val="9"/>
            <color indexed="81"/>
            <rFont val="Tahoma"/>
            <family val="2"/>
          </rPr>
          <t xml:space="preserve">“Gravedad Asma Bronquial” </t>
        </r>
        <r>
          <rPr>
            <sz val="9"/>
            <color indexed="81"/>
            <rFont val="Tahoma"/>
            <family val="2"/>
          </rPr>
          <t xml:space="preserve">el valor </t>
        </r>
        <r>
          <rPr>
            <b/>
            <sz val="9"/>
            <color indexed="81"/>
            <rFont val="Tahoma"/>
            <family val="2"/>
          </rPr>
          <t xml:space="preserve">Leve, moderado o Severo </t>
        </r>
        <r>
          <rPr>
            <sz val="9"/>
            <color indexed="81"/>
            <rFont val="Tahoma"/>
            <family val="2"/>
          </rPr>
          <t>y el profesional registre la actividad</t>
        </r>
        <r>
          <rPr>
            <b/>
            <sz val="9"/>
            <color indexed="81"/>
            <rFont val="Tahoma"/>
            <family val="2"/>
          </rPr>
          <t xml:space="preserve"> “Plane de Actividad Física - Seguimiento Presencial”.</t>
        </r>
        <r>
          <rPr>
            <sz val="9"/>
            <color indexed="81"/>
            <rFont val="Tahoma"/>
            <family val="2"/>
          </rPr>
          <t xml:space="preserve">
</t>
        </r>
      </text>
    </comment>
    <comment ref="G174" authorId="4" shapeId="0">
      <text>
        <r>
          <rPr>
            <sz val="9"/>
            <color indexed="81"/>
            <rFont val="Tahoma"/>
            <family val="2"/>
          </rPr>
          <t>Debe tener registradio en</t>
        </r>
        <r>
          <rPr>
            <b/>
            <sz val="9"/>
            <color indexed="81"/>
            <rFont val="Tahoma"/>
            <family val="2"/>
          </rPr>
          <t xml:space="preserve"> Formulario de 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Estado</t>
        </r>
        <r>
          <rPr>
            <sz val="9"/>
            <color indexed="81"/>
            <rFont val="Tahoma"/>
            <family val="2"/>
          </rPr>
          <t xml:space="preserve"> del mismo ítem con el valor </t>
        </r>
        <r>
          <rPr>
            <b/>
            <sz val="9"/>
            <color indexed="81"/>
            <rFont val="Tahoma"/>
            <family val="2"/>
          </rPr>
          <t xml:space="preserve">Ingreso o Seguimiento </t>
        </r>
        <r>
          <rPr>
            <sz val="9"/>
            <color indexed="81"/>
            <rFont val="Tahoma"/>
            <family val="2"/>
          </rPr>
          <t>y el profesional registre la actividad</t>
        </r>
        <r>
          <rPr>
            <b/>
            <sz val="9"/>
            <color indexed="81"/>
            <rFont val="Tahoma"/>
            <family val="2"/>
          </rPr>
          <t xml:space="preserve"> “Plane de Actividad Física - Seguimiento Presencial”.</t>
        </r>
        <r>
          <rPr>
            <sz val="9"/>
            <color indexed="81"/>
            <rFont val="Tahoma"/>
            <family val="2"/>
          </rPr>
          <t xml:space="preserve">
</t>
        </r>
      </text>
    </comment>
    <comment ref="C175" authorId="4"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“Plane de Actividad Física - Seguimiento Telefónico”.</t>
        </r>
      </text>
    </comment>
    <comment ref="D175" authorId="4" shapeId="0">
      <text>
        <r>
          <rPr>
            <sz val="9"/>
            <color indexed="81"/>
            <rFont val="Tahoma"/>
            <family val="2"/>
          </rPr>
          <t>Debe tener registradio en F</t>
        </r>
        <r>
          <rPr>
            <b/>
            <sz val="9"/>
            <color indexed="81"/>
            <rFont val="Tahoma"/>
            <family val="2"/>
          </rPr>
          <t>ormulario de 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 Obstructiva?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Estado</t>
        </r>
        <r>
          <rPr>
            <sz val="9"/>
            <color indexed="81"/>
            <rFont val="Tahoma"/>
            <family val="2"/>
          </rPr>
          <t xml:space="preserve"> del mismo ítem con el valor </t>
        </r>
        <r>
          <rPr>
            <b/>
            <sz val="9"/>
            <color indexed="81"/>
            <rFont val="Tahoma"/>
            <family val="2"/>
          </rPr>
          <t>Ingreso o Seguimiento,</t>
        </r>
        <r>
          <rPr>
            <sz val="9"/>
            <color indexed="81"/>
            <rFont val="Tahoma"/>
            <family val="2"/>
          </rPr>
          <t xml:space="preserve"> en el campo </t>
        </r>
        <r>
          <rPr>
            <b/>
            <sz val="9"/>
            <color indexed="81"/>
            <rFont val="Tahoma"/>
            <family val="2"/>
          </rPr>
          <t>Tipo EPOC</t>
        </r>
        <r>
          <rPr>
            <sz val="9"/>
            <color indexed="81"/>
            <rFont val="Tahoma"/>
            <family val="2"/>
          </rPr>
          <t xml:space="preserve"> el valor </t>
        </r>
        <r>
          <rPr>
            <b/>
            <sz val="9"/>
            <color indexed="81"/>
            <rFont val="Tahoma"/>
            <family val="2"/>
          </rPr>
          <t>Tipo</t>
        </r>
        <r>
          <rPr>
            <sz val="9"/>
            <color indexed="81"/>
            <rFont val="Tahoma"/>
            <family val="2"/>
          </rPr>
          <t xml:space="preserve"> </t>
        </r>
        <r>
          <rPr>
            <b/>
            <sz val="9"/>
            <color indexed="81"/>
            <rFont val="Tahoma"/>
            <family val="2"/>
          </rPr>
          <t xml:space="preserve">A </t>
        </r>
        <r>
          <rPr>
            <sz val="9"/>
            <color indexed="81"/>
            <rFont val="Tahoma"/>
            <family val="2"/>
          </rPr>
          <t>y el profesional registre la actividad</t>
        </r>
        <r>
          <rPr>
            <b/>
            <sz val="9"/>
            <color indexed="81"/>
            <rFont val="Tahoma"/>
            <family val="2"/>
          </rPr>
          <t xml:space="preserve"> “Plane de Actividad Física - Seguimiento Telefónico”.</t>
        </r>
        <r>
          <rPr>
            <sz val="9"/>
            <color indexed="81"/>
            <rFont val="Tahoma"/>
            <family val="2"/>
          </rPr>
          <t xml:space="preserve">
</t>
        </r>
      </text>
    </comment>
    <comment ref="E175" authorId="4" shapeId="0">
      <text>
        <r>
          <rPr>
            <sz val="9"/>
            <color indexed="81"/>
            <rFont val="Tahoma"/>
            <family val="2"/>
          </rPr>
          <t>Debe tener registradio en</t>
        </r>
        <r>
          <rPr>
            <b/>
            <sz val="9"/>
            <color indexed="81"/>
            <rFont val="Tahoma"/>
            <family val="2"/>
          </rPr>
          <t xml:space="preserve"> Formulario de Control de Otros Programas de Salud </t>
        </r>
        <r>
          <rPr>
            <sz val="9"/>
            <color indexed="81"/>
            <rFont val="Tahoma"/>
            <family val="2"/>
          </rPr>
          <t xml:space="preserve">el campo </t>
        </r>
        <r>
          <rPr>
            <b/>
            <sz val="9"/>
            <color indexed="81"/>
            <rFont val="Tahoma"/>
            <family val="2"/>
          </rPr>
          <t xml:space="preserve">"¿Padece Enfermedad Pulmonar Crónica?" </t>
        </r>
        <r>
          <rPr>
            <sz val="9"/>
            <color indexed="81"/>
            <rFont val="Tahoma"/>
            <family val="2"/>
          </rPr>
          <t xml:space="preserve">el valor </t>
        </r>
        <r>
          <rPr>
            <b/>
            <sz val="9"/>
            <color indexed="81"/>
            <rFont val="Tahoma"/>
            <family val="2"/>
          </rPr>
          <t xml:space="preserve">SI, </t>
        </r>
        <r>
          <rPr>
            <sz val="9"/>
            <color indexed="81"/>
            <rFont val="Tahoma"/>
            <family val="2"/>
          </rPr>
          <t>en el campo</t>
        </r>
        <r>
          <rPr>
            <b/>
            <sz val="9"/>
            <color indexed="81"/>
            <rFont val="Tahoma"/>
            <family val="2"/>
          </rPr>
          <t xml:space="preserve"> ¿Es Obstructiva? </t>
        </r>
        <r>
          <rPr>
            <sz val="9"/>
            <color indexed="81"/>
            <rFont val="Tahoma"/>
            <family val="2"/>
          </rPr>
          <t xml:space="preserve">el valor </t>
        </r>
        <r>
          <rPr>
            <b/>
            <sz val="9"/>
            <color indexed="81"/>
            <rFont val="Tahoma"/>
            <family val="2"/>
          </rPr>
          <t xml:space="preserve">SI, </t>
        </r>
        <r>
          <rPr>
            <sz val="9"/>
            <color indexed="81"/>
            <rFont val="Tahoma"/>
            <family val="2"/>
          </rPr>
          <t xml:space="preserve">en el campo </t>
        </r>
        <r>
          <rPr>
            <b/>
            <sz val="9"/>
            <color indexed="81"/>
            <rFont val="Tahoma"/>
            <family val="2"/>
          </rPr>
          <t xml:space="preserve">Estado </t>
        </r>
        <r>
          <rPr>
            <sz val="9"/>
            <color indexed="81"/>
            <rFont val="Tahoma"/>
            <family val="2"/>
          </rPr>
          <t>del mismo ítem con el valor</t>
        </r>
        <r>
          <rPr>
            <b/>
            <sz val="9"/>
            <color indexed="81"/>
            <rFont val="Tahoma"/>
            <family val="2"/>
          </rPr>
          <t xml:space="preserve"> Ingreso o Seguimiento,</t>
        </r>
        <r>
          <rPr>
            <sz val="9"/>
            <color indexed="81"/>
            <rFont val="Tahoma"/>
            <family val="2"/>
          </rPr>
          <t xml:space="preserve"> en el campo </t>
        </r>
        <r>
          <rPr>
            <b/>
            <sz val="9"/>
            <color indexed="81"/>
            <rFont val="Tahoma"/>
            <family val="2"/>
          </rPr>
          <t xml:space="preserve">Tipo EPOC </t>
        </r>
        <r>
          <rPr>
            <sz val="9"/>
            <color indexed="81"/>
            <rFont val="Tahoma"/>
            <family val="2"/>
          </rPr>
          <t>el valor</t>
        </r>
        <r>
          <rPr>
            <b/>
            <sz val="9"/>
            <color indexed="81"/>
            <rFont val="Tahoma"/>
            <family val="2"/>
          </rPr>
          <t xml:space="preserve"> Tipo B </t>
        </r>
        <r>
          <rPr>
            <sz val="9"/>
            <color indexed="81"/>
            <rFont val="Tahoma"/>
            <family val="2"/>
          </rPr>
          <t>y el profesional registre la actividad</t>
        </r>
        <r>
          <rPr>
            <b/>
            <sz val="9"/>
            <color indexed="81"/>
            <rFont val="Tahoma"/>
            <family val="2"/>
          </rPr>
          <t xml:space="preserve"> “Plane de Actividad Física - Seguimiento Telefónico”.</t>
        </r>
      </text>
    </comment>
    <comment ref="F175" authorId="4" shapeId="0">
      <text>
        <r>
          <rPr>
            <sz val="9"/>
            <color indexed="81"/>
            <rFont val="Tahoma"/>
            <family val="2"/>
          </rPr>
          <t xml:space="preserve">Debe tener registradio en </t>
        </r>
        <r>
          <rPr>
            <b/>
            <sz val="9"/>
            <color indexed="81"/>
            <rFont val="Tahoma"/>
            <family val="2"/>
          </rPr>
          <t>Formulario de Control de Otros Programas de Salud</t>
        </r>
        <r>
          <rPr>
            <sz val="9"/>
            <color indexed="81"/>
            <rFont val="Tahoma"/>
            <family val="2"/>
          </rPr>
          <t xml:space="preserve"> el campo </t>
        </r>
        <r>
          <rPr>
            <b/>
            <sz val="9"/>
            <color indexed="81"/>
            <rFont val="Tahoma"/>
            <family val="2"/>
          </rPr>
          <t xml:space="preserve">"¿Padece de Asma Bronquial?" </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Estado</t>
        </r>
        <r>
          <rPr>
            <sz val="9"/>
            <color indexed="81"/>
            <rFont val="Tahoma"/>
            <family val="2"/>
          </rPr>
          <t xml:space="preserve"> del mismo item el valor </t>
        </r>
        <r>
          <rPr>
            <b/>
            <sz val="9"/>
            <color indexed="81"/>
            <rFont val="Tahoma"/>
            <family val="2"/>
          </rPr>
          <t>Ingreso o Seguimiento,</t>
        </r>
        <r>
          <rPr>
            <sz val="9"/>
            <color indexed="81"/>
            <rFont val="Tahoma"/>
            <family val="2"/>
          </rPr>
          <t xml:space="preserve"> en el campo </t>
        </r>
        <r>
          <rPr>
            <b/>
            <sz val="9"/>
            <color indexed="81"/>
            <rFont val="Tahoma"/>
            <family val="2"/>
          </rPr>
          <t xml:space="preserve">“Gravedad Asma Bronquial” </t>
        </r>
        <r>
          <rPr>
            <sz val="9"/>
            <color indexed="81"/>
            <rFont val="Tahoma"/>
            <family val="2"/>
          </rPr>
          <t xml:space="preserve">el valor </t>
        </r>
        <r>
          <rPr>
            <b/>
            <sz val="9"/>
            <color indexed="81"/>
            <rFont val="Tahoma"/>
            <family val="2"/>
          </rPr>
          <t xml:space="preserve">Leve, moderado o Severo </t>
        </r>
        <r>
          <rPr>
            <sz val="9"/>
            <color indexed="81"/>
            <rFont val="Tahoma"/>
            <family val="2"/>
          </rPr>
          <t xml:space="preserve">y el profesional registre la actividad </t>
        </r>
        <r>
          <rPr>
            <b/>
            <sz val="9"/>
            <color indexed="81"/>
            <rFont val="Tahoma"/>
            <family val="2"/>
          </rPr>
          <t>“Plane de Actividad Física - Seguimiento Telefónico”.</t>
        </r>
        <r>
          <rPr>
            <sz val="9"/>
            <color indexed="81"/>
            <rFont val="Tahoma"/>
            <family val="2"/>
          </rPr>
          <t xml:space="preserve">
</t>
        </r>
      </text>
    </comment>
    <comment ref="G175" authorId="4" shapeId="0">
      <text>
        <r>
          <rPr>
            <sz val="9"/>
            <color indexed="81"/>
            <rFont val="Tahoma"/>
            <family val="2"/>
          </rPr>
          <t>Debe tener registradio en</t>
        </r>
        <r>
          <rPr>
            <b/>
            <sz val="9"/>
            <color indexed="81"/>
            <rFont val="Tahoma"/>
            <family val="2"/>
          </rPr>
          <t xml:space="preserve"> Formulario de 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Estado</t>
        </r>
        <r>
          <rPr>
            <sz val="9"/>
            <color indexed="81"/>
            <rFont val="Tahoma"/>
            <family val="2"/>
          </rPr>
          <t xml:space="preserve"> del mismo ítem con el valor </t>
        </r>
        <r>
          <rPr>
            <b/>
            <sz val="9"/>
            <color indexed="81"/>
            <rFont val="Tahoma"/>
            <family val="2"/>
          </rPr>
          <t>Ingreso o Seguimiento</t>
        </r>
        <r>
          <rPr>
            <sz val="9"/>
            <color indexed="81"/>
            <rFont val="Tahoma"/>
            <family val="2"/>
          </rPr>
          <t xml:space="preserve"> y el profesional registre la actividad </t>
        </r>
        <r>
          <rPr>
            <b/>
            <sz val="9"/>
            <color indexed="81"/>
            <rFont val="Tahoma"/>
            <family val="2"/>
          </rPr>
          <t>“Plane de Actividad Física - Seguimiento Telefónico”.</t>
        </r>
        <r>
          <rPr>
            <sz val="9"/>
            <color indexed="81"/>
            <rFont val="Tahoma"/>
            <family val="2"/>
          </rPr>
          <t xml:space="preserve">
</t>
        </r>
      </text>
    </comment>
    <comment ref="B180" authorId="4" shapeId="0">
      <text>
        <r>
          <rPr>
            <sz val="9"/>
            <color indexed="81"/>
            <rFont val="Tahoma"/>
            <family val="2"/>
          </rPr>
          <t xml:space="preserve">Este dato aparecerá  luego de que en la atención registrada en el </t>
        </r>
        <r>
          <rPr>
            <b/>
            <sz val="9"/>
            <color indexed="81"/>
            <rFont val="Tahoma"/>
            <family val="2"/>
          </rPr>
          <t>módulo Box - Pacientes Citados o en Atención - Registro Atención Individua</t>
        </r>
        <r>
          <rPr>
            <sz val="9"/>
            <color indexed="81"/>
            <rFont val="Tahoma"/>
            <family val="2"/>
          </rPr>
          <t xml:space="preserve">l se registre la Actividad:
</t>
        </r>
        <r>
          <rPr>
            <b/>
            <sz val="9"/>
            <color indexed="81"/>
            <rFont val="Tahoma"/>
            <family val="2"/>
          </rPr>
          <t>Rehabilitación Pulmmonar POST COVID - Diseño Plan de Trabajo</t>
        </r>
      </text>
    </comment>
    <comment ref="B181" authorId="4" shapeId="0">
      <text>
        <r>
          <rPr>
            <sz val="9"/>
            <color indexed="81"/>
            <rFont val="Tahoma"/>
            <family val="2"/>
          </rPr>
          <t>Este dato aparecerá  luego de que en la atención registrada en el</t>
        </r>
        <r>
          <rPr>
            <b/>
            <sz val="9"/>
            <color indexed="81"/>
            <rFont val="Tahoma"/>
            <family val="2"/>
          </rPr>
          <t xml:space="preserve"> módulo Box - Pacientes Citados o en Atención - Registro Atención Individual</t>
        </r>
        <r>
          <rPr>
            <sz val="9"/>
            <color indexed="81"/>
            <rFont val="Tahoma"/>
            <family val="2"/>
          </rPr>
          <t xml:space="preserve"> se registre la Actividad:</t>
        </r>
        <r>
          <rPr>
            <b/>
            <sz val="9"/>
            <color indexed="81"/>
            <rFont val="Tahoma"/>
            <family val="2"/>
          </rPr>
          <t xml:space="preserve">
Rehabilitación Pulmmonar POST COVID - Sesiones Educativas</t>
        </r>
      </text>
    </comment>
    <comment ref="B182" authorId="4" shapeId="0">
      <text>
        <r>
          <rPr>
            <sz val="9"/>
            <color indexed="81"/>
            <rFont val="Tahoma"/>
            <family val="2"/>
          </rPr>
          <t xml:space="preserve">Este dato aparecerá  luego de que en la atención registrada en el </t>
        </r>
        <r>
          <rPr>
            <b/>
            <sz val="9"/>
            <color indexed="81"/>
            <rFont val="Tahoma"/>
            <family val="2"/>
          </rPr>
          <t xml:space="preserve">módulo Box - Pacientes Citados o en Atención - Registro Atención Individual </t>
        </r>
        <r>
          <rPr>
            <sz val="9"/>
            <color indexed="81"/>
            <rFont val="Tahoma"/>
            <family val="2"/>
          </rPr>
          <t xml:space="preserve">se registre la Actividad:
</t>
        </r>
        <r>
          <rPr>
            <b/>
            <sz val="9"/>
            <color indexed="81"/>
            <rFont val="Tahoma"/>
            <family val="2"/>
          </rPr>
          <t xml:space="preserve">
Rehabilitación Pulmmonar POST COVID - Sesiones Actividad Física</t>
        </r>
      </text>
    </comment>
    <comment ref="B183" authorId="4" shapeId="0">
      <text>
        <r>
          <rPr>
            <b/>
            <sz val="9"/>
            <color indexed="81"/>
            <rFont val="Tahoma"/>
            <family val="2"/>
          </rPr>
          <t>Este dato aparecerá  luego de que en la atención registrada en el módulo Box - Pacientes Citados o en Atención - Registro Atención Individual se registre la Actividad:
Rehabilitación Pulmmonar POST COVID - Segimiento Telefónico</t>
        </r>
        <r>
          <rPr>
            <sz val="9"/>
            <color indexed="81"/>
            <rFont val="Tahoma"/>
            <family val="2"/>
          </rPr>
          <t xml:space="preserve">
</t>
        </r>
      </text>
    </comment>
    <comment ref="C188" authorId="4" shapeId="0">
      <text>
        <r>
          <rPr>
            <sz val="9"/>
            <color indexed="81"/>
            <rFont val="Tahoma"/>
            <family val="2"/>
          </rPr>
          <t>Este dato aparecerá luego de que en la atención Registrada</t>
        </r>
        <r>
          <rPr>
            <b/>
            <sz val="9"/>
            <color indexed="81"/>
            <rFont val="Tahoma"/>
            <family val="2"/>
          </rPr>
          <t xml:space="preserve"> Modulo box, Pacientes Citados o Agregar documentos a una atención </t>
        </r>
        <r>
          <rPr>
            <sz val="9"/>
            <color indexed="81"/>
            <rFont val="Tahoma"/>
            <family val="2"/>
          </rPr>
          <t>el profesional registre lo siguiente; 
Se registre la actividad:</t>
        </r>
        <r>
          <rPr>
            <b/>
            <sz val="9"/>
            <color indexed="81"/>
            <rFont val="Tahoma"/>
            <family val="2"/>
          </rPr>
          <t xml:space="preserve"> Aplicación Encuesta Calidad de Vida.
</t>
        </r>
        <r>
          <rPr>
            <sz val="9"/>
            <color indexed="81"/>
            <rFont val="Tahoma"/>
            <family val="2"/>
          </rPr>
          <t>Y en la sección</t>
        </r>
        <r>
          <rPr>
            <b/>
            <sz val="9"/>
            <color indexed="81"/>
            <rFont val="Tahoma"/>
            <family val="2"/>
          </rPr>
          <t xml:space="preserve"> Encuesta Calidad de Vida</t>
        </r>
        <r>
          <rPr>
            <sz val="9"/>
            <color indexed="81"/>
            <rFont val="Tahoma"/>
            <family val="2"/>
          </rPr>
          <t xml:space="preserve"> se registre el Estado</t>
        </r>
        <r>
          <rPr>
            <b/>
            <sz val="9"/>
            <color indexed="81"/>
            <rFont val="Tahoma"/>
            <family val="2"/>
          </rPr>
          <t xml:space="preserve"> Ingreso</t>
        </r>
        <r>
          <rPr>
            <sz val="9"/>
            <color indexed="81"/>
            <rFont val="Tahoma"/>
            <family val="2"/>
          </rPr>
          <t xml:space="preserve"> en el</t>
        </r>
        <r>
          <rPr>
            <b/>
            <sz val="9"/>
            <color indexed="81"/>
            <rFont val="Tahoma"/>
            <family val="2"/>
          </rPr>
          <t xml:space="preserve"> Formulario de Control de Otros Programas de Salud.</t>
        </r>
        <r>
          <rPr>
            <sz val="9"/>
            <color indexed="81"/>
            <rFont val="Tahoma"/>
            <family val="2"/>
          </rPr>
          <t xml:space="preserve">
</t>
        </r>
        <r>
          <rPr>
            <b/>
            <sz val="9"/>
            <color indexed="81"/>
            <rFont val="Tahoma"/>
            <family val="2"/>
          </rPr>
          <t xml:space="preserve">
Además, el paciente debe pertenecer al programa y tener registrado </t>
        </r>
        <r>
          <rPr>
            <sz val="9"/>
            <color indexed="81"/>
            <rFont val="Tahoma"/>
            <family val="2"/>
          </rPr>
          <t>Formulario de Control de</t>
        </r>
        <r>
          <rPr>
            <b/>
            <sz val="9"/>
            <color indexed="81"/>
            <rFont val="Tahoma"/>
            <family val="2"/>
          </rPr>
          <t xml:space="preserve"> Otros Programas de Salud </t>
        </r>
        <r>
          <rPr>
            <sz val="9"/>
            <color indexed="81"/>
            <rFont val="Tahoma"/>
            <family val="2"/>
          </rPr>
          <t xml:space="preserve">el campo </t>
        </r>
        <r>
          <rPr>
            <b/>
            <sz val="9"/>
            <color indexed="81"/>
            <rFont val="Tahoma"/>
            <family val="2"/>
          </rPr>
          <t xml:space="preserve">"¿Padece Enfermedad Pulmonar Crónica?" </t>
        </r>
        <r>
          <rPr>
            <sz val="9"/>
            <color indexed="81"/>
            <rFont val="Tahoma"/>
            <family val="2"/>
          </rPr>
          <t xml:space="preserve">el valor </t>
        </r>
        <r>
          <rPr>
            <b/>
            <sz val="9"/>
            <color indexed="81"/>
            <rFont val="Tahoma"/>
            <family val="2"/>
          </rPr>
          <t xml:space="preserve">SI, </t>
        </r>
        <r>
          <rPr>
            <sz val="9"/>
            <color indexed="81"/>
            <rFont val="Tahoma"/>
            <family val="2"/>
          </rPr>
          <t xml:space="preserve">en el campo </t>
        </r>
        <r>
          <rPr>
            <b/>
            <sz val="9"/>
            <color indexed="81"/>
            <rFont val="Tahoma"/>
            <family val="2"/>
          </rPr>
          <t>¿Es Obstructiva?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Estado del mismo ítem con el valor </t>
        </r>
        <r>
          <rPr>
            <b/>
            <sz val="9"/>
            <color indexed="81"/>
            <rFont val="Tahoma"/>
            <family val="2"/>
          </rPr>
          <t xml:space="preserve">Ingreso o Seguimiento. </t>
        </r>
        <r>
          <rPr>
            <sz val="9"/>
            <color indexed="81"/>
            <rFont val="Tahoma"/>
            <family val="2"/>
          </rPr>
          <t xml:space="preserve">Y en el campo </t>
        </r>
        <r>
          <rPr>
            <b/>
            <sz val="9"/>
            <color indexed="81"/>
            <rFont val="Tahoma"/>
            <family val="2"/>
          </rPr>
          <t>Tipo EPOC</t>
        </r>
        <r>
          <rPr>
            <sz val="9"/>
            <color indexed="81"/>
            <rFont val="Tahoma"/>
            <family val="2"/>
          </rPr>
          <t xml:space="preserve"> el valor Tipo</t>
        </r>
        <r>
          <rPr>
            <b/>
            <sz val="9"/>
            <color indexed="81"/>
            <rFont val="Tahoma"/>
            <family val="2"/>
          </rPr>
          <t xml:space="preserve"> A </t>
        </r>
        <r>
          <rPr>
            <sz val="9"/>
            <color indexed="81"/>
            <rFont val="Tahoma"/>
            <family val="2"/>
          </rPr>
          <t xml:space="preserve">o </t>
        </r>
        <r>
          <rPr>
            <b/>
            <sz val="9"/>
            <color indexed="81"/>
            <rFont val="Tahoma"/>
            <family val="2"/>
          </rPr>
          <t xml:space="preserve">B. </t>
        </r>
      </text>
    </comment>
    <comment ref="C189" authorId="4" shapeId="0">
      <text>
        <r>
          <rPr>
            <sz val="9"/>
            <color indexed="81"/>
            <rFont val="Tahoma"/>
            <family val="2"/>
          </rPr>
          <t xml:space="preserve">Este dato aparecerá luego de que en la atención Registrada Modulo box, Pacientes Citados o Agregar documentos a una atención el profesional registre lo siguiente; 
Se registre la actividad: </t>
        </r>
        <r>
          <rPr>
            <b/>
            <sz val="9"/>
            <color indexed="81"/>
            <rFont val="Tahoma"/>
            <family val="2"/>
          </rPr>
          <t>Aplicación Encuesta Calidad de Vida.</t>
        </r>
        <r>
          <rPr>
            <sz val="9"/>
            <color indexed="81"/>
            <rFont val="Tahoma"/>
            <family val="2"/>
          </rPr>
          <t xml:space="preserve">
Y en la sección</t>
        </r>
        <r>
          <rPr>
            <b/>
            <sz val="9"/>
            <color indexed="81"/>
            <rFont val="Tahoma"/>
            <family val="2"/>
          </rPr>
          <t xml:space="preserve"> Encuesta Calidad de Vida </t>
        </r>
        <r>
          <rPr>
            <sz val="9"/>
            <color indexed="81"/>
            <rFont val="Tahoma"/>
            <family val="2"/>
          </rPr>
          <t xml:space="preserve">se registre el Estado  </t>
        </r>
        <r>
          <rPr>
            <b/>
            <sz val="9"/>
            <color indexed="81"/>
            <rFont val="Tahoma"/>
            <family val="2"/>
          </rPr>
          <t xml:space="preserve">Reevaluación Anual </t>
        </r>
        <r>
          <rPr>
            <sz val="9"/>
            <color indexed="81"/>
            <rFont val="Tahoma"/>
            <family val="2"/>
          </rPr>
          <t xml:space="preserve">en el </t>
        </r>
        <r>
          <rPr>
            <b/>
            <sz val="9"/>
            <color indexed="81"/>
            <rFont val="Tahoma"/>
            <family val="2"/>
          </rPr>
          <t>Formulario de Control de Otros Programas de Salud.</t>
        </r>
        <r>
          <rPr>
            <sz val="9"/>
            <color indexed="81"/>
            <rFont val="Tahoma"/>
            <family val="2"/>
          </rPr>
          <t xml:space="preserve">
</t>
        </r>
        <r>
          <rPr>
            <b/>
            <sz val="9"/>
            <color indexed="81"/>
            <rFont val="Tahoma"/>
            <family val="2"/>
          </rPr>
          <t xml:space="preserve">Además, </t>
        </r>
        <r>
          <rPr>
            <sz val="9"/>
            <color indexed="81"/>
            <rFont val="Tahoma"/>
            <family val="2"/>
          </rPr>
          <t xml:space="preserve">el paciente </t>
        </r>
        <r>
          <rPr>
            <b/>
            <sz val="9"/>
            <color indexed="81"/>
            <rFont val="Tahoma"/>
            <family val="2"/>
          </rPr>
          <t>debe pertenecer al programa y tener registrado el Formulario de 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 </t>
        </r>
        <r>
          <rPr>
            <b/>
            <sz val="9"/>
            <color indexed="81"/>
            <rFont val="Tahoma"/>
            <family val="2"/>
          </rPr>
          <t>SI</t>
        </r>
        <r>
          <rPr>
            <sz val="9"/>
            <color indexed="81"/>
            <rFont val="Tahoma"/>
            <family val="2"/>
          </rPr>
          <t>, en el campo</t>
        </r>
        <r>
          <rPr>
            <b/>
            <sz val="9"/>
            <color indexed="81"/>
            <rFont val="Tahoma"/>
            <family val="2"/>
          </rPr>
          <t xml:space="preserve"> ¿Es Obstructiva?</t>
        </r>
        <r>
          <rPr>
            <sz val="9"/>
            <color indexed="81"/>
            <rFont val="Tahoma"/>
            <family val="2"/>
          </rPr>
          <t xml:space="preserve"> el valor </t>
        </r>
        <r>
          <rPr>
            <b/>
            <sz val="9"/>
            <color indexed="81"/>
            <rFont val="Tahoma"/>
            <family val="2"/>
          </rPr>
          <t>SI</t>
        </r>
        <r>
          <rPr>
            <sz val="9"/>
            <color indexed="81"/>
            <rFont val="Tahoma"/>
            <family val="2"/>
          </rPr>
          <t xml:space="preserve">, en el campo Estado del mismo ítem con el valor </t>
        </r>
        <r>
          <rPr>
            <b/>
            <sz val="9"/>
            <color indexed="81"/>
            <rFont val="Tahoma"/>
            <family val="2"/>
          </rPr>
          <t>Ingreso o Seguimiento</t>
        </r>
        <r>
          <rPr>
            <sz val="9"/>
            <color indexed="81"/>
            <rFont val="Tahoma"/>
            <family val="2"/>
          </rPr>
          <t xml:space="preserve">. Y en el campo Tipo </t>
        </r>
        <r>
          <rPr>
            <b/>
            <sz val="9"/>
            <color indexed="81"/>
            <rFont val="Tahoma"/>
            <family val="2"/>
          </rPr>
          <t>EPOC</t>
        </r>
        <r>
          <rPr>
            <sz val="9"/>
            <color indexed="81"/>
            <rFont val="Tahoma"/>
            <family val="2"/>
          </rPr>
          <t xml:space="preserve"> el valor</t>
        </r>
        <r>
          <rPr>
            <b/>
            <sz val="9"/>
            <color indexed="81"/>
            <rFont val="Tahoma"/>
            <family val="2"/>
          </rPr>
          <t xml:space="preserve"> Tipo A o B. </t>
        </r>
      </text>
    </comment>
    <comment ref="C190" authorId="4"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Se registre la actividad: </t>
        </r>
        <r>
          <rPr>
            <b/>
            <sz val="9"/>
            <color indexed="81"/>
            <rFont val="Tahoma"/>
            <family val="2"/>
          </rPr>
          <t>Aplicación Encuesta Calidad de Vida</t>
        </r>
        <r>
          <rPr>
            <sz val="9"/>
            <color indexed="81"/>
            <rFont val="Tahoma"/>
            <family val="2"/>
          </rPr>
          <t xml:space="preserve">
Y en la sección </t>
        </r>
        <r>
          <rPr>
            <b/>
            <sz val="9"/>
            <color indexed="81"/>
            <rFont val="Tahoma"/>
            <family val="2"/>
          </rPr>
          <t xml:space="preserve">Encuesta Calidad de Vida </t>
        </r>
        <r>
          <rPr>
            <sz val="9"/>
            <color indexed="81"/>
            <rFont val="Tahoma"/>
            <family val="2"/>
          </rPr>
          <t>se registre el Estado</t>
        </r>
        <r>
          <rPr>
            <b/>
            <sz val="9"/>
            <color indexed="81"/>
            <rFont val="Tahoma"/>
            <family val="2"/>
          </rPr>
          <t xml:space="preserve"> Ingreso</t>
        </r>
        <r>
          <rPr>
            <sz val="9"/>
            <color indexed="81"/>
            <rFont val="Tahoma"/>
            <family val="2"/>
          </rPr>
          <t xml:space="preserve"> en el </t>
        </r>
        <r>
          <rPr>
            <b/>
            <sz val="9"/>
            <color indexed="81"/>
            <rFont val="Tahoma"/>
            <family val="2"/>
          </rPr>
          <t xml:space="preserve">Formulario de Control de Otros Programas de Salud.
</t>
        </r>
        <r>
          <rPr>
            <sz val="9"/>
            <color indexed="81"/>
            <rFont val="Tahoma"/>
            <family val="2"/>
          </rPr>
          <t xml:space="preserve">
Además, el </t>
        </r>
        <r>
          <rPr>
            <b/>
            <sz val="9"/>
            <color indexed="81"/>
            <rFont val="Tahoma"/>
            <family val="2"/>
          </rPr>
          <t>paciente debe pertenecer al programa y tener registrado</t>
        </r>
        <r>
          <rPr>
            <sz val="9"/>
            <color indexed="81"/>
            <rFont val="Tahoma"/>
            <family val="2"/>
          </rPr>
          <t xml:space="preserve"> el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Asma Bronquial</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Estado</t>
        </r>
        <r>
          <rPr>
            <sz val="9"/>
            <color indexed="81"/>
            <rFont val="Tahoma"/>
            <family val="2"/>
          </rPr>
          <t xml:space="preserve"> del mismo item el valor</t>
        </r>
        <r>
          <rPr>
            <b/>
            <sz val="9"/>
            <color indexed="81"/>
            <rFont val="Tahoma"/>
            <family val="2"/>
          </rPr>
          <t xml:space="preserve"> Ingreso o Seguimiento</t>
        </r>
        <r>
          <rPr>
            <sz val="9"/>
            <color indexed="81"/>
            <rFont val="Tahoma"/>
            <family val="2"/>
          </rPr>
          <t xml:space="preserve"> y en el campo “</t>
        </r>
        <r>
          <rPr>
            <b/>
            <sz val="9"/>
            <color indexed="81"/>
            <rFont val="Tahoma"/>
            <family val="2"/>
          </rPr>
          <t>Gravedad Asma Bronquia</t>
        </r>
        <r>
          <rPr>
            <sz val="9"/>
            <color indexed="81"/>
            <rFont val="Tahoma"/>
            <family val="2"/>
          </rPr>
          <t xml:space="preserve">l” el valor </t>
        </r>
        <r>
          <rPr>
            <b/>
            <sz val="9"/>
            <color indexed="81"/>
            <rFont val="Tahoma"/>
            <family val="2"/>
          </rPr>
          <t>Leve, Moderado o Severo.</t>
        </r>
      </text>
    </comment>
    <comment ref="C191" authorId="4" shapeId="0">
      <text>
        <r>
          <rPr>
            <sz val="9"/>
            <color indexed="81"/>
            <rFont val="Tahoma"/>
            <family val="2"/>
          </rPr>
          <t>Este dato aparecerá luego de que en la atención Registrada</t>
        </r>
        <r>
          <rPr>
            <b/>
            <sz val="9"/>
            <color indexed="81"/>
            <rFont val="Tahoma"/>
            <family val="2"/>
          </rPr>
          <t xml:space="preserve"> Modulo box, Pacientes Citados o Agregar documentos a una atención</t>
        </r>
        <r>
          <rPr>
            <sz val="9"/>
            <color indexed="81"/>
            <rFont val="Tahoma"/>
            <family val="2"/>
          </rPr>
          <t xml:space="preserve"> el profesional registre lo siguiente; 
Se registre la actividad:</t>
        </r>
        <r>
          <rPr>
            <b/>
            <sz val="9"/>
            <color indexed="81"/>
            <rFont val="Tahoma"/>
            <family val="2"/>
          </rPr>
          <t xml:space="preserve"> Aplicación Encuesta Calidad de Vida</t>
        </r>
        <r>
          <rPr>
            <sz val="9"/>
            <color indexed="81"/>
            <rFont val="Tahoma"/>
            <family val="2"/>
          </rPr>
          <t xml:space="preserve">
Y en la sección </t>
        </r>
        <r>
          <rPr>
            <b/>
            <sz val="9"/>
            <color indexed="81"/>
            <rFont val="Tahoma"/>
            <family val="2"/>
          </rPr>
          <t>Encuesta Calidad de Vida</t>
        </r>
        <r>
          <rPr>
            <sz val="9"/>
            <color indexed="81"/>
            <rFont val="Tahoma"/>
            <family val="2"/>
          </rPr>
          <t xml:space="preserve"> se registre el Estado</t>
        </r>
        <r>
          <rPr>
            <b/>
            <sz val="9"/>
            <color indexed="81"/>
            <rFont val="Tahoma"/>
            <family val="2"/>
          </rPr>
          <t xml:space="preserve"> Reevaluación Anual</t>
        </r>
        <r>
          <rPr>
            <sz val="9"/>
            <color indexed="81"/>
            <rFont val="Tahoma"/>
            <family val="2"/>
          </rPr>
          <t xml:space="preserve"> en el </t>
        </r>
        <r>
          <rPr>
            <b/>
            <sz val="9"/>
            <color indexed="81"/>
            <rFont val="Tahoma"/>
            <family val="2"/>
          </rPr>
          <t>Formulario de Control de Otros Programas de Salud.</t>
        </r>
        <r>
          <rPr>
            <sz val="9"/>
            <color indexed="81"/>
            <rFont val="Tahoma"/>
            <family val="2"/>
          </rPr>
          <t xml:space="preserve">
Además, el </t>
        </r>
        <r>
          <rPr>
            <b/>
            <sz val="9"/>
            <color indexed="81"/>
            <rFont val="Tahoma"/>
            <family val="2"/>
          </rPr>
          <t>paciente debe pertenecer al programa y tener registrado</t>
        </r>
        <r>
          <rPr>
            <sz val="9"/>
            <color indexed="81"/>
            <rFont val="Tahoma"/>
            <family val="2"/>
          </rPr>
          <t xml:space="preserve"> el Formulario de</t>
        </r>
        <r>
          <rPr>
            <b/>
            <sz val="9"/>
            <color indexed="81"/>
            <rFont val="Tahoma"/>
            <family val="2"/>
          </rPr>
          <t xml:space="preserve"> Control de Otros Programas de Salud</t>
        </r>
        <r>
          <rPr>
            <sz val="9"/>
            <color indexed="81"/>
            <rFont val="Tahoma"/>
            <family val="2"/>
          </rPr>
          <t xml:space="preserve"> el campo </t>
        </r>
        <r>
          <rPr>
            <b/>
            <sz val="9"/>
            <color indexed="81"/>
            <rFont val="Tahoma"/>
            <family val="2"/>
          </rPr>
          <t xml:space="preserve">"¿Padece de Asma Bronquial?" </t>
        </r>
        <r>
          <rPr>
            <sz val="9"/>
            <color indexed="81"/>
            <rFont val="Tahoma"/>
            <family val="2"/>
          </rPr>
          <t>el valor</t>
        </r>
        <r>
          <rPr>
            <b/>
            <sz val="9"/>
            <color indexed="81"/>
            <rFont val="Tahoma"/>
            <family val="2"/>
          </rPr>
          <t xml:space="preserve"> SI,</t>
        </r>
        <r>
          <rPr>
            <sz val="9"/>
            <color indexed="81"/>
            <rFont val="Tahoma"/>
            <family val="2"/>
          </rPr>
          <t xml:space="preserve"> en el campo</t>
        </r>
        <r>
          <rPr>
            <b/>
            <sz val="9"/>
            <color indexed="81"/>
            <rFont val="Tahoma"/>
            <family val="2"/>
          </rPr>
          <t xml:space="preserve"> Estado </t>
        </r>
        <r>
          <rPr>
            <sz val="9"/>
            <color indexed="81"/>
            <rFont val="Tahoma"/>
            <family val="2"/>
          </rPr>
          <t>el valor</t>
        </r>
        <r>
          <rPr>
            <b/>
            <sz val="9"/>
            <color indexed="81"/>
            <rFont val="Tahoma"/>
            <family val="2"/>
          </rPr>
          <t xml:space="preserve"> Seguimiento,</t>
        </r>
        <r>
          <rPr>
            <sz val="9"/>
            <color indexed="81"/>
            <rFont val="Tahoma"/>
            <family val="2"/>
          </rPr>
          <t xml:space="preserve"> en el campo</t>
        </r>
        <r>
          <rPr>
            <b/>
            <sz val="9"/>
            <color indexed="81"/>
            <rFont val="Tahoma"/>
            <family val="2"/>
          </rPr>
          <t xml:space="preserve"> Estado</t>
        </r>
        <r>
          <rPr>
            <sz val="9"/>
            <color indexed="81"/>
            <rFont val="Tahoma"/>
            <family val="2"/>
          </rPr>
          <t xml:space="preserve"> el valor </t>
        </r>
        <r>
          <rPr>
            <b/>
            <sz val="9"/>
            <color indexed="81"/>
            <rFont val="Tahoma"/>
            <family val="2"/>
          </rPr>
          <t>Ingreso</t>
        </r>
        <r>
          <rPr>
            <sz val="9"/>
            <color indexed="81"/>
            <rFont val="Tahoma"/>
            <family val="2"/>
          </rPr>
          <t xml:space="preserve"> o </t>
        </r>
        <r>
          <rPr>
            <b/>
            <sz val="9"/>
            <color indexed="81"/>
            <rFont val="Tahoma"/>
            <family val="2"/>
          </rPr>
          <t>Seguimiento</t>
        </r>
        <r>
          <rPr>
            <sz val="9"/>
            <color indexed="81"/>
            <rFont val="Tahoma"/>
            <family val="2"/>
          </rPr>
          <t xml:space="preserve">, en el campo </t>
        </r>
        <r>
          <rPr>
            <b/>
            <sz val="9"/>
            <color indexed="81"/>
            <rFont val="Tahoma"/>
            <family val="2"/>
          </rPr>
          <t>¿Es Reevaluación Anual?</t>
        </r>
        <r>
          <rPr>
            <sz val="9"/>
            <color indexed="81"/>
            <rFont val="Tahoma"/>
            <family val="2"/>
          </rPr>
          <t xml:space="preserve"> valor </t>
        </r>
        <r>
          <rPr>
            <b/>
            <sz val="9"/>
            <color indexed="81"/>
            <rFont val="Tahoma"/>
            <family val="2"/>
          </rPr>
          <t xml:space="preserve">SI </t>
        </r>
        <r>
          <rPr>
            <sz val="9"/>
            <color indexed="81"/>
            <rFont val="Tahoma"/>
            <family val="2"/>
          </rPr>
          <t xml:space="preserve">y en el campo </t>
        </r>
        <r>
          <rPr>
            <b/>
            <sz val="9"/>
            <color indexed="81"/>
            <rFont val="Tahoma"/>
            <family val="2"/>
          </rPr>
          <t xml:space="preserve">“Gravedad Asma Bronquial” </t>
        </r>
        <r>
          <rPr>
            <sz val="9"/>
            <color indexed="81"/>
            <rFont val="Tahoma"/>
            <family val="2"/>
          </rPr>
          <t>el valor</t>
        </r>
        <r>
          <rPr>
            <b/>
            <sz val="9"/>
            <color indexed="81"/>
            <rFont val="Tahoma"/>
            <family val="2"/>
          </rPr>
          <t xml:space="preserve"> Leve, Moderado o Severo.</t>
        </r>
      </text>
    </comment>
    <comment ref="C192" authorId="4" shapeId="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Se registre la actividad: </t>
        </r>
        <r>
          <rPr>
            <b/>
            <sz val="9"/>
            <color indexed="81"/>
            <rFont val="Tahoma"/>
            <family val="2"/>
          </rPr>
          <t>Aplicación Encuesta Calidad de Vida</t>
        </r>
        <r>
          <rPr>
            <sz val="9"/>
            <color indexed="81"/>
            <rFont val="Tahoma"/>
            <family val="2"/>
          </rPr>
          <t xml:space="preserve">
Y en la sección </t>
        </r>
        <r>
          <rPr>
            <b/>
            <sz val="9"/>
            <color indexed="81"/>
            <rFont val="Tahoma"/>
            <family val="2"/>
          </rPr>
          <t xml:space="preserve">Encuesta Calidad de Vida </t>
        </r>
        <r>
          <rPr>
            <sz val="9"/>
            <color indexed="81"/>
            <rFont val="Tahoma"/>
            <family val="2"/>
          </rPr>
          <t xml:space="preserve">se registre el Estado </t>
        </r>
        <r>
          <rPr>
            <b/>
            <sz val="9"/>
            <color indexed="81"/>
            <rFont val="Tahoma"/>
            <family val="2"/>
          </rPr>
          <t>Ingreso</t>
        </r>
        <r>
          <rPr>
            <sz val="9"/>
            <color indexed="81"/>
            <rFont val="Tahoma"/>
            <family val="2"/>
          </rPr>
          <t xml:space="preserve"> en el </t>
        </r>
        <r>
          <rPr>
            <b/>
            <sz val="9"/>
            <color indexed="81"/>
            <rFont val="Tahoma"/>
            <family val="2"/>
          </rPr>
          <t>Formulario de Control de Otros Programas de Salud.</t>
        </r>
        <r>
          <rPr>
            <sz val="9"/>
            <color indexed="81"/>
            <rFont val="Tahoma"/>
            <family val="2"/>
          </rPr>
          <t xml:space="preserve">
Además, el paciente debe pertenecer al programa y tener registrado el </t>
        </r>
        <r>
          <rPr>
            <b/>
            <sz val="9"/>
            <color indexed="81"/>
            <rFont val="Tahoma"/>
            <family val="2"/>
          </rPr>
          <t>Formulario de 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SI, en el campo </t>
        </r>
        <r>
          <rPr>
            <b/>
            <sz val="9"/>
            <color indexed="81"/>
            <rFont val="Tahoma"/>
            <family val="2"/>
          </rPr>
          <t>Estado</t>
        </r>
        <r>
          <rPr>
            <sz val="9"/>
            <color indexed="81"/>
            <rFont val="Tahoma"/>
            <family val="2"/>
          </rPr>
          <t xml:space="preserve"> el valor </t>
        </r>
        <r>
          <rPr>
            <b/>
            <sz val="9"/>
            <color indexed="81"/>
            <rFont val="Tahoma"/>
            <family val="2"/>
          </rPr>
          <t>Ingreso</t>
        </r>
        <r>
          <rPr>
            <sz val="9"/>
            <color indexed="81"/>
            <rFont val="Tahoma"/>
            <family val="2"/>
          </rPr>
          <t xml:space="preserve"> o </t>
        </r>
        <r>
          <rPr>
            <b/>
            <sz val="9"/>
            <color indexed="81"/>
            <rFont val="Tahoma"/>
            <family val="2"/>
          </rPr>
          <t>Seguimiento.</t>
        </r>
      </text>
    </comment>
    <comment ref="C193" authorId="4" shapeId="0">
      <text>
        <r>
          <rPr>
            <sz val="9"/>
            <color indexed="81"/>
            <rFont val="Tahoma"/>
            <family val="2"/>
          </rPr>
          <t>Este dato aparecerá luego de que en la atención Registrada</t>
        </r>
        <r>
          <rPr>
            <b/>
            <sz val="9"/>
            <color indexed="81"/>
            <rFont val="Tahoma"/>
            <family val="2"/>
          </rPr>
          <t xml:space="preserve"> Modulo box, Pacientes Citados o Agregar documentos a una atención</t>
        </r>
        <r>
          <rPr>
            <sz val="9"/>
            <color indexed="81"/>
            <rFont val="Tahoma"/>
            <family val="2"/>
          </rPr>
          <t xml:space="preserve"> el profesional registre lo siguiente:
Se registre la actividad: </t>
        </r>
        <r>
          <rPr>
            <b/>
            <sz val="9"/>
            <color indexed="81"/>
            <rFont val="Tahoma"/>
            <family val="2"/>
          </rPr>
          <t>Aplicación Encuesta Calidad de Vida</t>
        </r>
        <r>
          <rPr>
            <sz val="9"/>
            <color indexed="81"/>
            <rFont val="Tahoma"/>
            <family val="2"/>
          </rPr>
          <t xml:space="preserve">
Y en la sección</t>
        </r>
        <r>
          <rPr>
            <b/>
            <sz val="9"/>
            <color indexed="81"/>
            <rFont val="Tahoma"/>
            <family val="2"/>
          </rPr>
          <t xml:space="preserve"> Encuesta Calidad de Vida</t>
        </r>
        <r>
          <rPr>
            <sz val="9"/>
            <color indexed="81"/>
            <rFont val="Tahoma"/>
            <family val="2"/>
          </rPr>
          <t xml:space="preserve"> se registre el Estado </t>
        </r>
        <r>
          <rPr>
            <b/>
            <sz val="9"/>
            <color indexed="81"/>
            <rFont val="Tahoma"/>
            <family val="2"/>
          </rPr>
          <t>Reevaluación Anual</t>
        </r>
        <r>
          <rPr>
            <sz val="9"/>
            <color indexed="81"/>
            <rFont val="Tahoma"/>
            <family val="2"/>
          </rPr>
          <t xml:space="preserve"> en el </t>
        </r>
        <r>
          <rPr>
            <b/>
            <sz val="9"/>
            <color indexed="81"/>
            <rFont val="Tahoma"/>
            <family val="2"/>
          </rPr>
          <t>Formulario de Control de Otros Programas de Salud.</t>
        </r>
        <r>
          <rPr>
            <sz val="9"/>
            <color indexed="81"/>
            <rFont val="Tahoma"/>
            <family val="2"/>
          </rPr>
          <t xml:space="preserve">
Además, el </t>
        </r>
        <r>
          <rPr>
            <b/>
            <sz val="9"/>
            <color indexed="81"/>
            <rFont val="Tahoma"/>
            <family val="2"/>
          </rPr>
          <t>paciente debe pertenecer al programa y tener registrado</t>
        </r>
        <r>
          <rPr>
            <sz val="9"/>
            <color indexed="81"/>
            <rFont val="Tahoma"/>
            <family val="2"/>
          </rPr>
          <t xml:space="preserve"> el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Otras Enfermedades Respiratorias?" </t>
        </r>
        <r>
          <rPr>
            <sz val="9"/>
            <color indexed="81"/>
            <rFont val="Tahoma"/>
            <family val="2"/>
          </rPr>
          <t xml:space="preserve">el valor </t>
        </r>
        <r>
          <rPr>
            <b/>
            <sz val="9"/>
            <color indexed="81"/>
            <rFont val="Tahoma"/>
            <family val="2"/>
          </rPr>
          <t>SI</t>
        </r>
        <r>
          <rPr>
            <sz val="9"/>
            <color indexed="81"/>
            <rFont val="Tahoma"/>
            <family val="2"/>
          </rPr>
          <t xml:space="preserve">, en el campo </t>
        </r>
        <r>
          <rPr>
            <b/>
            <sz val="9"/>
            <color indexed="81"/>
            <rFont val="Tahoma"/>
            <family val="2"/>
          </rPr>
          <t>Estado</t>
        </r>
        <r>
          <rPr>
            <sz val="9"/>
            <color indexed="81"/>
            <rFont val="Tahoma"/>
            <family val="2"/>
          </rPr>
          <t xml:space="preserve"> el valor</t>
        </r>
        <r>
          <rPr>
            <b/>
            <sz val="9"/>
            <color indexed="81"/>
            <rFont val="Tahoma"/>
            <family val="2"/>
          </rPr>
          <t xml:space="preserve"> Ingreso o Seguimiento.</t>
        </r>
      </text>
    </comment>
  </commentList>
</comments>
</file>

<file path=xl/comments15.xml><?xml version="1.0" encoding="utf-8"?>
<comments xmlns="http://schemas.openxmlformats.org/spreadsheetml/2006/main">
  <authors>
    <author>Maria Eliana Ramirez Espinoza</author>
  </authors>
  <commentList>
    <comment ref="A9" authorId="0" shapeId="0">
      <text>
        <r>
          <rPr>
            <sz val="9"/>
            <color indexed="81"/>
            <rFont val="Tahoma"/>
            <family val="2"/>
          </rPr>
          <t xml:space="preserve">No aplica APS registro hospitalizados
</t>
        </r>
      </text>
    </comment>
    <comment ref="A23" authorId="0" shapeId="0">
      <text>
        <r>
          <rPr>
            <sz val="9"/>
            <color indexed="81"/>
            <rFont val="Tahoma"/>
            <family val="2"/>
          </rPr>
          <t xml:space="preserve">No aplica APS registro hospitalizados
</t>
        </r>
      </text>
    </comment>
    <comment ref="A30" authorId="0" shapeId="0">
      <text>
        <r>
          <rPr>
            <sz val="9"/>
            <color indexed="81"/>
            <rFont val="Tahoma"/>
            <family val="2"/>
          </rPr>
          <t>No aplica APS registro hospitalizados.</t>
        </r>
        <r>
          <rPr>
            <sz val="9"/>
            <color indexed="81"/>
            <rFont val="Tahoma"/>
            <family val="2"/>
          </rPr>
          <t xml:space="preserve">
</t>
        </r>
      </text>
    </comment>
    <comment ref="A35" authorId="0" shapeId="0">
      <text>
        <r>
          <rPr>
            <sz val="9"/>
            <color indexed="81"/>
            <rFont val="Tahoma"/>
            <family val="2"/>
          </rPr>
          <t>No aplica APS, registro hospitalizados</t>
        </r>
      </text>
    </comment>
    <comment ref="A40" authorId="0" shapeId="0">
      <text>
        <r>
          <rPr>
            <sz val="9"/>
            <color indexed="81"/>
            <rFont val="Tahoma"/>
            <family val="2"/>
          </rPr>
          <t>No aplica APS, registro hospitalizados</t>
        </r>
        <r>
          <rPr>
            <sz val="9"/>
            <color indexed="81"/>
            <rFont val="Tahoma"/>
            <family val="2"/>
          </rPr>
          <t xml:space="preserve">
</t>
        </r>
      </text>
    </comment>
    <comment ref="A45" authorId="0" shapeId="0">
      <text>
        <r>
          <rPr>
            <sz val="9"/>
            <color indexed="81"/>
            <rFont val="Tahoma"/>
            <family val="2"/>
          </rPr>
          <t xml:space="preserve">No aplica APS, registro hospitalizados
</t>
        </r>
      </text>
    </comment>
    <comment ref="B50" authorId="0" shapeId="0">
      <text>
        <r>
          <rPr>
            <sz val="9"/>
            <color indexed="81"/>
            <rFont val="Tahoma"/>
            <family val="2"/>
          </rPr>
          <t xml:space="preserve">Este dato aparecerá  luego de que en la atención </t>
        </r>
        <r>
          <rPr>
            <b/>
            <sz val="9"/>
            <color indexed="81"/>
            <rFont val="Tahoma"/>
            <family val="2"/>
          </rPr>
          <t xml:space="preserve">
Registrada en el módulo Box - Pacientes Citados o en Atención - Registro Atención Individual </t>
        </r>
        <r>
          <rPr>
            <sz val="9"/>
            <color indexed="81"/>
            <rFont val="Tahoma"/>
            <family val="2"/>
          </rPr>
          <t>se registre la actividad</t>
        </r>
        <r>
          <rPr>
            <b/>
            <sz val="9"/>
            <color indexed="81"/>
            <rFont val="Tahoma"/>
            <family val="2"/>
          </rPr>
          <t xml:space="preserve"> Esterilización Femenina.
</t>
        </r>
        <r>
          <rPr>
            <sz val="9"/>
            <color indexed="81"/>
            <rFont val="Tahoma"/>
            <family val="2"/>
          </rPr>
          <t>Manual DEIS: procedimiento para una mujer para producir su esterilidad
permanente. Se incluyen aquellas que se realizan durante una Cesaria.</t>
        </r>
        <r>
          <rPr>
            <b/>
            <sz val="9"/>
            <color indexed="81"/>
            <rFont val="Tahoma"/>
            <family val="2"/>
          </rPr>
          <t xml:space="preserve">
</t>
        </r>
      </text>
    </comment>
    <comment ref="B51" authorId="0" shapeId="0">
      <text>
        <r>
          <rPr>
            <sz val="9"/>
            <color indexed="81"/>
            <rFont val="Tahoma"/>
            <family val="2"/>
          </rPr>
          <t xml:space="preserve">Este dato aparecerá  luego de que en la atención 
</t>
        </r>
        <r>
          <rPr>
            <b/>
            <sz val="9"/>
            <color indexed="81"/>
            <rFont val="Tahoma"/>
            <family val="2"/>
          </rPr>
          <t xml:space="preserve">Registrada en el módulo Box </t>
        </r>
        <r>
          <rPr>
            <sz val="9"/>
            <color indexed="81"/>
            <rFont val="Tahoma"/>
            <family val="2"/>
          </rPr>
          <t xml:space="preserve">- </t>
        </r>
        <r>
          <rPr>
            <b/>
            <sz val="9"/>
            <color indexed="81"/>
            <rFont val="Tahoma"/>
            <family val="2"/>
          </rPr>
          <t xml:space="preserve">Pacientes Citados o en Atención - Registro Atención Individual </t>
        </r>
        <r>
          <rPr>
            <sz val="9"/>
            <color indexed="81"/>
            <rFont val="Tahoma"/>
            <family val="2"/>
          </rPr>
          <t xml:space="preserve">se registre la actividad </t>
        </r>
        <r>
          <rPr>
            <b/>
            <sz val="9"/>
            <color indexed="81"/>
            <rFont val="Tahoma"/>
            <family val="2"/>
          </rPr>
          <t xml:space="preserve">Esterilización Masculina.
</t>
        </r>
        <r>
          <rPr>
            <sz val="9"/>
            <color indexed="81"/>
            <rFont val="Tahoma"/>
            <family val="2"/>
          </rPr>
          <t xml:space="preserve">Manual DEIS:  cirugía que pone fin a la fertilidad masculina de forma
permanente (vasectomía).
</t>
        </r>
      </text>
    </comment>
    <comment ref="A53" authorId="0" shapeId="0">
      <text>
        <r>
          <rPr>
            <sz val="9"/>
            <color indexed="81"/>
            <rFont val="Tahoma"/>
            <family val="2"/>
          </rPr>
          <t xml:space="preserve">No aplica APS, registro hospitalizados
</t>
        </r>
      </text>
    </comment>
    <comment ref="A58" authorId="0" shapeId="0">
      <text>
        <r>
          <rPr>
            <sz val="9"/>
            <color indexed="81"/>
            <rFont val="Tahoma"/>
            <family val="2"/>
          </rPr>
          <t xml:space="preserve">No aplica APS, registro hospitalizados
</t>
        </r>
      </text>
    </comment>
    <comment ref="A68" authorId="0" shapeId="0">
      <text>
        <r>
          <rPr>
            <sz val="9"/>
            <color indexed="81"/>
            <rFont val="Tahoma"/>
            <family val="2"/>
          </rPr>
          <t xml:space="preserve">No aplica APS, registro hospitalizados
</t>
        </r>
      </text>
    </comment>
  </commentList>
</comments>
</file>

<file path=xl/comments16.xml><?xml version="1.0" encoding="utf-8"?>
<comments xmlns="http://schemas.openxmlformats.org/spreadsheetml/2006/main">
  <authors>
    <author>Nicole Cisternas</author>
    <author>John San Martin Retamal</author>
    <author>Maria Eliana Ramirez Espinoza</author>
    <author>Francisco Fuentes Salazar</author>
    <author>Denis Corona</author>
    <author>ffuentes</author>
    <author>Priscilla Acuña</author>
    <author>Lorena</author>
  </authors>
  <commentList>
    <comment ref="D9" authorId="0" shapeId="0">
      <text>
        <r>
          <rPr>
            <sz val="9"/>
            <color indexed="81"/>
            <rFont val="Tahoma"/>
            <family val="2"/>
          </rPr>
          <t xml:space="preserve">Se consideran todas las </t>
        </r>
        <r>
          <rPr>
            <b/>
            <sz val="9"/>
            <color indexed="81"/>
            <rFont val="Tahoma"/>
            <family val="2"/>
          </rPr>
          <t xml:space="preserve">Actividades </t>
        </r>
        <r>
          <rPr>
            <sz val="9"/>
            <color indexed="81"/>
            <rFont val="Tahoma"/>
            <family val="2"/>
          </rPr>
          <t xml:space="preserve">registradas por </t>
        </r>
        <r>
          <rPr>
            <b/>
            <sz val="9"/>
            <color indexed="81"/>
            <rFont val="Tahoma"/>
            <family val="2"/>
          </rPr>
          <t>un Profesional</t>
        </r>
        <r>
          <rPr>
            <sz val="9"/>
            <color indexed="81"/>
            <rFont val="Tahoma"/>
            <family val="2"/>
          </rPr>
          <t xml:space="preserve"> a traves del Módulo de Box/Pacientes citados, o en Atención/Registro Atención Individual 
</t>
        </r>
      </text>
    </comment>
    <comment ref="E9" authorId="0" shapeId="0">
      <text>
        <r>
          <rPr>
            <sz val="9"/>
            <color indexed="81"/>
            <rFont val="Tahoma"/>
            <family val="2"/>
          </rPr>
          <t>Se consideran todas las</t>
        </r>
        <r>
          <rPr>
            <b/>
            <sz val="9"/>
            <color indexed="81"/>
            <rFont val="Tahoma"/>
            <family val="2"/>
          </rPr>
          <t xml:space="preserve"> Actividades </t>
        </r>
        <r>
          <rPr>
            <sz val="9"/>
            <color indexed="81"/>
            <rFont val="Tahoma"/>
            <family val="2"/>
          </rPr>
          <t>registradas por</t>
        </r>
        <r>
          <rPr>
            <b/>
            <sz val="9"/>
            <color indexed="81"/>
            <rFont val="Tahoma"/>
            <family val="2"/>
          </rPr>
          <t xml:space="preserve"> un Profesional </t>
        </r>
        <r>
          <rPr>
            <sz val="9"/>
            <color indexed="81"/>
            <rFont val="Tahoma"/>
            <family val="2"/>
          </rPr>
          <t>a traves del Módulo de Box/Pacientes citados, o en Atención/Registro Atención Individual, y además en campo</t>
        </r>
        <r>
          <rPr>
            <b/>
            <sz val="9"/>
            <color indexed="81"/>
            <rFont val="Tahoma"/>
            <family val="2"/>
          </rPr>
          <t xml:space="preserve"> "Multiprofesional" se agrege un usuario</t>
        </r>
        <r>
          <rPr>
            <sz val="9"/>
            <color indexed="81"/>
            <rFont val="Tahoma"/>
            <family val="2"/>
          </rPr>
          <t xml:space="preserve">
</t>
        </r>
      </text>
    </comment>
    <comment ref="F9" authorId="1" shapeId="0">
      <text>
        <r>
          <rPr>
            <b/>
            <sz val="9"/>
            <color indexed="81"/>
            <rFont val="Tahoma"/>
            <family val="2"/>
          </rPr>
          <t>Registros de un Profesional y un Técnico Paramedico</t>
        </r>
        <r>
          <rPr>
            <sz val="9"/>
            <color indexed="81"/>
            <rFont val="Tahoma"/>
            <family val="2"/>
          </rPr>
          <t xml:space="preserve">
</t>
        </r>
      </text>
    </comment>
    <comment ref="G9" authorId="1" shapeId="0">
      <text>
        <r>
          <rPr>
            <b/>
            <sz val="9"/>
            <color indexed="81"/>
            <rFont val="Tahoma"/>
            <family val="2"/>
          </rPr>
          <t>Registros de Técnico  Paramedico</t>
        </r>
        <r>
          <rPr>
            <sz val="9"/>
            <color indexed="81"/>
            <rFont val="Tahoma"/>
            <family val="2"/>
          </rPr>
          <t xml:space="preserve">
</t>
        </r>
      </text>
    </comment>
    <comment ref="H9" authorId="0" shapeId="0">
      <text>
        <r>
          <rPr>
            <sz val="9"/>
            <color indexed="81"/>
            <rFont val="Tahoma"/>
            <family val="2"/>
          </rPr>
          <t xml:space="preserve">Se consideran todas las </t>
        </r>
        <r>
          <rPr>
            <b/>
            <sz val="9"/>
            <color indexed="81"/>
            <rFont val="Tahoma"/>
            <family val="2"/>
          </rPr>
          <t>Actividades</t>
        </r>
        <r>
          <rPr>
            <sz val="9"/>
            <color indexed="81"/>
            <rFont val="Tahoma"/>
            <family val="2"/>
          </rPr>
          <t xml:space="preserve"> registradas por </t>
        </r>
        <r>
          <rPr>
            <b/>
            <sz val="9"/>
            <color indexed="81"/>
            <rFont val="Tahoma"/>
            <family val="2"/>
          </rPr>
          <t>un Profesional de tipo "Facilitador Intercultural"</t>
        </r>
        <r>
          <rPr>
            <sz val="9"/>
            <color indexed="81"/>
            <rFont val="Tahoma"/>
            <family val="2"/>
          </rPr>
          <t xml:space="preserve"> a traves del Módulo de Box/Pacientes citados, o en Atención/Registro Atención Individual, 
</t>
        </r>
      </text>
    </comment>
    <comment ref="I9" authorId="0" shapeId="0">
      <text>
        <r>
          <rPr>
            <sz val="9"/>
            <color indexed="81"/>
            <rFont val="Tahoma"/>
            <family val="2"/>
          </rPr>
          <t xml:space="preserve">Se consideran todas las </t>
        </r>
        <r>
          <rPr>
            <b/>
            <sz val="9"/>
            <color indexed="81"/>
            <rFont val="Tahoma"/>
            <family val="2"/>
          </rPr>
          <t>Actividades</t>
        </r>
        <r>
          <rPr>
            <sz val="9"/>
            <color indexed="81"/>
            <rFont val="Tahoma"/>
            <family val="2"/>
          </rPr>
          <t xml:space="preserve"> registradas por </t>
        </r>
        <r>
          <rPr>
            <b/>
            <sz val="9"/>
            <color indexed="81"/>
            <rFont val="Tahoma"/>
            <family val="2"/>
          </rPr>
          <t>un Profesional de tipo "Agente Comunitario"</t>
        </r>
        <r>
          <rPr>
            <sz val="9"/>
            <color indexed="81"/>
            <rFont val="Tahoma"/>
            <family val="2"/>
          </rPr>
          <t xml:space="preserve"> a traves del Módulo de Box/Pacientes citados, o en Atención/Registro Atención Individual
</t>
        </r>
      </text>
    </comment>
    <comment ref="J9" authorId="0" shapeId="0">
      <text>
        <r>
          <rPr>
            <sz val="9"/>
            <color indexed="81"/>
            <rFont val="Tahoma"/>
            <family val="2"/>
          </rPr>
          <t xml:space="preserve">Se consideran todas las </t>
        </r>
        <r>
          <rPr>
            <b/>
            <sz val="9"/>
            <color indexed="81"/>
            <rFont val="Tahoma"/>
            <family val="2"/>
          </rPr>
          <t xml:space="preserve">Actividades </t>
        </r>
        <r>
          <rPr>
            <sz val="9"/>
            <color indexed="81"/>
            <rFont val="Tahoma"/>
            <family val="2"/>
          </rPr>
          <t>correspondientes a</t>
        </r>
        <r>
          <rPr>
            <b/>
            <sz val="9"/>
            <color indexed="81"/>
            <rFont val="Tahoma"/>
            <family val="2"/>
          </rPr>
          <t xml:space="preserve"> "_Primera Visita"</t>
        </r>
        <r>
          <rPr>
            <sz val="9"/>
            <color indexed="81"/>
            <rFont val="Tahoma"/>
            <family val="2"/>
          </rPr>
          <t xml:space="preserve">
</t>
        </r>
        <r>
          <rPr>
            <b/>
            <sz val="9"/>
            <color indexed="81"/>
            <rFont val="Tahoma"/>
            <family val="2"/>
          </rPr>
          <t>Ejemplo:</t>
        </r>
        <r>
          <rPr>
            <sz val="9"/>
            <color indexed="81"/>
            <rFont val="Tahoma"/>
            <family val="2"/>
          </rPr>
          <t xml:space="preserve"> 
</t>
        </r>
        <r>
          <rPr>
            <b/>
            <sz val="9"/>
            <color indexed="81"/>
            <rFont val="Tahoma"/>
            <family val="2"/>
          </rPr>
          <t xml:space="preserve">Visita Domiciliaria Integral Familia Con Niño Prematuro_Primera Visita 
</t>
        </r>
        <r>
          <rPr>
            <sz val="9"/>
            <color indexed="81"/>
            <rFont val="Tahoma"/>
            <family val="2"/>
          </rPr>
          <t xml:space="preserve">
</t>
        </r>
      </text>
    </comment>
    <comment ref="K9" authorId="0" shapeId="0">
      <text>
        <r>
          <rPr>
            <sz val="9"/>
            <color indexed="81"/>
            <rFont val="Tahoma"/>
            <family val="2"/>
          </rPr>
          <t xml:space="preserve">Se consideran todas las </t>
        </r>
        <r>
          <rPr>
            <b/>
            <sz val="9"/>
            <color indexed="81"/>
            <rFont val="Tahoma"/>
            <family val="2"/>
          </rPr>
          <t xml:space="preserve">Actividades </t>
        </r>
        <r>
          <rPr>
            <sz val="9"/>
            <color indexed="81"/>
            <rFont val="Tahoma"/>
            <family val="2"/>
          </rPr>
          <t xml:space="preserve">correspondientes a </t>
        </r>
        <r>
          <rPr>
            <b/>
            <sz val="9"/>
            <color indexed="81"/>
            <rFont val="Tahoma"/>
            <family val="2"/>
          </rPr>
          <t>"_Segunda Visita"</t>
        </r>
        <r>
          <rPr>
            <sz val="9"/>
            <color indexed="81"/>
            <rFont val="Tahoma"/>
            <family val="2"/>
          </rPr>
          <t xml:space="preserve">
</t>
        </r>
        <r>
          <rPr>
            <b/>
            <sz val="9"/>
            <color indexed="81"/>
            <rFont val="Tahoma"/>
            <family val="2"/>
          </rPr>
          <t xml:space="preserve">Ejemplo: 
Visita Domiciliaria Integral Familia Con Niño Prematuro_Segunda Visita </t>
        </r>
        <r>
          <rPr>
            <sz val="9"/>
            <color indexed="81"/>
            <rFont val="Tahoma"/>
            <family val="2"/>
          </rPr>
          <t xml:space="preserve">
</t>
        </r>
      </text>
    </comment>
    <comment ref="L9" authorId="0" shapeId="0">
      <text>
        <r>
          <rPr>
            <sz val="9"/>
            <color indexed="81"/>
            <rFont val="Tahoma"/>
            <family val="2"/>
          </rPr>
          <t xml:space="preserve">Se consideran todas las </t>
        </r>
        <r>
          <rPr>
            <b/>
            <sz val="9"/>
            <color indexed="81"/>
            <rFont val="Tahoma"/>
            <family val="2"/>
          </rPr>
          <t>Actividades</t>
        </r>
        <r>
          <rPr>
            <sz val="9"/>
            <color indexed="81"/>
            <rFont val="Tahoma"/>
            <family val="2"/>
          </rPr>
          <t xml:space="preserve"> correspondientes a 
</t>
        </r>
        <r>
          <rPr>
            <b/>
            <sz val="9"/>
            <color indexed="81"/>
            <rFont val="Tahoma"/>
            <family val="2"/>
          </rPr>
          <t>"_Tercera o más Visitas de Seguimiento"</t>
        </r>
        <r>
          <rPr>
            <sz val="9"/>
            <color indexed="81"/>
            <rFont val="Tahoma"/>
            <family val="2"/>
          </rPr>
          <t xml:space="preserve">
</t>
        </r>
        <r>
          <rPr>
            <b/>
            <sz val="9"/>
            <color indexed="81"/>
            <rFont val="Tahoma"/>
            <family val="2"/>
          </rPr>
          <t xml:space="preserve">Ejemplo: 
Visita Domiciliaria Integral Familia Con Niño Prematuro_Tercera o más Visitas de Seguimiento
</t>
        </r>
        <r>
          <rPr>
            <sz val="9"/>
            <color indexed="81"/>
            <rFont val="Tahoma"/>
            <family val="2"/>
          </rPr>
          <t xml:space="preserve">
</t>
        </r>
      </text>
    </comment>
    <comment ref="N9" authorId="2" shapeId="0">
      <text>
        <r>
          <rPr>
            <sz val="9"/>
            <color indexed="81"/>
            <rFont val="Tahoma"/>
            <family val="2"/>
          </rPr>
          <t xml:space="preserve">Este dato aparecerá, luego que en </t>
        </r>
        <r>
          <rPr>
            <b/>
            <sz val="9"/>
            <color indexed="81"/>
            <rFont val="Tahoma"/>
            <family val="2"/>
          </rPr>
          <t xml:space="preserve">Módulo Admisión, </t>
        </r>
        <r>
          <rPr>
            <sz val="9"/>
            <color indexed="81"/>
            <rFont val="Tahoma"/>
            <family val="2"/>
          </rPr>
          <t>el paciente indique un</t>
        </r>
        <r>
          <rPr>
            <b/>
            <sz val="9"/>
            <color indexed="81"/>
            <rFont val="Tahoma"/>
            <family val="2"/>
          </rPr>
          <t xml:space="preserve"> Pueblo Originario</t>
        </r>
        <r>
          <rPr>
            <sz val="9"/>
            <color indexed="81"/>
            <rFont val="Tahoma"/>
            <family val="2"/>
          </rPr>
          <t xml:space="preserve">
</t>
        </r>
      </text>
    </comment>
    <comment ref="O9" authorId="3" shapeId="0">
      <text>
        <r>
          <rPr>
            <sz val="9"/>
            <color indexed="81"/>
            <rFont val="Tahoma"/>
            <family val="2"/>
          </rPr>
          <t xml:space="preserve">Se contabilizara a los pacientes que tengan en  Antecedentes del usuario APS / Pestaña "Identificacion"  Item  Alertas Adm. </t>
        </r>
        <r>
          <rPr>
            <b/>
            <sz val="9"/>
            <color indexed="81"/>
            <rFont val="Tahoma"/>
            <family val="2"/>
          </rPr>
          <t xml:space="preserve"> "MIGRANTE"</t>
        </r>
        <r>
          <rPr>
            <sz val="9"/>
            <color indexed="81"/>
            <rFont val="Tahoma"/>
            <family val="2"/>
          </rPr>
          <t xml:space="preserve">
</t>
        </r>
      </text>
    </comment>
    <comment ref="C10" authorId="0" shapeId="0">
      <text>
        <r>
          <rPr>
            <sz val="9"/>
            <color indexed="81"/>
            <rFont val="Tahoma"/>
            <family val="2"/>
          </rPr>
          <t>Este dato aparecerá  luego de que la atención registrada en</t>
        </r>
        <r>
          <rPr>
            <b/>
            <sz val="9"/>
            <color indexed="81"/>
            <rFont val="Tahoma"/>
            <family val="2"/>
          </rPr>
          <t xml:space="preserve"> Módulo de Box/Pacientes citado</t>
        </r>
        <r>
          <rPr>
            <sz val="9"/>
            <color indexed="81"/>
            <rFont val="Tahoma"/>
            <family val="2"/>
          </rPr>
          <t xml:space="preserve">s, o en </t>
        </r>
        <r>
          <rPr>
            <b/>
            <sz val="9"/>
            <color indexed="81"/>
            <rFont val="Tahoma"/>
            <family val="2"/>
          </rPr>
          <t>Atención/Registro Atención Individual,</t>
        </r>
        <r>
          <rPr>
            <sz val="9"/>
            <color indexed="81"/>
            <rFont val="Tahoma"/>
            <family val="2"/>
          </rPr>
          <t xml:space="preserve"> se registre la </t>
        </r>
        <r>
          <rPr>
            <b/>
            <sz val="9"/>
            <color indexed="81"/>
            <rFont val="Tahoma"/>
            <family val="2"/>
          </rPr>
          <t xml:space="preserve">actividad:
 </t>
        </r>
        <r>
          <rPr>
            <sz val="9"/>
            <color indexed="81"/>
            <rFont val="Tahoma"/>
            <family val="2"/>
          </rPr>
          <t xml:space="preserve">
- </t>
        </r>
        <r>
          <rPr>
            <b/>
            <sz val="9"/>
            <color indexed="81"/>
            <rFont val="Tahoma"/>
            <family val="2"/>
          </rPr>
          <t xml:space="preserve">Visita Domiciliaria Integral Familia Con Niño Prematuro_Primera Visita </t>
        </r>
        <r>
          <rPr>
            <sz val="9"/>
            <color indexed="81"/>
            <rFont val="Tahoma"/>
            <family val="2"/>
          </rPr>
          <t xml:space="preserve">
o
- </t>
        </r>
        <r>
          <rPr>
            <b/>
            <sz val="9"/>
            <color indexed="81"/>
            <rFont val="Tahoma"/>
            <family val="2"/>
          </rPr>
          <t xml:space="preserve">Visita Domiciliaria Integral Familia Con Niño Prematuro _Segunda Visita </t>
        </r>
        <r>
          <rPr>
            <sz val="9"/>
            <color indexed="81"/>
            <rFont val="Tahoma"/>
            <family val="2"/>
          </rPr>
          <t xml:space="preserve">
o
- </t>
        </r>
        <r>
          <rPr>
            <b/>
            <sz val="9"/>
            <color indexed="81"/>
            <rFont val="Tahoma"/>
            <family val="2"/>
          </rPr>
          <t>Visita Domiciliaria Integral Familia Con Niño Prematuro_Tercera o más Visitas de Seguimiento</t>
        </r>
      </text>
    </comment>
    <comment ref="P10" authorId="2" shapeId="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t>
        </r>
        <r>
          <rPr>
            <sz val="9"/>
            <color indexed="81"/>
            <rFont val="Tahoma"/>
            <family val="2"/>
          </rPr>
          <t xml:space="preserve">l, se registre la </t>
        </r>
        <r>
          <rPr>
            <b/>
            <sz val="9"/>
            <color indexed="81"/>
            <rFont val="Tahoma"/>
            <family val="2"/>
          </rPr>
          <t>actividad</t>
        </r>
        <r>
          <rPr>
            <sz val="9"/>
            <color indexed="81"/>
            <rFont val="Tahoma"/>
            <family val="2"/>
          </rPr>
          <t>:</t>
        </r>
        <r>
          <rPr>
            <b/>
            <sz val="9"/>
            <color indexed="81"/>
            <rFont val="Tahoma"/>
            <family val="2"/>
          </rPr>
          <t xml:space="preserve">
- Visita Domiciliaria Integral Familia Con Niño Prematuro_Espacios Amigables</t>
        </r>
        <r>
          <rPr>
            <sz val="9"/>
            <color indexed="81"/>
            <rFont val="Tahoma"/>
            <family val="2"/>
          </rPr>
          <t xml:space="preserve">
</t>
        </r>
      </text>
    </comment>
    <comment ref="C11" authorId="0" shapeId="0">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o en</t>
        </r>
        <r>
          <rPr>
            <b/>
            <sz val="9"/>
            <color indexed="81"/>
            <rFont val="Tahoma"/>
            <family val="2"/>
          </rPr>
          <t xml:space="preserve"> Atención/Registro Atención Individual</t>
        </r>
        <r>
          <rPr>
            <sz val="9"/>
            <color indexed="81"/>
            <rFont val="Tahoma"/>
            <family val="2"/>
          </rPr>
          <t xml:space="preserve">, se registre la </t>
        </r>
        <r>
          <rPr>
            <b/>
            <sz val="9"/>
            <color indexed="81"/>
            <rFont val="Tahoma"/>
            <family val="2"/>
          </rPr>
          <t xml:space="preserve">actividad:
- Visita Domiciliaria Integral Familia Con Niño Recién Nacido_Primera Visita </t>
        </r>
        <r>
          <rPr>
            <sz val="9"/>
            <color indexed="81"/>
            <rFont val="Tahoma"/>
            <family val="2"/>
          </rPr>
          <t xml:space="preserve">
o
- </t>
        </r>
        <r>
          <rPr>
            <b/>
            <sz val="9"/>
            <color indexed="81"/>
            <rFont val="Tahoma"/>
            <family val="2"/>
          </rPr>
          <t xml:space="preserve">Visita Domiciliaria Integral Familia Con Niño Recién Nacido_Segunda Visita </t>
        </r>
        <r>
          <rPr>
            <sz val="9"/>
            <color indexed="81"/>
            <rFont val="Tahoma"/>
            <family val="2"/>
          </rPr>
          <t xml:space="preserve">
o
- </t>
        </r>
        <r>
          <rPr>
            <b/>
            <sz val="9"/>
            <color indexed="81"/>
            <rFont val="Tahoma"/>
            <family val="2"/>
          </rPr>
          <t>Visita Domiciliaria Integral Familia Con Niño Recién Nacido_Tercera o más Visitas de Seguimiento</t>
        </r>
      </text>
    </comment>
    <comment ref="P11" authorId="0" shapeId="0">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o en</t>
        </r>
        <r>
          <rPr>
            <b/>
            <sz val="9"/>
            <color indexed="81"/>
            <rFont val="Tahoma"/>
            <family val="2"/>
          </rPr>
          <t xml:space="preserve"> Atención/Registro Atención Individual</t>
        </r>
        <r>
          <rPr>
            <sz val="9"/>
            <color indexed="81"/>
            <rFont val="Tahoma"/>
            <family val="2"/>
          </rPr>
          <t xml:space="preserve">, se registre la </t>
        </r>
        <r>
          <rPr>
            <b/>
            <sz val="9"/>
            <color indexed="81"/>
            <rFont val="Tahoma"/>
            <family val="2"/>
          </rPr>
          <t>actividad:
- Visita Domiciliaria Integral Familia Con Niño Recién Nacido_Espacios Amigables</t>
        </r>
      </text>
    </comment>
    <comment ref="C12" authorId="0" shapeId="0">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t>
        </r>
        <r>
          <rPr>
            <b/>
            <sz val="9"/>
            <color indexed="81"/>
            <rFont val="Tahoma"/>
            <family val="2"/>
          </rPr>
          <t>en Atención/Registro Atención Individual</t>
        </r>
        <r>
          <rPr>
            <sz val="9"/>
            <color indexed="81"/>
            <rFont val="Tahoma"/>
            <family val="2"/>
          </rPr>
          <t xml:space="preserve">, se registre la </t>
        </r>
        <r>
          <rPr>
            <b/>
            <sz val="9"/>
            <color indexed="81"/>
            <rFont val="Tahoma"/>
            <family val="2"/>
          </rPr>
          <t xml:space="preserve">actividad:
- Visita Domiciliaria Integral Familia Con Niño Con Déficit Del DSM_Primera Visita
</t>
        </r>
        <r>
          <rPr>
            <sz val="9"/>
            <color indexed="81"/>
            <rFont val="Tahoma"/>
            <family val="2"/>
          </rPr>
          <t xml:space="preserve">o
- </t>
        </r>
        <r>
          <rPr>
            <b/>
            <sz val="9"/>
            <color indexed="81"/>
            <rFont val="Tahoma"/>
            <family val="2"/>
          </rPr>
          <t>Visita Domiciliaria Integral Familia Con Niño Con Déficit Del DSM_Segunda Visita</t>
        </r>
        <r>
          <rPr>
            <sz val="9"/>
            <color indexed="81"/>
            <rFont val="Tahoma"/>
            <family val="2"/>
          </rPr>
          <t xml:space="preserve">
o
- </t>
        </r>
        <r>
          <rPr>
            <b/>
            <sz val="9"/>
            <color indexed="81"/>
            <rFont val="Tahoma"/>
            <family val="2"/>
          </rPr>
          <t>Visita Domiciliaria Integral Familia Con Niño Con Déficit Del DSM_Tercera o más Visitas de Seguimiento</t>
        </r>
      </text>
    </comment>
    <comment ref="P12" authorId="0" shapeId="0">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t>
        </r>
        <r>
          <rPr>
            <b/>
            <sz val="9"/>
            <color indexed="81"/>
            <rFont val="Tahoma"/>
            <family val="2"/>
          </rPr>
          <t>en Atención/Registro Atención Individual</t>
        </r>
        <r>
          <rPr>
            <sz val="9"/>
            <color indexed="81"/>
            <rFont val="Tahoma"/>
            <family val="2"/>
          </rPr>
          <t xml:space="preserve">, se registre la </t>
        </r>
        <r>
          <rPr>
            <b/>
            <sz val="9"/>
            <color indexed="81"/>
            <rFont val="Tahoma"/>
            <family val="2"/>
          </rPr>
          <t>actividad:
- Visita Domiciliaria Integral Familia Con Niño Con Déficit Del DSM_Espacios Amigables</t>
        </r>
      </text>
    </comment>
    <comment ref="C13" authorId="0" shapeId="0">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o en</t>
        </r>
        <r>
          <rPr>
            <b/>
            <sz val="9"/>
            <color indexed="81"/>
            <rFont val="Tahoma"/>
            <family val="2"/>
          </rPr>
          <t xml:space="preserve"> Atención/Registro Atención Individual,</t>
        </r>
        <r>
          <rPr>
            <sz val="9"/>
            <color indexed="81"/>
            <rFont val="Tahoma"/>
            <family val="2"/>
          </rPr>
          <t xml:space="preserve"> se registre la </t>
        </r>
        <r>
          <rPr>
            <b/>
            <sz val="9"/>
            <color indexed="81"/>
            <rFont val="Tahoma"/>
            <family val="2"/>
          </rPr>
          <t>actividad:</t>
        </r>
        <r>
          <rPr>
            <sz val="9"/>
            <color indexed="81"/>
            <rFont val="Tahoma"/>
            <family val="2"/>
          </rPr>
          <t xml:space="preserve">
</t>
        </r>
        <r>
          <rPr>
            <b/>
            <sz val="9"/>
            <color indexed="81"/>
            <rFont val="Tahoma"/>
            <family val="2"/>
          </rPr>
          <t xml:space="preserve">
- Visita Domiciliaria Integral Familia Con Niño En Riesgo Vincular Afectivo_Primera Visita
</t>
        </r>
        <r>
          <rPr>
            <sz val="9"/>
            <color indexed="81"/>
            <rFont val="Tahoma"/>
            <family val="2"/>
          </rPr>
          <t>o</t>
        </r>
        <r>
          <rPr>
            <b/>
            <sz val="9"/>
            <color indexed="81"/>
            <rFont val="Tahoma"/>
            <family val="2"/>
          </rPr>
          <t xml:space="preserve">
- Visita Domiciliaria Integral Familia Con Niño En Riesgo Vincular Afectivo_Segunda Visita
</t>
        </r>
        <r>
          <rPr>
            <sz val="9"/>
            <color indexed="81"/>
            <rFont val="Tahoma"/>
            <family val="2"/>
          </rPr>
          <t>o</t>
        </r>
        <r>
          <rPr>
            <b/>
            <sz val="9"/>
            <color indexed="81"/>
            <rFont val="Tahoma"/>
            <family val="2"/>
          </rPr>
          <t xml:space="preserve">
- Visita Domiciliaria Integral Familia Con Niño En Riesgo Vincular Afectivo_Tercera o más Visitas de Seguimiento</t>
        </r>
      </text>
    </comment>
    <comment ref="P13" authorId="0" shapeId="0">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o en</t>
        </r>
        <r>
          <rPr>
            <b/>
            <sz val="9"/>
            <color indexed="81"/>
            <rFont val="Tahoma"/>
            <family val="2"/>
          </rPr>
          <t xml:space="preserve"> Atención/Registro Atención Individual,</t>
        </r>
        <r>
          <rPr>
            <sz val="9"/>
            <color indexed="81"/>
            <rFont val="Tahoma"/>
            <family val="2"/>
          </rPr>
          <t xml:space="preserve"> se registre la </t>
        </r>
        <r>
          <rPr>
            <b/>
            <sz val="9"/>
            <color indexed="81"/>
            <rFont val="Tahoma"/>
            <family val="2"/>
          </rPr>
          <t>actividad:</t>
        </r>
        <r>
          <rPr>
            <sz val="9"/>
            <color indexed="81"/>
            <rFont val="Tahoma"/>
            <family val="2"/>
          </rPr>
          <t xml:space="preserve">
</t>
        </r>
        <r>
          <rPr>
            <b/>
            <sz val="9"/>
            <color indexed="81"/>
            <rFont val="Tahoma"/>
            <family val="2"/>
          </rPr>
          <t xml:space="preserve">
- Visita Domiciliaria Integral Familia Con Niño En Riesgo Vincular Afectivo_Espacios Amigables</t>
        </r>
      </text>
    </comment>
    <comment ref="C14" authorId="0" shapeId="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se registre la</t>
        </r>
        <r>
          <rPr>
            <b/>
            <sz val="9"/>
            <color indexed="81"/>
            <rFont val="Tahoma"/>
            <family val="2"/>
          </rPr>
          <t xml:space="preserve"> actividad:</t>
        </r>
        <r>
          <rPr>
            <sz val="9"/>
            <color indexed="81"/>
            <rFont val="Tahoma"/>
            <family val="2"/>
          </rPr>
          <t xml:space="preserve">
- </t>
        </r>
        <r>
          <rPr>
            <b/>
            <sz val="9"/>
            <color indexed="81"/>
            <rFont val="Tahoma"/>
            <family val="2"/>
          </rPr>
          <t>Visita Domiciliaria Integral Familia con niño &lt; 7 Meses con Score de Riesgo Moderado de Morir por Neumonía_Primera Visita</t>
        </r>
        <r>
          <rPr>
            <sz val="9"/>
            <color indexed="81"/>
            <rFont val="Tahoma"/>
            <family val="2"/>
          </rPr>
          <t xml:space="preserve">
o
- </t>
        </r>
        <r>
          <rPr>
            <b/>
            <sz val="9"/>
            <color indexed="81"/>
            <rFont val="Tahoma"/>
            <family val="2"/>
          </rPr>
          <t>Visita Domiciliaria Integral Familia con niño &lt; 7 Meses con Score de Riesgo Moderado de Morir por Neumonía_Segunda Visita</t>
        </r>
        <r>
          <rPr>
            <sz val="9"/>
            <color indexed="81"/>
            <rFont val="Tahoma"/>
            <family val="2"/>
          </rPr>
          <t xml:space="preserve">
o
- </t>
        </r>
        <r>
          <rPr>
            <b/>
            <sz val="9"/>
            <color indexed="81"/>
            <rFont val="Tahoma"/>
            <family val="2"/>
          </rPr>
          <t>Visita Domiciliaria Integral Familia con niño &lt; 7 Meses con Score de Riesgo Moderado de Morir por Neumonía_Tercera o más Visitas de Seguimiento</t>
        </r>
      </text>
    </comment>
    <comment ref="P14" authorId="0" shapeId="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se registre la</t>
        </r>
        <r>
          <rPr>
            <b/>
            <sz val="9"/>
            <color indexed="81"/>
            <rFont val="Tahoma"/>
            <family val="2"/>
          </rPr>
          <t xml:space="preserve"> actividad:</t>
        </r>
        <r>
          <rPr>
            <sz val="9"/>
            <color indexed="81"/>
            <rFont val="Tahoma"/>
            <family val="2"/>
          </rPr>
          <t xml:space="preserve">
- </t>
        </r>
        <r>
          <rPr>
            <b/>
            <sz val="9"/>
            <color indexed="81"/>
            <rFont val="Tahoma"/>
            <family val="2"/>
          </rPr>
          <t>Visita Domiciliaria Integral Familia con niño &lt; 7 Meses con Score de Riesgo Moderado de Morir por Neumonía_Espacios Amigables</t>
        </r>
      </text>
    </comment>
    <comment ref="C15" authorId="0" shapeId="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t>
        </r>
        <r>
          <rPr>
            <b/>
            <sz val="9"/>
            <color indexed="81"/>
            <rFont val="Tahoma"/>
            <family val="2"/>
          </rPr>
          <t xml:space="preserve"> actividad:</t>
        </r>
        <r>
          <rPr>
            <sz val="9"/>
            <color indexed="81"/>
            <rFont val="Tahoma"/>
            <family val="2"/>
          </rPr>
          <t xml:space="preserve">
- </t>
        </r>
        <r>
          <rPr>
            <b/>
            <sz val="9"/>
            <color indexed="81"/>
            <rFont val="Tahoma"/>
            <family val="2"/>
          </rPr>
          <t>Visita Domiciliaria Integral Familia con niño &lt; 7 Meses con Score de Riesgo Grave de Morir por Neumonía_Primera Visita</t>
        </r>
        <r>
          <rPr>
            <sz val="9"/>
            <color indexed="81"/>
            <rFont val="Tahoma"/>
            <family val="2"/>
          </rPr>
          <t xml:space="preserve">
o
- </t>
        </r>
        <r>
          <rPr>
            <b/>
            <sz val="9"/>
            <color indexed="81"/>
            <rFont val="Tahoma"/>
            <family val="2"/>
          </rPr>
          <t>Visita Domiciliaria Integral Familia con niño &lt; 7 Meses con Score de Riesgo Grave de Morir por Neumonía_Segunda Visita</t>
        </r>
        <r>
          <rPr>
            <sz val="9"/>
            <color indexed="81"/>
            <rFont val="Tahoma"/>
            <family val="2"/>
          </rPr>
          <t xml:space="preserve">
o
- </t>
        </r>
        <r>
          <rPr>
            <b/>
            <sz val="9"/>
            <color indexed="81"/>
            <rFont val="Tahoma"/>
            <family val="2"/>
          </rPr>
          <t>Visita Domiciliaria Integral Familia con niño &lt; 7 Meses con Score de Riesgo Grave de Morir por Neumonía_Tercera o más Visitas de Seguimiento</t>
        </r>
      </text>
    </comment>
    <comment ref="P15" authorId="0" shapeId="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t>
        </r>
        <r>
          <rPr>
            <b/>
            <sz val="9"/>
            <color indexed="81"/>
            <rFont val="Tahoma"/>
            <family val="2"/>
          </rPr>
          <t xml:space="preserve"> actividad:</t>
        </r>
        <r>
          <rPr>
            <sz val="9"/>
            <color indexed="81"/>
            <rFont val="Tahoma"/>
            <family val="2"/>
          </rPr>
          <t xml:space="preserve">
- </t>
        </r>
        <r>
          <rPr>
            <b/>
            <sz val="9"/>
            <color indexed="81"/>
            <rFont val="Tahoma"/>
            <family val="2"/>
          </rPr>
          <t>Visita Domiciliaria Integral Familia con niño &lt; 7 Meses con Score de Riesgo Grave de Morir por Neumonía_Espacios Amigables</t>
        </r>
      </text>
    </comment>
    <comment ref="C16" authorId="0" shapeId="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se registre la</t>
        </r>
        <r>
          <rPr>
            <b/>
            <sz val="9"/>
            <color indexed="81"/>
            <rFont val="Tahoma"/>
            <family val="2"/>
          </rPr>
          <t xml:space="preserve"> actividad:
- Visita Domiciliaria Integral Familia Con niño con Problema Respiratorio Crónico o No Controlado_Primera Visita
</t>
        </r>
        <r>
          <rPr>
            <sz val="9"/>
            <color indexed="81"/>
            <rFont val="Tahoma"/>
            <family val="2"/>
          </rPr>
          <t>o</t>
        </r>
        <r>
          <rPr>
            <b/>
            <sz val="9"/>
            <color indexed="81"/>
            <rFont val="Tahoma"/>
            <family val="2"/>
          </rPr>
          <t xml:space="preserve">
- Visita Domiciliaria Integral Familia Con niño con Problema Respiratorio Crónico o No Controlado_Segunda Visita
</t>
        </r>
        <r>
          <rPr>
            <sz val="9"/>
            <color indexed="81"/>
            <rFont val="Tahoma"/>
            <family val="2"/>
          </rPr>
          <t>o</t>
        </r>
        <r>
          <rPr>
            <b/>
            <sz val="9"/>
            <color indexed="81"/>
            <rFont val="Tahoma"/>
            <family val="2"/>
          </rPr>
          <t xml:space="preserve">
- Visita Domiciliaria Integral Familia Con niño con Problema Respiratorio Crónico o No Controlado_Tercera o más Visitas de Seguimiento</t>
        </r>
        <r>
          <rPr>
            <sz val="9"/>
            <color indexed="81"/>
            <rFont val="Tahoma"/>
            <family val="2"/>
          </rPr>
          <t xml:space="preserve">
</t>
        </r>
      </text>
    </comment>
    <comment ref="P16" authorId="0" shapeId="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se registre la</t>
        </r>
        <r>
          <rPr>
            <b/>
            <sz val="9"/>
            <color indexed="81"/>
            <rFont val="Tahoma"/>
            <family val="2"/>
          </rPr>
          <t xml:space="preserve"> actividad:
- Visita Domiciliaria Integral Familia Con niño con Problema Respiratorio Crónico o No Controlado_Espacios Amigables</t>
        </r>
      </text>
    </comment>
    <comment ref="C17" authorId="0" shapeId="0">
      <text>
        <r>
          <rPr>
            <b/>
            <sz val="9"/>
            <color indexed="81"/>
            <rFont val="Tahoma"/>
            <family val="2"/>
          </rPr>
          <t>Este dato aparecerá  luego de que la atención registrada en</t>
        </r>
        <r>
          <rPr>
            <sz val="9"/>
            <color indexed="81"/>
            <rFont val="Tahoma"/>
            <family val="2"/>
          </rPr>
          <t xml:space="preserve"> Módulo de Box/Pacientes citados, o en Atención/Registro Atención Individual,</t>
        </r>
        <r>
          <rPr>
            <b/>
            <sz val="9"/>
            <color indexed="81"/>
            <rFont val="Tahoma"/>
            <family val="2"/>
          </rPr>
          <t xml:space="preserve"> se registre la </t>
        </r>
        <r>
          <rPr>
            <sz val="9"/>
            <color indexed="81"/>
            <rFont val="Tahoma"/>
            <family val="2"/>
          </rPr>
          <t>actividad:</t>
        </r>
        <r>
          <rPr>
            <b/>
            <sz val="9"/>
            <color indexed="81"/>
            <rFont val="Tahoma"/>
            <family val="2"/>
          </rPr>
          <t xml:space="preserve">
- Visita Domiciliaria Integral Familia Con Niño Malnutrido_Primera Visita
</t>
        </r>
        <r>
          <rPr>
            <sz val="9"/>
            <color indexed="81"/>
            <rFont val="Tahoma"/>
            <family val="2"/>
          </rPr>
          <t>o</t>
        </r>
        <r>
          <rPr>
            <b/>
            <sz val="9"/>
            <color indexed="81"/>
            <rFont val="Tahoma"/>
            <family val="2"/>
          </rPr>
          <t xml:space="preserve">
- Visita Domiciliaria Integral Familia Con Niño Malnutrido_Segunda Visita
</t>
        </r>
        <r>
          <rPr>
            <sz val="9"/>
            <color indexed="81"/>
            <rFont val="Tahoma"/>
            <family val="2"/>
          </rPr>
          <t>o</t>
        </r>
        <r>
          <rPr>
            <b/>
            <sz val="9"/>
            <color indexed="81"/>
            <rFont val="Tahoma"/>
            <family val="2"/>
          </rPr>
          <t xml:space="preserve">
- Visita Domiciliaria Integral Familia Con Niño Malnutrido_Tercera o más Visitas de Seguimiento</t>
        </r>
      </text>
    </comment>
    <comment ref="P17" authorId="0" shapeId="0">
      <text>
        <r>
          <rPr>
            <b/>
            <sz val="9"/>
            <color indexed="81"/>
            <rFont val="Tahoma"/>
            <family val="2"/>
          </rPr>
          <t>Este dato aparecerá  luego de que la atención registrada en</t>
        </r>
        <r>
          <rPr>
            <sz val="9"/>
            <color indexed="81"/>
            <rFont val="Tahoma"/>
            <family val="2"/>
          </rPr>
          <t xml:space="preserve"> Módulo de Box/Pacientes citados, o en Atención/Registro Atención Individual,</t>
        </r>
        <r>
          <rPr>
            <b/>
            <sz val="9"/>
            <color indexed="81"/>
            <rFont val="Tahoma"/>
            <family val="2"/>
          </rPr>
          <t xml:space="preserve"> se registre la </t>
        </r>
        <r>
          <rPr>
            <sz val="9"/>
            <color indexed="81"/>
            <rFont val="Tahoma"/>
            <family val="2"/>
          </rPr>
          <t>actividad:</t>
        </r>
        <r>
          <rPr>
            <b/>
            <sz val="9"/>
            <color indexed="81"/>
            <rFont val="Tahoma"/>
            <family val="2"/>
          </rPr>
          <t xml:space="preserve">
- Visita Domiciliaria Integral Familia Con Niño Malnutrido_Espacios Amigables</t>
        </r>
      </text>
    </comment>
    <comment ref="C18" authorId="0" shapeId="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t>
        </r>
        <r>
          <rPr>
            <b/>
            <sz val="9"/>
            <color indexed="81"/>
            <rFont val="Tahoma"/>
            <family val="2"/>
          </rPr>
          <t xml:space="preserve">actividad:
-Visita Domiciliaria Integral Familia Con Niño Con Riesgo Psicosocial (Excluye Vincular Afectivo)_Primera Visita
</t>
        </r>
        <r>
          <rPr>
            <sz val="9"/>
            <color indexed="81"/>
            <rFont val="Tahoma"/>
            <family val="2"/>
          </rPr>
          <t>o</t>
        </r>
        <r>
          <rPr>
            <b/>
            <sz val="9"/>
            <color indexed="81"/>
            <rFont val="Tahoma"/>
            <family val="2"/>
          </rPr>
          <t xml:space="preserve">
- Visita Domiciliaria Integral Familia Con Niño Con Riesgo Psicosocial (Excluye Vincular Afectivo)_Segunda Visita
</t>
        </r>
        <r>
          <rPr>
            <sz val="9"/>
            <color indexed="81"/>
            <rFont val="Tahoma"/>
            <family val="2"/>
          </rPr>
          <t>o</t>
        </r>
        <r>
          <rPr>
            <b/>
            <sz val="9"/>
            <color indexed="81"/>
            <rFont val="Tahoma"/>
            <family val="2"/>
          </rPr>
          <t xml:space="preserve">
- Visita Domiciliaria Integral Familia Con Niño Con Riesgo Psicosocial (Excluye Vincular Afectivo)_Tercera o más Visitas de Seguimiento</t>
        </r>
      </text>
    </comment>
    <comment ref="M18" authorId="4" shapeId="0">
      <text>
        <r>
          <rPr>
            <sz val="9"/>
            <color indexed="81"/>
            <rFont val="Tahoma"/>
            <family val="2"/>
          </rPr>
          <t xml:space="preserve">
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
</t>
        </r>
        <r>
          <rPr>
            <b/>
            <sz val="9"/>
            <color indexed="81"/>
            <rFont val="Tahoma"/>
            <family val="2"/>
          </rPr>
          <t>-Visita Domiciliaria Integral Familia Con Niño Con Riesgo Psicosocial (Excluye Vincular Afectivo)_Primera Visita
o
- Visita Domiciliaria Integral Familia Con Niño Con Riesgo Psicosocial (Excluye Vincular Afectivo)_Segunda Visita
o
- Visita Domiciliaria Integral Familia Con Niño Con Riesgo Psicosocial (Excluye Vincular Afectivo)_Tercera o más Visitas de Seguimiento</t>
        </r>
        <r>
          <rPr>
            <sz val="9"/>
            <color indexed="81"/>
            <rFont val="Tahoma"/>
            <family val="2"/>
          </rPr>
          <t xml:space="preserve">
Y
En el </t>
        </r>
        <r>
          <rPr>
            <b/>
            <sz val="9"/>
            <color indexed="81"/>
            <rFont val="Tahoma"/>
            <family val="2"/>
          </rPr>
          <t>Formulario “Control de Salud Mental”</t>
        </r>
        <r>
          <rPr>
            <sz val="9"/>
            <color indexed="81"/>
            <rFont val="Tahoma"/>
            <family val="2"/>
          </rPr>
          <t xml:space="preserve"> en el ítem </t>
        </r>
        <r>
          <rPr>
            <b/>
            <sz val="9"/>
            <color indexed="81"/>
            <rFont val="Tahoma"/>
            <family val="2"/>
          </rPr>
          <t>Programa de Acompañamiento Psicosocial</t>
        </r>
        <r>
          <rPr>
            <sz val="9"/>
            <color indexed="81"/>
            <rFont val="Tahoma"/>
            <family val="2"/>
          </rPr>
          <t xml:space="preserve"> el campo </t>
        </r>
        <r>
          <rPr>
            <b/>
            <sz val="9"/>
            <color indexed="81"/>
            <rFont val="Tahoma"/>
            <family val="2"/>
          </rPr>
          <t>Estado</t>
        </r>
        <r>
          <rPr>
            <sz val="9"/>
            <color indexed="81"/>
            <rFont val="Tahoma"/>
            <family val="2"/>
          </rPr>
          <t xml:space="preserve"> el valor </t>
        </r>
        <r>
          <rPr>
            <b/>
            <sz val="9"/>
            <color indexed="81"/>
            <rFont val="Tahoma"/>
            <family val="2"/>
          </rPr>
          <t xml:space="preserve">Ingreso o Seguimiento. 
y tenga fecha del próximo control.
</t>
        </r>
        <r>
          <rPr>
            <sz val="9"/>
            <color indexed="81"/>
            <rFont val="Tahoma"/>
            <family val="2"/>
          </rPr>
          <t xml:space="preserve">
</t>
        </r>
      </text>
    </comment>
    <comment ref="P18" authorId="0" shapeId="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t>
        </r>
        <r>
          <rPr>
            <b/>
            <sz val="9"/>
            <color indexed="81"/>
            <rFont val="Tahoma"/>
            <family val="2"/>
          </rPr>
          <t>actividad:
-Visita Domiciliaria Integral Familia Con Niño Con Riesgo Psicosocial (Excluye Vincular Afectivo)_Espacios Amigables</t>
        </r>
      </text>
    </comment>
    <comment ref="C19" authorId="0" shapeId="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t>
        </r>
        <r>
          <rPr>
            <b/>
            <sz val="9"/>
            <color indexed="81"/>
            <rFont val="Tahoma"/>
            <family val="2"/>
          </rPr>
          <t xml:space="preserve">actividad:
- Visita Domiciliaria Integral Familia Con Adolescente En Riesgo o Problema Psicosocial_Primera Visita
</t>
        </r>
        <r>
          <rPr>
            <sz val="9"/>
            <color indexed="81"/>
            <rFont val="Tahoma"/>
            <family val="2"/>
          </rPr>
          <t>o</t>
        </r>
        <r>
          <rPr>
            <b/>
            <sz val="9"/>
            <color indexed="81"/>
            <rFont val="Tahoma"/>
            <family val="2"/>
          </rPr>
          <t xml:space="preserve">
- Visita Domiciliaria Integral Familia Con Adolescente En Riesgo o Problema Psicosocial_Segunda Visita
</t>
        </r>
        <r>
          <rPr>
            <sz val="9"/>
            <color indexed="81"/>
            <rFont val="Tahoma"/>
            <family val="2"/>
          </rPr>
          <t>o</t>
        </r>
        <r>
          <rPr>
            <b/>
            <sz val="9"/>
            <color indexed="81"/>
            <rFont val="Tahoma"/>
            <family val="2"/>
          </rPr>
          <t xml:space="preserve">
- Visita Domiciliaria Integral Familia Con Adolescente En Riesgo o Problema Psicosocial_Tercera o más Visitas de Seguimiento</t>
        </r>
        <r>
          <rPr>
            <sz val="9"/>
            <color indexed="81"/>
            <rFont val="Tahoma"/>
            <family val="2"/>
          </rPr>
          <t xml:space="preserve">
</t>
        </r>
      </text>
    </comment>
    <comment ref="M19" authorId="4" shapeId="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t>
        </r>
        <r>
          <rPr>
            <sz val="9"/>
            <color indexed="81"/>
            <rFont val="Tahoma"/>
            <family val="2"/>
          </rPr>
          <t xml:space="preserve">l, se registre la actividad:
</t>
        </r>
        <r>
          <rPr>
            <b/>
            <sz val="9"/>
            <color indexed="81"/>
            <rFont val="Tahoma"/>
            <family val="2"/>
          </rPr>
          <t xml:space="preserve">
- Visita Domiciliaria Integral Familia Con Adolescente En Riesgo o Problema Psicosocial_Primera Visita
o
- Visita Domiciliaria Integral Familia Con Adolescente En Riesgo o Problema Psicosocial_Segunda Visita
o
- Visita Domiciliaria Integral Familia Con Adolescente En Riesgo o Problema Psicosocial_Tercera o más Visitas de Seguimiento
Y</t>
        </r>
        <r>
          <rPr>
            <sz val="9"/>
            <color indexed="81"/>
            <rFont val="Tahoma"/>
            <family val="2"/>
          </rPr>
          <t xml:space="preserve">
En el </t>
        </r>
        <r>
          <rPr>
            <b/>
            <sz val="9"/>
            <color indexed="81"/>
            <rFont val="Tahoma"/>
            <family val="2"/>
          </rPr>
          <t>Formulario “Control de Salud Mental”</t>
        </r>
        <r>
          <rPr>
            <sz val="9"/>
            <color indexed="81"/>
            <rFont val="Tahoma"/>
            <family val="2"/>
          </rPr>
          <t xml:space="preserve"> en el ítem </t>
        </r>
        <r>
          <rPr>
            <b/>
            <sz val="9"/>
            <color indexed="81"/>
            <rFont val="Tahoma"/>
            <family val="2"/>
          </rPr>
          <t>Programa de Acompañamiento Psicosocial</t>
        </r>
        <r>
          <rPr>
            <sz val="9"/>
            <color indexed="81"/>
            <rFont val="Tahoma"/>
            <family val="2"/>
          </rPr>
          <t xml:space="preserve"> el campo</t>
        </r>
        <r>
          <rPr>
            <b/>
            <sz val="9"/>
            <color indexed="81"/>
            <rFont val="Tahoma"/>
            <family val="2"/>
          </rPr>
          <t xml:space="preserve"> Estado</t>
        </r>
        <r>
          <rPr>
            <sz val="9"/>
            <color indexed="81"/>
            <rFont val="Tahoma"/>
            <family val="2"/>
          </rPr>
          <t xml:space="preserve"> el valor </t>
        </r>
        <r>
          <rPr>
            <b/>
            <sz val="9"/>
            <color indexed="81"/>
            <rFont val="Tahoma"/>
            <family val="2"/>
          </rPr>
          <t>Ingreso o Seguimiento. 
y tenga fecha del próximo control.</t>
        </r>
        <r>
          <rPr>
            <sz val="9"/>
            <color indexed="81"/>
            <rFont val="Tahoma"/>
            <family val="2"/>
          </rPr>
          <t xml:space="preserve">
</t>
        </r>
      </text>
    </comment>
    <comment ref="P19" authorId="0" shapeId="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t>
        </r>
        <r>
          <rPr>
            <b/>
            <sz val="9"/>
            <color indexed="81"/>
            <rFont val="Tahoma"/>
            <family val="2"/>
          </rPr>
          <t>actividad:
- Visita Domiciliaria Integral Familia Con Adolescente En Riesgo o Problema Psicosocial_Espacios Amigables</t>
        </r>
        <r>
          <rPr>
            <sz val="9"/>
            <color indexed="81"/>
            <rFont val="Tahoma"/>
            <family val="2"/>
          </rPr>
          <t xml:space="preserve">
</t>
        </r>
      </text>
    </comment>
    <comment ref="C20" authorId="0" shapeId="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t>
        </r>
        <r>
          <rPr>
            <b/>
            <sz val="9"/>
            <color indexed="81"/>
            <rFont val="Tahoma"/>
            <family val="2"/>
          </rPr>
          <t xml:space="preserve">actividad:
- Visita Domiciliaria Integral Familia Con Integrante Con Patología Crónica Descompensada_Primera Visita
</t>
        </r>
        <r>
          <rPr>
            <sz val="9"/>
            <color indexed="81"/>
            <rFont val="Tahoma"/>
            <family val="2"/>
          </rPr>
          <t>o</t>
        </r>
        <r>
          <rPr>
            <b/>
            <sz val="9"/>
            <color indexed="81"/>
            <rFont val="Tahoma"/>
            <family val="2"/>
          </rPr>
          <t xml:space="preserve">
- Visita Domiciliaria Integral Familia Con Integrante Con Patología Crónica Descompensada_Segunda Visita
</t>
        </r>
        <r>
          <rPr>
            <sz val="9"/>
            <color indexed="81"/>
            <rFont val="Tahoma"/>
            <family val="2"/>
          </rPr>
          <t>o</t>
        </r>
        <r>
          <rPr>
            <b/>
            <sz val="9"/>
            <color indexed="81"/>
            <rFont val="Tahoma"/>
            <family val="2"/>
          </rPr>
          <t xml:space="preserve">
- Visita Domiciliaria Integral Familia Con Integrante Con Patología Crónica Descompensada_Tercera o más Visitas de Seguimiento</t>
        </r>
        <r>
          <rPr>
            <sz val="9"/>
            <color indexed="81"/>
            <rFont val="Tahoma"/>
            <family val="2"/>
          </rPr>
          <t xml:space="preserve">
</t>
        </r>
      </text>
    </comment>
    <comment ref="M20" authorId="4" shapeId="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t>
        </r>
        <r>
          <rPr>
            <sz val="9"/>
            <color indexed="81"/>
            <rFont val="Tahoma"/>
            <family val="2"/>
          </rPr>
          <t xml:space="preserve">l, se registre la actividad:
</t>
        </r>
        <r>
          <rPr>
            <b/>
            <sz val="9"/>
            <color indexed="81"/>
            <rFont val="Tahoma"/>
            <family val="2"/>
          </rPr>
          <t>- Visita Domiciliaria Integral Familia Con Integrante Con Patología Crónica Descompensada_Primera Visita
o
- Visita Domiciliaria Integral Familia Con Integrante Con Patología Crónica Descompensada_Segunda Visita
o
- Visita Domiciliaria Integral Familia Con Integrante Con Patología Crónica Descompensada_Tercera o más Visitas de Seguimiento</t>
        </r>
        <r>
          <rPr>
            <sz val="9"/>
            <color indexed="81"/>
            <rFont val="Tahoma"/>
            <family val="2"/>
          </rPr>
          <t xml:space="preserve">
Y
En el</t>
        </r>
        <r>
          <rPr>
            <b/>
            <sz val="9"/>
            <color indexed="81"/>
            <rFont val="Tahoma"/>
            <family val="2"/>
          </rPr>
          <t xml:space="preserve"> Formulario “Control de Salud Mental”</t>
        </r>
        <r>
          <rPr>
            <sz val="9"/>
            <color indexed="81"/>
            <rFont val="Tahoma"/>
            <family val="2"/>
          </rPr>
          <t xml:space="preserve"> en el ítem </t>
        </r>
        <r>
          <rPr>
            <b/>
            <sz val="9"/>
            <color indexed="81"/>
            <rFont val="Tahoma"/>
            <family val="2"/>
          </rPr>
          <t>Programa de Acompañamiento Psicosocial</t>
        </r>
        <r>
          <rPr>
            <sz val="9"/>
            <color indexed="81"/>
            <rFont val="Tahoma"/>
            <family val="2"/>
          </rPr>
          <t xml:space="preserve"> el campo </t>
        </r>
        <r>
          <rPr>
            <b/>
            <sz val="9"/>
            <color indexed="81"/>
            <rFont val="Tahoma"/>
            <family val="2"/>
          </rPr>
          <t>Estado</t>
        </r>
        <r>
          <rPr>
            <sz val="9"/>
            <color indexed="81"/>
            <rFont val="Tahoma"/>
            <family val="2"/>
          </rPr>
          <t xml:space="preserve"> el valor </t>
        </r>
        <r>
          <rPr>
            <b/>
            <sz val="9"/>
            <color indexed="81"/>
            <rFont val="Tahoma"/>
            <family val="2"/>
          </rPr>
          <t xml:space="preserve">Ingreso o Seguimiento. </t>
        </r>
        <r>
          <rPr>
            <sz val="9"/>
            <color indexed="81"/>
            <rFont val="Tahoma"/>
            <family val="2"/>
          </rPr>
          <t xml:space="preserve">
</t>
        </r>
        <r>
          <rPr>
            <b/>
            <sz val="9"/>
            <color indexed="81"/>
            <rFont val="Tahoma"/>
            <family val="2"/>
          </rPr>
          <t xml:space="preserve">
y tenga fecha del próximo control.</t>
        </r>
      </text>
    </comment>
    <comment ref="P20" authorId="0" shapeId="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t>
        </r>
        <r>
          <rPr>
            <b/>
            <sz val="9"/>
            <color indexed="81"/>
            <rFont val="Tahoma"/>
            <family val="2"/>
          </rPr>
          <t>actividad:
- Visita Domiciliaria Integral Familia Con Integrante Con Patología Crónica Descompensada_Espacios Amigables</t>
        </r>
      </text>
    </comment>
    <comment ref="C21" authorId="0" shapeId="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t>
        </r>
        <r>
          <rPr>
            <b/>
            <sz val="9"/>
            <color indexed="81"/>
            <rFont val="Tahoma"/>
            <family val="2"/>
          </rPr>
          <t>actividad:
- Visita Domiciliaria Integral Familia Con Adulto Mayor Dependiente  (Excluye Dependiente Severo)_Primera Visita</t>
        </r>
        <r>
          <rPr>
            <sz val="9"/>
            <color indexed="81"/>
            <rFont val="Tahoma"/>
            <family val="2"/>
          </rPr>
          <t xml:space="preserve">
o
</t>
        </r>
        <r>
          <rPr>
            <b/>
            <sz val="9"/>
            <color indexed="81"/>
            <rFont val="Tahoma"/>
            <family val="2"/>
          </rPr>
          <t>Visita Domiciliaria Integral Familia Con Adulto Mayor Dependiente (Excluye Dependiente Severo)_Segunda Visita</t>
        </r>
        <r>
          <rPr>
            <sz val="9"/>
            <color indexed="81"/>
            <rFont val="Tahoma"/>
            <family val="2"/>
          </rPr>
          <t xml:space="preserve">
o
- </t>
        </r>
        <r>
          <rPr>
            <b/>
            <sz val="9"/>
            <color indexed="81"/>
            <rFont val="Tahoma"/>
            <family val="2"/>
          </rPr>
          <t>Visita Domiciliaria Integral Familia Con Adulto Mayor Dependiente  (Excluye Dependiente Severo)_Tercera o más Visitas de Seguimiento</t>
        </r>
      </text>
    </comment>
    <comment ref="P21" authorId="0" shapeId="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t>
        </r>
        <r>
          <rPr>
            <b/>
            <sz val="9"/>
            <color indexed="81"/>
            <rFont val="Tahoma"/>
            <family val="2"/>
          </rPr>
          <t>actividad:
- Visita Domiciliaria Integral Familia Con Adulto Mayor Dependiente  (Excluye Dependiente Severo)_Espacios Amigables</t>
        </r>
      </text>
    </comment>
    <comment ref="C22" authorId="0" shapeId="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t>
        </r>
        <r>
          <rPr>
            <sz val="9"/>
            <color indexed="81"/>
            <rFont val="Tahoma"/>
            <family val="2"/>
          </rPr>
          <t xml:space="preserve">l, se registre la </t>
        </r>
        <r>
          <rPr>
            <b/>
            <sz val="9"/>
            <color indexed="81"/>
            <rFont val="Tahoma"/>
            <family val="2"/>
          </rPr>
          <t xml:space="preserve">actividad:
- Visita Domiciliaria Integral a Familia con Adulto Mayor con Riesgo Psicosocial_Primera Visita 
</t>
        </r>
        <r>
          <rPr>
            <sz val="9"/>
            <color indexed="81"/>
            <rFont val="Tahoma"/>
            <family val="2"/>
          </rPr>
          <t>o</t>
        </r>
        <r>
          <rPr>
            <b/>
            <sz val="9"/>
            <color indexed="81"/>
            <rFont val="Tahoma"/>
            <family val="2"/>
          </rPr>
          <t xml:space="preserve">
- Visita Domiciliaria Integral a Familia con Adulto Mayor con Riesgo Psicosocial_Segunda Visita 
</t>
        </r>
        <r>
          <rPr>
            <sz val="9"/>
            <color indexed="81"/>
            <rFont val="Tahoma"/>
            <family val="2"/>
          </rPr>
          <t>o</t>
        </r>
        <r>
          <rPr>
            <b/>
            <sz val="9"/>
            <color indexed="81"/>
            <rFont val="Tahoma"/>
            <family val="2"/>
          </rPr>
          <t xml:space="preserve">
- Visita Domiciliaria Integral a Familia con Adulto Mayor con Riesgo Psicosocial_Tercera o más Visitas de Seguimiento</t>
        </r>
        <r>
          <rPr>
            <sz val="9"/>
            <color indexed="81"/>
            <rFont val="Tahoma"/>
            <family val="2"/>
          </rPr>
          <t xml:space="preserve">
</t>
        </r>
      </text>
    </comment>
    <comment ref="P22" authorId="0" shapeId="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t>
        </r>
        <r>
          <rPr>
            <sz val="9"/>
            <color indexed="81"/>
            <rFont val="Tahoma"/>
            <family val="2"/>
          </rPr>
          <t xml:space="preserve">l, se registre la </t>
        </r>
        <r>
          <rPr>
            <b/>
            <sz val="9"/>
            <color indexed="81"/>
            <rFont val="Tahoma"/>
            <family val="2"/>
          </rPr>
          <t>actividad:
- Visita Domiciliaria Integral a Familia con Adulto Mayor con Riesgo Psicosocial_Espacios Amigables</t>
        </r>
        <r>
          <rPr>
            <sz val="9"/>
            <color indexed="81"/>
            <rFont val="Tahoma"/>
            <family val="2"/>
          </rPr>
          <t xml:space="preserve">
</t>
        </r>
      </text>
    </comment>
    <comment ref="C23" authorId="0" shapeId="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t>
        </r>
        <r>
          <rPr>
            <b/>
            <sz val="9"/>
            <color indexed="81"/>
            <rFont val="Tahoma"/>
            <family val="2"/>
          </rPr>
          <t xml:space="preserve">actividad:
- Visita Domiciliaria Integral Familia con Gestante Adolescente 10 a 14 Años_Primera Visita
</t>
        </r>
        <r>
          <rPr>
            <sz val="9"/>
            <color indexed="81"/>
            <rFont val="Tahoma"/>
            <family val="2"/>
          </rPr>
          <t>o</t>
        </r>
        <r>
          <rPr>
            <b/>
            <sz val="9"/>
            <color indexed="81"/>
            <rFont val="Tahoma"/>
            <family val="2"/>
          </rPr>
          <t xml:space="preserve">
- Visita Domiciliaria Integral Familia con Gestante Adolescente 10 a 14 Años_Segunda Visita
</t>
        </r>
        <r>
          <rPr>
            <sz val="9"/>
            <color indexed="81"/>
            <rFont val="Tahoma"/>
            <family val="2"/>
          </rPr>
          <t>o</t>
        </r>
        <r>
          <rPr>
            <b/>
            <sz val="9"/>
            <color indexed="81"/>
            <rFont val="Tahoma"/>
            <family val="2"/>
          </rPr>
          <t xml:space="preserve">
- Visita Domiciliaria Integral Familia con Gestante Adolescente 10 a 14 Años_Tercera o más Visitas de Seguimiento</t>
        </r>
      </text>
    </comment>
    <comment ref="M23" authorId="4" shapeId="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
</t>
        </r>
        <r>
          <rPr>
            <b/>
            <sz val="9"/>
            <color indexed="81"/>
            <rFont val="Tahoma"/>
            <family val="2"/>
          </rPr>
          <t xml:space="preserve">- Visita Domiciliaria Integral Familia con Gestante Adolescente 10 a 14 Años_Primera Visita
o
- Visita Domiciliaria Integral Familia con Gestante Adolescente 10 a 14 Años_Segunda Visita
o
- Visita Domiciliaria Integral Familia con Gestante Adolescente 10 a 14 Años_Tercera o más Visitas de Seguimiento
</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el ítem Programa de Acompañamiento Psicosocial el campo</t>
        </r>
        <r>
          <rPr>
            <b/>
            <sz val="9"/>
            <color indexed="81"/>
            <rFont val="Tahoma"/>
            <family val="2"/>
          </rPr>
          <t xml:space="preserve"> Estado</t>
        </r>
        <r>
          <rPr>
            <sz val="9"/>
            <color indexed="81"/>
            <rFont val="Tahoma"/>
            <family val="2"/>
          </rPr>
          <t xml:space="preserve"> el valor </t>
        </r>
        <r>
          <rPr>
            <b/>
            <sz val="9"/>
            <color indexed="81"/>
            <rFont val="Tahoma"/>
            <family val="2"/>
          </rPr>
          <t xml:space="preserve">Ingreso o Seguimiento. 
</t>
        </r>
        <r>
          <rPr>
            <sz val="9"/>
            <color indexed="81"/>
            <rFont val="Tahoma"/>
            <family val="2"/>
          </rPr>
          <t xml:space="preserve">
</t>
        </r>
        <r>
          <rPr>
            <b/>
            <sz val="9"/>
            <color indexed="81"/>
            <rFont val="Tahoma"/>
            <family val="2"/>
          </rPr>
          <t>y tenga fecha del próximo control.</t>
        </r>
      </text>
    </comment>
    <comment ref="P23" authorId="0" shapeId="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t>
        </r>
        <r>
          <rPr>
            <b/>
            <sz val="9"/>
            <color indexed="81"/>
            <rFont val="Tahoma"/>
            <family val="2"/>
          </rPr>
          <t>actividad:
- Visita Domiciliaria Integral Familia con Gestante Adolescente 10 a 14 Años_Espacios Amigables</t>
        </r>
      </text>
    </comment>
    <comment ref="C24" authorId="0" shapeId="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t>
        </r>
        <r>
          <rPr>
            <b/>
            <sz val="9"/>
            <color indexed="81"/>
            <rFont val="Tahoma"/>
            <family val="2"/>
          </rPr>
          <t xml:space="preserve">actividad:
- Visita Domiciliaria Integral Familia con Gestante &gt; 20 Años en Riesgo Psicosocial_Primera Visita 
</t>
        </r>
        <r>
          <rPr>
            <sz val="9"/>
            <color indexed="81"/>
            <rFont val="Tahoma"/>
            <family val="2"/>
          </rPr>
          <t>o</t>
        </r>
        <r>
          <rPr>
            <b/>
            <sz val="9"/>
            <color indexed="81"/>
            <rFont val="Tahoma"/>
            <family val="2"/>
          </rPr>
          <t xml:space="preserve">
- Visita Domiciliaria Integral Familia con Gestante &gt; 20 Años en Riesgo Psicosocial_Segunda Visita 
</t>
        </r>
        <r>
          <rPr>
            <sz val="9"/>
            <color indexed="81"/>
            <rFont val="Tahoma"/>
            <family val="2"/>
          </rPr>
          <t>o</t>
        </r>
        <r>
          <rPr>
            <b/>
            <sz val="9"/>
            <color indexed="81"/>
            <rFont val="Tahoma"/>
            <family val="2"/>
          </rPr>
          <t xml:space="preserve">
- Visita Domiciliaria Integral Familia con Gestante &gt; 20 Años en Riesgo Psicosocial_Tercera o más Visitas de Seguimiento
</t>
        </r>
        <r>
          <rPr>
            <sz val="9"/>
            <color indexed="81"/>
            <rFont val="Tahoma"/>
            <family val="2"/>
          </rPr>
          <t xml:space="preserve">
</t>
        </r>
      </text>
    </comment>
    <comment ref="M24" authorId="4" shapeId="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
</t>
        </r>
        <r>
          <rPr>
            <b/>
            <sz val="9"/>
            <color indexed="81"/>
            <rFont val="Tahoma"/>
            <family val="2"/>
          </rPr>
          <t xml:space="preserve">- Visita Domiciliaria Integral Familia con Gestante &gt; 20 Años en Riesgo Psicosocial_Primera Visita 
o
- Visita Domiciliaria Integral Familia con Gestante &gt; 20 Años en Riesgo Psicosocial_Segunda Visita 
o
- Visita Domiciliaria Integral Familia con Gestante &gt; 20 Años en Riesgo Psicosocial_Tercera o más Visitas de Seguimiento
</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el ítem Programa de Acompañamiento Psicosocial el campo </t>
        </r>
        <r>
          <rPr>
            <b/>
            <sz val="9"/>
            <color indexed="81"/>
            <rFont val="Tahoma"/>
            <family val="2"/>
          </rPr>
          <t>Estado</t>
        </r>
        <r>
          <rPr>
            <sz val="9"/>
            <color indexed="81"/>
            <rFont val="Tahoma"/>
            <family val="2"/>
          </rPr>
          <t xml:space="preserve"> el valor </t>
        </r>
        <r>
          <rPr>
            <b/>
            <sz val="9"/>
            <color indexed="81"/>
            <rFont val="Tahoma"/>
            <family val="2"/>
          </rPr>
          <t>Ingreso o Seguimiento. 
y tenga fecha del próximo control.</t>
        </r>
      </text>
    </comment>
    <comment ref="P24" authorId="0" shapeId="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t>
        </r>
        <r>
          <rPr>
            <b/>
            <sz val="9"/>
            <color indexed="81"/>
            <rFont val="Tahoma"/>
            <family val="2"/>
          </rPr>
          <t>actividad:
- Visita Domiciliaria Integral Familia con Gestante &gt; 20 Años en Riesgo Psicosocial_Espacios Amigables</t>
        </r>
        <r>
          <rPr>
            <sz val="9"/>
            <color indexed="81"/>
            <rFont val="Tahoma"/>
            <family val="2"/>
          </rPr>
          <t xml:space="preserve">
</t>
        </r>
      </text>
    </comment>
    <comment ref="C25" authorId="0" shapeId="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t>
        </r>
        <r>
          <rPr>
            <b/>
            <sz val="9"/>
            <color indexed="81"/>
            <rFont val="Tahoma"/>
            <family val="2"/>
          </rPr>
          <t xml:space="preserve">actividad:
- Visita Domiciliaria Integral Familia con Gestante Adolescente en Riesgo Psicosocial 15 a 19 Años_Primera Visita </t>
        </r>
        <r>
          <rPr>
            <sz val="9"/>
            <color indexed="81"/>
            <rFont val="Tahoma"/>
            <family val="2"/>
          </rPr>
          <t xml:space="preserve">
o 
- </t>
        </r>
        <r>
          <rPr>
            <b/>
            <sz val="9"/>
            <color indexed="81"/>
            <rFont val="Tahoma"/>
            <family val="2"/>
          </rPr>
          <t xml:space="preserve">Visita Domiciliaria Integral Familia con Gestante Adolescente en Riesgo Psicosocial 15 a 19 Años_Segunda Visita </t>
        </r>
        <r>
          <rPr>
            <sz val="9"/>
            <color indexed="81"/>
            <rFont val="Tahoma"/>
            <family val="2"/>
          </rPr>
          <t xml:space="preserve">
o 
- </t>
        </r>
        <r>
          <rPr>
            <b/>
            <sz val="9"/>
            <color indexed="81"/>
            <rFont val="Tahoma"/>
            <family val="2"/>
          </rPr>
          <t>Visita Domiciliaria Integral Familia con Gestante Adolescente en Riesgo Psicosocial 15 a 19 Años_Tercera o más Visitas de Seguimiento</t>
        </r>
      </text>
    </comment>
    <comment ref="M25" authorId="4" shapeId="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actividad:
</t>
        </r>
        <r>
          <rPr>
            <b/>
            <sz val="9"/>
            <color indexed="81"/>
            <rFont val="Tahoma"/>
            <family val="2"/>
          </rPr>
          <t xml:space="preserve">- Visita Domiciliaria Integral Familia con Gestante Adolescente en Riesgo Psicosocial 15 a 19 Años_Primera Visita 
o 
- Visita Domiciliaria Integral Familia con Gestante Adolescente en Riesgo Psicosocial 15 a 19 Años_Segunda Visita 
o 
- Visita Domiciliaria Integral Familia con Gestante Adolescente en Riesgo Psicosocial 15 a 19 Años_Tercera o más Visitas de Seguimiento
</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el ítem Programa de Acompañamiento Psicosocial el campo </t>
        </r>
        <r>
          <rPr>
            <b/>
            <sz val="9"/>
            <color indexed="81"/>
            <rFont val="Tahoma"/>
            <family val="2"/>
          </rPr>
          <t>Estado</t>
        </r>
        <r>
          <rPr>
            <sz val="9"/>
            <color indexed="81"/>
            <rFont val="Tahoma"/>
            <family val="2"/>
          </rPr>
          <t xml:space="preserve"> el valor </t>
        </r>
        <r>
          <rPr>
            <b/>
            <sz val="9"/>
            <color indexed="81"/>
            <rFont val="Tahoma"/>
            <family val="2"/>
          </rPr>
          <t xml:space="preserve">Ingreso o Seguimiento. </t>
        </r>
        <r>
          <rPr>
            <sz val="9"/>
            <color indexed="81"/>
            <rFont val="Tahoma"/>
            <family val="2"/>
          </rPr>
          <t xml:space="preserve">
</t>
        </r>
        <r>
          <rPr>
            <b/>
            <sz val="9"/>
            <color indexed="81"/>
            <rFont val="Tahoma"/>
            <family val="2"/>
          </rPr>
          <t>y tenga fecha del próximo control.</t>
        </r>
      </text>
    </comment>
    <comment ref="P25" authorId="0" shapeId="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t>
        </r>
        <r>
          <rPr>
            <b/>
            <sz val="9"/>
            <color indexed="81"/>
            <rFont val="Tahoma"/>
            <family val="2"/>
          </rPr>
          <t>actividad:
- Visita Domiciliaria Integral Familia con Gestante Adolescente en Riesgo Psicosocial 15 a 19 Años_Espacios Amigables</t>
        </r>
      </text>
    </comment>
    <comment ref="C26" authorId="0" shapeId="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t>
        </r>
        <r>
          <rPr>
            <b/>
            <sz val="9"/>
            <color indexed="81"/>
            <rFont val="Tahoma"/>
            <family val="2"/>
          </rPr>
          <t xml:space="preserve">actividad:
- Visita Domiciliaria Integral Familia con Adolescente con Problema Respiratorio Crónico o No Controlado_Primera Visita 
</t>
        </r>
        <r>
          <rPr>
            <sz val="9"/>
            <color indexed="81"/>
            <rFont val="Tahoma"/>
            <family val="2"/>
          </rPr>
          <t>o</t>
        </r>
        <r>
          <rPr>
            <b/>
            <sz val="9"/>
            <color indexed="81"/>
            <rFont val="Tahoma"/>
            <family val="2"/>
          </rPr>
          <t xml:space="preserve">
- Visita Domiciliaria Integral Familia con Adolescente con Problema Respiratorio Crónico o No Controlado_Segunda Visita 
</t>
        </r>
        <r>
          <rPr>
            <sz val="9"/>
            <color indexed="81"/>
            <rFont val="Tahoma"/>
            <family val="2"/>
          </rPr>
          <t>o</t>
        </r>
        <r>
          <rPr>
            <b/>
            <sz val="9"/>
            <color indexed="81"/>
            <rFont val="Tahoma"/>
            <family val="2"/>
          </rPr>
          <t xml:space="preserve">
- Visita Domiciliaria Integral Familia con Adolescente con Problema Respiratorio Crónico o No Controlado_Tercera o más Visitas de Seguimiento</t>
        </r>
        <r>
          <rPr>
            <sz val="9"/>
            <color indexed="81"/>
            <rFont val="Tahoma"/>
            <family val="2"/>
          </rPr>
          <t xml:space="preserve">
</t>
        </r>
      </text>
    </comment>
    <comment ref="P26" authorId="0" shapeId="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t>
        </r>
        <r>
          <rPr>
            <b/>
            <sz val="9"/>
            <color indexed="81"/>
            <rFont val="Tahoma"/>
            <family val="2"/>
          </rPr>
          <t>actividad:
- Visita Domiciliaria Integral Familia con Adolescente con Problema Respiratorio Crónico o No Controlado_Espacios Amigables</t>
        </r>
        <r>
          <rPr>
            <sz val="9"/>
            <color indexed="81"/>
            <rFont val="Tahoma"/>
            <family val="2"/>
          </rPr>
          <t xml:space="preserve">
</t>
        </r>
      </text>
    </comment>
    <comment ref="C27" authorId="0" shapeId="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t>
        </r>
        <r>
          <rPr>
            <b/>
            <sz val="9"/>
            <color indexed="81"/>
            <rFont val="Tahoma"/>
            <family val="2"/>
          </rPr>
          <t xml:space="preserve">actividad:
- Visita Domiciliaria Integral Familia con Adulto con Problema Respiratorio Crónico o No Controlado_Primera Visita
</t>
        </r>
        <r>
          <rPr>
            <sz val="9"/>
            <color indexed="81"/>
            <rFont val="Tahoma"/>
            <family val="2"/>
          </rPr>
          <t>o</t>
        </r>
        <r>
          <rPr>
            <b/>
            <sz val="9"/>
            <color indexed="81"/>
            <rFont val="Tahoma"/>
            <family val="2"/>
          </rPr>
          <t xml:space="preserve">
- Visita Domiciliaria Integral Familia con Adulto con Problema Respiratorio Crónico o No Controlado_Segunda Visita
</t>
        </r>
        <r>
          <rPr>
            <sz val="9"/>
            <color indexed="81"/>
            <rFont val="Tahoma"/>
            <family val="2"/>
          </rPr>
          <t>o</t>
        </r>
        <r>
          <rPr>
            <b/>
            <sz val="9"/>
            <color indexed="81"/>
            <rFont val="Tahoma"/>
            <family val="2"/>
          </rPr>
          <t xml:space="preserve">
- Visita Domiciliaria Integral Familia con Adulto con Problema Respiratorio Crónico o No Controlado_Tercera o más Visitas de Seguimiento</t>
        </r>
        <r>
          <rPr>
            <sz val="9"/>
            <color indexed="81"/>
            <rFont val="Tahoma"/>
            <family val="2"/>
          </rPr>
          <t xml:space="preserve">
</t>
        </r>
      </text>
    </comment>
    <comment ref="P27" authorId="0" shapeId="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t>
        </r>
        <r>
          <rPr>
            <b/>
            <sz val="9"/>
            <color indexed="81"/>
            <rFont val="Tahoma"/>
            <family val="2"/>
          </rPr>
          <t>actividad:
- Visita Domiciliaria Integral Familia con Adulto con Problema Respiratorio Crónico o No Controlado_Espacios Amigables</t>
        </r>
      </text>
    </comment>
    <comment ref="C28" authorId="0" shapeId="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t>
        </r>
        <r>
          <rPr>
            <b/>
            <sz val="9"/>
            <color indexed="81"/>
            <rFont val="Tahoma"/>
            <family val="2"/>
          </rPr>
          <t xml:space="preserve">actividad:
- Visita Domiciliaria Integral a Familia con Gestante en Riesgo Biomédico_Primera Visita
</t>
        </r>
        <r>
          <rPr>
            <sz val="9"/>
            <color indexed="81"/>
            <rFont val="Tahoma"/>
            <family val="2"/>
          </rPr>
          <t>o</t>
        </r>
        <r>
          <rPr>
            <b/>
            <sz val="9"/>
            <color indexed="81"/>
            <rFont val="Tahoma"/>
            <family val="2"/>
          </rPr>
          <t xml:space="preserve">
- Visita Domiciliaria Integral a Familia con Gestante en Riesgo Biomédico_Segunda Visita
</t>
        </r>
        <r>
          <rPr>
            <sz val="9"/>
            <color indexed="81"/>
            <rFont val="Tahoma"/>
            <family val="2"/>
          </rPr>
          <t>o</t>
        </r>
        <r>
          <rPr>
            <b/>
            <sz val="9"/>
            <color indexed="81"/>
            <rFont val="Tahoma"/>
            <family val="2"/>
          </rPr>
          <t xml:space="preserve">
- Visita Domiciliaria Integral a Familia con Gestante en Riesgo Biomédico_Tercera o más Visita de Seguimiento
</t>
        </r>
        <r>
          <rPr>
            <sz val="9"/>
            <color indexed="81"/>
            <rFont val="Tahoma"/>
            <family val="2"/>
          </rPr>
          <t xml:space="preserve">
</t>
        </r>
      </text>
    </comment>
    <comment ref="P28" authorId="0" shapeId="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t>
        </r>
        <r>
          <rPr>
            <b/>
            <sz val="9"/>
            <color indexed="81"/>
            <rFont val="Tahoma"/>
            <family val="2"/>
          </rPr>
          <t xml:space="preserve">actividad:
- Visita Domiciliaria Integral a Familia con Gestante en Riesgo Biomédico_Espacios Amigables
</t>
        </r>
        <r>
          <rPr>
            <sz val="9"/>
            <color indexed="81"/>
            <rFont val="Tahoma"/>
            <family val="2"/>
          </rPr>
          <t xml:space="preserve">
</t>
        </r>
      </text>
    </comment>
    <comment ref="C29" authorId="0" shapeId="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t>
        </r>
        <r>
          <rPr>
            <b/>
            <sz val="9"/>
            <color indexed="81"/>
            <rFont val="Tahoma"/>
            <family val="2"/>
          </rPr>
          <t>actividad</t>
        </r>
        <r>
          <rPr>
            <sz val="9"/>
            <color indexed="81"/>
            <rFont val="Tahoma"/>
            <family val="2"/>
          </rPr>
          <t>:</t>
        </r>
        <r>
          <rPr>
            <b/>
            <sz val="9"/>
            <color indexed="81"/>
            <rFont val="Tahoma"/>
            <family val="2"/>
          </rPr>
          <t xml:space="preserve">
- Visita Domiciliaria Integral Familia con Otro Riesgo Psicosocial_Primera Visita
</t>
        </r>
        <r>
          <rPr>
            <sz val="9"/>
            <color indexed="81"/>
            <rFont val="Tahoma"/>
            <family val="2"/>
          </rPr>
          <t>o</t>
        </r>
        <r>
          <rPr>
            <b/>
            <sz val="9"/>
            <color indexed="81"/>
            <rFont val="Tahoma"/>
            <family val="2"/>
          </rPr>
          <t xml:space="preserve">
- Visita Domiciliaria Integral Familia con Otro Riesgo Psicosocial_Segunda Visita
</t>
        </r>
        <r>
          <rPr>
            <sz val="9"/>
            <color indexed="81"/>
            <rFont val="Tahoma"/>
            <family val="2"/>
          </rPr>
          <t>o</t>
        </r>
        <r>
          <rPr>
            <b/>
            <sz val="9"/>
            <color indexed="81"/>
            <rFont val="Tahoma"/>
            <family val="2"/>
          </rPr>
          <t xml:space="preserve">
- Visita Domiciliaria Integral Familia con Otro Riesgo Psicosocial_Tercera o más Visitas de Seguimiento</t>
        </r>
        <r>
          <rPr>
            <sz val="9"/>
            <color indexed="81"/>
            <rFont val="Tahoma"/>
            <family val="2"/>
          </rPr>
          <t xml:space="preserve">
</t>
        </r>
      </text>
    </comment>
    <comment ref="M29" authorId="4" shapeId="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
</t>
        </r>
        <r>
          <rPr>
            <b/>
            <sz val="9"/>
            <color indexed="81"/>
            <rFont val="Tahoma"/>
            <family val="2"/>
          </rPr>
          <t xml:space="preserve">
- Visita Domiciliaria Integral Familia con Otro Riesgo Psicosocial_Primera Visita
o
- Visita Domiciliaria Integral Familia con Otro Riesgo Psicosocial_Segunda Visita
o
- Visita Domiciliaria Integral Familia con Otro Riesgo Psicosocial_Tercera o más Visitas de Seguimiento
</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el ítem Programa de Acompañamiento Psicosocial el campo </t>
        </r>
        <r>
          <rPr>
            <b/>
            <sz val="9"/>
            <color indexed="81"/>
            <rFont val="Tahoma"/>
            <family val="2"/>
          </rPr>
          <t>Estado</t>
        </r>
        <r>
          <rPr>
            <sz val="9"/>
            <color indexed="81"/>
            <rFont val="Tahoma"/>
            <family val="2"/>
          </rPr>
          <t xml:space="preserve"> el valor</t>
        </r>
        <r>
          <rPr>
            <b/>
            <sz val="9"/>
            <color indexed="81"/>
            <rFont val="Tahoma"/>
            <family val="2"/>
          </rPr>
          <t xml:space="preserve"> Ingreso o Seguimiento. </t>
        </r>
        <r>
          <rPr>
            <sz val="9"/>
            <color indexed="81"/>
            <rFont val="Tahoma"/>
            <family val="2"/>
          </rPr>
          <t xml:space="preserve">
</t>
        </r>
        <r>
          <rPr>
            <b/>
            <sz val="9"/>
            <color indexed="81"/>
            <rFont val="Tahoma"/>
            <family val="2"/>
          </rPr>
          <t xml:space="preserve">
y tenga fecha del próximo control.</t>
        </r>
      </text>
    </comment>
    <comment ref="P29" authorId="0" shapeId="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t>
        </r>
        <r>
          <rPr>
            <b/>
            <sz val="9"/>
            <color indexed="81"/>
            <rFont val="Tahoma"/>
            <family val="2"/>
          </rPr>
          <t>actividad</t>
        </r>
        <r>
          <rPr>
            <sz val="9"/>
            <color indexed="81"/>
            <rFont val="Tahoma"/>
            <family val="2"/>
          </rPr>
          <t>:</t>
        </r>
        <r>
          <rPr>
            <b/>
            <sz val="9"/>
            <color indexed="81"/>
            <rFont val="Tahoma"/>
            <family val="2"/>
          </rPr>
          <t xml:space="preserve">
- Visita Domiciliaria Integral Familia con Otro Riesgo Psicosocial_Espacios Amigables</t>
        </r>
      </text>
    </comment>
    <comment ref="C30" authorId="0" shapeId="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t>
        </r>
        <r>
          <rPr>
            <b/>
            <sz val="9"/>
            <color indexed="81"/>
            <rFont val="Tahoma"/>
            <family val="2"/>
          </rPr>
          <t>actividad:
- Visita Domiciliaria Integral Familia con Integrante con Patologia de Salud Mental_Primera Visita</t>
        </r>
        <r>
          <rPr>
            <sz val="9"/>
            <color indexed="81"/>
            <rFont val="Tahoma"/>
            <family val="2"/>
          </rPr>
          <t xml:space="preserve">
o
- </t>
        </r>
        <r>
          <rPr>
            <b/>
            <sz val="9"/>
            <color indexed="81"/>
            <rFont val="Tahoma"/>
            <family val="2"/>
          </rPr>
          <t>Visita Domiciliaria Integral Familia con Integrante con Patologia de Salud Mental_Segunda Visita</t>
        </r>
        <r>
          <rPr>
            <sz val="9"/>
            <color indexed="81"/>
            <rFont val="Tahoma"/>
            <family val="2"/>
          </rPr>
          <t xml:space="preserve">
o
- </t>
        </r>
        <r>
          <rPr>
            <b/>
            <sz val="9"/>
            <color indexed="81"/>
            <rFont val="Tahoma"/>
            <family val="2"/>
          </rPr>
          <t>Visita Domiciliaria Integral Familia con Integrante con Patologia de Salud Mental_Tercera o más Visitas de Seguimiento</t>
        </r>
      </text>
    </comment>
    <comment ref="M30" authorId="3" shapeId="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 </t>
        </r>
        <r>
          <rPr>
            <sz val="9"/>
            <color indexed="81"/>
            <rFont val="Tahoma"/>
            <family val="2"/>
          </rPr>
          <t>se registre la actividad:</t>
        </r>
        <r>
          <rPr>
            <b/>
            <sz val="9"/>
            <color indexed="81"/>
            <rFont val="Tahoma"/>
            <family val="2"/>
          </rPr>
          <t xml:space="preserve">
- Visita Domiciliaria Integral Familia con Integrante con Patologia de Salud Mental_Primera Visita
o
- Visita Domiciliaria Integral Familia con Integrante con Patologia de Salud Mental_Segunda Visita
o
- Visita Domiciliaria Integral Familia con Integrante con Patologia de Salud Mental_Tercera o más Visitas de Seguimiento
y
y
</t>
        </r>
        <r>
          <rPr>
            <sz val="9"/>
            <color indexed="81"/>
            <rFont val="Tahoma"/>
            <family val="2"/>
          </rPr>
          <t xml:space="preserve">En el Formulario </t>
        </r>
        <r>
          <rPr>
            <b/>
            <sz val="9"/>
            <color indexed="81"/>
            <rFont val="Tahoma"/>
            <family val="2"/>
          </rPr>
          <t xml:space="preserve">“Control de Salud Mental” </t>
        </r>
        <r>
          <rPr>
            <sz val="9"/>
            <color indexed="81"/>
            <rFont val="Tahoma"/>
            <family val="2"/>
          </rPr>
          <t xml:space="preserve">en el ítem Programa de Acompañamiento Psicosocial el campo </t>
        </r>
        <r>
          <rPr>
            <b/>
            <sz val="9"/>
            <color indexed="81"/>
            <rFont val="Tahoma"/>
            <family val="2"/>
          </rPr>
          <t xml:space="preserve">Estado </t>
        </r>
        <r>
          <rPr>
            <sz val="9"/>
            <color indexed="81"/>
            <rFont val="Tahoma"/>
            <family val="2"/>
          </rPr>
          <t xml:space="preserve">el valor </t>
        </r>
        <r>
          <rPr>
            <b/>
            <sz val="9"/>
            <color indexed="81"/>
            <rFont val="Tahoma"/>
            <family val="2"/>
          </rPr>
          <t>Ingreso o Seguimiento. 
y tenga fecha del próximo control.</t>
        </r>
      </text>
    </comment>
    <comment ref="P30" authorId="0" shapeId="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t>
        </r>
        <r>
          <rPr>
            <b/>
            <sz val="9"/>
            <color indexed="81"/>
            <rFont val="Tahoma"/>
            <family val="2"/>
          </rPr>
          <t>actividad:
- Visita Domiciliaria Integral Familia con Integrante con Patologia de Salud Mental_Espacios Amigables</t>
        </r>
      </text>
    </comment>
    <comment ref="C31" authorId="0" shapeId="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t>
        </r>
        <r>
          <rPr>
            <b/>
            <sz val="9"/>
            <color indexed="81"/>
            <rFont val="Tahoma"/>
            <family val="2"/>
          </rPr>
          <t>actividad</t>
        </r>
        <r>
          <rPr>
            <sz val="9"/>
            <color indexed="81"/>
            <rFont val="Tahoma"/>
            <family val="2"/>
          </rPr>
          <t>:</t>
        </r>
        <r>
          <rPr>
            <b/>
            <sz val="9"/>
            <color indexed="81"/>
            <rFont val="Tahoma"/>
            <family val="2"/>
          </rPr>
          <t xml:space="preserve">
- Visita Domiciliaria Integral a Familia con Niños/as de 5 a 9 Años con Problemas y/o Trastornos de Salud Mental_Primera Visita
</t>
        </r>
        <r>
          <rPr>
            <sz val="9"/>
            <color indexed="81"/>
            <rFont val="Tahoma"/>
            <family val="2"/>
          </rPr>
          <t>o</t>
        </r>
        <r>
          <rPr>
            <b/>
            <sz val="9"/>
            <color indexed="81"/>
            <rFont val="Tahoma"/>
            <family val="2"/>
          </rPr>
          <t xml:space="preserve">
- Visita Domiciliaria Integral a Familia con Niños/as de 5 a 9 Años con Problemas y/o Trastornos de Salud Mental_Segunda Visita
</t>
        </r>
        <r>
          <rPr>
            <sz val="9"/>
            <color indexed="81"/>
            <rFont val="Tahoma"/>
            <family val="2"/>
          </rPr>
          <t>o</t>
        </r>
        <r>
          <rPr>
            <b/>
            <sz val="9"/>
            <color indexed="81"/>
            <rFont val="Tahoma"/>
            <family val="2"/>
          </rPr>
          <t xml:space="preserve">
- Visita Domiciliaria Integral a Familia con Niños/as de 5 a 9 Años con Problemas y/o Trastornos de Salud Mental_Tercera o más Visitas de Seguimiento
</t>
        </r>
      </text>
    </comment>
    <comment ref="M31" authorId="5" shapeId="0">
      <text>
        <r>
          <rPr>
            <sz val="9"/>
            <color indexed="81"/>
            <rFont val="Tahoma"/>
            <family val="2"/>
          </rPr>
          <t xml:space="preserve">Este dato aparecerá  luego de que la atención registrada en </t>
        </r>
        <r>
          <rPr>
            <b/>
            <sz val="9"/>
            <color indexed="81"/>
            <rFont val="Tahoma"/>
            <family val="2"/>
          </rPr>
          <t xml:space="preserve">Módulo de Box/Pacientes citados, o en Atención/Registro Atención Individual, </t>
        </r>
        <r>
          <rPr>
            <sz val="9"/>
            <color indexed="81"/>
            <rFont val="Tahoma"/>
            <family val="2"/>
          </rPr>
          <t>se registre la actividad:</t>
        </r>
        <r>
          <rPr>
            <b/>
            <sz val="9"/>
            <color indexed="81"/>
            <rFont val="Tahoma"/>
            <family val="2"/>
          </rPr>
          <t xml:space="preserve">
- Visita Domiciliaria Integral a Familia con Niños/as de 5 a 9 Años con Problemas y/o Trastornos de Salud Mental_Primera Visita
o
- Visita Domiciliaria Integral a Familia con Niños/as de 5 a 9 Años con Problemas y/o Trastornos de Salud Mental_Segunda Visita
o
- Visita Domiciliaria Integral a Familia con Niños/as de 5 a 9 Años con Problemas y/o Trastornos de Salud Mental_Tercera o más Visitas de Seguimiento
</t>
        </r>
        <r>
          <rPr>
            <sz val="9"/>
            <color indexed="81"/>
            <rFont val="Tahoma"/>
            <family val="2"/>
          </rPr>
          <t xml:space="preserve">
En el Formulario</t>
        </r>
        <r>
          <rPr>
            <b/>
            <sz val="9"/>
            <color indexed="81"/>
            <rFont val="Tahoma"/>
            <family val="2"/>
          </rPr>
          <t xml:space="preserve"> “Control de Salud Mental” </t>
        </r>
        <r>
          <rPr>
            <sz val="9"/>
            <color indexed="81"/>
            <rFont val="Tahoma"/>
            <family val="2"/>
          </rPr>
          <t xml:space="preserve">en el ítem Programa de Acompañamiento Psicosocial el campo </t>
        </r>
        <r>
          <rPr>
            <b/>
            <sz val="9"/>
            <color indexed="81"/>
            <rFont val="Tahoma"/>
            <family val="2"/>
          </rPr>
          <t xml:space="preserve">Estado </t>
        </r>
        <r>
          <rPr>
            <sz val="9"/>
            <color indexed="81"/>
            <rFont val="Tahoma"/>
            <family val="2"/>
          </rPr>
          <t>el valor</t>
        </r>
        <r>
          <rPr>
            <b/>
            <sz val="9"/>
            <color indexed="81"/>
            <rFont val="Tahoma"/>
            <family val="2"/>
          </rPr>
          <t xml:space="preserve"> Ingreso o Seguimiento. 
y tenga fecha del próximo control.</t>
        </r>
      </text>
    </comment>
    <comment ref="P31" authorId="0" shapeId="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t>
        </r>
        <r>
          <rPr>
            <b/>
            <sz val="9"/>
            <color indexed="81"/>
            <rFont val="Tahoma"/>
            <family val="2"/>
          </rPr>
          <t>actividad</t>
        </r>
        <r>
          <rPr>
            <sz val="9"/>
            <color indexed="81"/>
            <rFont val="Tahoma"/>
            <family val="2"/>
          </rPr>
          <t>:</t>
        </r>
        <r>
          <rPr>
            <b/>
            <sz val="9"/>
            <color indexed="81"/>
            <rFont val="Tahoma"/>
            <family val="2"/>
          </rPr>
          <t xml:space="preserve">
- Visita Domiciliaria Integral a Familia con Niños/as de 5 a 9 Años con Problemas y/o Trastornos de Salud Mental_Espacios Amigables
</t>
        </r>
      </text>
    </comment>
    <comment ref="C32" authorId="2" shapeId="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 </t>
        </r>
        <r>
          <rPr>
            <sz val="9"/>
            <color indexed="81"/>
            <rFont val="Tahoma"/>
            <family val="2"/>
          </rPr>
          <t xml:space="preserve">se registre la </t>
        </r>
        <r>
          <rPr>
            <b/>
            <sz val="9"/>
            <color indexed="81"/>
            <rFont val="Tahoma"/>
            <family val="2"/>
          </rPr>
          <t xml:space="preserve">actividad:
- Visita Domiciliaria Integral a Familia Con Integrante Alta Hospitalización Precoz_Primera Visita </t>
        </r>
        <r>
          <rPr>
            <sz val="9"/>
            <color indexed="81"/>
            <rFont val="Tahoma"/>
            <family val="2"/>
          </rPr>
          <t xml:space="preserve">
</t>
        </r>
        <r>
          <rPr>
            <b/>
            <sz val="9"/>
            <color indexed="81"/>
            <rFont val="Tahoma"/>
            <family val="2"/>
          </rPr>
          <t xml:space="preserve">o
- Visita Domiciliaria Integral a Familia Con Integrante Alta Hospitalización Precoz_Segunda Visita 
o
- Visita Domiciliaria Integral a Familia Con Integrante Alta Hospitalización Precoz_Tercera  o más Visitas de Seguimiento </t>
        </r>
      </text>
    </comment>
    <comment ref="M32" authorId="2" shapeId="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 </t>
        </r>
        <r>
          <rPr>
            <sz val="9"/>
            <color indexed="81"/>
            <rFont val="Tahoma"/>
            <family val="2"/>
          </rPr>
          <t>se registre la</t>
        </r>
        <r>
          <rPr>
            <b/>
            <sz val="9"/>
            <color indexed="81"/>
            <rFont val="Tahoma"/>
            <family val="2"/>
          </rPr>
          <t xml:space="preserve"> actividad:
- Visita Domiciliaria Integral a Familia Con Integrante Alta Hospitalización Precoz_Primera Visita 
o
- Visita Domiciliaria Integral a Familia Con Integrante Alta Hospitalización Precoz_Segunda Visita 
o
- Visita Domiciliaria Integral a Familia Con Integrante Alta Hospitalización Precoz_Tercera o más Visitas de Seguimiento 
</t>
        </r>
        <r>
          <rPr>
            <sz val="9"/>
            <color indexed="81"/>
            <rFont val="Tahoma"/>
            <family val="2"/>
          </rPr>
          <t xml:space="preserve">
En el Formulario </t>
        </r>
        <r>
          <rPr>
            <b/>
            <sz val="9"/>
            <color indexed="81"/>
            <rFont val="Tahoma"/>
            <family val="2"/>
          </rPr>
          <t xml:space="preserve">“Control de Salud Mental” </t>
        </r>
        <r>
          <rPr>
            <sz val="9"/>
            <color indexed="81"/>
            <rFont val="Tahoma"/>
            <family val="2"/>
          </rPr>
          <t xml:space="preserve">en el ítem Programa de Acompañamiento Psicosocial el campo </t>
        </r>
        <r>
          <rPr>
            <b/>
            <sz val="9"/>
            <color indexed="81"/>
            <rFont val="Tahoma"/>
            <family val="2"/>
          </rPr>
          <t xml:space="preserve">Estado </t>
        </r>
        <r>
          <rPr>
            <sz val="9"/>
            <color indexed="81"/>
            <rFont val="Tahoma"/>
            <family val="2"/>
          </rPr>
          <t>el valor</t>
        </r>
        <r>
          <rPr>
            <b/>
            <sz val="9"/>
            <color indexed="81"/>
            <rFont val="Tahoma"/>
            <family val="2"/>
          </rPr>
          <t xml:space="preserve"> Ingreso o Seguimiento. </t>
        </r>
        <r>
          <rPr>
            <sz val="9"/>
            <color indexed="81"/>
            <rFont val="Tahoma"/>
            <family val="2"/>
          </rPr>
          <t xml:space="preserve">
</t>
        </r>
        <r>
          <rPr>
            <b/>
            <sz val="9"/>
            <color indexed="81"/>
            <rFont val="Tahoma"/>
            <family val="2"/>
          </rPr>
          <t>y tenga fecha del próximo control.</t>
        </r>
      </text>
    </comment>
    <comment ref="P32" authorId="2" shapeId="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 </t>
        </r>
        <r>
          <rPr>
            <sz val="9"/>
            <color indexed="81"/>
            <rFont val="Tahoma"/>
            <family val="2"/>
          </rPr>
          <t xml:space="preserve">se registre la </t>
        </r>
        <r>
          <rPr>
            <b/>
            <sz val="9"/>
            <color indexed="81"/>
            <rFont val="Tahoma"/>
            <family val="2"/>
          </rPr>
          <t>actividad:
- Visita Domiciliaria Integral Familia Con Integrante Alta Hospitalización Precoz_Espacios Amigables</t>
        </r>
      </text>
    </comment>
    <comment ref="C33" authorId="2"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Visita Domiciliaria Integral a Familia con Integrante con Multimorbilidad Crónica (Excluye Dependencia Severa) _Primera Visita
o
- Visita Domiciliaria Integral a Familia con Integrante con Multimorbilidad Crónica (Excluye Dependencia Severa) _Segunda Visita
o
- Visita Domiciliaria Integral a Familia con Integrante con Multimorbilidad Crónica (Excluye Dependencia Severa) _Tercera o más Visitas de Seguimiento
</t>
        </r>
        <r>
          <rPr>
            <sz val="9"/>
            <color indexed="81"/>
            <rFont val="Tahoma"/>
            <family val="2"/>
          </rPr>
          <t xml:space="preserve">
</t>
        </r>
      </text>
    </comment>
    <comment ref="M33" authorId="2" shapeId="0">
      <text>
        <r>
          <rPr>
            <b/>
            <sz val="9"/>
            <color indexed="81"/>
            <rFont val="Tahoma"/>
            <family val="2"/>
          </rPr>
          <t>E</t>
        </r>
        <r>
          <rPr>
            <sz val="9"/>
            <color indexed="81"/>
            <rFont val="Tahoma"/>
            <family val="2"/>
          </rPr>
          <t xml:space="preserve">ste dato aparecerá  luego de que la atención registrada en </t>
        </r>
        <r>
          <rPr>
            <b/>
            <sz val="9"/>
            <color indexed="81"/>
            <rFont val="Tahoma"/>
            <family val="2"/>
          </rPr>
          <t xml:space="preserve">Módulo de Box/Pacientes citados, o en Atención/Registro Atención Individual, </t>
        </r>
        <r>
          <rPr>
            <sz val="9"/>
            <color indexed="81"/>
            <rFont val="Tahoma"/>
            <family val="2"/>
          </rPr>
          <t>se registre la</t>
        </r>
        <r>
          <rPr>
            <b/>
            <sz val="9"/>
            <color indexed="81"/>
            <rFont val="Tahoma"/>
            <family val="2"/>
          </rPr>
          <t xml:space="preserve"> actividad:
- Visita Domiciliaria Integral a Familia con Integrante con Multimorbilidad Crónica (Excluye Dependencia Severa) _Primera Visita
o
- Visita Domiciliaria Integral a Familia con Integrante con Multimorbilidad Crónica (Excluye Dependencia Severa) _Segunda Visita
o
- Visita Domiciliaria Integral a Familia con Integrante con Multimorbilidad Crónica (Excluye Dependencia Severa) _Tercera o más Visitas de Seguimiento
</t>
        </r>
        <r>
          <rPr>
            <sz val="9"/>
            <color indexed="81"/>
            <rFont val="Tahoma"/>
            <family val="2"/>
          </rPr>
          <t xml:space="preserve">En el Formulario </t>
        </r>
        <r>
          <rPr>
            <b/>
            <sz val="9"/>
            <color indexed="81"/>
            <rFont val="Tahoma"/>
            <family val="2"/>
          </rPr>
          <t xml:space="preserve">“Control de Salud Mental” </t>
        </r>
        <r>
          <rPr>
            <sz val="9"/>
            <color indexed="81"/>
            <rFont val="Tahoma"/>
            <family val="2"/>
          </rPr>
          <t>en el ítem</t>
        </r>
        <r>
          <rPr>
            <b/>
            <sz val="9"/>
            <color indexed="81"/>
            <rFont val="Tahoma"/>
            <family val="2"/>
          </rPr>
          <t xml:space="preserve"> </t>
        </r>
        <r>
          <rPr>
            <sz val="9"/>
            <color indexed="81"/>
            <rFont val="Tahoma"/>
            <family val="2"/>
          </rPr>
          <t xml:space="preserve">Programa de Acompañamiento Psicosocial el campo </t>
        </r>
        <r>
          <rPr>
            <b/>
            <sz val="9"/>
            <color indexed="81"/>
            <rFont val="Tahoma"/>
            <family val="2"/>
          </rPr>
          <t xml:space="preserve">Estado </t>
        </r>
        <r>
          <rPr>
            <sz val="9"/>
            <color indexed="81"/>
            <rFont val="Tahoma"/>
            <family val="2"/>
          </rPr>
          <t xml:space="preserve">el valor </t>
        </r>
        <r>
          <rPr>
            <b/>
            <sz val="9"/>
            <color indexed="81"/>
            <rFont val="Tahoma"/>
            <family val="2"/>
          </rPr>
          <t xml:space="preserve">Ingreso o Seguimiento. 
y tenga fecha del próximo control.
</t>
        </r>
      </text>
    </comment>
    <comment ref="P33" authorId="2"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Visita Domiciliaria Integral a Familia con Integrante con Multimorbilidad Crónica (Excluye Dependencia Severa) _Espacios Amigables</t>
        </r>
        <r>
          <rPr>
            <sz val="9"/>
            <color indexed="81"/>
            <rFont val="Tahoma"/>
            <family val="2"/>
          </rPr>
          <t xml:space="preserve">
</t>
        </r>
      </text>
    </comment>
    <comment ref="C34" authorId="2" shapeId="0">
      <text>
        <r>
          <rPr>
            <sz val="9"/>
            <color indexed="81"/>
            <rFont val="Tahoma"/>
            <family val="2"/>
          </rPr>
          <t xml:space="preserve">Este dato aparecerá  luego de que la atención registrada en </t>
        </r>
        <r>
          <rPr>
            <b/>
            <sz val="9"/>
            <color indexed="81"/>
            <rFont val="Tahoma"/>
            <family val="2"/>
          </rPr>
          <t xml:space="preserve">Módulo de Box/Pacientes citados, o en Atención/Registro Atención Individual, </t>
        </r>
        <r>
          <rPr>
            <sz val="9"/>
            <color indexed="81"/>
            <rFont val="Tahoma"/>
            <family val="2"/>
          </rPr>
          <t xml:space="preserve">se registre la </t>
        </r>
        <r>
          <rPr>
            <b/>
            <sz val="9"/>
            <color indexed="81"/>
            <rFont val="Tahoma"/>
            <family val="2"/>
          </rPr>
          <t>actividad:
- Visita Domiciliaria Integral a Familia Con Niños Con Necesidad Especiales (NANEAS)_Primera Visita
o
- Visita Domiciliaria Integral a Familia Con Niños Con Necesidad Especiales (NANEAS)_Segunda Visita 
o
- Visita Domiciliaria Integral a Familia Con Niños Con Necesidad Especiales (NANEAS)_Tercera  o más Visitas de Seguimiento</t>
        </r>
      </text>
    </comment>
    <comment ref="M34" authorId="2" shapeId="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t>
        </r>
        <r>
          <rPr>
            <sz val="9"/>
            <color indexed="81"/>
            <rFont val="Tahoma"/>
            <family val="2"/>
          </rPr>
          <t xml:space="preserve">l, se registre la actividad:
</t>
        </r>
        <r>
          <rPr>
            <b/>
            <sz val="9"/>
            <color indexed="81"/>
            <rFont val="Tahoma"/>
            <family val="2"/>
          </rPr>
          <t>- Visita Domiciliaria Integral a Familia Con Niños Con Necesidad Especiales (NANEAS)_Primera Visita
o
- Visita Domiciliaria Integral a Familia Con Niños Con Necesidad Especiales (NANEAS)_Segunda Visita 
o
- Visita Domiciliaria Integral a Familia Con Niños Con Necesidad Especiales (NANEAS)_Tercera  o más Visitas de Seguimiento</t>
        </r>
        <r>
          <rPr>
            <sz val="9"/>
            <color indexed="81"/>
            <rFont val="Tahoma"/>
            <family val="2"/>
          </rPr>
          <t xml:space="preserve">
En el Formulario </t>
        </r>
        <r>
          <rPr>
            <b/>
            <sz val="9"/>
            <color indexed="81"/>
            <rFont val="Tahoma"/>
            <family val="2"/>
          </rPr>
          <t>“Control de Salud Mental”</t>
        </r>
        <r>
          <rPr>
            <sz val="9"/>
            <color indexed="81"/>
            <rFont val="Tahoma"/>
            <family val="2"/>
          </rPr>
          <t xml:space="preserve"> en el ítem Programa de Acompañamiento Psicosocial el campo </t>
        </r>
        <r>
          <rPr>
            <b/>
            <sz val="9"/>
            <color indexed="81"/>
            <rFont val="Tahoma"/>
            <family val="2"/>
          </rPr>
          <t>Estado</t>
        </r>
        <r>
          <rPr>
            <sz val="9"/>
            <color indexed="81"/>
            <rFont val="Tahoma"/>
            <family val="2"/>
          </rPr>
          <t xml:space="preserve"> el valor </t>
        </r>
        <r>
          <rPr>
            <b/>
            <sz val="9"/>
            <color indexed="81"/>
            <rFont val="Tahoma"/>
            <family val="2"/>
          </rPr>
          <t>Ingreso o Seguimiento. 
y tenga fecha del próximo control.</t>
        </r>
        <r>
          <rPr>
            <sz val="9"/>
            <color indexed="81"/>
            <rFont val="Tahoma"/>
            <family val="2"/>
          </rPr>
          <t xml:space="preserve">
</t>
        </r>
      </text>
    </comment>
    <comment ref="P34" authorId="2" shapeId="0">
      <text>
        <r>
          <rPr>
            <sz val="9"/>
            <color indexed="81"/>
            <rFont val="Tahoma"/>
            <family val="2"/>
          </rPr>
          <t xml:space="preserve">Este dato aparecerá  luego de que la atención registrada en </t>
        </r>
        <r>
          <rPr>
            <b/>
            <sz val="9"/>
            <color indexed="81"/>
            <rFont val="Tahoma"/>
            <family val="2"/>
          </rPr>
          <t xml:space="preserve">Módulo de Box/Pacientes citados, o en Atención/Registro Atención Individual, </t>
        </r>
        <r>
          <rPr>
            <sz val="9"/>
            <color indexed="81"/>
            <rFont val="Tahoma"/>
            <family val="2"/>
          </rPr>
          <t xml:space="preserve">se registre la </t>
        </r>
        <r>
          <rPr>
            <b/>
            <sz val="9"/>
            <color indexed="81"/>
            <rFont val="Tahoma"/>
            <family val="2"/>
          </rPr>
          <t>actividad:
- Visita Domiciliaria Integral Familia Con Niños Con Necesidad Especiales (NANEAS)_Espacios Amigables</t>
        </r>
      </text>
    </comment>
    <comment ref="C35" authorId="2" shapeId="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t>
        </r>
        <r>
          <rPr>
            <b/>
            <sz val="9"/>
            <color indexed="81"/>
            <rFont val="Tahoma"/>
            <family val="2"/>
          </rPr>
          <t xml:space="preserve"> actividad:
- Visita Domiciliaria Integral a Familia Con NNA Trans Femenino/Masculino_Primera Visita 
o
- Visita Domiciliaria Integral a Familia Con NNA Trans Femenino/Masculino_Segunda Visita 
o
- Visita Domiciliaria Integral a Familia Con NNA Trans Femenino/Masculino_Tercera  o más Visitas de Seguimiento</t>
        </r>
      </text>
    </comment>
    <comment ref="M35" authorId="2" shapeId="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 </t>
        </r>
        <r>
          <rPr>
            <sz val="9"/>
            <color indexed="81"/>
            <rFont val="Tahoma"/>
            <family val="2"/>
          </rPr>
          <t>se registre la actividad:</t>
        </r>
        <r>
          <rPr>
            <b/>
            <sz val="9"/>
            <color indexed="81"/>
            <rFont val="Tahoma"/>
            <family val="2"/>
          </rPr>
          <t xml:space="preserve">
- Visita Domiciliaria Integral a Familia Con NNA Trans Femenino/Masculino_Primera Visita 
o
- Visita Domiciliaria Integral a Familia Con NNA Trans Femenino/Masculino_Segunda Visita 
o
- Visita Domiciliaria Integral a Familia Con NNA Trans Femenino/Masculino_Tercera  o más Visitas de Seguimiento</t>
        </r>
        <r>
          <rPr>
            <sz val="9"/>
            <color indexed="81"/>
            <rFont val="Tahoma"/>
            <family val="2"/>
          </rPr>
          <t xml:space="preserve">
En el Formulario </t>
        </r>
        <r>
          <rPr>
            <b/>
            <sz val="9"/>
            <color indexed="81"/>
            <rFont val="Tahoma"/>
            <family val="2"/>
          </rPr>
          <t>“Control de Salud Mental”</t>
        </r>
        <r>
          <rPr>
            <sz val="9"/>
            <color indexed="81"/>
            <rFont val="Tahoma"/>
            <family val="2"/>
          </rPr>
          <t xml:space="preserve"> en el ítem Programa de Acompañamiento Psicosocial el campo</t>
        </r>
        <r>
          <rPr>
            <b/>
            <sz val="9"/>
            <color indexed="81"/>
            <rFont val="Tahoma"/>
            <family val="2"/>
          </rPr>
          <t xml:space="preserve"> Estado </t>
        </r>
        <r>
          <rPr>
            <sz val="9"/>
            <color indexed="81"/>
            <rFont val="Tahoma"/>
            <family val="2"/>
          </rPr>
          <t xml:space="preserve">el valor </t>
        </r>
        <r>
          <rPr>
            <b/>
            <sz val="9"/>
            <color indexed="81"/>
            <rFont val="Tahoma"/>
            <family val="2"/>
          </rPr>
          <t>Ingreso o Seguimiento. 
y tenga fecha del próximo control.</t>
        </r>
      </text>
    </comment>
    <comment ref="P35" authorId="2" shapeId="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t>
        </r>
        <r>
          <rPr>
            <b/>
            <sz val="9"/>
            <color indexed="81"/>
            <rFont val="Tahoma"/>
            <family val="2"/>
          </rPr>
          <t xml:space="preserve"> actividad:
- Visita Domiciliaria Integral Familia Con NNA Trans Femenino/Masculino_Espacios Amigables</t>
        </r>
      </text>
    </comment>
    <comment ref="K37" authorId="2" shapeId="0">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text>
    </comment>
    <comment ref="L37" authorId="2" shapeId="0">
      <text>
        <r>
          <rPr>
            <sz val="9"/>
            <color indexed="81"/>
            <rFont val="Tahoma"/>
            <family val="2"/>
          </rPr>
          <t xml:space="preserve">Este dato aparecerá, luego que en </t>
        </r>
        <r>
          <rPr>
            <b/>
            <sz val="9"/>
            <color indexed="81"/>
            <rFont val="Tahoma"/>
            <family val="2"/>
          </rPr>
          <t>Módulo Admisión</t>
        </r>
        <r>
          <rPr>
            <sz val="9"/>
            <color indexed="81"/>
            <rFont val="Tahoma"/>
            <family val="2"/>
          </rPr>
          <t xml:space="preserve">, el paciente indique un </t>
        </r>
        <r>
          <rPr>
            <b/>
            <sz val="9"/>
            <color indexed="81"/>
            <rFont val="Tahoma"/>
            <family val="2"/>
          </rPr>
          <t>Pueblo Originario</t>
        </r>
        <r>
          <rPr>
            <sz val="9"/>
            <color indexed="81"/>
            <rFont val="Tahoma"/>
            <family val="2"/>
          </rPr>
          <t xml:space="preserve">
</t>
        </r>
      </text>
    </comment>
    <comment ref="M37" authorId="2" shapeId="0">
      <text>
        <r>
          <rPr>
            <sz val="9"/>
            <color indexed="81"/>
            <rFont val="Tahoma"/>
            <family val="2"/>
          </rPr>
          <t>Se extraerá información desde la</t>
        </r>
        <r>
          <rPr>
            <b/>
            <sz val="9"/>
            <color indexed="81"/>
            <rFont val="Tahoma"/>
            <family val="2"/>
          </rPr>
          <t xml:space="preserve"> Estraficación de Riesgo. (ya sea categorizacion G1, G2, G3, G4 o G5)</t>
        </r>
        <r>
          <rPr>
            <sz val="9"/>
            <color indexed="81"/>
            <rFont val="Tahoma"/>
            <family val="2"/>
          </rPr>
          <t xml:space="preserve">
</t>
        </r>
      </text>
    </comment>
    <comment ref="N37" authorId="2" shapeId="0">
      <text>
        <r>
          <rPr>
            <sz val="9"/>
            <color indexed="81"/>
            <rFont val="Tahoma"/>
            <family val="2"/>
          </rPr>
          <t xml:space="preserve">Se contabilizara a los pacientes que tengan en  Antecedentes del usuario APS / Pestaña "Identificacion"  Item  Alertas Administrativa:
</t>
        </r>
        <r>
          <rPr>
            <b/>
            <sz val="9"/>
            <color indexed="81"/>
            <rFont val="Tahoma"/>
            <family val="2"/>
          </rPr>
          <t xml:space="preserve">´´Población ELEAM´´
o
´´Población ELEAM Institucionada´´
</t>
        </r>
      </text>
    </comment>
    <comment ref="A38" authorId="1" shapeId="0">
      <text>
        <r>
          <rPr>
            <sz val="9"/>
            <color indexed="81"/>
            <rFont val="Tahoma"/>
            <family val="2"/>
          </rPr>
          <t>Pacientes deben tener los registros de permanencia en el programa siguiendo los siguientes detalles de registros en atenciones Registrada en el Módulo Box - Pacientes Citados  o en Agregar documentos a una atención</t>
        </r>
        <r>
          <rPr>
            <b/>
            <sz val="9"/>
            <color indexed="81"/>
            <rFont val="Tahoma"/>
            <family val="2"/>
          </rPr>
          <t xml:space="preserve">
</t>
        </r>
        <r>
          <rPr>
            <sz val="9"/>
            <color indexed="81"/>
            <rFont val="Tahoma"/>
            <family val="2"/>
          </rPr>
          <t xml:space="preserve">En Formulario Clínico </t>
        </r>
        <r>
          <rPr>
            <b/>
            <sz val="9"/>
            <color indexed="81"/>
            <rFont val="Tahoma"/>
            <family val="2"/>
          </rPr>
          <t xml:space="preserve">"VDI1 Ingreso PADPDS y CPU" </t>
        </r>
        <r>
          <rPr>
            <sz val="9"/>
            <color indexed="81"/>
            <rFont val="Tahoma"/>
            <family val="2"/>
          </rPr>
          <t>en la sección</t>
        </r>
        <r>
          <rPr>
            <b/>
            <sz val="9"/>
            <color indexed="81"/>
            <rFont val="Tahoma"/>
            <family val="2"/>
          </rPr>
          <t xml:space="preserve"> Sujeto de Cuidado </t>
        </r>
        <r>
          <rPr>
            <sz val="9"/>
            <color indexed="81"/>
            <rFont val="Tahoma"/>
            <family val="2"/>
          </rPr>
          <t xml:space="preserve">en campo </t>
        </r>
        <r>
          <rPr>
            <b/>
            <sz val="9"/>
            <color indexed="81"/>
            <rFont val="Tahoma"/>
            <family val="2"/>
          </rPr>
          <t xml:space="preserve">Tipo de Paciente </t>
        </r>
        <r>
          <rPr>
            <sz val="9"/>
            <color indexed="81"/>
            <rFont val="Tahoma"/>
            <family val="2"/>
          </rPr>
          <t xml:space="preserve"> se registre el valor</t>
        </r>
        <r>
          <rPr>
            <b/>
            <sz val="9"/>
            <color indexed="81"/>
            <rFont val="Tahoma"/>
            <family val="2"/>
          </rPr>
          <t xml:space="preserve"> "Oncológico" </t>
        </r>
        <r>
          <rPr>
            <sz val="9"/>
            <color indexed="81"/>
            <rFont val="Tahoma"/>
            <family val="2"/>
          </rPr>
          <t>o</t>
        </r>
        <r>
          <rPr>
            <b/>
            <sz val="9"/>
            <color indexed="81"/>
            <rFont val="Tahoma"/>
            <family val="2"/>
          </rPr>
          <t xml:space="preserve"> "No Oncológico" y</t>
        </r>
        <r>
          <rPr>
            <sz val="9"/>
            <color indexed="81"/>
            <rFont val="Tahoma"/>
            <family val="2"/>
          </rPr>
          <t xml:space="preserve"> en campo</t>
        </r>
        <r>
          <rPr>
            <b/>
            <sz val="9"/>
            <color indexed="81"/>
            <rFont val="Tahoma"/>
            <family val="2"/>
          </rPr>
          <t xml:space="preserve"> Tipo de Dependencia </t>
        </r>
        <r>
          <rPr>
            <sz val="9"/>
            <color indexed="81"/>
            <rFont val="Tahoma"/>
            <family val="2"/>
          </rPr>
          <t xml:space="preserve">en valor </t>
        </r>
        <r>
          <rPr>
            <b/>
            <sz val="9"/>
            <color indexed="81"/>
            <rFont val="Tahoma"/>
            <family val="2"/>
          </rPr>
          <t xml:space="preserve">Severa , </t>
        </r>
        <r>
          <rPr>
            <sz val="9"/>
            <color indexed="81"/>
            <rFont val="Tahoma"/>
            <family val="2"/>
          </rPr>
          <t xml:space="preserve">además en el </t>
        </r>
        <r>
          <rPr>
            <b/>
            <sz val="9"/>
            <color indexed="81"/>
            <rFont val="Tahoma"/>
            <family val="2"/>
          </rPr>
          <t xml:space="preserve">Estado Dependencia </t>
        </r>
        <r>
          <rPr>
            <sz val="9"/>
            <color indexed="81"/>
            <rFont val="Tahoma"/>
            <family val="2"/>
          </rPr>
          <t xml:space="preserve">el Valor </t>
        </r>
        <r>
          <rPr>
            <b/>
            <sz val="9"/>
            <color indexed="81"/>
            <rFont val="Tahoma"/>
            <family val="2"/>
          </rPr>
          <t xml:space="preserve">Ingreso, Reingreso o Seguimiento </t>
        </r>
        <r>
          <rPr>
            <sz val="9"/>
            <color indexed="81"/>
            <rFont val="Tahoma"/>
            <family val="2"/>
          </rPr>
          <t>y tener registrado  en campo</t>
        </r>
        <r>
          <rPr>
            <b/>
            <sz val="9"/>
            <color indexed="81"/>
            <rFont val="Tahoma"/>
            <family val="2"/>
          </rPr>
          <t xml:space="preserve"> PADPDS </t>
        </r>
        <r>
          <rPr>
            <sz val="9"/>
            <color indexed="81"/>
            <rFont val="Tahoma"/>
            <family val="2"/>
          </rPr>
          <t>el valor</t>
        </r>
        <r>
          <rPr>
            <b/>
            <sz val="9"/>
            <color indexed="81"/>
            <rFont val="Tahoma"/>
            <family val="2"/>
          </rPr>
          <t xml:space="preserve"> Sí.
</t>
        </r>
        <r>
          <rPr>
            <sz val="9"/>
            <color indexed="81"/>
            <rFont val="Tahoma"/>
            <family val="2"/>
          </rPr>
          <t>Y se registre</t>
        </r>
        <r>
          <rPr>
            <b/>
            <sz val="9"/>
            <color indexed="81"/>
            <rFont val="Tahoma"/>
            <family val="2"/>
          </rPr>
          <t xml:space="preserve"> la Fecha del Próximo Control </t>
        </r>
        <r>
          <rPr>
            <sz val="9"/>
            <color indexed="81"/>
            <rFont val="Tahoma"/>
            <family val="2"/>
          </rPr>
          <t>con fecha aproximada de su próxima citación</t>
        </r>
      </text>
    </comment>
    <comment ref="C38" authorId="2" shapeId="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t>
        </r>
        <r>
          <rPr>
            <b/>
            <sz val="9"/>
            <color indexed="81"/>
            <rFont val="Tahoma"/>
            <family val="2"/>
          </rPr>
          <t xml:space="preserve">
- Visita Domiciliaria Integral a Familia con Persona con Demencia_Primera Visita
</t>
        </r>
      </text>
    </comment>
    <comment ref="D38" authorId="2" shapeId="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
</t>
        </r>
        <r>
          <rPr>
            <b/>
            <sz val="9"/>
            <color indexed="81"/>
            <rFont val="Tahoma"/>
            <family val="2"/>
          </rPr>
          <t xml:space="preserve">
- Visita Domiciliaria Integral a  Familia con Persona con Demencia_Segunda Visita
</t>
        </r>
      </text>
    </comment>
    <comment ref="E38" authorId="2" shapeId="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t>
        </r>
        <r>
          <rPr>
            <b/>
            <sz val="9"/>
            <color indexed="81"/>
            <rFont val="Tahoma"/>
            <family val="2"/>
          </rPr>
          <t xml:space="preserve">
- Visita Domiciliaria Integral a  Familia con Persona con Demencia_Tercera o más Visitas de Seguimiento</t>
        </r>
      </text>
    </comment>
    <comment ref="F38" authorId="2" shapeId="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t>
        </r>
        <r>
          <rPr>
            <b/>
            <sz val="9"/>
            <color indexed="81"/>
            <rFont val="Tahoma"/>
            <family val="2"/>
          </rPr>
          <t xml:space="preserve">
- Visita Domiciliaria Integral a  Familia con Persona con Demencia_Primera Visita.
o
- Visita Domiciliaria Integral a  Familia con Persona con Demencia_Segunda Visita.
o
- Visita Domiciliaria Integral a  Familia con Persona con Demencia_Tercera o más Visitas de Seguimiento
Y
además,</t>
        </r>
        <r>
          <rPr>
            <b/>
            <u/>
            <sz val="9"/>
            <color indexed="81"/>
            <rFont val="Tahoma"/>
            <family val="2"/>
          </rPr>
          <t xml:space="preserve"> </t>
        </r>
        <r>
          <rPr>
            <u/>
            <sz val="9"/>
            <color indexed="81"/>
            <rFont val="Tahoma"/>
            <family val="2"/>
          </rPr>
          <t xml:space="preserve">se registre la actividad:
</t>
        </r>
        <r>
          <rPr>
            <b/>
            <sz val="9"/>
            <color indexed="81"/>
            <rFont val="Tahoma"/>
            <family val="2"/>
          </rPr>
          <t xml:space="preserve">-Elaboración Plan de Cuidados a Personas Dependientes 
</t>
        </r>
        <r>
          <rPr>
            <sz val="9"/>
            <color indexed="81"/>
            <rFont val="Tahoma"/>
            <family val="2"/>
          </rPr>
          <t xml:space="preserve">
</t>
        </r>
      </text>
    </comment>
    <comment ref="G38" authorId="2" shapeId="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t>
        </r>
        <r>
          <rPr>
            <b/>
            <sz val="9"/>
            <color indexed="81"/>
            <rFont val="Tahoma"/>
            <family val="2"/>
          </rPr>
          <t xml:space="preserve">
- Visita Domiciliaria Integral a  Familia con Persona con Demencia_Primera Visita.
o
- Visita Domiciliaria Integral a  Familia con Persona con Demencia_Segunda Visita.
o
- Visita Domiciliaria Integral a  Familia con Persona con Demencia_Tercera o más Visitas de Seguimiento
Y
además, </t>
        </r>
        <r>
          <rPr>
            <u/>
            <sz val="9"/>
            <color indexed="81"/>
            <rFont val="Tahoma"/>
            <family val="2"/>
          </rPr>
          <t>se registre la actividad</t>
        </r>
        <r>
          <rPr>
            <sz val="9"/>
            <color indexed="81"/>
            <rFont val="Tahoma"/>
            <family val="2"/>
          </rPr>
          <t>:</t>
        </r>
        <r>
          <rPr>
            <b/>
            <sz val="9"/>
            <color indexed="81"/>
            <rFont val="Tahoma"/>
            <family val="2"/>
          </rPr>
          <t xml:space="preserve">
- Evaluación plan de cuidados a personas dependientes 
</t>
        </r>
        <r>
          <rPr>
            <sz val="9"/>
            <color indexed="81"/>
            <rFont val="Tahoma"/>
            <family val="2"/>
          </rPr>
          <t xml:space="preserve">
</t>
        </r>
      </text>
    </comment>
    <comment ref="H38" authorId="2" shapeId="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t>
        </r>
        <r>
          <rPr>
            <b/>
            <sz val="9"/>
            <color indexed="81"/>
            <rFont val="Tahoma"/>
            <family val="2"/>
          </rPr>
          <t xml:space="preserve">
- Visita Domiciliaria Integral a  Familia con Persona con Demencia_Primera Visita.
o
- Visita Domiciliaria Integral a  Familia con Persona con Demencia_Segunda Visita.
o
- Visita Domiciliaria Integral a  Familia con Persona con Demencia_Tercera o más Visitas de Seguimiento
Y
además, </t>
        </r>
        <r>
          <rPr>
            <u/>
            <sz val="9"/>
            <color indexed="81"/>
            <rFont val="Tahoma"/>
            <family val="2"/>
          </rPr>
          <t xml:space="preserve">se registre la actividad:
</t>
        </r>
        <r>
          <rPr>
            <sz val="9"/>
            <color indexed="81"/>
            <rFont val="Tahoma"/>
            <family val="2"/>
          </rPr>
          <t xml:space="preserve">- </t>
        </r>
        <r>
          <rPr>
            <b/>
            <sz val="9"/>
            <color indexed="81"/>
            <rFont val="Tahoma"/>
            <family val="2"/>
          </rPr>
          <t xml:space="preserve">Elaboración plan de cuidados a cuidador
</t>
        </r>
        <r>
          <rPr>
            <sz val="9"/>
            <color indexed="81"/>
            <rFont val="Tahoma"/>
            <family val="2"/>
          </rPr>
          <t xml:space="preserve">
</t>
        </r>
      </text>
    </comment>
    <comment ref="I38" authorId="2" shapeId="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t>
        </r>
        <r>
          <rPr>
            <b/>
            <sz val="9"/>
            <color indexed="81"/>
            <rFont val="Tahoma"/>
            <family val="2"/>
          </rPr>
          <t xml:space="preserve">
- Visita Domiciliaria Integral a  Familia con Persona con Demencia_Primera Visita.
o
- Visita Domiciliaria Integral a  Familia con Persona con Demencia_Segunda Visita.
o
- Visita Domiciliaria Integral a  Familia con Persona con Demencia_Tercera o más Visitas de Seguimiento
Y
además, </t>
        </r>
        <r>
          <rPr>
            <u/>
            <sz val="9"/>
            <color indexed="81"/>
            <rFont val="Tahoma"/>
            <family val="2"/>
          </rPr>
          <t>se registre la actividad:</t>
        </r>
        <r>
          <rPr>
            <sz val="9"/>
            <color indexed="81"/>
            <rFont val="Tahoma"/>
            <family val="2"/>
          </rPr>
          <t xml:space="preserve">
-</t>
        </r>
        <r>
          <rPr>
            <b/>
            <sz val="9"/>
            <color indexed="81"/>
            <rFont val="Tahoma"/>
            <family val="2"/>
          </rPr>
          <t xml:space="preserve"> Evaluación Plan de Cuidados a Cuidador
</t>
        </r>
        <r>
          <rPr>
            <sz val="9"/>
            <color indexed="81"/>
            <rFont val="Tahoma"/>
            <family val="2"/>
          </rPr>
          <t xml:space="preserve">
</t>
        </r>
      </text>
    </comment>
    <comment ref="J38" authorId="2" shapeId="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t>
        </r>
        <r>
          <rPr>
            <b/>
            <sz val="9"/>
            <color indexed="81"/>
            <rFont val="Tahoma"/>
            <family val="2"/>
          </rPr>
          <t xml:space="preserve">
- Visita Domiciliaria Integral a  Familia con Persona con Demencia_Primera Visita.
o
- Visita Domiciliaria Integral a  Familia con Persona con Demencia_Segunda Visita.
o
- Visita Domiciliaria Integral a  Familia con Persona con Demencia_Tercera o más Visitas de Seguimiento
Y
además, se registre el Formulario  "Zarit Abreviado"
</t>
        </r>
        <r>
          <rPr>
            <sz val="9"/>
            <color indexed="81"/>
            <rFont val="Tahoma"/>
            <family val="2"/>
          </rPr>
          <t xml:space="preserve">
</t>
        </r>
      </text>
    </comment>
    <comment ref="C39" authorId="2" shapeId="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t>
        </r>
        <r>
          <rPr>
            <sz val="9"/>
            <color indexed="81"/>
            <rFont val="Tahoma"/>
            <family val="2"/>
          </rPr>
          <t xml:space="preserve">l, se registre la actividad:
</t>
        </r>
        <r>
          <rPr>
            <b/>
            <sz val="9"/>
            <color indexed="81"/>
            <rFont val="Tahoma"/>
            <family val="2"/>
          </rPr>
          <t xml:space="preserve">- Visita Domiciliaria Integral a Familia con Integrante Dependiente Severo en Programa con Enfermedad Terminal_Primera Visita </t>
        </r>
        <r>
          <rPr>
            <sz val="9"/>
            <color indexed="81"/>
            <rFont val="Tahoma"/>
            <family val="2"/>
          </rPr>
          <t xml:space="preserve">
</t>
        </r>
      </text>
    </comment>
    <comment ref="D39" authorId="2" shapeId="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t>
        </r>
        <r>
          <rPr>
            <sz val="9"/>
            <color indexed="81"/>
            <rFont val="Tahoma"/>
            <family val="2"/>
          </rPr>
          <t xml:space="preserve">l, se registre la actividad:
</t>
        </r>
        <r>
          <rPr>
            <b/>
            <sz val="9"/>
            <color indexed="81"/>
            <rFont val="Tahoma"/>
            <family val="2"/>
          </rPr>
          <t xml:space="preserve">
-Visita Domiciliaria Integral a Familia con Integrante Dependiente Severo en Programa con Enfermedad Terminal_Segunda Visita
</t>
        </r>
      </text>
    </comment>
    <comment ref="E39" authorId="2" shapeId="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t>
        </r>
        <r>
          <rPr>
            <sz val="9"/>
            <color indexed="81"/>
            <rFont val="Tahoma"/>
            <family val="2"/>
          </rPr>
          <t xml:space="preserve">l, se registre la actividad:
</t>
        </r>
        <r>
          <rPr>
            <b/>
            <sz val="9"/>
            <color indexed="81"/>
            <rFont val="Tahoma"/>
            <family val="2"/>
          </rPr>
          <t xml:space="preserve">
-Visita Domiciliaria Integral a Familia con Integrante Dependiente Severo en Programa con Enfermedad Terminal_Tercera o más Visitas de Seguimiento</t>
        </r>
      </text>
    </comment>
    <comment ref="F39" authorId="2" shapeId="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t>
        </r>
        <r>
          <rPr>
            <sz val="9"/>
            <color indexed="81"/>
            <rFont val="Tahoma"/>
            <family val="2"/>
          </rPr>
          <t xml:space="preserve">l, se registre la actividad:
- </t>
        </r>
        <r>
          <rPr>
            <b/>
            <sz val="9"/>
            <color indexed="81"/>
            <rFont val="Tahoma"/>
            <family val="2"/>
          </rPr>
          <t>Visita Domiciliaria Integral a Familia con Integrante Dependiente Severo en Programa con Enfermedad Terminal_Primera  Visita</t>
        </r>
        <r>
          <rPr>
            <sz val="9"/>
            <color indexed="81"/>
            <rFont val="Tahoma"/>
            <family val="2"/>
          </rPr>
          <t xml:space="preserve">
</t>
        </r>
        <r>
          <rPr>
            <b/>
            <sz val="9"/>
            <color indexed="81"/>
            <rFont val="Tahoma"/>
            <family val="2"/>
          </rPr>
          <t>o
- Visita Domiciliaria Integral a Familia con Integrante Dependiente Severo en Programa con Enfermedad Terminal_Segunda Visita
o
- Visita Domiciliaria Integral a Familia con Integrante Dependiente Severo en Programa con Enfermedad Terminal_Tercera o más Visitas de Seguimiento
Y
además,</t>
        </r>
        <r>
          <rPr>
            <u/>
            <sz val="9"/>
            <color indexed="81"/>
            <rFont val="Tahoma"/>
            <family val="2"/>
          </rPr>
          <t xml:space="preserve"> se registre actividad:</t>
        </r>
        <r>
          <rPr>
            <b/>
            <sz val="9"/>
            <color indexed="81"/>
            <rFont val="Tahoma"/>
            <family val="2"/>
          </rPr>
          <t xml:space="preserve">
- Elaboración Plan de Cuidados a Personas Dependientes </t>
        </r>
      </text>
    </comment>
    <comment ref="G39" authorId="2" shapeId="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t>
        </r>
        <r>
          <rPr>
            <sz val="9"/>
            <color indexed="81"/>
            <rFont val="Tahoma"/>
            <family val="2"/>
          </rPr>
          <t xml:space="preserve">l, se registre la actividad:
- </t>
        </r>
        <r>
          <rPr>
            <b/>
            <sz val="9"/>
            <color indexed="81"/>
            <rFont val="Tahoma"/>
            <family val="2"/>
          </rPr>
          <t>Visita Domiciliaria Integral a Familia con Integrante Dependiente Severo en Programa con Enfermedad Terminal_Primera  Visita</t>
        </r>
        <r>
          <rPr>
            <sz val="9"/>
            <color indexed="81"/>
            <rFont val="Tahoma"/>
            <family val="2"/>
          </rPr>
          <t xml:space="preserve">
</t>
        </r>
        <r>
          <rPr>
            <b/>
            <sz val="9"/>
            <color indexed="81"/>
            <rFont val="Tahoma"/>
            <family val="2"/>
          </rPr>
          <t>o
- Visita Domiciliaria Integral a Familia con Integrante Dependiente Severo en Programa con Enfermedad Terminal_Segunda Visita
o
- Visita Domiciliaria Integral a Familia con Integrante Dependiente Severo en Programa con Enfermedad Terminal_Tercera o más Visitas de Seguimiento
Y
además</t>
        </r>
        <r>
          <rPr>
            <sz val="9"/>
            <color indexed="81"/>
            <rFont val="Tahoma"/>
            <family val="2"/>
          </rPr>
          <t xml:space="preserve">, </t>
        </r>
        <r>
          <rPr>
            <u/>
            <sz val="9"/>
            <color indexed="81"/>
            <rFont val="Tahoma"/>
            <family val="2"/>
          </rPr>
          <t>se registre actividad</t>
        </r>
        <r>
          <rPr>
            <b/>
            <sz val="9"/>
            <color indexed="81"/>
            <rFont val="Tahoma"/>
            <family val="2"/>
          </rPr>
          <t xml:space="preserve">:
- Evaluación plan de cuidados a personas dependientes </t>
        </r>
      </text>
    </comment>
    <comment ref="H39" authorId="2" shapeId="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t>
        </r>
        <r>
          <rPr>
            <sz val="9"/>
            <color indexed="81"/>
            <rFont val="Tahoma"/>
            <family val="2"/>
          </rPr>
          <t xml:space="preserve">l, se registre la actividad:
- </t>
        </r>
        <r>
          <rPr>
            <b/>
            <sz val="9"/>
            <color indexed="81"/>
            <rFont val="Tahoma"/>
            <family val="2"/>
          </rPr>
          <t>Visita Domiciliaria Integral a Familia con Integrante Dependiente Severo en Programa con Enfermedad Terminal_Primera  Visita</t>
        </r>
        <r>
          <rPr>
            <sz val="9"/>
            <color indexed="81"/>
            <rFont val="Tahoma"/>
            <family val="2"/>
          </rPr>
          <t xml:space="preserve">
</t>
        </r>
        <r>
          <rPr>
            <b/>
            <sz val="9"/>
            <color indexed="81"/>
            <rFont val="Tahoma"/>
            <family val="2"/>
          </rPr>
          <t xml:space="preserve">o
- Visita Domiciliaria Integral a Familia con Integrante Dependiente Severo en Programa con Enfermedad Terminal_Segunda Visita
o
- Visita Domiciliaria Integral a Familia con Integrante Dependiente Severo en Programa con Enfermedad Terminal_Tercera o más Visitas de Seguimiento
Y
además, </t>
        </r>
        <r>
          <rPr>
            <u/>
            <sz val="9"/>
            <color indexed="81"/>
            <rFont val="Tahoma"/>
            <family val="2"/>
          </rPr>
          <t>se registre actividad:</t>
        </r>
        <r>
          <rPr>
            <b/>
            <sz val="9"/>
            <color indexed="81"/>
            <rFont val="Tahoma"/>
            <family val="2"/>
          </rPr>
          <t xml:space="preserve">
- Elaboración plan de cuidados a cuidador</t>
        </r>
      </text>
    </comment>
    <comment ref="I39" authorId="2" shapeId="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t>
        </r>
        <r>
          <rPr>
            <sz val="9"/>
            <color indexed="81"/>
            <rFont val="Tahoma"/>
            <family val="2"/>
          </rPr>
          <t xml:space="preserve">l, se registre la actividad:
- </t>
        </r>
        <r>
          <rPr>
            <b/>
            <sz val="9"/>
            <color indexed="81"/>
            <rFont val="Tahoma"/>
            <family val="2"/>
          </rPr>
          <t>Visita Domiciliaria Integral a Familia con Integrante Dependiente Severo en Programa con Enfermedad Terminal_Primera  Visita</t>
        </r>
        <r>
          <rPr>
            <sz val="9"/>
            <color indexed="81"/>
            <rFont val="Tahoma"/>
            <family val="2"/>
          </rPr>
          <t xml:space="preserve">
</t>
        </r>
        <r>
          <rPr>
            <b/>
            <sz val="9"/>
            <color indexed="81"/>
            <rFont val="Tahoma"/>
            <family val="2"/>
          </rPr>
          <t>o
- Visita Domiciliaria Integral a Familia con Integrante Dependiente Severo en Programa con Enfermedad Terminal_Segunda Visita
o
- Visita Domiciliaria Integral a Familia con Integrante Dependiente Severo en Programa con Enfermedad Terminal_Tercera o más Visitas de Seguimiento
Y
además,</t>
        </r>
        <r>
          <rPr>
            <u/>
            <sz val="9"/>
            <color indexed="81"/>
            <rFont val="Tahoma"/>
            <family val="2"/>
          </rPr>
          <t xml:space="preserve"> se registre actividad:</t>
        </r>
        <r>
          <rPr>
            <b/>
            <sz val="9"/>
            <color indexed="81"/>
            <rFont val="Tahoma"/>
            <family val="2"/>
          </rPr>
          <t xml:space="preserve">
- Evaluación Plan de Cuidados a Cuidador</t>
        </r>
      </text>
    </comment>
    <comment ref="J39" authorId="2" shapeId="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t>
        </r>
        <r>
          <rPr>
            <sz val="9"/>
            <color indexed="81"/>
            <rFont val="Tahoma"/>
            <family val="2"/>
          </rPr>
          <t xml:space="preserve">l, se registre la actividad:
- </t>
        </r>
        <r>
          <rPr>
            <b/>
            <sz val="9"/>
            <color indexed="81"/>
            <rFont val="Tahoma"/>
            <family val="2"/>
          </rPr>
          <t>Visita Domiciliaria Integral a Familia con Integrante Dependiente Severo en Programa con Enfermedad Terminal_Primera  Visita</t>
        </r>
        <r>
          <rPr>
            <sz val="9"/>
            <color indexed="81"/>
            <rFont val="Tahoma"/>
            <family val="2"/>
          </rPr>
          <t xml:space="preserve">
</t>
        </r>
        <r>
          <rPr>
            <b/>
            <sz val="9"/>
            <color indexed="81"/>
            <rFont val="Tahoma"/>
            <family val="2"/>
          </rPr>
          <t xml:space="preserve">o
- Visita Domiciliaria Integral a Familia con Integrante Dependiente Severo en Programa con Enfermedad Terminal_Segunda Visita
o
- Visita Domiciliaria Integral a Familia con Integrante Dependiente Severo en Programa con Enfermedad Terminal_Tercera o más Visitas de Seguimiento
Y
además, se registre el Formulario Escala de Sobrecarga del Cuidador de Zarit </t>
        </r>
      </text>
    </comment>
    <comment ref="C40" authorId="0" shapeId="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actividad:
</t>
        </r>
        <r>
          <rPr>
            <b/>
            <sz val="9"/>
            <color indexed="81"/>
            <rFont val="Tahoma"/>
            <family val="2"/>
          </rPr>
          <t xml:space="preserve">
- Visita Domiciliaria Integral a Familia con Integrante con Dependencia Severa (Excluye Adulto Mayor)_Primera Visita 
</t>
        </r>
      </text>
    </comment>
    <comment ref="D40" authorId="0" shapeId="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actividad:
</t>
        </r>
        <r>
          <rPr>
            <b/>
            <sz val="9"/>
            <color indexed="81"/>
            <rFont val="Tahoma"/>
            <family val="2"/>
          </rPr>
          <t xml:space="preserve">
- Visita Domiciliaria Integral a Familia con Integrante con Dependencia Severa (Excluye Adulto Mayor)_Segunda Visita
</t>
        </r>
      </text>
    </comment>
    <comment ref="E40" authorId="0" shapeId="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actividad:
</t>
        </r>
        <r>
          <rPr>
            <b/>
            <sz val="9"/>
            <color indexed="81"/>
            <rFont val="Tahoma"/>
            <family val="2"/>
          </rPr>
          <t xml:space="preserve">
- Visita Domiciliaria Integral a Familia con Integrante con Dependencia Severa (Excluye Adulto Mayor)_Tercera o más Visitas de Seguimiento</t>
        </r>
      </text>
    </comment>
    <comment ref="F40" authorId="0" shapeId="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actividad:
</t>
        </r>
        <r>
          <rPr>
            <b/>
            <sz val="9"/>
            <color indexed="81"/>
            <rFont val="Tahoma"/>
            <family val="2"/>
          </rPr>
          <t xml:space="preserve">- Visita Domiciliaria Integral a Familia con Integrante con Dependencia Severa (Excluye Adulto Mayor)_Primera Visita
o
- Visita Domiciliaria Integral a Familia con Integrante con Dependencia Severa (Excluye Adulto Mayor)_Segunda Visita
o
Visita Domiciliaria Integral a Familia con Integrante con Dependencia Severa (Excluye Adulto Mayor)_Tercera o más Visitas de Seguimiento
Y
</t>
        </r>
        <r>
          <rPr>
            <sz val="9"/>
            <color indexed="81"/>
            <rFont val="Tahoma"/>
            <family val="2"/>
          </rPr>
          <t xml:space="preserve">además, </t>
        </r>
        <r>
          <rPr>
            <u/>
            <sz val="9"/>
            <color indexed="81"/>
            <rFont val="Tahoma"/>
            <family val="2"/>
          </rPr>
          <t>se registre actividad:</t>
        </r>
        <r>
          <rPr>
            <sz val="9"/>
            <color indexed="81"/>
            <rFont val="Tahoma"/>
            <family val="2"/>
          </rPr>
          <t xml:space="preserve">
</t>
        </r>
        <r>
          <rPr>
            <b/>
            <sz val="9"/>
            <color indexed="81"/>
            <rFont val="Tahoma"/>
            <family val="2"/>
          </rPr>
          <t xml:space="preserve">- Elaboración Plan de Cuidados a Personas Dependientes </t>
        </r>
      </text>
    </comment>
    <comment ref="G40" authorId="0" shapeId="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actividad:
</t>
        </r>
        <r>
          <rPr>
            <b/>
            <sz val="9"/>
            <color indexed="81"/>
            <rFont val="Tahoma"/>
            <family val="2"/>
          </rPr>
          <t xml:space="preserve">- Visita Domiciliaria Integral a Familia con Integrante con Dependencia Severa (Excluye Adulto Mayor)_Primera Visita
o
- Visita Domiciliaria Integral a Familia con Integrante con Dependencia Severa (Excluye Adulto Mayor)_Segunda Visita
o
Visita Domiciliaria Integral a Familia con Integrante con Dependencia Severa (Excluye Adulto Mayor)_Tercera o más Visitas de Seguimiento
Y
además, </t>
        </r>
        <r>
          <rPr>
            <u/>
            <sz val="9"/>
            <color indexed="81"/>
            <rFont val="Tahoma"/>
            <family val="2"/>
          </rPr>
          <t>se registre actividad:</t>
        </r>
        <r>
          <rPr>
            <b/>
            <sz val="9"/>
            <color indexed="81"/>
            <rFont val="Tahoma"/>
            <family val="2"/>
          </rPr>
          <t xml:space="preserve">
- Evaluación plan de cuidados a personas dependientes </t>
        </r>
      </text>
    </comment>
    <comment ref="H40" authorId="0" shapeId="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actividad:
</t>
        </r>
        <r>
          <rPr>
            <b/>
            <sz val="9"/>
            <color indexed="81"/>
            <rFont val="Tahoma"/>
            <family val="2"/>
          </rPr>
          <t xml:space="preserve">- Visita Domiciliaria Integral a Familia con Integrante con Dependencia Severa (Excluye Adulto Mayor)_Primera Visita
o
- Visita Domiciliaria Integral a Familia con Integrante con Dependencia Severa (Excluye Adulto Mayor)_Segunda Visita
o
Visita Domiciliaria Integral a Familia con Integrante con Dependencia Severa (Excluye Adulto Mayor)_Tercera o más Visitas de Seguimiento
Y
además, </t>
        </r>
        <r>
          <rPr>
            <u/>
            <sz val="9"/>
            <color indexed="81"/>
            <rFont val="Tahoma"/>
            <family val="2"/>
          </rPr>
          <t>se registre actividad:</t>
        </r>
        <r>
          <rPr>
            <b/>
            <sz val="9"/>
            <color indexed="81"/>
            <rFont val="Tahoma"/>
            <family val="2"/>
          </rPr>
          <t xml:space="preserve">
- Elaboración plan de cuidados a cuidador</t>
        </r>
      </text>
    </comment>
    <comment ref="I40" authorId="0" shapeId="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actividad:
</t>
        </r>
        <r>
          <rPr>
            <b/>
            <sz val="9"/>
            <color indexed="81"/>
            <rFont val="Tahoma"/>
            <family val="2"/>
          </rPr>
          <t>- Visita Domiciliaria Integral a Familia con Integrante con Dependencia Severa (Excluye Adulto Mayor)_Primera Visita
o
- Visita Domiciliaria Integral a Familia con Integrante con Dependencia Severa (Excluye Adulto Mayor)_Segunda Visita
o
Visita Domiciliaria Integral a Familia con Integrante con Dependencia Severa (Excluye Adulto Mayor)_Tercera o más Visitas de Seguimiento
Y
además,</t>
        </r>
        <r>
          <rPr>
            <u/>
            <sz val="9"/>
            <color indexed="81"/>
            <rFont val="Tahoma"/>
            <family val="2"/>
          </rPr>
          <t xml:space="preserve"> se registre actividad:</t>
        </r>
        <r>
          <rPr>
            <b/>
            <sz val="9"/>
            <color indexed="81"/>
            <rFont val="Tahoma"/>
            <family val="2"/>
          </rPr>
          <t xml:space="preserve">
- Evaluación Plan de Cuidados a Cuidador</t>
        </r>
      </text>
    </comment>
    <comment ref="J40" authorId="0" shapeId="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actividad:
</t>
        </r>
        <r>
          <rPr>
            <b/>
            <sz val="9"/>
            <color indexed="81"/>
            <rFont val="Tahoma"/>
            <family val="2"/>
          </rPr>
          <t xml:space="preserve">- Visita Domiciliaria Integral a Familia con Integrante con Dependencia Severa (Excluye Adulto Mayor)_Primera Visita
o
- Visita Domiciliaria Integral a Familia con Integrante con Dependencia Severa (Excluye Adulto Mayor)_Segunda Visita
o
Visita Domiciliaria Integral a Familia con Integrante con Dependencia Severa (Excluye Adulto Mayor)_Tercera o más Visitas de Seguimiento
Y
además, se registre el Formulario Escala de Sobrecarga del Cuidador de Zarit </t>
        </r>
      </text>
    </comment>
    <comment ref="C41" authorId="0" shapeId="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
</t>
        </r>
        <r>
          <rPr>
            <b/>
            <sz val="9"/>
            <color indexed="81"/>
            <rFont val="Tahoma"/>
            <family val="2"/>
          </rPr>
          <t xml:space="preserve">
- Visita Domiciliaria Integral a Familia con Adulto Mayor Dependiente Severo_Primera Visita
</t>
        </r>
        <r>
          <rPr>
            <sz val="9"/>
            <color indexed="81"/>
            <rFont val="Tahoma"/>
            <family val="2"/>
          </rPr>
          <t xml:space="preserve">
</t>
        </r>
      </text>
    </comment>
    <comment ref="D41" authorId="0" shapeId="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
</t>
        </r>
        <r>
          <rPr>
            <b/>
            <sz val="9"/>
            <color indexed="81"/>
            <rFont val="Tahoma"/>
            <family val="2"/>
          </rPr>
          <t xml:space="preserve">
- Visita Domiciliaria Integral a Familia con Adulto Mayor Dependiente Severo_Segunda Visita
</t>
        </r>
        <r>
          <rPr>
            <sz val="9"/>
            <color indexed="81"/>
            <rFont val="Tahoma"/>
            <family val="2"/>
          </rPr>
          <t xml:space="preserve">
</t>
        </r>
      </text>
    </comment>
    <comment ref="E41" authorId="0" shapeId="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
</t>
        </r>
        <r>
          <rPr>
            <b/>
            <sz val="9"/>
            <color indexed="81"/>
            <rFont val="Tahoma"/>
            <family val="2"/>
          </rPr>
          <t xml:space="preserve">
- Visita Domiciliaria Integral a Familia con Adulto Mayor Dependiente Severo_Tercera o más Visitas de Seguimiento
</t>
        </r>
        <r>
          <rPr>
            <sz val="9"/>
            <color indexed="81"/>
            <rFont val="Tahoma"/>
            <family val="2"/>
          </rPr>
          <t xml:space="preserve">
</t>
        </r>
      </text>
    </comment>
    <comment ref="F41" authorId="0" shapeId="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
</t>
        </r>
        <r>
          <rPr>
            <b/>
            <sz val="9"/>
            <color indexed="81"/>
            <rFont val="Tahoma"/>
            <family val="2"/>
          </rPr>
          <t xml:space="preserve">- Visita Domiciliaria Integral a Familia con Adulto Mayor Dependiente Severo_Primera Visita
o
- Visita Domiciliaria Integral a Familia con Adulto Mayor Dependiente Severo_Segunda Visita
o
Visita Domiciliaria Integral a Familia con Adulto Mayor Dependiente Severo_Tercera o más Visitas de Seguimiento
Y
además, </t>
        </r>
        <r>
          <rPr>
            <u/>
            <sz val="9"/>
            <color indexed="81"/>
            <rFont val="Tahoma"/>
            <family val="2"/>
          </rPr>
          <t>se registre actividad:</t>
        </r>
        <r>
          <rPr>
            <b/>
            <sz val="9"/>
            <color indexed="81"/>
            <rFont val="Tahoma"/>
            <family val="2"/>
          </rPr>
          <t xml:space="preserve">
- Elaboración Plan de Cuidados a Personas Dependientes </t>
        </r>
      </text>
    </comment>
    <comment ref="G41" authorId="0" shapeId="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
</t>
        </r>
        <r>
          <rPr>
            <b/>
            <sz val="9"/>
            <color indexed="81"/>
            <rFont val="Tahoma"/>
            <family val="2"/>
          </rPr>
          <t>- Visita Domiciliaria Integral a Familia con Adulto Mayor Dependiente Severo_Primera Visita
o
- Visita Domiciliaria Integral a Familia con Adulto Mayor Dependiente Severo_Segunda Visita
o
Visita Domiciliaria Integral a Familia con Adulto Mayor Dependiente Severo_Tercera o más Visitas de Seguimiento
Y
además,</t>
        </r>
        <r>
          <rPr>
            <u/>
            <sz val="9"/>
            <color indexed="81"/>
            <rFont val="Tahoma"/>
            <family val="2"/>
          </rPr>
          <t xml:space="preserve"> se registre actividad:</t>
        </r>
        <r>
          <rPr>
            <b/>
            <sz val="9"/>
            <color indexed="81"/>
            <rFont val="Tahoma"/>
            <family val="2"/>
          </rPr>
          <t xml:space="preserve">
- Evaluación plan de cuidados a personas dependientes </t>
        </r>
      </text>
    </comment>
    <comment ref="H41" authorId="0" shapeId="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
</t>
        </r>
        <r>
          <rPr>
            <b/>
            <sz val="9"/>
            <color indexed="81"/>
            <rFont val="Tahoma"/>
            <family val="2"/>
          </rPr>
          <t xml:space="preserve">- Visita Domiciliaria Integral a Familia con Adulto Mayor Dependiente Severo_Primera Visita
o
- Visita Domiciliaria Integral a Familia con Adulto Mayor Dependiente Severo_Segunda Visita
o
Visita Domiciliaria Integral a Familia con Adulto Mayor Dependiente Severo_Tercera o más Visitas de Seguimiento
Y
además, </t>
        </r>
        <r>
          <rPr>
            <u/>
            <sz val="9"/>
            <color indexed="81"/>
            <rFont val="Tahoma"/>
            <family val="2"/>
          </rPr>
          <t>se registre actividad:</t>
        </r>
        <r>
          <rPr>
            <b/>
            <sz val="9"/>
            <color indexed="81"/>
            <rFont val="Tahoma"/>
            <family val="2"/>
          </rPr>
          <t xml:space="preserve">
- Elaboración plan de cuidados a cuidador</t>
        </r>
      </text>
    </comment>
    <comment ref="I41" authorId="0" shapeId="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
</t>
        </r>
        <r>
          <rPr>
            <b/>
            <sz val="9"/>
            <color indexed="81"/>
            <rFont val="Tahoma"/>
            <family val="2"/>
          </rPr>
          <t xml:space="preserve">- Visita Domiciliaria Integral a Familia con Adulto Mayor Dependiente Severo_Primera Visita
o
- Visita Domiciliaria Integral a Familia con Adulto Mayor Dependiente Severo_Segunda Visita
o
Visita Domiciliaria Integral a Familia con Adulto Mayor Dependiente Severo_Tercera o más Visitas de Seguimiento
Y
además, </t>
        </r>
        <r>
          <rPr>
            <u/>
            <sz val="9"/>
            <color indexed="81"/>
            <rFont val="Tahoma"/>
            <family val="2"/>
          </rPr>
          <t>se registre actividad:</t>
        </r>
        <r>
          <rPr>
            <b/>
            <sz val="9"/>
            <color indexed="81"/>
            <rFont val="Tahoma"/>
            <family val="2"/>
          </rPr>
          <t xml:space="preserve">
- Evaluación Plan de Cuidados a Cuidador</t>
        </r>
      </text>
    </comment>
    <comment ref="J41" authorId="0" shapeId="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
</t>
        </r>
        <r>
          <rPr>
            <b/>
            <sz val="9"/>
            <color indexed="81"/>
            <rFont val="Tahoma"/>
            <family val="2"/>
          </rPr>
          <t xml:space="preserve">- Visita Domiciliaria Integral a Familia con Adulto Mayor Dependiente Severo_Primera Visita
o
- Visita Domiciliaria Integral a Familia con Adulto Mayor Dependiente Severo_Segunda Visita
o
Visita Domiciliaria Integral a Familia con Adulto Mayor Dependiente Severo_Tercera o más Visitas de Seguimiento
Y
además, se registre el Formulario Escala de Sobrecarga del Cuidador de Zarit </t>
        </r>
      </text>
    </comment>
    <comment ref="B46" authorId="2" shapeId="0">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En Formulario Clínico</t>
        </r>
        <r>
          <rPr>
            <b/>
            <sz val="9"/>
            <color indexed="81"/>
            <rFont val="Tahoma"/>
            <family val="2"/>
          </rPr>
          <t xml:space="preserve"> "VDI1 Ingreso PADPDS y CPU" e</t>
        </r>
        <r>
          <rPr>
            <sz val="9"/>
            <color indexed="81"/>
            <rFont val="Tahoma"/>
            <family val="2"/>
          </rPr>
          <t>n la sección</t>
        </r>
        <r>
          <rPr>
            <b/>
            <sz val="9"/>
            <color indexed="81"/>
            <rFont val="Tahoma"/>
            <family val="2"/>
          </rPr>
          <t xml:space="preserve"> Sujeto de Cuidado </t>
        </r>
        <r>
          <rPr>
            <sz val="9"/>
            <color indexed="81"/>
            <rFont val="Tahoma"/>
            <family val="2"/>
          </rPr>
          <t xml:space="preserve">en campo </t>
        </r>
        <r>
          <rPr>
            <b/>
            <sz val="9"/>
            <color indexed="81"/>
            <rFont val="Tahoma"/>
            <family val="2"/>
          </rPr>
          <t xml:space="preserve">Tipo de Paciente </t>
        </r>
        <r>
          <rPr>
            <sz val="9"/>
            <color indexed="81"/>
            <rFont val="Tahoma"/>
            <family val="2"/>
          </rPr>
          <t xml:space="preserve"> se registre el valor</t>
        </r>
        <r>
          <rPr>
            <b/>
            <sz val="9"/>
            <color indexed="81"/>
            <rFont val="Tahoma"/>
            <family val="2"/>
          </rPr>
          <t xml:space="preserve"> "Oncológico" o "No Oncológico" </t>
        </r>
        <r>
          <rPr>
            <sz val="9"/>
            <color indexed="81"/>
            <rFont val="Tahoma"/>
            <family val="2"/>
          </rPr>
          <t xml:space="preserve">y en campo </t>
        </r>
        <r>
          <rPr>
            <b/>
            <sz val="9"/>
            <color indexed="81"/>
            <rFont val="Tahoma"/>
            <family val="2"/>
          </rPr>
          <t xml:space="preserve">Tipo de Dependencia </t>
        </r>
        <r>
          <rPr>
            <sz val="9"/>
            <color indexed="81"/>
            <rFont val="Tahoma"/>
            <family val="2"/>
          </rPr>
          <t>en valor</t>
        </r>
        <r>
          <rPr>
            <b/>
            <sz val="9"/>
            <color indexed="81"/>
            <rFont val="Tahoma"/>
            <family val="2"/>
          </rPr>
          <t xml:space="preserve"> Severa , </t>
        </r>
        <r>
          <rPr>
            <sz val="9"/>
            <color indexed="81"/>
            <rFont val="Tahoma"/>
            <family val="2"/>
          </rPr>
          <t xml:space="preserve">además en el </t>
        </r>
        <r>
          <rPr>
            <b/>
            <sz val="9"/>
            <color indexed="81"/>
            <rFont val="Tahoma"/>
            <family val="2"/>
          </rPr>
          <t xml:space="preserve">Estado Dependencia </t>
        </r>
        <r>
          <rPr>
            <sz val="9"/>
            <color indexed="81"/>
            <rFont val="Tahoma"/>
            <family val="2"/>
          </rPr>
          <t>el Valor</t>
        </r>
        <r>
          <rPr>
            <b/>
            <sz val="9"/>
            <color indexed="81"/>
            <rFont val="Tahoma"/>
            <family val="2"/>
          </rPr>
          <t xml:space="preserve"> Ingreso </t>
        </r>
        <r>
          <rPr>
            <sz val="9"/>
            <color indexed="81"/>
            <rFont val="Tahoma"/>
            <family val="2"/>
          </rPr>
          <t>y tener registrado  en campo</t>
        </r>
        <r>
          <rPr>
            <b/>
            <sz val="9"/>
            <color indexed="81"/>
            <rFont val="Tahoma"/>
            <family val="2"/>
          </rPr>
          <t xml:space="preserve"> PADPDS el </t>
        </r>
        <r>
          <rPr>
            <sz val="9"/>
            <color indexed="81"/>
            <rFont val="Tahoma"/>
            <family val="2"/>
          </rPr>
          <t>valor</t>
        </r>
        <r>
          <rPr>
            <b/>
            <sz val="9"/>
            <color indexed="81"/>
            <rFont val="Tahoma"/>
            <family val="2"/>
          </rPr>
          <t xml:space="preserve"> Sí.</t>
        </r>
      </text>
    </comment>
    <comment ref="B47" authorId="2" shapeId="0">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En Formulario Clínico </t>
        </r>
        <r>
          <rPr>
            <b/>
            <sz val="9"/>
            <color indexed="81"/>
            <rFont val="Tahoma"/>
            <family val="2"/>
          </rPr>
          <t>"VDI1 Ingreso PADPDS y CPU"</t>
        </r>
        <r>
          <rPr>
            <sz val="9"/>
            <color indexed="81"/>
            <rFont val="Tahoma"/>
            <family val="2"/>
          </rPr>
          <t xml:space="preserve"> en la sección </t>
        </r>
        <r>
          <rPr>
            <b/>
            <sz val="9"/>
            <color indexed="81"/>
            <rFont val="Tahoma"/>
            <family val="2"/>
          </rPr>
          <t>Sujeto de Cuidado</t>
        </r>
        <r>
          <rPr>
            <sz val="9"/>
            <color indexed="81"/>
            <rFont val="Tahoma"/>
            <family val="2"/>
          </rPr>
          <t xml:space="preserve"> en campo</t>
        </r>
        <r>
          <rPr>
            <b/>
            <sz val="9"/>
            <color indexed="81"/>
            <rFont val="Tahoma"/>
            <family val="2"/>
          </rPr>
          <t xml:space="preserve"> Tipo de Paciente</t>
        </r>
        <r>
          <rPr>
            <sz val="9"/>
            <color indexed="81"/>
            <rFont val="Tahoma"/>
            <family val="2"/>
          </rPr>
          <t xml:space="preserve"> se registre el valor</t>
        </r>
        <r>
          <rPr>
            <b/>
            <sz val="9"/>
            <color indexed="81"/>
            <rFont val="Tahoma"/>
            <family val="2"/>
          </rPr>
          <t xml:space="preserve"> "Oncológico" o "No Oncológico"</t>
        </r>
        <r>
          <rPr>
            <sz val="9"/>
            <color indexed="81"/>
            <rFont val="Tahoma"/>
            <family val="2"/>
          </rPr>
          <t xml:space="preserve"> y en campo </t>
        </r>
        <r>
          <rPr>
            <b/>
            <sz val="9"/>
            <color indexed="81"/>
            <rFont val="Tahoma"/>
            <family val="2"/>
          </rPr>
          <t>Tipo de Dependencia</t>
        </r>
        <r>
          <rPr>
            <sz val="9"/>
            <color indexed="81"/>
            <rFont val="Tahoma"/>
            <family val="2"/>
          </rPr>
          <t xml:space="preserve"> en valor </t>
        </r>
        <r>
          <rPr>
            <b/>
            <sz val="9"/>
            <color indexed="81"/>
            <rFont val="Tahoma"/>
            <family val="2"/>
          </rPr>
          <t>Severa</t>
        </r>
        <r>
          <rPr>
            <sz val="9"/>
            <color indexed="81"/>
            <rFont val="Tahoma"/>
            <family val="2"/>
          </rPr>
          <t xml:space="preserve"> , además en el</t>
        </r>
        <r>
          <rPr>
            <b/>
            <sz val="9"/>
            <color indexed="81"/>
            <rFont val="Tahoma"/>
            <family val="2"/>
          </rPr>
          <t xml:space="preserve"> Estado Dependencia</t>
        </r>
        <r>
          <rPr>
            <sz val="9"/>
            <color indexed="81"/>
            <rFont val="Tahoma"/>
            <family val="2"/>
          </rPr>
          <t xml:space="preserve"> el Valor </t>
        </r>
        <r>
          <rPr>
            <b/>
            <sz val="9"/>
            <color indexed="81"/>
            <rFont val="Tahoma"/>
            <family val="2"/>
          </rPr>
          <t>Reingreso</t>
        </r>
        <r>
          <rPr>
            <sz val="9"/>
            <color indexed="81"/>
            <rFont val="Tahoma"/>
            <family val="2"/>
          </rPr>
          <t xml:space="preserve"> y tener registrado  en campo </t>
        </r>
        <r>
          <rPr>
            <b/>
            <sz val="9"/>
            <color indexed="81"/>
            <rFont val="Tahoma"/>
            <family val="2"/>
          </rPr>
          <t>PADPDS</t>
        </r>
        <r>
          <rPr>
            <sz val="9"/>
            <color indexed="81"/>
            <rFont val="Tahoma"/>
            <family val="2"/>
          </rPr>
          <t xml:space="preserve"> el valor </t>
        </r>
        <r>
          <rPr>
            <b/>
            <sz val="9"/>
            <color indexed="81"/>
            <rFont val="Tahoma"/>
            <family val="2"/>
          </rPr>
          <t>Sí.</t>
        </r>
      </text>
    </comment>
    <comment ref="B48" authorId="2" shapeId="0">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En Formulario Clínico</t>
        </r>
        <r>
          <rPr>
            <b/>
            <sz val="9"/>
            <color indexed="81"/>
            <rFont val="Tahoma"/>
            <family val="2"/>
          </rPr>
          <t xml:space="preserve"> "VDI1 Ingreso PADPDS y CPU"</t>
        </r>
        <r>
          <rPr>
            <sz val="9"/>
            <color indexed="81"/>
            <rFont val="Tahoma"/>
            <family val="2"/>
          </rPr>
          <t xml:space="preserve"> en la sección</t>
        </r>
        <r>
          <rPr>
            <b/>
            <sz val="9"/>
            <color indexed="81"/>
            <rFont val="Tahoma"/>
            <family val="2"/>
          </rPr>
          <t xml:space="preserve"> Sujeto de Cuidado</t>
        </r>
        <r>
          <rPr>
            <sz val="9"/>
            <color indexed="81"/>
            <rFont val="Tahoma"/>
            <family val="2"/>
          </rPr>
          <t xml:space="preserve"> en campo </t>
        </r>
        <r>
          <rPr>
            <b/>
            <sz val="9"/>
            <color indexed="81"/>
            <rFont val="Tahoma"/>
            <family val="2"/>
          </rPr>
          <t xml:space="preserve">Tipo de Paciente </t>
        </r>
        <r>
          <rPr>
            <sz val="9"/>
            <color indexed="81"/>
            <rFont val="Tahoma"/>
            <family val="2"/>
          </rPr>
          <t xml:space="preserve"> se registre el valor</t>
        </r>
        <r>
          <rPr>
            <b/>
            <sz val="9"/>
            <color indexed="81"/>
            <rFont val="Tahoma"/>
            <family val="2"/>
          </rPr>
          <t xml:space="preserve"> "Oncológico" o "No Oncológico"</t>
        </r>
        <r>
          <rPr>
            <sz val="9"/>
            <color indexed="81"/>
            <rFont val="Tahoma"/>
            <family val="2"/>
          </rPr>
          <t xml:space="preserve"> y en campo </t>
        </r>
        <r>
          <rPr>
            <b/>
            <sz val="9"/>
            <color indexed="81"/>
            <rFont val="Tahoma"/>
            <family val="2"/>
          </rPr>
          <t>Tipo de Dependencia</t>
        </r>
        <r>
          <rPr>
            <sz val="9"/>
            <color indexed="81"/>
            <rFont val="Tahoma"/>
            <family val="2"/>
          </rPr>
          <t xml:space="preserve"> en valor </t>
        </r>
        <r>
          <rPr>
            <b/>
            <sz val="9"/>
            <color indexed="81"/>
            <rFont val="Tahoma"/>
            <family val="2"/>
          </rPr>
          <t xml:space="preserve">Severa </t>
        </r>
        <r>
          <rPr>
            <sz val="9"/>
            <color indexed="81"/>
            <rFont val="Tahoma"/>
            <family val="2"/>
          </rPr>
          <t xml:space="preserve">, además en el </t>
        </r>
        <r>
          <rPr>
            <b/>
            <sz val="9"/>
            <color indexed="81"/>
            <rFont val="Tahoma"/>
            <family val="2"/>
          </rPr>
          <t xml:space="preserve">Estado Dependencia </t>
        </r>
        <r>
          <rPr>
            <sz val="9"/>
            <color indexed="81"/>
            <rFont val="Tahoma"/>
            <family val="2"/>
          </rPr>
          <t xml:space="preserve">el Valor  </t>
        </r>
        <r>
          <rPr>
            <b/>
            <sz val="9"/>
            <color indexed="81"/>
            <rFont val="Tahoma"/>
            <family val="2"/>
          </rPr>
          <t>Egreso por Alta, Egreso Por Fallecimiento o Egreso Otros Motivo</t>
        </r>
        <r>
          <rPr>
            <sz val="9"/>
            <color indexed="81"/>
            <rFont val="Tahoma"/>
            <family val="2"/>
          </rPr>
          <t xml:space="preserve"> y tener registrado  en campo </t>
        </r>
        <r>
          <rPr>
            <b/>
            <sz val="9"/>
            <color indexed="81"/>
            <rFont val="Tahoma"/>
            <family val="2"/>
          </rPr>
          <t>PADPDS</t>
        </r>
        <r>
          <rPr>
            <sz val="9"/>
            <color indexed="81"/>
            <rFont val="Tahoma"/>
            <family val="2"/>
          </rPr>
          <t xml:space="preserve"> el valor </t>
        </r>
        <r>
          <rPr>
            <b/>
            <sz val="9"/>
            <color indexed="81"/>
            <rFont val="Tahoma"/>
            <family val="2"/>
          </rPr>
          <t>Sí.</t>
        </r>
      </text>
    </comment>
    <comment ref="B49" authorId="2" shapeId="0">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En Formulario Clínico</t>
        </r>
        <r>
          <rPr>
            <b/>
            <sz val="9"/>
            <color indexed="81"/>
            <rFont val="Tahoma"/>
            <family val="2"/>
          </rPr>
          <t xml:space="preserve">  "VDI1 Ingreso PADPDS y CPU" </t>
        </r>
        <r>
          <rPr>
            <sz val="9"/>
            <color indexed="81"/>
            <rFont val="Tahoma"/>
            <family val="2"/>
          </rPr>
          <t>en la sección</t>
        </r>
        <r>
          <rPr>
            <b/>
            <sz val="9"/>
            <color indexed="81"/>
            <rFont val="Tahoma"/>
            <family val="2"/>
          </rPr>
          <t xml:space="preserve"> Sujeto de Cuidado </t>
        </r>
        <r>
          <rPr>
            <sz val="9"/>
            <color indexed="81"/>
            <rFont val="Tahoma"/>
            <family val="2"/>
          </rPr>
          <t xml:space="preserve">en campo </t>
        </r>
        <r>
          <rPr>
            <b/>
            <sz val="9"/>
            <color indexed="81"/>
            <rFont val="Tahoma"/>
            <family val="2"/>
          </rPr>
          <t xml:space="preserve">Tipo de Paciente  </t>
        </r>
        <r>
          <rPr>
            <sz val="9"/>
            <color indexed="81"/>
            <rFont val="Tahoma"/>
            <family val="2"/>
          </rPr>
          <t xml:space="preserve">se registre el valor </t>
        </r>
        <r>
          <rPr>
            <b/>
            <sz val="9"/>
            <color indexed="81"/>
            <rFont val="Tahoma"/>
            <family val="2"/>
          </rPr>
          <t xml:space="preserve">"Oncológico" o "No Oncológico" </t>
        </r>
        <r>
          <rPr>
            <sz val="9"/>
            <color indexed="81"/>
            <rFont val="Tahoma"/>
            <family val="2"/>
          </rPr>
          <t>y en campo</t>
        </r>
        <r>
          <rPr>
            <b/>
            <sz val="9"/>
            <color indexed="81"/>
            <rFont val="Tahoma"/>
            <family val="2"/>
          </rPr>
          <t xml:space="preserve"> Tipo de Dependencia </t>
        </r>
        <r>
          <rPr>
            <sz val="9"/>
            <color indexed="81"/>
            <rFont val="Tahoma"/>
            <family val="2"/>
          </rPr>
          <t xml:space="preserve">en valor </t>
        </r>
        <r>
          <rPr>
            <b/>
            <sz val="9"/>
            <color indexed="81"/>
            <rFont val="Tahoma"/>
            <family val="2"/>
          </rPr>
          <t xml:space="preserve">Severa , </t>
        </r>
        <r>
          <rPr>
            <sz val="9"/>
            <color indexed="81"/>
            <rFont val="Tahoma"/>
            <family val="2"/>
          </rPr>
          <t>además en el</t>
        </r>
        <r>
          <rPr>
            <b/>
            <sz val="9"/>
            <color indexed="81"/>
            <rFont val="Tahoma"/>
            <family val="2"/>
          </rPr>
          <t xml:space="preserve"> Estado Dependencia </t>
        </r>
        <r>
          <rPr>
            <sz val="9"/>
            <color indexed="81"/>
            <rFont val="Tahoma"/>
            <family val="2"/>
          </rPr>
          <t xml:space="preserve">el Valor </t>
        </r>
        <r>
          <rPr>
            <b/>
            <sz val="9"/>
            <color indexed="81"/>
            <rFont val="Tahoma"/>
            <family val="2"/>
          </rPr>
          <t xml:space="preserve"> Egreso por Traslado </t>
        </r>
        <r>
          <rPr>
            <sz val="9"/>
            <color indexed="81"/>
            <rFont val="Tahoma"/>
            <family val="2"/>
          </rPr>
          <t xml:space="preserve">y tener registrado  en campo </t>
        </r>
        <r>
          <rPr>
            <b/>
            <sz val="9"/>
            <color indexed="81"/>
            <rFont val="Tahoma"/>
            <family val="2"/>
          </rPr>
          <t>PADPDS</t>
        </r>
        <r>
          <rPr>
            <sz val="9"/>
            <color indexed="81"/>
            <rFont val="Tahoma"/>
            <family val="2"/>
          </rPr>
          <t xml:space="preserve"> el valor </t>
        </r>
        <r>
          <rPr>
            <b/>
            <sz val="9"/>
            <color indexed="81"/>
            <rFont val="Tahoma"/>
            <family val="2"/>
          </rPr>
          <t>Sí.</t>
        </r>
      </text>
    </comment>
    <comment ref="J51" authorId="2" shapeId="0">
      <text>
        <r>
          <rPr>
            <sz val="9"/>
            <color indexed="81"/>
            <rFont val="Tahoma"/>
            <family val="2"/>
          </rPr>
          <t>Este dato aparecerá, luego que en</t>
        </r>
        <r>
          <rPr>
            <b/>
            <sz val="9"/>
            <color indexed="81"/>
            <rFont val="Tahoma"/>
            <family val="2"/>
          </rPr>
          <t xml:space="preserve"> Módulo Admisión, </t>
        </r>
        <r>
          <rPr>
            <sz val="9"/>
            <color indexed="81"/>
            <rFont val="Tahoma"/>
            <family val="2"/>
          </rPr>
          <t>el paciente indique un</t>
        </r>
        <r>
          <rPr>
            <b/>
            <sz val="9"/>
            <color indexed="81"/>
            <rFont val="Tahoma"/>
            <family val="2"/>
          </rPr>
          <t xml:space="preserve"> Pueblo Originario</t>
        </r>
        <r>
          <rPr>
            <sz val="9"/>
            <color indexed="81"/>
            <rFont val="Tahoma"/>
            <family val="2"/>
          </rPr>
          <t xml:space="preserve">
</t>
        </r>
      </text>
    </comment>
    <comment ref="K51" authorId="2" shapeId="0">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L51" authorId="6" shapeId="0">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M51" authorId="6" shapeId="0">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D52" authorId="4" shapeId="0">
      <text>
        <r>
          <rPr>
            <sz val="9"/>
            <color indexed="81"/>
            <rFont val="Tahoma"/>
            <family val="2"/>
          </rPr>
          <t xml:space="preserve">Este dato aparecerá luego de que, en la atención registrada en el módulo de  </t>
        </r>
        <r>
          <rPr>
            <b/>
            <sz val="9"/>
            <color indexed="81"/>
            <rFont val="Tahoma"/>
            <family val="2"/>
          </rPr>
          <t>Atención, Registro de Atención Comunitaria, la atención este en estado complementada</t>
        </r>
        <r>
          <rPr>
            <sz val="9"/>
            <color indexed="81"/>
            <rFont val="Tahoma"/>
            <family val="2"/>
          </rPr>
          <t xml:space="preserve"> con la siguiente </t>
        </r>
        <r>
          <rPr>
            <b/>
            <sz val="9"/>
            <color indexed="81"/>
            <rFont val="Tahoma"/>
            <family val="2"/>
          </rPr>
          <t xml:space="preserve">actividad “Otras Visitas Integrales Visita Epidemiológica (Comunitaria)”
o
</t>
        </r>
        <r>
          <rPr>
            <sz val="9"/>
            <color indexed="81"/>
            <rFont val="Tahoma"/>
            <family val="2"/>
          </rPr>
          <t>En Módulo</t>
        </r>
        <r>
          <rPr>
            <b/>
            <sz val="9"/>
            <color indexed="81"/>
            <rFont val="Tahoma"/>
            <family val="2"/>
          </rPr>
          <t xml:space="preserve"> Atención, Registro de Atención Grupal, la atención este en estado complementada con la siguiente 
Actividad “Otras Visitas Integrales Visita Epidemiológica (Grupal)”.
o
</t>
        </r>
        <r>
          <rPr>
            <sz val="9"/>
            <color indexed="81"/>
            <rFont val="Tahoma"/>
            <family val="2"/>
          </rPr>
          <t xml:space="preserve">En Módulo </t>
        </r>
        <r>
          <rPr>
            <b/>
            <sz val="9"/>
            <color indexed="81"/>
            <rFont val="Tahoma"/>
            <family val="2"/>
          </rPr>
          <t xml:space="preserve">Box, Registro de Atención Individual, la atención este en estado completada con la siguiente 
Actividad “Otras Visitas Integrales Visita Epidemiológica (Individual)”.
</t>
        </r>
      </text>
    </comment>
    <comment ref="E52" authorId="4" shapeId="0">
      <text>
        <r>
          <rPr>
            <sz val="9"/>
            <color indexed="81"/>
            <rFont val="Tahoma"/>
            <family val="2"/>
          </rPr>
          <t xml:space="preserve">Este dato aparecerá luego de que, en la atención registrada en el módulo de  </t>
        </r>
        <r>
          <rPr>
            <b/>
            <sz val="9"/>
            <color indexed="81"/>
            <rFont val="Tahoma"/>
            <family val="2"/>
          </rPr>
          <t>Atención, Registro de Atención Comunitaria, la atención este en estado complementada con la siguiente actividad “Otras Visitas Integrales Visita Epidemiológica (Comunitaria)”</t>
        </r>
        <r>
          <rPr>
            <sz val="9"/>
            <color indexed="81"/>
            <rFont val="Tahoma"/>
            <family val="2"/>
          </rPr>
          <t xml:space="preserve">
o
En Módulo </t>
        </r>
        <r>
          <rPr>
            <b/>
            <sz val="9"/>
            <color indexed="81"/>
            <rFont val="Tahoma"/>
            <family val="2"/>
          </rPr>
          <t>Atención, Registro de Atención Grupal, la atención este en estado complementada con la siguiente 
Actividad “Otras Visitas Integrales Visita Epidemiológica (Grupal)”.</t>
        </r>
        <r>
          <rPr>
            <sz val="9"/>
            <color indexed="81"/>
            <rFont val="Tahoma"/>
            <family val="2"/>
          </rPr>
          <t xml:space="preserve">
o
En Módulo</t>
        </r>
        <r>
          <rPr>
            <b/>
            <sz val="9"/>
            <color indexed="81"/>
            <rFont val="Tahoma"/>
            <family val="2"/>
          </rPr>
          <t xml:space="preserve"> Box, Registro de Atención Individual, la atención este en estado completada con la siguiente Actividad “Otras Visitas Integrales Visita Epidemiológica (Individual)”.</t>
        </r>
        <r>
          <rPr>
            <sz val="9"/>
            <color indexed="81"/>
            <rFont val="Tahoma"/>
            <family val="2"/>
          </rPr>
          <t xml:space="preserve">
Además, si asiste más de un profesional debe utilizar la opción del </t>
        </r>
        <r>
          <rPr>
            <b/>
            <sz val="9"/>
            <color indexed="81"/>
            <rFont val="Tahoma"/>
            <family val="2"/>
          </rPr>
          <t xml:space="preserve">Multiprofesional </t>
        </r>
        <r>
          <rPr>
            <sz val="9"/>
            <color indexed="81"/>
            <rFont val="Tahoma"/>
            <family val="2"/>
          </rPr>
          <t xml:space="preserve">para registrar el nombre de los acompañantes.
</t>
        </r>
      </text>
    </comment>
    <comment ref="F52" authorId="4" shapeId="0">
      <text>
        <r>
          <rPr>
            <sz val="9"/>
            <color indexed="81"/>
            <rFont val="Tahoma"/>
            <family val="2"/>
          </rPr>
          <t xml:space="preserve">Este dato aparecerá luego de que, en la atención registrada en el módulo de  Atención, </t>
        </r>
        <r>
          <rPr>
            <b/>
            <sz val="9"/>
            <color indexed="81"/>
            <rFont val="Tahoma"/>
            <family val="2"/>
          </rPr>
          <t xml:space="preserve">Registro de Atención Comunitaria, la atención este en estado complementada </t>
        </r>
        <r>
          <rPr>
            <sz val="9"/>
            <color indexed="81"/>
            <rFont val="Tahoma"/>
            <family val="2"/>
          </rPr>
          <t xml:space="preserve">con la siguiente </t>
        </r>
        <r>
          <rPr>
            <b/>
            <sz val="9"/>
            <color indexed="81"/>
            <rFont val="Tahoma"/>
            <family val="2"/>
          </rPr>
          <t>actividad “Otras Visitas Integrales Visita Epidemiológica (Comunitaria)”</t>
        </r>
        <r>
          <rPr>
            <sz val="9"/>
            <color indexed="81"/>
            <rFont val="Tahoma"/>
            <family val="2"/>
          </rPr>
          <t xml:space="preserve">
o
En Módulo Atención, </t>
        </r>
        <r>
          <rPr>
            <b/>
            <sz val="9"/>
            <color indexed="81"/>
            <rFont val="Tahoma"/>
            <family val="2"/>
          </rPr>
          <t xml:space="preserve">Registro de Atención Grupal, la atención este en estado complementada </t>
        </r>
        <r>
          <rPr>
            <sz val="9"/>
            <color indexed="81"/>
            <rFont val="Tahoma"/>
            <family val="2"/>
          </rPr>
          <t>con la siguiente Actividad “</t>
        </r>
        <r>
          <rPr>
            <b/>
            <sz val="9"/>
            <color indexed="81"/>
            <rFont val="Tahoma"/>
            <family val="2"/>
          </rPr>
          <t>Otras Visitas Integrales Visita Epidemiológica (Grupal)”.</t>
        </r>
        <r>
          <rPr>
            <sz val="9"/>
            <color indexed="81"/>
            <rFont val="Tahoma"/>
            <family val="2"/>
          </rPr>
          <t xml:space="preserve">
o
En Módulo Box,</t>
        </r>
        <r>
          <rPr>
            <b/>
            <sz val="9"/>
            <color indexed="81"/>
            <rFont val="Tahoma"/>
            <family val="2"/>
          </rPr>
          <t xml:space="preserve"> Registro de Atención Individual, la atención este en estado completada</t>
        </r>
        <r>
          <rPr>
            <sz val="9"/>
            <color indexed="81"/>
            <rFont val="Tahoma"/>
            <family val="2"/>
          </rPr>
          <t xml:space="preserve"> con la siguiente </t>
        </r>
        <r>
          <rPr>
            <b/>
            <sz val="9"/>
            <color indexed="81"/>
            <rFont val="Tahoma"/>
            <family val="2"/>
          </rPr>
          <t>Actividad “Otras Visitas Integrales Visita Epidemiológica (Individual)”.</t>
        </r>
        <r>
          <rPr>
            <sz val="9"/>
            <color indexed="81"/>
            <rFont val="Tahoma"/>
            <family val="2"/>
          </rPr>
          <t xml:space="preserve">
Y
Además, si asiste más de un profesional debe utilizar la opción del </t>
        </r>
        <r>
          <rPr>
            <b/>
            <sz val="9"/>
            <color indexed="81"/>
            <rFont val="Tahoma"/>
            <family val="2"/>
          </rPr>
          <t xml:space="preserve">Multiprofesional </t>
        </r>
        <r>
          <rPr>
            <sz val="9"/>
            <color indexed="81"/>
            <rFont val="Tahoma"/>
            <family val="2"/>
          </rPr>
          <t xml:space="preserve">para registrar el nombre de los acompañantes.
</t>
        </r>
      </text>
    </comment>
    <comment ref="H52" authorId="4" shapeId="0">
      <text>
        <r>
          <rPr>
            <sz val="9"/>
            <color indexed="81"/>
            <rFont val="Tahoma"/>
            <family val="2"/>
          </rPr>
          <t xml:space="preserve">Este dato aparecerá luego de que, en la atención </t>
        </r>
        <r>
          <rPr>
            <b/>
            <sz val="9"/>
            <color indexed="81"/>
            <rFont val="Tahoma"/>
            <family val="2"/>
          </rPr>
          <t xml:space="preserve">Registrada en el módulo de Atención, Registro de Atención Comunitaria, la atención este en estado completada </t>
        </r>
        <r>
          <rPr>
            <sz val="9"/>
            <color indexed="81"/>
            <rFont val="Tahoma"/>
            <family val="2"/>
          </rPr>
          <t xml:space="preserve">con la siguiente </t>
        </r>
        <r>
          <rPr>
            <b/>
            <sz val="9"/>
            <color indexed="81"/>
            <rFont val="Tahoma"/>
            <family val="2"/>
          </rPr>
          <t xml:space="preserve">actividad “Otras Visitas Integrales Visita Epidemiológica (Comunitaria)”.
</t>
        </r>
        <r>
          <rPr>
            <sz val="9"/>
            <color indexed="81"/>
            <rFont val="Tahoma"/>
            <family val="2"/>
          </rPr>
          <t>En Módulo Atención</t>
        </r>
        <r>
          <rPr>
            <b/>
            <sz val="9"/>
            <color indexed="81"/>
            <rFont val="Tahoma"/>
            <family val="2"/>
          </rPr>
          <t xml:space="preserve">, Registro de Atención Grupal, la atención este en estado complementada </t>
        </r>
        <r>
          <rPr>
            <sz val="9"/>
            <color indexed="81"/>
            <rFont val="Tahoma"/>
            <family val="2"/>
          </rPr>
          <t xml:space="preserve">con la siguiente </t>
        </r>
        <r>
          <rPr>
            <b/>
            <sz val="9"/>
            <color indexed="81"/>
            <rFont val="Tahoma"/>
            <family val="2"/>
          </rPr>
          <t xml:space="preserve">Actividad “Otras Visitas Integrales Visita Epidemiológica (Grupal)”.
o
</t>
        </r>
        <r>
          <rPr>
            <sz val="9"/>
            <color indexed="81"/>
            <rFont val="Tahoma"/>
            <family val="2"/>
          </rPr>
          <t xml:space="preserve">En Módulo Box, </t>
        </r>
        <r>
          <rPr>
            <b/>
            <sz val="9"/>
            <color indexed="81"/>
            <rFont val="Tahoma"/>
            <family val="2"/>
          </rPr>
          <t xml:space="preserve">Registro de Atención Individual, la atención este en estado completada </t>
        </r>
        <r>
          <rPr>
            <sz val="9"/>
            <color indexed="81"/>
            <rFont val="Tahoma"/>
            <family val="2"/>
          </rPr>
          <t xml:space="preserve">con la siguiente </t>
        </r>
        <r>
          <rPr>
            <b/>
            <sz val="9"/>
            <color indexed="81"/>
            <rFont val="Tahoma"/>
            <family val="2"/>
          </rPr>
          <t>Actividad “Otras Visitas Integrales Visita Epidemiológica (Individual)”.
La atención debe ser ingresada por un Facilitador Intercultural</t>
        </r>
      </text>
    </comment>
    <comment ref="I52" authorId="5" shapeId="0">
      <text>
        <r>
          <rPr>
            <sz val="9"/>
            <color indexed="81"/>
            <rFont val="Tahoma"/>
            <family val="2"/>
          </rPr>
          <t xml:space="preserve">Este dato aparecerá luego de que, en la atención Registrada en el </t>
        </r>
        <r>
          <rPr>
            <b/>
            <sz val="9"/>
            <color indexed="81"/>
            <rFont val="Tahoma"/>
            <family val="2"/>
          </rPr>
          <t xml:space="preserve">módulo de Atención, Registro de Atención Comunitaria, la atención este en estado completada </t>
        </r>
        <r>
          <rPr>
            <sz val="9"/>
            <color indexed="81"/>
            <rFont val="Tahoma"/>
            <family val="2"/>
          </rPr>
          <t>con la siguiente</t>
        </r>
        <r>
          <rPr>
            <b/>
            <sz val="9"/>
            <color indexed="81"/>
            <rFont val="Tahoma"/>
            <family val="2"/>
          </rPr>
          <t xml:space="preserve"> actividad “Otras Visitas Integrales Visita Epidemiológica (Comunitaria)”.
</t>
        </r>
        <r>
          <rPr>
            <sz val="9"/>
            <color indexed="81"/>
            <rFont val="Tahoma"/>
            <family val="2"/>
          </rPr>
          <t>En Módulo Atención</t>
        </r>
        <r>
          <rPr>
            <b/>
            <sz val="9"/>
            <color indexed="81"/>
            <rFont val="Tahoma"/>
            <family val="2"/>
          </rPr>
          <t xml:space="preserve">, Registro de Atención Grupal, la atención este en estado complementada </t>
        </r>
        <r>
          <rPr>
            <sz val="9"/>
            <color indexed="81"/>
            <rFont val="Tahoma"/>
            <family val="2"/>
          </rPr>
          <t>con la siguiente</t>
        </r>
        <r>
          <rPr>
            <b/>
            <sz val="9"/>
            <color indexed="81"/>
            <rFont val="Tahoma"/>
            <family val="2"/>
          </rPr>
          <t xml:space="preserve"> Actividad “Otras Visitas Integrales Visita Epidemiológica (Grupal)”.
o
</t>
        </r>
        <r>
          <rPr>
            <sz val="9"/>
            <color indexed="81"/>
            <rFont val="Tahoma"/>
            <family val="2"/>
          </rPr>
          <t>En Módulo Box</t>
        </r>
        <r>
          <rPr>
            <b/>
            <sz val="9"/>
            <color indexed="81"/>
            <rFont val="Tahoma"/>
            <family val="2"/>
          </rPr>
          <t xml:space="preserve">, Registro de Atención Individual, la atención este en estado completada </t>
        </r>
        <r>
          <rPr>
            <sz val="9"/>
            <color indexed="81"/>
            <rFont val="Tahoma"/>
            <family val="2"/>
          </rPr>
          <t>con la siguiente</t>
        </r>
        <r>
          <rPr>
            <b/>
            <sz val="9"/>
            <color indexed="81"/>
            <rFont val="Tahoma"/>
            <family val="2"/>
          </rPr>
          <t xml:space="preserve"> Actividad “Otras Visitas Integrales Visita Epidemiológica (Individual)”.
La atención debe ser ingresada por un Agente Comunitario</t>
        </r>
      </text>
    </comment>
    <comment ref="D53" authorId="4" shapeId="0">
      <text>
        <r>
          <rPr>
            <sz val="9"/>
            <color indexed="81"/>
            <rFont val="Tahoma"/>
            <family val="2"/>
          </rPr>
          <t xml:space="preserve">Este dato aparecerá luego de que, en la atención </t>
        </r>
        <r>
          <rPr>
            <b/>
            <sz val="9"/>
            <color indexed="81"/>
            <rFont val="Tahoma"/>
            <family val="2"/>
          </rPr>
          <t>Registrada en el módulo de Atención, Registro de Atención Comunitaria,</t>
        </r>
        <r>
          <rPr>
            <sz val="9"/>
            <color indexed="81"/>
            <rFont val="Tahoma"/>
            <family val="2"/>
          </rPr>
          <t xml:space="preserve"> la </t>
        </r>
        <r>
          <rPr>
            <b/>
            <sz val="9"/>
            <color indexed="81"/>
            <rFont val="Tahoma"/>
            <family val="2"/>
          </rPr>
          <t>Atención este en estado Complementada</t>
        </r>
        <r>
          <rPr>
            <sz val="9"/>
            <color indexed="81"/>
            <rFont val="Tahoma"/>
            <family val="2"/>
          </rPr>
          <t xml:space="preserve"> con la siguiente actividad </t>
        </r>
        <r>
          <rPr>
            <b/>
            <sz val="9"/>
            <color indexed="81"/>
            <rFont val="Tahoma"/>
            <family val="2"/>
          </rPr>
          <t>“Otras Visitas Integrales A Lugar de Trabajo (Comunitaria)".
o
En Módulo Atención, Registro de Atención Grupal, la atención este en estado complementada con la siguiente 
Actividad “Otras Visitas Integrales A Lugar de Trabajo (Grupal)”.
o
En Módulo Box, Registro de Atención Individual, la atención este en estado completada con la siguiente 
Actividad “Otras Visitas Integrales A Lugar de Trabajo (Individual)”.</t>
        </r>
      </text>
    </comment>
    <comment ref="E53" authorId="4" shapeId="0">
      <text>
        <r>
          <rPr>
            <sz val="9"/>
            <color indexed="81"/>
            <rFont val="Tahoma"/>
            <family val="2"/>
          </rPr>
          <t xml:space="preserve">Este dato aparecerá luego de que, en la </t>
        </r>
        <r>
          <rPr>
            <b/>
            <sz val="9"/>
            <color indexed="81"/>
            <rFont val="Tahoma"/>
            <family val="2"/>
          </rPr>
          <t>atención Registrada en el módulo de Atención, Registro de Atención Comunitaria, la Atención este en estado Complementada</t>
        </r>
        <r>
          <rPr>
            <sz val="9"/>
            <color indexed="81"/>
            <rFont val="Tahoma"/>
            <family val="2"/>
          </rPr>
          <t xml:space="preserve"> con la siguiente actividad</t>
        </r>
        <r>
          <rPr>
            <b/>
            <sz val="9"/>
            <color indexed="81"/>
            <rFont val="Tahoma"/>
            <family val="2"/>
          </rPr>
          <t xml:space="preserve"> “Otras Visitas Integrales A Lugar de Trabajo (Comunitaria)".</t>
        </r>
        <r>
          <rPr>
            <sz val="9"/>
            <color indexed="81"/>
            <rFont val="Tahoma"/>
            <family val="2"/>
          </rPr>
          <t xml:space="preserve">
</t>
        </r>
        <r>
          <rPr>
            <b/>
            <sz val="9"/>
            <color indexed="81"/>
            <rFont val="Tahoma"/>
            <family val="2"/>
          </rPr>
          <t>o</t>
        </r>
        <r>
          <rPr>
            <sz val="9"/>
            <color indexed="81"/>
            <rFont val="Tahoma"/>
            <family val="2"/>
          </rPr>
          <t xml:space="preserve">
</t>
        </r>
        <r>
          <rPr>
            <b/>
            <sz val="9"/>
            <color indexed="81"/>
            <rFont val="Tahoma"/>
            <family val="2"/>
          </rPr>
          <t>En Módulo Atención, Registro de Atención Grupal, la atención este en estado complementada con la siguiente 
Actividad “Otras Visitas Integrales A Lugar de Trabajo (Grupal)”.
o
En Módulo Box, Registro de Atención Individual, la atención este en estado completada con la siguiente 
Actividad “Otras Visitas Integrales A Lugar de Trabajo (Individual)”.</t>
        </r>
        <r>
          <rPr>
            <sz val="9"/>
            <color indexed="81"/>
            <rFont val="Tahoma"/>
            <family val="2"/>
          </rPr>
          <t xml:space="preserve">
Además, si asiste más de un profesional debe utilizar la opción del </t>
        </r>
        <r>
          <rPr>
            <b/>
            <sz val="9"/>
            <color indexed="81"/>
            <rFont val="Tahoma"/>
            <family val="2"/>
          </rPr>
          <t xml:space="preserve">Multiprofesional </t>
        </r>
        <r>
          <rPr>
            <sz val="9"/>
            <color indexed="81"/>
            <rFont val="Tahoma"/>
            <family val="2"/>
          </rPr>
          <t xml:space="preserve">para registrar el nombre de los acompañantes.
</t>
        </r>
      </text>
    </comment>
    <comment ref="F53" authorId="4" shapeId="0">
      <text>
        <r>
          <rPr>
            <sz val="9"/>
            <color indexed="81"/>
            <rFont val="Tahoma"/>
            <family val="2"/>
          </rPr>
          <t xml:space="preserve">Este dato aparecerá luego de que, en la </t>
        </r>
        <r>
          <rPr>
            <b/>
            <sz val="9"/>
            <color indexed="81"/>
            <rFont val="Tahoma"/>
            <family val="2"/>
          </rPr>
          <t>atención Registrada en el módulo de Atención, Registro de Atención Comunitaria, la Atención este en estado Complementada</t>
        </r>
        <r>
          <rPr>
            <sz val="9"/>
            <color indexed="81"/>
            <rFont val="Tahoma"/>
            <family val="2"/>
          </rPr>
          <t xml:space="preserve"> con la siguiente actividad</t>
        </r>
        <r>
          <rPr>
            <b/>
            <sz val="9"/>
            <color indexed="81"/>
            <rFont val="Tahoma"/>
            <family val="2"/>
          </rPr>
          <t xml:space="preserve"> “Otras Visitas Integrales A Lugar de Trabajo (Comunitaria)".</t>
        </r>
        <r>
          <rPr>
            <sz val="9"/>
            <color indexed="81"/>
            <rFont val="Tahoma"/>
            <family val="2"/>
          </rPr>
          <t xml:space="preserve">
</t>
        </r>
        <r>
          <rPr>
            <b/>
            <sz val="9"/>
            <color indexed="81"/>
            <rFont val="Tahoma"/>
            <family val="2"/>
          </rPr>
          <t>o</t>
        </r>
        <r>
          <rPr>
            <sz val="9"/>
            <color indexed="81"/>
            <rFont val="Tahoma"/>
            <family val="2"/>
          </rPr>
          <t xml:space="preserve">
</t>
        </r>
        <r>
          <rPr>
            <b/>
            <sz val="9"/>
            <color indexed="81"/>
            <rFont val="Tahoma"/>
            <family val="2"/>
          </rPr>
          <t>En Módulo Atención, Registro de Atención Grupal, la atención este en estado complementada con la siguiente 
Actividad “Otras Visitas Integrales A Lugar de Trabajo (Grupal)”.
o
En Módulo Box, Registro de Atención Individual, la atención este en estado completada con la siguiente 
Actividad “Otras Visitas Integrales A Lugar de Trabajo (Individual)”.</t>
        </r>
        <r>
          <rPr>
            <sz val="9"/>
            <color indexed="81"/>
            <rFont val="Tahoma"/>
            <family val="2"/>
          </rPr>
          <t xml:space="preserve">
Además, si asiste más de un profesional debe utilizar la opción del </t>
        </r>
        <r>
          <rPr>
            <b/>
            <sz val="9"/>
            <color indexed="81"/>
            <rFont val="Tahoma"/>
            <family val="2"/>
          </rPr>
          <t xml:space="preserve">Multiprofesional </t>
        </r>
        <r>
          <rPr>
            <sz val="9"/>
            <color indexed="81"/>
            <rFont val="Tahoma"/>
            <family val="2"/>
          </rPr>
          <t xml:space="preserve">para registrar el nombre de los acompañantes.
</t>
        </r>
      </text>
    </comment>
    <comment ref="H53" authorId="4" shapeId="0">
      <text>
        <r>
          <rPr>
            <sz val="9"/>
            <color indexed="81"/>
            <rFont val="Tahoma"/>
            <family val="2"/>
          </rPr>
          <t xml:space="preserve">Este dato aparecerá luego de que, en la </t>
        </r>
        <r>
          <rPr>
            <b/>
            <sz val="9"/>
            <color indexed="81"/>
            <rFont val="Tahoma"/>
            <family val="2"/>
          </rPr>
          <t>atención Registrada en el módulo de Atención, Registro de Atención Comunitaria, la Atención este en estado Complementada</t>
        </r>
        <r>
          <rPr>
            <sz val="9"/>
            <color indexed="81"/>
            <rFont val="Tahoma"/>
            <family val="2"/>
          </rPr>
          <t xml:space="preserve"> con la siguiente actividad</t>
        </r>
        <r>
          <rPr>
            <b/>
            <sz val="9"/>
            <color indexed="81"/>
            <rFont val="Tahoma"/>
            <family val="2"/>
          </rPr>
          <t xml:space="preserve"> “Otras Visitas Integrales A Lugar de Trabajo (Comunitaria)".</t>
        </r>
        <r>
          <rPr>
            <sz val="9"/>
            <color indexed="81"/>
            <rFont val="Tahoma"/>
            <family val="2"/>
          </rPr>
          <t xml:space="preserve">
</t>
        </r>
        <r>
          <rPr>
            <b/>
            <sz val="9"/>
            <color indexed="81"/>
            <rFont val="Tahoma"/>
            <family val="2"/>
          </rPr>
          <t>o</t>
        </r>
        <r>
          <rPr>
            <sz val="9"/>
            <color indexed="81"/>
            <rFont val="Tahoma"/>
            <family val="2"/>
          </rPr>
          <t xml:space="preserve">
</t>
        </r>
        <r>
          <rPr>
            <b/>
            <sz val="9"/>
            <color indexed="81"/>
            <rFont val="Tahoma"/>
            <family val="2"/>
          </rPr>
          <t>En Módulo Atención, Registro de Atención Grupal, la atención este en estado complementada con la siguiente 
Actividad “Otras Visitas Integrales A Lugar de Trabajo (Grupal)”.
o
En Módulo Box, Registro de Atención Individual, la atención este en estado completada con la siguiente 
Actividad “Otras Visitas Integrales A Lugar de Trabajo (Individual)”.</t>
        </r>
        <r>
          <rPr>
            <sz val="9"/>
            <color indexed="81"/>
            <rFont val="Tahoma"/>
            <family val="2"/>
          </rPr>
          <t xml:space="preserve">
</t>
        </r>
        <r>
          <rPr>
            <b/>
            <sz val="9"/>
            <color indexed="81"/>
            <rFont val="Tahoma"/>
            <family val="2"/>
          </rPr>
          <t xml:space="preserve">
La atención debe ser ingresada por un Facilitador Intercultural</t>
        </r>
        <r>
          <rPr>
            <sz val="9"/>
            <color indexed="81"/>
            <rFont val="Tahoma"/>
            <family val="2"/>
          </rPr>
          <t xml:space="preserve">
</t>
        </r>
      </text>
    </comment>
    <comment ref="I53" authorId="4" shapeId="0">
      <text>
        <r>
          <rPr>
            <sz val="9"/>
            <color indexed="81"/>
            <rFont val="Tahoma"/>
            <family val="2"/>
          </rPr>
          <t xml:space="preserve">Este dato aparecerá luego de que, en la </t>
        </r>
        <r>
          <rPr>
            <b/>
            <sz val="9"/>
            <color indexed="81"/>
            <rFont val="Tahoma"/>
            <family val="2"/>
          </rPr>
          <t>atención Registrada en el módulo de Atención, Registro de Atención Comunitaria, la Atención este en estado Complementada</t>
        </r>
        <r>
          <rPr>
            <sz val="9"/>
            <color indexed="81"/>
            <rFont val="Tahoma"/>
            <family val="2"/>
          </rPr>
          <t xml:space="preserve"> con la siguiente actividad</t>
        </r>
        <r>
          <rPr>
            <b/>
            <sz val="9"/>
            <color indexed="81"/>
            <rFont val="Tahoma"/>
            <family val="2"/>
          </rPr>
          <t xml:space="preserve"> “Otras Visitas Integrales A Lugar de Trabajo (Comunitaria)".</t>
        </r>
        <r>
          <rPr>
            <sz val="9"/>
            <color indexed="81"/>
            <rFont val="Tahoma"/>
            <family val="2"/>
          </rPr>
          <t xml:space="preserve">
</t>
        </r>
        <r>
          <rPr>
            <b/>
            <sz val="9"/>
            <color indexed="81"/>
            <rFont val="Tahoma"/>
            <family val="2"/>
          </rPr>
          <t>o</t>
        </r>
        <r>
          <rPr>
            <sz val="9"/>
            <color indexed="81"/>
            <rFont val="Tahoma"/>
            <family val="2"/>
          </rPr>
          <t xml:space="preserve">
</t>
        </r>
        <r>
          <rPr>
            <b/>
            <sz val="9"/>
            <color indexed="81"/>
            <rFont val="Tahoma"/>
            <family val="2"/>
          </rPr>
          <t>En Módulo Atención, Registro de Atención Grupal, la atención este en estado complementada con la siguiente 
Actividad “Otras Visitas Integrales A Lugar de Trabajo (Grupal)”.
o
En Módulo Box, Registro de Atención Individual, la atención este en estado completada con la siguiente 
Actividad “Otras Visitas Integrales A Lugar de Trabajo (Individual)”.</t>
        </r>
        <r>
          <rPr>
            <sz val="9"/>
            <color indexed="81"/>
            <rFont val="Tahoma"/>
            <family val="2"/>
          </rPr>
          <t xml:space="preserve">
</t>
        </r>
        <r>
          <rPr>
            <b/>
            <sz val="9"/>
            <color indexed="81"/>
            <rFont val="Tahoma"/>
            <family val="2"/>
          </rPr>
          <t>La atención debe ser ingresada por un Agente Comunitario</t>
        </r>
      </text>
    </comment>
    <comment ref="D54" authorId="4" shapeId="0">
      <text>
        <r>
          <rPr>
            <sz val="9"/>
            <color indexed="81"/>
            <rFont val="Tahoma"/>
            <family val="2"/>
          </rPr>
          <t xml:space="preserve">Este dato aparecerá luego de que, en la atención </t>
        </r>
        <r>
          <rPr>
            <b/>
            <sz val="9"/>
            <color indexed="81"/>
            <rFont val="Tahoma"/>
            <family val="2"/>
          </rPr>
          <t xml:space="preserve">Registrada en el módulo de Atención, Registro de Atención Comunitaria, la Atención este en estado complementada </t>
        </r>
        <r>
          <rPr>
            <sz val="9"/>
            <color indexed="81"/>
            <rFont val="Tahoma"/>
            <family val="2"/>
          </rPr>
          <t>con la siguiente actividad</t>
        </r>
        <r>
          <rPr>
            <b/>
            <sz val="9"/>
            <color indexed="81"/>
            <rFont val="Tahoma"/>
            <family val="2"/>
          </rPr>
          <t xml:space="preserve"> “Otras Visitas Integrales A Colegio, Salas Cuna, Jardin Infantil (Comunitaria)”.
o
En Módulo Atención, Registro de Atención Grupal, la atención este en estado complementada con la siguiente 
Actividad “Otras Visitas Integrales A Colegio, Salas Cuna, Jardin Infantil (Grupal)”.
o
En Módulo Box, Registro de Atención Individual, la atención este en estado completada con la siguiente 
Actividad “Otras Visitas Integrales A Colegio, Salas Cuna, Jardin Infantil (Individual)”.</t>
        </r>
      </text>
    </comment>
    <comment ref="E54" authorId="4" shapeId="0">
      <text>
        <r>
          <rPr>
            <sz val="9"/>
            <color indexed="81"/>
            <rFont val="Tahoma"/>
            <family val="2"/>
          </rPr>
          <t xml:space="preserve">Este dato aparecerá luego de que, en la atención </t>
        </r>
        <r>
          <rPr>
            <b/>
            <sz val="9"/>
            <color indexed="81"/>
            <rFont val="Tahoma"/>
            <family val="2"/>
          </rPr>
          <t xml:space="preserve">Registrada en el módulo de Atención, Registro de Atención Comunitaria, la Atención este en estado complementada </t>
        </r>
        <r>
          <rPr>
            <sz val="9"/>
            <color indexed="81"/>
            <rFont val="Tahoma"/>
            <family val="2"/>
          </rPr>
          <t>con la siguiente actividad</t>
        </r>
        <r>
          <rPr>
            <b/>
            <sz val="9"/>
            <color indexed="81"/>
            <rFont val="Tahoma"/>
            <family val="2"/>
          </rPr>
          <t xml:space="preserve"> “Otras Visitas Integrales A Colegio, Salas Cuna, Jardin Infantil (Comunitaria)”.
o
En Módulo Atención, Registro de Atención Grupal, la atención este en estado complementada con la siguiente 
Actividad “Otras Visitas Integrales A Colegio, Salas Cuna, Jardin Infantil (Grupal)”.
o
En Módulo Box, Registro de Atención Individual, la atención este en estado completada con la siguiente 
Actividad “Otras Visitas Integrales A Colegio, Salas Cuna, Jardin Infantil (Individual)”.
</t>
        </r>
        <r>
          <rPr>
            <sz val="9"/>
            <color indexed="81"/>
            <rFont val="Tahoma"/>
            <family val="2"/>
          </rPr>
          <t xml:space="preserve">Además, si asiste más de un profesional debe utilizar la opción del </t>
        </r>
        <r>
          <rPr>
            <b/>
            <sz val="9"/>
            <color indexed="81"/>
            <rFont val="Tahoma"/>
            <family val="2"/>
          </rPr>
          <t>Multiprofesional</t>
        </r>
        <r>
          <rPr>
            <sz val="9"/>
            <color indexed="81"/>
            <rFont val="Tahoma"/>
            <family val="2"/>
          </rPr>
          <t xml:space="preserve"> para registrar el nombre de los acompañantes.</t>
        </r>
      </text>
    </comment>
    <comment ref="F54" authorId="4" shapeId="0">
      <text>
        <r>
          <rPr>
            <sz val="9"/>
            <color indexed="81"/>
            <rFont val="Tahoma"/>
            <family val="2"/>
          </rPr>
          <t xml:space="preserve">Este dato aparecerá luego de que, en la atención </t>
        </r>
        <r>
          <rPr>
            <b/>
            <sz val="9"/>
            <color indexed="81"/>
            <rFont val="Tahoma"/>
            <family val="2"/>
          </rPr>
          <t xml:space="preserve">Registrada en el módulo de Atención, Registro de Atención Comunitaria, la Atención este en estado complementada </t>
        </r>
        <r>
          <rPr>
            <sz val="9"/>
            <color indexed="81"/>
            <rFont val="Tahoma"/>
            <family val="2"/>
          </rPr>
          <t>con la siguiente actividad</t>
        </r>
        <r>
          <rPr>
            <b/>
            <sz val="9"/>
            <color indexed="81"/>
            <rFont val="Tahoma"/>
            <family val="2"/>
          </rPr>
          <t xml:space="preserve"> “Otras Visitas Integrales A Colegio, Salas Cuna, Jardin Infantil (Comunitaria)”.
o
En Módulo Atención, Registro de Atención Grupal, la atención este en estado complementada con la siguiente 
Actividad “Otras Visitas Integrales A Colegio, Salas Cuna, Jardin Infantil (Grupal)”.
o
En Módulo Box, Registro de Atención Individual, la atención este en estado completada con la siguiente 
Actividad “Otras Visitas Integrales A Colegio, Salas Cuna, Jardin Infantil (Individual)”.
</t>
        </r>
        <r>
          <rPr>
            <sz val="9"/>
            <color indexed="81"/>
            <rFont val="Tahoma"/>
            <family val="2"/>
          </rPr>
          <t xml:space="preserve">Además, si asiste más de un profesional debe utilizar la opción del </t>
        </r>
        <r>
          <rPr>
            <b/>
            <sz val="9"/>
            <color indexed="81"/>
            <rFont val="Tahoma"/>
            <family val="2"/>
          </rPr>
          <t>Multiprofesional</t>
        </r>
        <r>
          <rPr>
            <sz val="9"/>
            <color indexed="81"/>
            <rFont val="Tahoma"/>
            <family val="2"/>
          </rPr>
          <t xml:space="preserve"> para registrar el nombre de los acompañantes.</t>
        </r>
      </text>
    </comment>
    <comment ref="H54" authorId="4" shapeId="0">
      <text>
        <r>
          <rPr>
            <sz val="9"/>
            <color indexed="81"/>
            <rFont val="Tahoma"/>
            <family val="2"/>
          </rPr>
          <t xml:space="preserve">Este dato aparecerá luego de que, en la atención </t>
        </r>
        <r>
          <rPr>
            <b/>
            <sz val="9"/>
            <color indexed="81"/>
            <rFont val="Tahoma"/>
            <family val="2"/>
          </rPr>
          <t xml:space="preserve">Registrada en el módulo de Atención, Registro de Atención Comunitaria, la Atención este en estado complementada </t>
        </r>
        <r>
          <rPr>
            <sz val="9"/>
            <color indexed="81"/>
            <rFont val="Tahoma"/>
            <family val="2"/>
          </rPr>
          <t>con la siguiente actividad</t>
        </r>
        <r>
          <rPr>
            <b/>
            <sz val="9"/>
            <color indexed="81"/>
            <rFont val="Tahoma"/>
            <family val="2"/>
          </rPr>
          <t xml:space="preserve"> “Otras Visitas Integrales A Colegio, Salas Cuna, Jardin Infantil (Comunitaria)”.
o
En Módulo Atención, Registro de Atención Grupal, la atención este en estado complementada con la siguiente 
Actividad “Otras Visitas Integrales A Colegio, Salas Cuna, Jardin Infantil (Grupal)”.
o
En Módulo Box, Registro de Atención Individual, la atención este en estado completada con la siguiente 
Actividad “Otras Visitas Integrales A Colegio, Salas Cuna, Jardin Infantil (Individual)”.
La atención debe ser ingresada por un Facilitador Intercultural</t>
        </r>
      </text>
    </comment>
    <comment ref="I54" authorId="4" shapeId="0">
      <text>
        <r>
          <rPr>
            <sz val="9"/>
            <color indexed="81"/>
            <rFont val="Tahoma"/>
            <family val="2"/>
          </rPr>
          <t xml:space="preserve">Este dato aparecerá luego de que, en la atención </t>
        </r>
        <r>
          <rPr>
            <b/>
            <sz val="9"/>
            <color indexed="81"/>
            <rFont val="Tahoma"/>
            <family val="2"/>
          </rPr>
          <t xml:space="preserve">Registrada en el módulo de Atención, Registro de Atención Comunitaria, la Atención este en estado complementada </t>
        </r>
        <r>
          <rPr>
            <sz val="9"/>
            <color indexed="81"/>
            <rFont val="Tahoma"/>
            <family val="2"/>
          </rPr>
          <t>con la siguiente actividad</t>
        </r>
        <r>
          <rPr>
            <b/>
            <sz val="9"/>
            <color indexed="81"/>
            <rFont val="Tahoma"/>
            <family val="2"/>
          </rPr>
          <t xml:space="preserve"> “Otras Visitas Integrales A Colegio, Salas Cuna, Jardin Infantil (Comunitaria)”.
o
En Módulo Atención, Registro de Atención Grupal, la atención este en estado complementada con la siguiente 
Actividad “Otras Visitas Integrales A Colegio, Salas Cuna, Jardin Infantil (Grupal)”.
o
En Módulo Box, Registro de Atención Individual, la atención este en estado completada con la siguiente 
Actividad “Otras Visitas Integrales A Colegio, Salas Cuna, Jardin Infantil (Individual)”.
La atención debe ser ingresada por un Agente Comunitario</t>
        </r>
      </text>
    </comment>
    <comment ref="D55" authorId="4" shapeId="0">
      <text>
        <r>
          <rPr>
            <sz val="9"/>
            <color indexed="81"/>
            <rFont val="Tahoma"/>
            <family val="2"/>
          </rPr>
          <t xml:space="preserve">Este dato aparecerá luego de que, en la atención Registrada en el </t>
        </r>
        <r>
          <rPr>
            <b/>
            <sz val="9"/>
            <color indexed="81"/>
            <rFont val="Tahoma"/>
            <family val="2"/>
          </rPr>
          <t>Módulo de Atención, Registro de Atención Comunitaria,</t>
        </r>
        <r>
          <rPr>
            <sz val="9"/>
            <color indexed="81"/>
            <rFont val="Tahoma"/>
            <family val="2"/>
          </rPr>
          <t xml:space="preserve"> la Atención este en </t>
        </r>
        <r>
          <rPr>
            <b/>
            <sz val="9"/>
            <color indexed="81"/>
            <rFont val="Tahoma"/>
            <family val="2"/>
          </rPr>
          <t xml:space="preserve">estado complementada </t>
        </r>
        <r>
          <rPr>
            <sz val="9"/>
            <color indexed="81"/>
            <rFont val="Tahoma"/>
            <family val="2"/>
          </rPr>
          <t>con la siguiente actividad “</t>
        </r>
        <r>
          <rPr>
            <b/>
            <sz val="9"/>
            <color indexed="81"/>
            <rFont val="Tahoma"/>
            <family val="2"/>
          </rPr>
          <t>Otras Visitas Integrales A Grupo Comunitario (Comunitaria)”.
o
En Módulo Atención, Registro de Atención Grupal, la atención este en estado complementada con la siguiente 
Actividad ““Otras Visitas Integrales A Grupo Comunitario (Grupal)”.
o
En Módulo Box, Registro de Atención Individual, la atención este en estado completada con la siguiente 
Actividad ““Otras Visitas Integrales A Grupo Comunitario (Individual)”.</t>
        </r>
      </text>
    </comment>
    <comment ref="E55" authorId="4" shapeId="0">
      <text>
        <r>
          <rPr>
            <sz val="9"/>
            <color indexed="81"/>
            <rFont val="Tahoma"/>
            <family val="2"/>
          </rPr>
          <t xml:space="preserve">Este dato aparecerá luego de que, en la atención Registrada en el </t>
        </r>
        <r>
          <rPr>
            <b/>
            <sz val="9"/>
            <color indexed="81"/>
            <rFont val="Tahoma"/>
            <family val="2"/>
          </rPr>
          <t>Módulo de Atención, Registro de Atención Comunitaria,</t>
        </r>
        <r>
          <rPr>
            <sz val="9"/>
            <color indexed="81"/>
            <rFont val="Tahoma"/>
            <family val="2"/>
          </rPr>
          <t xml:space="preserve"> la Atención este en </t>
        </r>
        <r>
          <rPr>
            <b/>
            <sz val="9"/>
            <color indexed="81"/>
            <rFont val="Tahoma"/>
            <family val="2"/>
          </rPr>
          <t xml:space="preserve">estado complementada </t>
        </r>
        <r>
          <rPr>
            <sz val="9"/>
            <color indexed="81"/>
            <rFont val="Tahoma"/>
            <family val="2"/>
          </rPr>
          <t>con la siguiente actividad “</t>
        </r>
        <r>
          <rPr>
            <b/>
            <sz val="9"/>
            <color indexed="81"/>
            <rFont val="Tahoma"/>
            <family val="2"/>
          </rPr>
          <t xml:space="preserve">Otras Visitas Integrales A Grupo Comunitario (Comunitaria)”.
o
En Módulo Atención, Registro de Atención Grupal, la atención este en estado complementada con la siguiente 
Actividad ““Otras Visitas Integrales A Grupo Comunitario (Grupal)”.
o
En Módulo Box, Registro de Atención Individual, la atención este en estado completada con la siguiente 
Actividad ““Otras Visitas Integrales A Grupo Comunitario (Individual)”.
</t>
        </r>
        <r>
          <rPr>
            <sz val="9"/>
            <color indexed="81"/>
            <rFont val="Tahoma"/>
            <family val="2"/>
          </rPr>
          <t xml:space="preserve">Además, si asiste más de un profesional debe utilizar la opción del </t>
        </r>
        <r>
          <rPr>
            <b/>
            <sz val="9"/>
            <color indexed="81"/>
            <rFont val="Tahoma"/>
            <family val="2"/>
          </rPr>
          <t xml:space="preserve">Multiprofesional </t>
        </r>
        <r>
          <rPr>
            <sz val="9"/>
            <color indexed="81"/>
            <rFont val="Tahoma"/>
            <family val="2"/>
          </rPr>
          <t>para registrar el nombre de los acompañantes.</t>
        </r>
      </text>
    </comment>
    <comment ref="F55" authorId="4" shapeId="0">
      <text>
        <r>
          <rPr>
            <sz val="9"/>
            <color indexed="81"/>
            <rFont val="Tahoma"/>
            <family val="2"/>
          </rPr>
          <t xml:space="preserve">Este dato aparecerá luego de que, en la atención Registrada en el </t>
        </r>
        <r>
          <rPr>
            <b/>
            <sz val="9"/>
            <color indexed="81"/>
            <rFont val="Tahoma"/>
            <family val="2"/>
          </rPr>
          <t>Módulo de Atención, Registro de Atención Comunitaria,</t>
        </r>
        <r>
          <rPr>
            <sz val="9"/>
            <color indexed="81"/>
            <rFont val="Tahoma"/>
            <family val="2"/>
          </rPr>
          <t xml:space="preserve"> la Atención este en </t>
        </r>
        <r>
          <rPr>
            <b/>
            <sz val="9"/>
            <color indexed="81"/>
            <rFont val="Tahoma"/>
            <family val="2"/>
          </rPr>
          <t xml:space="preserve">estado complementada </t>
        </r>
        <r>
          <rPr>
            <sz val="9"/>
            <color indexed="81"/>
            <rFont val="Tahoma"/>
            <family val="2"/>
          </rPr>
          <t>con la siguiente actividad “</t>
        </r>
        <r>
          <rPr>
            <b/>
            <sz val="9"/>
            <color indexed="81"/>
            <rFont val="Tahoma"/>
            <family val="2"/>
          </rPr>
          <t xml:space="preserve">Otras Visitas Integrales A Grupo Comunitario (Comunitaria)”.
o
En Módulo Atención, Registro de Atención Grupal, la atención este en estado complementada con la siguiente 
Actividad ““Otras Visitas Integrales A Grupo Comunitario (Grupal)”.
o
En Módulo Box, Registro de Atención Individual, la atención este en estado completada con la siguiente 
Actividad ““Otras Visitas Integrales A Grupo Comunitario (Individual)”.
</t>
        </r>
        <r>
          <rPr>
            <sz val="9"/>
            <color indexed="81"/>
            <rFont val="Tahoma"/>
            <family val="2"/>
          </rPr>
          <t xml:space="preserve">Además, si asiste más de un profesional debe utilizar la opción del </t>
        </r>
        <r>
          <rPr>
            <b/>
            <sz val="9"/>
            <color indexed="81"/>
            <rFont val="Tahoma"/>
            <family val="2"/>
          </rPr>
          <t xml:space="preserve">Multiprofesional </t>
        </r>
        <r>
          <rPr>
            <sz val="9"/>
            <color indexed="81"/>
            <rFont val="Tahoma"/>
            <family val="2"/>
          </rPr>
          <t>para registrar el nombre de los acompañantes.</t>
        </r>
      </text>
    </comment>
    <comment ref="H55" authorId="4" shapeId="0">
      <text>
        <r>
          <rPr>
            <sz val="9"/>
            <color indexed="81"/>
            <rFont val="Tahoma"/>
            <family val="2"/>
          </rPr>
          <t xml:space="preserve">Este dato aparecerá luego de que, en la atención Registrada en el </t>
        </r>
        <r>
          <rPr>
            <b/>
            <sz val="9"/>
            <color indexed="81"/>
            <rFont val="Tahoma"/>
            <family val="2"/>
          </rPr>
          <t>Módulo de Atención, Registro de Atención Comunitaria,</t>
        </r>
        <r>
          <rPr>
            <sz val="9"/>
            <color indexed="81"/>
            <rFont val="Tahoma"/>
            <family val="2"/>
          </rPr>
          <t xml:space="preserve"> la Atención este en </t>
        </r>
        <r>
          <rPr>
            <b/>
            <sz val="9"/>
            <color indexed="81"/>
            <rFont val="Tahoma"/>
            <family val="2"/>
          </rPr>
          <t xml:space="preserve">estado complementada </t>
        </r>
        <r>
          <rPr>
            <sz val="9"/>
            <color indexed="81"/>
            <rFont val="Tahoma"/>
            <family val="2"/>
          </rPr>
          <t>con la siguiente actividad “</t>
        </r>
        <r>
          <rPr>
            <b/>
            <sz val="9"/>
            <color indexed="81"/>
            <rFont val="Tahoma"/>
            <family val="2"/>
          </rPr>
          <t>Otras Visitas Integrales A Grupo Comunitario (Comunitaria)”.
o
En Módulo Atención, Registro de Atención Grupal, la atención este en estado complementada con la siguiente 
Actividad ““Otras Visitas Integrales A Grupo Comunitario (Grupal)”.
o
En Módulo Box, Registro de Atención Individual, la atención este en estado completada con la siguiente 
Actividad ““Otras Visitas Integrales A Grupo Comunitario (Individual)”.
La atención debe ser ingresada por un Facilitador Intercultural</t>
        </r>
      </text>
    </comment>
    <comment ref="I55" authorId="4" shapeId="0">
      <text>
        <r>
          <rPr>
            <sz val="9"/>
            <color indexed="81"/>
            <rFont val="Tahoma"/>
            <family val="2"/>
          </rPr>
          <t xml:space="preserve">Este dato aparecerá luego de que, en la atención Registrada en el </t>
        </r>
        <r>
          <rPr>
            <b/>
            <sz val="9"/>
            <color indexed="81"/>
            <rFont val="Tahoma"/>
            <family val="2"/>
          </rPr>
          <t>Módulo de Atención, Registro de Atención Comunitaria,</t>
        </r>
        <r>
          <rPr>
            <sz val="9"/>
            <color indexed="81"/>
            <rFont val="Tahoma"/>
            <family val="2"/>
          </rPr>
          <t xml:space="preserve"> la Atención este en </t>
        </r>
        <r>
          <rPr>
            <b/>
            <sz val="9"/>
            <color indexed="81"/>
            <rFont val="Tahoma"/>
            <family val="2"/>
          </rPr>
          <t xml:space="preserve">estado complementada </t>
        </r>
        <r>
          <rPr>
            <sz val="9"/>
            <color indexed="81"/>
            <rFont val="Tahoma"/>
            <family val="2"/>
          </rPr>
          <t>con la siguiente actividad “</t>
        </r>
        <r>
          <rPr>
            <b/>
            <sz val="9"/>
            <color indexed="81"/>
            <rFont val="Tahoma"/>
            <family val="2"/>
          </rPr>
          <t>Otras Visitas Integrales A Grupo Comunitario (Comunitaria)”.
o
En Módulo Atención, Registro de Atención Grupal, la atención este en estado complementada con la siguiente 
Actividad ““Otras Visitas Integrales A Grupo Comunitario (Grupal)”.
o
En Módulo Box, Registro de Atención Individual, la atención este en estado completada con la siguiente 
Actividad ““Otras Visitas Integrales A Grupo Comunitario (Individual)”.
La atención debe ser ingresada por un Agente Comunitario</t>
        </r>
      </text>
    </comment>
    <comment ref="D56" authorId="4" shapeId="0">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actividad </t>
        </r>
        <r>
          <rPr>
            <b/>
            <sz val="9"/>
            <color indexed="81"/>
            <rFont val="Tahoma"/>
            <family val="2"/>
          </rPr>
          <t xml:space="preserve">“Visita Integral de Salud Mental A domicilio (Individual)”.
</t>
        </r>
        <r>
          <rPr>
            <sz val="9"/>
            <color indexed="81"/>
            <rFont val="Tahoma"/>
            <family val="2"/>
          </rPr>
          <t xml:space="preserve">
O
Este dato aparecerá luego de que, en la atención </t>
        </r>
        <r>
          <rPr>
            <b/>
            <sz val="9"/>
            <color indexed="81"/>
            <rFont val="Tahoma"/>
            <family val="2"/>
          </rPr>
          <t>Registrada en el módulo de Atención, Registro de Atención Grupal,</t>
        </r>
        <r>
          <rPr>
            <sz val="9"/>
            <color indexed="81"/>
            <rFont val="Tahoma"/>
            <family val="2"/>
          </rPr>
          <t xml:space="preserve"> la Atención este en estado complementada con la siguiente actividad </t>
        </r>
        <r>
          <rPr>
            <b/>
            <sz val="9"/>
            <color indexed="81"/>
            <rFont val="Tahoma"/>
            <family val="2"/>
          </rPr>
          <t>“Visita Integral de Salud Mental A domicilio (Grupal)”.</t>
        </r>
        <r>
          <rPr>
            <sz val="9"/>
            <color indexed="81"/>
            <rFont val="Tahoma"/>
            <family val="2"/>
          </rPr>
          <t xml:space="preserve">
</t>
        </r>
        <r>
          <rPr>
            <b/>
            <sz val="9"/>
            <color indexed="81"/>
            <rFont val="Tahoma"/>
            <family val="2"/>
          </rPr>
          <t>Solo serán contabilizados los establecimientos (nodos): 
- Consultorio General Urbano
- Consultorio General Rural
- COSAM</t>
        </r>
        <r>
          <rPr>
            <sz val="9"/>
            <color indexed="81"/>
            <rFont val="Tahoma"/>
            <family val="2"/>
          </rPr>
          <t xml:space="preserve">
</t>
        </r>
      </text>
    </comment>
    <comment ref="E56" authorId="4" shapeId="0">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actividad </t>
        </r>
        <r>
          <rPr>
            <b/>
            <sz val="9"/>
            <color indexed="81"/>
            <rFont val="Tahoma"/>
            <family val="2"/>
          </rPr>
          <t>“Visita Integral de Salud Mental A domicilio (Individual)”.</t>
        </r>
        <r>
          <rPr>
            <sz val="9"/>
            <color indexed="81"/>
            <rFont val="Tahoma"/>
            <family val="2"/>
          </rPr>
          <t xml:space="preserve">
O
Este dato aparecerá luego de que, en la atención</t>
        </r>
        <r>
          <rPr>
            <b/>
            <sz val="9"/>
            <color indexed="81"/>
            <rFont val="Tahoma"/>
            <family val="2"/>
          </rPr>
          <t xml:space="preserve"> Registrada en el módulo de Atención, Registro de Atención Grupal,</t>
        </r>
        <r>
          <rPr>
            <sz val="9"/>
            <color indexed="81"/>
            <rFont val="Tahoma"/>
            <family val="2"/>
          </rPr>
          <t xml:space="preserve"> la Atención este en estado complementada con la siguiente actividad</t>
        </r>
        <r>
          <rPr>
            <b/>
            <sz val="9"/>
            <color indexed="81"/>
            <rFont val="Tahoma"/>
            <family val="2"/>
          </rPr>
          <t xml:space="preserve"> “Visita Integral de Salud Mental A domicilio (Grupal)”.</t>
        </r>
        <r>
          <rPr>
            <sz val="9"/>
            <color indexed="81"/>
            <rFont val="Tahoma"/>
            <family val="2"/>
          </rPr>
          <t xml:space="preserve">
Y
Además, si asiste más de un profesional debe utilizar la opción del </t>
        </r>
        <r>
          <rPr>
            <b/>
            <sz val="9"/>
            <color indexed="81"/>
            <rFont val="Tahoma"/>
            <family val="2"/>
          </rPr>
          <t>Multiprofesional</t>
        </r>
        <r>
          <rPr>
            <sz val="9"/>
            <color indexed="81"/>
            <rFont val="Tahoma"/>
            <family val="2"/>
          </rPr>
          <t xml:space="preserve"> para registrar el nombre de los acompañantes.
</t>
        </r>
        <r>
          <rPr>
            <b/>
            <sz val="9"/>
            <color indexed="81"/>
            <rFont val="Tahoma"/>
            <family val="2"/>
          </rPr>
          <t>Solo serán contabilizados los establecimientos (nodos): 
- Consultorio General Urbano
- Consultorio General Rural
- COSAM</t>
        </r>
      </text>
    </comment>
    <comment ref="F56" authorId="4" shapeId="0">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actividad</t>
        </r>
        <r>
          <rPr>
            <b/>
            <sz val="9"/>
            <color indexed="81"/>
            <rFont val="Tahoma"/>
            <family val="2"/>
          </rPr>
          <t xml:space="preserve"> “Visita Integral de Salud Mental A domicilio (Individual)”.
</t>
        </r>
        <r>
          <rPr>
            <sz val="9"/>
            <color indexed="81"/>
            <rFont val="Tahoma"/>
            <family val="2"/>
          </rPr>
          <t xml:space="preserve">
O
Este dato aparecerá luego de que, en la atención </t>
        </r>
        <r>
          <rPr>
            <b/>
            <sz val="9"/>
            <color indexed="81"/>
            <rFont val="Tahoma"/>
            <family val="2"/>
          </rPr>
          <t xml:space="preserve">Registrada en el módulo de Atención, Registro de Atención Grupal, </t>
        </r>
        <r>
          <rPr>
            <sz val="9"/>
            <color indexed="81"/>
            <rFont val="Tahoma"/>
            <family val="2"/>
          </rPr>
          <t xml:space="preserve">la Atención este en estado complementada con la siguiente actividad </t>
        </r>
        <r>
          <rPr>
            <b/>
            <sz val="9"/>
            <color indexed="81"/>
            <rFont val="Tahoma"/>
            <family val="2"/>
          </rPr>
          <t>“Visita Integral de Salud Mental A domicilio (Grupal)”.</t>
        </r>
        <r>
          <rPr>
            <sz val="9"/>
            <color indexed="81"/>
            <rFont val="Tahoma"/>
            <family val="2"/>
          </rPr>
          <t xml:space="preserve">
Y
Además, si asiste más de un profesional debe utilizar la opción del </t>
        </r>
        <r>
          <rPr>
            <b/>
            <sz val="9"/>
            <color indexed="81"/>
            <rFont val="Tahoma"/>
            <family val="2"/>
          </rPr>
          <t xml:space="preserve">Multiprofesional </t>
        </r>
        <r>
          <rPr>
            <sz val="9"/>
            <color indexed="81"/>
            <rFont val="Tahoma"/>
            <family val="2"/>
          </rPr>
          <t xml:space="preserve">para registrar el nombre de los acompañantes.
</t>
        </r>
        <r>
          <rPr>
            <b/>
            <sz val="9"/>
            <color indexed="81"/>
            <rFont val="Tahoma"/>
            <family val="2"/>
          </rPr>
          <t>Solo serán contabilizados los establecimientos (nodos): 
- Consultorio General Urbano
- Consultorio General Rural
- COSAM</t>
        </r>
      </text>
    </comment>
    <comment ref="H56" authorId="4" shapeId="0">
      <text>
        <r>
          <rPr>
            <sz val="9"/>
            <color indexed="81"/>
            <rFont val="Tahoma"/>
            <family val="2"/>
          </rPr>
          <t>Este dato aparecerá luego de que en la atención</t>
        </r>
        <r>
          <rPr>
            <b/>
            <sz val="9"/>
            <color indexed="81"/>
            <rFont val="Tahoma"/>
            <family val="2"/>
          </rPr>
          <t xml:space="preserve"> Registrada Modulo box, Pacientes Citados o en Módulo de Atención, Registro Atención Individual</t>
        </r>
        <r>
          <rPr>
            <sz val="9"/>
            <color indexed="81"/>
            <rFont val="Tahoma"/>
            <family val="2"/>
          </rPr>
          <t xml:space="preserve"> el profesional registre la actividad</t>
        </r>
        <r>
          <rPr>
            <b/>
            <sz val="9"/>
            <color indexed="81"/>
            <rFont val="Tahoma"/>
            <family val="2"/>
          </rPr>
          <t xml:space="preserve"> “Visita Integral de Salud Mental A domicilio (Individual)”.
</t>
        </r>
        <r>
          <rPr>
            <sz val="9"/>
            <color indexed="81"/>
            <rFont val="Tahoma"/>
            <family val="2"/>
          </rPr>
          <t xml:space="preserve">
O
Este dato aparecerá luego de que, en la atención</t>
        </r>
        <r>
          <rPr>
            <b/>
            <sz val="9"/>
            <color indexed="81"/>
            <rFont val="Tahoma"/>
            <family val="2"/>
          </rPr>
          <t xml:space="preserve"> Registrada en el módulo de Atención, Registro de Atención Grupal,</t>
        </r>
        <r>
          <rPr>
            <sz val="9"/>
            <color indexed="81"/>
            <rFont val="Tahoma"/>
            <family val="2"/>
          </rPr>
          <t xml:space="preserve"> la Atención este en estado completada con la siguiente actividad </t>
        </r>
        <r>
          <rPr>
            <b/>
            <sz val="9"/>
            <color indexed="81"/>
            <rFont val="Tahoma"/>
            <family val="2"/>
          </rPr>
          <t>“Visita Integral de Salud Mental A domicilio (Grupal)”.</t>
        </r>
        <r>
          <rPr>
            <sz val="9"/>
            <color indexed="81"/>
            <rFont val="Tahoma"/>
            <family val="2"/>
          </rPr>
          <t xml:space="preserve">
</t>
        </r>
        <r>
          <rPr>
            <b/>
            <sz val="9"/>
            <color indexed="81"/>
            <rFont val="Tahoma"/>
            <family val="2"/>
          </rPr>
          <t xml:space="preserve">
La atención debe ser ingresada por un Facilitador Intercultural</t>
        </r>
        <r>
          <rPr>
            <sz val="9"/>
            <color indexed="81"/>
            <rFont val="Tahoma"/>
            <family val="2"/>
          </rPr>
          <t xml:space="preserve">
</t>
        </r>
        <r>
          <rPr>
            <b/>
            <sz val="9"/>
            <color indexed="81"/>
            <rFont val="Tahoma"/>
            <family val="2"/>
          </rPr>
          <t>Solo serán contabilizados los establecimientos (nodos): 
- Consultorio General Urbano
- Consultorio General Rural
- COSAM</t>
        </r>
      </text>
    </comment>
    <comment ref="I56" authorId="5" shapeId="0">
      <text>
        <r>
          <rPr>
            <b/>
            <sz val="9"/>
            <color indexed="81"/>
            <rFont val="Tahoma"/>
            <family val="2"/>
          </rPr>
          <t>Este dato aparecerá luego de que en la atención Registrada Modulo box, Pacientes Citados o en Módulo de Atención, Registro Atención Individual el profesional registre la actividad “Visita Integral de Salud Mental A domicilio (Individual)”.
O
Este dato aparecerá luego de que, en la atención Registrada en el módulo de Atención, Registro de Atención Grupal, la Atención este en estado completada con la siguiente actividad “Visita Integral de Salud Mental A domicilio (Grupal)”.
La atención debe ser ingresada por un Agente Comunitario
Solo serán contabilizados los establecimientos (nodos): 
- Consultorio General Urbano
- Consultorio General Rural
- COSAM</t>
        </r>
      </text>
    </comment>
    <comment ref="D57" authorId="4" shapeId="0">
      <text>
        <r>
          <rPr>
            <sz val="9"/>
            <color indexed="81"/>
            <rFont val="Tahoma"/>
            <family val="2"/>
          </rPr>
          <t xml:space="preserve">Este dato aparecerá luego de que en la atención </t>
        </r>
        <r>
          <rPr>
            <b/>
            <sz val="9"/>
            <color indexed="81"/>
            <rFont val="Tahoma"/>
            <family val="2"/>
          </rPr>
          <t xml:space="preserve">Registrada Modulo box, Pacientes Citados o en Módulo de Atención, Registro Atención Individual </t>
        </r>
        <r>
          <rPr>
            <sz val="9"/>
            <color indexed="81"/>
            <rFont val="Tahoma"/>
            <family val="2"/>
          </rPr>
          <t xml:space="preserve">el profesional registre la actividad </t>
        </r>
        <r>
          <rPr>
            <b/>
            <sz val="9"/>
            <color indexed="81"/>
            <rFont val="Tahoma"/>
            <family val="2"/>
          </rPr>
          <t>“Visita Integral de Salud Mental A lugar de trabajo (Individual)”.</t>
        </r>
        <r>
          <rPr>
            <sz val="9"/>
            <color indexed="81"/>
            <rFont val="Tahoma"/>
            <family val="2"/>
          </rPr>
          <t xml:space="preserve">
O
Este dato aparecerá luego de que, en la atención </t>
        </r>
        <r>
          <rPr>
            <b/>
            <sz val="9"/>
            <color indexed="81"/>
            <rFont val="Tahoma"/>
            <family val="2"/>
          </rPr>
          <t>Registrada en el módulo de Atención, Registro de Atención Grupal,</t>
        </r>
        <r>
          <rPr>
            <sz val="9"/>
            <color indexed="81"/>
            <rFont val="Tahoma"/>
            <family val="2"/>
          </rPr>
          <t xml:space="preserve"> la Atención este en estado complementada con la siguiente actividad </t>
        </r>
        <r>
          <rPr>
            <b/>
            <sz val="9"/>
            <color indexed="81"/>
            <rFont val="Tahoma"/>
            <family val="2"/>
          </rPr>
          <t>“Visita Integral de Salud Mental A lugar de trabajo (Grupal)”.</t>
        </r>
        <r>
          <rPr>
            <sz val="9"/>
            <color indexed="81"/>
            <rFont val="Tahoma"/>
            <family val="2"/>
          </rPr>
          <t xml:space="preserve">
</t>
        </r>
        <r>
          <rPr>
            <b/>
            <sz val="9"/>
            <color indexed="81"/>
            <rFont val="Tahoma"/>
            <family val="2"/>
          </rPr>
          <t xml:space="preserve">
Solo serán contabilizados los establecimientos (nodos): 
- Consultorio General Urbano
- Consultorio General Rural
- COSAM</t>
        </r>
        <r>
          <rPr>
            <sz val="9"/>
            <color indexed="81"/>
            <rFont val="Tahoma"/>
            <family val="2"/>
          </rPr>
          <t xml:space="preserve">
</t>
        </r>
      </text>
    </comment>
    <comment ref="E57" authorId="4" shapeId="0">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actividad </t>
        </r>
        <r>
          <rPr>
            <b/>
            <sz val="9"/>
            <color indexed="81"/>
            <rFont val="Tahoma"/>
            <family val="2"/>
          </rPr>
          <t>“Visita Integral de Salud Mental A lugar de trabajo (Individual)”.</t>
        </r>
        <r>
          <rPr>
            <sz val="9"/>
            <color indexed="81"/>
            <rFont val="Tahoma"/>
            <family val="2"/>
          </rPr>
          <t xml:space="preserve">
O
Este dato aparecerá luego de que, en la atención </t>
        </r>
        <r>
          <rPr>
            <b/>
            <sz val="9"/>
            <color indexed="81"/>
            <rFont val="Tahoma"/>
            <family val="2"/>
          </rPr>
          <t>Registrada en el módulo de Atención, Registro de Atención Grupal,</t>
        </r>
        <r>
          <rPr>
            <sz val="9"/>
            <color indexed="81"/>
            <rFont val="Tahoma"/>
            <family val="2"/>
          </rPr>
          <t xml:space="preserve"> la Atención este en estado complementada con la siguiente actividad </t>
        </r>
        <r>
          <rPr>
            <b/>
            <sz val="9"/>
            <color indexed="81"/>
            <rFont val="Tahoma"/>
            <family val="2"/>
          </rPr>
          <t>“Visita Integral de Salud Mental A lugar de trabajo (Grupal)”.</t>
        </r>
        <r>
          <rPr>
            <sz val="9"/>
            <color indexed="81"/>
            <rFont val="Tahoma"/>
            <family val="2"/>
          </rPr>
          <t xml:space="preserve">
Y
Además, si asiste más de un profesional debe utilizar la opción del </t>
        </r>
        <r>
          <rPr>
            <b/>
            <sz val="9"/>
            <color indexed="81"/>
            <rFont val="Tahoma"/>
            <family val="2"/>
          </rPr>
          <t xml:space="preserve">Multiprofesional </t>
        </r>
        <r>
          <rPr>
            <sz val="9"/>
            <color indexed="81"/>
            <rFont val="Tahoma"/>
            <family val="2"/>
          </rPr>
          <t xml:space="preserve">para registrar el nombre de los acompañantes.
</t>
        </r>
        <r>
          <rPr>
            <b/>
            <sz val="9"/>
            <color indexed="81"/>
            <rFont val="Tahoma"/>
            <family val="2"/>
          </rPr>
          <t>Solo serán contabilizados los establecimientos (nodos): 
- Consultorio General Urbano
- Consultorio General Rural
- COSAM</t>
        </r>
      </text>
    </comment>
    <comment ref="F57" authorId="4" shapeId="0">
      <text>
        <r>
          <rPr>
            <sz val="9"/>
            <color indexed="81"/>
            <rFont val="Tahoma"/>
            <family val="2"/>
          </rPr>
          <t xml:space="preserve">Este dato aparecerá luego de que en la atención </t>
        </r>
        <r>
          <rPr>
            <b/>
            <sz val="9"/>
            <color indexed="81"/>
            <rFont val="Tahoma"/>
            <family val="2"/>
          </rPr>
          <t xml:space="preserve">Registrada Modulo box, Pacientes Citados o en Módulo de Atención, Registro Atención Individual </t>
        </r>
        <r>
          <rPr>
            <sz val="9"/>
            <color indexed="81"/>
            <rFont val="Tahoma"/>
            <family val="2"/>
          </rPr>
          <t xml:space="preserve">el profesional registre la actividad </t>
        </r>
        <r>
          <rPr>
            <b/>
            <sz val="9"/>
            <color indexed="81"/>
            <rFont val="Tahoma"/>
            <family val="2"/>
          </rPr>
          <t>“Visita Integral de Salud Mental A lugar de trabajo (Individual)”.</t>
        </r>
        <r>
          <rPr>
            <sz val="9"/>
            <color indexed="81"/>
            <rFont val="Tahoma"/>
            <family val="2"/>
          </rPr>
          <t xml:space="preserve">
O
Este dato aparecerá luego de que, en la atención</t>
        </r>
        <r>
          <rPr>
            <b/>
            <sz val="9"/>
            <color indexed="81"/>
            <rFont val="Tahoma"/>
            <family val="2"/>
          </rPr>
          <t xml:space="preserve"> Registrada en el módulo de Atención, Registro de Atención Grupal,</t>
        </r>
        <r>
          <rPr>
            <sz val="9"/>
            <color indexed="81"/>
            <rFont val="Tahoma"/>
            <family val="2"/>
          </rPr>
          <t xml:space="preserve"> la Atención este en estado complementada con la siguiente actividad </t>
        </r>
        <r>
          <rPr>
            <b/>
            <sz val="9"/>
            <color indexed="81"/>
            <rFont val="Tahoma"/>
            <family val="2"/>
          </rPr>
          <t>“Visita Integral de Salud Mental A lugar de trabajo (Grupal)”.</t>
        </r>
        <r>
          <rPr>
            <sz val="9"/>
            <color indexed="81"/>
            <rFont val="Tahoma"/>
            <family val="2"/>
          </rPr>
          <t xml:space="preserve">
Y
Además, si asiste más de un profesional debe utilizar la opción del </t>
        </r>
        <r>
          <rPr>
            <b/>
            <sz val="9"/>
            <color indexed="81"/>
            <rFont val="Tahoma"/>
            <family val="2"/>
          </rPr>
          <t xml:space="preserve">Multiprofesional </t>
        </r>
        <r>
          <rPr>
            <sz val="9"/>
            <color indexed="81"/>
            <rFont val="Tahoma"/>
            <family val="2"/>
          </rPr>
          <t xml:space="preserve">para registrar el nombre de los acompañantes.
</t>
        </r>
        <r>
          <rPr>
            <b/>
            <sz val="9"/>
            <color indexed="81"/>
            <rFont val="Tahoma"/>
            <family val="2"/>
          </rPr>
          <t xml:space="preserve">
Solo serán contabilizados los establecimientos (nodos): 
- Consultorio General Urbano
- Consultorio General Rura</t>
        </r>
        <r>
          <rPr>
            <sz val="9"/>
            <color indexed="81"/>
            <rFont val="Tahoma"/>
            <family val="2"/>
          </rPr>
          <t xml:space="preserve">l
</t>
        </r>
        <r>
          <rPr>
            <b/>
            <sz val="9"/>
            <color indexed="81"/>
            <rFont val="Tahoma"/>
            <family val="2"/>
          </rPr>
          <t>- COSAM</t>
        </r>
      </text>
    </comment>
    <comment ref="H57" authorId="4" shapeId="0">
      <text>
        <r>
          <rPr>
            <sz val="9"/>
            <color indexed="81"/>
            <rFont val="Tahoma"/>
            <family val="2"/>
          </rPr>
          <t>Este dato aparecerá luego de que en la atención</t>
        </r>
        <r>
          <rPr>
            <b/>
            <sz val="9"/>
            <color indexed="81"/>
            <rFont val="Tahoma"/>
            <family val="2"/>
          </rPr>
          <t xml:space="preserve"> Registrada Modulo box, Pacientes Citados o en Módulo de Atención, Registro Atención Individual </t>
        </r>
        <r>
          <rPr>
            <sz val="9"/>
            <color indexed="81"/>
            <rFont val="Tahoma"/>
            <family val="2"/>
          </rPr>
          <t>el profesional registre la actividad “</t>
        </r>
        <r>
          <rPr>
            <b/>
            <sz val="9"/>
            <color indexed="81"/>
            <rFont val="Tahoma"/>
            <family val="2"/>
          </rPr>
          <t xml:space="preserve">Visita Integral de Salud Mental A lugar de trabajo (Individual)”.
</t>
        </r>
        <r>
          <rPr>
            <sz val="9"/>
            <color indexed="81"/>
            <rFont val="Tahoma"/>
            <family val="2"/>
          </rPr>
          <t xml:space="preserve">
O
Este dato aparecerá luego de que, en la atención </t>
        </r>
        <r>
          <rPr>
            <b/>
            <sz val="9"/>
            <color indexed="81"/>
            <rFont val="Tahoma"/>
            <family val="2"/>
          </rPr>
          <t>Registrada en el módulo de Atención, Registro de Atención Grupal</t>
        </r>
        <r>
          <rPr>
            <sz val="9"/>
            <color indexed="81"/>
            <rFont val="Tahoma"/>
            <family val="2"/>
          </rPr>
          <t>, la Atención este en estado completada con la siguiente actividad “</t>
        </r>
        <r>
          <rPr>
            <b/>
            <sz val="9"/>
            <color indexed="81"/>
            <rFont val="Tahoma"/>
            <family val="2"/>
          </rPr>
          <t>Visita Integral de Salud Mental A lugar de trabajo (Grupal)”.</t>
        </r>
        <r>
          <rPr>
            <sz val="9"/>
            <color indexed="81"/>
            <rFont val="Tahoma"/>
            <family val="2"/>
          </rPr>
          <t xml:space="preserve">
</t>
        </r>
        <r>
          <rPr>
            <b/>
            <sz val="9"/>
            <color indexed="81"/>
            <rFont val="Tahoma"/>
            <family val="2"/>
          </rPr>
          <t xml:space="preserve">
La atención debe ser ingresada por un Facilitador Intercultural</t>
        </r>
        <r>
          <rPr>
            <sz val="9"/>
            <color indexed="81"/>
            <rFont val="Tahoma"/>
            <family val="2"/>
          </rPr>
          <t xml:space="preserve">
</t>
        </r>
        <r>
          <rPr>
            <b/>
            <sz val="9"/>
            <color indexed="81"/>
            <rFont val="Tahoma"/>
            <family val="2"/>
          </rPr>
          <t xml:space="preserve">
Solo serán contabilizados los establecimientos (nodos): 
- Consultorio General Urbano
- Consultorio General Rural
- COSAM</t>
        </r>
      </text>
    </comment>
    <comment ref="I57" authorId="5" shapeId="0">
      <text>
        <r>
          <rPr>
            <b/>
            <sz val="9"/>
            <color indexed="81"/>
            <rFont val="Tahoma"/>
            <family val="2"/>
          </rPr>
          <t>Este dato aparecerá luego de que en la atención Registrada Modulo box, Pacientes Citados o en Módulo de Atención, Registro Atención Individual el profesional registre la actividad “Visita Integral de Salud Mental A lugar de trabajo (Individual)”.
O
Este dato aparecerá luego de que, en la atención Registrada en el módulo de Atención, Registro de Atención Grupal, la Atención este en estado completada con la siguiente actividad “Visita Integral de Salud Mental A lugar de trabajo (Grupal)”.
La atención debe ser ingresada por un Agente Comunitario
Solo serán contabilizados los establecimientos (nodos): 
- Consultorio General Urbano
- Consultorio General Rural
- COSAM</t>
        </r>
      </text>
    </comment>
    <comment ref="D58" authorId="4" shapeId="0">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actividad</t>
        </r>
        <r>
          <rPr>
            <b/>
            <sz val="9"/>
            <color indexed="81"/>
            <rFont val="Tahoma"/>
            <family val="2"/>
          </rPr>
          <t xml:space="preserve"> “Visita Integral de Salud Mental A establecimientos educacionales (Individual)”.</t>
        </r>
        <r>
          <rPr>
            <sz val="9"/>
            <color indexed="81"/>
            <rFont val="Tahoma"/>
            <family val="2"/>
          </rPr>
          <t xml:space="preserve">
O
Este dato aparecerá luego de que, en la atención </t>
        </r>
        <r>
          <rPr>
            <b/>
            <sz val="9"/>
            <color indexed="81"/>
            <rFont val="Tahoma"/>
            <family val="2"/>
          </rPr>
          <t>Registrada en el módulo de Atención, Registro de Atención Grupal,</t>
        </r>
        <r>
          <rPr>
            <sz val="9"/>
            <color indexed="81"/>
            <rFont val="Tahoma"/>
            <family val="2"/>
          </rPr>
          <t xml:space="preserve"> la Atención este en estado complementada con la siguiente actividad </t>
        </r>
        <r>
          <rPr>
            <b/>
            <sz val="9"/>
            <color indexed="81"/>
            <rFont val="Tahoma"/>
            <family val="2"/>
          </rPr>
          <t xml:space="preserve">“Visita Integral de Salud Mental A establecimientos educacionales (Grupal)”.
</t>
        </r>
        <r>
          <rPr>
            <sz val="9"/>
            <color indexed="81"/>
            <rFont val="Tahoma"/>
            <family val="2"/>
          </rPr>
          <t xml:space="preserve">
</t>
        </r>
        <r>
          <rPr>
            <b/>
            <sz val="9"/>
            <color indexed="81"/>
            <rFont val="Tahoma"/>
            <family val="2"/>
          </rPr>
          <t>Solo serán contabilizados los establecimientos (nodos): 
- Consultorio General Urbano
- Consultorio General Rural
- COSAM</t>
        </r>
      </text>
    </comment>
    <comment ref="E58" authorId="4" shapeId="0">
      <text>
        <r>
          <rPr>
            <sz val="9"/>
            <color indexed="81"/>
            <rFont val="Tahoma"/>
            <family val="2"/>
          </rPr>
          <t>Este dato aparecerá luego de que en la atención</t>
        </r>
        <r>
          <rPr>
            <b/>
            <sz val="9"/>
            <color indexed="81"/>
            <rFont val="Tahoma"/>
            <family val="2"/>
          </rPr>
          <t xml:space="preserve"> Registrada Modulo box, Pacientes Citados o en Módulo de Atención, Registro Atención Individual </t>
        </r>
        <r>
          <rPr>
            <sz val="9"/>
            <color indexed="81"/>
            <rFont val="Tahoma"/>
            <family val="2"/>
          </rPr>
          <t xml:space="preserve">el profesional registre la actividad </t>
        </r>
        <r>
          <rPr>
            <b/>
            <sz val="9"/>
            <color indexed="81"/>
            <rFont val="Tahoma"/>
            <family val="2"/>
          </rPr>
          <t>“Visita Integral de Salud Mental A establecimientos educacionales (Individual)”.</t>
        </r>
        <r>
          <rPr>
            <sz val="9"/>
            <color indexed="81"/>
            <rFont val="Tahoma"/>
            <family val="2"/>
          </rPr>
          <t xml:space="preserve">
O
Este dato aparecerá luego de que, en la atención </t>
        </r>
        <r>
          <rPr>
            <b/>
            <sz val="9"/>
            <color indexed="81"/>
            <rFont val="Tahoma"/>
            <family val="2"/>
          </rPr>
          <t xml:space="preserve">Registrada en el módulo de Atención, Registro de Atención Grupal, </t>
        </r>
        <r>
          <rPr>
            <sz val="9"/>
            <color indexed="81"/>
            <rFont val="Tahoma"/>
            <family val="2"/>
          </rPr>
          <t xml:space="preserve">la Atención este en estado complementada con la siguiente actividad </t>
        </r>
        <r>
          <rPr>
            <b/>
            <sz val="9"/>
            <color indexed="81"/>
            <rFont val="Tahoma"/>
            <family val="2"/>
          </rPr>
          <t>“Visita Integral de Salud Mental A establecimientos educacionales (Grupal)”</t>
        </r>
        <r>
          <rPr>
            <sz val="9"/>
            <color indexed="81"/>
            <rFont val="Tahoma"/>
            <family val="2"/>
          </rPr>
          <t>.
Y
Además, si asiste más de un profesional debe utilizar la opción del</t>
        </r>
        <r>
          <rPr>
            <b/>
            <sz val="9"/>
            <color indexed="81"/>
            <rFont val="Tahoma"/>
            <family val="2"/>
          </rPr>
          <t xml:space="preserve"> Multiprofesional</t>
        </r>
        <r>
          <rPr>
            <sz val="9"/>
            <color indexed="81"/>
            <rFont val="Tahoma"/>
            <family val="2"/>
          </rPr>
          <t xml:space="preserve"> para registrar el nombre de los acompañantes.
</t>
        </r>
        <r>
          <rPr>
            <b/>
            <sz val="9"/>
            <color indexed="81"/>
            <rFont val="Tahoma"/>
            <family val="2"/>
          </rPr>
          <t>Solo serán contabilizados los establecimientos (nodos): 
- Consultorio General Urbano
- Consultorio General Rural
- COSAM</t>
        </r>
        <r>
          <rPr>
            <sz val="9"/>
            <color indexed="81"/>
            <rFont val="Tahoma"/>
            <family val="2"/>
          </rPr>
          <t xml:space="preserve">
</t>
        </r>
      </text>
    </comment>
    <comment ref="F58" authorId="4" shapeId="0">
      <text>
        <r>
          <rPr>
            <sz val="9"/>
            <color indexed="81"/>
            <rFont val="Tahoma"/>
            <family val="2"/>
          </rPr>
          <t xml:space="preserve">Este dato aparecerá luego de que en la atención </t>
        </r>
        <r>
          <rPr>
            <b/>
            <sz val="9"/>
            <color indexed="81"/>
            <rFont val="Tahoma"/>
            <family val="2"/>
          </rPr>
          <t xml:space="preserve">Registrada Modulo box, Pacientes Citados o en Módulo de Atención, Registro Atención Individual </t>
        </r>
        <r>
          <rPr>
            <sz val="9"/>
            <color indexed="81"/>
            <rFont val="Tahoma"/>
            <family val="2"/>
          </rPr>
          <t xml:space="preserve">el profesional registre la actividad </t>
        </r>
        <r>
          <rPr>
            <b/>
            <sz val="9"/>
            <color indexed="81"/>
            <rFont val="Tahoma"/>
            <family val="2"/>
          </rPr>
          <t>“Visita Integral de Salud Mental A establecimientos educacionales (Individual)”.</t>
        </r>
        <r>
          <rPr>
            <sz val="9"/>
            <color indexed="81"/>
            <rFont val="Tahoma"/>
            <family val="2"/>
          </rPr>
          <t xml:space="preserve">
O
Este dato aparecerá luego de que, en la atención </t>
        </r>
        <r>
          <rPr>
            <b/>
            <sz val="9"/>
            <color indexed="81"/>
            <rFont val="Tahoma"/>
            <family val="2"/>
          </rPr>
          <t>Registrada en el módulo de Atención, Registro de Atención Grupal,</t>
        </r>
        <r>
          <rPr>
            <sz val="9"/>
            <color indexed="81"/>
            <rFont val="Tahoma"/>
            <family val="2"/>
          </rPr>
          <t xml:space="preserve"> la Atención este en estado complementada con la siguiente actividad </t>
        </r>
        <r>
          <rPr>
            <b/>
            <sz val="9"/>
            <color indexed="81"/>
            <rFont val="Tahoma"/>
            <family val="2"/>
          </rPr>
          <t>“Visita Integral de Salud Mental A establecimientos educacionales (Grupal)”.</t>
        </r>
        <r>
          <rPr>
            <sz val="9"/>
            <color indexed="81"/>
            <rFont val="Tahoma"/>
            <family val="2"/>
          </rPr>
          <t xml:space="preserve">
Y
Además, si asiste más de un profesional debe utilizar la opción del </t>
        </r>
        <r>
          <rPr>
            <b/>
            <sz val="9"/>
            <color indexed="81"/>
            <rFont val="Tahoma"/>
            <family val="2"/>
          </rPr>
          <t xml:space="preserve">Multiprofesional </t>
        </r>
        <r>
          <rPr>
            <sz val="9"/>
            <color indexed="81"/>
            <rFont val="Tahoma"/>
            <family val="2"/>
          </rPr>
          <t xml:space="preserve">para registrar el nombre de los acompañantes.
</t>
        </r>
        <r>
          <rPr>
            <b/>
            <sz val="9"/>
            <color indexed="81"/>
            <rFont val="Tahoma"/>
            <family val="2"/>
          </rPr>
          <t xml:space="preserve">
Solo serán contabilizados los establecimientos (nodos): 
- Consultorio General Urbano
- Consultorio General Rural
- COSAM</t>
        </r>
      </text>
    </comment>
    <comment ref="H58" authorId="4" shapeId="0">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actividad </t>
        </r>
        <r>
          <rPr>
            <b/>
            <sz val="9"/>
            <color indexed="81"/>
            <rFont val="Tahoma"/>
            <family val="2"/>
          </rPr>
          <t>“Visita Integral de Salud Mental A establecimientos educacionales (Individual)”.</t>
        </r>
        <r>
          <rPr>
            <sz val="9"/>
            <color indexed="81"/>
            <rFont val="Tahoma"/>
            <family val="2"/>
          </rPr>
          <t xml:space="preserve">
O
Este dato aparecerá luego de que, en la atención </t>
        </r>
        <r>
          <rPr>
            <b/>
            <sz val="9"/>
            <color indexed="81"/>
            <rFont val="Tahoma"/>
            <family val="2"/>
          </rPr>
          <t>Registrada en el módulo de Atención, Registro de Atención Grupal,</t>
        </r>
        <r>
          <rPr>
            <sz val="9"/>
            <color indexed="81"/>
            <rFont val="Tahoma"/>
            <family val="2"/>
          </rPr>
          <t xml:space="preserve"> la Atención este en estado completada con la siguiente actividad </t>
        </r>
        <r>
          <rPr>
            <b/>
            <sz val="9"/>
            <color indexed="81"/>
            <rFont val="Tahoma"/>
            <family val="2"/>
          </rPr>
          <t>“Visita Integral de Salud Mental A establecimientos educacionales (Grupal)”.</t>
        </r>
        <r>
          <rPr>
            <sz val="9"/>
            <color indexed="81"/>
            <rFont val="Tahoma"/>
            <family val="2"/>
          </rPr>
          <t xml:space="preserve">
</t>
        </r>
        <r>
          <rPr>
            <b/>
            <sz val="9"/>
            <color indexed="81"/>
            <rFont val="Tahoma"/>
            <family val="2"/>
          </rPr>
          <t>La atención debe ser ingresada por un Facilitador Intercultural</t>
        </r>
        <r>
          <rPr>
            <sz val="9"/>
            <color indexed="81"/>
            <rFont val="Tahoma"/>
            <family val="2"/>
          </rPr>
          <t xml:space="preserve">
</t>
        </r>
        <r>
          <rPr>
            <b/>
            <sz val="9"/>
            <color indexed="81"/>
            <rFont val="Tahoma"/>
            <family val="2"/>
          </rPr>
          <t xml:space="preserve">
Solo serán contabilizados los establecimientos (nodos): 
- Consultorio General Urbano
- Consultorio General Rural
- COSAM</t>
        </r>
      </text>
    </comment>
    <comment ref="I58" authorId="5" shapeId="0">
      <text>
        <r>
          <rPr>
            <b/>
            <sz val="9"/>
            <color indexed="81"/>
            <rFont val="Tahoma"/>
            <family val="2"/>
          </rPr>
          <t>Este dato aparecerá luego de que en la atención Registrada Modulo box, Pacientes Citados o en Módulo de Atención, Registro Atención Individual el profesional registre la actividad “Visita Integral de Salud Mental A establecimientos educacionales (Individual)”.
O
Este dato aparecerá luego de que, en la atención Registrada en el módulo de Atención, Registro de Atención Grupal, la Atención este en estado completada con la siguiente actividad “Visita Integral de Salud Mental A establecimientos educacionales (Grupal)”.
La atención debe ser ingresada por un Agente Comunitario
Solo serán contabilizados los establecimientos (nodos): 
- Consultorio General Urbano
- Consultorio General Rural
- COSAM</t>
        </r>
      </text>
    </comment>
    <comment ref="D59" authorId="4" shapeId="0">
      <text>
        <r>
          <rPr>
            <sz val="9"/>
            <color indexed="81"/>
            <rFont val="Tahoma"/>
            <family val="2"/>
          </rPr>
          <t xml:space="preserve">Este dato aparecerá luego de que, en la atención Registrada en el </t>
        </r>
        <r>
          <rPr>
            <b/>
            <sz val="9"/>
            <color indexed="81"/>
            <rFont val="Tahoma"/>
            <family val="2"/>
          </rPr>
          <t xml:space="preserve">Módulo de Atención, Registro Atención Comunitaria </t>
        </r>
        <r>
          <rPr>
            <sz val="9"/>
            <color indexed="81"/>
            <rFont val="Tahoma"/>
            <family val="2"/>
          </rPr>
          <t xml:space="preserve">el profesional registre la actividad </t>
        </r>
        <r>
          <rPr>
            <b/>
            <sz val="9"/>
            <color indexed="81"/>
            <rFont val="Tahoma"/>
            <family val="2"/>
          </rPr>
          <t>“Otras Visitas Integrales En Sector Rural (Comunitaria)”.
o
En Módulo Atención, Registro de Atención Grupal, la atención este en estado complementada con la siguiente 
Actividad ““Otras Visitas Integrales En Sector Rural (Grupal)”.
o
En Módulo Box, Registro de Atención Individual, la atención este en estado completada con la siguiente 
Actividad ““Otras Visitas Integrales En Sector Rural (Individual)”.</t>
        </r>
      </text>
    </comment>
    <comment ref="E59" authorId="4" shapeId="0">
      <text>
        <r>
          <rPr>
            <sz val="9"/>
            <color indexed="81"/>
            <rFont val="Tahoma"/>
            <family val="2"/>
          </rPr>
          <t xml:space="preserve">Este dato aparecerá luego de que, en la atención Registrada en el </t>
        </r>
        <r>
          <rPr>
            <b/>
            <sz val="9"/>
            <color indexed="81"/>
            <rFont val="Tahoma"/>
            <family val="2"/>
          </rPr>
          <t xml:space="preserve">Módulo de Atención, Registro Atención Comunitaria </t>
        </r>
        <r>
          <rPr>
            <sz val="9"/>
            <color indexed="81"/>
            <rFont val="Tahoma"/>
            <family val="2"/>
          </rPr>
          <t xml:space="preserve">el profesional registre la actividad </t>
        </r>
        <r>
          <rPr>
            <b/>
            <sz val="9"/>
            <color indexed="81"/>
            <rFont val="Tahoma"/>
            <family val="2"/>
          </rPr>
          <t xml:space="preserve">“Otras Visitas Integrales En Sector Rural (Comunitaria)”.
o
En Módulo Atención, Registro de Atención Grupal, la atención este en estado complementada con la siguiente 
Actividad ““Otras Visitas Integrales En Sector Rural (Grupal)”.
o
En Módulo Box, Registro de Atención Individual, la atención este en estado completada con la siguiente 
Actividad ““Otras Visitas Integrales En Sector Rural (Individual)”.
</t>
        </r>
        <r>
          <rPr>
            <sz val="9"/>
            <color indexed="81"/>
            <rFont val="Tahoma"/>
            <family val="2"/>
          </rPr>
          <t xml:space="preserve">Además, si asiste más de un profesional debe utilizar la opción del </t>
        </r>
        <r>
          <rPr>
            <b/>
            <sz val="9"/>
            <color indexed="81"/>
            <rFont val="Tahoma"/>
            <family val="2"/>
          </rPr>
          <t>Multiprofesional</t>
        </r>
        <r>
          <rPr>
            <sz val="9"/>
            <color indexed="81"/>
            <rFont val="Tahoma"/>
            <family val="2"/>
          </rPr>
          <t xml:space="preserve"> para registrar el nombre de los acompañantes.</t>
        </r>
      </text>
    </comment>
    <comment ref="F59" authorId="4" shapeId="0">
      <text>
        <r>
          <rPr>
            <sz val="9"/>
            <color indexed="81"/>
            <rFont val="Tahoma"/>
            <family val="2"/>
          </rPr>
          <t xml:space="preserve">Este dato aparecerá luego de que, en la atención Registrada en el </t>
        </r>
        <r>
          <rPr>
            <b/>
            <sz val="9"/>
            <color indexed="81"/>
            <rFont val="Tahoma"/>
            <family val="2"/>
          </rPr>
          <t xml:space="preserve">Módulo de Atención, Registro Atención Comunitaria </t>
        </r>
        <r>
          <rPr>
            <sz val="9"/>
            <color indexed="81"/>
            <rFont val="Tahoma"/>
            <family val="2"/>
          </rPr>
          <t xml:space="preserve">el profesional registre la actividad </t>
        </r>
        <r>
          <rPr>
            <b/>
            <sz val="9"/>
            <color indexed="81"/>
            <rFont val="Tahoma"/>
            <family val="2"/>
          </rPr>
          <t xml:space="preserve">“Otras Visitas Integrales En Sector Rural (Comunitaria)”.
o
En Módulo Atención, Registro de Atención Grupal, la atención este en estado complementada con la siguiente 
Actividad ““Otras Visitas Integrales En Sector Rural (Grupal)”.
o
En Módulo Box, Registro de Atención Individual, la atención este en estado completada con la siguiente 
Actividad ““Otras Visitas Integrales En Sector Rural (Individual)”.
</t>
        </r>
        <r>
          <rPr>
            <sz val="9"/>
            <color indexed="81"/>
            <rFont val="Tahoma"/>
            <family val="2"/>
          </rPr>
          <t xml:space="preserve">Además, si asiste más de un profesional debe utilizar la opción del </t>
        </r>
        <r>
          <rPr>
            <b/>
            <sz val="9"/>
            <color indexed="81"/>
            <rFont val="Tahoma"/>
            <family val="2"/>
          </rPr>
          <t>Multiprofesional</t>
        </r>
        <r>
          <rPr>
            <sz val="9"/>
            <color indexed="81"/>
            <rFont val="Tahoma"/>
            <family val="2"/>
          </rPr>
          <t xml:space="preserve"> para registrar el nombre de los acompañantes.</t>
        </r>
      </text>
    </comment>
    <comment ref="G59" authorId="4" shapeId="0">
      <text>
        <r>
          <rPr>
            <sz val="9"/>
            <color indexed="81"/>
            <rFont val="Tahoma"/>
            <family val="2"/>
          </rPr>
          <t xml:space="preserve">Este dato aparecerá luego de que, en la atención Registrada en el </t>
        </r>
        <r>
          <rPr>
            <b/>
            <sz val="9"/>
            <color indexed="81"/>
            <rFont val="Tahoma"/>
            <family val="2"/>
          </rPr>
          <t xml:space="preserve">Módulo de Atención, Registro Atención Comunitaria </t>
        </r>
        <r>
          <rPr>
            <sz val="9"/>
            <color indexed="81"/>
            <rFont val="Tahoma"/>
            <family val="2"/>
          </rPr>
          <t xml:space="preserve">el profesional registre la actividad </t>
        </r>
        <r>
          <rPr>
            <b/>
            <sz val="9"/>
            <color indexed="81"/>
            <rFont val="Tahoma"/>
            <family val="2"/>
          </rPr>
          <t>“Otras Visitas Integrales En Sector Rural (Comunitaria)”.
o
En Módulo Atención, Registro de Atención Grupal, la atención este en estado complementada con la siguiente 
Actividad ““Otras Visitas Integrales En Sector Rural (Grupal)”.
o
En Módulo Box, Registro de Atención Individual, la atención este en estado completada con la siguiente 
Actividad ““Otras Visitas Integrales En Sector Rural (Individual)”.
La atención debe ser ingresada por un Técnico  Paramédico</t>
        </r>
      </text>
    </comment>
    <comment ref="H59" authorId="4" shapeId="0">
      <text>
        <r>
          <rPr>
            <sz val="9"/>
            <color indexed="81"/>
            <rFont val="Tahoma"/>
            <family val="2"/>
          </rPr>
          <t xml:space="preserve">Este dato aparecerá luego de que, en la atención Registrada en el </t>
        </r>
        <r>
          <rPr>
            <b/>
            <sz val="9"/>
            <color indexed="81"/>
            <rFont val="Tahoma"/>
            <family val="2"/>
          </rPr>
          <t xml:space="preserve">Módulo de Atención, Registro Atención Comunitaria </t>
        </r>
        <r>
          <rPr>
            <sz val="9"/>
            <color indexed="81"/>
            <rFont val="Tahoma"/>
            <family val="2"/>
          </rPr>
          <t xml:space="preserve">el profesional registre la actividad </t>
        </r>
        <r>
          <rPr>
            <b/>
            <sz val="9"/>
            <color indexed="81"/>
            <rFont val="Tahoma"/>
            <family val="2"/>
          </rPr>
          <t>“Otras Visitas Integrales En Sector Rural (Comunitaria)”.
o
En Módulo Atención, Registro de Atención Grupal, la atención este en estado complementada con la siguiente 
Actividad ““Otras Visitas Integrales En Sector Rural (Grupal)”.
o
En Módulo Box, Registro de Atención Individual, la atención este en estado completada con la siguiente 
Actividad ““Otras Visitas Integrales En Sector Rural (Individual)”.
La atención debe ser ingresada por un Facilitador Intercultural</t>
        </r>
      </text>
    </comment>
    <comment ref="I59" authorId="4" shapeId="0">
      <text>
        <r>
          <rPr>
            <sz val="9"/>
            <color indexed="81"/>
            <rFont val="Tahoma"/>
            <family val="2"/>
          </rPr>
          <t xml:space="preserve">Este dato aparecerá luego de que, en la atención Registrada en el </t>
        </r>
        <r>
          <rPr>
            <b/>
            <sz val="9"/>
            <color indexed="81"/>
            <rFont val="Tahoma"/>
            <family val="2"/>
          </rPr>
          <t xml:space="preserve">Módulo de Atención, Registro Atención Comunitaria </t>
        </r>
        <r>
          <rPr>
            <sz val="9"/>
            <color indexed="81"/>
            <rFont val="Tahoma"/>
            <family val="2"/>
          </rPr>
          <t xml:space="preserve">el profesional registre la actividad </t>
        </r>
        <r>
          <rPr>
            <b/>
            <sz val="9"/>
            <color indexed="81"/>
            <rFont val="Tahoma"/>
            <family val="2"/>
          </rPr>
          <t>“Otras Visitas Integrales En Sector Rural (Comunitaria)”.
o
En Módulo Atención, Registro de Atención Grupal, la atención este en estado complementada con la siguiente 
Actividad ““Otras Visitas Integrales En Sector Rural (Grupal)”.
o
En Módulo Box, Registro de Atención Individual, la atención este en estado completada con la siguiente 
Actividad ““Otras Visitas Integrales En Sector Rural (Individual)”.
La atención debe ser ingresada por un Agente Comunitario</t>
        </r>
      </text>
    </comment>
    <comment ref="D60" authorId="4" shapeId="0">
      <text>
        <r>
          <rPr>
            <sz val="9"/>
            <color indexed="81"/>
            <rFont val="Tahoma"/>
            <family val="2"/>
          </rPr>
          <t xml:space="preserve">Este dato aparecerá luego de que, en la atención Registrada en el </t>
        </r>
        <r>
          <rPr>
            <b/>
            <sz val="9"/>
            <color indexed="81"/>
            <rFont val="Tahoma"/>
            <family val="2"/>
          </rPr>
          <t xml:space="preserve">Módulo de Atención, Registro Atención Comunitaria </t>
        </r>
        <r>
          <rPr>
            <sz val="9"/>
            <color indexed="81"/>
            <rFont val="Tahoma"/>
            <family val="2"/>
          </rPr>
          <t xml:space="preserve">el profesional registre la actividad </t>
        </r>
        <r>
          <rPr>
            <b/>
            <sz val="9"/>
            <color indexed="81"/>
            <rFont val="Tahoma"/>
            <family val="2"/>
          </rPr>
          <t>“Otras Visitas Integrales Otras (Comunitaria)”.
o
En Módulo Atención, Registro de Atención Grupal, la atención este en estado complementada con la siguiente Actividad “Otras Visitas Integrales Otras (Grupal)”.
o
En Módulo Box, Registro de Atención Individual, la atención este en estado completada con la siguiente Actividad “Otras Visitas Integrales Otras (Individual)”.</t>
        </r>
      </text>
    </comment>
    <comment ref="E60" authorId="4" shapeId="0">
      <text>
        <r>
          <rPr>
            <sz val="9"/>
            <color indexed="81"/>
            <rFont val="Tahoma"/>
            <family val="2"/>
          </rPr>
          <t xml:space="preserve">Este dato aparecerá luego de que, en la atención Registrada en el </t>
        </r>
        <r>
          <rPr>
            <b/>
            <sz val="9"/>
            <color indexed="81"/>
            <rFont val="Tahoma"/>
            <family val="2"/>
          </rPr>
          <t xml:space="preserve">Módulo de Atención, Registro Atención Comunitaria </t>
        </r>
        <r>
          <rPr>
            <sz val="9"/>
            <color indexed="81"/>
            <rFont val="Tahoma"/>
            <family val="2"/>
          </rPr>
          <t xml:space="preserve">el profesional registre la actividad </t>
        </r>
        <r>
          <rPr>
            <b/>
            <sz val="9"/>
            <color indexed="81"/>
            <rFont val="Tahoma"/>
            <family val="2"/>
          </rPr>
          <t xml:space="preserve">“Otras Visitas Integrales Otras (Comunitaria)”.
o
En Módulo Atención, Registro de Atención Grupal, la atención este en estado complementada con la siguiente Actividad “Otras Visitas Integrales Otras (Grupal)”.
o
En Módulo Box, Registro de Atención Individual, la atención este en estado completada con la siguiente Actividad “Otras Visitas Integrales Otras (Individual)”.
</t>
        </r>
        <r>
          <rPr>
            <sz val="9"/>
            <color indexed="81"/>
            <rFont val="Tahoma"/>
            <family val="2"/>
          </rPr>
          <t xml:space="preserve">
Además, si asiste más de un profesional debe utilizar la opción del</t>
        </r>
        <r>
          <rPr>
            <b/>
            <sz val="9"/>
            <color indexed="81"/>
            <rFont val="Tahoma"/>
            <family val="2"/>
          </rPr>
          <t xml:space="preserve"> Multiprofesional </t>
        </r>
        <r>
          <rPr>
            <sz val="9"/>
            <color indexed="81"/>
            <rFont val="Tahoma"/>
            <family val="2"/>
          </rPr>
          <t>para registrar el nombre de los acompañantes.</t>
        </r>
      </text>
    </comment>
    <comment ref="F60" authorId="4" shapeId="0">
      <text>
        <r>
          <rPr>
            <sz val="9"/>
            <color indexed="81"/>
            <rFont val="Tahoma"/>
            <family val="2"/>
          </rPr>
          <t xml:space="preserve">Este dato aparecerá luego de que, en la atención Registrada en el </t>
        </r>
        <r>
          <rPr>
            <b/>
            <sz val="9"/>
            <color indexed="81"/>
            <rFont val="Tahoma"/>
            <family val="2"/>
          </rPr>
          <t xml:space="preserve">Módulo de Atención, Registro Atención Comunitaria </t>
        </r>
        <r>
          <rPr>
            <sz val="9"/>
            <color indexed="81"/>
            <rFont val="Tahoma"/>
            <family val="2"/>
          </rPr>
          <t xml:space="preserve">el profesional registre la actividad </t>
        </r>
        <r>
          <rPr>
            <b/>
            <sz val="9"/>
            <color indexed="81"/>
            <rFont val="Tahoma"/>
            <family val="2"/>
          </rPr>
          <t xml:space="preserve">“Otras Visitas Integrales Otras (Comunitaria)”.
o
En Módulo Atención, Registro de Atención Grupal, la atención este en estado complementada con la siguiente Actividad “Otras Visitas Integrales Otras (Grupal)”.
o
En Módulo Box, Registro de Atención Individual, la atención este en estado completada con la siguiente Actividad “Otras Visitas Integrales Otras (Individual)”.
</t>
        </r>
        <r>
          <rPr>
            <sz val="9"/>
            <color indexed="81"/>
            <rFont val="Tahoma"/>
            <family val="2"/>
          </rPr>
          <t xml:space="preserve">
Además, si asiste más de un profesional debe utilizar la opción del</t>
        </r>
        <r>
          <rPr>
            <b/>
            <sz val="9"/>
            <color indexed="81"/>
            <rFont val="Tahoma"/>
            <family val="2"/>
          </rPr>
          <t xml:space="preserve"> Multiprofesional </t>
        </r>
        <r>
          <rPr>
            <sz val="9"/>
            <color indexed="81"/>
            <rFont val="Tahoma"/>
            <family val="2"/>
          </rPr>
          <t>para registrar el nombre de los acompañantes.</t>
        </r>
      </text>
    </comment>
    <comment ref="G60" authorId="4" shapeId="0">
      <text>
        <r>
          <rPr>
            <sz val="9"/>
            <color indexed="81"/>
            <rFont val="Tahoma"/>
            <family val="2"/>
          </rPr>
          <t xml:space="preserve">Este dato aparecerá luego de que, en la atención Registrada en el </t>
        </r>
        <r>
          <rPr>
            <b/>
            <sz val="9"/>
            <color indexed="81"/>
            <rFont val="Tahoma"/>
            <family val="2"/>
          </rPr>
          <t xml:space="preserve">Módulo de Atención, Registro Atención Comunitaria </t>
        </r>
        <r>
          <rPr>
            <sz val="9"/>
            <color indexed="81"/>
            <rFont val="Tahoma"/>
            <family val="2"/>
          </rPr>
          <t xml:space="preserve">el profesional registre la actividad </t>
        </r>
        <r>
          <rPr>
            <b/>
            <sz val="9"/>
            <color indexed="81"/>
            <rFont val="Tahoma"/>
            <family val="2"/>
          </rPr>
          <t xml:space="preserve">“Otras Visitas Integrales Otras (Comunitaria)”.
o
En Módulo Atención, Registro de Atención Grupal, la atención este en estado complementada con la siguiente Actividad “Otras Visitas Integrales Otras (Grupal)”.
o
En Módulo Box, Registro de Atención Individual, la atención este en estado completada con la siguiente Actividad “Otras Visitas Integrales Otras (Individual)”.
</t>
        </r>
        <r>
          <rPr>
            <sz val="9"/>
            <color indexed="81"/>
            <rFont val="Tahoma"/>
            <family val="2"/>
          </rPr>
          <t xml:space="preserve">
</t>
        </r>
        <r>
          <rPr>
            <b/>
            <sz val="9"/>
            <color indexed="81"/>
            <rFont val="Tahoma"/>
            <family val="2"/>
          </rPr>
          <t>La atención debe ser ingresada por un Técnico  Paramédico</t>
        </r>
      </text>
    </comment>
    <comment ref="H60" authorId="4" shapeId="0">
      <text>
        <r>
          <rPr>
            <sz val="9"/>
            <color indexed="81"/>
            <rFont val="Tahoma"/>
            <family val="2"/>
          </rPr>
          <t xml:space="preserve">Este dato aparecerá luego de que, en la atención Registrada en el </t>
        </r>
        <r>
          <rPr>
            <b/>
            <sz val="9"/>
            <color indexed="81"/>
            <rFont val="Tahoma"/>
            <family val="2"/>
          </rPr>
          <t xml:space="preserve">Módulo de Atención, Registro Atención Comunitaria </t>
        </r>
        <r>
          <rPr>
            <sz val="9"/>
            <color indexed="81"/>
            <rFont val="Tahoma"/>
            <family val="2"/>
          </rPr>
          <t xml:space="preserve">el profesional registre la actividad </t>
        </r>
        <r>
          <rPr>
            <b/>
            <sz val="9"/>
            <color indexed="81"/>
            <rFont val="Tahoma"/>
            <family val="2"/>
          </rPr>
          <t xml:space="preserve">“Otras Visitas Integrales Otras (Comunitaria)”.
o
En Módulo Atención, Registro de Atención Grupal, la atención este en estado complementada con la siguiente Actividad “Otras Visitas Integrales Otras (Grupal)”.
o
En Módulo Box, Registro de Atención Individual, la atención este en estado completada con la siguiente Actividad “Otras Visitas Integrales Otras (Individual)”.
</t>
        </r>
        <r>
          <rPr>
            <sz val="9"/>
            <color indexed="81"/>
            <rFont val="Tahoma"/>
            <family val="2"/>
          </rPr>
          <t xml:space="preserve">
</t>
        </r>
        <r>
          <rPr>
            <b/>
            <sz val="9"/>
            <color indexed="81"/>
            <rFont val="Tahoma"/>
            <family val="2"/>
          </rPr>
          <t>La atención debe ser ingresada por un Facilitador Intercultural</t>
        </r>
      </text>
    </comment>
    <comment ref="I60" authorId="4" shapeId="0">
      <text>
        <r>
          <rPr>
            <sz val="9"/>
            <color indexed="81"/>
            <rFont val="Tahoma"/>
            <family val="2"/>
          </rPr>
          <t xml:space="preserve">Este dato aparecerá luego de que, en la atención Registrada en el </t>
        </r>
        <r>
          <rPr>
            <b/>
            <sz val="9"/>
            <color indexed="81"/>
            <rFont val="Tahoma"/>
            <family val="2"/>
          </rPr>
          <t xml:space="preserve">Módulo de Atención, Registro Atención Comunitaria </t>
        </r>
        <r>
          <rPr>
            <sz val="9"/>
            <color indexed="81"/>
            <rFont val="Tahoma"/>
            <family val="2"/>
          </rPr>
          <t xml:space="preserve">el profesional registre la actividad </t>
        </r>
        <r>
          <rPr>
            <b/>
            <sz val="9"/>
            <color indexed="81"/>
            <rFont val="Tahoma"/>
            <family val="2"/>
          </rPr>
          <t xml:space="preserve">“Otras Visitas Integrales Otras (Comunitaria)”.
o
En Módulo Atención, Registro de Atención Grupal, la atención este en estado complementada con la siguiente Actividad “Otras Visitas Integrales Otras (Grupal)”.
o
En Módulo Box, Registro de Atención Individual, la atención este en estado completada con la siguiente Actividad “Otras Visitas Integrales Otras (Individual)”.
</t>
        </r>
        <r>
          <rPr>
            <sz val="9"/>
            <color indexed="81"/>
            <rFont val="Tahoma"/>
            <family val="2"/>
          </rPr>
          <t xml:space="preserve">
</t>
        </r>
        <r>
          <rPr>
            <b/>
            <sz val="9"/>
            <color indexed="81"/>
            <rFont val="Tahoma"/>
            <family val="2"/>
          </rPr>
          <t>La atención debe ser ingresada por un Agente Comunitario</t>
        </r>
      </text>
    </comment>
    <comment ref="G64" authorId="2" shapeId="0">
      <text>
        <r>
          <rPr>
            <sz val="9"/>
            <color indexed="81"/>
            <rFont val="Tahoma"/>
            <family val="2"/>
          </rPr>
          <t>Este dato aparecerá, luego que en</t>
        </r>
        <r>
          <rPr>
            <b/>
            <sz val="9"/>
            <color indexed="81"/>
            <rFont val="Tahoma"/>
            <family val="2"/>
          </rPr>
          <t xml:space="preserve"> Módulo Admisión, </t>
        </r>
        <r>
          <rPr>
            <sz val="9"/>
            <color indexed="81"/>
            <rFont val="Tahoma"/>
            <family val="2"/>
          </rPr>
          <t>el paciente indique un</t>
        </r>
        <r>
          <rPr>
            <b/>
            <sz val="9"/>
            <color indexed="81"/>
            <rFont val="Tahoma"/>
            <family val="2"/>
          </rPr>
          <t xml:space="preserve"> Pueblo Originario</t>
        </r>
      </text>
    </comment>
    <comment ref="H64" authorId="2" shapeId="0">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I64" authorId="2" shapeId="0">
      <text>
        <r>
          <rPr>
            <b/>
            <sz val="9"/>
            <color indexed="81"/>
            <rFont val="Tahoma"/>
            <family val="2"/>
          </rPr>
          <t>Se extraerá información desde la Estraficación de Riesgo. (ya sea categorizacion G1, G2, G3, G4 o G5)</t>
        </r>
        <r>
          <rPr>
            <sz val="9"/>
            <color indexed="81"/>
            <rFont val="Tahoma"/>
            <family val="2"/>
          </rPr>
          <t xml:space="preserve">
</t>
        </r>
      </text>
    </comment>
    <comment ref="J64" authorId="2" shapeId="0">
      <text>
        <r>
          <rPr>
            <b/>
            <sz val="9"/>
            <color indexed="81"/>
            <rFont val="Tahoma"/>
            <family val="2"/>
          </rPr>
          <t>Se contabilizara a los pacientes que tengan en  Antecedentes del usuario APS / Pestaña "Identificacion"  Item  Alertas Administrativa:
´´Población ELEAM´´
o
´´Población ELEAM Institucionada´´</t>
        </r>
      </text>
    </comment>
    <comment ref="D65" authorId="4"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Leve”.</t>
        </r>
      </text>
    </comment>
    <comment ref="E65" authorId="4"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Leve”.</t>
        </r>
        <r>
          <rPr>
            <sz val="9"/>
            <color indexed="81"/>
            <rFont val="Tahoma"/>
            <family val="2"/>
          </rPr>
          <t xml:space="preserve">
</t>
        </r>
        <r>
          <rPr>
            <b/>
            <sz val="9"/>
            <color indexed="81"/>
            <rFont val="Tahoma"/>
            <family val="2"/>
          </rPr>
          <t>La atención debe ser ingresada por un Técnico  Paramedico</t>
        </r>
      </text>
    </comment>
    <comment ref="F65" authorId="2" shapeId="0">
      <text>
        <r>
          <rPr>
            <sz val="9"/>
            <color indexed="81"/>
            <rFont val="Tahoma"/>
            <family val="2"/>
          </rPr>
          <t>Este dato aparecerá luego de que en la atención</t>
        </r>
        <r>
          <rPr>
            <b/>
            <sz val="9"/>
            <color indexed="81"/>
            <rFont val="Tahoma"/>
            <family val="2"/>
          </rPr>
          <t xml:space="preserve"> Registrada Modulo box, Pacientes Citados o en Módulo de Atención, Registro Atención Individual </t>
        </r>
        <r>
          <rPr>
            <sz val="9"/>
            <color indexed="81"/>
            <rFont val="Tahoma"/>
            <family val="2"/>
          </rPr>
          <t>el profesional registre la actividad</t>
        </r>
        <r>
          <rPr>
            <b/>
            <sz val="9"/>
            <color indexed="81"/>
            <rFont val="Tahoma"/>
            <family val="2"/>
          </rPr>
          <t xml:space="preserve"> “Tratamiento o Procedimiento en Domicilio a Personas con Dependencia Leve”.
Y
Además, si asiste más de un profesional debe utilizar la opción del Multiprofesional para registrar el nombre de los acompañantes.
</t>
        </r>
        <r>
          <rPr>
            <sz val="9"/>
            <color indexed="81"/>
            <rFont val="Tahoma"/>
            <family val="2"/>
          </rPr>
          <t xml:space="preserve">
</t>
        </r>
      </text>
    </comment>
    <comment ref="D66" authorId="4"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Moderada”.</t>
        </r>
      </text>
    </comment>
    <comment ref="E66" authorId="4"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Moderada”.
La atención debe ser ingresada por un Técnico  Paramedico</t>
        </r>
      </text>
    </comment>
    <comment ref="F66" authorId="4"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Moderada”.
Y
Además, si asiste más de un  profesional debe utilizar la opción del Multiprofesional para registrar el nombre de los acompañantes.</t>
        </r>
      </text>
    </comment>
    <comment ref="A67" authorId="2" shapeId="0">
      <text>
        <r>
          <rPr>
            <sz val="9"/>
            <color indexed="81"/>
            <rFont val="Tahoma"/>
            <family val="2"/>
          </rPr>
          <t xml:space="preserve">Pacientes deben tener los registros de permanencia en el programa siguiendo los siguientes detalles de registros en atenciones Registrada en el </t>
        </r>
        <r>
          <rPr>
            <b/>
            <sz val="9"/>
            <color indexed="81"/>
            <rFont val="Tahoma"/>
            <family val="2"/>
          </rPr>
          <t>Módulo Box - Pacientes Citados  o en Agregar documentos a una atención</t>
        </r>
        <r>
          <rPr>
            <sz val="9"/>
            <color indexed="81"/>
            <rFont val="Tahoma"/>
            <family val="2"/>
          </rPr>
          <t xml:space="preserve">
En F</t>
        </r>
        <r>
          <rPr>
            <b/>
            <sz val="9"/>
            <color indexed="81"/>
            <rFont val="Tahoma"/>
            <family val="2"/>
          </rPr>
          <t>ormulario Clínico "VDI1 Ingreso PADPDS y CPU"</t>
        </r>
        <r>
          <rPr>
            <sz val="9"/>
            <color indexed="81"/>
            <rFont val="Tahoma"/>
            <family val="2"/>
          </rPr>
          <t xml:space="preserve"> en la sección </t>
        </r>
        <r>
          <rPr>
            <b/>
            <sz val="9"/>
            <color indexed="81"/>
            <rFont val="Tahoma"/>
            <family val="2"/>
          </rPr>
          <t>Sujeto de Cuidado</t>
        </r>
        <r>
          <rPr>
            <sz val="9"/>
            <color indexed="81"/>
            <rFont val="Tahoma"/>
            <family val="2"/>
          </rPr>
          <t xml:space="preserve"> en campo </t>
        </r>
        <r>
          <rPr>
            <b/>
            <sz val="9"/>
            <color indexed="81"/>
            <rFont val="Tahoma"/>
            <family val="2"/>
          </rPr>
          <t>Tipo de Paciente</t>
        </r>
        <r>
          <rPr>
            <sz val="9"/>
            <color indexed="81"/>
            <rFont val="Tahoma"/>
            <family val="2"/>
          </rPr>
          <t xml:space="preserve">  se registre el valor "</t>
        </r>
        <r>
          <rPr>
            <b/>
            <sz val="9"/>
            <color indexed="81"/>
            <rFont val="Tahoma"/>
            <family val="2"/>
          </rPr>
          <t>Oncológico</t>
        </r>
        <r>
          <rPr>
            <sz val="9"/>
            <color indexed="81"/>
            <rFont val="Tahoma"/>
            <family val="2"/>
          </rPr>
          <t>" o "</t>
        </r>
        <r>
          <rPr>
            <b/>
            <sz val="9"/>
            <color indexed="81"/>
            <rFont val="Tahoma"/>
            <family val="2"/>
          </rPr>
          <t>No Oncológico</t>
        </r>
        <r>
          <rPr>
            <sz val="9"/>
            <color indexed="81"/>
            <rFont val="Tahoma"/>
            <family val="2"/>
          </rPr>
          <t xml:space="preserve">", en campo Estado </t>
        </r>
        <r>
          <rPr>
            <b/>
            <sz val="9"/>
            <color indexed="81"/>
            <rFont val="Tahoma"/>
            <family val="2"/>
          </rPr>
          <t xml:space="preserve">PADPDS </t>
        </r>
        <r>
          <rPr>
            <sz val="9"/>
            <color indexed="81"/>
            <rFont val="Tahoma"/>
            <family val="2"/>
          </rPr>
          <t xml:space="preserve">el valor </t>
        </r>
        <r>
          <rPr>
            <b/>
            <sz val="9"/>
            <color indexed="81"/>
            <rFont val="Tahoma"/>
            <family val="2"/>
          </rPr>
          <t>Ingreso o Seguimiento</t>
        </r>
        <r>
          <rPr>
            <sz val="9"/>
            <color indexed="81"/>
            <rFont val="Tahoma"/>
            <family val="2"/>
          </rPr>
          <t xml:space="preserve"> y en campo Resultado Índice de Barthel se informe  "</t>
        </r>
        <r>
          <rPr>
            <b/>
            <sz val="9"/>
            <color indexed="81"/>
            <rFont val="Tahoma"/>
            <family val="2"/>
          </rPr>
          <t>Dependente Grave"</t>
        </r>
        <r>
          <rPr>
            <sz val="9"/>
            <color indexed="81"/>
            <rFont val="Tahoma"/>
            <family val="2"/>
          </rPr>
          <t xml:space="preserve"> o "</t>
        </r>
        <r>
          <rPr>
            <b/>
            <sz val="9"/>
            <color indexed="81"/>
            <rFont val="Tahoma"/>
            <family val="2"/>
          </rPr>
          <t>Dependente Total"</t>
        </r>
        <r>
          <rPr>
            <sz val="9"/>
            <color indexed="81"/>
            <rFont val="Tahoma"/>
            <family val="2"/>
          </rPr>
          <t xml:space="preserve"> o en formulario de "</t>
        </r>
        <r>
          <rPr>
            <b/>
            <sz val="9"/>
            <color indexed="81"/>
            <rFont val="Tahoma"/>
            <family val="2"/>
          </rPr>
          <t>Indice de Barthe</t>
        </r>
        <r>
          <rPr>
            <sz val="9"/>
            <color indexed="81"/>
            <rFont val="Tahoma"/>
            <family val="2"/>
          </rPr>
          <t>l" tenga campo Resultado se registre el valor "</t>
        </r>
        <r>
          <rPr>
            <b/>
            <sz val="9"/>
            <color indexed="81"/>
            <rFont val="Tahoma"/>
            <family val="2"/>
          </rPr>
          <t>Dependente Grave</t>
        </r>
        <r>
          <rPr>
            <sz val="9"/>
            <color indexed="81"/>
            <rFont val="Tahoma"/>
            <family val="2"/>
          </rPr>
          <t>" o "</t>
        </r>
        <r>
          <rPr>
            <b/>
            <sz val="9"/>
            <color indexed="81"/>
            <rFont val="Tahoma"/>
            <family val="2"/>
          </rPr>
          <t>Dependente Total.</t>
        </r>
        <r>
          <rPr>
            <sz val="9"/>
            <color indexed="81"/>
            <rFont val="Tahoma"/>
            <family val="2"/>
          </rPr>
          <t xml:space="preserve">
Y se registre la </t>
        </r>
        <r>
          <rPr>
            <b/>
            <sz val="9"/>
            <color indexed="81"/>
            <rFont val="Tahoma"/>
            <family val="2"/>
          </rPr>
          <t>Fecha del Próximo Control</t>
        </r>
        <r>
          <rPr>
            <sz val="9"/>
            <color indexed="81"/>
            <rFont val="Tahoma"/>
            <family val="2"/>
          </rPr>
          <t xml:space="preserve"> con fecha aproximada de su próxima citación
</t>
        </r>
      </text>
    </comment>
    <comment ref="D67" authorId="4"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 xml:space="preserve">“Tratamiento o Procedimiento en Domicilio a Personas con Dependencia Severa Oncológicos (Excluye cuidados paliativos)"
</t>
        </r>
      </text>
    </comment>
    <comment ref="E67" authorId="4" shapeId="0">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Severa Oncológicos  (Excluye cuidados paliativos)".</t>
        </r>
        <r>
          <rPr>
            <sz val="9"/>
            <color indexed="81"/>
            <rFont val="Tahoma"/>
            <family val="2"/>
          </rPr>
          <t xml:space="preserve">
</t>
        </r>
        <r>
          <rPr>
            <b/>
            <sz val="9"/>
            <color indexed="81"/>
            <rFont val="Tahoma"/>
            <family val="2"/>
          </rPr>
          <t xml:space="preserve">
La atención debe ser ingresada por un Técnico  Paramedico</t>
        </r>
      </text>
    </comment>
    <comment ref="F67" authorId="4"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 xml:space="preserve">“Tratamiento o Procedimiento en Domicilio a Personas con Dependencia Severa Oncológicos  (Excluye cuidados paliativos)".
Y
</t>
        </r>
        <r>
          <rPr>
            <sz val="9"/>
            <color indexed="81"/>
            <rFont val="Tahoma"/>
            <family val="2"/>
          </rPr>
          <t xml:space="preserve">
</t>
        </r>
        <r>
          <rPr>
            <b/>
            <sz val="9"/>
            <color indexed="81"/>
            <rFont val="Tahoma"/>
            <family val="2"/>
          </rPr>
          <t>Además, si asiste más de un profesional debe utilizar la opción del Multiprofesional para registrar el nombre de los acompañantes.</t>
        </r>
      </text>
    </comment>
    <comment ref="D68" authorId="4"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 xml:space="preserve">“Tratamiento o Procedimiento en Domicilio a Personas con Dependencia Severa No Oncológicos"
</t>
        </r>
      </text>
    </comment>
    <comment ref="E68" authorId="4"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 xml:space="preserve">“Tratamiento o Procedimiento en Domicilio a Personas con Dependencia Severa No Oncológicos"
</t>
        </r>
        <r>
          <rPr>
            <sz val="9"/>
            <color indexed="81"/>
            <rFont val="Tahoma"/>
            <family val="2"/>
          </rPr>
          <t xml:space="preserve">
</t>
        </r>
        <r>
          <rPr>
            <b/>
            <sz val="9"/>
            <color indexed="81"/>
            <rFont val="Tahoma"/>
            <family val="2"/>
          </rPr>
          <t>La atención debe ser ingresada por un Técnico  Paramedico</t>
        </r>
      </text>
    </comment>
    <comment ref="F68" authorId="4"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Severa No Oncológicos"</t>
        </r>
        <r>
          <rPr>
            <sz val="9"/>
            <color indexed="81"/>
            <rFont val="Tahoma"/>
            <family val="2"/>
          </rPr>
          <t xml:space="preserve">
</t>
        </r>
        <r>
          <rPr>
            <b/>
            <sz val="9"/>
            <color indexed="81"/>
            <rFont val="Tahoma"/>
            <family val="2"/>
          </rPr>
          <t>Y</t>
        </r>
        <r>
          <rPr>
            <sz val="9"/>
            <color indexed="81"/>
            <rFont val="Tahoma"/>
            <family val="2"/>
          </rPr>
          <t xml:space="preserve">
</t>
        </r>
        <r>
          <rPr>
            <b/>
            <sz val="9"/>
            <color indexed="81"/>
            <rFont val="Tahoma"/>
            <family val="2"/>
          </rPr>
          <t>Además, si asiste más de un profesional debe utilizar la opción del Multiprofesional para registrar el nombre de los acompañantes.</t>
        </r>
      </text>
    </comment>
    <comment ref="D69" authorId="4" shapeId="0">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 xml:space="preserve">el profesional registre la actividad </t>
        </r>
        <r>
          <rPr>
            <b/>
            <sz val="9"/>
            <color indexed="81"/>
            <rFont val="Tahoma"/>
            <family val="2"/>
          </rPr>
          <t>“Visitas Domiciliarias - Atención Odontológica en Domicilio"</t>
        </r>
      </text>
    </comment>
    <comment ref="D70" authorId="2" shapeId="0">
      <text>
        <r>
          <rPr>
            <sz val="9"/>
            <color indexed="81"/>
            <rFont val="Tahoma"/>
            <family val="2"/>
          </rPr>
          <t>Este dato aparecerá luego de que en la atención Registrada</t>
        </r>
        <r>
          <rPr>
            <b/>
            <sz val="9"/>
            <color indexed="81"/>
            <rFont val="Tahoma"/>
            <family val="2"/>
          </rPr>
          <t xml:space="preserve"> Módulo box, Pacientes Citados o en Módulo de Atención, Registro Atención Individual </t>
        </r>
        <r>
          <rPr>
            <sz val="9"/>
            <color indexed="81"/>
            <rFont val="Tahoma"/>
            <family val="2"/>
          </rPr>
          <t>el profesional registre la actividad</t>
        </r>
        <r>
          <rPr>
            <b/>
            <sz val="9"/>
            <color indexed="81"/>
            <rFont val="Tahoma"/>
            <family val="2"/>
          </rPr>
          <t xml:space="preserve"> 
"Visitas a personas con dependencia Severa-Entrega de Fármacos  a domicilio"
y/o
"Visitas a personas con dependencia Severa-Entrega de Alimentos a domicilio"</t>
        </r>
      </text>
    </comment>
    <comment ref="E70" authorId="2" shapeId="0">
      <text>
        <r>
          <rPr>
            <sz val="9"/>
            <color indexed="81"/>
            <rFont val="Tahoma"/>
            <family val="2"/>
          </rPr>
          <t>Este dato aparecerá luego de que en la atención Registrada</t>
        </r>
        <r>
          <rPr>
            <b/>
            <sz val="9"/>
            <color indexed="81"/>
            <rFont val="Tahoma"/>
            <family val="2"/>
          </rPr>
          <t xml:space="preserve"> Módulo box, Pacientes Citados o en Módulo de Atención, Registro Atención Individual </t>
        </r>
        <r>
          <rPr>
            <sz val="9"/>
            <color indexed="81"/>
            <rFont val="Tahoma"/>
            <family val="2"/>
          </rPr>
          <t>el profesional registre la actividad</t>
        </r>
        <r>
          <rPr>
            <b/>
            <sz val="9"/>
            <color indexed="81"/>
            <rFont val="Tahoma"/>
            <family val="2"/>
          </rPr>
          <t xml:space="preserve"> 
"Visitas a personas con dependencia Severa-Entrega de Fármacos  a domicilio"
y/o
"Visitas a personas con dependencia Severa-Entrega de Alimentos a domicilio"
La atención debe ser ingresada por un Técnico  Paramedico
</t>
        </r>
      </text>
    </comment>
    <comment ref="F70" authorId="2" shapeId="0">
      <text>
        <r>
          <rPr>
            <sz val="9"/>
            <color indexed="81"/>
            <rFont val="Tahoma"/>
            <family val="2"/>
          </rPr>
          <t>Este dato aparecerá luego de que en la atención Registrada</t>
        </r>
        <r>
          <rPr>
            <b/>
            <sz val="9"/>
            <color indexed="81"/>
            <rFont val="Tahoma"/>
            <family val="2"/>
          </rPr>
          <t xml:space="preserve"> Módulo box, Pacientes Citados o en Módulo de Atención, Registro Atención Individual </t>
        </r>
        <r>
          <rPr>
            <sz val="9"/>
            <color indexed="81"/>
            <rFont val="Tahoma"/>
            <family val="2"/>
          </rPr>
          <t>el profesional registre la actividad</t>
        </r>
        <r>
          <rPr>
            <b/>
            <sz val="9"/>
            <color indexed="81"/>
            <rFont val="Tahoma"/>
            <family val="2"/>
          </rPr>
          <t xml:space="preserve"> 
"Visitas a personas con dependencia Severa-Entrega de Fármacos  a domicilio"
y/o
"Visitas a personas con dependencia Severa-Entrega de Alimentos a domicilio"
Y
Además, si asiste más de un profesional debe utilizar la opción del Multiprofesional para registrar el nombre de los acompañantes.</t>
        </r>
      </text>
    </comment>
    <comment ref="D71" authorId="4" shapeId="0">
      <text>
        <r>
          <rPr>
            <sz val="9"/>
            <color indexed="81"/>
            <rFont val="Tahoma"/>
            <family val="2"/>
          </rPr>
          <t>Este dato aparecerá luego de que en la atención Registrada</t>
        </r>
        <r>
          <rPr>
            <b/>
            <sz val="9"/>
            <color indexed="81"/>
            <rFont val="Tahoma"/>
            <family val="2"/>
          </rPr>
          <t xml:space="preserve"> Módulo box, Pacientes Citados o en Módulo de Atención, Registro Atención Individual </t>
        </r>
        <r>
          <rPr>
            <u/>
            <sz val="9"/>
            <color indexed="81"/>
            <rFont val="Tahoma"/>
            <family val="2"/>
          </rPr>
          <t xml:space="preserve">el profesional registre una de estas actividades:
</t>
        </r>
        <r>
          <rPr>
            <b/>
            <sz val="9"/>
            <color indexed="81"/>
            <rFont val="Tahoma"/>
            <family val="2"/>
          </rPr>
          <t xml:space="preserve">
Revisión de la medicacion sin entrevista- Realizados en establecimiento de salud</t>
        </r>
        <r>
          <rPr>
            <u/>
            <sz val="9"/>
            <color indexed="81"/>
            <rFont val="Tahoma"/>
            <family val="2"/>
          </rPr>
          <t xml:space="preserve">
</t>
        </r>
        <r>
          <rPr>
            <b/>
            <sz val="9"/>
            <color indexed="81"/>
            <rFont val="Tahoma"/>
            <family val="2"/>
          </rPr>
          <t xml:space="preserve">o
Revisión de la medicacion sin entrevista - Realizados en domicilio
o
Revisión de la medicacion con entrevista- Realizados en establecimiento de salud
o
Revisión de la medicación con entrevista - Realizados en domicilio
o
Conciliación farmacéutica - Realizados en establecimiento de salud
o
Conciliación farmacéutica - Realizados en domicilio
o
Educación farmacéutica -  Realizados en establecimiento de salud
o
Educación farmacéutica - Realizados en domicilio
o
Seguimiento farmacoterapéutico - Realizados en establecimiento de salud
o
Seguimiento farmacoterapéutico - Realizado en domicilio
o
Reporte reacción adversa a medicamentos - Realizados en establecimiento de salud
o
Reporte reacción adversa a medicamentos - Realizado en domicilio
o
Reporte falla de calidad - Realizados en establecimiento de salud
o
Reporte falla de calidad - Realizado en domicilio
o
Reporte de eventos adversos asociados a medicamentos -Realizados en establecimiento de salud
o
Reporte de eventos adversos asociados a medicamentos - Realizado en domicilio 
</t>
        </r>
        <r>
          <rPr>
            <sz val="9"/>
            <color indexed="81"/>
            <rFont val="Tahoma"/>
            <family val="2"/>
          </rPr>
          <t xml:space="preserve">
</t>
        </r>
        <r>
          <rPr>
            <b/>
            <u/>
            <sz val="9"/>
            <color indexed="81"/>
            <rFont val="Tahoma"/>
            <family val="2"/>
          </rPr>
          <t xml:space="preserve">
</t>
        </r>
      </text>
    </comment>
    <comment ref="D72" authorId="5"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“Atención Nutricional a Personas con Indicacion Nutricional Enteral Domiciliaria (NED)"</t>
        </r>
      </text>
    </comment>
    <comment ref="F73" authorId="4"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Severa-Atención de Podólogo"
La atención debe ser ingresada por un Pódologo</t>
        </r>
      </text>
    </comment>
    <comment ref="D74" authorId="4"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Severa-Atención de Morbilidad Médica"
La atención debe ser ingresada por un Médico</t>
        </r>
      </text>
    </comment>
    <comment ref="E74" authorId="4"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Severa-Atención de Morbilidad Médica"
La atención debe ser ingresada por un Técnico  Paramedico</t>
        </r>
      </text>
    </comment>
    <comment ref="F74" authorId="4"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Severa-Atención de Morbilidad Médica"
Además, si asiste más de un profesional debe utilizar la opción del Multiprofesional para registrar el nombre de los acompañantes.</t>
        </r>
      </text>
    </comment>
    <comment ref="D75" authorId="4"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 xml:space="preserve">“Tratamiento o Procedimiento en Domicilio a Personas con Dependencia Severa-Visitas con Otros Fines"
</t>
        </r>
        <r>
          <rPr>
            <u/>
            <sz val="9"/>
            <color indexed="81"/>
            <rFont val="Tahoma"/>
            <family val="2"/>
          </rPr>
          <t xml:space="preserve">
Manual DEIS: (ej. toma de 
presión arterial, verificación de domicilio, etc.)</t>
        </r>
        <r>
          <rPr>
            <b/>
            <sz val="9"/>
            <color indexed="81"/>
            <rFont val="Tahoma"/>
            <family val="2"/>
          </rPr>
          <t xml:space="preserve">
</t>
        </r>
      </text>
    </comment>
    <comment ref="E75" authorId="4"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 xml:space="preserve">“Tratamiento o Procedimiento en Domicilio a Personas con Dependencia Severa-Visitas con Otros Fines"
La atención debe ser ingresada por un Técnico  Paramedico
</t>
        </r>
        <r>
          <rPr>
            <u/>
            <sz val="9"/>
            <color indexed="81"/>
            <rFont val="Tahoma"/>
            <family val="2"/>
          </rPr>
          <t>Manual DEIS: (ej. toma de 
presión arterial, verificación de domicilio, etc.)</t>
        </r>
        <r>
          <rPr>
            <b/>
            <sz val="9"/>
            <color indexed="81"/>
            <rFont val="Tahoma"/>
            <family val="2"/>
          </rPr>
          <t xml:space="preserve">
</t>
        </r>
      </text>
    </comment>
    <comment ref="F75" authorId="4"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 xml:space="preserve">“Tratamiento o Procedimiento en Domicilio a Personas con Dependencia Severa-Visitas con Otros Fines"
Además, si asiste más de un profesional debe utilizar la opción del Multiprofesional para registrar el nombre de los acompañantes.
</t>
        </r>
        <r>
          <rPr>
            <u/>
            <sz val="9"/>
            <color indexed="81"/>
            <rFont val="Tahoma"/>
            <family val="2"/>
          </rPr>
          <t xml:space="preserve">
Manual DEIS: (ej. toma de 
presión arterial, verificación de domicilio, etc.)</t>
        </r>
        <r>
          <rPr>
            <b/>
            <sz val="9"/>
            <color indexed="81"/>
            <rFont val="Tahoma"/>
            <family val="2"/>
          </rPr>
          <t xml:space="preserve">
</t>
        </r>
      </text>
    </comment>
    <comment ref="D76" authorId="4"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 xml:space="preserve">“Tratamiento o Procedimiento en Domicilio a Personas con Dependencia Severa- Telemedicina/Teleasistencia"
</t>
        </r>
      </text>
    </comment>
    <comment ref="E76" authorId="4"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Severa- Telemedicina/Teleasistencia"
La atención debe ser ingresada por un Técnico  Paramedico</t>
        </r>
      </text>
    </comment>
    <comment ref="F76" authorId="4"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Severa- Telemedicina/Teleasistencia"
Además, si asiste más de un profesional debe utilizar la opción del Multiprofesional para registrar el nombre de los acompañantes.</t>
        </r>
      </text>
    </comment>
    <comment ref="D77" authorId="4"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 xml:space="preserve">“Tratamiento o Procedimiento en Domicilio a Personas con Dependencia Severa-Seguimiento Remoto"
</t>
        </r>
      </text>
    </comment>
    <comment ref="E77" authorId="4"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Severa-Seguimiento Remoto"
La atención debe ser ingresada por un Técnico  Paramedico</t>
        </r>
      </text>
    </comment>
    <comment ref="F77" authorId="4"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Severa-Seguimiento Remoto"
Además, si asiste más de un profesional debe utilizar la opción del Multiprofesional para registrar el nombre de los acompañantes.</t>
        </r>
      </text>
    </comment>
    <comment ref="C80" authorId="2" shapeId="0">
      <text>
        <r>
          <rPr>
            <b/>
            <sz val="9"/>
            <color indexed="81"/>
            <rFont val="Tahoma"/>
            <family val="2"/>
          </rPr>
          <t xml:space="preserve">
Este dato aparecerá  luego de que en la atención cerrada (estado completada) registrada en Box  ó  en Atención / Registro Atención Individual. 
Registre la actividad:
Rescate En Domicilio de Pacientes Inasistentes
ó
Rescate Telefónico de Pacientes Inasistentes - desde el Establemiento</t>
        </r>
        <r>
          <rPr>
            <sz val="9"/>
            <color indexed="81"/>
            <rFont val="Tahoma"/>
            <family val="2"/>
          </rPr>
          <t xml:space="preserve">
</t>
        </r>
      </text>
    </comment>
    <comment ref="G80" authorId="4" shapeId="0">
      <text>
        <r>
          <rPr>
            <sz val="9"/>
            <color indexed="81"/>
            <rFont val="Tahoma"/>
            <family val="2"/>
          </rPr>
          <t>No disponible RAYEN</t>
        </r>
      </text>
    </comment>
    <comment ref="E81" authorId="4" shapeId="0">
      <text>
        <r>
          <rPr>
            <sz val="9"/>
            <color indexed="81"/>
            <rFont val="Tahoma"/>
            <family val="2"/>
          </rPr>
          <t xml:space="preserve">
No disponible RAYEN</t>
        </r>
      </text>
    </comment>
    <comment ref="I81" authorId="4" shapeId="0">
      <text>
        <r>
          <rPr>
            <sz val="9"/>
            <color indexed="81"/>
            <rFont val="Tahoma"/>
            <family val="2"/>
          </rPr>
          <t xml:space="preserve">
No disponible RAYEN</t>
        </r>
      </text>
    </comment>
    <comment ref="D82" authorId="4"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 “</t>
        </r>
        <r>
          <rPr>
            <b/>
            <sz val="9"/>
            <color indexed="81"/>
            <rFont val="Tahoma"/>
            <family val="2"/>
          </rPr>
          <t xml:space="preserve">Rescate En Domicilio de Pacientes Inasistentes”.
La atención debe ser ingresada por un Técnico Paramedico
</t>
        </r>
      </text>
    </comment>
    <comment ref="F82" authorId="4" shapeId="0">
      <text>
        <r>
          <rPr>
            <sz val="9"/>
            <color indexed="81"/>
            <rFont val="Tahoma"/>
            <family val="2"/>
          </rPr>
          <t xml:space="preserve">Este dato aparecerá luego de que en la atención Registrada </t>
        </r>
        <r>
          <rPr>
            <b/>
            <sz val="9"/>
            <color indexed="81"/>
            <rFont val="Tahoma"/>
            <family val="2"/>
          </rPr>
          <t>Modulo box, Pacientes Citados o en Módulo de Atención, Registro Atención Individual</t>
        </r>
        <r>
          <rPr>
            <sz val="9"/>
            <color indexed="81"/>
            <rFont val="Tahoma"/>
            <family val="2"/>
          </rPr>
          <t xml:space="preserve"> el profesional registre la actividad </t>
        </r>
        <r>
          <rPr>
            <b/>
            <sz val="9"/>
            <color indexed="81"/>
            <rFont val="Tahoma"/>
            <family val="2"/>
          </rPr>
          <t>“Rescate En Domicilio de Pacientes Inasistentes”.</t>
        </r>
        <r>
          <rPr>
            <sz val="9"/>
            <color indexed="81"/>
            <rFont val="Tahoma"/>
            <family val="2"/>
          </rPr>
          <t xml:space="preserve">
</t>
        </r>
      </text>
    </comment>
    <comment ref="H82" authorId="4"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“Rescate Telefónico de Pacientes Inasistentes - desde el Establecimiento”.</t>
        </r>
        <r>
          <rPr>
            <sz val="9"/>
            <color indexed="81"/>
            <rFont val="Tahoma"/>
            <family val="2"/>
          </rPr>
          <t xml:space="preserve">
</t>
        </r>
      </text>
    </comment>
    <comment ref="D83" authorId="4" shapeId="0">
      <text>
        <r>
          <rPr>
            <sz val="9"/>
            <color indexed="81"/>
            <rFont val="Tahoma"/>
            <family val="2"/>
          </rPr>
          <t xml:space="preserve">Este dato aparecerá luego de que en la atención </t>
        </r>
        <r>
          <rPr>
            <b/>
            <sz val="9"/>
            <color indexed="81"/>
            <rFont val="Tahoma"/>
            <family val="2"/>
          </rPr>
          <t xml:space="preserve">Registrada Modulo box, Pacientes Citados o en Módulo de Atención, Registro Atención Individual </t>
        </r>
        <r>
          <rPr>
            <sz val="9"/>
            <color indexed="81"/>
            <rFont val="Tahoma"/>
            <family val="2"/>
          </rPr>
          <t xml:space="preserve">el profesional registre la actividad </t>
        </r>
        <r>
          <rPr>
            <b/>
            <sz val="9"/>
            <color indexed="81"/>
            <rFont val="Tahoma"/>
            <family val="2"/>
          </rPr>
          <t>“Rescate En Domicilio de Pacientes Inasistentes".
La atención debe ser ingresada por un Técnico  Paramedico</t>
        </r>
        <r>
          <rPr>
            <sz val="9"/>
            <color indexed="81"/>
            <rFont val="Tahoma"/>
            <family val="2"/>
          </rPr>
          <t xml:space="preserve">
</t>
        </r>
      </text>
    </comment>
    <comment ref="F83" authorId="4" shapeId="0">
      <text>
        <r>
          <rPr>
            <sz val="9"/>
            <color indexed="81"/>
            <rFont val="Tahoma"/>
            <family val="2"/>
          </rPr>
          <t xml:space="preserve">Este dato aparecerá luego de que en la atención </t>
        </r>
        <r>
          <rPr>
            <b/>
            <sz val="9"/>
            <color indexed="81"/>
            <rFont val="Tahoma"/>
            <family val="2"/>
          </rPr>
          <t xml:space="preserve">Registrada Modulo box, Pacientes Citados o en Módulo de Atención, Registro Atención Individual </t>
        </r>
        <r>
          <rPr>
            <sz val="9"/>
            <color indexed="81"/>
            <rFont val="Tahoma"/>
            <family val="2"/>
          </rPr>
          <t>el profesional registre la actividad</t>
        </r>
        <r>
          <rPr>
            <b/>
            <sz val="9"/>
            <color indexed="81"/>
            <rFont val="Tahoma"/>
            <family val="2"/>
          </rPr>
          <t xml:space="preserve"> “Rescate En Domicilio de Pacientes Inasistentes".</t>
        </r>
      </text>
    </comment>
    <comment ref="H83" authorId="4" shapeId="0">
      <text>
        <r>
          <rPr>
            <sz val="9"/>
            <color indexed="81"/>
            <rFont val="Tahoma"/>
            <family val="2"/>
          </rPr>
          <t xml:space="preserve">Este dato aparecerá luego de que en la atención Registrada </t>
        </r>
        <r>
          <rPr>
            <b/>
            <sz val="9"/>
            <color indexed="81"/>
            <rFont val="Tahoma"/>
            <family val="2"/>
          </rPr>
          <t>Modulo box, Pacientes Citados o en Módulo de Atención, Registro Atención Individual</t>
        </r>
        <r>
          <rPr>
            <sz val="9"/>
            <color indexed="81"/>
            <rFont val="Tahoma"/>
            <family val="2"/>
          </rPr>
          <t xml:space="preserve"> el profesional registre la actividad</t>
        </r>
        <r>
          <rPr>
            <b/>
            <sz val="9"/>
            <color indexed="81"/>
            <rFont val="Tahoma"/>
            <family val="2"/>
          </rPr>
          <t xml:space="preserve"> “Rescate Telefónico de Pacientes Inasistentes - desde el Establecimiento”.</t>
        </r>
        <r>
          <rPr>
            <sz val="9"/>
            <color indexed="81"/>
            <rFont val="Tahoma"/>
            <family val="2"/>
          </rPr>
          <t xml:space="preserve">
</t>
        </r>
      </text>
    </comment>
    <comment ref="D84" authorId="4"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“Rescate En Domicilio de Pacientes Inasistentes".</t>
        </r>
        <r>
          <rPr>
            <sz val="9"/>
            <color indexed="81"/>
            <rFont val="Tahoma"/>
            <family val="2"/>
          </rPr>
          <t xml:space="preserve">
</t>
        </r>
        <r>
          <rPr>
            <b/>
            <sz val="9"/>
            <color indexed="81"/>
            <rFont val="Tahoma"/>
            <family val="2"/>
          </rPr>
          <t xml:space="preserve">
La atención debe ser ingresada por un Técnico  Paramedico</t>
        </r>
      </text>
    </comment>
    <comment ref="F84" authorId="4" shapeId="0">
      <text>
        <r>
          <rPr>
            <sz val="9"/>
            <color indexed="81"/>
            <rFont val="Tahoma"/>
            <family val="2"/>
          </rPr>
          <t xml:space="preserve">Este dato aparecerá luego de que en la atención Registrada </t>
        </r>
        <r>
          <rPr>
            <b/>
            <sz val="9"/>
            <color indexed="81"/>
            <rFont val="Tahoma"/>
            <family val="2"/>
          </rPr>
          <t>Modulo box, Pacientes Citados o en Módulo de Atención, Registro Atención Individual</t>
        </r>
        <r>
          <rPr>
            <sz val="9"/>
            <color indexed="81"/>
            <rFont val="Tahoma"/>
            <family val="2"/>
          </rPr>
          <t xml:space="preserve"> el profesional registre la actividad </t>
        </r>
        <r>
          <rPr>
            <b/>
            <sz val="9"/>
            <color indexed="81"/>
            <rFont val="Tahoma"/>
            <family val="2"/>
          </rPr>
          <t>“Rescate En Domicilio de Pacientes Inasistentes".</t>
        </r>
        <r>
          <rPr>
            <sz val="9"/>
            <color indexed="81"/>
            <rFont val="Tahoma"/>
            <family val="2"/>
          </rPr>
          <t xml:space="preserve">
</t>
        </r>
      </text>
    </comment>
    <comment ref="H84" authorId="4" shapeId="0">
      <text>
        <r>
          <rPr>
            <sz val="9"/>
            <color indexed="81"/>
            <rFont val="Tahoma"/>
            <family val="2"/>
          </rPr>
          <t xml:space="preserve">Este dato aparecerá luego de que en la atención Registrada </t>
        </r>
        <r>
          <rPr>
            <b/>
            <sz val="9"/>
            <color indexed="81"/>
            <rFont val="Tahoma"/>
            <family val="2"/>
          </rPr>
          <t>Modulo box, Pacientes Citados o en Módulo de Atención, Registro Atención Individual</t>
        </r>
        <r>
          <rPr>
            <sz val="9"/>
            <color indexed="81"/>
            <rFont val="Tahoma"/>
            <family val="2"/>
          </rPr>
          <t xml:space="preserve"> el profesional registre la actividad </t>
        </r>
        <r>
          <rPr>
            <b/>
            <sz val="9"/>
            <color indexed="81"/>
            <rFont val="Tahoma"/>
            <family val="2"/>
          </rPr>
          <t>“Rescate Telefónico de Pacientes Inasistentes - desde el Establecimiento”.</t>
        </r>
        <r>
          <rPr>
            <sz val="9"/>
            <color indexed="81"/>
            <rFont val="Tahoma"/>
            <family val="2"/>
          </rPr>
          <t xml:space="preserve">
</t>
        </r>
      </text>
    </comment>
    <comment ref="D85" authorId="4" shapeId="0">
      <text>
        <r>
          <rPr>
            <sz val="9"/>
            <color indexed="81"/>
            <rFont val="Tahoma"/>
            <family val="2"/>
          </rPr>
          <t xml:space="preserve">Este dato aparecerá luego de que en la atención Registrada Modulo box, Pacientes Citados o en </t>
        </r>
        <r>
          <rPr>
            <b/>
            <sz val="9"/>
            <color indexed="81"/>
            <rFont val="Tahoma"/>
            <family val="2"/>
          </rPr>
          <t>Módulo de Atención, Registro Atención Individual</t>
        </r>
        <r>
          <rPr>
            <sz val="9"/>
            <color indexed="81"/>
            <rFont val="Tahoma"/>
            <family val="2"/>
          </rPr>
          <t xml:space="preserve"> el profesional registre la actividad </t>
        </r>
        <r>
          <rPr>
            <b/>
            <sz val="9"/>
            <color indexed="81"/>
            <rFont val="Tahoma"/>
            <family val="2"/>
          </rPr>
          <t>“Rescate En Domicilio de Pacientes Inasistentes".</t>
        </r>
        <r>
          <rPr>
            <sz val="9"/>
            <color indexed="81"/>
            <rFont val="Tahoma"/>
            <family val="2"/>
          </rPr>
          <t xml:space="preserve">
</t>
        </r>
        <r>
          <rPr>
            <b/>
            <sz val="9"/>
            <color indexed="81"/>
            <rFont val="Tahoma"/>
            <family val="2"/>
          </rPr>
          <t>La atención debe ser ingresada por un Técnico  Paramedico</t>
        </r>
      </text>
    </comment>
    <comment ref="F85" authorId="4"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“Rescate En Domicilio de Pacientes Inasistentes".</t>
        </r>
      </text>
    </comment>
    <comment ref="H85" authorId="4"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“Rescate Telefónico de Pacientes Inasistentes - desde el Establecimiento”.</t>
        </r>
        <r>
          <rPr>
            <sz val="9"/>
            <color indexed="81"/>
            <rFont val="Tahoma"/>
            <family val="2"/>
          </rPr>
          <t xml:space="preserve">
</t>
        </r>
      </text>
    </comment>
    <comment ref="D86" authorId="4" shapeId="0">
      <text>
        <r>
          <rPr>
            <sz val="9"/>
            <color indexed="81"/>
            <rFont val="Tahoma"/>
            <family val="2"/>
          </rPr>
          <t xml:space="preserve">Este dato aparecerá luego de que en la atención Registrada Modulo box, Pacientes Citados o en </t>
        </r>
        <r>
          <rPr>
            <b/>
            <sz val="9"/>
            <color indexed="81"/>
            <rFont val="Tahoma"/>
            <family val="2"/>
          </rPr>
          <t>Módulo de Atención, Registro Atención Individual</t>
        </r>
        <r>
          <rPr>
            <sz val="9"/>
            <color indexed="81"/>
            <rFont val="Tahoma"/>
            <family val="2"/>
          </rPr>
          <t xml:space="preserve"> el profesional registre la actividad </t>
        </r>
        <r>
          <rPr>
            <b/>
            <sz val="9"/>
            <color indexed="81"/>
            <rFont val="Tahoma"/>
            <family val="2"/>
          </rPr>
          <t>“Rescate En Domicilio de Pacientes Inasistentes".</t>
        </r>
        <r>
          <rPr>
            <sz val="9"/>
            <color indexed="81"/>
            <rFont val="Tahoma"/>
            <family val="2"/>
          </rPr>
          <t xml:space="preserve">
</t>
        </r>
        <r>
          <rPr>
            <b/>
            <sz val="9"/>
            <color indexed="81"/>
            <rFont val="Tahoma"/>
            <family val="2"/>
          </rPr>
          <t>La atención debe ser ingresada por un Técnico  Paramedico</t>
        </r>
      </text>
    </comment>
    <comment ref="F86" authorId="4"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“Rescate En Domicilio de Pacientes Inasistentes".</t>
        </r>
      </text>
    </comment>
    <comment ref="H86" authorId="4"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“Rescate Telefónico de Pacientes Inasistentes - desde el Establecimiento”.</t>
        </r>
        <r>
          <rPr>
            <sz val="9"/>
            <color indexed="81"/>
            <rFont val="Tahoma"/>
            <family val="2"/>
          </rPr>
          <t xml:space="preserve">
</t>
        </r>
      </text>
    </comment>
    <comment ref="D87" authorId="4" shapeId="0">
      <text>
        <r>
          <rPr>
            <sz val="9"/>
            <color indexed="81"/>
            <rFont val="Tahoma"/>
            <family val="2"/>
          </rPr>
          <t xml:space="preserve">Este dato aparecerá luego de que en la atención Registrada Modulo box, Pacientes Citados o en </t>
        </r>
        <r>
          <rPr>
            <b/>
            <sz val="9"/>
            <color indexed="81"/>
            <rFont val="Tahoma"/>
            <family val="2"/>
          </rPr>
          <t>Módulo de Atención, Registro Atención Individual</t>
        </r>
        <r>
          <rPr>
            <sz val="9"/>
            <color indexed="81"/>
            <rFont val="Tahoma"/>
            <family val="2"/>
          </rPr>
          <t xml:space="preserve"> el profesional registre la actividad </t>
        </r>
        <r>
          <rPr>
            <b/>
            <sz val="9"/>
            <color indexed="81"/>
            <rFont val="Tahoma"/>
            <family val="2"/>
          </rPr>
          <t>“Rescate En Domicilio de Pacientes Inasistentes".</t>
        </r>
        <r>
          <rPr>
            <sz val="9"/>
            <color indexed="81"/>
            <rFont val="Tahoma"/>
            <family val="2"/>
          </rPr>
          <t xml:space="preserve">
</t>
        </r>
        <r>
          <rPr>
            <b/>
            <sz val="9"/>
            <color indexed="81"/>
            <rFont val="Tahoma"/>
            <family val="2"/>
          </rPr>
          <t>La atención debe ser ingresada por un Técnico  Paramedico</t>
        </r>
      </text>
    </comment>
    <comment ref="F87" authorId="4"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“Rescate En Domicilio de Pacientes Inasistentes".</t>
        </r>
      </text>
    </comment>
    <comment ref="H87" authorId="4"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“Rescate Telefónico de Pacientes Inasistentes - desde el Establecimiento”.</t>
        </r>
        <r>
          <rPr>
            <sz val="9"/>
            <color indexed="81"/>
            <rFont val="Tahoma"/>
            <family val="2"/>
          </rPr>
          <t xml:space="preserve">
</t>
        </r>
      </text>
    </comment>
    <comment ref="D88" authorId="4"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“Rescate En Domicilio de Pacientes Inasistentes”.</t>
        </r>
        <r>
          <rPr>
            <sz val="9"/>
            <color indexed="81"/>
            <rFont val="Tahoma"/>
            <family val="2"/>
          </rPr>
          <t xml:space="preserve">
</t>
        </r>
        <r>
          <rPr>
            <b/>
            <sz val="9"/>
            <color indexed="81"/>
            <rFont val="Tahoma"/>
            <family val="2"/>
          </rPr>
          <t>La atención debe ser ingresada por un Técnico  Paramedico</t>
        </r>
      </text>
    </comment>
    <comment ref="F88" authorId="4"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 “</t>
        </r>
        <r>
          <rPr>
            <b/>
            <sz val="9"/>
            <color indexed="81"/>
            <rFont val="Tahoma"/>
            <family val="2"/>
          </rPr>
          <t>Rescate En Domicilio de Pacientes Inasistentes”.</t>
        </r>
      </text>
    </comment>
    <comment ref="H88" authorId="4"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“Rescate Telefónico de Pacientes Inasistentes - desde el Establecimiento”.</t>
        </r>
        <r>
          <rPr>
            <sz val="9"/>
            <color indexed="81"/>
            <rFont val="Tahoma"/>
            <family val="2"/>
          </rPr>
          <t xml:space="preserve">
</t>
        </r>
      </text>
    </comment>
    <comment ref="C89" authorId="7" shapeId="0">
      <text>
        <r>
          <rPr>
            <sz val="9"/>
            <color indexed="81"/>
            <rFont val="Tahoma"/>
            <family val="2"/>
          </rPr>
          <t xml:space="preserve">
Este dato aparecerá  luego de que en la atención cerrada (</t>
        </r>
        <r>
          <rPr>
            <i/>
            <sz val="9"/>
            <color indexed="81"/>
            <rFont val="Tahoma"/>
            <family val="2"/>
          </rPr>
          <t>estado completada</t>
        </r>
        <r>
          <rPr>
            <sz val="9"/>
            <color indexed="81"/>
            <rFont val="Tahoma"/>
            <family val="2"/>
          </rPr>
          <t xml:space="preserve">) registrada en </t>
        </r>
        <r>
          <rPr>
            <u/>
            <sz val="9"/>
            <color indexed="81"/>
            <rFont val="Tahoma"/>
            <family val="2"/>
          </rPr>
          <t>Box</t>
        </r>
        <r>
          <rPr>
            <sz val="9"/>
            <color indexed="81"/>
            <rFont val="Tahoma"/>
            <family val="2"/>
          </rPr>
          <t xml:space="preserve">  ó  en </t>
        </r>
        <r>
          <rPr>
            <u/>
            <sz val="9"/>
            <color indexed="81"/>
            <rFont val="Tahoma"/>
            <family val="2"/>
          </rPr>
          <t xml:space="preserve">Atención / Registro Atención Individual. </t>
        </r>
        <r>
          <rPr>
            <b/>
            <sz val="9"/>
            <color indexed="81"/>
            <rFont val="Tahoma"/>
            <family val="2"/>
          </rPr>
          <t xml:space="preserve">
</t>
        </r>
        <r>
          <rPr>
            <sz val="9"/>
            <color indexed="81"/>
            <rFont val="Tahoma"/>
            <family val="2"/>
          </rPr>
          <t>Registre la actividad:</t>
        </r>
        <r>
          <rPr>
            <b/>
            <sz val="9"/>
            <color indexed="81"/>
            <rFont val="Tahoma"/>
            <family val="2"/>
          </rPr>
          <t xml:space="preserve">
Rescate En Domicilio de Pacientes Inasistentes
</t>
        </r>
        <r>
          <rPr>
            <sz val="9"/>
            <color indexed="81"/>
            <rFont val="Tahoma"/>
            <family val="2"/>
          </rPr>
          <t>ó</t>
        </r>
        <r>
          <rPr>
            <b/>
            <sz val="9"/>
            <color indexed="81"/>
            <rFont val="Tahoma"/>
            <family val="2"/>
          </rPr>
          <t xml:space="preserve">
Rescate Telefónico de Pacientes Inasistentes - desde el Establemiento</t>
        </r>
      </text>
    </comment>
    <comment ref="D89" authorId="4"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“Rescate En Domicilio de Pacientes Inasistentes”.</t>
        </r>
        <r>
          <rPr>
            <sz val="9"/>
            <color indexed="81"/>
            <rFont val="Tahoma"/>
            <family val="2"/>
          </rPr>
          <t xml:space="preserve">
</t>
        </r>
        <r>
          <rPr>
            <b/>
            <sz val="9"/>
            <color indexed="81"/>
            <rFont val="Tahoma"/>
            <family val="2"/>
          </rPr>
          <t>La atención debe ser ingresada por un Técnico Paramedico</t>
        </r>
      </text>
    </comment>
    <comment ref="F89" authorId="4" shapeId="0">
      <text>
        <r>
          <rPr>
            <sz val="9"/>
            <color indexed="81"/>
            <rFont val="Tahoma"/>
            <family val="2"/>
          </rPr>
          <t xml:space="preserve">Este dato aparecerá luego de que en la atención Registrada </t>
        </r>
        <r>
          <rPr>
            <b/>
            <sz val="9"/>
            <color indexed="81"/>
            <rFont val="Tahoma"/>
            <family val="2"/>
          </rPr>
          <t>Modulo box, Pacientes Citados o en Módulo de Atención, Registro Atención Individual</t>
        </r>
        <r>
          <rPr>
            <sz val="9"/>
            <color indexed="81"/>
            <rFont val="Tahoma"/>
            <family val="2"/>
          </rPr>
          <t xml:space="preserve"> el profesional registre la actividad </t>
        </r>
        <r>
          <rPr>
            <b/>
            <sz val="9"/>
            <color indexed="81"/>
            <rFont val="Tahoma"/>
            <family val="2"/>
          </rPr>
          <t>“Rescate En Domicilio de Pacientes Inasistentes”.</t>
        </r>
      </text>
    </comment>
    <comment ref="H89" authorId="4"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“Rescate Telefónico de Pacientes Inasistentes - desde el Establecimiento”.</t>
        </r>
        <r>
          <rPr>
            <sz val="9"/>
            <color indexed="81"/>
            <rFont val="Tahoma"/>
            <family val="2"/>
          </rPr>
          <t xml:space="preserve">
</t>
        </r>
      </text>
    </comment>
    <comment ref="B94" authorId="4"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“Otras Visitas Programa de acompañamiento Psicosocial-Establecimiento Educacional”.</t>
        </r>
      </text>
    </comment>
    <comment ref="B95" authorId="4" shapeId="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“Otras Visitas Programa de acompañamiento Psicosocial- A lugar de Trabajo”.</t>
        </r>
        <r>
          <rPr>
            <sz val="9"/>
            <color indexed="81"/>
            <rFont val="Tahoma"/>
            <family val="2"/>
          </rPr>
          <t xml:space="preserve">
</t>
        </r>
      </text>
    </comment>
    <comment ref="C97" authorId="3" shapeId="0">
      <text>
        <r>
          <rPr>
            <b/>
            <sz val="9"/>
            <color indexed="81"/>
            <rFont val="Tahoma"/>
            <family val="2"/>
          </rPr>
          <t>Cantidad</t>
        </r>
        <r>
          <rPr>
            <sz val="9"/>
            <color indexed="81"/>
            <rFont val="Tahoma"/>
            <family val="2"/>
          </rPr>
          <t xml:space="preserve"> </t>
        </r>
        <r>
          <rPr>
            <b/>
            <sz val="9"/>
            <color indexed="81"/>
            <rFont val="Tahoma"/>
            <family val="2"/>
          </rPr>
          <t xml:space="preserve">de Niños </t>
        </r>
        <r>
          <rPr>
            <sz val="9"/>
            <color indexed="81"/>
            <rFont val="Tahoma"/>
            <family val="2"/>
          </rPr>
          <t xml:space="preserve">perteneciente al programa PASMI  que son </t>
        </r>
        <r>
          <rPr>
            <b/>
            <sz val="9"/>
            <color indexed="81"/>
            <rFont val="Tahoma"/>
            <family val="2"/>
          </rPr>
          <t>Visitados</t>
        </r>
      </text>
    </comment>
    <comment ref="B99" authorId="3" shapeId="0">
      <text>
        <r>
          <rPr>
            <sz val="9"/>
            <color indexed="81"/>
            <rFont val="Tahoma"/>
            <family val="2"/>
          </rPr>
          <t>Este dato aparecerá luego de que en la atención Registrada Modulo box, Pacientes Citados o en Módulo de Atención, Registro Atención Individual</t>
        </r>
        <r>
          <rPr>
            <b/>
            <sz val="9"/>
            <color indexed="81"/>
            <rFont val="Tahoma"/>
            <family val="2"/>
          </rPr>
          <t xml:space="preserve"> el profesional registre la actividad “Visitas Programa de Apoyo a la Salud Mental Infantil (PASMI) en Atención Primaria- Establecimiento Educacional”.</t>
        </r>
      </text>
    </comment>
    <comment ref="B104" authorId="2" shapeId="0">
      <text>
        <r>
          <rPr>
            <sz val="9"/>
            <color indexed="81"/>
            <rFont val="Tahoma"/>
            <family val="2"/>
          </rPr>
          <t xml:space="preserve">Este dato aparecerá  luego de que la atención </t>
        </r>
        <r>
          <rPr>
            <b/>
            <sz val="9"/>
            <color indexed="81"/>
            <rFont val="Tahoma"/>
            <family val="2"/>
          </rPr>
          <t>registrada en Módulo de Box/Pacientes citados, o en Atención/Registro Atención Individua</t>
        </r>
        <r>
          <rPr>
            <sz val="9"/>
            <color indexed="81"/>
            <rFont val="Tahoma"/>
            <family val="2"/>
          </rPr>
          <t xml:space="preserve">l, se registre la actividad:
</t>
        </r>
        <r>
          <rPr>
            <b/>
            <sz val="9"/>
            <color indexed="81"/>
            <rFont val="Tahoma"/>
            <family val="2"/>
          </rPr>
          <t>- Visita Domiciliaria Consultas de Especialidad Pediatría</t>
        </r>
        <r>
          <rPr>
            <sz val="9"/>
            <color indexed="81"/>
            <rFont val="Tahoma"/>
            <family val="2"/>
          </rPr>
          <t xml:space="preserve">
</t>
        </r>
        <r>
          <rPr>
            <b/>
            <sz val="9"/>
            <color indexed="81"/>
            <rFont val="Tahoma"/>
            <family val="2"/>
          </rPr>
          <t>o
- Visita Domiciliaria Controles de Especialidad Pediatría</t>
        </r>
      </text>
    </comment>
    <comment ref="B105" authorId="2" shapeId="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t>
        </r>
        <r>
          <rPr>
            <sz val="9"/>
            <color indexed="81"/>
            <rFont val="Tahoma"/>
            <family val="2"/>
          </rPr>
          <t xml:space="preserve">l, se registre la actividad:
- </t>
        </r>
        <r>
          <rPr>
            <b/>
            <sz val="9"/>
            <color indexed="81"/>
            <rFont val="Tahoma"/>
            <family val="2"/>
          </rPr>
          <t>Visita Domiciliaria Consultas de Especialidad Medicina Interna</t>
        </r>
        <r>
          <rPr>
            <sz val="9"/>
            <color indexed="81"/>
            <rFont val="Tahoma"/>
            <family val="2"/>
          </rPr>
          <t xml:space="preserve">
</t>
        </r>
        <r>
          <rPr>
            <b/>
            <sz val="9"/>
            <color indexed="81"/>
            <rFont val="Tahoma"/>
            <family val="2"/>
          </rPr>
          <t>o
- Visita Domiciliaria Controles de Especialidad Medicina Interna</t>
        </r>
      </text>
    </comment>
    <comment ref="B106" authorId="2" shapeId="0">
      <text>
        <r>
          <rPr>
            <sz val="9"/>
            <color indexed="81"/>
            <rFont val="Tahoma"/>
            <family val="2"/>
          </rPr>
          <t>Este dato aparecerá  luego de que la atención</t>
        </r>
        <r>
          <rPr>
            <b/>
            <sz val="9"/>
            <color indexed="81"/>
            <rFont val="Tahoma"/>
            <family val="2"/>
          </rPr>
          <t xml:space="preserve"> registrada en Módulo de Box/Pacientes citados, o en Atención/Registro Atención Individual, </t>
        </r>
        <r>
          <rPr>
            <sz val="9"/>
            <color indexed="81"/>
            <rFont val="Tahoma"/>
            <family val="2"/>
          </rPr>
          <t>se registre la actividad:</t>
        </r>
        <r>
          <rPr>
            <b/>
            <sz val="9"/>
            <color indexed="81"/>
            <rFont val="Tahoma"/>
            <family val="2"/>
          </rPr>
          <t xml:space="preserve">
- Visita Domiciliaria Consultas de Especialidad Cirugía
o
- Visita Domiciliaria Controles de Especialidad Cirugía</t>
        </r>
      </text>
    </comment>
    <comment ref="B107" authorId="2" shapeId="0">
      <text>
        <r>
          <rPr>
            <sz val="9"/>
            <color indexed="81"/>
            <rFont val="Tahoma"/>
            <family val="2"/>
          </rPr>
          <t>Este dato aparecerá  luego de que la atención</t>
        </r>
        <r>
          <rPr>
            <b/>
            <sz val="9"/>
            <color indexed="81"/>
            <rFont val="Tahoma"/>
            <family val="2"/>
          </rPr>
          <t xml:space="preserve"> registrada en Módulo de Box/Pacientes citados, o en Atención/Registro Atención Individual</t>
        </r>
        <r>
          <rPr>
            <sz val="9"/>
            <color indexed="81"/>
            <rFont val="Tahoma"/>
            <family val="2"/>
          </rPr>
          <t xml:space="preserve">, se registre la actividad:
</t>
        </r>
        <r>
          <rPr>
            <b/>
            <sz val="9"/>
            <color indexed="81"/>
            <rFont val="Tahoma"/>
            <family val="2"/>
          </rPr>
          <t>- Visita Domiciliaria Consultas de Especialidad Enfermedad Respiratoria Adulto (Broncopulmonar)
o
- Visita Domiciliaria Controles de Especialidad Enfermedad Respiratoria Adulto (Broncopulmonar)</t>
        </r>
        <r>
          <rPr>
            <sz val="9"/>
            <color indexed="81"/>
            <rFont val="Tahoma"/>
            <family val="2"/>
          </rPr>
          <t xml:space="preserve">
</t>
        </r>
      </text>
    </comment>
    <comment ref="B108" authorId="2" shapeId="0">
      <text>
        <r>
          <rPr>
            <sz val="9"/>
            <color indexed="81"/>
            <rFont val="Tahoma"/>
            <family val="2"/>
          </rPr>
          <t xml:space="preserve">Este dato aparecerá  luego de que la atención </t>
        </r>
        <r>
          <rPr>
            <b/>
            <sz val="9"/>
            <color indexed="81"/>
            <rFont val="Tahoma"/>
            <family val="2"/>
          </rPr>
          <t>registrada en Módulo de Box/Pacientes citados, o en Atención/Registro Atención Individua</t>
        </r>
        <r>
          <rPr>
            <sz val="9"/>
            <color indexed="81"/>
            <rFont val="Tahoma"/>
            <family val="2"/>
          </rPr>
          <t xml:space="preserve">l, se registre la actividad:
</t>
        </r>
        <r>
          <rPr>
            <b/>
            <sz val="9"/>
            <color indexed="81"/>
            <rFont val="Tahoma"/>
            <family val="2"/>
          </rPr>
          <t>- Visita Domiciliaria Consultas de Especialidad Cardiología Adulto
o
- Visita Domiciliaria Controles de Especialidad Cardiología Adulto</t>
        </r>
        <r>
          <rPr>
            <sz val="9"/>
            <color indexed="81"/>
            <rFont val="Tahoma"/>
            <family val="2"/>
          </rPr>
          <t xml:space="preserve">
</t>
        </r>
      </text>
    </comment>
    <comment ref="B109" authorId="2" shapeId="0">
      <text>
        <r>
          <rPr>
            <sz val="9"/>
            <color indexed="81"/>
            <rFont val="Tahoma"/>
            <family val="2"/>
          </rPr>
          <t>Este dato aparecerá  luego de que la atención</t>
        </r>
        <r>
          <rPr>
            <b/>
            <sz val="9"/>
            <color indexed="81"/>
            <rFont val="Tahoma"/>
            <family val="2"/>
          </rPr>
          <t xml:space="preserve"> registrada en Módulo de Box/Pacientes citados, o en Atención/Registro Atención Individual</t>
        </r>
        <r>
          <rPr>
            <sz val="9"/>
            <color indexed="81"/>
            <rFont val="Tahoma"/>
            <family val="2"/>
          </rPr>
          <t xml:space="preserve">, se registre la actividad:
</t>
        </r>
        <r>
          <rPr>
            <b/>
            <sz val="9"/>
            <color indexed="81"/>
            <rFont val="Tahoma"/>
            <family val="2"/>
          </rPr>
          <t xml:space="preserve">
- Visita Domiciliaria Consultas de Especialidad Endocrinología Adulto
o
- Visita Domiciliaria Controles de Especialidad Endocrinología Adulto</t>
        </r>
        <r>
          <rPr>
            <sz val="9"/>
            <color indexed="81"/>
            <rFont val="Tahoma"/>
            <family val="2"/>
          </rPr>
          <t xml:space="preserve">
</t>
        </r>
      </text>
    </comment>
    <comment ref="B110" authorId="2" shapeId="0">
      <text>
        <r>
          <rPr>
            <sz val="9"/>
            <color indexed="81"/>
            <rFont val="Tahoma"/>
            <family val="2"/>
          </rPr>
          <t>Este dato aparecerá  luego de que la atención r</t>
        </r>
        <r>
          <rPr>
            <b/>
            <sz val="9"/>
            <color indexed="81"/>
            <rFont val="Tahoma"/>
            <family val="2"/>
          </rPr>
          <t>egistrada en Módulo de Box/Pacientes citados, o en Atención/Registro Atención Individual,</t>
        </r>
        <r>
          <rPr>
            <sz val="9"/>
            <color indexed="81"/>
            <rFont val="Tahoma"/>
            <family val="2"/>
          </rPr>
          <t xml:space="preserve"> se registre la actividad:
</t>
        </r>
        <r>
          <rPr>
            <b/>
            <sz val="9"/>
            <color indexed="81"/>
            <rFont val="Tahoma"/>
            <family val="2"/>
          </rPr>
          <t>- Visita Domiciliaria Consultas de Especialidad Reumatología Adulto</t>
        </r>
        <r>
          <rPr>
            <sz val="9"/>
            <color indexed="81"/>
            <rFont val="Tahoma"/>
            <family val="2"/>
          </rPr>
          <t xml:space="preserve">
</t>
        </r>
        <r>
          <rPr>
            <b/>
            <sz val="9"/>
            <color indexed="81"/>
            <rFont val="Tahoma"/>
            <family val="2"/>
          </rPr>
          <t>o
- Visita Domiciliaria Controles de Especialidad Reumatología Adulto</t>
        </r>
      </text>
    </comment>
    <comment ref="B111" authorId="2" shapeId="0">
      <text>
        <r>
          <rPr>
            <sz val="9"/>
            <color indexed="81"/>
            <rFont val="Tahoma"/>
            <family val="2"/>
          </rPr>
          <t xml:space="preserve">Este dato aparecerá  luego de que la atención </t>
        </r>
        <r>
          <rPr>
            <b/>
            <sz val="9"/>
            <color indexed="81"/>
            <rFont val="Tahoma"/>
            <family val="2"/>
          </rPr>
          <t xml:space="preserve">registrada en Módulo de Box/Pacientes citados, o en Atención/Registro Atención Individual, </t>
        </r>
        <r>
          <rPr>
            <sz val="9"/>
            <color indexed="81"/>
            <rFont val="Tahoma"/>
            <family val="2"/>
          </rPr>
          <t>se registre la actividad:</t>
        </r>
        <r>
          <rPr>
            <b/>
            <sz val="9"/>
            <color indexed="81"/>
            <rFont val="Tahoma"/>
            <family val="2"/>
          </rPr>
          <t xml:space="preserve">
- Visita Domiciliaria Consultas de Especialidad Infectología Adulto
o
- Visita Domiciliaria Controles de Especialidad Infectología Adulto</t>
        </r>
      </text>
    </comment>
    <comment ref="B112" authorId="2" shapeId="0">
      <text>
        <r>
          <rPr>
            <b/>
            <sz val="9"/>
            <color indexed="81"/>
            <rFont val="Tahoma"/>
            <family val="2"/>
          </rPr>
          <t xml:space="preserve"> </t>
        </r>
        <r>
          <rPr>
            <sz val="9"/>
            <color indexed="81"/>
            <rFont val="Tahoma"/>
            <family val="2"/>
          </rPr>
          <t xml:space="preserve">Este dato aparecerá  luego de que la atención </t>
        </r>
        <r>
          <rPr>
            <b/>
            <sz val="9"/>
            <color indexed="81"/>
            <rFont val="Tahoma"/>
            <family val="2"/>
          </rPr>
          <t xml:space="preserve">registrada en Módulo de Box/Pacientes citados, o en Atención/Registro Atención Individual, </t>
        </r>
        <r>
          <rPr>
            <sz val="9"/>
            <color indexed="81"/>
            <rFont val="Tahoma"/>
            <family val="2"/>
          </rPr>
          <t>se registre la actividad:</t>
        </r>
        <r>
          <rPr>
            <b/>
            <sz val="9"/>
            <color indexed="81"/>
            <rFont val="Tahoma"/>
            <family val="2"/>
          </rPr>
          <t xml:space="preserve">
- Visita Domiciliaria Consultas de Especialidad Diabetología</t>
        </r>
        <r>
          <rPr>
            <sz val="9"/>
            <color indexed="81"/>
            <rFont val="Tahoma"/>
            <family val="2"/>
          </rPr>
          <t xml:space="preserve">
</t>
        </r>
        <r>
          <rPr>
            <b/>
            <sz val="9"/>
            <color indexed="81"/>
            <rFont val="Tahoma"/>
            <family val="2"/>
          </rPr>
          <t>o
- Visita Domiciliaria Controles de Especialidad Diabetología</t>
        </r>
      </text>
    </comment>
    <comment ref="B113" authorId="2" shapeId="0">
      <text>
        <r>
          <rPr>
            <sz val="9"/>
            <color indexed="81"/>
            <rFont val="Tahoma"/>
            <family val="2"/>
          </rPr>
          <t xml:space="preserve">Este dato aparecerá  luego de que la atención </t>
        </r>
        <r>
          <rPr>
            <b/>
            <sz val="9"/>
            <color indexed="81"/>
            <rFont val="Tahoma"/>
            <family val="2"/>
          </rPr>
          <t>registrada en Módulo de Box/Pacientes citados, o en Atención/Registro Atención Individual,</t>
        </r>
        <r>
          <rPr>
            <sz val="9"/>
            <color indexed="81"/>
            <rFont val="Tahoma"/>
            <family val="2"/>
          </rPr>
          <t xml:space="preserve"> se registre la actividad:</t>
        </r>
        <r>
          <rPr>
            <b/>
            <sz val="9"/>
            <color indexed="81"/>
            <rFont val="Tahoma"/>
            <family val="2"/>
          </rPr>
          <t xml:space="preserve">
- Visita Domiciliaria Consultas de Especialidad Psiquiatría
o
- Visita Domiciliaria Controles de Especialidad Psiquiatría</t>
        </r>
        <r>
          <rPr>
            <sz val="9"/>
            <color indexed="81"/>
            <rFont val="Tahoma"/>
            <family val="2"/>
          </rPr>
          <t xml:space="preserve">
</t>
        </r>
      </text>
    </comment>
    <comment ref="B114" authorId="2" shapeId="0">
      <text>
        <r>
          <rPr>
            <sz val="9"/>
            <color indexed="81"/>
            <rFont val="Tahoma"/>
            <family val="2"/>
          </rPr>
          <t>Este dato aparecerá  luego de que la atención</t>
        </r>
        <r>
          <rPr>
            <b/>
            <sz val="9"/>
            <color indexed="81"/>
            <rFont val="Tahoma"/>
            <family val="2"/>
          </rPr>
          <t xml:space="preserve"> registrada en Módulo de Box/Pacientes citados, o en Atención/Registro Atención Individual, </t>
        </r>
        <r>
          <rPr>
            <sz val="9"/>
            <color indexed="81"/>
            <rFont val="Tahoma"/>
            <family val="2"/>
          </rPr>
          <t>se registre la actividad:</t>
        </r>
        <r>
          <rPr>
            <b/>
            <sz val="9"/>
            <color indexed="81"/>
            <rFont val="Tahoma"/>
            <family val="2"/>
          </rPr>
          <t xml:space="preserve">
- Visita Domiciliaria Consultas de Especialidad Oftalmología
</t>
        </r>
        <r>
          <rPr>
            <sz val="9"/>
            <color indexed="81"/>
            <rFont val="Tahoma"/>
            <family val="2"/>
          </rPr>
          <t xml:space="preserve">
</t>
        </r>
        <r>
          <rPr>
            <b/>
            <sz val="9"/>
            <color indexed="81"/>
            <rFont val="Tahoma"/>
            <family val="2"/>
          </rPr>
          <t>o
- Visita Domiciliaria Controles de Especialidad Oftalmología</t>
        </r>
      </text>
    </comment>
    <comment ref="B115" authorId="2" shapeId="0">
      <text>
        <r>
          <rPr>
            <sz val="9"/>
            <color indexed="81"/>
            <rFont val="Tahoma"/>
            <family val="2"/>
          </rPr>
          <t xml:space="preserve">Este dato aparecerá  luego de que la atención </t>
        </r>
        <r>
          <rPr>
            <b/>
            <sz val="9"/>
            <color indexed="81"/>
            <rFont val="Tahoma"/>
            <family val="2"/>
          </rPr>
          <t>registrada en Módulo de Box/Pacientes citados, o en Atención/Registro Atención Individual,</t>
        </r>
        <r>
          <rPr>
            <sz val="9"/>
            <color indexed="81"/>
            <rFont val="Tahoma"/>
            <family val="2"/>
          </rPr>
          <t xml:space="preserve"> se registre la actividad:</t>
        </r>
        <r>
          <rPr>
            <b/>
            <sz val="9"/>
            <color indexed="81"/>
            <rFont val="Tahoma"/>
            <family val="2"/>
          </rPr>
          <t xml:space="preserve">
- Visita Domiciliaria Consultas de Especialidad Otorrinolaringología
o
- Visita Domiciliaria Controles de Especialidad Otorrinolaringología</t>
        </r>
        <r>
          <rPr>
            <sz val="9"/>
            <color indexed="81"/>
            <rFont val="Tahoma"/>
            <family val="2"/>
          </rPr>
          <t xml:space="preserve">
</t>
        </r>
      </text>
    </comment>
    <comment ref="B116" authorId="2" shapeId="0">
      <text>
        <r>
          <rPr>
            <sz val="9"/>
            <color indexed="81"/>
            <rFont val="Tahoma"/>
            <family val="2"/>
          </rPr>
          <t xml:space="preserve">Este dato aparecerá  luego de que la atención </t>
        </r>
        <r>
          <rPr>
            <b/>
            <sz val="9"/>
            <color indexed="81"/>
            <rFont val="Tahoma"/>
            <family val="2"/>
          </rPr>
          <t>registrada en Módulo de Box/Pacientes citados, o en Atención/Registro Atención Individual,</t>
        </r>
        <r>
          <rPr>
            <sz val="9"/>
            <color indexed="81"/>
            <rFont val="Tahoma"/>
            <family val="2"/>
          </rPr>
          <t xml:space="preserve"> se registre la actividad:</t>
        </r>
        <r>
          <rPr>
            <b/>
            <sz val="9"/>
            <color indexed="81"/>
            <rFont val="Tahoma"/>
            <family val="2"/>
          </rPr>
          <t xml:space="preserve">
- Visita Domiciliaria Consultas de Especialidad Obstetricia y Ginecología
o
- Visita Domiciliaria Controles de Especialidad Obstetricia y Ginecología</t>
        </r>
        <r>
          <rPr>
            <sz val="9"/>
            <color indexed="81"/>
            <rFont val="Tahoma"/>
            <family val="2"/>
          </rPr>
          <t xml:space="preserve">
</t>
        </r>
      </text>
    </comment>
    <comment ref="B117" authorId="2" shapeId="0">
      <text>
        <r>
          <rPr>
            <sz val="9"/>
            <color indexed="81"/>
            <rFont val="Tahoma"/>
            <family val="2"/>
          </rPr>
          <t xml:space="preserve">Este dato aparecerá  luego de que la atención </t>
        </r>
        <r>
          <rPr>
            <b/>
            <sz val="9"/>
            <color indexed="81"/>
            <rFont val="Tahoma"/>
            <family val="2"/>
          </rPr>
          <t xml:space="preserve">registrada en Módulo de Box/Pacientes citados, o en Atención/Registro Atención Individual, </t>
        </r>
        <r>
          <rPr>
            <sz val="9"/>
            <color indexed="81"/>
            <rFont val="Tahoma"/>
            <family val="2"/>
          </rPr>
          <t>se registre la actividad:</t>
        </r>
        <r>
          <rPr>
            <b/>
            <sz val="9"/>
            <color indexed="81"/>
            <rFont val="Tahoma"/>
            <family val="2"/>
          </rPr>
          <t xml:space="preserve">
- Visita Domiciliaria Consultas de Especialidad Traumatología
o
- Visita Domiciliaria Controles de Especialidad Traumatología</t>
        </r>
        <r>
          <rPr>
            <sz val="9"/>
            <color indexed="81"/>
            <rFont val="Tahoma"/>
            <family val="2"/>
          </rPr>
          <t xml:space="preserve">
</t>
        </r>
      </text>
    </comment>
    <comment ref="B118" authorId="2" shapeId="0">
      <text>
        <r>
          <rPr>
            <sz val="9"/>
            <color indexed="81"/>
            <rFont val="Tahoma"/>
            <family val="2"/>
          </rPr>
          <t xml:space="preserve">Este dato aparecerá  luego de que la atención </t>
        </r>
        <r>
          <rPr>
            <b/>
            <sz val="9"/>
            <color indexed="81"/>
            <rFont val="Tahoma"/>
            <family val="2"/>
          </rPr>
          <t xml:space="preserve">registrada en Módulo de Box/Pacientes citados, o en Atención/Registro Atención Individual, </t>
        </r>
        <r>
          <rPr>
            <sz val="9"/>
            <color indexed="81"/>
            <rFont val="Tahoma"/>
            <family val="2"/>
          </rPr>
          <t>se registre la actividad:</t>
        </r>
        <r>
          <rPr>
            <b/>
            <sz val="9"/>
            <color indexed="81"/>
            <rFont val="Tahoma"/>
            <family val="2"/>
          </rPr>
          <t xml:space="preserve">
- Visita Domiciliaria Consultas de Especialidad Otras Especialidades Adulto</t>
        </r>
        <r>
          <rPr>
            <sz val="9"/>
            <color indexed="81"/>
            <rFont val="Tahoma"/>
            <family val="2"/>
          </rPr>
          <t xml:space="preserve">
</t>
        </r>
        <r>
          <rPr>
            <b/>
            <sz val="9"/>
            <color indexed="81"/>
            <rFont val="Tahoma"/>
            <family val="2"/>
          </rPr>
          <t>o
- Visita Domiciliaria Controles de Especialidad Otras Especialidades Adulto</t>
        </r>
      </text>
    </comment>
  </commentList>
</comments>
</file>

<file path=xl/comments17.xml><?xml version="1.0" encoding="utf-8"?>
<comments xmlns="http://schemas.openxmlformats.org/spreadsheetml/2006/main">
  <authors>
    <author>Carolina Velasquez Ordonez</author>
    <author>Carlos Chavez</author>
    <author>Andrea Gonzalez</author>
    <author>Maria Eliana Ramirez Espinoza</author>
    <author>Nicole Cisternas</author>
    <author>Cristian Astudillo</author>
    <author>Felix Araya Molina</author>
    <author>Soledad Paredes Bascuñan</author>
    <author>Maria Paz Fernanda Llanten Vasquez</author>
    <author>Natalia Arancibia</author>
  </authors>
  <commentList>
    <comment ref="D9" authorId="0" shapeId="0">
      <text>
        <r>
          <rPr>
            <sz val="9"/>
            <color indexed="81"/>
            <rFont val="Tahoma"/>
            <family val="2"/>
          </rPr>
          <t xml:space="preserve">Total de personas que ingresan a Educación Grupal, según áreas temáticas de prevención y por grupos de edad.
</t>
        </r>
      </text>
    </comment>
    <comment ref="AE9" authorId="1" shapeId="0">
      <text>
        <r>
          <rPr>
            <sz val="9"/>
            <color indexed="81"/>
            <rFont val="Tahoma"/>
            <family val="2"/>
          </rPr>
          <t>Este dato aparecerá luego que en la atención registrada en el modulo de Atención/Sub modulo registro de Atenciones Grupales se registre en el campo de participantes Columna Riesgo:</t>
        </r>
        <r>
          <rPr>
            <b/>
            <sz val="9"/>
            <color indexed="81"/>
            <rFont val="Tahoma"/>
            <family val="2"/>
          </rPr>
          <t xml:space="preserve">
Familias de Riesgo.</t>
        </r>
      </text>
    </comment>
    <comment ref="AF9" authorId="2" shapeId="0">
      <text>
        <r>
          <rPr>
            <sz val="9"/>
            <color indexed="81"/>
            <rFont val="Tahoma"/>
            <family val="2"/>
          </rPr>
          <t>Este dato aparecerá  luego de que en el Módulo Admisión el Paciente indique en   "Identificacion"</t>
        </r>
        <r>
          <rPr>
            <b/>
            <sz val="9"/>
            <color indexed="81"/>
            <rFont val="Tahoma"/>
            <family val="2"/>
          </rPr>
          <t xml:space="preserve"> Pertenece a pueblo indigenas "si"</t>
        </r>
        <r>
          <rPr>
            <sz val="9"/>
            <color indexed="81"/>
            <rFont val="Tahoma"/>
            <family val="2"/>
          </rPr>
          <t xml:space="preserve">
</t>
        </r>
      </text>
    </comment>
    <comment ref="AG9" authorId="2" shapeId="0">
      <text>
        <r>
          <rPr>
            <sz val="9"/>
            <color indexed="81"/>
            <rFont val="Tahoma"/>
            <family val="2"/>
          </rPr>
          <t xml:space="preserve">Se contabilizara a los pacientes que tengan en  Antecedentes del usuario APS / Pestaña "Identificacion" </t>
        </r>
        <r>
          <rPr>
            <b/>
            <sz val="9"/>
            <color indexed="81"/>
            <rFont val="Tahoma"/>
            <family val="2"/>
          </rPr>
          <t xml:space="preserve"> Item  Alertas Adm.  "MIGRANTE":</t>
        </r>
        <r>
          <rPr>
            <sz val="9"/>
            <color indexed="81"/>
            <rFont val="Tahoma"/>
            <family val="2"/>
          </rPr>
          <t xml:space="preserve">
</t>
        </r>
      </text>
    </comment>
    <comment ref="AH9" authorId="2" shapeId="0">
      <text>
        <r>
          <rPr>
            <sz val="9"/>
            <color indexed="81"/>
            <rFont val="Tahoma"/>
            <family val="2"/>
          </rPr>
          <t>Este dato aparecerá luego que en la atención registrada en el modulo de Atención/Sub modulo registro de</t>
        </r>
        <r>
          <rPr>
            <b/>
            <sz val="9"/>
            <color indexed="81"/>
            <rFont val="Tahoma"/>
            <family val="2"/>
          </rPr>
          <t xml:space="preserve"> Atenciones Grupales</t>
        </r>
        <r>
          <rPr>
            <sz val="9"/>
            <color indexed="81"/>
            <rFont val="Tahoma"/>
            <family val="2"/>
          </rPr>
          <t xml:space="preserve"> se marque el check box</t>
        </r>
        <r>
          <rPr>
            <b/>
            <sz val="9"/>
            <color indexed="81"/>
            <rFont val="Tahoma"/>
            <family val="2"/>
          </rPr>
          <t xml:space="preserve"> ¿Espacios Amigables/Adolescentes?. 
</t>
        </r>
      </text>
    </comment>
    <comment ref="Y10" authorId="3" shapeId="0">
      <text>
        <r>
          <rPr>
            <sz val="9"/>
            <color indexed="81"/>
            <rFont val="Tahoma"/>
            <family val="2"/>
          </rPr>
          <t xml:space="preserve">Este dato aparecerá luego que en la atención registrada en el modulo de Atención/Sub modulo registro de Atenciones Grupales se registre en el campo de participantes Columna Riesgo:
</t>
        </r>
        <r>
          <rPr>
            <b/>
            <sz val="9"/>
            <color indexed="81"/>
            <rFont val="Tahoma"/>
            <family val="2"/>
          </rPr>
          <t>Gestantes.</t>
        </r>
        <r>
          <rPr>
            <sz val="9"/>
            <color indexed="81"/>
            <rFont val="Tahoma"/>
            <family val="2"/>
          </rPr>
          <t xml:space="preserve">
</t>
        </r>
      </text>
    </comment>
    <comment ref="Z10" authorId="3" shapeId="0">
      <text>
        <r>
          <rPr>
            <sz val="9"/>
            <color indexed="81"/>
            <rFont val="Tahoma"/>
            <family val="2"/>
          </rPr>
          <t>Este dato aparecerá luego que en la atención registrada en el modulo de Atención/Sub modulo registro de Atenciones Grupales se registre en el campo de participantes Columna Riesgo:
Gestantes.
Nota: al momento de loguearse con Rayen Eloisa</t>
        </r>
      </text>
    </comment>
    <comment ref="AA10" authorId="3" shapeId="0">
      <text>
        <r>
          <rPr>
            <sz val="9"/>
            <color indexed="81"/>
            <rFont val="Tahoma"/>
            <family val="2"/>
          </rPr>
          <t>No aplica APS, registro nivel secundario.</t>
        </r>
      </text>
    </comment>
    <comment ref="AB10" authorId="4" shapeId="0">
      <text>
        <r>
          <rPr>
            <sz val="9"/>
            <color indexed="81"/>
            <rFont val="Tahoma"/>
            <family val="2"/>
          </rPr>
          <t xml:space="preserve">Este dato aparecerá luego que en la atención registrada en el modulo de Atención/Sub modulo registro de Atenciones Grupales se registre en el campo de participantes Columna Riesgo:
No  Gestantes.
</t>
        </r>
      </text>
    </comment>
    <comment ref="AC10" authorId="3" shapeId="0">
      <text>
        <r>
          <rPr>
            <sz val="9"/>
            <color indexed="81"/>
            <rFont val="Tahoma"/>
            <family val="2"/>
          </rPr>
          <t>Este dato aparecerá luego que en la atención registrada en el modulo de Atención/Sub modulo registro de Atenciones Grupales se registre en el campo de participantes Columna Riesgo:
No  Gestantes.
Nota: al momento de loguearse con Rayen Eloisa</t>
        </r>
      </text>
    </comment>
    <comment ref="AD10" authorId="3" shapeId="0">
      <text>
        <r>
          <rPr>
            <sz val="9"/>
            <color indexed="81"/>
            <rFont val="Tahoma"/>
            <family val="2"/>
          </rPr>
          <t>No aplica APS, registro nivel secundario.</t>
        </r>
      </text>
    </comment>
    <comment ref="D11"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Estimulación Desarrollo Psicomotor
</t>
        </r>
        <r>
          <rPr>
            <sz val="9"/>
            <color indexed="81"/>
            <rFont val="Tahoma"/>
            <family val="2"/>
          </rPr>
          <t>Además tener el Check Box de</t>
        </r>
        <r>
          <rPr>
            <b/>
            <sz val="9"/>
            <color indexed="81"/>
            <rFont val="Tahoma"/>
            <family val="2"/>
          </rPr>
          <t xml:space="preserve"> Ingreso</t>
        </r>
        <r>
          <rPr>
            <sz val="9"/>
            <color indexed="81"/>
            <rFont val="Tahoma"/>
            <family val="2"/>
          </rPr>
          <t xml:space="preserve"> marcado con un ticket.</t>
        </r>
        <r>
          <rPr>
            <b/>
            <sz val="9"/>
            <color indexed="81"/>
            <rFont val="Tahoma"/>
            <family val="2"/>
          </rPr>
          <t xml:space="preserve"> </t>
        </r>
      </text>
    </comment>
    <comment ref="D12"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Educación de Grupo - Nutrición- Riesgo de Malnutrición por Exceso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t>
        </r>
      </text>
    </comment>
    <comment ref="D13"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Nutrición- Malnutrición por Exceso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14"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Nutrición- Malnutrición de Déficit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15" authorId="6"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Nutrición- Sin riesgo de malnutrición</t>
        </r>
        <r>
          <rPr>
            <sz val="9"/>
            <color indexed="81"/>
            <rFont val="Tahoma"/>
            <family val="2"/>
          </rPr>
          <t xml:space="preserve"> 
Además tener el Check Box de </t>
        </r>
        <r>
          <rPr>
            <b/>
            <sz val="9"/>
            <color indexed="81"/>
            <rFont val="Tahoma"/>
            <family val="2"/>
          </rPr>
          <t>Ingreso</t>
        </r>
        <r>
          <rPr>
            <sz val="9"/>
            <color indexed="81"/>
            <rFont val="Tahoma"/>
            <family val="2"/>
          </rPr>
          <t xml:space="preserve"> marcado con un ticket. </t>
        </r>
      </text>
    </comment>
    <comment ref="D16"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Prevención IRA - ERA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17"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Prevención de Accidentes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18"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Salud Buco-Dental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19"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Prevención Violencia de Genero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20" authorId="3"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Educacion de Grupo - Salud Sexual Y Reproductiva</t>
        </r>
        <r>
          <rPr>
            <sz val="9"/>
            <color indexed="81"/>
            <rFont val="Tahoma"/>
            <family val="2"/>
          </rPr>
          <t xml:space="preserve">
Además tener el Check Box de </t>
        </r>
        <r>
          <rPr>
            <b/>
            <sz val="9"/>
            <color indexed="81"/>
            <rFont val="Tahoma"/>
            <family val="2"/>
          </rPr>
          <t>Ingreso</t>
        </r>
        <r>
          <rPr>
            <sz val="9"/>
            <color indexed="81"/>
            <rFont val="Tahoma"/>
            <family val="2"/>
          </rPr>
          <t xml:space="preserve"> marcado con un ticket y este registrado el sexo o género </t>
        </r>
        <r>
          <rPr>
            <b/>
            <sz val="9"/>
            <color indexed="81"/>
            <rFont val="Tahoma"/>
            <family val="2"/>
          </rPr>
          <t>Mujer</t>
        </r>
        <r>
          <rPr>
            <sz val="9"/>
            <color indexed="81"/>
            <rFont val="Tahoma"/>
            <family val="2"/>
          </rPr>
          <t xml:space="preserve">
</t>
        </r>
      </text>
    </comment>
    <comment ref="D21" authorId="3"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Educacion de Grupo - Salud Sexual Y Reproductiva</t>
        </r>
        <r>
          <rPr>
            <sz val="9"/>
            <color indexed="81"/>
            <rFont val="Tahoma"/>
            <family val="2"/>
          </rPr>
          <t xml:space="preserve">
Además tener el Check Box de </t>
        </r>
        <r>
          <rPr>
            <b/>
            <sz val="9"/>
            <color indexed="81"/>
            <rFont val="Tahoma"/>
            <family val="2"/>
          </rPr>
          <t xml:space="preserve">Ingreso </t>
        </r>
        <r>
          <rPr>
            <sz val="9"/>
            <color indexed="81"/>
            <rFont val="Tahoma"/>
            <family val="2"/>
          </rPr>
          <t xml:space="preserve">marcado con un ticket y este registrado el sexo o género </t>
        </r>
        <r>
          <rPr>
            <b/>
            <sz val="9"/>
            <color indexed="81"/>
            <rFont val="Tahoma"/>
            <family val="2"/>
          </rPr>
          <t>Hombre</t>
        </r>
      </text>
    </comment>
    <comment ref="D22" authorId="3"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 Salud Sexual Y Reproductiva</t>
        </r>
        <r>
          <rPr>
            <sz val="9"/>
            <color indexed="81"/>
            <rFont val="Tahoma"/>
            <family val="2"/>
          </rPr>
          <t xml:space="preserve">
Además tener el Check Box de Ingreso marcado con un ticket y este registrado el </t>
        </r>
        <r>
          <rPr>
            <b/>
            <sz val="9"/>
            <color indexed="81"/>
            <rFont val="Tahoma"/>
            <family val="2"/>
          </rPr>
          <t xml:space="preserve"> </t>
        </r>
        <r>
          <rPr>
            <sz val="9"/>
            <color indexed="81"/>
            <rFont val="Tahoma"/>
            <family val="2"/>
          </rPr>
          <t>género</t>
        </r>
        <r>
          <rPr>
            <b/>
            <sz val="9"/>
            <color indexed="81"/>
            <rFont val="Tahoma"/>
            <family val="2"/>
          </rPr>
          <t xml:space="preserve"> Femenino Trans.
</t>
        </r>
        <r>
          <rPr>
            <u/>
            <sz val="9"/>
            <color indexed="81"/>
            <rFont val="Tahoma"/>
            <family val="2"/>
          </rPr>
          <t>El dato de género debe venir registrado en parte de admisión y/o  box (modificar datos del paciente).</t>
        </r>
      </text>
    </comment>
    <comment ref="D23" authorId="3"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 Salud Sexual Y Reproductiva</t>
        </r>
        <r>
          <rPr>
            <sz val="9"/>
            <color indexed="81"/>
            <rFont val="Tahoma"/>
            <family val="2"/>
          </rPr>
          <t xml:space="preserve">
Además tener el Check Box de Ingreso marcado con un ticket y este registrado el</t>
        </r>
        <r>
          <rPr>
            <b/>
            <sz val="9"/>
            <color indexed="81"/>
            <rFont val="Tahoma"/>
            <family val="2"/>
          </rPr>
          <t xml:space="preserve"> </t>
        </r>
        <r>
          <rPr>
            <sz val="9"/>
            <color indexed="81"/>
            <rFont val="Tahoma"/>
            <family val="2"/>
          </rPr>
          <t xml:space="preserve"> género</t>
        </r>
        <r>
          <rPr>
            <b/>
            <sz val="9"/>
            <color indexed="81"/>
            <rFont val="Tahoma"/>
            <family val="2"/>
          </rPr>
          <t xml:space="preserve"> Masculino Trans.
</t>
        </r>
        <r>
          <rPr>
            <u/>
            <sz val="9"/>
            <color indexed="81"/>
            <rFont val="Tahoma"/>
            <family val="2"/>
          </rPr>
          <t>El dato de género debe venir registrado en parte de admisión y/o  box (modificar datos del paciente).</t>
        </r>
      </text>
    </comment>
    <comment ref="D24" authorId="7"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Educacion de Grupo - Taller de Climaterio </t>
        </r>
        <r>
          <rPr>
            <sz val="9"/>
            <color indexed="81"/>
            <rFont val="Tahoma"/>
            <family val="2"/>
          </rPr>
          <t xml:space="preserve">
Además tener el Check Box de </t>
        </r>
        <r>
          <rPr>
            <b/>
            <sz val="9"/>
            <color indexed="81"/>
            <rFont val="Tahoma"/>
            <family val="2"/>
          </rPr>
          <t>Ingreso</t>
        </r>
        <r>
          <rPr>
            <sz val="9"/>
            <color indexed="81"/>
            <rFont val="Tahoma"/>
            <family val="2"/>
          </rPr>
          <t xml:space="preserve"> marcado con un ticket. </t>
        </r>
      </text>
    </comment>
    <comment ref="D25"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Educacion de Grupo - Educación prenatal (Nutrición- Lactancia- Crianza- Autocuidado- Preparación partos y otros) 
</t>
        </r>
        <r>
          <rPr>
            <sz val="9"/>
            <color indexed="81"/>
            <rFont val="Tahoma"/>
            <family val="2"/>
          </rPr>
          <t>Además tener el Check Box de</t>
        </r>
        <r>
          <rPr>
            <b/>
            <sz val="9"/>
            <color indexed="81"/>
            <rFont val="Tahoma"/>
            <family val="2"/>
          </rPr>
          <t xml:space="preserve"> Ingreso </t>
        </r>
        <r>
          <rPr>
            <sz val="9"/>
            <color indexed="81"/>
            <rFont val="Tahoma"/>
            <family val="2"/>
          </rPr>
          <t xml:space="preserve">marcado con un ticket. </t>
        </r>
      </text>
    </comment>
    <comment ref="D26" authorId="3"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 Visita Guiada a la Maternidad
</t>
        </r>
        <r>
          <rPr>
            <sz val="9"/>
            <color indexed="81"/>
            <rFont val="Tahoma"/>
            <family val="2"/>
          </rPr>
          <t>Además tener el Check Box de</t>
        </r>
        <r>
          <rPr>
            <b/>
            <sz val="9"/>
            <color indexed="81"/>
            <rFont val="Tahoma"/>
            <family val="2"/>
          </rPr>
          <t xml:space="preserve"> Ingreso</t>
        </r>
        <r>
          <rPr>
            <sz val="9"/>
            <color indexed="81"/>
            <rFont val="Tahoma"/>
            <family val="2"/>
          </rPr>
          <t xml:space="preserve"> marcado con un ticket. 
</t>
        </r>
        <r>
          <rPr>
            <u/>
            <sz val="9"/>
            <color indexed="81"/>
            <rFont val="Tahoma"/>
            <family val="2"/>
          </rPr>
          <t xml:space="preserve">
Manual DEIS:</t>
        </r>
        <r>
          <rPr>
            <sz val="9"/>
            <color indexed="81"/>
            <rFont val="Tahoma"/>
            <family val="2"/>
          </rPr>
          <t xml:space="preserve"> Actividad educativa para un grupo no mayor a 10 mujeres y sus parejas o acompañantes, realizada en las dependencias del Servicio de Obstetricia y Ginecología.
En aquellas comunas con alta dispersión geográfica, donde la visita guiada presencial a la maternidad se dificulta, se debe realizar la última sesión educativa, aunque sea en el mismo establecimiento de atención primaria con ayuda de materiales audiovisuales.
</t>
        </r>
      </text>
    </comment>
    <comment ref="D27"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Promocion de salud mental 
</t>
        </r>
        <r>
          <rPr>
            <sz val="9"/>
            <color indexed="81"/>
            <rFont val="Tahoma"/>
            <family val="2"/>
          </rPr>
          <t>Además tener el Check Box de</t>
        </r>
        <r>
          <rPr>
            <b/>
            <sz val="9"/>
            <color indexed="81"/>
            <rFont val="Tahoma"/>
            <family val="2"/>
          </rPr>
          <t xml:space="preserve"> Ingreso </t>
        </r>
        <r>
          <rPr>
            <sz val="9"/>
            <color indexed="81"/>
            <rFont val="Tahoma"/>
            <family val="2"/>
          </rPr>
          <t>marcado con un ticket.</t>
        </r>
        <r>
          <rPr>
            <b/>
            <sz val="9"/>
            <color indexed="81"/>
            <rFont val="Tahoma"/>
            <family val="2"/>
          </rPr>
          <t xml:space="preserve"> </t>
        </r>
      </text>
    </comment>
    <comment ref="D28" authorId="8"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Promocion del desarrollo infantil temprano -del lenguaje 
</t>
        </r>
        <r>
          <rPr>
            <sz val="9"/>
            <color indexed="81"/>
            <rFont val="Tahoma"/>
            <family val="2"/>
          </rPr>
          <t>Además tener el Check Box de</t>
        </r>
        <r>
          <rPr>
            <b/>
            <sz val="9"/>
            <color indexed="81"/>
            <rFont val="Tahoma"/>
            <family val="2"/>
          </rPr>
          <t xml:space="preserve"> Ingreso </t>
        </r>
        <r>
          <rPr>
            <sz val="9"/>
            <color indexed="81"/>
            <rFont val="Tahoma"/>
            <family val="2"/>
          </rPr>
          <t xml:space="preserve">marcado con un ticket. </t>
        </r>
      </text>
    </comment>
    <comment ref="D29" authorId="8"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Promocion del desarrollo infantil temprano - Motor </t>
        </r>
        <r>
          <rPr>
            <sz val="9"/>
            <color indexed="81"/>
            <rFont val="Tahoma"/>
            <family val="2"/>
          </rPr>
          <t>Además tener el Check Box de</t>
        </r>
        <r>
          <rPr>
            <b/>
            <sz val="9"/>
            <color indexed="81"/>
            <rFont val="Tahoma"/>
            <family val="2"/>
          </rPr>
          <t xml:space="preserve"> Ingreso </t>
        </r>
        <r>
          <rPr>
            <sz val="9"/>
            <color indexed="81"/>
            <rFont val="Tahoma"/>
            <family val="2"/>
          </rPr>
          <t xml:space="preserve">marcado con un ticket. </t>
        </r>
      </text>
    </comment>
    <comment ref="D30" authorId="8"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Educación de Grupo - Promocion del desarrollo infantil temprano - Otros 
</t>
        </r>
        <r>
          <rPr>
            <sz val="9"/>
            <color indexed="81"/>
            <rFont val="Tahoma"/>
            <family val="2"/>
          </rPr>
          <t>Además</t>
        </r>
        <r>
          <rPr>
            <b/>
            <sz val="9"/>
            <color indexed="81"/>
            <rFont val="Tahoma"/>
            <family val="2"/>
          </rPr>
          <t xml:space="preserve"> </t>
        </r>
        <r>
          <rPr>
            <sz val="9"/>
            <color indexed="81"/>
            <rFont val="Tahoma"/>
            <family val="2"/>
          </rPr>
          <t xml:space="preserve">tener el Check Box de </t>
        </r>
        <r>
          <rPr>
            <b/>
            <sz val="9"/>
            <color indexed="81"/>
            <rFont val="Tahoma"/>
            <family val="2"/>
          </rPr>
          <t xml:space="preserve">Ingreso </t>
        </r>
        <r>
          <rPr>
            <sz val="9"/>
            <color indexed="81"/>
            <rFont val="Tahoma"/>
            <family val="2"/>
          </rPr>
          <t xml:space="preserve">marcado con un ticket. </t>
        </r>
      </text>
    </comment>
    <comment ref="D31"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Habilidades Parentales - Nadie es Perfecto 
</t>
        </r>
        <r>
          <rPr>
            <sz val="9"/>
            <color indexed="81"/>
            <rFont val="Tahoma"/>
            <family val="2"/>
          </rPr>
          <t>Además tener el Check Box de</t>
        </r>
        <r>
          <rPr>
            <b/>
            <sz val="9"/>
            <color indexed="81"/>
            <rFont val="Tahoma"/>
            <family val="2"/>
          </rPr>
          <t xml:space="preserve"> Ingreso </t>
        </r>
        <r>
          <rPr>
            <sz val="9"/>
            <color indexed="81"/>
            <rFont val="Tahoma"/>
            <family val="2"/>
          </rPr>
          <t xml:space="preserve">marcado con un ticket. </t>
        </r>
      </text>
    </comment>
    <comment ref="D32"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Habilidades Parentales - Familias Fuertes 
</t>
        </r>
        <r>
          <rPr>
            <sz val="9"/>
            <color indexed="81"/>
            <rFont val="Tahoma"/>
            <family val="2"/>
          </rPr>
          <t>Además tener el Check Box de</t>
        </r>
        <r>
          <rPr>
            <b/>
            <sz val="9"/>
            <color indexed="81"/>
            <rFont val="Tahoma"/>
            <family val="2"/>
          </rPr>
          <t xml:space="preserve"> Ingreso </t>
        </r>
        <r>
          <rPr>
            <sz val="9"/>
            <color indexed="81"/>
            <rFont val="Tahoma"/>
            <family val="2"/>
          </rPr>
          <t xml:space="preserve">marcado con un ticket. </t>
        </r>
      </text>
    </comment>
    <comment ref="D33"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Habilidades Parentales - Otros 
</t>
        </r>
        <r>
          <rPr>
            <sz val="9"/>
            <color indexed="81"/>
            <rFont val="Tahoma"/>
            <family val="2"/>
          </rPr>
          <t>Además tener el Check Box de</t>
        </r>
        <r>
          <rPr>
            <b/>
            <sz val="9"/>
            <color indexed="81"/>
            <rFont val="Tahoma"/>
            <family val="2"/>
          </rPr>
          <t xml:space="preserve"> Ingreso </t>
        </r>
        <r>
          <rPr>
            <sz val="9"/>
            <color indexed="81"/>
            <rFont val="Tahoma"/>
            <family val="2"/>
          </rPr>
          <t>marcado con un ticket.</t>
        </r>
        <r>
          <rPr>
            <b/>
            <sz val="9"/>
            <color indexed="81"/>
            <rFont val="Tahoma"/>
            <family val="2"/>
          </rPr>
          <t xml:space="preserve"> </t>
        </r>
      </text>
    </comment>
    <comment ref="D34"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Educacion de Grupo - Apoyo Madre a Madre 
</t>
        </r>
        <r>
          <rPr>
            <sz val="9"/>
            <color indexed="81"/>
            <rFont val="Tahoma"/>
            <family val="2"/>
          </rPr>
          <t>Además tener el Check Box de</t>
        </r>
        <r>
          <rPr>
            <b/>
            <sz val="9"/>
            <color indexed="81"/>
            <rFont val="Tahoma"/>
            <family val="2"/>
          </rPr>
          <t xml:space="preserve"> Ingreso </t>
        </r>
        <r>
          <rPr>
            <sz val="9"/>
            <color indexed="81"/>
            <rFont val="Tahoma"/>
            <family val="2"/>
          </rPr>
          <t xml:space="preserve">marcado con un ticket. </t>
        </r>
      </text>
    </comment>
    <comment ref="D35" authorId="9" shapeId="0">
      <text>
        <r>
          <rPr>
            <sz val="9"/>
            <color indexed="81"/>
            <rFont val="Tahoma"/>
            <family val="2"/>
          </rPr>
          <t>Este dato aparecerá luego que en la atención registrada en el modulo de Atención/Sub modulo registro de Atenciones Grupales se registre la actividad:</t>
        </r>
        <r>
          <rPr>
            <b/>
            <sz val="9"/>
            <color indexed="81"/>
            <rFont val="Tahoma"/>
            <family val="2"/>
          </rPr>
          <t xml:space="preserve"> 
Educacion de Grupo - Prevención de salud mental - prevenvión suicidio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36" authorId="9"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 Prevención de salud mental - prevenvión trastorno mental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r>
          <rPr>
            <b/>
            <sz val="9"/>
            <color indexed="81"/>
            <rFont val="Tahoma"/>
            <family val="2"/>
          </rPr>
          <t xml:space="preserve">
</t>
        </r>
        <r>
          <rPr>
            <sz val="9"/>
            <color indexed="81"/>
            <rFont val="Tahoma"/>
            <family val="2"/>
          </rPr>
          <t xml:space="preserve">
</t>
        </r>
      </text>
    </comment>
    <comment ref="D37"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Prevención de Alcohol y Drogas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38"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Antitábaquica </t>
        </r>
        <r>
          <rPr>
            <sz val="9"/>
            <color indexed="81"/>
            <rFont val="Tahoma"/>
            <family val="2"/>
          </rPr>
          <t xml:space="preserve">
Además tener el Check Box de </t>
        </r>
        <r>
          <rPr>
            <b/>
            <sz val="9"/>
            <color indexed="81"/>
            <rFont val="Tahoma"/>
            <family val="2"/>
          </rPr>
          <t>Ingreso</t>
        </r>
        <r>
          <rPr>
            <sz val="9"/>
            <color indexed="81"/>
            <rFont val="Tahoma"/>
            <family val="2"/>
          </rPr>
          <t xml:space="preserve"> marcado con un ticket.</t>
        </r>
        <r>
          <rPr>
            <b/>
            <sz val="9"/>
            <color indexed="81"/>
            <rFont val="Tahoma"/>
            <family val="2"/>
          </rPr>
          <t xml:space="preserve"> </t>
        </r>
      </text>
    </comment>
    <comment ref="D39"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Educación de grupo - prevención de la transmisión vertical de VIH-SIFILIS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40"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Otras Áreas Temáticas 
</t>
        </r>
        <r>
          <rPr>
            <sz val="9"/>
            <color indexed="81"/>
            <rFont val="Tahoma"/>
            <family val="2"/>
          </rPr>
          <t xml:space="preserve">Además tener el Check Box de </t>
        </r>
        <r>
          <rPr>
            <b/>
            <sz val="9"/>
            <color indexed="81"/>
            <rFont val="Tahoma"/>
            <family val="2"/>
          </rPr>
          <t xml:space="preserve">Ingreso </t>
        </r>
        <r>
          <rPr>
            <sz val="9"/>
            <color indexed="81"/>
            <rFont val="Tahoma"/>
            <family val="2"/>
          </rPr>
          <t xml:space="preserve">marcado con un ticket. </t>
        </r>
      </text>
    </comment>
    <comment ref="D41"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Educacion de Grupo - Especial En A.M. - Estimulacion Memoria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42"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 Especial En A.M. - Prevencion Caidas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t>
        </r>
        <r>
          <rPr>
            <b/>
            <sz val="9"/>
            <color indexed="81"/>
            <rFont val="Tahoma"/>
            <family val="2"/>
          </rPr>
          <t xml:space="preserve"> </t>
        </r>
      </text>
    </comment>
    <comment ref="D43"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Educacion de Grupo - Especial En A.M. -  Estimulación Actividad Física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44" authorId="2" shapeId="0">
      <text>
        <r>
          <rPr>
            <sz val="9"/>
            <color indexed="81"/>
            <rFont val="Tahoma"/>
            <family val="2"/>
          </rPr>
          <t>Este dato aparecerá luego que en la atención registrada en el modulo de Atención/Sub modulo registro de Atenciones Grupales se registre la actividad: 
Educacion de Grupo -</t>
        </r>
        <r>
          <rPr>
            <b/>
            <sz val="9"/>
            <color indexed="81"/>
            <rFont val="Tahoma"/>
            <family val="2"/>
          </rPr>
          <t xml:space="preserve"> Especial En A.M.</t>
        </r>
        <r>
          <rPr>
            <sz val="9"/>
            <color indexed="81"/>
            <rFont val="Tahoma"/>
            <family val="2"/>
          </rPr>
          <t xml:space="preserve"> - </t>
        </r>
        <r>
          <rPr>
            <b/>
            <sz val="9"/>
            <color indexed="81"/>
            <rFont val="Tahoma"/>
            <family val="2"/>
          </rPr>
          <t xml:space="preserve"> "Autocuidado"</t>
        </r>
        <r>
          <rPr>
            <sz val="9"/>
            <color indexed="81"/>
            <rFont val="Tahoma"/>
            <family val="2"/>
          </rPr>
          <t xml:space="preserve">. 
Además tener el Check Box de Ingreso marcado con un ticket. 
</t>
        </r>
      </text>
    </comment>
    <comment ref="D45" authorId="2" shapeId="0">
      <text>
        <r>
          <rPr>
            <sz val="9"/>
            <color indexed="81"/>
            <rFont val="Tahoma"/>
            <family val="2"/>
          </rPr>
          <t>Este dato aparecerá luego que en la atención registrada en el modulo de Atención/Sub modulo registro de Atenciones Grupales se registre la actividad: 
Educacion de Grupo -</t>
        </r>
        <r>
          <rPr>
            <b/>
            <sz val="9"/>
            <color indexed="81"/>
            <rFont val="Tahoma"/>
            <family val="2"/>
          </rPr>
          <t xml:space="preserve"> Especial En A.M.</t>
        </r>
        <r>
          <rPr>
            <sz val="9"/>
            <color indexed="81"/>
            <rFont val="Tahoma"/>
            <family val="2"/>
          </rPr>
          <t xml:space="preserve"> - </t>
        </r>
        <r>
          <rPr>
            <b/>
            <sz val="9"/>
            <color indexed="81"/>
            <rFont val="Tahoma"/>
            <family val="2"/>
          </rPr>
          <t xml:space="preserve"> "Otras Tematicas".</t>
        </r>
        <r>
          <rPr>
            <sz val="9"/>
            <color indexed="81"/>
            <rFont val="Tahoma"/>
            <family val="2"/>
          </rPr>
          <t xml:space="preserve"> 
Además tener el Check Box de Ingreso marcado con un ticket. 
</t>
        </r>
      </text>
    </comment>
    <comment ref="D46" authorId="8" shapeId="0">
      <text>
        <r>
          <rPr>
            <sz val="9"/>
            <color indexed="81"/>
            <rFont val="Tahoma"/>
            <family val="2"/>
          </rPr>
          <t xml:space="preserve">Este dato aparecerá luego que en la atención registrada en el modulo de Atención/Sub modulo registro de Atenciones Grupales: 
Estamento </t>
        </r>
        <r>
          <rPr>
            <b/>
            <sz val="9"/>
            <color indexed="81"/>
            <rFont val="Tahoma"/>
            <family val="2"/>
          </rPr>
          <t>Químico Farmaceutico</t>
        </r>
        <r>
          <rPr>
            <sz val="9"/>
            <color indexed="81"/>
            <rFont val="Tahoma"/>
            <family val="2"/>
          </rPr>
          <t xml:space="preserve"> registre la actividad:
</t>
        </r>
        <r>
          <rPr>
            <b/>
            <sz val="9"/>
            <color indexed="81"/>
            <rFont val="Tahoma"/>
            <family val="2"/>
          </rPr>
          <t xml:space="preserve">
Educación de Grupo - Uso racional de los medicamentos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47" authorId="6" shapeId="0">
      <text>
        <r>
          <rPr>
            <sz val="9"/>
            <color indexed="81"/>
            <rFont val="Tahoma"/>
            <family val="2"/>
          </rPr>
          <t>Este dato aparecerá luego que en la atención registrada en el modulo de Atención/Sub modulo registro de Atenciones Grupales se registre la actividad:</t>
        </r>
        <r>
          <rPr>
            <b/>
            <sz val="9"/>
            <color indexed="81"/>
            <rFont val="Tahoma"/>
            <family val="2"/>
          </rPr>
          <t xml:space="preserve"> 
Educación de Grupo - Resistencia Antimicrobianos 
</t>
        </r>
        <r>
          <rPr>
            <sz val="9"/>
            <color indexed="81"/>
            <rFont val="Tahoma"/>
            <family val="2"/>
          </rPr>
          <t>Además tener el Check Box de</t>
        </r>
        <r>
          <rPr>
            <b/>
            <sz val="9"/>
            <color indexed="81"/>
            <rFont val="Tahoma"/>
            <family val="2"/>
          </rPr>
          <t xml:space="preserve"> Ingreso</t>
        </r>
        <r>
          <rPr>
            <sz val="9"/>
            <color indexed="81"/>
            <rFont val="Tahoma"/>
            <family val="2"/>
          </rPr>
          <t xml:space="preserve"> marcado con un ticket. </t>
        </r>
      </text>
    </comment>
    <comment ref="D50" authorId="0" shapeId="0">
      <text>
        <r>
          <rPr>
            <sz val="9"/>
            <color indexed="81"/>
            <rFont val="Tahoma"/>
            <family val="2"/>
          </rPr>
          <t xml:space="preserve">Se registra el número total de sesiones educativas según profesional o equipo de salud que registra.
</t>
        </r>
      </text>
    </comment>
    <comment ref="E50" authorId="1" shapeId="0">
      <text>
        <r>
          <rPr>
            <sz val="9"/>
            <color indexed="81"/>
            <rFont val="Tahoma"/>
            <family val="2"/>
          </rPr>
          <t xml:space="preserve">
Este dato aparecera cuando la atencion grupal este realizada</t>
        </r>
        <r>
          <rPr>
            <b/>
            <sz val="9"/>
            <color indexed="81"/>
            <rFont val="Tahoma"/>
            <family val="2"/>
          </rPr>
          <t xml:space="preserve"> solo por un profesional. </t>
        </r>
      </text>
    </comment>
    <comment ref="F50" authorId="1" shapeId="0">
      <text>
        <r>
          <rPr>
            <sz val="9"/>
            <color indexed="81"/>
            <rFont val="Tahoma"/>
            <family val="2"/>
          </rPr>
          <t xml:space="preserve">Este deato aparecera cuando la atencion grupal este realizada por </t>
        </r>
        <r>
          <rPr>
            <b/>
            <sz val="9"/>
            <color indexed="81"/>
            <rFont val="Tahoma"/>
            <family val="2"/>
          </rPr>
          <t>dos o mas profesionales registrados en el campo Mutiprofesional de Rayen o campo Profesionales que Participaron en Atención: Agregar Profesional o Técnico</t>
        </r>
      </text>
    </comment>
    <comment ref="G50" authorId="1" shapeId="0">
      <text>
        <r>
          <rPr>
            <sz val="9"/>
            <color indexed="81"/>
            <rFont val="Tahoma"/>
            <family val="2"/>
          </rPr>
          <t xml:space="preserve">Este dato aparecera cuando la atencion este realizada por </t>
        </r>
        <r>
          <rPr>
            <b/>
            <sz val="9"/>
            <color indexed="81"/>
            <rFont val="Tahoma"/>
            <family val="2"/>
          </rPr>
          <t>un profesional y un Técnico paramédico registrado en el campo Multiprofesional</t>
        </r>
        <r>
          <rPr>
            <sz val="9"/>
            <color indexed="81"/>
            <rFont val="Tahoma"/>
            <family val="2"/>
          </rPr>
          <t xml:space="preserve"> </t>
        </r>
        <r>
          <rPr>
            <b/>
            <sz val="9"/>
            <color indexed="81"/>
            <rFont val="Tahoma"/>
            <family val="2"/>
          </rPr>
          <t>o campo Profesionales que Participaron en Atención: Agregar Profesional o Técnico</t>
        </r>
      </text>
    </comment>
    <comment ref="H50" authorId="1" shapeId="0">
      <text>
        <r>
          <rPr>
            <sz val="9"/>
            <color indexed="81"/>
            <rFont val="Tahoma"/>
            <family val="2"/>
          </rPr>
          <t xml:space="preserve">Este dato aparecera cuando la atencion grupal sea registrada por un </t>
        </r>
        <r>
          <rPr>
            <b/>
            <sz val="9"/>
            <color indexed="81"/>
            <rFont val="Tahoma"/>
            <family val="2"/>
          </rPr>
          <t>profesional Técnico Paramedico.</t>
        </r>
      </text>
    </comment>
    <comment ref="I50" authorId="9" shapeId="0">
      <text>
        <r>
          <rPr>
            <sz val="9"/>
            <color indexed="81"/>
            <rFont val="Tahoma"/>
            <family val="2"/>
          </rPr>
          <t>Este dato aparecera cuando la atencion grupal sea registrada por</t>
        </r>
        <r>
          <rPr>
            <b/>
            <sz val="9"/>
            <color indexed="81"/>
            <rFont val="Tahoma"/>
            <family val="2"/>
          </rPr>
          <t xml:space="preserve"> </t>
        </r>
        <r>
          <rPr>
            <sz val="9"/>
            <color indexed="81"/>
            <rFont val="Tahoma"/>
            <family val="2"/>
          </rPr>
          <t xml:space="preserve">un </t>
        </r>
        <r>
          <rPr>
            <b/>
            <sz val="9"/>
            <color indexed="81"/>
            <rFont val="Tahoma"/>
            <family val="2"/>
          </rPr>
          <t>profesional Facilitador Intercultural</t>
        </r>
      </text>
    </comment>
    <comment ref="D51"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Estimulación Desarrollo Psicomotor. 
</t>
        </r>
        <r>
          <rPr>
            <sz val="9"/>
            <color indexed="81"/>
            <rFont val="Tahoma"/>
            <family val="2"/>
          </rPr>
          <t xml:space="preserve">Además de marcar con un ticket el Check Box de </t>
        </r>
        <r>
          <rPr>
            <b/>
            <sz val="9"/>
            <color indexed="81"/>
            <rFont val="Tahoma"/>
            <family val="2"/>
          </rPr>
          <t>Asiste</t>
        </r>
        <r>
          <rPr>
            <sz val="9"/>
            <color indexed="81"/>
            <rFont val="Tahoma"/>
            <family val="2"/>
          </rPr>
          <t xml:space="preserve">. </t>
        </r>
        <r>
          <rPr>
            <b/>
            <sz val="9"/>
            <color indexed="81"/>
            <rFont val="Tahoma"/>
            <family val="2"/>
          </rPr>
          <t xml:space="preserve">
</t>
        </r>
      </text>
    </comment>
    <comment ref="D52"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Nutrición- Riesgo de Malnutrición por Exceso
</t>
        </r>
        <r>
          <rPr>
            <sz val="9"/>
            <color indexed="81"/>
            <rFont val="Tahoma"/>
            <family val="2"/>
          </rPr>
          <t xml:space="preserve">Además de marcar con un ticket el Check Box de </t>
        </r>
        <r>
          <rPr>
            <b/>
            <sz val="9"/>
            <color indexed="81"/>
            <rFont val="Tahoma"/>
            <family val="2"/>
          </rPr>
          <t>Asiste</t>
        </r>
        <r>
          <rPr>
            <sz val="9"/>
            <color indexed="81"/>
            <rFont val="Tahoma"/>
            <family val="2"/>
          </rPr>
          <t xml:space="preserve">. </t>
        </r>
      </text>
    </comment>
    <comment ref="D53"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Nutrición- Malnutrición por Exceso</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54"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Educación de Grupo - Nutrición- Malnutrición de Déficit</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55" authorId="6"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Educación de Grupo - Nutrición- Sin riesgo de malnutrición
</t>
        </r>
        <r>
          <rPr>
            <sz val="9"/>
            <color indexed="81"/>
            <rFont val="Tahoma"/>
            <family val="2"/>
          </rPr>
          <t xml:space="preserve">Además de marcar con un ticket el Check Box de </t>
        </r>
        <r>
          <rPr>
            <b/>
            <sz val="9"/>
            <color indexed="81"/>
            <rFont val="Tahoma"/>
            <family val="2"/>
          </rPr>
          <t>Asiste</t>
        </r>
        <r>
          <rPr>
            <sz val="9"/>
            <color indexed="81"/>
            <rFont val="Tahoma"/>
            <family val="2"/>
          </rPr>
          <t xml:space="preserve">. </t>
        </r>
      </text>
    </comment>
    <comment ref="D56"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Prevención IRA - ERA</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57"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Prevención de Accidentes</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58"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Salud Buco-Dental</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59"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Prevención Violencia de Genero
</t>
        </r>
        <r>
          <rPr>
            <sz val="9"/>
            <color indexed="81"/>
            <rFont val="Tahoma"/>
            <family val="2"/>
          </rPr>
          <t>Además de marcar con un ticket el Check Box de</t>
        </r>
        <r>
          <rPr>
            <b/>
            <sz val="9"/>
            <color indexed="81"/>
            <rFont val="Tahoma"/>
            <family val="2"/>
          </rPr>
          <t xml:space="preserve"> Asiste</t>
        </r>
        <r>
          <rPr>
            <sz val="9"/>
            <color indexed="81"/>
            <rFont val="Tahoma"/>
            <family val="2"/>
          </rPr>
          <t xml:space="preserve">. </t>
        </r>
      </text>
    </comment>
    <comment ref="D60"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Educacion de Grupo - Salud Sexual Y Reproductiva</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61" authorId="3"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 Taller de Climaterio 
</t>
        </r>
        <r>
          <rPr>
            <sz val="9"/>
            <color indexed="81"/>
            <rFont val="Tahoma"/>
            <family val="2"/>
          </rPr>
          <t xml:space="preserve">Mas datos que se indican en el comentario de columna y tener el Check Box de </t>
        </r>
        <r>
          <rPr>
            <b/>
            <sz val="9"/>
            <color indexed="81"/>
            <rFont val="Tahoma"/>
            <family val="2"/>
          </rPr>
          <t>Asiste</t>
        </r>
        <r>
          <rPr>
            <sz val="9"/>
            <color indexed="81"/>
            <rFont val="Tahoma"/>
            <family val="2"/>
          </rPr>
          <t xml:space="preserve"> marcado con un ticket.</t>
        </r>
        <r>
          <rPr>
            <b/>
            <sz val="9"/>
            <color indexed="81"/>
            <rFont val="Tahoma"/>
            <family val="2"/>
          </rPr>
          <t xml:space="preserve">
</t>
        </r>
        <r>
          <rPr>
            <sz val="9"/>
            <color indexed="81"/>
            <rFont val="Tahoma"/>
            <family val="2"/>
          </rPr>
          <t xml:space="preserve">
</t>
        </r>
      </text>
    </comment>
    <comment ref="D62"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 Educación prenatal (Nutrición- Lactancia- Crianza- Autocuidado- Preparación partos y otros) 
</t>
        </r>
        <r>
          <rPr>
            <sz val="9"/>
            <color indexed="81"/>
            <rFont val="Tahoma"/>
            <family val="2"/>
          </rPr>
          <t>Además de marcar con un ticket el Check Box de</t>
        </r>
        <r>
          <rPr>
            <b/>
            <sz val="9"/>
            <color indexed="81"/>
            <rFont val="Tahoma"/>
            <family val="2"/>
          </rPr>
          <t xml:space="preserve"> Asiste</t>
        </r>
        <r>
          <rPr>
            <sz val="9"/>
            <color indexed="81"/>
            <rFont val="Tahoma"/>
            <family val="2"/>
          </rPr>
          <t xml:space="preserve">. 
</t>
        </r>
      </text>
    </comment>
    <comment ref="D63" authorId="3"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Educacion de Grupo - Visita Guiada a la Maternidad</t>
        </r>
        <r>
          <rPr>
            <sz val="9"/>
            <color indexed="81"/>
            <rFont val="Tahoma"/>
            <family val="2"/>
          </rPr>
          <t xml:space="preserve">
Mas datos que se indican en el comentario de columna y tener el Check Box de </t>
        </r>
        <r>
          <rPr>
            <b/>
            <sz val="9"/>
            <color indexed="81"/>
            <rFont val="Tahoma"/>
            <family val="2"/>
          </rPr>
          <t>Asiste</t>
        </r>
        <r>
          <rPr>
            <sz val="9"/>
            <color indexed="81"/>
            <rFont val="Tahoma"/>
            <family val="2"/>
          </rPr>
          <t xml:space="preserve"> marcado con un ticket. 
</t>
        </r>
        <r>
          <rPr>
            <u/>
            <sz val="9"/>
            <color indexed="81"/>
            <rFont val="Tahoma"/>
            <family val="2"/>
          </rPr>
          <t>Manual DEIS:</t>
        </r>
        <r>
          <rPr>
            <sz val="9"/>
            <color indexed="81"/>
            <rFont val="Tahoma"/>
            <family val="2"/>
          </rPr>
          <t xml:space="preserve"> Actividad educativa para un grupo no mayor a 10 mujeres y sus parejas o acompañantes, realizada en las dependencias del Servicio de Obstetricia y Ginecología.
En aquellas comunas con alta dispersión geográfica, donde la visita guiada presencial a la maternidad se dificulta, se debe realizar la última sesión educativa, aunque sea en el mismo establecimiento de atención primaria con ayuda de materiales audiovisuales.</t>
        </r>
      </text>
    </comment>
    <comment ref="D64"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Promoción de Salud Mental
</t>
        </r>
        <r>
          <rPr>
            <sz val="9"/>
            <color indexed="81"/>
            <rFont val="Tahoma"/>
            <family val="2"/>
          </rPr>
          <t>Además de marcar con un ticket el Check Box de</t>
        </r>
        <r>
          <rPr>
            <b/>
            <sz val="9"/>
            <color indexed="81"/>
            <rFont val="Tahoma"/>
            <family val="2"/>
          </rPr>
          <t xml:space="preserve"> Asiste. </t>
        </r>
      </text>
    </comment>
    <comment ref="D65" authorId="8"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Promocion del desarrollo infantil temprano - Del lenguaje</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66" authorId="8"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Promocion del desarrollo infantil temprano - Motor</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67" authorId="8"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Educación de Grupo - Promocion del desarrollo infantil temprano - Otros</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68"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-Habilidades Parentales - Nadie es Perfecto
</t>
        </r>
        <r>
          <rPr>
            <sz val="9"/>
            <color indexed="81"/>
            <rFont val="Tahoma"/>
            <family val="2"/>
          </rPr>
          <t>Además de marcar con un ticket el Check Box de</t>
        </r>
        <r>
          <rPr>
            <b/>
            <sz val="9"/>
            <color indexed="81"/>
            <rFont val="Tahoma"/>
            <family val="2"/>
          </rPr>
          <t xml:space="preserve"> Asiste. </t>
        </r>
      </text>
    </comment>
    <comment ref="D69"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Educación de Grupo - Habilidades Parentales-  Familias Fuertes</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70"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-Habilidades Parentales - Otros</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71"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 Apoyo Madre a Madre</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72" authorId="1"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 Prevención de salud mental -  Prevención suicidio
</t>
        </r>
        <r>
          <rPr>
            <sz val="9"/>
            <color indexed="81"/>
            <rFont val="Tahoma"/>
            <family val="2"/>
          </rPr>
          <t>Además de marcar con un ticket el Check Box de</t>
        </r>
        <r>
          <rPr>
            <b/>
            <sz val="9"/>
            <color indexed="81"/>
            <rFont val="Tahoma"/>
            <family val="2"/>
          </rPr>
          <t xml:space="preserve"> Asiste. </t>
        </r>
      </text>
    </comment>
    <comment ref="D73" authorId="1"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Educacion de grupo - Prevención de salud mental -  Prevención trastorno mental
</t>
        </r>
        <r>
          <rPr>
            <sz val="9"/>
            <color indexed="81"/>
            <rFont val="Tahoma"/>
            <family val="2"/>
          </rPr>
          <t>Además de marcar con un ticket el Check Box de</t>
        </r>
        <r>
          <rPr>
            <b/>
            <sz val="9"/>
            <color indexed="81"/>
            <rFont val="Tahoma"/>
            <family val="2"/>
          </rPr>
          <t xml:space="preserve"> Asiste. </t>
        </r>
      </text>
    </comment>
    <comment ref="D74"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Prevención de Alcohol y Drogas</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75"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Antitábaquica</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76"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Prevención de la transmisión vertical de VIH-SIFILIS</t>
        </r>
        <r>
          <rPr>
            <sz val="9"/>
            <color indexed="81"/>
            <rFont val="Tahoma"/>
            <family val="2"/>
          </rPr>
          <t xml:space="preserve">
Además de marcar con un ticket el Check Box de</t>
        </r>
        <r>
          <rPr>
            <b/>
            <sz val="9"/>
            <color indexed="81"/>
            <rFont val="Tahoma"/>
            <family val="2"/>
          </rPr>
          <t xml:space="preserve"> Asiste. 
</t>
        </r>
      </text>
    </comment>
    <comment ref="D77"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Otras Áreas Temáticas</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78"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Educacion de Grupo - Especial En A.M. - Estimulacion Memoria</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79"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Especial En A.M. Prevencion Caidas</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80"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Educacion de Grupo - Especial En A.M. - Estimulación Actividad Física</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81" authorId="2" shapeId="0">
      <text>
        <r>
          <rPr>
            <sz val="9"/>
            <color indexed="81"/>
            <rFont val="Tahoma"/>
            <family val="2"/>
          </rPr>
          <t>Este dato aparecerá luego que en la atención registrada en el modulo de Atención/Sub modulo registro de Atenciones Grupales se registre la actividad: 
Educacion de Grupo -</t>
        </r>
        <r>
          <rPr>
            <b/>
            <sz val="9"/>
            <color indexed="81"/>
            <rFont val="Tahoma"/>
            <family val="2"/>
          </rPr>
          <t xml:space="preserve"> Especial En A.M.</t>
        </r>
        <r>
          <rPr>
            <sz val="9"/>
            <color indexed="81"/>
            <rFont val="Tahoma"/>
            <family val="2"/>
          </rPr>
          <t xml:space="preserve"> - </t>
        </r>
        <r>
          <rPr>
            <b/>
            <sz val="9"/>
            <color indexed="81"/>
            <rFont val="Tahoma"/>
            <family val="2"/>
          </rPr>
          <t xml:space="preserve"> "Autocuidado"</t>
        </r>
        <r>
          <rPr>
            <sz val="9"/>
            <color indexed="81"/>
            <rFont val="Tahoma"/>
            <family val="2"/>
          </rPr>
          <t xml:space="preserve">. 
Además tener el Check Box de Ingreso marcado con un ticket. 
</t>
        </r>
      </text>
    </comment>
    <comment ref="D82" authorId="2" shapeId="0">
      <text>
        <r>
          <rPr>
            <sz val="9"/>
            <color indexed="81"/>
            <rFont val="Tahoma"/>
            <family val="2"/>
          </rPr>
          <t>Este dato aparecerá luego que en la atención registrada en el modulo de Atención/Sub modulo registro de Atenciones Grupales se registre la actividad: 
Educacion de Grupo -</t>
        </r>
        <r>
          <rPr>
            <b/>
            <sz val="9"/>
            <color indexed="81"/>
            <rFont val="Tahoma"/>
            <family val="2"/>
          </rPr>
          <t xml:space="preserve"> Especial En A.M.</t>
        </r>
        <r>
          <rPr>
            <sz val="9"/>
            <color indexed="81"/>
            <rFont val="Tahoma"/>
            <family val="2"/>
          </rPr>
          <t xml:space="preserve"> - </t>
        </r>
        <r>
          <rPr>
            <b/>
            <sz val="9"/>
            <color indexed="81"/>
            <rFont val="Tahoma"/>
            <family val="2"/>
          </rPr>
          <t xml:space="preserve"> "Otras Tematicas".</t>
        </r>
        <r>
          <rPr>
            <sz val="9"/>
            <color indexed="81"/>
            <rFont val="Tahoma"/>
            <family val="2"/>
          </rPr>
          <t xml:space="preserve"> 
Además tener el Check Box de Ingreso marcado con un ticket. 
</t>
        </r>
      </text>
    </comment>
    <comment ref="D83" authorId="8" shapeId="0">
      <text>
        <r>
          <rPr>
            <sz val="9"/>
            <color indexed="81"/>
            <rFont val="Tahoma"/>
            <family val="2"/>
          </rPr>
          <t xml:space="preserve">Este dato aparecerá luego que en la atención registrada en el modulo de Atención/Sub modulo registro de Atenciones Grupales:
Estamento </t>
        </r>
        <r>
          <rPr>
            <b/>
            <sz val="9"/>
            <color indexed="81"/>
            <rFont val="Tahoma"/>
            <family val="2"/>
          </rPr>
          <t>Químico Farmaceutico</t>
        </r>
        <r>
          <rPr>
            <sz val="9"/>
            <color indexed="81"/>
            <rFont val="Tahoma"/>
            <family val="2"/>
          </rPr>
          <t xml:space="preserve"> registre la actividad:
</t>
        </r>
        <r>
          <rPr>
            <b/>
            <sz val="9"/>
            <color indexed="81"/>
            <rFont val="Tahoma"/>
            <family val="2"/>
          </rPr>
          <t xml:space="preserve">
Educación de Grupo - Uso racional de los medicamentos
</t>
        </r>
        <r>
          <rPr>
            <sz val="9"/>
            <color indexed="81"/>
            <rFont val="Tahoma"/>
            <family val="2"/>
          </rPr>
          <t>Además de marcar con un ticket el Check Box de</t>
        </r>
        <r>
          <rPr>
            <b/>
            <sz val="9"/>
            <color indexed="81"/>
            <rFont val="Tahoma"/>
            <family val="2"/>
          </rPr>
          <t xml:space="preserve"> Asiste. </t>
        </r>
        <r>
          <rPr>
            <sz val="9"/>
            <color indexed="81"/>
            <rFont val="Tahoma"/>
            <family val="2"/>
          </rPr>
          <t xml:space="preserve">
</t>
        </r>
      </text>
    </comment>
    <comment ref="D84" authorId="6"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Educación de Grupo - Resistencia Antimicrobianos 
</t>
        </r>
        <r>
          <rPr>
            <sz val="9"/>
            <color indexed="81"/>
            <rFont val="Tahoma"/>
            <family val="2"/>
          </rPr>
          <t>Además de marcar con un ticket el Check Box de</t>
        </r>
        <r>
          <rPr>
            <b/>
            <sz val="9"/>
            <color indexed="81"/>
            <rFont val="Tahoma"/>
            <family val="2"/>
          </rPr>
          <t xml:space="preserve"> Asiste. </t>
        </r>
      </text>
    </comment>
    <comment ref="D87" authorId="3" shapeId="0">
      <text>
        <r>
          <rPr>
            <sz val="9"/>
            <color indexed="81"/>
            <rFont val="Tahoma"/>
            <family val="2"/>
          </rPr>
          <t xml:space="preserve">Este dato aparecerá  luego de que en la atención cerrada (estado completada) registrada en módulo Box, Pacientes Citados e incorpore actividad correspondiente indicada en detalle y que los tipos de establecimientos corresponda al tipo 3 y 4. 
</t>
        </r>
      </text>
    </comment>
    <comment ref="D88" authorId="2" shapeId="0">
      <text>
        <r>
          <rPr>
            <sz val="9"/>
            <color indexed="81"/>
            <rFont val="Tahoma"/>
            <family val="2"/>
          </rPr>
          <t xml:space="preserve">Este dato aparecerá luego que en la atención registrada en el modulo de Atención/Sub modulo registro de Atenciones Grupales se registre la actividad: 
Educacion de Grupo - </t>
        </r>
        <r>
          <rPr>
            <b/>
            <sz val="9"/>
            <color indexed="81"/>
            <rFont val="Tahoma"/>
            <family val="2"/>
          </rPr>
          <t xml:space="preserve"> "Autocuidado según patología"</t>
        </r>
        <r>
          <rPr>
            <sz val="9"/>
            <color indexed="81"/>
            <rFont val="Tahoma"/>
            <family val="2"/>
          </rPr>
          <t xml:space="preserve">. 
Además tener el Check Box de Ingreso marcado con un ticket. 
</t>
        </r>
      </text>
    </comment>
    <comment ref="D89" authorId="2" shapeId="0">
      <text>
        <r>
          <rPr>
            <sz val="9"/>
            <color indexed="81"/>
            <rFont val="Tahoma"/>
            <family val="2"/>
          </rPr>
          <t xml:space="preserve">Este dato aparecerá luego que en la atención registrada en el modulo de Atención/Sub modulo registro de Atenciones Grupales se registre la actividad: 
Educacion de Grupo - </t>
        </r>
        <r>
          <rPr>
            <b/>
            <sz val="9"/>
            <color indexed="81"/>
            <rFont val="Tahoma"/>
            <family val="2"/>
          </rPr>
          <t xml:space="preserve"> "Preparación para el parto"</t>
        </r>
        <r>
          <rPr>
            <sz val="9"/>
            <color indexed="81"/>
            <rFont val="Tahoma"/>
            <family val="2"/>
          </rPr>
          <t xml:space="preserve">. 
Además tener el Check Box de Ingreso marcado con un ticket. 
</t>
        </r>
      </text>
    </comment>
    <comment ref="D90" authorId="2" shapeId="0">
      <text>
        <r>
          <rPr>
            <sz val="9"/>
            <color indexed="81"/>
            <rFont val="Tahoma"/>
            <family val="2"/>
          </rPr>
          <t xml:space="preserve">Este dato aparecerá luego que en la atención registrada en el modulo de Atención/Sub modulo registro de Atenciones Grupales se registre la actividad: 
Educacion de Grupo - </t>
        </r>
        <r>
          <rPr>
            <b/>
            <sz val="9"/>
            <color indexed="81"/>
            <rFont val="Tahoma"/>
            <family val="2"/>
          </rPr>
          <t xml:space="preserve"> "Educación Prenatal"</t>
        </r>
        <r>
          <rPr>
            <sz val="9"/>
            <color indexed="81"/>
            <rFont val="Tahoma"/>
            <family val="2"/>
          </rPr>
          <t xml:space="preserve">. 
Además tener el Check Box de Ingreso marcado con un ticket. 
</t>
        </r>
      </text>
    </comment>
    <comment ref="D92" authorId="1" shapeId="0">
      <text>
        <r>
          <rPr>
            <sz val="9"/>
            <color indexed="81"/>
            <rFont val="Tahoma"/>
            <family val="2"/>
          </rPr>
          <t>Este dato corresponde al numero total de sesiones realizadas por taller durante el mes informado.</t>
        </r>
      </text>
    </comment>
    <comment ref="E92" authorId="1" shapeId="0">
      <text>
        <r>
          <rPr>
            <sz val="9"/>
            <color indexed="81"/>
            <rFont val="Tahoma"/>
            <family val="2"/>
          </rPr>
          <t xml:space="preserve">Número total de partipantes que asisten en cada sesión.
Este dato aparecerá luego que se marque con un ticket el Check Box de </t>
        </r>
        <r>
          <rPr>
            <b/>
            <sz val="9"/>
            <color indexed="81"/>
            <rFont val="Tahoma"/>
            <family val="2"/>
          </rPr>
          <t>Asiste</t>
        </r>
        <r>
          <rPr>
            <sz val="9"/>
            <color indexed="81"/>
            <rFont val="Tahoma"/>
            <family val="2"/>
          </rPr>
          <t xml:space="preserve">. </t>
        </r>
      </text>
    </comment>
    <comment ref="A94"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Taller "Más A.M Autovalentes" - Estimulación de Funciones Motores y Prevención de Caídas</t>
        </r>
        <r>
          <rPr>
            <sz val="9"/>
            <color indexed="81"/>
            <rFont val="Tahoma"/>
            <family val="2"/>
          </rPr>
          <t xml:space="preserve">
</t>
        </r>
      </text>
    </comment>
    <comment ref="A95" authorId="8"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Taller "Más A.M Autovalentes" - Estimulación de Funciones Cognitiva
</t>
        </r>
        <r>
          <rPr>
            <sz val="9"/>
            <color indexed="81"/>
            <rFont val="Tahoma"/>
            <family val="2"/>
          </rPr>
          <t xml:space="preserve">
</t>
        </r>
      </text>
    </comment>
    <comment ref="A96" authorId="8"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Taller "Más A.M Autovalentes" - Autocuidado y Estilos de Vida Saludable </t>
        </r>
        <r>
          <rPr>
            <sz val="9"/>
            <color indexed="81"/>
            <rFont val="Tahoma"/>
            <family val="2"/>
          </rPr>
          <t xml:space="preserve">
</t>
        </r>
      </text>
    </comment>
    <comment ref="D98" authorId="1" shapeId="0">
      <text>
        <r>
          <rPr>
            <sz val="9"/>
            <color indexed="81"/>
            <rFont val="Tahoma"/>
            <family val="2"/>
          </rPr>
          <t>Este dato corresponde al número total de sesiones realizadas por taller durante el mes informado</t>
        </r>
        <r>
          <rPr>
            <b/>
            <sz val="9"/>
            <color indexed="81"/>
            <rFont val="Tahoma"/>
            <family val="2"/>
          </rPr>
          <t>.</t>
        </r>
      </text>
    </comment>
    <comment ref="E98" authorId="1" shapeId="0">
      <text>
        <r>
          <rPr>
            <sz val="9"/>
            <color indexed="81"/>
            <rFont val="Tahoma"/>
            <family val="2"/>
          </rPr>
          <t xml:space="preserve">Número total de partipantes que asisten en cada sesión.
Este dato aparecerá luego que se marque con un ticket el Check Box de </t>
        </r>
        <r>
          <rPr>
            <b/>
            <sz val="9"/>
            <color indexed="81"/>
            <rFont val="Tahoma"/>
            <family val="2"/>
          </rPr>
          <t>Asiste</t>
        </r>
        <r>
          <rPr>
            <sz val="9"/>
            <color indexed="81"/>
            <rFont val="Tahoma"/>
            <family val="2"/>
          </rPr>
          <t xml:space="preserve">. </t>
        </r>
      </text>
    </comment>
    <comment ref="V98" authorId="0" shapeId="0">
      <text>
        <r>
          <rPr>
            <sz val="9"/>
            <color indexed="81"/>
            <rFont val="Tahoma"/>
            <family val="2"/>
          </rPr>
          <t xml:space="preserve">Este dato aparecera Cuanto en el modulo de atencion/Sub modulo registro de Atenciones Grupales se registre en el campo de participantes Columna Riesgo: </t>
        </r>
        <r>
          <rPr>
            <b/>
            <sz val="9"/>
            <color indexed="81"/>
            <rFont val="Tahoma"/>
            <family val="2"/>
          </rPr>
          <t xml:space="preserve">
Gestantes.</t>
        </r>
        <r>
          <rPr>
            <sz val="9"/>
            <color indexed="81"/>
            <rFont val="Tahoma"/>
            <family val="2"/>
          </rPr>
          <t xml:space="preserve">
</t>
        </r>
      </text>
    </comment>
    <comment ref="W98" authorId="0" shapeId="0">
      <text>
        <r>
          <rPr>
            <sz val="9"/>
            <color indexed="81"/>
            <rFont val="Tahoma"/>
            <family val="2"/>
          </rPr>
          <t xml:space="preserve">Este dato aparecera Cuanto en el modulo de atencion/Sub modulo registro de Atenciones Grupales se registre en el campo de participantes Columna Riesgo: 
</t>
        </r>
        <r>
          <rPr>
            <b/>
            <sz val="9"/>
            <color indexed="81"/>
            <rFont val="Tahoma"/>
            <family val="2"/>
          </rPr>
          <t>Post Parto.</t>
        </r>
        <r>
          <rPr>
            <sz val="9"/>
            <color indexed="81"/>
            <rFont val="Tahoma"/>
            <family val="2"/>
          </rPr>
          <t xml:space="preserve">
</t>
        </r>
      </text>
    </comment>
    <comment ref="A100" authorId="0"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Circulo de actividad física</t>
        </r>
      </text>
    </comment>
    <comment ref="C101" authorId="0" shapeId="0">
      <text>
        <r>
          <rPr>
            <sz val="9"/>
            <color indexed="81"/>
            <rFont val="Tahoma"/>
            <family val="2"/>
          </rPr>
          <t xml:space="preserve">Este dato aparecerá luego que en la atención registrada en el modulo de Atención/Sub modulo registro de Atenciones Grupales: 
Estamento </t>
        </r>
        <r>
          <rPr>
            <b/>
            <sz val="9"/>
            <color indexed="81"/>
            <rFont val="Tahoma"/>
            <family val="2"/>
          </rPr>
          <t>Nutricionista-Psicologo</t>
        </r>
        <r>
          <rPr>
            <sz val="9"/>
            <color indexed="81"/>
            <rFont val="Tahoma"/>
            <family val="2"/>
          </rPr>
          <t xml:space="preserve"> registre la actividad:
</t>
        </r>
        <r>
          <rPr>
            <b/>
            <sz val="9"/>
            <color indexed="81"/>
            <rFont val="Tahoma"/>
            <family val="2"/>
          </rPr>
          <t>Circulo de vida sana</t>
        </r>
      </text>
    </comment>
    <comment ref="C102" authorId="0" shapeId="0">
      <text>
        <r>
          <rPr>
            <sz val="9"/>
            <color indexed="81"/>
            <rFont val="Tahoma"/>
            <family val="2"/>
          </rPr>
          <t xml:space="preserve">Este dato aparecerá luego que en la atención registrada en el modulo de Atención/Sub modulo registro de Atenciones Grupales: 
</t>
        </r>
        <r>
          <rPr>
            <b/>
            <sz val="9"/>
            <color indexed="81"/>
            <rFont val="Tahoma"/>
            <family val="2"/>
          </rPr>
          <t>Actividad masiva</t>
        </r>
      </text>
    </comment>
    <comment ref="A104" authorId="6" shapeId="0">
      <text>
        <r>
          <rPr>
            <sz val="9"/>
            <color indexed="81"/>
            <rFont val="Tahoma"/>
            <family val="2"/>
          </rPr>
          <t xml:space="preserve">Mediante los Formularios Clínicos "ASSIST, AUDIT O CRAFFT", que realiza el profesional en sus atenciones de salud, obtendra el nivel de riesgo aplicado en el tamizaje; los cuales se dividen en los tres grupos; Intervención Minima, Intervención Breve e Intervención de Referencia Asistida.  </t>
        </r>
      </text>
    </comment>
    <comment ref="D104" authorId="0" shapeId="0">
      <text>
        <r>
          <rPr>
            <sz val="9"/>
            <color indexed="81"/>
            <rFont val="Tahoma"/>
            <family val="2"/>
          </rPr>
          <t xml:space="preserve">Número de intervenciones individuales realizadas a personas que se les aplico tamizaje para la detección de consumo de alcohol y otras sustancias durante el mes.
</t>
        </r>
      </text>
    </comment>
    <comment ref="C106" authorId="6"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Intervención Minima (Bajo riesgo) - Alcohol</t>
        </r>
        <r>
          <rPr>
            <sz val="9"/>
            <color indexed="81"/>
            <rFont val="Tahoma"/>
            <family val="2"/>
          </rPr>
          <t xml:space="preserve">. </t>
        </r>
      </text>
    </comment>
    <comment ref="C107" authorId="6"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Intervención Minima (Bajo riesgo) - Tabaco</t>
        </r>
        <r>
          <rPr>
            <sz val="9"/>
            <color indexed="81"/>
            <rFont val="Tahoma"/>
            <family val="2"/>
          </rPr>
          <t xml:space="preserve">. </t>
        </r>
      </text>
    </comment>
    <comment ref="C108" authorId="6"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Intervención Minima (Bajo riesgo) - Drogas. </t>
        </r>
        <r>
          <rPr>
            <sz val="9"/>
            <color indexed="81"/>
            <rFont val="Tahoma"/>
            <family val="2"/>
          </rPr>
          <t xml:space="preserve">
</t>
        </r>
      </text>
    </comment>
    <comment ref="C109" authorId="6"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Intervención Breve (Riesgo) - Alcohol</t>
        </r>
        <r>
          <rPr>
            <sz val="9"/>
            <color indexed="81"/>
            <rFont val="Tahoma"/>
            <family val="2"/>
          </rPr>
          <t xml:space="preserve">. </t>
        </r>
      </text>
    </comment>
    <comment ref="C110" authorId="6"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Intervención Breve (Riesgo) - Tabaco</t>
        </r>
        <r>
          <rPr>
            <sz val="9"/>
            <color indexed="81"/>
            <rFont val="Tahoma"/>
            <family val="2"/>
          </rPr>
          <t xml:space="preserve">. </t>
        </r>
      </text>
    </comment>
    <comment ref="C111" authorId="6"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Intervención Breve (riesgo) - Drogas.</t>
        </r>
        <r>
          <rPr>
            <sz val="9"/>
            <color indexed="81"/>
            <rFont val="Tahoma"/>
            <family val="2"/>
          </rPr>
          <t xml:space="preserve"> </t>
        </r>
      </text>
    </comment>
    <comment ref="C112" authorId="6"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Intervención Referencia Asistida (Perjudicial o Dependencia) - Alcohol. </t>
        </r>
      </text>
    </comment>
    <comment ref="C113" authorId="6"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Intervención Referencia Asistida (Perjudicial o Dependencia) - Tabaco. </t>
        </r>
      </text>
    </comment>
    <comment ref="C114" authorId="6"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Intervención Referencia Asistida (Perjudicial o Dependencia) - Drogas. </t>
        </r>
      </text>
    </comment>
    <comment ref="B116" authorId="0" shapeId="0">
      <text>
        <r>
          <rPr>
            <sz val="9"/>
            <color indexed="81"/>
            <rFont val="Tahoma"/>
            <family val="2"/>
          </rPr>
          <t>Se registran las personas que ingresan por primera vez a educación grupal.
Manual DEIS:  el registro es por niño.</t>
        </r>
      </text>
    </comment>
    <comment ref="C116" authorId="0" shapeId="0">
      <text>
        <r>
          <rPr>
            <sz val="9"/>
            <color indexed="81"/>
            <rFont val="Tahoma"/>
            <family val="2"/>
          </rPr>
          <t>Se considera el número total de talleres realizados con una sesión de inicio y una sesión final</t>
        </r>
        <r>
          <rPr>
            <b/>
            <sz val="9"/>
            <color indexed="81"/>
            <rFont val="Tahoma"/>
            <family val="2"/>
          </rPr>
          <t>.</t>
        </r>
        <r>
          <rPr>
            <sz val="9"/>
            <color indexed="81"/>
            <rFont val="Tahoma"/>
            <family val="2"/>
          </rPr>
          <t xml:space="preserve">
</t>
        </r>
      </text>
    </comment>
    <comment ref="D116" authorId="0" shapeId="0">
      <text>
        <r>
          <rPr>
            <sz val="9"/>
            <color indexed="81"/>
            <rFont val="Tahoma"/>
            <family val="2"/>
          </rPr>
          <t xml:space="preserve">Se registra el número total de sesiones realizadas en el contexto del Taller Nadie es Pefecto (PASMI).
</t>
        </r>
      </text>
    </comment>
    <comment ref="A117" authorId="6"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Taller nadie es perfecto (PASMI)
</t>
        </r>
        <r>
          <rPr>
            <sz val="9"/>
            <color indexed="81"/>
            <rFont val="Tahoma"/>
            <family val="2"/>
          </rPr>
          <t xml:space="preserve">Además de marcar con un ticket el Check Box </t>
        </r>
        <r>
          <rPr>
            <b/>
            <sz val="9"/>
            <color indexed="81"/>
            <rFont val="Tahoma"/>
            <family val="2"/>
          </rPr>
          <t>Ingreso</t>
        </r>
      </text>
    </comment>
    <comment ref="B121" authorId="3" shapeId="0">
      <text>
        <r>
          <rPr>
            <sz val="9"/>
            <color indexed="81"/>
            <rFont val="Tahoma"/>
            <family val="2"/>
          </rPr>
          <t xml:space="preserve">Es la Sumatoria de todas la Actividades según </t>
        </r>
        <r>
          <rPr>
            <b/>
            <sz val="9"/>
            <color indexed="81"/>
            <rFont val="Tahoma"/>
            <family val="2"/>
          </rPr>
          <t>Organización social programa más A.M autovalentes</t>
        </r>
      </text>
    </comment>
    <comment ref="C121" authorId="0" shapeId="0">
      <text>
        <r>
          <rPr>
            <sz val="9"/>
            <color indexed="81"/>
            <rFont val="Tahoma"/>
            <family val="2"/>
          </rPr>
          <t>Este dato aparecerá luego que en la atención registrada en el módulo de Atención/ Registro de Atención Comunitaria se registre la actividad:</t>
        </r>
        <r>
          <rPr>
            <b/>
            <sz val="9"/>
            <color indexed="81"/>
            <rFont val="Tahoma"/>
            <family val="2"/>
          </rPr>
          <t xml:space="preserve"> 
Organización social programa más A.M autovalentes - Clubes de adultos mayores</t>
        </r>
        <r>
          <rPr>
            <sz val="9"/>
            <color indexed="81"/>
            <rFont val="Tahoma"/>
            <family val="2"/>
          </rPr>
          <t xml:space="preserve">
</t>
        </r>
      </text>
    </comment>
    <comment ref="D121" authorId="0" shapeId="0">
      <text>
        <r>
          <rPr>
            <sz val="9"/>
            <color indexed="81"/>
            <rFont val="Tahoma"/>
            <family val="2"/>
          </rPr>
          <t>Este dato aparecerá luego que en la atención registrada en el módulo de Atención/Registro de Atención Comunitaria se registre la actividad:</t>
        </r>
        <r>
          <rPr>
            <b/>
            <sz val="9"/>
            <color indexed="81"/>
            <rFont val="Tahoma"/>
            <family val="2"/>
          </rPr>
          <t xml:space="preserve"> 
Organización social programa más A.M autovalentes - Centros de madres
</t>
        </r>
      </text>
    </comment>
    <comment ref="E121" authorId="0" shapeId="0">
      <text>
        <r>
          <rPr>
            <sz val="9"/>
            <color indexed="81"/>
            <rFont val="Tahoma"/>
            <family val="2"/>
          </rPr>
          <t xml:space="preserve">Este dato aparecerá luego que en la atención registrada en el módulo de Atención/Registro de Atención Comunitaria se registre la actividad: </t>
        </r>
        <r>
          <rPr>
            <b/>
            <sz val="9"/>
            <color indexed="81"/>
            <rFont val="Tahoma"/>
            <family val="2"/>
          </rPr>
          <t xml:space="preserve">
Organización social programa más A.M autovalentes - Clubes deportivos
</t>
        </r>
        <r>
          <rPr>
            <sz val="9"/>
            <color indexed="81"/>
            <rFont val="Tahoma"/>
            <family val="2"/>
          </rPr>
          <t xml:space="preserve">
</t>
        </r>
      </text>
    </comment>
    <comment ref="F121" authorId="0" shapeId="0">
      <text>
        <r>
          <rPr>
            <sz val="9"/>
            <color indexed="81"/>
            <rFont val="Tahoma"/>
            <family val="2"/>
          </rPr>
          <t>Este dato aparecerá luego que en la atención registrada en el módulo de Atención/Registro de Atención Comunitaria se registre la actividad:</t>
        </r>
        <r>
          <rPr>
            <b/>
            <sz val="9"/>
            <color indexed="81"/>
            <rFont val="Tahoma"/>
            <family val="2"/>
          </rPr>
          <t xml:space="preserve"> 
Organización social programa más A.M autovalentes - Uniones comunales de adultos mayores
</t>
        </r>
        <r>
          <rPr>
            <sz val="9"/>
            <color indexed="81"/>
            <rFont val="Tahoma"/>
            <family val="2"/>
          </rPr>
          <t xml:space="preserve">
</t>
        </r>
      </text>
    </comment>
    <comment ref="G121" authorId="0" shapeId="0">
      <text>
        <r>
          <rPr>
            <sz val="9"/>
            <color indexed="81"/>
            <rFont val="Tahoma"/>
            <family val="2"/>
          </rPr>
          <t xml:space="preserve">Este dato aparecerá luego que en la atención registrada en el módulo de Atención/Registro de Atención Comunitaria se registre la actividad: </t>
        </r>
        <r>
          <rPr>
            <b/>
            <sz val="9"/>
            <color indexed="81"/>
            <rFont val="Tahoma"/>
            <family val="2"/>
          </rPr>
          <t xml:space="preserve">
Organización social programa más A.M autovalentes - Junta de vecinos
</t>
        </r>
        <r>
          <rPr>
            <sz val="9"/>
            <color indexed="81"/>
            <rFont val="Tahoma"/>
            <family val="2"/>
          </rPr>
          <t xml:space="preserve">
</t>
        </r>
      </text>
    </comment>
    <comment ref="H121" authorId="3" shapeId="0">
      <text>
        <r>
          <rPr>
            <sz val="9"/>
            <color indexed="81"/>
            <rFont val="Tahoma"/>
            <family val="2"/>
          </rPr>
          <t xml:space="preserve">Este dato aparecerá luego que en la atención registrada en el módulo de Atención/Registro de Atención Comunitaria se registre la actividad: </t>
        </r>
        <r>
          <rPr>
            <b/>
            <sz val="9"/>
            <color indexed="81"/>
            <rFont val="Tahoma"/>
            <family val="2"/>
          </rPr>
          <t xml:space="preserve">
Organización social programa más A.M autovalentes - Organizaciones informales
</t>
        </r>
        <r>
          <rPr>
            <sz val="9"/>
            <color indexed="81"/>
            <rFont val="Tahoma"/>
            <family val="2"/>
          </rPr>
          <t xml:space="preserve">
</t>
        </r>
      </text>
    </comment>
    <comment ref="I121" authorId="0" shapeId="0">
      <text>
        <r>
          <rPr>
            <sz val="9"/>
            <color indexed="81"/>
            <rFont val="Tahoma"/>
            <family val="2"/>
          </rPr>
          <t>Este dato aparecerá luego que en la atención registrada en el módulo de Atención/Registro de Atención Comunitaria se registre la actividad:</t>
        </r>
        <r>
          <rPr>
            <b/>
            <sz val="9"/>
            <color indexed="81"/>
            <rFont val="Tahoma"/>
            <family val="2"/>
          </rPr>
          <t xml:space="preserve"> 
Organización social programa más A.M autovalentes - Otras organizaciones formales
</t>
        </r>
        <r>
          <rPr>
            <sz val="9"/>
            <color indexed="81"/>
            <rFont val="Tahoma"/>
            <family val="2"/>
          </rPr>
          <t xml:space="preserve">
</t>
        </r>
      </text>
    </comment>
    <comment ref="B122" authorId="3" shapeId="0">
      <text>
        <r>
          <rPr>
            <sz val="9"/>
            <color indexed="81"/>
            <rFont val="Tahoma"/>
            <family val="2"/>
          </rPr>
          <t xml:space="preserve">Es la Sumatoria de todas la Actividades según </t>
        </r>
        <r>
          <rPr>
            <b/>
            <sz val="9"/>
            <color indexed="81"/>
            <rFont val="Tahoma"/>
            <family val="2"/>
          </rPr>
          <t>Organización con líderes comunitarios programa más A.M autovalentes</t>
        </r>
      </text>
    </comment>
    <comment ref="C122" authorId="0" shapeId="0">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 xml:space="preserve">
Organización con líderes comunitarios programa más A.M autovalentes - Clubes de adultos mayores
</t>
        </r>
        <r>
          <rPr>
            <sz val="9"/>
            <color indexed="81"/>
            <rFont val="Tahoma"/>
            <family val="2"/>
          </rPr>
          <t xml:space="preserve">
</t>
        </r>
      </text>
    </comment>
    <comment ref="D122" authorId="0" shapeId="0">
      <text>
        <r>
          <rPr>
            <sz val="9"/>
            <color indexed="81"/>
            <rFont val="Tahoma"/>
            <family val="2"/>
          </rPr>
          <t>Este dato aparecerá luego que en la atención registrada en el módulo de Atención/Registro de Atención Comunitaria se registre la actividad:</t>
        </r>
        <r>
          <rPr>
            <b/>
            <sz val="9"/>
            <color indexed="81"/>
            <rFont val="Tahoma"/>
            <family val="2"/>
          </rPr>
          <t xml:space="preserve"> 
Organización con líderes comunitarios programa más A.M autovalentes - Centros de madres
</t>
        </r>
      </text>
    </comment>
    <comment ref="E122" authorId="0" shapeId="0">
      <text>
        <r>
          <rPr>
            <sz val="9"/>
            <color indexed="81"/>
            <rFont val="Tahoma"/>
            <family val="2"/>
          </rPr>
          <t xml:space="preserve">Este dato aparecerá luego que en la atención registrada en el módulo de Atención/Registro de Atención Comunitaria se registre la actividad: 
</t>
        </r>
        <r>
          <rPr>
            <b/>
            <sz val="9"/>
            <color indexed="81"/>
            <rFont val="Tahoma"/>
            <family val="2"/>
          </rPr>
          <t>Organización con líderes comunitarios programa más A.M autovalentes - Clubes deportivos</t>
        </r>
        <r>
          <rPr>
            <sz val="9"/>
            <color indexed="81"/>
            <rFont val="Tahoma"/>
            <family val="2"/>
          </rPr>
          <t xml:space="preserve">
</t>
        </r>
      </text>
    </comment>
    <comment ref="F122" authorId="0" shapeId="0">
      <text>
        <r>
          <rPr>
            <sz val="9"/>
            <color indexed="81"/>
            <rFont val="Tahoma"/>
            <family val="2"/>
          </rPr>
          <t>Este dato aparecerá luego que en la atención registrada en el módulo de Atención/Registro de Atención Comunitaria se registre la actividad:</t>
        </r>
        <r>
          <rPr>
            <b/>
            <sz val="9"/>
            <color indexed="81"/>
            <rFont val="Tahoma"/>
            <family val="2"/>
          </rPr>
          <t xml:space="preserve"> 
Organización con líderes comunitarios programa más A.M autovalentes - Uniones comunales de adultos mayores
</t>
        </r>
        <r>
          <rPr>
            <sz val="9"/>
            <color indexed="81"/>
            <rFont val="Tahoma"/>
            <family val="2"/>
          </rPr>
          <t xml:space="preserve">
</t>
        </r>
      </text>
    </comment>
    <comment ref="G122" authorId="0" shapeId="0">
      <text>
        <r>
          <rPr>
            <sz val="9"/>
            <color indexed="81"/>
            <rFont val="Tahoma"/>
            <family val="2"/>
          </rPr>
          <t>Este dato aparecerá luego que en la atención registrada en el módulo de Atención/Registro de Atención Comunitaria se registre la actividad:</t>
        </r>
        <r>
          <rPr>
            <b/>
            <sz val="9"/>
            <color indexed="81"/>
            <rFont val="Tahoma"/>
            <family val="2"/>
          </rPr>
          <t xml:space="preserve"> 
Organización con líderes comunitarios programa más A.M autovalentes - Junta de vecinos
</t>
        </r>
        <r>
          <rPr>
            <sz val="9"/>
            <color indexed="81"/>
            <rFont val="Tahoma"/>
            <family val="2"/>
          </rPr>
          <t xml:space="preserve">
</t>
        </r>
      </text>
    </comment>
    <comment ref="H122" authorId="0" shapeId="0">
      <text>
        <r>
          <rPr>
            <sz val="9"/>
            <color indexed="81"/>
            <rFont val="Tahoma"/>
            <family val="2"/>
          </rPr>
          <t xml:space="preserve">Este dato aparecerá luego que en la atención registrada en el módulo de Atención/Registro de Atención Comunitaria se registre la actividad: 
</t>
        </r>
        <r>
          <rPr>
            <b/>
            <sz val="9"/>
            <color indexed="81"/>
            <rFont val="Tahoma"/>
            <family val="2"/>
          </rPr>
          <t>Organización con líderes comunitarios programa más A.M autovalentes - Organizaciones informales</t>
        </r>
        <r>
          <rPr>
            <sz val="9"/>
            <color indexed="81"/>
            <rFont val="Tahoma"/>
            <family val="2"/>
          </rPr>
          <t xml:space="preserve">
</t>
        </r>
        <r>
          <rPr>
            <sz val="9"/>
            <color indexed="81"/>
            <rFont val="Tahoma"/>
            <family val="2"/>
          </rPr>
          <t xml:space="preserve">
</t>
        </r>
      </text>
    </comment>
    <comment ref="I122" authorId="0" shapeId="0">
      <text>
        <r>
          <rPr>
            <sz val="9"/>
            <color indexed="81"/>
            <rFont val="Tahoma"/>
            <family val="2"/>
          </rPr>
          <t>Este dato aparecerá luego que en la atención registrada en el módulo de Atención/Registro de Atención Comunitaria se registre la actividad:</t>
        </r>
        <r>
          <rPr>
            <b/>
            <sz val="9"/>
            <color indexed="81"/>
            <rFont val="Tahoma"/>
            <family val="2"/>
          </rPr>
          <t xml:space="preserve"> 
Organización con líderes comunitarios programa más A.M autovalentes - Otras organizaciones formales
</t>
        </r>
      </text>
    </comment>
    <comment ref="B126" authorId="3" shapeId="0">
      <text>
        <r>
          <rPr>
            <sz val="9"/>
            <color indexed="81"/>
            <rFont val="Tahoma"/>
            <family val="2"/>
          </rPr>
          <t>Es la Sumatoria de todas la Actividades según</t>
        </r>
        <r>
          <rPr>
            <b/>
            <sz val="9"/>
            <color indexed="81"/>
            <rFont val="Tahoma"/>
            <family val="2"/>
          </rPr>
          <t xml:space="preserve"> Servicios locales con oferta programatica para A.M
</t>
        </r>
        <r>
          <rPr>
            <sz val="9"/>
            <color indexed="81"/>
            <rFont val="Tahoma"/>
            <family val="2"/>
          </rPr>
          <t xml:space="preserve">
</t>
        </r>
      </text>
    </comment>
    <comment ref="C126" authorId="0" shapeId="0">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 xml:space="preserve">
Servicios locales con oferta programatica para A.M - Unidad municipal de personas mayores
</t>
        </r>
        <r>
          <rPr>
            <sz val="9"/>
            <color indexed="81"/>
            <rFont val="Tahoma"/>
            <family val="2"/>
          </rPr>
          <t xml:space="preserve">
</t>
        </r>
      </text>
    </comment>
    <comment ref="D126" authorId="0" shapeId="0">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 xml:space="preserve">
Servicios locales con oferta programatica para A.M - Unidad municipal de atención social
</t>
        </r>
        <r>
          <rPr>
            <sz val="9"/>
            <color indexed="81"/>
            <rFont val="Tahoma"/>
            <family val="2"/>
          </rPr>
          <t xml:space="preserve">
</t>
        </r>
      </text>
    </comment>
    <comment ref="E126" authorId="0" shapeId="0">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 xml:space="preserve">
Servicios locales con oferta programatica para A.M - Unidad Municipal de deportes
</t>
        </r>
        <r>
          <rPr>
            <sz val="9"/>
            <color indexed="81"/>
            <rFont val="Tahoma"/>
            <family val="2"/>
          </rPr>
          <t xml:space="preserve">
</t>
        </r>
      </text>
    </comment>
    <comment ref="F126" authorId="0" shapeId="0">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 xml:space="preserve">
Servicios locales con oferta programatica para A.M - Unidad municipal turismo
</t>
        </r>
        <r>
          <rPr>
            <sz val="9"/>
            <color indexed="81"/>
            <rFont val="Tahoma"/>
            <family val="2"/>
          </rPr>
          <t xml:space="preserve">
</t>
        </r>
      </text>
    </comment>
    <comment ref="G126" authorId="0" shapeId="0">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 xml:space="preserve">
Servicios locales con oferta programatica para A.M - Unidad municipal educación
</t>
        </r>
      </text>
    </comment>
    <comment ref="H126" authorId="0" shapeId="0">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Servicios locales con oferta programatica para A.M - Biblioteca municipal</t>
        </r>
        <r>
          <rPr>
            <sz val="9"/>
            <color indexed="81"/>
            <rFont val="Tahoma"/>
            <family val="2"/>
          </rPr>
          <t xml:space="preserve">
</t>
        </r>
      </text>
    </comment>
    <comment ref="I126" authorId="0" shapeId="0">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 xml:space="preserve">
Servicios locales con oferta programatica para A.M - Unidad Cultura Municipal
</t>
        </r>
        <r>
          <rPr>
            <sz val="9"/>
            <color indexed="81"/>
            <rFont val="Tahoma"/>
            <family val="2"/>
          </rPr>
          <t xml:space="preserve">
</t>
        </r>
      </text>
    </comment>
    <comment ref="J126" authorId="0" shapeId="0">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 xml:space="preserve">
Servicios locales con oferta programatica para A.M - Otras unidades municipales
</t>
        </r>
        <r>
          <rPr>
            <sz val="9"/>
            <color indexed="81"/>
            <rFont val="Tahoma"/>
            <family val="2"/>
          </rPr>
          <t xml:space="preserve">
</t>
        </r>
      </text>
    </comment>
    <comment ref="K126" authorId="0" shapeId="0">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Servicios locales con oferta programatica para A.M - Escuelas o colegios</t>
        </r>
        <r>
          <rPr>
            <sz val="9"/>
            <color indexed="81"/>
            <rFont val="Tahoma"/>
            <family val="2"/>
          </rPr>
          <t xml:space="preserve">
</t>
        </r>
      </text>
    </comment>
    <comment ref="L126" authorId="0" shapeId="0">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Servicios locales con oferta programatica para A.M - Universidades</t>
        </r>
        <r>
          <rPr>
            <sz val="9"/>
            <color indexed="81"/>
            <rFont val="Tahoma"/>
            <family val="2"/>
          </rPr>
          <t xml:space="preserve">
</t>
        </r>
      </text>
    </comment>
    <comment ref="M126" authorId="0" shapeId="0">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Servicios locales con oferta programatica para A.M - Otras unidades externas al municipio</t>
        </r>
        <r>
          <rPr>
            <sz val="9"/>
            <color indexed="81"/>
            <rFont val="Tahoma"/>
            <family val="2"/>
          </rPr>
          <t xml:space="preserve">
</t>
        </r>
      </text>
    </comment>
    <comment ref="B127" authorId="3" shapeId="0">
      <text>
        <r>
          <rPr>
            <sz val="9"/>
            <color indexed="81"/>
            <rFont val="Tahoma"/>
            <family val="2"/>
          </rPr>
          <t>Es la Sumatoria de todas la Actividades según</t>
        </r>
        <r>
          <rPr>
            <b/>
            <sz val="9"/>
            <color indexed="81"/>
            <rFont val="Tahoma"/>
            <family val="2"/>
          </rPr>
          <t xml:space="preserve"> 
Servicios locales para el fomento del autocuidado y estimulación</t>
        </r>
      </text>
    </comment>
    <comment ref="G127" authorId="0" shapeId="0">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 xml:space="preserve">
Servicios locales para el fomento del autocuidado y estimulación - Unidad municipal educación
</t>
        </r>
        <r>
          <rPr>
            <sz val="9"/>
            <color indexed="81"/>
            <rFont val="Tahoma"/>
            <family val="2"/>
          </rPr>
          <t xml:space="preserve">
</t>
        </r>
      </text>
    </comment>
    <comment ref="J127" authorId="0" shapeId="0">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Servicios locales para el fomento del autocuidado y estimulación - Otras unidades municipales</t>
        </r>
        <r>
          <rPr>
            <sz val="9"/>
            <color indexed="81"/>
            <rFont val="Tahoma"/>
            <family val="2"/>
          </rPr>
          <t xml:space="preserve">
</t>
        </r>
      </text>
    </comment>
    <comment ref="M127" authorId="0" shapeId="0">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 xml:space="preserve">
Servicios locales para el fomento del autocuidado y estimulación - Otras unidades externas al municipio
</t>
        </r>
      </text>
    </comment>
    <comment ref="A128" authorId="2" shapeId="0">
      <text>
        <r>
          <rPr>
            <b/>
            <sz val="9"/>
            <color indexed="81"/>
            <rFont val="Tahoma"/>
            <family val="2"/>
          </rPr>
          <t>Corresponde a las personas que ingresan en la atención primaria a educación grupal de madres en 
periodo de amamantamiento, enfocados en la temática de lactancia materna. Se registra el número 
de sesiones de la temática por tramo de edad de los lactantes.
En el caso que se realice esta actividad grupal, con distintos tramos de edades, se debe considerar 
el tramo etario que predomine al grupo para el registro de la sesión.</t>
        </r>
      </text>
    </comment>
    <comment ref="G129" authorId="2" shapeId="0">
      <text>
        <r>
          <rPr>
            <sz val="9"/>
            <color indexed="81"/>
            <rFont val="Tahoma"/>
            <family val="2"/>
          </rPr>
          <t>Este dato aparecerá  luego de que en el Módulo Admisión el Paciente indique en   "Identificacion"</t>
        </r>
        <r>
          <rPr>
            <b/>
            <sz val="9"/>
            <color indexed="81"/>
            <rFont val="Tahoma"/>
            <family val="2"/>
          </rPr>
          <t xml:space="preserve"> Pertenece a pueblo indigenas "si"</t>
        </r>
        <r>
          <rPr>
            <sz val="9"/>
            <color indexed="81"/>
            <rFont val="Tahoma"/>
            <family val="2"/>
          </rPr>
          <t xml:space="preserve">
</t>
        </r>
      </text>
    </comment>
    <comment ref="H129" authorId="2" shapeId="0">
      <text>
        <r>
          <rPr>
            <sz val="9"/>
            <color indexed="81"/>
            <rFont val="Tahoma"/>
            <family val="2"/>
          </rPr>
          <t xml:space="preserve">Se contabilizara a los pacientes que tengan en  Antecedentes del usuario APS / Pestaña "Identificacion" </t>
        </r>
        <r>
          <rPr>
            <b/>
            <sz val="9"/>
            <color indexed="81"/>
            <rFont val="Tahoma"/>
            <family val="2"/>
          </rPr>
          <t xml:space="preserve"> Item  Alertas Adm.  "MIGRANTE":</t>
        </r>
        <r>
          <rPr>
            <sz val="9"/>
            <color indexed="81"/>
            <rFont val="Tahoma"/>
            <family val="2"/>
          </rPr>
          <t xml:space="preserve">
</t>
        </r>
      </text>
    </comment>
    <comment ref="A131" authorId="2"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 Taller de lactancia materna en APS a menores de un año"
Además de marcar con un ticket el Check Box Asiste.</t>
        </r>
        <r>
          <rPr>
            <sz val="9"/>
            <color indexed="81"/>
            <rFont val="Tahoma"/>
            <family val="2"/>
          </rPr>
          <t xml:space="preserve">
</t>
        </r>
      </text>
    </comment>
    <comment ref="A132" authorId="2"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Taller de lactancia materna en APS a menores de un año"</t>
        </r>
        <r>
          <rPr>
            <sz val="9"/>
            <color indexed="81"/>
            <rFont val="Tahoma"/>
            <family val="2"/>
          </rPr>
          <t xml:space="preserve">
</t>
        </r>
        <r>
          <rPr>
            <b/>
            <sz val="9"/>
            <color indexed="81"/>
            <rFont val="Tahoma"/>
            <family val="2"/>
          </rPr>
          <t>Además de marcar con un ticket el Check Box Asiste.</t>
        </r>
      </text>
    </comment>
    <comment ref="A134" authorId="2" shapeId="0">
      <text>
        <r>
          <rPr>
            <sz val="9"/>
            <color indexed="81"/>
            <rFont val="Tahoma"/>
            <family val="2"/>
          </rPr>
          <t xml:space="preserve">En esta sección se registran el </t>
        </r>
        <r>
          <rPr>
            <b/>
            <sz val="9"/>
            <color indexed="81"/>
            <rFont val="Tahoma"/>
            <family val="2"/>
          </rPr>
          <t>número de intervenciones individuales</t>
        </r>
        <r>
          <rPr>
            <sz val="9"/>
            <color indexed="81"/>
            <rFont val="Tahoma"/>
            <family val="2"/>
          </rPr>
          <t xml:space="preserve"> realizadas en el periodo a 
personas que se les aplicó tamizaje para la detección de problemas de salud mental.
Las intervenciones deben ser registradas según tipo de intervención (consejería o referencia 
asistida), según clasificación de riesgo de salud mental, desagregada por edad y sexo de las personas 
que recibieron la intervención
</t>
        </r>
        <r>
          <rPr>
            <b/>
            <sz val="9"/>
            <color indexed="81"/>
            <rFont val="Tahoma"/>
            <family val="2"/>
          </rPr>
          <t>Regla de consistencia</t>
        </r>
        <r>
          <rPr>
            <sz val="9"/>
            <color indexed="81"/>
            <rFont val="Tahoma"/>
            <family val="2"/>
          </rPr>
          <t>: El número de Consejerías debe coincidir con la suma de Resultados de Evaluación de Riesgos de la sección E del REM A-03</t>
        </r>
      </text>
    </comment>
    <comment ref="C136" authorId="2" shapeId="0">
      <text>
        <r>
          <rPr>
            <sz val="9"/>
            <color indexed="81"/>
            <rFont val="Tahoma"/>
            <family val="2"/>
          </rPr>
          <t xml:space="preserve">Este dato aparecerá una vez que la atencion se encuentre </t>
        </r>
        <r>
          <rPr>
            <b/>
            <sz val="9"/>
            <color indexed="81"/>
            <rFont val="Tahoma"/>
            <family val="2"/>
          </rPr>
          <t xml:space="preserve">completada </t>
        </r>
        <r>
          <rPr>
            <sz val="9"/>
            <color indexed="81"/>
            <rFont val="Tahoma"/>
            <family val="2"/>
          </rPr>
          <t>y se haya registrado y completado en la atencion el "</t>
        </r>
        <r>
          <rPr>
            <b/>
            <sz val="9"/>
            <color indexed="81"/>
            <rFont val="Tahoma"/>
            <family val="2"/>
          </rPr>
          <t xml:space="preserve">formulario entrevista de seguimiento M-CHAT - R/F </t>
        </r>
      </text>
    </comment>
    <comment ref="C137" authorId="2" shapeId="0">
      <text>
        <r>
          <rPr>
            <sz val="9"/>
            <color indexed="81"/>
            <rFont val="Tahoma"/>
            <family val="2"/>
          </rPr>
          <t xml:space="preserve">Este dato aparecerá una vez que la atencion se encuentre </t>
        </r>
        <r>
          <rPr>
            <b/>
            <sz val="9"/>
            <color indexed="81"/>
            <rFont val="Tahoma"/>
            <family val="2"/>
          </rPr>
          <t xml:space="preserve">completada </t>
        </r>
        <r>
          <rPr>
            <sz val="9"/>
            <color indexed="81"/>
            <rFont val="Tahoma"/>
            <family val="2"/>
          </rPr>
          <t xml:space="preserve">y se haya registrado y </t>
        </r>
        <r>
          <rPr>
            <b/>
            <sz val="9"/>
            <color indexed="81"/>
            <rFont val="Tahoma"/>
            <family val="2"/>
          </rPr>
          <t>completado</t>
        </r>
        <r>
          <rPr>
            <sz val="9"/>
            <color indexed="81"/>
            <rFont val="Tahoma"/>
            <family val="2"/>
          </rPr>
          <t xml:space="preserve"> en la atencion el </t>
        </r>
        <r>
          <rPr>
            <b/>
            <sz val="9"/>
            <color indexed="81"/>
            <rFont val="Tahoma"/>
            <family val="2"/>
          </rPr>
          <t xml:space="preserve">"Formulario Cuestionario PSC-17" </t>
        </r>
      </text>
    </comment>
    <comment ref="C138" authorId="2" shapeId="0">
      <text>
        <r>
          <rPr>
            <sz val="9"/>
            <color indexed="81"/>
            <rFont val="Tahoma"/>
            <family val="2"/>
          </rPr>
          <t xml:space="preserve">Este dato aparecerá una vez que la atencion se encuentre </t>
        </r>
        <r>
          <rPr>
            <b/>
            <sz val="9"/>
            <color indexed="81"/>
            <rFont val="Tahoma"/>
            <family val="2"/>
          </rPr>
          <t>completada</t>
        </r>
        <r>
          <rPr>
            <sz val="9"/>
            <color indexed="81"/>
            <rFont val="Tahoma"/>
            <family val="2"/>
          </rPr>
          <t xml:space="preserve"> y se haya registrado y completado en la atencion el </t>
        </r>
        <r>
          <rPr>
            <b/>
            <sz val="9"/>
            <color indexed="81"/>
            <rFont val="Tahoma"/>
            <family val="2"/>
          </rPr>
          <t xml:space="preserve">"Formulario Cuestionario Para adolescente (PSC-Y)" </t>
        </r>
        <r>
          <rPr>
            <sz val="9"/>
            <color indexed="81"/>
            <rFont val="Tahoma"/>
            <family val="2"/>
          </rPr>
          <t xml:space="preserve">
</t>
        </r>
      </text>
    </comment>
    <comment ref="C139" authorId="2" shapeId="0">
      <text>
        <r>
          <rPr>
            <sz val="9"/>
            <color indexed="81"/>
            <rFont val="Tahoma"/>
            <family val="2"/>
          </rPr>
          <t xml:space="preserve">Este dato aparecerá una vez que la atencion se encuentre </t>
        </r>
        <r>
          <rPr>
            <b/>
            <sz val="9"/>
            <color indexed="81"/>
            <rFont val="Tahoma"/>
            <family val="2"/>
          </rPr>
          <t>completada</t>
        </r>
        <r>
          <rPr>
            <sz val="9"/>
            <color indexed="81"/>
            <rFont val="Tahoma"/>
            <family val="2"/>
          </rPr>
          <t xml:space="preserve"> y se haya registrado y completado en la atencion el "Formulario Cuestionario PHQ-9  Para adolescente (PSC-Y)" 
</t>
        </r>
      </text>
    </comment>
    <comment ref="C140" authorId="2" shapeId="0">
      <text>
        <r>
          <rPr>
            <sz val="9"/>
            <color indexed="81"/>
            <rFont val="Tahoma"/>
            <family val="2"/>
          </rPr>
          <t>Este dato aparecerá una vez que la atencion se encuentre completada y se haya registrado y completado en la atencion el</t>
        </r>
        <r>
          <rPr>
            <b/>
            <sz val="9"/>
            <color indexed="81"/>
            <rFont val="Tahoma"/>
            <family val="2"/>
          </rPr>
          <t xml:space="preserve"> "Formulario Cuestionario PHQ-9 Adultos</t>
        </r>
        <r>
          <rPr>
            <sz val="9"/>
            <color indexed="81"/>
            <rFont val="Tahoma"/>
            <family val="2"/>
          </rPr>
          <t xml:space="preserve">
</t>
        </r>
      </text>
    </comment>
    <comment ref="C141" authorId="2" shapeId="0">
      <text>
        <r>
          <rPr>
            <sz val="9"/>
            <color indexed="81"/>
            <rFont val="Tahoma"/>
            <family val="2"/>
          </rPr>
          <t xml:space="preserve">Este dato aparecerá una vez que la atencion se encuentre completada y se haya registrado y completado en la atencion el </t>
        </r>
        <r>
          <rPr>
            <b/>
            <sz val="9"/>
            <color indexed="81"/>
            <rFont val="Tahoma"/>
            <family val="2"/>
          </rPr>
          <t>"Formulario "Evaluación de experiencias psíquicas (cape- p15)"</t>
        </r>
        <r>
          <rPr>
            <sz val="9"/>
            <color indexed="81"/>
            <rFont val="Tahoma"/>
            <family val="2"/>
          </rPr>
          <t xml:space="preserve">
</t>
        </r>
      </text>
    </comment>
    <comment ref="C142" authorId="2" shapeId="0">
      <text>
        <r>
          <rPr>
            <sz val="9"/>
            <color indexed="81"/>
            <rFont val="Tahoma"/>
            <family val="2"/>
          </rPr>
          <t>Este dato aparecerá una vez que la atencion se encuentre completada y se haya registrado y completado en la atencion el</t>
        </r>
        <r>
          <rPr>
            <b/>
            <sz val="9"/>
            <color indexed="81"/>
            <rFont val="Tahoma"/>
            <family val="2"/>
          </rPr>
          <t xml:space="preserve"> "Formulario "COLUMBIA-ESCALA DE SEVERIDAD SUICIDA (C-SSRS) 8" </t>
        </r>
      </text>
    </comment>
    <comment ref="C143" authorId="2" shapeId="0">
      <text>
        <r>
          <rPr>
            <sz val="9"/>
            <color indexed="81"/>
            <rFont val="Tahoma"/>
            <family val="2"/>
          </rPr>
          <t xml:space="preserve">Este dato aparecerá una vez que la atencion se encuentre completada y se haya registrado y completado en la atencion el </t>
        </r>
        <r>
          <rPr>
            <b/>
            <sz val="9"/>
            <color indexed="81"/>
            <rFont val="Tahoma"/>
            <family val="2"/>
          </rPr>
          <t>Formulario "Escala de Depresión Geriátrica Yesavage"</t>
        </r>
        <r>
          <rPr>
            <sz val="9"/>
            <color indexed="81"/>
            <rFont val="Tahoma"/>
            <family val="2"/>
          </rPr>
          <t xml:space="preserve">
</t>
        </r>
      </text>
    </comment>
    <comment ref="C144" authorId="2" shapeId="0">
      <text>
        <r>
          <rPr>
            <sz val="9"/>
            <color indexed="81"/>
            <rFont val="Tahoma"/>
            <family val="2"/>
          </rPr>
          <t xml:space="preserve">Este dato aparecerá una vez que la atencion se encuentre </t>
        </r>
        <r>
          <rPr>
            <b/>
            <sz val="9"/>
            <color indexed="81"/>
            <rFont val="Tahoma"/>
            <family val="2"/>
          </rPr>
          <t xml:space="preserve">completada </t>
        </r>
        <r>
          <rPr>
            <sz val="9"/>
            <color indexed="81"/>
            <rFont val="Tahoma"/>
            <family val="2"/>
          </rPr>
          <t>y se haya registrado y completado en la atencion el "</t>
        </r>
        <r>
          <rPr>
            <b/>
            <sz val="9"/>
            <color indexed="81"/>
            <rFont val="Tahoma"/>
            <family val="2"/>
          </rPr>
          <t xml:space="preserve">formulario entrevista de seguimiento M-CHAT - R/F </t>
        </r>
      </text>
    </comment>
    <comment ref="C145" authorId="2" shapeId="0">
      <text>
        <r>
          <rPr>
            <sz val="9"/>
            <color indexed="81"/>
            <rFont val="Tahoma"/>
            <family val="2"/>
          </rPr>
          <t xml:space="preserve">Este dato aparecerá una vez que la atencion se encuentre </t>
        </r>
        <r>
          <rPr>
            <b/>
            <sz val="9"/>
            <color indexed="81"/>
            <rFont val="Tahoma"/>
            <family val="2"/>
          </rPr>
          <t xml:space="preserve">completada </t>
        </r>
        <r>
          <rPr>
            <sz val="9"/>
            <color indexed="81"/>
            <rFont val="Tahoma"/>
            <family val="2"/>
          </rPr>
          <t xml:space="preserve">y se haya registrado y </t>
        </r>
        <r>
          <rPr>
            <b/>
            <sz val="9"/>
            <color indexed="81"/>
            <rFont val="Tahoma"/>
            <family val="2"/>
          </rPr>
          <t>completado</t>
        </r>
        <r>
          <rPr>
            <sz val="9"/>
            <color indexed="81"/>
            <rFont val="Tahoma"/>
            <family val="2"/>
          </rPr>
          <t xml:space="preserve"> en la atencion el </t>
        </r>
        <r>
          <rPr>
            <b/>
            <sz val="9"/>
            <color indexed="81"/>
            <rFont val="Tahoma"/>
            <family val="2"/>
          </rPr>
          <t xml:space="preserve">"Formulario Cuestionario PSC-17" </t>
        </r>
      </text>
    </comment>
    <comment ref="C146" authorId="2" shapeId="0">
      <text>
        <r>
          <rPr>
            <sz val="9"/>
            <color indexed="81"/>
            <rFont val="Tahoma"/>
            <family val="2"/>
          </rPr>
          <t xml:space="preserve">Este dato aparecerá una vez que la atencion se encuentre </t>
        </r>
        <r>
          <rPr>
            <b/>
            <sz val="9"/>
            <color indexed="81"/>
            <rFont val="Tahoma"/>
            <family val="2"/>
          </rPr>
          <t>completada</t>
        </r>
        <r>
          <rPr>
            <sz val="9"/>
            <color indexed="81"/>
            <rFont val="Tahoma"/>
            <family val="2"/>
          </rPr>
          <t xml:space="preserve"> y se haya registrado y completado en la atencion el </t>
        </r>
        <r>
          <rPr>
            <b/>
            <sz val="9"/>
            <color indexed="81"/>
            <rFont val="Tahoma"/>
            <family val="2"/>
          </rPr>
          <t xml:space="preserve">"Formulario Cuestionario Para adolescente (PSC-Y)" </t>
        </r>
        <r>
          <rPr>
            <sz val="9"/>
            <color indexed="81"/>
            <rFont val="Tahoma"/>
            <family val="2"/>
          </rPr>
          <t xml:space="preserve">
</t>
        </r>
      </text>
    </comment>
    <comment ref="C147" authorId="2" shapeId="0">
      <text>
        <r>
          <rPr>
            <sz val="9"/>
            <color indexed="81"/>
            <rFont val="Tahoma"/>
            <family val="2"/>
          </rPr>
          <t xml:space="preserve">Este dato aparecerá una vez que la atencion se encuentre </t>
        </r>
        <r>
          <rPr>
            <b/>
            <sz val="9"/>
            <color indexed="81"/>
            <rFont val="Tahoma"/>
            <family val="2"/>
          </rPr>
          <t>completada</t>
        </r>
        <r>
          <rPr>
            <sz val="9"/>
            <color indexed="81"/>
            <rFont val="Tahoma"/>
            <family val="2"/>
          </rPr>
          <t xml:space="preserve"> y se haya registrado y completado en la atencion el "Formulario Cuestionario PHQ-9  Para adolescente (PSC-Y)" 
</t>
        </r>
      </text>
    </comment>
    <comment ref="C148" authorId="2" shapeId="0">
      <text>
        <r>
          <rPr>
            <sz val="9"/>
            <color indexed="81"/>
            <rFont val="Tahoma"/>
            <family val="2"/>
          </rPr>
          <t>Este dato aparecerá una vez que la atencion se encuentre completada y se haya registrado y completado en la atencion el</t>
        </r>
        <r>
          <rPr>
            <b/>
            <sz val="9"/>
            <color indexed="81"/>
            <rFont val="Tahoma"/>
            <family val="2"/>
          </rPr>
          <t xml:space="preserve"> "Formulario Cuestionario PHQ-9 Adultos</t>
        </r>
        <r>
          <rPr>
            <sz val="9"/>
            <color indexed="81"/>
            <rFont val="Tahoma"/>
            <family val="2"/>
          </rPr>
          <t xml:space="preserve">
</t>
        </r>
      </text>
    </comment>
    <comment ref="C149" authorId="2" shapeId="0">
      <text>
        <r>
          <rPr>
            <sz val="9"/>
            <color indexed="81"/>
            <rFont val="Tahoma"/>
            <family val="2"/>
          </rPr>
          <t xml:space="preserve">Este dato aparecerá una vez que la atencion se encuentre completada y se haya registrado y completado en la atencion el </t>
        </r>
        <r>
          <rPr>
            <b/>
            <sz val="9"/>
            <color indexed="81"/>
            <rFont val="Tahoma"/>
            <family val="2"/>
          </rPr>
          <t>"Formulario "Evaluación de experiencias psíquicas (cape- p15)"</t>
        </r>
        <r>
          <rPr>
            <sz val="9"/>
            <color indexed="81"/>
            <rFont val="Tahoma"/>
            <family val="2"/>
          </rPr>
          <t xml:space="preserve">
</t>
        </r>
      </text>
    </comment>
    <comment ref="C150" authorId="2" shapeId="0">
      <text>
        <r>
          <rPr>
            <sz val="9"/>
            <color indexed="81"/>
            <rFont val="Tahoma"/>
            <family val="2"/>
          </rPr>
          <t>Este dato aparecerá una vez que la atencion se encuentre completada y se haya registrado y completado en la atencion el</t>
        </r>
        <r>
          <rPr>
            <b/>
            <sz val="9"/>
            <color indexed="81"/>
            <rFont val="Tahoma"/>
            <family val="2"/>
          </rPr>
          <t xml:space="preserve"> "Formulario "COLUMBIA-ESCALA DE SEVERIDAD SUICIDA (C-SSRS) 8" </t>
        </r>
      </text>
    </comment>
    <comment ref="C151" authorId="2" shapeId="0">
      <text>
        <r>
          <rPr>
            <sz val="9"/>
            <color indexed="81"/>
            <rFont val="Tahoma"/>
            <family val="2"/>
          </rPr>
          <t xml:space="preserve">Este dato aparecerá una vez que la atencion se encuentre completada y se haya registrado y completado en la atencion el </t>
        </r>
        <r>
          <rPr>
            <b/>
            <sz val="9"/>
            <color indexed="81"/>
            <rFont val="Tahoma"/>
            <family val="2"/>
          </rPr>
          <t>Formulario "Escala de Depresión Geriátrica Yesavage"</t>
        </r>
        <r>
          <rPr>
            <sz val="9"/>
            <color indexed="81"/>
            <rFont val="Tahoma"/>
            <family val="2"/>
          </rPr>
          <t xml:space="preserve">
</t>
        </r>
      </text>
    </comment>
    <comment ref="D154"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Estimulación Desarrollo Psicomotor
</t>
        </r>
        <r>
          <rPr>
            <sz val="9"/>
            <color indexed="81"/>
            <rFont val="Tahoma"/>
            <family val="2"/>
          </rPr>
          <t>Además tener el Check Box de</t>
        </r>
        <r>
          <rPr>
            <b/>
            <sz val="9"/>
            <color indexed="81"/>
            <rFont val="Tahoma"/>
            <family val="2"/>
          </rPr>
          <t xml:space="preserve"> Ingreso</t>
        </r>
        <r>
          <rPr>
            <sz val="9"/>
            <color indexed="81"/>
            <rFont val="Tahoma"/>
            <family val="2"/>
          </rPr>
          <t xml:space="preserve"> marcado con un ticket.</t>
        </r>
        <r>
          <rPr>
            <b/>
            <sz val="9"/>
            <color indexed="81"/>
            <rFont val="Tahoma"/>
            <family val="2"/>
          </rPr>
          <t xml:space="preserve"> 
</t>
        </r>
      </text>
    </comment>
    <comment ref="D155"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Educación de Grupo - Nutrición- Riesgo de Malnutrición por Exceso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156"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Nutrición- Malnutrición por Exceso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157"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Nutrición- Malnutrición de Déficit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r>
          <rPr>
            <b/>
            <sz val="9"/>
            <color indexed="81"/>
            <rFont val="Tahoma"/>
            <family val="2"/>
          </rPr>
          <t xml:space="preserve"> </t>
        </r>
      </text>
    </comment>
    <comment ref="D158" authorId="6"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Nutrición- Sin riesgo de malnutrición</t>
        </r>
        <r>
          <rPr>
            <sz val="9"/>
            <color indexed="81"/>
            <rFont val="Tahoma"/>
            <family val="2"/>
          </rPr>
          <t xml:space="preserve"> 
Además tener el Check Box de </t>
        </r>
        <r>
          <rPr>
            <b/>
            <sz val="9"/>
            <color indexed="81"/>
            <rFont val="Tahoma"/>
            <family val="2"/>
          </rPr>
          <t>Ingreso</t>
        </r>
        <r>
          <rPr>
            <sz val="9"/>
            <color indexed="81"/>
            <rFont val="Tahoma"/>
            <family val="2"/>
          </rPr>
          <t xml:space="preserve"> marcado con un ticket. 
</t>
        </r>
      </text>
    </comment>
    <comment ref="D159"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Prevención IRA - ERA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160"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Prevención de Accidentes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161"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Salud Buco-Dental</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162"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Prevención Violencia de Genero
</t>
        </r>
        <r>
          <rPr>
            <sz val="9"/>
            <color indexed="81"/>
            <rFont val="Tahoma"/>
            <family val="2"/>
          </rPr>
          <t>Además de marcar con un ticket el Check Box de</t>
        </r>
        <r>
          <rPr>
            <b/>
            <sz val="9"/>
            <color indexed="81"/>
            <rFont val="Tahoma"/>
            <family val="2"/>
          </rPr>
          <t xml:space="preserve"> Asiste</t>
        </r>
        <r>
          <rPr>
            <sz val="9"/>
            <color indexed="81"/>
            <rFont val="Tahoma"/>
            <family val="2"/>
          </rPr>
          <t xml:space="preserve">. </t>
        </r>
      </text>
    </comment>
    <comment ref="D163"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Educacion de Grupo - Salud Sexual Y Reproductiva</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164"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 Educación prenatal (Nutrición- Lactancia- Crianza- Autocuidado- Preparación partos y otros) 
</t>
        </r>
        <r>
          <rPr>
            <sz val="9"/>
            <color indexed="81"/>
            <rFont val="Tahoma"/>
            <family val="2"/>
          </rPr>
          <t>Además de marcar con un ticket el Check Box de</t>
        </r>
        <r>
          <rPr>
            <b/>
            <sz val="9"/>
            <color indexed="81"/>
            <rFont val="Tahoma"/>
            <family val="2"/>
          </rPr>
          <t xml:space="preserve"> Asiste</t>
        </r>
        <r>
          <rPr>
            <sz val="9"/>
            <color indexed="81"/>
            <rFont val="Tahoma"/>
            <family val="2"/>
          </rPr>
          <t xml:space="preserve">. 
</t>
        </r>
      </text>
    </comment>
    <comment ref="D165"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 Educación prenatal (Nutrición- Lactancia- Crianza- Autocuidado- Preparación partos y otros) 
</t>
        </r>
        <r>
          <rPr>
            <sz val="9"/>
            <color indexed="81"/>
            <rFont val="Tahoma"/>
            <family val="2"/>
          </rPr>
          <t>Además de marcar con un ticket el Check Box de</t>
        </r>
        <r>
          <rPr>
            <b/>
            <sz val="9"/>
            <color indexed="81"/>
            <rFont val="Tahoma"/>
            <family val="2"/>
          </rPr>
          <t xml:space="preserve"> Asiste</t>
        </r>
        <r>
          <rPr>
            <sz val="9"/>
            <color indexed="81"/>
            <rFont val="Tahoma"/>
            <family val="2"/>
          </rPr>
          <t xml:space="preserve">. 
</t>
        </r>
      </text>
    </comment>
    <comment ref="D166" authorId="3"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Educacion de Grupo - Visita Guiada a la Maternidad</t>
        </r>
        <r>
          <rPr>
            <sz val="9"/>
            <color indexed="81"/>
            <rFont val="Tahoma"/>
            <family val="2"/>
          </rPr>
          <t xml:space="preserve">
Mas datos que se indican en el comentario de columna y tener el Check Box de </t>
        </r>
        <r>
          <rPr>
            <b/>
            <sz val="9"/>
            <color indexed="81"/>
            <rFont val="Tahoma"/>
            <family val="2"/>
          </rPr>
          <t>Asiste</t>
        </r>
        <r>
          <rPr>
            <sz val="9"/>
            <color indexed="81"/>
            <rFont val="Tahoma"/>
            <family val="2"/>
          </rPr>
          <t xml:space="preserve"> marcado con un ticket. 
</t>
        </r>
        <r>
          <rPr>
            <u/>
            <sz val="9"/>
            <color indexed="81"/>
            <rFont val="Tahoma"/>
            <family val="2"/>
          </rPr>
          <t>Manual DEIS:</t>
        </r>
        <r>
          <rPr>
            <sz val="9"/>
            <color indexed="81"/>
            <rFont val="Tahoma"/>
            <family val="2"/>
          </rPr>
          <t xml:space="preserve"> Actividad educativa para un grupo no mayor a 10 mujeres y sus parejas o acompañantes, realizada en las dependencias del Servicio de Obstetricia y Ginecología.
En aquellas comunas con alta dispersión geográfica, donde la visita guiada presencial a la maternidad se dificulta, se debe realizar la última sesión educativa, aunque sea en el mismo establecimiento de atención primaria con ayuda de materiales audiovisuales.</t>
        </r>
      </text>
    </comment>
    <comment ref="D167"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Promoción de Salud Mental
</t>
        </r>
        <r>
          <rPr>
            <sz val="9"/>
            <color indexed="81"/>
            <rFont val="Tahoma"/>
            <family val="2"/>
          </rPr>
          <t>Además de marcar con un ticket el Check Box de</t>
        </r>
        <r>
          <rPr>
            <b/>
            <sz val="9"/>
            <color indexed="81"/>
            <rFont val="Tahoma"/>
            <family val="2"/>
          </rPr>
          <t xml:space="preserve"> Asiste. </t>
        </r>
      </text>
    </comment>
    <comment ref="D168" authorId="8"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Promocion del desarrollo infantil temprano - Del lenguaje</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169" authorId="8"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Promocion del desarrollo infantil temprano - Motor</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170" authorId="8"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Educación de Grupo - Promocion del desarrollo infantil temprano - Otros</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171"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-Habilidades Parentales - Nadie es Perfecto
</t>
        </r>
        <r>
          <rPr>
            <sz val="9"/>
            <color indexed="81"/>
            <rFont val="Tahoma"/>
            <family val="2"/>
          </rPr>
          <t>Además de marcar con un ticket el Check Box de</t>
        </r>
        <r>
          <rPr>
            <b/>
            <sz val="9"/>
            <color indexed="81"/>
            <rFont val="Tahoma"/>
            <family val="2"/>
          </rPr>
          <t xml:space="preserve"> Asiste. </t>
        </r>
      </text>
    </comment>
    <comment ref="D172"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Educación de Grupo - Habilidades Parentales-  Familias Fuertes</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173"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-Habilidades Parentales - Otros</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174"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 Apoyo Madre a Madre</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175" authorId="1"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 Prevención de salud mental -  Prevención suicidio
</t>
        </r>
        <r>
          <rPr>
            <sz val="9"/>
            <color indexed="81"/>
            <rFont val="Tahoma"/>
            <family val="2"/>
          </rPr>
          <t>Además de marcar con un ticket el Check Box de</t>
        </r>
        <r>
          <rPr>
            <b/>
            <sz val="9"/>
            <color indexed="81"/>
            <rFont val="Tahoma"/>
            <family val="2"/>
          </rPr>
          <t xml:space="preserve"> Asiste. </t>
        </r>
      </text>
    </comment>
    <comment ref="D176" authorId="1"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Educacion de grupo - Prevención de salud mental -  Prevención trastorno mental
</t>
        </r>
        <r>
          <rPr>
            <sz val="9"/>
            <color indexed="81"/>
            <rFont val="Tahoma"/>
            <family val="2"/>
          </rPr>
          <t>Además de marcar con un ticket el Check Box de</t>
        </r>
        <r>
          <rPr>
            <b/>
            <sz val="9"/>
            <color indexed="81"/>
            <rFont val="Tahoma"/>
            <family val="2"/>
          </rPr>
          <t xml:space="preserve"> Asiste. </t>
        </r>
      </text>
    </comment>
    <comment ref="D177"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Prevención de Alcohol y Drogas</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178"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Antitábaquica</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179"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Prevención de la transmisión vertical de VIH-SIFILIS</t>
        </r>
        <r>
          <rPr>
            <sz val="9"/>
            <color indexed="81"/>
            <rFont val="Tahoma"/>
            <family val="2"/>
          </rPr>
          <t xml:space="preserve">
Además de marcar con un ticket el Check Box de</t>
        </r>
        <r>
          <rPr>
            <b/>
            <sz val="9"/>
            <color indexed="81"/>
            <rFont val="Tahoma"/>
            <family val="2"/>
          </rPr>
          <t xml:space="preserve"> Asiste. 
</t>
        </r>
      </text>
    </comment>
    <comment ref="D180"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Otras Áreas Temáticas</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181"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Educacion de Grupo - Especial En A.M. - Estimulacion Memoria</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182"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Especial En A.M. Prevencion Caidas</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183" authorId="5"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Educacion de Grupo - Especial En A.M. - Estimulación Actividad Física</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184" authorId="8" shapeId="0">
      <text>
        <r>
          <rPr>
            <sz val="9"/>
            <color indexed="81"/>
            <rFont val="Tahoma"/>
            <family val="2"/>
          </rPr>
          <t xml:space="preserve">Este dato aparecerá luego que en la atención registrada en el modulo de Atención/Sub modulo registro de Atenciones Grupales:
Estamento </t>
        </r>
        <r>
          <rPr>
            <b/>
            <sz val="9"/>
            <color indexed="81"/>
            <rFont val="Tahoma"/>
            <family val="2"/>
          </rPr>
          <t>Químico Farmaceutico</t>
        </r>
        <r>
          <rPr>
            <sz val="9"/>
            <color indexed="81"/>
            <rFont val="Tahoma"/>
            <family val="2"/>
          </rPr>
          <t xml:space="preserve"> registre la actividad:
</t>
        </r>
        <r>
          <rPr>
            <b/>
            <sz val="9"/>
            <color indexed="81"/>
            <rFont val="Tahoma"/>
            <family val="2"/>
          </rPr>
          <t xml:space="preserve">
Educación de Grupo - Uso racional de los medicamentos
</t>
        </r>
        <r>
          <rPr>
            <sz val="9"/>
            <color indexed="81"/>
            <rFont val="Tahoma"/>
            <family val="2"/>
          </rPr>
          <t>Además de marcar con un ticket el Check Box de</t>
        </r>
        <r>
          <rPr>
            <b/>
            <sz val="9"/>
            <color indexed="81"/>
            <rFont val="Tahoma"/>
            <family val="2"/>
          </rPr>
          <t xml:space="preserve"> Asiste. </t>
        </r>
        <r>
          <rPr>
            <sz val="9"/>
            <color indexed="81"/>
            <rFont val="Tahoma"/>
            <family val="2"/>
          </rPr>
          <t xml:space="preserve">
</t>
        </r>
      </text>
    </comment>
    <comment ref="D185" authorId="6"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Educación de Grupo - Resistencia Antimicrobianos 
</t>
        </r>
        <r>
          <rPr>
            <sz val="9"/>
            <color indexed="81"/>
            <rFont val="Tahoma"/>
            <family val="2"/>
          </rPr>
          <t>Además de marcar con un ticket el Check Box de</t>
        </r>
        <r>
          <rPr>
            <b/>
            <sz val="9"/>
            <color indexed="81"/>
            <rFont val="Tahoma"/>
            <family val="2"/>
          </rPr>
          <t xml:space="preserve"> Asiste. </t>
        </r>
      </text>
    </comment>
    <comment ref="B191" authorId="2" shapeId="0">
      <text>
        <r>
          <rPr>
            <sz val="9"/>
            <color indexed="81"/>
            <rFont val="Tahoma"/>
            <family val="2"/>
          </rPr>
          <t xml:space="preserve">Este dato aparecerá luego que en la atención registrada en </t>
        </r>
        <r>
          <rPr>
            <b/>
            <sz val="9"/>
            <color indexed="81"/>
            <rFont val="Tahoma"/>
            <family val="2"/>
          </rPr>
          <t xml:space="preserve">módulo Box/Pacientes citados </t>
        </r>
        <r>
          <rPr>
            <sz val="9"/>
            <color indexed="81"/>
            <rFont val="Tahoma"/>
            <family val="2"/>
          </rPr>
          <t>ó Modulo Atención/</t>
        </r>
        <r>
          <rPr>
            <b/>
            <sz val="9"/>
            <color indexed="81"/>
            <rFont val="Tahoma"/>
            <family val="2"/>
          </rPr>
          <t xml:space="preserve">Registro Atención Individual. </t>
        </r>
        <r>
          <rPr>
            <sz val="9"/>
            <color indexed="81"/>
            <rFont val="Tahoma"/>
            <family val="2"/>
          </rPr>
          <t xml:space="preserve">
Estamento </t>
        </r>
        <r>
          <rPr>
            <b/>
            <sz val="9"/>
            <color indexed="81"/>
            <rFont val="Tahoma"/>
            <family val="2"/>
          </rPr>
          <t>Médico</t>
        </r>
        <r>
          <rPr>
            <sz val="9"/>
            <color indexed="81"/>
            <rFont val="Tahoma"/>
            <family val="2"/>
          </rPr>
          <t xml:space="preserve"> registre la actividad:
</t>
        </r>
        <r>
          <rPr>
            <b/>
            <sz val="9"/>
            <color indexed="81"/>
            <rFont val="Tahoma"/>
            <family val="2"/>
          </rPr>
          <t xml:space="preserve">" Educación para programa de salud cardiovascular" </t>
        </r>
        <r>
          <rPr>
            <sz val="9"/>
            <color indexed="81"/>
            <rFont val="Tahoma"/>
            <family val="2"/>
          </rPr>
          <t xml:space="preserve">
</t>
        </r>
      </text>
    </comment>
    <comment ref="B192" authorId="2" shapeId="0">
      <text>
        <r>
          <rPr>
            <sz val="9"/>
            <color indexed="81"/>
            <rFont val="Tahoma"/>
            <family val="2"/>
          </rPr>
          <t xml:space="preserve">Este dato aparecerá luego que en la atención registrada en módulo Box/Pacientes citados ó Modulo Atención/Registro Atención Individual. 
Estamento Enfermera/o registre la actividad:
</t>
        </r>
        <r>
          <rPr>
            <b/>
            <sz val="9"/>
            <color indexed="81"/>
            <rFont val="Tahoma"/>
            <family val="2"/>
          </rPr>
          <t xml:space="preserve">" Educación para programa de salud cardiovascular" </t>
        </r>
        <r>
          <rPr>
            <sz val="9"/>
            <color indexed="81"/>
            <rFont val="Tahoma"/>
            <family val="2"/>
          </rPr>
          <t xml:space="preserve">
</t>
        </r>
      </text>
    </comment>
    <comment ref="B193" authorId="2" shapeId="0">
      <text>
        <r>
          <rPr>
            <sz val="9"/>
            <color indexed="81"/>
            <rFont val="Tahoma"/>
            <family val="2"/>
          </rPr>
          <t>Este dato aparecerá luego que en la atención registrada en módulo Box/Pacientes citados ó Modulo Atención/Registro Atención Individual. 
Estamento Nutricionista registre la actividad:</t>
        </r>
        <r>
          <rPr>
            <b/>
            <sz val="9"/>
            <color indexed="81"/>
            <rFont val="Tahoma"/>
            <family val="2"/>
          </rPr>
          <t xml:space="preserve">
" Educación para programa de salud cardiovascular" </t>
        </r>
        <r>
          <rPr>
            <sz val="9"/>
            <color indexed="81"/>
            <rFont val="Tahoma"/>
            <family val="2"/>
          </rPr>
          <t xml:space="preserve">
</t>
        </r>
      </text>
    </comment>
    <comment ref="B194" authorId="2" shapeId="0">
      <text>
        <r>
          <rPr>
            <sz val="9"/>
            <color indexed="81"/>
            <rFont val="Tahoma"/>
            <family val="2"/>
          </rPr>
          <t>Este dato aparecerá luego que en la atención registrada en módulo Box/Pacientes citados ó Modulo Atención/Registro Atención Individual. 
Estamento Podologo Clinico registre la actividad:</t>
        </r>
        <r>
          <rPr>
            <b/>
            <sz val="9"/>
            <color indexed="81"/>
            <rFont val="Tahoma"/>
            <family val="2"/>
          </rPr>
          <t xml:space="preserve">
" Educación para programa de salud cardiovascular" </t>
        </r>
      </text>
    </comment>
    <comment ref="B195" authorId="2" shapeId="0">
      <text>
        <r>
          <rPr>
            <sz val="9"/>
            <color indexed="81"/>
            <rFont val="Tahoma"/>
            <family val="2"/>
          </rPr>
          <t>Este dato aparecerá luego que en la atención registrada en módulo Box/Pacientes citados ó Modulo Atención/Registro Atención Individual. 
Estamento Técnico Paramédico registre la actividad:</t>
        </r>
        <r>
          <rPr>
            <b/>
            <sz val="9"/>
            <color indexed="81"/>
            <rFont val="Tahoma"/>
            <family val="2"/>
          </rPr>
          <t xml:space="preserve">
" Educación para programa de salud cardiovascular" </t>
        </r>
        <r>
          <rPr>
            <sz val="9"/>
            <color indexed="81"/>
            <rFont val="Tahoma"/>
            <family val="2"/>
          </rPr>
          <t xml:space="preserve">
</t>
        </r>
      </text>
    </comment>
    <comment ref="B196" authorId="2" shapeId="0">
      <text>
        <r>
          <rPr>
            <sz val="9"/>
            <color indexed="81"/>
            <rFont val="Tahoma"/>
            <family val="2"/>
          </rPr>
          <t xml:space="preserve">Este dato aparecerá luego que en la atención registrada en módulo Box/Pacientes citados ó Modulo Atención/Registro Atención Individual. 
Todos los otros estamentos que no esten en listado registre la actividad:
</t>
        </r>
        <r>
          <rPr>
            <b/>
            <sz val="9"/>
            <color indexed="81"/>
            <rFont val="Tahoma"/>
            <family val="2"/>
          </rPr>
          <t xml:space="preserve">" Educación para programa de salud cardiovascular" </t>
        </r>
        <r>
          <rPr>
            <sz val="9"/>
            <color indexed="81"/>
            <rFont val="Tahoma"/>
            <family val="2"/>
          </rPr>
          <t xml:space="preserve">
</t>
        </r>
      </text>
    </comment>
    <comment ref="B197" authorId="2" shapeI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"Educación para programa de salud cardiovascular - Grupal"
Además de marcar con un ticket el Check Box Asiste.</t>
        </r>
        <r>
          <rPr>
            <sz val="9"/>
            <color indexed="81"/>
            <rFont val="Tahoma"/>
            <family val="2"/>
          </rPr>
          <t xml:space="preserve">
</t>
        </r>
      </text>
    </comment>
  </commentList>
</comments>
</file>

<file path=xl/comments18.xml><?xml version="1.0" encoding="utf-8"?>
<comments xmlns="http://schemas.openxmlformats.org/spreadsheetml/2006/main">
  <authors>
    <author>Rene Munoz Lara</author>
    <author>Nicole Cisternas</author>
    <author>Lorena</author>
    <author>Natalia Arancibia</author>
    <author>John San Martin Retamal</author>
    <author>Alvaro Zavala</author>
    <author>Alexis Caceres Zapata</author>
    <author>Alexis Cáceres Zapata</author>
    <author>Andrea Gonzalez</author>
  </authors>
  <commentList>
    <comment ref="AQ10" authorId="0" shapeId="0">
      <text>
        <r>
          <rPr>
            <sz val="9"/>
            <color indexed="81"/>
            <rFont val="Tahoma"/>
            <family val="2"/>
          </rPr>
          <t xml:space="preserve">Este dato aparecerá luego de que en el </t>
        </r>
        <r>
          <rPr>
            <b/>
            <sz val="9"/>
            <color indexed="81"/>
            <rFont val="Tahoma"/>
            <family val="2"/>
          </rPr>
          <t>Módulo Admisión</t>
        </r>
        <r>
          <rPr>
            <sz val="9"/>
            <color indexed="81"/>
            <rFont val="Tahoma"/>
            <family val="2"/>
          </rPr>
          <t xml:space="preserve"> y/o en el </t>
        </r>
        <r>
          <rPr>
            <b/>
            <sz val="9"/>
            <color indexed="81"/>
            <rFont val="Tahoma"/>
            <family val="2"/>
          </rPr>
          <t>Módulo Box, Pacientes Citados</t>
        </r>
        <r>
          <rPr>
            <sz val="9"/>
            <color indexed="81"/>
            <rFont val="Tahoma"/>
            <family val="2"/>
          </rPr>
          <t xml:space="preserve">, se registre una </t>
        </r>
        <r>
          <rPr>
            <b/>
            <sz val="9"/>
            <color indexed="81"/>
            <rFont val="Tahoma"/>
            <family val="2"/>
          </rPr>
          <t>discapacidad</t>
        </r>
        <r>
          <rPr>
            <sz val="9"/>
            <color indexed="81"/>
            <rFont val="Tahoma"/>
            <family val="2"/>
          </rPr>
          <t xml:space="preserve"> del paciente</t>
        </r>
        <r>
          <rPr>
            <sz val="9"/>
            <color indexed="81"/>
            <rFont val="Tahoma"/>
            <family val="2"/>
          </rPr>
          <t xml:space="preserve">
</t>
        </r>
      </text>
    </comment>
    <comment ref="AR10" authorId="1" shapeId="0">
      <text>
        <r>
          <rPr>
            <sz val="9"/>
            <color indexed="81"/>
            <rFont val="Tahoma"/>
            <family val="2"/>
          </rPr>
          <t xml:space="preserve">Este dato aparecerá  luego de que en el Módulo </t>
        </r>
        <r>
          <rPr>
            <b/>
            <sz val="9"/>
            <color indexed="81"/>
            <rFont val="Tahoma"/>
            <family val="2"/>
          </rPr>
          <t>Admisión</t>
        </r>
        <r>
          <rPr>
            <sz val="9"/>
            <color indexed="81"/>
            <rFont val="Tahoma"/>
            <family val="2"/>
          </rPr>
          <t xml:space="preserve"> el Paciente indique un </t>
        </r>
        <r>
          <rPr>
            <b/>
            <sz val="9"/>
            <color indexed="81"/>
            <rFont val="Tahoma"/>
            <family val="2"/>
          </rPr>
          <t>Pueblo Originario</t>
        </r>
        <r>
          <rPr>
            <sz val="9"/>
            <color indexed="81"/>
            <rFont val="Tahoma"/>
            <family val="2"/>
          </rPr>
          <t xml:space="preserve">
</t>
        </r>
      </text>
    </comment>
    <comment ref="AS10" authorId="1" shapeId="0">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13" authorId="2" shapeId="0">
      <text>
        <r>
          <rPr>
            <sz val="9"/>
            <color indexed="81"/>
            <rFont val="Tahoma"/>
            <family val="2"/>
          </rPr>
          <t xml:space="preserve">Este dato aparecerá  luego de que en la atención  registrada en </t>
        </r>
        <r>
          <rPr>
            <b/>
            <sz val="9"/>
            <color indexed="81"/>
            <rFont val="Tahoma"/>
            <family val="2"/>
          </rPr>
          <t>módulo Box, Pacientes Citados</t>
        </r>
        <r>
          <rPr>
            <sz val="9"/>
            <color indexed="81"/>
            <rFont val="Tahoma"/>
            <family val="2"/>
          </rPr>
          <t xml:space="preserve"> o desde A</t>
        </r>
        <r>
          <rPr>
            <b/>
            <sz val="9"/>
            <color indexed="81"/>
            <rFont val="Tahoma"/>
            <family val="2"/>
          </rPr>
          <t>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Tener registrado </t>
        </r>
        <r>
          <rPr>
            <b/>
            <sz val="9"/>
            <color indexed="81"/>
            <rFont val="Tahoma"/>
            <family val="2"/>
          </rPr>
          <t xml:space="preserve">Ingreso </t>
        </r>
        <r>
          <rPr>
            <sz val="9"/>
            <color indexed="81"/>
            <rFont val="Tahoma"/>
            <family val="2"/>
          </rPr>
          <t>en campo</t>
        </r>
        <r>
          <rPr>
            <b/>
            <sz val="9"/>
            <color indexed="81"/>
            <rFont val="Tahoma"/>
            <family val="2"/>
          </rPr>
          <t xml:space="preserve"> Estado</t>
        </r>
        <r>
          <rPr>
            <sz val="9"/>
            <color indexed="81"/>
            <rFont val="Tahoma"/>
            <family val="2"/>
          </rPr>
          <t xml:space="preserve"> de la </t>
        </r>
        <r>
          <rPr>
            <b/>
            <sz val="9"/>
            <color indexed="81"/>
            <rFont val="Tahoma"/>
            <family val="2"/>
          </rPr>
          <t xml:space="preserve">Sección "Plan de Tratamiento Integral" y </t>
        </r>
        <r>
          <rPr>
            <sz val="9"/>
            <color indexed="81"/>
            <rFont val="Tahoma"/>
            <family val="2"/>
          </rPr>
          <t xml:space="preserve">Tener registrado un </t>
        </r>
        <r>
          <rPr>
            <b/>
            <sz val="9"/>
            <color indexed="81"/>
            <rFont val="Tahoma"/>
            <family val="2"/>
          </rPr>
          <t xml:space="preserve">Problema de Salud </t>
        </r>
        <r>
          <rPr>
            <sz val="9"/>
            <color indexed="81"/>
            <rFont val="Tahoma"/>
            <family val="2"/>
          </rPr>
          <t xml:space="preserve"> con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el valor </t>
        </r>
        <r>
          <rPr>
            <b/>
            <sz val="9"/>
            <color indexed="81"/>
            <rFont val="Tahoma"/>
            <family val="2"/>
          </rPr>
          <t xml:space="preserve">Ingreso.
</t>
        </r>
        <r>
          <rPr>
            <sz val="9"/>
            <color indexed="81"/>
            <rFont val="Tahoma"/>
            <family val="2"/>
          </rPr>
          <t xml:space="preserve">
y Además tener registrado un </t>
        </r>
        <r>
          <rPr>
            <b/>
            <sz val="9"/>
            <color indexed="81"/>
            <rFont val="Tahoma"/>
            <family val="2"/>
          </rPr>
          <t xml:space="preserve">Tipo de Estrategia
- Rehabilitación Infantil
- Rehabilitación Base Comunitaria (RBC)
- Rehabilitación Integral (RI)
- Rehabilitación Rural (RR)
</t>
        </r>
        <r>
          <rPr>
            <sz val="9"/>
            <color indexed="81"/>
            <rFont val="Tahoma"/>
            <family val="2"/>
          </rPr>
          <t xml:space="preserve">
</t>
        </r>
        <r>
          <rPr>
            <b/>
            <sz val="9"/>
            <color indexed="81"/>
            <rFont val="Tahoma"/>
            <family val="2"/>
          </rPr>
          <t>Tipo de Establecimiento</t>
        </r>
        <r>
          <rPr>
            <sz val="9"/>
            <color indexed="81"/>
            <rFont val="Tahoma"/>
            <family val="2"/>
          </rPr>
          <t xml:space="preserve">
Cesfam,Cgu,Cgr,Crs,Cdt,Psr,Cosam, Cecosf y Hospitales comunitarios.
</t>
        </r>
      </text>
    </comment>
    <comment ref="A14" authorId="2" shapeId="0">
      <text>
        <r>
          <rPr>
            <sz val="9"/>
            <color indexed="81"/>
            <rFont val="Tahoma"/>
            <family val="2"/>
          </rPr>
          <t xml:space="preserve">Este dato aparecerá  luego de que en la atención  registrada en </t>
        </r>
        <r>
          <rPr>
            <b/>
            <sz val="9"/>
            <color indexed="81"/>
            <rFont val="Tahoma"/>
            <family val="2"/>
          </rPr>
          <t>módulo Box, Pacientes Citados</t>
        </r>
        <r>
          <rPr>
            <sz val="9"/>
            <color indexed="81"/>
            <rFont val="Tahoma"/>
            <family val="2"/>
          </rPr>
          <t xml:space="preserve"> o desde A</t>
        </r>
        <r>
          <rPr>
            <b/>
            <sz val="9"/>
            <color indexed="81"/>
            <rFont val="Tahoma"/>
            <family val="2"/>
          </rPr>
          <t>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el campo de </t>
        </r>
        <r>
          <rPr>
            <b/>
            <sz val="9"/>
            <color indexed="81"/>
            <rFont val="Tahoma"/>
            <family val="2"/>
          </rPr>
          <t>"Plan de Tratamiento Integral"</t>
        </r>
        <r>
          <rPr>
            <sz val="9"/>
            <color indexed="81"/>
            <rFont val="Tahoma"/>
            <family val="2"/>
          </rPr>
          <t xml:space="preserve"> debe seleccionar "</t>
        </r>
        <r>
          <rPr>
            <b/>
            <sz val="9"/>
            <color indexed="81"/>
            <rFont val="Tahoma"/>
            <family val="2"/>
          </rPr>
          <t>si"</t>
        </r>
        <r>
          <rPr>
            <sz val="9"/>
            <color indexed="81"/>
            <rFont val="Tahoma"/>
            <family val="2"/>
          </rPr>
          <t xml:space="preserve"> y tener registrado</t>
        </r>
        <r>
          <rPr>
            <b/>
            <sz val="9"/>
            <color indexed="81"/>
            <rFont val="Tahoma"/>
            <family val="2"/>
          </rPr>
          <t xml:space="preserve"> Ingreso</t>
        </r>
        <r>
          <rPr>
            <sz val="9"/>
            <color indexed="81"/>
            <rFont val="Tahoma"/>
            <family val="2"/>
          </rPr>
          <t xml:space="preserve"> en el campo estado.
</t>
        </r>
        <r>
          <rPr>
            <b/>
            <sz val="9"/>
            <color indexed="81"/>
            <rFont val="Tahoma"/>
            <family val="2"/>
          </rPr>
          <t>y</t>
        </r>
        <r>
          <rPr>
            <sz val="9"/>
            <color indexed="81"/>
            <rFont val="Tahoma"/>
            <family val="2"/>
          </rPr>
          <t xml:space="preserve">
Tener registrado un </t>
        </r>
        <r>
          <rPr>
            <b/>
            <sz val="9"/>
            <color indexed="81"/>
            <rFont val="Tahoma"/>
            <family val="2"/>
          </rPr>
          <t>Tipo de Estrategia</t>
        </r>
        <r>
          <rPr>
            <sz val="9"/>
            <color indexed="81"/>
            <rFont val="Tahoma"/>
            <family val="2"/>
          </rPr>
          <t xml:space="preserve">
Tipo de Establecimiento
Cesfam,Cgu,Cgr,Crs,Cdt,Psr,Cosam,  Cecosf y Hospitales comunitarios.</t>
        </r>
      </text>
    </comment>
    <comment ref="A15" authorId="2" shapeId="0">
      <text>
        <r>
          <rPr>
            <sz val="9"/>
            <color indexed="81"/>
            <rFont val="Tahoma"/>
            <family val="2"/>
          </rPr>
          <t xml:space="preserve">Este dato aparecerá  luego de que en la atención  registrada en </t>
        </r>
        <r>
          <rPr>
            <b/>
            <sz val="9"/>
            <color indexed="81"/>
            <rFont val="Tahoma"/>
            <family val="2"/>
          </rPr>
          <t xml:space="preserve">módulo Box, Pacientes Citados </t>
        </r>
        <r>
          <rPr>
            <sz val="9"/>
            <color indexed="81"/>
            <rFont val="Tahoma"/>
            <family val="2"/>
          </rPr>
          <t xml:space="preserve">o desde </t>
        </r>
        <r>
          <rPr>
            <b/>
            <sz val="9"/>
            <color indexed="81"/>
            <rFont val="Tahoma"/>
            <family val="2"/>
          </rPr>
          <t>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el campo de </t>
        </r>
        <r>
          <rPr>
            <b/>
            <sz val="9"/>
            <color indexed="81"/>
            <rFont val="Tahoma"/>
            <family val="2"/>
          </rPr>
          <t>"Plan de Tratamiento Integral (PTI) con Objetivos para el Trabajo"</t>
        </r>
        <r>
          <rPr>
            <sz val="9"/>
            <color indexed="81"/>
            <rFont val="Tahoma"/>
            <family val="2"/>
          </rPr>
          <t xml:space="preserve"> debe seleccionar "</t>
        </r>
        <r>
          <rPr>
            <b/>
            <sz val="9"/>
            <color indexed="81"/>
            <rFont val="Tahoma"/>
            <family val="2"/>
          </rPr>
          <t>si"</t>
        </r>
        <r>
          <rPr>
            <sz val="9"/>
            <color indexed="81"/>
            <rFont val="Tahoma"/>
            <family val="2"/>
          </rPr>
          <t xml:space="preserve"> y tener registrado</t>
        </r>
        <r>
          <rPr>
            <b/>
            <sz val="9"/>
            <color indexed="81"/>
            <rFont val="Tahoma"/>
            <family val="2"/>
          </rPr>
          <t xml:space="preserve"> Ingreso</t>
        </r>
        <r>
          <rPr>
            <sz val="9"/>
            <color indexed="81"/>
            <rFont val="Tahoma"/>
            <family val="2"/>
          </rPr>
          <t xml:space="preserve"> en el campo estado.
</t>
        </r>
        <r>
          <rPr>
            <b/>
            <sz val="9"/>
            <color indexed="81"/>
            <rFont val="Tahoma"/>
            <family val="2"/>
          </rPr>
          <t>y</t>
        </r>
        <r>
          <rPr>
            <sz val="9"/>
            <color indexed="81"/>
            <rFont val="Tahoma"/>
            <family val="2"/>
          </rPr>
          <t xml:space="preserve">
Tener registrado un </t>
        </r>
        <r>
          <rPr>
            <b/>
            <sz val="9"/>
            <color indexed="81"/>
            <rFont val="Tahoma"/>
            <family val="2"/>
          </rPr>
          <t>Tipo de Estrategia</t>
        </r>
        <r>
          <rPr>
            <sz val="9"/>
            <color indexed="81"/>
            <rFont val="Tahoma"/>
            <family val="2"/>
          </rPr>
          <t xml:space="preserve">
Tipo de Establecimiento
Cesfam,Cgu,Cgr,Crs,Cdt,Psr,Cosam,  Cecosf y Hospitales comunitarios.</t>
        </r>
      </text>
    </comment>
    <comment ref="A16" authorId="2" shapeId="0">
      <text>
        <r>
          <rPr>
            <sz val="9"/>
            <color indexed="81"/>
            <rFont val="Tahoma"/>
            <family val="2"/>
          </rPr>
          <t xml:space="preserve">Este dato aparecerá  luego de que en la atención  registrada en </t>
        </r>
        <r>
          <rPr>
            <b/>
            <sz val="9"/>
            <color indexed="81"/>
            <rFont val="Tahoma"/>
            <family val="2"/>
          </rPr>
          <t>módulo Box, Pacientes Citados</t>
        </r>
        <r>
          <rPr>
            <sz val="9"/>
            <color indexed="81"/>
            <rFont val="Tahoma"/>
            <family val="2"/>
          </rPr>
          <t xml:space="preserve"> o desde A</t>
        </r>
        <r>
          <rPr>
            <b/>
            <sz val="9"/>
            <color indexed="81"/>
            <rFont val="Tahoma"/>
            <family val="2"/>
          </rPr>
          <t>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el campo de </t>
        </r>
        <r>
          <rPr>
            <b/>
            <sz val="9"/>
            <color indexed="81"/>
            <rFont val="Tahoma"/>
            <family val="2"/>
          </rPr>
          <t>" Tiene cuidador"</t>
        </r>
        <r>
          <rPr>
            <sz val="9"/>
            <color indexed="81"/>
            <rFont val="Tahoma"/>
            <family val="2"/>
          </rPr>
          <t xml:space="preserve"> debe seleccionar</t>
        </r>
        <r>
          <rPr>
            <b/>
            <sz val="9"/>
            <color indexed="81"/>
            <rFont val="Tahoma"/>
            <family val="2"/>
          </rPr>
          <t xml:space="preserve"> "si"</t>
        </r>
        <r>
          <rPr>
            <sz val="9"/>
            <color indexed="81"/>
            <rFont val="Tahoma"/>
            <family val="2"/>
          </rPr>
          <t xml:space="preserve"> y tener registrado </t>
        </r>
        <r>
          <rPr>
            <b/>
            <sz val="9"/>
            <color indexed="81"/>
            <rFont val="Tahoma"/>
            <family val="2"/>
          </rPr>
          <t xml:space="preserve">Ingreso </t>
        </r>
        <r>
          <rPr>
            <sz val="9"/>
            <color indexed="81"/>
            <rFont val="Tahoma"/>
            <family val="2"/>
          </rPr>
          <t xml:space="preserve">en el campo estado.
</t>
        </r>
        <r>
          <rPr>
            <b/>
            <sz val="9"/>
            <color indexed="81"/>
            <rFont val="Tahoma"/>
            <family val="2"/>
          </rPr>
          <t>y</t>
        </r>
        <r>
          <rPr>
            <sz val="9"/>
            <color indexed="81"/>
            <rFont val="Tahoma"/>
            <family val="2"/>
          </rPr>
          <t xml:space="preserve">
Tener registrado un </t>
        </r>
        <r>
          <rPr>
            <b/>
            <sz val="9"/>
            <color indexed="81"/>
            <rFont val="Tahoma"/>
            <family val="2"/>
          </rPr>
          <t>Tipo de Estrategia</t>
        </r>
        <r>
          <rPr>
            <sz val="9"/>
            <color indexed="81"/>
            <rFont val="Tahoma"/>
            <family val="2"/>
          </rPr>
          <t xml:space="preserve">
Tipo de Establecimiento
Cesfam,Cgu,Cgr,Crs,Cdt,Psr,Cosam, Cecosf y  Hospitales comunitarios.
</t>
        </r>
      </text>
    </comment>
    <comment ref="A17" authorId="0" shapeId="0">
      <text>
        <r>
          <rPr>
            <sz val="9"/>
            <color indexed="81"/>
            <rFont val="Tahoma"/>
            <family val="2"/>
          </rPr>
          <t xml:space="preserve">Este dato aparecerá  luego de que en la atención  registrada en </t>
        </r>
        <r>
          <rPr>
            <b/>
            <sz val="9"/>
            <color indexed="81"/>
            <rFont val="Tahoma"/>
            <family val="2"/>
          </rPr>
          <t>módulo Box, Pacientes Citados</t>
        </r>
        <r>
          <rPr>
            <sz val="9"/>
            <color indexed="81"/>
            <rFont val="Tahoma"/>
            <family val="2"/>
          </rPr>
          <t xml:space="preserve"> o desde </t>
        </r>
        <r>
          <rPr>
            <b/>
            <sz val="9"/>
            <color indexed="81"/>
            <rFont val="Tahoma"/>
            <family val="2"/>
          </rPr>
          <t>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el campo de</t>
        </r>
        <r>
          <rPr>
            <b/>
            <sz val="9"/>
            <color indexed="81"/>
            <rFont val="Tahoma"/>
            <family val="2"/>
          </rPr>
          <t xml:space="preserve"> "Plan de Tratamiento Integral"</t>
        </r>
        <r>
          <rPr>
            <sz val="9"/>
            <color indexed="81"/>
            <rFont val="Tahoma"/>
            <family val="2"/>
          </rPr>
          <t xml:space="preserve"> debe seleccionar</t>
        </r>
        <r>
          <rPr>
            <b/>
            <sz val="9"/>
            <color indexed="81"/>
            <rFont val="Tahoma"/>
            <family val="2"/>
          </rPr>
          <t xml:space="preserve"> "si"</t>
        </r>
        <r>
          <rPr>
            <sz val="9"/>
            <color indexed="81"/>
            <rFont val="Tahoma"/>
            <family val="2"/>
          </rPr>
          <t xml:space="preserve"> y tener registrado</t>
        </r>
        <r>
          <rPr>
            <b/>
            <sz val="9"/>
            <color indexed="81"/>
            <rFont val="Tahoma"/>
            <family val="2"/>
          </rPr>
          <t xml:space="preserve"> Reingreso</t>
        </r>
        <r>
          <rPr>
            <sz val="9"/>
            <color indexed="81"/>
            <rFont val="Tahoma"/>
            <family val="2"/>
          </rPr>
          <t xml:space="preserve"> en el campo estado.
y
Tener registrado un </t>
        </r>
        <r>
          <rPr>
            <b/>
            <sz val="9"/>
            <color indexed="81"/>
            <rFont val="Tahoma"/>
            <family val="2"/>
          </rPr>
          <t>Tipo de Estrategia</t>
        </r>
        <r>
          <rPr>
            <sz val="9"/>
            <color indexed="81"/>
            <rFont val="Tahoma"/>
            <family val="2"/>
          </rPr>
          <t xml:space="preserve">
Tipo de Establecimiento
Cesfam,Cgu,Cgr,Crs,Cdt,Psr,Cosam,  Cecosf y Hospitales comunitarios.</t>
        </r>
      </text>
    </comment>
    <comment ref="A18" authorId="2" shapeId="0">
      <text>
        <r>
          <rPr>
            <sz val="9"/>
            <color indexed="81"/>
            <rFont val="Tahoma"/>
            <family val="2"/>
          </rPr>
          <t xml:space="preserve">Este dato aparecerá  luego de que en la atención  registrada en </t>
        </r>
        <r>
          <rPr>
            <b/>
            <sz val="9"/>
            <color indexed="81"/>
            <rFont val="Tahoma"/>
            <family val="2"/>
          </rPr>
          <t>módulo Box, Pacientes Citados</t>
        </r>
        <r>
          <rPr>
            <sz val="9"/>
            <color indexed="81"/>
            <rFont val="Tahoma"/>
            <family val="2"/>
          </rPr>
          <t xml:space="preserve"> o desde </t>
        </r>
        <r>
          <rPr>
            <b/>
            <sz val="9"/>
            <color indexed="81"/>
            <rFont val="Tahoma"/>
            <family val="2"/>
          </rPr>
          <t>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el campo de </t>
        </r>
        <r>
          <rPr>
            <b/>
            <sz val="9"/>
            <color indexed="81"/>
            <rFont val="Tahoma"/>
            <family val="2"/>
          </rPr>
          <t>"PTI Cuidador"</t>
        </r>
        <r>
          <rPr>
            <sz val="9"/>
            <color indexed="81"/>
            <rFont val="Tahoma"/>
            <family val="2"/>
          </rPr>
          <t xml:space="preserve"> debe seleccionar</t>
        </r>
        <r>
          <rPr>
            <b/>
            <sz val="9"/>
            <color indexed="81"/>
            <rFont val="Tahoma"/>
            <family val="2"/>
          </rPr>
          <t xml:space="preserve"> "si"</t>
        </r>
        <r>
          <rPr>
            <sz val="9"/>
            <color indexed="81"/>
            <rFont val="Tahoma"/>
            <family val="2"/>
          </rPr>
          <t xml:space="preserve"> y tener registrado </t>
        </r>
        <r>
          <rPr>
            <b/>
            <sz val="9"/>
            <color indexed="81"/>
            <rFont val="Tahoma"/>
            <family val="2"/>
          </rPr>
          <t xml:space="preserve">Ingreso </t>
        </r>
        <r>
          <rPr>
            <sz val="9"/>
            <color indexed="81"/>
            <rFont val="Tahoma"/>
            <family val="2"/>
          </rPr>
          <t xml:space="preserve">en el campo estado.
</t>
        </r>
        <r>
          <rPr>
            <b/>
            <sz val="9"/>
            <color indexed="81"/>
            <rFont val="Tahoma"/>
            <family val="2"/>
          </rPr>
          <t>y</t>
        </r>
        <r>
          <rPr>
            <sz val="9"/>
            <color indexed="81"/>
            <rFont val="Tahoma"/>
            <family val="2"/>
          </rPr>
          <t xml:space="preserve">
Tener registrado un </t>
        </r>
        <r>
          <rPr>
            <b/>
            <sz val="9"/>
            <color indexed="81"/>
            <rFont val="Tahoma"/>
            <family val="2"/>
          </rPr>
          <t>Tipo de Estrategia</t>
        </r>
        <r>
          <rPr>
            <sz val="9"/>
            <color indexed="81"/>
            <rFont val="Tahoma"/>
            <family val="2"/>
          </rPr>
          <t xml:space="preserve">
Tipo de Establecimiento
Cesfam,Cgu,Cgr,Crs,Cdt,Psr,Cosam, Cecosf y Hospitales comunitarios.
</t>
        </r>
      </text>
    </comment>
    <comment ref="A19" authorId="3" shapeId="0">
      <text>
        <r>
          <rPr>
            <sz val="9"/>
            <color indexed="81"/>
            <rFont val="Tahoma"/>
            <family val="2"/>
          </rPr>
          <t xml:space="preserve">Este dato aparecerá  luego de que en la atención  registrada en </t>
        </r>
        <r>
          <rPr>
            <b/>
            <sz val="9"/>
            <color indexed="81"/>
            <rFont val="Tahoma"/>
            <family val="2"/>
          </rPr>
          <t xml:space="preserve">módulo Box, Pacientes Citados </t>
        </r>
        <r>
          <rPr>
            <sz val="9"/>
            <color indexed="81"/>
            <rFont val="Tahoma"/>
            <family val="2"/>
          </rPr>
          <t xml:space="preserve">o desde </t>
        </r>
        <r>
          <rPr>
            <b/>
            <sz val="9"/>
            <color indexed="81"/>
            <rFont val="Tahoma"/>
            <family val="2"/>
          </rPr>
          <t xml:space="preserve">Agregar documentos a una atención, </t>
        </r>
        <r>
          <rPr>
            <sz val="9"/>
            <color indexed="81"/>
            <rFont val="Tahoma"/>
            <family val="2"/>
          </rPr>
          <t>el profesional registre lo siguiente:</t>
        </r>
        <r>
          <rPr>
            <b/>
            <sz val="9"/>
            <color indexed="81"/>
            <rFont val="Tahoma"/>
            <family val="2"/>
          </rPr>
          <t xml:space="preserve">
</t>
        </r>
        <r>
          <rPr>
            <sz val="9"/>
            <color indexed="81"/>
            <rFont val="Tahoma"/>
            <family val="2"/>
          </rPr>
          <t xml:space="preserve">En el  Formulario </t>
        </r>
        <r>
          <rPr>
            <b/>
            <sz val="9"/>
            <color indexed="81"/>
            <rFont val="Tahoma"/>
            <family val="2"/>
          </rPr>
          <t xml:space="preserve">Control en Sala de Rehabilitación Física e Integral
</t>
        </r>
        <r>
          <rPr>
            <sz val="9"/>
            <color indexed="81"/>
            <rFont val="Tahoma"/>
            <family val="2"/>
          </rPr>
          <t xml:space="preserve">En la patologia correspondiente marcar   </t>
        </r>
        <r>
          <rPr>
            <b/>
            <sz val="9"/>
            <color indexed="81"/>
            <rFont val="Tahoma"/>
            <family val="2"/>
          </rPr>
          <t xml:space="preserve">"Egreso por alta", o Egreso por abandono, o Egreso por Fallecimiento, o Egreso Pre Laboral, o Egreso por otros motivos, o Egreso PTI cuidador.
y
</t>
        </r>
        <r>
          <rPr>
            <sz val="9"/>
            <color indexed="81"/>
            <rFont val="Tahoma"/>
            <family val="2"/>
          </rPr>
          <t xml:space="preserve">Tener registrado un </t>
        </r>
        <r>
          <rPr>
            <b/>
            <sz val="9"/>
            <color indexed="81"/>
            <rFont val="Tahoma"/>
            <family val="2"/>
          </rPr>
          <t xml:space="preserve">Tipo de Estrategia.
Este dato corresponde al total de personas que dejan de controlarse en el Programa de
Rehabilitación Integral.
</t>
        </r>
        <r>
          <rPr>
            <sz val="9"/>
            <color indexed="81"/>
            <rFont val="Tahoma"/>
            <family val="2"/>
          </rPr>
          <t>Tipo de Establecimiento
Cesfam,Cgu,Cgr,Crs,Cdt,Psr,Cosam, Cecosf y Hospitales comunitarios.</t>
        </r>
      </text>
    </comment>
    <comment ref="A20" authorId="3" shapeId="0">
      <text>
        <r>
          <rPr>
            <sz val="9"/>
            <color indexed="81"/>
            <rFont val="Tahoma"/>
            <family val="2"/>
          </rPr>
          <t>Este dato aparecerá  luego de que en la atención  registrada en</t>
        </r>
        <r>
          <rPr>
            <b/>
            <sz val="9"/>
            <color indexed="81"/>
            <rFont val="Tahoma"/>
            <family val="2"/>
          </rPr>
          <t xml:space="preserve"> módulo Box, Pacientes Citados </t>
        </r>
        <r>
          <rPr>
            <sz val="9"/>
            <color indexed="81"/>
            <rFont val="Tahoma"/>
            <family val="2"/>
          </rPr>
          <t>o desde</t>
        </r>
        <r>
          <rPr>
            <b/>
            <sz val="9"/>
            <color indexed="81"/>
            <rFont val="Tahoma"/>
            <family val="2"/>
          </rPr>
          <t xml:space="preserve"> Agregar documentos a una atención, </t>
        </r>
        <r>
          <rPr>
            <sz val="9"/>
            <color indexed="81"/>
            <rFont val="Tahoma"/>
            <family val="2"/>
          </rPr>
          <t>el profesional registre lo siguiente:</t>
        </r>
        <r>
          <rPr>
            <b/>
            <sz val="9"/>
            <color indexed="81"/>
            <rFont val="Tahoma"/>
            <family val="2"/>
          </rPr>
          <t xml:space="preserve">
</t>
        </r>
        <r>
          <rPr>
            <sz val="9"/>
            <color indexed="81"/>
            <rFont val="Tahoma"/>
            <family val="2"/>
          </rPr>
          <t xml:space="preserve">En el  Formulario </t>
        </r>
        <r>
          <rPr>
            <b/>
            <sz val="9"/>
            <color indexed="81"/>
            <rFont val="Tahoma"/>
            <family val="2"/>
          </rPr>
          <t>Control en Sala de Rehabilitación Física e Integral</t>
        </r>
        <r>
          <rPr>
            <sz val="9"/>
            <color indexed="81"/>
            <rFont val="Tahoma"/>
            <family val="2"/>
          </rPr>
          <t xml:space="preserve">
En la patologia correspondiente marcar  </t>
        </r>
        <r>
          <rPr>
            <b/>
            <sz val="9"/>
            <color indexed="81"/>
            <rFont val="Tahoma"/>
            <family val="2"/>
          </rPr>
          <t>"Egreso por Alta"</t>
        </r>
        <r>
          <rPr>
            <sz val="9"/>
            <color indexed="81"/>
            <rFont val="Tahoma"/>
            <family val="2"/>
          </rPr>
          <t xml:space="preserve">
</t>
        </r>
        <r>
          <rPr>
            <b/>
            <sz val="9"/>
            <color indexed="81"/>
            <rFont val="Tahoma"/>
            <family val="2"/>
          </rPr>
          <t>y</t>
        </r>
        <r>
          <rPr>
            <sz val="9"/>
            <color indexed="81"/>
            <rFont val="Tahoma"/>
            <family val="2"/>
          </rPr>
          <t xml:space="preserve">
Tener registrado un </t>
        </r>
        <r>
          <rPr>
            <b/>
            <sz val="9"/>
            <color indexed="81"/>
            <rFont val="Tahoma"/>
            <family val="2"/>
          </rPr>
          <t>Tipo de Estrategia</t>
        </r>
        <r>
          <rPr>
            <sz val="9"/>
            <color indexed="81"/>
            <rFont val="Tahoma"/>
            <family val="2"/>
          </rPr>
          <t xml:space="preserve">
Tipo de Establecimiento
Cesfam,Cgu,Cgr,Crs,Cdt,Psr,Cosam, Cecosf y Hospitales comunitarios.</t>
        </r>
      </text>
    </comment>
    <comment ref="A21" authorId="3" shapeId="0">
      <text>
        <r>
          <rPr>
            <sz val="9"/>
            <color indexed="81"/>
            <rFont val="Tahoma"/>
            <family val="2"/>
          </rPr>
          <t>Este dato aparecerá  luego de que en la atención  registrada en</t>
        </r>
        <r>
          <rPr>
            <b/>
            <sz val="9"/>
            <color indexed="81"/>
            <rFont val="Tahoma"/>
            <family val="2"/>
          </rPr>
          <t xml:space="preserve"> módulo Box, Pacientes Citados</t>
        </r>
        <r>
          <rPr>
            <sz val="9"/>
            <color indexed="81"/>
            <rFont val="Tahoma"/>
            <family val="2"/>
          </rPr>
          <t xml:space="preserve"> o desde </t>
        </r>
        <r>
          <rPr>
            <b/>
            <sz val="9"/>
            <color indexed="81"/>
            <rFont val="Tahoma"/>
            <family val="2"/>
          </rPr>
          <t>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la patologia correspondiente marcar  </t>
        </r>
        <r>
          <rPr>
            <b/>
            <sz val="9"/>
            <color indexed="81"/>
            <rFont val="Tahoma"/>
            <family val="2"/>
          </rPr>
          <t>"Egreso por Abandono"</t>
        </r>
        <r>
          <rPr>
            <sz val="9"/>
            <color indexed="81"/>
            <rFont val="Tahoma"/>
            <family val="2"/>
          </rPr>
          <t xml:space="preserve">
</t>
        </r>
        <r>
          <rPr>
            <b/>
            <sz val="9"/>
            <color indexed="81"/>
            <rFont val="Tahoma"/>
            <family val="2"/>
          </rPr>
          <t>y</t>
        </r>
        <r>
          <rPr>
            <sz val="9"/>
            <color indexed="81"/>
            <rFont val="Tahoma"/>
            <family val="2"/>
          </rPr>
          <t xml:space="preserve">
Tener registrado un </t>
        </r>
        <r>
          <rPr>
            <b/>
            <sz val="9"/>
            <color indexed="81"/>
            <rFont val="Tahoma"/>
            <family val="2"/>
          </rPr>
          <t>Tipo de Estrategia</t>
        </r>
        <r>
          <rPr>
            <sz val="9"/>
            <color indexed="81"/>
            <rFont val="Tahoma"/>
            <family val="2"/>
          </rPr>
          <t xml:space="preserve">
Tipo de Establecimiento
Cesfam,Cgu,Cgr,Crs,Cdt,Psr,Cosam, Cecosf y Hospitales comunitarios.</t>
        </r>
      </text>
    </comment>
    <comment ref="A22" authorId="3" shapeId="0">
      <text>
        <r>
          <rPr>
            <sz val="9"/>
            <color indexed="81"/>
            <rFont val="Tahoma"/>
            <family val="2"/>
          </rPr>
          <t>Este dato aparecerá  luego de que en la atención  registrada en</t>
        </r>
        <r>
          <rPr>
            <b/>
            <sz val="9"/>
            <color indexed="81"/>
            <rFont val="Tahoma"/>
            <family val="2"/>
          </rPr>
          <t xml:space="preserve"> módulo Box, Pacientes Citados </t>
        </r>
        <r>
          <rPr>
            <sz val="9"/>
            <color indexed="81"/>
            <rFont val="Tahoma"/>
            <family val="2"/>
          </rPr>
          <t xml:space="preserve">o desde </t>
        </r>
        <r>
          <rPr>
            <b/>
            <sz val="9"/>
            <color indexed="81"/>
            <rFont val="Tahoma"/>
            <family val="2"/>
          </rPr>
          <t xml:space="preserve">Agregar documentos a una atención, </t>
        </r>
        <r>
          <rPr>
            <sz val="9"/>
            <color indexed="81"/>
            <rFont val="Tahoma"/>
            <family val="2"/>
          </rPr>
          <t>el profesional registre lo siguiente:</t>
        </r>
        <r>
          <rPr>
            <b/>
            <sz val="9"/>
            <color indexed="81"/>
            <rFont val="Tahoma"/>
            <family val="2"/>
          </rPr>
          <t xml:space="preserve">
</t>
        </r>
        <r>
          <rPr>
            <sz val="9"/>
            <color indexed="81"/>
            <rFont val="Tahoma"/>
            <family val="2"/>
          </rPr>
          <t>En el  Formulario</t>
        </r>
        <r>
          <rPr>
            <b/>
            <sz val="9"/>
            <color indexed="81"/>
            <rFont val="Tahoma"/>
            <family val="2"/>
          </rPr>
          <t xml:space="preserve"> Control en Sala de Rehabilitación Física e Integral
</t>
        </r>
        <r>
          <rPr>
            <sz val="9"/>
            <color indexed="81"/>
            <rFont val="Tahoma"/>
            <family val="2"/>
          </rPr>
          <t>En la patologia correspondiente marcar</t>
        </r>
        <r>
          <rPr>
            <b/>
            <sz val="9"/>
            <color indexed="81"/>
            <rFont val="Tahoma"/>
            <family val="2"/>
          </rPr>
          <t xml:space="preserve"> "Egreso por fallecimiento"
y
</t>
        </r>
        <r>
          <rPr>
            <sz val="9"/>
            <color indexed="81"/>
            <rFont val="Tahoma"/>
            <family val="2"/>
          </rPr>
          <t>Tener registrado un Tipo</t>
        </r>
        <r>
          <rPr>
            <b/>
            <sz val="9"/>
            <color indexed="81"/>
            <rFont val="Tahoma"/>
            <family val="2"/>
          </rPr>
          <t xml:space="preserve"> de Estrategia
</t>
        </r>
        <r>
          <rPr>
            <sz val="9"/>
            <color indexed="81"/>
            <rFont val="Tahoma"/>
            <family val="2"/>
          </rPr>
          <t>Tipo de Establecimiento
Cesfam,Cgu,Cgr,Crs,Cdt,Psr,Cosam, Cecosf y Hospitales comunitarios.</t>
        </r>
      </text>
    </comment>
    <comment ref="A23" authorId="4" shapeId="0">
      <text>
        <r>
          <rPr>
            <sz val="9"/>
            <color indexed="81"/>
            <rFont val="Tahoma"/>
            <family val="2"/>
          </rPr>
          <t>Este dato aparecerá  luego de que en la atención  registrada en módulo Box, Pacientes Citados o desde Agregar documentos a una atención, el profesional registre lo siguiente:
En el  Formulario</t>
        </r>
        <r>
          <rPr>
            <b/>
            <sz val="9"/>
            <color indexed="81"/>
            <rFont val="Tahoma"/>
            <family val="2"/>
          </rPr>
          <t xml:space="preserve"> Control en Sala de Rehabilitación Física e Integral</t>
        </r>
        <r>
          <rPr>
            <sz val="9"/>
            <color indexed="81"/>
            <rFont val="Tahoma"/>
            <family val="2"/>
          </rPr>
          <t xml:space="preserve">
En la patologia correspondiente marcar "</t>
        </r>
        <r>
          <rPr>
            <b/>
            <sz val="9"/>
            <color indexed="81"/>
            <rFont val="Tahoma"/>
            <family val="2"/>
          </rPr>
          <t>Egreso por Otras Causas"</t>
        </r>
        <r>
          <rPr>
            <sz val="9"/>
            <color indexed="81"/>
            <rFont val="Tahoma"/>
            <family val="2"/>
          </rPr>
          <t xml:space="preserve">
y
Tener registrado un </t>
        </r>
        <r>
          <rPr>
            <b/>
            <sz val="9"/>
            <color indexed="81"/>
            <rFont val="Tahoma"/>
            <family val="2"/>
          </rPr>
          <t>Tipo de Estrategia</t>
        </r>
        <r>
          <rPr>
            <sz val="9"/>
            <color indexed="81"/>
            <rFont val="Tahoma"/>
            <family val="2"/>
          </rPr>
          <t xml:space="preserve">
</t>
        </r>
        <r>
          <rPr>
            <b/>
            <sz val="9"/>
            <color indexed="81"/>
            <rFont val="Tahoma"/>
            <family val="2"/>
          </rPr>
          <t>Tipo de Establecimiento</t>
        </r>
        <r>
          <rPr>
            <sz val="9"/>
            <color indexed="81"/>
            <rFont val="Tahoma"/>
            <family val="2"/>
          </rPr>
          <t xml:space="preserve">
Cesfam,Cgu,Cgr,Crs,Cdt,Psr,Cosam, Cecosf y Hospitales comunitarios.</t>
        </r>
      </text>
    </comment>
    <comment ref="A24" authorId="3" shapeId="0">
      <text>
        <r>
          <rPr>
            <sz val="9"/>
            <color indexed="81"/>
            <rFont val="Tahoma"/>
            <family val="2"/>
          </rPr>
          <t xml:space="preserve">Este dato aparecerá  luego de que en la atención  registrada en </t>
        </r>
        <r>
          <rPr>
            <b/>
            <sz val="9"/>
            <color indexed="81"/>
            <rFont val="Tahoma"/>
            <family val="2"/>
          </rPr>
          <t>módulo Box, Pacientes Citados</t>
        </r>
        <r>
          <rPr>
            <sz val="9"/>
            <color indexed="81"/>
            <rFont val="Tahoma"/>
            <family val="2"/>
          </rPr>
          <t xml:space="preserve"> o desde </t>
        </r>
        <r>
          <rPr>
            <b/>
            <sz val="9"/>
            <color indexed="81"/>
            <rFont val="Tahoma"/>
            <family val="2"/>
          </rPr>
          <t>Agregar documentos a una atenció</t>
        </r>
        <r>
          <rPr>
            <sz val="9"/>
            <color indexed="81"/>
            <rFont val="Tahoma"/>
            <family val="2"/>
          </rPr>
          <t xml:space="preserve">n, el profesional registre lo siguiente:
En el  Formulario </t>
        </r>
        <r>
          <rPr>
            <b/>
            <sz val="9"/>
            <color indexed="81"/>
            <rFont val="Tahoma"/>
            <family val="2"/>
          </rPr>
          <t>Control en Sala de Rehabilitación Física e Integral</t>
        </r>
        <r>
          <rPr>
            <sz val="9"/>
            <color indexed="81"/>
            <rFont val="Tahoma"/>
            <family val="2"/>
          </rPr>
          <t xml:space="preserve">
En la patologia correspondiente marcar </t>
        </r>
        <r>
          <rPr>
            <b/>
            <sz val="9"/>
            <color indexed="81"/>
            <rFont val="Tahoma"/>
            <family val="2"/>
          </rPr>
          <t xml:space="preserve">"Egreso PTI cuidador" </t>
        </r>
        <r>
          <rPr>
            <sz val="9"/>
            <color indexed="81"/>
            <rFont val="Tahoma"/>
            <family val="2"/>
          </rPr>
          <t xml:space="preserve">
</t>
        </r>
        <r>
          <rPr>
            <b/>
            <sz val="9"/>
            <color indexed="81"/>
            <rFont val="Tahoma"/>
            <family val="2"/>
          </rPr>
          <t>y</t>
        </r>
        <r>
          <rPr>
            <sz val="9"/>
            <color indexed="81"/>
            <rFont val="Tahoma"/>
            <family val="2"/>
          </rPr>
          <t xml:space="preserve">
Tener registrado un </t>
        </r>
        <r>
          <rPr>
            <b/>
            <sz val="9"/>
            <color indexed="81"/>
            <rFont val="Tahoma"/>
            <family val="2"/>
          </rPr>
          <t>Tipo de Estrategia</t>
        </r>
        <r>
          <rPr>
            <sz val="9"/>
            <color indexed="81"/>
            <rFont val="Tahoma"/>
            <family val="2"/>
          </rPr>
          <t xml:space="preserve">
Tipo de Establecimiento
Cesfam,Cgu,Cgr,Crs,Cdt,Psr,Cosam, Cecosf y Hospitales comunitarios.</t>
        </r>
        <r>
          <rPr>
            <b/>
            <sz val="9"/>
            <color indexed="81"/>
            <rFont val="Tahoma"/>
            <family val="2"/>
          </rPr>
          <t xml:space="preserve">
</t>
        </r>
      </text>
    </comment>
    <comment ref="A29" authorId="5" shapeId="0">
      <text>
        <r>
          <rPr>
            <sz val="9"/>
            <color indexed="81"/>
            <rFont val="Tahoma"/>
            <family val="2"/>
          </rPr>
          <t xml:space="preserve">Este dato aparecerá  luego de que en la atención  registrada en </t>
        </r>
        <r>
          <rPr>
            <b/>
            <sz val="9"/>
            <color indexed="81"/>
            <rFont val="Tahoma"/>
            <family val="2"/>
          </rPr>
          <t>Módulo Box, Pacientes Citados o desde 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Tener registrado </t>
        </r>
        <r>
          <rPr>
            <b/>
            <sz val="9"/>
            <color indexed="81"/>
            <rFont val="Tahoma"/>
            <family val="2"/>
          </rPr>
          <t>Ingreso</t>
        </r>
        <r>
          <rPr>
            <sz val="9"/>
            <color indexed="81"/>
            <rFont val="Tahoma"/>
            <family val="2"/>
          </rPr>
          <t xml:space="preserve"> en campo </t>
        </r>
        <r>
          <rPr>
            <b/>
            <sz val="9"/>
            <color indexed="81"/>
            <rFont val="Tahoma"/>
            <family val="2"/>
          </rPr>
          <t>Estado</t>
        </r>
        <r>
          <rPr>
            <sz val="9"/>
            <color indexed="81"/>
            <rFont val="Tahoma"/>
            <family val="2"/>
          </rPr>
          <t xml:space="preserve"> de la Sección </t>
        </r>
        <r>
          <rPr>
            <b/>
            <sz val="9"/>
            <color indexed="81"/>
            <rFont val="Tahoma"/>
            <family val="2"/>
          </rPr>
          <t>"Plan de Tratamiento Integral"</t>
        </r>
        <r>
          <rPr>
            <sz val="9"/>
            <color indexed="81"/>
            <rFont val="Tahoma"/>
            <family val="2"/>
          </rPr>
          <t xml:space="preserve"> y Tener registrado un</t>
        </r>
        <r>
          <rPr>
            <b/>
            <sz val="9"/>
            <color indexed="81"/>
            <rFont val="Tahoma"/>
            <family val="2"/>
          </rPr>
          <t xml:space="preserve"> Problema de Salud </t>
        </r>
        <r>
          <rPr>
            <sz val="9"/>
            <color indexed="81"/>
            <rFont val="Tahoma"/>
            <family val="2"/>
          </rPr>
          <t xml:space="preserve"> con el Valor</t>
        </r>
        <r>
          <rPr>
            <b/>
            <sz val="9"/>
            <color indexed="81"/>
            <rFont val="Tahoma"/>
            <family val="2"/>
          </rPr>
          <t xml:space="preserve"> Si</t>
        </r>
        <r>
          <rPr>
            <sz val="9"/>
            <color indexed="81"/>
            <rFont val="Tahoma"/>
            <family val="2"/>
          </rPr>
          <t xml:space="preserve"> y en el campo</t>
        </r>
        <r>
          <rPr>
            <b/>
            <sz val="9"/>
            <color indexed="81"/>
            <rFont val="Tahoma"/>
            <family val="2"/>
          </rPr>
          <t xml:space="preserve"> Estado</t>
        </r>
        <r>
          <rPr>
            <sz val="9"/>
            <color indexed="81"/>
            <rFont val="Tahoma"/>
            <family val="2"/>
          </rPr>
          <t xml:space="preserve"> el valor </t>
        </r>
        <r>
          <rPr>
            <b/>
            <sz val="9"/>
            <color indexed="81"/>
            <rFont val="Tahoma"/>
            <family val="2"/>
          </rPr>
          <t>Ingreso.</t>
        </r>
        <r>
          <rPr>
            <sz val="9"/>
            <color indexed="81"/>
            <rFont val="Tahoma"/>
            <family val="2"/>
          </rPr>
          <t xml:space="preserve">
y Además tener registrado un</t>
        </r>
        <r>
          <rPr>
            <b/>
            <sz val="9"/>
            <color indexed="81"/>
            <rFont val="Tahoma"/>
            <family val="2"/>
          </rPr>
          <t xml:space="preserve"> Tipo de Estrategia </t>
        </r>
        <r>
          <rPr>
            <sz val="9"/>
            <color indexed="81"/>
            <rFont val="Tahoma"/>
            <family val="2"/>
          </rPr>
          <t xml:space="preserve">
</t>
        </r>
        <r>
          <rPr>
            <b/>
            <sz val="9"/>
            <color indexed="81"/>
            <rFont val="Tahoma"/>
            <family val="2"/>
          </rPr>
          <t>- Rehabilitación Base Comunitaria (RBC)
- Rehabilitación Integral (RI)
- Rehabilitación Rural (RR)
- Rehabilitación Infantil</t>
        </r>
        <r>
          <rPr>
            <sz val="9"/>
            <color indexed="81"/>
            <rFont val="Tahoma"/>
            <family val="2"/>
          </rPr>
          <t xml:space="preserve">
</t>
        </r>
        <r>
          <rPr>
            <b/>
            <sz val="9"/>
            <color indexed="81"/>
            <rFont val="Tahoma"/>
            <family val="2"/>
          </rPr>
          <t>Tipo de Establecimiento</t>
        </r>
        <r>
          <rPr>
            <sz val="9"/>
            <color indexed="81"/>
            <rFont val="Tahoma"/>
            <family val="2"/>
          </rPr>
          <t xml:space="preserve">
Cesfam,Cgu,Cgr,Crs,Cdt,Psr,Cosam, Cecosf y Hospitales comunitarios.
</t>
        </r>
      </text>
    </comment>
    <comment ref="B30" authorId="0" shapeId="0">
      <text>
        <r>
          <rPr>
            <sz val="9"/>
            <color indexed="81"/>
            <rFont val="Tahoma"/>
            <family val="2"/>
          </rPr>
          <t>Este dato aparecerá  luego de que en la atención  registrada en</t>
        </r>
        <r>
          <rPr>
            <b/>
            <sz val="9"/>
            <color indexed="81"/>
            <rFont val="Tahoma"/>
            <family val="2"/>
          </rPr>
          <t xml:space="preserve"> módulo Box, Pacientes Citados</t>
        </r>
        <r>
          <rPr>
            <sz val="9"/>
            <color indexed="81"/>
            <rFont val="Tahoma"/>
            <family val="2"/>
          </rPr>
          <t xml:space="preserve"> o desde</t>
        </r>
        <r>
          <rPr>
            <b/>
            <sz val="9"/>
            <color indexed="81"/>
            <rFont val="Tahoma"/>
            <family val="2"/>
          </rPr>
          <t xml:space="preserve"> Agregar documentos a una atención</t>
        </r>
        <r>
          <rPr>
            <sz val="9"/>
            <color indexed="81"/>
            <rFont val="Tahoma"/>
            <family val="2"/>
          </rPr>
          <t xml:space="preserve">, el profesional registre lo siguiente:
En el  </t>
        </r>
        <r>
          <rPr>
            <b/>
            <sz val="9"/>
            <color indexed="81"/>
            <rFont val="Tahoma"/>
            <family val="2"/>
          </rPr>
          <t>Formulario Control en Sala de Rehabilitación Física e Integral</t>
        </r>
        <r>
          <rPr>
            <sz val="9"/>
            <color indexed="81"/>
            <rFont val="Tahoma"/>
            <family val="2"/>
          </rPr>
          <t xml:space="preserve">:
En el titulo </t>
        </r>
        <r>
          <rPr>
            <b/>
            <sz val="9"/>
            <color indexed="81"/>
            <rFont val="Tahoma"/>
            <family val="2"/>
          </rPr>
          <t>Dolor Cervical Agudo</t>
        </r>
        <r>
          <rPr>
            <sz val="9"/>
            <color indexed="81"/>
            <rFont val="Tahoma"/>
            <family val="2"/>
          </rPr>
          <t xml:space="preserve">
En el campo  "</t>
        </r>
        <r>
          <rPr>
            <b/>
            <sz val="9"/>
            <color indexed="81"/>
            <rFont val="Tahoma"/>
            <family val="2"/>
          </rPr>
          <t>¿Presenta Dolor Cervical Agudo?</t>
        </r>
        <r>
          <rPr>
            <sz val="9"/>
            <color indexed="81"/>
            <rFont val="Tahoma"/>
            <family val="2"/>
          </rPr>
          <t xml:space="preserve"> " 
debe seleccionar "</t>
        </r>
        <r>
          <rPr>
            <b/>
            <sz val="9"/>
            <color indexed="81"/>
            <rFont val="Tahoma"/>
            <family val="2"/>
          </rPr>
          <t>Si</t>
        </r>
        <r>
          <rPr>
            <sz val="9"/>
            <color indexed="81"/>
            <rFont val="Tahoma"/>
            <family val="2"/>
          </rPr>
          <t xml:space="preserve">",  
Además selecionar </t>
        </r>
        <r>
          <rPr>
            <b/>
            <sz val="9"/>
            <color indexed="81"/>
            <rFont val="Tahoma"/>
            <family val="2"/>
          </rPr>
          <t>Ingreso</t>
        </r>
        <r>
          <rPr>
            <sz val="9"/>
            <color indexed="81"/>
            <rFont val="Tahoma"/>
            <family val="2"/>
          </rPr>
          <t xml:space="preserve"> en el campo Estado, 
y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t>
        </r>
      </text>
    </comment>
    <comment ref="B31" authorId="0"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Dolor Lumbar Agudo</t>
        </r>
        <r>
          <rPr>
            <sz val="11"/>
            <color theme="1"/>
            <rFont val="Calibri"/>
            <family val="2"/>
            <scheme val="minor"/>
          </rPr>
          <t xml:space="preserve">
En el campo  </t>
        </r>
        <r>
          <rPr>
            <b/>
            <sz val="11"/>
            <color theme="1"/>
            <rFont val="Calibri"/>
            <family val="2"/>
            <scheme val="minor"/>
          </rPr>
          <t xml:space="preserve">"¿Presenta Dolor Lumbar Agudo? " </t>
        </r>
        <r>
          <rPr>
            <sz val="11"/>
            <color theme="1"/>
            <rFont val="Calibri"/>
            <family val="2"/>
            <scheme val="minor"/>
          </rPr>
          <t xml:space="preserve">
debe seleccionar </t>
        </r>
        <r>
          <rPr>
            <b/>
            <sz val="11"/>
            <color theme="1"/>
            <rFont val="Calibri"/>
            <family val="2"/>
            <scheme val="minor"/>
          </rPr>
          <t>"Si"</t>
        </r>
        <r>
          <rPr>
            <sz val="11"/>
            <color theme="1"/>
            <rFont val="Calibri"/>
            <family val="2"/>
            <scheme val="minor"/>
          </rPr>
          <t xml:space="preserve">,  
Además seleccionar </t>
        </r>
        <r>
          <rPr>
            <b/>
            <sz val="11"/>
            <color theme="1"/>
            <rFont val="Calibri"/>
            <family val="2"/>
            <scheme val="minor"/>
          </rPr>
          <t>Ingreso</t>
        </r>
        <r>
          <rPr>
            <sz val="11"/>
            <color theme="1"/>
            <rFont val="Calibri"/>
            <family val="2"/>
            <scheme val="minor"/>
          </rPr>
          <t xml:space="preserve"> en el campo Estado, 
y 
haber seleccionado el </t>
        </r>
        <r>
          <rPr>
            <b/>
            <sz val="11"/>
            <color theme="1"/>
            <rFont val="Calibri"/>
            <family val="2"/>
            <scheme val="minor"/>
          </rPr>
          <t>Tipo de Estrategia</t>
        </r>
        <r>
          <rPr>
            <sz val="11"/>
            <color theme="1"/>
            <rFont val="Calibri"/>
            <family val="2"/>
            <scheme val="minor"/>
          </rPr>
          <t xml:space="preserve"> que corresponda
Tipo de Establecimiento
Cesfam,Cgu,Cgr,Crs,Cdt,Psr,Cosam, Cecosf y Hospitales comunitarios.</t>
        </r>
      </text>
    </comment>
    <comment ref="B32" authorId="0" shapeId="0">
      <text>
        <r>
          <rPr>
            <sz val="9"/>
            <color indexed="81"/>
            <rFont val="Tahoma"/>
            <family val="2"/>
          </rPr>
          <t xml:space="preserve">Este dato aparecerá  luego de que en la atención  registrada en </t>
        </r>
        <r>
          <rPr>
            <b/>
            <sz val="9"/>
            <color indexed="81"/>
            <rFont val="Tahoma"/>
            <family val="2"/>
          </rPr>
          <t>módulo Box, Pacientes Citados</t>
        </r>
        <r>
          <rPr>
            <sz val="9"/>
            <color indexed="81"/>
            <rFont val="Tahoma"/>
            <family val="2"/>
          </rPr>
          <t xml:space="preserve"> o desde </t>
        </r>
        <r>
          <rPr>
            <b/>
            <sz val="9"/>
            <color indexed="81"/>
            <rFont val="Tahoma"/>
            <family val="2"/>
          </rPr>
          <t>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el titulo </t>
        </r>
        <r>
          <rPr>
            <b/>
            <sz val="9"/>
            <color indexed="81"/>
            <rFont val="Tahoma"/>
            <family val="2"/>
          </rPr>
          <t>Hombro Doloroso Agudo</t>
        </r>
        <r>
          <rPr>
            <sz val="9"/>
            <color indexed="81"/>
            <rFont val="Tahoma"/>
            <family val="2"/>
          </rPr>
          <t xml:space="preserve">
En el campo  </t>
        </r>
        <r>
          <rPr>
            <b/>
            <sz val="9"/>
            <color indexed="81"/>
            <rFont val="Tahoma"/>
            <family val="2"/>
          </rPr>
          <t>"¿Presenta Hombro Doloroso Agudo? "</t>
        </r>
        <r>
          <rPr>
            <sz val="9"/>
            <color indexed="81"/>
            <rFont val="Tahoma"/>
            <family val="2"/>
          </rPr>
          <t xml:space="preserve"> 
debe seleccionar </t>
        </r>
        <r>
          <rPr>
            <b/>
            <sz val="9"/>
            <color indexed="81"/>
            <rFont val="Tahoma"/>
            <family val="2"/>
          </rPr>
          <t>"Si"</t>
        </r>
        <r>
          <rPr>
            <sz val="9"/>
            <color indexed="81"/>
            <rFont val="Tahoma"/>
            <family val="2"/>
          </rPr>
          <t>,  
Además selecionar Ingreso en el campo</t>
        </r>
        <r>
          <rPr>
            <b/>
            <sz val="9"/>
            <color indexed="81"/>
            <rFont val="Tahoma"/>
            <family val="2"/>
          </rPr>
          <t xml:space="preserve"> Estado</t>
        </r>
        <r>
          <rPr>
            <sz val="9"/>
            <color indexed="81"/>
            <rFont val="Tahoma"/>
            <family val="2"/>
          </rPr>
          <t xml:space="preserve">, 
y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t>
        </r>
      </text>
    </comment>
    <comment ref="B33" authorId="0" shapeId="0">
      <text>
        <r>
          <rPr>
            <sz val="9"/>
            <color indexed="81"/>
            <rFont val="Tahoma"/>
            <family val="2"/>
          </rPr>
          <t xml:space="preserve">Este dato aparecerá  luego de que en la atención  registrada en </t>
        </r>
        <r>
          <rPr>
            <b/>
            <sz val="9"/>
            <color indexed="81"/>
            <rFont val="Tahoma"/>
            <family val="2"/>
          </rPr>
          <t>módulo Box, Pacientes Citados</t>
        </r>
        <r>
          <rPr>
            <sz val="9"/>
            <color indexed="81"/>
            <rFont val="Tahoma"/>
            <family val="2"/>
          </rPr>
          <t xml:space="preserve"> o desde </t>
        </r>
        <r>
          <rPr>
            <b/>
            <sz val="9"/>
            <color indexed="81"/>
            <rFont val="Tahoma"/>
            <family val="2"/>
          </rPr>
          <t>Agregar documentos a una atención</t>
        </r>
        <r>
          <rPr>
            <sz val="9"/>
            <color indexed="81"/>
            <rFont val="Tahoma"/>
            <family val="2"/>
          </rPr>
          <t xml:space="preserve">, el profesional registre lo siguiente:
En el  </t>
        </r>
        <r>
          <rPr>
            <b/>
            <sz val="9"/>
            <color indexed="81"/>
            <rFont val="Tahoma"/>
            <family val="2"/>
          </rPr>
          <t>Formulario Control en Sala de Rehabilitación Física e Integral:</t>
        </r>
        <r>
          <rPr>
            <sz val="9"/>
            <color indexed="81"/>
            <rFont val="Tahoma"/>
            <family val="2"/>
          </rPr>
          <t xml:space="preserve">
En el titulo </t>
        </r>
        <r>
          <rPr>
            <b/>
            <sz val="9"/>
            <color indexed="81"/>
            <rFont val="Tahoma"/>
            <family val="2"/>
          </rPr>
          <t>Otro Dolor Musculoesquelético Agudo</t>
        </r>
        <r>
          <rPr>
            <sz val="9"/>
            <color indexed="81"/>
            <rFont val="Tahoma"/>
            <family val="2"/>
          </rPr>
          <t xml:space="preserve">
En el campo  </t>
        </r>
        <r>
          <rPr>
            <b/>
            <sz val="9"/>
            <color indexed="81"/>
            <rFont val="Tahoma"/>
            <family val="2"/>
          </rPr>
          <t xml:space="preserve">"¿Presenta Otro Dolor Musculoesquelético Agudo?" </t>
        </r>
        <r>
          <rPr>
            <sz val="9"/>
            <color indexed="81"/>
            <rFont val="Tahoma"/>
            <family val="2"/>
          </rPr>
          <t xml:space="preserve">
debe seleccionar </t>
        </r>
        <r>
          <rPr>
            <b/>
            <sz val="9"/>
            <color indexed="81"/>
            <rFont val="Tahoma"/>
            <family val="2"/>
          </rPr>
          <t>"Si"</t>
        </r>
        <r>
          <rPr>
            <sz val="9"/>
            <color indexed="81"/>
            <rFont val="Tahoma"/>
            <family val="2"/>
          </rPr>
          <t xml:space="preserve">,  
Además selecionar Ingreso en el campo </t>
        </r>
        <r>
          <rPr>
            <b/>
            <sz val="9"/>
            <color indexed="81"/>
            <rFont val="Tahoma"/>
            <family val="2"/>
          </rPr>
          <t>Estado</t>
        </r>
        <r>
          <rPr>
            <sz val="9"/>
            <color indexed="81"/>
            <rFont val="Tahoma"/>
            <family val="2"/>
          </rPr>
          <t xml:space="preserve">, 
y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t>
        </r>
      </text>
    </comment>
    <comment ref="B34" authorId="0" shapeId="0">
      <text>
        <r>
          <rPr>
            <sz val="9"/>
            <color indexed="81"/>
            <rFont val="Tahoma"/>
            <family val="2"/>
          </rPr>
          <t xml:space="preserve">Este dato aparecerá  luego de que en la atención  registrada en </t>
        </r>
        <r>
          <rPr>
            <b/>
            <sz val="9"/>
            <color indexed="81"/>
            <rFont val="Tahoma"/>
            <family val="2"/>
          </rPr>
          <t>módulo Box, Pacientes Citados</t>
        </r>
        <r>
          <rPr>
            <sz val="9"/>
            <color indexed="81"/>
            <rFont val="Tahoma"/>
            <family val="2"/>
          </rPr>
          <t xml:space="preserve"> o desde </t>
        </r>
        <r>
          <rPr>
            <b/>
            <sz val="9"/>
            <color indexed="81"/>
            <rFont val="Tahoma"/>
            <family val="2"/>
          </rPr>
          <t>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el titulo </t>
        </r>
        <r>
          <rPr>
            <b/>
            <sz val="9"/>
            <color indexed="81"/>
            <rFont val="Tahoma"/>
            <family val="2"/>
          </rPr>
          <t>Artrosis de Rodilla y Cadera</t>
        </r>
        <r>
          <rPr>
            <sz val="9"/>
            <color indexed="81"/>
            <rFont val="Tahoma"/>
            <family val="2"/>
          </rPr>
          <t xml:space="preserve">
En el campo </t>
        </r>
        <r>
          <rPr>
            <b/>
            <sz val="9"/>
            <color indexed="81"/>
            <rFont val="Tahoma"/>
            <family val="2"/>
          </rPr>
          <t xml:space="preserve"> "¿Presenta Artrosis de Rodilla y Cadera? "</t>
        </r>
        <r>
          <rPr>
            <sz val="9"/>
            <color indexed="81"/>
            <rFont val="Tahoma"/>
            <family val="2"/>
          </rPr>
          <t xml:space="preserve"> 
debe seleccionar </t>
        </r>
        <r>
          <rPr>
            <b/>
            <sz val="9"/>
            <color indexed="81"/>
            <rFont val="Tahoma"/>
            <family val="2"/>
          </rPr>
          <t xml:space="preserve">"Si", </t>
        </r>
        <r>
          <rPr>
            <sz val="9"/>
            <color indexed="81"/>
            <rFont val="Tahoma"/>
            <family val="2"/>
          </rPr>
          <t xml:space="preserve"> 
Además selecionar Ingreso en el campo </t>
        </r>
        <r>
          <rPr>
            <b/>
            <sz val="9"/>
            <color indexed="81"/>
            <rFont val="Tahoma"/>
            <family val="2"/>
          </rPr>
          <t>Estado</t>
        </r>
        <r>
          <rPr>
            <sz val="9"/>
            <color indexed="81"/>
            <rFont val="Tahoma"/>
            <family val="2"/>
          </rPr>
          <t xml:space="preserve">, 
y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t>
        </r>
      </text>
    </comment>
    <comment ref="B35" authorId="0" shapeId="0">
      <text>
        <r>
          <rPr>
            <sz val="9"/>
            <color indexed="81"/>
            <rFont val="Tahoma"/>
            <family val="2"/>
          </rPr>
          <t xml:space="preserve">Este dato aparecerá  luego de que en la atención  registrada en </t>
        </r>
        <r>
          <rPr>
            <b/>
            <sz val="9"/>
            <color indexed="81"/>
            <rFont val="Tahoma"/>
            <family val="2"/>
          </rPr>
          <t>módulo Box, Pacientes Citados</t>
        </r>
        <r>
          <rPr>
            <sz val="9"/>
            <color indexed="81"/>
            <rFont val="Tahoma"/>
            <family val="2"/>
          </rPr>
          <t xml:space="preserve"> o desde </t>
        </r>
        <r>
          <rPr>
            <b/>
            <sz val="9"/>
            <color indexed="81"/>
            <rFont val="Tahoma"/>
            <family val="2"/>
          </rPr>
          <t>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el titulo </t>
        </r>
        <r>
          <rPr>
            <b/>
            <sz val="9"/>
            <color indexed="81"/>
            <rFont val="Tahoma"/>
            <family val="2"/>
          </rPr>
          <t>Artritis Reumatoidea</t>
        </r>
        <r>
          <rPr>
            <sz val="9"/>
            <color indexed="81"/>
            <rFont val="Tahoma"/>
            <family val="2"/>
          </rPr>
          <t xml:space="preserve">
En el campo  </t>
        </r>
        <r>
          <rPr>
            <b/>
            <sz val="9"/>
            <color indexed="81"/>
            <rFont val="Tahoma"/>
            <family val="2"/>
          </rPr>
          <t xml:space="preserve">"¿Presenta Artritis Reumatoidea ? " </t>
        </r>
        <r>
          <rPr>
            <sz val="9"/>
            <color indexed="81"/>
            <rFont val="Tahoma"/>
            <family val="2"/>
          </rPr>
          <t xml:space="preserve">
debe seleccionar </t>
        </r>
        <r>
          <rPr>
            <b/>
            <sz val="9"/>
            <color indexed="81"/>
            <rFont val="Tahoma"/>
            <family val="2"/>
          </rPr>
          <t>"Si",</t>
        </r>
        <r>
          <rPr>
            <sz val="9"/>
            <color indexed="81"/>
            <rFont val="Tahoma"/>
            <family val="2"/>
          </rPr>
          <t xml:space="preserve">  
Además selecionar Ingreso en el campo</t>
        </r>
        <r>
          <rPr>
            <b/>
            <sz val="9"/>
            <color indexed="81"/>
            <rFont val="Tahoma"/>
            <family val="2"/>
          </rPr>
          <t xml:space="preserve"> Estado</t>
        </r>
        <r>
          <rPr>
            <sz val="9"/>
            <color indexed="81"/>
            <rFont val="Tahoma"/>
            <family val="2"/>
          </rPr>
          <t xml:space="preserve">, 
y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t>
        </r>
      </text>
    </comment>
    <comment ref="B36" authorId="0"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t>
        </r>
        <r>
          <rPr>
            <b/>
            <sz val="11"/>
            <color theme="1"/>
            <rFont val="Calibri"/>
            <family val="2"/>
            <scheme val="minor"/>
          </rPr>
          <t xml:space="preserve"> Agregar documentos</t>
        </r>
        <r>
          <rPr>
            <sz val="11"/>
            <color theme="1"/>
            <rFont val="Calibri"/>
            <family val="2"/>
            <scheme val="minor"/>
          </rPr>
          <t xml:space="preserve"> a una atención,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Otro Dolor Musculoesquelético Crónico</t>
        </r>
        <r>
          <rPr>
            <sz val="11"/>
            <color theme="1"/>
            <rFont val="Calibri"/>
            <family val="2"/>
            <scheme val="minor"/>
          </rPr>
          <t xml:space="preserve">
En el campo  </t>
        </r>
        <r>
          <rPr>
            <b/>
            <sz val="11"/>
            <color theme="1"/>
            <rFont val="Calibri"/>
            <family val="2"/>
            <scheme val="minor"/>
          </rPr>
          <t xml:space="preserve">"¿Presenta Otro Dolor Musculoesquelético Crónico? " </t>
        </r>
        <r>
          <rPr>
            <sz val="11"/>
            <color theme="1"/>
            <rFont val="Calibri"/>
            <family val="2"/>
            <scheme val="minor"/>
          </rPr>
          <t xml:space="preserve">
debe seleccionar </t>
        </r>
        <r>
          <rPr>
            <b/>
            <sz val="11"/>
            <color theme="1"/>
            <rFont val="Calibri"/>
            <family val="2"/>
            <scheme val="minor"/>
          </rPr>
          <t>"Si"</t>
        </r>
        <r>
          <rPr>
            <sz val="11"/>
            <color theme="1"/>
            <rFont val="Calibri"/>
            <family val="2"/>
            <scheme val="minor"/>
          </rPr>
          <t xml:space="preserve">,  
Además selecionar </t>
        </r>
        <r>
          <rPr>
            <b/>
            <sz val="11"/>
            <color theme="1"/>
            <rFont val="Calibri"/>
            <family val="2"/>
            <scheme val="minor"/>
          </rPr>
          <t>Ingreso</t>
        </r>
        <r>
          <rPr>
            <sz val="11"/>
            <color theme="1"/>
            <rFont val="Calibri"/>
            <family val="2"/>
            <scheme val="minor"/>
          </rPr>
          <t xml:space="preserve"> en el campo Estado, 
y 
haber seleccionado el </t>
        </r>
        <r>
          <rPr>
            <b/>
            <sz val="11"/>
            <color theme="1"/>
            <rFont val="Calibri"/>
            <family val="2"/>
            <scheme val="minor"/>
          </rPr>
          <t xml:space="preserve">Tipo de Estrategia </t>
        </r>
        <r>
          <rPr>
            <sz val="11"/>
            <color theme="1"/>
            <rFont val="Calibri"/>
            <family val="2"/>
            <scheme val="minor"/>
          </rPr>
          <t xml:space="preserve">que corresponda
Tipo de Establecimiento
Cesfam,Cgu,Cgr,Crs,Cdt,Psr,Cosam, Cecosf y Hospitales comunitarios.
</t>
        </r>
      </text>
    </comment>
    <comment ref="B37" authorId="0" shapeId="0">
      <text>
        <r>
          <rPr>
            <sz val="11"/>
            <color theme="1"/>
            <rFont val="Calibri"/>
            <family val="2"/>
            <scheme val="minor"/>
          </rPr>
          <t xml:space="preserve">Este dato aparecerá  luego de que en la atención  registrada en módulo </t>
        </r>
        <r>
          <rPr>
            <b/>
            <sz val="11"/>
            <color theme="1"/>
            <rFont val="Calibri"/>
            <family val="2"/>
            <scheme val="minor"/>
          </rPr>
          <t>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t>
        </r>
        <r>
          <rPr>
            <b/>
            <sz val="11"/>
            <color theme="1"/>
            <rFont val="Calibri"/>
            <family val="2"/>
            <scheme val="minor"/>
          </rPr>
          <t xml:space="preserve"> Ataque Cerebro Vascular (ACV)</t>
        </r>
        <r>
          <rPr>
            <sz val="11"/>
            <color theme="1"/>
            <rFont val="Calibri"/>
            <family val="2"/>
            <scheme val="minor"/>
          </rPr>
          <t xml:space="preserve">
En el campo  "</t>
        </r>
        <r>
          <rPr>
            <b/>
            <sz val="11"/>
            <color theme="1"/>
            <rFont val="Calibri"/>
            <family val="2"/>
            <scheme val="minor"/>
          </rPr>
          <t>¿Presenta Ataque Cerebro Vascular (ACV)?</t>
        </r>
        <r>
          <rPr>
            <sz val="11"/>
            <color theme="1"/>
            <rFont val="Calibri"/>
            <family val="2"/>
            <scheme val="minor"/>
          </rPr>
          <t xml:space="preserve"> " 
debe seleccionar</t>
        </r>
        <r>
          <rPr>
            <b/>
            <sz val="11"/>
            <color theme="1"/>
            <rFont val="Calibri"/>
            <family val="2"/>
            <scheme val="minor"/>
          </rPr>
          <t xml:space="preserve"> "Si"</t>
        </r>
        <r>
          <rPr>
            <sz val="11"/>
            <color theme="1"/>
            <rFont val="Calibri"/>
            <family val="2"/>
            <scheme val="minor"/>
          </rPr>
          <t>,  
Además selecionar</t>
        </r>
        <r>
          <rPr>
            <b/>
            <sz val="11"/>
            <color theme="1"/>
            <rFont val="Calibri"/>
            <family val="2"/>
            <scheme val="minor"/>
          </rPr>
          <t xml:space="preserve"> Ingreso</t>
        </r>
        <r>
          <rPr>
            <sz val="11"/>
            <color theme="1"/>
            <rFont val="Calibri"/>
            <family val="2"/>
            <scheme val="minor"/>
          </rPr>
          <t xml:space="preserve"> en el campo Estado, 
y 
haber seleccionado el </t>
        </r>
        <r>
          <rPr>
            <b/>
            <sz val="11"/>
            <color theme="1"/>
            <rFont val="Calibri"/>
            <family val="2"/>
            <scheme val="minor"/>
          </rPr>
          <t>Tipo de Estrategia</t>
        </r>
        <r>
          <rPr>
            <sz val="11"/>
            <color theme="1"/>
            <rFont val="Calibri"/>
            <family val="2"/>
            <scheme val="minor"/>
          </rPr>
          <t xml:space="preserve"> que corresponda
Tipo de Establecimiento
Cesfam,Cgu,Cgr,Crs,Cdt,Psr,Cosam, Cecosf y Hospitales comunitarios.</t>
        </r>
      </text>
    </comment>
    <comment ref="B38" authorId="0"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Traumatismo Encéfalo Craneano (TEC)</t>
        </r>
        <r>
          <rPr>
            <sz val="11"/>
            <color theme="1"/>
            <rFont val="Calibri"/>
            <family val="2"/>
            <scheme val="minor"/>
          </rPr>
          <t xml:space="preserve">
En el campo  </t>
        </r>
        <r>
          <rPr>
            <b/>
            <sz val="11"/>
            <color theme="1"/>
            <rFont val="Calibri"/>
            <family val="2"/>
            <scheme val="minor"/>
          </rPr>
          <t xml:space="preserve">"¿Presenta Traumatismo Encéfalo Craneano (TEC)? " </t>
        </r>
        <r>
          <rPr>
            <sz val="11"/>
            <color theme="1"/>
            <rFont val="Calibri"/>
            <family val="2"/>
            <scheme val="minor"/>
          </rPr>
          <t xml:space="preserve">
debe seleccionar </t>
        </r>
        <r>
          <rPr>
            <b/>
            <sz val="11"/>
            <color theme="1"/>
            <rFont val="Calibri"/>
            <family val="2"/>
            <scheme val="minor"/>
          </rPr>
          <t>"Si"</t>
        </r>
        <r>
          <rPr>
            <sz val="11"/>
            <color theme="1"/>
            <rFont val="Calibri"/>
            <family val="2"/>
            <scheme val="minor"/>
          </rPr>
          <t xml:space="preserve">,  
Además selecionar </t>
        </r>
        <r>
          <rPr>
            <b/>
            <sz val="11"/>
            <color theme="1"/>
            <rFont val="Calibri"/>
            <family val="2"/>
            <scheme val="minor"/>
          </rPr>
          <t>Ingreso</t>
        </r>
        <r>
          <rPr>
            <sz val="11"/>
            <color theme="1"/>
            <rFont val="Calibri"/>
            <family val="2"/>
            <scheme val="minor"/>
          </rPr>
          <t xml:space="preserve"> en el campo Estado, 
y 
haber seleccionado el </t>
        </r>
        <r>
          <rPr>
            <b/>
            <sz val="11"/>
            <color theme="1"/>
            <rFont val="Calibri"/>
            <family val="2"/>
            <scheme val="minor"/>
          </rPr>
          <t>Tipo de Estrategia</t>
        </r>
        <r>
          <rPr>
            <sz val="11"/>
            <color theme="1"/>
            <rFont val="Calibri"/>
            <family val="2"/>
            <scheme val="minor"/>
          </rPr>
          <t xml:space="preserve"> que corresponda
Tipo de Establecimiento
Cesfam,Cgu,Cgr,Crs,Cdt,Psr,Cosam, Cecosf y Hospitales comunitarios.</t>
        </r>
      </text>
    </comment>
    <comment ref="B39" authorId="0"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t>
        </r>
        <r>
          <rPr>
            <b/>
            <sz val="11"/>
            <color theme="1"/>
            <rFont val="Calibri"/>
            <family val="2"/>
            <scheme val="minor"/>
          </rPr>
          <t xml:space="preserve"> Lesión Medular</t>
        </r>
        <r>
          <rPr>
            <sz val="11"/>
            <color theme="1"/>
            <rFont val="Calibri"/>
            <family val="2"/>
            <scheme val="minor"/>
          </rPr>
          <t xml:space="preserve">
En el campo  </t>
        </r>
        <r>
          <rPr>
            <b/>
            <sz val="11"/>
            <color theme="1"/>
            <rFont val="Calibri"/>
            <family val="2"/>
            <scheme val="minor"/>
          </rPr>
          <t xml:space="preserve">"¿Presenta Lesión Medular? " </t>
        </r>
        <r>
          <rPr>
            <sz val="11"/>
            <color theme="1"/>
            <rFont val="Calibri"/>
            <family val="2"/>
            <scheme val="minor"/>
          </rPr>
          <t xml:space="preserve">
debe seleccionar </t>
        </r>
        <r>
          <rPr>
            <b/>
            <sz val="11"/>
            <color theme="1"/>
            <rFont val="Calibri"/>
            <family val="2"/>
            <scheme val="minor"/>
          </rPr>
          <t>"Si"</t>
        </r>
        <r>
          <rPr>
            <sz val="11"/>
            <color theme="1"/>
            <rFont val="Calibri"/>
            <family val="2"/>
            <scheme val="minor"/>
          </rPr>
          <t xml:space="preserve">,  
Además selecionar </t>
        </r>
        <r>
          <rPr>
            <b/>
            <sz val="11"/>
            <color theme="1"/>
            <rFont val="Calibri"/>
            <family val="2"/>
            <scheme val="minor"/>
          </rPr>
          <t>Ingreso</t>
        </r>
        <r>
          <rPr>
            <sz val="11"/>
            <color theme="1"/>
            <rFont val="Calibri"/>
            <family val="2"/>
            <scheme val="minor"/>
          </rPr>
          <t xml:space="preserve"> en el campo Estado, 
y 
haber seleccionado el </t>
        </r>
        <r>
          <rPr>
            <b/>
            <sz val="11"/>
            <color theme="1"/>
            <rFont val="Calibri"/>
            <family val="2"/>
            <scheme val="minor"/>
          </rPr>
          <t>Tipo de Estrategia</t>
        </r>
        <r>
          <rPr>
            <sz val="11"/>
            <color theme="1"/>
            <rFont val="Calibri"/>
            <family val="2"/>
            <scheme val="minor"/>
          </rPr>
          <t xml:space="preserve"> que corresponda
Tipo de Establecimiento
Cesfam,Cgu,Cgr,Crs,Cdt,Psr,Cosam, Cecosf y Hospitales comunitarios.</t>
        </r>
      </text>
    </comment>
    <comment ref="B40" authorId="0"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Enfermedad de Parkinson</t>
        </r>
        <r>
          <rPr>
            <sz val="11"/>
            <color theme="1"/>
            <rFont val="Calibri"/>
            <family val="2"/>
            <scheme val="minor"/>
          </rPr>
          <t xml:space="preserve">
En el campo  </t>
        </r>
        <r>
          <rPr>
            <b/>
            <sz val="11"/>
            <color theme="1"/>
            <rFont val="Calibri"/>
            <family val="2"/>
            <scheme val="minor"/>
          </rPr>
          <t xml:space="preserve">"¿Presenta Enfermedad de Parkinson? " </t>
        </r>
        <r>
          <rPr>
            <sz val="11"/>
            <color theme="1"/>
            <rFont val="Calibri"/>
            <family val="2"/>
            <scheme val="minor"/>
          </rPr>
          <t xml:space="preserve">
debe seleccionar </t>
        </r>
        <r>
          <rPr>
            <b/>
            <sz val="11"/>
            <color theme="1"/>
            <rFont val="Calibri"/>
            <family val="2"/>
            <scheme val="minor"/>
          </rPr>
          <t>"Si"</t>
        </r>
        <r>
          <rPr>
            <sz val="11"/>
            <color theme="1"/>
            <rFont val="Calibri"/>
            <family val="2"/>
            <scheme val="minor"/>
          </rPr>
          <t>,  
Además selecionar</t>
        </r>
        <r>
          <rPr>
            <b/>
            <sz val="11"/>
            <color theme="1"/>
            <rFont val="Calibri"/>
            <family val="2"/>
            <scheme val="minor"/>
          </rPr>
          <t xml:space="preserve"> Ingreso</t>
        </r>
        <r>
          <rPr>
            <sz val="11"/>
            <color theme="1"/>
            <rFont val="Calibri"/>
            <family val="2"/>
            <scheme val="minor"/>
          </rPr>
          <t xml:space="preserve"> en el campo Estado, 
y 
haber seleccionado el </t>
        </r>
        <r>
          <rPr>
            <b/>
            <sz val="11"/>
            <color theme="1"/>
            <rFont val="Calibri"/>
            <family val="2"/>
            <scheme val="minor"/>
          </rPr>
          <t>Tipo de Estrategia</t>
        </r>
        <r>
          <rPr>
            <sz val="11"/>
            <color theme="1"/>
            <rFont val="Calibri"/>
            <family val="2"/>
            <scheme val="minor"/>
          </rPr>
          <t xml:space="preserve"> que corresponda
Tipo de Establecimiento
Cesfam,Cgu,Cgr,Crs,Cdt,Psr,Cosam, Cecosf y Hospitales comunitarios.</t>
        </r>
      </text>
    </comment>
    <comment ref="B41" authorId="0"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Enfermedades Neuromusculares</t>
        </r>
        <r>
          <rPr>
            <sz val="11"/>
            <color theme="1"/>
            <rFont val="Calibri"/>
            <family val="2"/>
            <scheme val="minor"/>
          </rPr>
          <t xml:space="preserve">
En el campo  </t>
        </r>
        <r>
          <rPr>
            <b/>
            <sz val="11"/>
            <color theme="1"/>
            <rFont val="Calibri"/>
            <family val="2"/>
            <scheme val="minor"/>
          </rPr>
          <t xml:space="preserve">"¿Presenta Enfermedades Neuromusculares? " </t>
        </r>
        <r>
          <rPr>
            <sz val="11"/>
            <color theme="1"/>
            <rFont val="Calibri"/>
            <family val="2"/>
            <scheme val="minor"/>
          </rPr>
          <t xml:space="preserve">
debe seleccionar </t>
        </r>
        <r>
          <rPr>
            <b/>
            <sz val="11"/>
            <color theme="1"/>
            <rFont val="Calibri"/>
            <family val="2"/>
            <scheme val="minor"/>
          </rPr>
          <t>"Si"</t>
        </r>
        <r>
          <rPr>
            <sz val="11"/>
            <color theme="1"/>
            <rFont val="Calibri"/>
            <family val="2"/>
            <scheme val="minor"/>
          </rPr>
          <t xml:space="preserve">,  
Además selecionar </t>
        </r>
        <r>
          <rPr>
            <b/>
            <sz val="11"/>
            <color theme="1"/>
            <rFont val="Calibri"/>
            <family val="2"/>
            <scheme val="minor"/>
          </rPr>
          <t>Ingreso</t>
        </r>
        <r>
          <rPr>
            <sz val="11"/>
            <color theme="1"/>
            <rFont val="Calibri"/>
            <family val="2"/>
            <scheme val="minor"/>
          </rPr>
          <t xml:space="preserve"> en el campo Estado, 
y 
haber seleccionado el </t>
        </r>
        <r>
          <rPr>
            <b/>
            <sz val="11"/>
            <color theme="1"/>
            <rFont val="Calibri"/>
            <family val="2"/>
            <scheme val="minor"/>
          </rPr>
          <t>Tipo de Estrategia</t>
        </r>
        <r>
          <rPr>
            <sz val="11"/>
            <color theme="1"/>
            <rFont val="Calibri"/>
            <family val="2"/>
            <scheme val="minor"/>
          </rPr>
          <t xml:space="preserve"> que corresponda
Tipo de Establecimiento
Cesfam,Cgu,Cgr,Crs,Cdt,Psr,Cosam, Cecosf y Hospitales comunitarios.</t>
        </r>
      </text>
    </comment>
    <comment ref="B42" authorId="0"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t>
        </r>
        <r>
          <rPr>
            <b/>
            <sz val="11"/>
            <color theme="1"/>
            <rFont val="Calibri"/>
            <family val="2"/>
            <scheme val="minor"/>
          </rPr>
          <t xml:space="preserve"> 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Alteraciones en el Desarrollo Psicomotor</t>
        </r>
        <r>
          <rPr>
            <sz val="11"/>
            <color theme="1"/>
            <rFont val="Calibri"/>
            <family val="2"/>
            <scheme val="minor"/>
          </rPr>
          <t xml:space="preserve">
En el campo  </t>
        </r>
        <r>
          <rPr>
            <b/>
            <sz val="11"/>
            <color theme="1"/>
            <rFont val="Calibri"/>
            <family val="2"/>
            <scheme val="minor"/>
          </rPr>
          <t xml:space="preserve">"¿Presenta Alteraciones en el Desarrollo Psicomotor? " </t>
        </r>
        <r>
          <rPr>
            <sz val="11"/>
            <color theme="1"/>
            <rFont val="Calibri"/>
            <family val="2"/>
            <scheme val="minor"/>
          </rPr>
          <t xml:space="preserve">
debe seleccionar</t>
        </r>
        <r>
          <rPr>
            <b/>
            <sz val="11"/>
            <color theme="1"/>
            <rFont val="Calibri"/>
            <family val="2"/>
            <scheme val="minor"/>
          </rPr>
          <t xml:space="preserve"> "Si"</t>
        </r>
        <r>
          <rPr>
            <sz val="11"/>
            <color theme="1"/>
            <rFont val="Calibri"/>
            <family val="2"/>
            <scheme val="minor"/>
          </rPr>
          <t xml:space="preserve">,  
Además selecionar </t>
        </r>
        <r>
          <rPr>
            <b/>
            <sz val="11"/>
            <color theme="1"/>
            <rFont val="Calibri"/>
            <family val="2"/>
            <scheme val="minor"/>
          </rPr>
          <t>Ingreso</t>
        </r>
        <r>
          <rPr>
            <sz val="11"/>
            <color theme="1"/>
            <rFont val="Calibri"/>
            <family val="2"/>
            <scheme val="minor"/>
          </rPr>
          <t xml:space="preserve"> en el campo Estado, 
y 
haber seleccionado el </t>
        </r>
        <r>
          <rPr>
            <b/>
            <sz val="11"/>
            <color theme="1"/>
            <rFont val="Calibri"/>
            <family val="2"/>
            <scheme val="minor"/>
          </rPr>
          <t xml:space="preserve">Tipo de Estrategia </t>
        </r>
        <r>
          <rPr>
            <sz val="11"/>
            <color theme="1"/>
            <rFont val="Calibri"/>
            <family val="2"/>
            <scheme val="minor"/>
          </rPr>
          <t xml:space="preserve">que corresponda
Tipo de Establecimiento
Cesfam,Cgu,Cgr,Crs,Cdt,Psr,Cosam, Cecosf y Hospitales comunitarios.
</t>
        </r>
      </text>
    </comment>
    <comment ref="B43" authorId="0" shapeId="0">
      <text>
        <r>
          <rPr>
            <sz val="11"/>
            <color theme="1"/>
            <rFont val="Calibri"/>
            <family val="2"/>
            <scheme val="minor"/>
          </rPr>
          <t>Este dato aparecerá  luego de que en la atención  registrada en</t>
        </r>
        <r>
          <rPr>
            <b/>
            <sz val="11"/>
            <color theme="1"/>
            <rFont val="Calibri"/>
            <family val="2"/>
            <scheme val="minor"/>
          </rPr>
          <t xml:space="preserve"> 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Disrafias Espinales</t>
        </r>
        <r>
          <rPr>
            <sz val="11"/>
            <color theme="1"/>
            <rFont val="Calibri"/>
            <family val="2"/>
            <scheme val="minor"/>
          </rPr>
          <t xml:space="preserve">
En el campo </t>
        </r>
        <r>
          <rPr>
            <b/>
            <sz val="11"/>
            <color theme="1"/>
            <rFont val="Calibri"/>
            <family val="2"/>
            <scheme val="minor"/>
          </rPr>
          <t xml:space="preserve"> "¿Presenta Disrafias Espinales? " </t>
        </r>
        <r>
          <rPr>
            <sz val="11"/>
            <color theme="1"/>
            <rFont val="Calibri"/>
            <family val="2"/>
            <scheme val="minor"/>
          </rPr>
          <t xml:space="preserve">
debe seleccionar </t>
        </r>
        <r>
          <rPr>
            <b/>
            <sz val="11"/>
            <color theme="1"/>
            <rFont val="Calibri"/>
            <family val="2"/>
            <scheme val="minor"/>
          </rPr>
          <t>"Si"</t>
        </r>
        <r>
          <rPr>
            <sz val="11"/>
            <color theme="1"/>
            <rFont val="Calibri"/>
            <family val="2"/>
            <scheme val="minor"/>
          </rPr>
          <t>,  
Además selecionar</t>
        </r>
        <r>
          <rPr>
            <b/>
            <sz val="11"/>
            <color theme="1"/>
            <rFont val="Calibri"/>
            <family val="2"/>
            <scheme val="minor"/>
          </rPr>
          <t xml:space="preserve"> Ingreso</t>
        </r>
        <r>
          <rPr>
            <sz val="11"/>
            <color theme="1"/>
            <rFont val="Calibri"/>
            <family val="2"/>
            <scheme val="minor"/>
          </rPr>
          <t xml:space="preserve"> en el campo Estado, 
y 
haber seleccionado el </t>
        </r>
        <r>
          <rPr>
            <b/>
            <sz val="11"/>
            <color theme="1"/>
            <rFont val="Calibri"/>
            <family val="2"/>
            <scheme val="minor"/>
          </rPr>
          <t>Tipo de Estrategia</t>
        </r>
        <r>
          <rPr>
            <sz val="11"/>
            <color theme="1"/>
            <rFont val="Calibri"/>
            <family val="2"/>
            <scheme val="minor"/>
          </rPr>
          <t xml:space="preserve"> que corresponda
Tipo de Establecimiento
Cesfam,Cgu,Cgr,Crs,Cdt,Psr,Cosam, Cecosf y Hospitales comunitarios.</t>
        </r>
      </text>
    </comment>
    <comment ref="B44" authorId="0"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Trastorno del Neurodesarrollo</t>
        </r>
        <r>
          <rPr>
            <sz val="11"/>
            <color theme="1"/>
            <rFont val="Calibri"/>
            <family val="2"/>
            <scheme val="minor"/>
          </rPr>
          <t xml:space="preserve">
En el campo  </t>
        </r>
        <r>
          <rPr>
            <b/>
            <sz val="11"/>
            <color theme="1"/>
            <rFont val="Calibri"/>
            <family val="2"/>
            <scheme val="minor"/>
          </rPr>
          <t>"¿Presenta Trastorno del Neurodesarrollo? "</t>
        </r>
        <r>
          <rPr>
            <sz val="11"/>
            <color theme="1"/>
            <rFont val="Calibri"/>
            <family val="2"/>
            <scheme val="minor"/>
          </rPr>
          <t xml:space="preserve"> 
debe seleccionar </t>
        </r>
        <r>
          <rPr>
            <b/>
            <sz val="11"/>
            <color theme="1"/>
            <rFont val="Calibri"/>
            <family val="2"/>
            <scheme val="minor"/>
          </rPr>
          <t>"Si"</t>
        </r>
        <r>
          <rPr>
            <sz val="11"/>
            <color theme="1"/>
            <rFont val="Calibri"/>
            <family val="2"/>
            <scheme val="minor"/>
          </rPr>
          <t>,  
Además selecionar</t>
        </r>
        <r>
          <rPr>
            <b/>
            <sz val="11"/>
            <color theme="1"/>
            <rFont val="Calibri"/>
            <family val="2"/>
            <scheme val="minor"/>
          </rPr>
          <t xml:space="preserve"> Ingreso</t>
        </r>
        <r>
          <rPr>
            <sz val="11"/>
            <color theme="1"/>
            <rFont val="Calibri"/>
            <family val="2"/>
            <scheme val="minor"/>
          </rPr>
          <t xml:space="preserve"> en el campo Estado, 
y 
haber seleccionado el Tipo de Estrategia que corresponda
Tipo de Establecimiento
Cesfam,Cgu,Cgr,Crs,Cdt,Psr,Cosam, Cecosf y Hospitales comunitarios.</t>
        </r>
      </text>
    </comment>
    <comment ref="B45" authorId="0" shapeId="0">
      <text>
        <r>
          <rPr>
            <sz val="9"/>
            <color theme="1"/>
            <rFont val="Tahoma"/>
            <family val="2"/>
          </rPr>
          <t xml:space="preserve">Este dato aparecerá  luego de que en la atención  registrada en </t>
        </r>
        <r>
          <rPr>
            <b/>
            <sz val="9"/>
            <color theme="1"/>
            <rFont val="Tahoma"/>
            <family val="2"/>
          </rPr>
          <t>módulo Box, Pacientes Citados</t>
        </r>
        <r>
          <rPr>
            <sz val="9"/>
            <color theme="1"/>
            <rFont val="Tahoma"/>
            <family val="2"/>
          </rPr>
          <t xml:space="preserve"> o desde </t>
        </r>
        <r>
          <rPr>
            <b/>
            <sz val="9"/>
            <color theme="1"/>
            <rFont val="Tahoma"/>
            <family val="2"/>
          </rPr>
          <t>Agregar documentos a una atención</t>
        </r>
        <r>
          <rPr>
            <sz val="9"/>
            <color theme="1"/>
            <rFont val="Tahoma"/>
            <family val="2"/>
          </rPr>
          <t xml:space="preserve">, el profesional registre lo siguiente:
En el  </t>
        </r>
        <r>
          <rPr>
            <b/>
            <sz val="9"/>
            <color theme="1"/>
            <rFont val="Tahoma"/>
            <family val="2"/>
          </rPr>
          <t>Formulario Control en Sala de Rehabilitación Física e Integral:</t>
        </r>
        <r>
          <rPr>
            <sz val="9"/>
            <color theme="1"/>
            <rFont val="Tahoma"/>
            <family val="2"/>
          </rPr>
          <t xml:space="preserve">
En el titulo </t>
        </r>
        <r>
          <rPr>
            <b/>
            <sz val="9"/>
            <color theme="1"/>
            <rFont val="Tahoma"/>
            <family val="2"/>
          </rPr>
          <t>Amputación</t>
        </r>
        <r>
          <rPr>
            <sz val="9"/>
            <color theme="1"/>
            <rFont val="Tahoma"/>
            <family val="2"/>
          </rPr>
          <t xml:space="preserve">
En el campo  "</t>
        </r>
        <r>
          <rPr>
            <b/>
            <sz val="9"/>
            <color theme="1"/>
            <rFont val="Tahoma"/>
            <family val="2"/>
          </rPr>
          <t>¿Presenta Amputación?</t>
        </r>
        <r>
          <rPr>
            <sz val="9"/>
            <color theme="1"/>
            <rFont val="Tahoma"/>
            <family val="2"/>
          </rPr>
          <t xml:space="preserve"> " 
debe seleccionar </t>
        </r>
        <r>
          <rPr>
            <b/>
            <sz val="9"/>
            <color theme="1"/>
            <rFont val="Tahoma"/>
            <family val="2"/>
          </rPr>
          <t>"Si"</t>
        </r>
        <r>
          <rPr>
            <sz val="9"/>
            <color theme="1"/>
            <rFont val="Tahoma"/>
            <family val="2"/>
          </rPr>
          <t xml:space="preserve">,  
Además selecionar </t>
        </r>
        <r>
          <rPr>
            <b/>
            <sz val="9"/>
            <color theme="1"/>
            <rFont val="Tahoma"/>
            <family val="2"/>
          </rPr>
          <t>Ingreso</t>
        </r>
        <r>
          <rPr>
            <sz val="9"/>
            <color theme="1"/>
            <rFont val="Tahoma"/>
            <family val="2"/>
          </rPr>
          <t xml:space="preserve"> en el campo Estado, 
y 
haber seleccionado el </t>
        </r>
        <r>
          <rPr>
            <b/>
            <sz val="9"/>
            <color theme="1"/>
            <rFont val="Tahoma"/>
            <family val="2"/>
          </rPr>
          <t>Tipo de Estrategia</t>
        </r>
        <r>
          <rPr>
            <sz val="9"/>
            <color theme="1"/>
            <rFont val="Tahoma"/>
            <family val="2"/>
          </rPr>
          <t xml:space="preserve"> que corresponda
Tipo de Establecimiento
Cesfam,Cgu,Cgr,Crs,Cdt,Psr,Cosam, Cecosf y Hospitales comunitarios.</t>
        </r>
        <r>
          <rPr>
            <sz val="11"/>
            <color theme="1"/>
            <rFont val="Calibri"/>
            <family val="2"/>
            <scheme val="minor"/>
          </rPr>
          <t xml:space="preserve">
</t>
        </r>
      </text>
    </comment>
    <comment ref="B46" authorId="0" shapeId="0">
      <text>
        <r>
          <rPr>
            <sz val="9"/>
            <color indexed="81"/>
            <rFont val="Tahoma"/>
            <family val="2"/>
          </rPr>
          <t xml:space="preserve">Este dato aparecerá  luego de que en la atención  registrada en </t>
        </r>
        <r>
          <rPr>
            <b/>
            <sz val="9"/>
            <color indexed="81"/>
            <rFont val="Tahoma"/>
            <family val="2"/>
          </rPr>
          <t>módulo Box, Pacientes Citados</t>
        </r>
        <r>
          <rPr>
            <sz val="9"/>
            <color indexed="81"/>
            <rFont val="Tahoma"/>
            <family val="2"/>
          </rPr>
          <t xml:space="preserve"> o desde </t>
        </r>
        <r>
          <rPr>
            <b/>
            <sz val="9"/>
            <color indexed="81"/>
            <rFont val="Tahoma"/>
            <family val="2"/>
          </rPr>
          <t>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el titulo </t>
        </r>
        <r>
          <rPr>
            <b/>
            <sz val="9"/>
            <color indexed="81"/>
            <rFont val="Tahoma"/>
            <family val="2"/>
          </rPr>
          <t>Quemados</t>
        </r>
        <r>
          <rPr>
            <sz val="9"/>
            <color indexed="81"/>
            <rFont val="Tahoma"/>
            <family val="2"/>
          </rPr>
          <t xml:space="preserve">
En el campo  "</t>
        </r>
        <r>
          <rPr>
            <b/>
            <sz val="9"/>
            <color indexed="81"/>
            <rFont val="Tahoma"/>
            <family val="2"/>
          </rPr>
          <t>¿Presenta Quemaduras?</t>
        </r>
        <r>
          <rPr>
            <sz val="9"/>
            <color indexed="81"/>
            <rFont val="Tahoma"/>
            <family val="2"/>
          </rPr>
          <t xml:space="preserve"> " 
debe seleccionar</t>
        </r>
        <r>
          <rPr>
            <b/>
            <sz val="9"/>
            <color indexed="81"/>
            <rFont val="Tahoma"/>
            <family val="2"/>
          </rPr>
          <t xml:space="preserve"> "Si"</t>
        </r>
        <r>
          <rPr>
            <sz val="9"/>
            <color indexed="81"/>
            <rFont val="Tahoma"/>
            <family val="2"/>
          </rPr>
          <t xml:space="preserve">,  
Además selecionar </t>
        </r>
        <r>
          <rPr>
            <b/>
            <sz val="9"/>
            <color indexed="81"/>
            <rFont val="Tahoma"/>
            <family val="2"/>
          </rPr>
          <t>Ingreso</t>
        </r>
        <r>
          <rPr>
            <sz val="9"/>
            <color indexed="81"/>
            <rFont val="Tahoma"/>
            <family val="2"/>
          </rPr>
          <t xml:space="preserve"> en el campo Estado, 
y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
</t>
        </r>
      </text>
    </comment>
    <comment ref="B47" authorId="0"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COVID-19</t>
        </r>
        <r>
          <rPr>
            <sz val="11"/>
            <color theme="1"/>
            <rFont val="Calibri"/>
            <family val="2"/>
            <scheme val="minor"/>
          </rPr>
          <t xml:space="preserve">
En el campo  </t>
        </r>
        <r>
          <rPr>
            <b/>
            <sz val="11"/>
            <color theme="1"/>
            <rFont val="Calibri"/>
            <family val="2"/>
            <scheme val="minor"/>
          </rPr>
          <t xml:space="preserve">"¿Presenta COVID-19? " </t>
        </r>
        <r>
          <rPr>
            <sz val="11"/>
            <color theme="1"/>
            <rFont val="Calibri"/>
            <family val="2"/>
            <scheme val="minor"/>
          </rPr>
          <t xml:space="preserve">
debe seleccionar </t>
        </r>
        <r>
          <rPr>
            <b/>
            <sz val="11"/>
            <color theme="1"/>
            <rFont val="Calibri"/>
            <family val="2"/>
            <scheme val="minor"/>
          </rPr>
          <t>"Si"</t>
        </r>
        <r>
          <rPr>
            <sz val="11"/>
            <color theme="1"/>
            <rFont val="Calibri"/>
            <family val="2"/>
            <scheme val="minor"/>
          </rPr>
          <t>,  
Además selecionar</t>
        </r>
        <r>
          <rPr>
            <b/>
            <sz val="11"/>
            <color theme="1"/>
            <rFont val="Calibri"/>
            <family val="2"/>
            <scheme val="minor"/>
          </rPr>
          <t xml:space="preserve"> Ingreso</t>
        </r>
        <r>
          <rPr>
            <sz val="11"/>
            <color theme="1"/>
            <rFont val="Calibri"/>
            <family val="2"/>
            <scheme val="minor"/>
          </rPr>
          <t xml:space="preserve"> en el campo Estado, 
y 
haber seleccionado el </t>
        </r>
        <r>
          <rPr>
            <b/>
            <sz val="11"/>
            <color theme="1"/>
            <rFont val="Calibri"/>
            <family val="2"/>
            <scheme val="minor"/>
          </rPr>
          <t>Tipo de Estrategia</t>
        </r>
        <r>
          <rPr>
            <sz val="11"/>
            <color theme="1"/>
            <rFont val="Calibri"/>
            <family val="2"/>
            <scheme val="minor"/>
          </rPr>
          <t xml:space="preserve"> que corresponda
Tipo de Establecimiento
Cesfam,Cgu,Cgr,Crs,Cdt,Psr,Cosam, Cecosf y Hospitales comunitarios.
</t>
        </r>
      </text>
    </comment>
    <comment ref="B48" authorId="0" shapeId="0">
      <text>
        <r>
          <rPr>
            <sz val="9"/>
            <color indexed="81"/>
            <rFont val="Tahoma"/>
            <family val="2"/>
          </rPr>
          <t xml:space="preserve">Este dato aparecerá  luego de que en la atención  </t>
        </r>
        <r>
          <rPr>
            <b/>
            <sz val="9"/>
            <color indexed="81"/>
            <rFont val="Tahoma"/>
            <family val="2"/>
          </rPr>
          <t>registrada en módulo Box, Pacientes Citados</t>
        </r>
        <r>
          <rPr>
            <sz val="9"/>
            <color indexed="81"/>
            <rFont val="Tahoma"/>
            <family val="2"/>
          </rPr>
          <t xml:space="preserve"> o desde </t>
        </r>
        <r>
          <rPr>
            <b/>
            <sz val="9"/>
            <color indexed="81"/>
            <rFont val="Tahoma"/>
            <family val="2"/>
          </rPr>
          <t>Agregar documentos a una atención</t>
        </r>
        <r>
          <rPr>
            <sz val="9"/>
            <color indexed="81"/>
            <rFont val="Tahoma"/>
            <family val="2"/>
          </rPr>
          <t xml:space="preserve">, el profesional registre lo siguiente:
En el  </t>
        </r>
        <r>
          <rPr>
            <b/>
            <sz val="9"/>
            <color indexed="81"/>
            <rFont val="Tahoma"/>
            <family val="2"/>
          </rPr>
          <t>Formulario Control en Sala de Rehabilitación Física e Integral:</t>
        </r>
        <r>
          <rPr>
            <sz val="9"/>
            <color indexed="81"/>
            <rFont val="Tahoma"/>
            <family val="2"/>
          </rPr>
          <t xml:space="preserve">
En el campo </t>
        </r>
        <r>
          <rPr>
            <b/>
            <sz val="9"/>
            <color indexed="81"/>
            <rFont val="Tahoma"/>
            <family val="2"/>
          </rPr>
          <t>"¿Otros problemas de compromiso físico?"</t>
        </r>
        <r>
          <rPr>
            <sz val="9"/>
            <color indexed="81"/>
            <rFont val="Tahoma"/>
            <family val="2"/>
          </rPr>
          <t xml:space="preserve"> 
debe seleccionar </t>
        </r>
        <r>
          <rPr>
            <b/>
            <sz val="9"/>
            <color indexed="81"/>
            <rFont val="Tahoma"/>
            <family val="2"/>
          </rPr>
          <t>"Si"</t>
        </r>
        <r>
          <rPr>
            <sz val="9"/>
            <color indexed="81"/>
            <rFont val="Tahoma"/>
            <family val="2"/>
          </rPr>
          <t>,  
tener registrado</t>
        </r>
        <r>
          <rPr>
            <b/>
            <sz val="9"/>
            <color indexed="81"/>
            <rFont val="Tahoma"/>
            <family val="2"/>
          </rPr>
          <t xml:space="preserve"> Ingreso </t>
        </r>
        <r>
          <rPr>
            <sz val="9"/>
            <color indexed="81"/>
            <rFont val="Tahoma"/>
            <family val="2"/>
          </rPr>
          <t xml:space="preserve">en el campo estado, 
y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t>
        </r>
      </text>
    </comment>
    <comment ref="A49" authorId="6" shapeId="0">
      <text>
        <r>
          <rPr>
            <sz val="9"/>
            <color indexed="81"/>
            <rFont val="Tahoma"/>
            <family val="2"/>
          </rPr>
          <t xml:space="preserve">Este dato aparecerá  luego de que en la atención  registrada en módulo </t>
        </r>
        <r>
          <rPr>
            <b/>
            <sz val="9"/>
            <color indexed="81"/>
            <rFont val="Tahoma"/>
            <family val="2"/>
          </rPr>
          <t>Box, Pacientes Citados o desde Agregar documentos a una atención</t>
        </r>
        <r>
          <rPr>
            <sz val="9"/>
            <color indexed="81"/>
            <rFont val="Tahoma"/>
            <family val="2"/>
          </rPr>
          <t xml:space="preserve">, el profesional registre lo siguiente:
En el  Formulario </t>
        </r>
        <r>
          <rPr>
            <b/>
            <sz val="9"/>
            <color indexed="81"/>
            <rFont val="Tahoma"/>
            <family val="2"/>
          </rPr>
          <t xml:space="preserve">Control en Sala de Rehabilitación Física e Integral:
</t>
        </r>
        <r>
          <rPr>
            <sz val="9"/>
            <color indexed="81"/>
            <rFont val="Tahoma"/>
            <family val="2"/>
          </rPr>
          <t xml:space="preserve">
En El Titulo </t>
        </r>
        <r>
          <rPr>
            <b/>
            <sz val="9"/>
            <color indexed="81"/>
            <rFont val="Tahoma"/>
            <family val="2"/>
          </rPr>
          <t>Condición Sensorial Visual</t>
        </r>
        <r>
          <rPr>
            <sz val="9"/>
            <color indexed="81"/>
            <rFont val="Tahoma"/>
            <family val="2"/>
          </rPr>
          <t xml:space="preserve">
En el campo de "</t>
        </r>
        <r>
          <rPr>
            <b/>
            <sz val="9"/>
            <color indexed="81"/>
            <rFont val="Tahoma"/>
            <family val="2"/>
          </rPr>
          <t xml:space="preserve">¿ Presenta problemas sensoriales Visuales ?" </t>
        </r>
        <r>
          <rPr>
            <sz val="9"/>
            <color indexed="81"/>
            <rFont val="Tahoma"/>
            <family val="2"/>
          </rPr>
          <t xml:space="preserve">
debe seleccionar</t>
        </r>
        <r>
          <rPr>
            <b/>
            <sz val="9"/>
            <color indexed="81"/>
            <rFont val="Tahoma"/>
            <family val="2"/>
          </rPr>
          <t xml:space="preserve"> "Si",  </t>
        </r>
        <r>
          <rPr>
            <sz val="9"/>
            <color indexed="81"/>
            <rFont val="Tahoma"/>
            <family val="2"/>
          </rPr>
          <t xml:space="preserve">
tener registrado</t>
        </r>
        <r>
          <rPr>
            <b/>
            <sz val="9"/>
            <color indexed="81"/>
            <rFont val="Tahoma"/>
            <family val="2"/>
          </rPr>
          <t xml:space="preserve"> Ingreso </t>
        </r>
        <r>
          <rPr>
            <sz val="9"/>
            <color indexed="81"/>
            <rFont val="Tahoma"/>
            <family val="2"/>
          </rPr>
          <t xml:space="preserve">en el campo </t>
        </r>
        <r>
          <rPr>
            <b/>
            <sz val="9"/>
            <color indexed="81"/>
            <rFont val="Tahoma"/>
            <family val="2"/>
          </rPr>
          <t xml:space="preserve">estado, </t>
        </r>
        <r>
          <rPr>
            <sz val="9"/>
            <color indexed="81"/>
            <rFont val="Tahoma"/>
            <family val="2"/>
          </rPr>
          <t xml:space="preserve">
y Además haber seleccionado el </t>
        </r>
        <r>
          <rPr>
            <b/>
            <sz val="9"/>
            <color indexed="81"/>
            <rFont val="Tahoma"/>
            <family val="2"/>
          </rPr>
          <t xml:space="preserve">Tipo de Estrategia </t>
        </r>
        <r>
          <rPr>
            <sz val="9"/>
            <color indexed="81"/>
            <rFont val="Tahoma"/>
            <family val="2"/>
          </rPr>
          <t xml:space="preserve">que corresponda
</t>
        </r>
        <r>
          <rPr>
            <b/>
            <sz val="9"/>
            <color indexed="81"/>
            <rFont val="Tahoma"/>
            <family val="2"/>
          </rPr>
          <t>Tipo de Establecimiento</t>
        </r>
        <r>
          <rPr>
            <sz val="9"/>
            <color indexed="81"/>
            <rFont val="Tahoma"/>
            <family val="2"/>
          </rPr>
          <t xml:space="preserve">
Cesfam,Cgu,Cgr,Crs,Cdt,Psr,Cosam, Cecosf y Hospitales comunitarios.</t>
        </r>
      </text>
    </comment>
    <comment ref="A50" authorId="6" shapeId="0">
      <text>
        <r>
          <rPr>
            <sz val="9"/>
            <color indexed="81"/>
            <rFont val="Tahoma"/>
            <family val="2"/>
          </rPr>
          <t>Este dato aparecerá  luego de que en la atención  registrada en módulo</t>
        </r>
        <r>
          <rPr>
            <b/>
            <sz val="9"/>
            <color indexed="81"/>
            <rFont val="Tahoma"/>
            <family val="2"/>
          </rPr>
          <t xml:space="preserve"> Box, Pacientes Citados o desde Agregar documentos a una atención</t>
        </r>
        <r>
          <rPr>
            <sz val="9"/>
            <color indexed="81"/>
            <rFont val="Tahoma"/>
            <family val="2"/>
          </rPr>
          <t>, el profesional registre lo siguiente:
En el  Formulario</t>
        </r>
        <r>
          <rPr>
            <b/>
            <sz val="9"/>
            <color indexed="81"/>
            <rFont val="Tahoma"/>
            <family val="2"/>
          </rPr>
          <t xml:space="preserve"> Control en Sala de Rehabilitación Física e Integral:
</t>
        </r>
        <r>
          <rPr>
            <sz val="9"/>
            <color indexed="81"/>
            <rFont val="Tahoma"/>
            <family val="2"/>
          </rPr>
          <t xml:space="preserve">En el Titulo </t>
        </r>
        <r>
          <rPr>
            <b/>
            <sz val="9"/>
            <color indexed="81"/>
            <rFont val="Tahoma"/>
            <family val="2"/>
          </rPr>
          <t>Condición Sensorial Auditivo</t>
        </r>
        <r>
          <rPr>
            <sz val="9"/>
            <color indexed="81"/>
            <rFont val="Tahoma"/>
            <family val="2"/>
          </rPr>
          <t xml:space="preserve">
En el campo de</t>
        </r>
        <r>
          <rPr>
            <b/>
            <sz val="9"/>
            <color indexed="81"/>
            <rFont val="Tahoma"/>
            <family val="2"/>
          </rPr>
          <t xml:space="preserve"> "¿ Presenta problemas sensoriales Auditivos?" 
</t>
        </r>
        <r>
          <rPr>
            <sz val="9"/>
            <color indexed="81"/>
            <rFont val="Tahoma"/>
            <family val="2"/>
          </rPr>
          <t>debe seleccionar</t>
        </r>
        <r>
          <rPr>
            <b/>
            <sz val="9"/>
            <color indexed="81"/>
            <rFont val="Tahoma"/>
            <family val="2"/>
          </rPr>
          <t xml:space="preserve"> "Si",  
</t>
        </r>
        <r>
          <rPr>
            <sz val="9"/>
            <color indexed="81"/>
            <rFont val="Tahoma"/>
            <family val="2"/>
          </rPr>
          <t xml:space="preserve">
tener registrado</t>
        </r>
        <r>
          <rPr>
            <b/>
            <sz val="9"/>
            <color indexed="81"/>
            <rFont val="Tahoma"/>
            <family val="2"/>
          </rPr>
          <t xml:space="preserve"> Ingreso</t>
        </r>
        <r>
          <rPr>
            <sz val="9"/>
            <color indexed="81"/>
            <rFont val="Tahoma"/>
            <family val="2"/>
          </rPr>
          <t xml:space="preserve"> en el campo</t>
        </r>
        <r>
          <rPr>
            <b/>
            <sz val="9"/>
            <color indexed="81"/>
            <rFont val="Tahoma"/>
            <family val="2"/>
          </rPr>
          <t xml:space="preserve"> Estado, </t>
        </r>
        <r>
          <rPr>
            <sz val="9"/>
            <color indexed="81"/>
            <rFont val="Tahoma"/>
            <family val="2"/>
          </rPr>
          <t xml:space="preserve">
Y además haber seleccionado el </t>
        </r>
        <r>
          <rPr>
            <b/>
            <sz val="9"/>
            <color indexed="81"/>
            <rFont val="Tahoma"/>
            <family val="2"/>
          </rPr>
          <t>Tipo de Estrategia</t>
        </r>
        <r>
          <rPr>
            <sz val="9"/>
            <color indexed="81"/>
            <rFont val="Tahoma"/>
            <family val="2"/>
          </rPr>
          <t xml:space="preserve"> que corresponda.
</t>
        </r>
        <r>
          <rPr>
            <b/>
            <sz val="9"/>
            <color indexed="81"/>
            <rFont val="Tahoma"/>
            <family val="2"/>
          </rPr>
          <t>Tipo de Establecimiento</t>
        </r>
        <r>
          <rPr>
            <sz val="9"/>
            <color indexed="81"/>
            <rFont val="Tahoma"/>
            <family val="2"/>
          </rPr>
          <t xml:space="preserve">
Cesfam,Cgu,Cgr,Crs,Cdt,Psr,Cosam, Cecosf y  Hospitales comunitarios.</t>
        </r>
      </text>
    </comment>
    <comment ref="A55" authorId="2" shapeId="0">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t>
        </r>
        <r>
          <rPr>
            <b/>
            <sz val="11"/>
            <color theme="1"/>
            <rFont val="Calibri"/>
            <family val="2"/>
            <scheme val="minor"/>
          </rPr>
          <t xml:space="preserve"> MÉDICO </t>
        </r>
        <r>
          <rPr>
            <sz val="11"/>
            <color theme="1"/>
            <rFont val="Calibri"/>
            <family val="2"/>
            <scheme val="minor"/>
          </rPr>
          <t xml:space="preserve">Registre la actividad:
</t>
        </r>
        <r>
          <rPr>
            <b/>
            <sz val="11"/>
            <color theme="1"/>
            <rFont val="Calibri"/>
            <family val="2"/>
            <scheme val="minor"/>
          </rPr>
          <t>Consulta De Rehabilitación en Sala</t>
        </r>
        <r>
          <rPr>
            <sz val="11"/>
            <color theme="1"/>
            <rFont val="Calibri"/>
            <family val="2"/>
            <scheme val="minor"/>
          </rPr>
          <t xml:space="preserve">
y 
En el</t>
        </r>
        <r>
          <rPr>
            <b/>
            <sz val="11"/>
            <color theme="1"/>
            <rFont val="Calibri"/>
            <family val="2"/>
            <scheme val="minor"/>
          </rPr>
          <t xml:space="preserve"> Formulario Control en Sala de Rehabilitacion Fisica e Integral</t>
        </r>
        <r>
          <rPr>
            <sz val="11"/>
            <color theme="1"/>
            <rFont val="Calibri"/>
            <family val="2"/>
            <scheme val="minor"/>
          </rPr>
          <t xml:space="preserve">,  haber seleccionado el </t>
        </r>
        <r>
          <rPr>
            <b/>
            <sz val="11"/>
            <color theme="1"/>
            <rFont val="Calibri"/>
            <family val="2"/>
            <scheme val="minor"/>
          </rPr>
          <t>Tipo de Estrategia</t>
        </r>
        <r>
          <rPr>
            <sz val="11"/>
            <color theme="1"/>
            <rFont val="Calibri"/>
            <family val="2"/>
            <scheme val="minor"/>
          </rPr>
          <t xml:space="preserve"> y </t>
        </r>
        <r>
          <rPr>
            <b/>
            <sz val="11"/>
            <color theme="1"/>
            <rFont val="Calibri"/>
            <family val="2"/>
            <scheme val="minor"/>
          </rPr>
          <t>Modalidad de Rehabilitación</t>
        </r>
        <r>
          <rPr>
            <sz val="11"/>
            <color theme="1"/>
            <rFont val="Calibri"/>
            <family val="2"/>
            <scheme val="minor"/>
          </rPr>
          <t xml:space="preserve"> que corresponda.  
Tipo de Establecimiento
Cesfam,Cgu,Cgr,Crs,Cdt,Psr,Cosam, Cecosf y Hospitales comunitarios.</t>
        </r>
      </text>
    </comment>
    <comment ref="A56" authorId="2" shapeId="0">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t>
        </r>
        <r>
          <rPr>
            <b/>
            <sz val="11"/>
            <color theme="1"/>
            <rFont val="Calibri"/>
            <family val="2"/>
            <scheme val="minor"/>
          </rPr>
          <t xml:space="preserve"> módulo Box, Pacientes Citados</t>
        </r>
        <r>
          <rPr>
            <sz val="11"/>
            <color theme="1"/>
            <rFont val="Calibri"/>
            <family val="2"/>
            <scheme val="minor"/>
          </rPr>
          <t xml:space="preserve">, el </t>
        </r>
        <r>
          <rPr>
            <b/>
            <sz val="11"/>
            <color theme="1"/>
            <rFont val="Calibri"/>
            <family val="2"/>
            <scheme val="minor"/>
          </rPr>
          <t>KINESIÓLOGO</t>
        </r>
        <r>
          <rPr>
            <sz val="11"/>
            <color theme="1"/>
            <rFont val="Calibri"/>
            <family val="2"/>
            <scheme val="minor"/>
          </rPr>
          <t xml:space="preserve">, registre la actividad:
</t>
        </r>
        <r>
          <rPr>
            <b/>
            <sz val="11"/>
            <color theme="1"/>
            <rFont val="Calibri"/>
            <family val="2"/>
            <scheme val="minor"/>
          </rPr>
          <t>Consulta de Kinesiólogo en Sala de Rehabilitación</t>
        </r>
        <r>
          <rPr>
            <sz val="11"/>
            <color theme="1"/>
            <rFont val="Calibri"/>
            <family val="2"/>
            <scheme val="minor"/>
          </rPr>
          <t xml:space="preserve"> ó
</t>
        </r>
        <r>
          <rPr>
            <b/>
            <sz val="11"/>
            <color theme="1"/>
            <rFont val="Calibri"/>
            <family val="2"/>
            <scheme val="minor"/>
          </rPr>
          <t>Consulta De Rehabilitación en Sala</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haber seleccionado el </t>
        </r>
        <r>
          <rPr>
            <b/>
            <sz val="11"/>
            <color theme="1"/>
            <rFont val="Calibri"/>
            <family val="2"/>
            <scheme val="minor"/>
          </rPr>
          <t>Tipo de Estrategia</t>
        </r>
        <r>
          <rPr>
            <sz val="11"/>
            <color theme="1"/>
            <rFont val="Calibri"/>
            <family val="2"/>
            <scheme val="minor"/>
          </rPr>
          <t xml:space="preserve"> y </t>
        </r>
        <r>
          <rPr>
            <b/>
            <sz val="11"/>
            <color theme="1"/>
            <rFont val="Calibri"/>
            <family val="2"/>
            <scheme val="minor"/>
          </rPr>
          <t>Modalidad de Rehabilitación</t>
        </r>
        <r>
          <rPr>
            <sz val="11"/>
            <color theme="1"/>
            <rFont val="Calibri"/>
            <family val="2"/>
            <scheme val="minor"/>
          </rPr>
          <t xml:space="preserve"> que corresponda.
Tipo de Establecimiento
Cesfam,Cgu,Cgr,Crs,Cdt,Psr,Cosam, Cecosf y Hospitales comunitarios.</t>
        </r>
      </text>
    </comment>
    <comment ref="A57" authorId="2" shapeId="0">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t>
        </r>
        <r>
          <rPr>
            <b/>
            <sz val="11"/>
            <color theme="1"/>
            <rFont val="Calibri"/>
            <family val="2"/>
            <scheme val="minor"/>
          </rPr>
          <t>TERAPEUTA OCUPACIONAL</t>
        </r>
        <r>
          <rPr>
            <sz val="11"/>
            <color theme="1"/>
            <rFont val="Calibri"/>
            <family val="2"/>
            <scheme val="minor"/>
          </rPr>
          <t xml:space="preserve">, registre la actividad:
</t>
        </r>
        <r>
          <rPr>
            <b/>
            <sz val="11"/>
            <color theme="1"/>
            <rFont val="Calibri"/>
            <family val="2"/>
            <scheme val="minor"/>
          </rPr>
          <t>Consulta Déficit Desarrollo Psicomotor en Sala de Rehabilitación</t>
        </r>
        <r>
          <rPr>
            <sz val="11"/>
            <color theme="1"/>
            <rFont val="Calibri"/>
            <family val="2"/>
            <scheme val="minor"/>
          </rPr>
          <t xml:space="preserve">   ó
</t>
        </r>
        <r>
          <rPr>
            <b/>
            <sz val="11"/>
            <color theme="1"/>
            <rFont val="Calibri"/>
            <family val="2"/>
            <scheme val="minor"/>
          </rPr>
          <t>Consulta De Rehabilitación en Sala</t>
        </r>
        <r>
          <rPr>
            <sz val="11"/>
            <color theme="1"/>
            <rFont val="Calibri"/>
            <family val="2"/>
            <scheme val="minor"/>
          </rPr>
          <t xml:space="preserve">
y 
En el </t>
        </r>
        <r>
          <rPr>
            <b/>
            <sz val="11"/>
            <color theme="1"/>
            <rFont val="Calibri"/>
            <family val="2"/>
            <scheme val="minor"/>
          </rPr>
          <t>Formulario Control en Sala de Rehabilitación Física e Integral</t>
        </r>
        <r>
          <rPr>
            <sz val="11"/>
            <color theme="1"/>
            <rFont val="Calibri"/>
            <family val="2"/>
            <scheme val="minor"/>
          </rPr>
          <t xml:space="preserve">,  haber seleccionado el </t>
        </r>
        <r>
          <rPr>
            <b/>
            <sz val="11"/>
            <color theme="1"/>
            <rFont val="Calibri"/>
            <family val="2"/>
            <scheme val="minor"/>
          </rPr>
          <t xml:space="preserve">Tipo de Estrategia </t>
        </r>
        <r>
          <rPr>
            <sz val="11"/>
            <color theme="1"/>
            <rFont val="Calibri"/>
            <family val="2"/>
            <scheme val="minor"/>
          </rPr>
          <t xml:space="preserve">y </t>
        </r>
        <r>
          <rPr>
            <b/>
            <sz val="11"/>
            <color theme="1"/>
            <rFont val="Calibri"/>
            <family val="2"/>
            <scheme val="minor"/>
          </rPr>
          <t>Modalidad de Rehabilitación</t>
        </r>
        <r>
          <rPr>
            <sz val="11"/>
            <color theme="1"/>
            <rFont val="Calibri"/>
            <family val="2"/>
            <scheme val="minor"/>
          </rPr>
          <t xml:space="preserve"> que corresponda.
Tipo de Establecimiento
Cesfam,Cgu,Cgr,Crs,Cdt,Psr,Cosam, Cecosf y Hospitales comunitarios.</t>
        </r>
      </text>
    </comment>
    <comment ref="A58" authorId="2" shapeId="0">
      <text>
        <r>
          <rPr>
            <sz val="11"/>
            <color theme="1"/>
            <rFont val="Calibri"/>
            <family val="2"/>
            <scheme val="minor"/>
          </rPr>
          <t>Este dato aparecerá  luego de que en la</t>
        </r>
        <r>
          <rPr>
            <b/>
            <sz val="11"/>
            <color theme="1"/>
            <rFont val="Calibri"/>
            <family val="2"/>
            <scheme val="minor"/>
          </rPr>
          <t xml:space="preserve"> atención cerrada (estado completada)</t>
        </r>
        <r>
          <rPr>
            <sz val="11"/>
            <color theme="1"/>
            <rFont val="Calibri"/>
            <family val="2"/>
            <scheme val="minor"/>
          </rPr>
          <t xml:space="preserve"> registrada en </t>
        </r>
        <r>
          <rPr>
            <b/>
            <sz val="11"/>
            <color theme="1"/>
            <rFont val="Calibri"/>
            <family val="2"/>
            <scheme val="minor"/>
          </rPr>
          <t>módulo  Box, Pacientes Citado</t>
        </r>
        <r>
          <rPr>
            <sz val="11"/>
            <color theme="1"/>
            <rFont val="Calibri"/>
            <family val="2"/>
            <scheme val="minor"/>
          </rPr>
          <t xml:space="preserve">s, el </t>
        </r>
        <r>
          <rPr>
            <b/>
            <sz val="11"/>
            <color theme="1"/>
            <rFont val="Calibri"/>
            <family val="2"/>
            <scheme val="minor"/>
          </rPr>
          <t>FONOAUDIÓLOGO</t>
        </r>
        <r>
          <rPr>
            <sz val="11"/>
            <color theme="1"/>
            <rFont val="Calibri"/>
            <family val="2"/>
            <scheme val="minor"/>
          </rPr>
          <t xml:space="preserve">, registre la actividad:
</t>
        </r>
        <r>
          <rPr>
            <b/>
            <sz val="11"/>
            <color theme="1"/>
            <rFont val="Calibri"/>
            <family val="2"/>
            <scheme val="minor"/>
          </rPr>
          <t>Consulta Déficit Desarrollo Psicomotor en Sala de Rehabilitación</t>
        </r>
        <r>
          <rPr>
            <sz val="11"/>
            <color theme="1"/>
            <rFont val="Calibri"/>
            <family val="2"/>
            <scheme val="minor"/>
          </rPr>
          <t xml:space="preserve">   ó
</t>
        </r>
        <r>
          <rPr>
            <b/>
            <sz val="11"/>
            <color theme="1"/>
            <rFont val="Calibri"/>
            <family val="2"/>
            <scheme val="minor"/>
          </rPr>
          <t>Consulta De Rehabilitación en Sala</t>
        </r>
        <r>
          <rPr>
            <sz val="11"/>
            <color theme="1"/>
            <rFont val="Calibri"/>
            <family val="2"/>
            <scheme val="minor"/>
          </rPr>
          <t xml:space="preserve">
y 
En el </t>
        </r>
        <r>
          <rPr>
            <b/>
            <sz val="11"/>
            <color theme="1"/>
            <rFont val="Calibri"/>
            <family val="2"/>
            <scheme val="minor"/>
          </rPr>
          <t>Formulario Control en Sala de Rehabilitación Fisica e Integral</t>
        </r>
        <r>
          <rPr>
            <sz val="11"/>
            <color theme="1"/>
            <rFont val="Calibri"/>
            <family val="2"/>
            <scheme val="minor"/>
          </rPr>
          <t xml:space="preserve">,  haber seleccionado el </t>
        </r>
        <r>
          <rPr>
            <b/>
            <sz val="11"/>
            <color theme="1"/>
            <rFont val="Calibri"/>
            <family val="2"/>
            <scheme val="minor"/>
          </rPr>
          <t>Tipo de Estrategia</t>
        </r>
        <r>
          <rPr>
            <sz val="11"/>
            <color theme="1"/>
            <rFont val="Calibri"/>
            <family val="2"/>
            <scheme val="minor"/>
          </rPr>
          <t xml:space="preserve"> y </t>
        </r>
        <r>
          <rPr>
            <b/>
            <sz val="11"/>
            <color theme="1"/>
            <rFont val="Calibri"/>
            <family val="2"/>
            <scheme val="minor"/>
          </rPr>
          <t>Modalidad de Rehabilitación</t>
        </r>
        <r>
          <rPr>
            <sz val="11"/>
            <color theme="1"/>
            <rFont val="Calibri"/>
            <family val="2"/>
            <scheme val="minor"/>
          </rPr>
          <t xml:space="preserve"> que corresponda.
Tipo de Establecimiento
Cesfam,Cgu,Cgr,Crs,Cdt,Psr,Cosam, Cecosf y Hospitales comunitarios.</t>
        </r>
      </text>
    </comment>
    <comment ref="A59" authorId="7" shapeId="0">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t>
        </r>
        <r>
          <rPr>
            <b/>
            <sz val="11"/>
            <color theme="1"/>
            <rFont val="Calibri"/>
            <family val="2"/>
            <scheme val="minor"/>
          </rPr>
          <t>PSICÓLOGO/A</t>
        </r>
        <r>
          <rPr>
            <sz val="11"/>
            <color theme="1"/>
            <rFont val="Calibri"/>
            <family val="2"/>
            <scheme val="minor"/>
          </rPr>
          <t xml:space="preserve">, registre la actividad:
</t>
        </r>
        <r>
          <rPr>
            <b/>
            <sz val="11"/>
            <color theme="1"/>
            <rFont val="Calibri"/>
            <family val="2"/>
            <scheme val="minor"/>
          </rPr>
          <t>Consulta Déficit Desarrollo Psicomotor en Sala de Rehabilitación</t>
        </r>
        <r>
          <rPr>
            <sz val="11"/>
            <color theme="1"/>
            <rFont val="Calibri"/>
            <family val="2"/>
            <scheme val="minor"/>
          </rPr>
          <t xml:space="preserve">   ó
</t>
        </r>
        <r>
          <rPr>
            <b/>
            <sz val="11"/>
            <color theme="1"/>
            <rFont val="Calibri"/>
            <family val="2"/>
            <scheme val="minor"/>
          </rPr>
          <t>Consulta De Rehabilitación en Sala</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haber seleccionado el </t>
        </r>
        <r>
          <rPr>
            <b/>
            <sz val="11"/>
            <color theme="1"/>
            <rFont val="Calibri"/>
            <family val="2"/>
            <scheme val="minor"/>
          </rPr>
          <t>Tipo de Estrategia</t>
        </r>
        <r>
          <rPr>
            <sz val="11"/>
            <color theme="1"/>
            <rFont val="Calibri"/>
            <family val="2"/>
            <scheme val="minor"/>
          </rPr>
          <t xml:space="preserve"> y </t>
        </r>
        <r>
          <rPr>
            <b/>
            <sz val="11"/>
            <color theme="1"/>
            <rFont val="Calibri"/>
            <family val="2"/>
            <scheme val="minor"/>
          </rPr>
          <t>Modalidad de Rehabilitación</t>
        </r>
        <r>
          <rPr>
            <sz val="11"/>
            <color theme="1"/>
            <rFont val="Calibri"/>
            <family val="2"/>
            <scheme val="minor"/>
          </rPr>
          <t xml:space="preserve"> que corresponda.
Tipo de Establecimiento
Cesfam,Cgu,Cgr,Crs,Cdt,Psr,Cosam, Cecosf y Hospitales comunitarios.
</t>
        </r>
      </text>
    </comment>
    <comment ref="A64" authorId="2" shapeId="0">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ó  </t>
        </r>
        <r>
          <rPr>
            <b/>
            <sz val="11"/>
            <color theme="1"/>
            <rFont val="Calibri"/>
            <family val="2"/>
            <scheme val="minor"/>
          </rPr>
          <t>en Atención, Registro Atención Individual</t>
        </r>
        <r>
          <rPr>
            <sz val="11"/>
            <color theme="1"/>
            <rFont val="Calibri"/>
            <family val="2"/>
            <scheme val="minor"/>
          </rPr>
          <t xml:space="preserve">, el </t>
        </r>
        <r>
          <rPr>
            <b/>
            <sz val="11"/>
            <color theme="1"/>
            <rFont val="Calibri"/>
            <family val="2"/>
            <scheme val="minor"/>
          </rPr>
          <t xml:space="preserve">KINESIÓLOGO </t>
        </r>
        <r>
          <rPr>
            <sz val="11"/>
            <color theme="1"/>
            <rFont val="Calibri"/>
            <family val="2"/>
            <scheme val="minor"/>
          </rPr>
          <t xml:space="preserve">registre la actividad:
</t>
        </r>
        <r>
          <rPr>
            <b/>
            <sz val="11"/>
            <color theme="1"/>
            <rFont val="Calibri"/>
            <family val="2"/>
            <scheme val="minor"/>
          </rPr>
          <t>Control en Sala de Rehabilitación</t>
        </r>
        <r>
          <rPr>
            <sz val="11"/>
            <color theme="1"/>
            <rFont val="Calibri"/>
            <family val="2"/>
            <scheme val="minor"/>
          </rPr>
          <t xml:space="preserve">
y
En el</t>
        </r>
        <r>
          <rPr>
            <b/>
            <sz val="11"/>
            <color theme="1"/>
            <rFont val="Calibri"/>
            <family val="2"/>
            <scheme val="minor"/>
          </rPr>
          <t xml:space="preserve"> Formulario Control en Sala de Rehabilitación Física e Integral</t>
        </r>
        <r>
          <rPr>
            <sz val="11"/>
            <color theme="1"/>
            <rFont val="Calibri"/>
            <family val="2"/>
            <scheme val="minor"/>
          </rPr>
          <t xml:space="preserve">,  haber seleccionado el </t>
        </r>
        <r>
          <rPr>
            <b/>
            <sz val="11"/>
            <color theme="1"/>
            <rFont val="Calibri"/>
            <family val="2"/>
            <scheme val="minor"/>
          </rPr>
          <t xml:space="preserve">Tipo de Estrategia </t>
        </r>
        <r>
          <rPr>
            <sz val="11"/>
            <color theme="1"/>
            <rFont val="Calibri"/>
            <family val="2"/>
            <scheme val="minor"/>
          </rPr>
          <t xml:space="preserve">y </t>
        </r>
        <r>
          <rPr>
            <b/>
            <sz val="11"/>
            <color theme="1"/>
            <rFont val="Calibri"/>
            <family val="2"/>
            <scheme val="minor"/>
          </rPr>
          <t xml:space="preserve">Modalidad de Rehabilitación </t>
        </r>
        <r>
          <rPr>
            <sz val="11"/>
            <color theme="1"/>
            <rFont val="Calibri"/>
            <family val="2"/>
            <scheme val="minor"/>
          </rPr>
          <t>que corresponda.
Tipo de Establecimiento
Cesfam,Cgu,Cgr,Crs,Cdt,Psr,Cosam,Cecosf y Hospitales comunitarios.</t>
        </r>
      </text>
    </comment>
    <comment ref="A65" authorId="2" shapeId="0">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ó  </t>
        </r>
        <r>
          <rPr>
            <b/>
            <sz val="11"/>
            <color theme="1"/>
            <rFont val="Calibri"/>
            <family val="2"/>
            <scheme val="minor"/>
          </rPr>
          <t>en Atención, Registro Atención Individual,</t>
        </r>
        <r>
          <rPr>
            <sz val="11"/>
            <color theme="1"/>
            <rFont val="Calibri"/>
            <family val="2"/>
            <scheme val="minor"/>
          </rPr>
          <t xml:space="preserve"> el </t>
        </r>
        <r>
          <rPr>
            <b/>
            <sz val="11"/>
            <color theme="1"/>
            <rFont val="Calibri"/>
            <family val="2"/>
            <scheme val="minor"/>
          </rPr>
          <t>TERAPEUTA OCUPACIONAL</t>
        </r>
        <r>
          <rPr>
            <sz val="11"/>
            <color theme="1"/>
            <rFont val="Calibri"/>
            <family val="2"/>
            <scheme val="minor"/>
          </rPr>
          <t xml:space="preserve"> registre la actividad:
</t>
        </r>
        <r>
          <rPr>
            <b/>
            <sz val="11"/>
            <color theme="1"/>
            <rFont val="Calibri"/>
            <family val="2"/>
            <scheme val="minor"/>
          </rPr>
          <t>Control en Sala de Rehabilitación</t>
        </r>
        <r>
          <rPr>
            <sz val="11"/>
            <color theme="1"/>
            <rFont val="Calibri"/>
            <family val="2"/>
            <scheme val="minor"/>
          </rPr>
          <t xml:space="preserve">
y 
En el </t>
        </r>
        <r>
          <rPr>
            <b/>
            <sz val="11"/>
            <color theme="1"/>
            <rFont val="Calibri"/>
            <family val="2"/>
            <scheme val="minor"/>
          </rPr>
          <t>Formulario Control en Sala de Rehabilitación Fisica e Integral</t>
        </r>
        <r>
          <rPr>
            <sz val="11"/>
            <color theme="1"/>
            <rFont val="Calibri"/>
            <family val="2"/>
            <scheme val="minor"/>
          </rPr>
          <t xml:space="preserve">,  haber seleccionado el </t>
        </r>
        <r>
          <rPr>
            <b/>
            <sz val="11"/>
            <color theme="1"/>
            <rFont val="Calibri"/>
            <family val="2"/>
            <scheme val="minor"/>
          </rPr>
          <t>Tipo de Estrategia</t>
        </r>
        <r>
          <rPr>
            <sz val="11"/>
            <color theme="1"/>
            <rFont val="Calibri"/>
            <family val="2"/>
            <scheme val="minor"/>
          </rPr>
          <t xml:space="preserve"> y </t>
        </r>
        <r>
          <rPr>
            <b/>
            <sz val="11"/>
            <color theme="1"/>
            <rFont val="Calibri"/>
            <family val="2"/>
            <scheme val="minor"/>
          </rPr>
          <t>Modalidad de Rehabilitación</t>
        </r>
        <r>
          <rPr>
            <sz val="11"/>
            <color theme="1"/>
            <rFont val="Calibri"/>
            <family val="2"/>
            <scheme val="minor"/>
          </rPr>
          <t xml:space="preserve"> que corresponda.
Tipo de Establecimiento
Cesfam,Cgu,Cgr,Crs,Cdt,Psr,Cosam, Cecosf y Hospitales comunitarios.</t>
        </r>
      </text>
    </comment>
    <comment ref="A66" authorId="2" shapeId="0">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ó  </t>
        </r>
        <r>
          <rPr>
            <b/>
            <sz val="11"/>
            <color theme="1"/>
            <rFont val="Calibri"/>
            <family val="2"/>
            <scheme val="minor"/>
          </rPr>
          <t>en Atención, Registro Atención Individual</t>
        </r>
        <r>
          <rPr>
            <sz val="11"/>
            <color theme="1"/>
            <rFont val="Calibri"/>
            <family val="2"/>
            <scheme val="minor"/>
          </rPr>
          <t>, el</t>
        </r>
        <r>
          <rPr>
            <b/>
            <sz val="11"/>
            <color theme="1"/>
            <rFont val="Calibri"/>
            <family val="2"/>
            <scheme val="minor"/>
          </rPr>
          <t xml:space="preserve"> FONOAUDIÓLOGO</t>
        </r>
        <r>
          <rPr>
            <sz val="11"/>
            <color theme="1"/>
            <rFont val="Calibri"/>
            <family val="2"/>
            <scheme val="minor"/>
          </rPr>
          <t xml:space="preserve"> registre la actividad:
</t>
        </r>
        <r>
          <rPr>
            <b/>
            <sz val="11"/>
            <color theme="1"/>
            <rFont val="Calibri"/>
            <family val="2"/>
            <scheme val="minor"/>
          </rPr>
          <t>Control en Sala de Rehabilitación</t>
        </r>
        <r>
          <rPr>
            <sz val="11"/>
            <color theme="1"/>
            <rFont val="Calibri"/>
            <family val="2"/>
            <scheme val="minor"/>
          </rPr>
          <t xml:space="preserve">
y
En el</t>
        </r>
        <r>
          <rPr>
            <b/>
            <sz val="11"/>
            <color theme="1"/>
            <rFont val="Calibri"/>
            <family val="2"/>
            <scheme val="minor"/>
          </rPr>
          <t xml:space="preserve"> Formulario Control en Sala de Rehabilitación Física e Integral</t>
        </r>
        <r>
          <rPr>
            <sz val="11"/>
            <color theme="1"/>
            <rFont val="Calibri"/>
            <family val="2"/>
            <scheme val="minor"/>
          </rPr>
          <t xml:space="preserve">,  haber seleccionado el </t>
        </r>
        <r>
          <rPr>
            <b/>
            <sz val="11"/>
            <color theme="1"/>
            <rFont val="Calibri"/>
            <family val="2"/>
            <scheme val="minor"/>
          </rPr>
          <t>Tipo de Estrategia</t>
        </r>
        <r>
          <rPr>
            <sz val="11"/>
            <color theme="1"/>
            <rFont val="Calibri"/>
            <family val="2"/>
            <scheme val="minor"/>
          </rPr>
          <t xml:space="preserve"> y </t>
        </r>
        <r>
          <rPr>
            <b/>
            <sz val="11"/>
            <color theme="1"/>
            <rFont val="Calibri"/>
            <family val="2"/>
            <scheme val="minor"/>
          </rPr>
          <t xml:space="preserve">Modalidad de Rehabilitación </t>
        </r>
        <r>
          <rPr>
            <sz val="11"/>
            <color theme="1"/>
            <rFont val="Calibri"/>
            <family val="2"/>
            <scheme val="minor"/>
          </rPr>
          <t>que corresponda.
Tipo de Establecimiento
Cesfam,Cgu,Cgr,Crs,Cdt,Psr,Cosam, Cecosf y Hospitales comunitarios.</t>
        </r>
      </text>
    </comment>
    <comment ref="A67" authorId="2" shapeId="0">
      <text>
        <r>
          <rPr>
            <sz val="11"/>
            <color theme="1"/>
            <rFont val="Calibri"/>
            <family val="2"/>
            <scheme val="minor"/>
          </rPr>
          <t>Este dato aparecerá  luego de que en la</t>
        </r>
        <r>
          <rPr>
            <b/>
            <sz val="11"/>
            <color theme="1"/>
            <rFont val="Calibri"/>
            <family val="2"/>
            <scheme val="minor"/>
          </rPr>
          <t xml:space="preserve"> 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ó </t>
        </r>
        <r>
          <rPr>
            <b/>
            <sz val="11"/>
            <color theme="1"/>
            <rFont val="Calibri"/>
            <family val="2"/>
            <scheme val="minor"/>
          </rPr>
          <t xml:space="preserve"> en Atención, Registro Atención Individual</t>
        </r>
        <r>
          <rPr>
            <sz val="11"/>
            <color theme="1"/>
            <rFont val="Calibri"/>
            <family val="2"/>
            <scheme val="minor"/>
          </rPr>
          <t xml:space="preserve">, el </t>
        </r>
        <r>
          <rPr>
            <b/>
            <sz val="11"/>
            <color theme="1"/>
            <rFont val="Calibri"/>
            <family val="2"/>
            <scheme val="minor"/>
          </rPr>
          <t>PSICÓLOGO</t>
        </r>
        <r>
          <rPr>
            <sz val="11"/>
            <color theme="1"/>
            <rFont val="Calibri"/>
            <family val="2"/>
            <scheme val="minor"/>
          </rPr>
          <t xml:space="preserve"> registre la acvidad:
</t>
        </r>
        <r>
          <rPr>
            <b/>
            <sz val="11"/>
            <color theme="1"/>
            <rFont val="Calibri"/>
            <family val="2"/>
            <scheme val="minor"/>
          </rPr>
          <t xml:space="preserve">Control en Sala de Rehabilitación </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haber seleccionado el </t>
        </r>
        <r>
          <rPr>
            <b/>
            <sz val="11"/>
            <color theme="1"/>
            <rFont val="Calibri"/>
            <family val="2"/>
            <scheme val="minor"/>
          </rPr>
          <t>Tipo de Estrategia</t>
        </r>
        <r>
          <rPr>
            <sz val="11"/>
            <color theme="1"/>
            <rFont val="Calibri"/>
            <family val="2"/>
            <scheme val="minor"/>
          </rPr>
          <t xml:space="preserve"> y </t>
        </r>
        <r>
          <rPr>
            <b/>
            <sz val="11"/>
            <color theme="1"/>
            <rFont val="Calibri"/>
            <family val="2"/>
            <scheme val="minor"/>
          </rPr>
          <t>Modalidad de Rehabilitación</t>
        </r>
        <r>
          <rPr>
            <sz val="11"/>
            <color theme="1"/>
            <rFont val="Calibri"/>
            <family val="2"/>
            <scheme val="minor"/>
          </rPr>
          <t xml:space="preserve"> que corresponda.
Tipo de Establecimiento
Cesfam,Cgu,Cgr,Crs,Cdt,Psr,Cosam, Cecosf y Hospitales comunitarios.</t>
        </r>
      </text>
    </comment>
    <comment ref="A72" authorId="2" shapeId="0">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ó  en </t>
        </r>
        <r>
          <rPr>
            <b/>
            <sz val="11"/>
            <color theme="1"/>
            <rFont val="Calibri"/>
            <family val="2"/>
            <scheme val="minor"/>
          </rPr>
          <t>Atención, Registro Atención Individual</t>
        </r>
        <r>
          <rPr>
            <sz val="11"/>
            <color theme="1"/>
            <rFont val="Calibri"/>
            <family val="2"/>
            <scheme val="minor"/>
          </rPr>
          <t xml:space="preserve">, el </t>
        </r>
        <r>
          <rPr>
            <b/>
            <sz val="11"/>
            <color theme="1"/>
            <rFont val="Calibri"/>
            <family val="2"/>
            <scheme val="minor"/>
          </rPr>
          <t xml:space="preserve">KINESIÓLOGO </t>
        </r>
        <r>
          <rPr>
            <sz val="11"/>
            <color theme="1"/>
            <rFont val="Calibri"/>
            <family val="2"/>
            <scheme val="minor"/>
          </rPr>
          <t xml:space="preserve">registre la actividad:
</t>
        </r>
        <r>
          <rPr>
            <b/>
            <sz val="11"/>
            <color theme="1"/>
            <rFont val="Calibri"/>
            <family val="2"/>
            <scheme val="minor"/>
          </rPr>
          <t>Sesión de Rehabilitación</t>
        </r>
        <r>
          <rPr>
            <sz val="11"/>
            <color theme="1"/>
            <rFont val="Calibri"/>
            <family val="2"/>
            <scheme val="minor"/>
          </rPr>
          <t xml:space="preserve">
y 
En el </t>
        </r>
        <r>
          <rPr>
            <b/>
            <sz val="11"/>
            <color theme="1"/>
            <rFont val="Calibri"/>
            <family val="2"/>
            <scheme val="minor"/>
          </rPr>
          <t>Formulario Control en Sala de Rehabilitación Física e Integral</t>
        </r>
        <r>
          <rPr>
            <sz val="11"/>
            <color theme="1"/>
            <rFont val="Calibri"/>
            <family val="2"/>
            <scheme val="minor"/>
          </rPr>
          <t xml:space="preserve">,  haber seleccionado el </t>
        </r>
        <r>
          <rPr>
            <b/>
            <sz val="11"/>
            <color theme="1"/>
            <rFont val="Calibri"/>
            <family val="2"/>
            <scheme val="minor"/>
          </rPr>
          <t xml:space="preserve">Tipo de Estrategia </t>
        </r>
        <r>
          <rPr>
            <sz val="11"/>
            <color theme="1"/>
            <rFont val="Calibri"/>
            <family val="2"/>
            <scheme val="minor"/>
          </rPr>
          <t xml:space="preserve">y </t>
        </r>
        <r>
          <rPr>
            <b/>
            <sz val="11"/>
            <color theme="1"/>
            <rFont val="Calibri"/>
            <family val="2"/>
            <scheme val="minor"/>
          </rPr>
          <t>Modalidad de Rehabilitación</t>
        </r>
        <r>
          <rPr>
            <sz val="11"/>
            <color theme="1"/>
            <rFont val="Calibri"/>
            <family val="2"/>
            <scheme val="minor"/>
          </rPr>
          <t xml:space="preserve"> que corresponda.
Tipo de Establecimiento
Cesfam,Cgu,Cgr,Crs,Cdt,Psr,Cosam, Cecosf y  Hospitales comunitarios.
</t>
        </r>
      </text>
    </comment>
    <comment ref="A73" authorId="2" shapeId="0">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ó  en </t>
        </r>
        <r>
          <rPr>
            <b/>
            <sz val="11"/>
            <color theme="1"/>
            <rFont val="Calibri"/>
            <family val="2"/>
            <scheme val="minor"/>
          </rPr>
          <t>Atención, Registro Atención Individual</t>
        </r>
        <r>
          <rPr>
            <sz val="11"/>
            <color theme="1"/>
            <rFont val="Calibri"/>
            <family val="2"/>
            <scheme val="minor"/>
          </rPr>
          <t xml:space="preserve">, el </t>
        </r>
        <r>
          <rPr>
            <b/>
            <sz val="11"/>
            <color theme="1"/>
            <rFont val="Calibri"/>
            <family val="2"/>
            <scheme val="minor"/>
          </rPr>
          <t>TERAPEUTA OCUPACIONAL</t>
        </r>
        <r>
          <rPr>
            <sz val="11"/>
            <color theme="1"/>
            <rFont val="Calibri"/>
            <family val="2"/>
            <scheme val="minor"/>
          </rPr>
          <t xml:space="preserve"> registre la actividad:
</t>
        </r>
        <r>
          <rPr>
            <b/>
            <sz val="11"/>
            <color theme="1"/>
            <rFont val="Calibri"/>
            <family val="2"/>
            <scheme val="minor"/>
          </rPr>
          <t>Sesión de Rehabilitación</t>
        </r>
        <r>
          <rPr>
            <sz val="11"/>
            <color theme="1"/>
            <rFont val="Calibri"/>
            <family val="2"/>
            <scheme val="minor"/>
          </rPr>
          <t xml:space="preserve">
y 
En el </t>
        </r>
        <r>
          <rPr>
            <b/>
            <sz val="11"/>
            <color theme="1"/>
            <rFont val="Calibri"/>
            <family val="2"/>
            <scheme val="minor"/>
          </rPr>
          <t>Formulario Control en Sala de Rehabilitación Física e Integral</t>
        </r>
        <r>
          <rPr>
            <sz val="11"/>
            <color theme="1"/>
            <rFont val="Calibri"/>
            <family val="2"/>
            <scheme val="minor"/>
          </rPr>
          <t xml:space="preserve">,  haber seleccionado el </t>
        </r>
        <r>
          <rPr>
            <b/>
            <sz val="11"/>
            <color theme="1"/>
            <rFont val="Calibri"/>
            <family val="2"/>
            <scheme val="minor"/>
          </rPr>
          <t>Tipo de Estrategia</t>
        </r>
        <r>
          <rPr>
            <sz val="11"/>
            <color theme="1"/>
            <rFont val="Calibri"/>
            <family val="2"/>
            <scheme val="minor"/>
          </rPr>
          <t xml:space="preserve"> y </t>
        </r>
        <r>
          <rPr>
            <b/>
            <sz val="11"/>
            <color theme="1"/>
            <rFont val="Calibri"/>
            <family val="2"/>
            <scheme val="minor"/>
          </rPr>
          <t>Modalidad de Rehabilitació</t>
        </r>
        <r>
          <rPr>
            <sz val="11"/>
            <color theme="1"/>
            <rFont val="Calibri"/>
            <family val="2"/>
            <scheme val="minor"/>
          </rPr>
          <t>n que corresponda.
Tipo de Establecimiento
Cesfam,Cgu,Cgr,Crs,Cdt,Psr,Cosam, Cecosf y Hospitales comunitarios.</t>
        </r>
      </text>
    </comment>
    <comment ref="A74" authorId="2" shapeId="0">
      <text>
        <r>
          <rPr>
            <sz val="11"/>
            <color theme="1"/>
            <rFont val="Calibri"/>
            <family val="2"/>
            <scheme val="minor"/>
          </rPr>
          <t xml:space="preserve">Este dato aparecerá  luego de que en la </t>
        </r>
        <r>
          <rPr>
            <b/>
            <sz val="11"/>
            <color theme="1"/>
            <rFont val="Calibri"/>
            <family val="2"/>
            <scheme val="minor"/>
          </rPr>
          <t xml:space="preserve">atención cerrada (estado completada) </t>
        </r>
        <r>
          <rPr>
            <sz val="11"/>
            <color theme="1"/>
            <rFont val="Calibri"/>
            <family val="2"/>
            <scheme val="minor"/>
          </rPr>
          <t xml:space="preserve">registrada en </t>
        </r>
        <r>
          <rPr>
            <b/>
            <sz val="11"/>
            <color theme="1"/>
            <rFont val="Calibri"/>
            <family val="2"/>
            <scheme val="minor"/>
          </rPr>
          <t xml:space="preserve">módulo  Box, Pacientes Citados </t>
        </r>
        <r>
          <rPr>
            <sz val="11"/>
            <color theme="1"/>
            <rFont val="Calibri"/>
            <family val="2"/>
            <scheme val="minor"/>
          </rPr>
          <t xml:space="preserve"> ó  en Atención, Registro Atención Individual, el </t>
        </r>
        <r>
          <rPr>
            <b/>
            <sz val="11"/>
            <color theme="1"/>
            <rFont val="Calibri"/>
            <family val="2"/>
            <scheme val="minor"/>
          </rPr>
          <t>FONOAUDIÓLOGO</t>
        </r>
        <r>
          <rPr>
            <sz val="11"/>
            <color theme="1"/>
            <rFont val="Calibri"/>
            <family val="2"/>
            <scheme val="minor"/>
          </rPr>
          <t xml:space="preserve">  registre la actividad:
</t>
        </r>
        <r>
          <rPr>
            <b/>
            <sz val="11"/>
            <color theme="1"/>
            <rFont val="Calibri"/>
            <family val="2"/>
            <scheme val="minor"/>
          </rPr>
          <t>Sesión de Rehabilitación</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haber seleccionado el </t>
        </r>
        <r>
          <rPr>
            <b/>
            <sz val="11"/>
            <color theme="1"/>
            <rFont val="Calibri"/>
            <family val="2"/>
            <scheme val="minor"/>
          </rPr>
          <t>Tipo de Estrategia</t>
        </r>
        <r>
          <rPr>
            <sz val="11"/>
            <color theme="1"/>
            <rFont val="Calibri"/>
            <family val="2"/>
            <scheme val="minor"/>
          </rPr>
          <t xml:space="preserve"> y </t>
        </r>
        <r>
          <rPr>
            <b/>
            <sz val="11"/>
            <color theme="1"/>
            <rFont val="Calibri"/>
            <family val="2"/>
            <scheme val="minor"/>
          </rPr>
          <t xml:space="preserve">Modalidad de Rehabilitación </t>
        </r>
        <r>
          <rPr>
            <sz val="11"/>
            <color theme="1"/>
            <rFont val="Calibri"/>
            <family val="2"/>
            <scheme val="minor"/>
          </rPr>
          <t>que corresponda.
Tipo de Establecimiento
Cesfam,Cgu,Cgr,Crs,Cdt,Psr,Cosam, Cecosf y Hospitales comunitarios.</t>
        </r>
      </text>
    </comment>
    <comment ref="A75" authorId="2" shapeId="0">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 xml:space="preserve">módulo  Box, Pacientes Citados </t>
        </r>
        <r>
          <rPr>
            <sz val="11"/>
            <color theme="1"/>
            <rFont val="Calibri"/>
            <family val="2"/>
            <scheme val="minor"/>
          </rPr>
          <t xml:space="preserve"> ó  en </t>
        </r>
        <r>
          <rPr>
            <b/>
            <sz val="11"/>
            <color theme="1"/>
            <rFont val="Calibri"/>
            <family val="2"/>
            <scheme val="minor"/>
          </rPr>
          <t>Atención / Registro Atención Individual</t>
        </r>
        <r>
          <rPr>
            <sz val="11"/>
            <color theme="1"/>
            <rFont val="Calibri"/>
            <family val="2"/>
            <scheme val="minor"/>
          </rPr>
          <t xml:space="preserve">, el </t>
        </r>
        <r>
          <rPr>
            <b/>
            <sz val="11"/>
            <color theme="1"/>
            <rFont val="Calibri"/>
            <family val="2"/>
            <scheme val="minor"/>
          </rPr>
          <t>PSICÓLOGO</t>
        </r>
        <r>
          <rPr>
            <sz val="11"/>
            <color theme="1"/>
            <rFont val="Calibri"/>
            <family val="2"/>
            <scheme val="minor"/>
          </rPr>
          <t xml:space="preserve"> registre la actividad:
</t>
        </r>
        <r>
          <rPr>
            <b/>
            <sz val="11"/>
            <color theme="1"/>
            <rFont val="Calibri"/>
            <family val="2"/>
            <scheme val="minor"/>
          </rPr>
          <t xml:space="preserve">
Sesión de Rehabilitación</t>
        </r>
        <r>
          <rPr>
            <sz val="11"/>
            <color theme="1"/>
            <rFont val="Calibri"/>
            <family val="2"/>
            <scheme val="minor"/>
          </rPr>
          <t xml:space="preserve">
y 
En el </t>
        </r>
        <r>
          <rPr>
            <b/>
            <sz val="11"/>
            <color theme="1"/>
            <rFont val="Calibri"/>
            <family val="2"/>
            <scheme val="minor"/>
          </rPr>
          <t>Formulario Control en Sala de Rehabilitación Física e Integral,</t>
        </r>
        <r>
          <rPr>
            <sz val="11"/>
            <color theme="1"/>
            <rFont val="Calibri"/>
            <family val="2"/>
            <scheme val="minor"/>
          </rPr>
          <t xml:space="preserve">  haber seleccionado el </t>
        </r>
        <r>
          <rPr>
            <b/>
            <sz val="11"/>
            <color theme="1"/>
            <rFont val="Calibri"/>
            <family val="2"/>
            <scheme val="minor"/>
          </rPr>
          <t>Tipo de Estrategia</t>
        </r>
        <r>
          <rPr>
            <sz val="11"/>
            <color theme="1"/>
            <rFont val="Calibri"/>
            <family val="2"/>
            <scheme val="minor"/>
          </rPr>
          <t xml:space="preserve"> y </t>
        </r>
        <r>
          <rPr>
            <b/>
            <sz val="11"/>
            <color theme="1"/>
            <rFont val="Calibri"/>
            <family val="2"/>
            <scheme val="minor"/>
          </rPr>
          <t>Modalidad de Rehabilitación</t>
        </r>
        <r>
          <rPr>
            <sz val="11"/>
            <color theme="1"/>
            <rFont val="Calibri"/>
            <family val="2"/>
            <scheme val="minor"/>
          </rPr>
          <t xml:space="preserve"> que corresponda.
Tipo de Establecimiento
Cesfam,Cgu,Cgr,Crs,Cdt,Psr,Cosam, Cecosf y Hospitales comunitarios.
</t>
        </r>
      </text>
    </comment>
    <comment ref="A79" authorId="3" shapeId="0">
      <text>
        <r>
          <rPr>
            <sz val="11"/>
            <color theme="1"/>
            <rFont val="Calibri"/>
            <family val="2"/>
            <scheme val="minor"/>
          </rPr>
          <t xml:space="preserve">Este dato aparecerá  luego de que en la </t>
        </r>
        <r>
          <rPr>
            <b/>
            <sz val="11"/>
            <color theme="1"/>
            <rFont val="Calibri"/>
            <family val="2"/>
            <scheme val="minor"/>
          </rPr>
          <t xml:space="preserve">atención cerrada (estado completada) </t>
        </r>
        <r>
          <rPr>
            <sz val="11"/>
            <color theme="1"/>
            <rFont val="Calibri"/>
            <family val="2"/>
            <scheme val="minor"/>
          </rPr>
          <t xml:space="preserve">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Actividad de Fisioterapia</t>
        </r>
        <r>
          <rPr>
            <sz val="11"/>
            <color theme="1"/>
            <rFont val="Calibri"/>
            <family val="2"/>
            <scheme val="minor"/>
          </rPr>
          <t xml:space="preserve">
y 
En el Formulario </t>
        </r>
        <r>
          <rPr>
            <b/>
            <sz val="11"/>
            <color theme="1"/>
            <rFont val="Calibri"/>
            <family val="2"/>
            <scheme val="minor"/>
          </rPr>
          <t xml:space="preserve">Control en Sala de Rehabilitación Fisica e Integral, </t>
        </r>
        <r>
          <rPr>
            <sz val="11"/>
            <color theme="1"/>
            <rFont val="Calibri"/>
            <family val="2"/>
            <scheme val="minor"/>
          </rPr>
          <t xml:space="preserve"> haber seleccionado el </t>
        </r>
        <r>
          <rPr>
            <b/>
            <sz val="11"/>
            <color theme="1"/>
            <rFont val="Calibri"/>
            <family val="2"/>
            <scheme val="minor"/>
          </rPr>
          <t>Tipo de Estrategia que</t>
        </r>
        <r>
          <rPr>
            <sz val="11"/>
            <color theme="1"/>
            <rFont val="Calibri"/>
            <family val="2"/>
            <scheme val="minor"/>
          </rPr>
          <t xml:space="preserve"> corresponda.
Tipo de Establecimiento
Cesfam,Cgu,Cgr,Crs,Cdt,Psr,Cosam, Cecosf y Hospitales comunitarios.
NOTA: Se destaca que en esta sección cuenta la totalidad de procedimientos realizados y no por atención.
</t>
        </r>
      </text>
    </comment>
    <comment ref="A80" authorId="8" shapeId="0">
      <text>
        <r>
          <rPr>
            <sz val="11"/>
            <color theme="1"/>
            <rFont val="Calibri"/>
            <family val="2"/>
            <scheme val="minor"/>
          </rPr>
          <t>Este dato aparecerá  luego de que en la</t>
        </r>
        <r>
          <rPr>
            <b/>
            <sz val="11"/>
            <color theme="1"/>
            <rFont val="Calibri"/>
            <family val="2"/>
            <scheme val="minor"/>
          </rPr>
          <t xml:space="preserve"> 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 xml:space="preserve">"Actividad Física" </t>
        </r>
        <r>
          <rPr>
            <sz val="11"/>
            <color theme="1"/>
            <rFont val="Calibri"/>
            <family val="2"/>
            <scheme val="minor"/>
          </rPr>
          <t xml:space="preserve">
y 
En el Formulario </t>
        </r>
        <r>
          <rPr>
            <b/>
            <sz val="11"/>
            <color theme="1"/>
            <rFont val="Calibri"/>
            <family val="2"/>
            <scheme val="minor"/>
          </rPr>
          <t xml:space="preserve">Control en Sala de Rehabilitación Fisica e Integral, </t>
        </r>
        <r>
          <rPr>
            <sz val="11"/>
            <color theme="1"/>
            <rFont val="Calibri"/>
            <family val="2"/>
            <scheme val="minor"/>
          </rPr>
          <t xml:space="preserve"> haber seleccionado el </t>
        </r>
        <r>
          <rPr>
            <b/>
            <sz val="11"/>
            <color theme="1"/>
            <rFont val="Calibri"/>
            <family val="2"/>
            <scheme val="minor"/>
          </rPr>
          <t>Tipo de Estrategia</t>
        </r>
        <r>
          <rPr>
            <sz val="11"/>
            <color theme="1"/>
            <rFont val="Calibri"/>
            <family val="2"/>
            <scheme val="minor"/>
          </rPr>
          <t xml:space="preserve"> que corresponda.
Tipo de Establecimiento
Cesfam,Cgu,Cgr,Crs,Cdt,Psr,Cosam, Cecosf y Hospitales comunitarios.
NOTA: Se destaca que en esta sección cuenta la totalidad de procedimientos realizados y no por atención.
</t>
        </r>
      </text>
    </comment>
    <comment ref="A81" authorId="0" shapeId="0">
      <text>
        <r>
          <rPr>
            <sz val="9"/>
            <color indexed="81"/>
            <rFont val="Tahoma"/>
            <family val="2"/>
          </rPr>
          <t xml:space="preserve">Este dato aparecerá  luego de que en la atención cerrada (estado completada) registrada en </t>
        </r>
        <r>
          <rPr>
            <b/>
            <sz val="9"/>
            <color indexed="81"/>
            <rFont val="Tahoma"/>
            <family val="2"/>
          </rPr>
          <t>módulo  Box, Pacientes Citados</t>
        </r>
        <r>
          <rPr>
            <sz val="9"/>
            <color indexed="81"/>
            <rFont val="Tahoma"/>
            <family val="2"/>
          </rPr>
          <t xml:space="preserve">, el  profesional  Registre el procedimiento:
</t>
        </r>
        <r>
          <rPr>
            <b/>
            <sz val="9"/>
            <color indexed="81"/>
            <rFont val="Tahoma"/>
            <family val="2"/>
          </rPr>
          <t>Ejercicios Terapéuticos</t>
        </r>
        <r>
          <rPr>
            <sz val="9"/>
            <color indexed="81"/>
            <rFont val="Tahoma"/>
            <family val="2"/>
          </rPr>
          <t xml:space="preserve">
y 
En el Formulario </t>
        </r>
        <r>
          <rPr>
            <b/>
            <sz val="9"/>
            <color indexed="81"/>
            <rFont val="Tahoma"/>
            <family val="2"/>
          </rPr>
          <t>Control en Sala de Rehabilitacion Fisica e Integral</t>
        </r>
        <r>
          <rPr>
            <sz val="9"/>
            <color indexed="81"/>
            <rFont val="Tahoma"/>
            <family val="2"/>
          </rPr>
          <t xml:space="preserve">,  haber seleccionado el </t>
        </r>
        <r>
          <rPr>
            <b/>
            <sz val="9"/>
            <color indexed="81"/>
            <rFont val="Tahoma"/>
            <family val="2"/>
          </rPr>
          <t xml:space="preserve">Tipo de Estrategia </t>
        </r>
        <r>
          <rPr>
            <sz val="9"/>
            <color indexed="81"/>
            <rFont val="Tahoma"/>
            <family val="2"/>
          </rPr>
          <t xml:space="preserve">que corresponda.
Tipo de Establecimiento
Cesfam,Cgu,Cgr,Crs,Cdt,Psr,Cosam, Cecosf y Hospitales comunitarios.
</t>
        </r>
        <r>
          <rPr>
            <b/>
            <sz val="9"/>
            <color indexed="81"/>
            <rFont val="Tahoma"/>
            <family val="2"/>
          </rPr>
          <t>NOTA:</t>
        </r>
        <r>
          <rPr>
            <sz val="9"/>
            <color indexed="81"/>
            <rFont val="Tahoma"/>
            <family val="2"/>
          </rPr>
          <t xml:space="preserve"> Se destaca que en esta sección cuenta la totalidad de procedimientos realizados y no por atención.</t>
        </r>
      </text>
    </comment>
    <comment ref="A82" authorId="8" shapeId="0">
      <text>
        <r>
          <rPr>
            <sz val="11"/>
            <color theme="1"/>
            <rFont val="Calibri"/>
            <family val="2"/>
            <scheme val="minor"/>
          </rPr>
          <t xml:space="preserve">Este dato aparecerá  luego de que en la </t>
        </r>
        <r>
          <rPr>
            <b/>
            <sz val="11"/>
            <color theme="1"/>
            <rFont val="Calibri"/>
            <family val="2"/>
            <scheme val="minor"/>
          </rPr>
          <t xml:space="preserve">atención cerrada (estado completada) </t>
        </r>
        <r>
          <rPr>
            <sz val="11"/>
            <color theme="1"/>
            <rFont val="Calibri"/>
            <family val="2"/>
            <scheme val="minor"/>
          </rPr>
          <t xml:space="preserve">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"Intervención en actividades de la vida diaria, básicas, instrumentales y avanzadas"</t>
        </r>
        <r>
          <rPr>
            <sz val="11"/>
            <color theme="1"/>
            <rFont val="Calibri"/>
            <family val="2"/>
            <scheme val="minor"/>
          </rPr>
          <t xml:space="preserve">
y 
En el Formulario </t>
        </r>
        <r>
          <rPr>
            <b/>
            <sz val="11"/>
            <color theme="1"/>
            <rFont val="Calibri"/>
            <family val="2"/>
            <scheme val="minor"/>
          </rPr>
          <t>Control en Sala de Rehabilitación Fisica e Integral</t>
        </r>
        <r>
          <rPr>
            <sz val="11"/>
            <color theme="1"/>
            <rFont val="Calibri"/>
            <family val="2"/>
            <scheme val="minor"/>
          </rPr>
          <t>,  haber seleccionado el</t>
        </r>
        <r>
          <rPr>
            <b/>
            <sz val="11"/>
            <color theme="1"/>
            <rFont val="Calibri"/>
            <family val="2"/>
            <scheme val="minor"/>
          </rPr>
          <t xml:space="preserve"> Tipo de Estrategia</t>
        </r>
        <r>
          <rPr>
            <sz val="11"/>
            <color theme="1"/>
            <rFont val="Calibri"/>
            <family val="2"/>
            <scheme val="minor"/>
          </rPr>
          <t xml:space="preserve"> que corresponda.
Tipo de Establecimiento
Cesfam,Cgu,Cgr,Crs,Cdt,Psr,Cosam, Cecosf y Hospitales comunitarios.
NOTA: Se destaca que en esta sección cuenta la totalidad de procedimientos realizados y no por atención.
</t>
        </r>
      </text>
    </comment>
    <comment ref="A83" authorId="3" shapeId="0">
      <text>
        <r>
          <rPr>
            <sz val="9"/>
            <color indexed="81"/>
            <rFont val="Tahoma"/>
            <family val="2"/>
          </rPr>
          <t xml:space="preserve">Este dato aparecerá  luego de que en la atención cerrada (estado completada) registrada en </t>
        </r>
        <r>
          <rPr>
            <b/>
            <sz val="9"/>
            <color indexed="81"/>
            <rFont val="Tahoma"/>
            <family val="2"/>
          </rPr>
          <t>módulo  Box, Pacientes Citados,</t>
        </r>
        <r>
          <rPr>
            <sz val="9"/>
            <color indexed="81"/>
            <rFont val="Tahoma"/>
            <family val="2"/>
          </rPr>
          <t xml:space="preserve"> el  profesional  Registre el procedimiento:
</t>
        </r>
        <r>
          <rPr>
            <b/>
            <sz val="9"/>
            <color indexed="81"/>
            <rFont val="Tahoma"/>
            <family val="2"/>
          </rPr>
          <t xml:space="preserve">
Habilitación y/o rehabilitación educacional</t>
        </r>
        <r>
          <rPr>
            <sz val="9"/>
            <color indexed="81"/>
            <rFont val="Tahoma"/>
            <family val="2"/>
          </rPr>
          <t xml:space="preserve">
y 
En el Formulario </t>
        </r>
        <r>
          <rPr>
            <b/>
            <sz val="9"/>
            <color indexed="81"/>
            <rFont val="Tahoma"/>
            <family val="2"/>
          </rPr>
          <t>Control en Sala de Rehabilitacion Fisica e Integral</t>
        </r>
        <r>
          <rPr>
            <sz val="9"/>
            <color indexed="81"/>
            <rFont val="Tahoma"/>
            <family val="2"/>
          </rPr>
          <t xml:space="preserve">,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
</t>
        </r>
        <r>
          <rPr>
            <b/>
            <sz val="9"/>
            <color indexed="81"/>
            <rFont val="Tahoma"/>
            <family val="2"/>
          </rPr>
          <t>NOTA:</t>
        </r>
        <r>
          <rPr>
            <sz val="9"/>
            <color indexed="81"/>
            <rFont val="Tahoma"/>
            <family val="2"/>
          </rPr>
          <t xml:space="preserve"> Se destaca que en esta sección cuenta la totalidad de procedimientos realizados y no por atención.</t>
        </r>
      </text>
    </comment>
    <comment ref="A84" authorId="3" shapeId="0">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"Actividades Terapéuticas"</t>
        </r>
        <r>
          <rPr>
            <sz val="11"/>
            <color theme="1"/>
            <rFont val="Calibri"/>
            <family val="2"/>
            <scheme val="minor"/>
          </rPr>
          <t xml:space="preserve">
y 
En el Formulario </t>
        </r>
        <r>
          <rPr>
            <b/>
            <sz val="11"/>
            <color theme="1"/>
            <rFont val="Calibri"/>
            <family val="2"/>
            <scheme val="minor"/>
          </rPr>
          <t>Control en Sala de Rehabilitacion Fisica e Integral,</t>
        </r>
        <r>
          <rPr>
            <sz val="11"/>
            <color theme="1"/>
            <rFont val="Calibri"/>
            <family val="2"/>
            <scheme val="minor"/>
          </rPr>
          <t xml:space="preserve">  haber seleccionado el</t>
        </r>
        <r>
          <rPr>
            <b/>
            <sz val="11"/>
            <color theme="1"/>
            <rFont val="Calibri"/>
            <family val="2"/>
            <scheme val="minor"/>
          </rPr>
          <t xml:space="preserve"> Tipo de Estrategia </t>
        </r>
        <r>
          <rPr>
            <sz val="11"/>
            <color theme="1"/>
            <rFont val="Calibri"/>
            <family val="2"/>
            <scheme val="minor"/>
          </rPr>
          <t>que corresponda.
Tipo de Establecimiento
Cesfam,Cgu,Cgr,Crs,Cdt,Psr,Cosam, Cecosf y Hospitales comunitarios.
NOTA: Se destaca que en esta sección cuenta la totalidad de procedimientos realizados y no por atención.</t>
        </r>
      </text>
    </comment>
    <comment ref="A85" authorId="4" shapeId="0">
      <text>
        <r>
          <rPr>
            <sz val="11"/>
            <color theme="1"/>
            <rFont val="Calibri"/>
            <family val="2"/>
            <scheme val="minor"/>
          </rPr>
          <t xml:space="preserve">Este dato aparecerá  luego de que en la </t>
        </r>
        <r>
          <rPr>
            <b/>
            <sz val="11"/>
            <color theme="1"/>
            <rFont val="Calibri"/>
            <family val="2"/>
            <scheme val="minor"/>
          </rPr>
          <t xml:space="preserve">atención cerrada (estado completada) </t>
        </r>
        <r>
          <rPr>
            <sz val="11"/>
            <color theme="1"/>
            <rFont val="Calibri"/>
            <family val="2"/>
            <scheme val="minor"/>
          </rPr>
          <t xml:space="preserve">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"Integración Sensorial"</t>
        </r>
        <r>
          <rPr>
            <sz val="11"/>
            <color theme="1"/>
            <rFont val="Calibri"/>
            <family val="2"/>
            <scheme val="minor"/>
          </rPr>
          <t xml:space="preserve">
y 
En el Formulario </t>
        </r>
        <r>
          <rPr>
            <b/>
            <sz val="11"/>
            <color theme="1"/>
            <rFont val="Calibri"/>
            <family val="2"/>
            <scheme val="minor"/>
          </rPr>
          <t xml:space="preserve">Control en Sala de Rehabilitacion Fisica e Integral, </t>
        </r>
        <r>
          <rPr>
            <sz val="11"/>
            <color theme="1"/>
            <rFont val="Calibri"/>
            <family val="2"/>
            <scheme val="minor"/>
          </rPr>
          <t xml:space="preserve"> haber seleccionado el </t>
        </r>
        <r>
          <rPr>
            <b/>
            <sz val="11"/>
            <color theme="1"/>
            <rFont val="Calibri"/>
            <family val="2"/>
            <scheme val="minor"/>
          </rPr>
          <t xml:space="preserve">Tipo de Estrategia </t>
        </r>
        <r>
          <rPr>
            <sz val="11"/>
            <color theme="1"/>
            <rFont val="Calibri"/>
            <family val="2"/>
            <scheme val="minor"/>
          </rPr>
          <t xml:space="preserve">que corresponda.
Tipo de Establecimiento
Cesfam,Cgu,Cgr,Crs,Cdt,Psr,Cosam, Cecosf y Hospitales comunitarios.
NOTA: Se destaca que en esta sección cuenta la totalidad de procedimientos realizados y no por atención.
</t>
        </r>
      </text>
    </comment>
    <comment ref="A86" authorId="3" shapeId="0">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"Actividad Adaptación del Hogar"</t>
        </r>
        <r>
          <rPr>
            <sz val="11"/>
            <color theme="1"/>
            <rFont val="Calibri"/>
            <family val="2"/>
            <scheme val="minor"/>
          </rPr>
          <t xml:space="preserve">
y 
En el Formulario </t>
        </r>
        <r>
          <rPr>
            <b/>
            <sz val="11"/>
            <color theme="1"/>
            <rFont val="Calibri"/>
            <family val="2"/>
            <scheme val="minor"/>
          </rPr>
          <t>Control en Sala de Rehabilitacion Fisica e Integral,</t>
        </r>
        <r>
          <rPr>
            <sz val="11"/>
            <color theme="1"/>
            <rFont val="Calibri"/>
            <family val="2"/>
            <scheme val="minor"/>
          </rPr>
          <t xml:space="preserve">  haber seleccionado el </t>
        </r>
        <r>
          <rPr>
            <b/>
            <sz val="11"/>
            <color theme="1"/>
            <rFont val="Calibri"/>
            <family val="2"/>
            <scheme val="minor"/>
          </rPr>
          <t>Tipo de Estrategia</t>
        </r>
        <r>
          <rPr>
            <sz val="11"/>
            <color theme="1"/>
            <rFont val="Calibri"/>
            <family val="2"/>
            <scheme val="minor"/>
          </rPr>
          <t xml:space="preserve"> que corresponda.
Tipo de Establecimiento
Cesfam,Cgu,Cgr,Crs,Cdt,Psr,Cosam, Cecosf y Hospitales comunitarios.
NOTA: Se destaca que en esta sección cuenta la totalidad de procedimientos realizados y no por atención.</t>
        </r>
      </text>
    </comment>
    <comment ref="A87" authorId="0" shapeId="0">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 el</t>
        </r>
        <r>
          <rPr>
            <sz val="11"/>
            <color theme="1"/>
            <rFont val="Calibri"/>
            <family val="2"/>
            <scheme val="minor"/>
          </rPr>
          <t xml:space="preserve">  profesional  Registre el procedimiento:
</t>
        </r>
        <r>
          <rPr>
            <b/>
            <sz val="11"/>
            <color theme="1"/>
            <rFont val="Calibri"/>
            <family val="2"/>
            <scheme val="minor"/>
          </rPr>
          <t>"Confección de Órtesis y/o adaptaciones"</t>
        </r>
        <r>
          <rPr>
            <sz val="11"/>
            <color theme="1"/>
            <rFont val="Calibri"/>
            <family val="2"/>
            <scheme val="minor"/>
          </rPr>
          <t xml:space="preserve">
y 
En el Formulario </t>
        </r>
        <r>
          <rPr>
            <b/>
            <sz val="11"/>
            <color theme="1"/>
            <rFont val="Calibri"/>
            <family val="2"/>
            <scheme val="minor"/>
          </rPr>
          <t xml:space="preserve">Control en Sala de Rehabilitacion Fisica e Integral, </t>
        </r>
        <r>
          <rPr>
            <sz val="11"/>
            <color theme="1"/>
            <rFont val="Calibri"/>
            <family val="2"/>
            <scheme val="minor"/>
          </rPr>
          <t xml:space="preserve"> haber seleccionado el </t>
        </r>
        <r>
          <rPr>
            <b/>
            <sz val="11"/>
            <color theme="1"/>
            <rFont val="Calibri"/>
            <family val="2"/>
            <scheme val="minor"/>
          </rPr>
          <t xml:space="preserve">Tipo de Estrategia </t>
        </r>
        <r>
          <rPr>
            <sz val="11"/>
            <color theme="1"/>
            <rFont val="Calibri"/>
            <family val="2"/>
            <scheme val="minor"/>
          </rPr>
          <t>que corresponda.
Tipo de Establecimiento
Cesfam,Cgu,Cgr,Crs,Cdt,Psr,Cosam, Cecosf y Hospitales comunitarios.
NOTA: Se destaca que en esta sección cuenta la totalidad de procedimientos realizados y no por atención.</t>
        </r>
      </text>
    </comment>
    <comment ref="A88" authorId="8" shapeId="0">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"Reparación de ortesis y/o adaptaciones"</t>
        </r>
        <r>
          <rPr>
            <sz val="11"/>
            <color theme="1"/>
            <rFont val="Calibri"/>
            <family val="2"/>
            <scheme val="minor"/>
          </rPr>
          <t xml:space="preserve">
y 
En el </t>
        </r>
        <r>
          <rPr>
            <b/>
            <sz val="11"/>
            <color theme="1"/>
            <rFont val="Calibri"/>
            <family val="2"/>
            <scheme val="minor"/>
          </rPr>
          <t xml:space="preserve">Formulario Control en Sala de Rehabilitacion Fisica e Integral,  </t>
        </r>
        <r>
          <rPr>
            <sz val="11"/>
            <color theme="1"/>
            <rFont val="Calibri"/>
            <family val="2"/>
            <scheme val="minor"/>
          </rPr>
          <t xml:space="preserve">haber seleccionado el </t>
        </r>
        <r>
          <rPr>
            <b/>
            <sz val="11"/>
            <color theme="1"/>
            <rFont val="Calibri"/>
            <family val="2"/>
            <scheme val="minor"/>
          </rPr>
          <t xml:space="preserve">Tipo de Estrategia </t>
        </r>
        <r>
          <rPr>
            <sz val="11"/>
            <color theme="1"/>
            <rFont val="Calibri"/>
            <family val="2"/>
            <scheme val="minor"/>
          </rPr>
          <t xml:space="preserve">que corresponda.
Tipo de Establecimiento
Cesfam,Cgu,Cgr,Crs,Cdt,Psr,Cosam, Cecosf y Hospitales comunitarios.
NOTA: Se destaca que en esta sección cuenta la totalidad de procedimientos realizados y no por atención.
</t>
        </r>
      </text>
    </comment>
    <comment ref="A89" authorId="8" shapeId="0">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"Habilitación y Rehabilitación socio-laboral"</t>
        </r>
        <r>
          <rPr>
            <sz val="11"/>
            <color theme="1"/>
            <rFont val="Calibri"/>
            <family val="2"/>
            <scheme val="minor"/>
          </rPr>
          <t xml:space="preserve">
y 
En el Formulario </t>
        </r>
        <r>
          <rPr>
            <b/>
            <sz val="11"/>
            <color theme="1"/>
            <rFont val="Calibri"/>
            <family val="2"/>
            <scheme val="minor"/>
          </rPr>
          <t xml:space="preserve">Control en Sala de Rehabilitacion Fisica e Integral, </t>
        </r>
        <r>
          <rPr>
            <sz val="11"/>
            <color theme="1"/>
            <rFont val="Calibri"/>
            <family val="2"/>
            <scheme val="minor"/>
          </rPr>
          <t xml:space="preserve"> haber seleccionado el</t>
        </r>
        <r>
          <rPr>
            <b/>
            <sz val="11"/>
            <color theme="1"/>
            <rFont val="Calibri"/>
            <family val="2"/>
            <scheme val="minor"/>
          </rPr>
          <t xml:space="preserve"> Tipo de Estrategia</t>
        </r>
        <r>
          <rPr>
            <sz val="11"/>
            <color theme="1"/>
            <rFont val="Calibri"/>
            <family val="2"/>
            <scheme val="minor"/>
          </rPr>
          <t xml:space="preserve"> que corresponda.
Tipo de Establecimiento
Cesfam,Cgu,Cgr,Crs,Cdt,Psr,Cosam, Cecosf y Hospitales comunitarios.
NOTA: Se destaca que en esta sección cuenta la totalidad de procedimientos realizados y no por atención.
</t>
        </r>
      </text>
    </comment>
    <comment ref="A90" authorId="0" shapeId="0">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 xml:space="preserve">
"Estimulación Cognitiva"</t>
        </r>
        <r>
          <rPr>
            <sz val="11"/>
            <color theme="1"/>
            <rFont val="Calibri"/>
            <family val="2"/>
            <scheme val="minor"/>
          </rPr>
          <t xml:space="preserve">
y 
En el Formulario </t>
        </r>
        <r>
          <rPr>
            <b/>
            <sz val="11"/>
            <color theme="1"/>
            <rFont val="Calibri"/>
            <family val="2"/>
            <scheme val="minor"/>
          </rPr>
          <t>Control en Sala de Rehabilitacion Fisica e Integral</t>
        </r>
        <r>
          <rPr>
            <sz val="11"/>
            <color theme="1"/>
            <rFont val="Calibri"/>
            <family val="2"/>
            <scheme val="minor"/>
          </rPr>
          <t xml:space="preserve">,  haber seleccionado el </t>
        </r>
        <r>
          <rPr>
            <b/>
            <sz val="11"/>
            <color theme="1"/>
            <rFont val="Calibri"/>
            <family val="2"/>
            <scheme val="minor"/>
          </rPr>
          <t>Tipo de Estrategia</t>
        </r>
        <r>
          <rPr>
            <sz val="11"/>
            <color theme="1"/>
            <rFont val="Calibri"/>
            <family val="2"/>
            <scheme val="minor"/>
          </rPr>
          <t xml:space="preserve"> que corresponda.
Tipo de Establecimiento
Cesfam,Cgu,Cgr,Crs,Cdt,Psr,Cosam, Cecosf y Hospitales comunitarios.
NOTA: Se destaca que en esta sección cuenta la totalidad de procedimientos realizados y no por atención.
</t>
        </r>
      </text>
    </comment>
    <comment ref="A91" authorId="8" shapeId="0">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"Rehabilitación de la voz, habla y/o lenguaje"</t>
        </r>
        <r>
          <rPr>
            <sz val="11"/>
            <color theme="1"/>
            <rFont val="Calibri"/>
            <family val="2"/>
            <scheme val="minor"/>
          </rPr>
          <t xml:space="preserve">
y 
En el Formulario </t>
        </r>
        <r>
          <rPr>
            <b/>
            <sz val="11"/>
            <color theme="1"/>
            <rFont val="Calibri"/>
            <family val="2"/>
            <scheme val="minor"/>
          </rPr>
          <t>Control en Sala de Rehabilitacion Fisica e Integral,</t>
        </r>
        <r>
          <rPr>
            <sz val="11"/>
            <color theme="1"/>
            <rFont val="Calibri"/>
            <family val="2"/>
            <scheme val="minor"/>
          </rPr>
          <t xml:space="preserve">  haber seleccionado el </t>
        </r>
        <r>
          <rPr>
            <b/>
            <sz val="11"/>
            <color theme="1"/>
            <rFont val="Calibri"/>
            <family val="2"/>
            <scheme val="minor"/>
          </rPr>
          <t>Tipo de Estrategia</t>
        </r>
        <r>
          <rPr>
            <sz val="11"/>
            <color theme="1"/>
            <rFont val="Calibri"/>
            <family val="2"/>
            <scheme val="minor"/>
          </rPr>
          <t xml:space="preserve"> que corresponda.
Tipo de Establecimiento
Cesfam,Cgu,Cgr,Crs,Cdt,Psr,Cosam, Cecosf y Hospitales comunitarios.
NOTA: Se destaca que en esta sección cuenta la totalidad de procedimientos realizados y no por atención.</t>
        </r>
      </text>
    </comment>
    <comment ref="A92" authorId="0" shapeId="0">
      <text>
        <r>
          <rPr>
            <sz val="9"/>
            <color indexed="81"/>
            <rFont val="Tahoma"/>
            <family val="2"/>
          </rPr>
          <t xml:space="preserve">Este dato aparecerá  luego de que en la atención registrada en </t>
        </r>
        <r>
          <rPr>
            <b/>
            <sz val="9"/>
            <color indexed="81"/>
            <rFont val="Tahoma"/>
            <family val="2"/>
          </rPr>
          <t>módulo  Box, Pacientes Citados</t>
        </r>
        <r>
          <rPr>
            <sz val="9"/>
            <color indexed="81"/>
            <rFont val="Tahoma"/>
            <family val="2"/>
          </rPr>
          <t xml:space="preserve">, el  profesional  Registre el Procedimiento:
</t>
        </r>
        <r>
          <rPr>
            <b/>
            <sz val="9"/>
            <color indexed="81"/>
            <rFont val="Tahoma"/>
            <family val="2"/>
          </rPr>
          <t>Rehabilitación Deglución</t>
        </r>
        <r>
          <rPr>
            <sz val="9"/>
            <color indexed="81"/>
            <rFont val="Tahoma"/>
            <family val="2"/>
          </rPr>
          <t xml:space="preserve">
y 
En el Formulario </t>
        </r>
        <r>
          <rPr>
            <b/>
            <sz val="9"/>
            <color indexed="81"/>
            <rFont val="Tahoma"/>
            <family val="2"/>
          </rPr>
          <t>Control en Sala de Rehabilitacion Fisica e Integral</t>
        </r>
        <r>
          <rPr>
            <sz val="9"/>
            <color indexed="81"/>
            <rFont val="Tahoma"/>
            <family val="2"/>
          </rPr>
          <t xml:space="preserve">,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
</t>
        </r>
        <r>
          <rPr>
            <b/>
            <sz val="9"/>
            <color indexed="81"/>
            <rFont val="Tahoma"/>
            <family val="2"/>
          </rPr>
          <t>NOTA:</t>
        </r>
        <r>
          <rPr>
            <sz val="9"/>
            <color indexed="81"/>
            <rFont val="Tahoma"/>
            <family val="2"/>
          </rPr>
          <t xml:space="preserve"> Se destaca que en esta sección cuenta la totalidad de procedimientos realizados y no por atención.</t>
        </r>
      </text>
    </comment>
    <comment ref="A93" authorId="8" shapeId="0">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"Rehabilitación Vestibular"</t>
        </r>
        <r>
          <rPr>
            <sz val="11"/>
            <color theme="1"/>
            <rFont val="Calibri"/>
            <family val="2"/>
            <scheme val="minor"/>
          </rPr>
          <t xml:space="preserve">
y 
En el Formulario </t>
        </r>
        <r>
          <rPr>
            <b/>
            <sz val="11"/>
            <color theme="1"/>
            <rFont val="Calibri"/>
            <family val="2"/>
            <scheme val="minor"/>
          </rPr>
          <t>Control en Sala de Rehabilitacion Fisica e Integral,</t>
        </r>
        <r>
          <rPr>
            <sz val="11"/>
            <color theme="1"/>
            <rFont val="Calibri"/>
            <family val="2"/>
            <scheme val="minor"/>
          </rPr>
          <t xml:space="preserve">  haber seleccionado el </t>
        </r>
        <r>
          <rPr>
            <b/>
            <sz val="11"/>
            <color theme="1"/>
            <rFont val="Calibri"/>
            <family val="2"/>
            <scheme val="minor"/>
          </rPr>
          <t>Tipo de Estrategia</t>
        </r>
        <r>
          <rPr>
            <sz val="11"/>
            <color theme="1"/>
            <rFont val="Calibri"/>
            <family val="2"/>
            <scheme val="minor"/>
          </rPr>
          <t xml:space="preserve"> que corresponda.
Tipo de Establecimiento
Cesfam,Cgu,Cgr,Crs,Cdt,Psr,Cosam, Cecosf y Hospitales comunitarios.
NOTA: Se destaca que en esta sección cuenta la totalidad de procedimientos realizados y no por atención.</t>
        </r>
      </text>
    </comment>
    <comment ref="A94" authorId="8" shapeId="0">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 xml:space="preserve">módulo  Box, Pacientes Citados, </t>
        </r>
        <r>
          <rPr>
            <sz val="11"/>
            <color theme="1"/>
            <rFont val="Calibri"/>
            <family val="2"/>
            <scheme val="minor"/>
          </rPr>
          <t xml:space="preserve">el  profesional  Registre el procedimiento:
</t>
        </r>
        <r>
          <rPr>
            <b/>
            <sz val="11"/>
            <color theme="1"/>
            <rFont val="Calibri"/>
            <family val="2"/>
            <scheme val="minor"/>
          </rPr>
          <t>"Educación Persona Usuario/a, cuidador/a y/o Familiares"</t>
        </r>
        <r>
          <rPr>
            <sz val="11"/>
            <color theme="1"/>
            <rFont val="Calibri"/>
            <family val="2"/>
            <scheme val="minor"/>
          </rPr>
          <t xml:space="preserve">
y 
En el Formulario</t>
        </r>
        <r>
          <rPr>
            <b/>
            <sz val="11"/>
            <color theme="1"/>
            <rFont val="Calibri"/>
            <family val="2"/>
            <scheme val="minor"/>
          </rPr>
          <t xml:space="preserve"> Control en Sala de Rehabilitacion Fisica e Integral,</t>
        </r>
        <r>
          <rPr>
            <sz val="11"/>
            <color theme="1"/>
            <rFont val="Calibri"/>
            <family val="2"/>
            <scheme val="minor"/>
          </rPr>
          <t xml:space="preserve">  haber seleccionado el </t>
        </r>
        <r>
          <rPr>
            <b/>
            <sz val="11"/>
            <color theme="1"/>
            <rFont val="Calibri"/>
            <family val="2"/>
            <scheme val="minor"/>
          </rPr>
          <t>Tipo de Estrategia</t>
        </r>
        <r>
          <rPr>
            <sz val="11"/>
            <color theme="1"/>
            <rFont val="Calibri"/>
            <family val="2"/>
            <scheme val="minor"/>
          </rPr>
          <t xml:space="preserve"> que corresponda.
Tipo de Establecimiento
Cesfam,Cgu,Cgr,Crs,Cdt,Psr,Cosam, Cecosf y Hospitales comunitarios.
NOTA: Se destaca que en esta sección cuenta la totalidad de procedimientos realizados y no por atención.
</t>
        </r>
      </text>
    </comment>
    <comment ref="A95" authorId="8" shapeId="0">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"Atención psicoterapéutica"</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haber seleccionado el </t>
        </r>
        <r>
          <rPr>
            <b/>
            <sz val="11"/>
            <color theme="1"/>
            <rFont val="Calibri"/>
            <family val="2"/>
            <scheme val="minor"/>
          </rPr>
          <t>Tipo de Estrategia</t>
        </r>
        <r>
          <rPr>
            <sz val="11"/>
            <color theme="1"/>
            <rFont val="Calibri"/>
            <family val="2"/>
            <scheme val="minor"/>
          </rPr>
          <t xml:space="preserve"> que corresponda.
Tipo de Establecimiento
Cesfam,Cgu,Cgr,Crs,Cdt,Psr,Cosam, Cecosf y Hospitales comunitarios.
NOTA: Se destaca que en esta sección cuenta la totalidad de procedimientos realizados y no por atención.
</t>
        </r>
      </text>
    </comment>
    <comment ref="A99" authorId="2" shapeId="0">
      <text>
        <r>
          <rPr>
            <sz val="9"/>
            <color indexed="81"/>
            <rFont val="Tahoma"/>
            <family val="2"/>
          </rPr>
          <t>Este dato aparecerá  luego de que en la atención cerrada (estado completada) registrada en</t>
        </r>
        <r>
          <rPr>
            <b/>
            <sz val="9"/>
            <color indexed="81"/>
            <rFont val="Tahoma"/>
            <family val="2"/>
          </rPr>
          <t xml:space="preserve"> módulo  Box, Pacientes Citados, el KINESIÓLOGO, </t>
        </r>
        <r>
          <rPr>
            <sz val="9"/>
            <color indexed="81"/>
            <rFont val="Tahoma"/>
            <family val="2"/>
          </rPr>
          <t>registre la actividad:</t>
        </r>
        <r>
          <rPr>
            <b/>
            <sz val="9"/>
            <color indexed="81"/>
            <rFont val="Tahoma"/>
            <family val="2"/>
          </rPr>
          <t xml:space="preserve">
Consejerías Individuales en Rehabilitación Física
y 
</t>
        </r>
        <r>
          <rPr>
            <sz val="9"/>
            <color indexed="81"/>
            <rFont val="Tahoma"/>
            <family val="2"/>
          </rPr>
          <t xml:space="preserve">En el Formulario </t>
        </r>
        <r>
          <rPr>
            <b/>
            <sz val="9"/>
            <color indexed="81"/>
            <rFont val="Tahoma"/>
            <family val="2"/>
          </rPr>
          <t xml:space="preserve">Control en Sala de Rehabilitacion Fisica e Integral,  </t>
        </r>
        <r>
          <rPr>
            <sz val="9"/>
            <color indexed="81"/>
            <rFont val="Tahoma"/>
            <family val="2"/>
          </rPr>
          <t>haber seleccionado el</t>
        </r>
        <r>
          <rPr>
            <b/>
            <sz val="9"/>
            <color indexed="81"/>
            <rFont val="Tahoma"/>
            <family val="2"/>
          </rPr>
          <t xml:space="preserve"> Tipo de Estrategia </t>
        </r>
        <r>
          <rPr>
            <sz val="9"/>
            <color indexed="81"/>
            <rFont val="Tahoma"/>
            <family val="2"/>
          </rPr>
          <t>que corresponda</t>
        </r>
        <r>
          <rPr>
            <b/>
            <sz val="9"/>
            <color indexed="81"/>
            <rFont val="Tahoma"/>
            <family val="2"/>
          </rPr>
          <t xml:space="preserve">.
</t>
        </r>
        <r>
          <rPr>
            <sz val="9"/>
            <color indexed="81"/>
            <rFont val="Tahoma"/>
            <family val="2"/>
          </rPr>
          <t xml:space="preserve">Tipo de Establecimiento
Cesfam,Cgu,Cgr,Crs,Cdt,Psr,Cosam, Cecosf y Hospitales comunitarios.
</t>
        </r>
      </text>
    </comment>
    <comment ref="A100" authorId="2" shapeId="0">
      <text>
        <r>
          <rPr>
            <sz val="9"/>
            <color indexed="81"/>
            <rFont val="Tahoma"/>
            <family val="2"/>
          </rPr>
          <t xml:space="preserve">Este dato aparecerá  luego de que en la atención cerrada (estado completada) registrada en </t>
        </r>
        <r>
          <rPr>
            <b/>
            <sz val="9"/>
            <color indexed="81"/>
            <rFont val="Tahoma"/>
            <family val="2"/>
          </rPr>
          <t>módulo  Box, Pacientes citados</t>
        </r>
        <r>
          <rPr>
            <sz val="9"/>
            <color indexed="81"/>
            <rFont val="Tahoma"/>
            <family val="2"/>
          </rPr>
          <t xml:space="preserve">, el </t>
        </r>
        <r>
          <rPr>
            <b/>
            <sz val="9"/>
            <color indexed="81"/>
            <rFont val="Tahoma"/>
            <family val="2"/>
          </rPr>
          <t>TERAPEUTA OCUPACIONAL</t>
        </r>
        <r>
          <rPr>
            <sz val="9"/>
            <color indexed="81"/>
            <rFont val="Tahoma"/>
            <family val="2"/>
          </rPr>
          <t xml:space="preserve">, registre la actividad:
</t>
        </r>
        <r>
          <rPr>
            <b/>
            <sz val="9"/>
            <color indexed="81"/>
            <rFont val="Tahoma"/>
            <family val="2"/>
          </rPr>
          <t xml:space="preserve">
Consejerías Individuales en Rehabilitación Física</t>
        </r>
        <r>
          <rPr>
            <sz val="9"/>
            <color indexed="81"/>
            <rFont val="Tahoma"/>
            <family val="2"/>
          </rPr>
          <t xml:space="preserve">
y 
En el Formulario </t>
        </r>
        <r>
          <rPr>
            <b/>
            <sz val="9"/>
            <color indexed="81"/>
            <rFont val="Tahoma"/>
            <family val="2"/>
          </rPr>
          <t>Control en Sala de Rehabilitacion Fisica e Integral,</t>
        </r>
        <r>
          <rPr>
            <sz val="9"/>
            <color indexed="81"/>
            <rFont val="Tahoma"/>
            <family val="2"/>
          </rPr>
          <t xml:space="preserve">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t>
        </r>
      </text>
    </comment>
    <comment ref="A101" authorId="2" shapeId="0">
      <text>
        <r>
          <rPr>
            <sz val="9"/>
            <color indexed="81"/>
            <rFont val="Tahoma"/>
            <family val="2"/>
          </rPr>
          <t xml:space="preserve">Este dato aparecerá  luego de que en la atención cerrada (estado completada) registrada en </t>
        </r>
        <r>
          <rPr>
            <b/>
            <sz val="9"/>
            <color indexed="81"/>
            <rFont val="Tahoma"/>
            <family val="2"/>
          </rPr>
          <t>módulo  Box, Pacientes Citados</t>
        </r>
        <r>
          <rPr>
            <sz val="9"/>
            <color indexed="81"/>
            <rFont val="Tahoma"/>
            <family val="2"/>
          </rPr>
          <t xml:space="preserve">, el </t>
        </r>
        <r>
          <rPr>
            <b/>
            <sz val="9"/>
            <color indexed="81"/>
            <rFont val="Tahoma"/>
            <family val="2"/>
          </rPr>
          <t>FONOAUDIÓLOGO</t>
        </r>
        <r>
          <rPr>
            <sz val="9"/>
            <color indexed="81"/>
            <rFont val="Tahoma"/>
            <family val="2"/>
          </rPr>
          <t xml:space="preserve">, registre la actividad:
</t>
        </r>
        <r>
          <rPr>
            <b/>
            <sz val="9"/>
            <color indexed="81"/>
            <rFont val="Tahoma"/>
            <family val="2"/>
          </rPr>
          <t>Consejerías Individuales en Rehabilitación Física</t>
        </r>
        <r>
          <rPr>
            <sz val="9"/>
            <color indexed="81"/>
            <rFont val="Tahoma"/>
            <family val="2"/>
          </rPr>
          <t xml:space="preserve">
y 
En el Formulario </t>
        </r>
        <r>
          <rPr>
            <b/>
            <sz val="9"/>
            <color indexed="81"/>
            <rFont val="Tahoma"/>
            <family val="2"/>
          </rPr>
          <t>Control en Sala de Rehabilitacion Fisica e Integral</t>
        </r>
        <r>
          <rPr>
            <sz val="9"/>
            <color indexed="81"/>
            <rFont val="Tahoma"/>
            <family val="2"/>
          </rPr>
          <t xml:space="preserve">,  haber seleccionado el </t>
        </r>
        <r>
          <rPr>
            <b/>
            <sz val="9"/>
            <color indexed="81"/>
            <rFont val="Tahoma"/>
            <family val="2"/>
          </rPr>
          <t>Tipo de Estrategi</t>
        </r>
        <r>
          <rPr>
            <sz val="9"/>
            <color indexed="81"/>
            <rFont val="Tahoma"/>
            <family val="2"/>
          </rPr>
          <t>a que corresponda.
Tipo de Establecimiento
Cesfam,Cgu,Cgr,Crs,Cdt,Psr,Cosam, Cecosf y Hospitales comunitarios.</t>
        </r>
      </text>
    </comment>
    <comment ref="A102" authorId="2" shapeId="0">
      <text>
        <r>
          <rPr>
            <sz val="9"/>
            <color indexed="81"/>
            <rFont val="Tahoma"/>
            <family val="2"/>
          </rPr>
          <t xml:space="preserve">Este dato aparecerá  luego de que en la atención cerrada (estado completada) registrada en </t>
        </r>
        <r>
          <rPr>
            <b/>
            <sz val="9"/>
            <color indexed="81"/>
            <rFont val="Tahoma"/>
            <family val="2"/>
          </rPr>
          <t>módulo  Box, Pacientes Citados</t>
        </r>
        <r>
          <rPr>
            <sz val="9"/>
            <color indexed="81"/>
            <rFont val="Tahoma"/>
            <family val="2"/>
          </rPr>
          <t xml:space="preserve">, el </t>
        </r>
        <r>
          <rPr>
            <b/>
            <sz val="9"/>
            <color indexed="81"/>
            <rFont val="Tahoma"/>
            <family val="2"/>
          </rPr>
          <t>PSICÓLOGO</t>
        </r>
        <r>
          <rPr>
            <sz val="9"/>
            <color indexed="81"/>
            <rFont val="Tahoma"/>
            <family val="2"/>
          </rPr>
          <t xml:space="preserve">, registre la actividad:
</t>
        </r>
        <r>
          <rPr>
            <b/>
            <sz val="9"/>
            <color indexed="81"/>
            <rFont val="Tahoma"/>
            <family val="2"/>
          </rPr>
          <t>Consejerías Individuales en Rehabilitación Física</t>
        </r>
        <r>
          <rPr>
            <sz val="9"/>
            <color indexed="81"/>
            <rFont val="Tahoma"/>
            <family val="2"/>
          </rPr>
          <t xml:space="preserve">
y 
En el Formulario </t>
        </r>
        <r>
          <rPr>
            <b/>
            <sz val="9"/>
            <color indexed="81"/>
            <rFont val="Tahoma"/>
            <family val="2"/>
          </rPr>
          <t>Control en Sala de Rehabilitacion Fisica e Integral,</t>
        </r>
        <r>
          <rPr>
            <sz val="9"/>
            <color indexed="81"/>
            <rFont val="Tahoma"/>
            <family val="2"/>
          </rPr>
          <t xml:space="preserve">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t>
        </r>
      </text>
    </comment>
    <comment ref="A103" authorId="0" shapeId="0">
      <text>
        <r>
          <rPr>
            <sz val="11"/>
            <color theme="1"/>
            <rFont val="Calibri"/>
            <family val="2"/>
            <scheme val="minor"/>
          </rPr>
          <t xml:space="preserve">Este dato aparecerá  luego de que en la </t>
        </r>
        <r>
          <rPr>
            <b/>
            <sz val="11"/>
            <color theme="1"/>
            <rFont val="Calibri"/>
            <family val="2"/>
            <scheme val="minor"/>
          </rPr>
          <t>atención cerrada (estado completada) r</t>
        </r>
        <r>
          <rPr>
            <sz val="11"/>
            <color theme="1"/>
            <rFont val="Calibri"/>
            <family val="2"/>
            <scheme val="minor"/>
          </rPr>
          <t xml:space="preserve">egistrada en </t>
        </r>
        <r>
          <rPr>
            <b/>
            <sz val="11"/>
            <color theme="1"/>
            <rFont val="Calibri"/>
            <family val="2"/>
            <scheme val="minor"/>
          </rPr>
          <t>módulo  Box, Pacientes Citados,</t>
        </r>
        <r>
          <rPr>
            <sz val="11"/>
            <color theme="1"/>
            <rFont val="Calibri"/>
            <family val="2"/>
            <scheme val="minor"/>
          </rPr>
          <t xml:space="preserve"> el </t>
        </r>
        <r>
          <rPr>
            <b/>
            <sz val="11"/>
            <color theme="1"/>
            <rFont val="Calibri"/>
            <family val="2"/>
            <scheme val="minor"/>
          </rPr>
          <t>ASISTENTE SOCIAL,</t>
        </r>
        <r>
          <rPr>
            <sz val="11"/>
            <color theme="1"/>
            <rFont val="Calibri"/>
            <family val="2"/>
            <scheme val="minor"/>
          </rPr>
          <t xml:space="preserve"> registre la actividad:
</t>
        </r>
        <r>
          <rPr>
            <b/>
            <sz val="11"/>
            <color theme="1"/>
            <rFont val="Calibri"/>
            <family val="2"/>
            <scheme val="minor"/>
          </rPr>
          <t>Consejerías Individuales en Rehabilitación Física</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haber seleccionado el </t>
        </r>
        <r>
          <rPr>
            <b/>
            <sz val="11"/>
            <color theme="1"/>
            <rFont val="Calibri"/>
            <family val="2"/>
            <scheme val="minor"/>
          </rPr>
          <t>Tipo de Estrategia</t>
        </r>
        <r>
          <rPr>
            <sz val="11"/>
            <color theme="1"/>
            <rFont val="Calibri"/>
            <family val="2"/>
            <scheme val="minor"/>
          </rPr>
          <t xml:space="preserve"> que corresponda.
Tipo de Establecimiento
Cesfam,Cgu,Cgr,Crs,Cdt,Psr,Cosam, Cecosf y Hospitales comunitarios.
</t>
        </r>
      </text>
    </comment>
    <comment ref="B107" authorId="0" shapeId="0">
      <text>
        <r>
          <rPr>
            <sz val="9"/>
            <color indexed="81"/>
            <rFont val="Tahoma"/>
            <family val="2"/>
          </rPr>
          <t xml:space="preserve">Este dato aparecerá  luego de que en la atención registrada en </t>
        </r>
        <r>
          <rPr>
            <b/>
            <sz val="9"/>
            <color indexed="81"/>
            <rFont val="Tahoma"/>
            <family val="2"/>
          </rPr>
          <t>módulo  Atención, Registro de Atenciones Grupales</t>
        </r>
        <r>
          <rPr>
            <sz val="9"/>
            <color indexed="81"/>
            <rFont val="Tahoma"/>
            <family val="2"/>
          </rPr>
          <t xml:space="preserve">, el </t>
        </r>
        <r>
          <rPr>
            <b/>
            <sz val="9"/>
            <color indexed="81"/>
            <rFont val="Tahoma"/>
            <family val="2"/>
          </rPr>
          <t>KINESIÓLOGO</t>
        </r>
        <r>
          <rPr>
            <sz val="9"/>
            <color indexed="81"/>
            <rFont val="Tahoma"/>
            <family val="2"/>
          </rPr>
          <t xml:space="preserve"> marque en listado de Usuarios Citados  </t>
        </r>
        <r>
          <rPr>
            <b/>
            <sz val="9"/>
            <color indexed="81"/>
            <rFont val="Tahoma"/>
            <family val="2"/>
          </rPr>
          <t>"ASISTENTE"</t>
        </r>
        <r>
          <rPr>
            <sz val="9"/>
            <color indexed="81"/>
            <rFont val="Tahoma"/>
            <family val="2"/>
          </rPr>
          <t xml:space="preserve">, además selecciones un </t>
        </r>
        <r>
          <rPr>
            <b/>
            <sz val="9"/>
            <color indexed="81"/>
            <rFont val="Tahoma"/>
            <family val="2"/>
          </rPr>
          <t>TIPO DE PARTICIPANTE</t>
        </r>
        <r>
          <rPr>
            <sz val="9"/>
            <color indexed="81"/>
            <rFont val="Tahoma"/>
            <family val="2"/>
          </rPr>
          <t xml:space="preserve"> (debe ser registrado, pero no incide en esta sección)
y  
Registre la actividad:
</t>
        </r>
        <r>
          <rPr>
            <b/>
            <sz val="9"/>
            <color indexed="81"/>
            <rFont val="Tahoma"/>
            <family val="2"/>
          </rPr>
          <t>Consejerías Familiares en Rehabilitación Física, Rehabilitación Infantil</t>
        </r>
        <r>
          <rPr>
            <sz val="9"/>
            <color indexed="81"/>
            <rFont val="Tahoma"/>
            <family val="2"/>
          </rPr>
          <t xml:space="preserve">
Tipo de Establecimiento
Cesfam,Cgu,Cgr,Crs,Cdt,Psr,Cosam, Cecosf y Hospitales comunitarios.
</t>
        </r>
      </text>
    </comment>
    <comment ref="C107" authorId="6" shapeId="0">
      <text>
        <r>
          <rPr>
            <sz val="9"/>
            <color indexed="81"/>
            <rFont val="Tahoma"/>
            <family val="2"/>
          </rPr>
          <t xml:space="preserve">Este dato aparecerá  luego de que en la atención registrada en </t>
        </r>
        <r>
          <rPr>
            <b/>
            <sz val="9"/>
            <color indexed="81"/>
            <rFont val="Tahoma"/>
            <family val="2"/>
          </rPr>
          <t>módulo  Atención, Registro de Atenciones Grupales</t>
        </r>
        <r>
          <rPr>
            <sz val="9"/>
            <color indexed="81"/>
            <rFont val="Tahoma"/>
            <family val="2"/>
          </rPr>
          <t xml:space="preserve">, el </t>
        </r>
        <r>
          <rPr>
            <b/>
            <sz val="9"/>
            <color indexed="81"/>
            <rFont val="Tahoma"/>
            <family val="2"/>
          </rPr>
          <t>KINESIÓLOGO</t>
        </r>
        <r>
          <rPr>
            <sz val="9"/>
            <color indexed="81"/>
            <rFont val="Tahoma"/>
            <family val="2"/>
          </rPr>
          <t xml:space="preserve"> marque en listado de Usuarios Citados  "</t>
        </r>
        <r>
          <rPr>
            <b/>
            <sz val="9"/>
            <color indexed="81"/>
            <rFont val="Tahoma"/>
            <family val="2"/>
          </rPr>
          <t>ASISTENTE</t>
        </r>
        <r>
          <rPr>
            <sz val="9"/>
            <color indexed="81"/>
            <rFont val="Tahoma"/>
            <family val="2"/>
          </rPr>
          <t xml:space="preserve">", además selecciones un </t>
        </r>
        <r>
          <rPr>
            <b/>
            <sz val="9"/>
            <color indexed="81"/>
            <rFont val="Tahoma"/>
            <family val="2"/>
          </rPr>
          <t xml:space="preserve">TIPO DE PARTICIPANTE </t>
        </r>
        <r>
          <rPr>
            <sz val="9"/>
            <color indexed="81"/>
            <rFont val="Tahoma"/>
            <family val="2"/>
          </rPr>
          <t>(debe ser registrado, pero no incide en esta sección)
y  
Registre la actividad:</t>
        </r>
        <r>
          <rPr>
            <b/>
            <sz val="9"/>
            <color indexed="81"/>
            <rFont val="Tahoma"/>
            <family val="2"/>
          </rPr>
          <t xml:space="preserve">
Consejerías Familiares en Rehabilitación Física, Rehabilitación base comunitaria
</t>
        </r>
        <r>
          <rPr>
            <sz val="9"/>
            <color indexed="81"/>
            <rFont val="Tahoma"/>
            <family val="2"/>
          </rPr>
          <t>Tipo de Establecimiento</t>
        </r>
        <r>
          <rPr>
            <b/>
            <sz val="9"/>
            <color indexed="81"/>
            <rFont val="Tahoma"/>
            <family val="2"/>
          </rPr>
          <t xml:space="preserve">
</t>
        </r>
        <r>
          <rPr>
            <sz val="9"/>
            <color indexed="81"/>
            <rFont val="Tahoma"/>
            <family val="2"/>
          </rPr>
          <t>Cesfam,Cgu,Cgr,Crs,Cdt,Psr,Cosam, Cecosf y Hospitales comunitarios.</t>
        </r>
      </text>
    </comment>
    <comment ref="D107" authorId="6" shapeId="0">
      <text>
        <r>
          <rPr>
            <sz val="9"/>
            <color indexed="81"/>
            <rFont val="Tahoma"/>
            <family val="2"/>
          </rPr>
          <t xml:space="preserve">Este dato aparecerá  luego de que en la atención registrada en </t>
        </r>
        <r>
          <rPr>
            <b/>
            <sz val="9"/>
            <color indexed="81"/>
            <rFont val="Tahoma"/>
            <family val="2"/>
          </rPr>
          <t xml:space="preserve">módulo  Atención, Registro de Atenciones Grupales, </t>
        </r>
        <r>
          <rPr>
            <sz val="9"/>
            <color indexed="81"/>
            <rFont val="Tahoma"/>
            <family val="2"/>
          </rPr>
          <t xml:space="preserve">el </t>
        </r>
        <r>
          <rPr>
            <b/>
            <sz val="9"/>
            <color indexed="81"/>
            <rFont val="Tahoma"/>
            <family val="2"/>
          </rPr>
          <t xml:space="preserve">KINESIÓLOGO </t>
        </r>
        <r>
          <rPr>
            <sz val="9"/>
            <color indexed="81"/>
            <rFont val="Tahoma"/>
            <family val="2"/>
          </rPr>
          <t>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 </t>
        </r>
        <r>
          <rPr>
            <sz val="9"/>
            <color indexed="81"/>
            <rFont val="Tahoma"/>
            <family val="2"/>
          </rPr>
          <t xml:space="preserve">(debe ser registrado, pero no incide en esta sección)
y  </t>
        </r>
        <r>
          <rPr>
            <b/>
            <sz val="9"/>
            <color indexed="81"/>
            <rFont val="Tahoma"/>
            <family val="2"/>
          </rPr>
          <t xml:space="preserve">
</t>
        </r>
        <r>
          <rPr>
            <sz val="9"/>
            <color indexed="81"/>
            <rFont val="Tahoma"/>
            <family val="2"/>
          </rPr>
          <t>Registre la actividad:</t>
        </r>
        <r>
          <rPr>
            <b/>
            <sz val="9"/>
            <color indexed="81"/>
            <rFont val="Tahoma"/>
            <family val="2"/>
          </rPr>
          <t xml:space="preserve">
Consejerías Familiares en Rehabilitación Física, Rehabilitación Integral
</t>
        </r>
        <r>
          <rPr>
            <sz val="9"/>
            <color indexed="81"/>
            <rFont val="Tahoma"/>
            <family val="2"/>
          </rPr>
          <t xml:space="preserve">Tipo de Establecimiento
Cesfam,Cgu,Cgr,Crs,Cdt,Psr,Cosam, Cecosf y Hospitales comunitarios.
</t>
        </r>
      </text>
    </comment>
    <comment ref="E107" authorId="6" shapeId="0">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el</t>
        </r>
        <r>
          <rPr>
            <b/>
            <sz val="9"/>
            <color indexed="81"/>
            <rFont val="Tahoma"/>
            <family val="2"/>
          </rPr>
          <t xml:space="preserve"> KINESIÓLOGO </t>
        </r>
        <r>
          <rPr>
            <sz val="9"/>
            <color indexed="81"/>
            <rFont val="Tahoma"/>
            <family val="2"/>
          </rPr>
          <t>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 </t>
        </r>
        <r>
          <rPr>
            <sz val="9"/>
            <color indexed="81"/>
            <rFont val="Tahoma"/>
            <family val="2"/>
          </rPr>
          <t xml:space="preserve">(debe ser registrado, pero no incide en esta sección)
y  </t>
        </r>
        <r>
          <rPr>
            <b/>
            <sz val="9"/>
            <color indexed="81"/>
            <rFont val="Tahoma"/>
            <family val="2"/>
          </rPr>
          <t xml:space="preserve">
</t>
        </r>
        <r>
          <rPr>
            <sz val="9"/>
            <color indexed="81"/>
            <rFont val="Tahoma"/>
            <family val="2"/>
          </rPr>
          <t>Registre la actividad:</t>
        </r>
        <r>
          <rPr>
            <b/>
            <sz val="9"/>
            <color indexed="81"/>
            <rFont val="Tahoma"/>
            <family val="2"/>
          </rPr>
          <t xml:space="preserve">
Consejerías Familiares en Rehabilitación Física, Rehabilitación Rural
</t>
        </r>
        <r>
          <rPr>
            <sz val="9"/>
            <color indexed="81"/>
            <rFont val="Tahoma"/>
            <family val="2"/>
          </rPr>
          <t>Tipo de Establecimiento
Cesfam,Cgu,Cgr,Crs,Cdt,Psr,Cosam, Cecosf y Hospitales comunitarios.</t>
        </r>
      </text>
    </comment>
    <comment ref="B108" authorId="0" shapeId="0">
      <text>
        <r>
          <rPr>
            <sz val="9"/>
            <color indexed="81"/>
            <rFont val="Tahoma"/>
            <family val="2"/>
          </rPr>
          <t xml:space="preserve">Este dato aparecerá  luego de que en la atención registrada en </t>
        </r>
        <r>
          <rPr>
            <b/>
            <sz val="9"/>
            <color indexed="81"/>
            <rFont val="Tahoma"/>
            <family val="2"/>
          </rPr>
          <t>módulo  Atención, Registro de Atenciones Grupales</t>
        </r>
        <r>
          <rPr>
            <sz val="9"/>
            <color indexed="81"/>
            <rFont val="Tahoma"/>
            <family val="2"/>
          </rPr>
          <t xml:space="preserve">, el </t>
        </r>
        <r>
          <rPr>
            <b/>
            <sz val="9"/>
            <color indexed="81"/>
            <rFont val="Tahoma"/>
            <family val="2"/>
          </rPr>
          <t>TERAPEUTA OCUPACIONAL</t>
        </r>
        <r>
          <rPr>
            <sz val="9"/>
            <color indexed="81"/>
            <rFont val="Tahoma"/>
            <family val="2"/>
          </rPr>
          <t xml:space="preserve"> marque en listado de Usuarios Citados  </t>
        </r>
        <r>
          <rPr>
            <b/>
            <sz val="9"/>
            <color indexed="81"/>
            <rFont val="Tahoma"/>
            <family val="2"/>
          </rPr>
          <t>"ASISTENTE"</t>
        </r>
        <r>
          <rPr>
            <sz val="9"/>
            <color indexed="81"/>
            <rFont val="Tahoma"/>
            <family val="2"/>
          </rPr>
          <t xml:space="preserve">, además selecciones un </t>
        </r>
        <r>
          <rPr>
            <b/>
            <sz val="9"/>
            <color indexed="81"/>
            <rFont val="Tahoma"/>
            <family val="2"/>
          </rPr>
          <t>TIPO DE PARTICIPANTE</t>
        </r>
        <r>
          <rPr>
            <sz val="9"/>
            <color indexed="81"/>
            <rFont val="Tahoma"/>
            <family val="2"/>
          </rPr>
          <t xml:space="preserve"> (debe ser registrado, pero no incide en esta sección)
y  
Registre la actividad:
</t>
        </r>
        <r>
          <rPr>
            <b/>
            <sz val="9"/>
            <color indexed="81"/>
            <rFont val="Tahoma"/>
            <family val="2"/>
          </rPr>
          <t>Consejerías Familiares en Rehabilitación Física, Rehabilitación Infantil</t>
        </r>
        <r>
          <rPr>
            <sz val="9"/>
            <color indexed="81"/>
            <rFont val="Tahoma"/>
            <family val="2"/>
          </rPr>
          <t xml:space="preserve">
Tipo de Establecimiento
Cesfam,Cgu,Cgr,Crs,Cdt,Psr,Cosam, Cecosf y Hospitales comunitarios.
</t>
        </r>
      </text>
    </comment>
    <comment ref="C108" authorId="6" shapeId="0">
      <text>
        <r>
          <rPr>
            <sz val="9"/>
            <color indexed="81"/>
            <rFont val="Tahoma"/>
            <family val="2"/>
          </rPr>
          <t xml:space="preserve">Este dato aparecerá  luego de que en la atención registrada en </t>
        </r>
        <r>
          <rPr>
            <b/>
            <sz val="9"/>
            <color indexed="81"/>
            <rFont val="Tahoma"/>
            <family val="2"/>
          </rPr>
          <t>módulo  Atención, Registro de Atenciones Grupales</t>
        </r>
        <r>
          <rPr>
            <sz val="9"/>
            <color indexed="81"/>
            <rFont val="Tahoma"/>
            <family val="2"/>
          </rPr>
          <t>, el</t>
        </r>
        <r>
          <rPr>
            <b/>
            <sz val="9"/>
            <color indexed="81"/>
            <rFont val="Tahoma"/>
            <family val="2"/>
          </rPr>
          <t xml:space="preserve"> TERAPEUTA OCUPACIONAL </t>
        </r>
        <r>
          <rPr>
            <sz val="9"/>
            <color indexed="81"/>
            <rFont val="Tahoma"/>
            <family val="2"/>
          </rPr>
          <t>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t>
        </r>
        <r>
          <rPr>
            <sz val="9"/>
            <color indexed="81"/>
            <rFont val="Tahoma"/>
            <family val="2"/>
          </rPr>
          <t xml:space="preserve"> (debe ser registrado, pero no incide en esta sección)
y  
Registre la actividad:</t>
        </r>
        <r>
          <rPr>
            <b/>
            <sz val="9"/>
            <color indexed="81"/>
            <rFont val="Tahoma"/>
            <family val="2"/>
          </rPr>
          <t xml:space="preserve">
Consejerías Familiares en Rehabilitación Física, Rehabilitación Base Comunitaria
</t>
        </r>
        <r>
          <rPr>
            <sz val="9"/>
            <color indexed="81"/>
            <rFont val="Tahoma"/>
            <family val="2"/>
          </rPr>
          <t>Tipo de Establecimiento
Cesfam,Cgu,Cgr,Crs,Cdt,Psr,Cosam, Cecosf y Hospitales comunitarios.</t>
        </r>
      </text>
    </comment>
    <comment ref="D108" authorId="6" shapeId="0">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el</t>
        </r>
        <r>
          <rPr>
            <b/>
            <sz val="9"/>
            <color indexed="81"/>
            <rFont val="Tahoma"/>
            <family val="2"/>
          </rPr>
          <t xml:space="preserve"> TERAPEUTA OCUPACIONAL </t>
        </r>
        <r>
          <rPr>
            <sz val="9"/>
            <color indexed="81"/>
            <rFont val="Tahoma"/>
            <family val="2"/>
          </rPr>
          <t>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 </t>
        </r>
        <r>
          <rPr>
            <sz val="9"/>
            <color indexed="81"/>
            <rFont val="Tahoma"/>
            <family val="2"/>
          </rPr>
          <t>(debe ser registrado, pero no incide en esta sección)
y  
Registre la actividad:</t>
        </r>
        <r>
          <rPr>
            <b/>
            <sz val="9"/>
            <color indexed="81"/>
            <rFont val="Tahoma"/>
            <family val="2"/>
          </rPr>
          <t xml:space="preserve">
Consejerías Familiares en Rehabilitación Física, Rehabilitación Integral
</t>
        </r>
        <r>
          <rPr>
            <sz val="9"/>
            <color indexed="81"/>
            <rFont val="Tahoma"/>
            <family val="2"/>
          </rPr>
          <t>Tipo de Establecimiento
Cesfam,Cgu,Cgr,Crs,Cdt,Psr,Cosam, Cecosf y Hospitales comunitarios.</t>
        </r>
      </text>
    </comment>
    <comment ref="E108" authorId="6" shapeId="0">
      <text>
        <r>
          <rPr>
            <sz val="9"/>
            <color indexed="81"/>
            <rFont val="Tahoma"/>
            <family val="2"/>
          </rPr>
          <t xml:space="preserve">Este dato aparecerá  luego de que en la atención registrada en </t>
        </r>
        <r>
          <rPr>
            <b/>
            <sz val="9"/>
            <color indexed="81"/>
            <rFont val="Tahoma"/>
            <family val="2"/>
          </rPr>
          <t>módulo  Atención, Registro de Atenciones Grupales</t>
        </r>
        <r>
          <rPr>
            <sz val="9"/>
            <color indexed="81"/>
            <rFont val="Tahoma"/>
            <family val="2"/>
          </rPr>
          <t>, el</t>
        </r>
        <r>
          <rPr>
            <b/>
            <sz val="9"/>
            <color indexed="81"/>
            <rFont val="Tahoma"/>
            <family val="2"/>
          </rPr>
          <t xml:space="preserve"> TERAPEUTA OCUPACIONAL </t>
        </r>
        <r>
          <rPr>
            <sz val="9"/>
            <color indexed="81"/>
            <rFont val="Tahoma"/>
            <family val="2"/>
          </rPr>
          <t>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 </t>
        </r>
        <r>
          <rPr>
            <sz val="9"/>
            <color indexed="81"/>
            <rFont val="Tahoma"/>
            <family val="2"/>
          </rPr>
          <t xml:space="preserve">(debe ser registrado, pero no incide en esta sección)
y  </t>
        </r>
        <r>
          <rPr>
            <b/>
            <sz val="9"/>
            <color indexed="81"/>
            <rFont val="Tahoma"/>
            <family val="2"/>
          </rPr>
          <t xml:space="preserve">
</t>
        </r>
        <r>
          <rPr>
            <sz val="9"/>
            <color indexed="81"/>
            <rFont val="Tahoma"/>
            <family val="2"/>
          </rPr>
          <t>Registre la actividad:</t>
        </r>
        <r>
          <rPr>
            <b/>
            <sz val="9"/>
            <color indexed="81"/>
            <rFont val="Tahoma"/>
            <family val="2"/>
          </rPr>
          <t xml:space="preserve">
Consejerías Familiares en Rehabilitación Física, Rehabilitación Rural
</t>
        </r>
        <r>
          <rPr>
            <sz val="9"/>
            <color indexed="81"/>
            <rFont val="Tahoma"/>
            <family val="2"/>
          </rPr>
          <t xml:space="preserve">
Tipo de Establecimiento
Cesfam,Cgu,Cgr,Crs,Cdt,Psr,Cosam, Cecosf y Hospitales comunitarios.</t>
        </r>
      </text>
    </comment>
    <comment ref="B109" authorId="0" shapeId="0">
      <text>
        <r>
          <rPr>
            <sz val="9"/>
            <color indexed="81"/>
            <rFont val="Tahoma"/>
            <family val="2"/>
          </rPr>
          <t xml:space="preserve">Este dato aparecerá  luego de que en la atención registrada en </t>
        </r>
        <r>
          <rPr>
            <b/>
            <sz val="9"/>
            <color indexed="81"/>
            <rFont val="Tahoma"/>
            <family val="2"/>
          </rPr>
          <t>módulo  Atención, Registro de Atenciones Grupales</t>
        </r>
        <r>
          <rPr>
            <sz val="9"/>
            <color indexed="81"/>
            <rFont val="Tahoma"/>
            <family val="2"/>
          </rPr>
          <t xml:space="preserve">, el </t>
        </r>
        <r>
          <rPr>
            <b/>
            <sz val="9"/>
            <color indexed="81"/>
            <rFont val="Tahoma"/>
            <family val="2"/>
          </rPr>
          <t>FONOAUDIÓLOGO</t>
        </r>
        <r>
          <rPr>
            <sz val="9"/>
            <color indexed="81"/>
            <rFont val="Tahoma"/>
            <family val="2"/>
          </rPr>
          <t xml:space="preserve"> marque en listado de Usuarios Citados  </t>
        </r>
        <r>
          <rPr>
            <b/>
            <sz val="9"/>
            <color indexed="81"/>
            <rFont val="Tahoma"/>
            <family val="2"/>
          </rPr>
          <t>"ASISTENTE"</t>
        </r>
        <r>
          <rPr>
            <sz val="9"/>
            <color indexed="81"/>
            <rFont val="Tahoma"/>
            <family val="2"/>
          </rPr>
          <t xml:space="preserve">, además selecciones un </t>
        </r>
        <r>
          <rPr>
            <b/>
            <sz val="9"/>
            <color indexed="81"/>
            <rFont val="Tahoma"/>
            <family val="2"/>
          </rPr>
          <t>TIPO DE PARTICIPANTE</t>
        </r>
        <r>
          <rPr>
            <sz val="9"/>
            <color indexed="81"/>
            <rFont val="Tahoma"/>
            <family val="2"/>
          </rPr>
          <t xml:space="preserve"> (debe ser registrado, pero no incide en esta sección)
y  
Registre la actividad:
</t>
        </r>
        <r>
          <rPr>
            <b/>
            <sz val="9"/>
            <color indexed="81"/>
            <rFont val="Tahoma"/>
            <family val="2"/>
          </rPr>
          <t>Consejerías Familiares en Rehabilitación Física, Rehabilitación Infantil</t>
        </r>
        <r>
          <rPr>
            <sz val="9"/>
            <color indexed="81"/>
            <rFont val="Tahoma"/>
            <family val="2"/>
          </rPr>
          <t xml:space="preserve">
Tipo de Establecimiento
Cesfam,Cgu,Cgr,Crs,Cdt,Psr,Cosam, Cecosf y Hospitales comunitarios.
</t>
        </r>
      </text>
    </comment>
    <comment ref="C109" authorId="6" shapeId="0">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xml:space="preserve">, el </t>
        </r>
        <r>
          <rPr>
            <b/>
            <sz val="9"/>
            <color indexed="81"/>
            <rFont val="Tahoma"/>
            <family val="2"/>
          </rPr>
          <t xml:space="preserve">FONOAUDIÓLOGO </t>
        </r>
        <r>
          <rPr>
            <sz val="9"/>
            <color indexed="81"/>
            <rFont val="Tahoma"/>
            <family val="2"/>
          </rPr>
          <t>marque en listado de Usuarios Citados "</t>
        </r>
        <r>
          <rPr>
            <b/>
            <sz val="9"/>
            <color indexed="81"/>
            <rFont val="Tahoma"/>
            <family val="2"/>
          </rPr>
          <t>ASISTENTE</t>
        </r>
        <r>
          <rPr>
            <sz val="9"/>
            <color indexed="81"/>
            <rFont val="Tahoma"/>
            <family val="2"/>
          </rPr>
          <t xml:space="preserve">", además selecciones un </t>
        </r>
        <r>
          <rPr>
            <b/>
            <sz val="9"/>
            <color indexed="81"/>
            <rFont val="Tahoma"/>
            <family val="2"/>
          </rPr>
          <t xml:space="preserve">TIPO DE PARTICIPANTE </t>
        </r>
        <r>
          <rPr>
            <sz val="9"/>
            <color indexed="81"/>
            <rFont val="Tahoma"/>
            <family val="2"/>
          </rPr>
          <t>(debe ser registrado, pero no incide en esta sección)
y  
Registre la actividad:</t>
        </r>
        <r>
          <rPr>
            <b/>
            <sz val="9"/>
            <color indexed="81"/>
            <rFont val="Tahoma"/>
            <family val="2"/>
          </rPr>
          <t xml:space="preserve">
Consejerías Familiares en Rehabilitación Física, Rehabilitación Base Comunitaria
</t>
        </r>
        <r>
          <rPr>
            <sz val="9"/>
            <color indexed="81"/>
            <rFont val="Tahoma"/>
            <family val="2"/>
          </rPr>
          <t>Tipo de Establecimiento
Cesfam,Cgu,Cgr,Crs,Cdt,Psr,Cosam, Cecosf y Hospitales comunitarios.</t>
        </r>
      </text>
    </comment>
    <comment ref="D109" authorId="6" shapeId="0">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el</t>
        </r>
        <r>
          <rPr>
            <b/>
            <sz val="9"/>
            <color indexed="81"/>
            <rFont val="Tahoma"/>
            <family val="2"/>
          </rPr>
          <t xml:space="preserve"> FONOAUDIÓLOGO </t>
        </r>
        <r>
          <rPr>
            <sz val="9"/>
            <color indexed="81"/>
            <rFont val="Tahoma"/>
            <family val="2"/>
          </rPr>
          <t>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 </t>
        </r>
        <r>
          <rPr>
            <sz val="9"/>
            <color indexed="81"/>
            <rFont val="Tahoma"/>
            <family val="2"/>
          </rPr>
          <t>(debe ser registrado, pero no incide en esta sección)
y  
Registre la actividad:</t>
        </r>
        <r>
          <rPr>
            <b/>
            <sz val="9"/>
            <color indexed="81"/>
            <rFont val="Tahoma"/>
            <family val="2"/>
          </rPr>
          <t xml:space="preserve">
Consejerías Familiares en Rehabilitación Física, Rehabilitación Integral
</t>
        </r>
        <r>
          <rPr>
            <sz val="9"/>
            <color indexed="81"/>
            <rFont val="Tahoma"/>
            <family val="2"/>
          </rPr>
          <t xml:space="preserve">
Tipo de Establecimiento
Cesfam,Cgu,Cgr,Crs,Cdt,Psr,Cosam, Cecosf y Hospitales comunitarios.</t>
        </r>
      </text>
    </comment>
    <comment ref="E109" authorId="6" shapeId="0">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el</t>
        </r>
        <r>
          <rPr>
            <b/>
            <sz val="9"/>
            <color indexed="81"/>
            <rFont val="Tahoma"/>
            <family val="2"/>
          </rPr>
          <t xml:space="preserve"> FONOAUDIÓLOGO </t>
        </r>
        <r>
          <rPr>
            <sz val="9"/>
            <color indexed="81"/>
            <rFont val="Tahoma"/>
            <family val="2"/>
          </rPr>
          <t>marque en listado de Usuarios Citados "</t>
        </r>
        <r>
          <rPr>
            <b/>
            <sz val="9"/>
            <color indexed="81"/>
            <rFont val="Tahoma"/>
            <family val="2"/>
          </rPr>
          <t>ASISTENTE</t>
        </r>
        <r>
          <rPr>
            <sz val="9"/>
            <color indexed="81"/>
            <rFont val="Tahoma"/>
            <family val="2"/>
          </rPr>
          <t xml:space="preserve">", además selecciones un </t>
        </r>
        <r>
          <rPr>
            <b/>
            <sz val="9"/>
            <color indexed="81"/>
            <rFont val="Tahoma"/>
            <family val="2"/>
          </rPr>
          <t xml:space="preserve">TIPO DE PARTICIPANTE </t>
        </r>
        <r>
          <rPr>
            <sz val="9"/>
            <color indexed="81"/>
            <rFont val="Tahoma"/>
            <family val="2"/>
          </rPr>
          <t>(debe ser registrado, pero no incide en esta sección)
y  
Registre la actividad:</t>
        </r>
        <r>
          <rPr>
            <b/>
            <sz val="9"/>
            <color indexed="81"/>
            <rFont val="Tahoma"/>
            <family val="2"/>
          </rPr>
          <t xml:space="preserve">
Consejerías Familiares en Rehabilitación Física, Rehabilitación Rural
</t>
        </r>
        <r>
          <rPr>
            <sz val="9"/>
            <color indexed="81"/>
            <rFont val="Tahoma"/>
            <family val="2"/>
          </rPr>
          <t>Tipo de Establecimiento
Cesfam,Cgu,Cgr,Crs,Cdt,Psr,Cosam, Cecosf y Hospitales comunitarios.</t>
        </r>
      </text>
    </comment>
    <comment ref="B110" authorId="0" shapeId="0">
      <text>
        <r>
          <rPr>
            <sz val="9"/>
            <color indexed="81"/>
            <rFont val="Tahoma"/>
            <family val="2"/>
          </rPr>
          <t xml:space="preserve">Este dato aparecerá  luego de que en la atención registrada en </t>
        </r>
        <r>
          <rPr>
            <b/>
            <sz val="9"/>
            <color indexed="81"/>
            <rFont val="Tahoma"/>
            <family val="2"/>
          </rPr>
          <t>módulo  Atención, Registro de Atenciones Grupales</t>
        </r>
        <r>
          <rPr>
            <sz val="9"/>
            <color indexed="81"/>
            <rFont val="Tahoma"/>
            <family val="2"/>
          </rPr>
          <t xml:space="preserve">, el </t>
        </r>
        <r>
          <rPr>
            <b/>
            <sz val="9"/>
            <color indexed="81"/>
            <rFont val="Tahoma"/>
            <family val="2"/>
          </rPr>
          <t>PSICÓLOGO</t>
        </r>
        <r>
          <rPr>
            <sz val="9"/>
            <color indexed="81"/>
            <rFont val="Tahoma"/>
            <family val="2"/>
          </rPr>
          <t xml:space="preserve"> marque en listado de Usuarios Citados  </t>
        </r>
        <r>
          <rPr>
            <b/>
            <sz val="9"/>
            <color indexed="81"/>
            <rFont val="Tahoma"/>
            <family val="2"/>
          </rPr>
          <t>"ASISTENTE"</t>
        </r>
        <r>
          <rPr>
            <sz val="9"/>
            <color indexed="81"/>
            <rFont val="Tahoma"/>
            <family val="2"/>
          </rPr>
          <t xml:space="preserve">, además selecciones un </t>
        </r>
        <r>
          <rPr>
            <b/>
            <sz val="9"/>
            <color indexed="81"/>
            <rFont val="Tahoma"/>
            <family val="2"/>
          </rPr>
          <t>TIPO DE PARTICIPANTE</t>
        </r>
        <r>
          <rPr>
            <sz val="9"/>
            <color indexed="81"/>
            <rFont val="Tahoma"/>
            <family val="2"/>
          </rPr>
          <t xml:space="preserve"> (debe ser registrado, pero no incide en esta sección)
y  
Registre la actividad:
</t>
        </r>
        <r>
          <rPr>
            <b/>
            <sz val="9"/>
            <color indexed="81"/>
            <rFont val="Tahoma"/>
            <family val="2"/>
          </rPr>
          <t>Consejerías Familiares en Rehabilitación Física, Rehabilitación Infantil</t>
        </r>
        <r>
          <rPr>
            <sz val="9"/>
            <color indexed="81"/>
            <rFont val="Tahoma"/>
            <family val="2"/>
          </rPr>
          <t xml:space="preserve">
Tipo de Establecimiento
Cesfam,Cgu,Cgr,Crs,Cdt,Psr,Cosam, Cecosf y Hospitales comunitarios.
</t>
        </r>
      </text>
    </comment>
    <comment ref="C110" authorId="6" shapeId="0">
      <text>
        <r>
          <rPr>
            <sz val="9"/>
            <color indexed="81"/>
            <rFont val="Tahoma"/>
            <family val="2"/>
          </rPr>
          <t xml:space="preserve">Este dato aparecerá  luego de que en la atención registrada en </t>
        </r>
        <r>
          <rPr>
            <b/>
            <sz val="9"/>
            <color indexed="81"/>
            <rFont val="Tahoma"/>
            <family val="2"/>
          </rPr>
          <t>módulo  Atención, Registro de Atenciones Grupales</t>
        </r>
        <r>
          <rPr>
            <sz val="9"/>
            <color indexed="81"/>
            <rFont val="Tahoma"/>
            <family val="2"/>
          </rPr>
          <t xml:space="preserve">, el </t>
        </r>
        <r>
          <rPr>
            <b/>
            <sz val="9"/>
            <color indexed="81"/>
            <rFont val="Tahoma"/>
            <family val="2"/>
          </rPr>
          <t xml:space="preserve">PSICÓLOGO </t>
        </r>
        <r>
          <rPr>
            <sz val="9"/>
            <color indexed="81"/>
            <rFont val="Tahoma"/>
            <family val="2"/>
          </rPr>
          <t>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 </t>
        </r>
        <r>
          <rPr>
            <sz val="9"/>
            <color indexed="81"/>
            <rFont val="Tahoma"/>
            <family val="2"/>
          </rPr>
          <t>(debe ser registrado, pero no incide en esta sección)
y  
Registre la actividad:</t>
        </r>
        <r>
          <rPr>
            <b/>
            <sz val="9"/>
            <color indexed="81"/>
            <rFont val="Tahoma"/>
            <family val="2"/>
          </rPr>
          <t xml:space="preserve">
Consejerías Familiares en Rehabilitación Física, Rehabilitación Base Comunitaria
</t>
        </r>
        <r>
          <rPr>
            <sz val="9"/>
            <color indexed="81"/>
            <rFont val="Tahoma"/>
            <family val="2"/>
          </rPr>
          <t>Tipo de Establecimiento
Cesfam,Cgu,Cgr,Crs,Cdt,Psr,Cosam, Cecosf y Hospitales comunitarios.</t>
        </r>
      </text>
    </comment>
    <comment ref="D110" authorId="6" shapeId="0">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el</t>
        </r>
        <r>
          <rPr>
            <b/>
            <sz val="9"/>
            <color indexed="81"/>
            <rFont val="Tahoma"/>
            <family val="2"/>
          </rPr>
          <t xml:space="preserve"> PSICÓLOGO </t>
        </r>
        <r>
          <rPr>
            <sz val="9"/>
            <color indexed="81"/>
            <rFont val="Tahoma"/>
            <family val="2"/>
          </rPr>
          <t>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 </t>
        </r>
        <r>
          <rPr>
            <sz val="9"/>
            <color indexed="81"/>
            <rFont val="Tahoma"/>
            <family val="2"/>
          </rPr>
          <t>(debe ser registrado, pero no incide en esta sección)
y  
Registre la actividad:</t>
        </r>
        <r>
          <rPr>
            <b/>
            <sz val="9"/>
            <color indexed="81"/>
            <rFont val="Tahoma"/>
            <family val="2"/>
          </rPr>
          <t xml:space="preserve">
Consejerías Familiares en Rehabilitación Física, Rehabilitación Integral
</t>
        </r>
        <r>
          <rPr>
            <sz val="9"/>
            <color indexed="81"/>
            <rFont val="Tahoma"/>
            <family val="2"/>
          </rPr>
          <t xml:space="preserve">
Tipo de Establecimiento
Cesfam,Cgu,Cgr,Crs,Cdt,Psr,Cosam, Cecosf y Hospitales comunitarios.</t>
        </r>
      </text>
    </comment>
    <comment ref="E110" authorId="6" shapeId="0">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el</t>
        </r>
        <r>
          <rPr>
            <b/>
            <sz val="9"/>
            <color indexed="81"/>
            <rFont val="Tahoma"/>
            <family val="2"/>
          </rPr>
          <t xml:space="preserve"> PSICÓLOGO </t>
        </r>
        <r>
          <rPr>
            <sz val="9"/>
            <color indexed="81"/>
            <rFont val="Tahoma"/>
            <family val="2"/>
          </rPr>
          <t>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 </t>
        </r>
        <r>
          <rPr>
            <sz val="9"/>
            <color indexed="81"/>
            <rFont val="Tahoma"/>
            <family val="2"/>
          </rPr>
          <t>(debe ser registrado, pero no incide en esta sección)
y  
Registre la actividad:</t>
        </r>
        <r>
          <rPr>
            <b/>
            <sz val="9"/>
            <color indexed="81"/>
            <rFont val="Tahoma"/>
            <family val="2"/>
          </rPr>
          <t xml:space="preserve">
Consejerías Familiares en Rehabilitación Física, Rehabilitación Rural
</t>
        </r>
        <r>
          <rPr>
            <sz val="9"/>
            <color indexed="81"/>
            <rFont val="Tahoma"/>
            <family val="2"/>
          </rPr>
          <t>Tipo de Establecimiento
Cesfam,Cgu,Cgr,Crs,Cdt,Psr,Cosam, Cecosf y Hospitales comunitarios.</t>
        </r>
      </text>
    </comment>
    <comment ref="B111" authorId="0" shapeId="0">
      <text>
        <r>
          <rPr>
            <sz val="9"/>
            <color indexed="81"/>
            <rFont val="Tahoma"/>
            <family val="2"/>
          </rPr>
          <t xml:space="preserve">Este dato aparecerá  luego de que en la atención registrada en </t>
        </r>
        <r>
          <rPr>
            <b/>
            <sz val="9"/>
            <color indexed="81"/>
            <rFont val="Tahoma"/>
            <family val="2"/>
          </rPr>
          <t>módulo  Atención, Registro de Atenciones Grupales</t>
        </r>
        <r>
          <rPr>
            <sz val="9"/>
            <color indexed="81"/>
            <rFont val="Tahoma"/>
            <family val="2"/>
          </rPr>
          <t xml:space="preserve">, el </t>
        </r>
        <r>
          <rPr>
            <b/>
            <sz val="9"/>
            <color indexed="81"/>
            <rFont val="Tahoma"/>
            <family val="2"/>
          </rPr>
          <t>ASISTENTE SOCIAL</t>
        </r>
        <r>
          <rPr>
            <sz val="9"/>
            <color indexed="81"/>
            <rFont val="Tahoma"/>
            <family val="2"/>
          </rPr>
          <t xml:space="preserve"> marque en listado de Usuarios Citados  </t>
        </r>
        <r>
          <rPr>
            <b/>
            <sz val="9"/>
            <color indexed="81"/>
            <rFont val="Tahoma"/>
            <family val="2"/>
          </rPr>
          <t>"ASISTENTE"</t>
        </r>
        <r>
          <rPr>
            <sz val="9"/>
            <color indexed="81"/>
            <rFont val="Tahoma"/>
            <family val="2"/>
          </rPr>
          <t xml:space="preserve">, además selecciones un </t>
        </r>
        <r>
          <rPr>
            <b/>
            <sz val="9"/>
            <color indexed="81"/>
            <rFont val="Tahoma"/>
            <family val="2"/>
          </rPr>
          <t>TIPO DE PARTICIPANTE</t>
        </r>
        <r>
          <rPr>
            <sz val="9"/>
            <color indexed="81"/>
            <rFont val="Tahoma"/>
            <family val="2"/>
          </rPr>
          <t xml:space="preserve"> (debe ser registrado, pero no incide en esta sección)
y  
Registre la actividad:
</t>
        </r>
        <r>
          <rPr>
            <b/>
            <sz val="9"/>
            <color indexed="81"/>
            <rFont val="Tahoma"/>
            <family val="2"/>
          </rPr>
          <t>Consejerías Familiares en Rehabilitación Física, Rehabilitación Infantil</t>
        </r>
        <r>
          <rPr>
            <sz val="9"/>
            <color indexed="81"/>
            <rFont val="Tahoma"/>
            <family val="2"/>
          </rPr>
          <t xml:space="preserve">
Tipo de Establecimiento
Cesfam,Cgu,Cgr,Crs,Cdt,Psr,Cosam, Cecosf y Hospitales comunitarios.
</t>
        </r>
      </text>
    </comment>
    <comment ref="C111" authorId="6" shapeId="0">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el</t>
        </r>
        <r>
          <rPr>
            <b/>
            <sz val="9"/>
            <color indexed="81"/>
            <rFont val="Tahoma"/>
            <family val="2"/>
          </rPr>
          <t xml:space="preserve"> ASISTENTE SOCIAL </t>
        </r>
        <r>
          <rPr>
            <sz val="9"/>
            <color indexed="81"/>
            <rFont val="Tahoma"/>
            <family val="2"/>
          </rPr>
          <t>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 </t>
        </r>
        <r>
          <rPr>
            <sz val="9"/>
            <color indexed="81"/>
            <rFont val="Tahoma"/>
            <family val="2"/>
          </rPr>
          <t>(debe ser registrado, pero no incide en esta sección)
y  
Registre la actividad:</t>
        </r>
        <r>
          <rPr>
            <b/>
            <sz val="9"/>
            <color indexed="81"/>
            <rFont val="Tahoma"/>
            <family val="2"/>
          </rPr>
          <t xml:space="preserve">
Consejerías Familiares en Rehabilitación Física, Rehabilitación Base Comunitaria
</t>
        </r>
        <r>
          <rPr>
            <sz val="9"/>
            <color indexed="81"/>
            <rFont val="Tahoma"/>
            <family val="2"/>
          </rPr>
          <t>Tipo de Establecimiento
Cesfam,Cgu,Cgr,Crs,Cdt,Psr,Cosam, Cecosf y Hospitales comunitarios.</t>
        </r>
        <r>
          <rPr>
            <b/>
            <sz val="9"/>
            <color indexed="81"/>
            <rFont val="Tahoma"/>
            <family val="2"/>
          </rPr>
          <t xml:space="preserve">
</t>
        </r>
      </text>
    </comment>
    <comment ref="D111" authorId="6" shapeId="0">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el</t>
        </r>
        <r>
          <rPr>
            <b/>
            <sz val="9"/>
            <color indexed="81"/>
            <rFont val="Tahoma"/>
            <family val="2"/>
          </rPr>
          <t xml:space="preserve"> ASISTENTE SOCIAL </t>
        </r>
        <r>
          <rPr>
            <sz val="9"/>
            <color indexed="81"/>
            <rFont val="Tahoma"/>
            <family val="2"/>
          </rPr>
          <t>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 </t>
        </r>
        <r>
          <rPr>
            <sz val="9"/>
            <color indexed="81"/>
            <rFont val="Tahoma"/>
            <family val="2"/>
          </rPr>
          <t>(debe ser registrado, pero no incide en esta sección)
y  
Registre la actividad:</t>
        </r>
        <r>
          <rPr>
            <b/>
            <sz val="9"/>
            <color indexed="81"/>
            <rFont val="Tahoma"/>
            <family val="2"/>
          </rPr>
          <t xml:space="preserve">
Consejerías Familiares en Rehabilitación Física, Rehabilitación Integral
</t>
        </r>
        <r>
          <rPr>
            <sz val="9"/>
            <color indexed="81"/>
            <rFont val="Tahoma"/>
            <family val="2"/>
          </rPr>
          <t>Tipo de Establecimiento
Cesfam,Cgu,Cgr,Crs,Cdt,Psr,Cosam, Cecosf y Hospitales comunitarios.</t>
        </r>
        <r>
          <rPr>
            <b/>
            <sz val="9"/>
            <color indexed="81"/>
            <rFont val="Tahoma"/>
            <family val="2"/>
          </rPr>
          <t xml:space="preserve">
</t>
        </r>
      </text>
    </comment>
    <comment ref="E111" authorId="6" shapeId="0">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el</t>
        </r>
        <r>
          <rPr>
            <b/>
            <sz val="9"/>
            <color indexed="81"/>
            <rFont val="Tahoma"/>
            <family val="2"/>
          </rPr>
          <t xml:space="preserve"> ASISTENTE SOCIAL </t>
        </r>
        <r>
          <rPr>
            <sz val="9"/>
            <color indexed="81"/>
            <rFont val="Tahoma"/>
            <family val="2"/>
          </rPr>
          <t>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 </t>
        </r>
        <r>
          <rPr>
            <sz val="9"/>
            <color indexed="81"/>
            <rFont val="Tahoma"/>
            <family val="2"/>
          </rPr>
          <t>(debe ser registrado, pero no incide en esta sección)
y  
Registre la actividad:</t>
        </r>
        <r>
          <rPr>
            <b/>
            <sz val="9"/>
            <color indexed="81"/>
            <rFont val="Tahoma"/>
            <family val="2"/>
          </rPr>
          <t xml:space="preserve">
Consejerías Familiares en Rehabilitación Física, Rehabilitación Rural
</t>
        </r>
        <r>
          <rPr>
            <sz val="9"/>
            <color indexed="81"/>
            <rFont val="Tahoma"/>
            <family val="2"/>
          </rPr>
          <t>Tipo de Establecimiento
Cesfam,Cgu,Cgr,Crs,Cdt,Psr,Cosam, Cecosf y Hospitales comunitarios.</t>
        </r>
        <r>
          <rPr>
            <b/>
            <sz val="9"/>
            <color indexed="81"/>
            <rFont val="Tahoma"/>
            <family val="2"/>
          </rPr>
          <t xml:space="preserve">
</t>
        </r>
      </text>
    </comment>
    <comment ref="C116" authorId="0" shapeId="0">
      <text>
        <r>
          <rPr>
            <sz val="9"/>
            <color indexed="81"/>
            <rFont val="Tahoma"/>
            <family val="2"/>
          </rPr>
          <t xml:space="preserve">Este dato aparecerá  luego de que en la atención registrada en </t>
        </r>
        <r>
          <rPr>
            <b/>
            <sz val="9"/>
            <color indexed="81"/>
            <rFont val="Tahoma"/>
            <family val="2"/>
          </rPr>
          <t>módulo  Atención, Registro de Atenciones Grupales</t>
        </r>
        <r>
          <rPr>
            <sz val="9"/>
            <color indexed="81"/>
            <rFont val="Tahoma"/>
            <family val="2"/>
          </rPr>
          <t xml:space="preserve">, el profesional  marque en listado de Usuarios Citados,  </t>
        </r>
        <r>
          <rPr>
            <b/>
            <sz val="9"/>
            <color indexed="81"/>
            <rFont val="Tahoma"/>
            <family val="2"/>
          </rPr>
          <t>Asiste y  el Check Box de Ingreso con un ticket</t>
        </r>
        <r>
          <rPr>
            <sz val="9"/>
            <color indexed="81"/>
            <rFont val="Tahoma"/>
            <family val="2"/>
          </rPr>
          <t xml:space="preserve">, además selecciones un </t>
        </r>
        <r>
          <rPr>
            <b/>
            <sz val="9"/>
            <color indexed="81"/>
            <rFont val="Tahoma"/>
            <family val="2"/>
          </rPr>
          <t>TIPO DE PARTICIPANTE</t>
        </r>
        <r>
          <rPr>
            <sz val="9"/>
            <color indexed="81"/>
            <rFont val="Tahoma"/>
            <family val="2"/>
          </rPr>
          <t xml:space="preserve"> (debe ser registrado, pero no incide en esta sección)
Y registre la actividad:
</t>
        </r>
        <r>
          <rPr>
            <b/>
            <sz val="9"/>
            <color indexed="81"/>
            <rFont val="Tahoma"/>
            <family val="2"/>
          </rPr>
          <t>Educación de Grupo bajo estrategia Rehabilitación Infantil</t>
        </r>
        <r>
          <rPr>
            <sz val="9"/>
            <color indexed="81"/>
            <rFont val="Tahoma"/>
            <family val="2"/>
          </rPr>
          <t xml:space="preserve">
Tipo de Establecimiento
Cesfam,Cgu,Cgr,Crs,Cdt,Psr,Cosam, Cecosf y Hospitales comunitarios.
Nota: Cuenta número de personas que ingresan a Educación Grupal.</t>
        </r>
      </text>
    </comment>
    <comment ref="D116" authorId="2" shapeId="0">
      <text>
        <r>
          <rPr>
            <sz val="9"/>
            <color indexed="81"/>
            <rFont val="Tahoma"/>
            <family val="2"/>
          </rPr>
          <t xml:space="preserve">Este dato aparecerá  luego de que en la atención registrada en </t>
        </r>
        <r>
          <rPr>
            <b/>
            <sz val="9"/>
            <color indexed="81"/>
            <rFont val="Tahoma"/>
            <family val="2"/>
          </rPr>
          <t>módulo  Atención, Registro de Atenciones Grupales</t>
        </r>
        <r>
          <rPr>
            <sz val="9"/>
            <color indexed="81"/>
            <rFont val="Tahoma"/>
            <family val="2"/>
          </rPr>
          <t xml:space="preserve">, el profesional  marque en listado de Usuarios Citados,  </t>
        </r>
        <r>
          <rPr>
            <b/>
            <sz val="9"/>
            <color indexed="81"/>
            <rFont val="Tahoma"/>
            <family val="2"/>
          </rPr>
          <t>Asiste y  el Check Box de Ingreso con un ticket</t>
        </r>
        <r>
          <rPr>
            <sz val="9"/>
            <color indexed="81"/>
            <rFont val="Tahoma"/>
            <family val="2"/>
          </rPr>
          <t xml:space="preserve">, además selecciones un </t>
        </r>
        <r>
          <rPr>
            <b/>
            <sz val="9"/>
            <color indexed="81"/>
            <rFont val="Tahoma"/>
            <family val="2"/>
          </rPr>
          <t>TIPO DE PARTICIPANTE</t>
        </r>
        <r>
          <rPr>
            <sz val="9"/>
            <color indexed="81"/>
            <rFont val="Tahoma"/>
            <family val="2"/>
          </rPr>
          <t xml:space="preserve"> (debe ser registrado, pero no incide en esta sección)
Y registre la actividad:
</t>
        </r>
        <r>
          <rPr>
            <b/>
            <sz val="9"/>
            <color indexed="81"/>
            <rFont val="Tahoma"/>
            <family val="2"/>
          </rPr>
          <t>Educación de Grupo Rehabilitación Física bajo estrategia  Rehabilitación Base Comunitaria</t>
        </r>
        <r>
          <rPr>
            <sz val="9"/>
            <color indexed="81"/>
            <rFont val="Tahoma"/>
            <family val="2"/>
          </rPr>
          <t xml:space="preserve">
Tipo de Establecimiento
Cesfam,Cgu,Cgr,Crs,Cdt,Psr,Cosam, Cecosf y Hospitales comunitarios.
Nota: Cuenta número de personas que ingresan a Educación Grupal.
</t>
        </r>
      </text>
    </comment>
    <comment ref="E116" authorId="2" shapeId="0">
      <text>
        <r>
          <rPr>
            <sz val="9"/>
            <color indexed="81"/>
            <rFont val="Tahoma"/>
            <family val="2"/>
          </rPr>
          <t xml:space="preserve">Este dato aparecerá  luego de que en la atención registrada en </t>
        </r>
        <r>
          <rPr>
            <b/>
            <sz val="9"/>
            <color indexed="81"/>
            <rFont val="Tahoma"/>
            <family val="2"/>
          </rPr>
          <t>módulo  Atención, Registro de Atenciones Grupales</t>
        </r>
        <r>
          <rPr>
            <sz val="9"/>
            <color indexed="81"/>
            <rFont val="Tahoma"/>
            <family val="2"/>
          </rPr>
          <t xml:space="preserve">, el profesional  marque en listado de Usuarios Citados,  </t>
        </r>
        <r>
          <rPr>
            <b/>
            <sz val="9"/>
            <color indexed="81"/>
            <rFont val="Tahoma"/>
            <family val="2"/>
          </rPr>
          <t>Asiste y  el Check Box de Ingreso con un ticket</t>
        </r>
        <r>
          <rPr>
            <sz val="9"/>
            <color indexed="81"/>
            <rFont val="Tahoma"/>
            <family val="2"/>
          </rPr>
          <t xml:space="preserve">, además selecciones un </t>
        </r>
        <r>
          <rPr>
            <b/>
            <sz val="9"/>
            <color indexed="81"/>
            <rFont val="Tahoma"/>
            <family val="2"/>
          </rPr>
          <t>TIPO DE PARTICIPANTE</t>
        </r>
        <r>
          <rPr>
            <sz val="9"/>
            <color indexed="81"/>
            <rFont val="Tahoma"/>
            <family val="2"/>
          </rPr>
          <t xml:space="preserve"> (debe ser registrado, pero no incide en esta sección)
Y registre la actividad:
</t>
        </r>
        <r>
          <rPr>
            <b/>
            <sz val="9"/>
            <color indexed="81"/>
            <rFont val="Tahoma"/>
            <family val="2"/>
          </rPr>
          <t>Educación de Grupo Rehabilitación Física bajo estrategia  Rehabilitación Integral</t>
        </r>
        <r>
          <rPr>
            <sz val="9"/>
            <color indexed="81"/>
            <rFont val="Tahoma"/>
            <family val="2"/>
          </rPr>
          <t xml:space="preserve">
Tipo de Establecimiento
Cesfam,Cgu,Cgr,Crs,Cdt,Psr,Cosam, Cecosf y Hospitales comunitarios.
Nota: Cuenta número de personas que ingresan a Educación Grupal.
</t>
        </r>
      </text>
    </comment>
    <comment ref="F116" authorId="2" shapeId="0">
      <text>
        <r>
          <rPr>
            <sz val="9"/>
            <color indexed="81"/>
            <rFont val="Tahoma"/>
            <family val="2"/>
          </rPr>
          <t xml:space="preserve">Este dato aparecerá  luego de que en la atención registrada en </t>
        </r>
        <r>
          <rPr>
            <b/>
            <sz val="9"/>
            <color indexed="81"/>
            <rFont val="Tahoma"/>
            <family val="2"/>
          </rPr>
          <t>módulo</t>
        </r>
        <r>
          <rPr>
            <sz val="9"/>
            <color indexed="81"/>
            <rFont val="Tahoma"/>
            <family val="2"/>
          </rPr>
          <t xml:space="preserve">  </t>
        </r>
        <r>
          <rPr>
            <b/>
            <sz val="9"/>
            <color indexed="81"/>
            <rFont val="Tahoma"/>
            <family val="2"/>
          </rPr>
          <t>Atención, Registro de Atenciones Grupales</t>
        </r>
        <r>
          <rPr>
            <sz val="9"/>
            <color indexed="81"/>
            <rFont val="Tahoma"/>
            <family val="2"/>
          </rPr>
          <t xml:space="preserve">, el profesional  marque en listado de Usuarios Citados,  </t>
        </r>
        <r>
          <rPr>
            <b/>
            <sz val="9"/>
            <color indexed="81"/>
            <rFont val="Tahoma"/>
            <family val="2"/>
          </rPr>
          <t>Asiste y  el Check Box de Ingreso con un ticket</t>
        </r>
        <r>
          <rPr>
            <sz val="9"/>
            <color indexed="81"/>
            <rFont val="Tahoma"/>
            <family val="2"/>
          </rPr>
          <t xml:space="preserve">, además selecciones un </t>
        </r>
        <r>
          <rPr>
            <b/>
            <sz val="9"/>
            <color indexed="81"/>
            <rFont val="Tahoma"/>
            <family val="2"/>
          </rPr>
          <t>TIPO DE PARTICIPANTE</t>
        </r>
        <r>
          <rPr>
            <sz val="9"/>
            <color indexed="81"/>
            <rFont val="Tahoma"/>
            <family val="2"/>
          </rPr>
          <t xml:space="preserve"> (debe ser registrado, pero no incide en esta sección)
Y registre la actividad:
</t>
        </r>
        <r>
          <rPr>
            <b/>
            <sz val="9"/>
            <color indexed="81"/>
            <rFont val="Tahoma"/>
            <family val="2"/>
          </rPr>
          <t xml:space="preserve">Educación de Grupo Rehabilitación Física bajo estrategia  Rehabilitación Rural
</t>
        </r>
        <r>
          <rPr>
            <sz val="9"/>
            <color indexed="81"/>
            <rFont val="Tahoma"/>
            <family val="2"/>
          </rPr>
          <t>Tipo de Establecimiento
Cesfam,Cgu,Cgr,Crs,Cdt,Psr,Cosam, Cecosf y Hospitales comunitarios.
Nota: Cuenta número de personas que ingresan a Educación Grupal.</t>
        </r>
      </text>
    </comment>
    <comment ref="G116" authorId="2" shapeId="0">
      <text>
        <r>
          <rPr>
            <sz val="9"/>
            <color indexed="81"/>
            <rFont val="Tahoma"/>
            <family val="2"/>
          </rPr>
          <t xml:space="preserve">Este dato aparecerá  luego de que en la atención registrada en </t>
        </r>
        <r>
          <rPr>
            <b/>
            <sz val="9"/>
            <color indexed="81"/>
            <rFont val="Tahoma"/>
            <family val="2"/>
          </rPr>
          <t>módulo  Atención, Registro de Atenciones Grupales</t>
        </r>
        <r>
          <rPr>
            <sz val="9"/>
            <color indexed="81"/>
            <rFont val="Tahoma"/>
            <family val="2"/>
          </rPr>
          <t xml:space="preserve">, el profesional  marque en listado de Usuarios Citados,  </t>
        </r>
        <r>
          <rPr>
            <b/>
            <sz val="9"/>
            <color indexed="81"/>
            <rFont val="Tahoma"/>
            <family val="2"/>
          </rPr>
          <t>Asiste y  el Check Box de Ingreso con un ticket</t>
        </r>
        <r>
          <rPr>
            <sz val="9"/>
            <color indexed="81"/>
            <rFont val="Tahoma"/>
            <family val="2"/>
          </rPr>
          <t xml:space="preserve">, además selecciones un </t>
        </r>
        <r>
          <rPr>
            <b/>
            <sz val="9"/>
            <color indexed="81"/>
            <rFont val="Tahoma"/>
            <family val="2"/>
          </rPr>
          <t>TIPO DE PARTICIPANTE</t>
        </r>
        <r>
          <rPr>
            <sz val="9"/>
            <color indexed="81"/>
            <rFont val="Tahoma"/>
            <family val="2"/>
          </rPr>
          <t xml:space="preserve"> (debe ser registrado, pero no incide en esta sección)
Y registre la actividad:
</t>
        </r>
        <r>
          <rPr>
            <b/>
            <sz val="9"/>
            <color indexed="81"/>
            <rFont val="Tahoma"/>
            <family val="2"/>
          </rPr>
          <t>Educación de Grupo Rehabilitación Física Otros</t>
        </r>
        <r>
          <rPr>
            <sz val="9"/>
            <color indexed="81"/>
            <rFont val="Tahoma"/>
            <family val="2"/>
          </rPr>
          <t xml:space="preserve">
Tipo de Establecimiento
Cesfam,Cgu,Cgr,Crs,Cdt,Psr,Cosam, Cecosf y Hospitales comunitarios.
Nota: Cuenta número de personas que ingresan a Educación Grupal.</t>
        </r>
      </text>
    </comment>
    <comment ref="H116" authorId="0" shapeId="0">
      <text>
        <r>
          <rPr>
            <sz val="9"/>
            <color indexed="81"/>
            <rFont val="Tahoma"/>
            <family val="2"/>
          </rPr>
          <t xml:space="preserve">Este dato aparecerá  luego de que en la atención registrada en </t>
        </r>
        <r>
          <rPr>
            <b/>
            <sz val="9"/>
            <color indexed="81"/>
            <rFont val="Tahoma"/>
            <family val="2"/>
          </rPr>
          <t>módulo  Atención, Registro de Atenciones Grupales</t>
        </r>
        <r>
          <rPr>
            <sz val="9"/>
            <color indexed="81"/>
            <rFont val="Tahoma"/>
            <family val="2"/>
          </rPr>
          <t xml:space="preserve">, el profesional  marque en listado de Usuarios Citados,  </t>
        </r>
        <r>
          <rPr>
            <b/>
            <sz val="9"/>
            <color indexed="81"/>
            <rFont val="Tahoma"/>
            <family val="2"/>
          </rPr>
          <t>Asiste y  el Check Box de Ingreso con un ticket</t>
        </r>
        <r>
          <rPr>
            <sz val="9"/>
            <color indexed="81"/>
            <rFont val="Tahoma"/>
            <family val="2"/>
          </rPr>
          <t xml:space="preserve">, además selecciones un </t>
        </r>
        <r>
          <rPr>
            <b/>
            <sz val="9"/>
            <color indexed="81"/>
            <rFont val="Tahoma"/>
            <family val="2"/>
          </rPr>
          <t>TIPO DE PARTICIPANTE</t>
        </r>
        <r>
          <rPr>
            <sz val="9"/>
            <color indexed="81"/>
            <rFont val="Tahoma"/>
            <family val="2"/>
          </rPr>
          <t xml:space="preserve"> (debe ser registrado, pero no incide en esta sección)
Y registre la actividad:
</t>
        </r>
        <r>
          <rPr>
            <b/>
            <sz val="9"/>
            <color indexed="81"/>
            <rFont val="Tahoma"/>
            <family val="2"/>
          </rPr>
          <t>Modalidad de Rehabilitación Presencial (Establecimiento)</t>
        </r>
        <r>
          <rPr>
            <sz val="9"/>
            <color indexed="81"/>
            <rFont val="Tahoma"/>
            <family val="2"/>
          </rPr>
          <t xml:space="preserve">
Tipo de Establecimiento
Cesfam,Cgu,Cgr,Crs,Cdt,Psr,Cosam, Cecosf y Hospitales comunitarios.
Nota: Cuenta número de personas que ingresan a Educación Grupal.</t>
        </r>
      </text>
    </comment>
    <comment ref="I116" authorId="0" shapeId="0">
      <text>
        <r>
          <rPr>
            <sz val="9"/>
            <color indexed="81"/>
            <rFont val="Tahoma"/>
            <family val="2"/>
          </rPr>
          <t xml:space="preserve">Este dato aparecerá  luego de que en la atención registrada en </t>
        </r>
        <r>
          <rPr>
            <b/>
            <sz val="9"/>
            <color indexed="81"/>
            <rFont val="Tahoma"/>
            <family val="2"/>
          </rPr>
          <t>módulo  Atención, Registro de Atenciones Grupales</t>
        </r>
        <r>
          <rPr>
            <sz val="9"/>
            <color indexed="81"/>
            <rFont val="Tahoma"/>
            <family val="2"/>
          </rPr>
          <t xml:space="preserve">, el profesional  marque en listado de Usuarios Citados,  </t>
        </r>
        <r>
          <rPr>
            <b/>
            <sz val="9"/>
            <color indexed="81"/>
            <rFont val="Tahoma"/>
            <family val="2"/>
          </rPr>
          <t>Asiste y  el Check Box de Ingreso con un ticket</t>
        </r>
        <r>
          <rPr>
            <sz val="9"/>
            <color indexed="81"/>
            <rFont val="Tahoma"/>
            <family val="2"/>
          </rPr>
          <t xml:space="preserve">, además selecciones un </t>
        </r>
        <r>
          <rPr>
            <b/>
            <sz val="9"/>
            <color indexed="81"/>
            <rFont val="Tahoma"/>
            <family val="2"/>
          </rPr>
          <t>TIPO DE PARTICIPANTE</t>
        </r>
        <r>
          <rPr>
            <sz val="9"/>
            <color indexed="81"/>
            <rFont val="Tahoma"/>
            <family val="2"/>
          </rPr>
          <t xml:space="preserve"> (debe ser registrado, pero no incide en esta sección)
Y registre la actividad:
</t>
        </r>
        <r>
          <rPr>
            <b/>
            <sz val="9"/>
            <color indexed="81"/>
            <rFont val="Tahoma"/>
            <family val="2"/>
          </rPr>
          <t>Modalidad de Rehabilitación A Distancia</t>
        </r>
        <r>
          <rPr>
            <sz val="9"/>
            <color indexed="81"/>
            <rFont val="Tahoma"/>
            <family val="2"/>
          </rPr>
          <t xml:space="preserve">
Tipo de Establecimiento
Cesfam,Cgu,Cgr,Crs,Cdt,Psr,Cosam, Cecosf y Hospitales comunitarios.
Nota: Cuenta número de personas que ingresan a Educación Grupal.</t>
        </r>
      </text>
    </comment>
    <comment ref="C117" authorId="6" shapeId="0">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xml:space="preserve">, el profesional registre la actividad:
</t>
        </r>
        <r>
          <rPr>
            <b/>
            <sz val="9"/>
            <color indexed="81"/>
            <rFont val="Tahoma"/>
            <family val="2"/>
          </rPr>
          <t xml:space="preserve">
Educación de Grupo Rehabilitación Física bajo estrategia  Rehabilitación Infantil
</t>
        </r>
        <r>
          <rPr>
            <sz val="9"/>
            <color indexed="81"/>
            <rFont val="Tahoma"/>
            <family val="2"/>
          </rPr>
          <t xml:space="preserve">
Tipo de Establecimiento
Cesfam,Cgu,Cgr,Crs,Cdt,Psr,Cosam, Cecosf y Hospitales comunitarios.
Nota: Cuenta número de sesiones.</t>
        </r>
      </text>
    </comment>
    <comment ref="D117" authorId="6" shapeId="0">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xml:space="preserve">, el profesional registre la actividad:
</t>
        </r>
        <r>
          <rPr>
            <b/>
            <sz val="9"/>
            <color indexed="81"/>
            <rFont val="Tahoma"/>
            <family val="2"/>
          </rPr>
          <t xml:space="preserve">
Educación de Grupo Rehabilitación Física bajo estrategia  Rehabilitación Base Comunitaria
</t>
        </r>
        <r>
          <rPr>
            <sz val="9"/>
            <color indexed="81"/>
            <rFont val="Tahoma"/>
            <family val="2"/>
          </rPr>
          <t xml:space="preserve">
Tipo de Establecimiento
Cesfam,Cgu,Cgr,Crs,Cdt,Psr,Cosam, Cecosf y Hospitales comunitarios.
Nota: Cuenta número de sesiones.</t>
        </r>
      </text>
    </comment>
    <comment ref="E117" authorId="6" shapeId="0">
      <text>
        <r>
          <rPr>
            <sz val="9"/>
            <color indexed="81"/>
            <rFont val="Tahoma"/>
            <family val="2"/>
          </rPr>
          <t>Este dato aparecerá  luego de que en la atención registrada en</t>
        </r>
        <r>
          <rPr>
            <b/>
            <sz val="9"/>
            <color indexed="81"/>
            <rFont val="Tahoma"/>
            <family val="2"/>
          </rPr>
          <t xml:space="preserve"> módulo  Atención, Registro de Atenciones Grupales, </t>
        </r>
        <r>
          <rPr>
            <sz val="9"/>
            <color indexed="81"/>
            <rFont val="Tahoma"/>
            <family val="2"/>
          </rPr>
          <t xml:space="preserve">el profesional registre la actividad:
</t>
        </r>
        <r>
          <rPr>
            <b/>
            <sz val="9"/>
            <color indexed="81"/>
            <rFont val="Tahoma"/>
            <family val="2"/>
          </rPr>
          <t xml:space="preserve">
Educación de Grupo Rehabilitación Física bajo estrategia  Rehabilitación Integral
</t>
        </r>
        <r>
          <rPr>
            <sz val="9"/>
            <color indexed="81"/>
            <rFont val="Tahoma"/>
            <family val="2"/>
          </rPr>
          <t>Tipo de Establecimiento
Cesfam,Cgu,Cgr,Crs,Cdt,Psr,Cosam, Cecosf y Hospitales comunitarios.
Nota: Cuenta número de sesiones.</t>
        </r>
        <r>
          <rPr>
            <b/>
            <sz val="9"/>
            <color indexed="81"/>
            <rFont val="Tahoma"/>
            <family val="2"/>
          </rPr>
          <t xml:space="preserve">
</t>
        </r>
      </text>
    </comment>
    <comment ref="F117" authorId="6" shapeId="0">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xml:space="preserve"> el profesional registre la actividad:
</t>
        </r>
        <r>
          <rPr>
            <b/>
            <sz val="9"/>
            <color indexed="81"/>
            <rFont val="Tahoma"/>
            <family val="2"/>
          </rPr>
          <t xml:space="preserve">
Educación de Grupo Rehabilitación Física bajo estrategia  Rehabilitación Rural
</t>
        </r>
        <r>
          <rPr>
            <sz val="9"/>
            <color indexed="81"/>
            <rFont val="Tahoma"/>
            <family val="2"/>
          </rPr>
          <t xml:space="preserve">
Tipo de Establecimiento
Cesfam,Cgu,Cgr,Crs,Cdt,Psr,Cosam, Cecosf y Hospitales comunitarios.
Nota: Cuenta número de sesiones.</t>
        </r>
      </text>
    </comment>
    <comment ref="G117" authorId="6" shapeId="0">
      <text>
        <r>
          <rPr>
            <sz val="9"/>
            <color indexed="81"/>
            <rFont val="Tahoma"/>
            <family val="2"/>
          </rPr>
          <t>Este dato aparecerá  luego de que en la atención registrada en</t>
        </r>
        <r>
          <rPr>
            <b/>
            <sz val="9"/>
            <color indexed="81"/>
            <rFont val="Tahoma"/>
            <family val="2"/>
          </rPr>
          <t xml:space="preserve"> módulo  Atención, Registro de Atenciones Grupales, </t>
        </r>
        <r>
          <rPr>
            <sz val="9"/>
            <color indexed="81"/>
            <rFont val="Tahoma"/>
            <family val="2"/>
          </rPr>
          <t xml:space="preserve">el profesional registre la actividad:
</t>
        </r>
        <r>
          <rPr>
            <b/>
            <sz val="9"/>
            <color indexed="81"/>
            <rFont val="Tahoma"/>
            <family val="2"/>
          </rPr>
          <t xml:space="preserve">
Educación de Grupo Rehabilitación Física Otros
</t>
        </r>
        <r>
          <rPr>
            <sz val="9"/>
            <color indexed="81"/>
            <rFont val="Tahoma"/>
            <family val="2"/>
          </rPr>
          <t xml:space="preserve">
Tipo de Establecimiento
Cesfam,Cgu,Cgr,Crs,Cdt,Psr,Cosam, Cecosf y Hospitales comunitarios.
Nota: Cuenta número de sesiones.</t>
        </r>
      </text>
    </comment>
    <comment ref="H117" authorId="6" shapeId="0">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xml:space="preserve">, el profesional registre la actividad:
</t>
        </r>
        <r>
          <rPr>
            <b/>
            <sz val="9"/>
            <color indexed="81"/>
            <rFont val="Tahoma"/>
            <family val="2"/>
          </rPr>
          <t xml:space="preserve">
Modalidad de Rehabilitación Presencial (Establecimiento)
</t>
        </r>
        <r>
          <rPr>
            <sz val="9"/>
            <color indexed="81"/>
            <rFont val="Tahoma"/>
            <family val="2"/>
          </rPr>
          <t xml:space="preserve">
Tipo de Establecimiento
Cesfam,Cgu,Cgr,Crs,Cdt,Psr,Cosam, Cecosf y Hospitales comunitarios.
Nota: Cuenta número de sesiones.</t>
        </r>
      </text>
    </comment>
    <comment ref="I117" authorId="6" shapeId="0">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xml:space="preserve">, el profesional registre la actividad:
</t>
        </r>
        <r>
          <rPr>
            <b/>
            <sz val="9"/>
            <color indexed="81"/>
            <rFont val="Tahoma"/>
            <family val="2"/>
          </rPr>
          <t xml:space="preserve">
Modalidad de Rehabilitación A Distancia
</t>
        </r>
        <r>
          <rPr>
            <sz val="9"/>
            <color indexed="81"/>
            <rFont val="Tahoma"/>
            <family val="2"/>
          </rPr>
          <t xml:space="preserve">
Tipo de Establecimiento
Cesfam,Cgu,Cgr,Crs,Cdt,Psr,Cosam, Cecosf y Hospitales comunitarios.
Nota: Cuenta número de sesiones.</t>
        </r>
      </text>
    </comment>
    <comment ref="C121" authorId="2" shapeId="0">
      <text>
        <r>
          <rPr>
            <sz val="11"/>
            <color theme="1"/>
            <rFont val="Calibri"/>
            <family val="2"/>
            <scheme val="minor"/>
          </rPr>
          <t xml:space="preserve">
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 xml:space="preserve">módulo  Box, Pacientes Citados </t>
        </r>
        <r>
          <rPr>
            <sz val="11"/>
            <color theme="1"/>
            <rFont val="Calibri"/>
            <family val="2"/>
            <scheme val="minor"/>
          </rPr>
          <t xml:space="preserve">  ó  en </t>
        </r>
        <r>
          <rPr>
            <b/>
            <sz val="11"/>
            <color theme="1"/>
            <rFont val="Calibri"/>
            <family val="2"/>
            <scheme val="minor"/>
          </rPr>
          <t xml:space="preserve">Atención / Registro Atención Individual, </t>
        </r>
        <r>
          <rPr>
            <sz val="11"/>
            <color theme="1"/>
            <rFont val="Calibri"/>
            <family val="2"/>
            <scheme val="minor"/>
          </rPr>
          <t xml:space="preserve">el profesional registre la actividad:
</t>
        </r>
        <r>
          <rPr>
            <b/>
            <sz val="11"/>
            <color theme="1"/>
            <rFont val="Calibri"/>
            <family val="2"/>
            <scheme val="minor"/>
          </rPr>
          <t>Participación en Comunidad con  Discapacidad Física: Laboral - Trabajo con objetivos de habilitación y rehabilitación (Estrategia  RBC) (IND)
ó
Participación en Comunidad con  Discapacidad Física: Laboral - Trabajo con objetivos de habilitación y rehabilitación (Estrategia  RI) (IND)
ó
Participación en Comunidad con  Discapacidad Física: Laboral - Trabajo con objetivos de habilitación y rehabilitación (Estrategia  RR) (IND)
ó
Participación en Comunidad con  Discapacidad Física: Laboral - Trabajo con objetivos de habilitacion y rehabilitacion (Rehabilitacion Infantil) (IND)</t>
        </r>
        <r>
          <rPr>
            <sz val="11"/>
            <color theme="1"/>
            <rFont val="Calibri"/>
            <family val="2"/>
            <scheme val="minor"/>
          </rPr>
          <t xml:space="preserve">
Tipo de Establecimiento
Cesfam,Cgu,Cgr,Crs,Cdt,Psr,Cosam, Cecosf y Hospitales comunitarios.</t>
        </r>
      </text>
    </comment>
    <comment ref="D121" authorId="2" shapeId="0">
      <text>
        <r>
          <rPr>
            <sz val="11"/>
            <color theme="1"/>
            <rFont val="Calibri"/>
            <family val="2"/>
            <scheme val="minor"/>
          </rPr>
          <t xml:space="preserve">
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ó  en </t>
        </r>
        <r>
          <rPr>
            <b/>
            <sz val="11"/>
            <color theme="1"/>
            <rFont val="Calibri"/>
            <family val="2"/>
            <scheme val="minor"/>
          </rPr>
          <t xml:space="preserve">Atención / Registro Atención Individual, </t>
        </r>
        <r>
          <rPr>
            <sz val="11"/>
            <color theme="1"/>
            <rFont val="Calibri"/>
            <family val="2"/>
            <scheme val="minor"/>
          </rPr>
          <t xml:space="preserve">el profesional registre la actividad:
</t>
        </r>
        <r>
          <rPr>
            <b/>
            <sz val="11"/>
            <color theme="1"/>
            <rFont val="Calibri"/>
            <family val="2"/>
            <scheme val="minor"/>
          </rPr>
          <t xml:space="preserve">
Participación en Comunidad con  Discapacidad Física: Laboral - Trabajo sin objetivos de habilitación y rehabilitación (Estrategia  RBC) (IND)
ó
Participación en Comunidad con  Discapacidad Física: Laboral - Trabajo sin objetivos de habilitación y rehabilitación (Estrategia  RI) (IND)
ó
Participación en Comunidad con  Discapacidad Física: Laboral - Trabajo sin objetivos de habilitación y rehabilitación (Estrategia  RR) (IND)
ó
Participación en Comunidad con  Discapacidad Física: Laboral - Trabajo sin objetivos de habilitacion y rehabilitacion (Rehabilitacion Infantil) (IND)</t>
        </r>
        <r>
          <rPr>
            <sz val="11"/>
            <color theme="1"/>
            <rFont val="Calibri"/>
            <family val="2"/>
            <scheme val="minor"/>
          </rPr>
          <t xml:space="preserve">
Tipo de Establecimiento
Cesfam,Cgu,Cgr,Crs,Cdt,Psr,Cosam, Cecosf y Hospitales comunitarios.</t>
        </r>
      </text>
    </comment>
    <comment ref="E121" authorId="2" shapeId="0">
      <text>
        <r>
          <rPr>
            <sz val="11"/>
            <color theme="1"/>
            <rFont val="Calibri"/>
            <family val="2"/>
            <scheme val="minor"/>
          </rPr>
          <t xml:space="preserve">
Este dato aparecerá  luego de que en la</t>
        </r>
        <r>
          <rPr>
            <b/>
            <sz val="11"/>
            <color theme="1"/>
            <rFont val="Calibri"/>
            <family val="2"/>
            <scheme val="minor"/>
          </rPr>
          <t xml:space="preserve"> atención cerrada (estado completada)</t>
        </r>
        <r>
          <rPr>
            <sz val="11"/>
            <color theme="1"/>
            <rFont val="Calibri"/>
            <family val="2"/>
            <scheme val="minor"/>
          </rPr>
          <t xml:space="preserve"> registrada en </t>
        </r>
        <r>
          <rPr>
            <b/>
            <sz val="11"/>
            <color theme="1"/>
            <rFont val="Calibri"/>
            <family val="2"/>
            <scheme val="minor"/>
          </rPr>
          <t xml:space="preserve">módulo  Box, Pacientes Citados </t>
        </r>
        <r>
          <rPr>
            <sz val="11"/>
            <color theme="1"/>
            <rFont val="Calibri"/>
            <family val="2"/>
            <scheme val="minor"/>
          </rPr>
          <t xml:space="preserve">  ó  en</t>
        </r>
        <r>
          <rPr>
            <b/>
            <sz val="11"/>
            <color theme="1"/>
            <rFont val="Calibri"/>
            <family val="2"/>
            <scheme val="minor"/>
          </rPr>
          <t xml:space="preserve"> Atención / Registro Atención Individual,</t>
        </r>
        <r>
          <rPr>
            <sz val="11"/>
            <color theme="1"/>
            <rFont val="Calibri"/>
            <family val="2"/>
            <scheme val="minor"/>
          </rPr>
          <t xml:space="preserve"> el profesional registre la actividad:
</t>
        </r>
        <r>
          <rPr>
            <b/>
            <sz val="11"/>
            <color theme="1"/>
            <rFont val="Calibri"/>
            <family val="2"/>
            <scheme val="minor"/>
          </rPr>
          <t>Participación en Comunidad con  Discapacidad Física: Laboral - Dueña de Casa (Estrategia  RBC) (IND)
ó
Participación en Comunidad con  Discapacidad Física: Laboral - Dueña de Casa (Estrategia  RI) (IND)
ó
Participación en Comunidad con  Discapacidad Física: Laboral - Dueña de Casa (Estrategia  RR) (IND)
ó
Participación en Comunidad con  Discapacidad Física: Laboral - Dueña de Casa (Rehabilitacion Infantil) (IND)</t>
        </r>
        <r>
          <rPr>
            <sz val="11"/>
            <color theme="1"/>
            <rFont val="Calibri"/>
            <family val="2"/>
            <scheme val="minor"/>
          </rPr>
          <t xml:space="preserve">
Tipo de Establecimiento
Cesfam,Cgu,Cgr,Crs,Cdt,Psr,Cosam, Cecosf y Hospitales comunitarios.</t>
        </r>
      </text>
    </comment>
    <comment ref="F121" authorId="2" shapeId="0">
      <text>
        <r>
          <rPr>
            <sz val="11"/>
            <color theme="1"/>
            <rFont val="Calibri"/>
            <family val="2"/>
            <scheme val="minor"/>
          </rPr>
          <t xml:space="preserve">
Este dato aparecerá  luego de que en la </t>
        </r>
        <r>
          <rPr>
            <b/>
            <sz val="11"/>
            <color theme="1"/>
            <rFont val="Calibri"/>
            <family val="2"/>
            <scheme val="minor"/>
          </rPr>
          <t xml:space="preserve">atención cerrada (estado completada) </t>
        </r>
        <r>
          <rPr>
            <sz val="11"/>
            <color theme="1"/>
            <rFont val="Calibri"/>
            <family val="2"/>
            <scheme val="minor"/>
          </rPr>
          <t xml:space="preserve">registrada en </t>
        </r>
        <r>
          <rPr>
            <b/>
            <sz val="11"/>
            <color theme="1"/>
            <rFont val="Calibri"/>
            <family val="2"/>
            <scheme val="minor"/>
          </rPr>
          <t xml:space="preserve">módulo  Box, Pacientes Citados </t>
        </r>
        <r>
          <rPr>
            <sz val="11"/>
            <color theme="1"/>
            <rFont val="Calibri"/>
            <family val="2"/>
            <scheme val="minor"/>
          </rPr>
          <t xml:space="preserve">  ó  en </t>
        </r>
        <r>
          <rPr>
            <b/>
            <sz val="11"/>
            <color theme="1"/>
            <rFont val="Calibri"/>
            <family val="2"/>
            <scheme val="minor"/>
          </rPr>
          <t>Atención / Registro Atención Individual</t>
        </r>
        <r>
          <rPr>
            <sz val="11"/>
            <color theme="1"/>
            <rFont val="Calibri"/>
            <family val="2"/>
            <scheme val="minor"/>
          </rPr>
          <t xml:space="preserve">, el profesional registre la actividad:
</t>
        </r>
        <r>
          <rPr>
            <b/>
            <sz val="11"/>
            <color theme="1"/>
            <rFont val="Calibri"/>
            <family val="2"/>
            <scheme val="minor"/>
          </rPr>
          <t>Participación en Comunidad con  Discapacidad Física: Educativa (Estrategia  RBC) (IND)
ó
Participación en Comunidad con  Discapacidad Física: Educativa (Estrategia  RI) (IND)
ó
Participación en Comunidad con  Discapacidad Física: Educativa (Estrategia  RR) (IND)
ó
Participación en Comunidad con  Discapacidad Física: Educativa (Rehabilitacion Infantil) (IND)</t>
        </r>
        <r>
          <rPr>
            <sz val="11"/>
            <color theme="1"/>
            <rFont val="Calibri"/>
            <family val="2"/>
            <scheme val="minor"/>
          </rPr>
          <t xml:space="preserve">
Tipo de Establecimiento
Cesfam,Cgu,Cgr,Crs,Cdt,Psr,Cosam, Cecosf y Hospitales comunitarios.</t>
        </r>
      </text>
    </comment>
    <comment ref="G121" authorId="2" shapeId="0">
      <text>
        <r>
          <rPr>
            <sz val="11"/>
            <color theme="1"/>
            <rFont val="Calibri"/>
            <family val="2"/>
            <scheme val="minor"/>
          </rPr>
          <t xml:space="preserve">
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t>
        </r>
        <r>
          <rPr>
            <sz val="11"/>
            <color theme="1"/>
            <rFont val="Calibri"/>
            <family val="2"/>
            <scheme val="minor"/>
          </rPr>
          <t xml:space="preserve">s   ó  en </t>
        </r>
        <r>
          <rPr>
            <b/>
            <sz val="11"/>
            <color theme="1"/>
            <rFont val="Calibri"/>
            <family val="2"/>
            <scheme val="minor"/>
          </rPr>
          <t xml:space="preserve">Atención / Registro Atención Individual, </t>
        </r>
        <r>
          <rPr>
            <sz val="11"/>
            <color theme="1"/>
            <rFont val="Calibri"/>
            <family val="2"/>
            <scheme val="minor"/>
          </rPr>
          <t xml:space="preserve">el profesional registre la actividad:
</t>
        </r>
        <r>
          <rPr>
            <b/>
            <sz val="11"/>
            <color theme="1"/>
            <rFont val="Calibri"/>
            <family val="2"/>
            <scheme val="minor"/>
          </rPr>
          <t xml:space="preserve">
Participación en Comunidad con  Discapacidad Física: Comunitaria (Estrategia  RBC) (IND)
ó
Participación en Comunidad con  Discapacidad Física: Comunitaria (Estrategia  RI) (IND)
ó
Participación en Comunidad con  Discapacidad Física: Comunitaria (Estrategia  RR) (IND)
ó
Participación en Comunidad con  Discapacidad Física: Comunitaria (Rehabilitacion Infantil) (IND)</t>
        </r>
        <r>
          <rPr>
            <sz val="11"/>
            <color theme="1"/>
            <rFont val="Calibri"/>
            <family val="2"/>
            <scheme val="minor"/>
          </rPr>
          <t xml:space="preserve">
Tipo de Establecimiento
Cesfam,Cgu,Cgr,Crs,Cdt,Psr,Cosam, Cecosf y Hospitales comunitarios.</t>
        </r>
      </text>
    </comment>
    <comment ref="H121" authorId="2" shapeId="0">
      <text>
        <r>
          <rPr>
            <sz val="9"/>
            <color indexed="81"/>
            <rFont val="Tahoma"/>
            <family val="2"/>
          </rPr>
          <t xml:space="preserve">
Este dato aparecerá  luego de que en la atención cerrada (estado completada) registrada en</t>
        </r>
        <r>
          <rPr>
            <b/>
            <sz val="9"/>
            <color indexed="81"/>
            <rFont val="Tahoma"/>
            <family val="2"/>
          </rPr>
          <t xml:space="preserve"> módulo  Box, Pacientes Citados   ó  en Atención / Registro Atención Individual</t>
        </r>
        <r>
          <rPr>
            <sz val="9"/>
            <color indexed="81"/>
            <rFont val="Tahoma"/>
            <family val="2"/>
          </rPr>
          <t xml:space="preserve">, el profesional registre la actividad:
</t>
        </r>
        <r>
          <rPr>
            <b/>
            <sz val="9"/>
            <color indexed="81"/>
            <rFont val="Tahoma"/>
            <family val="2"/>
          </rPr>
          <t xml:space="preserve">Participación en Comunidad con  Discapacidad Física: Laboral - Trabajo con objetivos de habilitacion y rehabilitacion (Rehabilitacion Infantil) (IND)
o
Participación en Comunidad con  Discapacidad Física: Laboral - Trabajo sin objetivos de habilitacion y rehabilitacion (Rehabilitacion Infantil) (IND)
ó
Participación en Comunidad con  Discapacidad Física: Laboral - Dueña de Casa (Rehabilitacion Infantil) (IND)
ó
Participación en Comunidad con  Discapacidad Física: Educativa (Rehabilitacion Infantil) (IND)
ó
Participación en Comunidad con  Discapacidad Física: Comunitaria (Rehabilitacion Infantil) (IND)
</t>
        </r>
        <r>
          <rPr>
            <sz val="9"/>
            <color indexed="81"/>
            <rFont val="Tahoma"/>
            <family val="2"/>
          </rPr>
          <t xml:space="preserve">
Tipo de Establecimiento
Cesfam,Cgu,Cgr,Crs,Cdt,Psr,Cosam, Cecosf y Hospitales comunitarios.</t>
        </r>
      </text>
    </comment>
    <comment ref="I121" authorId="2" shapeId="0">
      <text>
        <r>
          <rPr>
            <sz val="9"/>
            <color indexed="81"/>
            <rFont val="Tahoma"/>
            <family val="2"/>
          </rPr>
          <t xml:space="preserve">
Este dato aparecerá  luego de que en la atención cerrada (estado completada) registrada en</t>
        </r>
        <r>
          <rPr>
            <b/>
            <sz val="9"/>
            <color indexed="81"/>
            <rFont val="Tahoma"/>
            <family val="2"/>
          </rPr>
          <t xml:space="preserve"> módulo  Box, Pacientes Citados   ó  en Atención / Registro Atención Individual</t>
        </r>
        <r>
          <rPr>
            <sz val="9"/>
            <color indexed="81"/>
            <rFont val="Tahoma"/>
            <family val="2"/>
          </rPr>
          <t xml:space="preserve">, el profesional registre la actividad:
</t>
        </r>
        <r>
          <rPr>
            <b/>
            <sz val="9"/>
            <color indexed="81"/>
            <rFont val="Tahoma"/>
            <family val="2"/>
          </rPr>
          <t xml:space="preserve">Participación en Comunidad con  Discapacidad Física: Laboral - Trabajo con objetivos de habilitacion y rehabilitacion (Estrategia  RBC) (IND)
o
Participación en Comunidad con  Discapacidad Física: Laboral - Trabajo sin objetivos de habilitacion y rehabilitacion (Estrategia  RBC) (IND)
ó
Participación en Comunidad con  Discapacidad Física: Laboral - Dueña de Casa (Estrategia  RBC) (IND)
ó
Participación en Comunidad con  Discapacidad Física: Educativa (Estrategia  RBC) (IND)
ó
Participación en Comunidad con  Discapacidad Física: Comunitaria (Estrategia  RBC) (IND)
</t>
        </r>
        <r>
          <rPr>
            <sz val="9"/>
            <color indexed="81"/>
            <rFont val="Tahoma"/>
            <family val="2"/>
          </rPr>
          <t xml:space="preserve">
Tipo de Establecimiento
Cesfam,Cgu,Cgr,Crs,Cdt,Psr,Cosam, Cecosf y Hospitales comunitarios.</t>
        </r>
      </text>
    </comment>
    <comment ref="J121" authorId="2" shapeId="0">
      <text>
        <r>
          <rPr>
            <sz val="9"/>
            <color indexed="81"/>
            <rFont val="Tahoma"/>
            <family val="2"/>
          </rPr>
          <t xml:space="preserve">
Este dato aparecerá  luego de que en la atención cerrada (estado completada) registrada en </t>
        </r>
        <r>
          <rPr>
            <b/>
            <sz val="9"/>
            <color indexed="81"/>
            <rFont val="Tahoma"/>
            <family val="2"/>
          </rPr>
          <t>módulo  Box, Pacientes Citados   ó  en Atención / Registro Atención Individual</t>
        </r>
        <r>
          <rPr>
            <sz val="9"/>
            <color indexed="81"/>
            <rFont val="Tahoma"/>
            <family val="2"/>
          </rPr>
          <t xml:space="preserve">, el profesional registre la actividad:
</t>
        </r>
        <r>
          <rPr>
            <b/>
            <sz val="9"/>
            <color indexed="81"/>
            <rFont val="Tahoma"/>
            <family val="2"/>
          </rPr>
          <t xml:space="preserve">Participación en Comunidad con  Discapacidad Física: Laboral -Trabajo con objetivos de habilitacion y rehabilitacion (Estrategia  RI) (IND)
o
Participación en Comunidad con  Discapacidad Física: Laboral -Trabajo sin objetivos de habilitación y rehabilitación (Estrategia  RI) (IND)
ó
Participación en Comunidad con  Discapacidad Física: Laboral - Dueña de Casa (Estrategia   RI) (IND)
ó
Participación en Comunidad con  Discapacidad Física: Educativa (Estrategia   RI) (IND)
ó
Participación en Comunidad con  Discapacidad Física: Comunitaria (Estrategia   RI) (IND)
</t>
        </r>
        <r>
          <rPr>
            <sz val="9"/>
            <color indexed="81"/>
            <rFont val="Tahoma"/>
            <family val="2"/>
          </rPr>
          <t>Tipo de Establecimiento
Cesfam,Cgu,Cgr,Crs,Cdt,Psr,Cosam, Cecosf y Hospitales comunitarios.</t>
        </r>
      </text>
    </comment>
    <comment ref="K121" authorId="2" shapeId="0">
      <text>
        <r>
          <rPr>
            <sz val="9"/>
            <color indexed="81"/>
            <rFont val="Tahoma"/>
            <family val="2"/>
          </rPr>
          <t xml:space="preserve">
Este dato aparecerá  luego de que en la atención cerrada (estado completada) registrada en </t>
        </r>
        <r>
          <rPr>
            <b/>
            <sz val="9"/>
            <color indexed="81"/>
            <rFont val="Tahoma"/>
            <family val="2"/>
          </rPr>
          <t>módulo  Box, Pacientes Citados   ó  en Atención / Registro Atención Individual</t>
        </r>
        <r>
          <rPr>
            <sz val="9"/>
            <color indexed="81"/>
            <rFont val="Tahoma"/>
            <family val="2"/>
          </rPr>
          <t xml:space="preserve">, el profesional registre la actividad:
</t>
        </r>
        <r>
          <rPr>
            <b/>
            <sz val="9"/>
            <color indexed="81"/>
            <rFont val="Tahoma"/>
            <family val="2"/>
          </rPr>
          <t xml:space="preserve">Participación en Comunidad con  Discapacidad Física: Laboral -Trabajo con objetivos de habilitacion y rehabilitacion(Estrategia  RR) (IND)
ó
Participación en Comunidad con  Discapacidad Física: Laboral -Trabajo sin objetivos de habilitacion y rehabilitacion(Estrategia  RR) (IND)
o
Participación en Comunidad con  Discapacidad Física: Laboral - Dueña de Casa (Estrategia   RR) (IND)
ó
Participación en Comunidad con  Discapacidad Física: Educativa (Estrategia   RR) (IND)
ó
Participación en Comunidad con  Discapacidad Física: Comunitaria (Estrategia   RR) (IND)
</t>
        </r>
        <r>
          <rPr>
            <sz val="9"/>
            <color indexed="81"/>
            <rFont val="Tahoma"/>
            <family val="2"/>
          </rPr>
          <t>Tipo de Establecimiento
Cesfam,Cgu,Cgr,Crs,Cdt,Psr,Cosam, Cecosf y Hospitales comunitarios.</t>
        </r>
      </text>
    </comment>
    <comment ref="C122" authorId="2" shapeId="0">
      <text>
        <r>
          <rPr>
            <sz val="11"/>
            <color theme="1"/>
            <rFont val="Calibri"/>
            <family val="2"/>
            <scheme val="minor"/>
          </rPr>
          <t xml:space="preserve">
Este dato aparecerá  luego de que en la </t>
        </r>
        <r>
          <rPr>
            <b/>
            <sz val="11"/>
            <color theme="1"/>
            <rFont val="Calibri"/>
            <family val="2"/>
            <scheme val="minor"/>
          </rPr>
          <t xml:space="preserve">atención cerrada (estado completada) </t>
        </r>
        <r>
          <rPr>
            <sz val="11"/>
            <color theme="1"/>
            <rFont val="Calibri"/>
            <family val="2"/>
            <scheme val="minor"/>
          </rPr>
          <t xml:space="preserve">registrada en </t>
        </r>
        <r>
          <rPr>
            <b/>
            <sz val="11"/>
            <color theme="1"/>
            <rFont val="Calibri"/>
            <family val="2"/>
            <scheme val="minor"/>
          </rPr>
          <t xml:space="preserve">módulo  Box, Pacientes Citados </t>
        </r>
        <r>
          <rPr>
            <sz val="11"/>
            <color theme="1"/>
            <rFont val="Calibri"/>
            <family val="2"/>
            <scheme val="minor"/>
          </rPr>
          <t xml:space="preserve">  ó  en</t>
        </r>
        <r>
          <rPr>
            <b/>
            <sz val="11"/>
            <color theme="1"/>
            <rFont val="Calibri"/>
            <family val="2"/>
            <scheme val="minor"/>
          </rPr>
          <t xml:space="preserve"> Atención / Registro Atención Individual</t>
        </r>
        <r>
          <rPr>
            <sz val="11"/>
            <color theme="1"/>
            <rFont val="Calibri"/>
            <family val="2"/>
            <scheme val="minor"/>
          </rPr>
          <t xml:space="preserve">, el profesional registre la actividad:
</t>
        </r>
        <r>
          <rPr>
            <b/>
            <sz val="11"/>
            <color theme="1"/>
            <rFont val="Calibri"/>
            <family val="2"/>
            <scheme val="minor"/>
          </rPr>
          <t xml:space="preserve">
Participación en Comunidad con  Discapacidad Sensorial Visual: Laboral - Trabajo con objetivos de habilitación y rehabilitación (Estrategia  RBC) (IND)
ó
Participación en Comunidad con  Discapacidad Sensorial Visual: Laboral - Trabajo con objetivos de habilitación y rehabilitación (Estrategia  RI) (IND)
ó
Participación en Comunidad con  Discapacidad Sensorial Visual: Laboral - Trabajo con objetivos de habilitación y rehabilitación (Estrategia  RR) (IND)
ó
Participación en Comunidad con  Discapacidad Sensorial Visual: Laboral - Trabajo con objetivos de habilitacion y rehabilitacion (Rehabilitacion Infantil) (IND)</t>
        </r>
        <r>
          <rPr>
            <sz val="11"/>
            <color theme="1"/>
            <rFont val="Calibri"/>
            <family val="2"/>
            <scheme val="minor"/>
          </rPr>
          <t xml:space="preserve">
Tipo de Establecimiento
Cesfam,Cgu,Cgr,Crs,Cdt,Psr,Cosam, Cecosf y Hospitales comunitarios.</t>
        </r>
      </text>
    </comment>
    <comment ref="D122" authorId="2" shapeId="0">
      <text>
        <r>
          <rPr>
            <sz val="11"/>
            <color theme="1"/>
            <rFont val="Calibri"/>
            <family val="2"/>
            <scheme val="minor"/>
          </rPr>
          <t xml:space="preserve">
Este dato aparecerá  luego de que en la </t>
        </r>
        <r>
          <rPr>
            <b/>
            <sz val="11"/>
            <color theme="1"/>
            <rFont val="Calibri"/>
            <family val="2"/>
            <scheme val="minor"/>
          </rPr>
          <t xml:space="preserve">atención cerrada (estado completada) </t>
        </r>
        <r>
          <rPr>
            <sz val="11"/>
            <color theme="1"/>
            <rFont val="Calibri"/>
            <family val="2"/>
            <scheme val="minor"/>
          </rPr>
          <t xml:space="preserve">registrada en </t>
        </r>
        <r>
          <rPr>
            <b/>
            <sz val="11"/>
            <color theme="1"/>
            <rFont val="Calibri"/>
            <family val="2"/>
            <scheme val="minor"/>
          </rPr>
          <t>módulo  Box, Pacientes Citados</t>
        </r>
        <r>
          <rPr>
            <sz val="11"/>
            <color theme="1"/>
            <rFont val="Calibri"/>
            <family val="2"/>
            <scheme val="minor"/>
          </rPr>
          <t xml:space="preserve">   ó  en </t>
        </r>
        <r>
          <rPr>
            <b/>
            <sz val="11"/>
            <color theme="1"/>
            <rFont val="Calibri"/>
            <family val="2"/>
            <scheme val="minor"/>
          </rPr>
          <t>Atención / Registro Atención Individual</t>
        </r>
        <r>
          <rPr>
            <sz val="11"/>
            <color theme="1"/>
            <rFont val="Calibri"/>
            <family val="2"/>
            <scheme val="minor"/>
          </rPr>
          <t xml:space="preserve">, el profesional registre la actividad:
</t>
        </r>
        <r>
          <rPr>
            <b/>
            <sz val="11"/>
            <color theme="1"/>
            <rFont val="Calibri"/>
            <family val="2"/>
            <scheme val="minor"/>
          </rPr>
          <t>Participación en Comunidad con  Discapacidad Sensorial Visual: Laboral - Trabajo sin objetivos de habilitación y rehabilitación (Estrategia  RBC) (IND)
ó
Participación en Comunidad con  Discapacidad Sensorial Visual: Laboral - Trabajo sin objetivos de habilitación y rehabilitación (Estrategia  RI) (IND)
ó
Participación en Comunidad con  Discapacidad Sensorial Visual: Laboral - Trabajo sin objetivos de habilitación y rehabilitación (Estrategia  RR) (IND)
ó
Participación en Comunidad con  Discapacidad Sensorial Visual: Laboral - Trabajo sin objetivos de habilitacion y rehabilitacion (Rehabilitacion Infantil) (IND)</t>
        </r>
        <r>
          <rPr>
            <sz val="11"/>
            <color theme="1"/>
            <rFont val="Calibri"/>
            <family val="2"/>
            <scheme val="minor"/>
          </rPr>
          <t xml:space="preserve">
Tipo de Establecimiento
Cesfam,Cgu,Cgr,Crs,Cdt,Psr,Cosam, Cecosf y Hospitales comunitarios.</t>
        </r>
      </text>
    </comment>
    <comment ref="E122" authorId="2" shapeId="0">
      <text>
        <r>
          <rPr>
            <sz val="11"/>
            <color theme="1"/>
            <rFont val="Calibri"/>
            <family val="2"/>
            <scheme val="minor"/>
          </rPr>
          <t xml:space="preserve">
Este dato aparecerá  luego de que en la</t>
        </r>
        <r>
          <rPr>
            <b/>
            <sz val="11"/>
            <color theme="1"/>
            <rFont val="Calibri"/>
            <family val="2"/>
            <scheme val="minor"/>
          </rPr>
          <t xml:space="preserve"> atención cerrada (estado completada)</t>
        </r>
        <r>
          <rPr>
            <sz val="11"/>
            <color theme="1"/>
            <rFont val="Calibri"/>
            <family val="2"/>
            <scheme val="minor"/>
          </rPr>
          <t xml:space="preserve"> registrada en</t>
        </r>
        <r>
          <rPr>
            <b/>
            <sz val="11"/>
            <color theme="1"/>
            <rFont val="Calibri"/>
            <family val="2"/>
            <scheme val="minor"/>
          </rPr>
          <t xml:space="preserve"> módulo  Box, Pacientes Citados </t>
        </r>
        <r>
          <rPr>
            <sz val="11"/>
            <color theme="1"/>
            <rFont val="Calibri"/>
            <family val="2"/>
            <scheme val="minor"/>
          </rPr>
          <t xml:space="preserve">  ó  en </t>
        </r>
        <r>
          <rPr>
            <b/>
            <sz val="11"/>
            <color theme="1"/>
            <rFont val="Calibri"/>
            <family val="2"/>
            <scheme val="minor"/>
          </rPr>
          <t>Atención / Registro Atención Individual</t>
        </r>
        <r>
          <rPr>
            <sz val="11"/>
            <color theme="1"/>
            <rFont val="Calibri"/>
            <family val="2"/>
            <scheme val="minor"/>
          </rPr>
          <t xml:space="preserve">, el profesional registre la actividad:
</t>
        </r>
        <r>
          <rPr>
            <b/>
            <sz val="11"/>
            <color theme="1"/>
            <rFont val="Calibri"/>
            <family val="2"/>
            <scheme val="minor"/>
          </rPr>
          <t xml:space="preserve">
Participación en Comunidad con  Discapacidad Sensorial Visual: Laboral - Dueña de Casa (Estrategia  RBC)
ó
Participación en Comunidad con  Discapacidad Sensorial Visual: Laboral - Dueña de Casa (Estrategia  RI)
ó
Participación en Comunidad con  Discapacidad Sensorial Visual: Laboral - Dueña de Casa (Estrategia  RR)
ó
Participación en Comunidad con  Discapacidad Sensorial Visual: Laboral - Dueña de Casa (Rehabilitacion Infantil) (IND)</t>
        </r>
        <r>
          <rPr>
            <sz val="11"/>
            <color theme="1"/>
            <rFont val="Calibri"/>
            <family val="2"/>
            <scheme val="minor"/>
          </rPr>
          <t xml:space="preserve">
Tipo de Establecimiento
Cesfam,Cgu,Cgr,Crs,Cdt,Psr,Cosam, Cecosf y Hospitales comunitarios.</t>
        </r>
      </text>
    </comment>
    <comment ref="F122" authorId="2" shapeId="0">
      <text>
        <r>
          <rPr>
            <sz val="11"/>
            <color theme="1"/>
            <rFont val="Calibri"/>
            <family val="2"/>
            <scheme val="minor"/>
          </rPr>
          <t xml:space="preserve">
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ó  en </t>
        </r>
        <r>
          <rPr>
            <b/>
            <sz val="11"/>
            <color theme="1"/>
            <rFont val="Calibri"/>
            <family val="2"/>
            <scheme val="minor"/>
          </rPr>
          <t>Atención / Registro Atención Individual,</t>
        </r>
        <r>
          <rPr>
            <sz val="11"/>
            <color theme="1"/>
            <rFont val="Calibri"/>
            <family val="2"/>
            <scheme val="minor"/>
          </rPr>
          <t xml:space="preserve"> el profesional registre la actividad:
</t>
        </r>
        <r>
          <rPr>
            <b/>
            <sz val="11"/>
            <color theme="1"/>
            <rFont val="Calibri"/>
            <family val="2"/>
            <scheme val="minor"/>
          </rPr>
          <t>Participación en Comunidad con  Discapacidad Sensorial Visual: Educativa (Estrategia  RBC) (IND)
ó
Participación en Comunidad con  Discapacidad Sensorial Visual: Educativa (Estrategia  RI) (IND)
ó
Participación en Comunidad con  Discapacidad Sensorial Visual: Educativa (Estrategia  RR) (IND)
ó
Participación en Comunidad con  Discapacidad Sensorial Visual: Educativa (Rehabilitacion Infantil) (IND)</t>
        </r>
        <r>
          <rPr>
            <sz val="11"/>
            <color theme="1"/>
            <rFont val="Calibri"/>
            <family val="2"/>
            <scheme val="minor"/>
          </rPr>
          <t xml:space="preserve">
Tipo de Establecimiento
Cesfam,Cgu,Cgr,Crs,Cdt,Psr,Cosam, Cecosf y Hospitales comunitarios.</t>
        </r>
      </text>
    </comment>
    <comment ref="G122" authorId="2" shapeId="0">
      <text>
        <r>
          <rPr>
            <sz val="11"/>
            <color theme="1"/>
            <rFont val="Calibri"/>
            <family val="2"/>
            <scheme val="minor"/>
          </rPr>
          <t xml:space="preserve">
Este dato aparecerá  luego de que en la </t>
        </r>
        <r>
          <rPr>
            <b/>
            <sz val="11"/>
            <color theme="1"/>
            <rFont val="Calibri"/>
            <family val="2"/>
            <scheme val="minor"/>
          </rPr>
          <t>atención cerrada (estado completada)</t>
        </r>
        <r>
          <rPr>
            <sz val="11"/>
            <color theme="1"/>
            <rFont val="Calibri"/>
            <family val="2"/>
            <scheme val="minor"/>
          </rPr>
          <t xml:space="preserve">registrada en </t>
        </r>
        <r>
          <rPr>
            <b/>
            <sz val="11"/>
            <color theme="1"/>
            <rFont val="Calibri"/>
            <family val="2"/>
            <scheme val="minor"/>
          </rPr>
          <t>módulo  Box, Pacientes Citados</t>
        </r>
        <r>
          <rPr>
            <sz val="11"/>
            <color theme="1"/>
            <rFont val="Calibri"/>
            <family val="2"/>
            <scheme val="minor"/>
          </rPr>
          <t xml:space="preserve">   ó  en </t>
        </r>
        <r>
          <rPr>
            <b/>
            <sz val="11"/>
            <color theme="1"/>
            <rFont val="Calibri"/>
            <family val="2"/>
            <scheme val="minor"/>
          </rPr>
          <t>Atención / Registro Atención Individual,</t>
        </r>
        <r>
          <rPr>
            <sz val="11"/>
            <color theme="1"/>
            <rFont val="Calibri"/>
            <family val="2"/>
            <scheme val="minor"/>
          </rPr>
          <t xml:space="preserve"> el profesional registre la actividad:
</t>
        </r>
        <r>
          <rPr>
            <b/>
            <sz val="11"/>
            <color theme="1"/>
            <rFont val="Calibri"/>
            <family val="2"/>
            <scheme val="minor"/>
          </rPr>
          <t>Participación en Comunidad con  Discapacidad Sensorial Visual: Comunitaria (Estrategia  RBC)
ó
Participación en Comunidad con  Discapacidad Sensorial Visual: Comunitaria (Estrategia  RI)
ó
Participación en Comunidad con  Discapacidad Sensorial Visual: Comunitaria (Estrategia  RR)
ó
Participación en Comunidad con  Discapacidad Sensorial Visual: Comunitaria (Rehabilitacion Infantil) (IND)</t>
        </r>
        <r>
          <rPr>
            <sz val="11"/>
            <color theme="1"/>
            <rFont val="Calibri"/>
            <family val="2"/>
            <scheme val="minor"/>
          </rPr>
          <t xml:space="preserve">
Tipo de Establecimiento
Cesfam,Cgu,Cgr,Crs,Cdt,Psr,Cosam, Cecosf y Hospitales comunitarios.</t>
        </r>
      </text>
    </comment>
    <comment ref="H122" authorId="2" shapeId="0">
      <text>
        <r>
          <rPr>
            <sz val="9"/>
            <color indexed="81"/>
            <rFont val="Tahoma"/>
            <family val="2"/>
          </rPr>
          <t xml:space="preserve">
Este dato aparecerá  luego de que en la atención cerrada (estado completada) registrada en </t>
        </r>
        <r>
          <rPr>
            <b/>
            <sz val="9"/>
            <color indexed="81"/>
            <rFont val="Tahoma"/>
            <family val="2"/>
          </rPr>
          <t>módulo  Box, Pacientes Citados   ó  en Atención / Registro Atención Individual</t>
        </r>
        <r>
          <rPr>
            <sz val="9"/>
            <color indexed="81"/>
            <rFont val="Tahoma"/>
            <family val="2"/>
          </rPr>
          <t xml:space="preserve">, el profesional registre la actividad:
</t>
        </r>
        <r>
          <rPr>
            <b/>
            <sz val="9"/>
            <color indexed="81"/>
            <rFont val="Tahoma"/>
            <family val="2"/>
          </rPr>
          <t xml:space="preserve">
Participación en Comunidad con  Discapacidad Sensorial Visual: Laboral - Trabajo con objetivos de habilitacion y rehabilitacion (Rehabilitacion Infantil) (IND)
o
Participación en Comunidad con  Discapacidad Sensorial Visual: Laboral - Trabajo sin objetivos de habilitacion y rehabilitacion (Rehabilitacion Infantil) (IND)
ó
Participación en Comunidad con  Discapacidad Sensorial Visual: Laboral - Dueña de Casa (Rehabilitacion Infantil) (IND)
ó
Participación en Comunidad con  Discapacidad Sensorial Visual: Educativa (Rehabilitacion Infantil) (IND)
ó
Participación en Comunidad con  Discapacidad Sensorial Visual: Comunitaria (Rehabilitacion Infantil) (IND)
</t>
        </r>
        <r>
          <rPr>
            <sz val="9"/>
            <color indexed="81"/>
            <rFont val="Tahoma"/>
            <family val="2"/>
          </rPr>
          <t>Tipo de Establecimiento
Cesfam,Cgu,Cgr,Crs,Cdt,Psr,Cosam, Cecosf y Hospitales comunitarios.</t>
        </r>
      </text>
    </comment>
    <comment ref="I122" authorId="2" shapeId="0">
      <text>
        <r>
          <rPr>
            <sz val="9"/>
            <color indexed="81"/>
            <rFont val="Tahoma"/>
            <family val="2"/>
          </rPr>
          <t xml:space="preserve">
Este dato aparecerá  luego de que en la atención cerrada (estado completada) registrada en </t>
        </r>
        <r>
          <rPr>
            <b/>
            <sz val="9"/>
            <color indexed="81"/>
            <rFont val="Tahoma"/>
            <family val="2"/>
          </rPr>
          <t>módulo  Box, Pacientes Citados   ó  en Atención / Registro Atención Individual</t>
        </r>
        <r>
          <rPr>
            <sz val="9"/>
            <color indexed="81"/>
            <rFont val="Tahoma"/>
            <family val="2"/>
          </rPr>
          <t xml:space="preserve">, el profesional registre la actividad:
</t>
        </r>
        <r>
          <rPr>
            <b/>
            <sz val="9"/>
            <color indexed="81"/>
            <rFont val="Tahoma"/>
            <family val="2"/>
          </rPr>
          <t xml:space="preserve">
Participación en Comunidad con  Discapacidad Sensorial Visual: Laboral - Trabajo con objetivos de habilitacion y rehabilitacion (Estrategia  RBC) (IND)
o
Participación en Comunidad con  Discapacidad Sensorial Visual: Laboral - Trabajo sin objetivos de habilitacion y rehabilitacion (Estrategia  RBC) (IND)
ó
Participación en Comunidad con  Discapacidad Sensorial Visual: Laboral - Dueña de Casa (Estrategia  RBC) (IND)
ó
Participación en Comunidad con  Discapacidad Sensorial Visual: Educativa (Estrategia  RBC) (IND)
ó
Participación en Comunidad con  Discapacidad Sensorial Visual: Comunitaria (Estrategia  RBC) (IND)
</t>
        </r>
        <r>
          <rPr>
            <sz val="9"/>
            <color indexed="81"/>
            <rFont val="Tahoma"/>
            <family val="2"/>
          </rPr>
          <t>Tipo de Establecimiento
Cesfam,Cgu,Cgr,Crs,Cdt,Psr,Cosam, Cecosf y Hospitales comunitarios.</t>
        </r>
      </text>
    </comment>
    <comment ref="J122" authorId="2" shapeId="0">
      <text>
        <r>
          <rPr>
            <sz val="9"/>
            <color indexed="81"/>
            <rFont val="Tahoma"/>
            <family val="2"/>
          </rPr>
          <t xml:space="preserve">
Este dato aparecerá  luego de que en la atención cerrada (estado completada) registrada en </t>
        </r>
        <r>
          <rPr>
            <b/>
            <sz val="9"/>
            <color indexed="81"/>
            <rFont val="Tahoma"/>
            <family val="2"/>
          </rPr>
          <t>módulo  Box, Pacientes Citados   ó  en Atención / Registro Atención Individual</t>
        </r>
        <r>
          <rPr>
            <sz val="9"/>
            <color indexed="81"/>
            <rFont val="Tahoma"/>
            <family val="2"/>
          </rPr>
          <t xml:space="preserve">, el profesional registre la actividad:
</t>
        </r>
        <r>
          <rPr>
            <b/>
            <sz val="9"/>
            <color indexed="81"/>
            <rFont val="Tahoma"/>
            <family val="2"/>
          </rPr>
          <t xml:space="preserve">Participación en Comunidad con  Discapacidad Sensorial Visual: Laboral -Trabajo con objetivos de habilitación y rehabilitación(Estrategia  RI) (IND)
ó
Participación en Comunidad con  Discapacidad Sensorial Visual: Laboral -Trabajo sin objetivos de habilitación y rehabilitación(Estrategia  RI) (IND)
o
Participación en Comunidad con  Discapacidad Sensorial Visual: Laboral - Dueña de Casa (Estrategia  RI) (IND)
ó
Participación en Comunidad con  Discapacidad Sensorial Visual: Educativa (Estrategia  RI) (IND)
ó
Participación en Comunidad con  Discapacidad Sensorial Visual: Comunitaria (Estrategia  RI) (IND)
</t>
        </r>
        <r>
          <rPr>
            <sz val="9"/>
            <color indexed="81"/>
            <rFont val="Tahoma"/>
            <family val="2"/>
          </rPr>
          <t>Tipo de Establecimiento
Cesfam,Cgu,Cgr,Crs,Cdt,Psr,Cosam, Cecosf y Hospitales comunitarios.</t>
        </r>
      </text>
    </comment>
    <comment ref="K122" authorId="2" shapeId="0">
      <text>
        <r>
          <rPr>
            <sz val="9"/>
            <color indexed="81"/>
            <rFont val="Tahoma"/>
            <family val="2"/>
          </rPr>
          <t xml:space="preserve">
Este dato aparecerá  luego de que en la atención cerrada (estado completada)registrada en </t>
        </r>
        <r>
          <rPr>
            <b/>
            <sz val="9"/>
            <color indexed="81"/>
            <rFont val="Tahoma"/>
            <family val="2"/>
          </rPr>
          <t>módulo  Box, Pacientes Citados   ó  en Atención / Registro Atención Individual</t>
        </r>
        <r>
          <rPr>
            <sz val="9"/>
            <color indexed="81"/>
            <rFont val="Tahoma"/>
            <family val="2"/>
          </rPr>
          <t xml:space="preserve">, el profesional registre la actividad:
</t>
        </r>
        <r>
          <rPr>
            <b/>
            <sz val="9"/>
            <color indexed="81"/>
            <rFont val="Tahoma"/>
            <family val="2"/>
          </rPr>
          <t xml:space="preserve">Participación en Comunidad con  Discapacidad Sensorial Visual: Laboral - Trabajo con objetivos de habilitación y rehabilitación (Estrategia  RR) (IND)
o
Participación en Comunidad con  Discapacidad Sensorial Visual: Laboral - Trabajo sin objetivos de habilitación y rehabilitación (Estrategia  RR) (IND)
ó
Participación en Comunidad con  Discapacidad Sensorial Visual: Laboral - Dueña de Casa (Estrategia   RR) (IND)
ó
Participación en Comunidad con  Discapacidad Sensorial Visual: Educativa (Estrategia   RR) (IND)
ó
Participación en Comunidad con  Discapacidad Sensorial Visual: Comunitaria (Estrategia   RR) (IND)
</t>
        </r>
        <r>
          <rPr>
            <sz val="9"/>
            <color indexed="81"/>
            <rFont val="Tahoma"/>
            <family val="2"/>
          </rPr>
          <t xml:space="preserve">
Tipo de Establecimiento
Cesfam,Cgu,Cgr,Crs,Cdt,Psr,Cosam, Cecosf y Hospitales comunitarios.</t>
        </r>
      </text>
    </comment>
    <comment ref="C123" authorId="2" shapeId="0">
      <text>
        <r>
          <rPr>
            <sz val="11"/>
            <color theme="1"/>
            <rFont val="Calibri"/>
            <family val="2"/>
            <scheme val="minor"/>
          </rPr>
          <t xml:space="preserve">
Este dato aparecerá  luego de que en la</t>
        </r>
        <r>
          <rPr>
            <b/>
            <sz val="11"/>
            <color theme="1"/>
            <rFont val="Calibri"/>
            <family val="2"/>
            <scheme val="minor"/>
          </rPr>
          <t xml:space="preserve"> atención cerrada (estado completada</t>
        </r>
        <r>
          <rPr>
            <sz val="11"/>
            <color theme="1"/>
            <rFont val="Calibri"/>
            <family val="2"/>
            <scheme val="minor"/>
          </rPr>
          <t>) registrada en</t>
        </r>
        <r>
          <rPr>
            <b/>
            <sz val="11"/>
            <color theme="1"/>
            <rFont val="Calibri"/>
            <family val="2"/>
            <scheme val="minor"/>
          </rPr>
          <t xml:space="preserve"> módulo  Box, Pacientes Citados</t>
        </r>
        <r>
          <rPr>
            <sz val="11"/>
            <color theme="1"/>
            <rFont val="Calibri"/>
            <family val="2"/>
            <scheme val="minor"/>
          </rPr>
          <t xml:space="preserve">   ó  en </t>
        </r>
        <r>
          <rPr>
            <b/>
            <sz val="11"/>
            <color theme="1"/>
            <rFont val="Calibri"/>
            <family val="2"/>
            <scheme val="minor"/>
          </rPr>
          <t>Atención / Registro Atención Individual,</t>
        </r>
        <r>
          <rPr>
            <sz val="11"/>
            <color theme="1"/>
            <rFont val="Calibri"/>
            <family val="2"/>
            <scheme val="minor"/>
          </rPr>
          <t xml:space="preserve"> el profesional registre la actividad:
Registre la actividad:
</t>
        </r>
        <r>
          <rPr>
            <b/>
            <sz val="11"/>
            <color theme="1"/>
            <rFont val="Calibri"/>
            <family val="2"/>
            <scheme val="minor"/>
          </rPr>
          <t>Participación en Comunidad con  Discapacidad Sensorial Auditivo: Laboral - Trabajo con objetivos de habilitación y rehabilitación (Estrategia  RBC) (IND)
ó
Participación en Comunidad con  Discapacidad Sensorial Auditivo: Laboral - Trabajo con objetivos de habilitación y rehabilitación (Estrategia  RI) (IND)
ó
Participación en Comunidad con  Discapacidad Sensorial Auditivo: Laboral - Trabajo con objetivos de habilitación y rehabilitación (Estrategia  RR) (IND)
ó
Participación en Comunidad con  Discapacidad Sensorial Auditivo: Comunitaria (Rehabilitacion Infantil) (IND)</t>
        </r>
        <r>
          <rPr>
            <sz val="11"/>
            <color theme="1"/>
            <rFont val="Calibri"/>
            <family val="2"/>
            <scheme val="minor"/>
          </rPr>
          <t xml:space="preserve">
Tipo de Establecimiento
Cesfam,Cgu,Cgr,Crs,Cdt,Psr,Cosam, Cecosf y Hospitales comunitarios.</t>
        </r>
      </text>
    </comment>
    <comment ref="D123" authorId="2" shapeId="0">
      <text>
        <r>
          <rPr>
            <sz val="11"/>
            <color theme="1"/>
            <rFont val="Calibri"/>
            <family val="2"/>
            <scheme val="minor"/>
          </rPr>
          <t xml:space="preserve">
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ó  en </t>
        </r>
        <r>
          <rPr>
            <b/>
            <sz val="11"/>
            <color theme="1"/>
            <rFont val="Calibri"/>
            <family val="2"/>
            <scheme val="minor"/>
          </rPr>
          <t>Atención / Registro Atención Individual,</t>
        </r>
        <r>
          <rPr>
            <sz val="11"/>
            <color theme="1"/>
            <rFont val="Calibri"/>
            <family val="2"/>
            <scheme val="minor"/>
          </rPr>
          <t xml:space="preserve"> el profesional registre la actividad:
</t>
        </r>
        <r>
          <rPr>
            <b/>
            <sz val="11"/>
            <color theme="1"/>
            <rFont val="Calibri"/>
            <family val="2"/>
            <scheme val="minor"/>
          </rPr>
          <t>Participación en Comunidad con  Discapacidad Sensorial Auditivo: Laboral - Trabajo sin objetivos de habilitación y rehabilitación (Estrategia  RBC) (IND)
ó
Participación en Comunidad con  Discapacidad Sensorial Auditivo: Laboral - Trabajo sin objetivos de habilitación y rehabilitación (Estrategia  RI) (IND)
ó
Participación en Comunidad con  Discapacidad Sensorial Auditivo: Laboral - Trabajo sin objetivos de habilitación y rehabilitación (Estrategia  RR) (IND)
ó
Participación en Comunidad con  Discapacidad Sensorial Auditivo: Laboral - Trabajo sin objetivos de habilitacion y rehabilitacion (Rehabilitacion Infantil) (IND)</t>
        </r>
        <r>
          <rPr>
            <sz val="11"/>
            <color theme="1"/>
            <rFont val="Calibri"/>
            <family val="2"/>
            <scheme val="minor"/>
          </rPr>
          <t xml:space="preserve">
Tipo de Establecimiento
Cesfam,Cgu,Cgr,Crs,Cdt,Psr,Cosam, Cecosf y Hospitales comunitarios.</t>
        </r>
      </text>
    </comment>
    <comment ref="E123" authorId="2" shapeId="0">
      <text>
        <r>
          <rPr>
            <sz val="11"/>
            <color theme="1"/>
            <rFont val="Calibri"/>
            <family val="2"/>
            <scheme val="minor"/>
          </rPr>
          <t xml:space="preserve">
Este dato aparecerá  luego de que en la </t>
        </r>
        <r>
          <rPr>
            <b/>
            <sz val="11"/>
            <color theme="1"/>
            <rFont val="Calibri"/>
            <family val="2"/>
            <scheme val="minor"/>
          </rPr>
          <t>atención cerrada (estado completada)</t>
        </r>
        <r>
          <rPr>
            <sz val="11"/>
            <color theme="1"/>
            <rFont val="Calibri"/>
            <family val="2"/>
            <scheme val="minor"/>
          </rPr>
          <t xml:space="preserve"> registrada en</t>
        </r>
        <r>
          <rPr>
            <b/>
            <sz val="11"/>
            <color theme="1"/>
            <rFont val="Calibri"/>
            <family val="2"/>
            <scheme val="minor"/>
          </rPr>
          <t xml:space="preserve"> módulo  Box, Pacientes Citados</t>
        </r>
        <r>
          <rPr>
            <sz val="11"/>
            <color theme="1"/>
            <rFont val="Calibri"/>
            <family val="2"/>
            <scheme val="minor"/>
          </rPr>
          <t xml:space="preserve">   ó  en</t>
        </r>
        <r>
          <rPr>
            <b/>
            <sz val="11"/>
            <color theme="1"/>
            <rFont val="Calibri"/>
            <family val="2"/>
            <scheme val="minor"/>
          </rPr>
          <t xml:space="preserve"> Atención / Registro Atención Individual, </t>
        </r>
        <r>
          <rPr>
            <sz val="11"/>
            <color theme="1"/>
            <rFont val="Calibri"/>
            <family val="2"/>
            <scheme val="minor"/>
          </rPr>
          <t xml:space="preserve">el profesional registre la actividad:
</t>
        </r>
        <r>
          <rPr>
            <b/>
            <sz val="11"/>
            <color theme="1"/>
            <rFont val="Calibri"/>
            <family val="2"/>
            <scheme val="minor"/>
          </rPr>
          <t>Participación en Comunidad con  Discapacidad Sensorial Auditivo: Laboral - Dueña de Casa (Estrategia  RBC)
ó
Participación en Comunidad con  Discapacidad Sensorial Auditivo: Laboral - Dueña de Casa (Estrategia  RI)
ó
Participación en Comunidad con  Discapacidad Sensorial Auditivo: Laboral - Dueña de Casa (Estrategia  RR)
ó
Participación en Comunidad con  Discapacidad Sensorial Auditivo: Laboral - Dueña de Casa (Rehabilitacion Infantil) (IND)</t>
        </r>
        <r>
          <rPr>
            <sz val="11"/>
            <color theme="1"/>
            <rFont val="Calibri"/>
            <family val="2"/>
            <scheme val="minor"/>
          </rPr>
          <t xml:space="preserve">
Tipo de Establecimiento
Cesfam,Cgu,Cgr,Crs,Cdt,Psr,Cosam, Cecosf y Hospitales comunitarios.</t>
        </r>
      </text>
    </comment>
    <comment ref="F123" authorId="2" shapeId="0">
      <text>
        <r>
          <rPr>
            <sz val="11"/>
            <color theme="1"/>
            <rFont val="Calibri"/>
            <family val="2"/>
            <scheme val="minor"/>
          </rPr>
          <t xml:space="preserve">
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ó  </t>
        </r>
        <r>
          <rPr>
            <b/>
            <sz val="11"/>
            <color theme="1"/>
            <rFont val="Calibri"/>
            <family val="2"/>
            <scheme val="minor"/>
          </rPr>
          <t>en Atención / Registro Atención Individual,</t>
        </r>
        <r>
          <rPr>
            <sz val="11"/>
            <color theme="1"/>
            <rFont val="Calibri"/>
            <family val="2"/>
            <scheme val="minor"/>
          </rPr>
          <t xml:space="preserve"> el profesional registre la actividad:
</t>
        </r>
        <r>
          <rPr>
            <b/>
            <sz val="11"/>
            <color theme="1"/>
            <rFont val="Calibri"/>
            <family val="2"/>
            <scheme val="minor"/>
          </rPr>
          <t>Participación en Comunidad con  Discapacidad Sensorial Auditivo: Educativa (Estrategia  RBC) (IND)
ó
Participación en Comunidad con  Discapacidad Sensorial Auditivo: Educativa (Estrategia  RI) (IND)
ó
Participación en Comunidad con  Discapacidad Sensorial Auditivo: Educativa (Estrategia  RR) (IND)
ó
Participación en Comunidad con  Discapacidad Sensorial Auditivo: Educativa (Rehabilitacion Infantil) (IND)</t>
        </r>
        <r>
          <rPr>
            <sz val="11"/>
            <color theme="1"/>
            <rFont val="Calibri"/>
            <family val="2"/>
            <scheme val="minor"/>
          </rPr>
          <t xml:space="preserve">
Tipo de Establecimiento
Cesfam,Cgu,Cgr,Crs,Cdt,Psr,Cosam, Cecosf y Hospitales comunitarios.</t>
        </r>
      </text>
    </comment>
    <comment ref="G123" authorId="2" shapeId="0">
      <text>
        <r>
          <rPr>
            <sz val="11"/>
            <color theme="1"/>
            <rFont val="Calibri"/>
            <family val="2"/>
            <scheme val="minor"/>
          </rPr>
          <t xml:space="preserve">
Este dato aparecerá  luego de que en la </t>
        </r>
        <r>
          <rPr>
            <b/>
            <sz val="11"/>
            <color theme="1"/>
            <rFont val="Calibri"/>
            <family val="2"/>
            <scheme val="minor"/>
          </rPr>
          <t xml:space="preserve">atención cerrada (estado completada) </t>
        </r>
        <r>
          <rPr>
            <sz val="11"/>
            <color theme="1"/>
            <rFont val="Calibri"/>
            <family val="2"/>
            <scheme val="minor"/>
          </rPr>
          <t xml:space="preserve">registrada en </t>
        </r>
        <r>
          <rPr>
            <b/>
            <sz val="11"/>
            <color theme="1"/>
            <rFont val="Calibri"/>
            <family val="2"/>
            <scheme val="minor"/>
          </rPr>
          <t xml:space="preserve">módulo  Box, Pacientes Citados </t>
        </r>
        <r>
          <rPr>
            <sz val="11"/>
            <color theme="1"/>
            <rFont val="Calibri"/>
            <family val="2"/>
            <scheme val="minor"/>
          </rPr>
          <t xml:space="preserve">  ó  en </t>
        </r>
        <r>
          <rPr>
            <b/>
            <sz val="11"/>
            <color theme="1"/>
            <rFont val="Calibri"/>
            <family val="2"/>
            <scheme val="minor"/>
          </rPr>
          <t>Atención / Registro Atención Individual,</t>
        </r>
        <r>
          <rPr>
            <sz val="11"/>
            <color theme="1"/>
            <rFont val="Calibri"/>
            <family val="2"/>
            <scheme val="minor"/>
          </rPr>
          <t xml:space="preserve"> el profesional registre la actividad:
</t>
        </r>
        <r>
          <rPr>
            <b/>
            <sz val="11"/>
            <color theme="1"/>
            <rFont val="Calibri"/>
            <family val="2"/>
            <scheme val="minor"/>
          </rPr>
          <t>Participación en Comunidad con  Discapacidad Sensorial Auditivo: Comunitaria (Rehabilitacion Infantil) (IND)
ó
Participación en Comunidad con  Discapacidad Sensorial Auditivo: Comunitaria (Estrategia  RBC)
ó
Participación en Comunidad con  Discapacidad Sensorial Auditivo: Comunitaria (Estrategia  RI)
ó
Participación en Comunidad con  Discapacidad Sensorial Auditivo: Comunitaria (Estrategia  RR)</t>
        </r>
        <r>
          <rPr>
            <sz val="11"/>
            <color theme="1"/>
            <rFont val="Calibri"/>
            <family val="2"/>
            <scheme val="minor"/>
          </rPr>
          <t xml:space="preserve">
Tipo de Establecimiento
Cesfam,Cgu,Cgr,Crs,Cdt,Psr,Cosam, Cecosf y Hospitales comunitarios.</t>
        </r>
      </text>
    </comment>
    <comment ref="H123" authorId="2" shapeId="0">
      <text>
        <r>
          <rPr>
            <sz val="9"/>
            <color indexed="81"/>
            <rFont val="Tahoma"/>
            <family val="2"/>
          </rPr>
          <t xml:space="preserve">
Este dato aparecerá  luego de que en la atención cerrada (estado completada) registrada en </t>
        </r>
        <r>
          <rPr>
            <b/>
            <sz val="9"/>
            <color indexed="81"/>
            <rFont val="Tahoma"/>
            <family val="2"/>
          </rPr>
          <t>módulo  Box, Pacientes Citados   ó  en Atención / Registro Atención Individual</t>
        </r>
        <r>
          <rPr>
            <sz val="9"/>
            <color indexed="81"/>
            <rFont val="Tahoma"/>
            <family val="2"/>
          </rPr>
          <t>, el profesional registre la actividad:
P</t>
        </r>
        <r>
          <rPr>
            <b/>
            <sz val="9"/>
            <color indexed="81"/>
            <rFont val="Tahoma"/>
            <family val="2"/>
          </rPr>
          <t xml:space="preserve">articipación en Comunidad con  Discapacidad Sensorial Auditivo: Laboral - Trabajo con objetivos de habilitacion y rehabilitacion (Rehabilitacion Infantil) (IND)
o
Participación en Comunidad con  Discapacidad Sensorial Auditivo: Laboral - Trabajo sin objetivos de habilitacion y rehabilitacion (Rehabilitacion Infantil) (IND)
ó
Participación en Comunidad con  Discapacidad Sensorial Auditivo: Laboral - Dueña de Casa (Rehabilitacion Infantil) (IND)
ó
Participación en Comunidad con  Discapacidad Sensorial Auditivo: Educativa (Rehabilitacion Infantil) (IND)
ó
Participación en Comunidad con  Discapacidad Sensorial Auditivo: Comunitaria (Rehabilitacion Infantil) (IND)
</t>
        </r>
        <r>
          <rPr>
            <sz val="9"/>
            <color indexed="81"/>
            <rFont val="Tahoma"/>
            <family val="2"/>
          </rPr>
          <t>Tipo de Establecimiento
Cesfam,Cgu,Cgr,Crs,Cdt,Psr,Cosam, Cecosf y Hospitales comunitarios.</t>
        </r>
      </text>
    </comment>
    <comment ref="I123" authorId="2" shapeId="0">
      <text>
        <r>
          <rPr>
            <sz val="9"/>
            <color indexed="81"/>
            <rFont val="Tahoma"/>
            <family val="2"/>
          </rPr>
          <t xml:space="preserve">
Este dato aparecerá  luego de que en la atención cerrada (estado completada) registrada en </t>
        </r>
        <r>
          <rPr>
            <b/>
            <sz val="9"/>
            <color indexed="81"/>
            <rFont val="Tahoma"/>
            <family val="2"/>
          </rPr>
          <t>módulo  Box, Pacientes Citados   ó  en Atención / Registro Atención Individual</t>
        </r>
        <r>
          <rPr>
            <sz val="9"/>
            <color indexed="81"/>
            <rFont val="Tahoma"/>
            <family val="2"/>
          </rPr>
          <t>, el profesional registre la actividad:
P</t>
        </r>
        <r>
          <rPr>
            <b/>
            <sz val="9"/>
            <color indexed="81"/>
            <rFont val="Tahoma"/>
            <family val="2"/>
          </rPr>
          <t xml:space="preserve">articipación en Comunidad con  Discapacidad Sensorial Auditivo: Laboral - Trabajo con objetivos de habilitacion y rehabilitacion (Estrategia  RBC) (IND)
o
Participación en Comunidad con  Discapacidad Sensorial Auditivo: Laboral - Trabajo sin objetivos de habilitacion y rehabilitacion (Estrategia  RBC) (IND)
ó
Participación en Comunidad con  Discapacidad Sensorial Auditivo: Laboral - Dueña de Casa (Estrategia  RBC) (IND)
ó
Participación en Comunidad con  Discapacidad Sensorial Auditivo: Educativa (Estrategia  RBC) (IND)
ó
Participación en Comunidad con  Discapacidad Sensorial Auditivo: Comunitaria (Estrategia  RBC) (IND)
</t>
        </r>
        <r>
          <rPr>
            <sz val="9"/>
            <color indexed="81"/>
            <rFont val="Tahoma"/>
            <family val="2"/>
          </rPr>
          <t>Tipo de Establecimiento
Cesfam,Cgu,Cgr,Crs,Cdt,Psr,Cosam, Cecosf y Hospitales comunitarios.</t>
        </r>
      </text>
    </comment>
    <comment ref="J123" authorId="2" shapeId="0">
      <text>
        <r>
          <rPr>
            <sz val="9"/>
            <color indexed="81"/>
            <rFont val="Tahoma"/>
            <family val="2"/>
          </rPr>
          <t xml:space="preserve">
Este dato aparecerá  luego de que en la atención cerrada (estado completada)registrada en </t>
        </r>
        <r>
          <rPr>
            <b/>
            <sz val="9"/>
            <color indexed="81"/>
            <rFont val="Tahoma"/>
            <family val="2"/>
          </rPr>
          <t>módulo  Box, Pacientes Citados   ó  en Atención / Registro Atención Individual</t>
        </r>
        <r>
          <rPr>
            <sz val="9"/>
            <color indexed="81"/>
            <rFont val="Tahoma"/>
            <family val="2"/>
          </rPr>
          <t xml:space="preserve">, el profesional registre la actividad:
</t>
        </r>
        <r>
          <rPr>
            <b/>
            <sz val="9"/>
            <color indexed="81"/>
            <rFont val="Tahoma"/>
            <family val="2"/>
          </rPr>
          <t xml:space="preserve">Participación en Comunidad con  Discapacidad Sensorial Auditivo: Laboral -Trabajo con objetivos de habilitación y rehabilitación (Estrategia   RI) (IND)
ó
Participación en Comunidad con  Discapacidad Sensorial Auditivo: Laboral -Trabajo sin objetivos de habilitación y rehabilitación (Estrategia   RI) (IND)
o
Participación en Comunidad con  Discapacidad Sensorial Auditivo: Laboral - Dueña de Casa (Estrategia   RI) (IND)
ó
Participación en Comunidad con  Discapacidad Sensorial Auditivo: Educativa (Estrategia   RI) (IND)
ó
Participación en Comunidad con  Discapacidad Sensorial Auditivo: Comunitaria (Estrategia   RI) (IND)
</t>
        </r>
        <r>
          <rPr>
            <sz val="9"/>
            <color indexed="81"/>
            <rFont val="Tahoma"/>
            <family val="2"/>
          </rPr>
          <t xml:space="preserve">
Tipo de Establecimiento
Cesfam,Cgu,Cgr,Crs,Cdt,Psr,Cosam, Cecosf y Hospitales comunitarios.</t>
        </r>
      </text>
    </comment>
    <comment ref="K123" authorId="2" shapeId="0">
      <text>
        <r>
          <rPr>
            <sz val="9"/>
            <color indexed="81"/>
            <rFont val="Tahoma"/>
            <family val="2"/>
          </rPr>
          <t xml:space="preserve">
Este dato aparecerá  luego de que en la atención cerrada (estado completada) registrada en </t>
        </r>
        <r>
          <rPr>
            <b/>
            <sz val="9"/>
            <color indexed="81"/>
            <rFont val="Tahoma"/>
            <family val="2"/>
          </rPr>
          <t>módulo  Box, Pacientes Citados   ó  en Atención / Registro Atención Individual</t>
        </r>
        <r>
          <rPr>
            <sz val="9"/>
            <color indexed="81"/>
            <rFont val="Tahoma"/>
            <family val="2"/>
          </rPr>
          <t xml:space="preserve">, el profesional registre la actividad:
</t>
        </r>
        <r>
          <rPr>
            <b/>
            <sz val="9"/>
            <color indexed="81"/>
            <rFont val="Tahoma"/>
            <family val="2"/>
          </rPr>
          <t xml:space="preserve">Participación en Comunidad con  Discapacidad Sensorial Auditivo: Laboral -  Trabajo con objetivos de habilitacion y rehabilitacion (Estrategia   RR) (IND)
o
Participación en Comunidad con  Discapacidad Sensorial Auditivo: Laboral -  Trabajo sin objetivos de habilitacion y rehabilitacion (Estrategia   RR) (IND)
ó
Participación en Comunidad con  Discapacidad Sensorial Auditivo: Laboral - Dueña de Casa (Estrategia   RR) (IND)
ó
Participación en Comunidad con  Discapacidad Sensorial Auditivo: Educativa (Estrategia   RR) (IND)
ó
Participación en Comunidad con  Discapacidad Sensorial Auditivo: Comunitaria (Estrategia   RR) (IND)
</t>
        </r>
        <r>
          <rPr>
            <sz val="9"/>
            <color indexed="81"/>
            <rFont val="Tahoma"/>
            <family val="2"/>
          </rPr>
          <t>Tipo de Establecimiento
Cesfam,Cgu,Cgr,Crs,Cdt,Psr,Cosam, Cecosf y Hospitales comunitarios.</t>
        </r>
      </text>
    </comment>
    <comment ref="C127" authorId="6" shapeId="0">
      <text>
        <r>
          <rPr>
            <sz val="9"/>
            <color indexed="81"/>
            <rFont val="Tahoma"/>
            <family val="2"/>
          </rPr>
          <t xml:space="preserve">Este dato aparecerá  luego de que en la </t>
        </r>
        <r>
          <rPr>
            <b/>
            <sz val="9"/>
            <color indexed="81"/>
            <rFont val="Tahoma"/>
            <family val="2"/>
          </rPr>
          <t>atención cerrada (estado completada)</t>
        </r>
        <r>
          <rPr>
            <sz val="9"/>
            <color indexed="81"/>
            <rFont val="Tahoma"/>
            <family val="2"/>
          </rPr>
          <t xml:space="preserve"> registrada en </t>
        </r>
        <r>
          <rPr>
            <b/>
            <sz val="9"/>
            <color indexed="81"/>
            <rFont val="Tahoma"/>
            <family val="2"/>
          </rPr>
          <t>módulo  Atención / Registro Atención Comunitaria</t>
        </r>
        <r>
          <rPr>
            <sz val="9"/>
            <color indexed="81"/>
            <rFont val="Tahoma"/>
            <family val="2"/>
          </rPr>
          <t xml:space="preserve">, el profesional registre la actividad:
</t>
        </r>
        <r>
          <rPr>
            <b/>
            <sz val="9"/>
            <color indexed="81"/>
            <rFont val="Tahoma"/>
            <family val="2"/>
          </rPr>
          <t>Diagnóstico o Planificación Participativa : Comunas, Comunidades, Rehabilitación Infantil</t>
        </r>
        <r>
          <rPr>
            <sz val="9"/>
            <color indexed="81"/>
            <rFont val="Tahoma"/>
            <family val="2"/>
          </rPr>
          <t xml:space="preserve">
Tipo de Establecimiento
Cesfam,Cgu,Cgr,Crs,Cdt,Psr,Cosam, Cecosf y Hospitales comunitarios.
Nota: Cuenta número de actividades.</t>
        </r>
      </text>
    </comment>
    <comment ref="D127" authorId="6" shapeId="0">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t>
        </r>
        <r>
          <rPr>
            <b/>
            <sz val="9"/>
            <color indexed="81"/>
            <rFont val="Tahoma"/>
            <family val="2"/>
          </rPr>
          <t xml:space="preserve"> módulo  Atención / Registro Atención Comunitaria</t>
        </r>
        <r>
          <rPr>
            <sz val="9"/>
            <color indexed="81"/>
            <rFont val="Tahoma"/>
            <family val="2"/>
          </rPr>
          <t>, el profesional registre la actividad:</t>
        </r>
        <r>
          <rPr>
            <b/>
            <sz val="9"/>
            <color indexed="81"/>
            <rFont val="Tahoma"/>
            <family val="2"/>
          </rPr>
          <t xml:space="preserve">
Diagnóstico o Planificación Participativa : Comunas, Comunidades, Rehabilitación Infantil
</t>
        </r>
        <r>
          <rPr>
            <sz val="9"/>
            <color indexed="81"/>
            <rFont val="Tahoma"/>
            <family val="2"/>
          </rPr>
          <t xml:space="preserve">
Tipo de Establecimiento
Cesfam,Cgu,Cgr,Crs,Cdt,Psr,Cosam, Cecosf y Hospitales comunitarios.
Nota: Cuenta número de participantes</t>
        </r>
      </text>
    </comment>
    <comment ref="E127" authorId="6" shapeId="0">
      <text>
        <r>
          <rPr>
            <sz val="9"/>
            <color indexed="81"/>
            <rFont val="Tahoma"/>
            <family val="2"/>
          </rPr>
          <t xml:space="preserve">Este dato aparecerá  luego de que en la </t>
        </r>
        <r>
          <rPr>
            <b/>
            <sz val="9"/>
            <color indexed="81"/>
            <rFont val="Tahoma"/>
            <family val="2"/>
          </rPr>
          <t>atención cerrada (estado completada)</t>
        </r>
        <r>
          <rPr>
            <sz val="9"/>
            <color indexed="81"/>
            <rFont val="Tahoma"/>
            <family val="2"/>
          </rPr>
          <t xml:space="preserve"> registrada en </t>
        </r>
        <r>
          <rPr>
            <b/>
            <sz val="9"/>
            <color indexed="81"/>
            <rFont val="Tahoma"/>
            <family val="2"/>
          </rPr>
          <t>módulo  Atención / Registro Atención Comunitaria</t>
        </r>
        <r>
          <rPr>
            <sz val="9"/>
            <color indexed="81"/>
            <rFont val="Tahoma"/>
            <family val="2"/>
          </rPr>
          <t xml:space="preserve">, el profesional registre la actividad:
</t>
        </r>
        <r>
          <rPr>
            <b/>
            <sz val="9"/>
            <color indexed="81"/>
            <rFont val="Tahoma"/>
            <family val="2"/>
          </rPr>
          <t xml:space="preserve">Diagnóstico o Planificación Participativa : Comunas, Comunidades, Rehabilitación Base Comunitaria </t>
        </r>
        <r>
          <rPr>
            <sz val="9"/>
            <color indexed="81"/>
            <rFont val="Tahoma"/>
            <family val="2"/>
          </rPr>
          <t xml:space="preserve">
Tipo de Establecimiento
Cesfam,Cgu,Cgr,Crs,Cdt,Psr,Cosam, Cecosf y Hospitales comunitarios.
Nota: Cuenta número de actividades.</t>
        </r>
      </text>
    </comment>
    <comment ref="F127" authorId="6" shapeId="0">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t>
        </r>
        <r>
          <rPr>
            <b/>
            <sz val="9"/>
            <color indexed="81"/>
            <rFont val="Tahoma"/>
            <family val="2"/>
          </rPr>
          <t xml:space="preserve"> módulo  Atención / Registro Atención Comunitaria</t>
        </r>
        <r>
          <rPr>
            <sz val="9"/>
            <color indexed="81"/>
            <rFont val="Tahoma"/>
            <family val="2"/>
          </rPr>
          <t>, el profesional registre la actividad:</t>
        </r>
        <r>
          <rPr>
            <b/>
            <sz val="9"/>
            <color indexed="81"/>
            <rFont val="Tahoma"/>
            <family val="2"/>
          </rPr>
          <t xml:space="preserve">
Diagnóstico o Planificación Participativa : Comunas, Comunidades, Rehabilitación Base Comunitaria 
</t>
        </r>
        <r>
          <rPr>
            <sz val="9"/>
            <color indexed="81"/>
            <rFont val="Tahoma"/>
            <family val="2"/>
          </rPr>
          <t xml:space="preserve">
Tipo de Establecimiento
Cesfam,Cgu,Cgr,Crs,Cdt,Psr,Cosam, Cecosf y Hospitales comunitarios.
Nota: Cuenta número de participantes</t>
        </r>
      </text>
    </comment>
    <comment ref="G127" authorId="6" shapeId="0">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t>
        </r>
        <r>
          <rPr>
            <b/>
            <sz val="9"/>
            <color indexed="81"/>
            <rFont val="Tahoma"/>
            <family val="2"/>
          </rPr>
          <t xml:space="preserve"> módulo  Atención / Registro Atención Comunitaria,</t>
        </r>
        <r>
          <rPr>
            <sz val="9"/>
            <color indexed="81"/>
            <rFont val="Tahoma"/>
            <family val="2"/>
          </rPr>
          <t xml:space="preserve"> el profesional registre la actividad:</t>
        </r>
        <r>
          <rPr>
            <b/>
            <sz val="9"/>
            <color indexed="81"/>
            <rFont val="Tahoma"/>
            <family val="2"/>
          </rPr>
          <t xml:space="preserve">
Diagnóstico o Planificación Participativa : Comunas, Comunidades, Rehabilitación Integral
</t>
        </r>
        <r>
          <rPr>
            <sz val="9"/>
            <color indexed="81"/>
            <rFont val="Tahoma"/>
            <family val="2"/>
          </rPr>
          <t xml:space="preserve">
Tipo de Establecimiento
Cesfam,Cgu,Cgr,Crs,Cdt,Psr,Cosam, Cecosf y Hospitales comunitarios.
Nota: Cuenta número de actividades.</t>
        </r>
      </text>
    </comment>
    <comment ref="H127" authorId="6" shapeId="0">
      <text>
        <r>
          <rPr>
            <sz val="9"/>
            <color indexed="81"/>
            <rFont val="Tahoma"/>
            <family val="2"/>
          </rPr>
          <t xml:space="preserve">Este dato aparecerá  luego de que en la </t>
        </r>
        <r>
          <rPr>
            <b/>
            <sz val="9"/>
            <color indexed="81"/>
            <rFont val="Tahoma"/>
            <family val="2"/>
          </rPr>
          <t>atención cerrada (estado completada)</t>
        </r>
        <r>
          <rPr>
            <sz val="9"/>
            <color indexed="81"/>
            <rFont val="Tahoma"/>
            <family val="2"/>
          </rPr>
          <t xml:space="preserve"> registrada en</t>
        </r>
        <r>
          <rPr>
            <b/>
            <sz val="9"/>
            <color indexed="81"/>
            <rFont val="Tahoma"/>
            <family val="2"/>
          </rPr>
          <t xml:space="preserve"> módulo  Atención / Registro Atención Comunitaria,</t>
        </r>
        <r>
          <rPr>
            <sz val="9"/>
            <color indexed="81"/>
            <rFont val="Tahoma"/>
            <family val="2"/>
          </rPr>
          <t xml:space="preserve"> el profesional registre la actividad:</t>
        </r>
        <r>
          <rPr>
            <b/>
            <sz val="9"/>
            <color indexed="81"/>
            <rFont val="Tahoma"/>
            <family val="2"/>
          </rPr>
          <t xml:space="preserve">
Diagnóstico o Planificación Participativa : Comunas, Comunidades, Rehabilitación Integral
</t>
        </r>
        <r>
          <rPr>
            <sz val="9"/>
            <color indexed="81"/>
            <rFont val="Tahoma"/>
            <family val="2"/>
          </rPr>
          <t>Tipo de Establecimiento
Cesfam,Cgu,Cgr,Crs,Cdt,Psr,Cosam, Cecosf y Hospitales comunitarios.
Nota: Cuenta número de participantes.</t>
        </r>
      </text>
    </comment>
    <comment ref="I127"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t>
        </r>
        <r>
          <rPr>
            <sz val="9"/>
            <color indexed="81"/>
            <rFont val="Tahoma"/>
            <family val="2"/>
          </rPr>
          <t xml:space="preserve"> el profesional registre la actividad:</t>
        </r>
        <r>
          <rPr>
            <b/>
            <sz val="9"/>
            <color indexed="81"/>
            <rFont val="Tahoma"/>
            <family val="2"/>
          </rPr>
          <t xml:space="preserve">
Diagnóstico o Planificación Participativa : Comunas, Comunidades, Rehabilitación Rural
</t>
        </r>
        <r>
          <rPr>
            <sz val="9"/>
            <color indexed="81"/>
            <rFont val="Tahoma"/>
            <family val="2"/>
          </rPr>
          <t>Tipo de Establecimiento
Cesfam,Cgu,Cgr,Crs,Cdt,Psr,Cosam, Cecosf y Hospitales comunitarios.
Nota: Cuenta número de actividades.</t>
        </r>
      </text>
    </comment>
    <comment ref="J127"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Comunas, Comunidades, Rehabilitación Rural
</t>
        </r>
        <r>
          <rPr>
            <sz val="9"/>
            <color indexed="81"/>
            <rFont val="Tahoma"/>
            <family val="2"/>
          </rPr>
          <t xml:space="preserve">
Tipo de Establecimiento
Cesfam,Cgu,Cgr,Crs,Cdt,Psr,Cosam, Cecosf y Hospitales comunitarios.
Nota: Cuenta número de participantes.</t>
        </r>
      </text>
    </comment>
    <comment ref="K127" authorId="6" shapeId="0">
      <text>
        <r>
          <rPr>
            <sz val="9"/>
            <color indexed="81"/>
            <rFont val="Tahoma"/>
            <family val="2"/>
          </rPr>
          <t xml:space="preserve">Este dato aparecerá  luego de que en la </t>
        </r>
        <r>
          <rPr>
            <b/>
            <sz val="9"/>
            <color indexed="81"/>
            <rFont val="Tahoma"/>
            <family val="2"/>
          </rPr>
          <t>atención cerrada (estado completada)</t>
        </r>
        <r>
          <rPr>
            <sz val="9"/>
            <color indexed="81"/>
            <rFont val="Tahoma"/>
            <family val="2"/>
          </rPr>
          <t xml:space="preserve"> registrada en </t>
        </r>
        <r>
          <rPr>
            <b/>
            <sz val="9"/>
            <color indexed="81"/>
            <rFont val="Tahoma"/>
            <family val="2"/>
          </rPr>
          <t>módulo  Atención / Registro Atención Comunitaria</t>
        </r>
        <r>
          <rPr>
            <sz val="9"/>
            <color indexed="81"/>
            <rFont val="Tahoma"/>
            <family val="2"/>
          </rPr>
          <t xml:space="preserve">, el profesional registre la actividad:
</t>
        </r>
        <r>
          <rPr>
            <b/>
            <sz val="9"/>
            <color indexed="81"/>
            <rFont val="Tahoma"/>
            <family val="2"/>
          </rPr>
          <t>Diagnóstico o Planificación Participativa : Comunas, Comunidades, Modalidad de Rehabilitación Presencial (Establecimiento)</t>
        </r>
        <r>
          <rPr>
            <sz val="9"/>
            <color indexed="81"/>
            <rFont val="Tahoma"/>
            <family val="2"/>
          </rPr>
          <t xml:space="preserve">
Tipo de Establecimiento
Cesfam,Cgu,Cgr,Crs,Cdt,Psr,Cosam, Cecosf y Hospitales comunitarios.
Nota: Cuenta número de actividades.</t>
        </r>
      </text>
    </comment>
    <comment ref="L127" authorId="6" shapeId="0">
      <text>
        <r>
          <rPr>
            <sz val="9"/>
            <color indexed="81"/>
            <rFont val="Tahoma"/>
            <family val="2"/>
          </rPr>
          <t xml:space="preserve">Este dato aparecerá  luego de que en la </t>
        </r>
        <r>
          <rPr>
            <b/>
            <sz val="9"/>
            <color indexed="81"/>
            <rFont val="Tahoma"/>
            <family val="2"/>
          </rPr>
          <t>atención cerrada (estado completada)</t>
        </r>
        <r>
          <rPr>
            <sz val="9"/>
            <color indexed="81"/>
            <rFont val="Tahoma"/>
            <family val="2"/>
          </rPr>
          <t xml:space="preserve"> registrada en </t>
        </r>
        <r>
          <rPr>
            <b/>
            <sz val="9"/>
            <color indexed="81"/>
            <rFont val="Tahoma"/>
            <family val="2"/>
          </rPr>
          <t>módulo  Atención / Registro Atención Comunitaria</t>
        </r>
        <r>
          <rPr>
            <sz val="9"/>
            <color indexed="81"/>
            <rFont val="Tahoma"/>
            <family val="2"/>
          </rPr>
          <t xml:space="preserve">, el profesional registre la actividad:
</t>
        </r>
        <r>
          <rPr>
            <b/>
            <sz val="9"/>
            <color indexed="81"/>
            <rFont val="Tahoma"/>
            <family val="2"/>
          </rPr>
          <t>Diagnóstico o Planificación Participativa : Comunas, Comunidades, Modalidad de Rehabilitación A Distancia</t>
        </r>
        <r>
          <rPr>
            <sz val="9"/>
            <color indexed="81"/>
            <rFont val="Tahoma"/>
            <family val="2"/>
          </rPr>
          <t xml:space="preserve">
Tipo de Establecimiento
Cesfam,Cgu,Cgr,Crs,Cdt,Psr,Cosam, Cecosf y Hospitales comunitarios.
Nota: Cuenta número de actividades.</t>
        </r>
      </text>
    </comment>
    <comment ref="C128"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asociadas a  Discapacidad, Rehabilitación Infantil
</t>
        </r>
        <r>
          <rPr>
            <sz val="9"/>
            <color indexed="81"/>
            <rFont val="Tahoma"/>
            <family val="2"/>
          </rPr>
          <t>Tipo de Establecimiento
Cesfam,Cgu,Cgr,Crs,Cdt,Psr,Cosam, Cecosf y Hospitales comunitarios.
Nota: Cuenta número de actividades</t>
        </r>
      </text>
    </comment>
    <comment ref="D128"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asociadas a  Discapacidad, Rehabilitación Infantil
</t>
        </r>
        <r>
          <rPr>
            <sz val="9"/>
            <color indexed="81"/>
            <rFont val="Tahoma"/>
            <family val="2"/>
          </rPr>
          <t xml:space="preserve">
Tipo de Establecimiento
Cesfam,Cgu,Cgr,Crs,Cdt,Psr,Cosam, Cecosf y Hospitales comunitarios.
Nota: Cuenta número de participantes</t>
        </r>
      </text>
    </comment>
    <comment ref="E128"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asociadas a  Discapacidad, Rehabilitación Base Comunitarria
</t>
        </r>
        <r>
          <rPr>
            <sz val="9"/>
            <color indexed="81"/>
            <rFont val="Tahoma"/>
            <family val="2"/>
          </rPr>
          <t>Tipo de Establecimiento
Cesfam,Cgu,Cgr,Crs,Cdt,Psr,Cosam, Cecosf y Hospitales comunitarios.
Nota: Cuenta número de actividades</t>
        </r>
      </text>
    </comment>
    <comment ref="F128"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asociadas a  Discapacidad, Rehabilitación Base Comunitarria
</t>
        </r>
        <r>
          <rPr>
            <sz val="9"/>
            <color indexed="81"/>
            <rFont val="Tahoma"/>
            <family val="2"/>
          </rPr>
          <t xml:space="preserve">
Tipo de Establecimiento
Cesfam,Cgu,Cgr,Crs,Cdt,Psr,Cosam, Cecosf y Hospitales comunitarios.
Nota: Cuenta número de participantes</t>
        </r>
      </text>
    </comment>
    <comment ref="G128"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 xml:space="preserve">registrada en </t>
        </r>
        <r>
          <rPr>
            <b/>
            <sz val="9"/>
            <color indexed="81"/>
            <rFont val="Tahoma"/>
            <family val="2"/>
          </rPr>
          <t xml:space="preserve">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asociadas a  Discapacidad, Rehabilitación Integral
</t>
        </r>
        <r>
          <rPr>
            <sz val="9"/>
            <color indexed="81"/>
            <rFont val="Tahoma"/>
            <family val="2"/>
          </rPr>
          <t>Tipo de Establecimiento
Cesfam,Cgu,Cgr,Crs,Cdt,Psr,Cosam, Cecosf y Hospitales comunitarios.
Nota: Cuenta número de actividades</t>
        </r>
      </text>
    </comment>
    <comment ref="H128" authorId="6" shapeId="0">
      <text>
        <r>
          <rPr>
            <sz val="9"/>
            <color indexed="81"/>
            <rFont val="Tahoma"/>
            <family val="2"/>
          </rPr>
          <t>Este dato aparecerá  luego de que en la</t>
        </r>
        <r>
          <rPr>
            <b/>
            <sz val="9"/>
            <color indexed="81"/>
            <rFont val="Tahoma"/>
            <family val="2"/>
          </rPr>
          <t xml:space="preserve"> atención cerrada (estado completada) registrada en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asociadas a  Discapacidad, Rehabilitación Integral
</t>
        </r>
        <r>
          <rPr>
            <sz val="9"/>
            <color indexed="81"/>
            <rFont val="Tahoma"/>
            <family val="2"/>
          </rPr>
          <t>Tipo de Establecimiento
Cesfam,Cgu,Cgr,Crs,Cdt,Psr,Cosam, Cecosf y Hospitales comunitarios.
Nota: Cuenta número de participantes</t>
        </r>
      </text>
    </comment>
    <comment ref="I128"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asociadas a  Discapacidad, Rehabilitación Rural
</t>
        </r>
        <r>
          <rPr>
            <sz val="9"/>
            <color indexed="81"/>
            <rFont val="Tahoma"/>
            <family val="2"/>
          </rPr>
          <t xml:space="preserve">
Tipo de Establecimiento
Cesfam,Cgu,Cgr,Crs,Cdt,Psr,Cosam, Cecosf y Hospitales comunitarios.
Nota: Cuenta número de actividades</t>
        </r>
      </text>
    </comment>
    <comment ref="J128"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 xml:space="preserve">registrada en </t>
        </r>
        <r>
          <rPr>
            <b/>
            <sz val="9"/>
            <color indexed="81"/>
            <rFont val="Tahoma"/>
            <family val="2"/>
          </rPr>
          <t>módulo  Atención / Registro Atención Comunitaria,</t>
        </r>
        <r>
          <rPr>
            <sz val="9"/>
            <color indexed="81"/>
            <rFont val="Tahoma"/>
            <family val="2"/>
          </rPr>
          <t xml:space="preserve"> el profesional registre la actividad:</t>
        </r>
        <r>
          <rPr>
            <b/>
            <sz val="9"/>
            <color indexed="81"/>
            <rFont val="Tahoma"/>
            <family val="2"/>
          </rPr>
          <t xml:space="preserve">
Diagnóstico o Planificación Participativa : Organizaciones asociadas a  Discapacidad, Rehabilitación Rural
</t>
        </r>
        <r>
          <rPr>
            <sz val="9"/>
            <color indexed="81"/>
            <rFont val="Tahoma"/>
            <family val="2"/>
          </rPr>
          <t xml:space="preserve">Tipo de Establecimiento
Cesfam,Cgu,Cgr,Crs,Cdt,Psr,Cosam, Cecosf y Hospitales comunitarios.
Nota: Cuenta número de participantes
</t>
        </r>
      </text>
    </comment>
    <comment ref="K128"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asociadas a  Discapacidad, Modalidad de Rehabilitación Presencial (Establecimiento)
</t>
        </r>
        <r>
          <rPr>
            <sz val="9"/>
            <color indexed="81"/>
            <rFont val="Tahoma"/>
            <family val="2"/>
          </rPr>
          <t>Tipo de Establecimiento
Cesfam,Cgu,Cgr,Crs,Cdt,Psr,Cosam, Cecosf y Hospitales comunitarios.
Nota: Cuenta número de actividades</t>
        </r>
      </text>
    </comment>
    <comment ref="L128"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asociadas a  Discapacidad, Modalidad de Rehabilitación A Distancia
</t>
        </r>
        <r>
          <rPr>
            <sz val="9"/>
            <color indexed="81"/>
            <rFont val="Tahoma"/>
            <family val="2"/>
          </rPr>
          <t>Tipo de Establecimiento
Cesfam,Cgu,Cgr,Crs,Cdt,Psr,Cosam, Cecosf y Hospitales comunitarios.
Nota: Cuenta número de actividades</t>
        </r>
      </text>
    </comment>
    <comment ref="C129"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t>
        </r>
        <r>
          <rPr>
            <sz val="9"/>
            <color indexed="81"/>
            <rFont val="Tahoma"/>
            <family val="2"/>
          </rPr>
          <t xml:space="preserve"> el profesional registre la actividad:</t>
        </r>
        <r>
          <rPr>
            <b/>
            <sz val="9"/>
            <color indexed="81"/>
            <rFont val="Tahoma"/>
            <family val="2"/>
          </rPr>
          <t xml:space="preserve">
Diagnóstico o Planificación Participativa : Organizaciones comunitarias, Rehabilitacion Infantil
</t>
        </r>
        <r>
          <rPr>
            <sz val="9"/>
            <color indexed="81"/>
            <rFont val="Tahoma"/>
            <family val="2"/>
          </rPr>
          <t>Tipo de Establecimiento
Cesfam,Cgu,Cgr,Crs,Cdt,Psr,Cosam, Cecosf y Hospitales comunitarios.
Nota: Cuenta número de actividades</t>
        </r>
      </text>
    </comment>
    <comment ref="D129"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comunitarias, Rehabilitacion Infantil
</t>
        </r>
        <r>
          <rPr>
            <sz val="9"/>
            <color indexed="81"/>
            <rFont val="Tahoma"/>
            <family val="2"/>
          </rPr>
          <t>Tipo de Establecimiento
Cesfam,Cgu,Cgr,Crs,Cdt,Psr,Cosam, Cecosf y Hospitales comunitarios.
Nota: Cuenta número de Participantes</t>
        </r>
      </text>
    </comment>
    <comment ref="E129"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t>
        </r>
        <r>
          <rPr>
            <sz val="9"/>
            <color indexed="81"/>
            <rFont val="Tahoma"/>
            <family val="2"/>
          </rPr>
          <t xml:space="preserve"> el profesional registre la actividad:</t>
        </r>
        <r>
          <rPr>
            <b/>
            <sz val="9"/>
            <color indexed="81"/>
            <rFont val="Tahoma"/>
            <family val="2"/>
          </rPr>
          <t xml:space="preserve">
Diagnóstico o Planificación Participativa : Organizaciones comunitarias, Rehabilitacion Base Comunitaria
</t>
        </r>
        <r>
          <rPr>
            <sz val="9"/>
            <color indexed="81"/>
            <rFont val="Tahoma"/>
            <family val="2"/>
          </rPr>
          <t>Tipo de Establecimiento
Cesfam,Cgu,Cgr,Crs,Cdt,Psr,Cosam, Cecosf y Hospitales comunitarios.
Nota: Cuenta número de actividades</t>
        </r>
      </text>
    </comment>
    <comment ref="F129"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comunitarias, Rehabilitacion Base Comunitaria
</t>
        </r>
        <r>
          <rPr>
            <sz val="9"/>
            <color indexed="81"/>
            <rFont val="Tahoma"/>
            <family val="2"/>
          </rPr>
          <t>Tipo de Establecimiento
Cesfam,Cgu,Cgr,Crs,Cdt,Psr,Cosam, Cecosf y Hospitales comunitarios.
Nota: Cuenta número de Participantes</t>
        </r>
      </text>
    </comment>
    <comment ref="G129" authorId="6" shapeId="0">
      <text>
        <r>
          <rPr>
            <sz val="9"/>
            <color indexed="81"/>
            <rFont val="Tahoma"/>
            <family val="2"/>
          </rPr>
          <t xml:space="preserve">Este dato aparecerá  luego de que en la </t>
        </r>
        <r>
          <rPr>
            <b/>
            <sz val="9"/>
            <color indexed="81"/>
            <rFont val="Tahoma"/>
            <family val="2"/>
          </rPr>
          <t>atención cerrada (estado completada)</t>
        </r>
        <r>
          <rPr>
            <sz val="9"/>
            <color indexed="81"/>
            <rFont val="Tahoma"/>
            <family val="2"/>
          </rPr>
          <t xml:space="preserve"> registrada en </t>
        </r>
        <r>
          <rPr>
            <b/>
            <sz val="9"/>
            <color indexed="81"/>
            <rFont val="Tahoma"/>
            <family val="2"/>
          </rPr>
          <t xml:space="preserve">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comunitarias, Rehabilitacion Integral
</t>
        </r>
        <r>
          <rPr>
            <sz val="9"/>
            <color indexed="81"/>
            <rFont val="Tahoma"/>
            <family val="2"/>
          </rPr>
          <t>Tipo de Establecimiento
Cesfam,Cgu,Cgr,Crs,Cdt,Psr,Cosam, Cecosf y Hospitales comunitarios.
Nota: Cuenta número de actividades</t>
        </r>
      </text>
    </comment>
    <comment ref="H129"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comunitarias, Rehabilitacion Integral
</t>
        </r>
        <r>
          <rPr>
            <sz val="9"/>
            <color indexed="81"/>
            <rFont val="Tahoma"/>
            <family val="2"/>
          </rPr>
          <t>Tipo de Establecimiento
Cesfam,Cgu,Cgr,Crs,Cdt,Psr,Cosam, Cecosf y Hospitales comunitarios.
Nota: Cuenta número de participantes</t>
        </r>
      </text>
    </comment>
    <comment ref="I129"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comunitarias, Rehabilitacion Rural
</t>
        </r>
        <r>
          <rPr>
            <sz val="9"/>
            <color indexed="81"/>
            <rFont val="Tahoma"/>
            <family val="2"/>
          </rPr>
          <t xml:space="preserve">
Tipo de Establecimiento
Cesfam,Cgu,Cgr,Crs,Cdt,Psr,Cosam, Cecosf y Hospitales comunitarios.
Nota: Cuenta número de actividades</t>
        </r>
      </text>
    </comment>
    <comment ref="J129"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t>
        </r>
        <r>
          <rPr>
            <sz val="9"/>
            <color indexed="81"/>
            <rFont val="Tahoma"/>
            <family val="2"/>
          </rPr>
          <t xml:space="preserve"> el profesional registre la actividad:</t>
        </r>
        <r>
          <rPr>
            <b/>
            <sz val="9"/>
            <color indexed="81"/>
            <rFont val="Tahoma"/>
            <family val="2"/>
          </rPr>
          <t xml:space="preserve">
Diagnóstico o Planificación Participativa : Organizaciones comunitarias, Rehabilitacion Rural
</t>
        </r>
        <r>
          <rPr>
            <sz val="9"/>
            <color indexed="81"/>
            <rFont val="Tahoma"/>
            <family val="2"/>
          </rPr>
          <t xml:space="preserve">
Tipo de Establecimiento
Cesfam,Cgu,Cgr,Crs,Cdt,Psr,Cosam, Cecosf y Hospitales comunitarios.
Nota: Cuenta número de participantes</t>
        </r>
      </text>
    </comment>
    <comment ref="K129"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t>
        </r>
        <r>
          <rPr>
            <sz val="9"/>
            <color indexed="81"/>
            <rFont val="Tahoma"/>
            <family val="2"/>
          </rPr>
          <t xml:space="preserve"> el profesional registre la actividad:</t>
        </r>
        <r>
          <rPr>
            <b/>
            <sz val="9"/>
            <color indexed="81"/>
            <rFont val="Tahoma"/>
            <family val="2"/>
          </rPr>
          <t xml:space="preserve">
Diagnóstico o Planificación Participativa : Organizaciones comunitarias, Modalidad de Rehabilitación Presencial (Establecimiento)
</t>
        </r>
        <r>
          <rPr>
            <sz val="9"/>
            <color indexed="81"/>
            <rFont val="Tahoma"/>
            <family val="2"/>
          </rPr>
          <t>Tipo de Establecimiento
Cesfam,Cgu,Cgr,Crs,Cdt,Psr,Cosam, Cecosf y Hospitales comunitarios.
Nota: Cuenta número de actividades</t>
        </r>
      </text>
    </comment>
    <comment ref="L129"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t>
        </r>
        <r>
          <rPr>
            <sz val="9"/>
            <color indexed="81"/>
            <rFont val="Tahoma"/>
            <family val="2"/>
          </rPr>
          <t xml:space="preserve"> el profesional registre la actividad:</t>
        </r>
        <r>
          <rPr>
            <b/>
            <sz val="9"/>
            <color indexed="81"/>
            <rFont val="Tahoma"/>
            <family val="2"/>
          </rPr>
          <t xml:space="preserve">
Diagnóstico o Planificación Participativa : Organizaciones comunitarias, Modalidad de Rehabilitación A Distancia
</t>
        </r>
        <r>
          <rPr>
            <sz val="9"/>
            <color indexed="81"/>
            <rFont val="Tahoma"/>
            <family val="2"/>
          </rPr>
          <t>Tipo de Establecimiento
Cesfam,Cgu,Cgr,Crs,Cdt,Psr,Cosam, Cecosf y Hospitales comunitarios.
Nota: Cuenta número de actividades</t>
        </r>
      </text>
    </comment>
    <comment ref="C130"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Comunidad Educativa, Rehabilitación Infantil
</t>
        </r>
        <r>
          <rPr>
            <sz val="9"/>
            <color indexed="81"/>
            <rFont val="Tahoma"/>
            <family val="2"/>
          </rPr>
          <t>Tipo de Establecimiento
Cesfam,Cgu,Cgr,Crs,Cdt,Psr,Cosam, Cecosf y Hospitales comunitarios.
Nota: Cuenta número de actividades</t>
        </r>
      </text>
    </comment>
    <comment ref="D130" authorId="6" shapeId="0">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Comunidad Educativa, Rehabilitación Infantil
</t>
        </r>
        <r>
          <rPr>
            <sz val="9"/>
            <color indexed="81"/>
            <rFont val="Tahoma"/>
            <family val="2"/>
          </rPr>
          <t>Tipo de Establecimiento
Cesfam,Cgu,Cgr,Crs,Cdt,Psr,Cosam, Cecosf y Hospitales comunitarios.
Nota: Cuenta número de participantes</t>
        </r>
      </text>
    </comment>
    <comment ref="E130"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Comunidad Educativa, Rehabilitación Base comunitaria
</t>
        </r>
        <r>
          <rPr>
            <sz val="9"/>
            <color indexed="81"/>
            <rFont val="Tahoma"/>
            <family val="2"/>
          </rPr>
          <t>Tipo de Establecimiento
Cesfam,Cgu,Cgr,Crs,Cdt,Psr,Cosam, Cecosf y Hospitales comunitarios.
Nota: Cuenta número de actividades</t>
        </r>
      </text>
    </comment>
    <comment ref="F130" authorId="6" shapeId="0">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Comunidad Educativa, Rehabilitación Base comunitaria
</t>
        </r>
        <r>
          <rPr>
            <sz val="9"/>
            <color indexed="81"/>
            <rFont val="Tahoma"/>
            <family val="2"/>
          </rPr>
          <t>Tipo de Establecimiento
Cesfam,Cgu,Cgr,Crs,Cdt,Psr,Cosam, Cecosf y Hospitales comunitarios.
Nota: Cuenta número de participantes</t>
        </r>
      </text>
    </comment>
    <comment ref="G130" authorId="6" shapeId="0">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 xml:space="preserve">registrada en </t>
        </r>
        <r>
          <rPr>
            <b/>
            <sz val="9"/>
            <color indexed="81"/>
            <rFont val="Tahoma"/>
            <family val="2"/>
          </rPr>
          <t xml:space="preserve">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Comunidad Educativa, Rehabilitación Integral
</t>
        </r>
        <r>
          <rPr>
            <sz val="9"/>
            <color indexed="81"/>
            <rFont val="Tahoma"/>
            <family val="2"/>
          </rPr>
          <t xml:space="preserve">
Tipo de Establecimiento
Cesfam,Cgu,Cgr,Crs,Cdt,Psr,Cosam, Cecosf y Hospitales comunitarios.
Nota: Cuenta número de actividades</t>
        </r>
      </text>
    </comment>
    <comment ref="H130"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Comunidad Educativa, Rehabilitación Integral
</t>
        </r>
        <r>
          <rPr>
            <sz val="9"/>
            <color indexed="81"/>
            <rFont val="Tahoma"/>
            <family val="2"/>
          </rPr>
          <t>Tipo de Establecimiento
Cesfam,Cgu,Cgr,Crs,Cdt,Psr,Cosam, Cecosf y Hospitales comunitarios.
Nota: Cuenta número de participantes</t>
        </r>
      </text>
    </comment>
    <comment ref="I130"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Comunidad Educativa, Rehabilitación Rural
</t>
        </r>
        <r>
          <rPr>
            <sz val="9"/>
            <color indexed="81"/>
            <rFont val="Tahoma"/>
            <family val="2"/>
          </rPr>
          <t>Tipo de Establecimiento
Cesfam,Cgu,Cgr,Crs,Cdt,Psr,Cosam, Cecosf y Hospitales comunitarios.
Nota: Cuenta número de actividades</t>
        </r>
      </text>
    </comment>
    <comment ref="J130"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Comunidad Educativa, Rehabilitación Rural
</t>
        </r>
        <r>
          <rPr>
            <sz val="9"/>
            <color indexed="81"/>
            <rFont val="Tahoma"/>
            <family val="2"/>
          </rPr>
          <t>Tipo de Establecimiento
Cesfam,Cgu,Cgr,Crs,Cdt,Psr,Cosam, Cecosf y Hospitales comunitarios.
Nota: Cuenta número de participantes</t>
        </r>
      </text>
    </comment>
    <comment ref="K130"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Comunidad Educativa, Modalidad de Rehabilitación Presencial (Establecimiento)
</t>
        </r>
        <r>
          <rPr>
            <sz val="9"/>
            <color indexed="81"/>
            <rFont val="Tahoma"/>
            <family val="2"/>
          </rPr>
          <t>Tipo de Establecimiento
Cesfam,Cgu,Cgr,Crs,Cdt,Psr,Cosam, Cecosf y Hospitales comunitarios.
Nota: Cuenta número de actividades</t>
        </r>
      </text>
    </comment>
    <comment ref="L130"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Comunidad Educativa, Modalidad de Rehabilitación A Distancia
</t>
        </r>
        <r>
          <rPr>
            <sz val="9"/>
            <color indexed="81"/>
            <rFont val="Tahoma"/>
            <family val="2"/>
          </rPr>
          <t>Tipo de Establecimiento
Cesfam,Cgu,Cgr,Crs,Cdt,Psr,Cosam, Cecosf y Hospitales comunitarios.
Nota: Cuenta número de actividades</t>
        </r>
      </text>
    </comment>
    <comment ref="C131"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Comunas, Comunidades, Rehabilitación Infatil
</t>
        </r>
        <r>
          <rPr>
            <sz val="9"/>
            <color indexed="81"/>
            <rFont val="Tahoma"/>
            <family val="2"/>
          </rPr>
          <t>Tipo de Establecimiento
Cesfam,Cgu,Cgr,Crs,Cdt,Psr,Cosam, Cecosf y Hospitales comunitarios.
Nota: Cuenta número de actividades</t>
        </r>
      </text>
    </comment>
    <comment ref="D131"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Comunas, Comunidades, Rehabilitación Infantil
</t>
        </r>
        <r>
          <rPr>
            <sz val="9"/>
            <color indexed="81"/>
            <rFont val="Tahoma"/>
            <family val="2"/>
          </rPr>
          <t>Tipo de Establecimiento
Cesfam,Cgu,Cgr,Crs,Cdt,Psr,Cosam, Cecosf y Hospitales comunitarios.
Nota: Cuenta número de participantes</t>
        </r>
      </text>
    </comment>
    <comment ref="E131"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Comunas, Comunidades, Rehabilitación Base Comunitaria
</t>
        </r>
        <r>
          <rPr>
            <sz val="9"/>
            <color indexed="81"/>
            <rFont val="Tahoma"/>
            <family val="2"/>
          </rPr>
          <t>Tipo de Establecimiento
Cesfam,Cgu,Cgr,Crs,Cdt,Psr,Cosam, Cecosf y Hospitales comunitarios.
Nota: Cuenta número de actividades</t>
        </r>
      </text>
    </comment>
    <comment ref="F131"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Comunas, Comunidades, Rehabilitación Base Comunitaria
</t>
        </r>
        <r>
          <rPr>
            <sz val="9"/>
            <color indexed="81"/>
            <rFont val="Tahoma"/>
            <family val="2"/>
          </rPr>
          <t>Tipo de Establecimiento
Cesfam,Cgu,Cgr,Crs,Cdt,Psr,Cosam, Cecosf y Hospitales comunitarios.
Nota: Cuenta número de participantes</t>
        </r>
      </text>
    </comment>
    <comment ref="G131"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Comunas, Comunidades, Rehabilitación Integral
</t>
        </r>
        <r>
          <rPr>
            <sz val="9"/>
            <color indexed="81"/>
            <rFont val="Tahoma"/>
            <family val="2"/>
          </rPr>
          <t xml:space="preserve">
Tipo de Establecimiento
Cesfam,Cgu,Cgr,Crs,Cdt,Psr,Cosam, Cecosf y Hospitales comunitarios.
Nota: Cuenta número de actividades</t>
        </r>
      </text>
    </comment>
    <comment ref="H131"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Comunas, Comunidades, Rehabilitación Integral
</t>
        </r>
        <r>
          <rPr>
            <sz val="9"/>
            <color indexed="81"/>
            <rFont val="Tahoma"/>
            <family val="2"/>
          </rPr>
          <t xml:space="preserve">
Tipo de Establecimiento
Cesfam,Cgu,Cgr,Crs,Cdt,Psr,Cosam, Cecosf y Hospitales comunitarios.
Nota: Cuenta número de participantes</t>
        </r>
      </text>
    </comment>
    <comment ref="I131"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Comunas, Comunidades, Rehabilitación Rural
</t>
        </r>
        <r>
          <rPr>
            <sz val="9"/>
            <color indexed="81"/>
            <rFont val="Tahoma"/>
            <family val="2"/>
          </rPr>
          <t>Tipo de Establecimiento
Cesfam,Cgu,Cgr,Crs,Cdt,Psr,Cosam, Cecosf y Hospitales comunitarios.
Nota: Cuenta número de actividades</t>
        </r>
      </text>
    </comment>
    <comment ref="J131"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e</t>
        </r>
        <r>
          <rPr>
            <sz val="9"/>
            <color indexed="81"/>
            <rFont val="Tahoma"/>
            <family val="2"/>
          </rPr>
          <t>l profesional registre la actividad:</t>
        </r>
        <r>
          <rPr>
            <b/>
            <sz val="9"/>
            <color indexed="81"/>
            <rFont val="Tahoma"/>
            <family val="2"/>
          </rPr>
          <t xml:space="preserve">
Actividades de Promoción de la Salud : Comunas, Comunidades, Rehabilitación Rural
</t>
        </r>
        <r>
          <rPr>
            <sz val="9"/>
            <color indexed="81"/>
            <rFont val="Tahoma"/>
            <family val="2"/>
          </rPr>
          <t>Tipo de Establecimiento
Cesfam,Cgu,Cgr,Crs,Cdt,Psr,Cosam, Cecosf y Hospitales comunitarios.
Nota: Cuenta número de participantes</t>
        </r>
      </text>
    </comment>
    <comment ref="K131"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Comunas, Comunidades, Modalidad de Rehabilitación Presencial (Establecimiento)
</t>
        </r>
        <r>
          <rPr>
            <sz val="9"/>
            <color indexed="81"/>
            <rFont val="Tahoma"/>
            <family val="2"/>
          </rPr>
          <t>Tipo de Establecimiento
Cesfam,Cgu,Cgr,Crs,Cdt,Psr,Cosam, Cecosf y Hospitales comunitarios.
Nota: Cuenta número de actividades</t>
        </r>
      </text>
    </comment>
    <comment ref="L131"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Comunas, Comunidades, Modalidad de Rehabilitación A Distancia
</t>
        </r>
        <r>
          <rPr>
            <sz val="9"/>
            <color indexed="81"/>
            <rFont val="Tahoma"/>
            <family val="2"/>
          </rPr>
          <t>Tipo de Establecimiento
Cesfam,Cgu,Cgr,Crs,Cdt,Psr,Cosam, Cecosf y Hospitales comunitarios.
Nota: Cuenta número de actividades</t>
        </r>
      </text>
    </comment>
    <comment ref="C132"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Empleadores y Compañeros de Trabajo, Rehabilitación Infantil
</t>
        </r>
        <r>
          <rPr>
            <sz val="9"/>
            <color indexed="81"/>
            <rFont val="Tahoma"/>
            <family val="2"/>
          </rPr>
          <t>Tipo de Establecimiento
Cesfam,Cgu,Cgr,Crs,Cdt,Psr,Cosam, Cecosf y Hospitales comunitarios.
Nota: Cuenta número de actividades</t>
        </r>
      </text>
    </comment>
    <comment ref="D132"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Empleadores y Compañeros de Trabajo, Rehabilitación Infantil
</t>
        </r>
        <r>
          <rPr>
            <sz val="9"/>
            <color indexed="81"/>
            <rFont val="Tahoma"/>
            <family val="2"/>
          </rPr>
          <t>Tipo de Establecimiento
Cesfam,Cgu,Cgr,Crs,Cdt,Psr,Cosam, Cecosf y Hospitales comunitarios.
Nota: Cuenta número de participantes</t>
        </r>
      </text>
    </comment>
    <comment ref="E132"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Empleadores y Compañeros de Trabajo, Rehabilitación Base Comunitaria
</t>
        </r>
        <r>
          <rPr>
            <sz val="9"/>
            <color indexed="81"/>
            <rFont val="Tahoma"/>
            <family val="2"/>
          </rPr>
          <t>Tipo de Establecimiento
Cesfam,Cgu,Cgr,Crs,Cdt,Psr,Cosam, Cecosf y Hospitales comunitarios.
Nota: Cuenta número de actividades</t>
        </r>
      </text>
    </comment>
    <comment ref="F132"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Empleadores y Compañeros de Trabajo, Rehabilitación Base Comunitaria
</t>
        </r>
        <r>
          <rPr>
            <sz val="9"/>
            <color indexed="81"/>
            <rFont val="Tahoma"/>
            <family val="2"/>
          </rPr>
          <t>Tipo de Establecimiento
Cesfam,Cgu,Cgr,Crs,Cdt,Psr,Cosam, Cecosf y Hospitales comunitarios.
Nota: Cuenta número de participantes</t>
        </r>
      </text>
    </comment>
    <comment ref="G132"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 xml:space="preserve">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Empleadores y Compañeros de Trabajo, Rehabilitación Integral
</t>
        </r>
        <r>
          <rPr>
            <sz val="9"/>
            <color indexed="81"/>
            <rFont val="Tahoma"/>
            <family val="2"/>
          </rPr>
          <t xml:space="preserve">
Tipo de Establecimiento
Cesfam,Cgu,Cgr,Crs,Cdt,Psr,Cosam, Cecosf y Hospitales comunitarios.
Nota: Cuenta número de actividades</t>
        </r>
      </text>
    </comment>
    <comment ref="H132" authorId="6" shapeId="0">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Empleadores y Compañeros de Trabajo, Rehabilitación Integral
</t>
        </r>
        <r>
          <rPr>
            <sz val="9"/>
            <color indexed="81"/>
            <rFont val="Tahoma"/>
            <family val="2"/>
          </rPr>
          <t>Tipo de Establecimiento
Cesfam,Cgu,Cgr,Crs,Cdt,Psr,Cosam, Cecosf y Hospitales comunitarios.
Nota: Cuenta número de participantes</t>
        </r>
      </text>
    </comment>
    <comment ref="I132" authorId="6" shapeId="0">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Empleadores y Compañeros de Trabajo, Rehabilitación Rural
</t>
        </r>
        <r>
          <rPr>
            <sz val="9"/>
            <color indexed="81"/>
            <rFont val="Tahoma"/>
            <family val="2"/>
          </rPr>
          <t>Tipo de Establecimiento
Cesfam,Cgu,Cgr,Crs,Cdt,Psr,Cosam, Cecosf y Hospitales comunitarios.
Nota: Cuenta número de actividades</t>
        </r>
      </text>
    </comment>
    <comment ref="J132"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Empleadores y Compañeros de Trabajo, Rehabilitación Rural
</t>
        </r>
        <r>
          <rPr>
            <sz val="9"/>
            <color indexed="81"/>
            <rFont val="Tahoma"/>
            <family val="2"/>
          </rPr>
          <t xml:space="preserve">Tipo de Establecimiento
Cesfam,Cgu,Cgr,Crs,Cdt,Psr,Cosam, Cecosf y Hospitales comunitarios.
Nota: Cuenta número de participantes </t>
        </r>
      </text>
    </comment>
    <comment ref="K132"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Empleadores y Compañeros de Trabajo, Modalidad de Rehabilitación Presencial (Establecimiento)
</t>
        </r>
        <r>
          <rPr>
            <sz val="9"/>
            <color indexed="81"/>
            <rFont val="Tahoma"/>
            <family val="2"/>
          </rPr>
          <t>Tipo de Establecimiento
Cesfam,Cgu,Cgr,Crs,Cdt,Psr,Cosam, Cecosf y Hospitales comunitarios.
Nota: Cuenta número de actividades</t>
        </r>
      </text>
    </comment>
    <comment ref="L132"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Empleadores y Compañeros de Trabajo, Modalidad de Rehabilitación A Distancia
</t>
        </r>
        <r>
          <rPr>
            <sz val="9"/>
            <color indexed="81"/>
            <rFont val="Tahoma"/>
            <family val="2"/>
          </rPr>
          <t>Tipo de Establecimiento
Cesfam,Cgu,Cgr,Crs,Cdt,Psr,Cosam, Cecosf y Hospitales comunitarios.
Nota: Cuenta número de actividades</t>
        </r>
      </text>
    </comment>
    <comment ref="C133"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Comunidad Educativa, Rehabilitación Infantil
</t>
        </r>
        <r>
          <rPr>
            <sz val="9"/>
            <color indexed="81"/>
            <rFont val="Tahoma"/>
            <family val="2"/>
          </rPr>
          <t>Tipo de Establecimiento
Cesfam,Cgu,Cgr,Crs,Cdt,Psr,Cosam, Cecosf y Hospitales comunitarios.
Nota: Cuenta número de actividades</t>
        </r>
      </text>
    </comment>
    <comment ref="D133"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Comunidad Educativa, Rehabilitación Infantil
</t>
        </r>
        <r>
          <rPr>
            <sz val="9"/>
            <color indexed="81"/>
            <rFont val="Tahoma"/>
            <family val="2"/>
          </rPr>
          <t xml:space="preserve">
Tipo de Establecimiento
Cesfam,Cgu,Cgr,Crs,Cdt,Psr,Cosam, Cecosf y Hospitales comunitarios.
Nota: Cuenta número de Participantes</t>
        </r>
      </text>
    </comment>
    <comment ref="E133"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Comunidad Educativa, Rehabilitación Base Comunitaria
</t>
        </r>
        <r>
          <rPr>
            <sz val="9"/>
            <color indexed="81"/>
            <rFont val="Tahoma"/>
            <family val="2"/>
          </rPr>
          <t>Tipo de Establecimiento
Cesfam,Cgu,Cgr,Crs,Cdt,Psr,Cosam, Cecosf y Hospitales comunitarios.
Nota: Cuenta número de actividades</t>
        </r>
      </text>
    </comment>
    <comment ref="F133"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Comunidad Educativa, Rehabilitación Base Comunitaria
</t>
        </r>
        <r>
          <rPr>
            <sz val="9"/>
            <color indexed="81"/>
            <rFont val="Tahoma"/>
            <family val="2"/>
          </rPr>
          <t xml:space="preserve">
Tipo de Establecimiento
Cesfam,Cgu,Cgr,Crs,Cdt,Psr,Cosam, Cecosf y Hospitales comunitarios.
Nota: Cuenta número de Participantes</t>
        </r>
      </text>
    </comment>
    <comment ref="G133"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Comunidad Educativa, Rehabilitación Integral
</t>
        </r>
        <r>
          <rPr>
            <sz val="9"/>
            <color indexed="81"/>
            <rFont val="Tahoma"/>
            <family val="2"/>
          </rPr>
          <t>Tipo de Establecimiento
Cesfam,Cgu,Cgr,Crs,Cdt,Psr,Cosam, Cecosf y Hospitales comunitarios.
Nota: Cuenta número de actividades</t>
        </r>
      </text>
    </comment>
    <comment ref="H133"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Comunidad Educativa, Rehabilitación Integral
</t>
        </r>
        <r>
          <rPr>
            <sz val="9"/>
            <color indexed="81"/>
            <rFont val="Tahoma"/>
            <family val="2"/>
          </rPr>
          <t xml:space="preserve">Tipo de Establecimiento
Cesfam,Cgu,Cgr,Crs,Cdt,Psr,Cosam, Cecosf y Hospitales comunitarios.
Nota: Cuenta número de participantes </t>
        </r>
      </text>
    </comment>
    <comment ref="I133" authorId="6" shapeId="0">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Comunidad Educativa, Rehabilitación Rural
</t>
        </r>
        <r>
          <rPr>
            <sz val="9"/>
            <color indexed="81"/>
            <rFont val="Tahoma"/>
            <family val="2"/>
          </rPr>
          <t>Tipo de Establecimiento
Cesfam,Cgu,Cgr,Crs,Cdt,Psr,Cosam, Cecosf y Hospitales comunitarios.
Nota: Cuenta número de actividades</t>
        </r>
      </text>
    </comment>
    <comment ref="J133"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Comunidad Educativa, Rehabilitación Rural
</t>
        </r>
        <r>
          <rPr>
            <sz val="9"/>
            <color indexed="81"/>
            <rFont val="Tahoma"/>
            <family val="2"/>
          </rPr>
          <t>Tipo de Establecimiento
Cesfam,Cgu,Cgr,Crs,Cdt,Psr,Cosam, Cecosf y Hospitales comunitarios.
Nota: Cuenta número de participantes</t>
        </r>
      </text>
    </comment>
    <comment ref="K133"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Comunidad Educativa, Modalidad de Rehabilitación Presencial (Establecimiento)
</t>
        </r>
        <r>
          <rPr>
            <sz val="9"/>
            <color indexed="81"/>
            <rFont val="Tahoma"/>
            <family val="2"/>
          </rPr>
          <t>Tipo de Establecimiento
Cesfam,Cgu,Cgr,Crs,Cdt,Psr,Cosam, Cecosf y Hospitales comunitarios.
Nota: Cuenta número de actividades</t>
        </r>
      </text>
    </comment>
    <comment ref="L133"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Comunidad Educativa, Modalidad de Rehabilitación A Distancia
</t>
        </r>
        <r>
          <rPr>
            <sz val="9"/>
            <color indexed="81"/>
            <rFont val="Tahoma"/>
            <family val="2"/>
          </rPr>
          <t>Tipo de Establecimiento
Cesfam,Cgu,Cgr,Crs,Cdt,Psr,Cosam, Cecosf y Hospitales comunitarios.
Nota: Cuenta número de actividades</t>
        </r>
      </text>
    </comment>
    <comment ref="C134"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Red de Apoyo, Rehabilitación Infantil
</t>
        </r>
        <r>
          <rPr>
            <sz val="9"/>
            <color indexed="81"/>
            <rFont val="Tahoma"/>
            <family val="2"/>
          </rPr>
          <t>Tipo de Establecimiento
Cesfam,Cgu,Cgr,Crs,Cdt,Psr,Cosam, Cecosf y Hospitales comunitarios.
Nota: Cuenta número de actividades</t>
        </r>
      </text>
    </comment>
    <comment ref="D134" authorId="6" shapeId="0">
      <text>
        <r>
          <rPr>
            <sz val="9"/>
            <color indexed="81"/>
            <rFont val="Tahoma"/>
            <family val="2"/>
          </rPr>
          <t>Este dato aparecerá  luego de que en la</t>
        </r>
        <r>
          <rPr>
            <b/>
            <sz val="9"/>
            <color indexed="81"/>
            <rFont val="Tahoma"/>
            <family val="2"/>
          </rPr>
          <t xml:space="preserve"> atención cerrada (estado completada) registrada en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Red de Apoyo, Rehabilitación Infantil
</t>
        </r>
        <r>
          <rPr>
            <sz val="9"/>
            <color indexed="81"/>
            <rFont val="Tahoma"/>
            <family val="2"/>
          </rPr>
          <t>Tipo de Establecimiento
Cesfam,Cgu,Cgr,Crs,Cdt,Psr,Cosam, Cecosf y Hospitales comunitarios.
Nota: Cuenta número de Participantes</t>
        </r>
      </text>
    </comment>
    <comment ref="E134"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Red de Apoyo, Rehabilitación Base Comunitaria
</t>
        </r>
        <r>
          <rPr>
            <sz val="9"/>
            <color indexed="81"/>
            <rFont val="Tahoma"/>
            <family val="2"/>
          </rPr>
          <t>Tipo de Establecimiento
Cesfam,Cgu,Cgr,Crs,Cdt,Psr,Cosam, Cecosf y Hospitales comunitarios.
Nota: Cuenta número de actividades</t>
        </r>
      </text>
    </comment>
    <comment ref="F134" authorId="6" shapeId="0">
      <text>
        <r>
          <rPr>
            <sz val="9"/>
            <color indexed="81"/>
            <rFont val="Tahoma"/>
            <family val="2"/>
          </rPr>
          <t>Este dato aparecerá  luego de que en la</t>
        </r>
        <r>
          <rPr>
            <b/>
            <sz val="9"/>
            <color indexed="81"/>
            <rFont val="Tahoma"/>
            <family val="2"/>
          </rPr>
          <t xml:space="preserve"> atención cerrada (estado completada) registrada en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Red de Apoyo, Rehabilitación Base Comunitaria
</t>
        </r>
        <r>
          <rPr>
            <sz val="9"/>
            <color indexed="81"/>
            <rFont val="Tahoma"/>
            <family val="2"/>
          </rPr>
          <t>Tipo de Establecimiento
Cesfam,Cgu,Cgr,Crs,Cdt,Psr,Cosam, Cecosf y Hospitales comunitarios.
Nota: Cuenta número de Participantes</t>
        </r>
      </text>
    </comment>
    <comment ref="G134" authorId="6" shapeId="0">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Red de Apoyo, Rehabilitación Integral
</t>
        </r>
        <r>
          <rPr>
            <sz val="9"/>
            <color indexed="81"/>
            <rFont val="Tahoma"/>
            <family val="2"/>
          </rPr>
          <t>Tipo de Establecimiento
Cesfam,Cgu,Cgr,Crs,Cdt,Psr,Cosam, Cecosf y Hospitales comunitarios.
Nota: Cuenta número de actividades</t>
        </r>
      </text>
    </comment>
    <comment ref="H134"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 xml:space="preserve">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Red de Apoyo, Rehabilitación Integral
</t>
        </r>
        <r>
          <rPr>
            <sz val="9"/>
            <color indexed="81"/>
            <rFont val="Tahoma"/>
            <family val="2"/>
          </rPr>
          <t>Tipo de Establecimiento
Cesfam,Cgu,Cgr,Crs,Cdt,Psr,Cosam, Cecosf y Hospitales comunitarios.
Nota: Cuenta número de participantes</t>
        </r>
      </text>
    </comment>
    <comment ref="I134" authorId="6" shapeId="0">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 xml:space="preserve">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Red de Apoyo, Rehabilitación Rural
</t>
        </r>
        <r>
          <rPr>
            <sz val="9"/>
            <color indexed="81"/>
            <rFont val="Tahoma"/>
            <family val="2"/>
          </rPr>
          <t>Tipo de Establecimiento
Cesfam,Cgu,Cgr,Crs,Cdt,Psr,Cosam, Cecosf y Hospitales comunitarios.
Nota: Cuenta número de actividades</t>
        </r>
      </text>
    </comment>
    <comment ref="J134"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Red de Apoyo, Rehabilitación Rural
</t>
        </r>
        <r>
          <rPr>
            <sz val="9"/>
            <color indexed="81"/>
            <rFont val="Tahoma"/>
            <family val="2"/>
          </rPr>
          <t>Tipo de Establecimiento
Cesfam,Cgu,Cgr,Crs,Cdt,Psr,Cosam, Cecosf y Hospitales comunitarios.
Nota: Cuenta número de participantes</t>
        </r>
      </text>
    </comment>
    <comment ref="K134"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Red de Apoyo, Modalidad de Rehabilitación Presencial (Establecimiento)
</t>
        </r>
        <r>
          <rPr>
            <sz val="9"/>
            <color indexed="81"/>
            <rFont val="Tahoma"/>
            <family val="2"/>
          </rPr>
          <t>Tipo de Establecimiento
Cesfam,Cgu,Cgr,Crs,Cdt,Psr,Cosam, Cecosf y Hospitales comunitarios.
Nota: Cuenta número de actividades</t>
        </r>
      </text>
    </comment>
    <comment ref="L134"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Red de Apoyo, Modalidad de Rehabilitación A Distancia
</t>
        </r>
        <r>
          <rPr>
            <sz val="9"/>
            <color indexed="81"/>
            <rFont val="Tahoma"/>
            <family val="2"/>
          </rPr>
          <t>Tipo de Establecimiento
Cesfam,Cgu,Cgr,Crs,Cdt,Psr,Cosam, Cecosf y Hospitales comunitarios.
Nota: Cuenta número de actividades</t>
        </r>
      </text>
    </comment>
    <comment ref="C135"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Cuidadores, Rehabilitación Infantil
</t>
        </r>
        <r>
          <rPr>
            <sz val="9"/>
            <color indexed="81"/>
            <rFont val="Tahoma"/>
            <family val="2"/>
          </rPr>
          <t xml:space="preserve">
Tipo de Establecimiento
Cesfam,Cgu,Cgr,Crs,Cdt,Psr,Cosam, Cecosf y Hospitales comunitarios.
Nota: Cuenta número de actividades</t>
        </r>
      </text>
    </comment>
    <comment ref="D135"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Cuidadores, Rehabilitación Infantil
</t>
        </r>
        <r>
          <rPr>
            <sz val="9"/>
            <color indexed="81"/>
            <rFont val="Tahoma"/>
            <family val="2"/>
          </rPr>
          <t xml:space="preserve">
Tipo de Establecimiento
Cesfam,Cgu,Cgr,Crs,Cdt,Psr,Cosam, Cecosf y Hospitales comunitarios.
Nota: Cuenta número de participantes</t>
        </r>
      </text>
    </comment>
    <comment ref="E135"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Cuidadores, Rehabilitación Base Comunitaria
</t>
        </r>
        <r>
          <rPr>
            <sz val="9"/>
            <color indexed="81"/>
            <rFont val="Tahoma"/>
            <family val="2"/>
          </rPr>
          <t xml:space="preserve">
Tipo de Establecimiento
Cesfam,Cgu,Cgr,Crs,Cdt,Psr,Cosam, Cecosf y Hospitales comunitarios.
Nota: Cuenta número de actividades</t>
        </r>
      </text>
    </comment>
    <comment ref="F135"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Cuidadores, Rehabilitación Base Comunitaria
</t>
        </r>
        <r>
          <rPr>
            <sz val="9"/>
            <color indexed="81"/>
            <rFont val="Tahoma"/>
            <family val="2"/>
          </rPr>
          <t xml:space="preserve">
Tipo de Establecimiento
Cesfam,Cgu,Cgr,Crs,Cdt,Psr,Cosam, Cecosf y Hospitales comunitarios.
Nota: Cuenta número de participantes</t>
        </r>
      </text>
    </comment>
    <comment ref="G135" authorId="6" shapeId="0">
      <text>
        <r>
          <rPr>
            <sz val="9"/>
            <color indexed="81"/>
            <rFont val="Tahoma"/>
            <family val="2"/>
          </rPr>
          <t>Este dato aparecerá  luego de que en la</t>
        </r>
        <r>
          <rPr>
            <b/>
            <sz val="9"/>
            <color indexed="81"/>
            <rFont val="Tahoma"/>
            <family val="2"/>
          </rPr>
          <t xml:space="preserve"> atención cerrada (estado completada) registrada en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Cuidadores, Rehabilitación Integral
</t>
        </r>
        <r>
          <rPr>
            <sz val="9"/>
            <color indexed="81"/>
            <rFont val="Tahoma"/>
            <family val="2"/>
          </rPr>
          <t xml:space="preserve">
Tipo de Establecimiento
Cesfam,Cgu,Cgr,Crs,Cdt,Psr,Cosam, Cecosf y Hospitales comunitarios.
Nota: Cuenta número de actividades</t>
        </r>
      </text>
    </comment>
    <comment ref="H135"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Cuidadores, Rehabilitación Integral
</t>
        </r>
        <r>
          <rPr>
            <sz val="9"/>
            <color indexed="81"/>
            <rFont val="Tahoma"/>
            <family val="2"/>
          </rPr>
          <t>Tipo de Establecimiento
Cesfam,Cgu,Cgr,Crs,Cdt,Psr,Cosam, Cecosf y Hospitales comunitarios.
Nota: Cuenta número de Participantes</t>
        </r>
      </text>
    </comment>
    <comment ref="I135" authorId="6" shapeId="0">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Cuidadores, Rehabilitación Rural
</t>
        </r>
        <r>
          <rPr>
            <sz val="9"/>
            <color indexed="81"/>
            <rFont val="Tahoma"/>
            <family val="2"/>
          </rPr>
          <t>Tipo de Establecimiento
Cesfam,Cgu,Cgr,Crs,Cdt,Psr,Cosam, Cecosf y Hospitales comunitarios.
Nota: Cuenta número de actividades</t>
        </r>
      </text>
    </comment>
    <comment ref="J135"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Cuidadores, Rehabilitación Rural
</t>
        </r>
        <r>
          <rPr>
            <sz val="9"/>
            <color indexed="81"/>
            <rFont val="Tahoma"/>
            <family val="2"/>
          </rPr>
          <t>Tipo de Establecimiento
Cesfam,Cgu,Cgr,Crs,Cdt,Psr,Cosam, Cecosf y Hospitales comunitarios.
Nota: Cuenta número de participantes</t>
        </r>
      </text>
    </comment>
    <comment ref="K135"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Cuidadores, Modalidad de Rehabilitación Presencial (Establecimiento)
</t>
        </r>
        <r>
          <rPr>
            <sz val="9"/>
            <color indexed="81"/>
            <rFont val="Tahoma"/>
            <family val="2"/>
          </rPr>
          <t xml:space="preserve">
Tipo de Establecimiento
Cesfam,Cgu,Cgr,Crs,Cdt,Psr,Cosam, Cecosf y Hospitales comunitarios.
Nota: Cuenta número de actividades</t>
        </r>
      </text>
    </comment>
    <comment ref="L135"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Cuidadores, Modalidad de Rehabilitación A Distancia
</t>
        </r>
        <r>
          <rPr>
            <sz val="9"/>
            <color indexed="81"/>
            <rFont val="Tahoma"/>
            <family val="2"/>
          </rPr>
          <t xml:space="preserve">
Tipo de Establecimiento
Cesfam,Cgu,Cgr,Crs,Cdt,Psr,Cosam, Cecosf y Hospitales comunitarios.
Nota: Cuenta número de actividades</t>
        </r>
      </text>
    </comment>
    <comment ref="C136"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 xml:space="preserve">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Profesionales de Salud, Rehabilitación Infantil
</t>
        </r>
        <r>
          <rPr>
            <sz val="9"/>
            <color indexed="81"/>
            <rFont val="Tahoma"/>
            <family val="2"/>
          </rPr>
          <t>Tipo de Establecimiento
Cesfam,Cgu,Cgr,Crs,Cdt,Psr,Cosam, Cecosf y Hospitales comunitarios.
Nota: Cuenta número de actividades</t>
        </r>
      </text>
    </comment>
    <comment ref="D136"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Profesionales de Salud, Rehabilitación Infantil
</t>
        </r>
        <r>
          <rPr>
            <sz val="9"/>
            <color indexed="81"/>
            <rFont val="Tahoma"/>
            <family val="2"/>
          </rPr>
          <t>Tipo de Establecimiento
Cesfam,Cgu,Cgr,Crs,Cdt,Psr,Cosam, Cecosf y Hospitales comunitarios.
Nota: Cuenta número de Participantes</t>
        </r>
      </text>
    </comment>
    <comment ref="E136"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 xml:space="preserve">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Profesionales de Salud, Rehabilitación Base Comunitaria
</t>
        </r>
        <r>
          <rPr>
            <sz val="9"/>
            <color indexed="81"/>
            <rFont val="Tahoma"/>
            <family val="2"/>
          </rPr>
          <t>Tipo de Establecimiento
Cesfam,Cgu,Cgr,Crs,Cdt,Psr,Cosam, Cecosf y Hospitales comunitarios.
Nota: Cuenta número de actividades</t>
        </r>
      </text>
    </comment>
    <comment ref="F136"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Profesionales de Salud, Rehabilitación Base Comunitaria
</t>
        </r>
        <r>
          <rPr>
            <sz val="9"/>
            <color indexed="81"/>
            <rFont val="Tahoma"/>
            <family val="2"/>
          </rPr>
          <t>Tipo de Establecimiento
Cesfam,Cgu,Cgr,Crs,Cdt,Psr,Cosam, Cecosf y Hospitales comunitarios.
Nota: Cuenta número de Participantes</t>
        </r>
      </text>
    </comment>
    <comment ref="G136"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Profesionales de Salud, Rehabilitación Integral
</t>
        </r>
        <r>
          <rPr>
            <sz val="9"/>
            <color indexed="81"/>
            <rFont val="Tahoma"/>
            <family val="2"/>
          </rPr>
          <t>Tipo de Establecimiento
Cesfam,Cgu,Cgr,Crs,Cdt,Psr,Cosam, Cecosf y Hospitales comunitarios.
Nota: Cuenta número de actividades</t>
        </r>
      </text>
    </comment>
    <comment ref="H136"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 xml:space="preserve">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Profesionales de Salud, Rehabilitación Integral
</t>
        </r>
        <r>
          <rPr>
            <sz val="9"/>
            <color indexed="81"/>
            <rFont val="Tahoma"/>
            <family val="2"/>
          </rPr>
          <t>Tipo de Establecimiento
Cesfam,Cgu,Cgr,Crs,Cdt,Psr,Cosam, Cecosf y Hospitales comunitarios.
Nota: Cuenta número de Participantes</t>
        </r>
      </text>
    </comment>
    <comment ref="I136"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t>
        </r>
        <r>
          <rPr>
            <sz val="9"/>
            <color indexed="81"/>
            <rFont val="Tahoma"/>
            <family val="2"/>
          </rPr>
          <t xml:space="preserve"> el profesional registre la actividad:</t>
        </r>
        <r>
          <rPr>
            <b/>
            <sz val="9"/>
            <color indexed="81"/>
            <rFont val="Tahoma"/>
            <family val="2"/>
          </rPr>
          <t xml:space="preserve">
Actividades para Fortalece los Conocimientos y Destrezas Personales : Profesionales de Salud, Rehabilitación Rural
</t>
        </r>
        <r>
          <rPr>
            <sz val="9"/>
            <color indexed="81"/>
            <rFont val="Tahoma"/>
            <family val="2"/>
          </rPr>
          <t xml:space="preserve">
Tipo de Establecimiento
Cesfam,Cgu,Cgr,Crs,Cdt,Psr,Cosam, Cecosf y Hospitales comunitarios.
Nota: Cuenta número de actividades</t>
        </r>
      </text>
    </comment>
    <comment ref="J136"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Profesionales de Salud, Rehabilitación Rural
</t>
        </r>
        <r>
          <rPr>
            <sz val="9"/>
            <color indexed="81"/>
            <rFont val="Tahoma"/>
            <family val="2"/>
          </rPr>
          <t xml:space="preserve">
Tipo de Establecimiento
Cesfam,Cgu,Cgr,Crs,Cdt,Psr,Cosam, Cecosf y Hospitales comunitarios.
Nota: Cuenta número de Participantes</t>
        </r>
      </text>
    </comment>
    <comment ref="K136"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 xml:space="preserve">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Profesionales de Salud, Modalidad de Rehabilitación Presencial (Establecimiento)
</t>
        </r>
        <r>
          <rPr>
            <sz val="9"/>
            <color indexed="81"/>
            <rFont val="Tahoma"/>
            <family val="2"/>
          </rPr>
          <t>Tipo de Establecimiento
Cesfam,Cgu,Cgr,Crs,Cdt,Psr,Cosam, Cecosf y Hospitales comunitarios.
Nota: Cuenta número de actividades</t>
        </r>
      </text>
    </comment>
    <comment ref="L136"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 xml:space="preserve">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Profesionales de Salud, Modalidad de Rehabilitación A Distancia
</t>
        </r>
        <r>
          <rPr>
            <sz val="9"/>
            <color indexed="81"/>
            <rFont val="Tahoma"/>
            <family val="2"/>
          </rPr>
          <t>Tipo de Establecimiento
Cesfam,Cgu,Cgr,Crs,Cdt,Psr,Cosam, Cecosf y Hospitales comunitarios.
Nota: Cuenta número de actividades</t>
        </r>
      </text>
    </comment>
    <comment ref="C137"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Empleadores y Compañeros de Trabajo, Rehabilitación Infantil
</t>
        </r>
        <r>
          <rPr>
            <sz val="9"/>
            <color indexed="81"/>
            <rFont val="Tahoma"/>
            <family val="2"/>
          </rPr>
          <t>Tipo de Establecimiento
Cesfam,Cgu,Cgr,Crs,Cdt,Psr,Cosam, Cecosf y Hospitales comunitarios.
Nota: Cuenta número de actividades</t>
        </r>
      </text>
    </comment>
    <comment ref="D137"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 xml:space="preserve">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Empleadores y Compañeros de Trabajo, Rehabilitación Infantil
</t>
        </r>
        <r>
          <rPr>
            <sz val="9"/>
            <color indexed="81"/>
            <rFont val="Tahoma"/>
            <family val="2"/>
          </rPr>
          <t>Tipo de Establecimiento
Cesfam,Cgu,Cgr,Crs,Cdt,Psr,Cosam, Cecosf y Hospitales comunitarios.
Nota: Cuenta número de participantes</t>
        </r>
      </text>
    </comment>
    <comment ref="E137"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Empleadores y Compañeros de Trabajo, Rehabilitación Base Comunitaria
</t>
        </r>
        <r>
          <rPr>
            <sz val="9"/>
            <color indexed="81"/>
            <rFont val="Tahoma"/>
            <family val="2"/>
          </rPr>
          <t>Tipo de Establecimiento
Cesfam,Cgu,Cgr,Crs,Cdt,Psr,Cosam, Cecosf y Hospitales comunitarios.
Nota: Cuenta número de actividades</t>
        </r>
      </text>
    </comment>
    <comment ref="F137"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 xml:space="preserve">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Empleadores y Compañeros de Trabajo, Rehabilitación Base Comunitaria
</t>
        </r>
        <r>
          <rPr>
            <sz val="9"/>
            <color indexed="81"/>
            <rFont val="Tahoma"/>
            <family val="2"/>
          </rPr>
          <t>Tipo de Establecimiento
Cesfam,Cgu,Cgr,Crs,Cdt,Psr,Cosam, Cecosf y Hospitales comunitarios.
Nota: Cuenta número de participantes</t>
        </r>
      </text>
    </comment>
    <comment ref="G137"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Empleadores y Compañeros de Trabajo, Rehabilitación Integral
</t>
        </r>
        <r>
          <rPr>
            <sz val="9"/>
            <color indexed="81"/>
            <rFont val="Tahoma"/>
            <family val="2"/>
          </rPr>
          <t>Tipo de Establecimiento
Cesfam,Cgu,Cgr,Crs,Cdt,Psr,Cosam, Cecosf y Hospitales comunitarios.
Nota: Cuenta número de actividades</t>
        </r>
      </text>
    </comment>
    <comment ref="H137"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Empleadores y Compañeros de Trabajo, Rehabilitación Integral
</t>
        </r>
        <r>
          <rPr>
            <sz val="9"/>
            <color indexed="81"/>
            <rFont val="Tahoma"/>
            <family val="2"/>
          </rPr>
          <t>Tipo de Establecimiento
Cesfam,Cgu,Cgr,Crs,Cdt,Psr,Cosam, Cecosf y Hospitales comunitarios.
Nota: Cuenta número de participantes</t>
        </r>
      </text>
    </comment>
    <comment ref="I137"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Empleadores y Compañeros de Trabajo, Rehabilitación Rural
</t>
        </r>
        <r>
          <rPr>
            <sz val="9"/>
            <color indexed="81"/>
            <rFont val="Tahoma"/>
            <family val="2"/>
          </rPr>
          <t>Tipo de Establecimiento
Cesfam,Cgu,Cgr,Crs,Cdt,Psr,Cosam, Cecosf y Hospitales comunitarios.
Nota: Cuenta número de actividades</t>
        </r>
      </text>
    </comment>
    <comment ref="J137"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Empleadores y Compañeros de Trabajo, Rehabilitación Rural
</t>
        </r>
        <r>
          <rPr>
            <sz val="9"/>
            <color indexed="81"/>
            <rFont val="Tahoma"/>
            <family val="2"/>
          </rPr>
          <t>Tipo de Establecimiento
Cesfam,Cgu,Cgr,Crs,Cdt,Psr,Cosam, Cecosf y Hospitales comunitarios.
Nota: Cuenta número de participantes</t>
        </r>
      </text>
    </comment>
    <comment ref="K137"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Empleadores y Compañeros de Trabajo, Modalidad de Rehabilitación Presencial (Establecimiento)
</t>
        </r>
        <r>
          <rPr>
            <sz val="9"/>
            <color indexed="81"/>
            <rFont val="Tahoma"/>
            <family val="2"/>
          </rPr>
          <t>Tipo de Establecimiento
Cesfam,Cgu,Cgr,Crs,Cdt,Psr,Cosam, Cecosf y Hospitales comunitarios.
Nota: Cuenta número de actividades</t>
        </r>
      </text>
    </comment>
    <comment ref="L137"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Empleadores y Compañeros de Trabajo, Modalidad de Rehabilitación A Distancia
</t>
        </r>
        <r>
          <rPr>
            <sz val="9"/>
            <color indexed="81"/>
            <rFont val="Tahoma"/>
            <family val="2"/>
          </rPr>
          <t>Tipo de Establecimiento
Cesfam,Cgu,Cgr,Crs,Cdt,Psr,Cosam, Cecosf y Hospitales comunitarios.
Nota: Cuenta número de actividades</t>
        </r>
      </text>
    </comment>
    <comment ref="C138"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Comunidad Educativa, Rehabilitación Infantil
</t>
        </r>
        <r>
          <rPr>
            <sz val="9"/>
            <color indexed="81"/>
            <rFont val="Tahoma"/>
            <family val="2"/>
          </rPr>
          <t>Tipo de Establecimiento
Cesfam,Cgu,Cgr,Crs,Cdt,Psr,Cosam, Cecosf y Hospitales comunitarios.
Nota: Cuenta número de actividades</t>
        </r>
      </text>
    </comment>
    <comment ref="D138"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Comunidad Educativa, Rehabilitación Infantil
</t>
        </r>
        <r>
          <rPr>
            <sz val="9"/>
            <color indexed="81"/>
            <rFont val="Tahoma"/>
            <family val="2"/>
          </rPr>
          <t>Tipo de Establecimiento
Cesfam,Cgu,Cgr,Crs,Cdt,Psr,Cosam, Cecosf y Hospitales comunitarios.
Nota: Cuenta número de participantes</t>
        </r>
      </text>
    </comment>
    <comment ref="E138"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Comunidad Educativa, Rehabilitación Base Comunitaria
</t>
        </r>
        <r>
          <rPr>
            <sz val="9"/>
            <color indexed="81"/>
            <rFont val="Tahoma"/>
            <family val="2"/>
          </rPr>
          <t>Tipo de Establecimiento
Cesfam,Cgu,Cgr,Crs,Cdt,Psr,Cosam, Cecosf y Hospitales comunitarios.
Nota: Cuenta número de actividades</t>
        </r>
      </text>
    </comment>
    <comment ref="F138"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Comunidad Educativa, Rehabilitación Base Comunitaria
</t>
        </r>
        <r>
          <rPr>
            <sz val="9"/>
            <color indexed="81"/>
            <rFont val="Tahoma"/>
            <family val="2"/>
          </rPr>
          <t>Tipo de Establecimiento
Cesfam,Cgu,Cgr,Crs,Cdt,Psr,Cosam, Cecosf y Hospitales comunitarios.
Nota: Cuenta número de participantes</t>
        </r>
      </text>
    </comment>
    <comment ref="G138"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Comunidad Educativa, Rehabilitación Integral
</t>
        </r>
        <r>
          <rPr>
            <sz val="9"/>
            <color indexed="81"/>
            <rFont val="Tahoma"/>
            <family val="2"/>
          </rPr>
          <t>Tipo de Establecimiento
Cesfam,Cgu,Cgr,Crs,Cdt,Psr,Cosam, Cecosf y Hospitales comunitarios.
Nota: Cuenta número de actividades</t>
        </r>
      </text>
    </comment>
    <comment ref="H138"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Comunidad Educativa, Rehabilitación Integral
</t>
        </r>
        <r>
          <rPr>
            <sz val="9"/>
            <color indexed="81"/>
            <rFont val="Tahoma"/>
            <family val="2"/>
          </rPr>
          <t>Tipo de Establecimiento
Cesfam,Cgu,Cgr,Crs,Cdt,Psr,Cosam, Cecosf y Hospitales comunitarios.
Nota: Cuenta número de participantes</t>
        </r>
      </text>
    </comment>
    <comment ref="I138"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Comunidad Educativa, Rehabilitación Rural
</t>
        </r>
        <r>
          <rPr>
            <sz val="9"/>
            <color indexed="81"/>
            <rFont val="Tahoma"/>
            <family val="2"/>
          </rPr>
          <t xml:space="preserve">
Tipo de Establecimiento
Cesfam,Cgu,Cgr,Crs,Cdt,Psr,Cosam, Cecosf y Hospitales comunitarios.
Nota: Cuenta número de actividades</t>
        </r>
      </text>
    </comment>
    <comment ref="J138"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Comunidad Educativa, Rehabilitación Rural
</t>
        </r>
        <r>
          <rPr>
            <sz val="9"/>
            <color indexed="81"/>
            <rFont val="Tahoma"/>
            <family val="2"/>
          </rPr>
          <t>Tipo de Establecimiento
Cesfam,Cgu,Cgr,Crs,Cdt,Psr,Cosam, Cecosf y Hospitales comunitarios.
Nota: Cuenta número de participantes</t>
        </r>
      </text>
    </comment>
    <comment ref="K138"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Comunidad Educativa, Modalidad de Rehabilitación Presencial (Establecimiento)
</t>
        </r>
        <r>
          <rPr>
            <sz val="9"/>
            <color indexed="81"/>
            <rFont val="Tahoma"/>
            <family val="2"/>
          </rPr>
          <t>Tipo de Establecimiento
Cesfam,Cgu,Cgr,Crs,Cdt,Psr,Cosam, Cecosf y Hospitales comunitarios.
Nota: Cuenta número de actividades</t>
        </r>
      </text>
    </comment>
    <comment ref="L138"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Comunidad Educativa, Modalidad de Rehabilitación A Distancia
</t>
        </r>
        <r>
          <rPr>
            <sz val="9"/>
            <color indexed="81"/>
            <rFont val="Tahoma"/>
            <family val="2"/>
          </rPr>
          <t>Tipo de Establecimiento
Cesfam,Cgu,Cgr,Crs,Cdt,Psr,Cosam, Cecosf y Hospitales comunitarios.
Nota: Cuenta número de actividades</t>
        </r>
      </text>
    </comment>
    <comment ref="C139"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Monitores, Rehabilitación Infantil
</t>
        </r>
        <r>
          <rPr>
            <sz val="9"/>
            <color indexed="81"/>
            <rFont val="Tahoma"/>
            <family val="2"/>
          </rPr>
          <t>Tipo de Establecimiento
Cesfam,Cgu,Cgr,Crs,Cdt,Psr,Cosam, Cecosf y Hospitales comunitarios.
Nota: Cuenta número de actividades</t>
        </r>
      </text>
    </comment>
    <comment ref="D139"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Monitores, Rehabilitación Infantil
</t>
        </r>
        <r>
          <rPr>
            <sz val="9"/>
            <color indexed="81"/>
            <rFont val="Tahoma"/>
            <family val="2"/>
          </rPr>
          <t>Tipo de Establecimiento
Cesfam,Cgu,Cgr,Crs,Cdt,Psr,Cosam, Cecosf y Hospitales comunitarios.
Nota: Cuenta número de participantes</t>
        </r>
      </text>
    </comment>
    <comment ref="E139"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Monitores, Rehabilitación Base Comunitaria
</t>
        </r>
        <r>
          <rPr>
            <sz val="9"/>
            <color indexed="81"/>
            <rFont val="Tahoma"/>
            <family val="2"/>
          </rPr>
          <t>Tipo de Establecimiento
Cesfam,Cgu,Cgr,Crs,Cdt,Psr,Cosam, Cecosf y Hospitales comunitarios.
Nota: Cuenta número de actividades</t>
        </r>
      </text>
    </comment>
    <comment ref="F139"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Monitores, Rehabilitación Base Comunitaria
</t>
        </r>
        <r>
          <rPr>
            <sz val="9"/>
            <color indexed="81"/>
            <rFont val="Tahoma"/>
            <family val="2"/>
          </rPr>
          <t>Tipo de Establecimiento
Cesfam,Cgu,Cgr,Crs,Cdt,Psr,Cosam, Cecosf y Hospitales comunitarios.
Nota: Cuenta número de participantes</t>
        </r>
      </text>
    </comment>
    <comment ref="G139" authorId="6" shapeId="0">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Monitores, Rehabilitación Integral
</t>
        </r>
        <r>
          <rPr>
            <sz val="9"/>
            <color indexed="81"/>
            <rFont val="Tahoma"/>
            <family val="2"/>
          </rPr>
          <t>Tipo de Establecimiento
Cesfam,Cgu,Cgr,Crs,Cdt,Psr,Cosam, Cecosf y Hospitales comunitarios.
Nota: Cuenta número de actividades</t>
        </r>
      </text>
    </comment>
    <comment ref="H139" authorId="6" shapeId="0">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Monitores, Rehabilitación Integral
</t>
        </r>
        <r>
          <rPr>
            <sz val="9"/>
            <color indexed="81"/>
            <rFont val="Tahoma"/>
            <family val="2"/>
          </rPr>
          <t>Tipo de Establecimiento
Cesfam,Cgu,Cgr,Crs,Cdt,Psr,Cosam, Cecosf y Hospitales comunitarios.
Nota: Cuenta número de participantes</t>
        </r>
      </text>
    </comment>
    <comment ref="I139" authorId="6" shapeId="0">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 xml:space="preserve">registrada en módulo </t>
        </r>
        <r>
          <rPr>
            <b/>
            <sz val="9"/>
            <color indexed="81"/>
            <rFont val="Tahoma"/>
            <family val="2"/>
          </rPr>
          <t xml:space="preserve"> Atención / Registro Atención Comunitaria, </t>
        </r>
        <r>
          <rPr>
            <sz val="9"/>
            <color indexed="81"/>
            <rFont val="Tahoma"/>
            <family val="2"/>
          </rPr>
          <t xml:space="preserve">el profesional registre la actividad:
</t>
        </r>
        <r>
          <rPr>
            <b/>
            <sz val="9"/>
            <color indexed="81"/>
            <rFont val="Tahoma"/>
            <family val="2"/>
          </rPr>
          <t xml:space="preserve">
Actividades para Fortalece los Conocimientos y Destrezas Personales : Monitores, Rehabilitación Rural
</t>
        </r>
        <r>
          <rPr>
            <sz val="9"/>
            <color indexed="81"/>
            <rFont val="Tahoma"/>
            <family val="2"/>
          </rPr>
          <t xml:space="preserve">
Tipo de Establecimiento
Cesfam,Cgu,Cgr,Crs,Cdt,Psr,Cosam, Cecosf y Hospitales comunitarios.
Nota: Cuenta número de actividades</t>
        </r>
      </text>
    </comment>
    <comment ref="J139"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Monitores, Rehabilitación Rural
</t>
        </r>
        <r>
          <rPr>
            <sz val="9"/>
            <color indexed="81"/>
            <rFont val="Tahoma"/>
            <family val="2"/>
          </rPr>
          <t>Tipo de Establecimiento
Cesfam,Cgu,Cgr,Crs,Cdt,Psr,Cosam, Cecosf y Hospitales comunitarios.
Nota: Cuenta número de participantes</t>
        </r>
      </text>
    </comment>
    <comment ref="K139"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Monitores, Modalidad de Rehabilitación Presencial (Establecimiento)
</t>
        </r>
        <r>
          <rPr>
            <sz val="9"/>
            <color indexed="81"/>
            <rFont val="Tahoma"/>
            <family val="2"/>
          </rPr>
          <t>Tipo de Establecimiento
Cesfam,Cgu,Cgr,Crs,Cdt,Psr,Cosam, Cecosf y Hospitales comunitarios.
Nota: Cuenta número de actividades</t>
        </r>
      </text>
    </comment>
    <comment ref="L139"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Monitores, Modalidad de Rehabilitación A Distancia
</t>
        </r>
        <r>
          <rPr>
            <sz val="9"/>
            <color indexed="81"/>
            <rFont val="Tahoma"/>
            <family val="2"/>
          </rPr>
          <t>Tipo de Establecimiento
Cesfam,Cgu,Cgr,Crs,Cdt,Psr,Cosam, Cecosf y Hospitales comunitarios.
Nota: Cuenta número de actividades</t>
        </r>
      </text>
    </comment>
    <comment ref="C140" authorId="6" shapeId="0">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Red de Apoyo, Rehabilitación Infantil
</t>
        </r>
        <r>
          <rPr>
            <sz val="9"/>
            <color indexed="81"/>
            <rFont val="Tahoma"/>
            <family val="2"/>
          </rPr>
          <t>Tipo de Establecimiento
Cesfam,Cgu,Cgr,Crs,Cdt,Psr,Cosam, Cecosf y Hospitales comunitarios.
Nota: Cuenta número de actividades</t>
        </r>
      </text>
    </comment>
    <comment ref="D140" authorId="6" shapeId="0">
      <text>
        <r>
          <rPr>
            <sz val="9"/>
            <color indexed="81"/>
            <rFont val="Tahoma"/>
            <family val="2"/>
          </rPr>
          <t xml:space="preserve">Este dato aparecerá  luego de que en la </t>
        </r>
        <r>
          <rPr>
            <b/>
            <sz val="9"/>
            <color indexed="81"/>
            <rFont val="Tahoma"/>
            <family val="2"/>
          </rPr>
          <t>atención cerrada (estado completada)</t>
        </r>
        <r>
          <rPr>
            <sz val="9"/>
            <color indexed="81"/>
            <rFont val="Tahoma"/>
            <family val="2"/>
          </rPr>
          <t xml:space="preserve"> registrada en módulo  </t>
        </r>
        <r>
          <rPr>
            <b/>
            <sz val="9"/>
            <color indexed="81"/>
            <rFont val="Tahoma"/>
            <family val="2"/>
          </rPr>
          <t>Atención / Registro Atención Comunitaria</t>
        </r>
        <r>
          <rPr>
            <sz val="9"/>
            <color indexed="81"/>
            <rFont val="Tahoma"/>
            <family val="2"/>
          </rPr>
          <t xml:space="preserve">, el profesional registre la actividad:
</t>
        </r>
        <r>
          <rPr>
            <b/>
            <sz val="9"/>
            <color indexed="81"/>
            <rFont val="Tahoma"/>
            <family val="2"/>
          </rPr>
          <t>Actividades para Fortalece los Conocimientos y Destrezas Personales : Red de Apoyo, Rehabilitación Infantil</t>
        </r>
        <r>
          <rPr>
            <sz val="9"/>
            <color indexed="81"/>
            <rFont val="Tahoma"/>
            <family val="2"/>
          </rPr>
          <t xml:space="preserve">
Tipo de Establecimiento
Cesfam,Cgu,Cgr,Crs,Cdt,Psr,Cosam, Cecosf y Hospitales comunitarios.
Nota: Cuenta número de participantes</t>
        </r>
      </text>
    </comment>
    <comment ref="E140" authorId="6" shapeId="0">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Red de Apoyo, Rehabilitación Base Comunitaria
</t>
        </r>
        <r>
          <rPr>
            <sz val="9"/>
            <color indexed="81"/>
            <rFont val="Tahoma"/>
            <family val="2"/>
          </rPr>
          <t>Tipo de Establecimiento
Cesfam,Cgu,Cgr,Crs,Cdt,Psr,Cosam, Cecosf y Hospitales comunitarios.
Nota: Cuenta número de actividades</t>
        </r>
      </text>
    </comment>
    <comment ref="F140" authorId="6" shapeId="0">
      <text>
        <r>
          <rPr>
            <sz val="9"/>
            <color indexed="81"/>
            <rFont val="Tahoma"/>
            <family val="2"/>
          </rPr>
          <t xml:space="preserve">Este dato aparecerá  luego de que en la </t>
        </r>
        <r>
          <rPr>
            <b/>
            <sz val="9"/>
            <color indexed="81"/>
            <rFont val="Tahoma"/>
            <family val="2"/>
          </rPr>
          <t>atención cerrada (estado completada)</t>
        </r>
        <r>
          <rPr>
            <sz val="9"/>
            <color indexed="81"/>
            <rFont val="Tahoma"/>
            <family val="2"/>
          </rPr>
          <t xml:space="preserve"> registrada en módulo  </t>
        </r>
        <r>
          <rPr>
            <b/>
            <sz val="9"/>
            <color indexed="81"/>
            <rFont val="Tahoma"/>
            <family val="2"/>
          </rPr>
          <t>Atención / Registro Atención Comunitaria</t>
        </r>
        <r>
          <rPr>
            <sz val="9"/>
            <color indexed="81"/>
            <rFont val="Tahoma"/>
            <family val="2"/>
          </rPr>
          <t xml:space="preserve">, el profesional registre la actividad:
</t>
        </r>
        <r>
          <rPr>
            <b/>
            <sz val="9"/>
            <color indexed="81"/>
            <rFont val="Tahoma"/>
            <family val="2"/>
          </rPr>
          <t>Actividades para Fortalece los Conocimientos y Destrezas Personales : Red de Apoyo, Rehabilitación Base Comunitaria</t>
        </r>
        <r>
          <rPr>
            <sz val="9"/>
            <color indexed="81"/>
            <rFont val="Tahoma"/>
            <family val="2"/>
          </rPr>
          <t xml:space="preserve">
Tipo de Establecimiento
Cesfam,Cgu,Cgr,Crs,Cdt,Psr,Cosam, Cecosf y Hospitales comunitarios.
Nota: Cuenta número de participantes</t>
        </r>
      </text>
    </comment>
    <comment ref="G140" authorId="6" shapeId="0">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Red de Apoyo, Rehabilitación Integral
</t>
        </r>
        <r>
          <rPr>
            <sz val="9"/>
            <color indexed="81"/>
            <rFont val="Tahoma"/>
            <family val="2"/>
          </rPr>
          <t>Tipo de Establecimiento
Cesfam,Cgu,Cgr,Crs,Cdt,Psr,Cosam, Cecosf y Hospitales comunitarios.
Nota: Cuenta número de actividades</t>
        </r>
      </text>
    </comment>
    <comment ref="H140"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Red de Apoyo, Rehabilitación Integral
</t>
        </r>
        <r>
          <rPr>
            <sz val="9"/>
            <color indexed="81"/>
            <rFont val="Tahoma"/>
            <family val="2"/>
          </rPr>
          <t>Tipo de Establecimiento
Cesfam,Cgu,Cgr,Crs,Cdt,Psr,Cosam, Cecosf y Hospitales comunitarios.
Nota: Cuenta número de participantes</t>
        </r>
      </text>
    </comment>
    <comment ref="I140" authorId="6" shapeId="0">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Red de Apoyo, Rehabilitación Rural
</t>
        </r>
        <r>
          <rPr>
            <sz val="9"/>
            <color indexed="81"/>
            <rFont val="Tahoma"/>
            <family val="2"/>
          </rPr>
          <t>Tipo de Establecimiento
Cesfam,Cgu,Cgr,Crs,Cdt,Psr,Cosam, Cecosf y Hospitales comunitarios.
Nota: Cuenta número de actividades</t>
        </r>
      </text>
    </comment>
    <comment ref="J140" authorId="6" shapeId="0">
      <text>
        <r>
          <rPr>
            <sz val="9"/>
            <color indexed="81"/>
            <rFont val="Tahoma"/>
            <family val="2"/>
          </rPr>
          <t>Este dato aparecerá  luego de que en la</t>
        </r>
        <r>
          <rPr>
            <b/>
            <sz val="9"/>
            <color indexed="81"/>
            <rFont val="Tahoma"/>
            <family val="2"/>
          </rPr>
          <t xml:space="preserve"> atención cerrada (estado completada) r</t>
        </r>
        <r>
          <rPr>
            <sz val="9"/>
            <color indexed="81"/>
            <rFont val="Tahoma"/>
            <family val="2"/>
          </rPr>
          <t xml:space="preserve">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Red de Apoyo, Rehabilitación Rural
</t>
        </r>
        <r>
          <rPr>
            <sz val="9"/>
            <color indexed="81"/>
            <rFont val="Tahoma"/>
            <family val="2"/>
          </rPr>
          <t>Tipo de Establecimiento
Cesfam,Cgu,Cgr,Crs,Cdt,Psr,Cosam, Cecosf y Hospitales comunitarios.
Nota: Cuenta número de participantes</t>
        </r>
      </text>
    </comment>
    <comment ref="K140" authorId="6" shapeId="0">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Red de Apoyo, Modalidad de Rehabilitación Presencial (Establecimiento)
</t>
        </r>
        <r>
          <rPr>
            <sz val="9"/>
            <color indexed="81"/>
            <rFont val="Tahoma"/>
            <family val="2"/>
          </rPr>
          <t>Tipo de Establecimiento
Cesfam,Cgu,Cgr,Crs,Cdt,Psr,Cosam, Cecosf y Hospitales comunitarios.
Nota: Cuenta número de actividades</t>
        </r>
      </text>
    </comment>
    <comment ref="L140" authorId="6" shapeId="0">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Red de Apoyo, Modalidad de Rehabilitación A Distancia
</t>
        </r>
        <r>
          <rPr>
            <sz val="9"/>
            <color indexed="81"/>
            <rFont val="Tahoma"/>
            <family val="2"/>
          </rPr>
          <t>Tipo de Establecimiento
Cesfam,Cgu,Cgr,Crs,Cdt,Psr,Cosam, Cecosf y Hospitales comunitarios.
Nota: Cuenta número de actividades</t>
        </r>
      </text>
    </comment>
    <comment ref="C141" authorId="6" shapeId="0">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Cuidadores, Rehabilitación Infantil
</t>
        </r>
        <r>
          <rPr>
            <sz val="9"/>
            <color indexed="81"/>
            <rFont val="Tahoma"/>
            <family val="2"/>
          </rPr>
          <t xml:space="preserve">
Tipo de Establecimiento
Cesfam,Cgu,Cgr,Crs,Cdt,Psr,Cosam, Cecosf y Hospitales comunitarios.
Nota: Cuenta número de actividades</t>
        </r>
      </text>
    </comment>
    <comment ref="D141" authorId="6" shapeId="0">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Cuidadores, Rehabilitación Infantil
</t>
        </r>
        <r>
          <rPr>
            <sz val="9"/>
            <color indexed="81"/>
            <rFont val="Tahoma"/>
            <family val="2"/>
          </rPr>
          <t>Tipo de Establecimiento
Cesfam,Cgu,Cgr,Crs,Cdt,Psr,Cosam, Cecosf y Hospitales comunitarios.
Nota: Cuenta número de participantes</t>
        </r>
      </text>
    </comment>
    <comment ref="E141" authorId="6" shapeId="0">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Cuidadores, Rehabilitación Base Comunitaria
</t>
        </r>
        <r>
          <rPr>
            <sz val="9"/>
            <color indexed="81"/>
            <rFont val="Tahoma"/>
            <family val="2"/>
          </rPr>
          <t xml:space="preserve">
Tipo de Establecimiento
Cesfam,Cgu,Cgr,Crs,Cdt,Psr,Cosam, Cecosf y Hospitales comunitarios.
Nota: Cuenta número de actividades</t>
        </r>
      </text>
    </comment>
    <comment ref="F141" authorId="6" shapeId="0">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Cuidadores, Rehabilitación Base Comunitaria
</t>
        </r>
        <r>
          <rPr>
            <sz val="9"/>
            <color indexed="81"/>
            <rFont val="Tahoma"/>
            <family val="2"/>
          </rPr>
          <t>Tipo de Establecimiento
Cesfam,Cgu,Cgr,Crs,Cdt,Psr,Cosam, Cecosf y Hospitales comunitarios.
Nota: Cuenta número de participantes</t>
        </r>
      </text>
    </comment>
    <comment ref="G141"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Cuidadores, Rehabilitación Integral
</t>
        </r>
        <r>
          <rPr>
            <sz val="9"/>
            <color indexed="81"/>
            <rFont val="Tahoma"/>
            <family val="2"/>
          </rPr>
          <t>Tipo de Establecimiento
Cesfam,Cgu,Cgr,Crs,Cdt,Psr,Cosam, Cecosf y Hospitales comunitarios.
Nota: Cuenta número de actividades</t>
        </r>
      </text>
    </comment>
    <comment ref="H141"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Cuidadores, Rehabilitación Integral
</t>
        </r>
        <r>
          <rPr>
            <sz val="9"/>
            <color indexed="81"/>
            <rFont val="Tahoma"/>
            <family val="2"/>
          </rPr>
          <t>Tipo de Establecimiento
Cesfam,Cgu,Cgr,Crs,Cdt,Psr,Cosam, Cecosf y Hospitales comunitarios.
Nota: Cuenta número de participantes</t>
        </r>
      </text>
    </comment>
    <comment ref="I141"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Cuidadores, Rehabilitación Rural
</t>
        </r>
        <r>
          <rPr>
            <sz val="9"/>
            <color indexed="81"/>
            <rFont val="Tahoma"/>
            <family val="2"/>
          </rPr>
          <t>Tipo de Establecimiento
Cesfam,Cgu,Cgr,Crs,Cdt,Psr,Cosam, Cecosf y Hospitales comunitarios.
Nota: Cuenta número de actividades</t>
        </r>
      </text>
    </comment>
    <comment ref="J141"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Cuidadores, Rehabilitación Rural
</t>
        </r>
        <r>
          <rPr>
            <sz val="9"/>
            <color indexed="81"/>
            <rFont val="Tahoma"/>
            <family val="2"/>
          </rPr>
          <t>Tipo de Establecimiento
Cesfam,Cgu,Cgr,Crs,Cdt,Psr,Cosam, Cecosf y Hospitales comunitarios.
Nota: Cuenta número de participantes</t>
        </r>
      </text>
    </comment>
    <comment ref="K141" authorId="6" shapeId="0">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Cuidadores, Modalidad de Rehabilitación Presencial (Establecimiento)
</t>
        </r>
        <r>
          <rPr>
            <sz val="9"/>
            <color indexed="81"/>
            <rFont val="Tahoma"/>
            <family val="2"/>
          </rPr>
          <t xml:space="preserve">
Tipo de Establecimiento
Cesfam,Cgu,Cgr,Crs,Cdt,Psr,Cosam, Cecosf y Hospitales comunitarios.
Nota: Cuenta número de actividades</t>
        </r>
      </text>
    </comment>
    <comment ref="L141" authorId="6" shapeId="0">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Cuidadores, Modalidad de Rehabilitación A Distancia
</t>
        </r>
        <r>
          <rPr>
            <sz val="9"/>
            <color indexed="81"/>
            <rFont val="Tahoma"/>
            <family val="2"/>
          </rPr>
          <t xml:space="preserve">
Tipo de Establecimiento
Cesfam,Cgu,Cgr,Crs,Cdt,Psr,Cosam, Cecosf y Hospitales comunitarios.
Nota: Cuenta número de actividades</t>
        </r>
      </text>
    </comment>
    <comment ref="C142" authorId="6" shapeId="0">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Asesoría a Grupos Comunitarios - Organizaciones Comunitarias Rehabilitación Infantil
</t>
        </r>
        <r>
          <rPr>
            <sz val="9"/>
            <color indexed="81"/>
            <rFont val="Tahoma"/>
            <family val="2"/>
          </rPr>
          <t xml:space="preserve">
Tipo de Establecimiento
Cesfam,Cgu,Cgr,Crs,Cdt,Psr,Cosam, Cecosf y Hospitales comunitarios.
Nota: Cuenta número de actividades</t>
        </r>
      </text>
    </comment>
    <comment ref="D142" authorId="6" shapeId="0">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Asesoría a Grupos Comunitarios - Organizaciones Comunitarias Rehabilitación Infantil
</t>
        </r>
        <r>
          <rPr>
            <sz val="9"/>
            <color indexed="81"/>
            <rFont val="Tahoma"/>
            <family val="2"/>
          </rPr>
          <t>Tipo de Establecimiento
Cesfam,Cgu,Cgr,Crs,Cdt,Psr,Cosam, Cecosf y Hospitales comunitarios.
Nota: Cuenta número de participantes</t>
        </r>
      </text>
    </comment>
    <comment ref="E142" authorId="6" shapeId="0">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Asesoría a Grupos Comunitarios - Organizaciones Comunitarias Rehabilitación Base Comunitaria
</t>
        </r>
        <r>
          <rPr>
            <sz val="9"/>
            <color indexed="81"/>
            <rFont val="Tahoma"/>
            <family val="2"/>
          </rPr>
          <t xml:space="preserve">
Tipo de Establecimiento
Cesfam,Cgu,Cgr,Crs,Cdt,Psr,Cosam, Cecosf y Hospitales comunitarios.
Nota: Cuenta número de actividades</t>
        </r>
      </text>
    </comment>
    <comment ref="F142" authorId="6" shapeId="0">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Asesoría a Grupos Comunitarios - Organizaciones Comunitarias Rehabilitación Base Comunitaria
</t>
        </r>
        <r>
          <rPr>
            <sz val="9"/>
            <color indexed="81"/>
            <rFont val="Tahoma"/>
            <family val="2"/>
          </rPr>
          <t>Tipo de Establecimiento
Cesfam,Cgu,Cgr,Crs,Cdt,Psr,Cosam, Cecosf y Hospitales comunitarios.
Nota: Cuenta número de participantes</t>
        </r>
      </text>
    </comment>
    <comment ref="G142"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 xml:space="preserve">el profesional registre la actividad:
</t>
        </r>
        <r>
          <rPr>
            <b/>
            <sz val="9"/>
            <color indexed="81"/>
            <rFont val="Tahoma"/>
            <family val="2"/>
          </rPr>
          <t xml:space="preserve">
Asesoría a Grupos Comunitarios - Organizaciones Comunitarias Rehabilitación Integral
</t>
        </r>
        <r>
          <rPr>
            <sz val="9"/>
            <color indexed="81"/>
            <rFont val="Tahoma"/>
            <family val="2"/>
          </rPr>
          <t>Tipo de Establecimiento
Cesfam,Cgu,Cgr,Crs,Cdt,Psr,Cosam, Cecosf y Hospitales comunitarios.
Nota: Cuenta número de actividades</t>
        </r>
      </text>
    </comment>
    <comment ref="H142"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Asesoría a Grupos Comunitarios - Organizaciones Comunitarias Rehabilitación Integral
</t>
        </r>
        <r>
          <rPr>
            <sz val="9"/>
            <color indexed="81"/>
            <rFont val="Tahoma"/>
            <family val="2"/>
          </rPr>
          <t>Tipo de Establecimiento
Cesfam,Cgu,Cgr,Crs,Cdt,Psr,Cosam, Cecosf y Hospitales comunitarios.
Nota: Cuenta número de participantes</t>
        </r>
      </text>
    </comment>
    <comment ref="I142"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Asesoría a Grupos Comunitarios - Organizaciones Comunitarias Rehabilitación Rural
</t>
        </r>
        <r>
          <rPr>
            <sz val="9"/>
            <color indexed="81"/>
            <rFont val="Tahoma"/>
            <family val="2"/>
          </rPr>
          <t>Tipo de Establecimiento
Cesfam,Cgu,Cgr,Crs,Cdt,Psr,Cosam, Cecosf y Hospitales comunitarios.
Nota: Cuenta número de actividades</t>
        </r>
      </text>
    </comment>
    <comment ref="J142" authorId="6" shapeId="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Asesoría a Grupos Comunitarios - Organizaciones Comunitarias Rehabilitación Rural
</t>
        </r>
        <r>
          <rPr>
            <sz val="9"/>
            <color indexed="81"/>
            <rFont val="Tahoma"/>
            <family val="2"/>
          </rPr>
          <t>Tipo de Establecimiento
Cesfam,Cgu,Cgr,Crs,Cdt,Psr,Cosam, Cecosf y Hospitales comunitarios.
Nota: Cuenta número de participantes</t>
        </r>
      </text>
    </comment>
    <comment ref="K142" authorId="6" shapeId="0">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Asesoría a Grupos Comunitarios - Organizaciones Comunitarias Modalidad de Rehabilitación Presencial (Establecimiento)
</t>
        </r>
        <r>
          <rPr>
            <sz val="9"/>
            <color indexed="81"/>
            <rFont val="Tahoma"/>
            <family val="2"/>
          </rPr>
          <t xml:space="preserve">
Tipo de Establecimiento
Cesfam,Cgu,Cgr,Crs,Cdt,Psr,Cosam, Cecosf y Hospitales comunitarios.
Nota: Cuenta número de actividades</t>
        </r>
      </text>
    </comment>
    <comment ref="L142" authorId="6" shapeId="0">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Asesoría a Grupos Comunitarios - Organizaciones Comunitarias Modalidad de Rehabilitación A Distancia
</t>
        </r>
        <r>
          <rPr>
            <sz val="9"/>
            <color indexed="81"/>
            <rFont val="Tahoma"/>
            <family val="2"/>
          </rPr>
          <t xml:space="preserve">
Tipo de Establecimiento
Cesfam,Cgu,Cgr,Crs,Cdt,Psr,Cosam, Cecosf y Hospitales comunitarios.
Nota: Cuenta número de actividades</t>
        </r>
      </text>
    </comment>
    <comment ref="A148" authorId="0"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Tener registrado Ingreso en campo </t>
        </r>
        <r>
          <rPr>
            <b/>
            <sz val="11"/>
            <color theme="1"/>
            <rFont val="Calibri"/>
            <family val="2"/>
            <scheme val="minor"/>
          </rPr>
          <t>Estado</t>
        </r>
        <r>
          <rPr>
            <sz val="11"/>
            <color theme="1"/>
            <rFont val="Calibri"/>
            <family val="2"/>
            <scheme val="minor"/>
          </rPr>
          <t xml:space="preserve"> de la Sección </t>
        </r>
        <r>
          <rPr>
            <b/>
            <sz val="11"/>
            <color theme="1"/>
            <rFont val="Calibri"/>
            <family val="2"/>
            <scheme val="minor"/>
          </rPr>
          <t>"Plan de Tratamiento Integral"</t>
        </r>
        <r>
          <rPr>
            <sz val="11"/>
            <color theme="1"/>
            <rFont val="Calibri"/>
            <family val="2"/>
            <scheme val="minor"/>
          </rPr>
          <t xml:space="preserve"> y Tener registrado un </t>
        </r>
        <r>
          <rPr>
            <b/>
            <sz val="11"/>
            <color theme="1"/>
            <rFont val="Calibri"/>
            <family val="2"/>
            <scheme val="minor"/>
          </rPr>
          <t>Problema de Salud</t>
        </r>
        <r>
          <rPr>
            <sz val="11"/>
            <color theme="1"/>
            <rFont val="Calibri"/>
            <family val="2"/>
            <scheme val="minor"/>
          </rPr>
          <t xml:space="preserve">  con el Valor</t>
        </r>
        <r>
          <rPr>
            <b/>
            <sz val="11"/>
            <color theme="1"/>
            <rFont val="Calibri"/>
            <family val="2"/>
            <scheme val="minor"/>
          </rPr>
          <t xml:space="preserve"> Si </t>
        </r>
        <r>
          <rPr>
            <sz val="11"/>
            <color theme="1"/>
            <rFont val="Calibri"/>
            <family val="2"/>
            <scheme val="minor"/>
          </rPr>
          <t xml:space="preserve">y en el campo </t>
        </r>
        <r>
          <rPr>
            <b/>
            <sz val="11"/>
            <color theme="1"/>
            <rFont val="Calibri"/>
            <family val="2"/>
            <scheme val="minor"/>
          </rPr>
          <t>Estado</t>
        </r>
        <r>
          <rPr>
            <sz val="11"/>
            <color theme="1"/>
            <rFont val="Calibri"/>
            <family val="2"/>
            <scheme val="minor"/>
          </rPr>
          <t xml:space="preserve"> el valor </t>
        </r>
        <r>
          <rPr>
            <b/>
            <sz val="11"/>
            <color theme="1"/>
            <rFont val="Calibri"/>
            <family val="2"/>
            <scheme val="minor"/>
          </rPr>
          <t>Ingreso.</t>
        </r>
        <r>
          <rPr>
            <sz val="11"/>
            <color theme="1"/>
            <rFont val="Calibri"/>
            <family val="2"/>
            <scheme val="minor"/>
          </rPr>
          <t xml:space="preserve">
y 
haber seleccionado en la Sección </t>
        </r>
        <r>
          <rPr>
            <b/>
            <sz val="11"/>
            <color theme="1"/>
            <rFont val="Calibri"/>
            <family val="2"/>
            <scheme val="minor"/>
          </rPr>
          <t>"Tipos de Atenciones Nivel Secundaria y Terciario"</t>
        </r>
        <r>
          <rPr>
            <sz val="11"/>
            <color theme="1"/>
            <rFont val="Calibri"/>
            <family val="2"/>
            <scheme val="minor"/>
          </rPr>
          <t xml:space="preserve"> y seleccionar el </t>
        </r>
        <r>
          <rPr>
            <b/>
            <sz val="11"/>
            <color theme="1"/>
            <rFont val="Calibri"/>
            <family val="2"/>
            <scheme val="minor"/>
          </rPr>
          <t xml:space="preserve">"Tipo de Atención" </t>
        </r>
        <r>
          <rPr>
            <sz val="11"/>
            <color theme="1"/>
            <rFont val="Calibri"/>
            <family val="2"/>
            <scheme val="minor"/>
          </rPr>
          <t xml:space="preserve">que corresponda
Tipo de Establecimiento
Hospitales Tipo 3 y 4.
</t>
        </r>
      </text>
    </comment>
    <comment ref="A149" authorId="0" shapeId="0">
      <text>
        <r>
          <rPr>
            <sz val="11"/>
            <color theme="1"/>
            <rFont val="Calibri"/>
            <family val="2"/>
            <scheme val="minor"/>
          </rPr>
          <t xml:space="preserve">Este dato aparecerá  luego de que en la atención  registrada en </t>
        </r>
        <r>
          <rPr>
            <b/>
            <sz val="11"/>
            <color theme="1"/>
            <rFont val="Calibri"/>
            <family val="2"/>
            <scheme val="minor"/>
          </rPr>
          <t xml:space="preserve">módulo Box, Pacientes Citados </t>
        </r>
        <r>
          <rPr>
            <sz val="11"/>
            <color theme="1"/>
            <rFont val="Calibri"/>
            <family val="2"/>
            <scheme val="minor"/>
          </rPr>
          <t xml:space="preserve">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campo de </t>
        </r>
        <r>
          <rPr>
            <b/>
            <sz val="11"/>
            <color theme="1"/>
            <rFont val="Calibri"/>
            <family val="2"/>
            <scheme val="minor"/>
          </rPr>
          <t>"Plan de Tratamiento Integral"</t>
        </r>
        <r>
          <rPr>
            <sz val="11"/>
            <color theme="1"/>
            <rFont val="Calibri"/>
            <family val="2"/>
            <scheme val="minor"/>
          </rPr>
          <t xml:space="preserve"> debe seleccionar </t>
        </r>
        <r>
          <rPr>
            <b/>
            <sz val="11"/>
            <color theme="1"/>
            <rFont val="Calibri"/>
            <family val="2"/>
            <scheme val="minor"/>
          </rPr>
          <t xml:space="preserve">"Si" </t>
        </r>
        <r>
          <rPr>
            <sz val="11"/>
            <color theme="1"/>
            <rFont val="Calibri"/>
            <family val="2"/>
            <scheme val="minor"/>
          </rPr>
          <t xml:space="preserve">y tener registrado </t>
        </r>
        <r>
          <rPr>
            <b/>
            <sz val="11"/>
            <color theme="1"/>
            <rFont val="Calibri"/>
            <family val="2"/>
            <scheme val="minor"/>
          </rPr>
          <t>Ingreso</t>
        </r>
        <r>
          <rPr>
            <sz val="11"/>
            <color theme="1"/>
            <rFont val="Calibri"/>
            <family val="2"/>
            <scheme val="minor"/>
          </rPr>
          <t xml:space="preserve"> en el campo </t>
        </r>
        <r>
          <rPr>
            <b/>
            <sz val="11"/>
            <color theme="1"/>
            <rFont val="Calibri"/>
            <family val="2"/>
            <scheme val="minor"/>
          </rPr>
          <t>Estado.</t>
        </r>
        <r>
          <rPr>
            <sz val="11"/>
            <color theme="1"/>
            <rFont val="Calibri"/>
            <family val="2"/>
            <scheme val="minor"/>
          </rPr>
          <t xml:space="preserve">
y 
haber seleccionado en la Sección </t>
        </r>
        <r>
          <rPr>
            <b/>
            <sz val="11"/>
            <color theme="1"/>
            <rFont val="Calibri"/>
            <family val="2"/>
            <scheme val="minor"/>
          </rPr>
          <t xml:space="preserve">"Tipos de Atenciones Nivel Secundaria y Terciario" </t>
        </r>
        <r>
          <rPr>
            <sz val="11"/>
            <color theme="1"/>
            <rFont val="Calibri"/>
            <family val="2"/>
            <scheme val="minor"/>
          </rPr>
          <t xml:space="preserve">y seleccionar el </t>
        </r>
        <r>
          <rPr>
            <b/>
            <sz val="11"/>
            <color theme="1"/>
            <rFont val="Calibri"/>
            <family val="2"/>
            <scheme val="minor"/>
          </rPr>
          <t xml:space="preserve">"Tipo de Atención" selecionar Abierta </t>
        </r>
        <r>
          <rPr>
            <sz val="11"/>
            <color theme="1"/>
            <rFont val="Calibri"/>
            <family val="2"/>
            <scheme val="minor"/>
          </rPr>
          <t>o</t>
        </r>
        <r>
          <rPr>
            <b/>
            <sz val="11"/>
            <color theme="1"/>
            <rFont val="Calibri"/>
            <family val="2"/>
            <scheme val="minor"/>
          </rPr>
          <t xml:space="preserve"> Cerrada.
</t>
        </r>
        <r>
          <rPr>
            <sz val="11"/>
            <color theme="1"/>
            <rFont val="Calibri"/>
            <family val="2"/>
            <scheme val="minor"/>
          </rPr>
          <t>y Ademá</t>
        </r>
        <r>
          <rPr>
            <b/>
            <sz val="11"/>
            <color theme="1"/>
            <rFont val="Calibri"/>
            <family val="2"/>
            <scheme val="minor"/>
          </rPr>
          <t xml:space="preserve">s </t>
        </r>
        <r>
          <rPr>
            <sz val="11"/>
            <color theme="1"/>
            <rFont val="Calibri"/>
            <family val="2"/>
            <scheme val="minor"/>
          </rPr>
          <t>para clasificar en algunas de las opciones, Si es Tipo</t>
        </r>
        <r>
          <rPr>
            <b/>
            <sz val="11"/>
            <color theme="1"/>
            <rFont val="Calibri"/>
            <family val="2"/>
            <scheme val="minor"/>
          </rPr>
          <t xml:space="preserve"> "Abierta"</t>
        </r>
        <r>
          <rPr>
            <sz val="11"/>
            <color theme="1"/>
            <rFont val="Calibri"/>
            <family val="2"/>
            <scheme val="minor"/>
          </rPr>
          <t xml:space="preserve"> selecionar en campo </t>
        </r>
        <r>
          <rPr>
            <b/>
            <sz val="11"/>
            <color theme="1"/>
            <rFont val="Calibri"/>
            <family val="2"/>
            <scheme val="minor"/>
          </rPr>
          <t xml:space="preserve">Tipo de Atención Abierta </t>
        </r>
        <r>
          <rPr>
            <sz val="11"/>
            <color theme="1"/>
            <rFont val="Calibri"/>
            <family val="2"/>
            <scheme val="minor"/>
          </rPr>
          <t>selecionar</t>
        </r>
        <r>
          <rPr>
            <b/>
            <sz val="11"/>
            <color theme="1"/>
            <rFont val="Calibri"/>
            <family val="2"/>
            <scheme val="minor"/>
          </rPr>
          <t xml:space="preserve"> "Presencial, A Distancia o Domicliaria" </t>
        </r>
        <r>
          <rPr>
            <sz val="11"/>
            <color theme="1"/>
            <rFont val="Calibri"/>
            <family val="2"/>
            <scheme val="minor"/>
          </rPr>
          <t>y si es</t>
        </r>
        <r>
          <rPr>
            <b/>
            <sz val="11"/>
            <color theme="1"/>
            <rFont val="Calibri"/>
            <family val="2"/>
            <scheme val="minor"/>
          </rPr>
          <t xml:space="preserve"> "Cerrada"  </t>
        </r>
        <r>
          <rPr>
            <sz val="11"/>
            <color theme="1"/>
            <rFont val="Calibri"/>
            <family val="2"/>
            <scheme val="minor"/>
          </rPr>
          <t>en</t>
        </r>
        <r>
          <rPr>
            <b/>
            <sz val="11"/>
            <color theme="1"/>
            <rFont val="Calibri"/>
            <family val="2"/>
            <scheme val="minor"/>
          </rPr>
          <t xml:space="preserve"> campo Atención Cerrada </t>
        </r>
        <r>
          <rPr>
            <sz val="11"/>
            <color theme="1"/>
            <rFont val="Calibri"/>
            <family val="2"/>
            <scheme val="minor"/>
          </rPr>
          <t>selecionar</t>
        </r>
        <r>
          <rPr>
            <b/>
            <sz val="11"/>
            <color theme="1"/>
            <rFont val="Calibri"/>
            <family val="2"/>
            <scheme val="minor"/>
          </rPr>
          <t xml:space="preserve"> " UPC o Cuidados Medios y Basicos"</t>
        </r>
        <r>
          <rPr>
            <sz val="11"/>
            <color theme="1"/>
            <rFont val="Calibri"/>
            <family val="2"/>
            <scheme val="minor"/>
          </rPr>
          <t xml:space="preserve">
Tipo de Establecimiento
Hospitales Tipo 3 y 4.</t>
        </r>
      </text>
    </comment>
    <comment ref="A150" authorId="0"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Ataque Cerebro Vascular (ACV)</t>
        </r>
        <r>
          <rPr>
            <sz val="11"/>
            <color theme="1"/>
            <rFont val="Calibri"/>
            <family val="2"/>
            <scheme val="minor"/>
          </rPr>
          <t xml:space="preserve">
En el campo  </t>
        </r>
        <r>
          <rPr>
            <b/>
            <sz val="11"/>
            <color theme="1"/>
            <rFont val="Calibri"/>
            <family val="2"/>
            <scheme val="minor"/>
          </rPr>
          <t xml:space="preserve">"¿Presenta Ataque Cerebro Vascular (ACV)? " </t>
        </r>
        <r>
          <rPr>
            <sz val="11"/>
            <color theme="1"/>
            <rFont val="Calibri"/>
            <family val="2"/>
            <scheme val="minor"/>
          </rPr>
          <t xml:space="preserve">
debe seleccionar </t>
        </r>
        <r>
          <rPr>
            <b/>
            <sz val="11"/>
            <color theme="1"/>
            <rFont val="Calibri"/>
            <family val="2"/>
            <scheme val="minor"/>
          </rPr>
          <t xml:space="preserve">"Si",  </t>
        </r>
        <r>
          <rPr>
            <sz val="11"/>
            <color theme="1"/>
            <rFont val="Calibri"/>
            <family val="2"/>
            <scheme val="minor"/>
          </rPr>
          <t xml:space="preserve">
Además seleccionar </t>
        </r>
        <r>
          <rPr>
            <b/>
            <sz val="11"/>
            <color theme="1"/>
            <rFont val="Calibri"/>
            <family val="2"/>
            <scheme val="minor"/>
          </rPr>
          <t xml:space="preserve">Ingreso </t>
        </r>
        <r>
          <rPr>
            <sz val="11"/>
            <color theme="1"/>
            <rFont val="Calibri"/>
            <family val="2"/>
            <scheme val="minor"/>
          </rPr>
          <t>en el campo</t>
        </r>
        <r>
          <rPr>
            <b/>
            <sz val="11"/>
            <color theme="1"/>
            <rFont val="Calibri"/>
            <family val="2"/>
            <scheme val="minor"/>
          </rPr>
          <t xml:space="preserve"> Estado</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51" authorId="8" shapeId="0">
      <text>
        <r>
          <rPr>
            <sz val="11"/>
            <color theme="1"/>
            <rFont val="Calibri"/>
            <family val="2"/>
            <scheme val="minor"/>
          </rPr>
          <t xml:space="preserve">Este dato aparecerá  luego de que en la atención  registrada en </t>
        </r>
        <r>
          <rPr>
            <b/>
            <sz val="11"/>
            <color theme="1"/>
            <rFont val="Calibri"/>
            <family val="2"/>
            <scheme val="minor"/>
          </rPr>
          <t xml:space="preserve">módulo Box, Pacientes Citados </t>
        </r>
        <r>
          <rPr>
            <sz val="11"/>
            <color theme="1"/>
            <rFont val="Calibri"/>
            <family val="2"/>
            <scheme val="minor"/>
          </rPr>
          <t xml:space="preserve">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Traumatismo encéfalo craneano (TEC)</t>
        </r>
        <r>
          <rPr>
            <sz val="11"/>
            <color theme="1"/>
            <rFont val="Calibri"/>
            <family val="2"/>
            <scheme val="minor"/>
          </rPr>
          <t xml:space="preserve">
En el campo  </t>
        </r>
        <r>
          <rPr>
            <b/>
            <sz val="11"/>
            <color theme="1"/>
            <rFont val="Calibri"/>
            <family val="2"/>
            <scheme val="minor"/>
          </rPr>
          <t xml:space="preserve">"¿Presenta Traumatismo encéfalo craneano (TEC)? " </t>
        </r>
        <r>
          <rPr>
            <sz val="11"/>
            <color theme="1"/>
            <rFont val="Calibri"/>
            <family val="2"/>
            <scheme val="minor"/>
          </rPr>
          <t xml:space="preserve">
debe seleccionar </t>
        </r>
        <r>
          <rPr>
            <b/>
            <sz val="11"/>
            <color theme="1"/>
            <rFont val="Calibri"/>
            <family val="2"/>
            <scheme val="minor"/>
          </rPr>
          <t>"Si",</t>
        </r>
        <r>
          <rPr>
            <sz val="11"/>
            <color theme="1"/>
            <rFont val="Calibri"/>
            <family val="2"/>
            <scheme val="minor"/>
          </rPr>
          <t xml:space="preserve">  
Además seleccionar </t>
        </r>
        <r>
          <rPr>
            <b/>
            <sz val="11"/>
            <color theme="1"/>
            <rFont val="Calibri"/>
            <family val="2"/>
            <scheme val="minor"/>
          </rPr>
          <t>Ingreso</t>
        </r>
        <r>
          <rPr>
            <sz val="11"/>
            <color theme="1"/>
            <rFont val="Calibri"/>
            <family val="2"/>
            <scheme val="minor"/>
          </rPr>
          <t xml:space="preserve"> en el campo </t>
        </r>
        <r>
          <rPr>
            <b/>
            <sz val="11"/>
            <color theme="1"/>
            <rFont val="Calibri"/>
            <family val="2"/>
            <scheme val="minor"/>
          </rPr>
          <t xml:space="preserve">Estado, </t>
        </r>
        <r>
          <rPr>
            <sz val="11"/>
            <color theme="1"/>
            <rFont val="Calibri"/>
            <family val="2"/>
            <scheme val="minor"/>
          </rPr>
          <t xml:space="preserve">
y 
haber seleccionado en la Sección</t>
        </r>
        <r>
          <rPr>
            <b/>
            <sz val="11"/>
            <color theme="1"/>
            <rFont val="Calibri"/>
            <family val="2"/>
            <scheme val="minor"/>
          </rPr>
          <t xml:space="preserve"> "Tipos de Atenciones Nivel Secundaria y Terciario" </t>
        </r>
        <r>
          <rPr>
            <sz val="11"/>
            <color theme="1"/>
            <rFont val="Calibri"/>
            <family val="2"/>
            <scheme val="minor"/>
          </rPr>
          <t xml:space="preserve">y seleccionar el </t>
        </r>
        <r>
          <rPr>
            <b/>
            <sz val="11"/>
            <color theme="1"/>
            <rFont val="Calibri"/>
            <family val="2"/>
            <scheme val="minor"/>
          </rPr>
          <t>"Tipo de Atención"</t>
        </r>
        <r>
          <rPr>
            <sz val="11"/>
            <color theme="1"/>
            <rFont val="Calibri"/>
            <family val="2"/>
            <scheme val="minor"/>
          </rPr>
          <t xml:space="preserve"> que corresponda
Tipo de Establecimiento
Hospitales Tipo 3 y 4.</t>
        </r>
      </text>
    </comment>
    <comment ref="A152" authorId="8" shapeId="0">
      <text>
        <r>
          <rPr>
            <sz val="11"/>
            <color theme="1"/>
            <rFont val="Calibri"/>
            <family val="2"/>
            <scheme val="minor"/>
          </rPr>
          <t>Este dato aparecerá  luego de que en la atención  registrada en</t>
        </r>
        <r>
          <rPr>
            <b/>
            <sz val="11"/>
            <color theme="1"/>
            <rFont val="Calibri"/>
            <family val="2"/>
            <scheme val="minor"/>
          </rPr>
          <t xml:space="preserve"> módulo Box, Pacientes Citados</t>
        </r>
        <r>
          <rPr>
            <sz val="11"/>
            <color theme="1"/>
            <rFont val="Calibri"/>
            <family val="2"/>
            <scheme val="minor"/>
          </rPr>
          <t xml:space="preserve"> o desde</t>
        </r>
        <r>
          <rPr>
            <b/>
            <sz val="11"/>
            <color theme="1"/>
            <rFont val="Calibri"/>
            <family val="2"/>
            <scheme val="minor"/>
          </rPr>
          <t xml:space="preserve"> 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Lesión medular</t>
        </r>
        <r>
          <rPr>
            <sz val="11"/>
            <color theme="1"/>
            <rFont val="Calibri"/>
            <family val="2"/>
            <scheme val="minor"/>
          </rPr>
          <t xml:space="preserve">
En el campo  </t>
        </r>
        <r>
          <rPr>
            <b/>
            <sz val="11"/>
            <color theme="1"/>
            <rFont val="Calibri"/>
            <family val="2"/>
            <scheme val="minor"/>
          </rPr>
          <t>"¿Presenta Lesión medular?</t>
        </r>
        <r>
          <rPr>
            <sz val="11"/>
            <color theme="1"/>
            <rFont val="Calibri"/>
            <family val="2"/>
            <scheme val="minor"/>
          </rPr>
          <t xml:space="preserve">
debe seleccionar </t>
        </r>
        <r>
          <rPr>
            <b/>
            <sz val="11"/>
            <color theme="1"/>
            <rFont val="Calibri"/>
            <family val="2"/>
            <scheme val="minor"/>
          </rPr>
          <t xml:space="preserve">"Si", </t>
        </r>
        <r>
          <rPr>
            <sz val="11"/>
            <color theme="1"/>
            <rFont val="Calibri"/>
            <family val="2"/>
            <scheme val="minor"/>
          </rPr>
          <t xml:space="preserve"> 
Además seleccionar </t>
        </r>
        <r>
          <rPr>
            <b/>
            <sz val="11"/>
            <color theme="1"/>
            <rFont val="Calibri"/>
            <family val="2"/>
            <scheme val="minor"/>
          </rPr>
          <t>Ingreso</t>
        </r>
        <r>
          <rPr>
            <sz val="11"/>
            <color theme="1"/>
            <rFont val="Calibri"/>
            <family val="2"/>
            <scheme val="minor"/>
          </rPr>
          <t xml:space="preserve"> en el campo </t>
        </r>
        <r>
          <rPr>
            <b/>
            <sz val="11"/>
            <color theme="1"/>
            <rFont val="Calibri"/>
            <family val="2"/>
            <scheme val="minor"/>
          </rPr>
          <t xml:space="preserve">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t>
        </r>
      </text>
    </comment>
    <comment ref="A153" authorId="8"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Agregar documentos a una atención,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t>
        </r>
        <r>
          <rPr>
            <b/>
            <sz val="11"/>
            <color theme="1"/>
            <rFont val="Calibri"/>
            <family val="2"/>
            <scheme val="minor"/>
          </rPr>
          <t xml:space="preserve"> Neuromusculares agudas</t>
        </r>
        <r>
          <rPr>
            <sz val="11"/>
            <color theme="1"/>
            <rFont val="Calibri"/>
            <family val="2"/>
            <scheme val="minor"/>
          </rPr>
          <t xml:space="preserve">
En el campo </t>
        </r>
        <r>
          <rPr>
            <b/>
            <sz val="11"/>
            <color theme="1"/>
            <rFont val="Calibri"/>
            <family val="2"/>
            <scheme val="minor"/>
          </rPr>
          <t xml:space="preserve"> "¿Presenta Neuromusculares agudas?" </t>
        </r>
        <r>
          <rPr>
            <sz val="11"/>
            <color theme="1"/>
            <rFont val="Calibri"/>
            <family val="2"/>
            <scheme val="minor"/>
          </rPr>
          <t xml:space="preserve">
debe seleccionar</t>
        </r>
        <r>
          <rPr>
            <b/>
            <sz val="11"/>
            <color theme="1"/>
            <rFont val="Calibri"/>
            <family val="2"/>
            <scheme val="minor"/>
          </rPr>
          <t xml:space="preserve"> "Si",  </t>
        </r>
        <r>
          <rPr>
            <sz val="11"/>
            <color theme="1"/>
            <rFont val="Calibri"/>
            <family val="2"/>
            <scheme val="minor"/>
          </rPr>
          <t xml:space="preserve">
Además seleccionar </t>
        </r>
        <r>
          <rPr>
            <b/>
            <sz val="11"/>
            <color theme="1"/>
            <rFont val="Calibri"/>
            <family val="2"/>
            <scheme val="minor"/>
          </rPr>
          <t>Ingreso</t>
        </r>
        <r>
          <rPr>
            <sz val="11"/>
            <color theme="1"/>
            <rFont val="Calibri"/>
            <family val="2"/>
            <scheme val="minor"/>
          </rPr>
          <t xml:space="preserve"> en el campo </t>
        </r>
        <r>
          <rPr>
            <b/>
            <sz val="11"/>
            <color theme="1"/>
            <rFont val="Calibri"/>
            <family val="2"/>
            <scheme val="minor"/>
          </rPr>
          <t xml:space="preserve">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54" authorId="8"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t>
        </r>
        <r>
          <rPr>
            <b/>
            <sz val="11"/>
            <color theme="1"/>
            <rFont val="Calibri"/>
            <family val="2"/>
            <scheme val="minor"/>
          </rPr>
          <t xml:space="preserve"> Agregar documentos a una atención, </t>
        </r>
        <r>
          <rPr>
            <sz val="11"/>
            <color theme="1"/>
            <rFont val="Calibri"/>
            <family val="2"/>
            <scheme val="minor"/>
          </rPr>
          <t xml:space="preserve">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Neuromusculares crónicas</t>
        </r>
        <r>
          <rPr>
            <sz val="11"/>
            <color theme="1"/>
            <rFont val="Calibri"/>
            <family val="2"/>
            <scheme val="minor"/>
          </rPr>
          <t xml:space="preserve">
En el campo </t>
        </r>
        <r>
          <rPr>
            <b/>
            <sz val="11"/>
            <color theme="1"/>
            <rFont val="Calibri"/>
            <family val="2"/>
            <scheme val="minor"/>
          </rPr>
          <t xml:space="preserve"> "¿Presenta Neuromusculares crónicas? " </t>
        </r>
        <r>
          <rPr>
            <sz val="11"/>
            <color theme="1"/>
            <rFont val="Calibri"/>
            <family val="2"/>
            <scheme val="minor"/>
          </rPr>
          <t xml:space="preserve">
debe seleccionar</t>
        </r>
        <r>
          <rPr>
            <b/>
            <sz val="11"/>
            <color theme="1"/>
            <rFont val="Calibri"/>
            <family val="2"/>
            <scheme val="minor"/>
          </rPr>
          <t xml:space="preserve"> "Si",  </t>
        </r>
        <r>
          <rPr>
            <sz val="11"/>
            <color theme="1"/>
            <rFont val="Calibri"/>
            <family val="2"/>
            <scheme val="minor"/>
          </rPr>
          <t xml:space="preserve">
Además seleccionar </t>
        </r>
        <r>
          <rPr>
            <b/>
            <sz val="11"/>
            <color theme="1"/>
            <rFont val="Calibri"/>
            <family val="2"/>
            <scheme val="minor"/>
          </rPr>
          <t>Ingreso</t>
        </r>
        <r>
          <rPr>
            <sz val="11"/>
            <color theme="1"/>
            <rFont val="Calibri"/>
            <family val="2"/>
            <scheme val="minor"/>
          </rPr>
          <t xml:space="preserve"> en el campo </t>
        </r>
        <r>
          <rPr>
            <b/>
            <sz val="11"/>
            <color theme="1"/>
            <rFont val="Calibri"/>
            <family val="2"/>
            <scheme val="minor"/>
          </rPr>
          <t xml:space="preserve">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t>
        </r>
      </text>
    </comment>
    <comment ref="A155" authorId="8"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Disrafias espinales</t>
        </r>
        <r>
          <rPr>
            <sz val="11"/>
            <color theme="1"/>
            <rFont val="Calibri"/>
            <family val="2"/>
            <scheme val="minor"/>
          </rPr>
          <t xml:space="preserve">
En el campo </t>
        </r>
        <r>
          <rPr>
            <b/>
            <sz val="11"/>
            <color theme="1"/>
            <rFont val="Calibri"/>
            <family val="2"/>
            <scheme val="minor"/>
          </rPr>
          <t xml:space="preserve"> "¿Presenta Disrafias espinales? " </t>
        </r>
        <r>
          <rPr>
            <sz val="11"/>
            <color theme="1"/>
            <rFont val="Calibri"/>
            <family val="2"/>
            <scheme val="minor"/>
          </rPr>
          <t xml:space="preserve">
debe seleccionar </t>
        </r>
        <r>
          <rPr>
            <b/>
            <sz val="11"/>
            <color theme="1"/>
            <rFont val="Calibri"/>
            <family val="2"/>
            <scheme val="minor"/>
          </rPr>
          <t xml:space="preserve">"Si",  </t>
        </r>
        <r>
          <rPr>
            <sz val="11"/>
            <color theme="1"/>
            <rFont val="Calibri"/>
            <family val="2"/>
            <scheme val="minor"/>
          </rPr>
          <t xml:space="preserve">
Además seleccionar </t>
        </r>
        <r>
          <rPr>
            <b/>
            <sz val="11"/>
            <color theme="1"/>
            <rFont val="Calibri"/>
            <family val="2"/>
            <scheme val="minor"/>
          </rPr>
          <t>Ingreso</t>
        </r>
        <r>
          <rPr>
            <sz val="11"/>
            <color theme="1"/>
            <rFont val="Calibri"/>
            <family val="2"/>
            <scheme val="minor"/>
          </rPr>
          <t xml:space="preserve"> en el campo </t>
        </r>
        <r>
          <rPr>
            <b/>
            <sz val="11"/>
            <color theme="1"/>
            <rFont val="Calibri"/>
            <family val="2"/>
            <scheme val="minor"/>
          </rPr>
          <t xml:space="preserve">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t>
        </r>
      </text>
    </comment>
    <comment ref="A156" authorId="8"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Otras neurológicas</t>
        </r>
        <r>
          <rPr>
            <sz val="11"/>
            <color theme="1"/>
            <rFont val="Calibri"/>
            <family val="2"/>
            <scheme val="minor"/>
          </rPr>
          <t xml:space="preserve">
En el campo  </t>
        </r>
        <r>
          <rPr>
            <b/>
            <sz val="11"/>
            <color theme="1"/>
            <rFont val="Calibri"/>
            <family val="2"/>
            <scheme val="minor"/>
          </rPr>
          <t xml:space="preserve">"¿Presenta Otras neurológicas? " </t>
        </r>
        <r>
          <rPr>
            <sz val="11"/>
            <color theme="1"/>
            <rFont val="Calibri"/>
            <family val="2"/>
            <scheme val="minor"/>
          </rPr>
          <t xml:space="preserve">
debe seleccionar </t>
        </r>
        <r>
          <rPr>
            <b/>
            <sz val="11"/>
            <color theme="1"/>
            <rFont val="Calibri"/>
            <family val="2"/>
            <scheme val="minor"/>
          </rPr>
          <t xml:space="preserve">"Si", </t>
        </r>
        <r>
          <rPr>
            <sz val="11"/>
            <color theme="1"/>
            <rFont val="Calibri"/>
            <family val="2"/>
            <scheme val="minor"/>
          </rPr>
          <t xml:space="preserve"> 
Además seleccionar </t>
        </r>
        <r>
          <rPr>
            <b/>
            <sz val="11"/>
            <color theme="1"/>
            <rFont val="Calibri"/>
            <family val="2"/>
            <scheme val="minor"/>
          </rPr>
          <t>Ingreso</t>
        </r>
        <r>
          <rPr>
            <sz val="11"/>
            <color theme="1"/>
            <rFont val="Calibri"/>
            <family val="2"/>
            <scheme val="minor"/>
          </rPr>
          <t xml:space="preserve"> en el campo </t>
        </r>
        <r>
          <rPr>
            <b/>
            <sz val="11"/>
            <color theme="1"/>
            <rFont val="Calibri"/>
            <family val="2"/>
            <scheme val="minor"/>
          </rPr>
          <t xml:space="preserve">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57" authorId="8"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Trastornos del Neurodesarrollo</t>
        </r>
        <r>
          <rPr>
            <sz val="11"/>
            <color theme="1"/>
            <rFont val="Calibri"/>
            <family val="2"/>
            <scheme val="minor"/>
          </rPr>
          <t xml:space="preserve">
En el campo  </t>
        </r>
        <r>
          <rPr>
            <b/>
            <sz val="11"/>
            <color theme="1"/>
            <rFont val="Calibri"/>
            <family val="2"/>
            <scheme val="minor"/>
          </rPr>
          <t xml:space="preserve">"¿Presenta Trastornos del Neurodesarrollo? " </t>
        </r>
        <r>
          <rPr>
            <sz val="11"/>
            <color theme="1"/>
            <rFont val="Calibri"/>
            <family val="2"/>
            <scheme val="minor"/>
          </rPr>
          <t xml:space="preserve">
debe seleccionar</t>
        </r>
        <r>
          <rPr>
            <b/>
            <sz val="11"/>
            <color theme="1"/>
            <rFont val="Calibri"/>
            <family val="2"/>
            <scheme val="minor"/>
          </rPr>
          <t xml:space="preserve"> "Si",  </t>
        </r>
        <r>
          <rPr>
            <sz val="11"/>
            <color theme="1"/>
            <rFont val="Calibri"/>
            <family val="2"/>
            <scheme val="minor"/>
          </rPr>
          <t xml:space="preserve">
Además seleccionar </t>
        </r>
        <r>
          <rPr>
            <b/>
            <sz val="11"/>
            <color theme="1"/>
            <rFont val="Calibri"/>
            <family val="2"/>
            <scheme val="minor"/>
          </rPr>
          <t xml:space="preserve">Ingreso </t>
        </r>
        <r>
          <rPr>
            <sz val="11"/>
            <color theme="1"/>
            <rFont val="Calibri"/>
            <family val="2"/>
            <scheme val="minor"/>
          </rPr>
          <t>en el campo</t>
        </r>
        <r>
          <rPr>
            <b/>
            <sz val="11"/>
            <color theme="1"/>
            <rFont val="Calibri"/>
            <family val="2"/>
            <scheme val="minor"/>
          </rPr>
          <t xml:space="preserve"> 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Eloisa y Hospitales comunitarios.
</t>
        </r>
      </text>
    </comment>
    <comment ref="A158" authorId="8"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Parálisis cerebral</t>
        </r>
        <r>
          <rPr>
            <sz val="11"/>
            <color theme="1"/>
            <rFont val="Calibri"/>
            <family val="2"/>
            <scheme val="minor"/>
          </rPr>
          <t xml:space="preserve">
En el campo </t>
        </r>
        <r>
          <rPr>
            <b/>
            <sz val="11"/>
            <color theme="1"/>
            <rFont val="Calibri"/>
            <family val="2"/>
            <scheme val="minor"/>
          </rPr>
          <t xml:space="preserve"> "¿Presenta Parálisis cerebral? " </t>
        </r>
        <r>
          <rPr>
            <sz val="11"/>
            <color theme="1"/>
            <rFont val="Calibri"/>
            <family val="2"/>
            <scheme val="minor"/>
          </rPr>
          <t xml:space="preserve">
debe seleccionar </t>
        </r>
        <r>
          <rPr>
            <b/>
            <sz val="11"/>
            <color theme="1"/>
            <rFont val="Calibri"/>
            <family val="2"/>
            <scheme val="minor"/>
          </rPr>
          <t xml:space="preserve">"Si",  </t>
        </r>
        <r>
          <rPr>
            <sz val="11"/>
            <color theme="1"/>
            <rFont val="Calibri"/>
            <family val="2"/>
            <scheme val="minor"/>
          </rPr>
          <t xml:space="preserve">
Además seleccionar </t>
        </r>
        <r>
          <rPr>
            <b/>
            <sz val="11"/>
            <color theme="1"/>
            <rFont val="Calibri"/>
            <family val="2"/>
            <scheme val="minor"/>
          </rPr>
          <t>Ingreso</t>
        </r>
        <r>
          <rPr>
            <sz val="11"/>
            <color theme="1"/>
            <rFont val="Calibri"/>
            <family val="2"/>
            <scheme val="minor"/>
          </rPr>
          <t xml:space="preserve"> en el campo </t>
        </r>
        <r>
          <rPr>
            <b/>
            <sz val="11"/>
            <color theme="1"/>
            <rFont val="Calibri"/>
            <family val="2"/>
            <scheme val="minor"/>
          </rPr>
          <t xml:space="preserve">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t>
        </r>
      </text>
    </comment>
    <comment ref="A159" authorId="8"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Recien nacido de alto riesgo</t>
        </r>
        <r>
          <rPr>
            <sz val="11"/>
            <color theme="1"/>
            <rFont val="Calibri"/>
            <family val="2"/>
            <scheme val="minor"/>
          </rPr>
          <t xml:space="preserve">
En el campo  </t>
        </r>
        <r>
          <rPr>
            <b/>
            <sz val="11"/>
            <color theme="1"/>
            <rFont val="Calibri"/>
            <family val="2"/>
            <scheme val="minor"/>
          </rPr>
          <t xml:space="preserve">"¿Presenta Recién nacido de alto riesgo? " </t>
        </r>
        <r>
          <rPr>
            <sz val="11"/>
            <color theme="1"/>
            <rFont val="Calibri"/>
            <family val="2"/>
            <scheme val="minor"/>
          </rPr>
          <t xml:space="preserve">
debe seleccionar</t>
        </r>
        <r>
          <rPr>
            <b/>
            <sz val="11"/>
            <color theme="1"/>
            <rFont val="Calibri"/>
            <family val="2"/>
            <scheme val="minor"/>
          </rPr>
          <t xml:space="preserve"> "Si",  </t>
        </r>
        <r>
          <rPr>
            <sz val="11"/>
            <color theme="1"/>
            <rFont val="Calibri"/>
            <family val="2"/>
            <scheme val="minor"/>
          </rPr>
          <t xml:space="preserve">
Además seleccionar </t>
        </r>
        <r>
          <rPr>
            <b/>
            <sz val="11"/>
            <color theme="1"/>
            <rFont val="Calibri"/>
            <family val="2"/>
            <scheme val="minor"/>
          </rPr>
          <t xml:space="preserve">Ingreso </t>
        </r>
        <r>
          <rPr>
            <sz val="11"/>
            <color theme="1"/>
            <rFont val="Calibri"/>
            <family val="2"/>
            <scheme val="minor"/>
          </rPr>
          <t>en el campo</t>
        </r>
        <r>
          <rPr>
            <b/>
            <sz val="11"/>
            <color theme="1"/>
            <rFont val="Calibri"/>
            <family val="2"/>
            <scheme val="minor"/>
          </rPr>
          <t xml:space="preserve"> 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60" authorId="8"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 xml:space="preserve"> Formulario Control en Sala de Rehabilitación Física e Integral:</t>
        </r>
        <r>
          <rPr>
            <sz val="11"/>
            <color theme="1"/>
            <rFont val="Calibri"/>
            <family val="2"/>
            <scheme val="minor"/>
          </rPr>
          <t xml:space="preserve">
En el titulo </t>
        </r>
        <r>
          <rPr>
            <b/>
            <sz val="11"/>
            <color theme="1"/>
            <rFont val="Calibri"/>
            <family val="2"/>
            <scheme val="minor"/>
          </rPr>
          <t>Síndrome POST-UCI</t>
        </r>
        <r>
          <rPr>
            <sz val="11"/>
            <color theme="1"/>
            <rFont val="Calibri"/>
            <family val="2"/>
            <scheme val="minor"/>
          </rPr>
          <t xml:space="preserve">
En el campo </t>
        </r>
        <r>
          <rPr>
            <b/>
            <sz val="11"/>
            <color theme="1"/>
            <rFont val="Calibri"/>
            <family val="2"/>
            <scheme val="minor"/>
          </rPr>
          <t xml:space="preserve"> "¿Presenta Síndrome POST-UCI? " </t>
        </r>
        <r>
          <rPr>
            <sz val="11"/>
            <color theme="1"/>
            <rFont val="Calibri"/>
            <family val="2"/>
            <scheme val="minor"/>
          </rPr>
          <t xml:space="preserve">
debe seleccionar "Si",  
Además seleccionar </t>
        </r>
        <r>
          <rPr>
            <b/>
            <sz val="11"/>
            <color theme="1"/>
            <rFont val="Calibri"/>
            <family val="2"/>
            <scheme val="minor"/>
          </rPr>
          <t xml:space="preserve">Ingreso </t>
        </r>
        <r>
          <rPr>
            <sz val="11"/>
            <color theme="1"/>
            <rFont val="Calibri"/>
            <family val="2"/>
            <scheme val="minor"/>
          </rPr>
          <t xml:space="preserve">en el campo </t>
        </r>
        <r>
          <rPr>
            <b/>
            <sz val="11"/>
            <color theme="1"/>
            <rFont val="Calibri"/>
            <family val="2"/>
            <scheme val="minor"/>
          </rPr>
          <t xml:space="preserve">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Basicos"a
Tipo de Establecimiento
Hospitales Tipo 3 y 4.
</t>
        </r>
      </text>
    </comment>
    <comment ref="A161" authorId="8"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 xml:space="preserve">Agregar documentos a una atención, </t>
        </r>
        <r>
          <rPr>
            <sz val="11"/>
            <color theme="1"/>
            <rFont val="Calibri"/>
            <family val="2"/>
            <scheme val="minor"/>
          </rPr>
          <t xml:space="preserve">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Covid-19</t>
        </r>
        <r>
          <rPr>
            <sz val="11"/>
            <color theme="1"/>
            <rFont val="Calibri"/>
            <family val="2"/>
            <scheme val="minor"/>
          </rPr>
          <t xml:space="preserve">
En el campo </t>
        </r>
        <r>
          <rPr>
            <b/>
            <sz val="11"/>
            <color theme="1"/>
            <rFont val="Calibri"/>
            <family val="2"/>
            <scheme val="minor"/>
          </rPr>
          <t xml:space="preserve"> "¿Presenta Covid-19? " </t>
        </r>
        <r>
          <rPr>
            <sz val="11"/>
            <color theme="1"/>
            <rFont val="Calibri"/>
            <family val="2"/>
            <scheme val="minor"/>
          </rPr>
          <t xml:space="preserve">
debe seleccionar </t>
        </r>
        <r>
          <rPr>
            <b/>
            <sz val="11"/>
            <color theme="1"/>
            <rFont val="Calibri"/>
            <family val="2"/>
            <scheme val="minor"/>
          </rPr>
          <t xml:space="preserve">"Si",  </t>
        </r>
        <r>
          <rPr>
            <sz val="11"/>
            <color theme="1"/>
            <rFont val="Calibri"/>
            <family val="2"/>
            <scheme val="minor"/>
          </rPr>
          <t xml:space="preserve">
Además seleccionar </t>
        </r>
        <r>
          <rPr>
            <b/>
            <sz val="11"/>
            <color theme="1"/>
            <rFont val="Calibri"/>
            <family val="2"/>
            <scheme val="minor"/>
          </rPr>
          <t xml:space="preserve">Ingreso </t>
        </r>
        <r>
          <rPr>
            <sz val="11"/>
            <color theme="1"/>
            <rFont val="Calibri"/>
            <family val="2"/>
            <scheme val="minor"/>
          </rPr>
          <t xml:space="preserve">en el campo </t>
        </r>
        <r>
          <rPr>
            <b/>
            <sz val="11"/>
            <color theme="1"/>
            <rFont val="Calibri"/>
            <family val="2"/>
            <scheme val="minor"/>
          </rPr>
          <t xml:space="preserve">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62" authorId="8"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Enfermedades respiratorias</t>
        </r>
        <r>
          <rPr>
            <sz val="11"/>
            <color theme="1"/>
            <rFont val="Calibri"/>
            <family val="2"/>
            <scheme val="minor"/>
          </rPr>
          <t xml:space="preserve">
En el campo  </t>
        </r>
        <r>
          <rPr>
            <b/>
            <sz val="11"/>
            <color theme="1"/>
            <rFont val="Calibri"/>
            <family val="2"/>
            <scheme val="minor"/>
          </rPr>
          <t xml:space="preserve">"¿Presenta Enfermedades respiratorias? " </t>
        </r>
        <r>
          <rPr>
            <sz val="11"/>
            <color theme="1"/>
            <rFont val="Calibri"/>
            <family val="2"/>
            <scheme val="minor"/>
          </rPr>
          <t xml:space="preserve">
debe seleccionar </t>
        </r>
        <r>
          <rPr>
            <b/>
            <sz val="11"/>
            <color theme="1"/>
            <rFont val="Calibri"/>
            <family val="2"/>
            <scheme val="minor"/>
          </rPr>
          <t>"Si"</t>
        </r>
        <r>
          <rPr>
            <sz val="11"/>
            <color theme="1"/>
            <rFont val="Calibri"/>
            <family val="2"/>
            <scheme val="minor"/>
          </rPr>
          <t xml:space="preserve">,  
Además seleccionar </t>
        </r>
        <r>
          <rPr>
            <b/>
            <sz val="11"/>
            <color theme="1"/>
            <rFont val="Calibri"/>
            <family val="2"/>
            <scheme val="minor"/>
          </rPr>
          <t xml:space="preserve">Ingreso </t>
        </r>
        <r>
          <rPr>
            <sz val="11"/>
            <color theme="1"/>
            <rFont val="Calibri"/>
            <family val="2"/>
            <scheme val="minor"/>
          </rPr>
          <t>en el campo</t>
        </r>
        <r>
          <rPr>
            <b/>
            <sz val="11"/>
            <color theme="1"/>
            <rFont val="Calibri"/>
            <family val="2"/>
            <scheme val="minor"/>
          </rPr>
          <t xml:space="preserve"> 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63" authorId="8" shapeId="0">
      <text>
        <r>
          <rPr>
            <sz val="11"/>
            <color theme="1"/>
            <rFont val="Calibri"/>
            <family val="2"/>
            <scheme val="minor"/>
          </rPr>
          <t xml:space="preserve">Este dato aparecerá  luego de que en la atención  registrada en </t>
        </r>
        <r>
          <rPr>
            <b/>
            <sz val="11"/>
            <color theme="1"/>
            <rFont val="Calibri"/>
            <family val="2"/>
            <scheme val="minor"/>
          </rPr>
          <t xml:space="preserve">módulo Box, Pacientes Citados </t>
        </r>
        <r>
          <rPr>
            <sz val="11"/>
            <color theme="1"/>
            <rFont val="Calibri"/>
            <family val="2"/>
            <scheme val="minor"/>
          </rPr>
          <t xml:space="preserve">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Enfermedades Cardiacas</t>
        </r>
        <r>
          <rPr>
            <sz val="11"/>
            <color theme="1"/>
            <rFont val="Calibri"/>
            <family val="2"/>
            <scheme val="minor"/>
          </rPr>
          <t xml:space="preserve">
En el campo </t>
        </r>
        <r>
          <rPr>
            <b/>
            <sz val="11"/>
            <color theme="1"/>
            <rFont val="Calibri"/>
            <family val="2"/>
            <scheme val="minor"/>
          </rPr>
          <t xml:space="preserve"> "¿Presenta Enfermedades Cardiacas? " </t>
        </r>
        <r>
          <rPr>
            <sz val="11"/>
            <color theme="1"/>
            <rFont val="Calibri"/>
            <family val="2"/>
            <scheme val="minor"/>
          </rPr>
          <t xml:space="preserve">
debe seleccionar </t>
        </r>
        <r>
          <rPr>
            <b/>
            <sz val="11"/>
            <color theme="1"/>
            <rFont val="Calibri"/>
            <family val="2"/>
            <scheme val="minor"/>
          </rPr>
          <t xml:space="preserve">"Si", </t>
        </r>
        <r>
          <rPr>
            <sz val="11"/>
            <color theme="1"/>
            <rFont val="Calibri"/>
            <family val="2"/>
            <scheme val="minor"/>
          </rPr>
          <t xml:space="preserve"> 
Además seleccionar</t>
        </r>
        <r>
          <rPr>
            <b/>
            <sz val="11"/>
            <color theme="1"/>
            <rFont val="Calibri"/>
            <family val="2"/>
            <scheme val="minor"/>
          </rPr>
          <t xml:space="preserve"> Ingreso</t>
        </r>
        <r>
          <rPr>
            <sz val="11"/>
            <color theme="1"/>
            <rFont val="Calibri"/>
            <family val="2"/>
            <scheme val="minor"/>
          </rPr>
          <t xml:space="preserve"> en el campo </t>
        </r>
        <r>
          <rPr>
            <b/>
            <sz val="11"/>
            <color theme="1"/>
            <rFont val="Calibri"/>
            <family val="2"/>
            <scheme val="minor"/>
          </rPr>
          <t xml:space="preserve">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64" authorId="8" shapeId="0">
      <text>
        <r>
          <rPr>
            <sz val="11"/>
            <color theme="1"/>
            <rFont val="Calibri"/>
            <family val="2"/>
            <scheme val="minor"/>
          </rPr>
          <t xml:space="preserve">Este dato aparecerá  luego de que en la atención  registrada en </t>
        </r>
        <r>
          <rPr>
            <b/>
            <sz val="11"/>
            <color theme="1"/>
            <rFont val="Calibri"/>
            <family val="2"/>
            <scheme val="minor"/>
          </rPr>
          <t xml:space="preserve">módulo Box, Pacientes Citados </t>
        </r>
        <r>
          <rPr>
            <sz val="11"/>
            <color theme="1"/>
            <rFont val="Calibri"/>
            <family val="2"/>
            <scheme val="minor"/>
          </rPr>
          <t xml:space="preserve">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Dolor Musculoesquelético Crónico</t>
        </r>
        <r>
          <rPr>
            <sz val="11"/>
            <color theme="1"/>
            <rFont val="Calibri"/>
            <family val="2"/>
            <scheme val="minor"/>
          </rPr>
          <t xml:space="preserve">
En el campo  </t>
        </r>
        <r>
          <rPr>
            <b/>
            <sz val="11"/>
            <color theme="1"/>
            <rFont val="Calibri"/>
            <family val="2"/>
            <scheme val="minor"/>
          </rPr>
          <t xml:space="preserve">"¿Presenta Dolor Musculoesquelético crónico? " </t>
        </r>
        <r>
          <rPr>
            <sz val="11"/>
            <color theme="1"/>
            <rFont val="Calibri"/>
            <family val="2"/>
            <scheme val="minor"/>
          </rPr>
          <t xml:space="preserve">
debe seleccionar </t>
        </r>
        <r>
          <rPr>
            <b/>
            <sz val="11"/>
            <color theme="1"/>
            <rFont val="Calibri"/>
            <family val="2"/>
            <scheme val="minor"/>
          </rPr>
          <t xml:space="preserve">"Si",  </t>
        </r>
        <r>
          <rPr>
            <sz val="11"/>
            <color theme="1"/>
            <rFont val="Calibri"/>
            <family val="2"/>
            <scheme val="minor"/>
          </rPr>
          <t xml:space="preserve">
Además seleccionar </t>
        </r>
        <r>
          <rPr>
            <b/>
            <sz val="11"/>
            <color theme="1"/>
            <rFont val="Calibri"/>
            <family val="2"/>
            <scheme val="minor"/>
          </rPr>
          <t>Ingreso</t>
        </r>
        <r>
          <rPr>
            <sz val="11"/>
            <color theme="1"/>
            <rFont val="Calibri"/>
            <family val="2"/>
            <scheme val="minor"/>
          </rPr>
          <t xml:space="preserve"> en el campo</t>
        </r>
        <r>
          <rPr>
            <b/>
            <sz val="11"/>
            <color theme="1"/>
            <rFont val="Calibri"/>
            <family val="2"/>
            <scheme val="minor"/>
          </rPr>
          <t xml:space="preserve"> 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t>
        </r>
      </text>
    </comment>
    <comment ref="A165" authorId="8" shapeId="0">
      <text>
        <r>
          <rPr>
            <sz val="11"/>
            <color theme="1"/>
            <rFont val="Calibri"/>
            <family val="2"/>
            <scheme val="minor"/>
          </rPr>
          <t xml:space="preserve">Este dato aparecerá  luego de que en la atención  registrada en </t>
        </r>
        <r>
          <rPr>
            <b/>
            <sz val="11"/>
            <color theme="1"/>
            <rFont val="Calibri"/>
            <family val="2"/>
            <scheme val="minor"/>
          </rPr>
          <t xml:space="preserve">módulo Box, Pacientes Citados </t>
        </r>
        <r>
          <rPr>
            <sz val="11"/>
            <color theme="1"/>
            <rFont val="Calibri"/>
            <family val="2"/>
            <scheme val="minor"/>
          </rPr>
          <t>o desde</t>
        </r>
        <r>
          <rPr>
            <b/>
            <sz val="11"/>
            <color theme="1"/>
            <rFont val="Calibri"/>
            <family val="2"/>
            <scheme val="minor"/>
          </rPr>
          <t xml:space="preserve"> 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Artritis Reumatoidea</t>
        </r>
        <r>
          <rPr>
            <sz val="11"/>
            <color theme="1"/>
            <rFont val="Calibri"/>
            <family val="2"/>
            <scheme val="minor"/>
          </rPr>
          <t xml:space="preserve">
En el campo</t>
        </r>
        <r>
          <rPr>
            <b/>
            <sz val="11"/>
            <color theme="1"/>
            <rFont val="Calibri"/>
            <family val="2"/>
            <scheme val="minor"/>
          </rPr>
          <t xml:space="preserve">  "¿Presenta Artritis Reumatoidea? " </t>
        </r>
        <r>
          <rPr>
            <sz val="11"/>
            <color theme="1"/>
            <rFont val="Calibri"/>
            <family val="2"/>
            <scheme val="minor"/>
          </rPr>
          <t xml:space="preserve">
debe seleccionar</t>
        </r>
        <r>
          <rPr>
            <b/>
            <sz val="11"/>
            <color theme="1"/>
            <rFont val="Calibri"/>
            <family val="2"/>
            <scheme val="minor"/>
          </rPr>
          <t xml:space="preserve"> "Si", </t>
        </r>
        <r>
          <rPr>
            <sz val="11"/>
            <color theme="1"/>
            <rFont val="Calibri"/>
            <family val="2"/>
            <scheme val="minor"/>
          </rPr>
          <t xml:space="preserve"> 
Además seleccionar </t>
        </r>
        <r>
          <rPr>
            <b/>
            <sz val="11"/>
            <color theme="1"/>
            <rFont val="Calibri"/>
            <family val="2"/>
            <scheme val="minor"/>
          </rPr>
          <t>Ingreso</t>
        </r>
        <r>
          <rPr>
            <sz val="11"/>
            <color theme="1"/>
            <rFont val="Calibri"/>
            <family val="2"/>
            <scheme val="minor"/>
          </rPr>
          <t xml:space="preserve"> en el campo </t>
        </r>
        <r>
          <rPr>
            <b/>
            <sz val="11"/>
            <color theme="1"/>
            <rFont val="Calibri"/>
            <family val="2"/>
            <scheme val="minor"/>
          </rPr>
          <t xml:space="preserve">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66" authorId="8"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Otras Reumatológicas</t>
        </r>
        <r>
          <rPr>
            <sz val="11"/>
            <color theme="1"/>
            <rFont val="Calibri"/>
            <family val="2"/>
            <scheme val="minor"/>
          </rPr>
          <t xml:space="preserve">
En el campo  </t>
        </r>
        <r>
          <rPr>
            <b/>
            <sz val="11"/>
            <color theme="1"/>
            <rFont val="Calibri"/>
            <family val="2"/>
            <scheme val="minor"/>
          </rPr>
          <t xml:space="preserve">"¿Presenta Otras Reumatológicas? " </t>
        </r>
        <r>
          <rPr>
            <sz val="11"/>
            <color theme="1"/>
            <rFont val="Calibri"/>
            <family val="2"/>
            <scheme val="minor"/>
          </rPr>
          <t xml:space="preserve">
debe seleccionar</t>
        </r>
        <r>
          <rPr>
            <b/>
            <sz val="11"/>
            <color theme="1"/>
            <rFont val="Calibri"/>
            <family val="2"/>
            <scheme val="minor"/>
          </rPr>
          <t xml:space="preserve"> "Si",</t>
        </r>
        <r>
          <rPr>
            <sz val="11"/>
            <color theme="1"/>
            <rFont val="Calibri"/>
            <family val="2"/>
            <scheme val="minor"/>
          </rPr>
          <t xml:space="preserve">  
Además seleccionar </t>
        </r>
        <r>
          <rPr>
            <b/>
            <sz val="11"/>
            <color theme="1"/>
            <rFont val="Calibri"/>
            <family val="2"/>
            <scheme val="minor"/>
          </rPr>
          <t>Ingreso</t>
        </r>
        <r>
          <rPr>
            <sz val="11"/>
            <color theme="1"/>
            <rFont val="Calibri"/>
            <family val="2"/>
            <scheme val="minor"/>
          </rPr>
          <t xml:space="preserve"> en el campo </t>
        </r>
        <r>
          <rPr>
            <b/>
            <sz val="11"/>
            <color theme="1"/>
            <rFont val="Calibri"/>
            <family val="2"/>
            <scheme val="minor"/>
          </rPr>
          <t xml:space="preserve">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t>
        </r>
      </text>
    </comment>
    <comment ref="A167" authorId="8"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 xml:space="preserve"> Formulario Control en Sala de Rehabilitación Física e Integral:</t>
        </r>
        <r>
          <rPr>
            <sz val="11"/>
            <color theme="1"/>
            <rFont val="Calibri"/>
            <family val="2"/>
            <scheme val="minor"/>
          </rPr>
          <t xml:space="preserve">
En el titulo </t>
        </r>
        <r>
          <rPr>
            <b/>
            <sz val="11"/>
            <color theme="1"/>
            <rFont val="Calibri"/>
            <family val="2"/>
            <scheme val="minor"/>
          </rPr>
          <t xml:space="preserve">Traumatológicos </t>
        </r>
        <r>
          <rPr>
            <sz val="11"/>
            <color theme="1"/>
            <rFont val="Calibri"/>
            <family val="2"/>
            <scheme val="minor"/>
          </rPr>
          <t xml:space="preserve">
En el campo </t>
        </r>
        <r>
          <rPr>
            <b/>
            <sz val="11"/>
            <color theme="1"/>
            <rFont val="Calibri"/>
            <family val="2"/>
            <scheme val="minor"/>
          </rPr>
          <t xml:space="preserve"> "¿Presenta Traumatológicos? " </t>
        </r>
        <r>
          <rPr>
            <sz val="11"/>
            <color theme="1"/>
            <rFont val="Calibri"/>
            <family val="2"/>
            <scheme val="minor"/>
          </rPr>
          <t xml:space="preserve">
debe seleccionar </t>
        </r>
        <r>
          <rPr>
            <b/>
            <sz val="11"/>
            <color theme="1"/>
            <rFont val="Calibri"/>
            <family val="2"/>
            <scheme val="minor"/>
          </rPr>
          <t>"Si",</t>
        </r>
        <r>
          <rPr>
            <sz val="11"/>
            <color theme="1"/>
            <rFont val="Calibri"/>
            <family val="2"/>
            <scheme val="minor"/>
          </rPr>
          <t xml:space="preserve">  
Además seleccionar </t>
        </r>
        <r>
          <rPr>
            <b/>
            <sz val="11"/>
            <color theme="1"/>
            <rFont val="Calibri"/>
            <family val="2"/>
            <scheme val="minor"/>
          </rPr>
          <t>Ingreso</t>
        </r>
        <r>
          <rPr>
            <sz val="11"/>
            <color theme="1"/>
            <rFont val="Calibri"/>
            <family val="2"/>
            <scheme val="minor"/>
          </rPr>
          <t xml:space="preserve"> en el campo </t>
        </r>
        <r>
          <rPr>
            <b/>
            <sz val="11"/>
            <color theme="1"/>
            <rFont val="Calibri"/>
            <family val="2"/>
            <scheme val="minor"/>
          </rPr>
          <t>Estado</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68" authorId="8"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 xml:space="preserve"> Formulario Control en Sala de Rehabilitación Física e Integral:</t>
        </r>
        <r>
          <rPr>
            <sz val="11"/>
            <color theme="1"/>
            <rFont val="Calibri"/>
            <family val="2"/>
            <scheme val="minor"/>
          </rPr>
          <t xml:space="preserve">
En el titulo </t>
        </r>
        <r>
          <rPr>
            <b/>
            <sz val="11"/>
            <color theme="1"/>
            <rFont val="Calibri"/>
            <family val="2"/>
            <scheme val="minor"/>
          </rPr>
          <t xml:space="preserve">Otros Pre y Post Quirúrgicos </t>
        </r>
        <r>
          <rPr>
            <sz val="11"/>
            <color theme="1"/>
            <rFont val="Calibri"/>
            <family val="2"/>
            <scheme val="minor"/>
          </rPr>
          <t xml:space="preserve">
En el campo  </t>
        </r>
        <r>
          <rPr>
            <b/>
            <sz val="11"/>
            <color theme="1"/>
            <rFont val="Calibri"/>
            <family val="2"/>
            <scheme val="minor"/>
          </rPr>
          <t xml:space="preserve">"¿Presenta Otros Pre y Post Quirúrgicos? " </t>
        </r>
        <r>
          <rPr>
            <sz val="11"/>
            <color theme="1"/>
            <rFont val="Calibri"/>
            <family val="2"/>
            <scheme val="minor"/>
          </rPr>
          <t xml:space="preserve">
debe seleccionar </t>
        </r>
        <r>
          <rPr>
            <b/>
            <sz val="11"/>
            <color theme="1"/>
            <rFont val="Calibri"/>
            <family val="2"/>
            <scheme val="minor"/>
          </rPr>
          <t>"Si",</t>
        </r>
        <r>
          <rPr>
            <sz val="11"/>
            <color theme="1"/>
            <rFont val="Calibri"/>
            <family val="2"/>
            <scheme val="minor"/>
          </rPr>
          <t xml:space="preserve">  
Además selecciona</t>
        </r>
        <r>
          <rPr>
            <b/>
            <sz val="11"/>
            <color theme="1"/>
            <rFont val="Calibri"/>
            <family val="2"/>
            <scheme val="minor"/>
          </rPr>
          <t>r Ingreso</t>
        </r>
        <r>
          <rPr>
            <sz val="11"/>
            <color theme="1"/>
            <rFont val="Calibri"/>
            <family val="2"/>
            <scheme val="minor"/>
          </rPr>
          <t xml:space="preserve"> en el campo </t>
        </r>
        <r>
          <rPr>
            <b/>
            <sz val="11"/>
            <color theme="1"/>
            <rFont val="Calibri"/>
            <family val="2"/>
            <scheme val="minor"/>
          </rPr>
          <t xml:space="preserve">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t>
        </r>
      </text>
    </comment>
    <comment ref="A169" authorId="8"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 xml:space="preserve"> Formulario Control en Sala de Rehabilitación Física e Integral:</t>
        </r>
        <r>
          <rPr>
            <sz val="11"/>
            <color theme="1"/>
            <rFont val="Calibri"/>
            <family val="2"/>
            <scheme val="minor"/>
          </rPr>
          <t xml:space="preserve">
En el titulo </t>
        </r>
        <r>
          <rPr>
            <b/>
            <sz val="11"/>
            <color theme="1"/>
            <rFont val="Calibri"/>
            <family val="2"/>
            <scheme val="minor"/>
          </rPr>
          <t xml:space="preserve">Oncológicos </t>
        </r>
        <r>
          <rPr>
            <sz val="11"/>
            <color theme="1"/>
            <rFont val="Calibri"/>
            <family val="2"/>
            <scheme val="minor"/>
          </rPr>
          <t xml:space="preserve">
En el campo  </t>
        </r>
        <r>
          <rPr>
            <b/>
            <sz val="11"/>
            <color theme="1"/>
            <rFont val="Calibri"/>
            <family val="2"/>
            <scheme val="minor"/>
          </rPr>
          <t xml:space="preserve">"¿Presenta Oncológicos? " </t>
        </r>
        <r>
          <rPr>
            <sz val="11"/>
            <color theme="1"/>
            <rFont val="Calibri"/>
            <family val="2"/>
            <scheme val="minor"/>
          </rPr>
          <t xml:space="preserve">
debe seleccionar </t>
        </r>
        <r>
          <rPr>
            <b/>
            <sz val="11"/>
            <color theme="1"/>
            <rFont val="Calibri"/>
            <family val="2"/>
            <scheme val="minor"/>
          </rPr>
          <t xml:space="preserve">"Si",  </t>
        </r>
        <r>
          <rPr>
            <sz val="11"/>
            <color theme="1"/>
            <rFont val="Calibri"/>
            <family val="2"/>
            <scheme val="minor"/>
          </rPr>
          <t xml:space="preserve">
Además seleccionar </t>
        </r>
        <r>
          <rPr>
            <b/>
            <sz val="11"/>
            <color theme="1"/>
            <rFont val="Calibri"/>
            <family val="2"/>
            <scheme val="minor"/>
          </rPr>
          <t>Ingreso</t>
        </r>
        <r>
          <rPr>
            <sz val="11"/>
            <color theme="1"/>
            <rFont val="Calibri"/>
            <family val="2"/>
            <scheme val="minor"/>
          </rPr>
          <t xml:space="preserve"> en el campo </t>
        </r>
        <r>
          <rPr>
            <b/>
            <sz val="11"/>
            <color theme="1"/>
            <rFont val="Calibri"/>
            <family val="2"/>
            <scheme val="minor"/>
          </rPr>
          <t xml:space="preserve">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70" authorId="8"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Genitourinarias</t>
        </r>
        <r>
          <rPr>
            <sz val="11"/>
            <color theme="1"/>
            <rFont val="Calibri"/>
            <family val="2"/>
            <scheme val="minor"/>
          </rPr>
          <t xml:space="preserve">
En el campo  </t>
        </r>
        <r>
          <rPr>
            <b/>
            <sz val="11"/>
            <color theme="1"/>
            <rFont val="Calibri"/>
            <family val="2"/>
            <scheme val="minor"/>
          </rPr>
          <t xml:space="preserve">"¿Presenta Genitourinarias? " </t>
        </r>
        <r>
          <rPr>
            <sz val="11"/>
            <color theme="1"/>
            <rFont val="Calibri"/>
            <family val="2"/>
            <scheme val="minor"/>
          </rPr>
          <t xml:space="preserve">
debe seleccionar </t>
        </r>
        <r>
          <rPr>
            <b/>
            <sz val="11"/>
            <color theme="1"/>
            <rFont val="Calibri"/>
            <family val="2"/>
            <scheme val="minor"/>
          </rPr>
          <t xml:space="preserve">"Si",  </t>
        </r>
        <r>
          <rPr>
            <sz val="11"/>
            <color theme="1"/>
            <rFont val="Calibri"/>
            <family val="2"/>
            <scheme val="minor"/>
          </rPr>
          <t xml:space="preserve">
Además seleccionar </t>
        </r>
        <r>
          <rPr>
            <b/>
            <sz val="11"/>
            <color theme="1"/>
            <rFont val="Calibri"/>
            <family val="2"/>
            <scheme val="minor"/>
          </rPr>
          <t>Ingreso</t>
        </r>
        <r>
          <rPr>
            <sz val="11"/>
            <color theme="1"/>
            <rFont val="Calibri"/>
            <family val="2"/>
            <scheme val="minor"/>
          </rPr>
          <t xml:space="preserve"> en el campo </t>
        </r>
        <r>
          <rPr>
            <b/>
            <sz val="11"/>
            <color theme="1"/>
            <rFont val="Calibri"/>
            <family val="2"/>
            <scheme val="minor"/>
          </rPr>
          <t>Estado</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71" authorId="8"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t>
        </r>
        <r>
          <rPr>
            <b/>
            <sz val="11"/>
            <color theme="1"/>
            <rFont val="Calibri"/>
            <family val="2"/>
            <scheme val="minor"/>
          </rPr>
          <t xml:space="preserve"> 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 xml:space="preserve">Amputación </t>
        </r>
        <r>
          <rPr>
            <sz val="11"/>
            <color theme="1"/>
            <rFont val="Calibri"/>
            <family val="2"/>
            <scheme val="minor"/>
          </rPr>
          <t xml:space="preserve">
En el campo  </t>
        </r>
        <r>
          <rPr>
            <b/>
            <sz val="11"/>
            <color theme="1"/>
            <rFont val="Calibri"/>
            <family val="2"/>
            <scheme val="minor"/>
          </rPr>
          <t xml:space="preserve">"¿Presenta Amputación? " </t>
        </r>
        <r>
          <rPr>
            <sz val="11"/>
            <color theme="1"/>
            <rFont val="Calibri"/>
            <family val="2"/>
            <scheme val="minor"/>
          </rPr>
          <t xml:space="preserve">
debe seleccionar</t>
        </r>
        <r>
          <rPr>
            <b/>
            <sz val="11"/>
            <color theme="1"/>
            <rFont val="Calibri"/>
            <family val="2"/>
            <scheme val="minor"/>
          </rPr>
          <t xml:space="preserve"> "Si"</t>
        </r>
        <r>
          <rPr>
            <sz val="11"/>
            <color theme="1"/>
            <rFont val="Calibri"/>
            <family val="2"/>
            <scheme val="minor"/>
          </rPr>
          <t xml:space="preserve">,  
Además seleccionar </t>
        </r>
        <r>
          <rPr>
            <b/>
            <sz val="11"/>
            <color theme="1"/>
            <rFont val="Calibri"/>
            <family val="2"/>
            <scheme val="minor"/>
          </rPr>
          <t xml:space="preserve">Ingreso </t>
        </r>
        <r>
          <rPr>
            <sz val="11"/>
            <color theme="1"/>
            <rFont val="Calibri"/>
            <family val="2"/>
            <scheme val="minor"/>
          </rPr>
          <t xml:space="preserve">en el campo </t>
        </r>
        <r>
          <rPr>
            <b/>
            <sz val="11"/>
            <color theme="1"/>
            <rFont val="Calibri"/>
            <family val="2"/>
            <scheme val="minor"/>
          </rPr>
          <t>Estado</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72" authorId="8" shapeId="0">
      <text>
        <r>
          <rPr>
            <sz val="11"/>
            <color theme="1"/>
            <rFont val="Calibri"/>
            <family val="2"/>
            <scheme val="minor"/>
          </rPr>
          <t xml:space="preserve">Este dato aparecerá  luego de que en la atención  registrada en </t>
        </r>
        <r>
          <rPr>
            <b/>
            <sz val="11"/>
            <color theme="1"/>
            <rFont val="Calibri"/>
            <family val="2"/>
            <scheme val="minor"/>
          </rPr>
          <t xml:space="preserve">módulo Box, Pacientes Citados </t>
        </r>
        <r>
          <rPr>
            <sz val="11"/>
            <color theme="1"/>
            <rFont val="Calibri"/>
            <family val="2"/>
            <scheme val="minor"/>
          </rPr>
          <t xml:space="preserve">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Quemados</t>
        </r>
        <r>
          <rPr>
            <sz val="11"/>
            <color theme="1"/>
            <rFont val="Calibri"/>
            <family val="2"/>
            <scheme val="minor"/>
          </rPr>
          <t xml:space="preserve">
En el campo </t>
        </r>
        <r>
          <rPr>
            <b/>
            <sz val="11"/>
            <color theme="1"/>
            <rFont val="Calibri"/>
            <family val="2"/>
            <scheme val="minor"/>
          </rPr>
          <t xml:space="preserve"> "¿Presenta Quemados? " </t>
        </r>
        <r>
          <rPr>
            <sz val="11"/>
            <color theme="1"/>
            <rFont val="Calibri"/>
            <family val="2"/>
            <scheme val="minor"/>
          </rPr>
          <t xml:space="preserve">
debe seleccionar </t>
        </r>
        <r>
          <rPr>
            <b/>
            <sz val="11"/>
            <color theme="1"/>
            <rFont val="Calibri"/>
            <family val="2"/>
            <scheme val="minor"/>
          </rPr>
          <t>"Si",</t>
        </r>
        <r>
          <rPr>
            <sz val="11"/>
            <color theme="1"/>
            <rFont val="Calibri"/>
            <family val="2"/>
            <scheme val="minor"/>
          </rPr>
          <t xml:space="preserve">  
Además seleccionar Ingreso en el campo </t>
        </r>
        <r>
          <rPr>
            <b/>
            <sz val="11"/>
            <color theme="1"/>
            <rFont val="Calibri"/>
            <family val="2"/>
            <scheme val="minor"/>
          </rPr>
          <t xml:space="preserve">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73" authorId="8"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t>
        </r>
        <r>
          <rPr>
            <b/>
            <sz val="11"/>
            <color theme="1"/>
            <rFont val="Calibri"/>
            <family val="2"/>
            <scheme val="minor"/>
          </rPr>
          <t xml:space="preserve"> Sensoriales Auditivos</t>
        </r>
        <r>
          <rPr>
            <sz val="11"/>
            <color theme="1"/>
            <rFont val="Calibri"/>
            <family val="2"/>
            <scheme val="minor"/>
          </rPr>
          <t xml:space="preserve">
En el campo  </t>
        </r>
        <r>
          <rPr>
            <b/>
            <sz val="11"/>
            <color theme="1"/>
            <rFont val="Calibri"/>
            <family val="2"/>
            <scheme val="minor"/>
          </rPr>
          <t xml:space="preserve">"¿Presenta Sensoriales auditivos? " </t>
        </r>
        <r>
          <rPr>
            <sz val="11"/>
            <color theme="1"/>
            <rFont val="Calibri"/>
            <family val="2"/>
            <scheme val="minor"/>
          </rPr>
          <t xml:space="preserve">
debe seleccionar</t>
        </r>
        <r>
          <rPr>
            <b/>
            <sz val="11"/>
            <color theme="1"/>
            <rFont val="Calibri"/>
            <family val="2"/>
            <scheme val="minor"/>
          </rPr>
          <t xml:space="preserve"> "Si"</t>
        </r>
        <r>
          <rPr>
            <sz val="11"/>
            <color theme="1"/>
            <rFont val="Calibri"/>
            <family val="2"/>
            <scheme val="minor"/>
          </rPr>
          <t xml:space="preserve">,  
Además seleccionar Ingreso en el campo </t>
        </r>
        <r>
          <rPr>
            <b/>
            <sz val="11"/>
            <color theme="1"/>
            <rFont val="Calibri"/>
            <family val="2"/>
            <scheme val="minor"/>
          </rPr>
          <t>Estado,</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74" authorId="8"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 xml:space="preserve">Agregar documentos a una atención, </t>
        </r>
        <r>
          <rPr>
            <sz val="11"/>
            <color theme="1"/>
            <rFont val="Calibri"/>
            <family val="2"/>
            <scheme val="minor"/>
          </rPr>
          <t xml:space="preserve">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t>
        </r>
        <r>
          <rPr>
            <b/>
            <sz val="11"/>
            <color theme="1"/>
            <rFont val="Calibri"/>
            <family val="2"/>
            <scheme val="minor"/>
          </rPr>
          <t xml:space="preserve"> Sensoriales Visuales</t>
        </r>
        <r>
          <rPr>
            <sz val="11"/>
            <color theme="1"/>
            <rFont val="Calibri"/>
            <family val="2"/>
            <scheme val="minor"/>
          </rPr>
          <t xml:space="preserve">
En el campo  </t>
        </r>
        <r>
          <rPr>
            <b/>
            <sz val="11"/>
            <color theme="1"/>
            <rFont val="Calibri"/>
            <family val="2"/>
            <scheme val="minor"/>
          </rPr>
          <t xml:space="preserve">"¿Presenta Sensoriales Visuales? " </t>
        </r>
        <r>
          <rPr>
            <sz val="11"/>
            <color theme="1"/>
            <rFont val="Calibri"/>
            <family val="2"/>
            <scheme val="minor"/>
          </rPr>
          <t xml:space="preserve">
debe seleccionar</t>
        </r>
        <r>
          <rPr>
            <b/>
            <sz val="11"/>
            <color theme="1"/>
            <rFont val="Calibri"/>
            <family val="2"/>
            <scheme val="minor"/>
          </rPr>
          <t xml:space="preserve"> "Si"</t>
        </r>
        <r>
          <rPr>
            <sz val="11"/>
            <color theme="1"/>
            <rFont val="Calibri"/>
            <family val="2"/>
            <scheme val="minor"/>
          </rPr>
          <t>,  
Además seleccionar Ingreso en el campo</t>
        </r>
        <r>
          <rPr>
            <b/>
            <sz val="11"/>
            <color theme="1"/>
            <rFont val="Calibri"/>
            <family val="2"/>
            <scheme val="minor"/>
          </rPr>
          <t xml:space="preserve"> Estado</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75" authorId="8"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 xml:space="preserve">Agregar documentos a una atención, </t>
        </r>
        <r>
          <rPr>
            <sz val="11"/>
            <color theme="1"/>
            <rFont val="Calibri"/>
            <family val="2"/>
            <scheme val="minor"/>
          </rPr>
          <t xml:space="preserve">el profesional registre lo siguiente:
En el </t>
        </r>
        <r>
          <rPr>
            <b/>
            <sz val="11"/>
            <color theme="1"/>
            <rFont val="Calibri"/>
            <family val="2"/>
            <scheme val="minor"/>
          </rPr>
          <t xml:space="preserve"> Formulario Control en Sala de Rehabilitación Física e Integral:</t>
        </r>
        <r>
          <rPr>
            <sz val="11"/>
            <color theme="1"/>
            <rFont val="Calibri"/>
            <family val="2"/>
            <scheme val="minor"/>
          </rPr>
          <t xml:space="preserve">
En el titulo </t>
        </r>
        <r>
          <rPr>
            <b/>
            <sz val="11"/>
            <color theme="1"/>
            <rFont val="Calibri"/>
            <family val="2"/>
            <scheme val="minor"/>
          </rPr>
          <t>Trastorno Espectro Autista</t>
        </r>
        <r>
          <rPr>
            <sz val="11"/>
            <color theme="1"/>
            <rFont val="Calibri"/>
            <family val="2"/>
            <scheme val="minor"/>
          </rPr>
          <t xml:space="preserve">
En el campo  </t>
        </r>
        <r>
          <rPr>
            <b/>
            <sz val="11"/>
            <color theme="1"/>
            <rFont val="Calibri"/>
            <family val="2"/>
            <scheme val="minor"/>
          </rPr>
          <t xml:space="preserve">"¿Presenta Espectro Autista? " </t>
        </r>
        <r>
          <rPr>
            <sz val="11"/>
            <color theme="1"/>
            <rFont val="Calibri"/>
            <family val="2"/>
            <scheme val="minor"/>
          </rPr>
          <t xml:space="preserve">
debe seleccionar </t>
        </r>
        <r>
          <rPr>
            <b/>
            <sz val="11"/>
            <color theme="1"/>
            <rFont val="Calibri"/>
            <family val="2"/>
            <scheme val="minor"/>
          </rPr>
          <t xml:space="preserve">"Si", </t>
        </r>
        <r>
          <rPr>
            <sz val="11"/>
            <color theme="1"/>
            <rFont val="Calibri"/>
            <family val="2"/>
            <scheme val="minor"/>
          </rPr>
          <t xml:space="preserve"> 
Además seleccionar Ingreso en el campo </t>
        </r>
        <r>
          <rPr>
            <b/>
            <sz val="11"/>
            <color theme="1"/>
            <rFont val="Calibri"/>
            <family val="2"/>
            <scheme val="minor"/>
          </rPr>
          <t>Estado,</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76" authorId="0" shapeId="0">
      <text>
        <r>
          <rPr>
            <sz val="9"/>
            <color indexed="81"/>
            <rFont val="Tahoma"/>
            <family val="2"/>
          </rPr>
          <t xml:space="preserve">Este dato aparecerá  luego de que en la atención  </t>
        </r>
        <r>
          <rPr>
            <b/>
            <sz val="9"/>
            <color indexed="81"/>
            <rFont val="Tahoma"/>
            <family val="2"/>
          </rPr>
          <t>registrada en módulo Box, Pacientes Citados</t>
        </r>
        <r>
          <rPr>
            <sz val="9"/>
            <color indexed="81"/>
            <rFont val="Tahoma"/>
            <family val="2"/>
          </rPr>
          <t xml:space="preserve"> o desde </t>
        </r>
        <r>
          <rPr>
            <b/>
            <sz val="9"/>
            <color indexed="81"/>
            <rFont val="Tahoma"/>
            <family val="2"/>
          </rPr>
          <t>Agregar documentos a una atención</t>
        </r>
        <r>
          <rPr>
            <sz val="9"/>
            <color indexed="81"/>
            <rFont val="Tahoma"/>
            <family val="2"/>
          </rPr>
          <t xml:space="preserve">, el profesional registre lo siguiente:
En el  </t>
        </r>
        <r>
          <rPr>
            <b/>
            <sz val="9"/>
            <color indexed="81"/>
            <rFont val="Tahoma"/>
            <family val="2"/>
          </rPr>
          <t>Formulario Control en Sala de Rehabilitación Física e Integral:</t>
        </r>
        <r>
          <rPr>
            <sz val="9"/>
            <color indexed="81"/>
            <rFont val="Tahoma"/>
            <family val="2"/>
          </rPr>
          <t xml:space="preserve">
En el campo </t>
        </r>
        <r>
          <rPr>
            <b/>
            <sz val="9"/>
            <color indexed="81"/>
            <rFont val="Tahoma"/>
            <family val="2"/>
          </rPr>
          <t xml:space="preserve"> "¿Otros problemas de compromiso físico?"</t>
        </r>
        <r>
          <rPr>
            <sz val="9"/>
            <color indexed="81"/>
            <rFont val="Tahoma"/>
            <family val="2"/>
          </rPr>
          <t xml:space="preserve"> 
debe seleccionar </t>
        </r>
        <r>
          <rPr>
            <b/>
            <sz val="9"/>
            <color indexed="81"/>
            <rFont val="Tahoma"/>
            <family val="2"/>
          </rPr>
          <t>"Si"</t>
        </r>
        <r>
          <rPr>
            <sz val="9"/>
            <color indexed="81"/>
            <rFont val="Tahoma"/>
            <family val="2"/>
          </rPr>
          <t>,  
tener registrado</t>
        </r>
        <r>
          <rPr>
            <b/>
            <sz val="9"/>
            <color indexed="81"/>
            <rFont val="Tahoma"/>
            <family val="2"/>
          </rPr>
          <t xml:space="preserve"> Ingreso </t>
        </r>
        <r>
          <rPr>
            <sz val="9"/>
            <color indexed="81"/>
            <rFont val="Tahoma"/>
            <family val="2"/>
          </rPr>
          <t>en el campo estado,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Cesfam,Cgu,Cgr,Crs,Cdt,Psr,Cosam, Cecosf y Hospitales comunitarios.</t>
        </r>
      </text>
    </comment>
    <comment ref="A177" authorId="0" shapeId="0">
      <text>
        <r>
          <rPr>
            <sz val="9"/>
            <color indexed="81"/>
            <rFont val="Tahoma"/>
            <family val="2"/>
          </rPr>
          <t xml:space="preserve">Este dato aparecerá  luego de que en la atención  registrada en </t>
        </r>
        <r>
          <rPr>
            <b/>
            <sz val="9"/>
            <color indexed="81"/>
            <rFont val="Tahoma"/>
            <family val="2"/>
          </rPr>
          <t>módulo Box, Pacientes Citados</t>
        </r>
        <r>
          <rPr>
            <sz val="9"/>
            <color indexed="81"/>
            <rFont val="Tahoma"/>
            <family val="2"/>
          </rPr>
          <t xml:space="preserve"> o desde </t>
        </r>
        <r>
          <rPr>
            <b/>
            <sz val="9"/>
            <color indexed="81"/>
            <rFont val="Tahoma"/>
            <family val="2"/>
          </rPr>
          <t>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la patologia correspondiente marcar   </t>
        </r>
        <r>
          <rPr>
            <b/>
            <sz val="9"/>
            <color indexed="81"/>
            <rFont val="Tahoma"/>
            <family val="2"/>
          </rPr>
          <t>"Egreso por alta", o Egreso por abandono, o Egreso por Fallecimiento, o Egreso por ACV Referido a APS, o Egreso por otros motivos</t>
        </r>
        <r>
          <rPr>
            <sz val="9"/>
            <color indexed="81"/>
            <rFont val="Tahoma"/>
            <family val="2"/>
          </rPr>
          <t xml:space="preserve">
y
haber seleccionado en la Sección </t>
        </r>
        <r>
          <rPr>
            <b/>
            <sz val="9"/>
            <color indexed="81"/>
            <rFont val="Tahoma"/>
            <family val="2"/>
          </rPr>
          <t>"Tipos de Atenciones Nivel Secundaria y Terciario"</t>
        </r>
        <r>
          <rPr>
            <sz val="9"/>
            <color indexed="81"/>
            <rFont val="Tahoma"/>
            <family val="2"/>
          </rPr>
          <t xml:space="preserve"> y seleccionar el </t>
        </r>
        <r>
          <rPr>
            <b/>
            <sz val="9"/>
            <color indexed="81"/>
            <rFont val="Tahoma"/>
            <family val="2"/>
          </rPr>
          <t>"Tipo de Atención"</t>
        </r>
        <r>
          <rPr>
            <sz val="9"/>
            <color indexed="81"/>
            <rFont val="Tahoma"/>
            <family val="2"/>
          </rPr>
          <t xml:space="preserve"> que corresponda
Tipo de Establecimiento
Cesfam,Cgu,Cgr,Crs,Cdt,Psr,Cosam, Cecosf y Hospitales comunitarios.
</t>
        </r>
      </text>
    </comment>
    <comment ref="A178" authorId="0"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la patología correspondiente marcar  </t>
        </r>
        <r>
          <rPr>
            <b/>
            <sz val="11"/>
            <color theme="1"/>
            <rFont val="Calibri"/>
            <family val="2"/>
            <scheme val="minor"/>
          </rPr>
          <t>"Egreso por Alta"</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79" authorId="0"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la patologia correspondiente marcar  </t>
        </r>
        <r>
          <rPr>
            <b/>
            <sz val="11"/>
            <color theme="1"/>
            <rFont val="Calibri"/>
            <family val="2"/>
            <scheme val="minor"/>
          </rPr>
          <t>"Egreso por Abandono"</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80" authorId="0"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la patologia correspondiente marcar </t>
        </r>
        <r>
          <rPr>
            <b/>
            <sz val="11"/>
            <color theme="1"/>
            <rFont val="Calibri"/>
            <family val="2"/>
            <scheme val="minor"/>
          </rPr>
          <t xml:space="preserve"> "Egreso por Fallecimiento"</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81" authorId="0"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 xml:space="preserve"> Formulario Control en Sala de Rehabilitación Física e Integral:</t>
        </r>
        <r>
          <rPr>
            <sz val="11"/>
            <color theme="1"/>
            <rFont val="Calibri"/>
            <family val="2"/>
            <scheme val="minor"/>
          </rPr>
          <t xml:space="preserve">
En la patologia correspondiente marcar  </t>
        </r>
        <r>
          <rPr>
            <b/>
            <sz val="11"/>
            <color theme="1"/>
            <rFont val="Calibri"/>
            <family val="2"/>
            <scheme val="minor"/>
          </rPr>
          <t>"Egreso por ACV Referido a APS"</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t>
        </r>
      </text>
    </comment>
    <comment ref="A182" authorId="0" shapeId="0">
      <text>
        <r>
          <rPr>
            <sz val="11"/>
            <color theme="1"/>
            <rFont val="Calibri"/>
            <family val="2"/>
            <scheme val="minor"/>
          </rPr>
          <t>Este dato aparecerá  luego de que en la atención  registrada en</t>
        </r>
        <r>
          <rPr>
            <b/>
            <sz val="11"/>
            <color theme="1"/>
            <rFont val="Calibri"/>
            <family val="2"/>
            <scheme val="minor"/>
          </rPr>
          <t xml:space="preserve"> 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la patología correspondiente marcar </t>
        </r>
        <r>
          <rPr>
            <b/>
            <sz val="11"/>
            <color theme="1"/>
            <rFont val="Calibri"/>
            <family val="2"/>
            <scheme val="minor"/>
          </rPr>
          <t>"Egreso por Otras Causas"</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87" authorId="0" shapeId="0">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t>
        </r>
        <r>
          <rPr>
            <b/>
            <sz val="11"/>
            <color theme="1"/>
            <rFont val="Calibri"/>
            <family val="2"/>
            <scheme val="minor"/>
          </rPr>
          <t xml:space="preserve"> módulo Box, Pacientes Citados,</t>
        </r>
        <r>
          <rPr>
            <sz val="11"/>
            <color theme="1"/>
            <rFont val="Calibri"/>
            <family val="2"/>
            <scheme val="minor"/>
          </rPr>
          <t xml:space="preserve"> el</t>
        </r>
        <r>
          <rPr>
            <b/>
            <sz val="11"/>
            <color theme="1"/>
            <rFont val="Calibri"/>
            <family val="2"/>
            <scheme val="minor"/>
          </rPr>
          <t xml:space="preserve"> Kinesiólogo</t>
        </r>
        <r>
          <rPr>
            <sz val="11"/>
            <color theme="1"/>
            <rFont val="Calibri"/>
            <family val="2"/>
            <scheme val="minor"/>
          </rPr>
          <t xml:space="preserve"> Registre la actividad:
</t>
        </r>
        <r>
          <rPr>
            <b/>
            <sz val="11"/>
            <color theme="1"/>
            <rFont val="Calibri"/>
            <family val="2"/>
            <scheme val="minor"/>
          </rPr>
          <t>Evaluación Inicial</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t>
        </r>
        <r>
          <rPr>
            <b/>
            <sz val="11"/>
            <color theme="1"/>
            <rFont val="Calibri"/>
            <family val="2"/>
            <scheme val="minor"/>
          </rPr>
          <t xml:space="preserve">
</t>
        </r>
        <r>
          <rPr>
            <sz val="11"/>
            <color theme="1"/>
            <rFont val="Calibri"/>
            <family val="2"/>
            <scheme val="minor"/>
          </rPr>
          <t xml:space="preserve">
Hospitales Tipo 3 y 4.
</t>
        </r>
      </text>
    </comment>
    <comment ref="A188" authorId="0" shapeId="0">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t>
        </r>
        <r>
          <rPr>
            <b/>
            <sz val="11"/>
            <color theme="1"/>
            <rFont val="Calibri"/>
            <family val="2"/>
            <scheme val="minor"/>
          </rPr>
          <t xml:space="preserve">Terapeuta Ocupacional </t>
        </r>
        <r>
          <rPr>
            <sz val="11"/>
            <color theme="1"/>
            <rFont val="Calibri"/>
            <family val="2"/>
            <scheme val="minor"/>
          </rPr>
          <t xml:space="preserve">Registre la actividad:
</t>
        </r>
        <r>
          <rPr>
            <b/>
            <sz val="11"/>
            <color theme="1"/>
            <rFont val="Calibri"/>
            <family val="2"/>
            <scheme val="minor"/>
          </rPr>
          <t>Evaluación Inicial</t>
        </r>
        <r>
          <rPr>
            <sz val="11"/>
            <color theme="1"/>
            <rFont val="Calibri"/>
            <family val="2"/>
            <scheme val="minor"/>
          </rPr>
          <t xml:space="preserve">
y 
En el </t>
        </r>
        <r>
          <rPr>
            <b/>
            <sz val="11"/>
            <color theme="1"/>
            <rFont val="Calibri"/>
            <family val="2"/>
            <scheme val="minor"/>
          </rPr>
          <t xml:space="preserve">Formulario Control en Sala de Rehabilitacion Fisica e Integral, </t>
        </r>
        <r>
          <rPr>
            <sz val="11"/>
            <color theme="1"/>
            <rFont val="Calibri"/>
            <family val="2"/>
            <scheme val="minor"/>
          </rPr>
          <t xml:space="preserve">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89" authorId="0" shapeId="0">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t>
        </r>
        <r>
          <rPr>
            <b/>
            <sz val="11"/>
            <color theme="1"/>
            <rFont val="Calibri"/>
            <family val="2"/>
            <scheme val="minor"/>
          </rPr>
          <t>Fonoaudiólogo</t>
        </r>
        <r>
          <rPr>
            <sz val="11"/>
            <color theme="1"/>
            <rFont val="Calibri"/>
            <family val="2"/>
            <scheme val="minor"/>
          </rPr>
          <t xml:space="preserve"> Registre la actividad:
</t>
        </r>
        <r>
          <rPr>
            <b/>
            <sz val="11"/>
            <color theme="1"/>
            <rFont val="Calibri"/>
            <family val="2"/>
            <scheme val="minor"/>
          </rPr>
          <t>Evaluación Inicial</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90" authorId="0" shapeId="0">
      <text>
        <r>
          <rPr>
            <sz val="11"/>
            <color theme="1"/>
            <rFont val="Calibri"/>
            <family val="2"/>
            <scheme val="minor"/>
          </rPr>
          <t xml:space="preserve">Este dato aparecerá  luego de que en la </t>
        </r>
        <r>
          <rPr>
            <b/>
            <sz val="11"/>
            <color theme="1"/>
            <rFont val="Calibri"/>
            <family val="2"/>
            <scheme val="minor"/>
          </rPr>
          <t xml:space="preserve">atención cerrada (estado completada) </t>
        </r>
        <r>
          <rPr>
            <sz val="11"/>
            <color theme="1"/>
            <rFont val="Calibri"/>
            <family val="2"/>
            <scheme val="minor"/>
          </rPr>
          <t xml:space="preserve">registrada en </t>
        </r>
        <r>
          <rPr>
            <b/>
            <sz val="11"/>
            <color theme="1"/>
            <rFont val="Calibri"/>
            <family val="2"/>
            <scheme val="minor"/>
          </rPr>
          <t xml:space="preserve">módulo Box, Pacientes Citados, </t>
        </r>
        <r>
          <rPr>
            <sz val="11"/>
            <color theme="1"/>
            <rFont val="Calibri"/>
            <family val="2"/>
            <scheme val="minor"/>
          </rPr>
          <t xml:space="preserve">el </t>
        </r>
        <r>
          <rPr>
            <b/>
            <sz val="11"/>
            <color theme="1"/>
            <rFont val="Calibri"/>
            <family val="2"/>
            <scheme val="minor"/>
          </rPr>
          <t xml:space="preserve">Psicólogo </t>
        </r>
        <r>
          <rPr>
            <sz val="11"/>
            <color theme="1"/>
            <rFont val="Calibri"/>
            <family val="2"/>
            <scheme val="minor"/>
          </rPr>
          <t xml:space="preserve">Registre la actividad:
</t>
        </r>
        <r>
          <rPr>
            <b/>
            <sz val="11"/>
            <color theme="1"/>
            <rFont val="Calibri"/>
            <family val="2"/>
            <scheme val="minor"/>
          </rPr>
          <t>Evaluación Inicial</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t>
        </r>
      </text>
    </comment>
    <comment ref="A191" authorId="0" shapeId="0">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t>
        </r>
        <r>
          <rPr>
            <b/>
            <sz val="11"/>
            <color theme="1"/>
            <rFont val="Calibri"/>
            <family val="2"/>
            <scheme val="minor"/>
          </rPr>
          <t>Asistente Social</t>
        </r>
        <r>
          <rPr>
            <sz val="11"/>
            <color theme="1"/>
            <rFont val="Calibri"/>
            <family val="2"/>
            <scheme val="minor"/>
          </rPr>
          <t xml:space="preserve"> Registre la actividad:
</t>
        </r>
        <r>
          <rPr>
            <b/>
            <sz val="11"/>
            <color theme="1"/>
            <rFont val="Calibri"/>
            <family val="2"/>
            <scheme val="minor"/>
          </rPr>
          <t xml:space="preserve">
Evaluación Inicial</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t>
        </r>
      </text>
    </comment>
    <comment ref="A192" authorId="0" shapeId="0">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,el </t>
        </r>
        <r>
          <rPr>
            <b/>
            <sz val="11"/>
            <color theme="1"/>
            <rFont val="Calibri"/>
            <family val="2"/>
            <scheme val="minor"/>
          </rPr>
          <t>Ortoprotesista</t>
        </r>
        <r>
          <rPr>
            <sz val="11"/>
            <color theme="1"/>
            <rFont val="Calibri"/>
            <family val="2"/>
            <scheme val="minor"/>
          </rPr>
          <t xml:space="preserve"> Registre la actividad:
</t>
        </r>
        <r>
          <rPr>
            <b/>
            <sz val="11"/>
            <color theme="1"/>
            <rFont val="Calibri"/>
            <family val="2"/>
            <scheme val="minor"/>
          </rPr>
          <t>Evaluación Inicial</t>
        </r>
        <r>
          <rPr>
            <sz val="11"/>
            <color theme="1"/>
            <rFont val="Calibri"/>
            <family val="2"/>
            <scheme val="minor"/>
          </rPr>
          <t xml:space="preserve">
y 
En el </t>
        </r>
        <r>
          <rPr>
            <b/>
            <sz val="11"/>
            <color theme="1"/>
            <rFont val="Calibri"/>
            <family val="2"/>
            <scheme val="minor"/>
          </rPr>
          <t xml:space="preserve">Formulario Control en Sala de Rehabilitacion Fisica e Integral, </t>
        </r>
        <r>
          <rPr>
            <sz val="11"/>
            <color theme="1"/>
            <rFont val="Calibri"/>
            <family val="2"/>
            <scheme val="minor"/>
          </rPr>
          <t>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t>
        </r>
      </text>
    </comment>
    <comment ref="A193" authorId="0" shapeId="0">
      <text>
        <r>
          <rPr>
            <sz val="11"/>
            <color theme="1"/>
            <rFont val="Calibri"/>
            <family val="2"/>
            <scheme val="minor"/>
          </rPr>
          <t xml:space="preserve">Este dato aparecerá  luego de que en la </t>
        </r>
        <r>
          <rPr>
            <b/>
            <sz val="11"/>
            <color theme="1"/>
            <rFont val="Calibri"/>
            <family val="2"/>
            <scheme val="minor"/>
          </rPr>
          <t xml:space="preserve">atención cerrada (estado completada) </t>
        </r>
        <r>
          <rPr>
            <sz val="11"/>
            <color theme="1"/>
            <rFont val="Calibri"/>
            <family val="2"/>
            <scheme val="minor"/>
          </rPr>
          <t xml:space="preserve">registrada en módulo Box, Pacientes Citados, el </t>
        </r>
        <r>
          <rPr>
            <b/>
            <sz val="11"/>
            <color theme="1"/>
            <rFont val="Calibri"/>
            <family val="2"/>
            <scheme val="minor"/>
          </rPr>
          <t>Enfermero/a</t>
        </r>
        <r>
          <rPr>
            <sz val="11"/>
            <color theme="1"/>
            <rFont val="Calibri"/>
            <family val="2"/>
            <scheme val="minor"/>
          </rPr>
          <t xml:space="preserve"> Registre la actividad:
</t>
        </r>
        <r>
          <rPr>
            <b/>
            <sz val="11"/>
            <color theme="1"/>
            <rFont val="Calibri"/>
            <family val="2"/>
            <scheme val="minor"/>
          </rPr>
          <t>Evaluación Inicial</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t>
        </r>
      </text>
    </comment>
    <comment ref="A199" authorId="8" shapeId="0">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t>
        </r>
        <r>
          <rPr>
            <b/>
            <sz val="11"/>
            <color theme="1"/>
            <rFont val="Calibri"/>
            <family val="2"/>
            <scheme val="minor"/>
          </rPr>
          <t xml:space="preserve">Kinesiólogo </t>
        </r>
        <r>
          <rPr>
            <sz val="11"/>
            <color theme="1"/>
            <rFont val="Calibri"/>
            <family val="2"/>
            <scheme val="minor"/>
          </rPr>
          <t xml:space="preserve">Registre la actividad:
</t>
        </r>
        <r>
          <rPr>
            <b/>
            <sz val="11"/>
            <color theme="1"/>
            <rFont val="Calibri"/>
            <family val="2"/>
            <scheme val="minor"/>
          </rPr>
          <t>Evaluación Intermedia</t>
        </r>
        <r>
          <rPr>
            <sz val="11"/>
            <color theme="1"/>
            <rFont val="Calibri"/>
            <family val="2"/>
            <scheme val="minor"/>
          </rPr>
          <t xml:space="preserve">
y 
En el </t>
        </r>
        <r>
          <rPr>
            <b/>
            <sz val="11"/>
            <color theme="1"/>
            <rFont val="Calibri"/>
            <family val="2"/>
            <scheme val="minor"/>
          </rPr>
          <t xml:space="preserve">Formulario Control en Sala de Rehabilitacion Fisica e Integral, </t>
        </r>
        <r>
          <rPr>
            <sz val="11"/>
            <color theme="1"/>
            <rFont val="Calibri"/>
            <family val="2"/>
            <scheme val="minor"/>
          </rPr>
          <t xml:space="preserve">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200" authorId="8" shapeId="0">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 xml:space="preserve">módulo Box, Pacientes Citados, </t>
        </r>
        <r>
          <rPr>
            <sz val="11"/>
            <color theme="1"/>
            <rFont val="Calibri"/>
            <family val="2"/>
            <scheme val="minor"/>
          </rPr>
          <t xml:space="preserve">el </t>
        </r>
        <r>
          <rPr>
            <b/>
            <sz val="11"/>
            <color theme="1"/>
            <rFont val="Calibri"/>
            <family val="2"/>
            <scheme val="minor"/>
          </rPr>
          <t>Terapeuta Ocupacional</t>
        </r>
        <r>
          <rPr>
            <sz val="11"/>
            <color theme="1"/>
            <rFont val="Calibri"/>
            <family val="2"/>
            <scheme val="minor"/>
          </rPr>
          <t xml:space="preserve"> Registre la actividad:
</t>
        </r>
        <r>
          <rPr>
            <b/>
            <sz val="11"/>
            <color theme="1"/>
            <rFont val="Calibri"/>
            <family val="2"/>
            <scheme val="minor"/>
          </rPr>
          <t>Evaluación Intermedia</t>
        </r>
        <r>
          <rPr>
            <sz val="11"/>
            <color theme="1"/>
            <rFont val="Calibri"/>
            <family val="2"/>
            <scheme val="minor"/>
          </rPr>
          <t xml:space="preserve">
y 
En el </t>
        </r>
        <r>
          <rPr>
            <b/>
            <sz val="11"/>
            <color theme="1"/>
            <rFont val="Calibri"/>
            <family val="2"/>
            <scheme val="minor"/>
          </rPr>
          <t xml:space="preserve">Formulario Control en Sala de Rehabilitacion Fisica e Integral, </t>
        </r>
        <r>
          <rPr>
            <sz val="11"/>
            <color theme="1"/>
            <rFont val="Calibri"/>
            <family val="2"/>
            <scheme val="minor"/>
          </rPr>
          <t xml:space="preserve">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4.Este dato aparecerá  luego de que en la atención cerrada (estado completada) registrada en módulo Box, Pacientes Citados, el </t>
        </r>
      </text>
    </comment>
    <comment ref="A201" authorId="8" shapeId="0">
      <text>
        <r>
          <rPr>
            <sz val="11"/>
            <color theme="1"/>
            <rFont val="Calibri"/>
            <family val="2"/>
            <scheme val="minor"/>
          </rPr>
          <t xml:space="preserve">Este dato aparecerá  luego de que en la </t>
        </r>
        <r>
          <rPr>
            <b/>
            <sz val="11"/>
            <color theme="1"/>
            <rFont val="Calibri"/>
            <family val="2"/>
            <scheme val="minor"/>
          </rPr>
          <t xml:space="preserve">atención cerrada (estado completada) </t>
        </r>
        <r>
          <rPr>
            <sz val="11"/>
            <color theme="1"/>
            <rFont val="Calibri"/>
            <family val="2"/>
            <scheme val="minor"/>
          </rPr>
          <t xml:space="preserve">registrada en </t>
        </r>
        <r>
          <rPr>
            <b/>
            <sz val="11"/>
            <color theme="1"/>
            <rFont val="Calibri"/>
            <family val="2"/>
            <scheme val="minor"/>
          </rPr>
          <t>módulo Box, Pacientes Citados,</t>
        </r>
        <r>
          <rPr>
            <sz val="11"/>
            <color theme="1"/>
            <rFont val="Calibri"/>
            <family val="2"/>
            <scheme val="minor"/>
          </rPr>
          <t xml:space="preserve"> el </t>
        </r>
        <r>
          <rPr>
            <b/>
            <sz val="11"/>
            <color theme="1"/>
            <rFont val="Calibri"/>
            <family val="2"/>
            <scheme val="minor"/>
          </rPr>
          <t>Fonoaudiólogo</t>
        </r>
        <r>
          <rPr>
            <sz val="11"/>
            <color theme="1"/>
            <rFont val="Calibri"/>
            <family val="2"/>
            <scheme val="minor"/>
          </rPr>
          <t xml:space="preserve"> Registre la actividad:
</t>
        </r>
        <r>
          <rPr>
            <b/>
            <sz val="11"/>
            <color theme="1"/>
            <rFont val="Calibri"/>
            <family val="2"/>
            <scheme val="minor"/>
          </rPr>
          <t xml:space="preserve">
Evaluación Intermedia</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t>
        </r>
      </text>
    </comment>
    <comment ref="A202" authorId="8" shapeId="0">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t>
        </r>
        <r>
          <rPr>
            <b/>
            <sz val="11"/>
            <color theme="1"/>
            <rFont val="Calibri"/>
            <family val="2"/>
            <scheme val="minor"/>
          </rPr>
          <t>Psicologo/a</t>
        </r>
        <r>
          <rPr>
            <sz val="11"/>
            <color theme="1"/>
            <rFont val="Calibri"/>
            <family val="2"/>
            <scheme val="minor"/>
          </rPr>
          <t xml:space="preserve"> Registre la actividad:
</t>
        </r>
        <r>
          <rPr>
            <b/>
            <sz val="11"/>
            <color theme="1"/>
            <rFont val="Calibri"/>
            <family val="2"/>
            <scheme val="minor"/>
          </rPr>
          <t>Evaluación Intermedia</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203" authorId="8" shapeId="0">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t>
        </r>
        <r>
          <rPr>
            <b/>
            <sz val="11"/>
            <color theme="1"/>
            <rFont val="Calibri"/>
            <family val="2"/>
            <scheme val="minor"/>
          </rPr>
          <t xml:space="preserve">Ortoprotesista </t>
        </r>
        <r>
          <rPr>
            <sz val="11"/>
            <color theme="1"/>
            <rFont val="Calibri"/>
            <family val="2"/>
            <scheme val="minor"/>
          </rPr>
          <t xml:space="preserve">Registre la actividad:
</t>
        </r>
        <r>
          <rPr>
            <b/>
            <sz val="11"/>
            <color theme="1"/>
            <rFont val="Calibri"/>
            <family val="2"/>
            <scheme val="minor"/>
          </rPr>
          <t>Evaluación Intermedia</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204" authorId="8" shapeId="0">
      <text>
        <r>
          <rPr>
            <sz val="11"/>
            <color theme="1"/>
            <rFont val="Calibri"/>
            <family val="2"/>
            <scheme val="minor"/>
          </rPr>
          <t xml:space="preserve">Este dato aparecerá  luego de que en la </t>
        </r>
        <r>
          <rPr>
            <b/>
            <sz val="11"/>
            <color theme="1"/>
            <rFont val="Calibri"/>
            <family val="2"/>
            <scheme val="minor"/>
          </rPr>
          <t xml:space="preserve">atención cerrada (estado completada) </t>
        </r>
        <r>
          <rPr>
            <sz val="11"/>
            <color theme="1"/>
            <rFont val="Calibri"/>
            <family val="2"/>
            <scheme val="minor"/>
          </rPr>
          <t xml:space="preserve">registrada en </t>
        </r>
        <r>
          <rPr>
            <b/>
            <sz val="11"/>
            <color theme="1"/>
            <rFont val="Calibri"/>
            <family val="2"/>
            <scheme val="minor"/>
          </rPr>
          <t>módulo Box, Pacientes Citados</t>
        </r>
        <r>
          <rPr>
            <sz val="11"/>
            <color theme="1"/>
            <rFont val="Calibri"/>
            <family val="2"/>
            <scheme val="minor"/>
          </rPr>
          <t xml:space="preserve">, el </t>
        </r>
        <r>
          <rPr>
            <b/>
            <sz val="11"/>
            <color theme="1"/>
            <rFont val="Calibri"/>
            <family val="2"/>
            <scheme val="minor"/>
          </rPr>
          <t xml:space="preserve">Asistente Social </t>
        </r>
        <r>
          <rPr>
            <sz val="11"/>
            <color theme="1"/>
            <rFont val="Calibri"/>
            <family val="2"/>
            <scheme val="minor"/>
          </rPr>
          <t xml:space="preserve">Registre la actividad:
</t>
        </r>
        <r>
          <rPr>
            <b/>
            <sz val="11"/>
            <color theme="1"/>
            <rFont val="Calibri"/>
            <family val="2"/>
            <scheme val="minor"/>
          </rPr>
          <t>Evaluación Intermedia</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210" authorId="0" shapeId="0">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t>
        </r>
        <r>
          <rPr>
            <b/>
            <sz val="11"/>
            <color theme="1"/>
            <rFont val="Calibri"/>
            <family val="2"/>
            <scheme val="minor"/>
          </rPr>
          <t>Kinesiólogo</t>
        </r>
        <r>
          <rPr>
            <sz val="11"/>
            <color theme="1"/>
            <rFont val="Calibri"/>
            <family val="2"/>
            <scheme val="minor"/>
          </rPr>
          <t xml:space="preserve"> Registre la actividad:
</t>
        </r>
        <r>
          <rPr>
            <b/>
            <sz val="11"/>
            <color theme="1"/>
            <rFont val="Calibri"/>
            <family val="2"/>
            <scheme val="minor"/>
          </rPr>
          <t>Sesiones de Rehabilitación</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t>
        </r>
      </text>
    </comment>
    <comment ref="A211" authorId="0" shapeId="0">
      <text>
        <r>
          <rPr>
            <sz val="11"/>
            <color theme="1"/>
            <rFont val="Calibri"/>
            <family val="2"/>
            <scheme val="minor"/>
          </rPr>
          <t>Este dato aparecerá  luego de que en la</t>
        </r>
        <r>
          <rPr>
            <b/>
            <sz val="11"/>
            <color theme="1"/>
            <rFont val="Calibri"/>
            <family val="2"/>
            <scheme val="minor"/>
          </rPr>
          <t xml:space="preserve"> 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t>
        </r>
        <r>
          <rPr>
            <b/>
            <sz val="11"/>
            <color theme="1"/>
            <rFont val="Calibri"/>
            <family val="2"/>
            <scheme val="minor"/>
          </rPr>
          <t>Terapeuta Ocupacional</t>
        </r>
        <r>
          <rPr>
            <sz val="11"/>
            <color theme="1"/>
            <rFont val="Calibri"/>
            <family val="2"/>
            <scheme val="minor"/>
          </rPr>
          <t xml:space="preserve"> Registre la actividad:
</t>
        </r>
        <r>
          <rPr>
            <b/>
            <sz val="11"/>
            <color theme="1"/>
            <rFont val="Calibri"/>
            <family val="2"/>
            <scheme val="minor"/>
          </rPr>
          <t xml:space="preserve">
Sesiones de Rehabilitación</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t>
        </r>
      </text>
    </comment>
    <comment ref="A212" authorId="0" shapeId="0">
      <text>
        <r>
          <rPr>
            <sz val="11"/>
            <color theme="1"/>
            <rFont val="Calibri"/>
            <family val="2"/>
            <scheme val="minor"/>
          </rPr>
          <t>Este dato aparecerá  luego de que en la</t>
        </r>
        <r>
          <rPr>
            <b/>
            <sz val="11"/>
            <color theme="1"/>
            <rFont val="Calibri"/>
            <family val="2"/>
            <scheme val="minor"/>
          </rPr>
          <t xml:space="preserve"> atención cerrada (estado completada) </t>
        </r>
        <r>
          <rPr>
            <sz val="11"/>
            <color theme="1"/>
            <rFont val="Calibri"/>
            <family val="2"/>
            <scheme val="minor"/>
          </rPr>
          <t xml:space="preserve">registrada en </t>
        </r>
        <r>
          <rPr>
            <b/>
            <sz val="11"/>
            <color theme="1"/>
            <rFont val="Calibri"/>
            <family val="2"/>
            <scheme val="minor"/>
          </rPr>
          <t>módulo Box, Pacientes Citados</t>
        </r>
        <r>
          <rPr>
            <sz val="11"/>
            <color theme="1"/>
            <rFont val="Calibri"/>
            <family val="2"/>
            <scheme val="minor"/>
          </rPr>
          <t xml:space="preserve">, el </t>
        </r>
        <r>
          <rPr>
            <b/>
            <sz val="11"/>
            <color theme="1"/>
            <rFont val="Calibri"/>
            <family val="2"/>
            <scheme val="minor"/>
          </rPr>
          <t>Fonoaudiólogo</t>
        </r>
        <r>
          <rPr>
            <sz val="11"/>
            <color theme="1"/>
            <rFont val="Calibri"/>
            <family val="2"/>
            <scheme val="minor"/>
          </rPr>
          <t xml:space="preserve"> Registre la actividad:
</t>
        </r>
        <r>
          <rPr>
            <b/>
            <sz val="11"/>
            <color theme="1"/>
            <rFont val="Calibri"/>
            <family val="2"/>
            <scheme val="minor"/>
          </rPr>
          <t>Sesiones de Rehabilitación</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t>
        </r>
      </text>
    </comment>
    <comment ref="A213" authorId="0" shapeId="0">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t>
        </r>
        <r>
          <rPr>
            <sz val="11"/>
            <color theme="1"/>
            <rFont val="Calibri"/>
            <family val="2"/>
            <scheme val="minor"/>
          </rPr>
          <t xml:space="preserve">s, el </t>
        </r>
        <r>
          <rPr>
            <b/>
            <sz val="11"/>
            <color theme="1"/>
            <rFont val="Calibri"/>
            <family val="2"/>
            <scheme val="minor"/>
          </rPr>
          <t xml:space="preserve">Psicólogo </t>
        </r>
        <r>
          <rPr>
            <sz val="11"/>
            <color theme="1"/>
            <rFont val="Calibri"/>
            <family val="2"/>
            <scheme val="minor"/>
          </rPr>
          <t xml:space="preserve">Registre la actividad:
</t>
        </r>
        <r>
          <rPr>
            <b/>
            <sz val="11"/>
            <color theme="1"/>
            <rFont val="Calibri"/>
            <family val="2"/>
            <scheme val="minor"/>
          </rPr>
          <t>Sesiones de Rehabilitación</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t>
        </r>
      </text>
    </comment>
    <comment ref="A217" authorId="0"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la Sección </t>
        </r>
        <r>
          <rPr>
            <b/>
            <sz val="11"/>
            <color theme="1"/>
            <rFont val="Calibri"/>
            <family val="2"/>
            <scheme val="minor"/>
          </rPr>
          <t xml:space="preserve">"Derivaciones y Continuidad en los Cuidados" </t>
        </r>
        <r>
          <rPr>
            <sz val="11"/>
            <color theme="1"/>
            <rFont val="Calibri"/>
            <family val="2"/>
            <scheme val="minor"/>
          </rPr>
          <t xml:space="preserve">seleccione en </t>
        </r>
        <r>
          <rPr>
            <b/>
            <sz val="11"/>
            <color theme="1"/>
            <rFont val="Calibri"/>
            <family val="2"/>
            <scheme val="minor"/>
          </rPr>
          <t>"Tipo de Derivación"</t>
        </r>
        <r>
          <rPr>
            <sz val="11"/>
            <color theme="1"/>
            <rFont val="Calibri"/>
            <family val="2"/>
            <scheme val="minor"/>
          </rPr>
          <t xml:space="preserve"> la opción</t>
        </r>
        <r>
          <rPr>
            <b/>
            <sz val="11"/>
            <color theme="1"/>
            <rFont val="Calibri"/>
            <family val="2"/>
            <scheme val="minor"/>
          </rPr>
          <t xml:space="preserve"> "A Otro Hospital (hospitalizado)"</t>
        </r>
        <r>
          <rPr>
            <sz val="11"/>
            <color theme="1"/>
            <rFont val="Calibri"/>
            <family val="2"/>
            <scheme val="minor"/>
          </rPr>
          <t>.
Tipo de Establecimiento
Hospitales Tipo 3 y 4.</t>
        </r>
      </text>
    </comment>
    <comment ref="A218" authorId="0"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t>
        </r>
        <r>
          <rPr>
            <b/>
            <sz val="11"/>
            <color theme="1"/>
            <rFont val="Calibri"/>
            <family val="2"/>
            <scheme val="minor"/>
          </rPr>
          <t xml:space="preserve"> 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la Sección </t>
        </r>
        <r>
          <rPr>
            <b/>
            <sz val="11"/>
            <color theme="1"/>
            <rFont val="Calibri"/>
            <family val="2"/>
            <scheme val="minor"/>
          </rPr>
          <t>"Derivaciones y Continuidad en los Cuidados"</t>
        </r>
        <r>
          <rPr>
            <sz val="11"/>
            <color theme="1"/>
            <rFont val="Calibri"/>
            <family val="2"/>
            <scheme val="minor"/>
          </rPr>
          <t xml:space="preserve"> seleccione en </t>
        </r>
        <r>
          <rPr>
            <b/>
            <sz val="11"/>
            <color theme="1"/>
            <rFont val="Calibri"/>
            <family val="2"/>
            <scheme val="minor"/>
          </rPr>
          <t>"Tipo de Derivación"</t>
        </r>
        <r>
          <rPr>
            <sz val="11"/>
            <color theme="1"/>
            <rFont val="Calibri"/>
            <family val="2"/>
            <scheme val="minor"/>
          </rPr>
          <t xml:space="preserve"> la opción</t>
        </r>
        <r>
          <rPr>
            <b/>
            <sz val="11"/>
            <color theme="1"/>
            <rFont val="Calibri"/>
            <family val="2"/>
            <scheme val="minor"/>
          </rPr>
          <t xml:space="preserve"> "A Nivel Secundario (ambulatorio)"</t>
        </r>
        <r>
          <rPr>
            <sz val="11"/>
            <color theme="1"/>
            <rFont val="Calibri"/>
            <family val="2"/>
            <scheme val="minor"/>
          </rPr>
          <t>.
Tipo de Establecimiento
Hospitales Tipo 3 y 4.</t>
        </r>
      </text>
    </comment>
    <comment ref="A219" authorId="0"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t>
        </r>
        <r>
          <rPr>
            <sz val="11"/>
            <color theme="1"/>
            <rFont val="Calibri"/>
            <family val="2"/>
            <scheme val="minor"/>
          </rPr>
          <t>s o desde</t>
        </r>
        <r>
          <rPr>
            <b/>
            <sz val="11"/>
            <color theme="1"/>
            <rFont val="Calibri"/>
            <family val="2"/>
            <scheme val="minor"/>
          </rPr>
          <t xml:space="preserve"> Agregar documentos a una atención</t>
        </r>
        <r>
          <rPr>
            <sz val="11"/>
            <color theme="1"/>
            <rFont val="Calibri"/>
            <family val="2"/>
            <scheme val="minor"/>
          </rPr>
          <t xml:space="preserve">, el profesional registre lo siguiente:
En el </t>
        </r>
        <r>
          <rPr>
            <b/>
            <sz val="11"/>
            <color theme="1"/>
            <rFont val="Calibri"/>
            <family val="2"/>
            <scheme val="minor"/>
          </rPr>
          <t xml:space="preserve"> Formulario Control en Sala de Rehabilitación Física e Integral</t>
        </r>
        <r>
          <rPr>
            <sz val="11"/>
            <color theme="1"/>
            <rFont val="Calibri"/>
            <family val="2"/>
            <scheme val="minor"/>
          </rPr>
          <t xml:space="preserve">, en la Sección </t>
        </r>
        <r>
          <rPr>
            <b/>
            <sz val="11"/>
            <color theme="1"/>
            <rFont val="Calibri"/>
            <family val="2"/>
            <scheme val="minor"/>
          </rPr>
          <t>"Derivaciones y Continuidad en los Cuidados"</t>
        </r>
        <r>
          <rPr>
            <sz val="11"/>
            <color theme="1"/>
            <rFont val="Calibri"/>
            <family val="2"/>
            <scheme val="minor"/>
          </rPr>
          <t xml:space="preserve"> seleccione en</t>
        </r>
        <r>
          <rPr>
            <b/>
            <sz val="11"/>
            <color theme="1"/>
            <rFont val="Calibri"/>
            <family val="2"/>
            <scheme val="minor"/>
          </rPr>
          <t xml:space="preserve"> "Tipo de Derivación" </t>
        </r>
        <r>
          <rPr>
            <sz val="11"/>
            <color theme="1"/>
            <rFont val="Calibri"/>
            <family val="2"/>
            <scheme val="minor"/>
          </rPr>
          <t xml:space="preserve">la opción </t>
        </r>
        <r>
          <rPr>
            <b/>
            <sz val="11"/>
            <color theme="1"/>
            <rFont val="Calibri"/>
            <family val="2"/>
            <scheme val="minor"/>
          </rPr>
          <t>"A Nivel Primario".</t>
        </r>
        <r>
          <rPr>
            <sz val="11"/>
            <color theme="1"/>
            <rFont val="Calibri"/>
            <family val="2"/>
            <scheme val="minor"/>
          </rPr>
          <t xml:space="preserve">
Tipo de Establecimiento
Hospitales Tipo 3 y 4.</t>
        </r>
      </text>
    </comment>
    <comment ref="A220" authorId="0"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Formulario Control en Sala de Rehabilitación Física e Integral, en la Sección </t>
        </r>
        <r>
          <rPr>
            <b/>
            <sz val="11"/>
            <color theme="1"/>
            <rFont val="Calibri"/>
            <family val="2"/>
            <scheme val="minor"/>
          </rPr>
          <t>"Derivaciones y Continuidad en los Cuidados"</t>
        </r>
        <r>
          <rPr>
            <sz val="11"/>
            <color theme="1"/>
            <rFont val="Calibri"/>
            <family val="2"/>
            <scheme val="minor"/>
          </rPr>
          <t xml:space="preserve"> seleccione en </t>
        </r>
        <r>
          <rPr>
            <b/>
            <sz val="11"/>
            <color theme="1"/>
            <rFont val="Calibri"/>
            <family val="2"/>
            <scheme val="minor"/>
          </rPr>
          <t>"Tipo de Derivación"</t>
        </r>
        <r>
          <rPr>
            <sz val="11"/>
            <color theme="1"/>
            <rFont val="Calibri"/>
            <family val="2"/>
            <scheme val="minor"/>
          </rPr>
          <t xml:space="preserve"> la opción</t>
        </r>
        <r>
          <rPr>
            <b/>
            <sz val="11"/>
            <color theme="1"/>
            <rFont val="Calibri"/>
            <family val="2"/>
            <scheme val="minor"/>
          </rPr>
          <t xml:space="preserve"> "Institución en Convenio".</t>
        </r>
        <r>
          <rPr>
            <sz val="11"/>
            <color theme="1"/>
            <rFont val="Calibri"/>
            <family val="2"/>
            <scheme val="minor"/>
          </rPr>
          <t xml:space="preserve">
Tipo de Establecimiento
Hospitales Tipo 3 y 4.
</t>
        </r>
      </text>
    </comment>
    <comment ref="A223" authorId="0" shapeId="0">
      <text>
        <r>
          <rPr>
            <sz val="11"/>
            <color theme="1"/>
            <rFont val="Calibri"/>
            <family val="2"/>
            <scheme val="minor"/>
          </rPr>
          <t xml:space="preserve">Este dato aparecerá  luego de que en la </t>
        </r>
        <r>
          <rPr>
            <b/>
            <sz val="11"/>
            <color theme="1"/>
            <rFont val="Calibri"/>
            <family val="2"/>
            <scheme val="minor"/>
          </rPr>
          <t xml:space="preserve">atención cerrada (estado completada) </t>
        </r>
        <r>
          <rPr>
            <sz val="11"/>
            <color theme="1"/>
            <rFont val="Calibri"/>
            <family val="2"/>
            <scheme val="minor"/>
          </rPr>
          <t xml:space="preserve">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Actividad de Fisioterapia</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en la Sección </t>
        </r>
        <r>
          <rPr>
            <b/>
            <sz val="11"/>
            <color theme="1"/>
            <rFont val="Calibri"/>
            <family val="2"/>
            <scheme val="minor"/>
          </rPr>
          <t>"Tipos de Atenciones Nivel Secundaria y Terciario"</t>
        </r>
        <r>
          <rPr>
            <sz val="11"/>
            <color theme="1"/>
            <rFont val="Calibri"/>
            <family val="2"/>
            <scheme val="minor"/>
          </rPr>
          <t xml:space="preserve"> haber seleccionado el </t>
        </r>
        <r>
          <rPr>
            <b/>
            <sz val="11"/>
            <color theme="1"/>
            <rFont val="Calibri"/>
            <family val="2"/>
            <scheme val="minor"/>
          </rPr>
          <t>"Tipo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
</t>
        </r>
      </text>
    </comment>
    <comment ref="A224" authorId="8" shapeId="0">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t>
        </r>
        <r>
          <rPr>
            <b/>
            <sz val="11"/>
            <color theme="1"/>
            <rFont val="Calibri"/>
            <family val="2"/>
            <scheme val="minor"/>
          </rPr>
          <t xml:space="preserve"> módulo  Box, Pacientes Citados</t>
        </r>
        <r>
          <rPr>
            <sz val="11"/>
            <color theme="1"/>
            <rFont val="Calibri"/>
            <family val="2"/>
            <scheme val="minor"/>
          </rPr>
          <t xml:space="preserve">, el  profesional  Registre el procedimiento:
</t>
        </r>
        <r>
          <rPr>
            <b/>
            <sz val="11"/>
            <color theme="1"/>
            <rFont val="Calibri"/>
            <family val="2"/>
            <scheme val="minor"/>
          </rPr>
          <t>Actividad Fisica</t>
        </r>
        <r>
          <rPr>
            <sz val="11"/>
            <color theme="1"/>
            <rFont val="Calibri"/>
            <family val="2"/>
            <scheme val="minor"/>
          </rPr>
          <t xml:space="preserve">
y 
En el </t>
        </r>
        <r>
          <rPr>
            <b/>
            <sz val="11"/>
            <color theme="1"/>
            <rFont val="Calibri"/>
            <family val="2"/>
            <scheme val="minor"/>
          </rPr>
          <t>Formulario Control en Sala de Rehabilitacion Fisica e Integra</t>
        </r>
        <r>
          <rPr>
            <sz val="11"/>
            <color theme="1"/>
            <rFont val="Calibri"/>
            <family val="2"/>
            <scheme val="minor"/>
          </rPr>
          <t>l, en la Sección</t>
        </r>
        <r>
          <rPr>
            <b/>
            <sz val="11"/>
            <color theme="1"/>
            <rFont val="Calibri"/>
            <family val="2"/>
            <scheme val="minor"/>
          </rPr>
          <t xml:space="preserve"> "Tipos de Atenciones Nivel Secundaria y Terciario"</t>
        </r>
        <r>
          <rPr>
            <sz val="11"/>
            <color theme="1"/>
            <rFont val="Calibri"/>
            <family val="2"/>
            <scheme val="minor"/>
          </rPr>
          <t xml:space="preserve"> haber seleccionado el </t>
        </r>
        <r>
          <rPr>
            <b/>
            <sz val="11"/>
            <color theme="1"/>
            <rFont val="Calibri"/>
            <family val="2"/>
            <scheme val="minor"/>
          </rPr>
          <t>"Tipo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t>
        </r>
      </text>
    </comment>
    <comment ref="A225" authorId="8" shapeId="0">
      <text>
        <r>
          <rPr>
            <sz val="11"/>
            <color theme="1"/>
            <rFont val="Calibri"/>
            <family val="2"/>
            <scheme val="minor"/>
          </rPr>
          <t>Este dato aparecerá  luego de que en la</t>
        </r>
        <r>
          <rPr>
            <b/>
            <sz val="11"/>
            <color theme="1"/>
            <rFont val="Calibri"/>
            <family val="2"/>
            <scheme val="minor"/>
          </rPr>
          <t xml:space="preserve"> 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"Ejercicios Terapéuticos"</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en la Sección </t>
        </r>
        <r>
          <rPr>
            <b/>
            <sz val="11"/>
            <color theme="1"/>
            <rFont val="Calibri"/>
            <family val="2"/>
            <scheme val="minor"/>
          </rPr>
          <t>"Tipos de Atenciones Nivel Secundaria y Terciario</t>
        </r>
        <r>
          <rPr>
            <sz val="11"/>
            <color theme="1"/>
            <rFont val="Calibri"/>
            <family val="2"/>
            <scheme val="minor"/>
          </rPr>
          <t xml:space="preserve">" haber seleccionado el </t>
        </r>
        <r>
          <rPr>
            <b/>
            <sz val="11"/>
            <color theme="1"/>
            <rFont val="Calibri"/>
            <family val="2"/>
            <scheme val="minor"/>
          </rPr>
          <t>"Tipo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
</t>
        </r>
      </text>
    </comment>
    <comment ref="A226" authorId="8" shapeId="0">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t>
        </r>
        <r>
          <rPr>
            <b/>
            <sz val="11"/>
            <color theme="1"/>
            <rFont val="Calibri"/>
            <family val="2"/>
            <scheme val="minor"/>
          </rPr>
          <t xml:space="preserve"> módulo  Box, Pacientes Citados</t>
        </r>
        <r>
          <rPr>
            <sz val="11"/>
            <color theme="1"/>
            <rFont val="Calibri"/>
            <family val="2"/>
            <scheme val="minor"/>
          </rPr>
          <t xml:space="preserve">, el  profesional  Registre el procedimiento:
</t>
        </r>
        <r>
          <rPr>
            <b/>
            <sz val="11"/>
            <color theme="1"/>
            <rFont val="Calibri"/>
            <family val="2"/>
            <scheme val="minor"/>
          </rPr>
          <t>"Intervención en actividades de la vida diaria, básicas, instrumentales y avanzadas"</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en la Sección </t>
        </r>
        <r>
          <rPr>
            <b/>
            <sz val="11"/>
            <color theme="1"/>
            <rFont val="Calibri"/>
            <family val="2"/>
            <scheme val="minor"/>
          </rPr>
          <t>"Tipos de Atenciones Nivel Secundaria y Terciario"</t>
        </r>
        <r>
          <rPr>
            <sz val="11"/>
            <color theme="1"/>
            <rFont val="Calibri"/>
            <family val="2"/>
            <scheme val="minor"/>
          </rPr>
          <t xml:space="preserve"> haber seleccionado el </t>
        </r>
        <r>
          <rPr>
            <b/>
            <sz val="11"/>
            <color theme="1"/>
            <rFont val="Calibri"/>
            <family val="2"/>
            <scheme val="minor"/>
          </rPr>
          <t>"Tipo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t>
        </r>
      </text>
    </comment>
    <comment ref="A227" authorId="8" shapeId="0">
      <text>
        <r>
          <rPr>
            <sz val="11"/>
            <color theme="1"/>
            <rFont val="Calibri"/>
            <family val="2"/>
            <scheme val="minor"/>
          </rPr>
          <t xml:space="preserve">Este dato aparecerá  luego de que en la </t>
        </r>
        <r>
          <rPr>
            <b/>
            <sz val="11"/>
            <color theme="1"/>
            <rFont val="Calibri"/>
            <family val="2"/>
            <scheme val="minor"/>
          </rPr>
          <t xml:space="preserve">atención cerrada (estado completada) </t>
        </r>
        <r>
          <rPr>
            <sz val="11"/>
            <color theme="1"/>
            <rFont val="Calibri"/>
            <family val="2"/>
            <scheme val="minor"/>
          </rPr>
          <t>registrada en</t>
        </r>
        <r>
          <rPr>
            <b/>
            <sz val="11"/>
            <color theme="1"/>
            <rFont val="Calibri"/>
            <family val="2"/>
            <scheme val="minor"/>
          </rPr>
          <t xml:space="preserve"> módulo  Box, Pacientes Citados,</t>
        </r>
        <r>
          <rPr>
            <sz val="11"/>
            <color theme="1"/>
            <rFont val="Calibri"/>
            <family val="2"/>
            <scheme val="minor"/>
          </rPr>
          <t xml:space="preserve"> el  profesional  Registre el procedimiento:
</t>
        </r>
        <r>
          <rPr>
            <b/>
            <sz val="11"/>
            <color theme="1"/>
            <rFont val="Calibri"/>
            <family val="2"/>
            <scheme val="minor"/>
          </rPr>
          <t>"Habilitación y Rehabilitación Educacional"</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en la Sección </t>
        </r>
        <r>
          <rPr>
            <b/>
            <sz val="11"/>
            <color theme="1"/>
            <rFont val="Calibri"/>
            <family val="2"/>
            <scheme val="minor"/>
          </rPr>
          <t>"Tipos de Atenciones Nivel Secundaria y Terciario"</t>
        </r>
        <r>
          <rPr>
            <sz val="11"/>
            <color theme="1"/>
            <rFont val="Calibri"/>
            <family val="2"/>
            <scheme val="minor"/>
          </rPr>
          <t xml:space="preserve"> haber seleccionado el </t>
        </r>
        <r>
          <rPr>
            <b/>
            <sz val="11"/>
            <color theme="1"/>
            <rFont val="Calibri"/>
            <family val="2"/>
            <scheme val="minor"/>
          </rPr>
          <t>"Tipo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
</t>
        </r>
      </text>
    </comment>
    <comment ref="A228" authorId="8" shapeId="0">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 xml:space="preserve">módulo  Box, Pacientes Citados, </t>
        </r>
        <r>
          <rPr>
            <sz val="11"/>
            <color theme="1"/>
            <rFont val="Calibri"/>
            <family val="2"/>
            <scheme val="minor"/>
          </rPr>
          <t xml:space="preserve">el  profesional  Registre el procedimiento:
</t>
        </r>
        <r>
          <rPr>
            <b/>
            <sz val="11"/>
            <color theme="1"/>
            <rFont val="Calibri"/>
            <family val="2"/>
            <scheme val="minor"/>
          </rPr>
          <t>"Actividades Terapéuticas"</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en la Sección</t>
        </r>
        <r>
          <rPr>
            <b/>
            <sz val="11"/>
            <color theme="1"/>
            <rFont val="Calibri"/>
            <family val="2"/>
            <scheme val="minor"/>
          </rPr>
          <t xml:space="preserve"> "Tipos de Atenciones Nivel Secundaria y Terciario"</t>
        </r>
        <r>
          <rPr>
            <sz val="11"/>
            <color theme="1"/>
            <rFont val="Calibri"/>
            <family val="2"/>
            <scheme val="minor"/>
          </rPr>
          <t xml:space="preserve"> haber seleccionado el </t>
        </r>
        <r>
          <rPr>
            <b/>
            <sz val="11"/>
            <color theme="1"/>
            <rFont val="Calibri"/>
            <family val="2"/>
            <scheme val="minor"/>
          </rPr>
          <t>"Tipo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
</t>
        </r>
      </text>
    </comment>
    <comment ref="A229" authorId="8" shapeId="0">
      <text>
        <r>
          <rPr>
            <sz val="11"/>
            <color theme="1"/>
            <rFont val="Calibri"/>
            <family val="2"/>
            <scheme val="minor"/>
          </rPr>
          <t>Este dato aparecerá  luego de que en la</t>
        </r>
        <r>
          <rPr>
            <b/>
            <sz val="11"/>
            <color theme="1"/>
            <rFont val="Calibri"/>
            <family val="2"/>
            <scheme val="minor"/>
          </rPr>
          <t xml:space="preserve"> atención cerrada (estado completada) </t>
        </r>
        <r>
          <rPr>
            <sz val="11"/>
            <color theme="1"/>
            <rFont val="Calibri"/>
            <family val="2"/>
            <scheme val="minor"/>
          </rPr>
          <t xml:space="preserve">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"Integración sensorial"</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en la Sección </t>
        </r>
        <r>
          <rPr>
            <b/>
            <sz val="11"/>
            <color theme="1"/>
            <rFont val="Calibri"/>
            <family val="2"/>
            <scheme val="minor"/>
          </rPr>
          <t>"Tipos de Atenciones Nivel Secundaria y Terciario</t>
        </r>
        <r>
          <rPr>
            <sz val="11"/>
            <color theme="1"/>
            <rFont val="Calibri"/>
            <family val="2"/>
            <scheme val="minor"/>
          </rPr>
          <t xml:space="preserve">" haber seleccionado el </t>
        </r>
        <r>
          <rPr>
            <b/>
            <sz val="11"/>
            <color theme="1"/>
            <rFont val="Calibri"/>
            <family val="2"/>
            <scheme val="minor"/>
          </rPr>
          <t>"Tipo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
</t>
        </r>
      </text>
    </comment>
    <comment ref="A230" authorId="8" shapeId="0">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"Tratamiento compresivo"</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en la Sección </t>
        </r>
        <r>
          <rPr>
            <b/>
            <sz val="11"/>
            <color theme="1"/>
            <rFont val="Calibri"/>
            <family val="2"/>
            <scheme val="minor"/>
          </rPr>
          <t>"Tipos de Atenciones Nivel Secundaria y Terciario"</t>
        </r>
        <r>
          <rPr>
            <sz val="11"/>
            <color theme="1"/>
            <rFont val="Calibri"/>
            <family val="2"/>
            <scheme val="minor"/>
          </rPr>
          <t xml:space="preserve"> haber seleccionado el </t>
        </r>
        <r>
          <rPr>
            <b/>
            <sz val="11"/>
            <color theme="1"/>
            <rFont val="Calibri"/>
            <family val="2"/>
            <scheme val="minor"/>
          </rPr>
          <t xml:space="preserve">"Tipo de Atención" </t>
        </r>
        <r>
          <rPr>
            <sz val="11"/>
            <color theme="1"/>
            <rFont val="Calibri"/>
            <family val="2"/>
            <scheme val="minor"/>
          </rPr>
          <t>que corresponda
Tipo de Establecimiento
Hospitales Tipo 3 y 4.
NOTA: Se destaca que en esta sección cuenta la totalidad de procedimientos realizados y no por atención.</t>
        </r>
      </text>
    </comment>
    <comment ref="A231" authorId="8" shapeId="0">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"Habilitación y Rehabilitación socio-laboral"</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en la Sección </t>
        </r>
        <r>
          <rPr>
            <b/>
            <sz val="11"/>
            <color theme="1"/>
            <rFont val="Calibri"/>
            <family val="2"/>
            <scheme val="minor"/>
          </rPr>
          <t>"Tipos de Atenciones Nivel Secundaria y Terciario</t>
        </r>
        <r>
          <rPr>
            <sz val="11"/>
            <color theme="1"/>
            <rFont val="Calibri"/>
            <family val="2"/>
            <scheme val="minor"/>
          </rPr>
          <t xml:space="preserve">" haber seleccionado el </t>
        </r>
        <r>
          <rPr>
            <b/>
            <sz val="11"/>
            <color theme="1"/>
            <rFont val="Calibri"/>
            <family val="2"/>
            <scheme val="minor"/>
          </rPr>
          <t xml:space="preserve">"Tipo de Atención" </t>
        </r>
        <r>
          <rPr>
            <sz val="11"/>
            <color theme="1"/>
            <rFont val="Calibri"/>
            <family val="2"/>
            <scheme val="minor"/>
          </rPr>
          <t xml:space="preserve">que corresponda
Tipo de Establecimiento
Hospitales Tipo 3 y 4.
NOTA: Se destaca que en esta sección cuenta la totalidad de procedimientos realizados y no por atención.
</t>
        </r>
      </text>
    </comment>
    <comment ref="A232" authorId="8" shapeId="0">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"Adaptación del Hogar"</t>
        </r>
        <r>
          <rPr>
            <sz val="11"/>
            <color theme="1"/>
            <rFont val="Calibri"/>
            <family val="2"/>
            <scheme val="minor"/>
          </rPr>
          <t xml:space="preserve">
y 
En el </t>
        </r>
        <r>
          <rPr>
            <b/>
            <sz val="11"/>
            <color theme="1"/>
            <rFont val="Calibri"/>
            <family val="2"/>
            <scheme val="minor"/>
          </rPr>
          <t xml:space="preserve">Formulario Control en Sala de Rehabilitacion Fisica e Integral, </t>
        </r>
        <r>
          <rPr>
            <sz val="11"/>
            <color theme="1"/>
            <rFont val="Calibri"/>
            <family val="2"/>
            <scheme val="minor"/>
          </rPr>
          <t xml:space="preserve">en la Sección </t>
        </r>
        <r>
          <rPr>
            <b/>
            <sz val="11"/>
            <color theme="1"/>
            <rFont val="Calibri"/>
            <family val="2"/>
            <scheme val="minor"/>
          </rPr>
          <t>"Tipos de Atenciones Nivel Secundaria y Terciario"</t>
        </r>
        <r>
          <rPr>
            <sz val="11"/>
            <color theme="1"/>
            <rFont val="Calibri"/>
            <family val="2"/>
            <scheme val="minor"/>
          </rPr>
          <t xml:space="preserve"> haber seleccionado el</t>
        </r>
        <r>
          <rPr>
            <b/>
            <sz val="11"/>
            <color theme="1"/>
            <rFont val="Calibri"/>
            <family val="2"/>
            <scheme val="minor"/>
          </rPr>
          <t xml:space="preserve"> "Tipo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
</t>
        </r>
      </text>
    </comment>
    <comment ref="A233" authorId="8" shapeId="0">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 xml:space="preserve">módulo  Box, Pacientes Citados, </t>
        </r>
        <r>
          <rPr>
            <sz val="11"/>
            <color theme="1"/>
            <rFont val="Calibri"/>
            <family val="2"/>
            <scheme val="minor"/>
          </rPr>
          <t xml:space="preserve">el  profesional  Registre el procedimiento:
</t>
        </r>
        <r>
          <rPr>
            <b/>
            <sz val="11"/>
            <color theme="1"/>
            <rFont val="Calibri"/>
            <family val="2"/>
            <scheme val="minor"/>
          </rPr>
          <t>"Confección Ortesis y/o Adaptaciones"</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en la Sección </t>
        </r>
        <r>
          <rPr>
            <b/>
            <sz val="11"/>
            <color theme="1"/>
            <rFont val="Calibri"/>
            <family val="2"/>
            <scheme val="minor"/>
          </rPr>
          <t xml:space="preserve">"Tipos de Atenciones Nivel Secundaria y Terciario" </t>
        </r>
        <r>
          <rPr>
            <sz val="11"/>
            <color theme="1"/>
            <rFont val="Calibri"/>
            <family val="2"/>
            <scheme val="minor"/>
          </rPr>
          <t>haber seleccionado el</t>
        </r>
        <r>
          <rPr>
            <b/>
            <sz val="11"/>
            <color theme="1"/>
            <rFont val="Calibri"/>
            <family val="2"/>
            <scheme val="minor"/>
          </rPr>
          <t xml:space="preserve"> "Tipo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
</t>
        </r>
      </text>
    </comment>
    <comment ref="A234" authorId="8" shapeId="0">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"Reparación de órtesis y/o Adaptaciones"</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en la Sección </t>
        </r>
        <r>
          <rPr>
            <b/>
            <sz val="11"/>
            <color theme="1"/>
            <rFont val="Calibri"/>
            <family val="2"/>
            <scheme val="minor"/>
          </rPr>
          <t>"Tipos de Atenciones Nivel Secundaria y Terciario"</t>
        </r>
        <r>
          <rPr>
            <sz val="11"/>
            <color theme="1"/>
            <rFont val="Calibri"/>
            <family val="2"/>
            <scheme val="minor"/>
          </rPr>
          <t xml:space="preserve"> haber seleccionado el </t>
        </r>
        <r>
          <rPr>
            <b/>
            <sz val="11"/>
            <color theme="1"/>
            <rFont val="Calibri"/>
            <family val="2"/>
            <scheme val="minor"/>
          </rPr>
          <t>"Tipo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
</t>
        </r>
      </text>
    </comment>
    <comment ref="A235" authorId="8" shapeId="0">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"Confección de Prótesis"</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en la Sección</t>
        </r>
        <r>
          <rPr>
            <b/>
            <sz val="11"/>
            <color theme="1"/>
            <rFont val="Calibri"/>
            <family val="2"/>
            <scheme val="minor"/>
          </rPr>
          <t xml:space="preserve"> "Tipos de Atenciones Nivel Secundaria y Terciario" </t>
        </r>
        <r>
          <rPr>
            <sz val="11"/>
            <color theme="1"/>
            <rFont val="Calibri"/>
            <family val="2"/>
            <scheme val="minor"/>
          </rPr>
          <t xml:space="preserve">haber seleccionado el </t>
        </r>
        <r>
          <rPr>
            <b/>
            <sz val="11"/>
            <color theme="1"/>
            <rFont val="Calibri"/>
            <family val="2"/>
            <scheme val="minor"/>
          </rPr>
          <t>"Tipo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t>
        </r>
      </text>
    </comment>
    <comment ref="A236" authorId="8" shapeId="0">
      <text>
        <r>
          <rPr>
            <sz val="11"/>
            <color theme="1"/>
            <rFont val="Calibri"/>
            <family val="2"/>
            <scheme val="minor"/>
          </rPr>
          <t xml:space="preserve">Este dato aparecerá  luego de que en la </t>
        </r>
        <r>
          <rPr>
            <b/>
            <sz val="11"/>
            <color theme="1"/>
            <rFont val="Calibri"/>
            <family val="2"/>
            <scheme val="minor"/>
          </rPr>
          <t xml:space="preserve">atención cerrada (estado completada) </t>
        </r>
        <r>
          <rPr>
            <sz val="11"/>
            <color theme="1"/>
            <rFont val="Calibri"/>
            <family val="2"/>
            <scheme val="minor"/>
          </rPr>
          <t xml:space="preserve">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"Reparación de Prótesis"</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en la Sección </t>
        </r>
        <r>
          <rPr>
            <b/>
            <sz val="11"/>
            <color theme="1"/>
            <rFont val="Calibri"/>
            <family val="2"/>
            <scheme val="minor"/>
          </rPr>
          <t>"Tipos de Atenciones Nivel Secundaria y Terciario"</t>
        </r>
        <r>
          <rPr>
            <sz val="11"/>
            <color theme="1"/>
            <rFont val="Calibri"/>
            <family val="2"/>
            <scheme val="minor"/>
          </rPr>
          <t xml:space="preserve"> haber seleccionado el </t>
        </r>
        <r>
          <rPr>
            <b/>
            <sz val="11"/>
            <color theme="1"/>
            <rFont val="Calibri"/>
            <family val="2"/>
            <scheme val="minor"/>
          </rPr>
          <t>"Tipo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
</t>
        </r>
      </text>
    </comment>
    <comment ref="A237" authorId="8" shapeId="0">
      <text>
        <r>
          <rPr>
            <sz val="11"/>
            <color theme="1"/>
            <rFont val="Calibri"/>
            <family val="2"/>
            <scheme val="minor"/>
          </rPr>
          <t>Este dato aparecerá  luego de que en la</t>
        </r>
        <r>
          <rPr>
            <b/>
            <sz val="11"/>
            <color theme="1"/>
            <rFont val="Calibri"/>
            <family val="2"/>
            <scheme val="minor"/>
          </rPr>
          <t xml:space="preserve"> 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"Estimulación cognitiva"</t>
        </r>
        <r>
          <rPr>
            <sz val="11"/>
            <color theme="1"/>
            <rFont val="Calibri"/>
            <family val="2"/>
            <scheme val="minor"/>
          </rPr>
          <t xml:space="preserve">
y 
En el</t>
        </r>
        <r>
          <rPr>
            <b/>
            <sz val="11"/>
            <color theme="1"/>
            <rFont val="Calibri"/>
            <family val="2"/>
            <scheme val="minor"/>
          </rPr>
          <t xml:space="preserve"> Formulario Control en Sala de Rehabilitacion Fisica e Integral,</t>
        </r>
        <r>
          <rPr>
            <sz val="11"/>
            <color theme="1"/>
            <rFont val="Calibri"/>
            <family val="2"/>
            <scheme val="minor"/>
          </rPr>
          <t xml:space="preserve"> en la Sección </t>
        </r>
        <r>
          <rPr>
            <b/>
            <sz val="11"/>
            <color theme="1"/>
            <rFont val="Calibri"/>
            <family val="2"/>
            <scheme val="minor"/>
          </rPr>
          <t>"Tipos de Atenciones Nivel Secundaria y Terciario"</t>
        </r>
        <r>
          <rPr>
            <sz val="11"/>
            <color theme="1"/>
            <rFont val="Calibri"/>
            <family val="2"/>
            <scheme val="minor"/>
          </rPr>
          <t xml:space="preserve"> haber seleccionado el </t>
        </r>
        <r>
          <rPr>
            <b/>
            <sz val="11"/>
            <color theme="1"/>
            <rFont val="Calibri"/>
            <family val="2"/>
            <scheme val="minor"/>
          </rPr>
          <t xml:space="preserve">"Tipo de Atención" </t>
        </r>
        <r>
          <rPr>
            <sz val="11"/>
            <color theme="1"/>
            <rFont val="Calibri"/>
            <family val="2"/>
            <scheme val="minor"/>
          </rPr>
          <t xml:space="preserve">que corresponda
Tipo de Establecimiento
Hospitales Tipo 3 y 4.
NOTA: Se destaca que en esta sección cuenta la totalidad de procedimientos realizados y no por atención.
</t>
        </r>
      </text>
    </comment>
    <comment ref="A238" authorId="8" shapeId="0">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"Rehabilitación de la Voz, Habla y/o Lenguaje"</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en la Sección </t>
        </r>
        <r>
          <rPr>
            <b/>
            <sz val="11"/>
            <color theme="1"/>
            <rFont val="Calibri"/>
            <family val="2"/>
            <scheme val="minor"/>
          </rPr>
          <t>"Tipos de Atenciones Nivel Secundaria y Terciario"</t>
        </r>
        <r>
          <rPr>
            <sz val="11"/>
            <color theme="1"/>
            <rFont val="Calibri"/>
            <family val="2"/>
            <scheme val="minor"/>
          </rPr>
          <t xml:space="preserve"> haber seleccionado el </t>
        </r>
        <r>
          <rPr>
            <b/>
            <sz val="11"/>
            <color theme="1"/>
            <rFont val="Calibri"/>
            <family val="2"/>
            <scheme val="minor"/>
          </rPr>
          <t xml:space="preserve">"Tipo de Atención" </t>
        </r>
        <r>
          <rPr>
            <sz val="11"/>
            <color theme="1"/>
            <rFont val="Calibri"/>
            <family val="2"/>
            <scheme val="minor"/>
          </rPr>
          <t xml:space="preserve">que corresponda
Tipo de Establecimiento
Hospitales Tipo 3 y 4.
NOTA: Se destaca que en esta sección cuenta la totalidad de procedimientos realizados y no por atención.
</t>
        </r>
      </text>
    </comment>
    <comment ref="A239" authorId="8" shapeId="0">
      <text>
        <r>
          <rPr>
            <sz val="11"/>
            <color theme="1"/>
            <rFont val="Calibri"/>
            <family val="2"/>
            <scheme val="minor"/>
          </rPr>
          <t xml:space="preserve">Este dato aparecerá  luego de que en la </t>
        </r>
        <r>
          <rPr>
            <b/>
            <sz val="11"/>
            <color theme="1"/>
            <rFont val="Calibri"/>
            <family val="2"/>
            <scheme val="minor"/>
          </rPr>
          <t xml:space="preserve">atención cerrada (estado completada) </t>
        </r>
        <r>
          <rPr>
            <sz val="11"/>
            <color theme="1"/>
            <rFont val="Calibri"/>
            <family val="2"/>
            <scheme val="minor"/>
          </rPr>
          <t xml:space="preserve">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"Rehabilitación de la deglución"</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en la Sección </t>
        </r>
        <r>
          <rPr>
            <b/>
            <sz val="11"/>
            <color theme="1"/>
            <rFont val="Calibri"/>
            <family val="2"/>
            <scheme val="minor"/>
          </rPr>
          <t>"Tipos de Atenciones Nivel Secundaria y Terciario"</t>
        </r>
        <r>
          <rPr>
            <sz val="11"/>
            <color theme="1"/>
            <rFont val="Calibri"/>
            <family val="2"/>
            <scheme val="minor"/>
          </rPr>
          <t xml:space="preserve"> haber seleccionado el </t>
        </r>
        <r>
          <rPr>
            <b/>
            <sz val="11"/>
            <color theme="1"/>
            <rFont val="Calibri"/>
            <family val="2"/>
            <scheme val="minor"/>
          </rPr>
          <t>"Tipo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
</t>
        </r>
      </text>
    </comment>
    <comment ref="A240" authorId="8" shapeId="0">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t>
        </r>
        <r>
          <rPr>
            <b/>
            <sz val="11"/>
            <color theme="1"/>
            <rFont val="Calibri"/>
            <family val="2"/>
            <scheme val="minor"/>
          </rPr>
          <t xml:space="preserve"> módulo  Box, Pacientes Citados</t>
        </r>
        <r>
          <rPr>
            <sz val="11"/>
            <color theme="1"/>
            <rFont val="Calibri"/>
            <family val="2"/>
            <scheme val="minor"/>
          </rPr>
          <t xml:space="preserve">, el  profesional  Registre el procedimiento:
</t>
        </r>
        <r>
          <rPr>
            <b/>
            <sz val="11"/>
            <color theme="1"/>
            <rFont val="Calibri"/>
            <family val="2"/>
            <scheme val="minor"/>
          </rPr>
          <t>"Rehabilitación Vestibular"</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en la Sección</t>
        </r>
        <r>
          <rPr>
            <b/>
            <sz val="11"/>
            <color theme="1"/>
            <rFont val="Calibri"/>
            <family val="2"/>
            <scheme val="minor"/>
          </rPr>
          <t xml:space="preserve"> "Tipos de Atenciones Nivel Secundaria y Terciario"</t>
        </r>
        <r>
          <rPr>
            <sz val="11"/>
            <color theme="1"/>
            <rFont val="Calibri"/>
            <family val="2"/>
            <scheme val="minor"/>
          </rPr>
          <t xml:space="preserve"> haber seleccionado el </t>
        </r>
        <r>
          <rPr>
            <b/>
            <sz val="11"/>
            <color theme="1"/>
            <rFont val="Calibri"/>
            <family val="2"/>
            <scheme val="minor"/>
          </rPr>
          <t>"Tipo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t>
        </r>
      </text>
    </comment>
    <comment ref="A241" authorId="8" shapeId="0">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"Educación a Usuario/a, cuidador/a y/o Familia "</t>
        </r>
        <r>
          <rPr>
            <sz val="11"/>
            <color theme="1"/>
            <rFont val="Calibri"/>
            <family val="2"/>
            <scheme val="minor"/>
          </rPr>
          <t xml:space="preserve">
y 
En el </t>
        </r>
        <r>
          <rPr>
            <b/>
            <sz val="11"/>
            <color theme="1"/>
            <rFont val="Calibri"/>
            <family val="2"/>
            <scheme val="minor"/>
          </rPr>
          <t xml:space="preserve">Formulario Control en Sala de Rehabilitacion Fisica e Integral, </t>
        </r>
        <r>
          <rPr>
            <sz val="11"/>
            <color theme="1"/>
            <rFont val="Calibri"/>
            <family val="2"/>
            <scheme val="minor"/>
          </rPr>
          <t xml:space="preserve">en la Sección </t>
        </r>
        <r>
          <rPr>
            <b/>
            <sz val="11"/>
            <color theme="1"/>
            <rFont val="Calibri"/>
            <family val="2"/>
            <scheme val="minor"/>
          </rPr>
          <t>"Tipos de Atenciones Nivel Secundaria y Terciario"</t>
        </r>
        <r>
          <rPr>
            <sz val="11"/>
            <color theme="1"/>
            <rFont val="Calibri"/>
            <family val="2"/>
            <scheme val="minor"/>
          </rPr>
          <t xml:space="preserve"> haber seleccionado el </t>
        </r>
        <r>
          <rPr>
            <b/>
            <sz val="11"/>
            <color theme="1"/>
            <rFont val="Calibri"/>
            <family val="2"/>
            <scheme val="minor"/>
          </rPr>
          <t xml:space="preserve">"Tipo de Atención" </t>
        </r>
        <r>
          <rPr>
            <sz val="11"/>
            <color theme="1"/>
            <rFont val="Calibri"/>
            <family val="2"/>
            <scheme val="minor"/>
          </rPr>
          <t xml:space="preserve">que corresponda
Tipo de Establecimiento
Hospitales Tipo 3 y 4.
NOTA: Se destaca que en esta sección cuenta la totalidad de procedimientos realizados y no por atención.
</t>
        </r>
      </text>
    </comment>
    <comment ref="A242" authorId="8" shapeId="0">
      <text>
        <r>
          <rPr>
            <sz val="11"/>
            <color theme="1"/>
            <rFont val="Calibri"/>
            <family val="2"/>
            <scheme val="minor"/>
          </rPr>
          <t>Este dato aparecerá  luego de que en la</t>
        </r>
        <r>
          <rPr>
            <b/>
            <sz val="11"/>
            <color theme="1"/>
            <rFont val="Calibri"/>
            <family val="2"/>
            <scheme val="minor"/>
          </rPr>
          <t xml:space="preserve"> 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 xml:space="preserve">"Atención Psicoterapéutica" </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en la Sección </t>
        </r>
        <r>
          <rPr>
            <b/>
            <sz val="11"/>
            <color theme="1"/>
            <rFont val="Calibri"/>
            <family val="2"/>
            <scheme val="minor"/>
          </rPr>
          <t>"Tipos de Atenciones Nivel Secundaria y Terciario"</t>
        </r>
        <r>
          <rPr>
            <sz val="11"/>
            <color theme="1"/>
            <rFont val="Calibri"/>
            <family val="2"/>
            <scheme val="minor"/>
          </rPr>
          <t xml:space="preserve"> haber seleccionado el </t>
        </r>
        <r>
          <rPr>
            <b/>
            <sz val="11"/>
            <color theme="1"/>
            <rFont val="Calibri"/>
            <family val="2"/>
            <scheme val="minor"/>
          </rPr>
          <t xml:space="preserve">"Tipo de Atención" </t>
        </r>
        <r>
          <rPr>
            <sz val="11"/>
            <color theme="1"/>
            <rFont val="Calibri"/>
            <family val="2"/>
            <scheme val="minor"/>
          </rPr>
          <t>que corresponda
Tipo de Establecimiento
Hospitales Tipo 3 y 4.
NOTA: Se destaca que en esta sección cuenta la totalidad de procedimientos realizados y no por atención.</t>
        </r>
      </text>
    </comment>
    <comment ref="A243" authorId="8" shapeId="0">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"Orientación y Movilidad"</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en la Sección </t>
        </r>
        <r>
          <rPr>
            <b/>
            <sz val="11"/>
            <color theme="1"/>
            <rFont val="Calibri"/>
            <family val="2"/>
            <scheme val="minor"/>
          </rPr>
          <t>"Tipos de Atenciones Nivel Secundaria y Terciario"</t>
        </r>
        <r>
          <rPr>
            <sz val="11"/>
            <color theme="1"/>
            <rFont val="Calibri"/>
            <family val="2"/>
            <scheme val="minor"/>
          </rPr>
          <t xml:space="preserve"> haber seleccionado el </t>
        </r>
        <r>
          <rPr>
            <b/>
            <sz val="11"/>
            <color theme="1"/>
            <rFont val="Calibri"/>
            <family val="2"/>
            <scheme val="minor"/>
          </rPr>
          <t>"Tipo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t>
        </r>
      </text>
    </comment>
    <comment ref="A244" authorId="8" shapeId="0">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"Estimulación sensorial"</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en la Sección </t>
        </r>
        <r>
          <rPr>
            <b/>
            <sz val="11"/>
            <color theme="1"/>
            <rFont val="Calibri"/>
            <family val="2"/>
            <scheme val="minor"/>
          </rPr>
          <t>"Tipos de Atenciones Nivel Secundaria y Terciario"</t>
        </r>
        <r>
          <rPr>
            <sz val="11"/>
            <color theme="1"/>
            <rFont val="Calibri"/>
            <family val="2"/>
            <scheme val="minor"/>
          </rPr>
          <t xml:space="preserve"> haber seleccionado el </t>
        </r>
        <r>
          <rPr>
            <b/>
            <sz val="11"/>
            <color theme="1"/>
            <rFont val="Calibri"/>
            <family val="2"/>
            <scheme val="minor"/>
          </rPr>
          <t>"Tipo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
</t>
        </r>
      </text>
    </comment>
    <comment ref="A245" authorId="8" shapeId="0">
      <text>
        <r>
          <rPr>
            <sz val="11"/>
            <color theme="1"/>
            <rFont val="Calibri"/>
            <family val="2"/>
            <scheme val="minor"/>
          </rPr>
          <t xml:space="preserve">Este dato aparecerá  luego de que en la </t>
        </r>
        <r>
          <rPr>
            <b/>
            <sz val="11"/>
            <color theme="1"/>
            <rFont val="Calibri"/>
            <family val="2"/>
            <scheme val="minor"/>
          </rPr>
          <t xml:space="preserve">atención cerrada (estado completada) </t>
        </r>
        <r>
          <rPr>
            <sz val="11"/>
            <color theme="1"/>
            <rFont val="Calibri"/>
            <family val="2"/>
            <scheme val="minor"/>
          </rPr>
          <t xml:space="preserve">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 Terapia Respiratoria y Funcional Pulmonar"</t>
        </r>
        <r>
          <rPr>
            <sz val="11"/>
            <color theme="1"/>
            <rFont val="Calibri"/>
            <family val="2"/>
            <scheme val="minor"/>
          </rPr>
          <t xml:space="preserve">
y 
En el</t>
        </r>
        <r>
          <rPr>
            <b/>
            <sz val="11"/>
            <color theme="1"/>
            <rFont val="Calibri"/>
            <family val="2"/>
            <scheme val="minor"/>
          </rPr>
          <t xml:space="preserve"> Formulario Control en Sala de Rehabilitacion Fisica e Integral</t>
        </r>
        <r>
          <rPr>
            <sz val="11"/>
            <color theme="1"/>
            <rFont val="Calibri"/>
            <family val="2"/>
            <scheme val="minor"/>
          </rPr>
          <t>, en la Sección</t>
        </r>
        <r>
          <rPr>
            <b/>
            <sz val="11"/>
            <color theme="1"/>
            <rFont val="Calibri"/>
            <family val="2"/>
            <scheme val="minor"/>
          </rPr>
          <t xml:space="preserve"> "Tipos de Atenciones Nivel Secundaria y Terciario</t>
        </r>
        <r>
          <rPr>
            <sz val="11"/>
            <color theme="1"/>
            <rFont val="Calibri"/>
            <family val="2"/>
            <scheme val="minor"/>
          </rPr>
          <t xml:space="preserve">" haber seleccionado el </t>
        </r>
        <r>
          <rPr>
            <b/>
            <sz val="11"/>
            <color theme="1"/>
            <rFont val="Calibri"/>
            <family val="2"/>
            <scheme val="minor"/>
          </rPr>
          <t>"Tipo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
</t>
        </r>
      </text>
    </comment>
    <comment ref="A246" authorId="8" shapeId="0">
      <text>
        <r>
          <rPr>
            <sz val="11"/>
            <color theme="1"/>
            <rFont val="Calibri"/>
            <family val="2"/>
            <scheme val="minor"/>
          </rPr>
          <t xml:space="preserve">Este dato aparecerá  luego de que en la </t>
        </r>
        <r>
          <rPr>
            <b/>
            <sz val="11"/>
            <color theme="1"/>
            <rFont val="Calibri"/>
            <family val="2"/>
            <scheme val="minor"/>
          </rPr>
          <t>atención cerrada (estado completada)</t>
        </r>
        <r>
          <rPr>
            <sz val="11"/>
            <color theme="1"/>
            <rFont val="Calibri"/>
            <family val="2"/>
            <scheme val="minor"/>
          </rPr>
          <t xml:space="preserve"> registrada en</t>
        </r>
        <r>
          <rPr>
            <b/>
            <sz val="11"/>
            <color theme="1"/>
            <rFont val="Calibri"/>
            <family val="2"/>
            <scheme val="minor"/>
          </rPr>
          <t xml:space="preserve"> módulo  Box, Pacientes Citados</t>
        </r>
        <r>
          <rPr>
            <sz val="11"/>
            <color theme="1"/>
            <rFont val="Calibri"/>
            <family val="2"/>
            <scheme val="minor"/>
          </rPr>
          <t xml:space="preserve">, el  profesional  Registre el procedimiento:
</t>
        </r>
        <r>
          <rPr>
            <b/>
            <sz val="11"/>
            <color theme="1"/>
            <rFont val="Calibri"/>
            <family val="2"/>
            <scheme val="minor"/>
          </rPr>
          <t>" Rehabilitación Auditiva Individual"</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en la Sección </t>
        </r>
        <r>
          <rPr>
            <b/>
            <sz val="11"/>
            <color theme="1"/>
            <rFont val="Calibri"/>
            <family val="2"/>
            <scheme val="minor"/>
          </rPr>
          <t>"Tipos de Atenciones Nivel Secundaria y Terciario"</t>
        </r>
        <r>
          <rPr>
            <sz val="11"/>
            <color theme="1"/>
            <rFont val="Calibri"/>
            <family val="2"/>
            <scheme val="minor"/>
          </rPr>
          <t xml:space="preserve"> haber seleccionado el </t>
        </r>
        <r>
          <rPr>
            <b/>
            <sz val="11"/>
            <color theme="1"/>
            <rFont val="Calibri"/>
            <family val="2"/>
            <scheme val="minor"/>
          </rPr>
          <t>"Tipo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
</t>
        </r>
      </text>
    </comment>
    <comment ref="A247" authorId="8" shapeId="0">
      <text>
        <r>
          <rPr>
            <sz val="11"/>
            <color theme="1"/>
            <rFont val="Calibri"/>
            <family val="2"/>
            <scheme val="minor"/>
          </rPr>
          <t>Este dato aparecerá  luego de que en la</t>
        </r>
        <r>
          <rPr>
            <b/>
            <sz val="11"/>
            <color theme="1"/>
            <rFont val="Calibri"/>
            <family val="2"/>
            <scheme val="minor"/>
          </rPr>
          <t xml:space="preserve"> atención cerrada (estado completada)</t>
        </r>
        <r>
          <rPr>
            <sz val="11"/>
            <color theme="1"/>
            <rFont val="Calibri"/>
            <family val="2"/>
            <scheme val="minor"/>
          </rPr>
          <t xml:space="preserve"> registrada en </t>
        </r>
        <r>
          <rPr>
            <b/>
            <sz val="11"/>
            <color theme="1"/>
            <rFont val="Calibri"/>
            <family val="2"/>
            <scheme val="minor"/>
          </rPr>
          <t>módulo  Box, Pacientes Citados</t>
        </r>
        <r>
          <rPr>
            <sz val="11"/>
            <color theme="1"/>
            <rFont val="Calibri"/>
            <family val="2"/>
            <scheme val="minor"/>
          </rPr>
          <t xml:space="preserve">, el  profesional  Registre el procedimiento:
</t>
        </r>
        <r>
          <rPr>
            <b/>
            <sz val="11"/>
            <color theme="1"/>
            <rFont val="Calibri"/>
            <family val="2"/>
            <scheme val="minor"/>
          </rPr>
          <t>"Rehabilitación auditiva Grupal"</t>
        </r>
        <r>
          <rPr>
            <sz val="11"/>
            <color theme="1"/>
            <rFont val="Calibri"/>
            <family val="2"/>
            <scheme val="minor"/>
          </rPr>
          <t xml:space="preserve">
y 
En el </t>
        </r>
        <r>
          <rPr>
            <b/>
            <sz val="11"/>
            <color theme="1"/>
            <rFont val="Calibri"/>
            <family val="2"/>
            <scheme val="minor"/>
          </rPr>
          <t>Formulario Control en Sala de Rehabilitacion Fisica e Integral</t>
        </r>
        <r>
          <rPr>
            <sz val="11"/>
            <color theme="1"/>
            <rFont val="Calibri"/>
            <family val="2"/>
            <scheme val="minor"/>
          </rPr>
          <t xml:space="preserve">, en la Sección </t>
        </r>
        <r>
          <rPr>
            <b/>
            <sz val="11"/>
            <color theme="1"/>
            <rFont val="Calibri"/>
            <family val="2"/>
            <scheme val="minor"/>
          </rPr>
          <t>"Tipos de Atenciones Nivel Secundaria y Terciario"</t>
        </r>
        <r>
          <rPr>
            <sz val="11"/>
            <color theme="1"/>
            <rFont val="Calibri"/>
            <family val="2"/>
            <scheme val="minor"/>
          </rPr>
          <t xml:space="preserve"> haber seleccionado el </t>
        </r>
        <r>
          <rPr>
            <b/>
            <sz val="11"/>
            <color theme="1"/>
            <rFont val="Calibri"/>
            <family val="2"/>
            <scheme val="minor"/>
          </rPr>
          <t>"Tipo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
</t>
        </r>
      </text>
    </comment>
    <comment ref="A253" authorId="0" shapeId="0">
      <text>
        <r>
          <rPr>
            <sz val="11"/>
            <color theme="1"/>
            <rFont val="Calibri"/>
            <family val="2"/>
            <scheme val="minor"/>
          </rPr>
          <t xml:space="preserve">Este dato aparecerá  luego de que en la atención  registrada en </t>
        </r>
        <r>
          <rPr>
            <b/>
            <sz val="11"/>
            <color theme="1"/>
            <rFont val="Calibri"/>
            <family val="2"/>
            <scheme val="minor"/>
          </rPr>
          <t xml:space="preserve">módulo Box, Pacientes Citados </t>
        </r>
        <r>
          <rPr>
            <sz val="11"/>
            <color theme="1"/>
            <rFont val="Calibri"/>
            <family val="2"/>
            <scheme val="minor"/>
          </rPr>
          <t xml:space="preserve">o desde </t>
        </r>
        <r>
          <rPr>
            <b/>
            <sz val="11"/>
            <color theme="1"/>
            <rFont val="Calibri"/>
            <family val="2"/>
            <scheme val="minor"/>
          </rPr>
          <t>Agregar documentos a una atenció</t>
        </r>
        <r>
          <rPr>
            <sz val="11"/>
            <color theme="1"/>
            <rFont val="Calibri"/>
            <family val="2"/>
            <scheme val="minor"/>
          </rPr>
          <t xml:space="preserve">n, el profesional registre lo siguiente:
En el </t>
        </r>
        <r>
          <rPr>
            <b/>
            <sz val="11"/>
            <color theme="1"/>
            <rFont val="Calibri"/>
            <family val="2"/>
            <scheme val="minor"/>
          </rPr>
          <t xml:space="preserve"> Formulario Control en Sala de Rehabilitación Física e Integral:</t>
        </r>
        <r>
          <rPr>
            <sz val="11"/>
            <color theme="1"/>
            <rFont val="Calibri"/>
            <family val="2"/>
            <scheme val="minor"/>
          </rPr>
          <t xml:space="preserve">
En la Sección </t>
        </r>
        <r>
          <rPr>
            <b/>
            <sz val="11"/>
            <color theme="1"/>
            <rFont val="Calibri"/>
            <family val="2"/>
            <scheme val="minor"/>
          </rPr>
          <t xml:space="preserve">Evaluaciones de Ayudas Técnicas, debe registrar una o varias  Ayudas Técnica proporcionadas al paciente.
</t>
        </r>
        <r>
          <rPr>
            <sz val="11"/>
            <color theme="1"/>
            <rFont val="Calibri"/>
            <family val="2"/>
            <scheme val="minor"/>
          </rPr>
          <t xml:space="preserve">
Se contabilizará la </t>
        </r>
        <r>
          <rPr>
            <b/>
            <sz val="11"/>
            <color theme="1"/>
            <rFont val="Calibri"/>
            <family val="2"/>
            <scheme val="minor"/>
          </rPr>
          <t>Evaluaciones de Ayuda Técnica</t>
        </r>
        <r>
          <rPr>
            <sz val="11"/>
            <color theme="1"/>
            <rFont val="Calibri"/>
            <family val="2"/>
            <scheme val="minor"/>
          </rPr>
          <t xml:space="preserve">, cuando </t>
        </r>
        <r>
          <rPr>
            <b/>
            <sz val="11"/>
            <color theme="1"/>
            <rFont val="Calibri"/>
            <family val="2"/>
            <scheme val="minor"/>
          </rPr>
          <t>el valor de registro sea igual o mayor a 1.</t>
        </r>
        <r>
          <rPr>
            <sz val="11"/>
            <color theme="1"/>
            <rFont val="Calibri"/>
            <family val="2"/>
            <scheme val="minor"/>
          </rPr>
          <t xml:space="preserve">
Además, seleccionando</t>
        </r>
        <r>
          <rPr>
            <b/>
            <sz val="11"/>
            <color theme="1"/>
            <rFont val="Calibri"/>
            <family val="2"/>
            <scheme val="minor"/>
          </rPr>
          <t xml:space="preserve"> uno o varios Problemas de Salud</t>
        </r>
        <r>
          <rPr>
            <sz val="11"/>
            <color theme="1"/>
            <rFont val="Calibri"/>
            <family val="2"/>
            <scheme val="minor"/>
          </rPr>
          <t xml:space="preserve"> que presente el Paciente.
En esta fila se contabiliza </t>
        </r>
        <r>
          <rPr>
            <b/>
            <sz val="11"/>
            <color theme="1"/>
            <rFont val="Calibri"/>
            <family val="2"/>
            <scheme val="minor"/>
          </rPr>
          <t>número de Personas.</t>
        </r>
        <r>
          <rPr>
            <sz val="11"/>
            <color theme="1"/>
            <rFont val="Calibri"/>
            <family val="2"/>
            <scheme val="minor"/>
          </rPr>
          <t xml:space="preserve">
Tipo de Establecimiento
Cesfam,Cgu,Cgr,Crs,Cdt,Psr,Cosam, Cecosf, Hospitales comunitarios, Hospitales Tipo 3 y Hospitales Tipo 4.</t>
        </r>
      </text>
    </comment>
    <comment ref="A254" authorId="4" shapeId="0">
      <text>
        <r>
          <rPr>
            <sz val="11"/>
            <color theme="1"/>
            <rFont val="Calibri"/>
            <family val="2"/>
            <scheme val="minor"/>
          </rPr>
          <t xml:space="preserve">Este dato aparecerá  luego de que en la atención  registrada en </t>
        </r>
        <r>
          <rPr>
            <b/>
            <sz val="11"/>
            <color theme="1"/>
            <rFont val="Calibri"/>
            <family val="2"/>
            <scheme val="minor"/>
          </rPr>
          <t xml:space="preserve">módulo Box, Pacientes Citados </t>
        </r>
        <r>
          <rPr>
            <sz val="11"/>
            <color theme="1"/>
            <rFont val="Calibri"/>
            <family val="2"/>
            <scheme val="minor"/>
          </rPr>
          <t xml:space="preserve">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la Sección </t>
        </r>
        <r>
          <rPr>
            <b/>
            <sz val="11"/>
            <color theme="1"/>
            <rFont val="Calibri"/>
            <family val="2"/>
            <scheme val="minor"/>
          </rPr>
          <t>Ayudas Técnicas Entregadas</t>
        </r>
        <r>
          <rPr>
            <sz val="11"/>
            <color theme="1"/>
            <rFont val="Calibri"/>
            <family val="2"/>
            <scheme val="minor"/>
          </rPr>
          <t xml:space="preserve">, debe registrar </t>
        </r>
        <r>
          <rPr>
            <b/>
            <sz val="11"/>
            <color theme="1"/>
            <rFont val="Calibri"/>
            <family val="2"/>
            <scheme val="minor"/>
          </rPr>
          <t>una o varias  Ayudas Técnica</t>
        </r>
        <r>
          <rPr>
            <sz val="11"/>
            <color theme="1"/>
            <rFont val="Calibri"/>
            <family val="2"/>
            <scheme val="minor"/>
          </rPr>
          <t xml:space="preserve"> proporcionadas al paciente.
Se contabilizará la </t>
        </r>
        <r>
          <rPr>
            <b/>
            <sz val="11"/>
            <color theme="1"/>
            <rFont val="Calibri"/>
            <family val="2"/>
            <scheme val="minor"/>
          </rPr>
          <t>Ayuda Técnica Entregada</t>
        </r>
        <r>
          <rPr>
            <sz val="11"/>
            <color theme="1"/>
            <rFont val="Calibri"/>
            <family val="2"/>
            <scheme val="minor"/>
          </rPr>
          <t xml:space="preserve">, cuando </t>
        </r>
        <r>
          <rPr>
            <b/>
            <sz val="11"/>
            <color theme="1"/>
            <rFont val="Calibri"/>
            <family val="2"/>
            <scheme val="minor"/>
          </rPr>
          <t>el valor de registro sea igual o mayor a 1.</t>
        </r>
        <r>
          <rPr>
            <sz val="11"/>
            <color theme="1"/>
            <rFont val="Calibri"/>
            <family val="2"/>
            <scheme val="minor"/>
          </rPr>
          <t xml:space="preserve">
Además, seleccionando </t>
        </r>
        <r>
          <rPr>
            <b/>
            <sz val="11"/>
            <color theme="1"/>
            <rFont val="Calibri"/>
            <family val="2"/>
            <scheme val="minor"/>
          </rPr>
          <t>uno o varios Problemas de Salud</t>
        </r>
        <r>
          <rPr>
            <sz val="11"/>
            <color theme="1"/>
            <rFont val="Calibri"/>
            <family val="2"/>
            <scheme val="minor"/>
          </rPr>
          <t xml:space="preserve"> que presente el Paciente.
En esta fila se contabiliza número de Personas.
Tipo de Establecimiento
Cesfam,Cgu,Cgr,Crs,Cdt,Psr,Cosam, Cecosf, Hospitales comunitarios, Hospitales Tipo 3 y Hospitales Tipo 4.</t>
        </r>
      </text>
    </comment>
    <comment ref="A255" authorId="0"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 xml:space="preserve"> Formulario Control en Sala de Rehabilitación Física e Integral:</t>
        </r>
        <r>
          <rPr>
            <sz val="11"/>
            <color theme="1"/>
            <rFont val="Calibri"/>
            <family val="2"/>
            <scheme val="minor"/>
          </rPr>
          <t xml:space="preserve">
En la Sección</t>
        </r>
        <r>
          <rPr>
            <b/>
            <sz val="11"/>
            <color theme="1"/>
            <rFont val="Calibri"/>
            <family val="2"/>
            <scheme val="minor"/>
          </rPr>
          <t xml:space="preserve"> Entrenamiento de Ayudas Técnicas</t>
        </r>
        <r>
          <rPr>
            <sz val="11"/>
            <color theme="1"/>
            <rFont val="Calibri"/>
            <family val="2"/>
            <scheme val="minor"/>
          </rPr>
          <t xml:space="preserve">, debe registrar </t>
        </r>
        <r>
          <rPr>
            <b/>
            <sz val="11"/>
            <color theme="1"/>
            <rFont val="Calibri"/>
            <family val="2"/>
            <scheme val="minor"/>
          </rPr>
          <t>una o varias  Ayudas Técnica</t>
        </r>
        <r>
          <rPr>
            <sz val="11"/>
            <color theme="1"/>
            <rFont val="Calibri"/>
            <family val="2"/>
            <scheme val="minor"/>
          </rPr>
          <t xml:space="preserve"> proporcionadas al paciente.
Se contabilizará la </t>
        </r>
        <r>
          <rPr>
            <b/>
            <sz val="11"/>
            <color theme="1"/>
            <rFont val="Calibri"/>
            <family val="2"/>
            <scheme val="minor"/>
          </rPr>
          <t>Entrenamiento de Ayuda Técnica</t>
        </r>
        <r>
          <rPr>
            <sz val="11"/>
            <color theme="1"/>
            <rFont val="Calibri"/>
            <family val="2"/>
            <scheme val="minor"/>
          </rPr>
          <t>, cuando el valor de registro</t>
        </r>
        <r>
          <rPr>
            <b/>
            <sz val="11"/>
            <color theme="1"/>
            <rFont val="Calibri"/>
            <family val="2"/>
            <scheme val="minor"/>
          </rPr>
          <t xml:space="preserve"> sea igual o mayor a 1.</t>
        </r>
        <r>
          <rPr>
            <sz val="11"/>
            <color theme="1"/>
            <rFont val="Calibri"/>
            <family val="2"/>
            <scheme val="minor"/>
          </rPr>
          <t xml:space="preserve">
Además, seleccionando </t>
        </r>
        <r>
          <rPr>
            <b/>
            <sz val="11"/>
            <color theme="1"/>
            <rFont val="Calibri"/>
            <family val="2"/>
            <scheme val="minor"/>
          </rPr>
          <t>uno o varios Problemas de Salud</t>
        </r>
        <r>
          <rPr>
            <sz val="11"/>
            <color theme="1"/>
            <rFont val="Calibri"/>
            <family val="2"/>
            <scheme val="minor"/>
          </rPr>
          <t xml:space="preserve"> que presente el Paciente.
En esta fila se contabiliza </t>
        </r>
        <r>
          <rPr>
            <b/>
            <sz val="11"/>
            <color theme="1"/>
            <rFont val="Calibri"/>
            <family val="2"/>
            <scheme val="minor"/>
          </rPr>
          <t>número de Personas.</t>
        </r>
        <r>
          <rPr>
            <sz val="11"/>
            <color theme="1"/>
            <rFont val="Calibri"/>
            <family val="2"/>
            <scheme val="minor"/>
          </rPr>
          <t xml:space="preserve">
Tipo de Establecimiento
Cesfam,Cgu,Cgr,Crs,Cdt,Psr,Cosam, Cecosf, Hospitales comunitarios, Hospitales Tipo 3 y Hospitales Tipo 4.
</t>
        </r>
      </text>
    </comment>
    <comment ref="A259" authorId="4"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t>
        </r>
        <r>
          <rPr>
            <b/>
            <sz val="11"/>
            <color theme="1"/>
            <rFont val="Calibri"/>
            <family val="2"/>
            <scheme val="minor"/>
          </rPr>
          <t>Formulario Control en Sala de Rehabilitación Física e Integral</t>
        </r>
        <r>
          <rPr>
            <sz val="11"/>
            <color theme="1"/>
            <rFont val="Calibri"/>
            <family val="2"/>
            <scheme val="minor"/>
          </rPr>
          <t xml:space="preserve">
En la sección </t>
        </r>
        <r>
          <rPr>
            <b/>
            <sz val="11"/>
            <color theme="1"/>
            <rFont val="Calibri"/>
            <family val="2"/>
            <scheme val="minor"/>
          </rPr>
          <t>Ayudas Técnicas Entregadas debe registrar la cantidad de Sillas de Ruedas Estándar entregadas</t>
        </r>
        <r>
          <rPr>
            <sz val="11"/>
            <color theme="1"/>
            <rFont val="Calibri"/>
            <family val="2"/>
            <scheme val="minor"/>
          </rPr>
          <t xml:space="preserve">.
Además, seleccionado </t>
        </r>
        <r>
          <rPr>
            <b/>
            <sz val="11"/>
            <color theme="1"/>
            <rFont val="Calibri"/>
            <family val="2"/>
            <scheme val="minor"/>
          </rPr>
          <t>uno o varios Problemas de Salud</t>
        </r>
        <r>
          <rPr>
            <sz val="11"/>
            <color theme="1"/>
            <rFont val="Calibri"/>
            <family val="2"/>
            <scheme val="minor"/>
          </rPr>
          <t xml:space="preserve"> que presente el paciente.
Se contabilizará la </t>
        </r>
        <r>
          <rPr>
            <b/>
            <sz val="11"/>
            <color theme="1"/>
            <rFont val="Calibri"/>
            <family val="2"/>
            <scheme val="minor"/>
          </rPr>
          <t>cantidad</t>
        </r>
        <r>
          <rPr>
            <sz val="11"/>
            <color theme="1"/>
            <rFont val="Calibri"/>
            <family val="2"/>
            <scheme val="minor"/>
          </rPr>
          <t>, cuando</t>
        </r>
        <r>
          <rPr>
            <b/>
            <sz val="11"/>
            <color theme="1"/>
            <rFont val="Calibri"/>
            <family val="2"/>
            <scheme val="minor"/>
          </rPr>
          <t xml:space="preserve"> el valor sea igual o mayor a 1.</t>
        </r>
        <r>
          <rPr>
            <sz val="11"/>
            <color theme="1"/>
            <rFont val="Calibri"/>
            <family val="2"/>
            <scheme val="minor"/>
          </rPr>
          <t xml:space="preserve">
Tipo de Establecimiento
Cesfam,Cgu,Cgr,Crs,Cdt,Psr,Cosam, Cecosf, Hospitales comunitarios, Hospitales Tipo 3 y Hospitales Tipo 4.</t>
        </r>
      </text>
    </comment>
    <comment ref="A260" authorId="4" shapeId="0">
      <text>
        <r>
          <rPr>
            <sz val="11"/>
            <color theme="1"/>
            <rFont val="Calibri"/>
            <family val="2"/>
            <scheme val="minor"/>
          </rPr>
          <t xml:space="preserve">Este dato aparecerá  luego de que en la atención  registrada en </t>
        </r>
        <r>
          <rPr>
            <b/>
            <sz val="11"/>
            <color theme="1"/>
            <rFont val="Calibri"/>
            <family val="2"/>
            <scheme val="minor"/>
          </rPr>
          <t xml:space="preserve">módulo Box, Pacientes Citados </t>
        </r>
        <r>
          <rPr>
            <sz val="11"/>
            <color theme="1"/>
            <rFont val="Calibri"/>
            <family val="2"/>
            <scheme val="minor"/>
          </rPr>
          <t>o desde</t>
        </r>
        <r>
          <rPr>
            <b/>
            <sz val="11"/>
            <color theme="1"/>
            <rFont val="Calibri"/>
            <family val="2"/>
            <scheme val="minor"/>
          </rPr>
          <t xml:space="preserve"> Agregar documentos a una atención</t>
        </r>
        <r>
          <rPr>
            <sz val="11"/>
            <color theme="1"/>
            <rFont val="Calibri"/>
            <family val="2"/>
            <scheme val="minor"/>
          </rPr>
          <t>, el profesional registre lo siguiente:
En</t>
        </r>
        <r>
          <rPr>
            <b/>
            <sz val="11"/>
            <color theme="1"/>
            <rFont val="Calibri"/>
            <family val="2"/>
            <scheme val="minor"/>
          </rPr>
          <t xml:space="preserve"> Formulario Control en Sala de Rehabilitación Física e Integral:</t>
        </r>
        <r>
          <rPr>
            <sz val="11"/>
            <color theme="1"/>
            <rFont val="Calibri"/>
            <family val="2"/>
            <scheme val="minor"/>
          </rPr>
          <t xml:space="preserve">
En la sección</t>
        </r>
        <r>
          <rPr>
            <b/>
            <sz val="11"/>
            <color theme="1"/>
            <rFont val="Calibri"/>
            <family val="2"/>
            <scheme val="minor"/>
          </rPr>
          <t xml:space="preserve"> Ayudas Técnicas Entregadas debe registrar la cantidad de Silla de Ruedas Neurológica entregadas.</t>
        </r>
        <r>
          <rPr>
            <sz val="11"/>
            <color theme="1"/>
            <rFont val="Calibri"/>
            <family val="2"/>
            <scheme val="minor"/>
          </rPr>
          <t xml:space="preserve">
Además, seleccionado </t>
        </r>
        <r>
          <rPr>
            <b/>
            <sz val="11"/>
            <color theme="1"/>
            <rFont val="Calibri"/>
            <family val="2"/>
            <scheme val="minor"/>
          </rPr>
          <t xml:space="preserve">uno o varios Problemas de Salud </t>
        </r>
        <r>
          <rPr>
            <sz val="11"/>
            <color theme="1"/>
            <rFont val="Calibri"/>
            <family val="2"/>
            <scheme val="minor"/>
          </rPr>
          <t xml:space="preserve">que presente el paciente.
Se contabilizará la </t>
        </r>
        <r>
          <rPr>
            <b/>
            <sz val="11"/>
            <color theme="1"/>
            <rFont val="Calibri"/>
            <family val="2"/>
            <scheme val="minor"/>
          </rPr>
          <t>cantidad</t>
        </r>
        <r>
          <rPr>
            <sz val="11"/>
            <color theme="1"/>
            <rFont val="Calibri"/>
            <family val="2"/>
            <scheme val="minor"/>
          </rPr>
          <t xml:space="preserve">, cuando </t>
        </r>
        <r>
          <rPr>
            <b/>
            <sz val="11"/>
            <color theme="1"/>
            <rFont val="Calibri"/>
            <family val="2"/>
            <scheme val="minor"/>
          </rPr>
          <t>el valor sea igual o mayor a 1.</t>
        </r>
        <r>
          <rPr>
            <sz val="11"/>
            <color theme="1"/>
            <rFont val="Calibri"/>
            <family val="2"/>
            <scheme val="minor"/>
          </rPr>
          <t xml:space="preserve">
Tipo de Establecimiento
Cesfam,Cgu,Cgr,Crs,Cdt,Psr,Cosam, Cecosf, Hospitales comunitarios, Hospitales Tipo 3 y Hospitales Tipo 4.</t>
        </r>
      </text>
    </comment>
    <comment ref="A261" authorId="4" shapeId="0">
      <text>
        <r>
          <rPr>
            <sz val="11"/>
            <color theme="1"/>
            <rFont val="Calibri"/>
            <family val="2"/>
            <scheme val="minor"/>
          </rPr>
          <t>Este dato aparecerá  luego de que en la atención  registrada en</t>
        </r>
        <r>
          <rPr>
            <b/>
            <sz val="11"/>
            <color theme="1"/>
            <rFont val="Calibri"/>
            <family val="2"/>
            <scheme val="minor"/>
          </rPr>
          <t xml:space="preserve"> módulo Box, Pacientes Citados </t>
        </r>
        <r>
          <rPr>
            <sz val="11"/>
            <color theme="1"/>
            <rFont val="Calibri"/>
            <family val="2"/>
            <scheme val="minor"/>
          </rPr>
          <t xml:space="preserve">o desde </t>
        </r>
        <r>
          <rPr>
            <b/>
            <sz val="11"/>
            <color theme="1"/>
            <rFont val="Calibri"/>
            <family val="2"/>
            <scheme val="minor"/>
          </rPr>
          <t>Agregar documentos a una atención</t>
        </r>
        <r>
          <rPr>
            <sz val="11"/>
            <color theme="1"/>
            <rFont val="Calibri"/>
            <family val="2"/>
            <scheme val="minor"/>
          </rPr>
          <t>, el profesional registre lo siguiente:
En</t>
        </r>
        <r>
          <rPr>
            <b/>
            <sz val="11"/>
            <color theme="1"/>
            <rFont val="Calibri"/>
            <family val="2"/>
            <scheme val="minor"/>
          </rPr>
          <t xml:space="preserve"> Formulario Control en Sala de Rehabilitación Física e Integral:</t>
        </r>
        <r>
          <rPr>
            <sz val="11"/>
            <color theme="1"/>
            <rFont val="Calibri"/>
            <family val="2"/>
            <scheme val="minor"/>
          </rPr>
          <t xml:space="preserve">
En la sección </t>
        </r>
        <r>
          <rPr>
            <b/>
            <sz val="11"/>
            <color theme="1"/>
            <rFont val="Calibri"/>
            <family val="2"/>
            <scheme val="minor"/>
          </rPr>
          <t>Ayudas Técnicas Entregadas debe registrar la cantidad de Cojín Anti Escaras entregados.</t>
        </r>
        <r>
          <rPr>
            <sz val="11"/>
            <color theme="1"/>
            <rFont val="Calibri"/>
            <family val="2"/>
            <scheme val="minor"/>
          </rPr>
          <t xml:space="preserve">
Además, seleccionado </t>
        </r>
        <r>
          <rPr>
            <b/>
            <sz val="11"/>
            <color theme="1"/>
            <rFont val="Calibri"/>
            <family val="2"/>
            <scheme val="minor"/>
          </rPr>
          <t>uno o varios Problemas de Salud</t>
        </r>
        <r>
          <rPr>
            <sz val="11"/>
            <color theme="1"/>
            <rFont val="Calibri"/>
            <family val="2"/>
            <scheme val="minor"/>
          </rPr>
          <t xml:space="preserve"> que presente el paciente.
Se contabilizará la </t>
        </r>
        <r>
          <rPr>
            <b/>
            <sz val="11"/>
            <color theme="1"/>
            <rFont val="Calibri"/>
            <family val="2"/>
            <scheme val="minor"/>
          </rPr>
          <t>cantidad</t>
        </r>
        <r>
          <rPr>
            <sz val="11"/>
            <color theme="1"/>
            <rFont val="Calibri"/>
            <family val="2"/>
            <scheme val="minor"/>
          </rPr>
          <t xml:space="preserve">, cuando </t>
        </r>
        <r>
          <rPr>
            <b/>
            <sz val="11"/>
            <color theme="1"/>
            <rFont val="Calibri"/>
            <family val="2"/>
            <scheme val="minor"/>
          </rPr>
          <t>el valor sea igual o mayor</t>
        </r>
        <r>
          <rPr>
            <sz val="11"/>
            <color theme="1"/>
            <rFont val="Calibri"/>
            <family val="2"/>
            <scheme val="minor"/>
          </rPr>
          <t xml:space="preserve"> a 1.
Tipo de Establecimiento
Cesfam,Cgu,Cgr,Crs,Cdt,Psr,Cosam, Cecosf, Hospitales comunitarios, Hospitales Tipo 3 y Hospitales Tipo 4.</t>
        </r>
      </text>
    </comment>
    <comment ref="A262" authorId="4" shapeId="0">
      <text>
        <r>
          <rPr>
            <sz val="11"/>
            <color theme="1"/>
            <rFont val="Calibri"/>
            <family val="2"/>
            <scheme val="minor"/>
          </rPr>
          <t xml:space="preserve">Este dato aparecerá  luego de que en la atención  registrada en módulo Box, Pacientes Citados o desde Agregar documentos a una atención, el profesional registre lo siguiente:
En </t>
        </r>
        <r>
          <rPr>
            <b/>
            <sz val="11"/>
            <color theme="1"/>
            <rFont val="Calibri"/>
            <family val="2"/>
            <scheme val="minor"/>
          </rPr>
          <t>Formulario Control en Sala de Rehabilitación Física e Integral:</t>
        </r>
        <r>
          <rPr>
            <sz val="11"/>
            <color theme="1"/>
            <rFont val="Calibri"/>
            <family val="2"/>
            <scheme val="minor"/>
          </rPr>
          <t xml:space="preserve">
En la sección </t>
        </r>
        <r>
          <rPr>
            <b/>
            <sz val="11"/>
            <color theme="1"/>
            <rFont val="Calibri"/>
            <family val="2"/>
            <scheme val="minor"/>
          </rPr>
          <t>Ayudas Técnicas Entregadas debe registrar la cantidad de Colchón Anti Escaras entregados.</t>
        </r>
        <r>
          <rPr>
            <sz val="11"/>
            <color theme="1"/>
            <rFont val="Calibri"/>
            <family val="2"/>
            <scheme val="minor"/>
          </rPr>
          <t xml:space="preserve">
Además, seleccionado </t>
        </r>
        <r>
          <rPr>
            <b/>
            <sz val="11"/>
            <color theme="1"/>
            <rFont val="Calibri"/>
            <family val="2"/>
            <scheme val="minor"/>
          </rPr>
          <t>uno o varios Problemas de Salud que presente el paciente.</t>
        </r>
        <r>
          <rPr>
            <sz val="11"/>
            <color theme="1"/>
            <rFont val="Calibri"/>
            <family val="2"/>
            <scheme val="minor"/>
          </rPr>
          <t xml:space="preserve">
Se contabilizará la </t>
        </r>
        <r>
          <rPr>
            <b/>
            <sz val="11"/>
            <color theme="1"/>
            <rFont val="Calibri"/>
            <family val="2"/>
            <scheme val="minor"/>
          </rPr>
          <t>cantidad,</t>
        </r>
        <r>
          <rPr>
            <sz val="11"/>
            <color theme="1"/>
            <rFont val="Calibri"/>
            <family val="2"/>
            <scheme val="minor"/>
          </rPr>
          <t xml:space="preserve"> cuando </t>
        </r>
        <r>
          <rPr>
            <b/>
            <sz val="11"/>
            <color theme="1"/>
            <rFont val="Calibri"/>
            <family val="2"/>
            <scheme val="minor"/>
          </rPr>
          <t>el valor sea igual o mayor a 1.</t>
        </r>
        <r>
          <rPr>
            <sz val="11"/>
            <color theme="1"/>
            <rFont val="Calibri"/>
            <family val="2"/>
            <scheme val="minor"/>
          </rPr>
          <t xml:space="preserve">
Tipo de Establecimiento
Cesfam,Cgu,Cgr,Crs,Cdt,Psr,Cosam, Cecosf, Hospitales comunitarios, Hospitales Tipo 3 y Hospitales Tipo 4..</t>
        </r>
      </text>
    </comment>
    <comment ref="A263" authorId="4"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t>
        </r>
        <r>
          <rPr>
            <b/>
            <sz val="11"/>
            <color theme="1"/>
            <rFont val="Calibri"/>
            <family val="2"/>
            <scheme val="minor"/>
          </rPr>
          <t>Formulario Control en Sala de Rehabilitación Física e Integral:</t>
        </r>
        <r>
          <rPr>
            <sz val="11"/>
            <color theme="1"/>
            <rFont val="Calibri"/>
            <family val="2"/>
            <scheme val="minor"/>
          </rPr>
          <t xml:space="preserve">
En la sección </t>
        </r>
        <r>
          <rPr>
            <b/>
            <sz val="11"/>
            <color theme="1"/>
            <rFont val="Calibri"/>
            <family val="2"/>
            <scheme val="minor"/>
          </rPr>
          <t>Ayudas Técnicas Entregadas debe registrar la cantidad de Bastones entregados.</t>
        </r>
        <r>
          <rPr>
            <sz val="11"/>
            <color theme="1"/>
            <rFont val="Calibri"/>
            <family val="2"/>
            <scheme val="minor"/>
          </rPr>
          <t xml:space="preserve">
Además, seleccionado </t>
        </r>
        <r>
          <rPr>
            <b/>
            <sz val="11"/>
            <color theme="1"/>
            <rFont val="Calibri"/>
            <family val="2"/>
            <scheme val="minor"/>
          </rPr>
          <t>uno o varios Problemas de Salud</t>
        </r>
        <r>
          <rPr>
            <sz val="11"/>
            <color theme="1"/>
            <rFont val="Calibri"/>
            <family val="2"/>
            <scheme val="minor"/>
          </rPr>
          <t xml:space="preserve"> que presente el paciente.
Se contabilizará la cantidad, cuando </t>
        </r>
        <r>
          <rPr>
            <b/>
            <sz val="11"/>
            <color theme="1"/>
            <rFont val="Calibri"/>
            <family val="2"/>
            <scheme val="minor"/>
          </rPr>
          <t>el valor sea igual o mayor a 1.</t>
        </r>
        <r>
          <rPr>
            <sz val="11"/>
            <color theme="1"/>
            <rFont val="Calibri"/>
            <family val="2"/>
            <scheme val="minor"/>
          </rPr>
          <t xml:space="preserve">
Tipo de Establecimiento
Cesfam,Cgu,Cgr,Crs,Cdt,Psr,Cosam, Cecosf, Hospitales comunitarios, Hospitales Tipo 3 y Hospitales Tipo 4.</t>
        </r>
      </text>
    </comment>
    <comment ref="A264" authorId="4" shapeId="0">
      <text>
        <r>
          <rPr>
            <sz val="11"/>
            <color theme="1"/>
            <rFont val="Calibri"/>
            <family val="2"/>
            <scheme val="minor"/>
          </rPr>
          <t>Este dato aparecerá  luego de que en la atención  registrada en</t>
        </r>
        <r>
          <rPr>
            <b/>
            <sz val="11"/>
            <color theme="1"/>
            <rFont val="Calibri"/>
            <family val="2"/>
            <scheme val="minor"/>
          </rPr>
          <t xml:space="preserve"> 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t>
        </r>
        <r>
          <rPr>
            <b/>
            <sz val="11"/>
            <color theme="1"/>
            <rFont val="Calibri"/>
            <family val="2"/>
            <scheme val="minor"/>
          </rPr>
          <t>Formulario Control en Sala de Rehabilitación Física e Integral:</t>
        </r>
        <r>
          <rPr>
            <sz val="11"/>
            <color theme="1"/>
            <rFont val="Calibri"/>
            <family val="2"/>
            <scheme val="minor"/>
          </rPr>
          <t xml:space="preserve">
En la sección </t>
        </r>
        <r>
          <rPr>
            <b/>
            <sz val="11"/>
            <color theme="1"/>
            <rFont val="Calibri"/>
            <family val="2"/>
            <scheme val="minor"/>
          </rPr>
          <t>Ayudas Técnicas Entregadas debe registrar la cantidad de Andadores entregados.</t>
        </r>
        <r>
          <rPr>
            <sz val="11"/>
            <color theme="1"/>
            <rFont val="Calibri"/>
            <family val="2"/>
            <scheme val="minor"/>
          </rPr>
          <t xml:space="preserve">
Además, seleccionado </t>
        </r>
        <r>
          <rPr>
            <b/>
            <sz val="11"/>
            <color theme="1"/>
            <rFont val="Calibri"/>
            <family val="2"/>
            <scheme val="minor"/>
          </rPr>
          <t>uno o varios Problemas de Salud</t>
        </r>
        <r>
          <rPr>
            <sz val="11"/>
            <color theme="1"/>
            <rFont val="Calibri"/>
            <family val="2"/>
            <scheme val="minor"/>
          </rPr>
          <t xml:space="preserve"> que presente el paciente.
Se contabilizará la cantidad, cuando </t>
        </r>
        <r>
          <rPr>
            <b/>
            <sz val="11"/>
            <color theme="1"/>
            <rFont val="Calibri"/>
            <family val="2"/>
            <scheme val="minor"/>
          </rPr>
          <t>el valor sea igual o mayor a 1.</t>
        </r>
        <r>
          <rPr>
            <sz val="11"/>
            <color theme="1"/>
            <rFont val="Calibri"/>
            <family val="2"/>
            <scheme val="minor"/>
          </rPr>
          <t xml:space="preserve">
Tipo de Establecimiento
Cesfam,Cgu,Cgr,Crs,Cdt,Psr,Cosam, Cecosf, Hospitales comunitarios, Hospitales Tipo 3 y Hospitales Tipo 4.</t>
        </r>
      </text>
    </comment>
    <comment ref="A265" authorId="0"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t>
        </r>
        <r>
          <rPr>
            <b/>
            <sz val="11"/>
            <color theme="1"/>
            <rFont val="Calibri"/>
            <family val="2"/>
            <scheme val="minor"/>
          </rPr>
          <t>Formulario Control en Sala de Rehabilitación Física e Integral:</t>
        </r>
        <r>
          <rPr>
            <sz val="11"/>
            <color theme="1"/>
            <rFont val="Calibri"/>
            <family val="2"/>
            <scheme val="minor"/>
          </rPr>
          <t xml:space="preserve">
En la sección </t>
        </r>
        <r>
          <rPr>
            <b/>
            <sz val="11"/>
            <color theme="1"/>
            <rFont val="Calibri"/>
            <family val="2"/>
            <scheme val="minor"/>
          </rPr>
          <t>Ayudas Técnicas Entregadas debe registrar la cantidad de Sitting entregadas.</t>
        </r>
        <r>
          <rPr>
            <sz val="11"/>
            <color theme="1"/>
            <rFont val="Calibri"/>
            <family val="2"/>
            <scheme val="minor"/>
          </rPr>
          <t xml:space="preserve">
Además, seleccionado </t>
        </r>
        <r>
          <rPr>
            <b/>
            <sz val="11"/>
            <color theme="1"/>
            <rFont val="Calibri"/>
            <family val="2"/>
            <scheme val="minor"/>
          </rPr>
          <t>uno o varios Problemas de Salud</t>
        </r>
        <r>
          <rPr>
            <sz val="11"/>
            <color theme="1"/>
            <rFont val="Calibri"/>
            <family val="2"/>
            <scheme val="minor"/>
          </rPr>
          <t xml:space="preserve"> que presente el paciente.
Se contabilizará la cantidad, cuando </t>
        </r>
        <r>
          <rPr>
            <b/>
            <sz val="11"/>
            <color theme="1"/>
            <rFont val="Calibri"/>
            <family val="2"/>
            <scheme val="minor"/>
          </rPr>
          <t>el valor sea igual o mayor a 1.</t>
        </r>
        <r>
          <rPr>
            <sz val="11"/>
            <color theme="1"/>
            <rFont val="Calibri"/>
            <family val="2"/>
            <scheme val="minor"/>
          </rPr>
          <t xml:space="preserve">
Tipo de Establecimiento
Cesfam,Cgu,Cgr,Crs,Cdt,Psr,Cosam, Cecosf, Hospitales comunitarios, Hospitales Tipo 3 y Hospitales Tipo 4.</t>
        </r>
      </text>
    </comment>
    <comment ref="A266" authorId="0"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t>
        </r>
        <r>
          <rPr>
            <b/>
            <sz val="11"/>
            <color theme="1"/>
            <rFont val="Calibri"/>
            <family val="2"/>
            <scheme val="minor"/>
          </rPr>
          <t>Formulario Control en Sala de Rehabilitación Física e Integral:</t>
        </r>
        <r>
          <rPr>
            <sz val="11"/>
            <color theme="1"/>
            <rFont val="Calibri"/>
            <family val="2"/>
            <scheme val="minor"/>
          </rPr>
          <t xml:space="preserve">
En la sección </t>
        </r>
        <r>
          <rPr>
            <b/>
            <sz val="11"/>
            <color theme="1"/>
            <rFont val="Calibri"/>
            <family val="2"/>
            <scheme val="minor"/>
          </rPr>
          <t>Ayudas Técnicas Entregadas debe registrar la cantidad de Órtesis de Columna Vertebral entregadas.</t>
        </r>
        <r>
          <rPr>
            <sz val="11"/>
            <color theme="1"/>
            <rFont val="Calibri"/>
            <family val="2"/>
            <scheme val="minor"/>
          </rPr>
          <t xml:space="preserve">
Además, seleccionado </t>
        </r>
        <r>
          <rPr>
            <b/>
            <sz val="11"/>
            <color theme="1"/>
            <rFont val="Calibri"/>
            <family val="2"/>
            <scheme val="minor"/>
          </rPr>
          <t xml:space="preserve">uno o varios Problemas de Salud </t>
        </r>
        <r>
          <rPr>
            <sz val="11"/>
            <color theme="1"/>
            <rFont val="Calibri"/>
            <family val="2"/>
            <scheme val="minor"/>
          </rPr>
          <t xml:space="preserve">que presente el paciente.
Se contabilizará la cantidad, cuando </t>
        </r>
        <r>
          <rPr>
            <b/>
            <sz val="11"/>
            <color theme="1"/>
            <rFont val="Calibri"/>
            <family val="2"/>
            <scheme val="minor"/>
          </rPr>
          <t>el valor sea igual o mayor a 1.</t>
        </r>
        <r>
          <rPr>
            <sz val="11"/>
            <color theme="1"/>
            <rFont val="Calibri"/>
            <family val="2"/>
            <scheme val="minor"/>
          </rPr>
          <t xml:space="preserve">
Tipo de Establecimiento
Cesfam,Cgu,Cgr,Crs,Cdt,Psr,Cosam, Cecosf, Hospitales comunitarios, Hospitales Tipo 3 y Hospitales Tipo 4.</t>
        </r>
      </text>
    </comment>
    <comment ref="A267" authorId="0" shapeId="0">
      <text>
        <r>
          <rPr>
            <sz val="11"/>
            <color theme="1"/>
            <rFont val="Calibri"/>
            <family val="2"/>
            <scheme val="minor"/>
          </rPr>
          <t xml:space="preserve">Este dato aparecerá  luego de que en la atención  registrada en </t>
        </r>
        <r>
          <rPr>
            <b/>
            <sz val="11"/>
            <color theme="1"/>
            <rFont val="Calibri"/>
            <family val="2"/>
            <scheme val="minor"/>
          </rPr>
          <t xml:space="preserve">módulo Box, Pacientes Citados </t>
        </r>
        <r>
          <rPr>
            <sz val="11"/>
            <color theme="1"/>
            <rFont val="Calibri"/>
            <family val="2"/>
            <scheme val="minor"/>
          </rPr>
          <t xml:space="preserve">o desde </t>
        </r>
        <r>
          <rPr>
            <b/>
            <sz val="11"/>
            <color theme="1"/>
            <rFont val="Calibri"/>
            <family val="2"/>
            <scheme val="minor"/>
          </rPr>
          <t>Agregar documentos a una atención</t>
        </r>
        <r>
          <rPr>
            <sz val="11"/>
            <color theme="1"/>
            <rFont val="Calibri"/>
            <family val="2"/>
            <scheme val="minor"/>
          </rPr>
          <t xml:space="preserve">, el profesional registre lo siguiente:
En </t>
        </r>
        <r>
          <rPr>
            <b/>
            <sz val="11"/>
            <color theme="1"/>
            <rFont val="Calibri"/>
            <family val="2"/>
            <scheme val="minor"/>
          </rPr>
          <t>Formulario Control en Sala de Rehabilitación Física e Integral:</t>
        </r>
        <r>
          <rPr>
            <sz val="11"/>
            <color theme="1"/>
            <rFont val="Calibri"/>
            <family val="2"/>
            <scheme val="minor"/>
          </rPr>
          <t xml:space="preserve">
En la sección </t>
        </r>
        <r>
          <rPr>
            <b/>
            <sz val="11"/>
            <color theme="1"/>
            <rFont val="Calibri"/>
            <family val="2"/>
            <scheme val="minor"/>
          </rPr>
          <t>Ayudas Técnicas Entregadas debe registrar la cantidad de Órtesis Miembro Inferior entregadas.</t>
        </r>
        <r>
          <rPr>
            <sz val="11"/>
            <color theme="1"/>
            <rFont val="Calibri"/>
            <family val="2"/>
            <scheme val="minor"/>
          </rPr>
          <t xml:space="preserve">
Además, seleccionado </t>
        </r>
        <r>
          <rPr>
            <b/>
            <sz val="11"/>
            <color theme="1"/>
            <rFont val="Calibri"/>
            <family val="2"/>
            <scheme val="minor"/>
          </rPr>
          <t>uno o varios Problemas de Salud</t>
        </r>
        <r>
          <rPr>
            <sz val="11"/>
            <color theme="1"/>
            <rFont val="Calibri"/>
            <family val="2"/>
            <scheme val="minor"/>
          </rPr>
          <t xml:space="preserve"> que presente el paciente.
Se contabilizará la cantidad, cuando </t>
        </r>
        <r>
          <rPr>
            <b/>
            <sz val="11"/>
            <color theme="1"/>
            <rFont val="Calibri"/>
            <family val="2"/>
            <scheme val="minor"/>
          </rPr>
          <t>el valor sea igual o mayor a 1.</t>
        </r>
        <r>
          <rPr>
            <sz val="11"/>
            <color theme="1"/>
            <rFont val="Calibri"/>
            <family val="2"/>
            <scheme val="minor"/>
          </rPr>
          <t xml:space="preserve">
Tipo de Establecimiento
Cesfam,Cgu,Cgr,Crs,Cdt,Psr,Cosam, Cecosf, Hospitales comunitarios, Hospitales Tipo 3 y Hospitales Tipo 4.
</t>
        </r>
      </text>
    </comment>
    <comment ref="A268" authorId="0"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t>
        </r>
        <r>
          <rPr>
            <b/>
            <sz val="11"/>
            <color theme="1"/>
            <rFont val="Calibri"/>
            <family val="2"/>
            <scheme val="minor"/>
          </rPr>
          <t>Formulario Control en Sala de Rehabilitación Física e Integral:</t>
        </r>
        <r>
          <rPr>
            <sz val="11"/>
            <color theme="1"/>
            <rFont val="Calibri"/>
            <family val="2"/>
            <scheme val="minor"/>
          </rPr>
          <t xml:space="preserve">
En la sección </t>
        </r>
        <r>
          <rPr>
            <b/>
            <sz val="11"/>
            <color theme="1"/>
            <rFont val="Calibri"/>
            <family val="2"/>
            <scheme val="minor"/>
          </rPr>
          <t>Ayudas Técnicas Entregadas debe registrar la cantidad de Órtesis Miembro Superior entregadas.</t>
        </r>
        <r>
          <rPr>
            <sz val="11"/>
            <color theme="1"/>
            <rFont val="Calibri"/>
            <family val="2"/>
            <scheme val="minor"/>
          </rPr>
          <t xml:space="preserve">
Además, seleccionado </t>
        </r>
        <r>
          <rPr>
            <b/>
            <sz val="11"/>
            <color theme="1"/>
            <rFont val="Calibri"/>
            <family val="2"/>
            <scheme val="minor"/>
          </rPr>
          <t>uno o varios Problemas de Salud</t>
        </r>
        <r>
          <rPr>
            <sz val="11"/>
            <color theme="1"/>
            <rFont val="Calibri"/>
            <family val="2"/>
            <scheme val="minor"/>
          </rPr>
          <t xml:space="preserve"> que presente el paciente.
Se contabilizará la cantidad, cuando </t>
        </r>
        <r>
          <rPr>
            <b/>
            <sz val="11"/>
            <color theme="1"/>
            <rFont val="Calibri"/>
            <family val="2"/>
            <scheme val="minor"/>
          </rPr>
          <t>el valor sea igual o mayor a 1.</t>
        </r>
        <r>
          <rPr>
            <sz val="11"/>
            <color theme="1"/>
            <rFont val="Calibri"/>
            <family val="2"/>
            <scheme val="minor"/>
          </rPr>
          <t xml:space="preserve">
Tipo de Establecimiento
Cesfam,Cgu,Cgr,Crs,Cdt,Psr,Cosam, Cecosf, Hospitales comunitarios, Hospitales Tipo 3 y Hospitales Tipo 4.
</t>
        </r>
      </text>
    </comment>
    <comment ref="A269" authorId="0"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t>
        </r>
        <r>
          <rPr>
            <b/>
            <sz val="11"/>
            <color theme="1"/>
            <rFont val="Calibri"/>
            <family val="2"/>
            <scheme val="minor"/>
          </rPr>
          <t>Formulario Control en Sala de Rehabilitación Física e Integral:</t>
        </r>
        <r>
          <rPr>
            <sz val="11"/>
            <color theme="1"/>
            <rFont val="Calibri"/>
            <family val="2"/>
            <scheme val="minor"/>
          </rPr>
          <t xml:space="preserve">
En la sección</t>
        </r>
        <r>
          <rPr>
            <b/>
            <sz val="11"/>
            <color theme="1"/>
            <rFont val="Calibri"/>
            <family val="2"/>
            <scheme val="minor"/>
          </rPr>
          <t xml:space="preserve"> Ayudas Técnicas Entregadas debe registrar la cantidad de Cojines y Respaldos para la Estabilización y Posicionamiento del Cuerpo entregados.</t>
        </r>
        <r>
          <rPr>
            <sz val="11"/>
            <color theme="1"/>
            <rFont val="Calibri"/>
            <family val="2"/>
            <scheme val="minor"/>
          </rPr>
          <t xml:space="preserve">
Además, seleccionado </t>
        </r>
        <r>
          <rPr>
            <b/>
            <sz val="11"/>
            <color theme="1"/>
            <rFont val="Calibri"/>
            <family val="2"/>
            <scheme val="minor"/>
          </rPr>
          <t>uno o varios Problemas de Salud</t>
        </r>
        <r>
          <rPr>
            <sz val="11"/>
            <color theme="1"/>
            <rFont val="Calibri"/>
            <family val="2"/>
            <scheme val="minor"/>
          </rPr>
          <t xml:space="preserve"> que presente el paciente.
Se contabilizará la cantidad, cuando</t>
        </r>
        <r>
          <rPr>
            <b/>
            <sz val="11"/>
            <color theme="1"/>
            <rFont val="Calibri"/>
            <family val="2"/>
            <scheme val="minor"/>
          </rPr>
          <t xml:space="preserve"> el valor sea igual o mayor a 1.</t>
        </r>
        <r>
          <rPr>
            <sz val="11"/>
            <color theme="1"/>
            <rFont val="Calibri"/>
            <family val="2"/>
            <scheme val="minor"/>
          </rPr>
          <t xml:space="preserve">
Tipo de Establecimiento
Cesfam,Cgu,Cgr,Crs,Cdt,Psr,Cosam, Cecosf, Hospitales comunitarios, Hospitales Tipo 3 y Hospitales Tipo 4.</t>
        </r>
      </text>
    </comment>
    <comment ref="A270" authorId="0"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t>
        </r>
        <r>
          <rPr>
            <b/>
            <sz val="11"/>
            <color theme="1"/>
            <rFont val="Calibri"/>
            <family val="2"/>
            <scheme val="minor"/>
          </rPr>
          <t>Formulario Control en Sala de Rehabilitación Física e Integral:</t>
        </r>
        <r>
          <rPr>
            <sz val="11"/>
            <color theme="1"/>
            <rFont val="Calibri"/>
            <family val="2"/>
            <scheme val="minor"/>
          </rPr>
          <t xml:space="preserve">
En la sección </t>
        </r>
        <r>
          <rPr>
            <b/>
            <sz val="11"/>
            <color theme="1"/>
            <rFont val="Calibri"/>
            <family val="2"/>
            <scheme val="minor"/>
          </rPr>
          <t>Ayudas Técnicas Entregadas debe registrar la cantidad de Ayudas Ténicas para Actividades de Alimentación, Vestuario e Higiene Personal entregadas.</t>
        </r>
        <r>
          <rPr>
            <sz val="11"/>
            <color theme="1"/>
            <rFont val="Calibri"/>
            <family val="2"/>
            <scheme val="minor"/>
          </rPr>
          <t xml:space="preserve">
Además, seleccionado </t>
        </r>
        <r>
          <rPr>
            <b/>
            <sz val="11"/>
            <color theme="1"/>
            <rFont val="Calibri"/>
            <family val="2"/>
            <scheme val="minor"/>
          </rPr>
          <t xml:space="preserve">uno o varios Problemas de Salud </t>
        </r>
        <r>
          <rPr>
            <sz val="11"/>
            <color theme="1"/>
            <rFont val="Calibri"/>
            <family val="2"/>
            <scheme val="minor"/>
          </rPr>
          <t xml:space="preserve">que presente el paciente.
Se contabilizará la cantidad, cuando </t>
        </r>
        <r>
          <rPr>
            <b/>
            <sz val="11"/>
            <color theme="1"/>
            <rFont val="Calibri"/>
            <family val="2"/>
            <scheme val="minor"/>
          </rPr>
          <t>el valor sea igual o mayor a 1.</t>
        </r>
        <r>
          <rPr>
            <sz val="11"/>
            <color theme="1"/>
            <rFont val="Calibri"/>
            <family val="2"/>
            <scheme val="minor"/>
          </rPr>
          <t xml:space="preserve">
Tipo de Establecimiento
Cesfam,Cgu,Cgr,Crs,Cdt,Psr,Cosam, Cecosf, Hospitales comunitarios, Hospitales Tipo 3 y Hospitales Tipo 4.</t>
        </r>
      </text>
    </comment>
    <comment ref="A271" authorId="4"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t>
        </r>
        <r>
          <rPr>
            <sz val="11"/>
            <color theme="1"/>
            <rFont val="Calibri"/>
            <family val="2"/>
            <scheme val="minor"/>
          </rPr>
          <t xml:space="preserve">s o desde </t>
        </r>
        <r>
          <rPr>
            <b/>
            <sz val="11"/>
            <color theme="1"/>
            <rFont val="Calibri"/>
            <family val="2"/>
            <scheme val="minor"/>
          </rPr>
          <t>Agregar documentos a una atención</t>
        </r>
        <r>
          <rPr>
            <sz val="11"/>
            <color theme="1"/>
            <rFont val="Calibri"/>
            <family val="2"/>
            <scheme val="minor"/>
          </rPr>
          <t xml:space="preserve">, el profesional registre lo siguiente:
En </t>
        </r>
        <r>
          <rPr>
            <b/>
            <sz val="11"/>
            <color theme="1"/>
            <rFont val="Calibri"/>
            <family val="2"/>
            <scheme val="minor"/>
          </rPr>
          <t>Formulario Control en Sala de Rehabilitación Física e Integral</t>
        </r>
        <r>
          <rPr>
            <sz val="11"/>
            <color theme="1"/>
            <rFont val="Calibri"/>
            <family val="2"/>
            <scheme val="minor"/>
          </rPr>
          <t xml:space="preserve">
En la sección </t>
        </r>
        <r>
          <rPr>
            <b/>
            <sz val="11"/>
            <color theme="1"/>
            <rFont val="Calibri"/>
            <family val="2"/>
            <scheme val="minor"/>
          </rPr>
          <t>Ayudas Técnicas Entregadas debe registrar la cantidad de Sistema Compresivo entregadas.</t>
        </r>
        <r>
          <rPr>
            <sz val="11"/>
            <color theme="1"/>
            <rFont val="Calibri"/>
            <family val="2"/>
            <scheme val="minor"/>
          </rPr>
          <t xml:space="preserve">
Además, seleccionado </t>
        </r>
        <r>
          <rPr>
            <b/>
            <sz val="11"/>
            <color theme="1"/>
            <rFont val="Calibri"/>
            <family val="2"/>
            <scheme val="minor"/>
          </rPr>
          <t>uno o varios Problemas de Salud</t>
        </r>
        <r>
          <rPr>
            <sz val="11"/>
            <color theme="1"/>
            <rFont val="Calibri"/>
            <family val="2"/>
            <scheme val="minor"/>
          </rPr>
          <t xml:space="preserve"> que presente el paciente.
Se contabilizará la cantidad, cuando </t>
        </r>
        <r>
          <rPr>
            <b/>
            <sz val="11"/>
            <color theme="1"/>
            <rFont val="Calibri"/>
            <family val="2"/>
            <scheme val="minor"/>
          </rPr>
          <t>el valor sea igual o mayor a 1.</t>
        </r>
        <r>
          <rPr>
            <sz val="11"/>
            <color theme="1"/>
            <rFont val="Calibri"/>
            <family val="2"/>
            <scheme val="minor"/>
          </rPr>
          <t xml:space="preserve">
Tipo de Establecimiento
Cesfam,Cgu,Cgr,Crs,Cdt,Psr,Cosam, Cecosf, Hospitales comunitarios, Hospitales Tipo 3 y Hospitales Tipo 4.</t>
        </r>
      </text>
    </comment>
    <comment ref="A272" authorId="4"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t>
        </r>
        <r>
          <rPr>
            <b/>
            <sz val="11"/>
            <color theme="1"/>
            <rFont val="Calibri"/>
            <family val="2"/>
            <scheme val="minor"/>
          </rPr>
          <t>Formulario Control en Sala de Rehabilitación Física e Integral:</t>
        </r>
        <r>
          <rPr>
            <sz val="11"/>
            <color theme="1"/>
            <rFont val="Calibri"/>
            <family val="2"/>
            <scheme val="minor"/>
          </rPr>
          <t xml:space="preserve">
En la sección </t>
        </r>
        <r>
          <rPr>
            <b/>
            <sz val="11"/>
            <color theme="1"/>
            <rFont val="Calibri"/>
            <family val="2"/>
            <scheme val="minor"/>
          </rPr>
          <t>Ayudas Técnicas Entregadas debe registrar la cantidad de Prótesis Extremidad Inferior Transtibial entregadas.</t>
        </r>
        <r>
          <rPr>
            <sz val="11"/>
            <color theme="1"/>
            <rFont val="Calibri"/>
            <family val="2"/>
            <scheme val="minor"/>
          </rPr>
          <t xml:space="preserve">
Además, seleccionado </t>
        </r>
        <r>
          <rPr>
            <b/>
            <sz val="11"/>
            <color theme="1"/>
            <rFont val="Calibri"/>
            <family val="2"/>
            <scheme val="minor"/>
          </rPr>
          <t>uno o varios Problemas de Salud</t>
        </r>
        <r>
          <rPr>
            <sz val="11"/>
            <color theme="1"/>
            <rFont val="Calibri"/>
            <family val="2"/>
            <scheme val="minor"/>
          </rPr>
          <t xml:space="preserve"> que presente el paciente.
Se contabilizará la cantidad, cuando </t>
        </r>
        <r>
          <rPr>
            <b/>
            <sz val="11"/>
            <color theme="1"/>
            <rFont val="Calibri"/>
            <family val="2"/>
            <scheme val="minor"/>
          </rPr>
          <t>el valor sea igual o mayor a 1.</t>
        </r>
        <r>
          <rPr>
            <sz val="11"/>
            <color theme="1"/>
            <rFont val="Calibri"/>
            <family val="2"/>
            <scheme val="minor"/>
          </rPr>
          <t xml:space="preserve">
Tipo de Establecimiento
Cesfam,Cgu,Cgr,Crs,Cdt,Psr,Cosam, Cecosf, Hospitales comunitarios, Hospitales Tipo 3 y Hospitales Tipo 4.</t>
        </r>
      </text>
    </comment>
    <comment ref="A273" authorId="4" shapeId="0">
      <text>
        <r>
          <rPr>
            <sz val="11"/>
            <color theme="1"/>
            <rFont val="Calibri"/>
            <family val="2"/>
            <scheme val="minor"/>
          </rPr>
          <t>Este dato aparecerá  luego de que en la atención  registrada en</t>
        </r>
        <r>
          <rPr>
            <b/>
            <sz val="11"/>
            <color theme="1"/>
            <rFont val="Calibri"/>
            <family val="2"/>
            <scheme val="minor"/>
          </rPr>
          <t xml:space="preserve"> 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t>
        </r>
        <r>
          <rPr>
            <b/>
            <sz val="11"/>
            <color theme="1"/>
            <rFont val="Calibri"/>
            <family val="2"/>
            <scheme val="minor"/>
          </rPr>
          <t>Formulario Control en Sala de Rehabilitación Física e Integral:</t>
        </r>
        <r>
          <rPr>
            <sz val="11"/>
            <color theme="1"/>
            <rFont val="Calibri"/>
            <family val="2"/>
            <scheme val="minor"/>
          </rPr>
          <t xml:space="preserve">
En la sección </t>
        </r>
        <r>
          <rPr>
            <b/>
            <sz val="11"/>
            <color theme="1"/>
            <rFont val="Calibri"/>
            <family val="2"/>
            <scheme val="minor"/>
          </rPr>
          <t>Ayudas Técnicas Entregadas debe registrar la cantidad de Prótesis Extremidad Inferior Transfermoral entregadas.</t>
        </r>
        <r>
          <rPr>
            <sz val="11"/>
            <color theme="1"/>
            <rFont val="Calibri"/>
            <family val="2"/>
            <scheme val="minor"/>
          </rPr>
          <t xml:space="preserve">
Además, seleccionado </t>
        </r>
        <r>
          <rPr>
            <b/>
            <sz val="11"/>
            <color theme="1"/>
            <rFont val="Calibri"/>
            <family val="2"/>
            <scheme val="minor"/>
          </rPr>
          <t>uno o varios Problemas de Salud</t>
        </r>
        <r>
          <rPr>
            <sz val="11"/>
            <color theme="1"/>
            <rFont val="Calibri"/>
            <family val="2"/>
            <scheme val="minor"/>
          </rPr>
          <t xml:space="preserve"> que presente el paciente.
Se contabilizará la cantidad, cuando </t>
        </r>
        <r>
          <rPr>
            <b/>
            <sz val="11"/>
            <color theme="1"/>
            <rFont val="Calibri"/>
            <family val="2"/>
            <scheme val="minor"/>
          </rPr>
          <t>el valor sea igual o mayor a 1.</t>
        </r>
        <r>
          <rPr>
            <sz val="11"/>
            <color theme="1"/>
            <rFont val="Calibri"/>
            <family val="2"/>
            <scheme val="minor"/>
          </rPr>
          <t xml:space="preserve">
Tipo de Establecimiento
Cesfam,Cgu,Cgr,Crs,Cdt,Psr,Cosam, Cecosf, Hospitales comunitarios, Hospitales Tipo 3 y Hospitales Tipo 4.</t>
        </r>
      </text>
    </comment>
    <comment ref="A274" authorId="4"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el profesional registre lo siguiente:
En</t>
        </r>
        <r>
          <rPr>
            <b/>
            <sz val="11"/>
            <color theme="1"/>
            <rFont val="Calibri"/>
            <family val="2"/>
            <scheme val="minor"/>
          </rPr>
          <t xml:space="preserve"> Formulario Control en Sala de Rehabilitación Física e Integral:</t>
        </r>
        <r>
          <rPr>
            <sz val="11"/>
            <color theme="1"/>
            <rFont val="Calibri"/>
            <family val="2"/>
            <scheme val="minor"/>
          </rPr>
          <t xml:space="preserve">
En la sección </t>
        </r>
        <r>
          <rPr>
            <b/>
            <sz val="11"/>
            <color theme="1"/>
            <rFont val="Calibri"/>
            <family val="2"/>
            <scheme val="minor"/>
          </rPr>
          <t>Ayudas Técnicas Entregadas debe registrar la cantidad de Otras Prótesis Extremidad Superior Inferior entregadas.</t>
        </r>
        <r>
          <rPr>
            <sz val="11"/>
            <color theme="1"/>
            <rFont val="Calibri"/>
            <family val="2"/>
            <scheme val="minor"/>
          </rPr>
          <t xml:space="preserve">
Además, seleccionado </t>
        </r>
        <r>
          <rPr>
            <b/>
            <sz val="11"/>
            <color theme="1"/>
            <rFont val="Calibri"/>
            <family val="2"/>
            <scheme val="minor"/>
          </rPr>
          <t>uno o varios Problemas de Salud</t>
        </r>
        <r>
          <rPr>
            <sz val="11"/>
            <color theme="1"/>
            <rFont val="Calibri"/>
            <family val="2"/>
            <scheme val="minor"/>
          </rPr>
          <t xml:space="preserve"> que presente el paciente.
Se contabilizará la cantidad, cuando</t>
        </r>
        <r>
          <rPr>
            <b/>
            <sz val="11"/>
            <color theme="1"/>
            <rFont val="Calibri"/>
            <family val="2"/>
            <scheme val="minor"/>
          </rPr>
          <t xml:space="preserve"> el valor sea igual o mayor a 1.</t>
        </r>
        <r>
          <rPr>
            <sz val="11"/>
            <color theme="1"/>
            <rFont val="Calibri"/>
            <family val="2"/>
            <scheme val="minor"/>
          </rPr>
          <t xml:space="preserve">
Tipo de Establecimiento
Cesfam,Cgu,Cgr,Crs,Cdt,Psr,Cosam, Cecosf, Hospitales comunitarios, Hospitales Tipo 3 y Hospitales Tipo 4.dt,Psr,Cosam, Cecosf y Hospitales comunitarios.</t>
        </r>
      </text>
    </comment>
    <comment ref="A275" authorId="4"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t>
        </r>
        <r>
          <rPr>
            <b/>
            <sz val="11"/>
            <color theme="1"/>
            <rFont val="Calibri"/>
            <family val="2"/>
            <scheme val="minor"/>
          </rPr>
          <t>Formulario Control en Sala de Rehabilitación Física e Integral:</t>
        </r>
        <r>
          <rPr>
            <sz val="11"/>
            <color theme="1"/>
            <rFont val="Calibri"/>
            <family val="2"/>
            <scheme val="minor"/>
          </rPr>
          <t xml:space="preserve">
En la sección</t>
        </r>
        <r>
          <rPr>
            <b/>
            <sz val="11"/>
            <color theme="1"/>
            <rFont val="Calibri"/>
            <family val="2"/>
            <scheme val="minor"/>
          </rPr>
          <t xml:space="preserve"> Ayudas Técnicas Entregadas debe registrar la cantidad de Prótesis Extremidad Superior entregadas.</t>
        </r>
        <r>
          <rPr>
            <sz val="11"/>
            <color theme="1"/>
            <rFont val="Calibri"/>
            <family val="2"/>
            <scheme val="minor"/>
          </rPr>
          <t xml:space="preserve">
Además, seleccionado </t>
        </r>
        <r>
          <rPr>
            <b/>
            <sz val="11"/>
            <color theme="1"/>
            <rFont val="Calibri"/>
            <family val="2"/>
            <scheme val="minor"/>
          </rPr>
          <t>uno o varios Problemas de Salud</t>
        </r>
        <r>
          <rPr>
            <sz val="11"/>
            <color theme="1"/>
            <rFont val="Calibri"/>
            <family val="2"/>
            <scheme val="minor"/>
          </rPr>
          <t xml:space="preserve"> que presente el paciente.
Se contabilizará la cantidad, cuando</t>
        </r>
        <r>
          <rPr>
            <b/>
            <sz val="11"/>
            <color theme="1"/>
            <rFont val="Calibri"/>
            <family val="2"/>
            <scheme val="minor"/>
          </rPr>
          <t xml:space="preserve"> el valor sea igual o mayor a 1.</t>
        </r>
        <r>
          <rPr>
            <sz val="11"/>
            <color theme="1"/>
            <rFont val="Calibri"/>
            <family val="2"/>
            <scheme val="minor"/>
          </rPr>
          <t xml:space="preserve">
Tipo de Establecimiento
Cesfam,Cgu,Cgr,Crs,Cdt,Psr,Cosam, Cecosf, Hospitales comunitarios, Hospitales Tipo 3 y Hospitales Tipo 4.</t>
        </r>
      </text>
    </comment>
    <comment ref="A276" authorId="4"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t>
        </r>
        <r>
          <rPr>
            <b/>
            <sz val="11"/>
            <color theme="1"/>
            <rFont val="Calibri"/>
            <family val="2"/>
            <scheme val="minor"/>
          </rPr>
          <t>Formulario Control en Sala de Rehabilitación Física e Integral:</t>
        </r>
        <r>
          <rPr>
            <sz val="11"/>
            <color theme="1"/>
            <rFont val="Calibri"/>
            <family val="2"/>
            <scheme val="minor"/>
          </rPr>
          <t xml:space="preserve">
En la sección </t>
        </r>
        <r>
          <rPr>
            <b/>
            <sz val="11"/>
            <color theme="1"/>
            <rFont val="Calibri"/>
            <family val="2"/>
            <scheme val="minor"/>
          </rPr>
          <t>Ayudas Técnicas Entregadas debe registrar la cantidad de Ayuda Técnica Auditivas Audífonos entregadas.</t>
        </r>
        <r>
          <rPr>
            <sz val="11"/>
            <color theme="1"/>
            <rFont val="Calibri"/>
            <family val="2"/>
            <scheme val="minor"/>
          </rPr>
          <t xml:space="preserve">
Además, seleccionado </t>
        </r>
        <r>
          <rPr>
            <b/>
            <sz val="11"/>
            <color theme="1"/>
            <rFont val="Calibri"/>
            <family val="2"/>
            <scheme val="minor"/>
          </rPr>
          <t>uno o varios Problemas de Salud</t>
        </r>
        <r>
          <rPr>
            <sz val="11"/>
            <color theme="1"/>
            <rFont val="Calibri"/>
            <family val="2"/>
            <scheme val="minor"/>
          </rPr>
          <t xml:space="preserve"> que presente el paciente.
Se contabilizará la cantidad, cuando </t>
        </r>
        <r>
          <rPr>
            <b/>
            <sz val="11"/>
            <color theme="1"/>
            <rFont val="Calibri"/>
            <family val="2"/>
            <scheme val="minor"/>
          </rPr>
          <t>el valor sea igual o mayor a 1.</t>
        </r>
        <r>
          <rPr>
            <sz val="11"/>
            <color theme="1"/>
            <rFont val="Calibri"/>
            <family val="2"/>
            <scheme val="minor"/>
          </rPr>
          <t xml:space="preserve">
Tipo de Establecimiento
Cesfam,Cgu,Cgr,Crs,Cdt,Psr,Cosam, Cecosf, Hospitales comunitarios, Hospitales Tipo 3 y Hospitales Tipo 4.</t>
        </r>
      </text>
    </comment>
    <comment ref="A277" authorId="4"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t>
        </r>
        <r>
          <rPr>
            <b/>
            <sz val="11"/>
            <color theme="1"/>
            <rFont val="Calibri"/>
            <family val="2"/>
            <scheme val="minor"/>
          </rPr>
          <t>Formulario Control en Sala de Rehabilitación Física e Integral:</t>
        </r>
        <r>
          <rPr>
            <sz val="11"/>
            <color theme="1"/>
            <rFont val="Calibri"/>
            <family val="2"/>
            <scheme val="minor"/>
          </rPr>
          <t xml:space="preserve">
En la sección </t>
        </r>
        <r>
          <rPr>
            <b/>
            <sz val="11"/>
            <color theme="1"/>
            <rFont val="Calibri"/>
            <family val="2"/>
            <scheme val="minor"/>
          </rPr>
          <t>Ayudas Técnicas Entregadas debe registrar la cantidad de Ayuda Técnica Visuales Lentes entregadas.</t>
        </r>
        <r>
          <rPr>
            <sz val="11"/>
            <color theme="1"/>
            <rFont val="Calibri"/>
            <family val="2"/>
            <scheme val="minor"/>
          </rPr>
          <t xml:space="preserve">
Además, seleccionado uno o </t>
        </r>
        <r>
          <rPr>
            <b/>
            <sz val="11"/>
            <color theme="1"/>
            <rFont val="Calibri"/>
            <family val="2"/>
            <scheme val="minor"/>
          </rPr>
          <t>varios Problemas de Salud</t>
        </r>
        <r>
          <rPr>
            <sz val="11"/>
            <color theme="1"/>
            <rFont val="Calibri"/>
            <family val="2"/>
            <scheme val="minor"/>
          </rPr>
          <t xml:space="preserve"> que presente el paciente.
Se contabilizará la cantidad, cuando </t>
        </r>
        <r>
          <rPr>
            <b/>
            <sz val="11"/>
            <color theme="1"/>
            <rFont val="Calibri"/>
            <family val="2"/>
            <scheme val="minor"/>
          </rPr>
          <t>el valor sea igual o mayor a 1.</t>
        </r>
        <r>
          <rPr>
            <sz val="11"/>
            <color theme="1"/>
            <rFont val="Calibri"/>
            <family val="2"/>
            <scheme val="minor"/>
          </rPr>
          <t xml:space="preserve">
Tipo de Establecimiento
Cesfam,Cgu,Cgr,Crs,Cdt,Psr,Cosam, Cecosf, Hospitales comunitarios, Hospitales Tipo 3 y Hospitales Tipo 4.</t>
        </r>
      </text>
    </comment>
    <comment ref="A278" authorId="4"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t>
        </r>
        <r>
          <rPr>
            <b/>
            <sz val="11"/>
            <color theme="1"/>
            <rFont val="Calibri"/>
            <family val="2"/>
            <scheme val="minor"/>
          </rPr>
          <t>Formulario Control en Sala de Rehabilitación Física e Integral:</t>
        </r>
        <r>
          <rPr>
            <sz val="11"/>
            <color theme="1"/>
            <rFont val="Calibri"/>
            <family val="2"/>
            <scheme val="minor"/>
          </rPr>
          <t xml:space="preserve">
En la sección </t>
        </r>
        <r>
          <rPr>
            <b/>
            <sz val="11"/>
            <color theme="1"/>
            <rFont val="Calibri"/>
            <family val="2"/>
            <scheme val="minor"/>
          </rPr>
          <t>Ayudas Técnicas Entregadas debe registrar la cantidad de Plantilla Ortopédica entregadas.</t>
        </r>
        <r>
          <rPr>
            <sz val="11"/>
            <color theme="1"/>
            <rFont val="Calibri"/>
            <family val="2"/>
            <scheme val="minor"/>
          </rPr>
          <t xml:space="preserve">
Además, seleccionado</t>
        </r>
        <r>
          <rPr>
            <b/>
            <sz val="11"/>
            <color theme="1"/>
            <rFont val="Calibri"/>
            <family val="2"/>
            <scheme val="minor"/>
          </rPr>
          <t xml:space="preserve"> uno o varios Problemas de Salud</t>
        </r>
        <r>
          <rPr>
            <sz val="11"/>
            <color theme="1"/>
            <rFont val="Calibri"/>
            <family val="2"/>
            <scheme val="minor"/>
          </rPr>
          <t xml:space="preserve"> que presente el paciente.
Se contabilizará la cantidad, cuando el</t>
        </r>
        <r>
          <rPr>
            <b/>
            <sz val="11"/>
            <color theme="1"/>
            <rFont val="Calibri"/>
            <family val="2"/>
            <scheme val="minor"/>
          </rPr>
          <t xml:space="preserve"> valor sea igual o mayor a 1.</t>
        </r>
        <r>
          <rPr>
            <sz val="11"/>
            <color theme="1"/>
            <rFont val="Calibri"/>
            <family val="2"/>
            <scheme val="minor"/>
          </rPr>
          <t xml:space="preserve">
Tipo de Establecimiento
Cesfam,Cgu,Cgr,Crs,Cdt,Psr,Cosam, Cecosf, Hospitales comunitarios, Hospitales Tipo 3 y Hospitales Tipo 4.</t>
        </r>
      </text>
    </comment>
    <comment ref="A279" authorId="4"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A</t>
        </r>
        <r>
          <rPr>
            <b/>
            <sz val="11"/>
            <color theme="1"/>
            <rFont val="Calibri"/>
            <family val="2"/>
            <scheme val="minor"/>
          </rPr>
          <t>gregar documentos a una atención</t>
        </r>
        <r>
          <rPr>
            <sz val="11"/>
            <color theme="1"/>
            <rFont val="Calibri"/>
            <family val="2"/>
            <scheme val="minor"/>
          </rPr>
          <t>, el profesional registre lo siguiente:
En</t>
        </r>
        <r>
          <rPr>
            <b/>
            <sz val="11"/>
            <color theme="1"/>
            <rFont val="Calibri"/>
            <family val="2"/>
            <scheme val="minor"/>
          </rPr>
          <t xml:space="preserve"> Formulario Control en Sala de Rehabilitación Física e Integral:</t>
        </r>
        <r>
          <rPr>
            <sz val="11"/>
            <color theme="1"/>
            <rFont val="Calibri"/>
            <family val="2"/>
            <scheme val="minor"/>
          </rPr>
          <t xml:space="preserve">
En la sección </t>
        </r>
        <r>
          <rPr>
            <b/>
            <sz val="11"/>
            <color theme="1"/>
            <rFont val="Calibri"/>
            <family val="2"/>
            <scheme val="minor"/>
          </rPr>
          <t>Ayudas Técnicas Entregadas debe registrar la cantidad de Bota o Botín de Descarga entregados.</t>
        </r>
        <r>
          <rPr>
            <sz val="11"/>
            <color theme="1"/>
            <rFont val="Calibri"/>
            <family val="2"/>
            <scheme val="minor"/>
          </rPr>
          <t xml:space="preserve">
Además, seleccionado </t>
        </r>
        <r>
          <rPr>
            <b/>
            <sz val="11"/>
            <color theme="1"/>
            <rFont val="Calibri"/>
            <family val="2"/>
            <scheme val="minor"/>
          </rPr>
          <t xml:space="preserve">uno o varios Problemas de Salud </t>
        </r>
        <r>
          <rPr>
            <sz val="11"/>
            <color theme="1"/>
            <rFont val="Calibri"/>
            <family val="2"/>
            <scheme val="minor"/>
          </rPr>
          <t>que presente el paciente.
Se contabilizará la cantidad, cuando el valor</t>
        </r>
        <r>
          <rPr>
            <b/>
            <sz val="11"/>
            <color theme="1"/>
            <rFont val="Calibri"/>
            <family val="2"/>
            <scheme val="minor"/>
          </rPr>
          <t xml:space="preserve"> sea igual o mayor a 1.</t>
        </r>
        <r>
          <rPr>
            <sz val="11"/>
            <color theme="1"/>
            <rFont val="Calibri"/>
            <family val="2"/>
            <scheme val="minor"/>
          </rPr>
          <t xml:space="preserve">
Tipo de Establecimiento
Cesfam,Cgu,Cgr,Crs,Cdt,Psr,Cosam, Cecosf, Hospitales comunitarios, Hospitales Tipo 3 y Hospitales Tipo 4</t>
        </r>
      </text>
    </comment>
    <comment ref="A280" authorId="4"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t>
        </r>
        <r>
          <rPr>
            <b/>
            <sz val="11"/>
            <color theme="1"/>
            <rFont val="Calibri"/>
            <family val="2"/>
            <scheme val="minor"/>
          </rPr>
          <t>Formulario Control en Sala de Rehabilitación Física e Integral:</t>
        </r>
        <r>
          <rPr>
            <sz val="11"/>
            <color theme="1"/>
            <rFont val="Calibri"/>
            <family val="2"/>
            <scheme val="minor"/>
          </rPr>
          <t xml:space="preserve">
En la sección</t>
        </r>
        <r>
          <rPr>
            <b/>
            <sz val="11"/>
            <color theme="1"/>
            <rFont val="Calibri"/>
            <family val="2"/>
            <scheme val="minor"/>
          </rPr>
          <t xml:space="preserve"> Ayudas Técnicas Entregadas debe registrar la cantidad de Zapato Ortopédico entregadas.</t>
        </r>
        <r>
          <rPr>
            <sz val="11"/>
            <color theme="1"/>
            <rFont val="Calibri"/>
            <family val="2"/>
            <scheme val="minor"/>
          </rPr>
          <t xml:space="preserve">
Además, seleccionado </t>
        </r>
        <r>
          <rPr>
            <b/>
            <sz val="11"/>
            <color theme="1"/>
            <rFont val="Calibri"/>
            <family val="2"/>
            <scheme val="minor"/>
          </rPr>
          <t xml:space="preserve">uno o varios Problemas de Salud </t>
        </r>
        <r>
          <rPr>
            <sz val="11"/>
            <color theme="1"/>
            <rFont val="Calibri"/>
            <family val="2"/>
            <scheme val="minor"/>
          </rPr>
          <t xml:space="preserve">que presente el paciente.
Se contabilizará la cantidad, cuando el valor sea </t>
        </r>
        <r>
          <rPr>
            <b/>
            <sz val="11"/>
            <color theme="1"/>
            <rFont val="Calibri"/>
            <family val="2"/>
            <scheme val="minor"/>
          </rPr>
          <t>igual o mayor a 1.</t>
        </r>
        <r>
          <rPr>
            <sz val="11"/>
            <color theme="1"/>
            <rFont val="Calibri"/>
            <family val="2"/>
            <scheme val="minor"/>
          </rPr>
          <t xml:space="preserve">
Tipo de Establecimiento
Cesfam,Cgu,Cgr,Crs,Cdt,Psr,Cosam, Cecosf, Hospitales comunitarios, Hospitales Tipo 3 y Hospitales Tipo 4</t>
        </r>
      </text>
    </comment>
    <comment ref="A281" authorId="4" shapeId="0">
      <text>
        <r>
          <rPr>
            <sz val="11"/>
            <color theme="1"/>
            <rFont val="Calibri"/>
            <family val="2"/>
            <scheme val="minor"/>
          </rPr>
          <t>Este dato aparecerá  luego de que en la atención  registrada en</t>
        </r>
        <r>
          <rPr>
            <b/>
            <sz val="11"/>
            <color theme="1"/>
            <rFont val="Calibri"/>
            <family val="2"/>
            <scheme val="minor"/>
          </rPr>
          <t xml:space="preserve"> módulo Box, Pacientes Citados </t>
        </r>
        <r>
          <rPr>
            <sz val="11"/>
            <color theme="1"/>
            <rFont val="Calibri"/>
            <family val="2"/>
            <scheme val="minor"/>
          </rPr>
          <t xml:space="preserve">o desde </t>
        </r>
        <r>
          <rPr>
            <b/>
            <sz val="11"/>
            <color theme="1"/>
            <rFont val="Calibri"/>
            <family val="2"/>
            <scheme val="minor"/>
          </rPr>
          <t>Agregar documentos a una atención,</t>
        </r>
        <r>
          <rPr>
            <sz val="11"/>
            <color theme="1"/>
            <rFont val="Calibri"/>
            <family val="2"/>
            <scheme val="minor"/>
          </rPr>
          <t xml:space="preserve"> el profesional registre lo siguiente:
En</t>
        </r>
        <r>
          <rPr>
            <b/>
            <sz val="11"/>
            <color theme="1"/>
            <rFont val="Calibri"/>
            <family val="2"/>
            <scheme val="minor"/>
          </rPr>
          <t xml:space="preserve"> Formulario Control en Sala de Rehabilitación Física e Integral:</t>
        </r>
        <r>
          <rPr>
            <sz val="11"/>
            <color theme="1"/>
            <rFont val="Calibri"/>
            <family val="2"/>
            <scheme val="minor"/>
          </rPr>
          <t xml:space="preserve">
En la sección </t>
        </r>
        <r>
          <rPr>
            <b/>
            <sz val="11"/>
            <color theme="1"/>
            <rFont val="Calibri"/>
            <family val="2"/>
            <scheme val="minor"/>
          </rPr>
          <t>Ayudas Técnicas Entregadas debe registrar la cantidad de Baño Portátil entregados.</t>
        </r>
        <r>
          <rPr>
            <sz val="11"/>
            <color theme="1"/>
            <rFont val="Calibri"/>
            <family val="2"/>
            <scheme val="minor"/>
          </rPr>
          <t xml:space="preserve">
Además, seleccionado </t>
        </r>
        <r>
          <rPr>
            <b/>
            <sz val="11"/>
            <color theme="1"/>
            <rFont val="Calibri"/>
            <family val="2"/>
            <scheme val="minor"/>
          </rPr>
          <t xml:space="preserve">uno o varios Problemas de Salud </t>
        </r>
        <r>
          <rPr>
            <sz val="11"/>
            <color theme="1"/>
            <rFont val="Calibri"/>
            <family val="2"/>
            <scheme val="minor"/>
          </rPr>
          <t xml:space="preserve">que presente el paciente.
Se contabilizará la cantidad, cuando el </t>
        </r>
        <r>
          <rPr>
            <b/>
            <sz val="11"/>
            <color theme="1"/>
            <rFont val="Calibri"/>
            <family val="2"/>
            <scheme val="minor"/>
          </rPr>
          <t>valor sea igual o mayor a 1.</t>
        </r>
        <r>
          <rPr>
            <sz val="11"/>
            <color theme="1"/>
            <rFont val="Calibri"/>
            <family val="2"/>
            <scheme val="minor"/>
          </rPr>
          <t xml:space="preserve">
Tipo de Establecimiento
Cesfam,Cgu,Cgr,Crs,Cdt,Psr,Cosam, Cecosf, Hospitales comunitarios, Hospitales Tipo 3 y Hospitales Tipo 4</t>
        </r>
      </text>
    </comment>
    <comment ref="A282" authorId="4"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el profesional registre lo siguiente:
En</t>
        </r>
        <r>
          <rPr>
            <b/>
            <sz val="11"/>
            <color theme="1"/>
            <rFont val="Calibri"/>
            <family val="2"/>
            <scheme val="minor"/>
          </rPr>
          <t xml:space="preserve"> Formulario Control en Sala de Rehabilitación Física e Integral:</t>
        </r>
        <r>
          <rPr>
            <sz val="11"/>
            <color theme="1"/>
            <rFont val="Calibri"/>
            <family val="2"/>
            <scheme val="minor"/>
          </rPr>
          <t xml:space="preserve">
En la sección </t>
        </r>
        <r>
          <rPr>
            <b/>
            <sz val="11"/>
            <color theme="1"/>
            <rFont val="Calibri"/>
            <family val="2"/>
            <scheme val="minor"/>
          </rPr>
          <t>Ayudas Técnicas Entregadas debe registrar la cantidad de Tecnologías de la Comunicación Aumentativa y Alternativas entregadas.</t>
        </r>
        <r>
          <rPr>
            <sz val="11"/>
            <color theme="1"/>
            <rFont val="Calibri"/>
            <family val="2"/>
            <scheme val="minor"/>
          </rPr>
          <t xml:space="preserve">
Además, seleccionado </t>
        </r>
        <r>
          <rPr>
            <b/>
            <sz val="11"/>
            <color theme="1"/>
            <rFont val="Calibri"/>
            <family val="2"/>
            <scheme val="minor"/>
          </rPr>
          <t>uno o varios Problemas de Salud</t>
        </r>
        <r>
          <rPr>
            <sz val="11"/>
            <color theme="1"/>
            <rFont val="Calibri"/>
            <family val="2"/>
            <scheme val="minor"/>
          </rPr>
          <t xml:space="preserve"> que presente el paciente.
Se contabilizará la cantidad, cuando el </t>
        </r>
        <r>
          <rPr>
            <b/>
            <sz val="11"/>
            <color theme="1"/>
            <rFont val="Calibri"/>
            <family val="2"/>
            <scheme val="minor"/>
          </rPr>
          <t>valor sea igual o mayor a 1.</t>
        </r>
        <r>
          <rPr>
            <sz val="11"/>
            <color theme="1"/>
            <rFont val="Calibri"/>
            <family val="2"/>
            <scheme val="minor"/>
          </rPr>
          <t xml:space="preserve">
Tipo de Establecimiento
Cesfam,Cgu,Cgr,Crs,Cdt,Psr,Cosam, Cecosf, Hospitales comunitarios, Hospitales Tipo 3 y Hospitales Tipo 4</t>
        </r>
      </text>
    </comment>
    <comment ref="A283" authorId="4" shapeId="0">
      <text>
        <r>
          <rPr>
            <sz val="11"/>
            <color theme="1"/>
            <rFont val="Calibri"/>
            <family val="2"/>
            <scheme val="minor"/>
          </rPr>
          <t xml:space="preserve">Este dato aparecerá  luego de que en la atención  registrada en </t>
        </r>
        <r>
          <rPr>
            <b/>
            <sz val="11"/>
            <color theme="1"/>
            <rFont val="Calibri"/>
            <family val="2"/>
            <scheme val="minor"/>
          </rPr>
          <t xml:space="preserve">módulo Box, Pacientes Citados </t>
        </r>
        <r>
          <rPr>
            <sz val="11"/>
            <color theme="1"/>
            <rFont val="Calibri"/>
            <family val="2"/>
            <scheme val="minor"/>
          </rPr>
          <t xml:space="preserve">o desde </t>
        </r>
        <r>
          <rPr>
            <b/>
            <sz val="11"/>
            <color theme="1"/>
            <rFont val="Calibri"/>
            <family val="2"/>
            <scheme val="minor"/>
          </rPr>
          <t>Agregar documentos a una atención</t>
        </r>
        <r>
          <rPr>
            <sz val="11"/>
            <color theme="1"/>
            <rFont val="Calibri"/>
            <family val="2"/>
            <scheme val="minor"/>
          </rPr>
          <t xml:space="preserve">, el profesional registre lo siguiente:
En </t>
        </r>
        <r>
          <rPr>
            <b/>
            <sz val="11"/>
            <color theme="1"/>
            <rFont val="Calibri"/>
            <family val="2"/>
            <scheme val="minor"/>
          </rPr>
          <t>Formulario Control en Sala de Rehabilitación Física e Integral</t>
        </r>
        <r>
          <rPr>
            <sz val="11"/>
            <color theme="1"/>
            <rFont val="Calibri"/>
            <family val="2"/>
            <scheme val="minor"/>
          </rPr>
          <t xml:space="preserve">
En la sección </t>
        </r>
        <r>
          <rPr>
            <b/>
            <sz val="11"/>
            <color theme="1"/>
            <rFont val="Calibri"/>
            <family val="2"/>
            <scheme val="minor"/>
          </rPr>
          <t>Ayudas Técnicas Entregadas debe registrar la cantidad de Equipo Ventilador Mecánico No Invasivo entregadas.</t>
        </r>
        <r>
          <rPr>
            <sz val="11"/>
            <color theme="1"/>
            <rFont val="Calibri"/>
            <family val="2"/>
            <scheme val="minor"/>
          </rPr>
          <t xml:space="preserve">
Además, seleccionado </t>
        </r>
        <r>
          <rPr>
            <b/>
            <sz val="11"/>
            <color theme="1"/>
            <rFont val="Calibri"/>
            <family val="2"/>
            <scheme val="minor"/>
          </rPr>
          <t>uno o varios Problemas de Salud</t>
        </r>
        <r>
          <rPr>
            <sz val="11"/>
            <color theme="1"/>
            <rFont val="Calibri"/>
            <family val="2"/>
            <scheme val="minor"/>
          </rPr>
          <t xml:space="preserve"> que presente el paciente.
Se contabilizará la cantidad, cuando el valor sea </t>
        </r>
        <r>
          <rPr>
            <b/>
            <sz val="11"/>
            <color theme="1"/>
            <rFont val="Calibri"/>
            <family val="2"/>
            <scheme val="minor"/>
          </rPr>
          <t>igual o mayor a 1.</t>
        </r>
        <r>
          <rPr>
            <sz val="11"/>
            <color theme="1"/>
            <rFont val="Calibri"/>
            <family val="2"/>
            <scheme val="minor"/>
          </rPr>
          <t xml:space="preserve">
Tipo de Establecimiento
Cesfam,Cgu,Cgr,Crs,Cdt,Psr,Cosam, Cecosf, Hospitales comunitarios, Hospitales Tipo 3 y Hospitales Tipo 4</t>
        </r>
      </text>
    </comment>
    <comment ref="A284" authorId="4"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t>
        </r>
        <r>
          <rPr>
            <b/>
            <sz val="11"/>
            <color theme="1"/>
            <rFont val="Calibri"/>
            <family val="2"/>
            <scheme val="minor"/>
          </rPr>
          <t xml:space="preserve"> Agregar documentos a una atención</t>
        </r>
        <r>
          <rPr>
            <sz val="11"/>
            <color theme="1"/>
            <rFont val="Calibri"/>
            <family val="2"/>
            <scheme val="minor"/>
          </rPr>
          <t xml:space="preserve">, el profesional registre lo siguiente:
En </t>
        </r>
        <r>
          <rPr>
            <b/>
            <sz val="11"/>
            <color theme="1"/>
            <rFont val="Calibri"/>
            <family val="2"/>
            <scheme val="minor"/>
          </rPr>
          <t>Formulario Control en Sala de Rehabilitación Física e Integral</t>
        </r>
        <r>
          <rPr>
            <sz val="11"/>
            <color theme="1"/>
            <rFont val="Calibri"/>
            <family val="2"/>
            <scheme val="minor"/>
          </rPr>
          <t xml:space="preserve">
En la sección </t>
        </r>
        <r>
          <rPr>
            <b/>
            <sz val="11"/>
            <color theme="1"/>
            <rFont val="Calibri"/>
            <family val="2"/>
            <scheme val="minor"/>
          </rPr>
          <t>Ayudas Técnicas Entregadas debe registrar la cantidad de Aspirador de Secreciones entregados.</t>
        </r>
        <r>
          <rPr>
            <sz val="11"/>
            <color theme="1"/>
            <rFont val="Calibri"/>
            <family val="2"/>
            <scheme val="minor"/>
          </rPr>
          <t xml:space="preserve">
Además, seleccionado uno o varios </t>
        </r>
        <r>
          <rPr>
            <b/>
            <sz val="11"/>
            <color theme="1"/>
            <rFont val="Calibri"/>
            <family val="2"/>
            <scheme val="minor"/>
          </rPr>
          <t xml:space="preserve">Problemas de Salud </t>
        </r>
        <r>
          <rPr>
            <sz val="11"/>
            <color theme="1"/>
            <rFont val="Calibri"/>
            <family val="2"/>
            <scheme val="minor"/>
          </rPr>
          <t xml:space="preserve">que presente el paciente.
Se contabilizará la cantidad, cuando el valor sea </t>
        </r>
        <r>
          <rPr>
            <b/>
            <sz val="11"/>
            <color theme="1"/>
            <rFont val="Calibri"/>
            <family val="2"/>
            <scheme val="minor"/>
          </rPr>
          <t>igual o mayor a 1</t>
        </r>
        <r>
          <rPr>
            <sz val="11"/>
            <color theme="1"/>
            <rFont val="Calibri"/>
            <family val="2"/>
            <scheme val="minor"/>
          </rPr>
          <t>.
Tipo de Establecimiento
Cesfam,Cgu,Cgr,Crs,Cdt,Psr,Cosam, Cecosf, Hospitales comunitarios, Hospitales Tipo 3 y Hospitales Tipo 4</t>
        </r>
      </text>
    </comment>
    <comment ref="A285" authorId="4"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t>
        </r>
        <r>
          <rPr>
            <b/>
            <sz val="11"/>
            <color theme="1"/>
            <rFont val="Calibri"/>
            <family val="2"/>
            <scheme val="minor"/>
          </rPr>
          <t>Formulario Control en Sala de Rehabilitación Física e Integral:</t>
        </r>
        <r>
          <rPr>
            <sz val="11"/>
            <color theme="1"/>
            <rFont val="Calibri"/>
            <family val="2"/>
            <scheme val="minor"/>
          </rPr>
          <t xml:space="preserve">
En la sección </t>
        </r>
        <r>
          <rPr>
            <b/>
            <sz val="11"/>
            <color theme="1"/>
            <rFont val="Calibri"/>
            <family val="2"/>
            <scheme val="minor"/>
          </rPr>
          <t>Ayudas Técnicas Entregadas</t>
        </r>
        <r>
          <rPr>
            <sz val="11"/>
            <color theme="1"/>
            <rFont val="Calibri"/>
            <family val="2"/>
            <scheme val="minor"/>
          </rPr>
          <t xml:space="preserve"> debe registrar la cantidad de </t>
        </r>
        <r>
          <rPr>
            <b/>
            <sz val="11"/>
            <color theme="1"/>
            <rFont val="Calibri"/>
            <family val="2"/>
            <scheme val="minor"/>
          </rPr>
          <t>Aspirador de Secreciones entregados</t>
        </r>
        <r>
          <rPr>
            <sz val="11"/>
            <color theme="1"/>
            <rFont val="Calibri"/>
            <family val="2"/>
            <scheme val="minor"/>
          </rPr>
          <t xml:space="preserve">.
Además, seleccionado uno o varios </t>
        </r>
        <r>
          <rPr>
            <b/>
            <sz val="11"/>
            <color theme="1"/>
            <rFont val="Calibri"/>
            <family val="2"/>
            <scheme val="minor"/>
          </rPr>
          <t>Problemas de Salud</t>
        </r>
        <r>
          <rPr>
            <sz val="11"/>
            <color theme="1"/>
            <rFont val="Calibri"/>
            <family val="2"/>
            <scheme val="minor"/>
          </rPr>
          <t xml:space="preserve"> que presente el paciente.
Se contabilizará la cantidad, cuando el valor sea </t>
        </r>
        <r>
          <rPr>
            <b/>
            <sz val="11"/>
            <color theme="1"/>
            <rFont val="Calibri"/>
            <family val="2"/>
            <scheme val="minor"/>
          </rPr>
          <t>igual o mayor a 1.</t>
        </r>
        <r>
          <rPr>
            <sz val="11"/>
            <color theme="1"/>
            <rFont val="Calibri"/>
            <family val="2"/>
            <scheme val="minor"/>
          </rPr>
          <t xml:space="preserve">
Tipo de Establecimiento
Cesfam,Cgu,Cgr,Crs,Cdt,Psr,Cosam, Cecosf, Hospitales comunitarios, Hospitales Tipo 3 y Hospitales Tipo 4</t>
        </r>
      </text>
    </comment>
    <comment ref="A289" authorId="4"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t>
        </r>
        <r>
          <rPr>
            <b/>
            <sz val="11"/>
            <color theme="1"/>
            <rFont val="Calibri"/>
            <family val="2"/>
            <scheme val="minor"/>
          </rPr>
          <t xml:space="preserve"> 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Traumatismo encéfalo craneano (TEC)</t>
        </r>
        <r>
          <rPr>
            <sz val="11"/>
            <color theme="1"/>
            <rFont val="Calibri"/>
            <family val="2"/>
            <scheme val="minor"/>
          </rPr>
          <t xml:space="preserve">
En el campo  </t>
        </r>
        <r>
          <rPr>
            <b/>
            <sz val="11"/>
            <color theme="1"/>
            <rFont val="Calibri"/>
            <family val="2"/>
            <scheme val="minor"/>
          </rPr>
          <t xml:space="preserve">"¿Presenta Traumatismo encéfalo craneano (TEC)? " </t>
        </r>
        <r>
          <rPr>
            <sz val="11"/>
            <color theme="1"/>
            <rFont val="Calibri"/>
            <family val="2"/>
            <scheme val="minor"/>
          </rPr>
          <t xml:space="preserve">
debe seleccionar</t>
        </r>
        <r>
          <rPr>
            <b/>
            <sz val="11"/>
            <color theme="1"/>
            <rFont val="Calibri"/>
            <family val="2"/>
            <scheme val="minor"/>
          </rPr>
          <t xml:space="preserve"> "Si"</t>
        </r>
        <r>
          <rPr>
            <sz val="11"/>
            <color theme="1"/>
            <rFont val="Calibri"/>
            <family val="2"/>
            <scheme val="minor"/>
          </rPr>
          <t xml:space="preserve">,  
Además seleccionar campo </t>
        </r>
        <r>
          <rPr>
            <b/>
            <sz val="11"/>
            <color theme="1"/>
            <rFont val="Calibri"/>
            <family val="2"/>
            <scheme val="minor"/>
          </rPr>
          <t>Estado</t>
        </r>
        <r>
          <rPr>
            <sz val="11"/>
            <color theme="1"/>
            <rFont val="Calibri"/>
            <family val="2"/>
            <scheme val="minor"/>
          </rPr>
          <t xml:space="preserve"> (el que corresponda) 
y 
Además en la sección </t>
        </r>
        <r>
          <rPr>
            <b/>
            <sz val="11"/>
            <color theme="1"/>
            <rFont val="Calibri"/>
            <family val="2"/>
            <scheme val="minor"/>
          </rPr>
          <t>Ayudas Técnicas Entregadas debe registrar La(s) Ayuda(s) Técnica(s) entregada(s) al paciente.</t>
        </r>
        <r>
          <rPr>
            <sz val="11"/>
            <color theme="1"/>
            <rFont val="Calibri"/>
            <family val="2"/>
            <scheme val="minor"/>
          </rPr>
          <t xml:space="preserve">
Esta sección Contabiliza La Persona con </t>
        </r>
        <r>
          <rPr>
            <b/>
            <sz val="11"/>
            <color theme="1"/>
            <rFont val="Calibri"/>
            <family val="2"/>
            <scheme val="minor"/>
          </rPr>
          <t>Condición de Salud</t>
        </r>
        <r>
          <rPr>
            <sz val="11"/>
            <color theme="1"/>
            <rFont val="Calibri"/>
            <family val="2"/>
            <scheme val="minor"/>
          </rPr>
          <t xml:space="preserve"> que recibe </t>
        </r>
        <r>
          <rPr>
            <b/>
            <sz val="11"/>
            <color theme="1"/>
            <rFont val="Calibri"/>
            <family val="2"/>
            <scheme val="minor"/>
          </rPr>
          <t>Ayudas Técnicas</t>
        </r>
        <r>
          <rPr>
            <sz val="11"/>
            <color theme="1"/>
            <rFont val="Calibri"/>
            <family val="2"/>
            <scheme val="minor"/>
          </rPr>
          <t xml:space="preserve"> y se desglosa segun </t>
        </r>
        <r>
          <rPr>
            <b/>
            <sz val="11"/>
            <color theme="1"/>
            <rFont val="Calibri"/>
            <family val="2"/>
            <scheme val="minor"/>
          </rPr>
          <t>Problema de Salud.</t>
        </r>
        <r>
          <rPr>
            <sz val="11"/>
            <color theme="1"/>
            <rFont val="Calibri"/>
            <family val="2"/>
            <scheme val="minor"/>
          </rPr>
          <t xml:space="preserve">
Tipo de Establecimiento
Cesfam,Cgu,Cgr,Crs,Cdt,Psr,Cosam, Cecosf, Hospitales comunitarios, Hospitales Tipo 3 y Hospitales Tipo 4.</t>
        </r>
      </text>
    </comment>
    <comment ref="A290" authorId="4" shapeId="0">
      <text>
        <r>
          <rPr>
            <sz val="11"/>
            <color theme="1"/>
            <rFont val="Calibri"/>
            <family val="2"/>
            <scheme val="minor"/>
          </rPr>
          <t>Este dato aparecerá  luego de que en la atención  registrada en</t>
        </r>
        <r>
          <rPr>
            <b/>
            <sz val="11"/>
            <color theme="1"/>
            <rFont val="Calibri"/>
            <family val="2"/>
            <scheme val="minor"/>
          </rPr>
          <t xml:space="preserve"> 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t>
        </r>
        <r>
          <rPr>
            <b/>
            <sz val="11"/>
            <color theme="1"/>
            <rFont val="Calibri"/>
            <family val="2"/>
            <scheme val="minor"/>
          </rPr>
          <t xml:space="preserve"> Disrafias espinales</t>
        </r>
        <r>
          <rPr>
            <sz val="11"/>
            <color theme="1"/>
            <rFont val="Calibri"/>
            <family val="2"/>
            <scheme val="minor"/>
          </rPr>
          <t xml:space="preserve">
En el campo  </t>
        </r>
        <r>
          <rPr>
            <b/>
            <sz val="11"/>
            <color theme="1"/>
            <rFont val="Calibri"/>
            <family val="2"/>
            <scheme val="minor"/>
          </rPr>
          <t xml:space="preserve">"¿Presenta Disrafias espinales? " </t>
        </r>
        <r>
          <rPr>
            <sz val="11"/>
            <color theme="1"/>
            <rFont val="Calibri"/>
            <family val="2"/>
            <scheme val="minor"/>
          </rPr>
          <t xml:space="preserve">
debe seleccionar </t>
        </r>
        <r>
          <rPr>
            <b/>
            <sz val="11"/>
            <color theme="1"/>
            <rFont val="Calibri"/>
            <family val="2"/>
            <scheme val="minor"/>
          </rPr>
          <t>"Si"</t>
        </r>
        <r>
          <rPr>
            <sz val="11"/>
            <color theme="1"/>
            <rFont val="Calibri"/>
            <family val="2"/>
            <scheme val="minor"/>
          </rPr>
          <t xml:space="preserve">,  
Además seleccionar campo </t>
        </r>
        <r>
          <rPr>
            <b/>
            <sz val="11"/>
            <color theme="1"/>
            <rFont val="Calibri"/>
            <family val="2"/>
            <scheme val="minor"/>
          </rPr>
          <t xml:space="preserve">Estado </t>
        </r>
        <r>
          <rPr>
            <sz val="11"/>
            <color theme="1"/>
            <rFont val="Calibri"/>
            <family val="2"/>
            <scheme val="minor"/>
          </rPr>
          <t xml:space="preserve">(el que corresponda) 
y 
Además en la sección </t>
        </r>
        <r>
          <rPr>
            <b/>
            <sz val="11"/>
            <color theme="1"/>
            <rFont val="Calibri"/>
            <family val="2"/>
            <scheme val="minor"/>
          </rPr>
          <t>Ayudas Técnicas Entregadas debe registrar La(s) Ayuda(s) Técnica(s) entregada(s)</t>
        </r>
        <r>
          <rPr>
            <sz val="11"/>
            <color theme="1"/>
            <rFont val="Calibri"/>
            <family val="2"/>
            <scheme val="minor"/>
          </rPr>
          <t xml:space="preserve"> al paciente.
Esta sección Contabiliza La Persona con </t>
        </r>
        <r>
          <rPr>
            <b/>
            <sz val="11"/>
            <color theme="1"/>
            <rFont val="Calibri"/>
            <family val="2"/>
            <scheme val="minor"/>
          </rPr>
          <t>Condición de Salud</t>
        </r>
        <r>
          <rPr>
            <sz val="11"/>
            <color theme="1"/>
            <rFont val="Calibri"/>
            <family val="2"/>
            <scheme val="minor"/>
          </rPr>
          <t xml:space="preserve"> que recibe </t>
        </r>
        <r>
          <rPr>
            <b/>
            <sz val="11"/>
            <color theme="1"/>
            <rFont val="Calibri"/>
            <family val="2"/>
            <scheme val="minor"/>
          </rPr>
          <t>Ayudas Técnicas</t>
        </r>
        <r>
          <rPr>
            <sz val="11"/>
            <color theme="1"/>
            <rFont val="Calibri"/>
            <family val="2"/>
            <scheme val="minor"/>
          </rPr>
          <t xml:space="preserve"> y se desglosa segun </t>
        </r>
        <r>
          <rPr>
            <b/>
            <sz val="11"/>
            <color theme="1"/>
            <rFont val="Calibri"/>
            <family val="2"/>
            <scheme val="minor"/>
          </rPr>
          <t>Problema de Salud.</t>
        </r>
        <r>
          <rPr>
            <sz val="11"/>
            <color theme="1"/>
            <rFont val="Calibri"/>
            <family val="2"/>
            <scheme val="minor"/>
          </rPr>
          <t xml:space="preserve">
Tipo de Establecimiento
Cesfam,Cgu,Cgr,Crs,Cdt,Psr,Cosam, Cecosf, Hospitales comunitarios, Hospitales Tipo 3 y Hospitales Tipo 4.</t>
        </r>
      </text>
    </comment>
    <comment ref="A291" authorId="4"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Lesión medular</t>
        </r>
        <r>
          <rPr>
            <sz val="11"/>
            <color theme="1"/>
            <rFont val="Calibri"/>
            <family val="2"/>
            <scheme val="minor"/>
          </rPr>
          <t xml:space="preserve">
En el campo  </t>
        </r>
        <r>
          <rPr>
            <b/>
            <sz val="11"/>
            <color theme="1"/>
            <rFont val="Calibri"/>
            <family val="2"/>
            <scheme val="minor"/>
          </rPr>
          <t>"¿Presenta Lesión medular?</t>
        </r>
        <r>
          <rPr>
            <sz val="11"/>
            <color theme="1"/>
            <rFont val="Calibri"/>
            <family val="2"/>
            <scheme val="minor"/>
          </rPr>
          <t xml:space="preserve">
debe seleccionar </t>
        </r>
        <r>
          <rPr>
            <b/>
            <sz val="11"/>
            <color theme="1"/>
            <rFont val="Calibri"/>
            <family val="2"/>
            <scheme val="minor"/>
          </rPr>
          <t>"Si"</t>
        </r>
        <r>
          <rPr>
            <sz val="11"/>
            <color theme="1"/>
            <rFont val="Calibri"/>
            <family val="2"/>
            <scheme val="minor"/>
          </rPr>
          <t>,  
Además seleccionar campo</t>
        </r>
        <r>
          <rPr>
            <b/>
            <sz val="11"/>
            <color theme="1"/>
            <rFont val="Calibri"/>
            <family val="2"/>
            <scheme val="minor"/>
          </rPr>
          <t xml:space="preserve"> Estado</t>
        </r>
        <r>
          <rPr>
            <sz val="11"/>
            <color theme="1"/>
            <rFont val="Calibri"/>
            <family val="2"/>
            <scheme val="minor"/>
          </rPr>
          <t xml:space="preserve"> (el que corresponda) 
y 
Además en la sección </t>
        </r>
        <r>
          <rPr>
            <b/>
            <sz val="11"/>
            <color theme="1"/>
            <rFont val="Calibri"/>
            <family val="2"/>
            <scheme val="minor"/>
          </rPr>
          <t xml:space="preserve">Ayudas Técnicas Entregadas debe registrar La(s) Ayuda(s) Técnica(s) entregada(s) </t>
        </r>
        <r>
          <rPr>
            <sz val="11"/>
            <color theme="1"/>
            <rFont val="Calibri"/>
            <family val="2"/>
            <scheme val="minor"/>
          </rPr>
          <t>al paciente.
Esta sección Contabiliza La Persona con</t>
        </r>
        <r>
          <rPr>
            <b/>
            <sz val="11"/>
            <color theme="1"/>
            <rFont val="Calibri"/>
            <family val="2"/>
            <scheme val="minor"/>
          </rPr>
          <t xml:space="preserve"> Condición de Salud </t>
        </r>
        <r>
          <rPr>
            <sz val="11"/>
            <color theme="1"/>
            <rFont val="Calibri"/>
            <family val="2"/>
            <scheme val="minor"/>
          </rPr>
          <t>que recibe</t>
        </r>
        <r>
          <rPr>
            <b/>
            <sz val="11"/>
            <color theme="1"/>
            <rFont val="Calibri"/>
            <family val="2"/>
            <scheme val="minor"/>
          </rPr>
          <t xml:space="preserve"> Ayudas Técnicas</t>
        </r>
        <r>
          <rPr>
            <sz val="11"/>
            <color theme="1"/>
            <rFont val="Calibri"/>
            <family val="2"/>
            <scheme val="minor"/>
          </rPr>
          <t xml:space="preserve"> y se desglosa segun </t>
        </r>
        <r>
          <rPr>
            <b/>
            <sz val="11"/>
            <color theme="1"/>
            <rFont val="Calibri"/>
            <family val="2"/>
            <scheme val="minor"/>
          </rPr>
          <t>Problema de Salud.</t>
        </r>
        <r>
          <rPr>
            <sz val="11"/>
            <color theme="1"/>
            <rFont val="Calibri"/>
            <family val="2"/>
            <scheme val="minor"/>
          </rPr>
          <t xml:space="preserve">
Tipo de Establecimiento
Cesfam,Cgu,Cgr,Crs,Cdt,Psr,Cosam, Cecosf, Hospitales comunitarios, Hospitales Tipo 3 y Hospitales Tipo 4.</t>
        </r>
      </text>
    </comment>
    <comment ref="A292" authorId="4"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Ataque Cerebro Vascular (ACV)</t>
        </r>
        <r>
          <rPr>
            <sz val="11"/>
            <color theme="1"/>
            <rFont val="Calibri"/>
            <family val="2"/>
            <scheme val="minor"/>
          </rPr>
          <t xml:space="preserve">
En el campo </t>
        </r>
        <r>
          <rPr>
            <b/>
            <sz val="11"/>
            <color theme="1"/>
            <rFont val="Calibri"/>
            <family val="2"/>
            <scheme val="minor"/>
          </rPr>
          <t xml:space="preserve"> "¿Presenta Ataque Cerebro Vascular (ACV)? " </t>
        </r>
        <r>
          <rPr>
            <sz val="11"/>
            <color theme="1"/>
            <rFont val="Calibri"/>
            <family val="2"/>
            <scheme val="minor"/>
          </rPr>
          <t xml:space="preserve">
debe seleccionar </t>
        </r>
        <r>
          <rPr>
            <b/>
            <sz val="11"/>
            <color theme="1"/>
            <rFont val="Calibri"/>
            <family val="2"/>
            <scheme val="minor"/>
          </rPr>
          <t xml:space="preserve">"Si", </t>
        </r>
        <r>
          <rPr>
            <sz val="11"/>
            <color theme="1"/>
            <rFont val="Calibri"/>
            <family val="2"/>
            <scheme val="minor"/>
          </rPr>
          <t xml:space="preserve"> 
Además seleccionar campo</t>
        </r>
        <r>
          <rPr>
            <b/>
            <sz val="11"/>
            <color theme="1"/>
            <rFont val="Calibri"/>
            <family val="2"/>
            <scheme val="minor"/>
          </rPr>
          <t xml:space="preserve"> Estado</t>
        </r>
        <r>
          <rPr>
            <sz val="11"/>
            <color theme="1"/>
            <rFont val="Calibri"/>
            <family val="2"/>
            <scheme val="minor"/>
          </rPr>
          <t xml:space="preserve"> (el que corresponda) 
y 
Además en la sección </t>
        </r>
        <r>
          <rPr>
            <b/>
            <sz val="11"/>
            <color theme="1"/>
            <rFont val="Calibri"/>
            <family val="2"/>
            <scheme val="minor"/>
          </rPr>
          <t>Ayudas Técnicas Entregadas debe registrar La(s) Ayuda(s) Técnica(s) entregada(s)</t>
        </r>
        <r>
          <rPr>
            <sz val="11"/>
            <color theme="1"/>
            <rFont val="Calibri"/>
            <family val="2"/>
            <scheme val="minor"/>
          </rPr>
          <t xml:space="preserve"> al paciente.
Esta sección Contabiliza La Persona con </t>
        </r>
        <r>
          <rPr>
            <b/>
            <sz val="11"/>
            <color theme="1"/>
            <rFont val="Calibri"/>
            <family val="2"/>
            <scheme val="minor"/>
          </rPr>
          <t xml:space="preserve">Condición de Salud </t>
        </r>
        <r>
          <rPr>
            <sz val="11"/>
            <color theme="1"/>
            <rFont val="Calibri"/>
            <family val="2"/>
            <scheme val="minor"/>
          </rPr>
          <t xml:space="preserve">que recibe </t>
        </r>
        <r>
          <rPr>
            <b/>
            <sz val="11"/>
            <color theme="1"/>
            <rFont val="Calibri"/>
            <family val="2"/>
            <scheme val="minor"/>
          </rPr>
          <t>Ayudas Técnicas</t>
        </r>
        <r>
          <rPr>
            <sz val="11"/>
            <color theme="1"/>
            <rFont val="Calibri"/>
            <family val="2"/>
            <scheme val="minor"/>
          </rPr>
          <t xml:space="preserve"> y se desglosa segun </t>
        </r>
        <r>
          <rPr>
            <b/>
            <sz val="11"/>
            <color theme="1"/>
            <rFont val="Calibri"/>
            <family val="2"/>
            <scheme val="minor"/>
          </rPr>
          <t>Problema de Salud.</t>
        </r>
        <r>
          <rPr>
            <sz val="11"/>
            <color theme="1"/>
            <rFont val="Calibri"/>
            <family val="2"/>
            <scheme val="minor"/>
          </rPr>
          <t xml:space="preserve">
Tipo de Establecimiento
Cesfam,Cgu,Cgr,Crs,Cdt,Psr,Cosam, Cecosf, Hospitales comunitarios, Hospitales Tipo 3 y Hospitales Tipo 4.</t>
        </r>
      </text>
    </comment>
    <comment ref="A293" authorId="4"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 xml:space="preserve"> Formulario Control en Sala de Rehabilitación Física e Integral:</t>
        </r>
        <r>
          <rPr>
            <sz val="11"/>
            <color theme="1"/>
            <rFont val="Calibri"/>
            <family val="2"/>
            <scheme val="minor"/>
          </rPr>
          <t xml:space="preserve">
En el titulo </t>
        </r>
        <r>
          <rPr>
            <b/>
            <sz val="11"/>
            <color theme="1"/>
            <rFont val="Calibri"/>
            <family val="2"/>
            <scheme val="minor"/>
          </rPr>
          <t>Parálisis cerebral</t>
        </r>
        <r>
          <rPr>
            <sz val="11"/>
            <color theme="1"/>
            <rFont val="Calibri"/>
            <family val="2"/>
            <scheme val="minor"/>
          </rPr>
          <t xml:space="preserve">
En el campo  </t>
        </r>
        <r>
          <rPr>
            <b/>
            <sz val="11"/>
            <color theme="1"/>
            <rFont val="Calibri"/>
            <family val="2"/>
            <scheme val="minor"/>
          </rPr>
          <t xml:space="preserve">"¿Presenta Parálisis cerebral? " </t>
        </r>
        <r>
          <rPr>
            <sz val="11"/>
            <color theme="1"/>
            <rFont val="Calibri"/>
            <family val="2"/>
            <scheme val="minor"/>
          </rPr>
          <t xml:space="preserve">
debe seleccionar </t>
        </r>
        <r>
          <rPr>
            <b/>
            <sz val="11"/>
            <color theme="1"/>
            <rFont val="Calibri"/>
            <family val="2"/>
            <scheme val="minor"/>
          </rPr>
          <t xml:space="preserve">"Si",  </t>
        </r>
        <r>
          <rPr>
            <sz val="11"/>
            <color theme="1"/>
            <rFont val="Calibri"/>
            <family val="2"/>
            <scheme val="minor"/>
          </rPr>
          <t xml:space="preserve">
Además seleccionar campo </t>
        </r>
        <r>
          <rPr>
            <b/>
            <sz val="11"/>
            <color theme="1"/>
            <rFont val="Calibri"/>
            <family val="2"/>
            <scheme val="minor"/>
          </rPr>
          <t>Estado</t>
        </r>
        <r>
          <rPr>
            <sz val="11"/>
            <color theme="1"/>
            <rFont val="Calibri"/>
            <family val="2"/>
            <scheme val="minor"/>
          </rPr>
          <t xml:space="preserve"> (el que corresponda) 
y 
Además en la sección </t>
        </r>
        <r>
          <rPr>
            <b/>
            <sz val="11"/>
            <color theme="1"/>
            <rFont val="Calibri"/>
            <family val="2"/>
            <scheme val="minor"/>
          </rPr>
          <t xml:space="preserve">Ayudas Técnicas Entregadas debe registrar La(s) Ayuda(s) Técnica(s) </t>
        </r>
        <r>
          <rPr>
            <sz val="11"/>
            <color theme="1"/>
            <rFont val="Calibri"/>
            <family val="2"/>
            <scheme val="minor"/>
          </rPr>
          <t xml:space="preserve">entregada(s) al paciente.
Esta sección Contabiliza La Persona con </t>
        </r>
        <r>
          <rPr>
            <b/>
            <sz val="11"/>
            <color theme="1"/>
            <rFont val="Calibri"/>
            <family val="2"/>
            <scheme val="minor"/>
          </rPr>
          <t>Condición de Salud</t>
        </r>
        <r>
          <rPr>
            <sz val="11"/>
            <color theme="1"/>
            <rFont val="Calibri"/>
            <family val="2"/>
            <scheme val="minor"/>
          </rPr>
          <t xml:space="preserve"> que recibe </t>
        </r>
        <r>
          <rPr>
            <b/>
            <sz val="11"/>
            <color theme="1"/>
            <rFont val="Calibri"/>
            <family val="2"/>
            <scheme val="minor"/>
          </rPr>
          <t>Ayudas Técnicas</t>
        </r>
        <r>
          <rPr>
            <sz val="11"/>
            <color theme="1"/>
            <rFont val="Calibri"/>
            <family val="2"/>
            <scheme val="minor"/>
          </rPr>
          <t xml:space="preserve"> y se desglosa segun </t>
        </r>
        <r>
          <rPr>
            <b/>
            <sz val="11"/>
            <color theme="1"/>
            <rFont val="Calibri"/>
            <family val="2"/>
            <scheme val="minor"/>
          </rPr>
          <t>Problema de Salud.</t>
        </r>
        <r>
          <rPr>
            <sz val="11"/>
            <color theme="1"/>
            <rFont val="Calibri"/>
            <family val="2"/>
            <scheme val="minor"/>
          </rPr>
          <t xml:space="preserve">
Tipo de Establecimiento
Cesfam,Cgu,Cgr,Crs,Cdt,Psr,Cosam, Cecosf, Hospitales comunitarios, Hospitales Tipo 3 y Hospitales Tipo 4.</t>
        </r>
      </text>
    </comment>
    <comment ref="A294" authorId="4"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Enfermedad Parkinson</t>
        </r>
        <r>
          <rPr>
            <sz val="11"/>
            <color theme="1"/>
            <rFont val="Calibri"/>
            <family val="2"/>
            <scheme val="minor"/>
          </rPr>
          <t xml:space="preserve">
En el campo  </t>
        </r>
        <r>
          <rPr>
            <b/>
            <sz val="11"/>
            <color theme="1"/>
            <rFont val="Calibri"/>
            <family val="2"/>
            <scheme val="minor"/>
          </rPr>
          <t xml:space="preserve">"¿Presenta Enfermedad de Parkinson? " </t>
        </r>
        <r>
          <rPr>
            <sz val="11"/>
            <color theme="1"/>
            <rFont val="Calibri"/>
            <family val="2"/>
            <scheme val="minor"/>
          </rPr>
          <t xml:space="preserve">
debe seleccionar </t>
        </r>
        <r>
          <rPr>
            <b/>
            <sz val="11"/>
            <color theme="1"/>
            <rFont val="Calibri"/>
            <family val="2"/>
            <scheme val="minor"/>
          </rPr>
          <t xml:space="preserve">"Si",  </t>
        </r>
        <r>
          <rPr>
            <sz val="11"/>
            <color theme="1"/>
            <rFont val="Calibri"/>
            <family val="2"/>
            <scheme val="minor"/>
          </rPr>
          <t xml:space="preserve">
Además seleccionar campo Estado (el que corresponda) 
y 
Además en la sección </t>
        </r>
        <r>
          <rPr>
            <b/>
            <sz val="11"/>
            <color theme="1"/>
            <rFont val="Calibri"/>
            <family val="2"/>
            <scheme val="minor"/>
          </rPr>
          <t>Ayudas Técnicas Entregadas debe registrar La(s) Ayuda(s) Técnica(s) entregada(s)</t>
        </r>
        <r>
          <rPr>
            <sz val="11"/>
            <color theme="1"/>
            <rFont val="Calibri"/>
            <family val="2"/>
            <scheme val="minor"/>
          </rPr>
          <t xml:space="preserve"> al paciente.
Esta sección Contabiliza La Persona con</t>
        </r>
        <r>
          <rPr>
            <b/>
            <sz val="11"/>
            <color theme="1"/>
            <rFont val="Calibri"/>
            <family val="2"/>
            <scheme val="minor"/>
          </rPr>
          <t xml:space="preserve"> Condición de Salud</t>
        </r>
        <r>
          <rPr>
            <sz val="11"/>
            <color theme="1"/>
            <rFont val="Calibri"/>
            <family val="2"/>
            <scheme val="minor"/>
          </rPr>
          <t xml:space="preserve"> que recibe </t>
        </r>
        <r>
          <rPr>
            <b/>
            <sz val="11"/>
            <color theme="1"/>
            <rFont val="Calibri"/>
            <family val="2"/>
            <scheme val="minor"/>
          </rPr>
          <t>Ayudas Técnicas</t>
        </r>
        <r>
          <rPr>
            <sz val="11"/>
            <color theme="1"/>
            <rFont val="Calibri"/>
            <family val="2"/>
            <scheme val="minor"/>
          </rPr>
          <t xml:space="preserve"> y se desglosa segun </t>
        </r>
        <r>
          <rPr>
            <b/>
            <sz val="11"/>
            <color theme="1"/>
            <rFont val="Calibri"/>
            <family val="2"/>
            <scheme val="minor"/>
          </rPr>
          <t>Problema de Salud.</t>
        </r>
        <r>
          <rPr>
            <sz val="11"/>
            <color theme="1"/>
            <rFont val="Calibri"/>
            <family val="2"/>
            <scheme val="minor"/>
          </rPr>
          <t xml:space="preserve">
Tipo de Establecimiento
Cesfam,Cgu,Cgr,Crs,Cdt,Psr,Cosam, Cecosf, Hospitales comunitarios, Hospitales Tipo 3 y Hospitales Tipo 4.</t>
        </r>
      </text>
    </comment>
    <comment ref="A295" authorId="4"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Esclerosis Lateral Amiotrófica</t>
        </r>
        <r>
          <rPr>
            <sz val="11"/>
            <color theme="1"/>
            <rFont val="Calibri"/>
            <family val="2"/>
            <scheme val="minor"/>
          </rPr>
          <t xml:space="preserve">
En el campo </t>
        </r>
        <r>
          <rPr>
            <b/>
            <sz val="11"/>
            <color theme="1"/>
            <rFont val="Calibri"/>
            <family val="2"/>
            <scheme val="minor"/>
          </rPr>
          <t xml:space="preserve"> "¿Presenta Esclerosis lateral amiotrófica? " </t>
        </r>
        <r>
          <rPr>
            <sz val="11"/>
            <color theme="1"/>
            <rFont val="Calibri"/>
            <family val="2"/>
            <scheme val="minor"/>
          </rPr>
          <t xml:space="preserve">
debe seleccionar </t>
        </r>
        <r>
          <rPr>
            <b/>
            <sz val="11"/>
            <color theme="1"/>
            <rFont val="Calibri"/>
            <family val="2"/>
            <scheme val="minor"/>
          </rPr>
          <t>"Si"</t>
        </r>
        <r>
          <rPr>
            <sz val="11"/>
            <color theme="1"/>
            <rFont val="Calibri"/>
            <family val="2"/>
            <scheme val="minor"/>
          </rPr>
          <t xml:space="preserve">,  
Además seleccionar campo </t>
        </r>
        <r>
          <rPr>
            <b/>
            <sz val="11"/>
            <color theme="1"/>
            <rFont val="Calibri"/>
            <family val="2"/>
            <scheme val="minor"/>
          </rPr>
          <t>Estado</t>
        </r>
        <r>
          <rPr>
            <sz val="11"/>
            <color theme="1"/>
            <rFont val="Calibri"/>
            <family val="2"/>
            <scheme val="minor"/>
          </rPr>
          <t xml:space="preserve"> (el que corresponda) 
y 
Además en la sección </t>
        </r>
        <r>
          <rPr>
            <b/>
            <sz val="11"/>
            <color theme="1"/>
            <rFont val="Calibri"/>
            <family val="2"/>
            <scheme val="minor"/>
          </rPr>
          <t>Ayudas Técnicas Entregadas debe registrar La(s) Ayuda(s) Técnica(s) entregada(s)</t>
        </r>
        <r>
          <rPr>
            <sz val="11"/>
            <color theme="1"/>
            <rFont val="Calibri"/>
            <family val="2"/>
            <scheme val="minor"/>
          </rPr>
          <t xml:space="preserve"> al paciente.
Esta sección Contabiliza La Persona con</t>
        </r>
        <r>
          <rPr>
            <b/>
            <sz val="11"/>
            <color theme="1"/>
            <rFont val="Calibri"/>
            <family val="2"/>
            <scheme val="minor"/>
          </rPr>
          <t xml:space="preserve"> Condición de Salud</t>
        </r>
        <r>
          <rPr>
            <sz val="11"/>
            <color theme="1"/>
            <rFont val="Calibri"/>
            <family val="2"/>
            <scheme val="minor"/>
          </rPr>
          <t xml:space="preserve"> que recibe </t>
        </r>
        <r>
          <rPr>
            <b/>
            <sz val="11"/>
            <color theme="1"/>
            <rFont val="Calibri"/>
            <family val="2"/>
            <scheme val="minor"/>
          </rPr>
          <t>Ayudas Técnicas</t>
        </r>
        <r>
          <rPr>
            <sz val="11"/>
            <color theme="1"/>
            <rFont val="Calibri"/>
            <family val="2"/>
            <scheme val="minor"/>
          </rPr>
          <t xml:space="preserve"> y se desglosa segun </t>
        </r>
        <r>
          <rPr>
            <b/>
            <sz val="11"/>
            <color theme="1"/>
            <rFont val="Calibri"/>
            <family val="2"/>
            <scheme val="minor"/>
          </rPr>
          <t>Problema de Salud.</t>
        </r>
        <r>
          <rPr>
            <sz val="11"/>
            <color theme="1"/>
            <rFont val="Calibri"/>
            <family val="2"/>
            <scheme val="minor"/>
          </rPr>
          <t xml:space="preserve">
Tipo de Establecimiento
Cesfam,Cgu,Cgr,Crs,Cdt,Psr,Cosam, Cecosf, Hospitales comunitarios, Hospitales Tipo 3 y Hospitales Tipo 4.</t>
        </r>
      </text>
    </comment>
    <comment ref="A296" authorId="4"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 xml:space="preserve"> Formulario Control en Sala de Rehabilitación Física e Integral:</t>
        </r>
        <r>
          <rPr>
            <sz val="11"/>
            <color theme="1"/>
            <rFont val="Calibri"/>
            <family val="2"/>
            <scheme val="minor"/>
          </rPr>
          <t xml:space="preserve">
En el titulo </t>
        </r>
        <r>
          <rPr>
            <b/>
            <sz val="11"/>
            <color theme="1"/>
            <rFont val="Calibri"/>
            <family val="2"/>
            <scheme val="minor"/>
          </rPr>
          <t>Otras Neurológicas</t>
        </r>
        <r>
          <rPr>
            <sz val="11"/>
            <color theme="1"/>
            <rFont val="Calibri"/>
            <family val="2"/>
            <scheme val="minor"/>
          </rPr>
          <t xml:space="preserve">
En el campo </t>
        </r>
        <r>
          <rPr>
            <b/>
            <sz val="11"/>
            <color theme="1"/>
            <rFont val="Calibri"/>
            <family val="2"/>
            <scheme val="minor"/>
          </rPr>
          <t xml:space="preserve"> "¿Presenta Otras Neurológicas? " </t>
        </r>
        <r>
          <rPr>
            <sz val="11"/>
            <color theme="1"/>
            <rFont val="Calibri"/>
            <family val="2"/>
            <scheme val="minor"/>
          </rPr>
          <t xml:space="preserve">
debe seleccionar </t>
        </r>
        <r>
          <rPr>
            <b/>
            <sz val="11"/>
            <color theme="1"/>
            <rFont val="Calibri"/>
            <family val="2"/>
            <scheme val="minor"/>
          </rPr>
          <t xml:space="preserve">"Si", </t>
        </r>
        <r>
          <rPr>
            <sz val="11"/>
            <color theme="1"/>
            <rFont val="Calibri"/>
            <family val="2"/>
            <scheme val="minor"/>
          </rPr>
          <t xml:space="preserve"> 
Además seleccionar campo </t>
        </r>
        <r>
          <rPr>
            <b/>
            <sz val="11"/>
            <color theme="1"/>
            <rFont val="Calibri"/>
            <family val="2"/>
            <scheme val="minor"/>
          </rPr>
          <t xml:space="preserve">Estado </t>
        </r>
        <r>
          <rPr>
            <sz val="11"/>
            <color theme="1"/>
            <rFont val="Calibri"/>
            <family val="2"/>
            <scheme val="minor"/>
          </rPr>
          <t xml:space="preserve">(el que corresponda) 
y 
Además en la sección </t>
        </r>
        <r>
          <rPr>
            <b/>
            <sz val="11"/>
            <color theme="1"/>
            <rFont val="Calibri"/>
            <family val="2"/>
            <scheme val="minor"/>
          </rPr>
          <t>Ayudas Técnicas Entregadas debe registrar La(s) Ayuda(s) Técnica(s) entregada(s)</t>
        </r>
        <r>
          <rPr>
            <sz val="11"/>
            <color theme="1"/>
            <rFont val="Calibri"/>
            <family val="2"/>
            <scheme val="minor"/>
          </rPr>
          <t xml:space="preserve"> al paciente.
Esta sección Contabiliza La Persona con </t>
        </r>
        <r>
          <rPr>
            <b/>
            <sz val="11"/>
            <color theme="1"/>
            <rFont val="Calibri"/>
            <family val="2"/>
            <scheme val="minor"/>
          </rPr>
          <t>Condición de Salud</t>
        </r>
        <r>
          <rPr>
            <sz val="11"/>
            <color theme="1"/>
            <rFont val="Calibri"/>
            <family val="2"/>
            <scheme val="minor"/>
          </rPr>
          <t xml:space="preserve"> que recibe </t>
        </r>
        <r>
          <rPr>
            <b/>
            <sz val="11"/>
            <color theme="1"/>
            <rFont val="Calibri"/>
            <family val="2"/>
            <scheme val="minor"/>
          </rPr>
          <t xml:space="preserve">Ayudas Técnicas </t>
        </r>
        <r>
          <rPr>
            <sz val="11"/>
            <color theme="1"/>
            <rFont val="Calibri"/>
            <family val="2"/>
            <scheme val="minor"/>
          </rPr>
          <t xml:space="preserve">y se desglosa segun </t>
        </r>
        <r>
          <rPr>
            <b/>
            <sz val="11"/>
            <color theme="1"/>
            <rFont val="Calibri"/>
            <family val="2"/>
            <scheme val="minor"/>
          </rPr>
          <t>Problema de Salud.</t>
        </r>
        <r>
          <rPr>
            <sz val="11"/>
            <color theme="1"/>
            <rFont val="Calibri"/>
            <family val="2"/>
            <scheme val="minor"/>
          </rPr>
          <t xml:space="preserve">
Tipo de Establecimiento
Cesfam,Cgu,Cgr,Crs,Cdt,Psr,Cosam, Cecosf, Hospitales comunitarios, Hospitales Tipo 3 y Hospitales Tipo 4.</t>
        </r>
      </text>
    </comment>
    <comment ref="A297" authorId="4" shapeId="0">
      <text>
        <r>
          <rPr>
            <sz val="11"/>
            <color theme="1"/>
            <rFont val="Calibri"/>
            <family val="2"/>
            <scheme val="minor"/>
          </rPr>
          <t xml:space="preserve">Este dato aparecerá  luego de que en la atención  registrada en módulo Box, Pacientes Citados o desde Agregar documentos a una atención,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 xml:space="preserve">Dolor Musculoesquelético Crónico </t>
        </r>
        <r>
          <rPr>
            <sz val="11"/>
            <color theme="1"/>
            <rFont val="Calibri"/>
            <family val="2"/>
            <scheme val="minor"/>
          </rPr>
          <t xml:space="preserve">
En el campo  </t>
        </r>
        <r>
          <rPr>
            <b/>
            <sz val="11"/>
            <color theme="1"/>
            <rFont val="Calibri"/>
            <family val="2"/>
            <scheme val="minor"/>
          </rPr>
          <t xml:space="preserve">"¿Presenta Dolor Muscoloesquelético Crónico? " </t>
        </r>
        <r>
          <rPr>
            <sz val="11"/>
            <color theme="1"/>
            <rFont val="Calibri"/>
            <family val="2"/>
            <scheme val="minor"/>
          </rPr>
          <t xml:space="preserve">
debe seleccionar </t>
        </r>
        <r>
          <rPr>
            <b/>
            <sz val="11"/>
            <color theme="1"/>
            <rFont val="Calibri"/>
            <family val="2"/>
            <scheme val="minor"/>
          </rPr>
          <t>"Si"</t>
        </r>
        <r>
          <rPr>
            <sz val="11"/>
            <color theme="1"/>
            <rFont val="Calibri"/>
            <family val="2"/>
            <scheme val="minor"/>
          </rPr>
          <t xml:space="preserve">,  
Además seleccionar campo </t>
        </r>
        <r>
          <rPr>
            <b/>
            <sz val="11"/>
            <color theme="1"/>
            <rFont val="Calibri"/>
            <family val="2"/>
            <scheme val="minor"/>
          </rPr>
          <t>Estado</t>
        </r>
        <r>
          <rPr>
            <sz val="11"/>
            <color theme="1"/>
            <rFont val="Calibri"/>
            <family val="2"/>
            <scheme val="minor"/>
          </rPr>
          <t xml:space="preserve"> (el que corresponda) 
y 
Además en la sección </t>
        </r>
        <r>
          <rPr>
            <b/>
            <sz val="11"/>
            <color theme="1"/>
            <rFont val="Calibri"/>
            <family val="2"/>
            <scheme val="minor"/>
          </rPr>
          <t>Ayudas Técnicas Entregadas debe registrar La(s) Ayuda(s) Técnica(s) entregada(s)</t>
        </r>
        <r>
          <rPr>
            <sz val="11"/>
            <color theme="1"/>
            <rFont val="Calibri"/>
            <family val="2"/>
            <scheme val="minor"/>
          </rPr>
          <t xml:space="preserve"> al paciente.
Esta sección Contabiliza La Persona con </t>
        </r>
        <r>
          <rPr>
            <b/>
            <sz val="11"/>
            <color theme="1"/>
            <rFont val="Calibri"/>
            <family val="2"/>
            <scheme val="minor"/>
          </rPr>
          <t>Condición de Salud</t>
        </r>
        <r>
          <rPr>
            <sz val="11"/>
            <color theme="1"/>
            <rFont val="Calibri"/>
            <family val="2"/>
            <scheme val="minor"/>
          </rPr>
          <t xml:space="preserve"> que recibe </t>
        </r>
        <r>
          <rPr>
            <b/>
            <sz val="11"/>
            <color theme="1"/>
            <rFont val="Calibri"/>
            <family val="2"/>
            <scheme val="minor"/>
          </rPr>
          <t xml:space="preserve">Ayudas Técnicas </t>
        </r>
        <r>
          <rPr>
            <sz val="11"/>
            <color theme="1"/>
            <rFont val="Calibri"/>
            <family val="2"/>
            <scheme val="minor"/>
          </rPr>
          <t xml:space="preserve">y se desglosa segun </t>
        </r>
        <r>
          <rPr>
            <b/>
            <sz val="11"/>
            <color theme="1"/>
            <rFont val="Calibri"/>
            <family val="2"/>
            <scheme val="minor"/>
          </rPr>
          <t>Problema de Salud.</t>
        </r>
        <r>
          <rPr>
            <sz val="11"/>
            <color theme="1"/>
            <rFont val="Calibri"/>
            <family val="2"/>
            <scheme val="minor"/>
          </rPr>
          <t xml:space="preserve">
Tipo de Establecimiento
Cesfam,Cgu,Cgr,Crs,Cdt,Psr,Cosam, Cecosf, Hospitales comunitarios, Hospitales Tipo 3 y Hospitales Tipo 4.</t>
        </r>
      </text>
    </comment>
    <comment ref="A298" authorId="4" shapeId="0">
      <text>
        <r>
          <rPr>
            <sz val="11"/>
            <color theme="1"/>
            <rFont val="Calibri"/>
            <family val="2"/>
            <scheme val="minor"/>
          </rPr>
          <t xml:space="preserve">Este dato aparecerá  luego de que en la atención  registrada en </t>
        </r>
        <r>
          <rPr>
            <b/>
            <sz val="11"/>
            <color theme="1"/>
            <rFont val="Calibri"/>
            <family val="2"/>
            <scheme val="minor"/>
          </rPr>
          <t xml:space="preserve">módulo Box, Pacientes Citados </t>
        </r>
        <r>
          <rPr>
            <sz val="11"/>
            <color theme="1"/>
            <rFont val="Calibri"/>
            <family val="2"/>
            <scheme val="minor"/>
          </rPr>
          <t xml:space="preserve">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 xml:space="preserve">Diabetes Mellitus </t>
        </r>
        <r>
          <rPr>
            <sz val="11"/>
            <color theme="1"/>
            <rFont val="Calibri"/>
            <family val="2"/>
            <scheme val="minor"/>
          </rPr>
          <t xml:space="preserve">
En el campo </t>
        </r>
        <r>
          <rPr>
            <b/>
            <sz val="11"/>
            <color theme="1"/>
            <rFont val="Calibri"/>
            <family val="2"/>
            <scheme val="minor"/>
          </rPr>
          <t xml:space="preserve"> "¿Presenta Diabetes Mellitus? " </t>
        </r>
        <r>
          <rPr>
            <sz val="11"/>
            <color theme="1"/>
            <rFont val="Calibri"/>
            <family val="2"/>
            <scheme val="minor"/>
          </rPr>
          <t xml:space="preserve">
debe seleccionar </t>
        </r>
        <r>
          <rPr>
            <b/>
            <sz val="11"/>
            <color theme="1"/>
            <rFont val="Calibri"/>
            <family val="2"/>
            <scheme val="minor"/>
          </rPr>
          <t>"Si"</t>
        </r>
        <r>
          <rPr>
            <sz val="11"/>
            <color theme="1"/>
            <rFont val="Calibri"/>
            <family val="2"/>
            <scheme val="minor"/>
          </rPr>
          <t xml:space="preserve">,  
Además seleccionar campo </t>
        </r>
        <r>
          <rPr>
            <b/>
            <sz val="11"/>
            <color theme="1"/>
            <rFont val="Calibri"/>
            <family val="2"/>
            <scheme val="minor"/>
          </rPr>
          <t>Estado</t>
        </r>
        <r>
          <rPr>
            <sz val="11"/>
            <color theme="1"/>
            <rFont val="Calibri"/>
            <family val="2"/>
            <scheme val="minor"/>
          </rPr>
          <t xml:space="preserve"> (el que corresponda) 
y 
Además en la sección </t>
        </r>
        <r>
          <rPr>
            <b/>
            <sz val="11"/>
            <color theme="1"/>
            <rFont val="Calibri"/>
            <family val="2"/>
            <scheme val="minor"/>
          </rPr>
          <t xml:space="preserve">Ayudas Técnicas Entregadas debe registrar La(s) Ayuda(s) Técnica(s) entregada(s) </t>
        </r>
        <r>
          <rPr>
            <sz val="11"/>
            <color theme="1"/>
            <rFont val="Calibri"/>
            <family val="2"/>
            <scheme val="minor"/>
          </rPr>
          <t xml:space="preserve">al paciente.
Esta sección Contabiliza La Persona con </t>
        </r>
        <r>
          <rPr>
            <b/>
            <sz val="11"/>
            <color theme="1"/>
            <rFont val="Calibri"/>
            <family val="2"/>
            <scheme val="minor"/>
          </rPr>
          <t>Condición de Salud</t>
        </r>
        <r>
          <rPr>
            <sz val="11"/>
            <color theme="1"/>
            <rFont val="Calibri"/>
            <family val="2"/>
            <scheme val="minor"/>
          </rPr>
          <t xml:space="preserve"> que recibe </t>
        </r>
        <r>
          <rPr>
            <b/>
            <sz val="11"/>
            <color theme="1"/>
            <rFont val="Calibri"/>
            <family val="2"/>
            <scheme val="minor"/>
          </rPr>
          <t>Ayudas Técnicas</t>
        </r>
        <r>
          <rPr>
            <sz val="11"/>
            <color theme="1"/>
            <rFont val="Calibri"/>
            <family val="2"/>
            <scheme val="minor"/>
          </rPr>
          <t xml:space="preserve"> y se desglosa segun </t>
        </r>
        <r>
          <rPr>
            <b/>
            <sz val="11"/>
            <color theme="1"/>
            <rFont val="Calibri"/>
            <family val="2"/>
            <scheme val="minor"/>
          </rPr>
          <t>Problema de Salud.</t>
        </r>
        <r>
          <rPr>
            <sz val="11"/>
            <color theme="1"/>
            <rFont val="Calibri"/>
            <family val="2"/>
            <scheme val="minor"/>
          </rPr>
          <t xml:space="preserve">
Tipo de Establecimiento
Cesfam,Cgu,Cgr,Crs,Cdt,Psr,Cosam, Cecosf, Hospitales comunitarios, Hospitales Tipo 3 y Hospitales Tipo 4.</t>
        </r>
      </text>
    </comment>
    <comment ref="A299" authorId="4"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t>
        </r>
        <r>
          <rPr>
            <sz val="11"/>
            <color theme="1"/>
            <rFont val="Calibri"/>
            <family val="2"/>
            <scheme val="minor"/>
          </rPr>
          <t xml:space="preserve">s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 xml:space="preserve">Amputación </t>
        </r>
        <r>
          <rPr>
            <sz val="11"/>
            <color theme="1"/>
            <rFont val="Calibri"/>
            <family val="2"/>
            <scheme val="minor"/>
          </rPr>
          <t xml:space="preserve">
En el campo  </t>
        </r>
        <r>
          <rPr>
            <b/>
            <sz val="11"/>
            <color theme="1"/>
            <rFont val="Calibri"/>
            <family val="2"/>
            <scheme val="minor"/>
          </rPr>
          <t xml:space="preserve">"¿Presenta Amputación? " </t>
        </r>
        <r>
          <rPr>
            <sz val="11"/>
            <color theme="1"/>
            <rFont val="Calibri"/>
            <family val="2"/>
            <scheme val="minor"/>
          </rPr>
          <t xml:space="preserve">
debe seleccionar </t>
        </r>
        <r>
          <rPr>
            <b/>
            <sz val="11"/>
            <color theme="1"/>
            <rFont val="Calibri"/>
            <family val="2"/>
            <scheme val="minor"/>
          </rPr>
          <t xml:space="preserve">"Si",  </t>
        </r>
        <r>
          <rPr>
            <sz val="11"/>
            <color theme="1"/>
            <rFont val="Calibri"/>
            <family val="2"/>
            <scheme val="minor"/>
          </rPr>
          <t xml:space="preserve">
Además seleccionar campo </t>
        </r>
        <r>
          <rPr>
            <b/>
            <sz val="11"/>
            <color theme="1"/>
            <rFont val="Calibri"/>
            <family val="2"/>
            <scheme val="minor"/>
          </rPr>
          <t>Estado</t>
        </r>
        <r>
          <rPr>
            <sz val="11"/>
            <color theme="1"/>
            <rFont val="Calibri"/>
            <family val="2"/>
            <scheme val="minor"/>
          </rPr>
          <t xml:space="preserve"> (el que corresponda) 
y 
Además en la sección </t>
        </r>
        <r>
          <rPr>
            <b/>
            <sz val="11"/>
            <color theme="1"/>
            <rFont val="Calibri"/>
            <family val="2"/>
            <scheme val="minor"/>
          </rPr>
          <t xml:space="preserve">Ayudas Técnicas Entregadas debe registrar La(s) Ayuda(s) Técnica(s) entregada(s) </t>
        </r>
        <r>
          <rPr>
            <sz val="11"/>
            <color theme="1"/>
            <rFont val="Calibri"/>
            <family val="2"/>
            <scheme val="minor"/>
          </rPr>
          <t xml:space="preserve">al paciente.
Esta sección Contabiliza La Persona con </t>
        </r>
        <r>
          <rPr>
            <b/>
            <sz val="11"/>
            <color theme="1"/>
            <rFont val="Calibri"/>
            <family val="2"/>
            <scheme val="minor"/>
          </rPr>
          <t>Condición de Salud</t>
        </r>
        <r>
          <rPr>
            <sz val="11"/>
            <color theme="1"/>
            <rFont val="Calibri"/>
            <family val="2"/>
            <scheme val="minor"/>
          </rPr>
          <t xml:space="preserve"> que recibe </t>
        </r>
        <r>
          <rPr>
            <b/>
            <sz val="11"/>
            <color theme="1"/>
            <rFont val="Calibri"/>
            <family val="2"/>
            <scheme val="minor"/>
          </rPr>
          <t xml:space="preserve">Ayudas Técnicas </t>
        </r>
        <r>
          <rPr>
            <sz val="11"/>
            <color theme="1"/>
            <rFont val="Calibri"/>
            <family val="2"/>
            <scheme val="minor"/>
          </rPr>
          <t xml:space="preserve">y se desglosa segun </t>
        </r>
        <r>
          <rPr>
            <b/>
            <sz val="11"/>
            <color theme="1"/>
            <rFont val="Calibri"/>
            <family val="2"/>
            <scheme val="minor"/>
          </rPr>
          <t>Problema de Salud.</t>
        </r>
        <r>
          <rPr>
            <sz val="11"/>
            <color theme="1"/>
            <rFont val="Calibri"/>
            <family val="2"/>
            <scheme val="minor"/>
          </rPr>
          <t xml:space="preserve">
Tipo de Establecimiento
Cesfam,Cgu,Cgr,Crs,Cdt,Psr,Cosam, Cecosf, Hospitales comunitarios, Hospitales Tipo 3 y Hospitales Tipo 4.</t>
        </r>
      </text>
    </comment>
    <comment ref="A300" authorId="4"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t>
        </r>
        <r>
          <rPr>
            <b/>
            <sz val="11"/>
            <color theme="1"/>
            <rFont val="Calibri"/>
            <family val="2"/>
            <scheme val="minor"/>
          </rPr>
          <t xml:space="preserve"> 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Oncológicos</t>
        </r>
        <r>
          <rPr>
            <sz val="11"/>
            <color theme="1"/>
            <rFont val="Calibri"/>
            <family val="2"/>
            <scheme val="minor"/>
          </rPr>
          <t xml:space="preserve">
En el campo </t>
        </r>
        <r>
          <rPr>
            <b/>
            <sz val="11"/>
            <color theme="1"/>
            <rFont val="Calibri"/>
            <family val="2"/>
            <scheme val="minor"/>
          </rPr>
          <t xml:space="preserve"> "¿Presenta Oncológicos? " </t>
        </r>
        <r>
          <rPr>
            <sz val="11"/>
            <color theme="1"/>
            <rFont val="Calibri"/>
            <family val="2"/>
            <scheme val="minor"/>
          </rPr>
          <t xml:space="preserve">
debe seleccionar </t>
        </r>
        <r>
          <rPr>
            <b/>
            <sz val="11"/>
            <color theme="1"/>
            <rFont val="Calibri"/>
            <family val="2"/>
            <scheme val="minor"/>
          </rPr>
          <t>"Si",</t>
        </r>
        <r>
          <rPr>
            <sz val="11"/>
            <color theme="1"/>
            <rFont val="Calibri"/>
            <family val="2"/>
            <scheme val="minor"/>
          </rPr>
          <t xml:space="preserve">  
Además seleccionar campo</t>
        </r>
        <r>
          <rPr>
            <b/>
            <sz val="11"/>
            <color theme="1"/>
            <rFont val="Calibri"/>
            <family val="2"/>
            <scheme val="minor"/>
          </rPr>
          <t xml:space="preserve"> Estado</t>
        </r>
        <r>
          <rPr>
            <sz val="11"/>
            <color theme="1"/>
            <rFont val="Calibri"/>
            <family val="2"/>
            <scheme val="minor"/>
          </rPr>
          <t xml:space="preserve"> (el que corresponda) 
y 
Además en la sección </t>
        </r>
        <r>
          <rPr>
            <b/>
            <sz val="11"/>
            <color theme="1"/>
            <rFont val="Calibri"/>
            <family val="2"/>
            <scheme val="minor"/>
          </rPr>
          <t xml:space="preserve">Ayudas Técnicas Entregadas debe registrar La(s) Ayuda(s) Técnica(s) entregada(s) </t>
        </r>
        <r>
          <rPr>
            <sz val="11"/>
            <color theme="1"/>
            <rFont val="Calibri"/>
            <family val="2"/>
            <scheme val="minor"/>
          </rPr>
          <t xml:space="preserve">al paciente.
Esta sección Contabiliza La Persona con </t>
        </r>
        <r>
          <rPr>
            <b/>
            <sz val="11"/>
            <color theme="1"/>
            <rFont val="Calibri"/>
            <family val="2"/>
            <scheme val="minor"/>
          </rPr>
          <t>Condición de Salud</t>
        </r>
        <r>
          <rPr>
            <sz val="11"/>
            <color theme="1"/>
            <rFont val="Calibri"/>
            <family val="2"/>
            <scheme val="minor"/>
          </rPr>
          <t xml:space="preserve"> que recibe</t>
        </r>
        <r>
          <rPr>
            <b/>
            <sz val="11"/>
            <color theme="1"/>
            <rFont val="Calibri"/>
            <family val="2"/>
            <scheme val="minor"/>
          </rPr>
          <t xml:space="preserve"> Ayudas Técnicas</t>
        </r>
        <r>
          <rPr>
            <sz val="11"/>
            <color theme="1"/>
            <rFont val="Calibri"/>
            <family val="2"/>
            <scheme val="minor"/>
          </rPr>
          <t xml:space="preserve"> y se desglosa segun </t>
        </r>
        <r>
          <rPr>
            <b/>
            <sz val="11"/>
            <color theme="1"/>
            <rFont val="Calibri"/>
            <family val="2"/>
            <scheme val="minor"/>
          </rPr>
          <t>Problema de Salud.</t>
        </r>
        <r>
          <rPr>
            <sz val="11"/>
            <color theme="1"/>
            <rFont val="Calibri"/>
            <family val="2"/>
            <scheme val="minor"/>
          </rPr>
          <t xml:space="preserve">
Tipo de Establecimiento
Cesfam,Cgu,Cgr,Crs,Cdt,Psr,Cosam, Cecosf, Hospitales comunitarios, Hospitales Tipo 3 y Hospitales Tipo 4.</t>
        </r>
      </text>
    </comment>
    <comment ref="A301" authorId="4"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Quemados</t>
        </r>
        <r>
          <rPr>
            <sz val="11"/>
            <color theme="1"/>
            <rFont val="Calibri"/>
            <family val="2"/>
            <scheme val="minor"/>
          </rPr>
          <t xml:space="preserve">
En el campo </t>
        </r>
        <r>
          <rPr>
            <b/>
            <sz val="11"/>
            <color theme="1"/>
            <rFont val="Calibri"/>
            <family val="2"/>
            <scheme val="minor"/>
          </rPr>
          <t xml:space="preserve"> "¿Presenta Quemaduras? " </t>
        </r>
        <r>
          <rPr>
            <sz val="11"/>
            <color theme="1"/>
            <rFont val="Calibri"/>
            <family val="2"/>
            <scheme val="minor"/>
          </rPr>
          <t xml:space="preserve">
debe seleccionar </t>
        </r>
        <r>
          <rPr>
            <b/>
            <sz val="11"/>
            <color theme="1"/>
            <rFont val="Calibri"/>
            <family val="2"/>
            <scheme val="minor"/>
          </rPr>
          <t xml:space="preserve">"Si" 
</t>
        </r>
        <r>
          <rPr>
            <sz val="11"/>
            <color theme="1"/>
            <rFont val="Calibri"/>
            <family val="2"/>
            <scheme val="minor"/>
          </rPr>
          <t xml:space="preserve">Además seleccionar campo </t>
        </r>
        <r>
          <rPr>
            <b/>
            <sz val="11"/>
            <color theme="1"/>
            <rFont val="Calibri"/>
            <family val="2"/>
            <scheme val="minor"/>
          </rPr>
          <t>Estado</t>
        </r>
        <r>
          <rPr>
            <sz val="11"/>
            <color theme="1"/>
            <rFont val="Calibri"/>
            <family val="2"/>
            <scheme val="minor"/>
          </rPr>
          <t xml:space="preserve"> (el que corresponda) 
y
Además en la sección </t>
        </r>
        <r>
          <rPr>
            <b/>
            <sz val="11"/>
            <color theme="1"/>
            <rFont val="Calibri"/>
            <family val="2"/>
            <scheme val="minor"/>
          </rPr>
          <t>Ayudas Técnicas Entregadas debe registrar La(s) Ayuda(s) Técnica(s) entregada(s)</t>
        </r>
        <r>
          <rPr>
            <sz val="11"/>
            <color theme="1"/>
            <rFont val="Calibri"/>
            <family val="2"/>
            <scheme val="minor"/>
          </rPr>
          <t xml:space="preserve"> al paciente.
Esta sección Contabiliza La Persona con </t>
        </r>
        <r>
          <rPr>
            <b/>
            <sz val="11"/>
            <color theme="1"/>
            <rFont val="Calibri"/>
            <family val="2"/>
            <scheme val="minor"/>
          </rPr>
          <t xml:space="preserve">Condición de Salud </t>
        </r>
        <r>
          <rPr>
            <sz val="11"/>
            <color theme="1"/>
            <rFont val="Calibri"/>
            <family val="2"/>
            <scheme val="minor"/>
          </rPr>
          <t xml:space="preserve">que recibe </t>
        </r>
        <r>
          <rPr>
            <b/>
            <sz val="11"/>
            <color theme="1"/>
            <rFont val="Calibri"/>
            <family val="2"/>
            <scheme val="minor"/>
          </rPr>
          <t xml:space="preserve">Ayudas Técnicas </t>
        </r>
        <r>
          <rPr>
            <sz val="11"/>
            <color theme="1"/>
            <rFont val="Calibri"/>
            <family val="2"/>
            <scheme val="minor"/>
          </rPr>
          <t xml:space="preserve">y se desglosa según </t>
        </r>
        <r>
          <rPr>
            <b/>
            <sz val="11"/>
            <color theme="1"/>
            <rFont val="Calibri"/>
            <family val="2"/>
            <scheme val="minor"/>
          </rPr>
          <t>Problema de Salud.</t>
        </r>
        <r>
          <rPr>
            <sz val="11"/>
            <color theme="1"/>
            <rFont val="Calibri"/>
            <family val="2"/>
            <scheme val="minor"/>
          </rPr>
          <t xml:space="preserve">
Tipo de Establecimiento
Cesfam,Cgu,Cgr,Crs,Cdt,Psr,Cosam, Cecosf, Hospitales comunitarios, Hospitales Tipo 3 y Hospitales Tipo 4.</t>
        </r>
      </text>
    </comment>
    <comment ref="A302" authorId="4"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Condición Sensorial Auditivo</t>
        </r>
        <r>
          <rPr>
            <sz val="11"/>
            <color theme="1"/>
            <rFont val="Calibri"/>
            <family val="2"/>
            <scheme val="minor"/>
          </rPr>
          <t xml:space="preserve">
En el campo de </t>
        </r>
        <r>
          <rPr>
            <b/>
            <sz val="11"/>
            <color theme="1"/>
            <rFont val="Calibri"/>
            <family val="2"/>
            <scheme val="minor"/>
          </rPr>
          <t>"¿ Presenta problemas sensoriales Auditivos?"</t>
        </r>
        <r>
          <rPr>
            <sz val="11"/>
            <color theme="1"/>
            <rFont val="Calibri"/>
            <family val="2"/>
            <scheme val="minor"/>
          </rPr>
          <t xml:space="preserve">
Además seleccionar campo </t>
        </r>
        <r>
          <rPr>
            <b/>
            <sz val="11"/>
            <color theme="1"/>
            <rFont val="Calibri"/>
            <family val="2"/>
            <scheme val="minor"/>
          </rPr>
          <t>Estado</t>
        </r>
        <r>
          <rPr>
            <sz val="11"/>
            <color theme="1"/>
            <rFont val="Calibri"/>
            <family val="2"/>
            <scheme val="minor"/>
          </rPr>
          <t xml:space="preserve"> (el que corresponda) 
y
Además en la sección </t>
        </r>
        <r>
          <rPr>
            <b/>
            <sz val="11"/>
            <color theme="1"/>
            <rFont val="Calibri"/>
            <family val="2"/>
            <scheme val="minor"/>
          </rPr>
          <t xml:space="preserve">Ayudas Técnicas Entregadas debe registrar La(s) Ayuda(s) Técnica(s) entregada(s) </t>
        </r>
        <r>
          <rPr>
            <sz val="11"/>
            <color theme="1"/>
            <rFont val="Calibri"/>
            <family val="2"/>
            <scheme val="minor"/>
          </rPr>
          <t>al paciente.
Esta sección Contabiliza La Persona con</t>
        </r>
        <r>
          <rPr>
            <b/>
            <sz val="11"/>
            <color theme="1"/>
            <rFont val="Calibri"/>
            <family val="2"/>
            <scheme val="minor"/>
          </rPr>
          <t xml:space="preserve"> Condicion de Salud</t>
        </r>
        <r>
          <rPr>
            <sz val="11"/>
            <color theme="1"/>
            <rFont val="Calibri"/>
            <family val="2"/>
            <scheme val="minor"/>
          </rPr>
          <t xml:space="preserve"> que recibe </t>
        </r>
        <r>
          <rPr>
            <b/>
            <sz val="11"/>
            <color theme="1"/>
            <rFont val="Calibri"/>
            <family val="2"/>
            <scheme val="minor"/>
          </rPr>
          <t>Ayudas Técnicas</t>
        </r>
        <r>
          <rPr>
            <sz val="11"/>
            <color theme="1"/>
            <rFont val="Calibri"/>
            <family val="2"/>
            <scheme val="minor"/>
          </rPr>
          <t xml:space="preserve"> y se desglosa segun </t>
        </r>
        <r>
          <rPr>
            <b/>
            <sz val="11"/>
            <color theme="1"/>
            <rFont val="Calibri"/>
            <family val="2"/>
            <scheme val="minor"/>
          </rPr>
          <t>Problema de Salud.</t>
        </r>
        <r>
          <rPr>
            <sz val="11"/>
            <color theme="1"/>
            <rFont val="Calibri"/>
            <family val="2"/>
            <scheme val="minor"/>
          </rPr>
          <t xml:space="preserve">
Tipo de Establecimiento
Cesfam,Cgu,Cgr,Crs,Cdt,Psr,Cosam, Cecosf, Hospitales comunitarios, Hospitales Tipo 3 y Hospitales Tipo 4.</t>
        </r>
      </text>
    </comment>
    <comment ref="A303" authorId="4"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 xml:space="preserve"> Formulario Control en Sala de Rehabilitación Física e Integral: </t>
        </r>
        <r>
          <rPr>
            <sz val="11"/>
            <color theme="1"/>
            <rFont val="Calibri"/>
            <family val="2"/>
            <scheme val="minor"/>
          </rPr>
          <t xml:space="preserve">
En El Titulo </t>
        </r>
        <r>
          <rPr>
            <b/>
            <sz val="11"/>
            <color theme="1"/>
            <rFont val="Calibri"/>
            <family val="2"/>
            <scheme val="minor"/>
          </rPr>
          <t>Condición Sensorial Visual</t>
        </r>
        <r>
          <rPr>
            <sz val="11"/>
            <color theme="1"/>
            <rFont val="Calibri"/>
            <family val="2"/>
            <scheme val="minor"/>
          </rPr>
          <t xml:space="preserve">
En el campo de </t>
        </r>
        <r>
          <rPr>
            <b/>
            <sz val="11"/>
            <color theme="1"/>
            <rFont val="Calibri"/>
            <family val="2"/>
            <scheme val="minor"/>
          </rPr>
          <t xml:space="preserve">"¿ Presenta problemas sensoriales Visuales ?" </t>
        </r>
        <r>
          <rPr>
            <sz val="11"/>
            <color theme="1"/>
            <rFont val="Calibri"/>
            <family val="2"/>
            <scheme val="minor"/>
          </rPr>
          <t xml:space="preserve">
Además seleccionar campo </t>
        </r>
        <r>
          <rPr>
            <b/>
            <sz val="11"/>
            <color theme="1"/>
            <rFont val="Calibri"/>
            <family val="2"/>
            <scheme val="minor"/>
          </rPr>
          <t>Estado</t>
        </r>
        <r>
          <rPr>
            <sz val="11"/>
            <color theme="1"/>
            <rFont val="Calibri"/>
            <family val="2"/>
            <scheme val="minor"/>
          </rPr>
          <t xml:space="preserve"> (el que corresponda) 
y
Además en la sección </t>
        </r>
        <r>
          <rPr>
            <b/>
            <sz val="11"/>
            <color theme="1"/>
            <rFont val="Calibri"/>
            <family val="2"/>
            <scheme val="minor"/>
          </rPr>
          <t>Ayudas Técnicas Entregadas debe registrar La(s) Ayuda(s) Técnica(s) entregada(s)</t>
        </r>
        <r>
          <rPr>
            <sz val="11"/>
            <color theme="1"/>
            <rFont val="Calibri"/>
            <family val="2"/>
            <scheme val="minor"/>
          </rPr>
          <t xml:space="preserve"> al paciente.
Esta sección Contabiliza La Persona con </t>
        </r>
        <r>
          <rPr>
            <b/>
            <sz val="11"/>
            <color theme="1"/>
            <rFont val="Calibri"/>
            <family val="2"/>
            <scheme val="minor"/>
          </rPr>
          <t>Condicion de Salud</t>
        </r>
        <r>
          <rPr>
            <sz val="11"/>
            <color theme="1"/>
            <rFont val="Calibri"/>
            <family val="2"/>
            <scheme val="minor"/>
          </rPr>
          <t xml:space="preserve"> que recibe </t>
        </r>
        <r>
          <rPr>
            <b/>
            <sz val="11"/>
            <color theme="1"/>
            <rFont val="Calibri"/>
            <family val="2"/>
            <scheme val="minor"/>
          </rPr>
          <t xml:space="preserve">Ayudas Técnicas </t>
        </r>
        <r>
          <rPr>
            <sz val="11"/>
            <color theme="1"/>
            <rFont val="Calibri"/>
            <family val="2"/>
            <scheme val="minor"/>
          </rPr>
          <t xml:space="preserve">y se desglosa segun </t>
        </r>
        <r>
          <rPr>
            <b/>
            <sz val="11"/>
            <color theme="1"/>
            <rFont val="Calibri"/>
            <family val="2"/>
            <scheme val="minor"/>
          </rPr>
          <t>Problema de Salud.</t>
        </r>
        <r>
          <rPr>
            <sz val="11"/>
            <color theme="1"/>
            <rFont val="Calibri"/>
            <family val="2"/>
            <scheme val="minor"/>
          </rPr>
          <t xml:space="preserve">
Tipo de Establecimiento
Cesfam,Cgu,Cgr,Crs,Cdt,Psr,Cosam, Cecosf, Hospitales comunitarios, Hospitales Tipo 3 y Hospitales Tipo 4.</t>
        </r>
      </text>
    </comment>
    <comment ref="A304" authorId="4" shapeId="0">
      <text>
        <r>
          <rPr>
            <sz val="11"/>
            <color theme="1"/>
            <rFont val="Calibri"/>
            <family val="2"/>
            <scheme val="minor"/>
          </rPr>
          <t>Este dato aparecerá  luego de que en la atención  registrada en</t>
        </r>
        <r>
          <rPr>
            <b/>
            <sz val="11"/>
            <color theme="1"/>
            <rFont val="Calibri"/>
            <family val="2"/>
            <scheme val="minor"/>
          </rPr>
          <t xml:space="preserve"> 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COVID-19</t>
        </r>
        <r>
          <rPr>
            <sz val="11"/>
            <color theme="1"/>
            <rFont val="Calibri"/>
            <family val="2"/>
            <scheme val="minor"/>
          </rPr>
          <t xml:space="preserve">
En el campo  </t>
        </r>
        <r>
          <rPr>
            <b/>
            <sz val="11"/>
            <color theme="1"/>
            <rFont val="Calibri"/>
            <family val="2"/>
            <scheme val="minor"/>
          </rPr>
          <t xml:space="preserve">"¿Presenta COVID-19? " </t>
        </r>
        <r>
          <rPr>
            <sz val="11"/>
            <color theme="1"/>
            <rFont val="Calibri"/>
            <family val="2"/>
            <scheme val="minor"/>
          </rPr>
          <t xml:space="preserve">
debe seleccionar </t>
        </r>
        <r>
          <rPr>
            <b/>
            <sz val="11"/>
            <color theme="1"/>
            <rFont val="Calibri"/>
            <family val="2"/>
            <scheme val="minor"/>
          </rPr>
          <t>"Si"</t>
        </r>
        <r>
          <rPr>
            <sz val="11"/>
            <color theme="1"/>
            <rFont val="Calibri"/>
            <family val="2"/>
            <scheme val="minor"/>
          </rPr>
          <t xml:space="preserve">,
Además seleccionar campo </t>
        </r>
        <r>
          <rPr>
            <b/>
            <sz val="11"/>
            <color theme="1"/>
            <rFont val="Calibri"/>
            <family val="2"/>
            <scheme val="minor"/>
          </rPr>
          <t xml:space="preserve">Estado </t>
        </r>
        <r>
          <rPr>
            <sz val="11"/>
            <color theme="1"/>
            <rFont val="Calibri"/>
            <family val="2"/>
            <scheme val="minor"/>
          </rPr>
          <t>(el que corresponda)  
y
Además en la sección</t>
        </r>
        <r>
          <rPr>
            <b/>
            <sz val="11"/>
            <color theme="1"/>
            <rFont val="Calibri"/>
            <family val="2"/>
            <scheme val="minor"/>
          </rPr>
          <t xml:space="preserve"> Ayudas Técnicas Entregadas debe registrar La(s) Ayuda(s) Técnica(s) </t>
        </r>
        <r>
          <rPr>
            <sz val="11"/>
            <color theme="1"/>
            <rFont val="Calibri"/>
            <family val="2"/>
            <scheme val="minor"/>
          </rPr>
          <t xml:space="preserve">entregada(s) al paciente.
Esta sección Contabiliza La Persona con </t>
        </r>
        <r>
          <rPr>
            <b/>
            <sz val="11"/>
            <color theme="1"/>
            <rFont val="Calibri"/>
            <family val="2"/>
            <scheme val="minor"/>
          </rPr>
          <t xml:space="preserve">Condición de Salud </t>
        </r>
        <r>
          <rPr>
            <sz val="11"/>
            <color theme="1"/>
            <rFont val="Calibri"/>
            <family val="2"/>
            <scheme val="minor"/>
          </rPr>
          <t xml:space="preserve">que recibe </t>
        </r>
        <r>
          <rPr>
            <b/>
            <sz val="11"/>
            <color theme="1"/>
            <rFont val="Calibri"/>
            <family val="2"/>
            <scheme val="minor"/>
          </rPr>
          <t>Ayudas Técnica</t>
        </r>
        <r>
          <rPr>
            <sz val="11"/>
            <color theme="1"/>
            <rFont val="Calibri"/>
            <family val="2"/>
            <scheme val="minor"/>
          </rPr>
          <t xml:space="preserve">s y se desglosa según </t>
        </r>
        <r>
          <rPr>
            <b/>
            <sz val="11"/>
            <color theme="1"/>
            <rFont val="Calibri"/>
            <family val="2"/>
            <scheme val="minor"/>
          </rPr>
          <t>Problema de Salud.</t>
        </r>
        <r>
          <rPr>
            <sz val="11"/>
            <color theme="1"/>
            <rFont val="Calibri"/>
            <family val="2"/>
            <scheme val="minor"/>
          </rPr>
          <t xml:space="preserve">
Tipo de Establecimiento
Cesfam,Cgu,Cgr,Crs,Cdt,Psr,Cosam, Cecosf, Hospitales comunitarios, Hospitales Tipo 3 y Hospitales Tipo 4.</t>
        </r>
      </text>
    </comment>
    <comment ref="A305" authorId="4" shapeId="0">
      <text>
        <r>
          <rPr>
            <sz val="11"/>
            <color theme="1"/>
            <rFont val="Calibri"/>
            <family val="2"/>
            <scheme val="minor"/>
          </rPr>
          <t>Este dato aparecerá  luego de que en la atención  registrada en</t>
        </r>
        <r>
          <rPr>
            <b/>
            <sz val="11"/>
            <color theme="1"/>
            <rFont val="Calibri"/>
            <family val="2"/>
            <scheme val="minor"/>
          </rPr>
          <t xml:space="preserve"> Módulo Box, Pacientes Citados </t>
        </r>
        <r>
          <rPr>
            <sz val="11"/>
            <color theme="1"/>
            <rFont val="Calibri"/>
            <family val="2"/>
            <scheme val="minor"/>
          </rPr>
          <t xml:space="preserve">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Síndrome POST-UCI</t>
        </r>
        <r>
          <rPr>
            <sz val="11"/>
            <color theme="1"/>
            <rFont val="Calibri"/>
            <family val="2"/>
            <scheme val="minor"/>
          </rPr>
          <t xml:space="preserve">
En el campo  </t>
        </r>
        <r>
          <rPr>
            <b/>
            <sz val="11"/>
            <color theme="1"/>
            <rFont val="Calibri"/>
            <family val="2"/>
            <scheme val="minor"/>
          </rPr>
          <t>"¿Presenta Síndrome POST-UCI? "</t>
        </r>
        <r>
          <rPr>
            <sz val="11"/>
            <color theme="1"/>
            <rFont val="Calibri"/>
            <family val="2"/>
            <scheme val="minor"/>
          </rPr>
          <t xml:space="preserve"> 
debe seleccionar </t>
        </r>
        <r>
          <rPr>
            <b/>
            <sz val="11"/>
            <color theme="1"/>
            <rFont val="Calibri"/>
            <family val="2"/>
            <scheme val="minor"/>
          </rPr>
          <t>"Si"</t>
        </r>
        <r>
          <rPr>
            <sz val="11"/>
            <color theme="1"/>
            <rFont val="Calibri"/>
            <family val="2"/>
            <scheme val="minor"/>
          </rPr>
          <t xml:space="preserve"> 
Además seleccionar campo</t>
        </r>
        <r>
          <rPr>
            <b/>
            <sz val="11"/>
            <color theme="1"/>
            <rFont val="Calibri"/>
            <family val="2"/>
            <scheme val="minor"/>
          </rPr>
          <t xml:space="preserve"> Estado </t>
        </r>
        <r>
          <rPr>
            <sz val="11"/>
            <color theme="1"/>
            <rFont val="Calibri"/>
            <family val="2"/>
            <scheme val="minor"/>
          </rPr>
          <t xml:space="preserve">(el que corresponda) 
y
Además en la sección </t>
        </r>
        <r>
          <rPr>
            <b/>
            <sz val="11"/>
            <color theme="1"/>
            <rFont val="Calibri"/>
            <family val="2"/>
            <scheme val="minor"/>
          </rPr>
          <t xml:space="preserve">Ayudas Técnicas Entregadas debe registrar La(s) Ayuda(s) Técnica(s) entregada(s) </t>
        </r>
        <r>
          <rPr>
            <sz val="11"/>
            <color theme="1"/>
            <rFont val="Calibri"/>
            <family val="2"/>
            <scheme val="minor"/>
          </rPr>
          <t xml:space="preserve">al paciente.
Esta sección Contabiliza La Persona con </t>
        </r>
        <r>
          <rPr>
            <b/>
            <sz val="11"/>
            <color theme="1"/>
            <rFont val="Calibri"/>
            <family val="2"/>
            <scheme val="minor"/>
          </rPr>
          <t xml:space="preserve">Condición de Salud </t>
        </r>
        <r>
          <rPr>
            <sz val="11"/>
            <color theme="1"/>
            <rFont val="Calibri"/>
            <family val="2"/>
            <scheme val="minor"/>
          </rPr>
          <t xml:space="preserve">que recibe </t>
        </r>
        <r>
          <rPr>
            <b/>
            <sz val="11"/>
            <color theme="1"/>
            <rFont val="Calibri"/>
            <family val="2"/>
            <scheme val="minor"/>
          </rPr>
          <t>Ayudas Técnicas</t>
        </r>
        <r>
          <rPr>
            <sz val="11"/>
            <color theme="1"/>
            <rFont val="Calibri"/>
            <family val="2"/>
            <scheme val="minor"/>
          </rPr>
          <t xml:space="preserve"> y se desglosa según </t>
        </r>
        <r>
          <rPr>
            <b/>
            <sz val="11"/>
            <color theme="1"/>
            <rFont val="Calibri"/>
            <family val="2"/>
            <scheme val="minor"/>
          </rPr>
          <t>Problema de Salud.</t>
        </r>
        <r>
          <rPr>
            <sz val="11"/>
            <color theme="1"/>
            <rFont val="Calibri"/>
            <family val="2"/>
            <scheme val="minor"/>
          </rPr>
          <t xml:space="preserve">
Tipo de Establecimiento
Cesfam,Cgu,Cgr,Crs,Cdt,Psr,Cosam, Cecosf, Hospitales comunitarios, Hospitales Tipo 3 y Hospitales Tipo 4.</t>
        </r>
      </text>
    </comment>
    <comment ref="A306" authorId="4"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t>
        </r>
        <r>
          <rPr>
            <sz val="11"/>
            <color theme="1"/>
            <rFont val="Calibri"/>
            <family val="2"/>
            <scheme val="minor"/>
          </rPr>
          <t xml:space="preserve">s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t>
        </r>
        <r>
          <rPr>
            <b/>
            <sz val="11"/>
            <color theme="1"/>
            <rFont val="Calibri"/>
            <family val="2"/>
            <scheme val="minor"/>
          </rPr>
          <t xml:space="preserve"> Persona Mayor Frágil</t>
        </r>
        <r>
          <rPr>
            <sz val="11"/>
            <color theme="1"/>
            <rFont val="Calibri"/>
            <family val="2"/>
            <scheme val="minor"/>
          </rPr>
          <t xml:space="preserve">
En el campo </t>
        </r>
        <r>
          <rPr>
            <b/>
            <sz val="11"/>
            <color theme="1"/>
            <rFont val="Calibri"/>
            <family val="2"/>
            <scheme val="minor"/>
          </rPr>
          <t xml:space="preserve"> "¿Presenta Persona Mayor Frágil? " </t>
        </r>
        <r>
          <rPr>
            <sz val="11"/>
            <color theme="1"/>
            <rFont val="Calibri"/>
            <family val="2"/>
            <scheme val="minor"/>
          </rPr>
          <t xml:space="preserve">
debe seleccionar </t>
        </r>
        <r>
          <rPr>
            <b/>
            <sz val="11"/>
            <color theme="1"/>
            <rFont val="Calibri"/>
            <family val="2"/>
            <scheme val="minor"/>
          </rPr>
          <t xml:space="preserve">"Si",  </t>
        </r>
        <r>
          <rPr>
            <sz val="11"/>
            <color theme="1"/>
            <rFont val="Calibri"/>
            <family val="2"/>
            <scheme val="minor"/>
          </rPr>
          <t xml:space="preserve">
Además seleccionar campo </t>
        </r>
        <r>
          <rPr>
            <b/>
            <sz val="11"/>
            <color theme="1"/>
            <rFont val="Calibri"/>
            <family val="2"/>
            <scheme val="minor"/>
          </rPr>
          <t>Estado</t>
        </r>
        <r>
          <rPr>
            <sz val="11"/>
            <color theme="1"/>
            <rFont val="Calibri"/>
            <family val="2"/>
            <scheme val="minor"/>
          </rPr>
          <t xml:space="preserve"> (el que corresponda) 
y 
Además en la sección </t>
        </r>
        <r>
          <rPr>
            <b/>
            <sz val="11"/>
            <color theme="1"/>
            <rFont val="Calibri"/>
            <family val="2"/>
            <scheme val="minor"/>
          </rPr>
          <t>Ayudas Técnicas Entregadas debe registrar La(s) Ayuda(s) Técnica(s) entregada(s</t>
        </r>
        <r>
          <rPr>
            <sz val="11"/>
            <color theme="1"/>
            <rFont val="Calibri"/>
            <family val="2"/>
            <scheme val="minor"/>
          </rPr>
          <t xml:space="preserve">) al paciente.
Esta sección Contabiliza La Persona con </t>
        </r>
        <r>
          <rPr>
            <b/>
            <sz val="11"/>
            <color theme="1"/>
            <rFont val="Calibri"/>
            <family val="2"/>
            <scheme val="minor"/>
          </rPr>
          <t>Condición de Salud</t>
        </r>
        <r>
          <rPr>
            <sz val="11"/>
            <color theme="1"/>
            <rFont val="Calibri"/>
            <family val="2"/>
            <scheme val="minor"/>
          </rPr>
          <t xml:space="preserve"> que recibe </t>
        </r>
        <r>
          <rPr>
            <b/>
            <sz val="11"/>
            <color theme="1"/>
            <rFont val="Calibri"/>
            <family val="2"/>
            <scheme val="minor"/>
          </rPr>
          <t>Ayudas Técnicas</t>
        </r>
        <r>
          <rPr>
            <sz val="11"/>
            <color theme="1"/>
            <rFont val="Calibri"/>
            <family val="2"/>
            <scheme val="minor"/>
          </rPr>
          <t xml:space="preserve"> y se desglosa según </t>
        </r>
        <r>
          <rPr>
            <b/>
            <sz val="11"/>
            <color theme="1"/>
            <rFont val="Calibri"/>
            <family val="2"/>
            <scheme val="minor"/>
          </rPr>
          <t>Problema de Salud.</t>
        </r>
        <r>
          <rPr>
            <sz val="11"/>
            <color theme="1"/>
            <rFont val="Calibri"/>
            <family val="2"/>
            <scheme val="minor"/>
          </rPr>
          <t xml:space="preserve">
Tipo de Establecimiento
Cesfam,Cgu,Cgr,Crs,Cdt,Psr,Cosam, Cecosf, Hospitales comunitarios, Hospitales Tipo 3 y Hospitales Tipo 4</t>
        </r>
      </text>
    </comment>
    <comment ref="A307" authorId="4"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Artritis Reumatoidea</t>
        </r>
        <r>
          <rPr>
            <sz val="11"/>
            <color theme="1"/>
            <rFont val="Calibri"/>
            <family val="2"/>
            <scheme val="minor"/>
          </rPr>
          <t xml:space="preserve">
En el campo  </t>
        </r>
        <r>
          <rPr>
            <b/>
            <sz val="11"/>
            <color theme="1"/>
            <rFont val="Calibri"/>
            <family val="2"/>
            <scheme val="minor"/>
          </rPr>
          <t xml:space="preserve">"¿Presenta Artritis Reumatoidea? " </t>
        </r>
        <r>
          <rPr>
            <sz val="11"/>
            <color theme="1"/>
            <rFont val="Calibri"/>
            <family val="2"/>
            <scheme val="minor"/>
          </rPr>
          <t xml:space="preserve">
debe seleccionar </t>
        </r>
        <r>
          <rPr>
            <b/>
            <sz val="11"/>
            <color theme="1"/>
            <rFont val="Calibri"/>
            <family val="2"/>
            <scheme val="minor"/>
          </rPr>
          <t>"Si"</t>
        </r>
        <r>
          <rPr>
            <sz val="11"/>
            <color theme="1"/>
            <rFont val="Calibri"/>
            <family val="2"/>
            <scheme val="minor"/>
          </rPr>
          <t xml:space="preserve">,  
Además seleccionar campo </t>
        </r>
        <r>
          <rPr>
            <b/>
            <sz val="11"/>
            <color theme="1"/>
            <rFont val="Calibri"/>
            <family val="2"/>
            <scheme val="minor"/>
          </rPr>
          <t>Estado</t>
        </r>
        <r>
          <rPr>
            <sz val="11"/>
            <color theme="1"/>
            <rFont val="Calibri"/>
            <family val="2"/>
            <scheme val="minor"/>
          </rPr>
          <t xml:space="preserve"> (el que corresponda) 
y 
Además en la sección </t>
        </r>
        <r>
          <rPr>
            <b/>
            <sz val="11"/>
            <color theme="1"/>
            <rFont val="Calibri"/>
            <family val="2"/>
            <scheme val="minor"/>
          </rPr>
          <t xml:space="preserve">Ayudas Técnicas Entregadas debe registrar La(s) Ayuda(s) Técnica(s) entregada(s) </t>
        </r>
        <r>
          <rPr>
            <sz val="11"/>
            <color theme="1"/>
            <rFont val="Calibri"/>
            <family val="2"/>
            <scheme val="minor"/>
          </rPr>
          <t xml:space="preserve">al paciente.
Esta sección Contabiliza La Persona con </t>
        </r>
        <r>
          <rPr>
            <b/>
            <sz val="11"/>
            <color theme="1"/>
            <rFont val="Calibri"/>
            <family val="2"/>
            <scheme val="minor"/>
          </rPr>
          <t>Condición de Salud</t>
        </r>
        <r>
          <rPr>
            <sz val="11"/>
            <color theme="1"/>
            <rFont val="Calibri"/>
            <family val="2"/>
            <scheme val="minor"/>
          </rPr>
          <t xml:space="preserve"> que recibe </t>
        </r>
        <r>
          <rPr>
            <b/>
            <sz val="11"/>
            <color theme="1"/>
            <rFont val="Calibri"/>
            <family val="2"/>
            <scheme val="minor"/>
          </rPr>
          <t>Ayudas Técnicas</t>
        </r>
        <r>
          <rPr>
            <sz val="11"/>
            <color theme="1"/>
            <rFont val="Calibri"/>
            <family val="2"/>
            <scheme val="minor"/>
          </rPr>
          <t xml:space="preserve"> y se desglosa según </t>
        </r>
        <r>
          <rPr>
            <b/>
            <sz val="11"/>
            <color theme="1"/>
            <rFont val="Calibri"/>
            <family val="2"/>
            <scheme val="minor"/>
          </rPr>
          <t>Problema de Salud.</t>
        </r>
        <r>
          <rPr>
            <sz val="11"/>
            <color theme="1"/>
            <rFont val="Calibri"/>
            <family val="2"/>
            <scheme val="minor"/>
          </rPr>
          <t xml:space="preserve">
Tipo de Establecimiento
Cesfam,Cgu,Cgr,Crs,Cdt,Psr,Cosam, Cecosf, Hospitales comunitarios, Hospitales Tipo 3 y Hospitales Tipo 4</t>
        </r>
      </text>
    </comment>
    <comment ref="A308" authorId="4"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t>
        </r>
        <r>
          <rPr>
            <b/>
            <sz val="11"/>
            <color theme="1"/>
            <rFont val="Calibri"/>
            <family val="2"/>
            <scheme val="minor"/>
          </rPr>
          <t xml:space="preserve"> 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el titulo </t>
        </r>
        <r>
          <rPr>
            <b/>
            <sz val="11"/>
            <color theme="1"/>
            <rFont val="Calibri"/>
            <family val="2"/>
            <scheme val="minor"/>
          </rPr>
          <t>Otras Reumatológicas</t>
        </r>
        <r>
          <rPr>
            <sz val="11"/>
            <color theme="1"/>
            <rFont val="Calibri"/>
            <family val="2"/>
            <scheme val="minor"/>
          </rPr>
          <t xml:space="preserve">
En el campo </t>
        </r>
        <r>
          <rPr>
            <b/>
            <sz val="11"/>
            <color theme="1"/>
            <rFont val="Calibri"/>
            <family val="2"/>
            <scheme val="minor"/>
          </rPr>
          <t xml:space="preserve"> "¿Presenta Otras Reumatológicas? " </t>
        </r>
        <r>
          <rPr>
            <sz val="11"/>
            <color theme="1"/>
            <rFont val="Calibri"/>
            <family val="2"/>
            <scheme val="minor"/>
          </rPr>
          <t xml:space="preserve">
debe seleccionar </t>
        </r>
        <r>
          <rPr>
            <b/>
            <sz val="11"/>
            <color theme="1"/>
            <rFont val="Calibri"/>
            <family val="2"/>
            <scheme val="minor"/>
          </rPr>
          <t>"Si",</t>
        </r>
        <r>
          <rPr>
            <sz val="11"/>
            <color theme="1"/>
            <rFont val="Calibri"/>
            <family val="2"/>
            <scheme val="minor"/>
          </rPr>
          <t xml:space="preserve">  
Además seleccionar campo </t>
        </r>
        <r>
          <rPr>
            <b/>
            <sz val="11"/>
            <color theme="1"/>
            <rFont val="Calibri"/>
            <family val="2"/>
            <scheme val="minor"/>
          </rPr>
          <t>Estado</t>
        </r>
        <r>
          <rPr>
            <sz val="11"/>
            <color theme="1"/>
            <rFont val="Calibri"/>
            <family val="2"/>
            <scheme val="minor"/>
          </rPr>
          <t xml:space="preserve"> (el que corresponda) 
y 
Además en la sección </t>
        </r>
        <r>
          <rPr>
            <b/>
            <sz val="11"/>
            <color theme="1"/>
            <rFont val="Calibri"/>
            <family val="2"/>
            <scheme val="minor"/>
          </rPr>
          <t>Ayudas Técnicas Entregadas debe registrar La(s) Ayuda(s) Técnica(s) entregada(s)</t>
        </r>
        <r>
          <rPr>
            <sz val="11"/>
            <color theme="1"/>
            <rFont val="Calibri"/>
            <family val="2"/>
            <scheme val="minor"/>
          </rPr>
          <t xml:space="preserve"> al paciente.
Esta sección Contabiliza La Persona con </t>
        </r>
        <r>
          <rPr>
            <b/>
            <sz val="11"/>
            <color theme="1"/>
            <rFont val="Calibri"/>
            <family val="2"/>
            <scheme val="minor"/>
          </rPr>
          <t>Condición de Salud</t>
        </r>
        <r>
          <rPr>
            <sz val="11"/>
            <color theme="1"/>
            <rFont val="Calibri"/>
            <family val="2"/>
            <scheme val="minor"/>
          </rPr>
          <t xml:space="preserve"> que recibe </t>
        </r>
        <r>
          <rPr>
            <b/>
            <sz val="11"/>
            <color theme="1"/>
            <rFont val="Calibri"/>
            <family val="2"/>
            <scheme val="minor"/>
          </rPr>
          <t>Ayudas Técnicas</t>
        </r>
        <r>
          <rPr>
            <sz val="11"/>
            <color theme="1"/>
            <rFont val="Calibri"/>
            <family val="2"/>
            <scheme val="minor"/>
          </rPr>
          <t xml:space="preserve"> y se desglosa segun </t>
        </r>
        <r>
          <rPr>
            <b/>
            <sz val="11"/>
            <color theme="1"/>
            <rFont val="Calibri"/>
            <family val="2"/>
            <scheme val="minor"/>
          </rPr>
          <t>Problema de Salud.</t>
        </r>
        <r>
          <rPr>
            <sz val="11"/>
            <color theme="1"/>
            <rFont val="Calibri"/>
            <family val="2"/>
            <scheme val="minor"/>
          </rPr>
          <t xml:space="preserve">
Tipo de Establecimiento
Cesfam,Cgu,Cgr,Crs,Cdt,Psr,Cosam, Cecosf, Hospitales comunitarios, Hospitales Tipo 3 y Hospitales Tipo 4.</t>
        </r>
      </text>
    </comment>
    <comment ref="A309" authorId="4" shapeId="0">
      <text>
        <r>
          <rPr>
            <sz val="11"/>
            <color theme="1"/>
            <rFont val="Calibri"/>
            <family val="2"/>
            <scheme val="minor"/>
          </rPr>
          <t xml:space="preserve">Este dato aparecerá  luego de que en la atención  registrada en </t>
        </r>
        <r>
          <rPr>
            <b/>
            <sz val="11"/>
            <color theme="1"/>
            <rFont val="Calibri"/>
            <family val="2"/>
            <scheme val="minor"/>
          </rPr>
          <t>Módulo Box, Pacientes Citados</t>
        </r>
        <r>
          <rPr>
            <sz val="11"/>
            <color theme="1"/>
            <rFont val="Calibri"/>
            <family val="2"/>
            <scheme val="minor"/>
          </rPr>
          <t xml:space="preserve"> o desde </t>
        </r>
        <r>
          <rPr>
            <b/>
            <sz val="11"/>
            <color theme="1"/>
            <rFont val="Calibri"/>
            <family val="2"/>
            <scheme val="minor"/>
          </rPr>
          <t>Agregar documentos a una atención</t>
        </r>
        <r>
          <rPr>
            <sz val="11"/>
            <color theme="1"/>
            <rFont val="Calibri"/>
            <family val="2"/>
            <scheme val="minor"/>
          </rPr>
          <t xml:space="preserve">, el profesional registre lo siguiente 
En el  </t>
        </r>
        <r>
          <rPr>
            <b/>
            <sz val="11"/>
            <color theme="1"/>
            <rFont val="Calibri"/>
            <family val="2"/>
            <scheme val="minor"/>
          </rPr>
          <t>Formulario Control en Sala de Rehabilitación Física e Integral</t>
        </r>
        <r>
          <rPr>
            <sz val="11"/>
            <color theme="1"/>
            <rFont val="Calibri"/>
            <family val="2"/>
            <scheme val="minor"/>
          </rPr>
          <t xml:space="preserve">
En Titulo </t>
        </r>
        <r>
          <rPr>
            <b/>
            <sz val="11"/>
            <color theme="1"/>
            <rFont val="Calibri"/>
            <family val="2"/>
            <scheme val="minor"/>
          </rPr>
          <t>Otros</t>
        </r>
        <r>
          <rPr>
            <sz val="11"/>
            <color theme="1"/>
            <rFont val="Calibri"/>
            <family val="2"/>
            <scheme val="minor"/>
          </rPr>
          <t xml:space="preserve"> en el campo de </t>
        </r>
        <r>
          <rPr>
            <b/>
            <sz val="11"/>
            <color theme="1"/>
            <rFont val="Calibri"/>
            <family val="2"/>
            <scheme val="minor"/>
          </rPr>
          <t xml:space="preserve">"¿Otras condiciones?" </t>
        </r>
        <r>
          <rPr>
            <sz val="11"/>
            <color theme="1"/>
            <rFont val="Calibri"/>
            <family val="2"/>
            <scheme val="minor"/>
          </rPr>
          <t xml:space="preserve">
debe seleccionar </t>
        </r>
        <r>
          <rPr>
            <b/>
            <sz val="11"/>
            <color theme="1"/>
            <rFont val="Calibri"/>
            <family val="2"/>
            <scheme val="minor"/>
          </rPr>
          <t>"Si"</t>
        </r>
        <r>
          <rPr>
            <sz val="11"/>
            <color theme="1"/>
            <rFont val="Calibri"/>
            <family val="2"/>
            <scheme val="minor"/>
          </rPr>
          <t xml:space="preserve">
Además seleccionar campo </t>
        </r>
        <r>
          <rPr>
            <b/>
            <sz val="11"/>
            <color theme="1"/>
            <rFont val="Calibri"/>
            <family val="2"/>
            <scheme val="minor"/>
          </rPr>
          <t>Estado</t>
        </r>
        <r>
          <rPr>
            <sz val="11"/>
            <color theme="1"/>
            <rFont val="Calibri"/>
            <family val="2"/>
            <scheme val="minor"/>
          </rPr>
          <t xml:space="preserve"> (el que corresponda) 
y
Además en la sección </t>
        </r>
        <r>
          <rPr>
            <b/>
            <sz val="11"/>
            <color theme="1"/>
            <rFont val="Calibri"/>
            <family val="2"/>
            <scheme val="minor"/>
          </rPr>
          <t>Ayudas Técnicas Entregadas debe registrar La(s) Ayuda(s) Técnica(s) entregada(s)</t>
        </r>
        <r>
          <rPr>
            <sz val="11"/>
            <color theme="1"/>
            <rFont val="Calibri"/>
            <family val="2"/>
            <scheme val="minor"/>
          </rPr>
          <t xml:space="preserve"> al paciente.
Esta sección Contabiliza </t>
        </r>
        <r>
          <rPr>
            <b/>
            <sz val="11"/>
            <color theme="1"/>
            <rFont val="Calibri"/>
            <family val="2"/>
            <scheme val="minor"/>
          </rPr>
          <t>La Persona</t>
        </r>
        <r>
          <rPr>
            <sz val="11"/>
            <color theme="1"/>
            <rFont val="Calibri"/>
            <family val="2"/>
            <scheme val="minor"/>
          </rPr>
          <t xml:space="preserve"> con </t>
        </r>
        <r>
          <rPr>
            <b/>
            <sz val="11"/>
            <color theme="1"/>
            <rFont val="Calibri"/>
            <family val="2"/>
            <scheme val="minor"/>
          </rPr>
          <t>Condicion de Salud</t>
        </r>
        <r>
          <rPr>
            <sz val="11"/>
            <color theme="1"/>
            <rFont val="Calibri"/>
            <family val="2"/>
            <scheme val="minor"/>
          </rPr>
          <t xml:space="preserve"> que recibe </t>
        </r>
        <r>
          <rPr>
            <b/>
            <sz val="11"/>
            <color theme="1"/>
            <rFont val="Calibri"/>
            <family val="2"/>
            <scheme val="minor"/>
          </rPr>
          <t>Ayudas Técnicas</t>
        </r>
        <r>
          <rPr>
            <sz val="11"/>
            <color theme="1"/>
            <rFont val="Calibri"/>
            <family val="2"/>
            <scheme val="minor"/>
          </rPr>
          <t xml:space="preserve"> y se desglosa segun </t>
        </r>
        <r>
          <rPr>
            <b/>
            <sz val="11"/>
            <color theme="1"/>
            <rFont val="Calibri"/>
            <family val="2"/>
            <scheme val="minor"/>
          </rPr>
          <t>Problema de Salud.</t>
        </r>
        <r>
          <rPr>
            <sz val="11"/>
            <color theme="1"/>
            <rFont val="Calibri"/>
            <family val="2"/>
            <scheme val="minor"/>
          </rPr>
          <t xml:space="preserve">
Tipo de Establecimiento
Cesfam,Cgu,Cgr,Crs,Cdt,Psr,Cosam, Cecosf, Hospitales comunitarios, Hospitales Tipo 3 y Hospitales Tipo 4.</t>
        </r>
      </text>
    </comment>
  </commentList>
</comments>
</file>

<file path=xl/comments19.xml><?xml version="1.0" encoding="utf-8"?>
<comments xmlns="http://schemas.openxmlformats.org/spreadsheetml/2006/main">
  <authors>
    <author>Autor</author>
    <author>Miguel Angel Rozas Bustamante</author>
  </authors>
  <commentList>
    <comment ref="A14" authorId="0" shapeId="0">
      <text>
        <r>
          <rPr>
            <sz val="9"/>
            <color indexed="81"/>
            <rFont val="Tahoma"/>
            <family val="2"/>
          </rPr>
          <t xml:space="preserve">Este dato aparecerá  luego de que en la atención  registrada en </t>
        </r>
        <r>
          <rPr>
            <b/>
            <sz val="9"/>
            <color indexed="81"/>
            <rFont val="Tahoma"/>
            <family val="2"/>
          </rPr>
          <t>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
Se registre la </t>
        </r>
        <r>
          <rPr>
            <b/>
            <sz val="9"/>
            <color indexed="81"/>
            <rFont val="Tahoma"/>
            <family val="2"/>
          </rPr>
          <t>Actividad:</t>
        </r>
        <r>
          <rPr>
            <sz val="9"/>
            <color indexed="81"/>
            <rFont val="Tahoma"/>
            <family val="2"/>
          </rPr>
          <t xml:space="preserve">
</t>
        </r>
        <r>
          <rPr>
            <b/>
            <sz val="9"/>
            <color indexed="81"/>
            <rFont val="Tahoma"/>
            <family val="2"/>
          </rPr>
          <t xml:space="preserve">Teleconsulta Médica de Especialidad Ambulatoria - Nueva
</t>
        </r>
        <r>
          <rPr>
            <sz val="9"/>
            <color indexed="81"/>
            <rFont val="Tahoma"/>
            <family val="2"/>
          </rPr>
          <t>o</t>
        </r>
        <r>
          <rPr>
            <b/>
            <sz val="9"/>
            <color indexed="81"/>
            <rFont val="Tahoma"/>
            <family val="2"/>
          </rPr>
          <t xml:space="preserve">
Teleconsulta Médica de Especialidad Ambulatoria - Control
</t>
        </r>
        <r>
          <rPr>
            <sz val="9"/>
            <color indexed="81"/>
            <rFont val="Tahoma"/>
            <family val="2"/>
          </rPr>
          <t xml:space="preserve">Y en el caso de ser un paciente Hospitalizado </t>
        </r>
        <r>
          <rPr>
            <b/>
            <sz val="9"/>
            <color indexed="81"/>
            <rFont val="Tahoma"/>
            <family val="2"/>
          </rPr>
          <t>Además Agregar la Actividad</t>
        </r>
        <r>
          <rPr>
            <sz val="9"/>
            <color indexed="81"/>
            <rFont val="Tahoma"/>
            <family val="2"/>
          </rPr>
          <t xml:space="preserve"> </t>
        </r>
        <r>
          <rPr>
            <b/>
            <sz val="9"/>
            <color indexed="81"/>
            <rFont val="Tahoma"/>
            <family val="2"/>
          </rPr>
          <t xml:space="preserve">
Teleconsulta Médica de Especialidad Hospitalizado
</t>
        </r>
        <r>
          <rPr>
            <sz val="9"/>
            <color indexed="81"/>
            <rFont val="Tahoma"/>
            <family val="2"/>
          </rPr>
          <t xml:space="preserve">
Se contabilizara, según</t>
        </r>
        <r>
          <rPr>
            <b/>
            <sz val="9"/>
            <color indexed="81"/>
            <rFont val="Tahoma"/>
            <family val="2"/>
          </rPr>
          <t xml:space="preserve"> Especialidad</t>
        </r>
        <r>
          <rPr>
            <sz val="9"/>
            <color indexed="81"/>
            <rFont val="Tahoma"/>
            <family val="2"/>
          </rPr>
          <t xml:space="preserve"> identificada de cada perfil del</t>
        </r>
        <r>
          <rPr>
            <b/>
            <sz val="9"/>
            <color indexed="81"/>
            <rFont val="Tahoma"/>
            <family val="2"/>
          </rPr>
          <t xml:space="preserve"> Instrumento Médico</t>
        </r>
        <r>
          <rPr>
            <sz val="9"/>
            <color indexed="81"/>
            <rFont val="Tahoma"/>
            <family val="2"/>
          </rPr>
          <t xml:space="preserve">
</t>
        </r>
        <r>
          <rPr>
            <b/>
            <sz val="9"/>
            <color indexed="81"/>
            <rFont val="Tahoma"/>
            <family val="2"/>
          </rPr>
          <t xml:space="preserve">
</t>
        </r>
        <r>
          <rPr>
            <sz val="9"/>
            <color indexed="81"/>
            <rFont val="Tahoma"/>
            <family val="2"/>
          </rPr>
          <t xml:space="preserve">
</t>
        </r>
      </text>
    </comment>
    <comment ref="AF14" authorId="1" shapeId="0">
      <text>
        <r>
          <rPr>
            <sz val="9"/>
            <color indexed="81"/>
            <rFont val="Tahoma"/>
            <family val="2"/>
          </rPr>
          <t>Este dato aparecerá  luego de que en la atención  registrada en Módulo Box - Pacientes Citados o en Módulo Atención - Atención Individual el profesional registre lo siguiente:</t>
        </r>
        <r>
          <rPr>
            <b/>
            <sz val="9"/>
            <color indexed="81"/>
            <rFont val="Tahoma"/>
            <family val="2"/>
          </rPr>
          <t xml:space="preserve">
Se registre la Actividad:
Telemedicina Especialidad - Solicitada Desde APS o Nivel Secundario</t>
        </r>
        <r>
          <rPr>
            <sz val="9"/>
            <color indexed="81"/>
            <rFont val="Tahoma"/>
            <family val="2"/>
          </rPr>
          <t xml:space="preserve">
Además el Médico Tratante del centro de salud de origen, debe registrar su Actividad correspondiente a su producción del REM A04 o A07</t>
        </r>
      </text>
    </comment>
    <comment ref="A18"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Pediatría</t>
        </r>
        <r>
          <rPr>
            <sz val="9"/>
            <color indexed="81"/>
            <rFont val="Tahoma"/>
            <family val="2"/>
          </rPr>
          <t xml:space="preserve">
</t>
        </r>
      </text>
    </comment>
    <comment ref="A19"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Medicina Interna</t>
        </r>
        <r>
          <rPr>
            <sz val="9"/>
            <color indexed="81"/>
            <rFont val="Tahoma"/>
            <family val="2"/>
          </rPr>
          <t xml:space="preserve">
</t>
        </r>
      </text>
    </comment>
    <comment ref="A20"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Neonatología</t>
        </r>
        <r>
          <rPr>
            <sz val="9"/>
            <color indexed="81"/>
            <rFont val="Tahoma"/>
            <family val="2"/>
          </rPr>
          <t xml:space="preserve">
</t>
        </r>
      </text>
    </comment>
    <comment ref="A21"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Broncopulmonar Infantil</t>
        </r>
        <r>
          <rPr>
            <sz val="9"/>
            <color indexed="81"/>
            <rFont val="Tahoma"/>
            <family val="2"/>
          </rPr>
          <t xml:space="preserve">
</t>
        </r>
      </text>
    </comment>
    <comment ref="A22"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Broncopulmonar  ó Broncopulmonar adulto</t>
        </r>
        <r>
          <rPr>
            <sz val="9"/>
            <color indexed="81"/>
            <rFont val="Tahoma"/>
            <family val="2"/>
          </rPr>
          <t xml:space="preserve">
</t>
        </r>
      </text>
    </comment>
    <comment ref="A23"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Cardiología Infantil</t>
        </r>
        <r>
          <rPr>
            <sz val="9"/>
            <color indexed="81"/>
            <rFont val="Tahoma"/>
            <family val="2"/>
          </rPr>
          <t xml:space="preserve">
</t>
        </r>
      </text>
    </comment>
    <comment ref="A24"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Cardiología ó Cardiología Adulto</t>
        </r>
        <r>
          <rPr>
            <sz val="9"/>
            <color indexed="81"/>
            <rFont val="Tahoma"/>
            <family val="2"/>
          </rPr>
          <t xml:space="preserve">
</t>
        </r>
      </text>
    </comment>
    <comment ref="A25"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Endocrinología Infantil</t>
        </r>
        <r>
          <rPr>
            <sz val="9"/>
            <color indexed="81"/>
            <rFont val="Tahoma"/>
            <family val="2"/>
          </rPr>
          <t xml:space="preserve">
</t>
        </r>
      </text>
    </comment>
    <comment ref="A26"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Endocrinología ó Endocrinología Adulto</t>
        </r>
        <r>
          <rPr>
            <sz val="9"/>
            <color indexed="81"/>
            <rFont val="Tahoma"/>
            <family val="2"/>
          </rPr>
          <t xml:space="preserve">
</t>
        </r>
      </text>
    </comment>
    <comment ref="A27"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Gastroenterología Infantil</t>
        </r>
        <r>
          <rPr>
            <sz val="9"/>
            <color indexed="81"/>
            <rFont val="Tahoma"/>
            <family val="2"/>
          </rPr>
          <t xml:space="preserve">
</t>
        </r>
      </text>
    </comment>
    <comment ref="A28"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Gastroenterología ó Gastroenterología Adulto</t>
        </r>
        <r>
          <rPr>
            <sz val="9"/>
            <color indexed="81"/>
            <rFont val="Tahoma"/>
            <family val="2"/>
          </rPr>
          <t xml:space="preserve">
</t>
        </r>
      </text>
    </comment>
    <comment ref="A29"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Genética</t>
        </r>
        <r>
          <rPr>
            <sz val="9"/>
            <color indexed="81"/>
            <rFont val="Tahoma"/>
            <family val="2"/>
          </rPr>
          <t xml:space="preserve">
</t>
        </r>
      </text>
    </comment>
    <comment ref="A30"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Hematología Oncológica</t>
        </r>
        <r>
          <rPr>
            <sz val="9"/>
            <color indexed="81"/>
            <rFont val="Tahoma"/>
            <family val="2"/>
          </rPr>
          <t xml:space="preserve">
</t>
        </r>
      </text>
    </comment>
    <comment ref="A31"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Hematología ó Hematología Adulto</t>
        </r>
        <r>
          <rPr>
            <sz val="9"/>
            <color indexed="81"/>
            <rFont val="Tahoma"/>
            <family val="2"/>
          </rPr>
          <t xml:space="preserve">
</t>
        </r>
      </text>
    </comment>
    <comment ref="A32"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Nefrología Infantil</t>
        </r>
        <r>
          <rPr>
            <sz val="9"/>
            <color indexed="81"/>
            <rFont val="Tahoma"/>
            <family val="2"/>
          </rPr>
          <t xml:space="preserve">
</t>
        </r>
      </text>
    </comment>
    <comment ref="A33"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Nefrología ó Nefrología Adulto</t>
        </r>
        <r>
          <rPr>
            <sz val="9"/>
            <color indexed="81"/>
            <rFont val="Tahoma"/>
            <family val="2"/>
          </rPr>
          <t xml:space="preserve">
</t>
        </r>
      </text>
    </comment>
    <comment ref="A34"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Nutrición</t>
        </r>
        <r>
          <rPr>
            <sz val="9"/>
            <color indexed="81"/>
            <rFont val="Tahoma"/>
            <family val="2"/>
          </rPr>
          <t xml:space="preserve"> </t>
        </r>
        <r>
          <rPr>
            <b/>
            <sz val="9"/>
            <color indexed="81"/>
            <rFont val="Tahoma"/>
            <family val="2"/>
          </rPr>
          <t>Infantil</t>
        </r>
        <r>
          <rPr>
            <sz val="9"/>
            <color indexed="81"/>
            <rFont val="Tahoma"/>
            <family val="2"/>
          </rPr>
          <t xml:space="preserve">
</t>
        </r>
      </text>
    </comment>
    <comment ref="A35"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Nutrición ó Nutrición Adulto</t>
        </r>
        <r>
          <rPr>
            <sz val="9"/>
            <color indexed="81"/>
            <rFont val="Tahoma"/>
            <family val="2"/>
          </rPr>
          <t xml:space="preserve">
</t>
        </r>
      </text>
    </comment>
    <comment ref="A36"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Pediatría</t>
        </r>
        <r>
          <rPr>
            <sz val="9"/>
            <color indexed="81"/>
            <rFont val="Tahoma"/>
            <family val="2"/>
          </rPr>
          <t xml:space="preserve">
</t>
        </r>
      </text>
    </comment>
    <comment ref="A37"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Pediatría</t>
        </r>
        <r>
          <rPr>
            <sz val="9"/>
            <color indexed="81"/>
            <rFont val="Tahoma"/>
            <family val="2"/>
          </rPr>
          <t xml:space="preserve">
</t>
        </r>
      </text>
    </comment>
    <comment ref="A38"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Dermatología</t>
        </r>
        <r>
          <rPr>
            <sz val="9"/>
            <color indexed="81"/>
            <rFont val="Tahoma"/>
            <family val="2"/>
          </rPr>
          <t xml:space="preserve">
</t>
        </r>
      </text>
    </comment>
    <comment ref="A39"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Infectología Infantil</t>
        </r>
        <r>
          <rPr>
            <sz val="9"/>
            <color indexed="81"/>
            <rFont val="Tahoma"/>
            <family val="2"/>
          </rPr>
          <t xml:space="preserve">
</t>
        </r>
      </text>
    </comment>
    <comment ref="A40"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Infectología ó Infectología Adulto</t>
        </r>
        <r>
          <rPr>
            <sz val="9"/>
            <color indexed="81"/>
            <rFont val="Tahoma"/>
            <family val="2"/>
          </rPr>
          <t xml:space="preserve">
</t>
        </r>
      </text>
    </comment>
    <comment ref="A41"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Inmunología</t>
        </r>
        <r>
          <rPr>
            <sz val="9"/>
            <color indexed="81"/>
            <rFont val="Tahoma"/>
            <family val="2"/>
          </rPr>
          <t xml:space="preserve">
</t>
        </r>
      </text>
    </comment>
    <comment ref="A42"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Geriatría</t>
        </r>
        <r>
          <rPr>
            <sz val="9"/>
            <color indexed="81"/>
            <rFont val="Tahoma"/>
            <family val="2"/>
          </rPr>
          <t xml:space="preserve">
</t>
        </r>
      </text>
    </comment>
    <comment ref="A43"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Rehabilitación Infantil</t>
        </r>
        <r>
          <rPr>
            <sz val="9"/>
            <color indexed="81"/>
            <rFont val="Tahoma"/>
            <family val="2"/>
          </rPr>
          <t xml:space="preserve">
</t>
        </r>
      </text>
    </comment>
    <comment ref="A44"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Rehabilitación ó Medicina Física Y Rehabilitación Adulto</t>
        </r>
        <r>
          <rPr>
            <sz val="9"/>
            <color indexed="81"/>
            <rFont val="Tahoma"/>
            <family val="2"/>
          </rPr>
          <t xml:space="preserve">
</t>
        </r>
      </text>
    </comment>
    <comment ref="A45"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Neurología Infantil</t>
        </r>
        <r>
          <rPr>
            <sz val="9"/>
            <color indexed="81"/>
            <rFont val="Tahoma"/>
            <family val="2"/>
          </rPr>
          <t xml:space="preserve">
</t>
        </r>
      </text>
    </comment>
    <comment ref="A46"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Neurología ó Neurología Adulto</t>
        </r>
        <r>
          <rPr>
            <sz val="9"/>
            <color indexed="81"/>
            <rFont val="Tahoma"/>
            <family val="2"/>
          </rPr>
          <t xml:space="preserve">
</t>
        </r>
      </text>
    </comment>
    <comment ref="A47"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Oncología</t>
        </r>
      </text>
    </comment>
    <comment ref="A48"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Psiquiatría Infantil</t>
        </r>
        <r>
          <rPr>
            <sz val="9"/>
            <color indexed="81"/>
            <rFont val="Tahoma"/>
            <family val="2"/>
          </rPr>
          <t xml:space="preserve">
</t>
        </r>
      </text>
    </comment>
    <comment ref="A49"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Psiquiatría ó Psiquiatría Adulto</t>
        </r>
        <r>
          <rPr>
            <sz val="9"/>
            <color indexed="81"/>
            <rFont val="Tahoma"/>
            <family val="2"/>
          </rPr>
          <t xml:space="preserve">
</t>
        </r>
      </text>
    </comment>
    <comment ref="A50"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Cirugía Infantil</t>
        </r>
        <r>
          <rPr>
            <sz val="9"/>
            <color indexed="81"/>
            <rFont val="Tahoma"/>
            <family val="2"/>
          </rPr>
          <t xml:space="preserve">
</t>
        </r>
      </text>
    </comment>
    <comment ref="A51"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Cirugía ó Cirugía Adulto</t>
        </r>
        <r>
          <rPr>
            <sz val="9"/>
            <color indexed="81"/>
            <rFont val="Tahoma"/>
            <family val="2"/>
          </rPr>
          <t xml:space="preserve">
</t>
        </r>
      </text>
    </comment>
    <comment ref="A52"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Cirugía Digestiva</t>
        </r>
        <r>
          <rPr>
            <sz val="9"/>
            <color indexed="81"/>
            <rFont val="Tahoma"/>
            <family val="2"/>
          </rPr>
          <t xml:space="preserve">
</t>
        </r>
      </text>
    </comment>
    <comment ref="A53"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Cabeza Y Cuello </t>
        </r>
        <r>
          <rPr>
            <sz val="9"/>
            <color indexed="81"/>
            <rFont val="Tahoma"/>
            <family val="2"/>
          </rPr>
          <t xml:space="preserve">y/o </t>
        </r>
        <r>
          <rPr>
            <b/>
            <sz val="9"/>
            <color indexed="81"/>
            <rFont val="Tahoma"/>
            <family val="2"/>
          </rPr>
          <t>Cirugía Maxilo Facial</t>
        </r>
        <r>
          <rPr>
            <sz val="9"/>
            <color indexed="81"/>
            <rFont val="Tahoma"/>
            <family val="2"/>
          </rPr>
          <t xml:space="preserve">
</t>
        </r>
      </text>
    </comment>
    <comment ref="A54"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Cirugía Plástica Infantil</t>
        </r>
        <r>
          <rPr>
            <sz val="9"/>
            <color indexed="81"/>
            <rFont val="Tahoma"/>
            <family val="2"/>
          </rPr>
          <t xml:space="preserve">
</t>
        </r>
      </text>
    </comment>
    <comment ref="A55"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Cirugía Plástica Adulto</t>
        </r>
        <r>
          <rPr>
            <sz val="9"/>
            <color indexed="81"/>
            <rFont val="Tahoma"/>
            <family val="2"/>
          </rPr>
          <t xml:space="preserve">
</t>
        </r>
      </text>
    </comment>
    <comment ref="A56"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Pediatría</t>
        </r>
        <r>
          <rPr>
            <sz val="9"/>
            <color indexed="81"/>
            <rFont val="Tahoma"/>
            <family val="2"/>
          </rPr>
          <t xml:space="preserve">
</t>
        </r>
      </text>
    </comment>
    <comment ref="A57"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Cirugía Tórax</t>
        </r>
        <r>
          <rPr>
            <sz val="9"/>
            <color indexed="81"/>
            <rFont val="Tahoma"/>
            <family val="2"/>
          </rPr>
          <t xml:space="preserve">
</t>
        </r>
      </text>
    </comment>
    <comment ref="A58"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Cirugía Vascular Periférica</t>
        </r>
        <r>
          <rPr>
            <sz val="9"/>
            <color indexed="81"/>
            <rFont val="Tahoma"/>
            <family val="2"/>
          </rPr>
          <t xml:space="preserve">
</t>
        </r>
      </text>
    </comment>
    <comment ref="A59"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Neurocirugía</t>
        </r>
        <r>
          <rPr>
            <sz val="9"/>
            <color indexed="81"/>
            <rFont val="Tahoma"/>
            <family val="2"/>
          </rPr>
          <t xml:space="preserve">
</t>
        </r>
      </text>
    </comment>
    <comment ref="A60"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Cirugía Cardiovascular</t>
        </r>
        <r>
          <rPr>
            <sz val="9"/>
            <color indexed="81"/>
            <rFont val="Tahoma"/>
            <family val="2"/>
          </rPr>
          <t xml:space="preserve">
</t>
        </r>
      </text>
    </comment>
    <comment ref="A61"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Anestesiología</t>
        </r>
        <r>
          <rPr>
            <sz val="9"/>
            <color indexed="81"/>
            <rFont val="Tahoma"/>
            <family val="2"/>
          </rPr>
          <t xml:space="preserve">
</t>
        </r>
      </text>
    </comment>
    <comment ref="A62"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Obstetricia</t>
        </r>
        <r>
          <rPr>
            <sz val="9"/>
            <color indexed="81"/>
            <rFont val="Tahoma"/>
            <family val="2"/>
          </rPr>
          <t xml:space="preserve">
</t>
        </r>
      </text>
    </comment>
    <comment ref="A63"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Ginecología Infantil</t>
        </r>
        <r>
          <rPr>
            <sz val="9"/>
            <color indexed="81"/>
            <rFont val="Tahoma"/>
            <family val="2"/>
          </rPr>
          <t xml:space="preserve">
</t>
        </r>
      </text>
    </comment>
    <comment ref="A64"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Ginecología ó Ginecología Adulto</t>
        </r>
        <r>
          <rPr>
            <sz val="9"/>
            <color indexed="81"/>
            <rFont val="Tahoma"/>
            <family val="2"/>
          </rPr>
          <t xml:space="preserve">
</t>
        </r>
      </text>
    </comment>
    <comment ref="A65"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Oftalmología</t>
        </r>
        <r>
          <rPr>
            <sz val="9"/>
            <color indexed="81"/>
            <rFont val="Tahoma"/>
            <family val="2"/>
          </rPr>
          <t xml:space="preserve">
</t>
        </r>
      </text>
    </comment>
    <comment ref="A66"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Otorrinolaringología</t>
        </r>
        <r>
          <rPr>
            <sz val="9"/>
            <color indexed="81"/>
            <rFont val="Tahoma"/>
            <family val="2"/>
          </rPr>
          <t xml:space="preserve">
</t>
        </r>
      </text>
    </comment>
    <comment ref="A67"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Traumatología y Ortopedia Infantil</t>
        </r>
        <r>
          <rPr>
            <sz val="9"/>
            <color indexed="81"/>
            <rFont val="Tahoma"/>
            <family val="2"/>
          </rPr>
          <t xml:space="preserve">
</t>
        </r>
      </text>
    </comment>
    <comment ref="A68"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Traumatología y Ortopedia ó Traumatología y Ortopedia Adulto</t>
        </r>
        <r>
          <rPr>
            <sz val="9"/>
            <color indexed="81"/>
            <rFont val="Tahoma"/>
            <family val="2"/>
          </rPr>
          <t xml:space="preserve">
</t>
        </r>
      </text>
    </comment>
    <comment ref="A69"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Urología Infantil</t>
        </r>
        <r>
          <rPr>
            <sz val="9"/>
            <color indexed="81"/>
            <rFont val="Tahoma"/>
            <family val="2"/>
          </rPr>
          <t xml:space="preserve">
</t>
        </r>
      </text>
    </comment>
    <comment ref="A70"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Urología ó Urología Adulto</t>
        </r>
        <r>
          <rPr>
            <sz val="9"/>
            <color indexed="81"/>
            <rFont val="Tahoma"/>
            <family val="2"/>
          </rPr>
          <t xml:space="preserve">
</t>
        </r>
      </text>
    </comment>
    <comment ref="A71"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 Infantil</t>
        </r>
        <r>
          <rPr>
            <sz val="9"/>
            <color indexed="81"/>
            <rFont val="Tahoma"/>
            <family val="2"/>
          </rPr>
          <t xml:space="preserve">
</t>
        </r>
      </text>
    </comment>
    <comment ref="A72"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t>
        </r>
        <r>
          <rPr>
            <sz val="9"/>
            <color indexed="81"/>
            <rFont val="Tahoma"/>
            <family val="2"/>
          </rPr>
          <t xml:space="preserve">
</t>
        </r>
      </text>
    </comment>
    <comment ref="A73"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 Adulto</t>
        </r>
        <r>
          <rPr>
            <sz val="9"/>
            <color indexed="81"/>
            <rFont val="Tahoma"/>
            <family val="2"/>
          </rPr>
          <t xml:space="preserve">
</t>
        </r>
      </text>
    </comment>
    <comment ref="A74"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Diabetes</t>
        </r>
        <r>
          <rPr>
            <sz val="9"/>
            <color indexed="81"/>
            <rFont val="Tahoma"/>
            <family val="2"/>
          </rPr>
          <t xml:space="preserve">
</t>
        </r>
      </text>
    </comment>
    <comment ref="A75"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Medicina Nuclear</t>
        </r>
        <r>
          <rPr>
            <sz val="9"/>
            <color indexed="81"/>
            <rFont val="Tahoma"/>
            <family val="2"/>
          </rPr>
          <t xml:space="preserve">
</t>
        </r>
      </text>
    </comment>
    <comment ref="A76"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Imagenología</t>
        </r>
        <r>
          <rPr>
            <sz val="9"/>
            <color indexed="81"/>
            <rFont val="Tahoma"/>
            <family val="2"/>
          </rPr>
          <t xml:space="preserve">
</t>
        </r>
      </text>
    </comment>
    <comment ref="A77" authorId="0" shapeId="0">
      <text>
        <r>
          <rPr>
            <sz val="9"/>
            <color indexed="81"/>
            <rFont val="Tahoma"/>
            <family val="2"/>
          </rPr>
          <t xml:space="preserve">
Se contabilizarán registros de instrumento </t>
        </r>
        <r>
          <rPr>
            <b/>
            <sz val="9"/>
            <color indexed="81"/>
            <rFont val="Tahoma"/>
            <family val="2"/>
          </rPr>
          <t>médico</t>
        </r>
        <r>
          <rPr>
            <sz val="9"/>
            <color indexed="81"/>
            <rFont val="Tahoma"/>
            <family val="2"/>
          </rPr>
          <t xml:space="preserve"> con especialidad </t>
        </r>
        <r>
          <rPr>
            <b/>
            <sz val="9"/>
            <color indexed="81"/>
            <rFont val="Tahoma"/>
            <family val="2"/>
          </rPr>
          <t>Radioterapia Oncológica</t>
        </r>
        <r>
          <rPr>
            <sz val="9"/>
            <color indexed="81"/>
            <rFont val="Tahoma"/>
            <family val="2"/>
          </rPr>
          <t xml:space="preserve">
</t>
        </r>
      </text>
    </comment>
    <comment ref="A82" authorId="0" shapeId="0">
      <text>
        <r>
          <rPr>
            <sz val="9"/>
            <color indexed="81"/>
            <rFont val="Tahoma"/>
            <family val="2"/>
          </rPr>
          <t xml:space="preserve">Este dato aparecerá  luego de que en la atención  registrada en </t>
        </r>
        <r>
          <rPr>
            <b/>
            <sz val="9"/>
            <color indexed="81"/>
            <rFont val="Tahoma"/>
            <family val="2"/>
          </rPr>
          <t>módulo Box, Pacientes Citados o en modulo Atención - Atención Individual</t>
        </r>
        <r>
          <rPr>
            <sz val="9"/>
            <color indexed="81"/>
            <rFont val="Tahoma"/>
            <family val="2"/>
          </rPr>
          <t xml:space="preserve"> el profesional registre lo siguiente:
Se registre la Actividad
</t>
        </r>
        <r>
          <rPr>
            <b/>
            <sz val="9"/>
            <color indexed="81"/>
            <rFont val="Tahoma"/>
            <family val="2"/>
          </rPr>
          <t xml:space="preserve">TELEINTERCONSULTA CONSULTA URGENCIA OTROS
</t>
        </r>
      </text>
    </comment>
    <comment ref="A83" authorId="0" shapeId="0">
      <text>
        <r>
          <rPr>
            <sz val="9"/>
            <color indexed="81"/>
            <rFont val="Tahoma"/>
            <family val="2"/>
          </rPr>
          <t xml:space="preserve">Este dato aparecerá  luego de que en la atención  registrada en </t>
        </r>
        <r>
          <rPr>
            <b/>
            <sz val="9"/>
            <color indexed="81"/>
            <rFont val="Tahoma"/>
            <family val="2"/>
          </rPr>
          <t>módulo Box, Pacientes Citados o en modulo Atención - Atención Individual</t>
        </r>
        <r>
          <rPr>
            <sz val="9"/>
            <color indexed="81"/>
            <rFont val="Tahoma"/>
            <family val="2"/>
          </rPr>
          <t xml:space="preserve"> el profesional registre lo siguiente:
Se registre la Actividad
</t>
        </r>
        <r>
          <rPr>
            <b/>
            <sz val="9"/>
            <color indexed="81"/>
            <rFont val="Tahoma"/>
            <family val="2"/>
          </rPr>
          <t xml:space="preserve">TELEINTERCONSULTA ACCIDENTE CEREBRO VASCULAR (ACV)
</t>
        </r>
        <r>
          <rPr>
            <b/>
            <sz val="9"/>
            <color indexed="81"/>
            <rFont val="Tahoma"/>
            <family val="2"/>
          </rPr>
          <t xml:space="preserve">
</t>
        </r>
      </text>
    </comment>
    <comment ref="A84" authorId="0" shapeId="0">
      <text>
        <r>
          <rPr>
            <sz val="9"/>
            <color indexed="81"/>
            <rFont val="Tahoma"/>
            <family val="2"/>
          </rPr>
          <t xml:space="preserve">Este dato aparecerá  luego de que en la atención  registrada en </t>
        </r>
        <r>
          <rPr>
            <b/>
            <sz val="9"/>
            <color indexed="81"/>
            <rFont val="Tahoma"/>
            <family val="2"/>
          </rPr>
          <t>módulo Box, Pacientes Citados o en modulo Atención - Atención Individual</t>
        </r>
        <r>
          <rPr>
            <sz val="9"/>
            <color indexed="81"/>
            <rFont val="Tahoma"/>
            <family val="2"/>
          </rPr>
          <t xml:space="preserve"> el profesional registre lo siguiente:
Se registre la Actividad:
</t>
        </r>
        <r>
          <rPr>
            <b/>
            <sz val="9"/>
            <color indexed="81"/>
            <rFont val="Tahoma"/>
            <family val="2"/>
          </rPr>
          <t xml:space="preserve">TELEINTERCONSULTA QUEMADOS
</t>
        </r>
      </text>
    </comment>
    <comment ref="A91" authorId="0" shapeId="0">
      <text>
        <r>
          <rPr>
            <sz val="9"/>
            <color indexed="81"/>
            <rFont val="Tahoma"/>
            <family val="2"/>
          </rPr>
          <t xml:space="preserve">Este dato aparecerá  luego de que en la atención  registrada en </t>
        </r>
        <r>
          <rPr>
            <b/>
            <sz val="9"/>
            <color indexed="81"/>
            <rFont val="Tahoma"/>
            <family val="2"/>
          </rPr>
          <t>módulo Box, Pacientes Citados o en modulo Atención - Atención Individual</t>
        </r>
        <r>
          <rPr>
            <sz val="9"/>
            <color indexed="81"/>
            <rFont val="Tahoma"/>
            <family val="2"/>
          </rPr>
          <t xml:space="preserve"> el profesional registre lo siguiente:
Se registre la Actividad
</t>
        </r>
        <r>
          <rPr>
            <b/>
            <sz val="9"/>
            <color indexed="81"/>
            <rFont val="Tahoma"/>
            <family val="2"/>
          </rPr>
          <t xml:space="preserve">Teleinforme Ecografía Obstetrica
</t>
        </r>
        <r>
          <rPr>
            <b/>
            <sz val="9"/>
            <color indexed="81"/>
            <rFont val="Tahoma"/>
            <family val="2"/>
          </rPr>
          <t xml:space="preserve">
</t>
        </r>
        <r>
          <rPr>
            <sz val="9"/>
            <color indexed="81"/>
            <rFont val="Tahoma"/>
            <family val="2"/>
          </rPr>
          <t xml:space="preserve">
Tipo de Establecimiento
Cesfam,Cgu,Cgr,Crs,Cdt,Psr,Cosam, Cecosf, Hospital Comunitario</t>
        </r>
        <r>
          <rPr>
            <b/>
            <sz val="9"/>
            <color indexed="81"/>
            <rFont val="Tahoma"/>
            <family val="2"/>
          </rPr>
          <t xml:space="preserve">
</t>
        </r>
      </text>
    </comment>
    <comment ref="A92" authorId="0" shapeId="0">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Teleinforme Electrocardiograma
</t>
        </r>
        <r>
          <rPr>
            <sz val="9"/>
            <color indexed="81"/>
            <rFont val="Tahoma"/>
            <family val="2"/>
          </rPr>
          <t xml:space="preserve">
Tipo de Establecimiento
Cesfam,Cgu,Cgr,Crs,Cdt,Psr,Cosam, Cecosf, Hospital Comunitario</t>
        </r>
      </text>
    </comment>
    <comment ref="A93" authorId="0" shapeId="0">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Teleinforme Electroencefalograma</t>
        </r>
        <r>
          <rPr>
            <sz val="9"/>
            <color indexed="81"/>
            <rFont val="Tahoma"/>
            <family val="2"/>
          </rPr>
          <t xml:space="preserve">
Tipo de Establecimiento
Cesfam,Cgu,Cgr,Crs,Cdt,Psr,Cosam, Cecosf, Hospital Comunitario</t>
        </r>
      </text>
    </comment>
    <comment ref="A94" authorId="0" shapeId="0">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Teleinforme Espirometría</t>
        </r>
        <r>
          <rPr>
            <sz val="9"/>
            <color indexed="81"/>
            <rFont val="Tahoma"/>
            <family val="2"/>
          </rPr>
          <t xml:space="preserve">
Tipo de Establecimiento
Cesfam,Cgu,Cgr,Crs,Cdt,Psr,Cosam, Cecosf, Hospital Comunitario</t>
        </r>
      </text>
    </comment>
    <comment ref="A95" authorId="0" shapeId="0">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Teleinforme Fondo de Ojo</t>
        </r>
        <r>
          <rPr>
            <sz val="9"/>
            <color indexed="81"/>
            <rFont val="Tahoma"/>
            <family val="2"/>
          </rPr>
          <t xml:space="preserve">
Tipo de Establecimiento
Cesfam,Cgu,Cgr,Crs,Cdt,Psr,Cosam, Cecosf, Hospital Comunitario</t>
        </r>
      </text>
    </comment>
    <comment ref="A96" authorId="0" shapeId="0">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Teleinforme Holter de Presión Arterial</t>
        </r>
        <r>
          <rPr>
            <sz val="9"/>
            <color indexed="81"/>
            <rFont val="Tahoma"/>
            <family val="2"/>
          </rPr>
          <t xml:space="preserve">
Tipo de Establecimiento
Cesfam,Cgu,Cgr,Crs,Cdt,Psr,Cosam, Cecosf, Hospital Comunitario</t>
        </r>
      </text>
    </comment>
    <comment ref="A97" authorId="0" shapeId="0">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Teleinforme Test de Esfuerzo
</t>
        </r>
        <r>
          <rPr>
            <sz val="9"/>
            <color indexed="81"/>
            <rFont val="Tahoma"/>
            <family val="2"/>
          </rPr>
          <t xml:space="preserve">
Tipo de Establecimiento
Cesfam,Cgu,Cgr,Crs,Cdt,Psr,Cosam, Cecosf, Hospital Comunitario</t>
        </r>
      </text>
    </comment>
    <comment ref="A98" authorId="0" shapeId="0">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Teleinforme Radiografía Simple
</t>
        </r>
        <r>
          <rPr>
            <sz val="9"/>
            <color indexed="81"/>
            <rFont val="Tahoma"/>
            <family val="2"/>
          </rPr>
          <t xml:space="preserve">
Tipo de Establecimiento
Cesfam,Cgu,Cgr,Crs,Cdt,Psr,Cosam, Cecosf, Hospital Comunitario</t>
        </r>
      </text>
    </comment>
    <comment ref="A99" authorId="0" shapeId="0">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Teleinforme Radiografía Dental</t>
        </r>
        <r>
          <rPr>
            <sz val="9"/>
            <color indexed="81"/>
            <rFont val="Tahoma"/>
            <family val="2"/>
          </rPr>
          <t xml:space="preserve">
Tipo de Establecimiento
Cesfam,Cgu,Cgr,Crs,Cdt,Psr,Cosam, Cecosf, Hospital Comunitario</t>
        </r>
      </text>
    </comment>
    <comment ref="A102" authorId="0" shapeId="0">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Teleinforme Ecografía Abdominal
</t>
        </r>
        <r>
          <rPr>
            <sz val="9"/>
            <color indexed="81"/>
            <rFont val="Tahoma"/>
            <family val="2"/>
          </rPr>
          <t xml:space="preserve">
Tipo de Establecimiento
Cesfam,Cgu,Cgr,Crs,Cdt,Psr,Cosam, Cecosf, Hospital Comunitario</t>
        </r>
      </text>
    </comment>
    <comment ref="A103" authorId="0" shapeId="0">
      <text>
        <r>
          <rPr>
            <sz val="9"/>
            <color indexed="81"/>
            <rFont val="Tahoma"/>
            <family val="2"/>
          </rPr>
          <t xml:space="preserve">
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Teleinforme Mamografía
</t>
        </r>
        <r>
          <rPr>
            <sz val="9"/>
            <color indexed="81"/>
            <rFont val="Tahoma"/>
            <family val="2"/>
          </rPr>
          <t xml:space="preserve">
Tipo de Establecimiento
Cesfam,Cgu,Cgr,Crs,Cdt,Psr,Cosam, Cecosf, Hospital Comunitario</t>
        </r>
      </text>
    </comment>
    <comment ref="A105" authorId="0" shapeId="0">
      <text>
        <r>
          <rPr>
            <sz val="9"/>
            <color indexed="81"/>
            <rFont val="Tahoma"/>
            <family val="2"/>
          </rPr>
          <t xml:space="preserve">Este dato aparecerá  luego de que en la atención  registrada en </t>
        </r>
        <r>
          <rPr>
            <b/>
            <sz val="9"/>
            <color indexed="81"/>
            <rFont val="Tahoma"/>
            <family val="2"/>
          </rPr>
          <t>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
Se registre la </t>
        </r>
        <r>
          <rPr>
            <b/>
            <sz val="9"/>
            <color indexed="81"/>
            <rFont val="Tahoma"/>
            <family val="2"/>
          </rPr>
          <t>Actividad:</t>
        </r>
        <r>
          <rPr>
            <sz val="9"/>
            <color indexed="81"/>
            <rFont val="Tahoma"/>
            <family val="2"/>
          </rPr>
          <t xml:space="preserve">
</t>
        </r>
        <r>
          <rPr>
            <b/>
            <sz val="9"/>
            <color indexed="81"/>
            <rFont val="Tahoma"/>
            <family val="2"/>
          </rPr>
          <t xml:space="preserve">Teleconsulta Médica de Especialidad Ambulatoria - Nueva
</t>
        </r>
        <r>
          <rPr>
            <sz val="9"/>
            <color indexed="81"/>
            <rFont val="Tahoma"/>
            <family val="2"/>
          </rPr>
          <t>o</t>
        </r>
        <r>
          <rPr>
            <b/>
            <sz val="9"/>
            <color indexed="81"/>
            <rFont val="Tahoma"/>
            <family val="2"/>
          </rPr>
          <t xml:space="preserve">
Teleconsulta Médica de Especialidad Ambulatoria - Control
</t>
        </r>
        <r>
          <rPr>
            <sz val="9"/>
            <color indexed="81"/>
            <rFont val="Tahoma"/>
            <family val="2"/>
          </rPr>
          <t xml:space="preserve">Y en el caso de ser un paciente Hospitalizado </t>
        </r>
        <r>
          <rPr>
            <b/>
            <sz val="9"/>
            <color indexed="81"/>
            <rFont val="Tahoma"/>
            <family val="2"/>
          </rPr>
          <t>Además Agregar la Actividad</t>
        </r>
        <r>
          <rPr>
            <sz val="9"/>
            <color indexed="81"/>
            <rFont val="Tahoma"/>
            <family val="2"/>
          </rPr>
          <t xml:space="preserve"> </t>
        </r>
        <r>
          <rPr>
            <b/>
            <sz val="9"/>
            <color indexed="81"/>
            <rFont val="Tahoma"/>
            <family val="2"/>
          </rPr>
          <t xml:space="preserve">
Teleconsulta Médica de Especialidad Hospitalizado
</t>
        </r>
        <r>
          <rPr>
            <sz val="9"/>
            <color indexed="81"/>
            <rFont val="Tahoma"/>
            <family val="2"/>
          </rPr>
          <t xml:space="preserve">
Se contabilizara, según</t>
        </r>
        <r>
          <rPr>
            <b/>
            <sz val="9"/>
            <color indexed="81"/>
            <rFont val="Tahoma"/>
            <family val="2"/>
          </rPr>
          <t xml:space="preserve"> Especialidad</t>
        </r>
        <r>
          <rPr>
            <sz val="9"/>
            <color indexed="81"/>
            <rFont val="Tahoma"/>
            <family val="2"/>
          </rPr>
          <t xml:space="preserve"> identificada de cada perfil del</t>
        </r>
        <r>
          <rPr>
            <b/>
            <sz val="9"/>
            <color indexed="81"/>
            <rFont val="Tahoma"/>
            <family val="2"/>
          </rPr>
          <t xml:space="preserve"> Instrumento Médico</t>
        </r>
        <r>
          <rPr>
            <sz val="9"/>
            <color indexed="81"/>
            <rFont val="Tahoma"/>
            <family val="2"/>
          </rPr>
          <t xml:space="preserve">
</t>
        </r>
        <r>
          <rPr>
            <b/>
            <sz val="9"/>
            <color indexed="81"/>
            <rFont val="Tahoma"/>
            <family val="2"/>
          </rPr>
          <t xml:space="preserve">
</t>
        </r>
        <r>
          <rPr>
            <sz val="9"/>
            <color indexed="81"/>
            <rFont val="Tahoma"/>
            <family val="2"/>
          </rPr>
          <t xml:space="preserve">
</t>
        </r>
      </text>
    </comment>
    <comment ref="A109" authorId="0" shapeId="0">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Teleconsulta Cirugía Bucal</t>
        </r>
        <r>
          <rPr>
            <sz val="9"/>
            <color indexed="81"/>
            <rFont val="Tahoma"/>
            <family val="2"/>
          </rPr>
          <t xml:space="preserve">
Tipo de Establecimiento
Cesfam,Cgu,Cgr,Crs,Cdt,Psr,Cosam, Cecosf, Hospital Comunitario</t>
        </r>
      </text>
    </comment>
    <comment ref="A110" authorId="0" shapeId="0">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Teleconsulta Cirugía y Traumatología Maxilofacial</t>
        </r>
        <r>
          <rPr>
            <sz val="9"/>
            <color indexed="81"/>
            <rFont val="Tahoma"/>
            <family val="2"/>
          </rPr>
          <t xml:space="preserve">
Tipo de Establecimiento
Cesfam,Cgu,Cgr,Crs,Cdt,Psr,Cosam, Cecosf, Hospital Comunitario</t>
        </r>
      </text>
    </comment>
    <comment ref="A111" authorId="0" shapeId="0">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Teleconsulta Endodoncia</t>
        </r>
        <r>
          <rPr>
            <sz val="9"/>
            <color indexed="81"/>
            <rFont val="Tahoma"/>
            <family val="2"/>
          </rPr>
          <t xml:space="preserve">
Tipo de Establecimiento
Cesfam,Cgu,Cgr,Crs,Cdt,Psr,Cosam, Cecosf, Hospital Comunitario</t>
        </r>
      </text>
    </comment>
    <comment ref="A112" authorId="0" shapeId="0">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Teleconsulta Odontopediatría</t>
        </r>
        <r>
          <rPr>
            <sz val="9"/>
            <color indexed="81"/>
            <rFont val="Tahoma"/>
            <family val="2"/>
          </rPr>
          <t xml:space="preserve">
Tipo de Establecimiento
Cesfam,Cgu,Cgr,Crs,Cdt,Psr,Cosam, Cecosf, Hospital Comunitario</t>
        </r>
      </text>
    </comment>
    <comment ref="A113" authorId="0" shapeId="0">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Teleconsulta Ortodoncia y Ortopedia Dento Maxilofacial</t>
        </r>
        <r>
          <rPr>
            <sz val="9"/>
            <color indexed="81"/>
            <rFont val="Tahoma"/>
            <family val="2"/>
          </rPr>
          <t xml:space="preserve">
Tipo de Establecimiento
Cesfam,Cgu,Cgr,Crs,Cdt,Psr,Cosam, Cecosf, Hospital Comunitario</t>
        </r>
      </text>
    </comment>
    <comment ref="A114" authorId="0" shapeId="0">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Teleconsulta Periodoncia</t>
        </r>
        <r>
          <rPr>
            <sz val="9"/>
            <color indexed="81"/>
            <rFont val="Tahoma"/>
            <family val="2"/>
          </rPr>
          <t xml:space="preserve">
Tipo de Establecimiento
Cesfam,Cgu,Cgr,Crs,Cdt,Psr,Cosam, Cecosf, Hospital Comunitario</t>
        </r>
      </text>
    </comment>
    <comment ref="A115" authorId="0" shapeId="0">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Teleconsulta Rehabilitación: Prótesis Fija</t>
        </r>
        <r>
          <rPr>
            <sz val="9"/>
            <color indexed="81"/>
            <rFont val="Tahoma"/>
            <family val="2"/>
          </rPr>
          <t xml:space="preserve">
Tipo de Establecimiento
Cesfam,Cgu,Cgr,Crs,Cdt,Psr,Cosam, Cecosf, Hospital Comunitario</t>
        </r>
      </text>
    </comment>
    <comment ref="A116" authorId="0" shapeId="0">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Teleconsulta Rehabilitación: Prótesis Removible</t>
        </r>
        <r>
          <rPr>
            <sz val="9"/>
            <color indexed="81"/>
            <rFont val="Tahoma"/>
            <family val="2"/>
          </rPr>
          <t xml:space="preserve">
Tipo de Establecimiento
Cesfam,Cgu,Cgr,Crs,Cdt,Psr,Cosam, Cecosf, Hospital Comunitario</t>
        </r>
      </text>
    </comment>
    <comment ref="A117" authorId="0" shapeId="0">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Teleconsulta Implantología Buco Maxilofacial</t>
        </r>
        <r>
          <rPr>
            <sz val="9"/>
            <color indexed="81"/>
            <rFont val="Tahoma"/>
            <family val="2"/>
          </rPr>
          <t xml:space="preserve">
Tipo de Establecimiento
Cesfam,Cgu,Cgr,Crs,Cdt,Psr,Cosam, Cecosf, Hospital Comunitario</t>
        </r>
      </text>
    </comment>
    <comment ref="A118" authorId="0" shapeId="0">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Teleconsulta Patología Oral</t>
        </r>
        <r>
          <rPr>
            <sz val="9"/>
            <color indexed="81"/>
            <rFont val="Tahoma"/>
            <family val="2"/>
          </rPr>
          <t xml:space="preserve">
Tipo de Establecimiento
Cesfam,Cgu,Cgr,Crs,Cdt,Psr,Cosam, Cecosf, Hospital Comunitario</t>
        </r>
      </text>
    </comment>
    <comment ref="A119" authorId="0" shapeId="0">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Teleconsulta Trastornos Temporomandibulares y Dolor Orofacial</t>
        </r>
        <r>
          <rPr>
            <sz val="9"/>
            <color indexed="81"/>
            <rFont val="Tahoma"/>
            <family val="2"/>
          </rPr>
          <t xml:space="preserve">
Tipo de Establecimiento
Cesfam,Cgu,Cgr,Crs,Cdt,Psr,Cosam, Cecosf, Hospital Comunitario</t>
        </r>
      </text>
    </comment>
    <comment ref="A126" authorId="0" shapeId="0">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TELEPROCEDIMIENTO ECOCARDIOGRAMA </t>
        </r>
        <r>
          <rPr>
            <sz val="9"/>
            <color indexed="81"/>
            <rFont val="Tahoma"/>
            <family val="2"/>
          </rPr>
          <t xml:space="preserve">
</t>
        </r>
      </text>
    </comment>
    <comment ref="A127" authorId="0" shapeId="0">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TELEPROCEDIMIENTO TROMBOLISIS DE URGENCIA INFARTO CEREBRAL (ACV)</t>
        </r>
        <r>
          <rPr>
            <sz val="9"/>
            <color indexed="81"/>
            <rFont val="Tahoma"/>
            <family val="2"/>
          </rPr>
          <t xml:space="preserve">
</t>
        </r>
      </text>
    </comment>
    <comment ref="A128" authorId="0" shapeId="0">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TELEPROCEDIMIENTO TROMBOLISIS INTRACORONARIA (IAM)</t>
        </r>
        <r>
          <rPr>
            <sz val="9"/>
            <color indexed="81"/>
            <rFont val="Tahoma"/>
            <family val="2"/>
          </rPr>
          <t xml:space="preserve">
</t>
        </r>
      </text>
    </comment>
    <comment ref="A129" authorId="0" shapeId="0">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TELEPROCEDIMIENTO ECOGRAFÍA GINECO-OBSTÉTRICA</t>
        </r>
        <r>
          <rPr>
            <sz val="9"/>
            <color indexed="81"/>
            <rFont val="Tahoma"/>
            <family val="2"/>
          </rPr>
          <t xml:space="preserve">
</t>
        </r>
      </text>
    </comment>
    <comment ref="A135" authorId="0" shapeId="0">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TELECOMITE DE ESPECIALIDAD  - ONCOLÓGICO </t>
        </r>
        <r>
          <rPr>
            <sz val="9"/>
            <color indexed="81"/>
            <rFont val="Tahoma"/>
            <family val="2"/>
          </rPr>
          <t xml:space="preserve">
</t>
        </r>
      </text>
    </comment>
    <comment ref="A136" authorId="0" shapeId="0">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TELECOMITE DE ESPECIALIDAD CUIDADOS PALIATIVOS ONCOLÓGICO</t>
        </r>
        <r>
          <rPr>
            <sz val="9"/>
            <color indexed="81"/>
            <rFont val="Tahoma"/>
            <family val="2"/>
          </rPr>
          <t xml:space="preserve">
</t>
        </r>
      </text>
    </comment>
    <comment ref="A137" authorId="0" shapeId="0">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TELECOMITE DE ESPECIALIDAD </t>
        </r>
        <r>
          <rPr>
            <sz val="9"/>
            <color indexed="81"/>
            <rFont val="Tahoma"/>
            <family val="2"/>
          </rPr>
          <t xml:space="preserve"> </t>
        </r>
        <r>
          <rPr>
            <b/>
            <sz val="9"/>
            <color indexed="81"/>
            <rFont val="Tahoma"/>
            <family val="2"/>
          </rPr>
          <t>CUIDADOS PALIATIVOS NO ONCOLÓGICO UNIVERSALES</t>
        </r>
        <r>
          <rPr>
            <sz val="9"/>
            <color indexed="81"/>
            <rFont val="Tahoma"/>
            <family val="2"/>
          </rPr>
          <t xml:space="preserve">
</t>
        </r>
      </text>
    </comment>
    <comment ref="A138" authorId="0" shapeId="0">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TELECOMITE DE ESPECIALIDAD VIH</t>
        </r>
        <r>
          <rPr>
            <sz val="9"/>
            <color indexed="81"/>
            <rFont val="Tahoma"/>
            <family val="2"/>
          </rPr>
          <t xml:space="preserve">
</t>
        </r>
      </text>
    </comment>
    <comment ref="A139" authorId="0" shapeId="0">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TELECOMITE DE ESPECIALIDAD UNIDAD DE PACIENTE CRÍTICO</t>
        </r>
        <r>
          <rPr>
            <sz val="9"/>
            <color indexed="81"/>
            <rFont val="Tahoma"/>
            <family val="2"/>
          </rPr>
          <t xml:space="preserve">
</t>
        </r>
      </text>
    </comment>
    <comment ref="A140" authorId="0" shapeId="0">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TELECOMITE DE ESPECIALIDAD OTROS </t>
        </r>
        <r>
          <rPr>
            <sz val="9"/>
            <color indexed="81"/>
            <rFont val="Tahoma"/>
            <family val="2"/>
          </rPr>
          <t xml:space="preserve">
</t>
        </r>
      </text>
    </comment>
    <comment ref="A145" authorId="0" shapeId="0">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TRATAMIENTO ANTICOAGULANTE ORAL </t>
        </r>
        <r>
          <rPr>
            <sz val="9"/>
            <color indexed="81"/>
            <rFont val="Tahoma"/>
            <family val="2"/>
          </rPr>
          <t xml:space="preserve">
</t>
        </r>
      </text>
    </comment>
  </commentList>
</comments>
</file>

<file path=xl/comments2.xml><?xml version="1.0" encoding="utf-8"?>
<comments xmlns="http://schemas.openxmlformats.org/spreadsheetml/2006/main">
  <authors>
    <author>Autor</author>
  </authors>
  <commentList>
    <comment ref="E9" authorId="0" shapeId="0">
      <text>
        <r>
          <rPr>
            <sz val="9"/>
            <color indexed="81"/>
            <rFont val="Tahoma"/>
            <family val="2"/>
          </rPr>
          <t xml:space="preserve">Este dato aparecerá  luego de que en el </t>
        </r>
        <r>
          <rPr>
            <b/>
            <sz val="9"/>
            <color indexed="81"/>
            <rFont val="Tahoma"/>
            <family val="2"/>
          </rPr>
          <t>Módulo Admisión</t>
        </r>
        <r>
          <rPr>
            <sz val="9"/>
            <color indexed="81"/>
            <rFont val="Tahoma"/>
            <family val="2"/>
          </rPr>
          <t xml:space="preserve"> el Paciente indique un </t>
        </r>
        <r>
          <rPr>
            <b/>
            <sz val="9"/>
            <color indexed="81"/>
            <rFont val="Tahoma"/>
            <family val="2"/>
          </rPr>
          <t>Pueblo Originario</t>
        </r>
      </text>
    </comment>
    <comment ref="F9" authorId="0" shapeId="0">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B12" authorId="0" shapeId="0">
      <text>
        <r>
          <rPr>
            <b/>
            <sz val="9"/>
            <color indexed="81"/>
            <rFont val="Tahoma"/>
            <family val="2"/>
          </rPr>
          <t xml:space="preserve">Este dato aparecerá luego que en la atención 
</t>
        </r>
        <r>
          <rPr>
            <sz val="9"/>
            <color indexed="81"/>
            <rFont val="Tahoma"/>
            <family val="2"/>
          </rPr>
          <t xml:space="preserve">
Registrada en el Módulo </t>
        </r>
        <r>
          <rPr>
            <b/>
            <sz val="9"/>
            <color indexed="81"/>
            <rFont val="Tahoma"/>
            <family val="2"/>
          </rPr>
          <t xml:space="preserve">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En el Formulario</t>
        </r>
        <r>
          <rPr>
            <b/>
            <sz val="9"/>
            <color indexed="81"/>
            <rFont val="Tahoma"/>
            <family val="2"/>
          </rPr>
          <t xml:space="preserve"> "EMP - Examen de Medicina Preventiva"</t>
        </r>
        <r>
          <rPr>
            <sz val="9"/>
            <color indexed="81"/>
            <rFont val="Tahoma"/>
            <family val="2"/>
          </rPr>
          <t xml:space="preserve"> se registre en el campo </t>
        </r>
        <r>
          <rPr>
            <b/>
            <sz val="9"/>
            <color indexed="81"/>
            <rFont val="Tahoma"/>
            <family val="2"/>
          </rPr>
          <t>Estado del examen</t>
        </r>
        <r>
          <rPr>
            <sz val="9"/>
            <color indexed="81"/>
            <rFont val="Tahoma"/>
            <family val="2"/>
          </rPr>
          <t xml:space="preserve">, el valor:
</t>
        </r>
        <r>
          <rPr>
            <b/>
            <sz val="9"/>
            <color indexed="81"/>
            <rFont val="Tahoma"/>
            <family val="2"/>
          </rPr>
          <t>EMP- Vigente Informado:</t>
        </r>
        <r>
          <rPr>
            <sz val="9"/>
            <color indexed="81"/>
            <rFont val="Tahoma"/>
            <family val="2"/>
          </rPr>
          <t xml:space="preserve"> Exámenes registrados, paciente contactado y avisado ó</t>
        </r>
        <r>
          <rPr>
            <b/>
            <sz val="9"/>
            <color indexed="81"/>
            <rFont val="Tahoma"/>
            <family val="2"/>
          </rPr>
          <t xml:space="preserve">
EMP- Vigente no informado-</t>
        </r>
        <r>
          <rPr>
            <sz val="9"/>
            <color indexed="81"/>
            <rFont val="Tahoma"/>
            <family val="2"/>
          </rPr>
          <t xml:space="preserve"> Exámenes registrados en la ficha, pero no informado al paciente ó</t>
        </r>
        <r>
          <rPr>
            <b/>
            <sz val="9"/>
            <color indexed="81"/>
            <rFont val="Tahoma"/>
            <family val="2"/>
          </rPr>
          <t xml:space="preserve">
EMP-Incompleto- </t>
        </r>
        <r>
          <rPr>
            <sz val="9"/>
            <color indexed="81"/>
            <rFont val="Tahoma"/>
            <family val="2"/>
          </rPr>
          <t xml:space="preserve">Exámenes solicitados, pero no registrados en la ficha. 
</t>
        </r>
        <r>
          <rPr>
            <b/>
            <sz val="9"/>
            <color indexed="81"/>
            <rFont val="Tahoma"/>
            <family val="2"/>
          </rPr>
          <t xml:space="preserve">
</t>
        </r>
        <r>
          <rPr>
            <sz val="9"/>
            <color indexed="81"/>
            <rFont val="Tahoma"/>
            <family val="2"/>
          </rPr>
          <t xml:space="preserve">debe contar con la </t>
        </r>
        <r>
          <rPr>
            <b/>
            <sz val="9"/>
            <color indexed="81"/>
            <rFont val="Tahoma"/>
            <family val="2"/>
          </rPr>
          <t>Calificación Nutricional Según IMC</t>
        </r>
        <r>
          <rPr>
            <sz val="9"/>
            <color indexed="81"/>
            <rFont val="Tahoma"/>
            <family val="2"/>
          </rPr>
          <t xml:space="preserve"> y debe tener registrada la </t>
        </r>
        <r>
          <rPr>
            <b/>
            <sz val="9"/>
            <color indexed="81"/>
            <rFont val="Tahoma"/>
            <family val="2"/>
          </rPr>
          <t>Fecha de Vigencia y fecha próximo control.</t>
        </r>
        <r>
          <rPr>
            <sz val="9"/>
            <color indexed="81"/>
            <rFont val="Tahoma"/>
            <family val="2"/>
          </rPr>
          <t xml:space="preserve">
</t>
        </r>
      </text>
    </comment>
    <comment ref="B13" authorId="0" shapeId="0">
      <text>
        <r>
          <rPr>
            <b/>
            <sz val="9"/>
            <color indexed="81"/>
            <rFont val="Tahoma"/>
            <family val="2"/>
          </rPr>
          <t xml:space="preserve">Este dato aparecerá luego que en la atención 
</t>
        </r>
        <r>
          <rPr>
            <sz val="9"/>
            <color indexed="81"/>
            <rFont val="Tahoma"/>
            <family val="2"/>
          </rPr>
          <t xml:space="preserve">
Registrada en el Módulo </t>
        </r>
        <r>
          <rPr>
            <b/>
            <sz val="9"/>
            <color indexed="81"/>
            <rFont val="Tahoma"/>
            <family val="2"/>
          </rPr>
          <t xml:space="preserve">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En el Formulario</t>
        </r>
        <r>
          <rPr>
            <b/>
            <sz val="9"/>
            <color indexed="81"/>
            <rFont val="Tahoma"/>
            <family val="2"/>
          </rPr>
          <t xml:space="preserve"> "EMP - Examen de Medicina Preventiva"</t>
        </r>
        <r>
          <rPr>
            <sz val="9"/>
            <color indexed="81"/>
            <rFont val="Tahoma"/>
            <family val="2"/>
          </rPr>
          <t xml:space="preserve"> se registre en el campo </t>
        </r>
        <r>
          <rPr>
            <b/>
            <sz val="9"/>
            <color indexed="81"/>
            <rFont val="Tahoma"/>
            <family val="2"/>
          </rPr>
          <t>Estado del examen</t>
        </r>
        <r>
          <rPr>
            <sz val="9"/>
            <color indexed="81"/>
            <rFont val="Tahoma"/>
            <family val="2"/>
          </rPr>
          <t xml:space="preserve">, el valor:
</t>
        </r>
        <r>
          <rPr>
            <b/>
            <sz val="9"/>
            <color indexed="81"/>
            <rFont val="Tahoma"/>
            <family val="2"/>
          </rPr>
          <t>EMP- Vigente Informado:</t>
        </r>
        <r>
          <rPr>
            <sz val="9"/>
            <color indexed="81"/>
            <rFont val="Tahoma"/>
            <family val="2"/>
          </rPr>
          <t xml:space="preserve"> Exámenes registrados, paciente contactado y avisado ó</t>
        </r>
        <r>
          <rPr>
            <b/>
            <sz val="9"/>
            <color indexed="81"/>
            <rFont val="Tahoma"/>
            <family val="2"/>
          </rPr>
          <t xml:space="preserve">
EMP- Vigente no informado-</t>
        </r>
        <r>
          <rPr>
            <sz val="9"/>
            <color indexed="81"/>
            <rFont val="Tahoma"/>
            <family val="2"/>
          </rPr>
          <t xml:space="preserve"> Exámenes registrados en la ficha, pero no informado al paciente ó</t>
        </r>
        <r>
          <rPr>
            <b/>
            <sz val="9"/>
            <color indexed="81"/>
            <rFont val="Tahoma"/>
            <family val="2"/>
          </rPr>
          <t xml:space="preserve">
EMP-Incompleto- </t>
        </r>
        <r>
          <rPr>
            <sz val="9"/>
            <color indexed="81"/>
            <rFont val="Tahoma"/>
            <family val="2"/>
          </rPr>
          <t xml:space="preserve">Exámenes solicitados, pero no registrados en la ficha. 
</t>
        </r>
        <r>
          <rPr>
            <b/>
            <sz val="9"/>
            <color indexed="81"/>
            <rFont val="Tahoma"/>
            <family val="2"/>
          </rPr>
          <t xml:space="preserve">
</t>
        </r>
        <r>
          <rPr>
            <sz val="9"/>
            <color indexed="81"/>
            <rFont val="Tahoma"/>
            <family val="2"/>
          </rPr>
          <t xml:space="preserve">debe contar con la </t>
        </r>
        <r>
          <rPr>
            <b/>
            <sz val="9"/>
            <color indexed="81"/>
            <rFont val="Tahoma"/>
            <family val="2"/>
          </rPr>
          <t>Calificación Nutricional Según IMC</t>
        </r>
        <r>
          <rPr>
            <sz val="9"/>
            <color indexed="81"/>
            <rFont val="Tahoma"/>
            <family val="2"/>
          </rPr>
          <t xml:space="preserve"> y debe tener registrada la </t>
        </r>
        <r>
          <rPr>
            <b/>
            <sz val="9"/>
            <color indexed="81"/>
            <rFont val="Tahoma"/>
            <family val="2"/>
          </rPr>
          <t>Fecha de Vigencia y fecha próximo control.</t>
        </r>
        <r>
          <rPr>
            <sz val="9"/>
            <color indexed="81"/>
            <rFont val="Tahoma"/>
            <family val="2"/>
          </rPr>
          <t xml:space="preserve">
</t>
        </r>
      </text>
    </comment>
    <comment ref="B14" authorId="0" shapeId="0">
      <text>
        <r>
          <rPr>
            <b/>
            <sz val="9"/>
            <color indexed="81"/>
            <rFont val="Tahoma"/>
            <family val="2"/>
          </rPr>
          <t xml:space="preserve">Este dato aparecerá luego que en la atención 
</t>
        </r>
        <r>
          <rPr>
            <sz val="9"/>
            <color indexed="81"/>
            <rFont val="Tahoma"/>
            <family val="2"/>
          </rPr>
          <t xml:space="preserve">
Registrada en el Módulo </t>
        </r>
        <r>
          <rPr>
            <b/>
            <sz val="9"/>
            <color indexed="81"/>
            <rFont val="Tahoma"/>
            <family val="2"/>
          </rPr>
          <t xml:space="preserve">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En el Formulario</t>
        </r>
        <r>
          <rPr>
            <b/>
            <sz val="9"/>
            <color indexed="81"/>
            <rFont val="Tahoma"/>
            <family val="2"/>
          </rPr>
          <t xml:space="preserve"> "EMP - Examen de Medicina Preventiva"</t>
        </r>
        <r>
          <rPr>
            <sz val="9"/>
            <color indexed="81"/>
            <rFont val="Tahoma"/>
            <family val="2"/>
          </rPr>
          <t xml:space="preserve"> se registre en el campo </t>
        </r>
        <r>
          <rPr>
            <b/>
            <sz val="9"/>
            <color indexed="81"/>
            <rFont val="Tahoma"/>
            <family val="2"/>
          </rPr>
          <t>Estado del examen</t>
        </r>
        <r>
          <rPr>
            <sz val="9"/>
            <color indexed="81"/>
            <rFont val="Tahoma"/>
            <family val="2"/>
          </rPr>
          <t xml:space="preserve">, el valor:
</t>
        </r>
        <r>
          <rPr>
            <b/>
            <sz val="9"/>
            <color indexed="81"/>
            <rFont val="Tahoma"/>
            <family val="2"/>
          </rPr>
          <t>EMP- Vigente Informado:</t>
        </r>
        <r>
          <rPr>
            <sz val="9"/>
            <color indexed="81"/>
            <rFont val="Tahoma"/>
            <family val="2"/>
          </rPr>
          <t xml:space="preserve"> Exámenes registrados, paciente contactado y avisado ó</t>
        </r>
        <r>
          <rPr>
            <b/>
            <sz val="9"/>
            <color indexed="81"/>
            <rFont val="Tahoma"/>
            <family val="2"/>
          </rPr>
          <t xml:space="preserve">
EMP- Vigente no informado-</t>
        </r>
        <r>
          <rPr>
            <sz val="9"/>
            <color indexed="81"/>
            <rFont val="Tahoma"/>
            <family val="2"/>
          </rPr>
          <t xml:space="preserve"> Exámenes registrados en la ficha, pero no informado al paciente ó</t>
        </r>
        <r>
          <rPr>
            <b/>
            <sz val="9"/>
            <color indexed="81"/>
            <rFont val="Tahoma"/>
            <family val="2"/>
          </rPr>
          <t xml:space="preserve">
EMP-Incompleto- </t>
        </r>
        <r>
          <rPr>
            <sz val="9"/>
            <color indexed="81"/>
            <rFont val="Tahoma"/>
            <family val="2"/>
          </rPr>
          <t xml:space="preserve">Exámenes solicitados, pero no registrados en la ficha. 
</t>
        </r>
        <r>
          <rPr>
            <b/>
            <sz val="9"/>
            <color indexed="81"/>
            <rFont val="Tahoma"/>
            <family val="2"/>
          </rPr>
          <t xml:space="preserve">
</t>
        </r>
        <r>
          <rPr>
            <sz val="9"/>
            <color indexed="81"/>
            <rFont val="Tahoma"/>
            <family val="2"/>
          </rPr>
          <t xml:space="preserve">debe contar con la </t>
        </r>
        <r>
          <rPr>
            <b/>
            <sz val="9"/>
            <color indexed="81"/>
            <rFont val="Tahoma"/>
            <family val="2"/>
          </rPr>
          <t>Calificación Nutricional Según IMC</t>
        </r>
        <r>
          <rPr>
            <sz val="9"/>
            <color indexed="81"/>
            <rFont val="Tahoma"/>
            <family val="2"/>
          </rPr>
          <t xml:space="preserve"> y debe tener registrada la </t>
        </r>
        <r>
          <rPr>
            <b/>
            <sz val="9"/>
            <color indexed="81"/>
            <rFont val="Tahoma"/>
            <family val="2"/>
          </rPr>
          <t>Fecha de Vigencia y fecha próximo control.</t>
        </r>
        <r>
          <rPr>
            <sz val="9"/>
            <color indexed="81"/>
            <rFont val="Tahoma"/>
            <family val="2"/>
          </rPr>
          <t xml:space="preserve">
</t>
        </r>
      </text>
    </comment>
    <comment ref="B15" authorId="0" shapeId="0">
      <text>
        <r>
          <rPr>
            <b/>
            <sz val="9"/>
            <color indexed="81"/>
            <rFont val="Tahoma"/>
            <family val="2"/>
          </rPr>
          <t xml:space="preserve">Este dato aparecerá luego que en la atención 
</t>
        </r>
        <r>
          <rPr>
            <sz val="9"/>
            <color indexed="81"/>
            <rFont val="Tahoma"/>
            <family val="2"/>
          </rPr>
          <t xml:space="preserve">
Registrada en el Módulo </t>
        </r>
        <r>
          <rPr>
            <b/>
            <sz val="9"/>
            <color indexed="81"/>
            <rFont val="Tahoma"/>
            <family val="2"/>
          </rPr>
          <t xml:space="preserve">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En el Formulario</t>
        </r>
        <r>
          <rPr>
            <b/>
            <sz val="9"/>
            <color indexed="81"/>
            <rFont val="Tahoma"/>
            <family val="2"/>
          </rPr>
          <t xml:space="preserve"> "EMP - Examen de Medicina Preventiva"</t>
        </r>
        <r>
          <rPr>
            <sz val="9"/>
            <color indexed="81"/>
            <rFont val="Tahoma"/>
            <family val="2"/>
          </rPr>
          <t xml:space="preserve"> se registre en el campo </t>
        </r>
        <r>
          <rPr>
            <b/>
            <sz val="9"/>
            <color indexed="81"/>
            <rFont val="Tahoma"/>
            <family val="2"/>
          </rPr>
          <t>Estado del examen</t>
        </r>
        <r>
          <rPr>
            <sz val="9"/>
            <color indexed="81"/>
            <rFont val="Tahoma"/>
            <family val="2"/>
          </rPr>
          <t xml:space="preserve">, el valor:
</t>
        </r>
        <r>
          <rPr>
            <b/>
            <sz val="9"/>
            <color indexed="81"/>
            <rFont val="Tahoma"/>
            <family val="2"/>
          </rPr>
          <t>EMP- Vigente Informado:</t>
        </r>
        <r>
          <rPr>
            <sz val="9"/>
            <color indexed="81"/>
            <rFont val="Tahoma"/>
            <family val="2"/>
          </rPr>
          <t xml:space="preserve"> Exámenes registrados, paciente contactado y avisado ó</t>
        </r>
        <r>
          <rPr>
            <b/>
            <sz val="9"/>
            <color indexed="81"/>
            <rFont val="Tahoma"/>
            <family val="2"/>
          </rPr>
          <t xml:space="preserve">
EMP- Vigente no informado-</t>
        </r>
        <r>
          <rPr>
            <sz val="9"/>
            <color indexed="81"/>
            <rFont val="Tahoma"/>
            <family val="2"/>
          </rPr>
          <t xml:space="preserve"> Exámenes registrados en la ficha, pero no informado al paciente ó</t>
        </r>
        <r>
          <rPr>
            <b/>
            <sz val="9"/>
            <color indexed="81"/>
            <rFont val="Tahoma"/>
            <family val="2"/>
          </rPr>
          <t xml:space="preserve">
EMP-Incompleto- </t>
        </r>
        <r>
          <rPr>
            <sz val="9"/>
            <color indexed="81"/>
            <rFont val="Tahoma"/>
            <family val="2"/>
          </rPr>
          <t xml:space="preserve">Exámenes solicitados, pero no registrados en la ficha. 
</t>
        </r>
        <r>
          <rPr>
            <b/>
            <sz val="9"/>
            <color indexed="81"/>
            <rFont val="Tahoma"/>
            <family val="2"/>
          </rPr>
          <t xml:space="preserve">
</t>
        </r>
        <r>
          <rPr>
            <sz val="9"/>
            <color indexed="81"/>
            <rFont val="Tahoma"/>
            <family val="2"/>
          </rPr>
          <t xml:space="preserve">debe contar con la </t>
        </r>
        <r>
          <rPr>
            <b/>
            <sz val="9"/>
            <color indexed="81"/>
            <rFont val="Tahoma"/>
            <family val="2"/>
          </rPr>
          <t>Calificación Nutricional Según IMC</t>
        </r>
        <r>
          <rPr>
            <sz val="9"/>
            <color indexed="81"/>
            <rFont val="Tahoma"/>
            <family val="2"/>
          </rPr>
          <t xml:space="preserve"> y debe tener registrada la </t>
        </r>
        <r>
          <rPr>
            <b/>
            <sz val="9"/>
            <color indexed="81"/>
            <rFont val="Tahoma"/>
            <family val="2"/>
          </rPr>
          <t>Fecha de Vigencia y fecha próximo control.</t>
        </r>
        <r>
          <rPr>
            <sz val="9"/>
            <color indexed="81"/>
            <rFont val="Tahoma"/>
            <family val="2"/>
          </rPr>
          <t xml:space="preserve">
</t>
        </r>
      </text>
    </comment>
    <comment ref="B16" authorId="0" shapeId="0">
      <text>
        <r>
          <rPr>
            <b/>
            <sz val="9"/>
            <color indexed="81"/>
            <rFont val="Tahoma"/>
            <family val="2"/>
          </rPr>
          <t xml:space="preserve">Este dato aparecerá luego que en la atención 
</t>
        </r>
        <r>
          <rPr>
            <sz val="9"/>
            <color indexed="81"/>
            <rFont val="Tahoma"/>
            <family val="2"/>
          </rPr>
          <t xml:space="preserve">
Registrada en el Módulo </t>
        </r>
        <r>
          <rPr>
            <b/>
            <sz val="9"/>
            <color indexed="81"/>
            <rFont val="Tahoma"/>
            <family val="2"/>
          </rPr>
          <t xml:space="preserve">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En el Formulario</t>
        </r>
        <r>
          <rPr>
            <b/>
            <sz val="9"/>
            <color indexed="81"/>
            <rFont val="Tahoma"/>
            <family val="2"/>
          </rPr>
          <t xml:space="preserve"> "EMP - Examen de Medicina Preventiva"</t>
        </r>
        <r>
          <rPr>
            <sz val="9"/>
            <color indexed="81"/>
            <rFont val="Tahoma"/>
            <family val="2"/>
          </rPr>
          <t xml:space="preserve"> se registre en el campo </t>
        </r>
        <r>
          <rPr>
            <b/>
            <sz val="9"/>
            <color indexed="81"/>
            <rFont val="Tahoma"/>
            <family val="2"/>
          </rPr>
          <t>Estado del examen</t>
        </r>
        <r>
          <rPr>
            <sz val="9"/>
            <color indexed="81"/>
            <rFont val="Tahoma"/>
            <family val="2"/>
          </rPr>
          <t xml:space="preserve">, el valor:
</t>
        </r>
        <r>
          <rPr>
            <b/>
            <sz val="9"/>
            <color indexed="81"/>
            <rFont val="Tahoma"/>
            <family val="2"/>
          </rPr>
          <t>EMP- Vigente Informado:</t>
        </r>
        <r>
          <rPr>
            <sz val="9"/>
            <color indexed="81"/>
            <rFont val="Tahoma"/>
            <family val="2"/>
          </rPr>
          <t xml:space="preserve"> Exámenes registrados, paciente contactado y avisado ó</t>
        </r>
        <r>
          <rPr>
            <b/>
            <sz val="9"/>
            <color indexed="81"/>
            <rFont val="Tahoma"/>
            <family val="2"/>
          </rPr>
          <t xml:space="preserve">
EMP- Vigente no informado-</t>
        </r>
        <r>
          <rPr>
            <sz val="9"/>
            <color indexed="81"/>
            <rFont val="Tahoma"/>
            <family val="2"/>
          </rPr>
          <t xml:space="preserve"> Exámenes registrados en la ficha, pero no informado al paciente ó</t>
        </r>
        <r>
          <rPr>
            <b/>
            <sz val="9"/>
            <color indexed="81"/>
            <rFont val="Tahoma"/>
            <family val="2"/>
          </rPr>
          <t xml:space="preserve">
EMP-Incompleto- </t>
        </r>
        <r>
          <rPr>
            <sz val="9"/>
            <color indexed="81"/>
            <rFont val="Tahoma"/>
            <family val="2"/>
          </rPr>
          <t xml:space="preserve">Exámenes solicitados, pero no registrados en la ficha. 
</t>
        </r>
        <r>
          <rPr>
            <b/>
            <sz val="9"/>
            <color indexed="81"/>
            <rFont val="Tahoma"/>
            <family val="2"/>
          </rPr>
          <t xml:space="preserve">
</t>
        </r>
        <r>
          <rPr>
            <sz val="9"/>
            <color indexed="81"/>
            <rFont val="Tahoma"/>
            <family val="2"/>
          </rPr>
          <t xml:space="preserve">debe contar con la </t>
        </r>
        <r>
          <rPr>
            <b/>
            <sz val="9"/>
            <color indexed="81"/>
            <rFont val="Tahoma"/>
            <family val="2"/>
          </rPr>
          <t>Calificación Nutricional Según IMC</t>
        </r>
        <r>
          <rPr>
            <sz val="9"/>
            <color indexed="81"/>
            <rFont val="Tahoma"/>
            <family val="2"/>
          </rPr>
          <t xml:space="preserve"> y debe tener registrada la </t>
        </r>
        <r>
          <rPr>
            <b/>
            <sz val="9"/>
            <color indexed="81"/>
            <rFont val="Tahoma"/>
            <family val="2"/>
          </rPr>
          <t>Fecha de Vigencia y fecha próximo control.</t>
        </r>
        <r>
          <rPr>
            <sz val="9"/>
            <color indexed="81"/>
            <rFont val="Tahoma"/>
            <family val="2"/>
          </rPr>
          <t xml:space="preserve">
</t>
        </r>
      </text>
    </comment>
    <comment ref="B17" authorId="0" shapeId="0">
      <text>
        <r>
          <rPr>
            <b/>
            <sz val="9"/>
            <color indexed="81"/>
            <rFont val="Tahoma"/>
            <family val="2"/>
          </rPr>
          <t xml:space="preserve">Este dato aparecerá luego que en la atención 
</t>
        </r>
        <r>
          <rPr>
            <sz val="9"/>
            <color indexed="81"/>
            <rFont val="Tahoma"/>
            <family val="2"/>
          </rPr>
          <t xml:space="preserve">
Registrada en el Módulo </t>
        </r>
        <r>
          <rPr>
            <b/>
            <sz val="9"/>
            <color indexed="81"/>
            <rFont val="Tahoma"/>
            <family val="2"/>
          </rPr>
          <t xml:space="preserve">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En el Formulario</t>
        </r>
        <r>
          <rPr>
            <b/>
            <sz val="9"/>
            <color indexed="81"/>
            <rFont val="Tahoma"/>
            <family val="2"/>
          </rPr>
          <t xml:space="preserve"> "EMP - Examen de Medicina Preventiva"</t>
        </r>
        <r>
          <rPr>
            <sz val="9"/>
            <color indexed="81"/>
            <rFont val="Tahoma"/>
            <family val="2"/>
          </rPr>
          <t xml:space="preserve"> se registre en el campo </t>
        </r>
        <r>
          <rPr>
            <b/>
            <sz val="9"/>
            <color indexed="81"/>
            <rFont val="Tahoma"/>
            <family val="2"/>
          </rPr>
          <t>Estado del examen</t>
        </r>
        <r>
          <rPr>
            <sz val="9"/>
            <color indexed="81"/>
            <rFont val="Tahoma"/>
            <family val="2"/>
          </rPr>
          <t xml:space="preserve">, el valor:
</t>
        </r>
        <r>
          <rPr>
            <b/>
            <sz val="9"/>
            <color indexed="81"/>
            <rFont val="Tahoma"/>
            <family val="2"/>
          </rPr>
          <t>EMP- Vigente Informado:</t>
        </r>
        <r>
          <rPr>
            <sz val="9"/>
            <color indexed="81"/>
            <rFont val="Tahoma"/>
            <family val="2"/>
          </rPr>
          <t xml:space="preserve"> Exámenes registrados, paciente contactado y avisado ó</t>
        </r>
        <r>
          <rPr>
            <b/>
            <sz val="9"/>
            <color indexed="81"/>
            <rFont val="Tahoma"/>
            <family val="2"/>
          </rPr>
          <t xml:space="preserve">
EMP- Vigente no informado-</t>
        </r>
        <r>
          <rPr>
            <sz val="9"/>
            <color indexed="81"/>
            <rFont val="Tahoma"/>
            <family val="2"/>
          </rPr>
          <t xml:space="preserve"> Exámenes registrados en la ficha, pero no informado al paciente ó</t>
        </r>
        <r>
          <rPr>
            <b/>
            <sz val="9"/>
            <color indexed="81"/>
            <rFont val="Tahoma"/>
            <family val="2"/>
          </rPr>
          <t xml:space="preserve">
EMP-Incompleto- </t>
        </r>
        <r>
          <rPr>
            <sz val="9"/>
            <color indexed="81"/>
            <rFont val="Tahoma"/>
            <family val="2"/>
          </rPr>
          <t xml:space="preserve">Exámenes solicitados, pero no registrados en la ficha. 
</t>
        </r>
        <r>
          <rPr>
            <b/>
            <sz val="9"/>
            <color indexed="81"/>
            <rFont val="Tahoma"/>
            <family val="2"/>
          </rPr>
          <t xml:space="preserve">
</t>
        </r>
        <r>
          <rPr>
            <sz val="9"/>
            <color indexed="81"/>
            <rFont val="Tahoma"/>
            <family val="2"/>
          </rPr>
          <t xml:space="preserve">debe contar con la </t>
        </r>
        <r>
          <rPr>
            <b/>
            <sz val="9"/>
            <color indexed="81"/>
            <rFont val="Tahoma"/>
            <family val="2"/>
          </rPr>
          <t>Calificación Nutricional Según IMC</t>
        </r>
        <r>
          <rPr>
            <sz val="9"/>
            <color indexed="81"/>
            <rFont val="Tahoma"/>
            <family val="2"/>
          </rPr>
          <t xml:space="preserve"> y debe tener registrada la </t>
        </r>
        <r>
          <rPr>
            <b/>
            <sz val="9"/>
            <color indexed="81"/>
            <rFont val="Tahoma"/>
            <family val="2"/>
          </rPr>
          <t>Fecha de Vigencia y fecha próximo control.</t>
        </r>
        <r>
          <rPr>
            <sz val="9"/>
            <color indexed="81"/>
            <rFont val="Tahoma"/>
            <family val="2"/>
          </rPr>
          <t xml:space="preserve">
Registrado por </t>
        </r>
        <r>
          <rPr>
            <b/>
            <sz val="9"/>
            <color indexed="81"/>
            <rFont val="Tahoma"/>
            <family val="2"/>
          </rPr>
          <t>Estamento Técnico Paramédico</t>
        </r>
      </text>
    </comment>
    <comment ref="AG19" authorId="0" shapeId="0">
      <text>
        <r>
          <rPr>
            <sz val="9"/>
            <color indexed="81"/>
            <rFont val="Tahoma"/>
            <family val="2"/>
          </rPr>
          <t xml:space="preserve">Este dato aparecerá  luego de que en el </t>
        </r>
        <r>
          <rPr>
            <b/>
            <sz val="9"/>
            <color indexed="81"/>
            <rFont val="Tahoma"/>
            <family val="2"/>
          </rPr>
          <t>Módulo Admisión</t>
        </r>
        <r>
          <rPr>
            <sz val="9"/>
            <color indexed="81"/>
            <rFont val="Tahoma"/>
            <family val="2"/>
          </rPr>
          <t xml:space="preserve"> el Paciente indique un </t>
        </r>
        <r>
          <rPr>
            <b/>
            <sz val="9"/>
            <color indexed="81"/>
            <rFont val="Tahoma"/>
            <family val="2"/>
          </rPr>
          <t>Pueblo Originario</t>
        </r>
      </text>
    </comment>
    <comment ref="AH19" authorId="0" shapeId="0">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B21" authorId="0" shapeId="0">
      <text>
        <r>
          <rPr>
            <b/>
            <sz val="9"/>
            <color indexed="81"/>
            <rFont val="Tahoma"/>
            <family val="2"/>
          </rPr>
          <t>La suma de los EMP por estado nutricional de la sección B debe ser igual al total de los EMP realizados por profesional de la sección A.</t>
        </r>
      </text>
    </comment>
    <comment ref="B22" authorId="0" shapeId="0">
      <text>
        <r>
          <rPr>
            <b/>
            <sz val="9"/>
            <color indexed="81"/>
            <rFont val="Tahoma"/>
            <family val="2"/>
          </rPr>
          <t xml:space="preserve">Este dato aparecerá luego que en la atención 
</t>
        </r>
        <r>
          <rPr>
            <sz val="9"/>
            <color indexed="81"/>
            <rFont val="Tahoma"/>
            <family val="2"/>
          </rPr>
          <t xml:space="preserve">Registrada en el Módulo </t>
        </r>
        <r>
          <rPr>
            <b/>
            <sz val="9"/>
            <color indexed="81"/>
            <rFont val="Tahoma"/>
            <family val="2"/>
          </rPr>
          <t xml:space="preserve">BOX - Pacientes Citados </t>
        </r>
        <r>
          <rPr>
            <sz val="9"/>
            <color indexed="81"/>
            <rFont val="Tahoma"/>
            <family val="2"/>
          </rPr>
          <t xml:space="preserve">o en </t>
        </r>
        <r>
          <rPr>
            <b/>
            <sz val="9"/>
            <color indexed="81"/>
            <rFont val="Tahoma"/>
            <family val="2"/>
          </rPr>
          <t>Agregar Documentos a una atención</t>
        </r>
        <r>
          <rPr>
            <sz val="9"/>
            <color indexed="81"/>
            <rFont val="Tahoma"/>
            <family val="2"/>
          </rPr>
          <t xml:space="preserve">, 
En el Formulario </t>
        </r>
        <r>
          <rPr>
            <b/>
            <sz val="9"/>
            <color indexed="81"/>
            <rFont val="Tahoma"/>
            <family val="2"/>
          </rPr>
          <t>"EMP - Examen de Medicina Preventiva"</t>
        </r>
        <r>
          <rPr>
            <sz val="9"/>
            <color indexed="81"/>
            <rFont val="Tahoma"/>
            <family val="2"/>
          </rPr>
          <t xml:space="preserve"> se registre en el campo</t>
        </r>
        <r>
          <rPr>
            <b/>
            <sz val="9"/>
            <color indexed="81"/>
            <rFont val="Tahoma"/>
            <family val="2"/>
          </rPr>
          <t xml:space="preserve"> Estado del examen,</t>
        </r>
        <r>
          <rPr>
            <sz val="9"/>
            <color indexed="81"/>
            <rFont val="Tahoma"/>
            <family val="2"/>
          </rPr>
          <t xml:space="preserve"> el valor:
</t>
        </r>
        <r>
          <rPr>
            <b/>
            <sz val="9"/>
            <color indexed="81"/>
            <rFont val="Tahoma"/>
            <family val="2"/>
          </rPr>
          <t>EMP- Vigente Informado</t>
        </r>
        <r>
          <rPr>
            <sz val="9"/>
            <color indexed="81"/>
            <rFont val="Tahoma"/>
            <family val="2"/>
          </rPr>
          <t xml:space="preserve">: Exámenes registrados, paciente contactado y avisado ó
</t>
        </r>
        <r>
          <rPr>
            <b/>
            <sz val="9"/>
            <color indexed="81"/>
            <rFont val="Tahoma"/>
            <family val="2"/>
          </rPr>
          <t>EMP- Vigente no informado</t>
        </r>
        <r>
          <rPr>
            <sz val="9"/>
            <color indexed="81"/>
            <rFont val="Tahoma"/>
            <family val="2"/>
          </rPr>
          <t xml:space="preserve">- Exámenes registrados en la ficha, pero no informado al paciente ó
</t>
        </r>
        <r>
          <rPr>
            <b/>
            <sz val="9"/>
            <color indexed="81"/>
            <rFont val="Tahoma"/>
            <family val="2"/>
          </rPr>
          <t>EMP-Incompleto</t>
        </r>
        <r>
          <rPr>
            <sz val="9"/>
            <color indexed="81"/>
            <rFont val="Tahoma"/>
            <family val="2"/>
          </rPr>
          <t xml:space="preserve">- Exámenes solicitados, pero no registrados en la ficha. 
 Ademas se debe registrar los campos </t>
        </r>
        <r>
          <rPr>
            <b/>
            <sz val="9"/>
            <color indexed="81"/>
            <rFont val="Tahoma"/>
            <family val="2"/>
          </rPr>
          <t>Talla</t>
        </r>
        <r>
          <rPr>
            <sz val="9"/>
            <color indexed="81"/>
            <rFont val="Tahoma"/>
            <family val="2"/>
          </rPr>
          <t xml:space="preserve">, </t>
        </r>
        <r>
          <rPr>
            <b/>
            <sz val="9"/>
            <color indexed="81"/>
            <rFont val="Tahoma"/>
            <family val="2"/>
          </rPr>
          <t>Peso e IMC</t>
        </r>
        <r>
          <rPr>
            <sz val="9"/>
            <color indexed="81"/>
            <rFont val="Tahoma"/>
            <family val="2"/>
          </rPr>
          <t xml:space="preserve"> y en el campo </t>
        </r>
        <r>
          <rPr>
            <b/>
            <sz val="9"/>
            <color indexed="81"/>
            <rFont val="Tahoma"/>
            <family val="2"/>
          </rPr>
          <t xml:space="preserve">Calificación Nutricional Según IMC </t>
        </r>
        <r>
          <rPr>
            <sz val="9"/>
            <color indexed="81"/>
            <rFont val="Tahoma"/>
            <family val="2"/>
          </rPr>
          <t xml:space="preserve">el valor </t>
        </r>
        <r>
          <rPr>
            <b/>
            <sz val="9"/>
            <color indexed="81"/>
            <rFont val="Tahoma"/>
            <family val="2"/>
          </rPr>
          <t>Normal,</t>
        </r>
        <r>
          <rPr>
            <sz val="9"/>
            <color indexed="81"/>
            <rFont val="Tahoma"/>
            <family val="2"/>
          </rPr>
          <t xml:space="preserve"> tener registrada la </t>
        </r>
        <r>
          <rPr>
            <b/>
            <sz val="9"/>
            <color indexed="81"/>
            <rFont val="Tahoma"/>
            <family val="2"/>
          </rPr>
          <t>Fecha de Vigencia</t>
        </r>
        <r>
          <rPr>
            <sz val="9"/>
            <color indexed="81"/>
            <rFont val="Tahoma"/>
            <family val="2"/>
          </rPr>
          <t xml:space="preserve"> y </t>
        </r>
        <r>
          <rPr>
            <b/>
            <sz val="9"/>
            <color indexed="81"/>
            <rFont val="Tahoma"/>
            <family val="2"/>
          </rPr>
          <t>fecha próximo control.</t>
        </r>
      </text>
    </comment>
    <comment ref="B23" authorId="0" shapeId="0">
      <text>
        <r>
          <rPr>
            <b/>
            <sz val="9"/>
            <color indexed="81"/>
            <rFont val="Tahoma"/>
            <family val="2"/>
          </rPr>
          <t xml:space="preserve">Este dato aparecerá luego que en la atención 
</t>
        </r>
        <r>
          <rPr>
            <sz val="9"/>
            <color indexed="81"/>
            <rFont val="Tahoma"/>
            <family val="2"/>
          </rPr>
          <t xml:space="preserve">Registrada en el Módulo </t>
        </r>
        <r>
          <rPr>
            <b/>
            <sz val="9"/>
            <color indexed="81"/>
            <rFont val="Tahoma"/>
            <family val="2"/>
          </rPr>
          <t xml:space="preserve">BOX - Pacientes Citados </t>
        </r>
        <r>
          <rPr>
            <sz val="9"/>
            <color indexed="81"/>
            <rFont val="Tahoma"/>
            <family val="2"/>
          </rPr>
          <t xml:space="preserve">o en </t>
        </r>
        <r>
          <rPr>
            <b/>
            <sz val="9"/>
            <color indexed="81"/>
            <rFont val="Tahoma"/>
            <family val="2"/>
          </rPr>
          <t>Agregar Documentos a una atención</t>
        </r>
        <r>
          <rPr>
            <sz val="9"/>
            <color indexed="81"/>
            <rFont val="Tahoma"/>
            <family val="2"/>
          </rPr>
          <t xml:space="preserve">, 
En el Formulario </t>
        </r>
        <r>
          <rPr>
            <b/>
            <sz val="9"/>
            <color indexed="81"/>
            <rFont val="Tahoma"/>
            <family val="2"/>
          </rPr>
          <t>"EMP - Examen de Medicina Preventiva"</t>
        </r>
        <r>
          <rPr>
            <sz val="9"/>
            <color indexed="81"/>
            <rFont val="Tahoma"/>
            <family val="2"/>
          </rPr>
          <t xml:space="preserve"> se registre en el campo</t>
        </r>
        <r>
          <rPr>
            <b/>
            <sz val="9"/>
            <color indexed="81"/>
            <rFont val="Tahoma"/>
            <family val="2"/>
          </rPr>
          <t xml:space="preserve"> Estado del examen,</t>
        </r>
        <r>
          <rPr>
            <sz val="9"/>
            <color indexed="81"/>
            <rFont val="Tahoma"/>
            <family val="2"/>
          </rPr>
          <t xml:space="preserve"> el valor:
</t>
        </r>
        <r>
          <rPr>
            <b/>
            <sz val="9"/>
            <color indexed="81"/>
            <rFont val="Tahoma"/>
            <family val="2"/>
          </rPr>
          <t>EMP- Vigente Informado</t>
        </r>
        <r>
          <rPr>
            <sz val="9"/>
            <color indexed="81"/>
            <rFont val="Tahoma"/>
            <family val="2"/>
          </rPr>
          <t xml:space="preserve">: Exámenes registrados, paciente contactado y avisado ó
</t>
        </r>
        <r>
          <rPr>
            <b/>
            <sz val="9"/>
            <color indexed="81"/>
            <rFont val="Tahoma"/>
            <family val="2"/>
          </rPr>
          <t>EMP- Vigente no informado</t>
        </r>
        <r>
          <rPr>
            <sz val="9"/>
            <color indexed="81"/>
            <rFont val="Tahoma"/>
            <family val="2"/>
          </rPr>
          <t xml:space="preserve">- Exámenes registrados en la ficha, pero no informado al paciente ó
</t>
        </r>
        <r>
          <rPr>
            <b/>
            <sz val="9"/>
            <color indexed="81"/>
            <rFont val="Tahoma"/>
            <family val="2"/>
          </rPr>
          <t>EMP-Incompleto</t>
        </r>
        <r>
          <rPr>
            <sz val="9"/>
            <color indexed="81"/>
            <rFont val="Tahoma"/>
            <family val="2"/>
          </rPr>
          <t xml:space="preserve">- Exámenes solicitados, pero no registrados en la ficha. 
 Ademas se debe registrar los campos </t>
        </r>
        <r>
          <rPr>
            <b/>
            <sz val="9"/>
            <color indexed="81"/>
            <rFont val="Tahoma"/>
            <family val="2"/>
          </rPr>
          <t>Talla</t>
        </r>
        <r>
          <rPr>
            <sz val="9"/>
            <color indexed="81"/>
            <rFont val="Tahoma"/>
            <family val="2"/>
          </rPr>
          <t xml:space="preserve">, </t>
        </r>
        <r>
          <rPr>
            <b/>
            <sz val="9"/>
            <color indexed="81"/>
            <rFont val="Tahoma"/>
            <family val="2"/>
          </rPr>
          <t>Peso e IMC</t>
        </r>
        <r>
          <rPr>
            <sz val="9"/>
            <color indexed="81"/>
            <rFont val="Tahoma"/>
            <family val="2"/>
          </rPr>
          <t xml:space="preserve"> y en el campo </t>
        </r>
        <r>
          <rPr>
            <b/>
            <sz val="9"/>
            <color indexed="81"/>
            <rFont val="Tahoma"/>
            <family val="2"/>
          </rPr>
          <t xml:space="preserve">Calificación Nutricional Según IMC </t>
        </r>
        <r>
          <rPr>
            <sz val="9"/>
            <color indexed="81"/>
            <rFont val="Tahoma"/>
            <family val="2"/>
          </rPr>
          <t xml:space="preserve">el valor </t>
        </r>
        <r>
          <rPr>
            <b/>
            <sz val="9"/>
            <color indexed="81"/>
            <rFont val="Tahoma"/>
            <family val="2"/>
          </rPr>
          <t xml:space="preserve">bajo peso </t>
        </r>
        <r>
          <rPr>
            <sz val="9"/>
            <color indexed="81"/>
            <rFont val="Tahoma"/>
            <family val="2"/>
          </rPr>
          <t xml:space="preserve">y debe tener registrada la </t>
        </r>
        <r>
          <rPr>
            <b/>
            <sz val="9"/>
            <color indexed="81"/>
            <rFont val="Tahoma"/>
            <family val="2"/>
          </rPr>
          <t>Fecha de Vigencia</t>
        </r>
        <r>
          <rPr>
            <sz val="9"/>
            <color indexed="81"/>
            <rFont val="Tahoma"/>
            <family val="2"/>
          </rPr>
          <t xml:space="preserve"> y </t>
        </r>
        <r>
          <rPr>
            <b/>
            <sz val="9"/>
            <color indexed="81"/>
            <rFont val="Tahoma"/>
            <family val="2"/>
          </rPr>
          <t>fecha próximo control.</t>
        </r>
      </text>
    </comment>
    <comment ref="B24" authorId="0" shapeId="0">
      <text>
        <r>
          <rPr>
            <b/>
            <sz val="9"/>
            <color indexed="81"/>
            <rFont val="Tahoma"/>
            <family val="2"/>
          </rPr>
          <t xml:space="preserve">Este dato aparecerá luego que en la atención 
</t>
        </r>
        <r>
          <rPr>
            <sz val="9"/>
            <color indexed="81"/>
            <rFont val="Tahoma"/>
            <family val="2"/>
          </rPr>
          <t xml:space="preserve">Registrada en el Módulo </t>
        </r>
        <r>
          <rPr>
            <b/>
            <sz val="9"/>
            <color indexed="81"/>
            <rFont val="Tahoma"/>
            <family val="2"/>
          </rPr>
          <t xml:space="preserve">BOX - Pacientes Citados </t>
        </r>
        <r>
          <rPr>
            <sz val="9"/>
            <color indexed="81"/>
            <rFont val="Tahoma"/>
            <family val="2"/>
          </rPr>
          <t xml:space="preserve">o en </t>
        </r>
        <r>
          <rPr>
            <b/>
            <sz val="9"/>
            <color indexed="81"/>
            <rFont val="Tahoma"/>
            <family val="2"/>
          </rPr>
          <t>Agregar Documentos a una atención</t>
        </r>
        <r>
          <rPr>
            <sz val="9"/>
            <color indexed="81"/>
            <rFont val="Tahoma"/>
            <family val="2"/>
          </rPr>
          <t xml:space="preserve">, 
En el Formulario </t>
        </r>
        <r>
          <rPr>
            <b/>
            <sz val="9"/>
            <color indexed="81"/>
            <rFont val="Tahoma"/>
            <family val="2"/>
          </rPr>
          <t>"EMP - Examen de Medicina Preventiva"</t>
        </r>
        <r>
          <rPr>
            <sz val="9"/>
            <color indexed="81"/>
            <rFont val="Tahoma"/>
            <family val="2"/>
          </rPr>
          <t xml:space="preserve"> se registre en el campo</t>
        </r>
        <r>
          <rPr>
            <b/>
            <sz val="9"/>
            <color indexed="81"/>
            <rFont val="Tahoma"/>
            <family val="2"/>
          </rPr>
          <t xml:space="preserve"> Estado del examen,</t>
        </r>
        <r>
          <rPr>
            <sz val="9"/>
            <color indexed="81"/>
            <rFont val="Tahoma"/>
            <family val="2"/>
          </rPr>
          <t xml:space="preserve"> el valor:
</t>
        </r>
        <r>
          <rPr>
            <b/>
            <sz val="9"/>
            <color indexed="81"/>
            <rFont val="Tahoma"/>
            <family val="2"/>
          </rPr>
          <t>EMP- Vigente Informado</t>
        </r>
        <r>
          <rPr>
            <sz val="9"/>
            <color indexed="81"/>
            <rFont val="Tahoma"/>
            <family val="2"/>
          </rPr>
          <t xml:space="preserve">: Exámenes registrados, paciente contactado y avisado ó
</t>
        </r>
        <r>
          <rPr>
            <b/>
            <sz val="9"/>
            <color indexed="81"/>
            <rFont val="Tahoma"/>
            <family val="2"/>
          </rPr>
          <t>EMP- Vigente no informado</t>
        </r>
        <r>
          <rPr>
            <sz val="9"/>
            <color indexed="81"/>
            <rFont val="Tahoma"/>
            <family val="2"/>
          </rPr>
          <t xml:space="preserve">- Exámenes registrados en la ficha, pero no informado al paciente ó
</t>
        </r>
        <r>
          <rPr>
            <b/>
            <sz val="9"/>
            <color indexed="81"/>
            <rFont val="Tahoma"/>
            <family val="2"/>
          </rPr>
          <t>EMP-Incompleto</t>
        </r>
        <r>
          <rPr>
            <sz val="9"/>
            <color indexed="81"/>
            <rFont val="Tahoma"/>
            <family val="2"/>
          </rPr>
          <t xml:space="preserve">- Exámenes solicitados, pero no registrados en la ficha. 
 Ademas se debe registrar los campos </t>
        </r>
        <r>
          <rPr>
            <b/>
            <sz val="9"/>
            <color indexed="81"/>
            <rFont val="Tahoma"/>
            <family val="2"/>
          </rPr>
          <t>Talla</t>
        </r>
        <r>
          <rPr>
            <sz val="9"/>
            <color indexed="81"/>
            <rFont val="Tahoma"/>
            <family val="2"/>
          </rPr>
          <t xml:space="preserve">, </t>
        </r>
        <r>
          <rPr>
            <b/>
            <sz val="9"/>
            <color indexed="81"/>
            <rFont val="Tahoma"/>
            <family val="2"/>
          </rPr>
          <t>Peso e IMC</t>
        </r>
        <r>
          <rPr>
            <sz val="9"/>
            <color indexed="81"/>
            <rFont val="Tahoma"/>
            <family val="2"/>
          </rPr>
          <t xml:space="preserve"> y en el campo </t>
        </r>
        <r>
          <rPr>
            <b/>
            <sz val="9"/>
            <color indexed="81"/>
            <rFont val="Tahoma"/>
            <family val="2"/>
          </rPr>
          <t xml:space="preserve">Calificación Nutricional Según IMC </t>
        </r>
        <r>
          <rPr>
            <sz val="9"/>
            <color indexed="81"/>
            <rFont val="Tahoma"/>
            <family val="2"/>
          </rPr>
          <t xml:space="preserve">el valor </t>
        </r>
        <r>
          <rPr>
            <b/>
            <sz val="9"/>
            <color indexed="81"/>
            <rFont val="Tahoma"/>
            <family val="2"/>
          </rPr>
          <t xml:space="preserve">sobrepeso </t>
        </r>
        <r>
          <rPr>
            <sz val="9"/>
            <color indexed="81"/>
            <rFont val="Tahoma"/>
            <family val="2"/>
          </rPr>
          <t xml:space="preserve">y debe tener registrada la </t>
        </r>
        <r>
          <rPr>
            <b/>
            <sz val="9"/>
            <color indexed="81"/>
            <rFont val="Tahoma"/>
            <family val="2"/>
          </rPr>
          <t>Fecha de Vigencia</t>
        </r>
        <r>
          <rPr>
            <sz val="9"/>
            <color indexed="81"/>
            <rFont val="Tahoma"/>
            <family val="2"/>
          </rPr>
          <t xml:space="preserve"> y </t>
        </r>
        <r>
          <rPr>
            <b/>
            <sz val="9"/>
            <color indexed="81"/>
            <rFont val="Tahoma"/>
            <family val="2"/>
          </rPr>
          <t>fecha próximo control.</t>
        </r>
      </text>
    </comment>
    <comment ref="B25" authorId="0" shapeId="0">
      <text>
        <r>
          <rPr>
            <b/>
            <sz val="9"/>
            <color indexed="81"/>
            <rFont val="Tahoma"/>
            <family val="2"/>
          </rPr>
          <t xml:space="preserve">Este dato aparecerá luego que en la atención 
</t>
        </r>
        <r>
          <rPr>
            <sz val="9"/>
            <color indexed="81"/>
            <rFont val="Tahoma"/>
            <family val="2"/>
          </rPr>
          <t xml:space="preserve">Registrada en el Módulo </t>
        </r>
        <r>
          <rPr>
            <b/>
            <sz val="9"/>
            <color indexed="81"/>
            <rFont val="Tahoma"/>
            <family val="2"/>
          </rPr>
          <t xml:space="preserve">BOX - Pacientes Citados </t>
        </r>
        <r>
          <rPr>
            <sz val="9"/>
            <color indexed="81"/>
            <rFont val="Tahoma"/>
            <family val="2"/>
          </rPr>
          <t xml:space="preserve">o en </t>
        </r>
        <r>
          <rPr>
            <b/>
            <sz val="9"/>
            <color indexed="81"/>
            <rFont val="Tahoma"/>
            <family val="2"/>
          </rPr>
          <t>Agregar Documentos a una atención</t>
        </r>
        <r>
          <rPr>
            <sz val="9"/>
            <color indexed="81"/>
            <rFont val="Tahoma"/>
            <family val="2"/>
          </rPr>
          <t xml:space="preserve">, 
En el Formulario </t>
        </r>
        <r>
          <rPr>
            <b/>
            <sz val="9"/>
            <color indexed="81"/>
            <rFont val="Tahoma"/>
            <family val="2"/>
          </rPr>
          <t>"EMP - Examen de Medicina Preventiva"</t>
        </r>
        <r>
          <rPr>
            <sz val="9"/>
            <color indexed="81"/>
            <rFont val="Tahoma"/>
            <family val="2"/>
          </rPr>
          <t xml:space="preserve"> se registre en el campo</t>
        </r>
        <r>
          <rPr>
            <b/>
            <sz val="9"/>
            <color indexed="81"/>
            <rFont val="Tahoma"/>
            <family val="2"/>
          </rPr>
          <t xml:space="preserve"> Estado del examen,</t>
        </r>
        <r>
          <rPr>
            <sz val="9"/>
            <color indexed="81"/>
            <rFont val="Tahoma"/>
            <family val="2"/>
          </rPr>
          <t xml:space="preserve"> el valor:
</t>
        </r>
        <r>
          <rPr>
            <b/>
            <sz val="9"/>
            <color indexed="81"/>
            <rFont val="Tahoma"/>
            <family val="2"/>
          </rPr>
          <t>EMP- Vigente Informado</t>
        </r>
        <r>
          <rPr>
            <sz val="9"/>
            <color indexed="81"/>
            <rFont val="Tahoma"/>
            <family val="2"/>
          </rPr>
          <t xml:space="preserve">: Exámenes registrados, paciente contactado y avisado ó
</t>
        </r>
        <r>
          <rPr>
            <b/>
            <sz val="9"/>
            <color indexed="81"/>
            <rFont val="Tahoma"/>
            <family val="2"/>
          </rPr>
          <t>EMP- Vigente no informado</t>
        </r>
        <r>
          <rPr>
            <sz val="9"/>
            <color indexed="81"/>
            <rFont val="Tahoma"/>
            <family val="2"/>
          </rPr>
          <t xml:space="preserve">- Exámenes registrados en la ficha, pero no informado al paciente ó
</t>
        </r>
        <r>
          <rPr>
            <b/>
            <sz val="9"/>
            <color indexed="81"/>
            <rFont val="Tahoma"/>
            <family val="2"/>
          </rPr>
          <t>EMP-Incompleto</t>
        </r>
        <r>
          <rPr>
            <sz val="9"/>
            <color indexed="81"/>
            <rFont val="Tahoma"/>
            <family val="2"/>
          </rPr>
          <t xml:space="preserve">- Exámenes solicitados, pero no registrados en la ficha. 
 Ademas se debe registrar los campos </t>
        </r>
        <r>
          <rPr>
            <b/>
            <sz val="9"/>
            <color indexed="81"/>
            <rFont val="Tahoma"/>
            <family val="2"/>
          </rPr>
          <t>Talla</t>
        </r>
        <r>
          <rPr>
            <sz val="9"/>
            <color indexed="81"/>
            <rFont val="Tahoma"/>
            <family val="2"/>
          </rPr>
          <t xml:space="preserve">, </t>
        </r>
        <r>
          <rPr>
            <b/>
            <sz val="9"/>
            <color indexed="81"/>
            <rFont val="Tahoma"/>
            <family val="2"/>
          </rPr>
          <t>Peso e IMC</t>
        </r>
        <r>
          <rPr>
            <sz val="9"/>
            <color indexed="81"/>
            <rFont val="Tahoma"/>
            <family val="2"/>
          </rPr>
          <t xml:space="preserve"> y en el campo </t>
        </r>
        <r>
          <rPr>
            <b/>
            <sz val="9"/>
            <color indexed="81"/>
            <rFont val="Tahoma"/>
            <family val="2"/>
          </rPr>
          <t xml:space="preserve">Calificación Nutricional Según IMC </t>
        </r>
        <r>
          <rPr>
            <sz val="9"/>
            <color indexed="81"/>
            <rFont val="Tahoma"/>
            <family val="2"/>
          </rPr>
          <t xml:space="preserve">el valor </t>
        </r>
        <r>
          <rPr>
            <b/>
            <sz val="9"/>
            <color indexed="81"/>
            <rFont val="Tahoma"/>
            <family val="2"/>
          </rPr>
          <t xml:space="preserve">obesos </t>
        </r>
        <r>
          <rPr>
            <sz val="9"/>
            <color indexed="81"/>
            <rFont val="Tahoma"/>
            <family val="2"/>
          </rPr>
          <t xml:space="preserve">y debe tener registrada la </t>
        </r>
        <r>
          <rPr>
            <b/>
            <sz val="9"/>
            <color indexed="81"/>
            <rFont val="Tahoma"/>
            <family val="2"/>
          </rPr>
          <t>Fecha de Vigencia</t>
        </r>
        <r>
          <rPr>
            <sz val="9"/>
            <color indexed="81"/>
            <rFont val="Tahoma"/>
            <family val="2"/>
          </rPr>
          <t xml:space="preserve"> y </t>
        </r>
        <r>
          <rPr>
            <b/>
            <sz val="9"/>
            <color indexed="81"/>
            <rFont val="Tahoma"/>
            <family val="2"/>
          </rPr>
          <t>fecha próximo control.</t>
        </r>
      </text>
    </comment>
    <comment ref="AG27" authorId="0" shapeId="0">
      <text>
        <r>
          <rPr>
            <sz val="9"/>
            <color indexed="81"/>
            <rFont val="Tahoma"/>
            <family val="2"/>
          </rPr>
          <t xml:space="preserve">Este dato aparecerá  luego de que en el </t>
        </r>
        <r>
          <rPr>
            <b/>
            <sz val="9"/>
            <color indexed="81"/>
            <rFont val="Tahoma"/>
            <family val="2"/>
          </rPr>
          <t>Módulo Admisión</t>
        </r>
        <r>
          <rPr>
            <sz val="9"/>
            <color indexed="81"/>
            <rFont val="Tahoma"/>
            <family val="2"/>
          </rPr>
          <t xml:space="preserve"> el Paciente indique un </t>
        </r>
        <r>
          <rPr>
            <b/>
            <sz val="9"/>
            <color indexed="81"/>
            <rFont val="Tahoma"/>
            <family val="2"/>
          </rPr>
          <t>Pueblo Originario</t>
        </r>
      </text>
    </comment>
    <comment ref="AH27" authorId="0" shapeId="0">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B29" authorId="0" shapeId="0">
      <text>
        <r>
          <rPr>
            <sz val="9"/>
            <color indexed="81"/>
            <rFont val="Tahoma"/>
            <family val="2"/>
          </rPr>
          <t xml:space="preserve">
Este dato aparecerá luego que en la atención registrada en el</t>
        </r>
        <r>
          <rPr>
            <b/>
            <sz val="9"/>
            <color indexed="81"/>
            <rFont val="Tahoma"/>
            <family val="2"/>
          </rPr>
          <t xml:space="preserve"> Módulo BOX - Pacientes Citados o en Agregar Documentos a una atención</t>
        </r>
        <r>
          <rPr>
            <sz val="9"/>
            <color indexed="81"/>
            <rFont val="Tahoma"/>
            <family val="2"/>
          </rPr>
          <t xml:space="preserve">, Registrada en el </t>
        </r>
        <r>
          <rPr>
            <b/>
            <sz val="9"/>
            <color indexed="81"/>
            <rFont val="Tahoma"/>
            <family val="2"/>
          </rPr>
          <t>Módulo BOX - Pacientes Citado</t>
        </r>
        <r>
          <rPr>
            <sz val="9"/>
            <color indexed="81"/>
            <rFont val="Tahoma"/>
            <family val="2"/>
          </rPr>
          <t xml:space="preserve">s  o en </t>
        </r>
        <r>
          <rPr>
            <b/>
            <sz val="9"/>
            <color indexed="81"/>
            <rFont val="Tahoma"/>
            <family val="2"/>
          </rPr>
          <t>Agregar Documentos a una atención</t>
        </r>
        <r>
          <rPr>
            <sz val="9"/>
            <color indexed="81"/>
            <rFont val="Tahoma"/>
            <family val="2"/>
          </rPr>
          <t xml:space="preserve">, En el Formulario </t>
        </r>
        <r>
          <rPr>
            <b/>
            <sz val="9"/>
            <color indexed="81"/>
            <rFont val="Tahoma"/>
            <family val="2"/>
          </rPr>
          <t>"EMP - Examen de Medicina Preventiva"</t>
        </r>
        <r>
          <rPr>
            <sz val="9"/>
            <color indexed="81"/>
            <rFont val="Tahoma"/>
            <family val="2"/>
          </rPr>
          <t xml:space="preserve"> se registre en el campo</t>
        </r>
        <r>
          <rPr>
            <b/>
            <sz val="9"/>
            <color indexed="81"/>
            <rFont val="Tahoma"/>
            <family val="2"/>
          </rPr>
          <t xml:space="preserve"> Estado del examen</t>
        </r>
        <r>
          <rPr>
            <sz val="9"/>
            <color indexed="81"/>
            <rFont val="Tahoma"/>
            <family val="2"/>
          </rPr>
          <t xml:space="preserve">, el valor: 
</t>
        </r>
        <r>
          <rPr>
            <b/>
            <sz val="9"/>
            <color indexed="81"/>
            <rFont val="Tahoma"/>
            <family val="2"/>
          </rPr>
          <t xml:space="preserve">EMP- Vigente Informado: Exámenes registrados, paciente contactado y avisado ó
EMP- Vigente no informado- Exámenes registrados en la ficha, pero no informado al paciente ó
EMP-Incompleto- Exámenes solicitados, pero no registrados en la ficha. 
</t>
        </r>
        <r>
          <rPr>
            <sz val="9"/>
            <color indexed="81"/>
            <rFont val="Tahoma"/>
            <family val="2"/>
          </rPr>
          <t xml:space="preserve">
 debe contar con la</t>
        </r>
        <r>
          <rPr>
            <b/>
            <sz val="9"/>
            <color indexed="81"/>
            <rFont val="Tahoma"/>
            <family val="2"/>
          </rPr>
          <t xml:space="preserve"> Calificación Nutricional Según IMC,</t>
        </r>
        <r>
          <rPr>
            <sz val="9"/>
            <color indexed="81"/>
            <rFont val="Tahoma"/>
            <family val="2"/>
          </rPr>
          <t xml:space="preserve"> debe tener registrada la </t>
        </r>
        <r>
          <rPr>
            <b/>
            <sz val="9"/>
            <color indexed="81"/>
            <rFont val="Tahoma"/>
            <family val="2"/>
          </rPr>
          <t xml:space="preserve">Fecha de Vigencia y fecha próximo control.
</t>
        </r>
        <r>
          <rPr>
            <sz val="9"/>
            <color indexed="81"/>
            <rFont val="Tahoma"/>
            <family val="2"/>
          </rPr>
          <t xml:space="preserve"> 
 Registrar  el campo </t>
        </r>
        <r>
          <rPr>
            <b/>
            <sz val="9"/>
            <color indexed="81"/>
            <rFont val="Tahoma"/>
            <family val="2"/>
          </rPr>
          <t>EMPA- ¿Usted fuma?</t>
        </r>
        <r>
          <rPr>
            <sz val="9"/>
            <color indexed="81"/>
            <rFont val="Tahoma"/>
            <family val="2"/>
          </rPr>
          <t xml:space="preserve"> ingrese el Valor </t>
        </r>
        <r>
          <rPr>
            <b/>
            <sz val="9"/>
            <color indexed="81"/>
            <rFont val="Tahoma"/>
            <family val="2"/>
          </rPr>
          <t>Si.</t>
        </r>
        <r>
          <rPr>
            <sz val="9"/>
            <color indexed="81"/>
            <rFont val="Tahoma"/>
            <family val="2"/>
          </rPr>
          <t xml:space="preserve"> 
</t>
        </r>
      </text>
    </comment>
    <comment ref="B30" authorId="0" shapeId="0">
      <text>
        <r>
          <rPr>
            <b/>
            <sz val="9"/>
            <color indexed="81"/>
            <rFont val="Tahoma"/>
            <family val="2"/>
          </rPr>
          <t xml:space="preserve">Este dato aparecerá luego que en la atención </t>
        </r>
        <r>
          <rPr>
            <sz val="9"/>
            <color indexed="81"/>
            <rFont val="Tahoma"/>
            <family val="2"/>
          </rPr>
          <t xml:space="preserve">registrada en el Módulo </t>
        </r>
        <r>
          <rPr>
            <b/>
            <sz val="9"/>
            <color indexed="81"/>
            <rFont val="Tahoma"/>
            <family val="2"/>
          </rPr>
          <t xml:space="preserve">BOX - Pacientes Citados </t>
        </r>
        <r>
          <rPr>
            <sz val="9"/>
            <color indexed="81"/>
            <rFont val="Tahoma"/>
            <family val="2"/>
          </rPr>
          <t xml:space="preserve">o en </t>
        </r>
        <r>
          <rPr>
            <b/>
            <sz val="9"/>
            <color indexed="81"/>
            <rFont val="Tahoma"/>
            <family val="2"/>
          </rPr>
          <t>Agregar Documentos a una atención</t>
        </r>
        <r>
          <rPr>
            <sz val="9"/>
            <color indexed="81"/>
            <rFont val="Tahoma"/>
            <family val="2"/>
          </rPr>
          <t>, En el Formulario</t>
        </r>
        <r>
          <rPr>
            <b/>
            <sz val="9"/>
            <color indexed="81"/>
            <rFont val="Tahoma"/>
            <family val="2"/>
          </rPr>
          <t xml:space="preserve"> </t>
        </r>
        <r>
          <rPr>
            <sz val="9"/>
            <color indexed="81"/>
            <rFont val="Tahoma"/>
            <family val="2"/>
          </rPr>
          <t>clinico "</t>
        </r>
        <r>
          <rPr>
            <b/>
            <sz val="9"/>
            <color indexed="81"/>
            <rFont val="Tahoma"/>
            <family val="2"/>
          </rPr>
          <t xml:space="preserve">EMP - Examen de Medicina Preventiva" </t>
        </r>
        <r>
          <rPr>
            <sz val="9"/>
            <color indexed="81"/>
            <rFont val="Tahoma"/>
            <family val="2"/>
          </rPr>
          <t xml:space="preserve"> se registre en el campo Estado del examen, el valor: 
</t>
        </r>
        <r>
          <rPr>
            <b/>
            <sz val="9"/>
            <color indexed="81"/>
            <rFont val="Tahoma"/>
            <family val="2"/>
          </rPr>
          <t>EMP- Vigente Informado</t>
        </r>
        <r>
          <rPr>
            <sz val="9"/>
            <color indexed="81"/>
            <rFont val="Tahoma"/>
            <family val="2"/>
          </rPr>
          <t xml:space="preserve">: Exámenes registrados, paciente contactado y avisado ó
</t>
        </r>
        <r>
          <rPr>
            <b/>
            <sz val="9"/>
            <color indexed="81"/>
            <rFont val="Tahoma"/>
            <family val="2"/>
          </rPr>
          <t>EMP- Vigente no informado</t>
        </r>
        <r>
          <rPr>
            <sz val="9"/>
            <color indexed="81"/>
            <rFont val="Tahoma"/>
            <family val="2"/>
          </rPr>
          <t xml:space="preserve">- Exámenes registrados en la ficha, pero no informado al paciente ó
</t>
        </r>
        <r>
          <rPr>
            <b/>
            <sz val="9"/>
            <color indexed="81"/>
            <rFont val="Tahoma"/>
            <family val="2"/>
          </rPr>
          <t>EMP-Incompleto-</t>
        </r>
        <r>
          <rPr>
            <sz val="9"/>
            <color indexed="81"/>
            <rFont val="Tahoma"/>
            <family val="2"/>
          </rPr>
          <t xml:space="preserve"> Exámenes solicitados, pero no registrados en la ficha. 
debe contar con la</t>
        </r>
        <r>
          <rPr>
            <b/>
            <sz val="9"/>
            <color indexed="81"/>
            <rFont val="Tahoma"/>
            <family val="2"/>
          </rPr>
          <t xml:space="preserve"> Calificación Nutricional Según IMC</t>
        </r>
        <r>
          <rPr>
            <sz val="9"/>
            <color indexed="81"/>
            <rFont val="Tahoma"/>
            <family val="2"/>
          </rPr>
          <t xml:space="preserve">, debe tener registrada la </t>
        </r>
        <r>
          <rPr>
            <b/>
            <sz val="9"/>
            <color indexed="81"/>
            <rFont val="Tahoma"/>
            <family val="2"/>
          </rPr>
          <t>Fecha de Vigencia y fecha próximo control.</t>
        </r>
        <r>
          <rPr>
            <sz val="9"/>
            <color indexed="81"/>
            <rFont val="Tahoma"/>
            <family val="2"/>
          </rPr>
          <t xml:space="preserve">
Se debe registrar en el </t>
        </r>
        <r>
          <rPr>
            <b/>
            <sz val="9"/>
            <color indexed="81"/>
            <rFont val="Tahoma"/>
            <family val="2"/>
          </rPr>
          <t>campo Presion Arterial (mmHg</t>
        </r>
        <r>
          <rPr>
            <sz val="9"/>
            <color indexed="81"/>
            <rFont val="Tahoma"/>
            <family val="2"/>
          </rPr>
          <t>) el valor medido en la Toma de Presión (Dependiendo de los valores registrados, las preguntas:</t>
        </r>
        <r>
          <rPr>
            <b/>
            <sz val="9"/>
            <color indexed="81"/>
            <rFont val="Tahoma"/>
            <family val="2"/>
          </rPr>
          <t xml:space="preserve"> "Presión Arterial Sistólica ¿Es mayor o igual a 140 mmHG?</t>
        </r>
        <r>
          <rPr>
            <sz val="9"/>
            <color indexed="81"/>
            <rFont val="Tahoma"/>
            <family val="2"/>
          </rPr>
          <t>" y "</t>
        </r>
        <r>
          <rPr>
            <b/>
            <sz val="9"/>
            <color indexed="81"/>
            <rFont val="Tahoma"/>
            <family val="2"/>
          </rPr>
          <t>Presión Arterial Diastólica ¿Es mayor o igual a 90 mmHg</t>
        </r>
        <r>
          <rPr>
            <sz val="9"/>
            <color indexed="81"/>
            <rFont val="Tahoma"/>
            <family val="2"/>
          </rPr>
          <t xml:space="preserve">?" se contestarán automáticamente).
</t>
        </r>
      </text>
    </comment>
    <comment ref="AG32" authorId="0" shapeId="0">
      <text>
        <r>
          <rPr>
            <sz val="9"/>
            <color indexed="81"/>
            <rFont val="Tahoma"/>
            <family val="2"/>
          </rPr>
          <t xml:space="preserve">Este dato aparecerá  luego de que en el </t>
        </r>
        <r>
          <rPr>
            <b/>
            <sz val="9"/>
            <color indexed="81"/>
            <rFont val="Tahoma"/>
            <family val="2"/>
          </rPr>
          <t>Módulo Admisión</t>
        </r>
        <r>
          <rPr>
            <sz val="9"/>
            <color indexed="81"/>
            <rFont val="Tahoma"/>
            <family val="2"/>
          </rPr>
          <t xml:space="preserve"> el Paciente indique un </t>
        </r>
        <r>
          <rPr>
            <b/>
            <sz val="9"/>
            <color indexed="81"/>
            <rFont val="Tahoma"/>
            <family val="2"/>
          </rPr>
          <t>Pueblo Originario</t>
        </r>
      </text>
    </comment>
    <comment ref="AH32" authorId="0" shapeId="0">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B34" authorId="0" shapeId="0">
      <text>
        <r>
          <rPr>
            <sz val="9"/>
            <color indexed="81"/>
            <rFont val="Tahoma"/>
            <family val="2"/>
          </rPr>
          <t xml:space="preserve">Este dato aparecerá luego que en la atención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En el Formulario clinico </t>
        </r>
        <r>
          <rPr>
            <b/>
            <sz val="9"/>
            <color indexed="81"/>
            <rFont val="Tahoma"/>
            <family val="2"/>
          </rPr>
          <t xml:space="preserve">"EMP - Examen de Medicina Preventiva" </t>
        </r>
        <r>
          <rPr>
            <sz val="9"/>
            <color indexed="81"/>
            <rFont val="Tahoma"/>
            <family val="2"/>
          </rPr>
          <t xml:space="preserve"> se registre en el campo</t>
        </r>
        <r>
          <rPr>
            <b/>
            <sz val="9"/>
            <color indexed="81"/>
            <rFont val="Tahoma"/>
            <family val="2"/>
          </rPr>
          <t xml:space="preserve"> Estado del examen, el valor:
EMP- Vigente Informado:</t>
        </r>
        <r>
          <rPr>
            <sz val="9"/>
            <color indexed="81"/>
            <rFont val="Tahoma"/>
            <family val="2"/>
          </rPr>
          <t xml:space="preserve"> Exámenes registrados, paciente contactado y avisado ó</t>
        </r>
        <r>
          <rPr>
            <b/>
            <sz val="9"/>
            <color indexed="81"/>
            <rFont val="Tahoma"/>
            <family val="2"/>
          </rPr>
          <t xml:space="preserve">
EMP- Vigente no informado-</t>
        </r>
        <r>
          <rPr>
            <sz val="9"/>
            <color indexed="81"/>
            <rFont val="Tahoma"/>
            <family val="2"/>
          </rPr>
          <t xml:space="preserve"> Exámenes registrados en la ficha, pero no informado al paciente ó</t>
        </r>
        <r>
          <rPr>
            <b/>
            <sz val="9"/>
            <color indexed="81"/>
            <rFont val="Tahoma"/>
            <family val="2"/>
          </rPr>
          <t xml:space="preserve">
EMP-Incompleto- </t>
        </r>
        <r>
          <rPr>
            <sz val="9"/>
            <color indexed="81"/>
            <rFont val="Tahoma"/>
            <family val="2"/>
          </rPr>
          <t xml:space="preserve">Exámenes solicitados, pero no registrados en la ficha. </t>
        </r>
        <r>
          <rPr>
            <b/>
            <sz val="9"/>
            <color indexed="81"/>
            <rFont val="Tahoma"/>
            <family val="2"/>
          </rPr>
          <t xml:space="preserve"> 
</t>
        </r>
        <r>
          <rPr>
            <sz val="9"/>
            <color indexed="81"/>
            <rFont val="Tahoma"/>
            <family val="2"/>
          </rPr>
          <t xml:space="preserve"> debe contar con la</t>
        </r>
        <r>
          <rPr>
            <b/>
            <sz val="9"/>
            <color indexed="81"/>
            <rFont val="Tahoma"/>
            <family val="2"/>
          </rPr>
          <t xml:space="preserve"> Calificación Nutricional Según IMC, </t>
        </r>
        <r>
          <rPr>
            <sz val="9"/>
            <color indexed="81"/>
            <rFont val="Tahoma"/>
            <family val="2"/>
          </rPr>
          <t xml:space="preserve">debe tener registrada la </t>
        </r>
        <r>
          <rPr>
            <b/>
            <sz val="9"/>
            <color indexed="81"/>
            <rFont val="Tahoma"/>
            <family val="2"/>
          </rPr>
          <t>Fecha de Vigencia y fecha próximo control.</t>
        </r>
        <r>
          <rPr>
            <sz val="9"/>
            <color indexed="81"/>
            <rFont val="Tahoma"/>
            <family val="2"/>
          </rPr>
          <t xml:space="preserve">
Se debe registrar en el campo </t>
        </r>
        <r>
          <rPr>
            <b/>
            <sz val="9"/>
            <color indexed="81"/>
            <rFont val="Tahoma"/>
            <family val="2"/>
          </rPr>
          <t xml:space="preserve">Resultado de glicemia (mg/dl) </t>
        </r>
        <r>
          <rPr>
            <sz val="9"/>
            <color indexed="81"/>
            <rFont val="Tahoma"/>
            <family val="2"/>
          </rPr>
          <t>el valor medido en la toma de glicemia (Dependiendo de los valores registrados, las preguntas: "</t>
        </r>
        <r>
          <rPr>
            <b/>
            <sz val="9"/>
            <color indexed="81"/>
            <rFont val="Tahoma"/>
            <family val="2"/>
          </rPr>
          <t>Glicemia en ayunas entre 100 y 125 mg/dl"</t>
        </r>
        <r>
          <rPr>
            <sz val="9"/>
            <color indexed="81"/>
            <rFont val="Tahoma"/>
            <family val="2"/>
          </rPr>
          <t xml:space="preserve"> y </t>
        </r>
        <r>
          <rPr>
            <b/>
            <sz val="9"/>
            <color indexed="81"/>
            <rFont val="Tahoma"/>
            <family val="2"/>
          </rPr>
          <t>"Glicemia en ayunas mayor o = a 126 mg/dl"</t>
        </r>
        <r>
          <rPr>
            <sz val="9"/>
            <color indexed="81"/>
            <rFont val="Tahoma"/>
            <family val="2"/>
          </rPr>
          <t xml:space="preserve"> se contestarán automáticamente).
</t>
        </r>
        <r>
          <rPr>
            <b/>
            <sz val="9"/>
            <color indexed="81"/>
            <rFont val="Tahoma"/>
            <family val="2"/>
          </rPr>
          <t xml:space="preserve">
NOTA: Corresponde a las personas que presentan una Glicemia en ayuno entre 100 y 199 mg/dl, según el examen de laboratorio realizado</t>
        </r>
      </text>
    </comment>
    <comment ref="B35" authorId="0" shapeId="0">
      <text>
        <r>
          <rPr>
            <sz val="9"/>
            <color indexed="81"/>
            <rFont val="Tahoma"/>
            <family val="2"/>
          </rPr>
          <t xml:space="preserve">Este dato aparecerá luego que en la atención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En el Formulario clinico </t>
        </r>
        <r>
          <rPr>
            <b/>
            <sz val="9"/>
            <color indexed="81"/>
            <rFont val="Tahoma"/>
            <family val="2"/>
          </rPr>
          <t>"EMP - Examen de Medicina Preventiva"</t>
        </r>
        <r>
          <rPr>
            <sz val="9"/>
            <color indexed="81"/>
            <rFont val="Tahoma"/>
            <family val="2"/>
          </rPr>
          <t xml:space="preserve">  se registre en el campo</t>
        </r>
        <r>
          <rPr>
            <b/>
            <sz val="9"/>
            <color indexed="81"/>
            <rFont val="Tahoma"/>
            <family val="2"/>
          </rPr>
          <t xml:space="preserve"> Estado del examen,</t>
        </r>
        <r>
          <rPr>
            <sz val="9"/>
            <color indexed="81"/>
            <rFont val="Tahoma"/>
            <family val="2"/>
          </rPr>
          <t xml:space="preserve"> el valor </t>
        </r>
        <r>
          <rPr>
            <b/>
            <sz val="9"/>
            <color indexed="81"/>
            <rFont val="Tahoma"/>
            <family val="2"/>
          </rPr>
          <t>campo Estado del examen</t>
        </r>
        <r>
          <rPr>
            <sz val="9"/>
            <color indexed="81"/>
            <rFont val="Tahoma"/>
            <family val="2"/>
          </rPr>
          <t xml:space="preserve">, el valor:
</t>
        </r>
        <r>
          <rPr>
            <b/>
            <sz val="9"/>
            <color indexed="81"/>
            <rFont val="Tahoma"/>
            <family val="2"/>
          </rPr>
          <t>EMP- Vigente Informado</t>
        </r>
        <r>
          <rPr>
            <sz val="9"/>
            <color indexed="81"/>
            <rFont val="Tahoma"/>
            <family val="2"/>
          </rPr>
          <t xml:space="preserve">: Exámenes registrados, paciente contactado y avisado ó
</t>
        </r>
        <r>
          <rPr>
            <b/>
            <sz val="9"/>
            <color indexed="81"/>
            <rFont val="Tahoma"/>
            <family val="2"/>
          </rPr>
          <t>EMP- Vigente no informad</t>
        </r>
        <r>
          <rPr>
            <sz val="9"/>
            <color indexed="81"/>
            <rFont val="Tahoma"/>
            <family val="2"/>
          </rPr>
          <t xml:space="preserve">o- Exámenes registrados en la ficha, pero no informado al paciente ó
</t>
        </r>
        <r>
          <rPr>
            <b/>
            <sz val="9"/>
            <color indexed="81"/>
            <rFont val="Tahoma"/>
            <family val="2"/>
          </rPr>
          <t>EMP-Incompleto</t>
        </r>
        <r>
          <rPr>
            <sz val="9"/>
            <color indexed="81"/>
            <rFont val="Tahoma"/>
            <family val="2"/>
          </rPr>
          <t xml:space="preserve">- Exámenes solicitados, pero no registrados en la ficha. 
</t>
        </r>
        <r>
          <rPr>
            <b/>
            <sz val="9"/>
            <color indexed="81"/>
            <rFont val="Tahoma"/>
            <family val="2"/>
          </rPr>
          <t xml:space="preserve"> </t>
        </r>
        <r>
          <rPr>
            <sz val="9"/>
            <color indexed="81"/>
            <rFont val="Tahoma"/>
            <family val="2"/>
          </rPr>
          <t xml:space="preserve">debe contar con la </t>
        </r>
        <r>
          <rPr>
            <b/>
            <sz val="9"/>
            <color indexed="81"/>
            <rFont val="Tahoma"/>
            <family val="2"/>
          </rPr>
          <t>Calificación Nutricional Según IMC</t>
        </r>
        <r>
          <rPr>
            <sz val="9"/>
            <color indexed="81"/>
            <rFont val="Tahoma"/>
            <family val="2"/>
          </rPr>
          <t xml:space="preserve">, debe tener registrada la </t>
        </r>
        <r>
          <rPr>
            <b/>
            <sz val="9"/>
            <color indexed="81"/>
            <rFont val="Tahoma"/>
            <family val="2"/>
          </rPr>
          <t>Fecha de Vigencia y fecha próximo control.</t>
        </r>
        <r>
          <rPr>
            <sz val="9"/>
            <color indexed="81"/>
            <rFont val="Tahoma"/>
            <family val="2"/>
          </rPr>
          <t xml:space="preserve">
 Se debe registrar en el </t>
        </r>
        <r>
          <rPr>
            <b/>
            <sz val="9"/>
            <color indexed="81"/>
            <rFont val="Tahoma"/>
            <family val="2"/>
          </rPr>
          <t>campo Colesterol Total (mg/dl)</t>
        </r>
        <r>
          <rPr>
            <sz val="9"/>
            <color indexed="81"/>
            <rFont val="Tahoma"/>
            <family val="2"/>
          </rPr>
          <t xml:space="preserve"> el valor medido en la toma de colesterol (Dependiendo de los valores registrados, las preguntas: "</t>
        </r>
        <r>
          <rPr>
            <b/>
            <sz val="9"/>
            <color indexed="81"/>
            <rFont val="Tahoma"/>
            <family val="2"/>
          </rPr>
          <t>Esta entre 200-239 mg/dl"</t>
        </r>
        <r>
          <rPr>
            <sz val="9"/>
            <color indexed="81"/>
            <rFont val="Tahoma"/>
            <family val="2"/>
          </rPr>
          <t xml:space="preserve"> y</t>
        </r>
        <r>
          <rPr>
            <b/>
            <sz val="9"/>
            <color indexed="81"/>
            <rFont val="Tahoma"/>
            <family val="2"/>
          </rPr>
          <t xml:space="preserve"> "Es mayor o = 240 mg/dl"</t>
        </r>
        <r>
          <rPr>
            <sz val="9"/>
            <color indexed="81"/>
            <rFont val="Tahoma"/>
            <family val="2"/>
          </rPr>
          <t xml:space="preserve"> se contestarán automáticamente).
</t>
        </r>
      </text>
    </comment>
  </commentList>
</comments>
</file>

<file path=xl/comments20.xml><?xml version="1.0" encoding="utf-8"?>
<comments xmlns="http://schemas.openxmlformats.org/spreadsheetml/2006/main">
  <authors>
    <author>Autor</author>
    <author>Priscilla Acuña</author>
    <author>Carolina Velasquez Ordonez</author>
  </authors>
  <commentList>
    <comment ref="AN10" authorId="0" shapeId="0">
      <text>
        <r>
          <rPr>
            <sz val="9"/>
            <color indexed="81"/>
            <rFont val="Tahoma"/>
            <family val="2"/>
          </rPr>
          <t xml:space="preserve">
Se contabilizará cuando el 
Profesional o Técnico: 
adicional a su consulta pertiente, registre algun Tipo de medicina complementaria o práctica de bienestar de la salud, idetificados en esta seccion</t>
        </r>
      </text>
    </comment>
    <comment ref="AO10" authorId="0" shapeId="0">
      <text>
        <r>
          <rPr>
            <sz val="9"/>
            <color indexed="81"/>
            <rFont val="Tahoma"/>
            <family val="2"/>
          </rPr>
          <t xml:space="preserve">Este dato aparecerá, 
luego que en </t>
        </r>
        <r>
          <rPr>
            <b/>
            <sz val="9"/>
            <color indexed="81"/>
            <rFont val="Tahoma"/>
            <family val="2"/>
          </rPr>
          <t>Modulo Admisión</t>
        </r>
        <r>
          <rPr>
            <sz val="9"/>
            <color indexed="81"/>
            <rFont val="Tahoma"/>
            <family val="2"/>
          </rPr>
          <t xml:space="preserve">,
el usuario sea registrado como 
</t>
        </r>
        <r>
          <rPr>
            <b/>
            <sz val="9"/>
            <color indexed="81"/>
            <rFont val="Tahoma"/>
            <family val="2"/>
          </rPr>
          <t>FONASA</t>
        </r>
        <r>
          <rPr>
            <sz val="9"/>
            <color indexed="81"/>
            <rFont val="Tahoma"/>
            <family val="2"/>
          </rPr>
          <t xml:space="preserve">  en el campo</t>
        </r>
        <r>
          <rPr>
            <b/>
            <sz val="9"/>
            <color indexed="81"/>
            <rFont val="Tahoma"/>
            <family val="2"/>
          </rPr>
          <t xml:space="preserve"> "Previsión"</t>
        </r>
        <r>
          <rPr>
            <sz val="9"/>
            <color indexed="81"/>
            <rFont val="Tahoma"/>
            <family val="2"/>
          </rPr>
          <t xml:space="preserve">
</t>
        </r>
      </text>
    </comment>
    <comment ref="AP10" authorId="0" shapeId="0">
      <text>
        <r>
          <rPr>
            <sz val="9"/>
            <color indexed="81"/>
            <rFont val="Tahoma"/>
            <family val="2"/>
          </rPr>
          <t xml:space="preserve">Este dato aparecerá, luego que en el
</t>
        </r>
        <r>
          <rPr>
            <b/>
            <sz val="9"/>
            <color indexed="81"/>
            <rFont val="Tahoma"/>
            <family val="2"/>
          </rPr>
          <t>Modulo Admisión</t>
        </r>
        <r>
          <rPr>
            <sz val="9"/>
            <color indexed="81"/>
            <rFont val="Tahoma"/>
            <family val="2"/>
          </rPr>
          <t>,</t>
        </r>
        <r>
          <rPr>
            <b/>
            <sz val="9"/>
            <color indexed="81"/>
            <rFont val="Tahoma"/>
            <family val="2"/>
          </rPr>
          <t xml:space="preserve"> </t>
        </r>
        <r>
          <rPr>
            <sz val="9"/>
            <color indexed="81"/>
            <rFont val="Tahoma"/>
            <family val="2"/>
          </rPr>
          <t>el usuario</t>
        </r>
        <r>
          <rPr>
            <b/>
            <sz val="9"/>
            <color indexed="81"/>
            <rFont val="Tahoma"/>
            <family val="2"/>
          </rPr>
          <t xml:space="preserve"> </t>
        </r>
        <r>
          <rPr>
            <sz val="9"/>
            <color indexed="81"/>
            <rFont val="Tahoma"/>
            <family val="2"/>
          </rPr>
          <t xml:space="preserve">sea  identificado con algún </t>
        </r>
        <r>
          <rPr>
            <b/>
            <sz val="9"/>
            <color indexed="81"/>
            <rFont val="Tahoma"/>
            <family val="2"/>
          </rPr>
          <t>Pueblo Originario</t>
        </r>
        <r>
          <rPr>
            <sz val="9"/>
            <color indexed="81"/>
            <rFont val="Tahoma"/>
            <family val="2"/>
          </rPr>
          <t xml:space="preserve"> en la seccion </t>
        </r>
        <r>
          <rPr>
            <b/>
            <sz val="9"/>
            <color indexed="81"/>
            <rFont val="Tahoma"/>
            <family val="2"/>
          </rPr>
          <t>"Pueblos Indígenas"</t>
        </r>
      </text>
    </comment>
    <comment ref="AQ10" authorId="0" shapeId="0">
      <text>
        <r>
          <rPr>
            <sz val="9"/>
            <color indexed="81"/>
            <rFont val="Tahoma"/>
            <family val="2"/>
          </rPr>
          <t xml:space="preserve">Este dato aparecerá, 
luego que en el </t>
        </r>
        <r>
          <rPr>
            <b/>
            <sz val="9"/>
            <color indexed="81"/>
            <rFont val="Tahoma"/>
            <family val="2"/>
          </rPr>
          <t>Modulo Incripcion de la Admision</t>
        </r>
        <r>
          <rPr>
            <sz val="9"/>
            <color indexed="81"/>
            <rFont val="Tahoma"/>
            <family val="2"/>
          </rPr>
          <t xml:space="preserve">, se le registre al usuario la </t>
        </r>
        <r>
          <rPr>
            <b/>
            <sz val="9"/>
            <color indexed="81"/>
            <rFont val="Tahoma"/>
            <family val="2"/>
          </rPr>
          <t>Alerta Administrativa "Migrante"</t>
        </r>
      </text>
    </comment>
    <comment ref="AR10" authorId="1" shapeId="0">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S10" authorId="0" shapeId="0">
      <text>
        <r>
          <rPr>
            <sz val="9"/>
            <color indexed="81"/>
            <rFont val="Tahoma"/>
            <family val="2"/>
          </rPr>
          <t xml:space="preserve">
Este dato aparecerá luego que el Profesional o Técnico 
registre en </t>
        </r>
        <r>
          <rPr>
            <b/>
            <sz val="9"/>
            <color indexed="81"/>
            <rFont val="Tahoma"/>
            <family val="2"/>
          </rPr>
          <t>box</t>
        </r>
        <r>
          <rPr>
            <sz val="9"/>
            <color indexed="81"/>
            <rFont val="Tahoma"/>
            <family val="2"/>
          </rPr>
          <t xml:space="preserve"> o en </t>
        </r>
        <r>
          <rPr>
            <b/>
            <sz val="9"/>
            <color indexed="81"/>
            <rFont val="Tahoma"/>
            <family val="2"/>
          </rPr>
          <t>atención individual</t>
        </r>
        <r>
          <rPr>
            <sz val="9"/>
            <color indexed="81"/>
            <rFont val="Tahoma"/>
            <family val="2"/>
          </rPr>
          <t xml:space="preserve">
alguna de las siguentes actividades: </t>
        </r>
        <r>
          <rPr>
            <b/>
            <sz val="9"/>
            <color indexed="81"/>
            <rFont val="Tahoma"/>
            <family val="2"/>
          </rPr>
          <t xml:space="preserve">
"Ingreso Tipo de medicina complementaria o práctica de bienestar de la salud Pacientes"
</t>
        </r>
        <r>
          <rPr>
            <sz val="9"/>
            <color indexed="81"/>
            <rFont val="Tahoma"/>
            <family val="2"/>
          </rPr>
          <t xml:space="preserve">
</t>
        </r>
        <r>
          <rPr>
            <b/>
            <sz val="9"/>
            <color indexed="81"/>
            <rFont val="Tahoma"/>
            <family val="2"/>
          </rPr>
          <t>"Ingreso Tipo de medicina complementaria o práctica de bienestar de la salud Familiares / Cuidadores de los pacientes"
"Ingreso Tipo de medicina complementaria o práctica de bienestar de la salud Funcionarios"</t>
        </r>
      </text>
    </comment>
    <comment ref="AT10" authorId="0" shapeId="0">
      <text>
        <r>
          <rPr>
            <sz val="9"/>
            <color indexed="81"/>
            <rFont val="Tahoma"/>
            <family val="2"/>
          </rPr>
          <t xml:space="preserve">
Este dato aparecerá luego que el Profesional o Técnico 
registre en </t>
        </r>
        <r>
          <rPr>
            <b/>
            <sz val="9"/>
            <color indexed="81"/>
            <rFont val="Tahoma"/>
            <family val="2"/>
          </rPr>
          <t>box</t>
        </r>
        <r>
          <rPr>
            <sz val="9"/>
            <color indexed="81"/>
            <rFont val="Tahoma"/>
            <family val="2"/>
          </rPr>
          <t xml:space="preserve"> o en</t>
        </r>
        <r>
          <rPr>
            <b/>
            <sz val="9"/>
            <color indexed="81"/>
            <rFont val="Tahoma"/>
            <family val="2"/>
          </rPr>
          <t xml:space="preserve"> atención individual</t>
        </r>
        <r>
          <rPr>
            <sz val="9"/>
            <color indexed="81"/>
            <rFont val="Tahoma"/>
            <family val="2"/>
          </rPr>
          <t xml:space="preserve">
alguna de las siguentes actividades:</t>
        </r>
        <r>
          <rPr>
            <b/>
            <sz val="9"/>
            <color indexed="81"/>
            <rFont val="Tahoma"/>
            <family val="2"/>
          </rPr>
          <t xml:space="preserve">
"Control Tipo de medicina complementaria o práctica de bienestar de la salud Pacientes"
"Control Tipo de medicina complementaria o práctica de bienestar de la salud Familiares / Cuidadores de los pacientes"
"Control Tipo de medicina complementaria o práctica de bienestar de la salud Funcionarios"
</t>
        </r>
      </text>
    </comment>
    <comment ref="AU10" authorId="0" shapeId="0">
      <text>
        <r>
          <rPr>
            <sz val="9"/>
            <color indexed="81"/>
            <rFont val="Tahoma"/>
            <family val="2"/>
          </rPr>
          <t xml:space="preserve">Este dato aparecerá luego que el Profesional o Técnico 
registre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alguna de las terapias descritas en las filas de esta sección
 y además registre la actividad:
</t>
        </r>
        <r>
          <rPr>
            <b/>
            <sz val="9"/>
            <color indexed="81"/>
            <rFont val="Tahoma"/>
            <family val="2"/>
          </rPr>
          <t>"Ingreso Tipo de medicina complementaria o práctica de bienestar de la salud Pacientes"</t>
        </r>
        <r>
          <rPr>
            <sz val="9"/>
            <color indexed="81"/>
            <rFont val="Tahoma"/>
            <family val="2"/>
          </rPr>
          <t xml:space="preserve">
ó
</t>
        </r>
        <r>
          <rPr>
            <b/>
            <sz val="9"/>
            <color indexed="81"/>
            <rFont val="Tahoma"/>
            <family val="2"/>
          </rPr>
          <t>"Control Tipo de medicina complementaria o práctica de bienestar de la salud Pacientes"</t>
        </r>
      </text>
    </comment>
    <comment ref="AV10" authorId="0" shapeId="0">
      <text>
        <r>
          <rPr>
            <sz val="9"/>
            <color indexed="81"/>
            <rFont val="Tahoma"/>
            <family val="2"/>
          </rPr>
          <t xml:space="preserve">
Este dato aparecerá luego que el Profesional o Técnico 
registre en </t>
        </r>
        <r>
          <rPr>
            <b/>
            <sz val="9"/>
            <color indexed="81"/>
            <rFont val="Tahoma"/>
            <family val="2"/>
          </rPr>
          <t>box</t>
        </r>
        <r>
          <rPr>
            <sz val="9"/>
            <color indexed="81"/>
            <rFont val="Tahoma"/>
            <family val="2"/>
          </rPr>
          <t xml:space="preserve"> o en</t>
        </r>
        <r>
          <rPr>
            <b/>
            <sz val="9"/>
            <color indexed="81"/>
            <rFont val="Tahoma"/>
            <family val="2"/>
          </rPr>
          <t xml:space="preserve"> atención individual</t>
        </r>
        <r>
          <rPr>
            <sz val="9"/>
            <color indexed="81"/>
            <rFont val="Tahoma"/>
            <family val="2"/>
          </rPr>
          <t xml:space="preserve">
alguna de las terapias descritas en las filas de esta sección
 y además registre la actividad:
</t>
        </r>
        <r>
          <rPr>
            <b/>
            <sz val="9"/>
            <color indexed="81"/>
            <rFont val="Tahoma"/>
            <family val="2"/>
          </rPr>
          <t xml:space="preserve">"Ingreso Tipo de medicina complementaria o práctica de bienestar de la salud Familiares / Cuidadores de los pacientes"
</t>
        </r>
        <r>
          <rPr>
            <sz val="9"/>
            <color indexed="81"/>
            <rFont val="Tahoma"/>
            <family val="2"/>
          </rPr>
          <t>ó</t>
        </r>
        <r>
          <rPr>
            <b/>
            <sz val="9"/>
            <color indexed="81"/>
            <rFont val="Tahoma"/>
            <family val="2"/>
          </rPr>
          <t xml:space="preserve">
"Control Tipo de medicina complementaria o práctica de bienestar de la salud Familiares / Cuidadores de los pacientes"</t>
        </r>
      </text>
    </comment>
    <comment ref="AW10" authorId="0" shapeId="0">
      <text>
        <r>
          <rPr>
            <sz val="9"/>
            <color indexed="81"/>
            <rFont val="Tahoma"/>
            <family val="2"/>
          </rPr>
          <t xml:space="preserve">
Este dato aparecerá luego que el Profesional o Técnico 
registre en </t>
        </r>
        <r>
          <rPr>
            <b/>
            <sz val="9"/>
            <color indexed="81"/>
            <rFont val="Tahoma"/>
            <family val="2"/>
          </rPr>
          <t>box</t>
        </r>
        <r>
          <rPr>
            <sz val="9"/>
            <color indexed="81"/>
            <rFont val="Tahoma"/>
            <family val="2"/>
          </rPr>
          <t xml:space="preserve"> o en </t>
        </r>
        <r>
          <rPr>
            <b/>
            <sz val="9"/>
            <color indexed="81"/>
            <rFont val="Tahoma"/>
            <family val="2"/>
          </rPr>
          <t>atención individual</t>
        </r>
        <r>
          <rPr>
            <sz val="9"/>
            <color indexed="81"/>
            <rFont val="Tahoma"/>
            <family val="2"/>
          </rPr>
          <t xml:space="preserve">
alguna de las terapias descritas en las filas de esta sección y además registre la actividad:
</t>
        </r>
        <r>
          <rPr>
            <b/>
            <sz val="9"/>
            <color indexed="81"/>
            <rFont val="Tahoma"/>
            <family val="2"/>
          </rPr>
          <t xml:space="preserve">"Ingreso Tipo de medicina complementaria o práctica de bienestar de la salud Funcionarios"
</t>
        </r>
        <r>
          <rPr>
            <sz val="9"/>
            <color indexed="81"/>
            <rFont val="Tahoma"/>
            <family val="2"/>
          </rPr>
          <t xml:space="preserve">ó
</t>
        </r>
        <r>
          <rPr>
            <b/>
            <sz val="9"/>
            <color indexed="81"/>
            <rFont val="Tahoma"/>
            <family val="2"/>
          </rPr>
          <t>"Control Tipo de medicina complementaria o práctica de bienestar de la salud Funcionarios</t>
        </r>
        <r>
          <rPr>
            <sz val="9"/>
            <color indexed="81"/>
            <rFont val="Tahoma"/>
            <family val="2"/>
          </rPr>
          <t xml:space="preserve">"
</t>
        </r>
      </text>
    </comment>
    <comment ref="C13" authorId="0" shapeId="0">
      <text>
        <r>
          <rPr>
            <sz val="9"/>
            <color indexed="81"/>
            <rFont val="Tahoma"/>
            <family val="2"/>
          </rPr>
          <t xml:space="preserve">Este dato aparecerá  luego que el </t>
        </r>
        <r>
          <rPr>
            <b/>
            <sz val="9"/>
            <color indexed="81"/>
            <rFont val="Tahoma"/>
            <family val="2"/>
          </rPr>
          <t>Profesional o Técnico</t>
        </r>
        <r>
          <rPr>
            <sz val="9"/>
            <color indexed="81"/>
            <rFont val="Tahoma"/>
            <family val="2"/>
          </rPr>
          <t xml:space="preserve"> 
registre en box o en atención individual </t>
        </r>
        <r>
          <rPr>
            <b/>
            <sz val="9"/>
            <color indexed="81"/>
            <rFont val="Tahoma"/>
            <family val="2"/>
          </rPr>
          <t xml:space="preserve">
</t>
        </r>
        <r>
          <rPr>
            <sz val="9"/>
            <color indexed="81"/>
            <rFont val="Tahoma"/>
            <family val="2"/>
          </rPr>
          <t>la</t>
        </r>
        <r>
          <rPr>
            <b/>
            <sz val="9"/>
            <color indexed="81"/>
            <rFont val="Tahoma"/>
            <family val="2"/>
          </rPr>
          <t xml:space="preserve"> actividad: "Acupuntura"</t>
        </r>
      </text>
    </comment>
    <comment ref="C14" authorId="0" shapeId="0">
      <text>
        <r>
          <rPr>
            <sz val="9"/>
            <color indexed="81"/>
            <rFont val="Tahoma"/>
            <family val="2"/>
          </rPr>
          <t>Este dato aparecerá  luego que el</t>
        </r>
        <r>
          <rPr>
            <b/>
            <sz val="9"/>
            <color indexed="81"/>
            <rFont val="Tahoma"/>
            <family val="2"/>
          </rPr>
          <t xml:space="preserve"> Profesional o Técnico </t>
        </r>
        <r>
          <rPr>
            <sz val="9"/>
            <color indexed="81"/>
            <rFont val="Tahoma"/>
            <family val="2"/>
          </rPr>
          <t xml:space="preserve">
registre en box o en atención individual 
la actividad: "</t>
        </r>
        <r>
          <rPr>
            <b/>
            <sz val="9"/>
            <color indexed="81"/>
            <rFont val="Tahoma"/>
            <family val="2"/>
          </rPr>
          <t>Homeopatia"</t>
        </r>
      </text>
    </comment>
    <comment ref="C15" authorId="0" shapeId="0">
      <text>
        <r>
          <rPr>
            <sz val="9"/>
            <color indexed="81"/>
            <rFont val="Tahoma"/>
            <family val="2"/>
          </rPr>
          <t xml:space="preserve">Este dato aparecerá  luego que el </t>
        </r>
        <r>
          <rPr>
            <b/>
            <sz val="9"/>
            <color indexed="81"/>
            <rFont val="Tahoma"/>
            <family val="2"/>
          </rPr>
          <t>Profesional o Técnico</t>
        </r>
        <r>
          <rPr>
            <sz val="9"/>
            <color indexed="81"/>
            <rFont val="Tahoma"/>
            <family val="2"/>
          </rPr>
          <t xml:space="preserve"> 
registre en box o en atención individual 
la actividad: "</t>
        </r>
        <r>
          <rPr>
            <b/>
            <sz val="9"/>
            <color indexed="81"/>
            <rFont val="Tahoma"/>
            <family val="2"/>
          </rPr>
          <t>Naturopatia"</t>
        </r>
        <r>
          <rPr>
            <sz val="9"/>
            <color indexed="81"/>
            <rFont val="Tahoma"/>
            <family val="2"/>
          </rPr>
          <t xml:space="preserve">
</t>
        </r>
      </text>
    </comment>
    <comment ref="C16" authorId="0" shapeId="0">
      <text>
        <r>
          <rPr>
            <sz val="9"/>
            <color indexed="81"/>
            <rFont val="Tahoma"/>
            <family val="2"/>
          </rPr>
          <t xml:space="preserve">Este dato aparecerá  luego que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"Apiterapia"</t>
        </r>
        <r>
          <rPr>
            <sz val="9"/>
            <color indexed="81"/>
            <rFont val="Tahoma"/>
            <family val="2"/>
          </rPr>
          <t xml:space="preserve">
</t>
        </r>
      </text>
    </comment>
    <comment ref="C17" authorId="0" shapeId="0">
      <text>
        <r>
          <rPr>
            <sz val="9"/>
            <color indexed="81"/>
            <rFont val="Tahoma"/>
            <family val="2"/>
          </rPr>
          <t xml:space="preserve">Este dato aparecerá  luego que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"Aurículoterapia"</t>
        </r>
        <r>
          <rPr>
            <sz val="9"/>
            <color indexed="81"/>
            <rFont val="Tahoma"/>
            <family val="2"/>
          </rPr>
          <t xml:space="preserve">
</t>
        </r>
      </text>
    </comment>
    <comment ref="C18" authorId="0" shapeId="0">
      <text>
        <r>
          <rPr>
            <sz val="9"/>
            <color indexed="81"/>
            <rFont val="Tahoma"/>
            <family val="2"/>
          </rPr>
          <t xml:space="preserve">Este dato aparecerá  luego que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"Biomagnetismo"</t>
        </r>
        <r>
          <rPr>
            <sz val="9"/>
            <color indexed="81"/>
            <rFont val="Tahoma"/>
            <family val="2"/>
          </rPr>
          <t xml:space="preserve">
</t>
        </r>
      </text>
    </comment>
    <comment ref="C19" authorId="0" shapeId="0">
      <text>
        <r>
          <rPr>
            <sz val="9"/>
            <color indexed="81"/>
            <rFont val="Tahoma"/>
            <family val="2"/>
          </rPr>
          <t xml:space="preserve">Este dato aparecerá  luego que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"Fitoterapia"</t>
        </r>
        <r>
          <rPr>
            <sz val="9"/>
            <color indexed="81"/>
            <rFont val="Tahoma"/>
            <family val="2"/>
          </rPr>
          <t xml:space="preserve">
</t>
        </r>
      </text>
    </comment>
    <comment ref="C20" authorId="0" shapeId="0">
      <text>
        <r>
          <rPr>
            <sz val="9"/>
            <color indexed="81"/>
            <rFont val="Tahoma"/>
            <family val="2"/>
          </rPr>
          <t xml:space="preserve">Este dato aparecerá  luego que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"Masoterapia"</t>
        </r>
        <r>
          <rPr>
            <sz val="9"/>
            <color indexed="81"/>
            <rFont val="Tahoma"/>
            <family val="2"/>
          </rPr>
          <t xml:space="preserve">
</t>
        </r>
      </text>
    </comment>
    <comment ref="C21" authorId="0" shapeId="0">
      <text>
        <r>
          <rPr>
            <sz val="9"/>
            <color indexed="81"/>
            <rFont val="Tahoma"/>
            <family val="2"/>
          </rPr>
          <t xml:space="preserve">Este dato aparecerá  luego que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"Medicina Antroposófica"</t>
        </r>
        <r>
          <rPr>
            <sz val="9"/>
            <color indexed="81"/>
            <rFont val="Tahoma"/>
            <family val="2"/>
          </rPr>
          <t xml:space="preserve">
</t>
        </r>
      </text>
    </comment>
    <comment ref="C22" authorId="0" shapeId="0">
      <text>
        <r>
          <rPr>
            <sz val="9"/>
            <color indexed="81"/>
            <rFont val="Tahoma"/>
            <family val="2"/>
          </rPr>
          <t xml:space="preserve">Este dato aparecerá  luego que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"Quiropraxia"</t>
        </r>
        <r>
          <rPr>
            <sz val="9"/>
            <color indexed="81"/>
            <rFont val="Tahoma"/>
            <family val="2"/>
          </rPr>
          <t xml:space="preserve">
</t>
        </r>
      </text>
    </comment>
    <comment ref="C23" authorId="0" shapeId="0">
      <text>
        <r>
          <rPr>
            <sz val="9"/>
            <color indexed="81"/>
            <rFont val="Tahoma"/>
            <family val="2"/>
          </rPr>
          <t xml:space="preserve">Este dato aparecerá  luego que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"Reiki"</t>
        </r>
        <r>
          <rPr>
            <sz val="9"/>
            <color indexed="81"/>
            <rFont val="Tahoma"/>
            <family val="2"/>
          </rPr>
          <t xml:space="preserve">
</t>
        </r>
      </text>
    </comment>
    <comment ref="C24" authorId="0" shapeId="0">
      <text>
        <r>
          <rPr>
            <sz val="9"/>
            <color indexed="81"/>
            <rFont val="Tahoma"/>
            <family val="2"/>
          </rPr>
          <t xml:space="preserve">Este dato aparecerá  luego que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"Sanación Pránica"</t>
        </r>
        <r>
          <rPr>
            <sz val="9"/>
            <color indexed="81"/>
            <rFont val="Tahoma"/>
            <family val="2"/>
          </rPr>
          <t xml:space="preserve">
</t>
        </r>
      </text>
    </comment>
    <comment ref="C25" authorId="0" shapeId="0">
      <text>
        <r>
          <rPr>
            <sz val="9"/>
            <color indexed="81"/>
            <rFont val="Tahoma"/>
            <family val="2"/>
          </rPr>
          <t xml:space="preserve">Este dato aparecerá  luego que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"Sintergética"</t>
        </r>
        <r>
          <rPr>
            <sz val="9"/>
            <color indexed="81"/>
            <rFont val="Tahoma"/>
            <family val="2"/>
          </rPr>
          <t xml:space="preserve">
</t>
        </r>
      </text>
    </comment>
    <comment ref="C26" authorId="0" shapeId="0">
      <text>
        <r>
          <rPr>
            <sz val="9"/>
            <color indexed="81"/>
            <rFont val="Tahoma"/>
            <family val="2"/>
          </rPr>
          <t xml:space="preserve">Este dato aparecerá  luego de que en la atención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Terapia Floral"</t>
        </r>
        <r>
          <rPr>
            <sz val="9"/>
            <color indexed="81"/>
            <rFont val="Tahoma"/>
            <family val="2"/>
          </rPr>
          <t xml:space="preserve">
</t>
        </r>
      </text>
    </comment>
    <comment ref="C27" authorId="0" shapeId="0">
      <text>
        <r>
          <rPr>
            <sz val="9"/>
            <color indexed="81"/>
            <rFont val="Tahoma"/>
            <family val="2"/>
          </rPr>
          <t xml:space="preserve">Este dato aparecerá  luego  que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Terapia Neural"</t>
        </r>
        <r>
          <rPr>
            <sz val="9"/>
            <color indexed="81"/>
            <rFont val="Tahoma"/>
            <family val="2"/>
          </rPr>
          <t xml:space="preserve">
</t>
        </r>
      </text>
    </comment>
    <comment ref="C28" authorId="0" shapeId="0">
      <text>
        <r>
          <rPr>
            <sz val="9"/>
            <color indexed="81"/>
            <rFont val="Tahoma"/>
            <family val="2"/>
          </rPr>
          <t xml:space="preserve">Este dato aparecerá  luego que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"Otras</t>
        </r>
        <r>
          <rPr>
            <sz val="9"/>
            <color indexed="81"/>
            <rFont val="Tahoma"/>
            <family val="2"/>
          </rPr>
          <t xml:space="preserve"> </t>
        </r>
        <r>
          <rPr>
            <b/>
            <sz val="9"/>
            <color indexed="81"/>
            <rFont val="Tahoma"/>
            <family val="2"/>
          </rPr>
          <t>Terapias Iindividuales"</t>
        </r>
        <r>
          <rPr>
            <sz val="9"/>
            <color indexed="81"/>
            <rFont val="Tahoma"/>
            <family val="2"/>
          </rPr>
          <t xml:space="preserve">
</t>
        </r>
      </text>
    </comment>
    <comment ref="C31" authorId="0" shapeId="0">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"Acupuntura"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text>
    </comment>
    <comment ref="D31" authorId="0" shapeId="0">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"Homeopatía"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t>
        </r>
        <r>
          <rPr>
            <b/>
            <sz val="9"/>
            <color indexed="81"/>
            <rFont val="Tahoma"/>
            <family val="2"/>
          </rPr>
          <t xml:space="preserve"> registra la actividad</t>
        </r>
        <r>
          <rPr>
            <sz val="9"/>
            <color indexed="81"/>
            <rFont val="Tahoma"/>
            <family val="2"/>
          </rPr>
          <t xml:space="preserve">
</t>
        </r>
      </text>
    </comment>
    <comment ref="E31" authorId="0" shapeId="0">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"Neuropatía"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F32" authorId="0" shapeId="0">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"Apiterapia"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G32" authorId="0" shapeId="0">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"Arte terapia"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H32" authorId="0" shapeId="0">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"Aurículoterapia"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I32" authorId="0" shapeId="0">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"Biodanza"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J32" authorId="0" shapeId="0">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"Biomagnetismo"</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K32" authorId="0" shapeId="0">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"Qi Gong"</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L32" authorId="0" shapeId="0">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n se registre la actividad: </t>
        </r>
        <r>
          <rPr>
            <b/>
            <sz val="9"/>
            <color indexed="81"/>
            <rFont val="Tahoma"/>
            <family val="2"/>
          </rPr>
          <t>"Fitoterapia"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M32" authorId="0" shapeId="0">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"Huertos</t>
        </r>
        <r>
          <rPr>
            <sz val="9"/>
            <color indexed="81"/>
            <rFont val="Tahoma"/>
            <family val="2"/>
          </rPr>
          <t xml:space="preserve"> </t>
        </r>
        <r>
          <rPr>
            <b/>
            <sz val="9"/>
            <color indexed="81"/>
            <rFont val="Tahoma"/>
            <family val="2"/>
          </rPr>
          <t>Medicinales</t>
        </r>
        <r>
          <rPr>
            <sz val="9"/>
            <color indexed="81"/>
            <rFont val="Tahoma"/>
            <family val="2"/>
          </rPr>
          <t xml:space="preserve"> </t>
        </r>
        <r>
          <rPr>
            <b/>
            <sz val="9"/>
            <color indexed="81"/>
            <rFont val="Tahoma"/>
            <family val="2"/>
          </rPr>
          <t>o</t>
        </r>
        <r>
          <rPr>
            <sz val="9"/>
            <color indexed="81"/>
            <rFont val="Tahoma"/>
            <family val="2"/>
          </rPr>
          <t xml:space="preserve"> </t>
        </r>
        <r>
          <rPr>
            <b/>
            <sz val="9"/>
            <color indexed="81"/>
            <rFont val="Tahoma"/>
            <family val="2"/>
          </rPr>
          <t>Alimenticio/Medicinales"</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N32" authorId="0" shapeId="0">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"Masoterapia"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O32" authorId="0" shapeId="0">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"Medicina</t>
        </r>
        <r>
          <rPr>
            <sz val="9"/>
            <color indexed="81"/>
            <rFont val="Tahoma"/>
            <family val="2"/>
          </rPr>
          <t xml:space="preserve"> </t>
        </r>
        <r>
          <rPr>
            <b/>
            <sz val="9"/>
            <color indexed="81"/>
            <rFont val="Tahoma"/>
            <family val="2"/>
          </rPr>
          <t>Antroposófica"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P32" authorId="0" shapeId="0">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"Meditación"</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text>
    </comment>
    <comment ref="Q32" authorId="0" shapeId="0">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"Quiropraxia"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t>
        </r>
        <r>
          <rPr>
            <b/>
            <sz val="9"/>
            <color indexed="81"/>
            <rFont val="Tahoma"/>
            <family val="2"/>
          </rPr>
          <t xml:space="preserve"> registra la actividad</t>
        </r>
      </text>
    </comment>
    <comment ref="R32" authorId="0" shapeId="0">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"Reiki"</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text>
    </comment>
    <comment ref="S32" authorId="0" shapeId="0">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"Sanación</t>
        </r>
        <r>
          <rPr>
            <sz val="9"/>
            <color indexed="81"/>
            <rFont val="Tahoma"/>
            <family val="2"/>
          </rPr>
          <t xml:space="preserve"> </t>
        </r>
        <r>
          <rPr>
            <b/>
            <sz val="9"/>
            <color indexed="81"/>
            <rFont val="Tahoma"/>
            <family val="2"/>
          </rPr>
          <t>Pránica"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text>
    </comment>
    <comment ref="T32" authorId="0" shapeId="0">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"Sintergética"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text>
    </comment>
    <comment ref="U32" authorId="0" shapeId="0">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"Sonoterapia"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text>
    </comment>
    <comment ref="V32" authorId="0" shapeId="0">
      <text>
        <r>
          <rPr>
            <sz val="9"/>
            <color indexed="81"/>
            <rFont val="Tahoma"/>
            <family val="2"/>
          </rPr>
          <t>Este dato aparecerá  luego que en</t>
        </r>
        <r>
          <rPr>
            <b/>
            <sz val="9"/>
            <color indexed="81"/>
            <rFont val="Tahoma"/>
            <family val="2"/>
          </rPr>
          <t xml:space="preserve"> box</t>
        </r>
        <r>
          <rPr>
            <sz val="9"/>
            <color indexed="81"/>
            <rFont val="Tahoma"/>
            <family val="2"/>
          </rPr>
          <t xml:space="preserve"> o en</t>
        </r>
        <r>
          <rPr>
            <b/>
            <sz val="9"/>
            <color indexed="81"/>
            <rFont val="Tahoma"/>
            <family val="2"/>
          </rPr>
          <t xml:space="preserve"> atención individual </t>
        </r>
        <r>
          <rPr>
            <sz val="9"/>
            <color indexed="81"/>
            <rFont val="Tahoma"/>
            <family val="2"/>
          </rPr>
          <t>se registre la actividad:</t>
        </r>
        <r>
          <rPr>
            <b/>
            <sz val="9"/>
            <color indexed="81"/>
            <rFont val="Tahoma"/>
            <family val="2"/>
          </rPr>
          <t xml:space="preserve"> "Tai Chi"
</t>
        </r>
        <r>
          <rPr>
            <sz val="9"/>
            <color indexed="81"/>
            <rFont val="Tahoma"/>
            <family val="2"/>
          </rPr>
          <t xml:space="preserve">se contará </t>
        </r>
        <r>
          <rPr>
            <b/>
            <sz val="9"/>
            <color indexed="81"/>
            <rFont val="Tahoma"/>
            <family val="2"/>
          </rPr>
          <t>según</t>
        </r>
        <r>
          <rPr>
            <sz val="9"/>
            <color indexed="81"/>
            <rFont val="Tahoma"/>
            <family val="2"/>
          </rPr>
          <t xml:space="preserve"> el</t>
        </r>
        <r>
          <rPr>
            <b/>
            <sz val="9"/>
            <color indexed="81"/>
            <rFont val="Tahoma"/>
            <family val="2"/>
          </rPr>
          <t xml:space="preserve"> instrumento </t>
        </r>
        <r>
          <rPr>
            <sz val="9"/>
            <color indexed="81"/>
            <rFont val="Tahoma"/>
            <family val="2"/>
          </rPr>
          <t>que</t>
        </r>
        <r>
          <rPr>
            <b/>
            <sz val="9"/>
            <color indexed="81"/>
            <rFont val="Tahoma"/>
            <family val="2"/>
          </rPr>
          <t xml:space="preserve"> registre la actividad</t>
        </r>
      </text>
    </comment>
    <comment ref="W32" authorId="0" shapeId="0">
      <text>
        <r>
          <rPr>
            <sz val="9"/>
            <color indexed="81"/>
            <rFont val="Tahoma"/>
            <family val="2"/>
          </rPr>
          <t>Este dato aparecerá  luego que en</t>
        </r>
        <r>
          <rPr>
            <b/>
            <sz val="9"/>
            <color indexed="81"/>
            <rFont val="Tahoma"/>
            <family val="2"/>
          </rPr>
          <t xml:space="preserve"> box</t>
        </r>
        <r>
          <rPr>
            <sz val="9"/>
            <color indexed="81"/>
            <rFont val="Tahoma"/>
            <family val="2"/>
          </rPr>
          <t xml:space="preserve"> o en</t>
        </r>
        <r>
          <rPr>
            <b/>
            <sz val="9"/>
            <color indexed="81"/>
            <rFont val="Tahoma"/>
            <family val="2"/>
          </rPr>
          <t xml:space="preserve"> atención individual </t>
        </r>
        <r>
          <rPr>
            <sz val="9"/>
            <color indexed="81"/>
            <rFont val="Tahoma"/>
            <family val="2"/>
          </rPr>
          <t>se registre la actividad:</t>
        </r>
        <r>
          <rPr>
            <b/>
            <sz val="9"/>
            <color indexed="81"/>
            <rFont val="Tahoma"/>
            <family val="2"/>
          </rPr>
          <t xml:space="preserve"> "Terapia Floral"
</t>
        </r>
        <r>
          <rPr>
            <sz val="9"/>
            <color indexed="81"/>
            <rFont val="Tahoma"/>
            <family val="2"/>
          </rPr>
          <t xml:space="preserve">se contará </t>
        </r>
        <r>
          <rPr>
            <b/>
            <sz val="9"/>
            <color indexed="81"/>
            <rFont val="Tahoma"/>
            <family val="2"/>
          </rPr>
          <t>según</t>
        </r>
        <r>
          <rPr>
            <sz val="9"/>
            <color indexed="81"/>
            <rFont val="Tahoma"/>
            <family val="2"/>
          </rPr>
          <t xml:space="preserve"> el</t>
        </r>
        <r>
          <rPr>
            <b/>
            <sz val="9"/>
            <color indexed="81"/>
            <rFont val="Tahoma"/>
            <family val="2"/>
          </rPr>
          <t xml:space="preserve"> instrumento </t>
        </r>
        <r>
          <rPr>
            <sz val="9"/>
            <color indexed="81"/>
            <rFont val="Tahoma"/>
            <family val="2"/>
          </rPr>
          <t>que</t>
        </r>
        <r>
          <rPr>
            <b/>
            <sz val="9"/>
            <color indexed="81"/>
            <rFont val="Tahoma"/>
            <family val="2"/>
          </rPr>
          <t xml:space="preserve"> registra la actividad</t>
        </r>
      </text>
    </comment>
    <comment ref="X32" authorId="0" shapeId="0">
      <text>
        <r>
          <rPr>
            <sz val="9"/>
            <color indexed="81"/>
            <rFont val="Tahoma"/>
            <family val="2"/>
          </rPr>
          <t>Este dato aparecerá  luego que en</t>
        </r>
        <r>
          <rPr>
            <b/>
            <sz val="9"/>
            <color indexed="81"/>
            <rFont val="Tahoma"/>
            <family val="2"/>
          </rPr>
          <t xml:space="preserve"> box </t>
        </r>
        <r>
          <rPr>
            <sz val="9"/>
            <color indexed="81"/>
            <rFont val="Tahoma"/>
            <family val="2"/>
          </rPr>
          <t>o en</t>
        </r>
        <r>
          <rPr>
            <b/>
            <sz val="9"/>
            <color indexed="81"/>
            <rFont val="Tahoma"/>
            <family val="2"/>
          </rPr>
          <t xml:space="preserve"> atención individual </t>
        </r>
        <r>
          <rPr>
            <sz val="9"/>
            <color indexed="81"/>
            <rFont val="Tahoma"/>
            <family val="2"/>
          </rPr>
          <t>se registre la actividad</t>
        </r>
        <r>
          <rPr>
            <b/>
            <sz val="9"/>
            <color indexed="81"/>
            <rFont val="Tahoma"/>
            <family val="2"/>
          </rPr>
          <t xml:space="preserve">: "Terapia Neural"
</t>
        </r>
        <r>
          <rPr>
            <sz val="9"/>
            <color indexed="81"/>
            <rFont val="Tahoma"/>
            <family val="2"/>
          </rPr>
          <t xml:space="preserve">se contará </t>
        </r>
        <r>
          <rPr>
            <b/>
            <sz val="9"/>
            <color indexed="81"/>
            <rFont val="Tahoma"/>
            <family val="2"/>
          </rPr>
          <t>según</t>
        </r>
        <r>
          <rPr>
            <sz val="9"/>
            <color indexed="81"/>
            <rFont val="Tahoma"/>
            <family val="2"/>
          </rPr>
          <t xml:space="preserve"> el</t>
        </r>
        <r>
          <rPr>
            <b/>
            <sz val="9"/>
            <color indexed="81"/>
            <rFont val="Tahoma"/>
            <family val="2"/>
          </rPr>
          <t xml:space="preserve"> instrumento </t>
        </r>
        <r>
          <rPr>
            <sz val="9"/>
            <color indexed="81"/>
            <rFont val="Tahoma"/>
            <family val="2"/>
          </rPr>
          <t>que</t>
        </r>
        <r>
          <rPr>
            <b/>
            <sz val="9"/>
            <color indexed="81"/>
            <rFont val="Tahoma"/>
            <family val="2"/>
          </rPr>
          <t xml:space="preserve"> registra la actividad</t>
        </r>
        <r>
          <rPr>
            <sz val="9"/>
            <color indexed="81"/>
            <rFont val="Tahoma"/>
            <family val="2"/>
          </rPr>
          <t xml:space="preserve">
</t>
        </r>
      </text>
    </comment>
    <comment ref="Y32" authorId="0" shapeId="0">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 xml:space="preserve">atención individual </t>
        </r>
        <r>
          <rPr>
            <sz val="9"/>
            <color indexed="81"/>
            <rFont val="Tahoma"/>
            <family val="2"/>
          </rPr>
          <t xml:space="preserve">se registre la actividad: </t>
        </r>
        <r>
          <rPr>
            <b/>
            <sz val="9"/>
            <color indexed="81"/>
            <rFont val="Tahoma"/>
            <family val="2"/>
          </rPr>
          <t>"Yoga"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t>
        </r>
        <r>
          <rPr>
            <b/>
            <sz val="9"/>
            <color indexed="81"/>
            <rFont val="Tahoma"/>
            <family val="2"/>
          </rPr>
          <t xml:space="preserve"> registra la actividad</t>
        </r>
      </text>
    </comment>
    <comment ref="Z32" authorId="0" shapeId="0">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"Constelaciones</t>
        </r>
        <r>
          <rPr>
            <sz val="9"/>
            <color indexed="81"/>
            <rFont val="Tahoma"/>
            <family val="2"/>
          </rPr>
          <t xml:space="preserve"> </t>
        </r>
        <r>
          <rPr>
            <b/>
            <sz val="9"/>
            <color indexed="81"/>
            <rFont val="Tahoma"/>
            <family val="2"/>
          </rPr>
          <t>Familiares"</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text>
    </comment>
    <comment ref="AA32" authorId="0" shapeId="0">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"Circulos de escucha"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t>
        </r>
        <r>
          <rPr>
            <b/>
            <sz val="9"/>
            <color indexed="81"/>
            <rFont val="Tahoma"/>
            <family val="2"/>
          </rPr>
          <t xml:space="preserve"> registra la actividad</t>
        </r>
        <r>
          <rPr>
            <sz val="9"/>
            <color indexed="81"/>
            <rFont val="Tahoma"/>
            <family val="2"/>
          </rPr>
          <t xml:space="preserve">
</t>
        </r>
      </text>
    </comment>
    <comment ref="AB32" authorId="0" shapeId="0">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"Musicoterapia"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AC32" authorId="0" shapeId="0">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"Danzaterapia"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text>
    </comment>
    <comment ref="AD32" authorId="0" shapeId="0">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"Dramaterapia"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AE32" authorId="0" shapeId="0">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 individual</t>
        </r>
        <r>
          <rPr>
            <sz val="9"/>
            <color indexed="81"/>
            <rFont val="Tahoma"/>
            <family val="2"/>
          </rPr>
          <t xml:space="preserve"> se registre la actividad: </t>
        </r>
        <r>
          <rPr>
            <b/>
            <sz val="9"/>
            <color indexed="81"/>
            <rFont val="Tahoma"/>
            <family val="2"/>
          </rPr>
          <t>"Otras Terapias Individuales"</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registre la actividad</t>
        </r>
      </text>
    </comment>
    <comment ref="AF32" authorId="0" shapeId="0">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grupal</t>
        </r>
        <r>
          <rPr>
            <sz val="9"/>
            <color indexed="81"/>
            <rFont val="Tahoma"/>
            <family val="2"/>
          </rPr>
          <t xml:space="preserve"> se registre la actividad: </t>
        </r>
        <r>
          <rPr>
            <b/>
            <sz val="9"/>
            <color indexed="81"/>
            <rFont val="Tahoma"/>
            <family val="2"/>
          </rPr>
          <t>"Otras Terapias Grupales"</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registre la actividad</t>
        </r>
      </text>
    </comment>
    <comment ref="C51" authorId="0" shapeId="0">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Consulta Espontánea"</t>
        </r>
        <r>
          <rPr>
            <sz val="9"/>
            <color indexed="81"/>
            <rFont val="Tahoma"/>
            <family val="2"/>
          </rPr>
          <t xml:space="preserve">, la actividad </t>
        </r>
        <r>
          <rPr>
            <b/>
            <sz val="9"/>
            <color indexed="81"/>
            <rFont val="Tahoma"/>
            <family val="2"/>
          </rPr>
          <t>debe</t>
        </r>
        <r>
          <rPr>
            <sz val="9"/>
            <color indexed="81"/>
            <rFont val="Tahoma"/>
            <family val="2"/>
          </rPr>
          <t xml:space="preserve"> </t>
        </r>
        <r>
          <rPr>
            <b/>
            <sz val="9"/>
            <color indexed="81"/>
            <rFont val="Tahoma"/>
            <family val="2"/>
          </rPr>
          <t>ser</t>
        </r>
        <r>
          <rPr>
            <sz val="9"/>
            <color indexed="81"/>
            <rFont val="Tahoma"/>
            <family val="2"/>
          </rPr>
          <t xml:space="preserve"> </t>
        </r>
        <r>
          <rPr>
            <b/>
            <sz val="9"/>
            <color indexed="81"/>
            <rFont val="Tahoma"/>
            <family val="2"/>
          </rPr>
          <t>registrada</t>
        </r>
        <r>
          <rPr>
            <sz val="9"/>
            <color indexed="81"/>
            <rFont val="Tahoma"/>
            <family val="2"/>
          </rPr>
          <t xml:space="preserve"> </t>
        </r>
        <r>
          <rPr>
            <b/>
            <sz val="9"/>
            <color indexed="81"/>
            <rFont val="Tahoma"/>
            <family val="2"/>
          </rPr>
          <t>junto</t>
        </r>
        <r>
          <rPr>
            <sz val="9"/>
            <color indexed="81"/>
            <rFont val="Tahoma"/>
            <family val="2"/>
          </rPr>
          <t xml:space="preserve"> con alguna de las </t>
        </r>
        <r>
          <rPr>
            <b/>
            <sz val="9"/>
            <color indexed="81"/>
            <rFont val="Tahoma"/>
            <family val="2"/>
          </rPr>
          <t>prácticas de bienestar de la salud y medicina complementaria,</t>
        </r>
        <r>
          <rPr>
            <sz val="9"/>
            <color indexed="81"/>
            <rFont val="Tahoma"/>
            <family val="2"/>
          </rPr>
          <t xml:space="preserve"> según corresponda</t>
        </r>
      </text>
    </comment>
    <comment ref="C52" authorId="0" shapeId="0">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Morbilidad",</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t>
        </r>
        <r>
          <rPr>
            <b/>
            <sz val="9"/>
            <color indexed="81"/>
            <rFont val="Tahoma"/>
            <family val="2"/>
          </rPr>
          <t xml:space="preserve">
</t>
        </r>
      </text>
    </comment>
    <comment ref="C53" authorId="0" shapeId="0">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Especialidad",</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t>
        </r>
        <r>
          <rPr>
            <b/>
            <sz val="9"/>
            <color indexed="81"/>
            <rFont val="Tahoma"/>
            <family val="2"/>
          </rPr>
          <t xml:space="preserve">
</t>
        </r>
      </text>
    </comment>
    <comment ref="C54" authorId="0" shapeId="0">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"Paciente Hospitalizado",</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t>
        </r>
        <r>
          <rPr>
            <b/>
            <sz val="9"/>
            <color indexed="81"/>
            <rFont val="Tahoma"/>
            <family val="2"/>
          </rPr>
          <t xml:space="preserve">
</t>
        </r>
      </text>
    </comment>
    <comment ref="C55" authorId="0" shapeId="0">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Programa Crónicos Cardiovascular",</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
</t>
        </r>
        <r>
          <rPr>
            <b/>
            <sz val="9"/>
            <color indexed="81"/>
            <rFont val="Tahoma"/>
            <family val="2"/>
          </rPr>
          <t xml:space="preserve">
</t>
        </r>
        <r>
          <rPr>
            <sz val="9"/>
            <color indexed="81"/>
            <rFont val="Tahoma"/>
            <family val="2"/>
          </rPr>
          <t>Además dentro de los</t>
        </r>
        <r>
          <rPr>
            <b/>
            <sz val="9"/>
            <color indexed="81"/>
            <rFont val="Tahoma"/>
            <family val="2"/>
          </rPr>
          <t xml:space="preserve"> últimos 12 meses</t>
        </r>
        <r>
          <rPr>
            <sz val="9"/>
            <color indexed="81"/>
            <rFont val="Tahoma"/>
            <family val="2"/>
          </rPr>
          <t xml:space="preserve"> </t>
        </r>
        <r>
          <rPr>
            <b/>
            <sz val="9"/>
            <color indexed="81"/>
            <rFont val="Tahoma"/>
            <family val="2"/>
          </rPr>
          <t>debe</t>
        </r>
        <r>
          <rPr>
            <sz val="9"/>
            <color indexed="81"/>
            <rFont val="Tahoma"/>
            <family val="2"/>
          </rPr>
          <t xml:space="preserve"> tener el registro de la actividad</t>
        </r>
        <r>
          <rPr>
            <b/>
            <sz val="9"/>
            <color indexed="81"/>
            <rFont val="Tahoma"/>
            <family val="2"/>
          </rPr>
          <t xml:space="preserve"> "Control de Salud Cardiovascular"</t>
        </r>
      </text>
    </comment>
    <comment ref="C56" authorId="0" shapeId="0">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Otros programas de crónicos",</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
</t>
        </r>
        <r>
          <rPr>
            <b/>
            <sz val="9"/>
            <color indexed="81"/>
            <rFont val="Tahoma"/>
            <family val="2"/>
          </rPr>
          <t xml:space="preserve">
</t>
        </r>
        <r>
          <rPr>
            <sz val="9"/>
            <color indexed="81"/>
            <rFont val="Tahoma"/>
            <family val="2"/>
          </rPr>
          <t>Además dentro de los</t>
        </r>
        <r>
          <rPr>
            <b/>
            <sz val="9"/>
            <color indexed="81"/>
            <rFont val="Tahoma"/>
            <family val="2"/>
          </rPr>
          <t xml:space="preserve"> últimos 12 meses</t>
        </r>
        <r>
          <rPr>
            <sz val="9"/>
            <color indexed="81"/>
            <rFont val="Tahoma"/>
            <family val="2"/>
          </rPr>
          <t xml:space="preserve"> </t>
        </r>
        <r>
          <rPr>
            <b/>
            <sz val="9"/>
            <color indexed="81"/>
            <rFont val="Tahoma"/>
            <family val="2"/>
          </rPr>
          <t>debe</t>
        </r>
        <r>
          <rPr>
            <sz val="9"/>
            <color indexed="81"/>
            <rFont val="Tahoma"/>
            <family val="2"/>
          </rPr>
          <t xml:space="preserve"> tener el registro de la actividad</t>
        </r>
        <r>
          <rPr>
            <b/>
            <sz val="9"/>
            <color indexed="81"/>
            <rFont val="Tahoma"/>
            <family val="2"/>
          </rPr>
          <t xml:space="preserve"> "Control Otros Problemas de Salud (No Cardiovasculares)"</t>
        </r>
      </text>
    </comment>
    <comment ref="C57" authorId="0" shapeId="0">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Programa de Salud Mental",</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t>
        </r>
        <r>
          <rPr>
            <b/>
            <sz val="9"/>
            <color indexed="81"/>
            <rFont val="Tahoma"/>
            <family val="2"/>
          </rPr>
          <t xml:space="preserve">
además </t>
        </r>
        <r>
          <rPr>
            <sz val="9"/>
            <color indexed="81"/>
            <rFont val="Tahoma"/>
            <family val="2"/>
          </rPr>
          <t>dentro de los</t>
        </r>
        <r>
          <rPr>
            <b/>
            <sz val="9"/>
            <color indexed="81"/>
            <rFont val="Tahoma"/>
            <family val="2"/>
          </rPr>
          <t xml:space="preserve"> últimos 12 meses debe tener </t>
        </r>
        <r>
          <rPr>
            <sz val="9"/>
            <color indexed="81"/>
            <rFont val="Tahoma"/>
            <family val="2"/>
          </rPr>
          <t>el registro de la actividad</t>
        </r>
        <r>
          <rPr>
            <b/>
            <sz val="9"/>
            <color indexed="81"/>
            <rFont val="Tahoma"/>
            <family val="2"/>
          </rPr>
          <t xml:space="preserve"> "CONTROLES SALUD MENTAL"</t>
        </r>
      </text>
    </comment>
    <comment ref="C58" authorId="0" shapeId="0">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Programa Salud Oral",</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t>
        </r>
        <r>
          <rPr>
            <b/>
            <sz val="9"/>
            <color indexed="81"/>
            <rFont val="Tahoma"/>
            <family val="2"/>
          </rPr>
          <t xml:space="preserve">
</t>
        </r>
      </text>
    </comment>
    <comment ref="C59" authorId="0" shapeId="0">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Programa Salud sexual y reproductiva",</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t>
        </r>
        <r>
          <rPr>
            <b/>
            <sz val="9"/>
            <color indexed="81"/>
            <rFont val="Tahoma"/>
            <family val="2"/>
          </rPr>
          <t xml:space="preserve">
además, </t>
        </r>
        <r>
          <rPr>
            <sz val="9"/>
            <color indexed="81"/>
            <rFont val="Tahoma"/>
            <family val="2"/>
          </rPr>
          <t>en el</t>
        </r>
        <r>
          <rPr>
            <b/>
            <sz val="9"/>
            <color indexed="81"/>
            <rFont val="Tahoma"/>
            <family val="2"/>
          </rPr>
          <t xml:space="preserve"> Formulario Regulación Fecundidad (Paternidad Responsable) </t>
        </r>
        <r>
          <rPr>
            <sz val="9"/>
            <color indexed="81"/>
            <rFont val="Tahoma"/>
            <family val="2"/>
          </rPr>
          <t xml:space="preserve">tenga registrado el </t>
        </r>
        <r>
          <rPr>
            <b/>
            <sz val="9"/>
            <color indexed="81"/>
            <rFont val="Tahoma"/>
            <family val="2"/>
          </rPr>
          <t>"Estado de Control" con alguno de los valores ingreso, reingreso o Seguimiento</t>
        </r>
        <r>
          <rPr>
            <sz val="9"/>
            <color indexed="81"/>
            <rFont val="Tahoma"/>
            <family val="2"/>
          </rPr>
          <t xml:space="preserve"> y tener registrada la </t>
        </r>
        <r>
          <rPr>
            <b/>
            <sz val="9"/>
            <color indexed="81"/>
            <rFont val="Tahoma"/>
            <family val="2"/>
          </rPr>
          <t xml:space="preserve">fecha de próximo control </t>
        </r>
        <r>
          <rPr>
            <sz val="9"/>
            <color indexed="81"/>
            <rFont val="Tahoma"/>
            <family val="2"/>
          </rPr>
          <t>con un plazo máximo de inasistencia a su cita de 11 meses y 29 días a la fecha del corte.</t>
        </r>
        <r>
          <rPr>
            <b/>
            <sz val="9"/>
            <color indexed="81"/>
            <rFont val="Tahoma"/>
            <family val="2"/>
          </rPr>
          <t xml:space="preserve">
O
</t>
        </r>
        <r>
          <rPr>
            <sz val="9"/>
            <color indexed="81"/>
            <rFont val="Tahoma"/>
            <family val="2"/>
          </rPr>
          <t xml:space="preserve">En el </t>
        </r>
        <r>
          <rPr>
            <b/>
            <sz val="9"/>
            <color indexed="81"/>
            <rFont val="Tahoma"/>
            <family val="2"/>
          </rPr>
          <t xml:space="preserve">Formulario Gestante y Puérpera </t>
        </r>
        <r>
          <rPr>
            <sz val="9"/>
            <color indexed="81"/>
            <rFont val="Tahoma"/>
            <family val="2"/>
          </rPr>
          <t xml:space="preserve">se registre la </t>
        </r>
        <r>
          <rPr>
            <b/>
            <sz val="9"/>
            <color indexed="81"/>
            <rFont val="Tahoma"/>
            <family val="2"/>
          </rPr>
          <t xml:space="preserve">fecha de próximo control </t>
        </r>
        <r>
          <rPr>
            <sz val="9"/>
            <color indexed="81"/>
            <rFont val="Tahoma"/>
            <family val="2"/>
          </rPr>
          <t>y que esta no supere el tiempo de inasistencia de 29 días.</t>
        </r>
        <r>
          <rPr>
            <b/>
            <sz val="9"/>
            <color indexed="81"/>
            <rFont val="Tahoma"/>
            <family val="2"/>
          </rPr>
          <t xml:space="preserve">
O
</t>
        </r>
        <r>
          <rPr>
            <sz val="9"/>
            <color indexed="81"/>
            <rFont val="Tahoma"/>
            <family val="2"/>
          </rPr>
          <t xml:space="preserve">En el </t>
        </r>
        <r>
          <rPr>
            <b/>
            <sz val="9"/>
            <color indexed="81"/>
            <rFont val="Tahoma"/>
            <family val="2"/>
          </rPr>
          <t xml:space="preserve">Formulario Seguimiento Examen PAP/MAMAS:
</t>
        </r>
        <r>
          <rPr>
            <sz val="9"/>
            <color indexed="81"/>
            <rFont val="Tahoma"/>
            <family val="2"/>
          </rPr>
          <t>- Fecha Examen PAP
- Vigencia PAP
Segun grupo de edad a la fecha de corte</t>
        </r>
        <r>
          <rPr>
            <b/>
            <sz val="9"/>
            <color indexed="81"/>
            <rFont val="Tahoma"/>
            <family val="2"/>
          </rPr>
          <t xml:space="preserve">
</t>
        </r>
      </text>
    </comment>
    <comment ref="C60" authorId="0" shapeId="0">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Chile Crece Contigo/Programa Infantil",</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
</t>
        </r>
        <r>
          <rPr>
            <b/>
            <sz val="9"/>
            <color indexed="81"/>
            <rFont val="Tahoma"/>
            <family val="2"/>
          </rPr>
          <t xml:space="preserve">
además, </t>
        </r>
        <r>
          <rPr>
            <sz val="9"/>
            <color indexed="81"/>
            <rFont val="Tahoma"/>
            <family val="2"/>
          </rPr>
          <t>en el</t>
        </r>
        <r>
          <rPr>
            <b/>
            <sz val="9"/>
            <color indexed="81"/>
            <rFont val="Tahoma"/>
            <family val="2"/>
          </rPr>
          <t xml:space="preserve"> Modulo Inscripción/Admisión, </t>
        </r>
        <r>
          <rPr>
            <sz val="9"/>
            <color indexed="81"/>
            <rFont val="Tahoma"/>
            <family val="2"/>
          </rPr>
          <t>el usuario</t>
        </r>
        <r>
          <rPr>
            <b/>
            <sz val="9"/>
            <color indexed="81"/>
            <rFont val="Tahoma"/>
            <family val="2"/>
          </rPr>
          <t xml:space="preserve"> debe </t>
        </r>
        <r>
          <rPr>
            <sz val="9"/>
            <color indexed="81"/>
            <rFont val="Tahoma"/>
            <family val="2"/>
          </rPr>
          <t xml:space="preserve">tener registrada la </t>
        </r>
        <r>
          <rPr>
            <b/>
            <sz val="9"/>
            <color indexed="81"/>
            <rFont val="Tahoma"/>
            <family val="2"/>
          </rPr>
          <t>Alerta</t>
        </r>
        <r>
          <rPr>
            <sz val="9"/>
            <color indexed="81"/>
            <rFont val="Tahoma"/>
            <family val="2"/>
          </rPr>
          <t xml:space="preserve"> Administrativa </t>
        </r>
        <r>
          <rPr>
            <b/>
            <sz val="9"/>
            <color indexed="81"/>
            <rFont val="Tahoma"/>
            <family val="2"/>
          </rPr>
          <t>"Chile Crece Contigo",</t>
        </r>
        <r>
          <rPr>
            <sz val="9"/>
            <color indexed="81"/>
            <rFont val="Tahoma"/>
            <family val="2"/>
          </rPr>
          <t xml:space="preserve"> se considera a pacientes de</t>
        </r>
        <r>
          <rPr>
            <b/>
            <sz val="9"/>
            <color indexed="81"/>
            <rFont val="Tahoma"/>
            <family val="2"/>
          </rPr>
          <t xml:space="preserve"> hasta 5 años 11 meses 29 días
y/o
además</t>
        </r>
        <r>
          <rPr>
            <sz val="9"/>
            <color indexed="81"/>
            <rFont val="Tahoma"/>
            <family val="2"/>
          </rPr>
          <t xml:space="preserve"> se considera a los(as) de niños(as)</t>
        </r>
        <r>
          <rPr>
            <b/>
            <sz val="9"/>
            <color indexed="81"/>
            <rFont val="Tahoma"/>
            <family val="2"/>
          </rPr>
          <t xml:space="preserve"> menores de un mes hasta los 59 meses y 29 días </t>
        </r>
        <r>
          <rPr>
            <sz val="9"/>
            <color indexed="81"/>
            <rFont val="Tahoma"/>
            <family val="2"/>
          </rPr>
          <t>que se encuentren bajo control en establecimientos de atención primaria, los que</t>
        </r>
        <r>
          <rPr>
            <b/>
            <sz val="9"/>
            <color indexed="81"/>
            <rFont val="Tahoma"/>
            <family val="2"/>
          </rPr>
          <t xml:space="preserve"> Adicionalmente deben tener un Indicador y Estado Nutricional </t>
        </r>
        <r>
          <rPr>
            <sz val="9"/>
            <color indexed="81"/>
            <rFont val="Tahoma"/>
            <family val="2"/>
          </rPr>
          <t>registrado en el</t>
        </r>
        <r>
          <rPr>
            <b/>
            <sz val="9"/>
            <color indexed="81"/>
            <rFont val="Tahoma"/>
            <family val="2"/>
          </rPr>
          <t xml:space="preserve"> Formulario Control de Crecimiento y Desarrollo (Control Sano)
</t>
        </r>
      </text>
    </comment>
    <comment ref="C61" authorId="0" shapeId="0">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Programa de Cáncer (QT/RT)",</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t>
        </r>
        <r>
          <rPr>
            <b/>
            <sz val="9"/>
            <color indexed="81"/>
            <rFont val="Tahoma"/>
            <family val="2"/>
          </rPr>
          <t xml:space="preserve">
</t>
        </r>
      </text>
    </comment>
    <comment ref="C62" authorId="0" shapeId="0">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Programa de Dependencia  severa",</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t>
        </r>
        <r>
          <rPr>
            <b/>
            <sz val="9"/>
            <color indexed="81"/>
            <rFont val="Tahoma"/>
            <family val="2"/>
          </rPr>
          <t xml:space="preserve">
además </t>
        </r>
        <r>
          <rPr>
            <sz val="9"/>
            <color indexed="81"/>
            <rFont val="Tahoma"/>
            <family val="2"/>
          </rPr>
          <t>en el Formulario Clínico:</t>
        </r>
        <r>
          <rPr>
            <b/>
            <sz val="9"/>
            <color indexed="81"/>
            <rFont val="Tahoma"/>
            <family val="2"/>
          </rPr>
          <t xml:space="preserve"> "Indice de Barthel" </t>
        </r>
        <r>
          <rPr>
            <sz val="9"/>
            <color indexed="81"/>
            <rFont val="Tahoma"/>
            <family val="2"/>
          </rPr>
          <t>tenga como resultado</t>
        </r>
        <r>
          <rPr>
            <b/>
            <sz val="9"/>
            <color indexed="81"/>
            <rFont val="Tahoma"/>
            <family val="2"/>
          </rPr>
          <t xml:space="preserve"> "Dependencia Grave o Total" 
 Y 
</t>
        </r>
        <r>
          <rPr>
            <sz val="9"/>
            <color indexed="81"/>
            <rFont val="Tahoma"/>
            <family val="2"/>
          </rPr>
          <t xml:space="preserve">que en Formulario Clinico </t>
        </r>
        <r>
          <rPr>
            <b/>
            <sz val="9"/>
            <color indexed="81"/>
            <rFont val="Tahoma"/>
            <family val="2"/>
          </rPr>
          <t xml:space="preserve">"Atención Pacientes Postrados" , </t>
        </r>
        <r>
          <rPr>
            <sz val="9"/>
            <color indexed="81"/>
            <rFont val="Tahoma"/>
            <family val="2"/>
          </rPr>
          <t xml:space="preserve">en el campo </t>
        </r>
        <r>
          <rPr>
            <b/>
            <sz val="9"/>
            <color indexed="81"/>
            <rFont val="Tahoma"/>
            <family val="2"/>
          </rPr>
          <t xml:space="preserve">"Tipo Postrado" </t>
        </r>
        <r>
          <rPr>
            <sz val="9"/>
            <color indexed="81"/>
            <rFont val="Tahoma"/>
            <family val="2"/>
          </rPr>
          <t>se registre el valor</t>
        </r>
        <r>
          <rPr>
            <b/>
            <sz val="9"/>
            <color indexed="81"/>
            <rFont val="Tahoma"/>
            <family val="2"/>
          </rPr>
          <t xml:space="preserve"> "Severo", </t>
        </r>
        <r>
          <rPr>
            <sz val="9"/>
            <color indexed="81"/>
            <rFont val="Tahoma"/>
            <family val="2"/>
          </rPr>
          <t>la fecha de Proximo control, no debe superar el tiempo de inasistencia.</t>
        </r>
      </text>
    </comment>
    <comment ref="C63" authorId="0" shapeId="0">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Programa de Hospitalización Domiciliaria",</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t>
        </r>
        <r>
          <rPr>
            <b/>
            <sz val="9"/>
            <color indexed="81"/>
            <rFont val="Tahoma"/>
            <family val="2"/>
          </rPr>
          <t xml:space="preserve">
</t>
        </r>
      </text>
    </comment>
    <comment ref="C64" authorId="0" shapeId="0">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Programa de Rehabilitación física",</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t>
        </r>
        <r>
          <rPr>
            <b/>
            <sz val="9"/>
            <color indexed="81"/>
            <rFont val="Tahoma"/>
            <family val="2"/>
          </rPr>
          <t xml:space="preserve">
además </t>
        </r>
        <r>
          <rPr>
            <sz val="9"/>
            <color indexed="81"/>
            <rFont val="Tahoma"/>
            <family val="2"/>
          </rPr>
          <t>en el Formulario Clínico:</t>
        </r>
        <r>
          <rPr>
            <b/>
            <sz val="9"/>
            <color indexed="81"/>
            <rFont val="Tahoma"/>
            <family val="2"/>
          </rPr>
          <t xml:space="preserve"> "Control en Sala de Rehabilitacion Fisica e Integral"</t>
        </r>
        <r>
          <rPr>
            <sz val="9"/>
            <color indexed="81"/>
            <rFont val="Tahoma"/>
            <family val="2"/>
          </rPr>
          <t xml:space="preserve">, en alguno de los problemas de Salud declarados tenga registrada la opción </t>
        </r>
        <r>
          <rPr>
            <b/>
            <sz val="9"/>
            <color indexed="81"/>
            <rFont val="Tahoma"/>
            <family val="2"/>
          </rPr>
          <t xml:space="preserve">"Si" </t>
        </r>
        <r>
          <rPr>
            <sz val="9"/>
            <color indexed="81"/>
            <rFont val="Tahoma"/>
            <family val="2"/>
          </rPr>
          <t>y en el campo estado, el valor</t>
        </r>
        <r>
          <rPr>
            <b/>
            <sz val="9"/>
            <color indexed="81"/>
            <rFont val="Tahoma"/>
            <family val="2"/>
          </rPr>
          <t xml:space="preserve"> "Ingreso o Seguimiento"  
 Y
</t>
        </r>
        <r>
          <rPr>
            <sz val="9"/>
            <color indexed="81"/>
            <rFont val="Tahoma"/>
            <family val="2"/>
          </rPr>
          <t>la fecha de Proximo control, no debe superar el tiempo de inasistencia.</t>
        </r>
        <r>
          <rPr>
            <b/>
            <sz val="9"/>
            <color indexed="81"/>
            <rFont val="Tahoma"/>
            <family val="2"/>
          </rPr>
          <t xml:space="preserve">
</t>
        </r>
      </text>
    </comment>
    <comment ref="C65" authorId="0" shapeId="0">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Programa de Cuidados Paliativos y Manejo del Dolor",</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
</t>
        </r>
        <r>
          <rPr>
            <b/>
            <sz val="9"/>
            <color indexed="81"/>
            <rFont val="Tahoma"/>
            <family val="2"/>
          </rPr>
          <t xml:space="preserve">
además </t>
        </r>
        <r>
          <rPr>
            <sz val="9"/>
            <color indexed="81"/>
            <rFont val="Tahoma"/>
            <family val="2"/>
          </rPr>
          <t xml:space="preserve">en el Formulario Clínico: </t>
        </r>
        <r>
          <rPr>
            <b/>
            <sz val="9"/>
            <color indexed="81"/>
            <rFont val="Tahoma"/>
            <family val="2"/>
          </rPr>
          <t>"Formulario de Control de Otros Programas de Salud",</t>
        </r>
        <r>
          <rPr>
            <sz val="9"/>
            <color indexed="81"/>
            <rFont val="Tahoma"/>
            <family val="2"/>
          </rPr>
          <t xml:space="preserve"> en la sección</t>
        </r>
        <r>
          <rPr>
            <b/>
            <sz val="9"/>
            <color indexed="81"/>
            <rFont val="Tahoma"/>
            <family val="2"/>
          </rPr>
          <t xml:space="preserve"> "Alivio del Dolor" </t>
        </r>
        <r>
          <rPr>
            <sz val="9"/>
            <color indexed="81"/>
            <rFont val="Tahoma"/>
            <family val="2"/>
          </rPr>
          <t xml:space="preserve">tenga registrada la opción </t>
        </r>
        <r>
          <rPr>
            <b/>
            <sz val="9"/>
            <color indexed="81"/>
            <rFont val="Tahoma"/>
            <family val="2"/>
          </rPr>
          <t>"Si"</t>
        </r>
        <r>
          <rPr>
            <sz val="9"/>
            <color indexed="81"/>
            <rFont val="Tahoma"/>
            <family val="2"/>
          </rPr>
          <t xml:space="preserve"> y en campo estado, el valor</t>
        </r>
        <r>
          <rPr>
            <b/>
            <sz val="9"/>
            <color indexed="81"/>
            <rFont val="Tahoma"/>
            <family val="2"/>
          </rPr>
          <t xml:space="preserve"> "Ingreso o Seguimiento"
</t>
        </r>
        <r>
          <rPr>
            <sz val="9"/>
            <color indexed="81"/>
            <rFont val="Tahoma"/>
            <family val="2"/>
          </rPr>
          <t xml:space="preserve"> y la fecha de Proximo control, no debe superar el tiempo de inasistencia.
</t>
        </r>
      </text>
    </comment>
    <comment ref="C66" authorId="0" shapeId="0">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Otros Porgramas",</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t>
        </r>
        <r>
          <rPr>
            <b/>
            <sz val="9"/>
            <color indexed="81"/>
            <rFont val="Tahoma"/>
            <family val="2"/>
          </rPr>
          <t xml:space="preserve">
</t>
        </r>
      </text>
    </comment>
    <comment ref="O69" authorId="0" shapeId="0">
      <text>
        <r>
          <rPr>
            <sz val="9"/>
            <color indexed="81"/>
            <rFont val="Tahoma"/>
            <family val="2"/>
          </rPr>
          <t xml:space="preserve">Este dato aparecerá luego que el Profesional o Técnico 
registre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alguna de las terapias descritas en las filas de esta sección
 y además registre la actividad:
</t>
        </r>
        <r>
          <rPr>
            <b/>
            <sz val="9"/>
            <color indexed="81"/>
            <rFont val="Tahoma"/>
            <family val="2"/>
          </rPr>
          <t>"Ingreso Tipo de medicina complementaria o práctica de bienestar de la salud Pacientes"</t>
        </r>
        <r>
          <rPr>
            <sz val="9"/>
            <color indexed="81"/>
            <rFont val="Tahoma"/>
            <family val="2"/>
          </rPr>
          <t xml:space="preserve">
ó
</t>
        </r>
        <r>
          <rPr>
            <b/>
            <sz val="9"/>
            <color indexed="81"/>
            <rFont val="Tahoma"/>
            <family val="2"/>
          </rPr>
          <t>"Control Tipo de medicina complementaria o práctica de bienestar de la salud Pacientes"</t>
        </r>
      </text>
    </comment>
    <comment ref="P69" authorId="0" shapeId="0">
      <text>
        <r>
          <rPr>
            <sz val="9"/>
            <color indexed="81"/>
            <rFont val="Tahoma"/>
            <family val="2"/>
          </rPr>
          <t xml:space="preserve">
Este dato aparecerá luego que el Profesional o Técnico 
registre en </t>
        </r>
        <r>
          <rPr>
            <b/>
            <sz val="9"/>
            <color indexed="81"/>
            <rFont val="Tahoma"/>
            <family val="2"/>
          </rPr>
          <t>box</t>
        </r>
        <r>
          <rPr>
            <sz val="9"/>
            <color indexed="81"/>
            <rFont val="Tahoma"/>
            <family val="2"/>
          </rPr>
          <t xml:space="preserve"> o en</t>
        </r>
        <r>
          <rPr>
            <b/>
            <sz val="9"/>
            <color indexed="81"/>
            <rFont val="Tahoma"/>
            <family val="2"/>
          </rPr>
          <t xml:space="preserve"> atención individual</t>
        </r>
        <r>
          <rPr>
            <sz val="9"/>
            <color indexed="81"/>
            <rFont val="Tahoma"/>
            <family val="2"/>
          </rPr>
          <t xml:space="preserve">
alguna de las terapias descritas en las filas de esta sección
 y además registre la actividad:
</t>
        </r>
        <r>
          <rPr>
            <b/>
            <sz val="9"/>
            <color indexed="81"/>
            <rFont val="Tahoma"/>
            <family val="2"/>
          </rPr>
          <t xml:space="preserve">"Ingreso Tipo de medicina complementaria o práctica de bienestar de la salud Familiares / Cuidadores de los pacientes"
</t>
        </r>
        <r>
          <rPr>
            <sz val="9"/>
            <color indexed="81"/>
            <rFont val="Tahoma"/>
            <family val="2"/>
          </rPr>
          <t>ó</t>
        </r>
        <r>
          <rPr>
            <b/>
            <sz val="9"/>
            <color indexed="81"/>
            <rFont val="Tahoma"/>
            <family val="2"/>
          </rPr>
          <t xml:space="preserve">
"Control Tipo de medicina complementaria o práctica de bienestar de la salud Familiares / Cuidadores de los pacientes"</t>
        </r>
      </text>
    </comment>
    <comment ref="Q69" authorId="0" shapeId="0">
      <text>
        <r>
          <rPr>
            <sz val="9"/>
            <color indexed="81"/>
            <rFont val="Tahoma"/>
            <family val="2"/>
          </rPr>
          <t xml:space="preserve">
Este dato aparecerá luego que el Profesional o Técnico 
registre en </t>
        </r>
        <r>
          <rPr>
            <b/>
            <sz val="9"/>
            <color indexed="81"/>
            <rFont val="Tahoma"/>
            <family val="2"/>
          </rPr>
          <t>box</t>
        </r>
        <r>
          <rPr>
            <sz val="9"/>
            <color indexed="81"/>
            <rFont val="Tahoma"/>
            <family val="2"/>
          </rPr>
          <t xml:space="preserve"> o en </t>
        </r>
        <r>
          <rPr>
            <b/>
            <sz val="9"/>
            <color indexed="81"/>
            <rFont val="Tahoma"/>
            <family val="2"/>
          </rPr>
          <t>atención individual</t>
        </r>
        <r>
          <rPr>
            <sz val="9"/>
            <color indexed="81"/>
            <rFont val="Tahoma"/>
            <family val="2"/>
          </rPr>
          <t xml:space="preserve">
alguna de las terapias descritas en las filas de esta sección y además registre la actividad:
</t>
        </r>
        <r>
          <rPr>
            <b/>
            <sz val="9"/>
            <color indexed="81"/>
            <rFont val="Tahoma"/>
            <family val="2"/>
          </rPr>
          <t xml:space="preserve">"Ingreso Tipo de medicina complementaria o práctica de bienestar de la salud Funcionarios"
</t>
        </r>
        <r>
          <rPr>
            <sz val="9"/>
            <color indexed="81"/>
            <rFont val="Tahoma"/>
            <family val="2"/>
          </rPr>
          <t xml:space="preserve">ó
</t>
        </r>
        <r>
          <rPr>
            <b/>
            <sz val="9"/>
            <color indexed="81"/>
            <rFont val="Tahoma"/>
            <family val="2"/>
          </rPr>
          <t>"Control Tipo de medicina complementaria o práctica de bienestar de la salud Funcionarios</t>
        </r>
        <r>
          <rPr>
            <sz val="9"/>
            <color indexed="81"/>
            <rFont val="Tahoma"/>
            <family val="2"/>
          </rPr>
          <t xml:space="preserve">"
</t>
        </r>
      </text>
    </comment>
    <comment ref="R69" authorId="0" shapeId="0">
      <text>
        <r>
          <rPr>
            <sz val="9"/>
            <color indexed="81"/>
            <rFont val="Tahoma"/>
            <family val="2"/>
          </rPr>
          <t xml:space="preserve">Este dato aparecerá, 
luego que en </t>
        </r>
        <r>
          <rPr>
            <b/>
            <sz val="9"/>
            <color indexed="81"/>
            <rFont val="Tahoma"/>
            <family val="2"/>
          </rPr>
          <t>Modulo Admisión</t>
        </r>
        <r>
          <rPr>
            <sz val="9"/>
            <color indexed="81"/>
            <rFont val="Tahoma"/>
            <family val="2"/>
          </rPr>
          <t xml:space="preserve">,
el usuario sea registrado como 
</t>
        </r>
        <r>
          <rPr>
            <b/>
            <sz val="9"/>
            <color indexed="81"/>
            <rFont val="Tahoma"/>
            <family val="2"/>
          </rPr>
          <t>FONASA</t>
        </r>
        <r>
          <rPr>
            <sz val="9"/>
            <color indexed="81"/>
            <rFont val="Tahoma"/>
            <family val="2"/>
          </rPr>
          <t xml:space="preserve">  en el campo</t>
        </r>
        <r>
          <rPr>
            <b/>
            <sz val="9"/>
            <color indexed="81"/>
            <rFont val="Tahoma"/>
            <family val="2"/>
          </rPr>
          <t xml:space="preserve"> "Previsión"</t>
        </r>
        <r>
          <rPr>
            <sz val="9"/>
            <color indexed="81"/>
            <rFont val="Tahoma"/>
            <family val="2"/>
          </rPr>
          <t xml:space="preserve">
</t>
        </r>
      </text>
    </comment>
    <comment ref="S69" authorId="0" shapeId="0">
      <text>
        <r>
          <rPr>
            <sz val="9"/>
            <color indexed="81"/>
            <rFont val="Tahoma"/>
            <family val="2"/>
          </rPr>
          <t xml:space="preserve">Este dato aparecerá, luego que en el
</t>
        </r>
        <r>
          <rPr>
            <b/>
            <sz val="9"/>
            <color indexed="81"/>
            <rFont val="Tahoma"/>
            <family val="2"/>
          </rPr>
          <t>Modulo Admisión</t>
        </r>
        <r>
          <rPr>
            <sz val="9"/>
            <color indexed="81"/>
            <rFont val="Tahoma"/>
            <family val="2"/>
          </rPr>
          <t>,</t>
        </r>
        <r>
          <rPr>
            <b/>
            <sz val="9"/>
            <color indexed="81"/>
            <rFont val="Tahoma"/>
            <family val="2"/>
          </rPr>
          <t xml:space="preserve"> </t>
        </r>
        <r>
          <rPr>
            <sz val="9"/>
            <color indexed="81"/>
            <rFont val="Tahoma"/>
            <family val="2"/>
          </rPr>
          <t>el usuario</t>
        </r>
        <r>
          <rPr>
            <b/>
            <sz val="9"/>
            <color indexed="81"/>
            <rFont val="Tahoma"/>
            <family val="2"/>
          </rPr>
          <t xml:space="preserve"> </t>
        </r>
        <r>
          <rPr>
            <sz val="9"/>
            <color indexed="81"/>
            <rFont val="Tahoma"/>
            <family val="2"/>
          </rPr>
          <t xml:space="preserve">sea  identificado con algún </t>
        </r>
        <r>
          <rPr>
            <b/>
            <sz val="9"/>
            <color indexed="81"/>
            <rFont val="Tahoma"/>
            <family val="2"/>
          </rPr>
          <t>Pueblo Originario</t>
        </r>
        <r>
          <rPr>
            <sz val="9"/>
            <color indexed="81"/>
            <rFont val="Tahoma"/>
            <family val="2"/>
          </rPr>
          <t xml:space="preserve"> en la seccion </t>
        </r>
        <r>
          <rPr>
            <b/>
            <sz val="9"/>
            <color indexed="81"/>
            <rFont val="Tahoma"/>
            <family val="2"/>
          </rPr>
          <t>"Pueblos Indígenas"</t>
        </r>
      </text>
    </comment>
    <comment ref="T69" authorId="0" shapeId="0">
      <text>
        <r>
          <rPr>
            <sz val="9"/>
            <color indexed="81"/>
            <rFont val="Tahoma"/>
            <family val="2"/>
          </rPr>
          <t xml:space="preserve">Este dato aparecerá, 
luego que en el </t>
        </r>
        <r>
          <rPr>
            <b/>
            <sz val="9"/>
            <color indexed="81"/>
            <rFont val="Tahoma"/>
            <family val="2"/>
          </rPr>
          <t>Modulo Incripcion de la Admision</t>
        </r>
        <r>
          <rPr>
            <sz val="9"/>
            <color indexed="81"/>
            <rFont val="Tahoma"/>
            <family val="2"/>
          </rPr>
          <t xml:space="preserve">, se le registre al usuario la </t>
        </r>
        <r>
          <rPr>
            <b/>
            <sz val="9"/>
            <color indexed="81"/>
            <rFont val="Tahoma"/>
            <family val="2"/>
          </rPr>
          <t>Alerta Administrativa "Migrante"</t>
        </r>
      </text>
    </comment>
    <comment ref="U69" authorId="1" shapeId="0">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C72" authorId="0" shapeId="0">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Arte terapia"</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t>
        </r>
        <r>
          <rPr>
            <b/>
            <sz val="9"/>
            <color indexed="81"/>
            <rFont val="Tahoma"/>
            <family val="2"/>
          </rPr>
          <t xml:space="preserve">
"Actividad comunitaria de Arte terapia"</t>
        </r>
        <r>
          <rPr>
            <sz val="9"/>
            <color indexed="81"/>
            <rFont val="Tahoma"/>
            <family val="2"/>
          </rPr>
          <t xml:space="preserve">
</t>
        </r>
      </text>
    </comment>
    <comment ref="C73" authorId="0" shapeId="0">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Biodanza"</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Biodanza</t>
        </r>
        <r>
          <rPr>
            <sz val="9"/>
            <color indexed="81"/>
            <rFont val="Tahoma"/>
            <family val="2"/>
          </rPr>
          <t xml:space="preserve">
</t>
        </r>
      </text>
    </comment>
    <comment ref="C74" authorId="0" shapeId="0">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Huertos Medicinales o Alimenticio/Medicinales"</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Huertos Medicinales o Alimenticio/Medicinales"</t>
        </r>
        <r>
          <rPr>
            <sz val="9"/>
            <color indexed="81"/>
            <rFont val="Tahoma"/>
            <family val="2"/>
          </rPr>
          <t xml:space="preserve">
</t>
        </r>
      </text>
    </comment>
    <comment ref="C75" authorId="0" shapeId="0">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Meditación"</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Meditación"</t>
        </r>
        <r>
          <rPr>
            <sz val="9"/>
            <color indexed="81"/>
            <rFont val="Tahoma"/>
            <family val="2"/>
          </rPr>
          <t xml:space="preserve">
</t>
        </r>
      </text>
    </comment>
    <comment ref="C76" authorId="0" shapeId="0">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Sonoterapia"</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Sonoterapia"</t>
        </r>
        <r>
          <rPr>
            <sz val="9"/>
            <color indexed="81"/>
            <rFont val="Tahoma"/>
            <family val="2"/>
          </rPr>
          <t xml:space="preserve">
</t>
        </r>
      </text>
    </comment>
    <comment ref="C77" authorId="0" shapeId="0">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Tai Chi"</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Tai Chi"</t>
        </r>
        <r>
          <rPr>
            <sz val="9"/>
            <color indexed="81"/>
            <rFont val="Tahoma"/>
            <family val="2"/>
          </rPr>
          <t xml:space="preserve">
</t>
        </r>
      </text>
    </comment>
    <comment ref="C78" authorId="0" shapeId="0">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Yoga"</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Yoga"</t>
        </r>
        <r>
          <rPr>
            <sz val="9"/>
            <color indexed="81"/>
            <rFont val="Tahoma"/>
            <family val="2"/>
          </rPr>
          <t xml:space="preserve">
</t>
        </r>
      </text>
    </comment>
    <comment ref="C79" authorId="0" shapeId="0">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Constelaciones familliares"</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Constelaciones familiares"</t>
        </r>
        <r>
          <rPr>
            <sz val="9"/>
            <color indexed="81"/>
            <rFont val="Tahoma"/>
            <family val="2"/>
          </rPr>
          <t xml:space="preserve">
</t>
        </r>
      </text>
    </comment>
    <comment ref="C80" authorId="0" shapeId="0">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Círculos de Escucha"</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Círculos de Escucha"</t>
        </r>
        <r>
          <rPr>
            <sz val="9"/>
            <color indexed="81"/>
            <rFont val="Tahoma"/>
            <family val="2"/>
          </rPr>
          <t xml:space="preserve">
</t>
        </r>
      </text>
    </comment>
    <comment ref="C81" authorId="0" shapeId="0">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Qi Gong"</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Qi Gong"</t>
        </r>
        <r>
          <rPr>
            <sz val="9"/>
            <color indexed="81"/>
            <rFont val="Tahoma"/>
            <family val="2"/>
          </rPr>
          <t xml:space="preserve">
</t>
        </r>
      </text>
    </comment>
    <comment ref="C82" authorId="0" shapeId="0">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Danzaterapia"</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Danzaterapia"</t>
        </r>
        <r>
          <rPr>
            <sz val="9"/>
            <color indexed="81"/>
            <rFont val="Tahoma"/>
            <family val="2"/>
          </rPr>
          <t xml:space="preserve">
</t>
        </r>
      </text>
    </comment>
    <comment ref="C83" authorId="0" shapeId="0">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Musicoterapia"</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Musicoterapia"</t>
        </r>
        <r>
          <rPr>
            <sz val="9"/>
            <color indexed="81"/>
            <rFont val="Tahoma"/>
            <family val="2"/>
          </rPr>
          <t xml:space="preserve">
</t>
        </r>
      </text>
    </comment>
    <comment ref="C84" authorId="0" shapeId="0">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Dramaterapia"</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Dramaterapia"</t>
        </r>
        <r>
          <rPr>
            <sz val="9"/>
            <color indexed="81"/>
            <rFont val="Tahoma"/>
            <family val="2"/>
          </rPr>
          <t xml:space="preserve">
</t>
        </r>
      </text>
    </comment>
    <comment ref="C85" authorId="0" shapeId="0">
      <text>
        <r>
          <rPr>
            <b/>
            <sz val="9"/>
            <color indexed="81"/>
            <rFont val="Tahoma"/>
            <family val="2"/>
          </rPr>
          <t xml:space="preserve">
</t>
        </r>
        <r>
          <rPr>
            <sz val="9"/>
            <color indexed="81"/>
            <rFont val="Tahoma"/>
            <family val="2"/>
          </rPr>
          <t xml:space="preserve">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Otras Tipo de Medicina Complementaria o Práctica de Bienestar de la Salud"</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Otras Tipo de Medicina Complementaria o Práctica de Bienestar de la Salud"</t>
        </r>
      </text>
    </comment>
    <comment ref="B88" authorId="2" shapeId="0">
      <text>
        <r>
          <rPr>
            <sz val="9"/>
            <color indexed="81"/>
            <rFont val="Tahoma"/>
            <family val="2"/>
          </rPr>
          <t>Se registra el número de consultas individuales remotas 
realizadas, desagregadas según grupo de edad de las personas atendidas y grupo objetivo, 
pacientes, familiares/cuidadores de los pacientes o funcionarios.</t>
        </r>
      </text>
    </comment>
    <comment ref="A90" authorId="2" shapeId="0">
      <text>
        <r>
          <rPr>
            <sz val="9"/>
            <color indexed="81"/>
            <rFont val="Tahoma"/>
            <family val="2"/>
          </rPr>
          <t xml:space="preserve">Este dato aparecerá  luego de que en la atención realizada por Estamento </t>
        </r>
        <r>
          <rPr>
            <b/>
            <sz val="9"/>
            <color indexed="81"/>
            <rFont val="Tahoma"/>
            <family val="2"/>
          </rPr>
          <t xml:space="preserve">Médico, Otros profesionales, Paramédicos o Terapeutas Complementarios.
</t>
        </r>
        <r>
          <rPr>
            <sz val="9"/>
            <color indexed="81"/>
            <rFont val="Tahoma"/>
            <family val="2"/>
          </rPr>
          <t>En el Módulo</t>
        </r>
        <r>
          <rPr>
            <b/>
            <sz val="9"/>
            <color indexed="81"/>
            <rFont val="Tahoma"/>
            <family val="2"/>
          </rPr>
          <t xml:space="preserve"> Box - Pacientes Citados </t>
        </r>
        <r>
          <rPr>
            <sz val="9"/>
            <color indexed="81"/>
            <rFont val="Tahoma"/>
            <family val="2"/>
          </rPr>
          <t xml:space="preserve"> o en</t>
        </r>
        <r>
          <rPr>
            <b/>
            <sz val="9"/>
            <color indexed="81"/>
            <rFont val="Tahoma"/>
            <family val="2"/>
          </rPr>
          <t xml:space="preserve"> Agregar documentos a una atención, </t>
        </r>
        <r>
          <rPr>
            <sz val="9"/>
            <color indexed="81"/>
            <rFont val="Tahoma"/>
            <family val="2"/>
          </rPr>
          <t>se registre la actividad:</t>
        </r>
        <r>
          <rPr>
            <b/>
            <sz val="9"/>
            <color indexed="81"/>
            <rFont val="Tahoma"/>
            <family val="2"/>
          </rPr>
          <t xml:space="preserve">  </t>
        </r>
        <r>
          <rPr>
            <sz val="9"/>
            <color indexed="81"/>
            <rFont val="Tahoma"/>
            <family val="2"/>
          </rPr>
          <t xml:space="preserve">
</t>
        </r>
        <r>
          <rPr>
            <b/>
            <sz val="9"/>
            <color indexed="81"/>
            <rFont val="Tahoma"/>
            <family val="2"/>
          </rPr>
          <t>"Acciones remotas de medicina complementarias a Pacientes"</t>
        </r>
        <r>
          <rPr>
            <sz val="9"/>
            <color indexed="81"/>
            <rFont val="Tahoma"/>
            <family val="2"/>
          </rPr>
          <t xml:space="preserve">
* La condición de paciente y familiar/cuidador de los pacientes son 
excluyentes, pero ambas pueden ser funcionarios también.</t>
        </r>
      </text>
    </comment>
    <comment ref="A91" authorId="2" shapeId="0">
      <text>
        <r>
          <rPr>
            <sz val="9"/>
            <color indexed="81"/>
            <rFont val="Tahoma"/>
            <family val="2"/>
          </rPr>
          <t>Este dato aparecerá  luego de que en la atención realizada por Estamento</t>
        </r>
        <r>
          <rPr>
            <b/>
            <sz val="9"/>
            <color indexed="81"/>
            <rFont val="Tahoma"/>
            <family val="2"/>
          </rPr>
          <t xml:space="preserve"> Médico, Otros profesionales, Paramédicos o Terapeutas Complementarios.
</t>
        </r>
        <r>
          <rPr>
            <sz val="9"/>
            <color indexed="81"/>
            <rFont val="Tahoma"/>
            <family val="2"/>
          </rPr>
          <t>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Agregar documentos a una atención, se registre la actividad:  
"Acciones remotas de medicina complementarias a Familiares/Cuidadores de los pacientes"
</t>
        </r>
        <r>
          <rPr>
            <sz val="9"/>
            <color indexed="81"/>
            <rFont val="Tahoma"/>
            <family val="2"/>
          </rPr>
          <t xml:space="preserve">
* La condición de paciente y familiar/cuidador de los pacientes son 
excluyentes, pero ambas pueden ser funcionarios también.
</t>
        </r>
      </text>
    </comment>
    <comment ref="A92" authorId="2" shapeId="0">
      <text>
        <r>
          <rPr>
            <sz val="9"/>
            <color indexed="81"/>
            <rFont val="Tahoma"/>
            <family val="2"/>
          </rPr>
          <t>Este dato aparecerá  luego de que en la atención realizada por Estamento</t>
        </r>
        <r>
          <rPr>
            <b/>
            <sz val="9"/>
            <color indexed="81"/>
            <rFont val="Tahoma"/>
            <family val="2"/>
          </rPr>
          <t xml:space="preserve"> Médico, Otros profesionales, Paramédicos o Terapeutas Complementarios.
</t>
        </r>
        <r>
          <rPr>
            <sz val="9"/>
            <color indexed="81"/>
            <rFont val="Tahoma"/>
            <family val="2"/>
          </rPr>
          <t>En el Módulo</t>
        </r>
        <r>
          <rPr>
            <b/>
            <sz val="9"/>
            <color indexed="81"/>
            <rFont val="Tahoma"/>
            <family val="2"/>
          </rPr>
          <t xml:space="preserve"> Box - Pacientes Citados</t>
        </r>
        <r>
          <rPr>
            <sz val="9"/>
            <color indexed="81"/>
            <rFont val="Tahoma"/>
            <family val="2"/>
          </rPr>
          <t xml:space="preserve"> o en</t>
        </r>
        <r>
          <rPr>
            <b/>
            <sz val="9"/>
            <color indexed="81"/>
            <rFont val="Tahoma"/>
            <family val="2"/>
          </rPr>
          <t xml:space="preserve"> Agregar documentos a una atención, se registre la actividad:  
"Acciones remotas de medicina complementarias a Funcionarios"
</t>
        </r>
        <r>
          <rPr>
            <sz val="9"/>
            <color indexed="81"/>
            <rFont val="Tahoma"/>
            <family val="2"/>
          </rPr>
          <t xml:space="preserve">* La condición de paciente y familiar/cuidador de los pacientes son 
excluyentes, pero ambas pueden ser funcionarios también.
</t>
        </r>
      </text>
    </comment>
  </commentList>
</comments>
</file>

<file path=xl/comments21.xml><?xml version="1.0" encoding="utf-8"?>
<comments xmlns="http://schemas.openxmlformats.org/spreadsheetml/2006/main">
  <authors>
    <author>Priscilla Acuña</author>
    <author>Alexis Caceres Zapata</author>
  </authors>
  <commentList>
    <comment ref="V12" authorId="0" shapeId="0">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W12" authorId="0" shapeId="0">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X12" authorId="1" shapeId="0">
      <text>
        <r>
          <rPr>
            <sz val="9"/>
            <color indexed="81"/>
            <rFont val="Tahoma"/>
            <family val="2"/>
          </rPr>
          <t xml:space="preserve">Se contabilizara usuarios que en Módulo Admisión - Inscripcion se identifique un </t>
        </r>
        <r>
          <rPr>
            <b/>
            <sz val="9"/>
            <color indexed="81"/>
            <rFont val="Tahoma"/>
            <family val="2"/>
          </rPr>
          <t>"Pueblo Originarío"</t>
        </r>
      </text>
    </comment>
    <comment ref="Y12" authorId="1" shapeId="0">
      <text>
        <r>
          <rPr>
            <sz val="9"/>
            <color indexed="81"/>
            <rFont val="Tahoma"/>
            <family val="2"/>
          </rPr>
          <t xml:space="preserve">Este dato aparecerá, 
luego que en el Modulo Incripcion de la Admision, se le registre al usuario la Alerta Administrativa </t>
        </r>
        <r>
          <rPr>
            <b/>
            <sz val="9"/>
            <color indexed="81"/>
            <rFont val="Tahoma"/>
            <family val="2"/>
          </rPr>
          <t>"Migrante"</t>
        </r>
      </text>
    </comment>
    <comment ref="B14" authorId="1" shapeId="0">
      <text>
        <r>
          <rPr>
            <sz val="9"/>
            <color indexed="81"/>
            <rFont val="Tahoma"/>
            <family val="2"/>
          </rPr>
          <t xml:space="preserve">Este dato aparecerá  luego de que la atención registrada en Módulo de Box/Pacientes citados, o en Atención/Registro Atención Individual, se registre por estamento Medico la actividad: </t>
        </r>
        <r>
          <rPr>
            <b/>
            <sz val="9"/>
            <color indexed="81"/>
            <rFont val="Tahoma"/>
            <family val="2"/>
          </rPr>
          <t xml:space="preserve">
- Control de salud por llamada telefónica o videollamada
o
- Control de salud por llamada telefónica o videollamada - Espacios amigables</t>
        </r>
      </text>
    </comment>
    <comment ref="Z14" authorId="1" shapeId="0">
      <text>
        <r>
          <rPr>
            <sz val="9"/>
            <color indexed="81"/>
            <rFont val="Tahoma"/>
            <family val="2"/>
          </rPr>
          <t>Este dato aparecerá  luego de que la atención registrada en Módulo de Box/Pacientes citados, o en Atención/Registro Atención Individual, se registre por estamento Médico la actividad:</t>
        </r>
        <r>
          <rPr>
            <b/>
            <sz val="9"/>
            <color indexed="81"/>
            <rFont val="Tahoma"/>
            <family val="2"/>
          </rPr>
          <t xml:space="preserve"> 
- Control de salud por llamada telefónica o videollamada - Espacios amigables</t>
        </r>
      </text>
    </comment>
    <comment ref="B15" authorId="1" shapeId="0">
      <text>
        <r>
          <rPr>
            <sz val="9"/>
            <color indexed="81"/>
            <rFont val="Tahoma"/>
            <family val="2"/>
          </rPr>
          <t xml:space="preserve">Este dato aparecerá  luego de que la atención registrada en Módulo de Box/Pacientes citados, o en Atención/Registro Atención Individual, se registre por estamento Enfermera/o  la actividad: </t>
        </r>
        <r>
          <rPr>
            <b/>
            <sz val="9"/>
            <color indexed="81"/>
            <rFont val="Tahoma"/>
            <family val="2"/>
          </rPr>
          <t xml:space="preserve">
- Control de salud por llamada telefónica o videollamada
o
- Control de salud por llamada telefónica o videollamada - Espacios amigables</t>
        </r>
      </text>
    </comment>
    <comment ref="Z15" authorId="1" shapeId="0">
      <text>
        <r>
          <rPr>
            <sz val="9"/>
            <color indexed="81"/>
            <rFont val="Tahoma"/>
            <family val="2"/>
          </rPr>
          <t xml:space="preserve">Este dato aparecerá  luego de que la atención registrada en Módulo de Box/Pacientes citados, o en Atención/Registro Atención Individual, se registre por estamento Enfermera/o  la actividad: </t>
        </r>
        <r>
          <rPr>
            <b/>
            <sz val="9"/>
            <color indexed="81"/>
            <rFont val="Tahoma"/>
            <family val="2"/>
          </rPr>
          <t xml:space="preserve">
- Control de salud por llamada telefónica o videollamada - Espacios amigables</t>
        </r>
      </text>
    </comment>
    <comment ref="B16" authorId="1" shapeId="0">
      <text>
        <r>
          <rPr>
            <sz val="9"/>
            <color indexed="81"/>
            <rFont val="Tahoma"/>
            <family val="2"/>
          </rPr>
          <t xml:space="preserve">Este dato aparecerá  luego de que la atención registrada en Módulo de Box/Pacientes citados, o en Atención/Registro Atención Individual, se registre por estamento Matrona/on  la actividad: </t>
        </r>
        <r>
          <rPr>
            <b/>
            <sz val="9"/>
            <color indexed="81"/>
            <rFont val="Tahoma"/>
            <family val="2"/>
          </rPr>
          <t xml:space="preserve">
- Control de salud por llamada telefónica o videollamada
o
- Control de salud por llamada telefónica o videollamada - Espacios amigables</t>
        </r>
      </text>
    </comment>
    <comment ref="Z16" authorId="1" shapeId="0">
      <text>
        <r>
          <rPr>
            <sz val="9"/>
            <color indexed="81"/>
            <rFont val="Tahoma"/>
            <family val="2"/>
          </rPr>
          <t xml:space="preserve">Este dato aparecerá  luego de que la atención registrada en Módulo de Box/Pacientes citados, o en Atención/Registro Atención Individual, se registre por estamento Matrona/on  la actividad: </t>
        </r>
        <r>
          <rPr>
            <b/>
            <sz val="9"/>
            <color indexed="81"/>
            <rFont val="Tahoma"/>
            <family val="2"/>
          </rPr>
          <t xml:space="preserve">
- Control de salud por llamada telefónica o videollamada - Espacios amigables</t>
        </r>
      </text>
    </comment>
    <comment ref="B17" authorId="1" shapeId="0">
      <text>
        <r>
          <rPr>
            <sz val="9"/>
            <color indexed="81"/>
            <rFont val="Tahoma"/>
            <family val="2"/>
          </rPr>
          <t xml:space="preserve">Este dato aparecerá  luego de que la atención registrada en Módulo de Box/Pacientes citados, o en Atención/Registro Atención Individual, se registre por estamento Nutricionista la actividad: </t>
        </r>
        <r>
          <rPr>
            <b/>
            <sz val="9"/>
            <color indexed="81"/>
            <rFont val="Tahoma"/>
            <family val="2"/>
          </rPr>
          <t xml:space="preserve">
- Control de salud por llamada telefónica o videollamada
o
- Control de salud por llamada telefónica o videollamada - Espacios amigables</t>
        </r>
      </text>
    </comment>
    <comment ref="Z17" authorId="1" shapeId="0">
      <text>
        <r>
          <rPr>
            <sz val="9"/>
            <color indexed="81"/>
            <rFont val="Tahoma"/>
            <family val="2"/>
          </rPr>
          <t xml:space="preserve">Este dato aparecerá  luego de que la atención registrada en Módulo de Box/Pacientes citados, o en Atención/Registro Atención Individual, se registre por estamento Nutricionista la actividad: </t>
        </r>
        <r>
          <rPr>
            <b/>
            <sz val="9"/>
            <color indexed="81"/>
            <rFont val="Tahoma"/>
            <family val="2"/>
          </rPr>
          <t xml:space="preserve">
- Control de salud por llamada telefónica o videollamada - Espacios amigables</t>
        </r>
      </text>
    </comment>
    <comment ref="B18" authorId="1" shapeId="0">
      <text>
        <r>
          <rPr>
            <sz val="9"/>
            <color indexed="81"/>
            <rFont val="Tahoma"/>
            <family val="2"/>
          </rPr>
          <t xml:space="preserve">Este dato aparecerá  luego de que la atención registrada en Módulo de Box/Pacientes citados, o en Atención/Registro Atención Individual, se registre por cualquier otro estamento, la actividad: </t>
        </r>
        <r>
          <rPr>
            <b/>
            <sz val="9"/>
            <color indexed="81"/>
            <rFont val="Tahoma"/>
            <family val="2"/>
          </rPr>
          <t xml:space="preserve">
- Control de salud por llamada telefónica o videollamada
o
- Control de salud por llamada telefónica o videollamada - Espacios amigables</t>
        </r>
      </text>
    </comment>
    <comment ref="Z18" authorId="1" shapeId="0">
      <text>
        <r>
          <rPr>
            <sz val="9"/>
            <color indexed="81"/>
            <rFont val="Tahoma"/>
            <family val="2"/>
          </rPr>
          <t xml:space="preserve">Este dato aparecerá  luego de que la atención registrada en Módulo de Box/Pacientes citados, o en Atención/Registro Atención Individual, se registre por cualquier otro estamento, la actividad: 
</t>
        </r>
        <r>
          <rPr>
            <b/>
            <sz val="9"/>
            <color indexed="81"/>
            <rFont val="Tahoma"/>
            <family val="2"/>
          </rPr>
          <t xml:space="preserve">
- Control de salud por llamada telefónica o videollamada - Espacios amigables</t>
        </r>
      </text>
    </comment>
    <comment ref="I21" authorId="1" shapeId="0">
      <text>
        <r>
          <rPr>
            <sz val="9"/>
            <color indexed="81"/>
            <rFont val="Tahoma"/>
            <family val="2"/>
          </rPr>
          <t xml:space="preserve"> Se registra solo en el caso que el profesional médico sea quien realiza la acción y cierra el caso de forma remota y con uso de las tecnologías de la información y comunicaciones. </t>
        </r>
      </text>
    </comment>
    <comment ref="J21" authorId="1" shapeId="0">
      <text>
        <r>
          <rPr>
            <sz val="9"/>
            <color indexed="81"/>
            <rFont val="Tahoma"/>
            <family val="2"/>
          </rPr>
          <t>Se registra solo en el caso que un profesional no médico sea quien realiza la acción y cierra el caso de forma remota y con uso de las tecnologías de la información y comunicaciones.</t>
        </r>
      </text>
    </comment>
    <comment ref="K21" authorId="1" shapeId="0">
      <text>
        <r>
          <rPr>
            <sz val="9"/>
            <color indexed="81"/>
            <rFont val="Tahoma"/>
            <family val="2"/>
          </rPr>
          <t>Este dato aparecerá, luego que en el
Modulo Admisión, el usuario sea  identificado con algún Pueblo Originario en la seccion "Pueblos Indígenas"</t>
        </r>
      </text>
    </comment>
    <comment ref="L21" authorId="1" shapeId="0">
      <text>
        <r>
          <rPr>
            <sz val="9"/>
            <color indexed="81"/>
            <rFont val="Tahoma"/>
            <family val="2"/>
          </rPr>
          <t>Este dato aparecerá, 
luego que en el Modulo Incripcion de la Admision, se le registre al usuario la Alerta Administrativa "Migrante"</t>
        </r>
      </text>
    </comment>
    <comment ref="A24" authorId="1" shapeId="0">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Consulta abreviada mediante telesalud - Entrega de resultado de exámenes</t>
        </r>
      </text>
    </comment>
    <comment ref="A25" authorId="1" shapeId="0">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Consulta abreviada mediante telesalud - Confección de recetas</t>
        </r>
      </text>
    </comment>
    <comment ref="A26" authorId="1" shapeId="0">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Consulta abreviada mediante telesalud - Renovación de licencias médicas</t>
        </r>
      </text>
    </comment>
    <comment ref="V29" authorId="1" shapeId="0">
      <text>
        <r>
          <rPr>
            <sz val="9"/>
            <color indexed="81"/>
            <rFont val="Tahoma"/>
            <family val="2"/>
          </rPr>
          <t xml:space="preserve">Se contabilizara usuarios que en Módulo Admisión - Inscripcion se identifique un </t>
        </r>
        <r>
          <rPr>
            <b/>
            <sz val="9"/>
            <color indexed="81"/>
            <rFont val="Tahoma"/>
            <family val="2"/>
          </rPr>
          <t>"Pueblo Originarío"</t>
        </r>
      </text>
    </comment>
    <comment ref="W29" authorId="1" shapeId="0">
      <text>
        <r>
          <rPr>
            <sz val="9"/>
            <color indexed="81"/>
            <rFont val="Tahoma"/>
            <family val="2"/>
          </rPr>
          <t xml:space="preserve">Este dato aparecerá, 
luego que en el Modulo Incripcion de la Admision, se le registre al usuario la Alerta Administrativa </t>
        </r>
        <r>
          <rPr>
            <b/>
            <sz val="9"/>
            <color indexed="81"/>
            <rFont val="Tahoma"/>
            <family val="2"/>
          </rPr>
          <t>"Migrante"</t>
        </r>
      </text>
    </comment>
    <comment ref="A31" authorId="1" shapeId="0">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Consulta médica por llamada telefónica o videollamada</t>
        </r>
      </text>
    </comment>
    <comment ref="X34" authorId="1"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Atencion Remota de especialidad_Alta de Consulta Ambulatoria 
</t>
        </r>
        <r>
          <rPr>
            <sz val="9"/>
            <color indexed="81"/>
            <rFont val="Tahoma"/>
            <family val="2"/>
          </rPr>
          <t xml:space="preserve">El Registro debe ser registrado por un profesional de Instrumento Médico con la Especialidad correspondiente segun el item (fila) de seccion. </t>
        </r>
      </text>
    </comment>
    <comment ref="AM34" authorId="1" shapeId="0">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Atención teleconsulta abreviada de especialidad (videollamada o contacto telefónico)_Entrega de resultados exámenes o procedimiento 
Y/O
- Atención teleconsulta abreviada de especialidad (videollamada o contacto telefónico)_Confección de Recetas o Lectura de exámenes 
</t>
        </r>
        <r>
          <rPr>
            <sz val="9"/>
            <color indexed="81"/>
            <rFont val="Tahoma"/>
            <family val="2"/>
          </rPr>
          <t xml:space="preserve">El Registro debe ser registrado por un profesional de Instrumento Médico con la Especialidad correspondiente segun el item (fila) de sección. </t>
        </r>
      </text>
    </comment>
    <comment ref="AN34" authorId="1"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Teleconsultoría médica de especialidad
El Registro debe ser ingresado por un profesional de Instrumento Médico segun la especialidad de este.</t>
        </r>
      </text>
    </comment>
    <comment ref="AO34" authorId="1" shapeId="0">
      <text>
        <r>
          <rPr>
            <sz val="9"/>
            <color indexed="81"/>
            <rFont val="Tahoma"/>
            <family val="2"/>
          </rPr>
          <t xml:space="preserve">Este dato aparecerá, luego que en el
Modulo Admisión, el usuario sea  identificado con algún Pueblo Originario en la seccion </t>
        </r>
        <r>
          <rPr>
            <b/>
            <sz val="9"/>
            <color indexed="81"/>
            <rFont val="Tahoma"/>
            <family val="2"/>
          </rPr>
          <t>"Pueblos Indígenas"</t>
        </r>
      </text>
    </comment>
    <comment ref="AP34" authorId="1" shapeId="0">
      <text>
        <r>
          <rPr>
            <sz val="9"/>
            <color indexed="81"/>
            <rFont val="Tahoma"/>
            <family val="2"/>
          </rPr>
          <t xml:space="preserve">Este dato aparecerá, 
luego que en el Modulo Incripcion de la Admision, se le registre al usuario la Alerta Administrativa </t>
        </r>
        <r>
          <rPr>
            <b/>
            <sz val="9"/>
            <color indexed="81"/>
            <rFont val="Tahoma"/>
            <family val="2"/>
          </rPr>
          <t>"Migrante"</t>
        </r>
      </text>
    </comment>
    <comment ref="AQ34" authorId="1" shapeId="0">
      <text>
        <r>
          <rPr>
            <sz val="8"/>
            <color theme="1"/>
            <rFont val="Verdana"/>
            <family val="2"/>
          </rPr>
          <t xml:space="preserve">Este dato aparecerá  luego de que la atención registrada en Módulo de Box/Pacientes citados, o en Atención/Registro Atención Individual, </t>
        </r>
        <r>
          <rPr>
            <b/>
            <sz val="8"/>
            <color theme="1"/>
            <rFont val="Verdana"/>
            <family val="2"/>
          </rPr>
          <t>Se Registre actividad segun especialidad por un profesional de instrumento Médico "sin especialidad".</t>
        </r>
        <r>
          <rPr>
            <sz val="11"/>
            <color theme="1"/>
            <rFont val="Calibri"/>
            <family val="2"/>
            <scheme val="minor"/>
          </rPr>
          <t xml:space="preserve">
</t>
        </r>
      </text>
    </comment>
    <comment ref="Z35" authorId="1" shapeId="0">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Teleconsulta nueva de especialidad
- El Registro debe ser ingresado por un profesional de Instrumento Médico segun la especialidad de este.
- Se contaran pacientes menores de 15 años</t>
        </r>
      </text>
    </comment>
    <comment ref="AE35" authorId="1"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Teleconsulta nueva de especialidad
- El Registro debe ser ingresado por un profesional de Instrumento Médico segun la especialidad de este.
- Se contaran pacientes de 15 y mas años</t>
        </r>
      </text>
    </comment>
    <comment ref="V36" authorId="1"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Atencion Remota de especialidad_No Contesta/Nueva  
</t>
        </r>
        <r>
          <rPr>
            <sz val="9"/>
            <color indexed="81"/>
            <rFont val="Tahoma"/>
            <family val="2"/>
          </rPr>
          <t>El Registro debe ser registrado por un profesional de Instrumento Médico con la Especialidad correspondiente segun el item (fila) de seccion</t>
        </r>
        <r>
          <rPr>
            <b/>
            <sz val="9"/>
            <color indexed="81"/>
            <rFont val="Tahoma"/>
            <family val="2"/>
          </rPr>
          <t>.</t>
        </r>
      </text>
    </comment>
    <comment ref="W36" authorId="1" shapeId="0">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Atencion Remota de especialidad_No Contesta/Controles
</t>
        </r>
        <r>
          <rPr>
            <sz val="9"/>
            <color indexed="81"/>
            <rFont val="Tahoma"/>
            <family val="2"/>
          </rPr>
          <t>El Registro debe ser registrado por un profesional de Instrumento Médico con la Especialidad correspondiente segun el item (fila) de seccion</t>
        </r>
        <r>
          <rPr>
            <b/>
            <sz val="9"/>
            <color indexed="81"/>
            <rFont val="Tahoma"/>
            <family val="2"/>
          </rPr>
          <t>.</t>
        </r>
      </text>
    </comment>
    <comment ref="AA36" authorId="1" shapeId="0">
      <text>
        <r>
          <rPr>
            <sz val="9"/>
            <color indexed="81"/>
            <rFont val="Tahoma"/>
            <family val="2"/>
          </rPr>
          <t xml:space="preserve">Se contabilizaran los registros realizados en los establecimientos definidos como tipo de Nodo:  Cesfam, cecof, ConsultorioGeneralUrbano, ConsultorioGeneralRural y PostaSaludRural </t>
        </r>
      </text>
    </comment>
    <comment ref="AB36" authorId="1" shapeId="0">
      <text>
        <r>
          <rPr>
            <sz val="9"/>
            <color indexed="81"/>
            <rFont val="Tahoma"/>
            <family val="2"/>
          </rPr>
          <t>Se contabilizaran los registros realizados en los establecimientos definidos como tipo de Nodo:  CentroDeDiagnostico y Tratamiento, Centro De Referencia De Salud.</t>
        </r>
      </text>
    </comment>
    <comment ref="AC36" authorId="1" shapeId="0">
      <text>
        <r>
          <rPr>
            <b/>
            <sz val="9"/>
            <color indexed="81"/>
            <rFont val="Tahoma"/>
            <family val="2"/>
          </rPr>
          <t xml:space="preserve">No disponible </t>
        </r>
      </text>
    </comment>
    <comment ref="AD36" authorId="1" shapeId="0">
      <text>
        <r>
          <rPr>
            <b/>
            <sz val="11"/>
            <color theme="1"/>
            <rFont val="Calibri"/>
            <family val="2"/>
            <scheme val="minor"/>
          </rPr>
          <t xml:space="preserve">No disponible </t>
        </r>
      </text>
    </comment>
    <comment ref="AF36" authorId="1" shapeId="0">
      <text>
        <r>
          <rPr>
            <sz val="9"/>
            <color indexed="81"/>
            <rFont val="Tahoma"/>
            <family val="2"/>
          </rPr>
          <t xml:space="preserve">Se contabilizaran los registros realizados en los establecimientos definidos como tipo de Nodo:  Cesfam, cecof, ConsultorioGeneralUrbano, ConsultorioGeneralRural y PostaSaludRural </t>
        </r>
      </text>
    </comment>
    <comment ref="AG36" authorId="1" shapeId="0">
      <text>
        <r>
          <rPr>
            <sz val="9"/>
            <color indexed="81"/>
            <rFont val="Tahoma"/>
            <family val="2"/>
          </rPr>
          <t>Se contabilizaran los registros realizados en los establecimientos definidos como tipo de Nodo:  CentroDeDiagnostico y Tratamiento, Centro De Referencia De Salud.</t>
        </r>
      </text>
    </comment>
    <comment ref="AH36" authorId="1" shapeId="0">
      <text>
        <r>
          <rPr>
            <b/>
            <sz val="9"/>
            <color indexed="81"/>
            <rFont val="Tahoma"/>
            <family val="2"/>
          </rPr>
          <t xml:space="preserve">No disponible </t>
        </r>
      </text>
    </comment>
    <comment ref="AI36" authorId="1" shapeId="0">
      <text>
        <r>
          <rPr>
            <b/>
            <sz val="9"/>
            <color indexed="81"/>
            <rFont val="Tahoma"/>
            <family val="2"/>
          </rPr>
          <t xml:space="preserve">No disponible </t>
        </r>
      </text>
    </comment>
    <comment ref="AJ36" authorId="1"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Teleconsulta nueva de especialidad
El Registro debe ser ingresado por un profesional de Instrumento Médico segun la especialidad de este.</t>
        </r>
      </text>
    </comment>
    <comment ref="AK36" authorId="1"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Teleconsulta control de especialidad
El Registro debe ser ingresado por un profesional de Instrumento Médico segun la especialidad de este.</t>
        </r>
      </text>
    </comment>
    <comment ref="AL36" authorId="1"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Teleconsulta contacto telefónico control de especialidad
El Registro debe ser ingresado por un profesional de Instrumento Médico segun la especialidad de este.</t>
        </r>
      </text>
    </comment>
    <comment ref="B37" authorId="1"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especialidad_Pediatria 
</t>
        </r>
        <r>
          <rPr>
            <sz val="9"/>
            <color indexed="81"/>
            <rFont val="Tahoma"/>
            <family val="2"/>
          </rPr>
          <t xml:space="preserve">El Registro debe ser ingresado por un profesional de Instrumento Médico con especialidad Pediatria
</t>
        </r>
      </text>
    </comment>
    <comment ref="B38" authorId="1"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especialidad_Medicina interna 
 </t>
        </r>
        <r>
          <rPr>
            <sz val="9"/>
            <color indexed="81"/>
            <rFont val="Tahoma"/>
            <family val="2"/>
          </rPr>
          <t xml:space="preserve">
El Registro debe ser ingresado por un profesional de Instrumento Médico con especialidad medicina interna</t>
        </r>
      </text>
    </comment>
    <comment ref="B39" authorId="1"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especialidad_Neonatología
</t>
        </r>
        <r>
          <rPr>
            <sz val="9"/>
            <color indexed="81"/>
            <rFont val="Tahoma"/>
            <family val="2"/>
          </rPr>
          <t>El Registro debe ser ingresado por un profesional de Instrumento Médico con especialidad neonatología</t>
        </r>
      </text>
    </comment>
    <comment ref="B40" authorId="1" shapeId="0">
      <text>
        <r>
          <rPr>
            <sz val="9"/>
            <color indexed="81"/>
            <rFont val="Tahoma"/>
            <family val="2"/>
          </rPr>
          <t>Este dato aparecerá  luego de que la atención registrada en Módulo de Box/Pacientes citados, o en Atención/Registro Atención Individual, se registre la actividad:
-</t>
        </r>
        <r>
          <rPr>
            <b/>
            <sz val="9"/>
            <color indexed="81"/>
            <rFont val="Tahoma"/>
            <family val="2"/>
          </rPr>
          <t xml:space="preserve"> Atención remota médica de especialidad_Broncopulmonar infantil </t>
        </r>
        <r>
          <rPr>
            <sz val="9"/>
            <color indexed="81"/>
            <rFont val="Tahoma"/>
            <family val="2"/>
          </rPr>
          <t xml:space="preserve">
El Registro debe ser ingresado por un profesional de Instrumento Médico con especialidad broncopulmonar
</t>
        </r>
      </text>
    </comment>
    <comment ref="B41" authorId="1" shapeId="0">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especialidad_Broncopulmonar adulto</t>
        </r>
        <r>
          <rPr>
            <sz val="9"/>
            <color indexed="81"/>
            <rFont val="Tahoma"/>
            <family val="2"/>
          </rPr>
          <t xml:space="preserve">
El Registro debe ser ingresado por un profesional de Instrumento Médico con especialidad broncopulmonar</t>
        </r>
      </text>
    </comment>
    <comment ref="B42" authorId="1" shapeId="0">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especialidad_Cardiología pediátrica</t>
        </r>
        <r>
          <rPr>
            <sz val="9"/>
            <color indexed="81"/>
            <rFont val="Tahoma"/>
            <family val="2"/>
          </rPr>
          <t xml:space="preserve">
El Registro debe ser ingresado por un profesional de Instrumento Médico con especialidad cardiología pediátrica
</t>
        </r>
      </text>
    </comment>
    <comment ref="B43" authorId="1" shapeId="0">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especialidad_Cardiología Adulto</t>
        </r>
        <r>
          <rPr>
            <sz val="9"/>
            <color indexed="81"/>
            <rFont val="Tahoma"/>
            <family val="2"/>
          </rPr>
          <t xml:space="preserve">
El Registro debe ser ingresado por un profesional de Instrumento Médico con especialidad cardiología adulto
</t>
        </r>
      </text>
    </comment>
    <comment ref="B44" authorId="1" shapeId="0">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especialidad_Endocrinología pediátrica</t>
        </r>
        <r>
          <rPr>
            <sz val="9"/>
            <color indexed="81"/>
            <rFont val="Tahoma"/>
            <family val="2"/>
          </rPr>
          <t xml:space="preserve">
El Registro debe ser ingresado por un profesional de Instrumento Médico con especialidad endocrinología pediátrica
</t>
        </r>
      </text>
    </comment>
    <comment ref="B45" authorId="1" shapeId="0">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especialidad_Endocrinología adulto</t>
        </r>
        <r>
          <rPr>
            <sz val="9"/>
            <color indexed="81"/>
            <rFont val="Tahoma"/>
            <family val="2"/>
          </rPr>
          <t xml:space="preserve">
El Registro debe ser ingresado por un profesional de Instrumento Médico con especialidad endocrinología adulto
</t>
        </r>
      </text>
    </comment>
    <comment ref="B46" authorId="1" shapeId="0">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especialidad_Gastroenterología pediátrica</t>
        </r>
        <r>
          <rPr>
            <sz val="9"/>
            <color indexed="81"/>
            <rFont val="Tahoma"/>
            <family val="2"/>
          </rPr>
          <t xml:space="preserve">
El Registro debe ser ingresado por un profesional de Instrumento Médico con especialidad gastroenterología pediátrica</t>
        </r>
      </text>
    </comment>
    <comment ref="B47" authorId="1" shapeId="0">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especialidad_Gastroenterología adulto</t>
        </r>
        <r>
          <rPr>
            <sz val="9"/>
            <color indexed="81"/>
            <rFont val="Tahoma"/>
            <family val="2"/>
          </rPr>
          <t xml:space="preserve">
El Registro debe ser ingresado por un profesional de Instrumento Médico con especialidad gastroenterología adulto
</t>
        </r>
      </text>
    </comment>
    <comment ref="B48" authorId="1" shapeId="0">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especialidad_Genética clínica</t>
        </r>
        <r>
          <rPr>
            <sz val="9"/>
            <color indexed="81"/>
            <rFont val="Tahoma"/>
            <family val="2"/>
          </rPr>
          <t xml:space="preserve">
El Registro debe ser ingresado por un profesional de Instrumento Médico con especialidad genética clínica
</t>
        </r>
      </text>
    </comment>
    <comment ref="B49" authorId="1" shapeId="0">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especialidad_Hemato-oncología infantil</t>
        </r>
        <r>
          <rPr>
            <sz val="9"/>
            <color indexed="81"/>
            <rFont val="Tahoma"/>
            <family val="2"/>
          </rPr>
          <t xml:space="preserve">
El Registro debe ser ingresado por un profesional de Instrumento Médico con especialidad Hemato-oncología pediátrica
</t>
        </r>
      </text>
    </comment>
    <comment ref="B50" authorId="1" shapeId="0">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especialidad_Hematología adulto</t>
        </r>
        <r>
          <rPr>
            <sz val="9"/>
            <color indexed="81"/>
            <rFont val="Tahoma"/>
            <family val="2"/>
          </rPr>
          <t xml:space="preserve">
El Registro debe ser ingresado por un profesional de Instrumento Médico con especialidad Hematología adulto
</t>
        </r>
      </text>
    </comment>
    <comment ref="B51" authorId="1" shapeId="0">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especialidad_Nefrología pediátrica</t>
        </r>
        <r>
          <rPr>
            <sz val="9"/>
            <color indexed="81"/>
            <rFont val="Tahoma"/>
            <family val="2"/>
          </rPr>
          <t xml:space="preserve">
El Registro debe ser ingresado por un profesional de Instrumento Médico con especialidad nefrología pediátrica
</t>
        </r>
      </text>
    </comment>
    <comment ref="B52" authorId="1" shapeId="0">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especialidad_Nefrología adulto</t>
        </r>
        <r>
          <rPr>
            <sz val="9"/>
            <color indexed="81"/>
            <rFont val="Tahoma"/>
            <family val="2"/>
          </rPr>
          <t xml:space="preserve">
El Registro debe ser ingresado por un profesional de Instrumento Médico con especialidad nefrología adulto
</t>
        </r>
      </text>
    </comment>
    <comment ref="B53" authorId="1" shapeId="0">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 xml:space="preserve">Atención remota médica de especialidad_Nutriólogo pediátrico
 </t>
        </r>
        <r>
          <rPr>
            <sz val="9"/>
            <color indexed="81"/>
            <rFont val="Tahoma"/>
            <family val="2"/>
          </rPr>
          <t xml:space="preserve">
El Registro debe ser ingresado por un profesional de Instrumento Médico con especialidad nutriólogo pediátrico
</t>
        </r>
      </text>
    </comment>
    <comment ref="B54" authorId="1" shapeId="0">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especialidad_Nutriólogo adulto</t>
        </r>
        <r>
          <rPr>
            <sz val="9"/>
            <color indexed="81"/>
            <rFont val="Tahoma"/>
            <family val="2"/>
          </rPr>
          <t xml:space="preserve">
El Registro debe ser ingresado por un profesional de Instrumento Médico con especialidad nutriólogo adulto</t>
        </r>
      </text>
    </comment>
    <comment ref="B55" authorId="1" shapeId="0">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especialidad_Reumatología pediátrica</t>
        </r>
        <r>
          <rPr>
            <sz val="9"/>
            <color indexed="81"/>
            <rFont val="Tahoma"/>
            <family val="2"/>
          </rPr>
          <t xml:space="preserve">
El Registro debe ser ingresado por un profesional de Instrumento Médico con especialidad reumatología pediátrica
</t>
        </r>
      </text>
    </comment>
    <comment ref="B56" authorId="1" shapeId="0">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especialidad_Reumatología adulto</t>
        </r>
        <r>
          <rPr>
            <sz val="9"/>
            <color indexed="81"/>
            <rFont val="Tahoma"/>
            <family val="2"/>
          </rPr>
          <t xml:space="preserve">
El Registro debe ser ingresado por un profesional de Instrumento Médico con especialidad reumatología adulto
</t>
        </r>
      </text>
    </comment>
    <comment ref="B57" authorId="1" shapeId="0">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especialidad_Dermatología</t>
        </r>
        <r>
          <rPr>
            <sz val="9"/>
            <color indexed="81"/>
            <rFont val="Tahoma"/>
            <family val="2"/>
          </rPr>
          <t xml:space="preserve">
El Registro debe ser ingresado por un profesional de Instrumento Médico con especialidad dermatología 
</t>
        </r>
      </text>
    </comment>
    <comment ref="B58" authorId="1" shapeId="0">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especialidad_Infectología pediátrica</t>
        </r>
        <r>
          <rPr>
            <sz val="9"/>
            <color indexed="81"/>
            <rFont val="Tahoma"/>
            <family val="2"/>
          </rPr>
          <t xml:space="preserve">
El Registro debe ser ingresado por un profesional de Instrumento Médico con especialidad infectología pediátrica
</t>
        </r>
      </text>
    </comment>
    <comment ref="B59" authorId="1" shapeId="0">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especialidad_Infectología adulto</t>
        </r>
        <r>
          <rPr>
            <sz val="9"/>
            <color indexed="81"/>
            <rFont val="Tahoma"/>
            <family val="2"/>
          </rPr>
          <t xml:space="preserve">
El Registro debe ser ingresado por un profesional de Instrumento Médico con especialidad infectología adulto
</t>
        </r>
      </text>
    </comment>
    <comment ref="B60" authorId="1"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especialidad_Inmunología
 </t>
        </r>
        <r>
          <rPr>
            <sz val="9"/>
            <color indexed="81"/>
            <rFont val="Tahoma"/>
            <family val="2"/>
          </rPr>
          <t xml:space="preserve">
El Registro debe ser ingresado por un profesional de Instrumento Médico con especialidad inmunología
</t>
        </r>
      </text>
    </comment>
    <comment ref="B61" authorId="1" shapeId="0">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especialidad_Geriatría</t>
        </r>
        <r>
          <rPr>
            <sz val="9"/>
            <color indexed="81"/>
            <rFont val="Tahoma"/>
            <family val="2"/>
          </rPr>
          <t xml:space="preserve">
El Registro debe ser ingresado por un profesional de Instrumento Médico con especialidad geriatría
</t>
        </r>
      </text>
    </comment>
    <comment ref="B62" authorId="1" shapeId="0">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especialidad_Fisiatría pediátrica</t>
        </r>
        <r>
          <rPr>
            <sz val="9"/>
            <color indexed="81"/>
            <rFont val="Tahoma"/>
            <family val="2"/>
          </rPr>
          <t xml:space="preserve">
El Registro debe ser ingresado por un profesional de Instrumento Médico con especialidad Medicina Física y Rehabilitación Pediátrica (Fisiatría Pediátrica)
</t>
        </r>
      </text>
    </comment>
    <comment ref="B63" authorId="1" shapeId="0">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especialidad_Fisiatría adulto</t>
        </r>
        <r>
          <rPr>
            <sz val="9"/>
            <color indexed="81"/>
            <rFont val="Tahoma"/>
            <family val="2"/>
          </rPr>
          <t xml:space="preserve">
El Registro debe ser ingresado por un profesional de Instrumento Médico con especialidad Medicina Física y Rehabilitación adulto (Fisiatría Adulto)
</t>
        </r>
      </text>
    </comment>
    <comment ref="B64" authorId="1"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especialidad_Neurología pediátrica
</t>
        </r>
        <r>
          <rPr>
            <sz val="9"/>
            <color indexed="81"/>
            <rFont val="Tahoma"/>
            <family val="2"/>
          </rPr>
          <t>El Registro debe ser ingresado por un profesional de Instrumento Médico con especialidad neurología pediátrica</t>
        </r>
        <r>
          <rPr>
            <b/>
            <sz val="9"/>
            <color indexed="81"/>
            <rFont val="Tahoma"/>
            <family val="2"/>
          </rPr>
          <t xml:space="preserve">
</t>
        </r>
      </text>
    </comment>
    <comment ref="B65" authorId="1" shapeId="0">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especialidad_Neurología adulto</t>
        </r>
        <r>
          <rPr>
            <sz val="9"/>
            <color indexed="81"/>
            <rFont val="Tahoma"/>
            <family val="2"/>
          </rPr>
          <t xml:space="preserve">
El Registro debe ser ingresado por un profesional de Instrumento Médico con especialidad neurología adulto
</t>
        </r>
      </text>
    </comment>
    <comment ref="B66" authorId="1"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especialidad_Oncología médica
</t>
        </r>
        <r>
          <rPr>
            <sz val="9"/>
            <color indexed="81"/>
            <rFont val="Tahoma"/>
            <family val="2"/>
          </rPr>
          <t>El Registro debe ser ingresado por un profesional de Instrumento Médico con especialidad oncología médica</t>
        </r>
      </text>
    </comment>
    <comment ref="B67" authorId="1"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especialidad_Psiquiatría pediátrica y de la dolescencia 
 </t>
        </r>
        <r>
          <rPr>
            <sz val="9"/>
            <color indexed="81"/>
            <rFont val="Tahoma"/>
            <family val="2"/>
          </rPr>
          <t xml:space="preserve">
El Registro debe ser ingresado por un profesional de Instrumento Médico con especialidad Psiquiatría pediátrica y de la dolescencia </t>
        </r>
        <r>
          <rPr>
            <b/>
            <sz val="9"/>
            <color indexed="81"/>
            <rFont val="Tahoma"/>
            <family val="2"/>
          </rPr>
          <t xml:space="preserve">
</t>
        </r>
      </text>
    </comment>
    <comment ref="B68" authorId="1" shapeId="0">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especialidad_Psiquiatría adulto</t>
        </r>
        <r>
          <rPr>
            <sz val="9"/>
            <color indexed="81"/>
            <rFont val="Tahoma"/>
            <family val="2"/>
          </rPr>
          <t xml:space="preserve">
El Registro debe ser ingresado por un profesional de Instrumento Médico con especialidad psiquiatría adulto</t>
        </r>
      </text>
    </comment>
    <comment ref="B69" authorId="1" shapeId="0">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especialidad_Cirugía pediátrica</t>
        </r>
        <r>
          <rPr>
            <sz val="9"/>
            <color indexed="81"/>
            <rFont val="Tahoma"/>
            <family val="2"/>
          </rPr>
          <t xml:space="preserve">
El Registro debe ser ingresado por un profesional de Instrumento Médico con especialidad cirugía pediátrica
</t>
        </r>
      </text>
    </comment>
    <comment ref="B70" authorId="1"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especialidad_Cirugía general adulto
</t>
        </r>
        <r>
          <rPr>
            <sz val="9"/>
            <color indexed="81"/>
            <rFont val="Tahoma"/>
            <family val="2"/>
          </rPr>
          <t xml:space="preserve"> 
El Registro debe ser ingresado por un profesional de Instrumento Médico con especialidad cirugía general adulto</t>
        </r>
        <r>
          <rPr>
            <b/>
            <sz val="9"/>
            <color indexed="81"/>
            <rFont val="Tahoma"/>
            <family val="2"/>
          </rPr>
          <t xml:space="preserve">
</t>
        </r>
      </text>
    </comment>
    <comment ref="B71" authorId="1"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especialidad_Cirugía digestiva (Alta)
</t>
        </r>
        <r>
          <rPr>
            <sz val="9"/>
            <color indexed="81"/>
            <rFont val="Tahoma"/>
            <family val="2"/>
          </rPr>
          <t>El Registro debe ser ingresado por un profesional de Instrumento Médico con especialidad cirugía digestiva (Alta)</t>
        </r>
        <r>
          <rPr>
            <b/>
            <sz val="9"/>
            <color indexed="81"/>
            <rFont val="Tahoma"/>
            <family val="2"/>
          </rPr>
          <t xml:space="preserve">
</t>
        </r>
      </text>
    </comment>
    <comment ref="B72" authorId="1"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especialidad_Cirugía de cabeza, cuello y maxilofacial
</t>
        </r>
        <r>
          <rPr>
            <sz val="9"/>
            <color indexed="81"/>
            <rFont val="Tahoma"/>
            <family val="2"/>
          </rPr>
          <t xml:space="preserve">El Registro debe ser ingresado por un profesional de Instrumento Médico con especialidad cirugía de cabeza, cuello y maxilo facial.
</t>
        </r>
      </text>
    </comment>
    <comment ref="B73" authorId="1"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especialidad_Cirugía plastica y reparadora pediátrica
</t>
        </r>
        <r>
          <rPr>
            <sz val="9"/>
            <color indexed="81"/>
            <rFont val="Tahoma"/>
            <family val="2"/>
          </rPr>
          <t>El Registro debe ser ingresado por un profesional de Instrumento Médico con especialidad cirugía plastica y reparadora pediátrica</t>
        </r>
        <r>
          <rPr>
            <b/>
            <sz val="9"/>
            <color indexed="81"/>
            <rFont val="Tahoma"/>
            <family val="2"/>
          </rPr>
          <t xml:space="preserve">
</t>
        </r>
      </text>
    </comment>
    <comment ref="B74" authorId="1"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especialidad_Cirugía plastica y reparadora adulto
</t>
        </r>
        <r>
          <rPr>
            <sz val="9"/>
            <color indexed="81"/>
            <rFont val="Tahoma"/>
            <family val="2"/>
          </rPr>
          <t>El Registro debe ser ingresado por un profesional de Instrumento Médico con especialidad cirugía plastica y reparadora adulto</t>
        </r>
      </text>
    </comment>
    <comment ref="B75" authorId="1" shapeId="0">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Atención remota médica de especialidad_Coloproctología (Cirugía digestiva baja)
</t>
        </r>
        <r>
          <rPr>
            <sz val="9"/>
            <color indexed="81"/>
            <rFont val="Tahoma"/>
            <family val="2"/>
          </rPr>
          <t>El Registro debe ser ingresado por un profesional de Instrumento Médico con especialidad coloproctología</t>
        </r>
      </text>
    </comment>
    <comment ref="B76" authorId="1"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especialidad_Cirugía tórax
</t>
        </r>
        <r>
          <rPr>
            <sz val="9"/>
            <color indexed="81"/>
            <rFont val="Tahoma"/>
            <family val="2"/>
          </rPr>
          <t>El Registro debe ser ingresado por un profesional de Instrumento Médico con especialidad cirugía tórax</t>
        </r>
      </text>
    </comment>
    <comment ref="B77" authorId="1"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especialidad_Cirugía vascular periférica
</t>
        </r>
        <r>
          <rPr>
            <sz val="9"/>
            <color indexed="81"/>
            <rFont val="Tahoma"/>
            <family val="2"/>
          </rPr>
          <t>El Registro debe ser ingresado por un profesional de Instrumento Médico con especialidad cirugía vascular periférica</t>
        </r>
      </text>
    </comment>
    <comment ref="B78" authorId="1"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especialidad_Neurocirugía
</t>
        </r>
        <r>
          <rPr>
            <sz val="9"/>
            <color indexed="81"/>
            <rFont val="Tahoma"/>
            <family val="2"/>
          </rPr>
          <t>El Registro debe ser ingresado por un profesional de Instrumento Médico con especialidad neurocirugía</t>
        </r>
      </text>
    </comment>
    <comment ref="B79" authorId="1"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especialidad_Cirugía cardiovascular
</t>
        </r>
        <r>
          <rPr>
            <sz val="9"/>
            <color indexed="81"/>
            <rFont val="Tahoma"/>
            <family val="2"/>
          </rPr>
          <t>El Registro debe ser ingresado por un profesional de Instrumento Médico con especialidad cirugía cardiovascular</t>
        </r>
      </text>
    </comment>
    <comment ref="B80" authorId="1"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especialidad_Anestesiología
</t>
        </r>
        <r>
          <rPr>
            <sz val="9"/>
            <color indexed="81"/>
            <rFont val="Tahoma"/>
            <family val="2"/>
          </rPr>
          <t>El Registro debe ser ingresado por un profesional de Instrumento Médico con especialidad anestesiología</t>
        </r>
      </text>
    </comment>
    <comment ref="B81" authorId="1"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especialidad_Obstetricia
</t>
        </r>
        <r>
          <rPr>
            <sz val="9"/>
            <color indexed="81"/>
            <rFont val="Tahoma"/>
            <family val="2"/>
          </rPr>
          <t>El Registro debe ser ingresado por un profesional de Instrumento Médico con especialidad obstetricia</t>
        </r>
      </text>
    </comment>
    <comment ref="B82" authorId="1"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especialidad_Ginecología pediátrica y de la adolescencia 
</t>
        </r>
        <r>
          <rPr>
            <sz val="9"/>
            <color indexed="81"/>
            <rFont val="Tahoma"/>
            <family val="2"/>
          </rPr>
          <t>El Registro debe ser ingresado por un profesional de Instrumento Médico con especialidad ginecología pediátrica y de la adolescencia</t>
        </r>
      </text>
    </comment>
    <comment ref="B83" authorId="1"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especialidad_Ginecología adulto
</t>
        </r>
        <r>
          <rPr>
            <sz val="9"/>
            <color indexed="81"/>
            <rFont val="Tahoma"/>
            <family val="2"/>
          </rPr>
          <t xml:space="preserve">El Registro debe ser ingresado por un profesional de Instrumento Médico con especialidad ginecología adulto </t>
        </r>
      </text>
    </comment>
    <comment ref="B84" authorId="1"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especialidad_Oftalmología
</t>
        </r>
        <r>
          <rPr>
            <sz val="9"/>
            <color indexed="81"/>
            <rFont val="Tahoma"/>
            <family val="2"/>
          </rPr>
          <t xml:space="preserve"> 
El Registro debe ser ingresado por un profesional de Instrumento Médico con especialidad oftalmología</t>
        </r>
      </text>
    </comment>
    <comment ref="B85" authorId="1"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especialidad_Otorrinolaringología
</t>
        </r>
        <r>
          <rPr>
            <sz val="9"/>
            <color indexed="81"/>
            <rFont val="Tahoma"/>
            <family val="2"/>
          </rPr>
          <t xml:space="preserve"> 
El Registro debe ser ingresado por un profesional de Instrumento Médico con especialidad otorrinolaringología</t>
        </r>
      </text>
    </comment>
    <comment ref="B86" authorId="1"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especialidad_Traumatología y ortopedia pediátrica
</t>
        </r>
        <r>
          <rPr>
            <sz val="9"/>
            <color indexed="81"/>
            <rFont val="Tahoma"/>
            <family val="2"/>
          </rPr>
          <t>El Registro debe ser ingresado por un profesional de Instrumento Médico con especialidad traumatología y ortopedia pediátrica</t>
        </r>
      </text>
    </comment>
    <comment ref="B87" authorId="1"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especialidad_Traumatología y ortopedia adulto
</t>
        </r>
        <r>
          <rPr>
            <sz val="9"/>
            <color indexed="81"/>
            <rFont val="Tahoma"/>
            <family val="2"/>
          </rPr>
          <t>El Registro debe ser ingresado por un profesional de Instrumento Médico con especialidad traumatología y ortopedia adulto</t>
        </r>
      </text>
    </comment>
    <comment ref="B88" authorId="1"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especialidad_Urología pediátrica
</t>
        </r>
        <r>
          <rPr>
            <sz val="9"/>
            <color indexed="81"/>
            <rFont val="Tahoma"/>
            <family val="2"/>
          </rPr>
          <t>El Registro debe ser ingresado por un profesional de Instrumento Médico con especialidad urología pediátrica</t>
        </r>
      </text>
    </comment>
    <comment ref="B89" authorId="1"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especialidad_Urología adulto
</t>
        </r>
        <r>
          <rPr>
            <sz val="9"/>
            <color indexed="81"/>
            <rFont val="Tahoma"/>
            <family val="2"/>
          </rPr>
          <t>El Registro debe ser ingresado por un profesional de Instrumento Médico con especialidad urología adulto</t>
        </r>
      </text>
    </comment>
    <comment ref="B90" authorId="1"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especialidad_Medicina familiar del niño
</t>
        </r>
        <r>
          <rPr>
            <sz val="9"/>
            <color indexed="81"/>
            <rFont val="Tahoma"/>
            <family val="2"/>
          </rPr>
          <t>El Registro debe ser ingresado por un profesional de Instrumento Médico con especialidad medicina familiar del niño</t>
        </r>
      </text>
    </comment>
    <comment ref="B91" authorId="1"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especialidad_Medicina familiar 
</t>
        </r>
        <r>
          <rPr>
            <sz val="9"/>
            <color indexed="81"/>
            <rFont val="Tahoma"/>
            <family val="2"/>
          </rPr>
          <t>El Registro debe ser ingresado por un profesional de Instrumento Médico con especialidad medicina familiar</t>
        </r>
      </text>
    </comment>
    <comment ref="B92" authorId="1"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especialidad_Medicina familiar adulto
</t>
        </r>
        <r>
          <rPr>
            <sz val="9"/>
            <color indexed="81"/>
            <rFont val="Tahoma"/>
            <family val="2"/>
          </rPr>
          <t>El Registro debe ser ingresado por un profesional de Instrumento Médico con especialidad medicina familiar adulto</t>
        </r>
      </text>
    </comment>
    <comment ref="B93" authorId="1"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especialidad_Diabetología
</t>
        </r>
        <r>
          <rPr>
            <sz val="9"/>
            <color indexed="81"/>
            <rFont val="Tahoma"/>
            <family val="2"/>
          </rPr>
          <t xml:space="preserve"> 
El Registro debe ser ingresado por un profesional de Instrumento Médico con especialidad diabetología</t>
        </r>
      </text>
    </comment>
    <comment ref="B94" authorId="1"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especialidad_Medicina nuclear (excluye informes)
</t>
        </r>
        <r>
          <rPr>
            <sz val="9"/>
            <color indexed="81"/>
            <rFont val="Tahoma"/>
            <family val="2"/>
          </rPr>
          <t xml:space="preserve"> 
El Registro debe ser ingresado por un profesional de Instrumento Médico con especialidad medicina nuclear</t>
        </r>
      </text>
    </comment>
    <comment ref="B95" authorId="1"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especialidad_Imagenología
</t>
        </r>
        <r>
          <rPr>
            <sz val="9"/>
            <color indexed="81"/>
            <rFont val="Tahoma"/>
            <family val="2"/>
          </rPr>
          <t>El Registro debe ser ingresado por un profesional de Instrumento Médico con especialidad imagenología</t>
        </r>
      </text>
    </comment>
    <comment ref="B96" authorId="1"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especialidad_Radioterapia oncológica
</t>
        </r>
        <r>
          <rPr>
            <sz val="9"/>
            <color indexed="81"/>
            <rFont val="Tahoma"/>
            <family val="2"/>
          </rPr>
          <t>El Registro debe ser ingresado por un profesional de Instrumento Médico con especialidad radioterapia oncológica</t>
        </r>
      </text>
    </comment>
    <comment ref="AP99" authorId="1" shapeId="0">
      <text>
        <r>
          <rPr>
            <sz val="9"/>
            <color indexed="81"/>
            <rFont val="Tahoma"/>
            <family val="2"/>
          </rPr>
          <t xml:space="preserve">Se contabilizará usuarios que tengan en Modulo Admision - Inscripcion; en campo Prevision: </t>
        </r>
        <r>
          <rPr>
            <b/>
            <sz val="9"/>
            <color indexed="81"/>
            <rFont val="Tahoma"/>
            <family val="2"/>
          </rPr>
          <t xml:space="preserve">FONASA 
</t>
        </r>
      </text>
    </comment>
    <comment ref="AQ99" authorId="1" shapeId="0">
      <text>
        <r>
          <rPr>
            <sz val="9"/>
            <color indexed="81"/>
            <rFont val="Tahoma"/>
            <family val="2"/>
          </rPr>
          <t>Este dato aparecerá  luego de que la atención registrada en Módulo de Box/Pacientes citados, o en Atención/Registro Atención Individual, se registre alguna de las actividades de control según corresponda al estamento:</t>
        </r>
        <r>
          <rPr>
            <b/>
            <sz val="9"/>
            <color indexed="81"/>
            <rFont val="Tahoma"/>
            <family val="2"/>
          </rPr>
          <t xml:space="preserve">
- Control de Enfermería - Atención Remota
- Control ARO - Atención Remota
- Control Ginecología y Otros - Atención Remota
- Control Infertilidad - Atención Remota
- Control Nutricionista - Atención Remota
- Control Psicologico  (Excluye SM) - Atención Remota
- Control Fonoaudiológico - Atención Remota
- Control Tecnólogo Médico - Atención Remota
- Control Asistente Social - Atención Remota</t>
        </r>
      </text>
    </comment>
    <comment ref="AR99" authorId="1" shapeId="0">
      <text>
        <r>
          <rPr>
            <sz val="9"/>
            <color indexed="81"/>
            <rFont val="Tahoma"/>
            <family val="2"/>
          </rPr>
          <t xml:space="preserve">Se contabilizara usuarios que en Módulo Admisión - Inscripcion se identifique un </t>
        </r>
        <r>
          <rPr>
            <b/>
            <sz val="9"/>
            <color indexed="81"/>
            <rFont val="Tahoma"/>
            <family val="2"/>
          </rPr>
          <t>"Pueblo Originarío"</t>
        </r>
      </text>
    </comment>
    <comment ref="AS99" authorId="1" shapeId="0">
      <text>
        <r>
          <rPr>
            <sz val="9"/>
            <color indexed="81"/>
            <rFont val="Tahoma"/>
            <family val="2"/>
          </rPr>
          <t>Se contabilizara a los pacientes que tengan en  Antecedentes del usuario APS / Pestaña "Identificacion"  Item  Alertas Adm.</t>
        </r>
        <r>
          <rPr>
            <b/>
            <sz val="9"/>
            <color indexed="81"/>
            <rFont val="Tahoma"/>
            <family val="2"/>
          </rPr>
          <t xml:space="preserve">  "MIGRANTE"</t>
        </r>
      </text>
    </comment>
    <comment ref="AT99" authorId="1" shapeId="0">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Atención Remota consulta abreviada PNM_Entrega de resultados exámenes o procedimiento 
</t>
        </r>
        <r>
          <rPr>
            <sz val="9"/>
            <color indexed="81"/>
            <rFont val="Tahoma"/>
            <family val="2"/>
          </rPr>
          <t>Y/O</t>
        </r>
        <r>
          <rPr>
            <b/>
            <sz val="9"/>
            <color indexed="81"/>
            <rFont val="Tahoma"/>
            <family val="2"/>
          </rPr>
          <t xml:space="preserve">
- Atención Remota consulta abreviada PNM_Confeccion de Recetas o Lectura de exámenes 
</t>
        </r>
        <r>
          <rPr>
            <sz val="9"/>
            <color indexed="81"/>
            <rFont val="Tahoma"/>
            <family val="2"/>
          </rPr>
          <t xml:space="preserve">El Registro debe ser ingresado por un profesional de Instrumento diferente a Médico segun el item (fila) de sección. </t>
        </r>
      </text>
    </comment>
    <comment ref="AU99" authorId="1" shapeId="0">
      <text>
        <r>
          <rPr>
            <sz val="9"/>
            <color indexed="81"/>
            <rFont val="Tahoma"/>
            <family val="2"/>
          </rPr>
          <t>Registre una de las actividades por Estamento y ademas la actividad</t>
        </r>
        <r>
          <rPr>
            <b/>
            <sz val="9"/>
            <color indexed="81"/>
            <rFont val="Tahoma"/>
            <family val="2"/>
          </rPr>
          <t xml:space="preserve"> "Consultoría Resuelta Vía Remota"</t>
        </r>
      </text>
    </comment>
    <comment ref="AN101" authorId="1" shapeId="0">
      <text>
        <r>
          <rPr>
            <sz val="9"/>
            <color indexed="81"/>
            <rFont val="Tahoma"/>
            <family val="2"/>
          </rPr>
          <t xml:space="preserve">Este dato aparecerá  luego de que la atención registrada en Módulo de Box/Pacientes citados, o en Atención/Registro Atención Individual, se registre alguna de las siguientes actividades según corresponda al estamento:
- </t>
        </r>
        <r>
          <rPr>
            <b/>
            <sz val="9"/>
            <color indexed="81"/>
            <rFont val="Tahoma"/>
            <family val="2"/>
          </rPr>
          <t>Atención Remota - Contacto telefónico control de Enfermería
- Atención Remota - Contacto telefónico control ARO
- Atención Remota - Contacto telefónico control Ginecología y Otros
- Atención Remota - Contacto telefónico control infertilidad
- Atención Remota - Contacto telefónico control Nutricionista 
- Atención Remota - Contacto telefónico control Psicológico (Excluye SM)
- Atención Remota - Contacto telefónico control Fonoaudiólogia
- Atención Remota - Contacto telefónico control Tecnólogo Médico
- Atención Remota - Contacto telefónico control Asistente Social</t>
        </r>
      </text>
    </comment>
    <comment ref="AO101" authorId="1" shapeId="0">
      <text>
        <r>
          <rPr>
            <sz val="9"/>
            <color indexed="81"/>
            <rFont val="Tahoma"/>
            <family val="2"/>
          </rPr>
          <t xml:space="preserve">Este dato aparecerá  luego de que la atención registrada en Módulo de Box/Pacientes citados, o en Atención/Registro Atención Individual, se registre alguna de las siguientes actividades según corresponda al estamento:
- </t>
        </r>
        <r>
          <rPr>
            <b/>
            <sz val="9"/>
            <color indexed="81"/>
            <rFont val="Tahoma"/>
            <family val="2"/>
          </rPr>
          <t>Consulta de Enfermería - Atención Remota
- Consulta ARO - Atención Remota
- Consulta Ginecología y Otros - Atención Remota
- Consulta Infertilidad - Atención Remota
- Consulta Nutricionista - Atención Remota
- Consulta Psicología  (Excluye SM) - Atención Remota
- Consulta de Fonoaudiología - Atención Remota
- Consulta Tecnólogo Médico - Atención Remota
- Consulta Asistente Social - Atención Remota
- Control de Enfermería - Atención Remota
- Control ARO - Atención Remota
- Control Ginecología y Otros - Atención Remota
- Control Infertilidad - Atención Remota
- Control Nutricionista - Atención Remota
- Control Psicologico  (Excluye SM) - Atención Remota
- Control Fonoaudiológico - Atención Remota
- Control Tecnólogo Médico - Atención Remota
- Control Asistente Social - Atención Remota</t>
        </r>
      </text>
    </comment>
    <comment ref="A102" authorId="1"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Consulta de Enfermería - Atención Remota
</t>
        </r>
        <r>
          <rPr>
            <sz val="9"/>
            <color indexed="81"/>
            <rFont val="Tahoma"/>
            <family val="2"/>
          </rPr>
          <t>o</t>
        </r>
        <r>
          <rPr>
            <b/>
            <sz val="9"/>
            <color indexed="81"/>
            <rFont val="Tahoma"/>
            <family val="2"/>
          </rPr>
          <t xml:space="preserve">
- Control de Enfermería - Atención Remota
o
- Atención Remota - Contacto telefónico control de Enfermería </t>
        </r>
      </text>
    </comment>
    <comment ref="B103" authorId="1"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Consulta ARO - Atención Remota
o
- Control ARO - Atención Remota
o
- Atención Remota - Contacto telefónico control ARO</t>
        </r>
      </text>
    </comment>
    <comment ref="B104" authorId="1"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Consulta Ginecología y Otros - Atención Remota
</t>
        </r>
        <r>
          <rPr>
            <sz val="9"/>
            <color indexed="81"/>
            <rFont val="Tahoma"/>
            <family val="2"/>
          </rPr>
          <t>o</t>
        </r>
        <r>
          <rPr>
            <b/>
            <sz val="9"/>
            <color indexed="81"/>
            <rFont val="Tahoma"/>
            <family val="2"/>
          </rPr>
          <t xml:space="preserve">
- Control Ginecología y Otros - Atención Remota
o
- Atención Remota - Contacto telefónico control Ginecología y Otros</t>
        </r>
      </text>
    </comment>
    <comment ref="B105" authorId="1"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Consulta Infertilidad - Atención Remota
</t>
        </r>
        <r>
          <rPr>
            <sz val="9"/>
            <color indexed="81"/>
            <rFont val="Tahoma"/>
            <family val="2"/>
          </rPr>
          <t>o</t>
        </r>
        <r>
          <rPr>
            <b/>
            <sz val="9"/>
            <color indexed="81"/>
            <rFont val="Tahoma"/>
            <family val="2"/>
          </rPr>
          <t xml:space="preserve">
- Control Infertilidad Atención Remota
o
- Atención Remota - Contacto telefónico control infertilidad</t>
        </r>
      </text>
    </comment>
    <comment ref="A106" authorId="1"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Consulta Nutricionista - Atención Remota
</t>
        </r>
        <r>
          <rPr>
            <sz val="9"/>
            <color indexed="81"/>
            <rFont val="Tahoma"/>
            <family val="2"/>
          </rPr>
          <t>o</t>
        </r>
        <r>
          <rPr>
            <b/>
            <sz val="9"/>
            <color indexed="81"/>
            <rFont val="Tahoma"/>
            <family val="2"/>
          </rPr>
          <t xml:space="preserve">
- Control Nutricionista - Atención Remota
o
- Atención Remota - Contacto telefónico control Nutricionista </t>
        </r>
      </text>
    </comment>
    <comment ref="A107" authorId="1"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Consulta Psicología  (Excluye SM) - Atención Remota
</t>
        </r>
        <r>
          <rPr>
            <sz val="9"/>
            <color indexed="81"/>
            <rFont val="Tahoma"/>
            <family val="2"/>
          </rPr>
          <t>o</t>
        </r>
        <r>
          <rPr>
            <b/>
            <sz val="9"/>
            <color indexed="81"/>
            <rFont val="Tahoma"/>
            <family val="2"/>
          </rPr>
          <t xml:space="preserve">
- Control Psicologico  (Excluye SM) - Atención Remota
o
- Atención Remota - Contacto telefónico control Psicológico (Excluye SM)</t>
        </r>
      </text>
    </comment>
    <comment ref="A108" authorId="1"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Consulta de Fonoaudiología - Atención Remota
</t>
        </r>
        <r>
          <rPr>
            <sz val="9"/>
            <color indexed="81"/>
            <rFont val="Tahoma"/>
            <family val="2"/>
          </rPr>
          <t>o</t>
        </r>
        <r>
          <rPr>
            <b/>
            <sz val="9"/>
            <color indexed="81"/>
            <rFont val="Tahoma"/>
            <family val="2"/>
          </rPr>
          <t xml:space="preserve">
- Control Fonoaudiológico - Atención Remota
o
- Atención Remota - Contacto telefónico control Fonoaudiólogia</t>
        </r>
      </text>
    </comment>
    <comment ref="A109" authorId="1"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Consulta Tecnólogo Médico - Atención Remota
o
- Control Tecnólogo Médico - Atención Remota
o
- Atención Remota - Contacto telefónico control Tecnólogo Médico</t>
        </r>
      </text>
    </comment>
    <comment ref="A110" authorId="1"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Consulta Asistente Social - Atención Remota
o
- Control Asistente Social - Atención Remota
o
- Atención Remota - Contacto telefónico control Asistente Social</t>
        </r>
      </text>
    </comment>
    <comment ref="Q114" authorId="1" shapeId="0">
      <text>
        <r>
          <rPr>
            <sz val="9"/>
            <color indexed="81"/>
            <rFont val="Tahoma"/>
            <family val="2"/>
          </rPr>
          <t xml:space="preserve">Se contabiliza usuarios cuyo registro en Anamnesis - Ciclo Vital Femenino se identifique:  </t>
        </r>
        <r>
          <rPr>
            <b/>
            <sz val="9"/>
            <color indexed="81"/>
            <rFont val="Tahoma"/>
            <family val="2"/>
          </rPr>
          <t xml:space="preserve"> 
- Embarazada
 </t>
        </r>
        <r>
          <rPr>
            <sz val="9"/>
            <color indexed="81"/>
            <rFont val="Tahoma"/>
            <family val="2"/>
          </rPr>
          <t xml:space="preserve">o </t>
        </r>
        <r>
          <rPr>
            <b/>
            <sz val="9"/>
            <color indexed="81"/>
            <rFont val="Tahoma"/>
            <family val="2"/>
          </rPr>
          <t xml:space="preserve">
-Embarazada Primigesta
</t>
        </r>
      </text>
    </comment>
    <comment ref="R114" authorId="1" shapeId="0">
      <text>
        <r>
          <rPr>
            <b/>
            <sz val="9"/>
            <color indexed="81"/>
            <rFont val="Tahoma"/>
            <family val="2"/>
          </rPr>
          <t xml:space="preserve">Se contabiliza usuarios que al momento del registo tengan 60 años 11 meses 29 dias de edad </t>
        </r>
      </text>
    </comment>
    <comment ref="S114" authorId="1" shapeId="0">
      <text>
        <r>
          <rPr>
            <b/>
            <sz val="9"/>
            <color indexed="81"/>
            <rFont val="Tahoma"/>
            <family val="2"/>
          </rPr>
          <t xml:space="preserve">
</t>
        </r>
        <r>
          <rPr>
            <sz val="9"/>
            <color indexed="81"/>
            <rFont val="Tahoma"/>
            <family val="2"/>
          </rPr>
          <t>Contabilizará usuarios con alguna Discapacidad registrada desde el Módulo Admisión/Inscripcion</t>
        </r>
        <r>
          <rPr>
            <b/>
            <sz val="9"/>
            <color indexed="81"/>
            <rFont val="Tahoma"/>
            <family val="2"/>
          </rPr>
          <t xml:space="preserve"> 
Tipos de discapacidad:
- Fisica 
- Visual 
- Visceral 
- Intelectual
- Auditiva
- Psíquica  
</t>
        </r>
      </text>
    </comment>
    <comment ref="T114" authorId="0" shapeId="0">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U114" authorId="0" shapeId="0">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V114" authorId="1" shapeId="0">
      <text>
        <r>
          <rPr>
            <sz val="9"/>
            <color indexed="81"/>
            <rFont val="Tahoma"/>
            <family val="2"/>
          </rPr>
          <t>Se contabilizara usuarios que en Módulo Admisión - Inscripcion se identifique un</t>
        </r>
        <r>
          <rPr>
            <b/>
            <sz val="9"/>
            <color indexed="81"/>
            <rFont val="Tahoma"/>
            <family val="2"/>
          </rPr>
          <t xml:space="preserve"> "Pueblo Originarío"</t>
        </r>
      </text>
    </comment>
    <comment ref="W114" authorId="1" shapeId="0">
      <text>
        <r>
          <rPr>
            <sz val="9"/>
            <color indexed="81"/>
            <rFont val="Tahoma"/>
            <family val="2"/>
          </rPr>
          <t>Se contabilizara a los pacientes que tengan en  Antecedentes del usuario APS / Pestaña "Identificacion"  Item  Alertas Adm.</t>
        </r>
        <r>
          <rPr>
            <b/>
            <sz val="9"/>
            <color indexed="81"/>
            <rFont val="Tahoma"/>
            <family val="2"/>
          </rPr>
          <t xml:space="preserve">  "MIGRANTE"</t>
        </r>
      </text>
    </comment>
    <comment ref="A116" authorId="1" shapeId="0">
      <text>
        <r>
          <rPr>
            <sz val="9"/>
            <color indexed="81"/>
            <rFont val="Tahoma"/>
            <family val="2"/>
          </rPr>
          <t>Este dato aparecerá  luego de que la atención registrada en Módulo de Box/Pacientes citados, o en Atención/Registro Atención Individual, se registre por estamento Odontologo/a la actividad:</t>
        </r>
        <r>
          <rPr>
            <b/>
            <sz val="9"/>
            <color indexed="81"/>
            <rFont val="Tahoma"/>
            <family val="2"/>
          </rPr>
          <t xml:space="preserve">
- Atención Odontológica_Seguimiento Clinico Remoto de Pacientes </t>
        </r>
      </text>
    </comment>
    <comment ref="A117" authorId="1" shapeId="0">
      <text>
        <r>
          <rPr>
            <sz val="9"/>
            <color indexed="81"/>
            <rFont val="Tahoma"/>
            <family val="2"/>
          </rPr>
          <t>Este dato aparecerá  luego de que la atención registrada en Módulo de Box/Pacientes citados, o en Atención/Registro Atención Individual, se registre por estamento Odontologo/a la actividad:</t>
        </r>
        <r>
          <rPr>
            <b/>
            <sz val="9"/>
            <color indexed="81"/>
            <rFont val="Tahoma"/>
            <family val="2"/>
          </rPr>
          <t xml:space="preserve">
- Atención Odontológica_Educación/Promocion Remota en S.Bucal </t>
        </r>
      </text>
    </comment>
    <comment ref="A118" authorId="1" shapeId="0">
      <text>
        <r>
          <rPr>
            <sz val="9"/>
            <color indexed="81"/>
            <rFont val="Tahoma"/>
            <family val="2"/>
          </rPr>
          <t>Este dato aparecerá  luego de que la atención registrada en Módulo de Box/Pacientes citados, o en Atención/Registro Atención Individual, se registre por estamento Odontologo/a la actividad:</t>
        </r>
        <r>
          <rPr>
            <b/>
            <sz val="9"/>
            <color indexed="81"/>
            <rFont val="Tahoma"/>
            <family val="2"/>
          </rPr>
          <t xml:space="preserve">
- Atención Odontológica_Pauta CERO Remota 
</t>
        </r>
        <r>
          <rPr>
            <sz val="9"/>
            <color indexed="81"/>
            <rFont val="Tahoma"/>
            <family val="2"/>
          </rPr>
          <t>Y</t>
        </r>
        <r>
          <rPr>
            <b/>
            <sz val="9"/>
            <color indexed="81"/>
            <rFont val="Tahoma"/>
            <family val="2"/>
          </rPr>
          <t xml:space="preserve">
En la misma atencion, debe ser aplicado el Formulario clinico: 
"Población en Control con Enfoque de Riesgo Odontológico (Cero) 
 Obteniendo su respctivo resultado en campo ""Resultado Evaluacion de Riesgo"</t>
        </r>
      </text>
    </comment>
    <comment ref="M121" authorId="1"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de especialidad odontológica _No Contesta
</t>
        </r>
        <r>
          <rPr>
            <sz val="9"/>
            <color indexed="81"/>
            <rFont val="Tahoma"/>
            <family val="2"/>
          </rPr>
          <t>El registro debe ser ingresado por un profesional de Instrumento Odontólogo</t>
        </r>
      </text>
    </comment>
    <comment ref="N121" authorId="1" shapeId="0">
      <text>
        <r>
          <rPr>
            <sz val="9"/>
            <color indexed="81"/>
            <rFont val="Tahoma"/>
            <family val="2"/>
          </rPr>
          <t xml:space="preserve">Se contabiliza usuarios cuyo registro en Anamnesis - Ciclo Vital Femenino se identifique:   </t>
        </r>
        <r>
          <rPr>
            <b/>
            <sz val="9"/>
            <color indexed="81"/>
            <rFont val="Tahoma"/>
            <family val="2"/>
          </rPr>
          <t xml:space="preserve">
- Embarazada
</t>
        </r>
        <r>
          <rPr>
            <sz val="9"/>
            <color indexed="81"/>
            <rFont val="Tahoma"/>
            <family val="2"/>
          </rPr>
          <t xml:space="preserve"> o </t>
        </r>
        <r>
          <rPr>
            <b/>
            <sz val="9"/>
            <color indexed="81"/>
            <rFont val="Tahoma"/>
            <family val="2"/>
          </rPr>
          <t xml:space="preserve">
-Embarazada Primigesta</t>
        </r>
      </text>
    </comment>
    <comment ref="O121" authorId="1" shapeId="0">
      <text>
        <r>
          <rPr>
            <sz val="9"/>
            <color indexed="81"/>
            <rFont val="Tahoma"/>
            <family val="2"/>
          </rPr>
          <t>Se contabilizará usuarios que tengan en Modulo Admision - Inscripcion; en campo Prevision:</t>
        </r>
        <r>
          <rPr>
            <b/>
            <sz val="9"/>
            <color indexed="81"/>
            <rFont val="Tahoma"/>
            <family val="2"/>
          </rPr>
          <t xml:space="preserve"> FONASA 
</t>
        </r>
      </text>
    </comment>
    <comment ref="P121" authorId="1" shapeId="0">
      <text>
        <r>
          <rPr>
            <sz val="9"/>
            <color indexed="81"/>
            <rFont val="Tahoma"/>
            <family val="2"/>
          </rPr>
          <t xml:space="preserve">
Contabilizará usuarios con alguna Discapacidad registrada desde el Módulo Admisión/Inscripcion </t>
        </r>
        <r>
          <rPr>
            <b/>
            <sz val="9"/>
            <color indexed="81"/>
            <rFont val="Tahoma"/>
            <family val="2"/>
          </rPr>
          <t xml:space="preserve">
Tipos de discapacidad:
- Fisica 
- Visual 
- Visceral 
- Intelectual
- Auditiva
- Psíquica  
</t>
        </r>
      </text>
    </comment>
    <comment ref="Q121" authorId="0" shapeId="0">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R121" authorId="0" shapeId="0">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S121" authorId="1" shapeId="0">
      <text>
        <r>
          <rPr>
            <sz val="9"/>
            <color indexed="81"/>
            <rFont val="Tahoma"/>
            <family val="2"/>
          </rPr>
          <t>Se contabilizara usuarios que en Módulo Admisión - Inscripcion se identifique un</t>
        </r>
        <r>
          <rPr>
            <b/>
            <sz val="9"/>
            <color indexed="81"/>
            <rFont val="Tahoma"/>
            <family val="2"/>
          </rPr>
          <t xml:space="preserve"> "Pueblo Originarío"</t>
        </r>
      </text>
    </comment>
    <comment ref="T121" authorId="1" shapeId="0">
      <text>
        <r>
          <rPr>
            <sz val="9"/>
            <color indexed="81"/>
            <rFont val="Tahoma"/>
            <family val="2"/>
          </rPr>
          <t xml:space="preserve">Se contabilizara a los pacientes que tengan en  Antecedentes del usuario APS / Pestaña "Identificacion"  Item  Alertas Adm. </t>
        </r>
        <r>
          <rPr>
            <b/>
            <sz val="9"/>
            <color indexed="81"/>
            <rFont val="Tahoma"/>
            <family val="2"/>
          </rPr>
          <t xml:space="preserve"> "MIGRANTE"</t>
        </r>
      </text>
    </comment>
    <comment ref="A123" authorId="1" shapeId="0">
      <text>
        <r>
          <rPr>
            <sz val="9"/>
            <color indexed="81"/>
            <rFont val="Tahoma"/>
            <family val="2"/>
          </rPr>
          <t xml:space="preserve">Este dato aparecerá  luego de que la atención registrada en Módulo de Box/Pacientes citados, o en Atención/Registro Atención Individual, se registre por estamento Odontologo/a la actividad: </t>
        </r>
        <r>
          <rPr>
            <b/>
            <sz val="9"/>
            <color indexed="81"/>
            <rFont val="Tahoma"/>
            <family val="2"/>
          </rPr>
          <t xml:space="preserve">
- Consulta nueva de especialidad odontológica (teleconsulta) Establecimientos Hospitalarios</t>
        </r>
      </text>
    </comment>
    <comment ref="A124" authorId="1" shapeId="0">
      <text>
        <r>
          <rPr>
            <sz val="9"/>
            <color indexed="81"/>
            <rFont val="Tahoma"/>
            <family val="2"/>
          </rPr>
          <t xml:space="preserve">Este dato aparecerá  luego de que la atención registrada en Módulo de Box/Pacientes citados, o en Atención/Registro Atención Individual, se registre por estamento Odontologo/a la actividad: </t>
        </r>
        <r>
          <rPr>
            <b/>
            <sz val="9"/>
            <color indexed="81"/>
            <rFont val="Tahoma"/>
            <family val="2"/>
          </rPr>
          <t xml:space="preserve">
- Control de especialidad odontológica (teleconsulta) Establecimientos Hospitalarios</t>
        </r>
      </text>
    </comment>
    <comment ref="V128" authorId="0" shapeId="0">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W128" authorId="0" shapeId="0">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X128" authorId="1" shapeId="0">
      <text>
        <r>
          <rPr>
            <sz val="9"/>
            <color indexed="81"/>
            <rFont val="Tahoma"/>
            <family val="2"/>
          </rPr>
          <t xml:space="preserve">Se contabilizara usuarios que en Módulo Admisión - Inscripcion se identifique un </t>
        </r>
        <r>
          <rPr>
            <b/>
            <sz val="9"/>
            <color indexed="81"/>
            <rFont val="Tahoma"/>
            <family val="2"/>
          </rPr>
          <t>"Pueblo Originarío"</t>
        </r>
      </text>
    </comment>
    <comment ref="Y128" authorId="1" shapeId="0">
      <text>
        <r>
          <rPr>
            <sz val="9"/>
            <color indexed="81"/>
            <rFont val="Tahoma"/>
            <family val="2"/>
          </rPr>
          <t>Se contabilizara a los pacientes que tengan en  Antecedentes del usuario APS / Pestaña "Identificacion"  Item  Alertas Adm.</t>
        </r>
        <r>
          <rPr>
            <b/>
            <sz val="9"/>
            <color indexed="81"/>
            <rFont val="Tahoma"/>
            <family val="2"/>
          </rPr>
          <t xml:space="preserve">  "MIGRANTE"</t>
        </r>
      </text>
    </comment>
    <comment ref="Z128" authorId="1" shapeId="0">
      <text>
        <r>
          <rPr>
            <sz val="9"/>
            <color indexed="81"/>
            <rFont val="Tahoma"/>
            <family val="2"/>
          </rPr>
          <t xml:space="preserve">Este dato aparecerá luego que en la atención registrada en Módulo Box/Pacientes citados ó Modulo Atención/Registro Atención Individual se registre la actividad: </t>
        </r>
        <r>
          <rPr>
            <b/>
            <sz val="9"/>
            <color indexed="81"/>
            <rFont val="Tahoma"/>
            <family val="2"/>
          </rPr>
          <t xml:space="preserve">
- Accion de Salud Mental_Llamadas Telefonicas  
</t>
        </r>
        <r>
          <rPr>
            <sz val="9"/>
            <color indexed="81"/>
            <rFont val="Tahoma"/>
            <family val="2"/>
          </rPr>
          <t>o</t>
        </r>
        <r>
          <rPr>
            <b/>
            <sz val="9"/>
            <color indexed="81"/>
            <rFont val="Tahoma"/>
            <family val="2"/>
          </rPr>
          <t xml:space="preserve">
- Accion de Salud Mental_Video Llamadas 
</t>
        </r>
        <r>
          <rPr>
            <sz val="9"/>
            <color indexed="81"/>
            <rFont val="Tahoma"/>
            <family val="2"/>
          </rPr>
          <t>o</t>
        </r>
        <r>
          <rPr>
            <b/>
            <sz val="9"/>
            <color indexed="81"/>
            <rFont val="Tahoma"/>
            <family val="2"/>
          </rPr>
          <t xml:space="preserve">
- Accion de Salud Mental_Mensajería de Texto 
</t>
        </r>
        <r>
          <rPr>
            <sz val="9"/>
            <color indexed="81"/>
            <rFont val="Tahoma"/>
            <family val="2"/>
          </rPr>
          <t xml:space="preserve">Y </t>
        </r>
        <r>
          <rPr>
            <b/>
            <sz val="9"/>
            <color indexed="81"/>
            <rFont val="Tahoma"/>
            <family val="2"/>
          </rPr>
          <t xml:space="preserve">
En campo Diagnostico, ingrese uno de los siguientes: 
F01 DEMENCIA VASCULAR
F01.0 DEMENCIA VASCULAR DE COMIENZO AGUDO
F01.1 DEMENCIA VASCULAR POR INFARTOS MULTIPLES
F01.2 DEMENCIA VASCULAR SUBCORTICAL
F01.3 DEMENCIA VASCULAR MIXTA, CORTICAL Y SUBCORTICAL
F01.8 OTRAS DEMENCIAS VASCULARES
F03 DEMENCIA, NO ESPECIFICADA</t>
        </r>
      </text>
    </comment>
    <comment ref="B130" authorId="1" shapeId="0">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Acción de Salud Mental_Llamadas Telefonicas  
o
- Acción de Salud Mental_Llamadas Telefonicas - Espacios amigables
</t>
        </r>
        <r>
          <rPr>
            <sz val="9"/>
            <color indexed="81"/>
            <rFont val="Tahoma"/>
            <family val="2"/>
          </rPr>
          <t xml:space="preserve">y  el paciente debe pertenecer al </t>
        </r>
        <r>
          <rPr>
            <b/>
            <sz val="9"/>
            <color indexed="81"/>
            <rFont val="Tahoma"/>
            <family val="2"/>
          </rPr>
          <t xml:space="preserve">Programa de Salud Mental </t>
        </r>
        <r>
          <rPr>
            <sz val="9"/>
            <color indexed="81"/>
            <rFont val="Tahoma"/>
            <family val="2"/>
          </rPr>
          <t xml:space="preserve"> y cumplir con el  registro del Formulario Clínico </t>
        </r>
        <r>
          <rPr>
            <b/>
            <sz val="9"/>
            <color indexed="81"/>
            <rFont val="Tahoma"/>
            <family val="2"/>
          </rPr>
          <t>Control de Salud Mental</t>
        </r>
        <r>
          <rPr>
            <sz val="9"/>
            <color indexed="81"/>
            <rFont val="Tahoma"/>
            <family val="2"/>
          </rPr>
          <t xml:space="preserve">; considerando la </t>
        </r>
        <r>
          <rPr>
            <b/>
            <sz val="9"/>
            <color indexed="81"/>
            <rFont val="Tahoma"/>
            <family val="2"/>
          </rPr>
          <t xml:space="preserve">fecha de proximo control </t>
        </r>
        <r>
          <rPr>
            <sz val="9"/>
            <color indexed="81"/>
            <rFont val="Tahoma"/>
            <family val="2"/>
          </rPr>
          <t xml:space="preserve">no supere el plazo de inasistencia de 45 dias. </t>
        </r>
      </text>
    </comment>
    <comment ref="AA130" authorId="1" shapeId="0">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Acción de Salud Mental_Llamadas Telefonicas - Espacios amigables</t>
        </r>
      </text>
    </comment>
    <comment ref="B131" authorId="1" shapeId="0">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Acción de Salud Mental_Video Llamadas
o
- Acción de Salud Mental_Video Llamadas - Espacios amigables</t>
        </r>
        <r>
          <rPr>
            <sz val="9"/>
            <color indexed="81"/>
            <rFont val="Tahoma"/>
            <family val="2"/>
          </rPr>
          <t xml:space="preserve">
y  el paciente debe pertenecer al </t>
        </r>
        <r>
          <rPr>
            <b/>
            <sz val="9"/>
            <color indexed="81"/>
            <rFont val="Tahoma"/>
            <family val="2"/>
          </rPr>
          <t>Programa de Salud Mental</t>
        </r>
        <r>
          <rPr>
            <sz val="9"/>
            <color indexed="81"/>
            <rFont val="Tahoma"/>
            <family val="2"/>
          </rPr>
          <t xml:space="preserve">  y cumplir con el  registro del Formulario Clínico </t>
        </r>
        <r>
          <rPr>
            <b/>
            <sz val="9"/>
            <color indexed="81"/>
            <rFont val="Tahoma"/>
            <family val="2"/>
          </rPr>
          <t>Control de Salud Mental</t>
        </r>
        <r>
          <rPr>
            <sz val="9"/>
            <color indexed="81"/>
            <rFont val="Tahoma"/>
            <family val="2"/>
          </rPr>
          <t xml:space="preserve">; considerando la </t>
        </r>
        <r>
          <rPr>
            <b/>
            <sz val="9"/>
            <color indexed="81"/>
            <rFont val="Tahoma"/>
            <family val="2"/>
          </rPr>
          <t xml:space="preserve">fecha de proximo control </t>
        </r>
        <r>
          <rPr>
            <sz val="9"/>
            <color indexed="81"/>
            <rFont val="Tahoma"/>
            <family val="2"/>
          </rPr>
          <t xml:space="preserve">no supere el plazo de inasistencia de 45 dias. </t>
        </r>
      </text>
    </comment>
    <comment ref="AA131" authorId="1" shapeId="0">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Acción de Salud Mental_Video Llamadas - Espacios amigables</t>
        </r>
      </text>
    </comment>
    <comment ref="B132" authorId="1" shapeId="0">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-Acción de Salud Mental_Mensajería de Texto 
o
-Acción de Salud Mental_Mensajería de Texto - Espacios amigables
</t>
        </r>
        <r>
          <rPr>
            <sz val="9"/>
            <color indexed="81"/>
            <rFont val="Tahoma"/>
            <family val="2"/>
          </rPr>
          <t xml:space="preserve">
y  el paciente debe pertenecer al </t>
        </r>
        <r>
          <rPr>
            <b/>
            <sz val="9"/>
            <color indexed="81"/>
            <rFont val="Tahoma"/>
            <family val="2"/>
          </rPr>
          <t xml:space="preserve">Programa de Salud Mental </t>
        </r>
        <r>
          <rPr>
            <sz val="9"/>
            <color indexed="81"/>
            <rFont val="Tahoma"/>
            <family val="2"/>
          </rPr>
          <t xml:space="preserve"> y cumplir con el  registro del Formulario Clínico </t>
        </r>
        <r>
          <rPr>
            <b/>
            <sz val="9"/>
            <color indexed="81"/>
            <rFont val="Tahoma"/>
            <family val="2"/>
          </rPr>
          <t>Control de Salud Mental</t>
        </r>
        <r>
          <rPr>
            <sz val="9"/>
            <color indexed="81"/>
            <rFont val="Tahoma"/>
            <family val="2"/>
          </rPr>
          <t xml:space="preserve">; considerando la </t>
        </r>
        <r>
          <rPr>
            <b/>
            <sz val="9"/>
            <color indexed="81"/>
            <rFont val="Tahoma"/>
            <family val="2"/>
          </rPr>
          <t>fecha de proximo control</t>
        </r>
        <r>
          <rPr>
            <sz val="9"/>
            <color indexed="81"/>
            <rFont val="Tahoma"/>
            <family val="2"/>
          </rPr>
          <t xml:space="preserve"> no supere el plazo de inasistencia de 45 dias. </t>
        </r>
      </text>
    </comment>
    <comment ref="AA132" authorId="1" shapeId="0">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-Acción de Salud Mental_Mensajería de Texto - Espacios amigables</t>
        </r>
      </text>
    </comment>
    <comment ref="AN134" authorId="0" shapeId="0">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AO134" authorId="1" shapeId="0">
      <text>
        <r>
          <rPr>
            <sz val="9"/>
            <color indexed="81"/>
            <rFont val="Tahoma"/>
            <family val="2"/>
          </rPr>
          <t>Se contabilizara usuarios que en Módulo Admisión - Inscripcion se identifique un</t>
        </r>
        <r>
          <rPr>
            <b/>
            <sz val="9"/>
            <color indexed="81"/>
            <rFont val="Tahoma"/>
            <family val="2"/>
          </rPr>
          <t xml:space="preserve"> "Pueblo Originarío"</t>
        </r>
      </text>
    </comment>
    <comment ref="AP134" authorId="1" shapeId="0">
      <text>
        <r>
          <rPr>
            <sz val="9"/>
            <color indexed="81"/>
            <rFont val="Tahoma"/>
            <family val="2"/>
          </rPr>
          <t xml:space="preserve">Se contabilizara a los pacientes que tengan en  Antecedentes del usuario APS / Pestaña "Identificacion"  Item  Alertas Adm. </t>
        </r>
        <r>
          <rPr>
            <b/>
            <sz val="9"/>
            <color indexed="81"/>
            <rFont val="Tahoma"/>
            <family val="2"/>
          </rPr>
          <t xml:space="preserve"> "MIGRANTE"</t>
        </r>
      </text>
    </comment>
    <comment ref="AQ134" authorId="1" shapeId="0">
      <text>
        <r>
          <rPr>
            <sz val="9"/>
            <color indexed="81"/>
            <rFont val="Tahoma"/>
            <family val="2"/>
          </rPr>
          <t xml:space="preserve">Este dato aparecerá luego que en la atención registrada en Módulo Box/Pacientes citados ó Modulo Atención/Registro Atención Individual. </t>
        </r>
        <r>
          <rPr>
            <b/>
            <sz val="9"/>
            <color indexed="81"/>
            <rFont val="Tahoma"/>
            <family val="2"/>
          </rPr>
          <t xml:space="preserve">
</t>
        </r>
        <r>
          <rPr>
            <sz val="9"/>
            <color indexed="81"/>
            <rFont val="Tahoma"/>
            <family val="2"/>
          </rPr>
          <t xml:space="preserve">Segun estamento registre la actividad: </t>
        </r>
        <r>
          <rPr>
            <b/>
            <sz val="9"/>
            <color indexed="81"/>
            <rFont val="Tahoma"/>
            <family val="2"/>
          </rPr>
          <t xml:space="preserve">
- Control de Salud Mental Remoto_Llamadas Telefonicas 
o
- Control de Salud Mental Remoto_Video Llamadas 
</t>
        </r>
        <r>
          <rPr>
            <sz val="9"/>
            <color indexed="81"/>
            <rFont val="Tahoma"/>
            <family val="2"/>
          </rPr>
          <t xml:space="preserve">Y 
En campo Diagnostico, ingrese uno de los siguientes: </t>
        </r>
        <r>
          <rPr>
            <b/>
            <sz val="9"/>
            <color indexed="81"/>
            <rFont val="Tahoma"/>
            <family val="2"/>
          </rPr>
          <t xml:space="preserve">
F01 DEMENCIA VASCULAR
F01.0 DEMENCIA VASCULAR DE COMIENZO AGUDO
F01.1 DEMENCIA VASCULAR POR INFARTOS MULTIPLES
F01.2 DEMENCIA VASCULAR SUBCORTICAL
F01.3 DEMENCIA VASCULAR MIXTA, CORTICAL Y SUBCORTICAL
F01.8 OTRAS DEMENCIAS VASCULARES
F03 DEMENCIA, NO ESPECIFICADA</t>
        </r>
      </text>
    </comment>
    <comment ref="A137" authorId="1" shapeId="0">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Control de Salud Mental Remoto_Llamadas Telefonicas
o
- Control de Salud Mental Remoto_Llamadas Telefonicas - Espacios amigables
</t>
        </r>
        <r>
          <rPr>
            <b/>
            <u/>
            <sz val="9"/>
            <color indexed="81"/>
            <rFont val="Tahoma"/>
            <family val="2"/>
          </rPr>
          <t>Registro se desglosa según estamento/profesional</t>
        </r>
        <r>
          <rPr>
            <b/>
            <sz val="9"/>
            <color indexed="81"/>
            <rFont val="Tahoma"/>
            <family val="2"/>
          </rPr>
          <t xml:space="preserve">
</t>
        </r>
        <r>
          <rPr>
            <sz val="9"/>
            <color indexed="81"/>
            <rFont val="Tahoma"/>
            <family val="2"/>
          </rPr>
          <t xml:space="preserve">
y  el paciente debe pertenecer al </t>
        </r>
        <r>
          <rPr>
            <b/>
            <sz val="9"/>
            <color indexed="81"/>
            <rFont val="Tahoma"/>
            <family val="2"/>
          </rPr>
          <t xml:space="preserve">Programa de Salud Mental </t>
        </r>
        <r>
          <rPr>
            <sz val="9"/>
            <color indexed="81"/>
            <rFont val="Tahoma"/>
            <family val="2"/>
          </rPr>
          <t xml:space="preserve"> y cumplir con el  registro del Formulario Clínico </t>
        </r>
        <r>
          <rPr>
            <b/>
            <sz val="9"/>
            <color indexed="81"/>
            <rFont val="Tahoma"/>
            <family val="2"/>
          </rPr>
          <t>Control de Salud Mental</t>
        </r>
        <r>
          <rPr>
            <sz val="9"/>
            <color indexed="81"/>
            <rFont val="Tahoma"/>
            <family val="2"/>
          </rPr>
          <t xml:space="preserve">; considerando la </t>
        </r>
        <r>
          <rPr>
            <b/>
            <sz val="9"/>
            <color indexed="81"/>
            <rFont val="Tahoma"/>
            <family val="2"/>
          </rPr>
          <t>fecha de proximo control</t>
        </r>
        <r>
          <rPr>
            <sz val="9"/>
            <color indexed="81"/>
            <rFont val="Tahoma"/>
            <family val="2"/>
          </rPr>
          <t xml:space="preserve"> no supere el plazo de inasistencia de 45 dias. </t>
        </r>
        <r>
          <rPr>
            <b/>
            <sz val="9"/>
            <color indexed="81"/>
            <rFont val="Tahoma"/>
            <family val="2"/>
          </rPr>
          <t xml:space="preserve">
</t>
        </r>
      </text>
    </comment>
    <comment ref="B137" authorId="1" shapeId="0">
      <text>
        <r>
          <rPr>
            <sz val="9"/>
            <color indexed="81"/>
            <rFont val="Tahoma"/>
            <family val="2"/>
          </rPr>
          <t>Registre estamento:</t>
        </r>
        <r>
          <rPr>
            <b/>
            <sz val="9"/>
            <color indexed="81"/>
            <rFont val="Tahoma"/>
            <family val="2"/>
          </rPr>
          <t xml:space="preserve"> Médico/a</t>
        </r>
      </text>
    </comment>
    <comment ref="AR137" authorId="1" shapeId="0">
      <text>
        <r>
          <rPr>
            <sz val="9"/>
            <color indexed="81"/>
            <rFont val="Tahoma"/>
            <family val="2"/>
          </rPr>
          <t xml:space="preserve">Este dato aparecerá  luego de que la atención registrada en Módulo de Box/Pacientes citados, o en Atención/Registro Atención Individual, se registre por instrumento médico/a  la actividad: </t>
        </r>
        <r>
          <rPr>
            <b/>
            <sz val="9"/>
            <color indexed="81"/>
            <rFont val="Tahoma"/>
            <family val="2"/>
          </rPr>
          <t xml:space="preserve">
- Control de Salud Mental Remoto_Llamadas Telefonicas - Espacios amigables
</t>
        </r>
      </text>
    </comment>
    <comment ref="B138" authorId="1" shapeId="0">
      <text>
        <r>
          <rPr>
            <sz val="9"/>
            <color indexed="81"/>
            <rFont val="Tahoma"/>
            <family val="2"/>
          </rPr>
          <t>Registre estamento:</t>
        </r>
        <r>
          <rPr>
            <b/>
            <sz val="9"/>
            <color indexed="81"/>
            <rFont val="Tahoma"/>
            <family val="2"/>
          </rPr>
          <t xml:space="preserve"> Psicólogo/a</t>
        </r>
      </text>
    </comment>
    <comment ref="AR138" authorId="1" shapeId="0">
      <text>
        <r>
          <rPr>
            <sz val="9"/>
            <color indexed="81"/>
            <rFont val="Tahoma"/>
            <family val="2"/>
          </rPr>
          <t xml:space="preserve">Este dato aparecerá  luego de que la atención registrada en Módulo de Box/Pacientes citados, o en Atención/Registro Atención Individual, se registre por instrumento Psicólogo/a la actividad: </t>
        </r>
        <r>
          <rPr>
            <b/>
            <sz val="9"/>
            <color indexed="81"/>
            <rFont val="Tahoma"/>
            <family val="2"/>
          </rPr>
          <t xml:space="preserve">
- Control de Salud Mental Remoto_Llamadas Telefonicas - Espacios amigables
</t>
        </r>
      </text>
    </comment>
    <comment ref="B139" authorId="1" shapeId="0">
      <text>
        <r>
          <rPr>
            <sz val="9"/>
            <color indexed="81"/>
            <rFont val="Tahoma"/>
            <family val="2"/>
          </rPr>
          <t xml:space="preserve">Registre estamento: </t>
        </r>
        <r>
          <rPr>
            <b/>
            <sz val="9"/>
            <color indexed="81"/>
            <rFont val="Tahoma"/>
            <family val="2"/>
          </rPr>
          <t>Enfermera/o</t>
        </r>
      </text>
    </comment>
    <comment ref="AR139" authorId="1" shapeId="0">
      <text>
        <r>
          <rPr>
            <sz val="9"/>
            <color indexed="81"/>
            <rFont val="Tahoma"/>
            <family val="2"/>
          </rPr>
          <t xml:space="preserve">Este dato aparecerá  luego de que la atención registrada en Módulo de Box/Pacientes citados, o en Atención/Registro Atención Individual, se registre por instrumento Enfermera/o la actividad: </t>
        </r>
        <r>
          <rPr>
            <b/>
            <sz val="9"/>
            <color indexed="81"/>
            <rFont val="Tahoma"/>
            <family val="2"/>
          </rPr>
          <t xml:space="preserve">
- Control de Salud Mental Remoto_Llamadas Telefonicas - Espacios amigables
</t>
        </r>
      </text>
    </comment>
    <comment ref="B140" authorId="1" shapeId="0">
      <text>
        <r>
          <rPr>
            <sz val="9"/>
            <color indexed="81"/>
            <rFont val="Tahoma"/>
            <family val="2"/>
          </rPr>
          <t xml:space="preserve">Registre estamento: </t>
        </r>
        <r>
          <rPr>
            <b/>
            <sz val="9"/>
            <color indexed="81"/>
            <rFont val="Tahoma"/>
            <family val="2"/>
          </rPr>
          <t>Matrona/on</t>
        </r>
      </text>
    </comment>
    <comment ref="AR140" authorId="1" shapeId="0">
      <text>
        <r>
          <rPr>
            <sz val="9"/>
            <color indexed="81"/>
            <rFont val="Tahoma"/>
            <family val="2"/>
          </rPr>
          <t xml:space="preserve">Este dato aparecerá  luego de que la atención registrada en Módulo de Box/Pacientes citados, o en Atención/Registro Atención Individual, se registre por instrumento Matrona/on la actividad: </t>
        </r>
        <r>
          <rPr>
            <b/>
            <sz val="9"/>
            <color indexed="81"/>
            <rFont val="Tahoma"/>
            <family val="2"/>
          </rPr>
          <t xml:space="preserve">
- Control de Salud Mental Remoto_Llamadas Telefonicas - Espacios amigables
</t>
        </r>
      </text>
    </comment>
    <comment ref="B141" authorId="1" shapeId="0">
      <text>
        <r>
          <rPr>
            <sz val="9"/>
            <color indexed="81"/>
            <rFont val="Tahoma"/>
            <family val="2"/>
          </rPr>
          <t>Registre estamento:</t>
        </r>
        <r>
          <rPr>
            <b/>
            <sz val="9"/>
            <color indexed="81"/>
            <rFont val="Tahoma"/>
            <family val="2"/>
          </rPr>
          <t xml:space="preserve"> Asistente Social
</t>
        </r>
      </text>
    </comment>
    <comment ref="AR141" authorId="1" shapeId="0">
      <text>
        <r>
          <rPr>
            <sz val="9"/>
            <color indexed="81"/>
            <rFont val="Tahoma"/>
            <family val="2"/>
          </rPr>
          <t>Este dato aparecerá  luego de que la atención registrada en Módulo de Box/Pacientes citados, o en Atención/Registro Atención Individual, se registre por instrumento Asistente Social la actividad:</t>
        </r>
        <r>
          <rPr>
            <b/>
            <sz val="9"/>
            <color indexed="81"/>
            <rFont val="Tahoma"/>
            <family val="2"/>
          </rPr>
          <t xml:space="preserve">
- Control de Salud Mental Remoto_Llamadas Telefonicas - Espacios amigables
</t>
        </r>
      </text>
    </comment>
    <comment ref="B142" authorId="1" shapeId="0">
      <text>
        <r>
          <rPr>
            <b/>
            <sz val="9"/>
            <color indexed="81"/>
            <rFont val="Tahoma"/>
            <family val="2"/>
          </rPr>
          <t>Registre cualquier otro estamento/profesional no considerado en la seccion.-</t>
        </r>
      </text>
    </comment>
    <comment ref="AR142" authorId="1" shapeId="0">
      <text>
        <r>
          <rPr>
            <sz val="9"/>
            <color indexed="81"/>
            <rFont val="Tahoma"/>
            <family val="2"/>
          </rPr>
          <t xml:space="preserve">Este dato aparecerá  luego de que la atención registrada en Módulo de Box/Pacientes citados, o en Atención/Registro Atención Individual, se registre por cualquier otro estamento/profesional no considerado en la seccion la actividad: </t>
        </r>
        <r>
          <rPr>
            <b/>
            <sz val="9"/>
            <color indexed="81"/>
            <rFont val="Tahoma"/>
            <family val="2"/>
          </rPr>
          <t xml:space="preserve">
- Control de Salud Mental Remoto_Llamadas Telefonicas - Espacios amigables
</t>
        </r>
      </text>
    </comment>
    <comment ref="B143" authorId="1" shapeId="0">
      <text>
        <r>
          <rPr>
            <sz val="9"/>
            <color indexed="81"/>
            <rFont val="Tahoma"/>
            <family val="2"/>
          </rPr>
          <t>Registre estamento:</t>
        </r>
        <r>
          <rPr>
            <b/>
            <sz val="9"/>
            <color indexed="81"/>
            <rFont val="Tahoma"/>
            <family val="2"/>
          </rPr>
          <t xml:space="preserve"> Terapeuta Ocupacional</t>
        </r>
      </text>
    </comment>
    <comment ref="AR143" authorId="1" shapeId="0">
      <text>
        <r>
          <rPr>
            <sz val="9"/>
            <color indexed="81"/>
            <rFont val="Tahoma"/>
            <family val="2"/>
          </rPr>
          <t xml:space="preserve">Este dato aparecerá  luego de que la atención registrada en Módulo de Box/Pacientes citados, o en Atención/Registro Atención Individual, se registre por instrumentoTerapeuta Ocupaciona la actividad: </t>
        </r>
        <r>
          <rPr>
            <b/>
            <sz val="9"/>
            <color indexed="81"/>
            <rFont val="Tahoma"/>
            <family val="2"/>
          </rPr>
          <t xml:space="preserve">
- Control de Salud Mental Remoto_Llamadas Telefonicas - Espacios amigables
</t>
        </r>
      </text>
    </comment>
    <comment ref="B144" authorId="1" shapeId="0">
      <text>
        <r>
          <rPr>
            <sz val="9"/>
            <color indexed="81"/>
            <rFont val="Tahoma"/>
            <family val="2"/>
          </rPr>
          <t xml:space="preserve">Registre estamento: </t>
        </r>
        <r>
          <rPr>
            <b/>
            <sz val="9"/>
            <color indexed="81"/>
            <rFont val="Tahoma"/>
            <family val="2"/>
          </rPr>
          <t>Técnico Paramédico</t>
        </r>
      </text>
    </comment>
    <comment ref="AR144" authorId="1" shapeId="0">
      <text>
        <r>
          <rPr>
            <sz val="9"/>
            <color indexed="81"/>
            <rFont val="Tahoma"/>
            <family val="2"/>
          </rPr>
          <t xml:space="preserve">Este dato aparecerá  luego de que la atención registrada en Módulo de Box/Pacientes citados, o en Atención/Registro Atención Individual, se registre por instrumento Técnico Paramédico la actividad: </t>
        </r>
        <r>
          <rPr>
            <b/>
            <sz val="9"/>
            <color indexed="81"/>
            <rFont val="Tahoma"/>
            <family val="2"/>
          </rPr>
          <t xml:space="preserve">
- Control de Salud Mental Remoto_Llamadas Telefonicas - Espacios amigables
</t>
        </r>
      </text>
    </comment>
    <comment ref="B145" authorId="1" shapeId="0">
      <text>
        <r>
          <rPr>
            <sz val="9"/>
            <color indexed="81"/>
            <rFont val="Tahoma"/>
            <family val="2"/>
          </rPr>
          <t xml:space="preserve">Registre estamento: </t>
        </r>
        <r>
          <rPr>
            <b/>
            <sz val="9"/>
            <color indexed="81"/>
            <rFont val="Tahoma"/>
            <family val="2"/>
          </rPr>
          <t>Gestor Comunitario</t>
        </r>
      </text>
    </comment>
    <comment ref="AR145" authorId="1" shapeId="0">
      <text>
        <r>
          <rPr>
            <sz val="9"/>
            <color indexed="81"/>
            <rFont val="Tahoma"/>
            <family val="2"/>
          </rPr>
          <t xml:space="preserve">Este dato aparecerá  luego de que la atención registrada en Módulo de Box/Pacientes citados, o en Atención/Registro Atención Individual, se registre por instrumento Gestor Comunitario la actividad: </t>
        </r>
        <r>
          <rPr>
            <b/>
            <sz val="9"/>
            <color indexed="81"/>
            <rFont val="Tahoma"/>
            <family val="2"/>
          </rPr>
          <t xml:space="preserve">
- Control de Salud Mental Remoto_Llamadas Telefonicas - Espacios amigables
</t>
        </r>
      </text>
    </comment>
    <comment ref="B146" authorId="1" shapeId="0">
      <text>
        <r>
          <rPr>
            <sz val="9"/>
            <color indexed="81"/>
            <rFont val="Tahoma"/>
            <family val="2"/>
          </rPr>
          <t>Registre estamento:</t>
        </r>
        <r>
          <rPr>
            <b/>
            <sz val="9"/>
            <color indexed="81"/>
            <rFont val="Tahoma"/>
            <family val="2"/>
          </rPr>
          <t xml:space="preserve">
Técnico Rehabilitación Alcohol y Drogas</t>
        </r>
      </text>
    </comment>
    <comment ref="AR146" authorId="1" shapeId="0">
      <text>
        <r>
          <rPr>
            <sz val="9"/>
            <color indexed="81"/>
            <rFont val="Tahoma"/>
            <family val="2"/>
          </rPr>
          <t xml:space="preserve">Este dato aparecerá  luego de que la atención registrada en Módulo de Box/Pacientes citados, o en Atención/Registro Atención Individual, se registre por instrumento Técnico Rehabilitación Alcohol y Drogas la actividad: </t>
        </r>
        <r>
          <rPr>
            <b/>
            <sz val="9"/>
            <color indexed="81"/>
            <rFont val="Tahoma"/>
            <family val="2"/>
          </rPr>
          <t xml:space="preserve">
- Control de Salud Mental Remoto_Llamadas Telefonicas - Espacios amigables
</t>
        </r>
      </text>
    </comment>
    <comment ref="A148" authorId="1" shapeId="0">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Control de Salud Mental Remoto_Video Llamadas
o
- Control de Salud Mental Remoto_Video Llamadas - Espacios amigables
</t>
        </r>
        <r>
          <rPr>
            <b/>
            <u/>
            <sz val="9"/>
            <color indexed="81"/>
            <rFont val="Tahoma"/>
            <family val="2"/>
          </rPr>
          <t>Registro se desglosa segun estamento/profesional</t>
        </r>
        <r>
          <rPr>
            <sz val="9"/>
            <color indexed="81"/>
            <rFont val="Tahoma"/>
            <family val="2"/>
          </rPr>
          <t xml:space="preserve">
y  el paciente debe pertenecer al </t>
        </r>
        <r>
          <rPr>
            <b/>
            <sz val="9"/>
            <color indexed="81"/>
            <rFont val="Tahoma"/>
            <family val="2"/>
          </rPr>
          <t xml:space="preserve">Programa de Salud Mental </t>
        </r>
        <r>
          <rPr>
            <sz val="9"/>
            <color indexed="81"/>
            <rFont val="Tahoma"/>
            <family val="2"/>
          </rPr>
          <t xml:space="preserve"> y cumplir con el  registro del Formulario Clínico </t>
        </r>
        <r>
          <rPr>
            <b/>
            <sz val="9"/>
            <color indexed="81"/>
            <rFont val="Tahoma"/>
            <family val="2"/>
          </rPr>
          <t>Control de Salud Mental</t>
        </r>
        <r>
          <rPr>
            <sz val="9"/>
            <color indexed="81"/>
            <rFont val="Tahoma"/>
            <family val="2"/>
          </rPr>
          <t xml:space="preserve">; considerando la </t>
        </r>
        <r>
          <rPr>
            <b/>
            <sz val="9"/>
            <color indexed="81"/>
            <rFont val="Tahoma"/>
            <family val="2"/>
          </rPr>
          <t xml:space="preserve">fecha de proximo control </t>
        </r>
        <r>
          <rPr>
            <sz val="9"/>
            <color indexed="81"/>
            <rFont val="Tahoma"/>
            <family val="2"/>
          </rPr>
          <t xml:space="preserve">no supere el plazo de inasistencia de 45 dias. 
</t>
        </r>
        <r>
          <rPr>
            <b/>
            <sz val="9"/>
            <color indexed="81"/>
            <rFont val="Tahoma"/>
            <family val="2"/>
          </rPr>
          <t xml:space="preserve">
</t>
        </r>
      </text>
    </comment>
    <comment ref="B148" authorId="1" shapeId="0">
      <text>
        <r>
          <rPr>
            <sz val="9"/>
            <color indexed="81"/>
            <rFont val="Tahoma"/>
            <family val="2"/>
          </rPr>
          <t xml:space="preserve">Registre estamento: </t>
        </r>
        <r>
          <rPr>
            <b/>
            <sz val="9"/>
            <color indexed="81"/>
            <rFont val="Tahoma"/>
            <family val="2"/>
          </rPr>
          <t>Médico/a</t>
        </r>
      </text>
    </comment>
    <comment ref="AR148" authorId="1" shapeId="0">
      <text>
        <r>
          <rPr>
            <sz val="9"/>
            <color indexed="81"/>
            <rFont val="Tahoma"/>
            <family val="2"/>
          </rPr>
          <t xml:space="preserve">Este dato aparecerá  luego de que la atención registrada en Módulo de Box/Pacientes citados, o en Atención/Registro Atención Individual, se registre por instrumento médico/a  la actividad: </t>
        </r>
        <r>
          <rPr>
            <b/>
            <sz val="9"/>
            <color indexed="81"/>
            <rFont val="Tahoma"/>
            <family val="2"/>
          </rPr>
          <t xml:space="preserve">
- Control de Salud Mental Remoto_Video Llamadas - Espacios amigables</t>
        </r>
      </text>
    </comment>
    <comment ref="B149" authorId="1" shapeId="0">
      <text>
        <r>
          <rPr>
            <sz val="9"/>
            <color indexed="81"/>
            <rFont val="Tahoma"/>
            <family val="2"/>
          </rPr>
          <t xml:space="preserve">Registre estamento: </t>
        </r>
        <r>
          <rPr>
            <b/>
            <sz val="9"/>
            <color indexed="81"/>
            <rFont val="Tahoma"/>
            <family val="2"/>
          </rPr>
          <t>Psicólogo/a</t>
        </r>
      </text>
    </comment>
    <comment ref="AR149" authorId="1" shapeId="0">
      <text>
        <r>
          <rPr>
            <sz val="9"/>
            <color indexed="81"/>
            <rFont val="Tahoma"/>
            <family val="2"/>
          </rPr>
          <t xml:space="preserve">Este dato aparecerá  luego de que la atención registrada en Módulo de Box/Pacientes citados, o en Atención/Registro Atención Individual, se registre por instrumento Psicólogo/a la actividad: </t>
        </r>
        <r>
          <rPr>
            <b/>
            <sz val="9"/>
            <color indexed="81"/>
            <rFont val="Tahoma"/>
            <family val="2"/>
          </rPr>
          <t xml:space="preserve">
- Control de Salud Mental Remoto_Video Llamadas - Espacios amigables</t>
        </r>
      </text>
    </comment>
    <comment ref="B150" authorId="1" shapeId="0">
      <text>
        <r>
          <rPr>
            <sz val="9"/>
            <color indexed="81"/>
            <rFont val="Tahoma"/>
            <family val="2"/>
          </rPr>
          <t xml:space="preserve">Registre estamento: </t>
        </r>
        <r>
          <rPr>
            <b/>
            <sz val="9"/>
            <color indexed="81"/>
            <rFont val="Tahoma"/>
            <family val="2"/>
          </rPr>
          <t>Enfermera/o</t>
        </r>
      </text>
    </comment>
    <comment ref="AR150" authorId="1" shapeId="0">
      <text>
        <r>
          <rPr>
            <sz val="9"/>
            <color indexed="81"/>
            <rFont val="Tahoma"/>
            <family val="2"/>
          </rPr>
          <t xml:space="preserve">Este dato aparecerá  luego de que la atención registrada en Módulo de Box/Pacientes citados, o en Atención/Registro Atención Individual, se registre por instrumento Enfermera/o la actividad: </t>
        </r>
        <r>
          <rPr>
            <b/>
            <sz val="9"/>
            <color indexed="81"/>
            <rFont val="Tahoma"/>
            <family val="2"/>
          </rPr>
          <t xml:space="preserve">
- Control de Salud Mental Remoto_Video Llamadas - Espacios amigables</t>
        </r>
      </text>
    </comment>
    <comment ref="B151" authorId="1" shapeId="0">
      <text>
        <r>
          <rPr>
            <sz val="9"/>
            <color indexed="81"/>
            <rFont val="Tahoma"/>
            <family val="2"/>
          </rPr>
          <t xml:space="preserve">Registre estamento: </t>
        </r>
        <r>
          <rPr>
            <b/>
            <sz val="9"/>
            <color indexed="81"/>
            <rFont val="Tahoma"/>
            <family val="2"/>
          </rPr>
          <t>Matrona/on</t>
        </r>
      </text>
    </comment>
    <comment ref="AR151" authorId="1" shapeId="0">
      <text>
        <r>
          <rPr>
            <sz val="9"/>
            <color indexed="81"/>
            <rFont val="Tahoma"/>
            <family val="2"/>
          </rPr>
          <t xml:space="preserve">Este dato aparecerá  luego de que la atención registrada en Módulo de Box/Pacientes citados, o en Atención/Registro Atención Individual, se registre por instrumento Matrona/on la actividad: </t>
        </r>
        <r>
          <rPr>
            <b/>
            <sz val="9"/>
            <color indexed="81"/>
            <rFont val="Tahoma"/>
            <family val="2"/>
          </rPr>
          <t xml:space="preserve">
- Control de Salud Mental Remoto_Video Llamadas - Espacios amigables</t>
        </r>
      </text>
    </comment>
    <comment ref="B152" authorId="1" shapeId="0">
      <text>
        <r>
          <rPr>
            <sz val="9"/>
            <color indexed="81"/>
            <rFont val="Tahoma"/>
            <family val="2"/>
          </rPr>
          <t>Registre estamento:</t>
        </r>
        <r>
          <rPr>
            <b/>
            <sz val="9"/>
            <color indexed="81"/>
            <rFont val="Tahoma"/>
            <family val="2"/>
          </rPr>
          <t xml:space="preserve"> Asistente Social
</t>
        </r>
      </text>
    </comment>
    <comment ref="AR152" authorId="1" shapeId="0">
      <text>
        <r>
          <rPr>
            <sz val="9"/>
            <color indexed="81"/>
            <rFont val="Tahoma"/>
            <family val="2"/>
          </rPr>
          <t xml:space="preserve">Este dato aparecerá  luego de que la atención registrada en Módulo de Box/Pacientes citados, o en Atención/Registro Atención Individual, se registre por instrumento Asistente Social la actividad: </t>
        </r>
        <r>
          <rPr>
            <b/>
            <sz val="9"/>
            <color indexed="81"/>
            <rFont val="Tahoma"/>
            <family val="2"/>
          </rPr>
          <t xml:space="preserve">
- Control de Salud Mental Remoto_Video Llamadas - Espacios amigables</t>
        </r>
      </text>
    </comment>
    <comment ref="B153" authorId="1" shapeId="0">
      <text>
        <r>
          <rPr>
            <b/>
            <sz val="9"/>
            <color indexed="81"/>
            <rFont val="Tahoma"/>
            <family val="2"/>
          </rPr>
          <t>Registre cualquier otro estamento/profesional no considerado en la seccion.-</t>
        </r>
      </text>
    </comment>
    <comment ref="AR153" authorId="1" shapeId="0">
      <text>
        <r>
          <rPr>
            <sz val="9"/>
            <color indexed="81"/>
            <rFont val="Tahoma"/>
            <family val="2"/>
          </rPr>
          <t xml:space="preserve">Este dato aparecerá  luego de que la atención registrada en Módulo de Box/Pacientes citados, o en Atención/Registro Atención Individual, se registre por cualquier otro estamento/profesional no considerado en la seccion la actividad: </t>
        </r>
        <r>
          <rPr>
            <b/>
            <sz val="9"/>
            <color indexed="81"/>
            <rFont val="Tahoma"/>
            <family val="2"/>
          </rPr>
          <t xml:space="preserve">
- Control de Salud Mental Remoto_Video Llamadas - Espacios amigables</t>
        </r>
      </text>
    </comment>
    <comment ref="B154" authorId="1" shapeId="0">
      <text>
        <r>
          <rPr>
            <sz val="9"/>
            <color indexed="81"/>
            <rFont val="Tahoma"/>
            <family val="2"/>
          </rPr>
          <t>Registre estamento:</t>
        </r>
        <r>
          <rPr>
            <b/>
            <sz val="9"/>
            <color indexed="81"/>
            <rFont val="Tahoma"/>
            <family val="2"/>
          </rPr>
          <t xml:space="preserve"> Terapeuta Ocupacional</t>
        </r>
      </text>
    </comment>
    <comment ref="AR154" authorId="1" shapeId="0">
      <text>
        <r>
          <rPr>
            <sz val="9"/>
            <color indexed="81"/>
            <rFont val="Tahoma"/>
            <family val="2"/>
          </rPr>
          <t xml:space="preserve">Este dato aparecerá  luego de que la atención registrada en Módulo de Box/Pacientes citados, o en Atención/Registro Atención Individual, se registre por instrumento Terapeuta Ocupacional la actividad: </t>
        </r>
        <r>
          <rPr>
            <b/>
            <sz val="9"/>
            <color indexed="81"/>
            <rFont val="Tahoma"/>
            <family val="2"/>
          </rPr>
          <t xml:space="preserve">
- Control de Salud Mental Remoto_Video Llamadas - Espacios amigables</t>
        </r>
      </text>
    </comment>
    <comment ref="B155" authorId="1" shapeId="0">
      <text>
        <r>
          <rPr>
            <sz val="9"/>
            <color indexed="81"/>
            <rFont val="Tahoma"/>
            <family val="2"/>
          </rPr>
          <t xml:space="preserve">Registre estamento: </t>
        </r>
        <r>
          <rPr>
            <b/>
            <sz val="9"/>
            <color indexed="81"/>
            <rFont val="Tahoma"/>
            <family val="2"/>
          </rPr>
          <t>Técnico Paramédico</t>
        </r>
      </text>
    </comment>
    <comment ref="AR155" authorId="1" shapeId="0">
      <text>
        <r>
          <rPr>
            <sz val="9"/>
            <color indexed="81"/>
            <rFont val="Tahoma"/>
            <family val="2"/>
          </rPr>
          <t xml:space="preserve">Este dato aparecerá  luego de que la atención registrada en Módulo de Box/Pacientes citados, o en Atención/Registro Atención Individual, se registre por instrumentoTécnico Paramédico la actividad: </t>
        </r>
        <r>
          <rPr>
            <b/>
            <sz val="9"/>
            <color indexed="81"/>
            <rFont val="Tahoma"/>
            <family val="2"/>
          </rPr>
          <t xml:space="preserve">
- Control de Salud Mental Remoto_Video Llamadas - Espacios amigables</t>
        </r>
      </text>
    </comment>
    <comment ref="B156" authorId="1" shapeId="0">
      <text>
        <r>
          <rPr>
            <sz val="9"/>
            <color indexed="81"/>
            <rFont val="Tahoma"/>
            <family val="2"/>
          </rPr>
          <t xml:space="preserve">Registre estamento: </t>
        </r>
        <r>
          <rPr>
            <b/>
            <sz val="9"/>
            <color indexed="81"/>
            <rFont val="Tahoma"/>
            <family val="2"/>
          </rPr>
          <t>Gestor Comunitario</t>
        </r>
      </text>
    </comment>
    <comment ref="AR156" authorId="1" shapeId="0">
      <text>
        <r>
          <rPr>
            <sz val="9"/>
            <color indexed="81"/>
            <rFont val="Tahoma"/>
            <family val="2"/>
          </rPr>
          <t xml:space="preserve">Este dato aparecerá  luego de que la atención registrada en Módulo de Box/Pacientes citados, o en Atención/Registro Atención Individual, se registre por instrumento Gestor Comunitario la actividad: </t>
        </r>
        <r>
          <rPr>
            <b/>
            <sz val="9"/>
            <color indexed="81"/>
            <rFont val="Tahoma"/>
            <family val="2"/>
          </rPr>
          <t xml:space="preserve">
- Control de Salud Mental Remoto_Video Llamadas - Espacios amigables</t>
        </r>
      </text>
    </comment>
    <comment ref="B157" authorId="1" shapeId="0">
      <text>
        <r>
          <rPr>
            <sz val="9"/>
            <color indexed="81"/>
            <rFont val="Tahoma"/>
            <family val="2"/>
          </rPr>
          <t>Registre estamento:</t>
        </r>
        <r>
          <rPr>
            <b/>
            <sz val="9"/>
            <color indexed="81"/>
            <rFont val="Tahoma"/>
            <family val="2"/>
          </rPr>
          <t xml:space="preserve">
Técnico Rehabilitación Alcohol y Drogas</t>
        </r>
      </text>
    </comment>
    <comment ref="AR157" authorId="1" shapeId="0">
      <text>
        <r>
          <rPr>
            <sz val="9"/>
            <color indexed="81"/>
            <rFont val="Tahoma"/>
            <family val="2"/>
          </rPr>
          <t xml:space="preserve">Este dato aparecerá  luego de que la atención registrada en Módulo de Box/Pacientes citados, o en Atención/Registro Atención Individual, se registre por instrumento Técnico Rehabilitación Alcohol y Drogas la actividad: </t>
        </r>
        <r>
          <rPr>
            <b/>
            <sz val="9"/>
            <color indexed="81"/>
            <rFont val="Tahoma"/>
            <family val="2"/>
          </rPr>
          <t xml:space="preserve">
- Control de Salud Mental Remoto_Video Llamadas - Espacios amigables</t>
        </r>
      </text>
    </comment>
    <comment ref="AH160" authorId="1" shapeId="0">
      <text>
        <r>
          <rPr>
            <sz val="9"/>
            <color indexed="81"/>
            <rFont val="Tahoma"/>
            <family val="2"/>
          </rPr>
          <t>Se contabilizara usuarios que en Módulo Admisión - Inscripcion se identifique un</t>
        </r>
        <r>
          <rPr>
            <b/>
            <sz val="9"/>
            <color indexed="81"/>
            <rFont val="Tahoma"/>
            <family val="2"/>
          </rPr>
          <t xml:space="preserve"> "Pueblo Originarío"</t>
        </r>
      </text>
    </comment>
    <comment ref="AI160" authorId="1" shapeId="0">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text>
    </comment>
    <comment ref="A163" authorId="1" shapeId="0">
      <text>
        <r>
          <rPr>
            <sz val="9"/>
            <color indexed="81"/>
            <rFont val="Tahoma"/>
            <family val="2"/>
          </rPr>
          <t xml:space="preserve">Este dato aparecerá  luego de que la atención registrada en Módulo de Box/Pacientes citados, o en Atención/Registro Atención Individual, el/los estamentos "Medico" - "Enfermera" - Nutricionista" - "Tecnico Paramedico" registren la actividad: </t>
        </r>
        <r>
          <rPr>
            <b/>
            <sz val="9"/>
            <color indexed="81"/>
            <rFont val="Tahoma"/>
            <family val="2"/>
          </rPr>
          <t xml:space="preserve">
- Seguimiento remoto programa de salud cardiovascular en APS_Llamadas telefonicas o Video Llamadas
</t>
        </r>
        <r>
          <rPr>
            <sz val="9"/>
            <color indexed="81"/>
            <rFont val="Tahoma"/>
            <family val="2"/>
          </rPr>
          <t>y el paciente cuente con el Formulario Clínico</t>
        </r>
        <r>
          <rPr>
            <b/>
            <sz val="9"/>
            <color indexed="81"/>
            <rFont val="Tahoma"/>
            <family val="2"/>
          </rPr>
          <t xml:space="preserve"> </t>
        </r>
        <r>
          <rPr>
            <sz val="9"/>
            <color indexed="81"/>
            <rFont val="Tahoma"/>
            <family val="2"/>
          </rPr>
          <t>"</t>
        </r>
        <r>
          <rPr>
            <b/>
            <sz val="9"/>
            <color indexed="81"/>
            <rFont val="Tahoma"/>
            <family val="2"/>
          </rPr>
          <t>Nuevo Control Cardiovascular</t>
        </r>
        <r>
          <rPr>
            <sz val="9"/>
            <color indexed="81"/>
            <rFont val="Tahoma"/>
            <family val="2"/>
          </rPr>
          <t>" ; en el campo:
 - Es HTA valor SI
 - Campo Estado valor Ingreso o Seguimiento 
y/ó
 - Es DM2, valor SI
 - Campo Estado valor Ingreso o Seguimiento
y/ó
 - Es Dislipidémico valor SI
 - Campo Estado valor Ingreso o Seguimiento</t>
        </r>
        <r>
          <rPr>
            <b/>
            <sz val="9"/>
            <color indexed="81"/>
            <rFont val="Tahoma"/>
            <family val="2"/>
          </rPr>
          <t xml:space="preserve">
</t>
        </r>
        <r>
          <rPr>
            <sz val="9"/>
            <color indexed="81"/>
            <rFont val="Tahoma"/>
            <family val="2"/>
          </rPr>
          <t xml:space="preserve">
Y que en el campo "</t>
        </r>
        <r>
          <rPr>
            <b/>
            <sz val="9"/>
            <color indexed="81"/>
            <rFont val="Tahoma"/>
            <family val="2"/>
          </rPr>
          <t>Fecha Proximo Control</t>
        </r>
        <r>
          <rPr>
            <sz val="9"/>
            <color indexed="81"/>
            <rFont val="Tahoma"/>
            <family val="2"/>
          </rPr>
          <t>", sea con un plazo máximo de inasistencia de 11 meses y 29 días, desde la última citación a la fecha de corte.</t>
        </r>
        <r>
          <rPr>
            <b/>
            <sz val="9"/>
            <color indexed="81"/>
            <rFont val="Tahoma"/>
            <family val="2"/>
          </rPr>
          <t xml:space="preserve">
</t>
        </r>
      </text>
    </comment>
    <comment ref="A167" authorId="1" shapeId="0">
      <text>
        <r>
          <rPr>
            <sz val="9"/>
            <color indexed="81"/>
            <rFont val="Tahoma"/>
            <family val="2"/>
          </rPr>
          <t xml:space="preserve">Este dato aparecerá  luego de que la atención registrada en Módulo de Box/Pacientes citados, o en Atención/Registro Atención Individual, el/los estamentos "Medico" - "Enfermera" - Nutricionista" - "Tecnico Paramedico" registren la actividad: </t>
        </r>
        <r>
          <rPr>
            <b/>
            <sz val="9"/>
            <color indexed="81"/>
            <rFont val="Tahoma"/>
            <family val="2"/>
          </rPr>
          <t xml:space="preserve">
- Seguimiento remoto programa de salud cardiovascular en APS_Mensajes de texto
</t>
        </r>
        <r>
          <rPr>
            <sz val="9"/>
            <color indexed="81"/>
            <rFont val="Tahoma"/>
            <family val="2"/>
          </rPr>
          <t xml:space="preserve">
y el paciente cuente con el Formulario Clínico "</t>
        </r>
        <r>
          <rPr>
            <b/>
            <sz val="9"/>
            <color indexed="81"/>
            <rFont val="Tahoma"/>
            <family val="2"/>
          </rPr>
          <t>Nuevo Control Cardiovascular</t>
        </r>
        <r>
          <rPr>
            <sz val="9"/>
            <color indexed="81"/>
            <rFont val="Tahoma"/>
            <family val="2"/>
          </rPr>
          <t>" ; en el campo:
 - Es HTA valor SI
 - Campo Estado valor Ingreso o Seguimiento 
y/ó
 - Es DM2, valor SI
 - Campo Estado valor Ingreso o Seguimiento
y/ó
 - Es Dislipidémico valor SI
 - Campo Estado valor Ingreso o Seguimiento
Y que en el campo "</t>
        </r>
        <r>
          <rPr>
            <b/>
            <sz val="9"/>
            <color indexed="81"/>
            <rFont val="Tahoma"/>
            <family val="2"/>
          </rPr>
          <t>Fecha Proximo Control</t>
        </r>
        <r>
          <rPr>
            <sz val="9"/>
            <color indexed="81"/>
            <rFont val="Tahoma"/>
            <family val="2"/>
          </rPr>
          <t xml:space="preserve">", sea con un plazo máximo de inasistencia de 11 meses y 29 días, desde la última citación a la fecha de corte.
</t>
        </r>
      </text>
    </comment>
    <comment ref="AH172" authorId="1" shapeId="0">
      <text>
        <r>
          <rPr>
            <sz val="9"/>
            <color indexed="81"/>
            <rFont val="Tahoma"/>
            <family val="2"/>
          </rPr>
          <t xml:space="preserve">Se contabilizara usuarios que en Módulo Admisión - Inscripcion se identifique un </t>
        </r>
        <r>
          <rPr>
            <b/>
            <sz val="9"/>
            <color indexed="81"/>
            <rFont val="Tahoma"/>
            <family val="2"/>
          </rPr>
          <t>"Pueblo Originarío"</t>
        </r>
      </text>
    </comment>
    <comment ref="AI172" authorId="1" shapeId="0">
      <text>
        <r>
          <rPr>
            <sz val="9"/>
            <color indexed="81"/>
            <rFont val="Tahoma"/>
            <family val="2"/>
          </rPr>
          <t>Se contabilizara a los pacientes que tengan en  Antecedentes del usuario APS / Pestaña "Identificacion"  Item  Alertas Adm.</t>
        </r>
        <r>
          <rPr>
            <b/>
            <sz val="9"/>
            <color indexed="81"/>
            <rFont val="Tahoma"/>
            <family val="2"/>
          </rPr>
          <t xml:space="preserve">  "MIGRANTE"</t>
        </r>
      </text>
    </comment>
    <comment ref="A175" authorId="1" shapeId="0">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Llamada Telefónica_Programa MAS Adulto Mayor Autovalente 
</t>
        </r>
        <r>
          <rPr>
            <sz val="9"/>
            <color indexed="81"/>
            <rFont val="Tahoma"/>
            <family val="2"/>
          </rPr>
          <t>o</t>
        </r>
        <r>
          <rPr>
            <b/>
            <sz val="9"/>
            <color indexed="81"/>
            <rFont val="Tahoma"/>
            <family val="2"/>
          </rPr>
          <t xml:space="preserve">
</t>
        </r>
        <r>
          <rPr>
            <sz val="9"/>
            <color indexed="81"/>
            <rFont val="Tahoma"/>
            <family val="2"/>
          </rPr>
          <t>Módulo de Atencion/Registro Atención Grupal se registre la actividad:</t>
        </r>
        <r>
          <rPr>
            <b/>
            <sz val="9"/>
            <color indexed="81"/>
            <rFont val="Tahoma"/>
            <family val="2"/>
          </rPr>
          <t xml:space="preserve">
- GRP_Llamada Telefónica_Programa MAS Adulto Mayor Autovalente   
Además, debe ser marcado el ticket "Asiste" 
</t>
        </r>
      </text>
    </comment>
    <comment ref="A176" authorId="1" shapeId="0">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Video Llamadas_Programa MAS Adulto Mayor Autovalente 
</t>
        </r>
        <r>
          <rPr>
            <sz val="9"/>
            <color indexed="81"/>
            <rFont val="Tahoma"/>
            <family val="2"/>
          </rPr>
          <t xml:space="preserve">
o
Módulo de Atencion/Registro Atención Grupal se registre la actividad:</t>
        </r>
        <r>
          <rPr>
            <b/>
            <sz val="9"/>
            <color indexed="81"/>
            <rFont val="Tahoma"/>
            <family val="2"/>
          </rPr>
          <t xml:space="preserve">
- GRP_Video Llamadas_Programa MAS Adulto Mayor Autovalente 
Además, debe ser marcado el ticket "Asiste" 
</t>
        </r>
      </text>
    </comment>
    <comment ref="A177" authorId="1" shapeId="0">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Contacto individual por mensaje electrónico_Programa MAS Adulto Mayor Autovalente </t>
        </r>
      </text>
    </comment>
    <comment ref="AG178" authorId="1" shapeId="0">
      <text>
        <r>
          <rPr>
            <sz val="9"/>
            <color indexed="81"/>
            <rFont val="Tahoma"/>
            <family val="2"/>
          </rPr>
          <t xml:space="preserve">Este dato aparecerá  luego de que la atención registrada en Módulo Atención/Registro Atención Grupal, se registre la actividad: </t>
        </r>
        <r>
          <rPr>
            <b/>
            <sz val="9"/>
            <color indexed="81"/>
            <rFont val="Tahoma"/>
            <family val="2"/>
          </rPr>
          <t xml:space="preserve">
- GRP_Contacto por mensaje electrónico_Programa MAS Adulto Mayor Autovalente 
Además, debe ser marcado el ticket "Asiste" </t>
        </r>
      </text>
    </comment>
    <comment ref="C181" authorId="1" shapeId="0">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Seguimiento Salud Infantil por Llamado Telefónico 
</t>
        </r>
        <r>
          <rPr>
            <u/>
            <sz val="9"/>
            <color indexed="81"/>
            <rFont val="Tahoma"/>
            <family val="2"/>
          </rPr>
          <t>:: El deslglose se realizá segun estamento de usuario que registra</t>
        </r>
      </text>
    </comment>
    <comment ref="D181" authorId="1" shapeId="0">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Seguimiento Salud Infantil por Videollamada 
</t>
        </r>
        <r>
          <rPr>
            <u/>
            <sz val="9"/>
            <color indexed="81"/>
            <rFont val="Tahoma"/>
            <family val="2"/>
          </rPr>
          <t xml:space="preserve">
:: El deslglose se realizá segun estamento de usuario que registra</t>
        </r>
      </text>
    </comment>
    <comment ref="A189" authorId="1" shapeId="0">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Atención remota adolescente_Equipo Espacio Amigable 
</t>
        </r>
      </text>
    </comment>
    <comment ref="A190" authorId="1" shapeId="0">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Atención remota adolescente_Otro Equipo de Salud 
</t>
        </r>
        <r>
          <rPr>
            <sz val="9"/>
            <color indexed="81"/>
            <rFont val="Tahoma"/>
            <family val="2"/>
          </rPr>
          <t xml:space="preserve">
</t>
        </r>
      </text>
    </comment>
    <comment ref="C195" authorId="1" shapeId="0">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MADIS_Intenvención de seguimiento efectivo_Vía Telefónica </t>
        </r>
      </text>
    </comment>
    <comment ref="D195" authorId="1" shapeI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MADIS_Intervención de seguimiento efectivo_Video Llamada
</t>
        </r>
        <r>
          <rPr>
            <sz val="9"/>
            <color indexed="81"/>
            <rFont val="Tahoma"/>
            <family val="2"/>
          </rPr>
          <t xml:space="preserve">
o 
Módulo Atención/Registro Atención Grupal, se registre la actividad:</t>
        </r>
        <r>
          <rPr>
            <b/>
            <sz val="9"/>
            <color indexed="81"/>
            <rFont val="Tahoma"/>
            <family val="2"/>
          </rPr>
          <t xml:space="preserve"> 
- GRP_MADIS_Intervención de seguimiento efectivo_Video Llamada 
Además, el ticket "Asiste" </t>
        </r>
      </text>
    </comment>
    <comment ref="C196" authorId="1" shapeId="0">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MADIS_Intervención de otro tipo_Vía Telefónica 
</t>
        </r>
      </text>
    </comment>
    <comment ref="D196" authorId="1" shapeId="0">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MADIS_Internvención de otro tipo_Video Llamada 
</t>
        </r>
        <r>
          <rPr>
            <sz val="9"/>
            <color indexed="81"/>
            <rFont val="Tahoma"/>
            <family val="2"/>
          </rPr>
          <t>o 
Módulo Atención/Registro Atención Grupal, se registre la actividad:</t>
        </r>
        <r>
          <rPr>
            <b/>
            <sz val="9"/>
            <color indexed="81"/>
            <rFont val="Tahoma"/>
            <family val="2"/>
          </rPr>
          <t xml:space="preserve"> 
- GRP_MADIS_Intervención de otro tipo_Video Llamada
Además, el ticket "Asiste" </t>
        </r>
      </text>
    </comment>
    <comment ref="E196" authorId="1" shapeId="0">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MADIS_Intervención de otro tipo_Mensajería </t>
        </r>
      </text>
    </comment>
    <comment ref="C197" authorId="1" shapeId="0">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MADIS_Última sesión término de tratamiento_Vía Telefónica</t>
        </r>
      </text>
    </comment>
    <comment ref="D197" authorId="1" shapeId="0">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MADIS_Última sesion término de Tratamiento_Video Llamada 
</t>
        </r>
        <r>
          <rPr>
            <sz val="9"/>
            <color indexed="81"/>
            <rFont val="Tahoma"/>
            <family val="2"/>
          </rPr>
          <t xml:space="preserve">o 
Módulo Atención/Registro Atención Grupal, se registre la actividad:
</t>
        </r>
        <r>
          <rPr>
            <b/>
            <sz val="9"/>
            <color indexed="81"/>
            <rFont val="Tahoma"/>
            <family val="2"/>
          </rPr>
          <t xml:space="preserve">
- GRP_MADIS_Última sesion término de Tratamiento_Video Llamada 
Además, el ticket "Asiste" </t>
        </r>
      </text>
    </comment>
    <comment ref="I200" authorId="1" shapeId="0">
      <text>
        <r>
          <rPr>
            <sz val="9"/>
            <color indexed="81"/>
            <rFont val="Tahoma"/>
            <family val="2"/>
          </rPr>
          <t>En Modulo Atencion/Registro Atencion Grupal,  en Item "Riesgo" seleccionar</t>
        </r>
        <r>
          <rPr>
            <b/>
            <sz val="9"/>
            <color indexed="81"/>
            <rFont val="Tahoma"/>
            <family val="2"/>
          </rPr>
          <t xml:space="preserve"> "Gestantes o Gestantes Alto Riesgo Obstetrico" 
</t>
        </r>
      </text>
    </comment>
    <comment ref="J200" authorId="1" shapeId="0">
      <text>
        <r>
          <rPr>
            <sz val="9"/>
            <color indexed="81"/>
            <rFont val="Tahoma"/>
            <family val="2"/>
          </rPr>
          <t xml:space="preserve">En Modulo Atencion/Registro Atencion Grupal, seleccionar en "Tipo de Participante" : </t>
        </r>
        <r>
          <rPr>
            <b/>
            <sz val="9"/>
            <color indexed="81"/>
            <rFont val="Tahoma"/>
            <family val="2"/>
          </rPr>
          <t xml:space="preserve">
"Acompañante de gestante"</t>
        </r>
      </text>
    </comment>
    <comment ref="K200" authorId="1" shapeId="0">
      <text>
        <r>
          <rPr>
            <sz val="9"/>
            <color indexed="81"/>
            <rFont val="Tahoma"/>
            <family val="2"/>
          </rPr>
          <t xml:space="preserve">En Modulo Atencion/Registro Atencion Grupal, seleccionar en "Tipo de Participante" : </t>
        </r>
        <r>
          <rPr>
            <b/>
            <sz val="9"/>
            <color indexed="81"/>
            <rFont val="Tahoma"/>
            <family val="2"/>
          </rPr>
          <t xml:space="preserve">
"Madre, Padre o Cuidador de menores de 1 año"</t>
        </r>
      </text>
    </comment>
    <comment ref="L200" authorId="1" shapeId="0">
      <text>
        <r>
          <rPr>
            <sz val="9"/>
            <color indexed="81"/>
            <rFont val="Tahoma"/>
            <family val="2"/>
          </rPr>
          <t xml:space="preserve">En Modulo Atencion/Registro Atencion Grupal, seleccionar en "Tipo de Participante" : </t>
        </r>
        <r>
          <rPr>
            <b/>
            <sz val="9"/>
            <color indexed="81"/>
            <rFont val="Tahoma"/>
            <family val="2"/>
          </rPr>
          <t xml:space="preserve">
"Madre, Padre o cuidador de menores de 12 a 23 meses"</t>
        </r>
      </text>
    </comment>
    <comment ref="M200" authorId="1" shapeId="0">
      <text>
        <r>
          <rPr>
            <sz val="9"/>
            <color indexed="81"/>
            <rFont val="Tahoma"/>
            <family val="2"/>
          </rPr>
          <t xml:space="preserve">En Modulo Atencion/Registro Atencion Grupal, seleccionar en "Tipo de Participante" : 
</t>
        </r>
        <r>
          <rPr>
            <b/>
            <sz val="9"/>
            <color indexed="81"/>
            <rFont val="Tahoma"/>
            <family val="2"/>
          </rPr>
          <t xml:space="preserve">
"Madre, Padre o cuidador de menores de 2 a 5 años"</t>
        </r>
      </text>
    </comment>
    <comment ref="N200" authorId="1" shapeId="0">
      <text>
        <r>
          <rPr>
            <sz val="9"/>
            <color indexed="81"/>
            <rFont val="Tahoma"/>
            <family val="2"/>
          </rPr>
          <t xml:space="preserve">En Modulo Atencion/Registro Atencion Grupal, seleccionar en "Tipo de Participante" : 
</t>
        </r>
        <r>
          <rPr>
            <b/>
            <sz val="9"/>
            <color indexed="81"/>
            <rFont val="Tahoma"/>
            <family val="2"/>
          </rPr>
          <t xml:space="preserve">
"Madre, Padre o cuidador de menores de 5 a 9 años"</t>
        </r>
      </text>
    </comment>
    <comment ref="E201" authorId="1" shapeId="0">
      <text>
        <r>
          <rPr>
            <sz val="9"/>
            <color indexed="81"/>
            <rFont val="Tahoma"/>
            <family val="2"/>
          </rPr>
          <t xml:space="preserve">Este dato aparecerá  luego de que la atención registrada en Módulo Atención/Registro Atención Grupal, se registre la actividad: </t>
        </r>
        <r>
          <rPr>
            <b/>
            <sz val="9"/>
            <color indexed="81"/>
            <rFont val="Tahoma"/>
            <family val="2"/>
          </rPr>
          <t xml:space="preserve">
 - GRP_Educación Grupal - NEP Remoto A - Video Llamada Grupal 
Además, el ticket "Asiste" </t>
        </r>
      </text>
    </comment>
    <comment ref="G201" authorId="1" shapeId="0">
      <text>
        <r>
          <rPr>
            <sz val="9"/>
            <color indexed="81"/>
            <rFont val="Tahoma"/>
            <family val="2"/>
          </rPr>
          <t xml:space="preserve">Este dato aparecerá  luego de que la atención registrada en Módulo Atención/Registro Atención Grupal, se registre la actividad: </t>
        </r>
        <r>
          <rPr>
            <b/>
            <sz val="9"/>
            <color indexed="81"/>
            <rFont val="Tahoma"/>
            <family val="2"/>
          </rPr>
          <t xml:space="preserve">
 - GRP_Educación Grupal - NEP Remoto A - Plataforma Digital 
Además, el ticket "Asiste" </t>
        </r>
      </text>
    </comment>
    <comment ref="D202" authorId="1" shapeId="0">
      <text>
        <r>
          <rPr>
            <sz val="9"/>
            <color indexed="81"/>
            <rFont val="Tahoma"/>
            <family val="2"/>
          </rPr>
          <t xml:space="preserve">Este dato aparecerá  luego de que la atención registrada en Módulo Atención/Registro Atención Grupal, se registre la actividad: </t>
        </r>
        <r>
          <rPr>
            <b/>
            <sz val="9"/>
            <color indexed="81"/>
            <rFont val="Tahoma"/>
            <family val="2"/>
          </rPr>
          <t xml:space="preserve">
 - GRP_Educación Grupal - NEP Remoto B - Llamada Telefónica 
Además, el ticket "Asiste" </t>
        </r>
      </text>
    </comment>
    <comment ref="E202" authorId="1" shapeId="0">
      <text>
        <r>
          <rPr>
            <sz val="9"/>
            <color indexed="81"/>
            <rFont val="Tahoma"/>
            <family val="2"/>
          </rPr>
          <t xml:space="preserve">Este dato aparecerá  luego de que la atención registrada en Módulo Atención/Registro Atención Grupal, se registre la actividad: </t>
        </r>
        <r>
          <rPr>
            <b/>
            <sz val="9"/>
            <color indexed="81"/>
            <rFont val="Tahoma"/>
            <family val="2"/>
          </rPr>
          <t xml:space="preserve">
 - GRP_Educación Grupal - NEP Remoto B - Video Llamada Grupal 
Además, el ticket "Asiste" </t>
        </r>
      </text>
    </comment>
    <comment ref="G202" authorId="1" shapeId="0">
      <text>
        <r>
          <rPr>
            <sz val="9"/>
            <color indexed="81"/>
            <rFont val="Tahoma"/>
            <family val="2"/>
          </rPr>
          <t xml:space="preserve">Este dato aparecerá  luego de que la atención registrada en Módulo Atención/Registro Atención Grupal, se registre la actividad: </t>
        </r>
        <r>
          <rPr>
            <b/>
            <sz val="9"/>
            <color indexed="81"/>
            <rFont val="Tahoma"/>
            <family val="2"/>
          </rPr>
          <t xml:space="preserve">
 - GRP_Educación Grupal - NEP Remoto B - Plataforma Digital 
Además, el ticket "Asiste" </t>
        </r>
      </text>
    </comment>
    <comment ref="F203" authorId="1" shapeId="0">
      <text>
        <r>
          <rPr>
            <sz val="9"/>
            <color indexed="81"/>
            <rFont val="Tahoma"/>
            <family val="2"/>
          </rPr>
          <t xml:space="preserve">Este dato aparecerá  luego de que la atención registrada en Módulo Atención/Registro Atención Grupal, se registre la actividad: </t>
        </r>
        <r>
          <rPr>
            <b/>
            <sz val="9"/>
            <color indexed="81"/>
            <rFont val="Tahoma"/>
            <family val="2"/>
          </rPr>
          <t xml:space="preserve">
 - GRP_Educación Grupal - NEP Seminario - Seminario-Radio
Además, el ticket "Asiste" </t>
        </r>
      </text>
    </comment>
    <comment ref="G203" authorId="1" shapeId="0">
      <text>
        <r>
          <rPr>
            <sz val="9"/>
            <color indexed="81"/>
            <rFont val="Tahoma"/>
            <family val="2"/>
          </rPr>
          <t xml:space="preserve">Este dato aparecerá  luego de que la atención registrada en Módulo Atención/Registro Atención Grupal, se registre la actividad: </t>
        </r>
        <r>
          <rPr>
            <b/>
            <sz val="9"/>
            <color indexed="81"/>
            <rFont val="Tahoma"/>
            <family val="2"/>
          </rPr>
          <t xml:space="preserve">
 - GRP_Educación Grupal - NEP Seminario - Plataforma Digital 
Además, el ticket "Asiste" </t>
        </r>
      </text>
    </comment>
    <comment ref="D204" authorId="1" shapeId="0">
      <text>
        <r>
          <rPr>
            <sz val="9"/>
            <color indexed="81"/>
            <rFont val="Tahoma"/>
            <family val="2"/>
          </rPr>
          <t xml:space="preserve">Este dato aparecerá  luego de que la atención registrada en Módulo Atención/Registro Atención Grupal, se registre la actividad: </t>
        </r>
        <r>
          <rPr>
            <b/>
            <sz val="9"/>
            <color indexed="81"/>
            <rFont val="Tahoma"/>
            <family val="2"/>
          </rPr>
          <t xml:space="preserve">
 - GRP_Educación Grupal - NEP PASMI - Llamada Telefónica
Además, el ticket "Asiste" </t>
        </r>
      </text>
    </comment>
    <comment ref="E204" authorId="1" shapeId="0">
      <text>
        <r>
          <rPr>
            <sz val="9"/>
            <color indexed="81"/>
            <rFont val="Tahoma"/>
            <family val="2"/>
          </rPr>
          <t xml:space="preserve">Este dato aparecerá  luego de que la atención registrada en Módulo Atención/Registro Atención Grupal, se registre la actividad: </t>
        </r>
        <r>
          <rPr>
            <b/>
            <sz val="9"/>
            <color indexed="81"/>
            <rFont val="Tahoma"/>
            <family val="2"/>
          </rPr>
          <t xml:space="preserve">
 - GRP_Educación Grupal - NEP PASMI - Video Llamada Grupal 
Además, el ticket "Asiste" </t>
        </r>
      </text>
    </comment>
    <comment ref="F204" authorId="1" shapeId="0">
      <text>
        <r>
          <rPr>
            <sz val="9"/>
            <color indexed="81"/>
            <rFont val="Tahoma"/>
            <family val="2"/>
          </rPr>
          <t xml:space="preserve">Este dato aparecerá  luego de que la atención registrada en Módulo Atención/Registro Atención Grupal, se registre la actividad: </t>
        </r>
        <r>
          <rPr>
            <b/>
            <sz val="9"/>
            <color indexed="81"/>
            <rFont val="Tahoma"/>
            <family val="2"/>
          </rPr>
          <t xml:space="preserve">
 - GRP_Educación Grupal - NEP PASMI - Seminario-Radio
Además, el ticket "Asiste" </t>
        </r>
      </text>
    </comment>
    <comment ref="G204" authorId="1" shapeId="0">
      <text>
        <r>
          <rPr>
            <sz val="9"/>
            <color indexed="81"/>
            <rFont val="Tahoma"/>
            <family val="2"/>
          </rPr>
          <t xml:space="preserve">Este dato aparecerá  luego de que la atención registrada en Módulo Atención/Registro Atención Grupal, se registre la actividad: </t>
        </r>
        <r>
          <rPr>
            <b/>
            <sz val="9"/>
            <color indexed="81"/>
            <rFont val="Tahoma"/>
            <family val="2"/>
          </rPr>
          <t xml:space="preserve">
 - GRP_Educación Grupal - NEP PASMI - Plataforma Digital 
Además, el ticket "Asiste" </t>
        </r>
      </text>
    </comment>
    <comment ref="T206" authorId="1" shapeId="0">
      <text>
        <r>
          <rPr>
            <sz val="9"/>
            <color indexed="81"/>
            <rFont val="Tahoma"/>
            <family val="2"/>
          </rPr>
          <t xml:space="preserve">Se contabiliza usuarios cuyo registro en Anamnesis - Ciclo Vital Femenino se identifique:   
- </t>
        </r>
        <r>
          <rPr>
            <b/>
            <sz val="9"/>
            <color indexed="81"/>
            <rFont val="Tahoma"/>
            <family val="2"/>
          </rPr>
          <t>Embarazada</t>
        </r>
        <r>
          <rPr>
            <sz val="9"/>
            <color indexed="81"/>
            <rFont val="Tahoma"/>
            <family val="2"/>
          </rPr>
          <t xml:space="preserve">
 o 
-</t>
        </r>
        <r>
          <rPr>
            <b/>
            <sz val="9"/>
            <color indexed="81"/>
            <rFont val="Tahoma"/>
            <family val="2"/>
          </rPr>
          <t>Embarazada Primigesta</t>
        </r>
      </text>
    </comment>
    <comment ref="U206" authorId="1" shapeId="0">
      <text>
        <r>
          <rPr>
            <sz val="9"/>
            <color indexed="81"/>
            <rFont val="Tahoma"/>
            <family val="2"/>
          </rPr>
          <t xml:space="preserve">
Se contabiliza usuarios cuyo registro en Anamnesis - Ciclo Vital Femenino se identifique:   
- </t>
        </r>
        <r>
          <rPr>
            <b/>
            <sz val="9"/>
            <color indexed="81"/>
            <rFont val="Tahoma"/>
            <family val="2"/>
          </rPr>
          <t>Puérpera</t>
        </r>
      </text>
    </comment>
    <comment ref="A208" authorId="1" shapeId="0">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 xml:space="preserve">Programa VIDA Sana_Inf. Act. Física enviada por Teléfono </t>
        </r>
        <r>
          <rPr>
            <sz val="9"/>
            <color indexed="81"/>
            <rFont val="Tahoma"/>
            <family val="2"/>
          </rPr>
          <t xml:space="preserve">
o 
- </t>
        </r>
        <r>
          <rPr>
            <b/>
            <sz val="9"/>
            <color indexed="81"/>
            <rFont val="Tahoma"/>
            <family val="2"/>
          </rPr>
          <t xml:space="preserve">Programa VIDA Sana_Inf. Act. Física enviada por Teléfono_MPC menor de 1 año </t>
        </r>
        <r>
          <rPr>
            <sz val="9"/>
            <color indexed="81"/>
            <rFont val="Tahoma"/>
            <family val="2"/>
          </rPr>
          <t xml:space="preserve">
o</t>
        </r>
        <r>
          <rPr>
            <b/>
            <sz val="9"/>
            <color indexed="81"/>
            <rFont val="Tahoma"/>
            <family val="2"/>
          </rPr>
          <t xml:space="preserve">
- Programa VIDA Sana_Inf. Act. Física enviada por Teléfono_MPC niños 12 a 23 meses </t>
        </r>
      </text>
    </comment>
    <comment ref="D208" authorId="1" shapeId="0">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Programa VIDA Sana_Inf. Act. Física enviada por Teléfono_MPC menor de 1 año 
</t>
        </r>
      </text>
    </comment>
    <comment ref="E208" authorId="1" shapeId="0">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Programa VIDA Sana_Inf. Act. Física enviada por Teléfono_MPC niños 12 a 23 meses </t>
        </r>
      </text>
    </comment>
    <comment ref="A209" authorId="1" shapeId="0">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Programa VIDA Sana_Inf. Nutrición enviada por Teléfono</t>
        </r>
        <r>
          <rPr>
            <sz val="9"/>
            <color indexed="81"/>
            <rFont val="Tahoma"/>
            <family val="2"/>
          </rPr>
          <t xml:space="preserve"> 
o 
- </t>
        </r>
        <r>
          <rPr>
            <b/>
            <sz val="9"/>
            <color indexed="81"/>
            <rFont val="Tahoma"/>
            <family val="2"/>
          </rPr>
          <t>Programa VIDA Sana_Inf. Nutrición enviada por Teléfono_MPC menor de 1 año</t>
        </r>
        <r>
          <rPr>
            <sz val="9"/>
            <color indexed="81"/>
            <rFont val="Tahoma"/>
            <family val="2"/>
          </rPr>
          <t xml:space="preserve"> 
o
- </t>
        </r>
        <r>
          <rPr>
            <b/>
            <sz val="9"/>
            <color indexed="81"/>
            <rFont val="Tahoma"/>
            <family val="2"/>
          </rPr>
          <t xml:space="preserve">Programa VIDA Sana_Inf. Nutrición enviada por Teléfono_MPC niños 12 a 23 meses </t>
        </r>
      </text>
    </comment>
    <comment ref="D209" authorId="1" shapeId="0">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Programa VIDA Sana_Inf. Nutrición enviada por Teléfono_MPC menor de 1 año </t>
        </r>
      </text>
    </comment>
    <comment ref="E209" authorId="1" shapeId="0">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Programa VIDA Sana_Inf. Nutrición enviada por Teléfono_MPC niños 12 a 23 meses </t>
        </r>
      </text>
    </comment>
    <comment ref="A210" authorId="1" shapeId="0">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 xml:space="preserve">Programa VIDA Sana_Inf. Psicologos enviada por Teléfono </t>
        </r>
        <r>
          <rPr>
            <sz val="9"/>
            <color indexed="81"/>
            <rFont val="Tahoma"/>
            <family val="2"/>
          </rPr>
          <t xml:space="preserve">
o 
- </t>
        </r>
        <r>
          <rPr>
            <b/>
            <sz val="9"/>
            <color indexed="81"/>
            <rFont val="Tahoma"/>
            <family val="2"/>
          </rPr>
          <t>Programa VIDA Sana_Inf. Psicologos enviada por Teléfono_MPC menor de 1 año</t>
        </r>
        <r>
          <rPr>
            <sz val="9"/>
            <color indexed="81"/>
            <rFont val="Tahoma"/>
            <family val="2"/>
          </rPr>
          <t xml:space="preserve"> 
o
- </t>
        </r>
        <r>
          <rPr>
            <b/>
            <sz val="9"/>
            <color indexed="81"/>
            <rFont val="Tahoma"/>
            <family val="2"/>
          </rPr>
          <t>Programa VIDA Sana_Inf. Psicologos enviada por Teléfono_MPC niños 12 a 23 meses</t>
        </r>
        <r>
          <rPr>
            <sz val="9"/>
            <color indexed="81"/>
            <rFont val="Tahoma"/>
            <family val="2"/>
          </rPr>
          <t xml:space="preserve"> </t>
        </r>
      </text>
    </comment>
    <comment ref="D210" authorId="1" shapeId="0">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Programa VIDA Sana_Inf. Psicologos enviada por Teléfono_MPC menor de 1 año </t>
        </r>
      </text>
    </comment>
    <comment ref="E210" authorId="1" shapeId="0">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Programa VIDA Sana_Inf. Psicologos enviada por Teléfono_MPC niños 12 a 23 meses </t>
        </r>
      </text>
    </comment>
    <comment ref="K212" authorId="1" shapeId="0">
      <text>
        <r>
          <rPr>
            <sz val="9"/>
            <color indexed="81"/>
            <rFont val="Tahoma"/>
            <family val="2"/>
          </rPr>
          <t>En Modulo Atencion/Registro Atencion Grupal,  en Item</t>
        </r>
        <r>
          <rPr>
            <b/>
            <sz val="9"/>
            <color indexed="81"/>
            <rFont val="Tahoma"/>
            <family val="2"/>
          </rPr>
          <t xml:space="preserve"> "Riesgo" </t>
        </r>
        <r>
          <rPr>
            <sz val="9"/>
            <color indexed="81"/>
            <rFont val="Tahoma"/>
            <family val="2"/>
          </rPr>
          <t>seleccionar</t>
        </r>
        <r>
          <rPr>
            <b/>
            <sz val="9"/>
            <color indexed="81"/>
            <rFont val="Tahoma"/>
            <family val="2"/>
          </rPr>
          <t xml:space="preserve"> Gestantes o Gestantes Alto Riesgo Obstetrico </t>
        </r>
      </text>
    </comment>
    <comment ref="L212" authorId="1" shapeId="0">
      <text>
        <r>
          <rPr>
            <sz val="9"/>
            <color indexed="81"/>
            <rFont val="Tahoma"/>
            <family val="2"/>
          </rPr>
          <t>En Modulo Atencion/Registro Atencion Grupal,  en Item</t>
        </r>
        <r>
          <rPr>
            <b/>
            <sz val="9"/>
            <color indexed="81"/>
            <rFont val="Tahoma"/>
            <family val="2"/>
          </rPr>
          <t xml:space="preserve"> "Riesgo" </t>
        </r>
        <r>
          <rPr>
            <sz val="9"/>
            <color indexed="81"/>
            <rFont val="Tahoma"/>
            <family val="2"/>
          </rPr>
          <t>seleccionar</t>
        </r>
        <r>
          <rPr>
            <b/>
            <sz val="9"/>
            <color indexed="81"/>
            <rFont val="Tahoma"/>
            <family val="2"/>
          </rPr>
          <t xml:space="preserve"> "Post Parto"</t>
        </r>
      </text>
    </comment>
    <comment ref="C213" authorId="1" shapeId="0">
      <text>
        <r>
          <rPr>
            <sz val="9"/>
            <color indexed="81"/>
            <rFont val="Tahoma"/>
            <family val="2"/>
          </rPr>
          <t>En Modulo Atencion/Registro Atencion Grupal, seleccionar en "Tipo de Participante" :</t>
        </r>
        <r>
          <rPr>
            <b/>
            <sz val="9"/>
            <color indexed="81"/>
            <rFont val="Tahoma"/>
            <family val="2"/>
          </rPr>
          <t xml:space="preserve"> 
"Madre, Padre o Cuidador de menores de 1 año"
</t>
        </r>
      </text>
    </comment>
    <comment ref="D213" authorId="1" shapeId="0">
      <text>
        <r>
          <rPr>
            <sz val="9"/>
            <color indexed="81"/>
            <rFont val="Tahoma"/>
            <family val="2"/>
          </rPr>
          <t xml:space="preserve">En Modulo Atencion/Registro Atencion Grupal, seleccionar en "Tipo de Participante" : </t>
        </r>
        <r>
          <rPr>
            <b/>
            <sz val="9"/>
            <color indexed="81"/>
            <rFont val="Tahoma"/>
            <family val="2"/>
          </rPr>
          <t xml:space="preserve">
"Madre, Padre o cuidador de menores de 12 a 23 meses"</t>
        </r>
      </text>
    </comment>
    <comment ref="A214" authorId="1" shapeId="0">
      <text>
        <r>
          <rPr>
            <sz val="9"/>
            <color indexed="81"/>
            <rFont val="Tahoma"/>
            <family val="2"/>
          </rPr>
          <t xml:space="preserve">Este dato aparecerá  luego de que la atención registrada en Módulo de Atención/Registro Atención Grupal, se registre la actividad: </t>
        </r>
        <r>
          <rPr>
            <b/>
            <sz val="9"/>
            <color indexed="81"/>
            <rFont val="Tahoma"/>
            <family val="2"/>
          </rPr>
          <t xml:space="preserve">
- GRP_Programa Vida Sana_Video Act. Física subido a Redes Sociales 
Además, el ticket "Asiste" </t>
        </r>
      </text>
    </comment>
    <comment ref="A215" authorId="1" shapeId="0">
      <text>
        <r>
          <rPr>
            <sz val="9"/>
            <color indexed="81"/>
            <rFont val="Tahoma"/>
            <family val="2"/>
          </rPr>
          <t xml:space="preserve">Este dato aparecerá  luego de que la atención registrada en Módulo de Atención/Registro Atención Grupal, se registre la actividad: 
- </t>
        </r>
        <r>
          <rPr>
            <b/>
            <sz val="9"/>
            <color indexed="81"/>
            <rFont val="Tahoma"/>
            <family val="2"/>
          </rPr>
          <t xml:space="preserve">GRP_Programa VIDA Sana_Video Vida Sana subido a Redes Sociales 
Además, el ticket "Asiste" </t>
        </r>
      </text>
    </comment>
    <comment ref="A217" authorId="1" shapeId="0">
      <text>
        <r>
          <rPr>
            <sz val="9"/>
            <color indexed="81"/>
            <rFont val="Tahoma"/>
            <family val="2"/>
          </rPr>
          <t>Ref. Manual Deis</t>
        </r>
        <r>
          <rPr>
            <b/>
            <sz val="9"/>
            <color indexed="81"/>
            <rFont val="Tahoma"/>
            <family val="2"/>
          </rPr>
          <t xml:space="preserve">
NO DISPONIBLE</t>
        </r>
      </text>
    </comment>
    <comment ref="A226" authorId="1" shapeId="0">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Programa de acompañamiento psicosocial en APS_Acciones telefónicas realizadas (llamadas o mensajería) 
</t>
        </r>
      </text>
    </comment>
    <comment ref="B230" authorId="1" shapeId="0">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Teleconsulta de tratamiento anticoagulante oral_Establecimientos de la red</t>
        </r>
      </text>
    </comment>
    <comment ref="C230" authorId="1" shapeId="0">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Teleconsulta de tratamiento anticoagulante oral_ Compra de servicio en sistema </t>
        </r>
      </text>
    </comment>
    <comment ref="D230" authorId="1" shapeId="0">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Teleconsulta de tratamiento anticoagulante oral_Compra de servicio en extrasistema </t>
        </r>
      </text>
    </comment>
  </commentList>
</comments>
</file>

<file path=xl/comments22.xml><?xml version="1.0" encoding="utf-8"?>
<comments xmlns="http://schemas.openxmlformats.org/spreadsheetml/2006/main">
  <authors>
    <author>Autor</author>
    <author>Andrea Gonzalez</author>
    <author>Miguel Angel Rozas Bustamante</author>
    <author>Nicole Cisternas</author>
  </authors>
  <commentList>
    <comment ref="N4" authorId="0" shapeId="0">
      <text>
        <r>
          <rPr>
            <sz val="9"/>
            <color indexed="81"/>
            <rFont val="Tahoma"/>
            <family val="2"/>
          </rPr>
          <t xml:space="preserve">
Se dispone informacion </t>
        </r>
        <r>
          <rPr>
            <b/>
            <sz val="9"/>
            <color indexed="81"/>
            <rFont val="Tahoma"/>
            <family val="2"/>
          </rPr>
          <t>existiendo integración entre nodos rayen, 
se contabilizarán las SIC generadas desde APS</t>
        </r>
        <r>
          <rPr>
            <sz val="9"/>
            <color indexed="81"/>
            <rFont val="Tahoma"/>
            <family val="2"/>
          </rPr>
          <t xml:space="preserve">, por instrumento medico, </t>
        </r>
        <r>
          <rPr>
            <b/>
            <sz val="9"/>
            <color indexed="81"/>
            <rFont val="Tahoma"/>
            <family val="2"/>
          </rPr>
          <t>hacia la especialidad Oftalmologia u segun corresponda al mapa de derivacion,</t>
        </r>
        <r>
          <rPr>
            <sz val="9"/>
            <color indexed="81"/>
            <rFont val="Tahoma"/>
            <family val="2"/>
          </rPr>
          <t xml:space="preserve">
</t>
        </r>
        <r>
          <rPr>
            <b/>
            <sz val="9"/>
            <color indexed="81"/>
            <rFont val="Tahoma"/>
            <family val="2"/>
          </rPr>
          <t>(corresponde a las SIC que se visualizan en estado "Enviada" en el modulo: Derivacion - Recepción Derivación Contralor y
 tengan el valor "Si" en la seccion ¿Programa resolutividad?)</t>
        </r>
        <r>
          <rPr>
            <sz val="9"/>
            <color indexed="81"/>
            <rFont val="Tahoma"/>
            <family val="2"/>
          </rPr>
          <t xml:space="preserve">
diferenciados por grupos de edades Menor a 15 años y Mayor a 15 años
</t>
        </r>
      </text>
    </comment>
    <comment ref="P4" authorId="0" shapeId="0">
      <text>
        <r>
          <rPr>
            <sz val="9"/>
            <color indexed="81"/>
            <rFont val="Tahoma"/>
            <family val="2"/>
          </rPr>
          <t xml:space="preserve">
Se dispone informacion </t>
        </r>
        <r>
          <rPr>
            <b/>
            <sz val="9"/>
            <color indexed="81"/>
            <rFont val="Tahoma"/>
            <family val="2"/>
          </rPr>
          <t>existiendo integración entre nodos rayen, 
se contabilizarán las SIC generadas desde APS</t>
        </r>
        <r>
          <rPr>
            <sz val="9"/>
            <color indexed="81"/>
            <rFont val="Tahoma"/>
            <family val="2"/>
          </rPr>
          <t xml:space="preserve">, por </t>
        </r>
        <r>
          <rPr>
            <b/>
            <sz val="9"/>
            <color indexed="81"/>
            <rFont val="Tahoma"/>
            <family val="2"/>
          </rPr>
          <t>instrumento medico</t>
        </r>
        <r>
          <rPr>
            <sz val="9"/>
            <color indexed="81"/>
            <rFont val="Tahoma"/>
            <family val="2"/>
          </rPr>
          <t>, hacia la</t>
        </r>
        <r>
          <rPr>
            <b/>
            <sz val="9"/>
            <color indexed="81"/>
            <rFont val="Tahoma"/>
            <family val="2"/>
          </rPr>
          <t xml:space="preserve"> especialidad Otorrinolaringologia </t>
        </r>
        <r>
          <rPr>
            <sz val="9"/>
            <color indexed="81"/>
            <rFont val="Tahoma"/>
            <family val="2"/>
          </rPr>
          <t xml:space="preserve">segun corresponda al mapa de derivacion,
</t>
        </r>
        <r>
          <rPr>
            <b/>
            <sz val="9"/>
            <color indexed="81"/>
            <rFont val="Tahoma"/>
            <family val="2"/>
          </rPr>
          <t>(corresponde a las SIC que se visualizan en estado "Enviada" en el modulo: Derivacion - Recepción Derivación Contralor y
 tengan el valor "Si" en la seccion ¿Programa resolutividad?)</t>
        </r>
        <r>
          <rPr>
            <sz val="9"/>
            <color indexed="81"/>
            <rFont val="Tahoma"/>
            <family val="2"/>
          </rPr>
          <t xml:space="preserve">
diferenciados por grupos de edades Menor a 15 años y Mayor a 15 años
</t>
        </r>
      </text>
    </comment>
    <comment ref="R4" authorId="1" shapeId="0">
      <text>
        <r>
          <rPr>
            <sz val="9"/>
            <color indexed="81"/>
            <rFont val="Tahoma"/>
            <family val="2"/>
          </rPr>
          <t xml:space="preserve">Este dato aparecerá  luego de que en la atención esté </t>
        </r>
        <r>
          <rPr>
            <b/>
            <sz val="9"/>
            <color indexed="81"/>
            <rFont val="Tahoma"/>
            <family val="2"/>
          </rPr>
          <t>Registrada en el box</t>
        </r>
        <r>
          <rPr>
            <sz val="9"/>
            <color indexed="81"/>
            <rFont val="Tahoma"/>
            <family val="2"/>
          </rPr>
          <t>, en estado completada o en Atención /</t>
        </r>
        <r>
          <rPr>
            <b/>
            <sz val="9"/>
            <color indexed="81"/>
            <rFont val="Tahoma"/>
            <family val="2"/>
          </rPr>
          <t xml:space="preserve"> Registro Atención Individual. 
</t>
        </r>
        <r>
          <rPr>
            <sz val="9"/>
            <color indexed="81"/>
            <rFont val="Tahoma"/>
            <family val="2"/>
          </rPr>
          <t xml:space="preserve">Se Registre la siguiente actividad </t>
        </r>
        <r>
          <rPr>
            <b/>
            <sz val="9"/>
            <color indexed="81"/>
            <rFont val="Tahoma"/>
            <family val="2"/>
          </rPr>
          <t xml:space="preserve">
"Modalidad - presencial" y/o "Modalidad - remota"</t>
        </r>
      </text>
    </comment>
    <comment ref="T4" authorId="1" shapeId="0">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informe que pertenece a un </t>
        </r>
        <r>
          <rPr>
            <b/>
            <sz val="9"/>
            <color indexed="81"/>
            <rFont val="Tahoma"/>
            <family val="2"/>
          </rPr>
          <t>pueblo originario</t>
        </r>
        <r>
          <rPr>
            <sz val="9"/>
            <color indexed="81"/>
            <rFont val="Tahoma"/>
            <family val="2"/>
          </rPr>
          <t xml:space="preserve"> y se marque con la opcion </t>
        </r>
        <r>
          <rPr>
            <b/>
            <sz val="9"/>
            <color indexed="81"/>
            <rFont val="Tahoma"/>
            <family val="2"/>
          </rPr>
          <t>SI.</t>
        </r>
        <r>
          <rPr>
            <sz val="9"/>
            <color indexed="81"/>
            <rFont val="Tahoma"/>
            <family val="2"/>
          </rPr>
          <t xml:space="preserve"> 
</t>
        </r>
      </text>
    </comment>
    <comment ref="U4" authorId="1" shapeId="0">
      <text>
        <r>
          <rPr>
            <sz val="9"/>
            <color indexed="81"/>
            <rFont val="Tahoma"/>
            <family val="2"/>
          </rPr>
          <t>Se contabilizara a los pacientes que tengan</t>
        </r>
        <r>
          <rPr>
            <b/>
            <sz val="9"/>
            <color indexed="81"/>
            <rFont val="Tahoma"/>
            <family val="2"/>
          </rPr>
          <t xml:space="preserve"> </t>
        </r>
        <r>
          <rPr>
            <sz val="9"/>
            <color indexed="81"/>
            <rFont val="Tahoma"/>
            <family val="2"/>
          </rPr>
          <t xml:space="preserve">en  Antecedentes del usuario APS / Pestaña "Identificacion"  </t>
        </r>
        <r>
          <rPr>
            <b/>
            <sz val="9"/>
            <color indexed="81"/>
            <rFont val="Tahoma"/>
            <family val="2"/>
          </rPr>
          <t>Item  Alertas</t>
        </r>
        <r>
          <rPr>
            <sz val="9"/>
            <color indexed="81"/>
            <rFont val="Tahoma"/>
            <family val="2"/>
          </rPr>
          <t xml:space="preserve"> Adm.  </t>
        </r>
        <r>
          <rPr>
            <b/>
            <sz val="9"/>
            <color indexed="81"/>
            <rFont val="Tahoma"/>
            <family val="2"/>
          </rPr>
          <t xml:space="preserve">"MIGRANTE"
</t>
        </r>
        <r>
          <rPr>
            <sz val="9"/>
            <color indexed="81"/>
            <rFont val="Tahoma"/>
            <family val="2"/>
          </rPr>
          <t xml:space="preserve">
</t>
        </r>
      </text>
    </comment>
    <comment ref="A7" authorId="0" shapeId="0">
      <text>
        <r>
          <rPr>
            <sz val="9"/>
            <color indexed="81"/>
            <rFont val="Tahoma"/>
            <family val="2"/>
          </rPr>
          <t xml:space="preserve">Este dato aparecerá  luego de que en la atención esté Registrada en el box, en estado </t>
        </r>
        <r>
          <rPr>
            <b/>
            <sz val="9"/>
            <color indexed="81"/>
            <rFont val="Tahoma"/>
            <family val="2"/>
          </rPr>
          <t>completada o en Atención / Registro Atención Individual.</t>
        </r>
        <r>
          <rPr>
            <sz val="9"/>
            <color indexed="81"/>
            <rFont val="Tahoma"/>
            <family val="2"/>
          </rPr>
          <t xml:space="preserve"> 
Se Registre</t>
        </r>
        <r>
          <rPr>
            <b/>
            <sz val="9"/>
            <color indexed="81"/>
            <rFont val="Tahoma"/>
            <family val="2"/>
          </rPr>
          <t xml:space="preserve"> </t>
        </r>
        <r>
          <rPr>
            <sz val="9"/>
            <color indexed="81"/>
            <rFont val="Tahoma"/>
            <family val="2"/>
          </rPr>
          <t>las siguientes actividades</t>
        </r>
        <r>
          <rPr>
            <b/>
            <sz val="9"/>
            <color indexed="81"/>
            <rFont val="Tahoma"/>
            <family val="2"/>
          </rPr>
          <t xml:space="preserve">
"Consulta en oftalmología/UAPO" +
"Modalidad - Presencial" y/o "Modalidad - Remoto"</t>
        </r>
      </text>
    </comment>
    <comment ref="A8" authorId="0" shapeId="0">
      <text>
        <r>
          <rPr>
            <sz val="9"/>
            <color indexed="81"/>
            <rFont val="Tahoma"/>
            <family val="2"/>
          </rPr>
          <t xml:space="preserve">
Este dato aparecerá  luego de que en la atención esté </t>
        </r>
        <r>
          <rPr>
            <b/>
            <sz val="9"/>
            <color indexed="81"/>
            <rFont val="Tahoma"/>
            <family val="2"/>
          </rPr>
          <t>Registrada en el box, en estado completada o en Atención / Registro Atención Individual.</t>
        </r>
        <r>
          <rPr>
            <sz val="9"/>
            <color indexed="81"/>
            <rFont val="Tahoma"/>
            <family val="2"/>
          </rPr>
          <t xml:space="preserve"> 
Se Registre las siguientes actividades 
"</t>
        </r>
        <r>
          <rPr>
            <b/>
            <sz val="9"/>
            <color indexed="81"/>
            <rFont val="Tahoma"/>
            <family val="2"/>
          </rPr>
          <t>Consulta en otorrinolaringología/UAPORRINO"</t>
        </r>
        <r>
          <rPr>
            <sz val="9"/>
            <color indexed="81"/>
            <rFont val="Tahoma"/>
            <family val="2"/>
          </rPr>
          <t xml:space="preserve"> 
</t>
        </r>
        <r>
          <rPr>
            <b/>
            <sz val="9"/>
            <color indexed="81"/>
            <rFont val="Tahoma"/>
            <family val="2"/>
          </rPr>
          <t>+ "Modalidad-Presencial" y/o "Modalidad - Remoto"</t>
        </r>
      </text>
    </comment>
    <comment ref="A9" authorId="2" shapeId="0">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las siguientes actividades 
"Canasta integral oftalmológica" + "Modalidad-Presencial" y/o "Modalidad - Remoto"
</t>
        </r>
      </text>
    </comment>
    <comment ref="A10" authorId="2" shapeId="0">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las actividades: 
"Canasta integral otorrinolaringológica" + "Modalidad-Presencial" y/o "Modalidad - Remoto"
</t>
        </r>
      </text>
    </comment>
    <comment ref="A12" authorId="0" shapeId="0">
      <text>
        <r>
          <rPr>
            <sz val="9"/>
            <color indexed="81"/>
            <rFont val="Tahoma"/>
            <family val="2"/>
          </rPr>
          <t xml:space="preserve">
Este dato aparecerá  luego de que en la atención esté Registrada en el box, en estado </t>
        </r>
        <r>
          <rPr>
            <b/>
            <sz val="9"/>
            <color indexed="81"/>
            <rFont val="Tahoma"/>
            <family val="2"/>
          </rPr>
          <t xml:space="preserve">completada o en Atención / Registro Atención Individual. 
</t>
        </r>
        <r>
          <rPr>
            <sz val="9"/>
            <color indexed="81"/>
            <rFont val="Tahoma"/>
            <family val="2"/>
          </rPr>
          <t xml:space="preserve">
</t>
        </r>
        <r>
          <rPr>
            <b/>
            <sz val="9"/>
            <color indexed="81"/>
            <rFont val="Tahoma"/>
            <family val="2"/>
          </rPr>
          <t xml:space="preserve">Se Registre la actividad: </t>
        </r>
        <r>
          <rPr>
            <sz val="9"/>
            <color indexed="81"/>
            <rFont val="Tahoma"/>
            <family val="2"/>
          </rPr>
          <t xml:space="preserve">
"</t>
        </r>
        <r>
          <rPr>
            <b/>
            <sz val="9"/>
            <color indexed="81"/>
            <rFont val="Tahoma"/>
            <family val="2"/>
          </rPr>
          <t>Tecnólogo/a médico/a consulta por vicio de refracción"</t>
        </r>
        <r>
          <rPr>
            <sz val="9"/>
            <color indexed="81"/>
            <rFont val="Tahoma"/>
            <family val="2"/>
          </rPr>
          <t xml:space="preserve"> y este realizada por un </t>
        </r>
        <r>
          <rPr>
            <b/>
            <sz val="9"/>
            <color indexed="81"/>
            <rFont val="Tahoma"/>
            <family val="2"/>
          </rPr>
          <t xml:space="preserve">Instrumento de Tipo Tecnólogo Medico. </t>
        </r>
      </text>
    </comment>
    <comment ref="B13" authorId="0" shapeId="0">
      <text>
        <r>
          <rPr>
            <sz val="9"/>
            <color indexed="81"/>
            <rFont val="Tahoma"/>
            <family val="2"/>
          </rPr>
          <t xml:space="preserve">
Este dato aparecerá  luego de que en la atención esté Registrada en el box, en estado </t>
        </r>
        <r>
          <rPr>
            <b/>
            <sz val="9"/>
            <color indexed="81"/>
            <rFont val="Tahoma"/>
            <family val="2"/>
          </rPr>
          <t xml:space="preserve">completada o en Atención / Registro Atención Individual. </t>
        </r>
        <r>
          <rPr>
            <sz val="9"/>
            <color indexed="81"/>
            <rFont val="Tahoma"/>
            <family val="2"/>
          </rPr>
          <t xml:space="preserve">
</t>
        </r>
        <r>
          <rPr>
            <b/>
            <sz val="9"/>
            <color indexed="81"/>
            <rFont val="Tahoma"/>
            <family val="2"/>
          </rPr>
          <t xml:space="preserve">Se Registre la actividad: </t>
        </r>
        <r>
          <rPr>
            <sz val="9"/>
            <color indexed="81"/>
            <rFont val="Tahoma"/>
            <family val="2"/>
          </rPr>
          <t xml:space="preserve">
</t>
        </r>
        <r>
          <rPr>
            <b/>
            <sz val="9"/>
            <color indexed="81"/>
            <rFont val="Tahoma"/>
            <family val="2"/>
          </rPr>
          <t xml:space="preserve">
"Tecnólogo/a médico/a (oftalmología) otras consultas"</t>
        </r>
        <r>
          <rPr>
            <sz val="9"/>
            <color indexed="81"/>
            <rFont val="Tahoma"/>
            <family val="2"/>
          </rPr>
          <t xml:space="preserve"> y este realizada por un </t>
        </r>
        <r>
          <rPr>
            <b/>
            <sz val="9"/>
            <color indexed="81"/>
            <rFont val="Tahoma"/>
            <family val="2"/>
          </rPr>
          <t>Instrumento de Tipo Tecnólogo Medico</t>
        </r>
      </text>
    </comment>
    <comment ref="B14" authorId="0" shapeId="0">
      <text>
        <r>
          <rPr>
            <sz val="9"/>
            <color indexed="81"/>
            <rFont val="Tahoma"/>
            <family val="2"/>
          </rPr>
          <t xml:space="preserve">
Este dato aparecerá  luego de que en la </t>
        </r>
        <r>
          <rPr>
            <b/>
            <sz val="9"/>
            <color indexed="81"/>
            <rFont val="Tahoma"/>
            <family val="2"/>
          </rPr>
          <t>atención</t>
        </r>
        <r>
          <rPr>
            <sz val="9"/>
            <color indexed="81"/>
            <rFont val="Tahoma"/>
            <family val="2"/>
          </rPr>
          <t xml:space="preserve"> esté </t>
        </r>
        <r>
          <rPr>
            <b/>
            <sz val="9"/>
            <color indexed="81"/>
            <rFont val="Tahoma"/>
            <family val="2"/>
          </rPr>
          <t>Registrada</t>
        </r>
        <r>
          <rPr>
            <sz val="9"/>
            <color indexed="81"/>
            <rFont val="Tahoma"/>
            <family val="2"/>
          </rPr>
          <t xml:space="preserve"> en el box, en</t>
        </r>
        <r>
          <rPr>
            <b/>
            <sz val="9"/>
            <color indexed="81"/>
            <rFont val="Tahoma"/>
            <family val="2"/>
          </rPr>
          <t xml:space="preserve"> estado completada</t>
        </r>
        <r>
          <rPr>
            <sz val="9"/>
            <color indexed="81"/>
            <rFont val="Tahoma"/>
            <family val="2"/>
          </rPr>
          <t xml:space="preserve"> o en</t>
        </r>
        <r>
          <rPr>
            <b/>
            <sz val="9"/>
            <color indexed="81"/>
            <rFont val="Tahoma"/>
            <family val="2"/>
          </rPr>
          <t xml:space="preserve"> Atención / Registro Atención Individual. </t>
        </r>
        <r>
          <rPr>
            <sz val="9"/>
            <color indexed="81"/>
            <rFont val="Tahoma"/>
            <family val="2"/>
          </rPr>
          <t xml:space="preserve">
Se Registre la actividad: 
"</t>
        </r>
        <r>
          <rPr>
            <b/>
            <sz val="9"/>
            <color indexed="81"/>
            <rFont val="Tahoma"/>
            <family val="2"/>
          </rPr>
          <t>Tecnólogo/a médico/a ó fonoaudiólogo/a por hipoacusia (UAPORRINO)"</t>
        </r>
        <r>
          <rPr>
            <sz val="9"/>
            <color indexed="81"/>
            <rFont val="Tahoma"/>
            <family val="2"/>
          </rPr>
          <t xml:space="preserve"> y este realizada por un </t>
        </r>
        <r>
          <rPr>
            <b/>
            <sz val="9"/>
            <color indexed="81"/>
            <rFont val="Tahoma"/>
            <family val="2"/>
          </rPr>
          <t>Instrumento</t>
        </r>
        <r>
          <rPr>
            <sz val="9"/>
            <color indexed="81"/>
            <rFont val="Tahoma"/>
            <family val="2"/>
          </rPr>
          <t xml:space="preserve"> de Tipo </t>
        </r>
        <r>
          <rPr>
            <b/>
            <sz val="9"/>
            <color indexed="81"/>
            <rFont val="Tahoma"/>
            <family val="2"/>
          </rPr>
          <t>Tecnólogo Medico o Fonoaudiólogo</t>
        </r>
        <r>
          <rPr>
            <sz val="9"/>
            <color indexed="81"/>
            <rFont val="Tahoma"/>
            <family val="2"/>
          </rPr>
          <t xml:space="preserve"> en establecimeinto UAPO o UAPORRINO</t>
        </r>
      </text>
    </comment>
    <comment ref="B15" authorId="0" shapeId="0">
      <text>
        <r>
          <rPr>
            <sz val="9"/>
            <color indexed="81"/>
            <rFont val="Tahoma"/>
            <family val="2"/>
          </rPr>
          <t xml:space="preserve">
Este dato aparecerá  luego de que en la </t>
        </r>
        <r>
          <rPr>
            <b/>
            <sz val="9"/>
            <color indexed="81"/>
            <rFont val="Tahoma"/>
            <family val="2"/>
          </rPr>
          <t>atención</t>
        </r>
        <r>
          <rPr>
            <sz val="9"/>
            <color indexed="81"/>
            <rFont val="Tahoma"/>
            <family val="2"/>
          </rPr>
          <t xml:space="preserve"> esté </t>
        </r>
        <r>
          <rPr>
            <b/>
            <sz val="9"/>
            <color indexed="81"/>
            <rFont val="Tahoma"/>
            <family val="2"/>
          </rPr>
          <t>Registrada</t>
        </r>
        <r>
          <rPr>
            <sz val="9"/>
            <color indexed="81"/>
            <rFont val="Tahoma"/>
            <family val="2"/>
          </rPr>
          <t xml:space="preserve"> en el box, en </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xml:space="preserve"> o en </t>
        </r>
        <r>
          <rPr>
            <b/>
            <sz val="9"/>
            <color indexed="81"/>
            <rFont val="Tahoma"/>
            <family val="2"/>
          </rPr>
          <t>Atención</t>
        </r>
        <r>
          <rPr>
            <sz val="9"/>
            <color indexed="81"/>
            <rFont val="Tahoma"/>
            <family val="2"/>
          </rPr>
          <t xml:space="preserve"> / Registro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Tecnólogo/a médico/a ó fonoaudiólogo/a consultas (UAPORRINO)"</t>
        </r>
        <r>
          <rPr>
            <sz val="9"/>
            <color indexed="81"/>
            <rFont val="Tahoma"/>
            <family val="2"/>
          </rPr>
          <t xml:space="preserve">  y este realizada por un </t>
        </r>
        <r>
          <rPr>
            <b/>
            <sz val="9"/>
            <color indexed="81"/>
            <rFont val="Tahoma"/>
            <family val="2"/>
          </rPr>
          <t>Instrumento</t>
        </r>
        <r>
          <rPr>
            <sz val="9"/>
            <color indexed="81"/>
            <rFont val="Tahoma"/>
            <family val="2"/>
          </rPr>
          <t xml:space="preserve"> de Tipo </t>
        </r>
        <r>
          <rPr>
            <b/>
            <sz val="9"/>
            <color indexed="81"/>
            <rFont val="Tahoma"/>
            <family val="2"/>
          </rPr>
          <t>Tecnólogo</t>
        </r>
        <r>
          <rPr>
            <sz val="9"/>
            <color indexed="81"/>
            <rFont val="Tahoma"/>
            <family val="2"/>
          </rPr>
          <t xml:space="preserve"> </t>
        </r>
        <r>
          <rPr>
            <b/>
            <sz val="9"/>
            <color indexed="81"/>
            <rFont val="Tahoma"/>
            <family val="2"/>
          </rPr>
          <t>Medico o Fonoaudiólogo</t>
        </r>
        <r>
          <rPr>
            <sz val="9"/>
            <color indexed="81"/>
            <rFont val="Tahoma"/>
            <family val="2"/>
          </rPr>
          <t xml:space="preserve"> en centros UAPO o UAPORRINO</t>
        </r>
      </text>
    </comment>
    <comment ref="B16" authorId="0" shapeId="0">
      <text>
        <r>
          <rPr>
            <sz val="9"/>
            <color indexed="81"/>
            <rFont val="Tahoma"/>
            <family val="2"/>
          </rPr>
          <t xml:space="preserve">
Este dato aparecerá  luego de que en la </t>
        </r>
        <r>
          <rPr>
            <b/>
            <sz val="9"/>
            <color indexed="81"/>
            <rFont val="Tahoma"/>
            <family val="2"/>
          </rPr>
          <t>atención</t>
        </r>
        <r>
          <rPr>
            <sz val="9"/>
            <color indexed="81"/>
            <rFont val="Tahoma"/>
            <family val="2"/>
          </rPr>
          <t xml:space="preserve"> esté </t>
        </r>
        <r>
          <rPr>
            <b/>
            <sz val="9"/>
            <color indexed="81"/>
            <rFont val="Tahoma"/>
            <family val="2"/>
          </rPr>
          <t>Registrada</t>
        </r>
        <r>
          <rPr>
            <sz val="9"/>
            <color indexed="81"/>
            <rFont val="Tahoma"/>
            <family val="2"/>
          </rPr>
          <t xml:space="preserve"> en el box, en </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xml:space="preserve"> o en </t>
        </r>
        <r>
          <rPr>
            <b/>
            <sz val="9"/>
            <color indexed="81"/>
            <rFont val="Tahoma"/>
            <family val="2"/>
          </rPr>
          <t>Atención</t>
        </r>
        <r>
          <rPr>
            <sz val="9"/>
            <color indexed="81"/>
            <rFont val="Tahoma"/>
            <family val="2"/>
          </rPr>
          <t xml:space="preserve"> / Registro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Consulta de calificación de urgencia por tecnólogo/a médico/a (UAPO)"</t>
        </r>
        <r>
          <rPr>
            <sz val="9"/>
            <color indexed="81"/>
            <rFont val="Tahoma"/>
            <family val="2"/>
          </rPr>
          <t xml:space="preserve">  y esté realizada por un </t>
        </r>
        <r>
          <rPr>
            <b/>
            <sz val="9"/>
            <color indexed="81"/>
            <rFont val="Tahoma"/>
            <family val="2"/>
          </rPr>
          <t>Instrumento</t>
        </r>
        <r>
          <rPr>
            <sz val="9"/>
            <color indexed="81"/>
            <rFont val="Tahoma"/>
            <family val="2"/>
          </rPr>
          <t xml:space="preserve"> de Tipo </t>
        </r>
        <r>
          <rPr>
            <b/>
            <sz val="9"/>
            <color indexed="81"/>
            <rFont val="Tahoma"/>
            <family val="2"/>
          </rPr>
          <t>Tecnólogo</t>
        </r>
        <r>
          <rPr>
            <sz val="9"/>
            <color indexed="81"/>
            <rFont val="Tahoma"/>
            <family val="2"/>
          </rPr>
          <t xml:space="preserve"> </t>
        </r>
        <r>
          <rPr>
            <b/>
            <sz val="9"/>
            <color indexed="81"/>
            <rFont val="Tahoma"/>
            <family val="2"/>
          </rPr>
          <t xml:space="preserve">Medico </t>
        </r>
        <r>
          <rPr>
            <sz val="9"/>
            <color indexed="81"/>
            <rFont val="Tahoma"/>
            <family val="2"/>
          </rPr>
          <t>en centros UAPO</t>
        </r>
      </text>
    </comment>
    <comment ref="B17" authorId="0" shapeId="0">
      <text>
        <r>
          <rPr>
            <sz val="9"/>
            <color indexed="81"/>
            <rFont val="Tahoma"/>
            <family val="2"/>
          </rPr>
          <t xml:space="preserve">
Este dato aparecerá  luego de que en la </t>
        </r>
        <r>
          <rPr>
            <b/>
            <sz val="9"/>
            <color indexed="81"/>
            <rFont val="Tahoma"/>
            <family val="2"/>
          </rPr>
          <t>atención</t>
        </r>
        <r>
          <rPr>
            <sz val="9"/>
            <color indexed="81"/>
            <rFont val="Tahoma"/>
            <family val="2"/>
          </rPr>
          <t xml:space="preserve"> esté </t>
        </r>
        <r>
          <rPr>
            <b/>
            <sz val="9"/>
            <color indexed="81"/>
            <rFont val="Tahoma"/>
            <family val="2"/>
          </rPr>
          <t>Registrada</t>
        </r>
        <r>
          <rPr>
            <sz val="9"/>
            <color indexed="81"/>
            <rFont val="Tahoma"/>
            <family val="2"/>
          </rPr>
          <t xml:space="preserve"> en el box, en </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xml:space="preserve"> o en </t>
        </r>
        <r>
          <rPr>
            <b/>
            <sz val="9"/>
            <color indexed="81"/>
            <rFont val="Tahoma"/>
            <family val="2"/>
          </rPr>
          <t>Atención</t>
        </r>
        <r>
          <rPr>
            <sz val="9"/>
            <color indexed="81"/>
            <rFont val="Tahoma"/>
            <family val="2"/>
          </rPr>
          <t xml:space="preserve"> / Registro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Consulta terapeuta ocupacional"</t>
        </r>
        <r>
          <rPr>
            <sz val="9"/>
            <color indexed="81"/>
            <rFont val="Tahoma"/>
            <family val="2"/>
          </rPr>
          <t xml:space="preserve">  y esté realizada por un </t>
        </r>
        <r>
          <rPr>
            <b/>
            <sz val="9"/>
            <color indexed="81"/>
            <rFont val="Tahoma"/>
            <family val="2"/>
          </rPr>
          <t>Instrumento</t>
        </r>
        <r>
          <rPr>
            <sz val="9"/>
            <color indexed="81"/>
            <rFont val="Tahoma"/>
            <family val="2"/>
          </rPr>
          <t xml:space="preserve"> de Tipo </t>
        </r>
        <r>
          <rPr>
            <b/>
            <sz val="9"/>
            <color indexed="81"/>
            <rFont val="Tahoma"/>
            <family val="2"/>
          </rPr>
          <t xml:space="preserve">Terapeuta Ocupacional </t>
        </r>
        <r>
          <rPr>
            <sz val="9"/>
            <color indexed="81"/>
            <rFont val="Tahoma"/>
            <family val="2"/>
          </rPr>
          <t>en centros UAPO</t>
        </r>
      </text>
    </comment>
    <comment ref="B19" authorId="0" shapeId="0">
      <text>
        <r>
          <rPr>
            <b/>
            <sz val="9"/>
            <color indexed="81"/>
            <rFont val="Tahoma"/>
            <family val="2"/>
          </rPr>
          <t xml:space="preserve">
</t>
        </r>
        <r>
          <rPr>
            <sz val="9"/>
            <color indexed="81"/>
            <rFont val="Tahoma"/>
            <family val="2"/>
          </rPr>
          <t xml:space="preserve">Este dato aparecerá  luego de que en la atención esté </t>
        </r>
        <r>
          <rPr>
            <b/>
            <sz val="9"/>
            <color indexed="81"/>
            <rFont val="Tahoma"/>
            <family val="2"/>
          </rPr>
          <t>Registrada en el box, en estado completada o en Atención / Registro Atención Individual</t>
        </r>
        <r>
          <rPr>
            <sz val="9"/>
            <color indexed="81"/>
            <rFont val="Tahoma"/>
            <family val="2"/>
          </rPr>
          <t>. 
Se Registre la actividad: 
"</t>
        </r>
        <r>
          <rPr>
            <b/>
            <sz val="9"/>
            <color indexed="81"/>
            <rFont val="Tahoma"/>
            <family val="2"/>
          </rPr>
          <t xml:space="preserve">Ingresos glaucoma UAPO"
</t>
        </r>
      </text>
    </comment>
    <comment ref="B20" authorId="0" shapeId="0">
      <text>
        <r>
          <rPr>
            <sz val="9"/>
            <color indexed="81"/>
            <rFont val="Tahoma"/>
            <family val="2"/>
          </rPr>
          <t xml:space="preserve">
Este dato aparecerá  luego de que en la atención esté </t>
        </r>
        <r>
          <rPr>
            <b/>
            <sz val="9"/>
            <color indexed="81"/>
            <rFont val="Tahoma"/>
            <family val="2"/>
          </rPr>
          <t xml:space="preserve">Registrada en el box, en estado completada o en Atención / Registro Atención Individual. 
</t>
        </r>
        <r>
          <rPr>
            <sz val="9"/>
            <color indexed="81"/>
            <rFont val="Tahoma"/>
            <family val="2"/>
          </rPr>
          <t xml:space="preserve">
Se Registre la actividad: 
"</t>
        </r>
        <r>
          <rPr>
            <b/>
            <sz val="9"/>
            <color indexed="81"/>
            <rFont val="Tahoma"/>
            <family val="2"/>
          </rPr>
          <t>Egresos glaucoma UAPO"</t>
        </r>
        <r>
          <rPr>
            <sz val="9"/>
            <color indexed="81"/>
            <rFont val="Tahoma"/>
            <family val="2"/>
          </rPr>
          <t xml:space="preserve">
</t>
        </r>
      </text>
    </comment>
    <comment ref="A22" authorId="0" shapeId="0">
      <text>
        <r>
          <rPr>
            <sz val="9"/>
            <color indexed="81"/>
            <rFont val="Tahoma"/>
            <family val="2"/>
          </rPr>
          <t xml:space="preserve">
Este dato aparecerá  luego de que en la atención esté </t>
        </r>
        <r>
          <rPr>
            <b/>
            <sz val="9"/>
            <color indexed="81"/>
            <rFont val="Tahoma"/>
            <family val="2"/>
          </rPr>
          <t xml:space="preserve">Registrada en el box, en estado completada o en Atención / Registro Atención Individual. 
</t>
        </r>
        <r>
          <rPr>
            <sz val="9"/>
            <color indexed="81"/>
            <rFont val="Tahoma"/>
            <family val="2"/>
          </rPr>
          <t xml:space="preserve">
Se Registre la actividad: 
</t>
        </r>
        <r>
          <rPr>
            <b/>
            <sz val="9"/>
            <color indexed="81"/>
            <rFont val="Tahoma"/>
            <family val="2"/>
          </rPr>
          <t xml:space="preserve">
"Controles de glaucoma UAPO" </t>
        </r>
        <r>
          <rPr>
            <sz val="9"/>
            <color indexed="81"/>
            <rFont val="Tahoma"/>
            <family val="2"/>
          </rPr>
          <t xml:space="preserve">
y este realizada por instrumento</t>
        </r>
        <r>
          <rPr>
            <b/>
            <sz val="9"/>
            <color indexed="81"/>
            <rFont val="Tahoma"/>
            <family val="2"/>
          </rPr>
          <t xml:space="preserve"> Médico. 
</t>
        </r>
        <r>
          <rPr>
            <sz val="9"/>
            <color indexed="81"/>
            <rFont val="Tahoma"/>
            <family val="2"/>
          </rPr>
          <t xml:space="preserve">
</t>
        </r>
      </text>
    </comment>
    <comment ref="A23" authorId="0" shapeId="0">
      <text>
        <r>
          <rPr>
            <sz val="9"/>
            <color indexed="81"/>
            <rFont val="Tahoma"/>
            <family val="2"/>
          </rPr>
          <t xml:space="preserve">Este dato aparecerá  luego de que en la atención esté </t>
        </r>
        <r>
          <rPr>
            <b/>
            <sz val="9"/>
            <color indexed="81"/>
            <rFont val="Tahoma"/>
            <family val="2"/>
          </rPr>
          <t xml:space="preserve">Registrada en el box, en estado completada o en Atención / Registro Atención Individual. </t>
        </r>
        <r>
          <rPr>
            <sz val="9"/>
            <color indexed="81"/>
            <rFont val="Tahoma"/>
            <family val="2"/>
          </rPr>
          <t xml:space="preserve">
Se Registre la actividad: 
</t>
        </r>
        <r>
          <rPr>
            <b/>
            <sz val="9"/>
            <color indexed="81"/>
            <rFont val="Tahoma"/>
            <family val="2"/>
          </rPr>
          <t xml:space="preserve">"Consulta nueva glaucoma UAPO" </t>
        </r>
        <r>
          <rPr>
            <sz val="9"/>
            <color indexed="81"/>
            <rFont val="Tahoma"/>
            <family val="2"/>
          </rPr>
          <t xml:space="preserve">
y este realizada por instrumento </t>
        </r>
        <r>
          <rPr>
            <b/>
            <sz val="9"/>
            <color indexed="81"/>
            <rFont val="Tahoma"/>
            <family val="2"/>
          </rPr>
          <t xml:space="preserve">Médico. </t>
        </r>
        <r>
          <rPr>
            <sz val="9"/>
            <color indexed="81"/>
            <rFont val="Tahoma"/>
            <family val="2"/>
          </rPr>
          <t xml:space="preserve">
</t>
        </r>
      </text>
    </comment>
    <comment ref="P25" authorId="1" shapeId="0">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informe que pertenece a un </t>
        </r>
        <r>
          <rPr>
            <b/>
            <sz val="9"/>
            <color indexed="81"/>
            <rFont val="Tahoma"/>
            <family val="2"/>
          </rPr>
          <t>pueblo originario</t>
        </r>
        <r>
          <rPr>
            <sz val="9"/>
            <color indexed="81"/>
            <rFont val="Tahoma"/>
            <family val="2"/>
          </rPr>
          <t xml:space="preserve"> y se marque con la opcion </t>
        </r>
        <r>
          <rPr>
            <b/>
            <sz val="9"/>
            <color indexed="81"/>
            <rFont val="Tahoma"/>
            <family val="2"/>
          </rPr>
          <t>SI.</t>
        </r>
        <r>
          <rPr>
            <sz val="9"/>
            <color indexed="81"/>
            <rFont val="Tahoma"/>
            <family val="2"/>
          </rPr>
          <t xml:space="preserve"> 
</t>
        </r>
      </text>
    </comment>
    <comment ref="Q25" authorId="1" shapeId="0">
      <text>
        <r>
          <rPr>
            <sz val="9"/>
            <color indexed="81"/>
            <rFont val="Tahoma"/>
            <family val="2"/>
          </rPr>
          <t>Se contabilizara a los pacientes que tengan</t>
        </r>
        <r>
          <rPr>
            <b/>
            <sz val="9"/>
            <color indexed="81"/>
            <rFont val="Tahoma"/>
            <family val="2"/>
          </rPr>
          <t xml:space="preserve"> </t>
        </r>
        <r>
          <rPr>
            <sz val="9"/>
            <color indexed="81"/>
            <rFont val="Tahoma"/>
            <family val="2"/>
          </rPr>
          <t xml:space="preserve">en  Antecedentes del usuario APS / Pestaña "Identificacion"  </t>
        </r>
        <r>
          <rPr>
            <b/>
            <sz val="9"/>
            <color indexed="81"/>
            <rFont val="Tahoma"/>
            <family val="2"/>
          </rPr>
          <t>Item  Alertas</t>
        </r>
        <r>
          <rPr>
            <sz val="9"/>
            <color indexed="81"/>
            <rFont val="Tahoma"/>
            <family val="2"/>
          </rPr>
          <t xml:space="preserve"> Adm.  </t>
        </r>
        <r>
          <rPr>
            <b/>
            <sz val="9"/>
            <color indexed="81"/>
            <rFont val="Tahoma"/>
            <family val="2"/>
          </rPr>
          <t xml:space="preserve">"MIGRANTE"
</t>
        </r>
        <r>
          <rPr>
            <sz val="9"/>
            <color indexed="81"/>
            <rFont val="Tahoma"/>
            <family val="2"/>
          </rPr>
          <t xml:space="preserve">
</t>
        </r>
      </text>
    </comment>
    <comment ref="M26" authorId="0" shapeId="0">
      <text>
        <r>
          <rPr>
            <sz val="9"/>
            <color indexed="81"/>
            <rFont val="Tahoma"/>
            <family val="2"/>
          </rPr>
          <t xml:space="preserve">
Este dato aparecerá  luego que en la atención registrada en el </t>
        </r>
        <r>
          <rPr>
            <b/>
            <sz val="9"/>
            <color indexed="81"/>
            <rFont val="Tahoma"/>
            <family val="2"/>
          </rPr>
          <t>box</t>
        </r>
        <r>
          <rPr>
            <sz val="9"/>
            <color indexed="81"/>
            <rFont val="Tahoma"/>
            <family val="2"/>
          </rPr>
          <t xml:space="preserve"> o en </t>
        </r>
        <r>
          <rPr>
            <b/>
            <sz val="9"/>
            <color indexed="81"/>
            <rFont val="Tahoma"/>
            <family val="2"/>
          </rPr>
          <t>Registro de Atencion Individua</t>
        </r>
        <r>
          <rPr>
            <sz val="9"/>
            <color indexed="81"/>
            <rFont val="Tahoma"/>
            <family val="2"/>
          </rPr>
          <t xml:space="preserve">l, en estado </t>
        </r>
        <r>
          <rPr>
            <b/>
            <sz val="9"/>
            <color indexed="81"/>
            <rFont val="Tahoma"/>
            <family val="2"/>
          </rPr>
          <t>completada</t>
        </r>
        <r>
          <rPr>
            <sz val="9"/>
            <color indexed="81"/>
            <rFont val="Tahoma"/>
            <family val="2"/>
          </rPr>
          <t xml:space="preserve"> se registre la siguiente actividad: 
</t>
        </r>
        <r>
          <rPr>
            <b/>
            <sz val="9"/>
            <color indexed="81"/>
            <rFont val="Tahoma"/>
            <family val="2"/>
          </rPr>
          <t>"Institucional"</t>
        </r>
        <r>
          <rPr>
            <sz val="9"/>
            <color indexed="81"/>
            <rFont val="Tahoma"/>
            <family val="2"/>
          </rPr>
          <t xml:space="preserve">
este registro será </t>
        </r>
        <r>
          <rPr>
            <b/>
            <sz val="9"/>
            <color indexed="81"/>
            <rFont val="Tahoma"/>
            <family val="2"/>
          </rPr>
          <t>complementario</t>
        </r>
        <r>
          <rPr>
            <sz val="9"/>
            <color indexed="81"/>
            <rFont val="Tahoma"/>
            <family val="2"/>
          </rPr>
          <t xml:space="preserve"> a la actividad consignada en la realización o informe del examen o procedimiento
</t>
        </r>
      </text>
    </comment>
    <comment ref="N26" authorId="0" shapeId="0">
      <text>
        <r>
          <rPr>
            <sz val="9"/>
            <color indexed="81"/>
            <rFont val="Tahoma"/>
            <family val="2"/>
          </rPr>
          <t xml:space="preserve">
Este dato aparecerá  luego que en la atención registrada en el </t>
        </r>
        <r>
          <rPr>
            <b/>
            <sz val="9"/>
            <color indexed="81"/>
            <rFont val="Tahoma"/>
            <family val="2"/>
          </rPr>
          <t>box</t>
        </r>
        <r>
          <rPr>
            <sz val="9"/>
            <color indexed="81"/>
            <rFont val="Tahoma"/>
            <family val="2"/>
          </rPr>
          <t xml:space="preserve"> o en </t>
        </r>
        <r>
          <rPr>
            <b/>
            <sz val="9"/>
            <color indexed="81"/>
            <rFont val="Tahoma"/>
            <family val="2"/>
          </rPr>
          <t>Registro de Atencion Individua</t>
        </r>
        <r>
          <rPr>
            <sz val="9"/>
            <color indexed="81"/>
            <rFont val="Tahoma"/>
            <family val="2"/>
          </rPr>
          <t xml:space="preserve">l, en estado </t>
        </r>
        <r>
          <rPr>
            <b/>
            <sz val="9"/>
            <color indexed="81"/>
            <rFont val="Tahoma"/>
            <family val="2"/>
          </rPr>
          <t>completada</t>
        </r>
        <r>
          <rPr>
            <sz val="9"/>
            <color indexed="81"/>
            <rFont val="Tahoma"/>
            <family val="2"/>
          </rPr>
          <t xml:space="preserve"> se registre la siguiente actividad: 
</t>
        </r>
        <r>
          <rPr>
            <b/>
            <sz val="9"/>
            <color indexed="81"/>
            <rFont val="Tahoma"/>
            <family val="2"/>
          </rPr>
          <t>"Compra al Sistema"</t>
        </r>
        <r>
          <rPr>
            <sz val="9"/>
            <color indexed="81"/>
            <rFont val="Tahoma"/>
            <family val="2"/>
          </rPr>
          <t xml:space="preserve">
este registro será </t>
        </r>
        <r>
          <rPr>
            <b/>
            <sz val="9"/>
            <color indexed="81"/>
            <rFont val="Tahoma"/>
            <family val="2"/>
          </rPr>
          <t>complementario</t>
        </r>
        <r>
          <rPr>
            <sz val="9"/>
            <color indexed="81"/>
            <rFont val="Tahoma"/>
            <family val="2"/>
          </rPr>
          <t xml:space="preserve"> a la actividad consignada en la realización o informe del examen o procedimiento
</t>
        </r>
      </text>
    </comment>
    <comment ref="O26" authorId="0" shapeId="0">
      <text>
        <r>
          <rPr>
            <sz val="9"/>
            <color indexed="81"/>
            <rFont val="Tahoma"/>
            <family val="2"/>
          </rPr>
          <t xml:space="preserve">
Este dato aparecerá  luego que en la atención registrada en el </t>
        </r>
        <r>
          <rPr>
            <b/>
            <sz val="9"/>
            <color indexed="81"/>
            <rFont val="Tahoma"/>
            <family val="2"/>
          </rPr>
          <t>box</t>
        </r>
        <r>
          <rPr>
            <sz val="9"/>
            <color indexed="81"/>
            <rFont val="Tahoma"/>
            <family val="2"/>
          </rPr>
          <t xml:space="preserve"> o en </t>
        </r>
        <r>
          <rPr>
            <b/>
            <sz val="9"/>
            <color indexed="81"/>
            <rFont val="Tahoma"/>
            <family val="2"/>
          </rPr>
          <t>Registro de Atencion Individual,</t>
        </r>
        <r>
          <rPr>
            <sz val="9"/>
            <color indexed="81"/>
            <rFont val="Tahoma"/>
            <family val="2"/>
          </rPr>
          <t xml:space="preserve"> en estado </t>
        </r>
        <r>
          <rPr>
            <b/>
            <sz val="9"/>
            <color indexed="81"/>
            <rFont val="Tahoma"/>
            <family val="2"/>
          </rPr>
          <t>completada</t>
        </r>
        <r>
          <rPr>
            <sz val="9"/>
            <color indexed="81"/>
            <rFont val="Tahoma"/>
            <family val="2"/>
          </rPr>
          <t xml:space="preserve"> se registre la siguiente actividad: 
</t>
        </r>
        <r>
          <rPr>
            <b/>
            <sz val="9"/>
            <color indexed="81"/>
            <rFont val="Tahoma"/>
            <family val="2"/>
          </rPr>
          <t>"Compra Extrasistema"</t>
        </r>
        <r>
          <rPr>
            <sz val="9"/>
            <color indexed="81"/>
            <rFont val="Tahoma"/>
            <family val="2"/>
          </rPr>
          <t xml:space="preserve">
este registro será </t>
        </r>
        <r>
          <rPr>
            <b/>
            <sz val="9"/>
            <color indexed="81"/>
            <rFont val="Tahoma"/>
            <family val="2"/>
          </rPr>
          <t>complementario</t>
        </r>
        <r>
          <rPr>
            <sz val="9"/>
            <color indexed="81"/>
            <rFont val="Tahoma"/>
            <family val="2"/>
          </rPr>
          <t xml:space="preserve"> a la actividad consignada en la realización o informe del examen o procedimiento</t>
        </r>
      </text>
    </comment>
    <comment ref="B27" authorId="0" shapeId="0">
      <text>
        <r>
          <rPr>
            <sz val="9"/>
            <color indexed="81"/>
            <rFont val="Tahoma"/>
            <family val="2"/>
          </rPr>
          <t xml:space="preserve">
Este dato aparecerá  luego de que en la </t>
        </r>
        <r>
          <rPr>
            <b/>
            <sz val="9"/>
            <color indexed="81"/>
            <rFont val="Tahoma"/>
            <family val="2"/>
          </rPr>
          <t xml:space="preserve">atención </t>
        </r>
        <r>
          <rPr>
            <sz val="9"/>
            <color indexed="81"/>
            <rFont val="Tahoma"/>
            <family val="2"/>
          </rPr>
          <t xml:space="preserve">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la actividad: </t>
        </r>
        <r>
          <rPr>
            <b/>
            <sz val="9"/>
            <color indexed="81"/>
            <rFont val="Tahoma"/>
            <family val="2"/>
          </rPr>
          <t xml:space="preserve">"Solicitud Mamografía"
</t>
        </r>
        <r>
          <rPr>
            <sz val="9"/>
            <color indexed="81"/>
            <rFont val="Tahoma"/>
            <family val="2"/>
          </rPr>
          <t xml:space="preserve">y en el </t>
        </r>
        <r>
          <rPr>
            <b/>
            <sz val="9"/>
            <color indexed="81"/>
            <rFont val="Tahoma"/>
            <family val="2"/>
          </rPr>
          <t>Formulario</t>
        </r>
        <r>
          <rPr>
            <sz val="9"/>
            <color indexed="81"/>
            <rFont val="Tahoma"/>
            <family val="2"/>
          </rPr>
          <t xml:space="preserve"> </t>
        </r>
        <r>
          <rPr>
            <b/>
            <sz val="9"/>
            <color indexed="81"/>
            <rFont val="Tahoma"/>
            <family val="2"/>
          </rPr>
          <t>Clínico Seguimiento Examen PAP/MAMAS,  en la seccion "Seguimiento Mamografía" completar el campo  "Fecha de Solicitud de la Mamografía".</t>
        </r>
        <r>
          <rPr>
            <sz val="9"/>
            <color indexed="81"/>
            <rFont val="Tahoma"/>
            <family val="2"/>
          </rPr>
          <t xml:space="preserve">
</t>
        </r>
      </text>
    </comment>
    <comment ref="B28" authorId="0" shapeId="0">
      <text>
        <r>
          <rPr>
            <b/>
            <sz val="9"/>
            <color indexed="81"/>
            <rFont val="Tahoma"/>
            <family val="2"/>
          </rPr>
          <t xml:space="preserve">
</t>
        </r>
        <r>
          <rPr>
            <sz val="9"/>
            <color indexed="81"/>
            <rFont val="Tahoma"/>
            <family val="2"/>
          </rPr>
          <t>Este dato aparecerá  luego que en la</t>
        </r>
        <r>
          <rPr>
            <b/>
            <sz val="9"/>
            <color indexed="81"/>
            <rFont val="Tahoma"/>
            <family val="2"/>
          </rPr>
          <t xml:space="preserve"> atención registrada en el box,</t>
        </r>
        <r>
          <rPr>
            <sz val="9"/>
            <color indexed="81"/>
            <rFont val="Tahoma"/>
            <family val="2"/>
          </rPr>
          <t xml:space="preserve"> en estado</t>
        </r>
        <r>
          <rPr>
            <b/>
            <sz val="9"/>
            <color indexed="81"/>
            <rFont val="Tahoma"/>
            <family val="2"/>
          </rPr>
          <t xml:space="preserve"> completada</t>
        </r>
        <r>
          <rPr>
            <sz val="9"/>
            <color indexed="81"/>
            <rFont val="Tahoma"/>
            <family val="2"/>
          </rPr>
          <t xml:space="preserve"> se registre la siguiente</t>
        </r>
        <r>
          <rPr>
            <b/>
            <sz val="9"/>
            <color indexed="81"/>
            <rFont val="Tahoma"/>
            <family val="2"/>
          </rPr>
          <t xml:space="preserve"> actividad: 
"Ingreso resultados mamografías"
ó
"Ingreso resultados mamografía proyección complementaria"
</t>
        </r>
        <r>
          <rPr>
            <sz val="9"/>
            <color indexed="81"/>
            <rFont val="Tahoma"/>
            <family val="2"/>
          </rPr>
          <t>y en el</t>
        </r>
        <r>
          <rPr>
            <b/>
            <sz val="9"/>
            <color indexed="81"/>
            <rFont val="Tahoma"/>
            <family val="2"/>
          </rPr>
          <t xml:space="preserve"> Formulario Clínico</t>
        </r>
        <r>
          <rPr>
            <sz val="9"/>
            <color indexed="81"/>
            <rFont val="Tahoma"/>
            <family val="2"/>
          </rPr>
          <t xml:space="preserve"> </t>
        </r>
        <r>
          <rPr>
            <b/>
            <sz val="9"/>
            <color indexed="81"/>
            <rFont val="Tahoma"/>
            <family val="2"/>
          </rPr>
          <t>Seguimiento Examen PAP/MAMAS,</t>
        </r>
        <r>
          <rPr>
            <sz val="9"/>
            <color indexed="81"/>
            <rFont val="Tahoma"/>
            <family val="2"/>
          </rPr>
          <t xml:space="preserve">  en la seccion</t>
        </r>
        <r>
          <rPr>
            <b/>
            <sz val="9"/>
            <color indexed="81"/>
            <rFont val="Tahoma"/>
            <family val="2"/>
          </rPr>
          <t xml:space="preserve"> "Seguimiento Mamografía" </t>
        </r>
        <r>
          <rPr>
            <sz val="9"/>
            <color indexed="81"/>
            <rFont val="Tahoma"/>
            <family val="2"/>
          </rPr>
          <t xml:space="preserve">completar el campo </t>
        </r>
        <r>
          <rPr>
            <b/>
            <sz val="9"/>
            <color indexed="81"/>
            <rFont val="Tahoma"/>
            <family val="2"/>
          </rPr>
          <t xml:space="preserve"> "Informe Birads" </t>
        </r>
      </text>
    </comment>
    <comment ref="B29" authorId="0" shapeId="0">
      <text>
        <r>
          <rPr>
            <b/>
            <sz val="9"/>
            <color indexed="81"/>
            <rFont val="Tahoma"/>
            <family val="2"/>
          </rPr>
          <t xml:space="preserve">
</t>
        </r>
        <r>
          <rPr>
            <sz val="9"/>
            <color indexed="81"/>
            <rFont val="Tahoma"/>
            <family val="2"/>
          </rPr>
          <t>Este dato aparecerá  luego que en la atención</t>
        </r>
        <r>
          <rPr>
            <b/>
            <sz val="9"/>
            <color indexed="81"/>
            <rFont val="Tahoma"/>
            <family val="2"/>
          </rPr>
          <t xml:space="preserve"> registrada </t>
        </r>
        <r>
          <rPr>
            <sz val="9"/>
            <color indexed="81"/>
            <rFont val="Tahoma"/>
            <family val="2"/>
          </rPr>
          <t xml:space="preserve">en el </t>
        </r>
        <r>
          <rPr>
            <b/>
            <sz val="9"/>
            <color indexed="81"/>
            <rFont val="Tahoma"/>
            <family val="2"/>
          </rPr>
          <t xml:space="preserve">box, </t>
        </r>
        <r>
          <rPr>
            <sz val="9"/>
            <color indexed="81"/>
            <rFont val="Tahoma"/>
            <family val="2"/>
          </rPr>
          <t>en estado</t>
        </r>
        <r>
          <rPr>
            <b/>
            <sz val="9"/>
            <color indexed="81"/>
            <rFont val="Tahoma"/>
            <family val="2"/>
          </rPr>
          <t xml:space="preserve"> completada </t>
        </r>
        <r>
          <rPr>
            <sz val="9"/>
            <color indexed="81"/>
            <rFont val="Tahoma"/>
            <family val="2"/>
          </rPr>
          <t>se registre la siguiente</t>
        </r>
        <r>
          <rPr>
            <b/>
            <sz val="9"/>
            <color indexed="81"/>
            <rFont val="Tahoma"/>
            <family val="2"/>
          </rPr>
          <t xml:space="preserve"> actividad: 
"Ingreso resultados mamografías"
ó
"Ingreso resultados mamografía proyección complementaria"
</t>
        </r>
        <r>
          <rPr>
            <sz val="9"/>
            <color indexed="81"/>
            <rFont val="Tahoma"/>
            <family val="2"/>
          </rPr>
          <t xml:space="preserve">y en el Formulario Clínico </t>
        </r>
        <r>
          <rPr>
            <b/>
            <sz val="9"/>
            <color indexed="81"/>
            <rFont val="Tahoma"/>
            <family val="2"/>
          </rPr>
          <t>Seguimiento Examen PAP/MAMAS</t>
        </r>
        <r>
          <rPr>
            <sz val="9"/>
            <color indexed="81"/>
            <rFont val="Tahoma"/>
            <family val="2"/>
          </rPr>
          <t>,  en la seccion "</t>
        </r>
        <r>
          <rPr>
            <b/>
            <sz val="9"/>
            <color indexed="81"/>
            <rFont val="Tahoma"/>
            <family val="2"/>
          </rPr>
          <t>Seguimiento Mamografía</t>
        </r>
        <r>
          <rPr>
            <sz val="9"/>
            <color indexed="81"/>
            <rFont val="Tahoma"/>
            <family val="2"/>
          </rPr>
          <t>" completar el campo "</t>
        </r>
        <r>
          <rPr>
            <b/>
            <sz val="9"/>
            <color indexed="81"/>
            <rFont val="Tahoma"/>
            <family val="2"/>
          </rPr>
          <t>Informe Birads"</t>
        </r>
        <r>
          <rPr>
            <sz val="9"/>
            <color indexed="81"/>
            <rFont val="Tahoma"/>
            <family val="2"/>
          </rPr>
          <t xml:space="preserve">  seleccionado el valor </t>
        </r>
        <r>
          <rPr>
            <b/>
            <sz val="9"/>
            <color indexed="81"/>
            <rFont val="Tahoma"/>
            <family val="2"/>
          </rPr>
          <t xml:space="preserve">"Birads 0". 
</t>
        </r>
      </text>
    </comment>
    <comment ref="B30" authorId="0" shapeId="0">
      <text>
        <r>
          <rPr>
            <sz val="9"/>
            <color indexed="81"/>
            <rFont val="Tahoma"/>
            <family val="2"/>
          </rPr>
          <t xml:space="preserve">
Este dato aparecerá  luego que en la </t>
        </r>
        <r>
          <rPr>
            <b/>
            <sz val="9"/>
            <color indexed="81"/>
            <rFont val="Tahoma"/>
            <family val="2"/>
          </rPr>
          <t>atención</t>
        </r>
        <r>
          <rPr>
            <sz val="9"/>
            <color indexed="81"/>
            <rFont val="Tahoma"/>
            <family val="2"/>
          </rPr>
          <t xml:space="preserve"> registrada en el </t>
        </r>
        <r>
          <rPr>
            <b/>
            <sz val="9"/>
            <color indexed="81"/>
            <rFont val="Tahoma"/>
            <family val="2"/>
          </rPr>
          <t>box,</t>
        </r>
        <r>
          <rPr>
            <sz val="9"/>
            <color indexed="81"/>
            <rFont val="Tahoma"/>
            <family val="2"/>
          </rPr>
          <t xml:space="preserve"> en estado </t>
        </r>
        <r>
          <rPr>
            <b/>
            <sz val="9"/>
            <color indexed="81"/>
            <rFont val="Tahoma"/>
            <family val="2"/>
          </rPr>
          <t>completada</t>
        </r>
        <r>
          <rPr>
            <sz val="9"/>
            <color indexed="81"/>
            <rFont val="Tahoma"/>
            <family val="2"/>
          </rPr>
          <t xml:space="preserve"> se registre la siguiente </t>
        </r>
        <r>
          <rPr>
            <b/>
            <sz val="9"/>
            <color indexed="81"/>
            <rFont val="Tahoma"/>
            <family val="2"/>
          </rPr>
          <t>actividad:</t>
        </r>
        <r>
          <rPr>
            <sz val="9"/>
            <color indexed="81"/>
            <rFont val="Tahoma"/>
            <family val="2"/>
          </rPr>
          <t xml:space="preserve"> 
</t>
        </r>
        <r>
          <rPr>
            <b/>
            <sz val="9"/>
            <color indexed="81"/>
            <rFont val="Tahoma"/>
            <family val="2"/>
          </rPr>
          <t>"Ingreso resultados mamografías"
ó
"Ingreso resultados mamografía proyección complementaria"</t>
        </r>
        <r>
          <rPr>
            <sz val="9"/>
            <color indexed="81"/>
            <rFont val="Tahoma"/>
            <family val="2"/>
          </rPr>
          <t xml:space="preserve">
y en el </t>
        </r>
        <r>
          <rPr>
            <b/>
            <sz val="9"/>
            <color indexed="81"/>
            <rFont val="Tahoma"/>
            <family val="2"/>
          </rPr>
          <t>Formulario Clínico Seguimiento Examen PAP/MAMAS</t>
        </r>
        <r>
          <rPr>
            <sz val="9"/>
            <color indexed="81"/>
            <rFont val="Tahoma"/>
            <family val="2"/>
          </rPr>
          <t>,  en la seccion "</t>
        </r>
        <r>
          <rPr>
            <b/>
            <sz val="9"/>
            <color indexed="81"/>
            <rFont val="Tahoma"/>
            <family val="2"/>
          </rPr>
          <t>Seguimiento Mamografía</t>
        </r>
        <r>
          <rPr>
            <sz val="9"/>
            <color indexed="81"/>
            <rFont val="Tahoma"/>
            <family val="2"/>
          </rPr>
          <t xml:space="preserve">" completar el campo </t>
        </r>
        <r>
          <rPr>
            <b/>
            <sz val="9"/>
            <color indexed="81"/>
            <rFont val="Tahoma"/>
            <family val="2"/>
          </rPr>
          <t>"Informe Birads"</t>
        </r>
        <r>
          <rPr>
            <sz val="9"/>
            <color indexed="81"/>
            <rFont val="Tahoma"/>
            <family val="2"/>
          </rPr>
          <t xml:space="preserve">  seleccionado el valor </t>
        </r>
        <r>
          <rPr>
            <b/>
            <sz val="9"/>
            <color indexed="81"/>
            <rFont val="Tahoma"/>
            <family val="2"/>
          </rPr>
          <t>"Birads 1" o "Birads 2"</t>
        </r>
        <r>
          <rPr>
            <sz val="9"/>
            <color indexed="81"/>
            <rFont val="Tahoma"/>
            <family val="2"/>
          </rPr>
          <t xml:space="preserve">. </t>
        </r>
      </text>
    </comment>
    <comment ref="B31" authorId="0" shapeId="0">
      <text>
        <r>
          <rPr>
            <sz val="9"/>
            <color indexed="81"/>
            <rFont val="Tahoma"/>
            <family val="2"/>
          </rPr>
          <t xml:space="preserve">
Este dato aparecerá  luego que en la </t>
        </r>
        <r>
          <rPr>
            <b/>
            <sz val="9"/>
            <color indexed="81"/>
            <rFont val="Tahoma"/>
            <family val="2"/>
          </rPr>
          <t>atención</t>
        </r>
        <r>
          <rPr>
            <sz val="9"/>
            <color indexed="81"/>
            <rFont val="Tahoma"/>
            <family val="2"/>
          </rPr>
          <t xml:space="preserve"> registrada en el </t>
        </r>
        <r>
          <rPr>
            <b/>
            <sz val="9"/>
            <color indexed="81"/>
            <rFont val="Tahoma"/>
            <family val="2"/>
          </rPr>
          <t>box,</t>
        </r>
        <r>
          <rPr>
            <sz val="9"/>
            <color indexed="81"/>
            <rFont val="Tahoma"/>
            <family val="2"/>
          </rPr>
          <t xml:space="preserve"> en estado </t>
        </r>
        <r>
          <rPr>
            <b/>
            <sz val="9"/>
            <color indexed="81"/>
            <rFont val="Tahoma"/>
            <family val="2"/>
          </rPr>
          <t>completada</t>
        </r>
        <r>
          <rPr>
            <sz val="9"/>
            <color indexed="81"/>
            <rFont val="Tahoma"/>
            <family val="2"/>
          </rPr>
          <t xml:space="preserve"> se registre la siguiente </t>
        </r>
        <r>
          <rPr>
            <b/>
            <sz val="9"/>
            <color indexed="81"/>
            <rFont val="Tahoma"/>
            <family val="2"/>
          </rPr>
          <t>actividad:</t>
        </r>
        <r>
          <rPr>
            <sz val="9"/>
            <color indexed="81"/>
            <rFont val="Tahoma"/>
            <family val="2"/>
          </rPr>
          <t xml:space="preserve"> 
</t>
        </r>
        <r>
          <rPr>
            <b/>
            <sz val="9"/>
            <color indexed="81"/>
            <rFont val="Tahoma"/>
            <family val="2"/>
          </rPr>
          <t>"Ingreso resultados mamografías"
ó
"Ingreso resultados mamografía proyección complementaria"</t>
        </r>
        <r>
          <rPr>
            <sz val="9"/>
            <color indexed="81"/>
            <rFont val="Tahoma"/>
            <family val="2"/>
          </rPr>
          <t xml:space="preserve">
y en el </t>
        </r>
        <r>
          <rPr>
            <b/>
            <sz val="9"/>
            <color indexed="81"/>
            <rFont val="Tahoma"/>
            <family val="2"/>
          </rPr>
          <t>Formulario Clínico Seguimiento Examen PAP/MAMAS</t>
        </r>
        <r>
          <rPr>
            <sz val="9"/>
            <color indexed="81"/>
            <rFont val="Tahoma"/>
            <family val="2"/>
          </rPr>
          <t xml:space="preserve">,  en la seccion </t>
        </r>
        <r>
          <rPr>
            <b/>
            <sz val="9"/>
            <color indexed="81"/>
            <rFont val="Tahoma"/>
            <family val="2"/>
          </rPr>
          <t xml:space="preserve">"Seguimiento Mamografía" </t>
        </r>
        <r>
          <rPr>
            <sz val="9"/>
            <color indexed="81"/>
            <rFont val="Tahoma"/>
            <family val="2"/>
          </rPr>
          <t xml:space="preserve">completar el campo </t>
        </r>
        <r>
          <rPr>
            <b/>
            <sz val="9"/>
            <color indexed="81"/>
            <rFont val="Tahoma"/>
            <family val="2"/>
          </rPr>
          <t>"Informe Birads"</t>
        </r>
        <r>
          <rPr>
            <sz val="9"/>
            <color indexed="81"/>
            <rFont val="Tahoma"/>
            <family val="2"/>
          </rPr>
          <t xml:space="preserve">  seleccionado el valor </t>
        </r>
        <r>
          <rPr>
            <b/>
            <sz val="9"/>
            <color indexed="81"/>
            <rFont val="Tahoma"/>
            <family val="2"/>
          </rPr>
          <t>"Birads 3" .</t>
        </r>
      </text>
    </comment>
    <comment ref="B32" authorId="0" shapeId="0">
      <text>
        <r>
          <rPr>
            <sz val="9"/>
            <color indexed="81"/>
            <rFont val="Tahoma"/>
            <family val="2"/>
          </rPr>
          <t xml:space="preserve">
Este dato aparecerá  luego que en la </t>
        </r>
        <r>
          <rPr>
            <b/>
            <sz val="9"/>
            <color indexed="81"/>
            <rFont val="Tahoma"/>
            <family val="2"/>
          </rPr>
          <t>atención</t>
        </r>
        <r>
          <rPr>
            <sz val="9"/>
            <color indexed="81"/>
            <rFont val="Tahoma"/>
            <family val="2"/>
          </rPr>
          <t xml:space="preserve"> registrada en el </t>
        </r>
        <r>
          <rPr>
            <b/>
            <sz val="9"/>
            <color indexed="81"/>
            <rFont val="Tahoma"/>
            <family val="2"/>
          </rPr>
          <t>box,</t>
        </r>
        <r>
          <rPr>
            <sz val="9"/>
            <color indexed="81"/>
            <rFont val="Tahoma"/>
            <family val="2"/>
          </rPr>
          <t xml:space="preserve"> en estado </t>
        </r>
        <r>
          <rPr>
            <b/>
            <sz val="9"/>
            <color indexed="81"/>
            <rFont val="Tahoma"/>
            <family val="2"/>
          </rPr>
          <t>completada</t>
        </r>
        <r>
          <rPr>
            <sz val="9"/>
            <color indexed="81"/>
            <rFont val="Tahoma"/>
            <family val="2"/>
          </rPr>
          <t xml:space="preserve"> se registre la siguiente </t>
        </r>
        <r>
          <rPr>
            <b/>
            <sz val="9"/>
            <color indexed="81"/>
            <rFont val="Tahoma"/>
            <family val="2"/>
          </rPr>
          <t>actividad:</t>
        </r>
        <r>
          <rPr>
            <sz val="9"/>
            <color indexed="81"/>
            <rFont val="Tahoma"/>
            <family val="2"/>
          </rPr>
          <t xml:space="preserve"> 
</t>
        </r>
        <r>
          <rPr>
            <b/>
            <sz val="9"/>
            <color indexed="81"/>
            <rFont val="Tahoma"/>
            <family val="2"/>
          </rPr>
          <t>"Ingreso resultados mamografías"
ó
"Ingreso resultados mamografía proyección complementaria"</t>
        </r>
        <r>
          <rPr>
            <sz val="9"/>
            <color indexed="81"/>
            <rFont val="Tahoma"/>
            <family val="2"/>
          </rPr>
          <t xml:space="preserve">
y en el</t>
        </r>
        <r>
          <rPr>
            <b/>
            <sz val="9"/>
            <color indexed="81"/>
            <rFont val="Tahoma"/>
            <family val="2"/>
          </rPr>
          <t xml:space="preserve"> Formulario Clínico Seguimiento Examen PAP/MAMAS</t>
        </r>
        <r>
          <rPr>
            <sz val="9"/>
            <color indexed="81"/>
            <rFont val="Tahoma"/>
            <family val="2"/>
          </rPr>
          <t>,  en la seccion</t>
        </r>
        <r>
          <rPr>
            <b/>
            <sz val="9"/>
            <color indexed="81"/>
            <rFont val="Tahoma"/>
            <family val="2"/>
          </rPr>
          <t xml:space="preserve"> "Seguimiento Mamografía"</t>
        </r>
        <r>
          <rPr>
            <sz val="9"/>
            <color indexed="81"/>
            <rFont val="Tahoma"/>
            <family val="2"/>
          </rPr>
          <t xml:space="preserve"> completar el campo </t>
        </r>
        <r>
          <rPr>
            <b/>
            <sz val="9"/>
            <color indexed="81"/>
            <rFont val="Tahoma"/>
            <family val="2"/>
          </rPr>
          <t>"Informe Birads"</t>
        </r>
        <r>
          <rPr>
            <sz val="9"/>
            <color indexed="81"/>
            <rFont val="Tahoma"/>
            <family val="2"/>
          </rPr>
          <t xml:space="preserve">  seleccionado el valor </t>
        </r>
        <r>
          <rPr>
            <b/>
            <sz val="9"/>
            <color indexed="81"/>
            <rFont val="Tahoma"/>
            <family val="2"/>
          </rPr>
          <t>"Birads 4"</t>
        </r>
        <r>
          <rPr>
            <sz val="9"/>
            <color indexed="81"/>
            <rFont val="Tahoma"/>
            <family val="2"/>
          </rPr>
          <t xml:space="preserve">  o </t>
        </r>
        <r>
          <rPr>
            <b/>
            <sz val="9"/>
            <color indexed="81"/>
            <rFont val="Tahoma"/>
            <family val="2"/>
          </rPr>
          <t>"Birads 5"</t>
        </r>
        <r>
          <rPr>
            <sz val="9"/>
            <color indexed="81"/>
            <rFont val="Tahoma"/>
            <family val="2"/>
          </rPr>
          <t xml:space="preserve"> o </t>
        </r>
        <r>
          <rPr>
            <b/>
            <sz val="9"/>
            <color indexed="81"/>
            <rFont val="Tahoma"/>
            <family val="2"/>
          </rPr>
          <t>"Birads 6"</t>
        </r>
        <r>
          <rPr>
            <sz val="9"/>
            <color indexed="81"/>
            <rFont val="Tahoma"/>
            <family val="2"/>
          </rPr>
          <t>.</t>
        </r>
      </text>
    </comment>
    <comment ref="B33" authorId="0" shapeId="0">
      <text>
        <r>
          <rPr>
            <sz val="9"/>
            <color indexed="81"/>
            <rFont val="Tahoma"/>
            <family val="2"/>
          </rPr>
          <t xml:space="preserve">Este dato aparecerá  luego que en la </t>
        </r>
        <r>
          <rPr>
            <b/>
            <sz val="9"/>
            <color indexed="81"/>
            <rFont val="Tahoma"/>
            <family val="2"/>
          </rPr>
          <t xml:space="preserve">atención </t>
        </r>
        <r>
          <rPr>
            <sz val="9"/>
            <color indexed="81"/>
            <rFont val="Tahoma"/>
            <family val="2"/>
          </rPr>
          <t>registrada en el</t>
        </r>
        <r>
          <rPr>
            <b/>
            <sz val="9"/>
            <color indexed="81"/>
            <rFont val="Tahoma"/>
            <family val="2"/>
          </rPr>
          <t xml:space="preserve"> box, </t>
        </r>
        <r>
          <rPr>
            <sz val="9"/>
            <color indexed="81"/>
            <rFont val="Tahoma"/>
            <family val="2"/>
          </rPr>
          <t>en estado</t>
        </r>
        <r>
          <rPr>
            <b/>
            <sz val="9"/>
            <color indexed="81"/>
            <rFont val="Tahoma"/>
            <family val="2"/>
          </rPr>
          <t xml:space="preserve"> completada </t>
        </r>
        <r>
          <rPr>
            <sz val="9"/>
            <color indexed="81"/>
            <rFont val="Tahoma"/>
            <family val="2"/>
          </rPr>
          <t xml:space="preserve">se registre la siguiente </t>
        </r>
        <r>
          <rPr>
            <b/>
            <sz val="9"/>
            <color indexed="81"/>
            <rFont val="Tahoma"/>
            <family val="2"/>
          </rPr>
          <t xml:space="preserve">actividad: 
</t>
        </r>
        <r>
          <rPr>
            <sz val="9"/>
            <color indexed="81"/>
            <rFont val="Tahoma"/>
            <family val="2"/>
          </rPr>
          <t xml:space="preserve">
</t>
        </r>
        <r>
          <rPr>
            <b/>
            <sz val="9"/>
            <color indexed="81"/>
            <rFont val="Tahoma"/>
            <family val="2"/>
          </rPr>
          <t xml:space="preserve">"Ingreso resultados mamografías"
</t>
        </r>
        <r>
          <rPr>
            <sz val="9"/>
            <color indexed="81"/>
            <rFont val="Tahoma"/>
            <family val="2"/>
          </rPr>
          <t>ó</t>
        </r>
        <r>
          <rPr>
            <b/>
            <sz val="9"/>
            <color indexed="81"/>
            <rFont val="Tahoma"/>
            <family val="2"/>
          </rPr>
          <t xml:space="preserve">
"Ingreso resultados mamografía proyección complementaria"
</t>
        </r>
        <r>
          <rPr>
            <sz val="9"/>
            <color indexed="81"/>
            <rFont val="Tahoma"/>
            <family val="2"/>
          </rPr>
          <t xml:space="preserve">y en el </t>
        </r>
        <r>
          <rPr>
            <b/>
            <sz val="9"/>
            <color indexed="81"/>
            <rFont val="Tahoma"/>
            <family val="2"/>
          </rPr>
          <t>Formulario Clínico Seguimiento Examen PAP/MAMAS</t>
        </r>
        <r>
          <rPr>
            <sz val="9"/>
            <color indexed="81"/>
            <rFont val="Tahoma"/>
            <family val="2"/>
          </rPr>
          <t xml:space="preserve">,  en la seccion </t>
        </r>
        <r>
          <rPr>
            <b/>
            <sz val="9"/>
            <color indexed="81"/>
            <rFont val="Tahoma"/>
            <family val="2"/>
          </rPr>
          <t>"Seguimiento Mamografía"</t>
        </r>
        <r>
          <rPr>
            <sz val="9"/>
            <color indexed="81"/>
            <rFont val="Tahoma"/>
            <family val="2"/>
          </rPr>
          <t xml:space="preserve"> completar el campo </t>
        </r>
        <r>
          <rPr>
            <b/>
            <sz val="9"/>
            <color indexed="81"/>
            <rFont val="Tahoma"/>
            <family val="2"/>
          </rPr>
          <t>"Informe Birads"</t>
        </r>
        <r>
          <rPr>
            <sz val="9"/>
            <color indexed="81"/>
            <rFont val="Tahoma"/>
            <family val="2"/>
          </rPr>
          <t xml:space="preserve">  seleccionado el valor </t>
        </r>
        <r>
          <rPr>
            <b/>
            <sz val="9"/>
            <color indexed="81"/>
            <rFont val="Tahoma"/>
            <family val="2"/>
          </rPr>
          <t xml:space="preserve"> "Sin Informe". </t>
        </r>
      </text>
    </comment>
    <comment ref="B34" authorId="0" shapeId="0">
      <text>
        <r>
          <rPr>
            <sz val="9"/>
            <color indexed="81"/>
            <rFont val="Tahoma"/>
            <family val="2"/>
          </rPr>
          <t xml:space="preserve">
Este dato aparecerá  luego que en la </t>
        </r>
        <r>
          <rPr>
            <b/>
            <sz val="9"/>
            <color indexed="81"/>
            <rFont val="Tahoma"/>
            <family val="2"/>
          </rPr>
          <t>atención</t>
        </r>
        <r>
          <rPr>
            <sz val="9"/>
            <color indexed="81"/>
            <rFont val="Tahoma"/>
            <family val="2"/>
          </rPr>
          <t xml:space="preserve"> registrada en el </t>
        </r>
        <r>
          <rPr>
            <b/>
            <sz val="9"/>
            <color indexed="81"/>
            <rFont val="Tahoma"/>
            <family val="2"/>
          </rPr>
          <t>box</t>
        </r>
        <r>
          <rPr>
            <sz val="9"/>
            <color indexed="81"/>
            <rFont val="Tahoma"/>
            <family val="2"/>
          </rPr>
          <t xml:space="preserve">, en estado </t>
        </r>
        <r>
          <rPr>
            <b/>
            <sz val="9"/>
            <color indexed="81"/>
            <rFont val="Tahoma"/>
            <family val="2"/>
          </rPr>
          <t>completada</t>
        </r>
        <r>
          <rPr>
            <sz val="9"/>
            <color indexed="81"/>
            <rFont val="Tahoma"/>
            <family val="2"/>
          </rPr>
          <t xml:space="preserve"> se registre la siguiente </t>
        </r>
        <r>
          <rPr>
            <b/>
            <sz val="9"/>
            <color indexed="81"/>
            <rFont val="Tahoma"/>
            <family val="2"/>
          </rPr>
          <t>actividad:</t>
        </r>
        <r>
          <rPr>
            <sz val="9"/>
            <color indexed="81"/>
            <rFont val="Tahoma"/>
            <family val="2"/>
          </rPr>
          <t xml:space="preserve"> 
</t>
        </r>
        <r>
          <rPr>
            <b/>
            <sz val="9"/>
            <color indexed="81"/>
            <rFont val="Tahoma"/>
            <family val="2"/>
          </rPr>
          <t xml:space="preserve">
"Ingreso resultados mamografía proyección complementaria"
</t>
        </r>
        <r>
          <rPr>
            <sz val="9"/>
            <color indexed="81"/>
            <rFont val="Tahoma"/>
            <family val="2"/>
          </rPr>
          <t xml:space="preserve">
</t>
        </r>
      </text>
    </comment>
    <comment ref="B35" authorId="0" shapeId="0">
      <text>
        <r>
          <rPr>
            <sz val="9"/>
            <color indexed="81"/>
            <rFont val="Tahoma"/>
            <family val="2"/>
          </rPr>
          <t xml:space="preserve">
Este dato aparecerá  luego de que en la </t>
        </r>
        <r>
          <rPr>
            <b/>
            <sz val="9"/>
            <color indexed="81"/>
            <rFont val="Tahoma"/>
            <family val="2"/>
          </rPr>
          <t>atención</t>
        </r>
        <r>
          <rPr>
            <sz val="9"/>
            <color indexed="81"/>
            <rFont val="Tahoma"/>
            <family val="2"/>
          </rPr>
          <t xml:space="preserve"> 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la actividad: 
</t>
        </r>
        <r>
          <rPr>
            <b/>
            <sz val="9"/>
            <color indexed="81"/>
            <rFont val="Tahoma"/>
            <family val="2"/>
          </rPr>
          <t>"Solicitud ecotomografía mamaria"</t>
        </r>
        <r>
          <rPr>
            <sz val="9"/>
            <color indexed="81"/>
            <rFont val="Tahoma"/>
            <family val="2"/>
          </rPr>
          <t xml:space="preserve">
y en el </t>
        </r>
        <r>
          <rPr>
            <b/>
            <sz val="9"/>
            <color indexed="81"/>
            <rFont val="Tahoma"/>
            <family val="2"/>
          </rPr>
          <t>Formulario Clínico Seguimiento Examen PAP/MAMAS</t>
        </r>
        <r>
          <rPr>
            <sz val="9"/>
            <color indexed="81"/>
            <rFont val="Tahoma"/>
            <family val="2"/>
          </rPr>
          <t>,  en la seccion "</t>
        </r>
        <r>
          <rPr>
            <b/>
            <sz val="9"/>
            <color indexed="81"/>
            <rFont val="Tahoma"/>
            <family val="2"/>
          </rPr>
          <t>Seguimiento Ecotomografía Mamaria</t>
        </r>
        <r>
          <rPr>
            <sz val="9"/>
            <color indexed="81"/>
            <rFont val="Tahoma"/>
            <family val="2"/>
          </rPr>
          <t>" completar el campo "</t>
        </r>
        <r>
          <rPr>
            <b/>
            <sz val="9"/>
            <color indexed="81"/>
            <rFont val="Tahoma"/>
            <family val="2"/>
          </rPr>
          <t>Fecha de solicitud Ecotomografía Mamaria</t>
        </r>
        <r>
          <rPr>
            <sz val="9"/>
            <color indexed="81"/>
            <rFont val="Tahoma"/>
            <family val="2"/>
          </rPr>
          <t>"  ingresando una fecha</t>
        </r>
      </text>
    </comment>
    <comment ref="B36" authorId="0" shapeId="0">
      <text>
        <r>
          <rPr>
            <sz val="9"/>
            <color indexed="81"/>
            <rFont val="Tahoma"/>
            <family val="2"/>
          </rPr>
          <t xml:space="preserve">Este dato aparecerá  luego que en la </t>
        </r>
        <r>
          <rPr>
            <b/>
            <sz val="9"/>
            <color indexed="81"/>
            <rFont val="Tahoma"/>
            <family val="2"/>
          </rPr>
          <t>atención</t>
        </r>
        <r>
          <rPr>
            <sz val="9"/>
            <color indexed="81"/>
            <rFont val="Tahoma"/>
            <family val="2"/>
          </rPr>
          <t xml:space="preserve"> registrada en el </t>
        </r>
        <r>
          <rPr>
            <b/>
            <sz val="9"/>
            <color indexed="81"/>
            <rFont val="Tahoma"/>
            <family val="2"/>
          </rPr>
          <t>box,</t>
        </r>
        <r>
          <rPr>
            <sz val="9"/>
            <color indexed="81"/>
            <rFont val="Tahoma"/>
            <family val="2"/>
          </rPr>
          <t xml:space="preserve"> en estado </t>
        </r>
        <r>
          <rPr>
            <b/>
            <sz val="9"/>
            <color indexed="81"/>
            <rFont val="Tahoma"/>
            <family val="2"/>
          </rPr>
          <t>completada</t>
        </r>
        <r>
          <rPr>
            <sz val="9"/>
            <color indexed="81"/>
            <rFont val="Tahoma"/>
            <family val="2"/>
          </rPr>
          <t xml:space="preserve"> se registre la siguiente actividad: 
</t>
        </r>
        <r>
          <rPr>
            <b/>
            <sz val="9"/>
            <color indexed="81"/>
            <rFont val="Tahoma"/>
            <family val="2"/>
          </rPr>
          <t>"Ingreso resultado ecotomografía mamaria"</t>
        </r>
        <r>
          <rPr>
            <sz val="9"/>
            <color indexed="81"/>
            <rFont val="Tahoma"/>
            <family val="2"/>
          </rPr>
          <t xml:space="preserve">
y en el </t>
        </r>
        <r>
          <rPr>
            <b/>
            <sz val="9"/>
            <color indexed="81"/>
            <rFont val="Tahoma"/>
            <family val="2"/>
          </rPr>
          <t>Formulario Clínico Seguimiento Examen PAP/MAMAS</t>
        </r>
        <r>
          <rPr>
            <sz val="9"/>
            <color indexed="81"/>
            <rFont val="Tahoma"/>
            <family val="2"/>
          </rPr>
          <t xml:space="preserve">,  en la seccion </t>
        </r>
        <r>
          <rPr>
            <b/>
            <sz val="9"/>
            <color indexed="81"/>
            <rFont val="Tahoma"/>
            <family val="2"/>
          </rPr>
          <t>"Seguimiento Ecotomografía Mamaria"</t>
        </r>
        <r>
          <rPr>
            <sz val="9"/>
            <color indexed="81"/>
            <rFont val="Tahoma"/>
            <family val="2"/>
          </rPr>
          <t xml:space="preserve"> completar el campo </t>
        </r>
        <r>
          <rPr>
            <b/>
            <sz val="9"/>
            <color indexed="81"/>
            <rFont val="Tahoma"/>
            <family val="2"/>
          </rPr>
          <t xml:space="preserve">"Resultado Ecotomografía" </t>
        </r>
        <r>
          <rPr>
            <sz val="9"/>
            <color indexed="81"/>
            <rFont val="Tahoma"/>
            <family val="2"/>
          </rPr>
          <t xml:space="preserve"> seleccionando un valor
</t>
        </r>
      </text>
    </comment>
    <comment ref="B37" authorId="0" shapeId="0">
      <text>
        <r>
          <rPr>
            <sz val="9"/>
            <color indexed="81"/>
            <rFont val="Tahoma"/>
            <family val="2"/>
          </rPr>
          <t xml:space="preserve">
Este dato aparecerá  luego que en la </t>
        </r>
        <r>
          <rPr>
            <b/>
            <sz val="9"/>
            <color indexed="81"/>
            <rFont val="Tahoma"/>
            <family val="2"/>
          </rPr>
          <t>atención registrada en el box</t>
        </r>
        <r>
          <rPr>
            <sz val="9"/>
            <color indexed="81"/>
            <rFont val="Tahoma"/>
            <family val="2"/>
          </rPr>
          <t xml:space="preserve">, en </t>
        </r>
        <r>
          <rPr>
            <b/>
            <sz val="9"/>
            <color indexed="81"/>
            <rFont val="Tahoma"/>
            <family val="2"/>
          </rPr>
          <t>estado completada</t>
        </r>
        <r>
          <rPr>
            <sz val="9"/>
            <color indexed="81"/>
            <rFont val="Tahoma"/>
            <family val="2"/>
          </rPr>
          <t xml:space="preserve"> se registre la siguiente actividad: 
</t>
        </r>
        <r>
          <rPr>
            <b/>
            <sz val="9"/>
            <color indexed="81"/>
            <rFont val="Tahoma"/>
            <family val="2"/>
          </rPr>
          <t>"Ingreso resultado ecotomografía mamaria"</t>
        </r>
        <r>
          <rPr>
            <sz val="9"/>
            <color indexed="81"/>
            <rFont val="Tahoma"/>
            <family val="2"/>
          </rPr>
          <t xml:space="preserve">
y en el </t>
        </r>
        <r>
          <rPr>
            <b/>
            <sz val="9"/>
            <color indexed="81"/>
            <rFont val="Tahoma"/>
            <family val="2"/>
          </rPr>
          <t>Formulario Clínico Seguimiento Examen PAP/MAMAS</t>
        </r>
        <r>
          <rPr>
            <sz val="9"/>
            <color indexed="81"/>
            <rFont val="Tahoma"/>
            <family val="2"/>
          </rPr>
          <t xml:space="preserve">,  en la seccion </t>
        </r>
        <r>
          <rPr>
            <b/>
            <sz val="9"/>
            <color indexed="81"/>
            <rFont val="Tahoma"/>
            <family val="2"/>
          </rPr>
          <t>"Seguimiento Ecotomografía Mamaria"</t>
        </r>
        <r>
          <rPr>
            <sz val="9"/>
            <color indexed="81"/>
            <rFont val="Tahoma"/>
            <family val="2"/>
          </rPr>
          <t xml:space="preserve"> completar el campo </t>
        </r>
        <r>
          <rPr>
            <b/>
            <sz val="9"/>
            <color indexed="81"/>
            <rFont val="Tahoma"/>
            <family val="2"/>
          </rPr>
          <t>"Resultado Ecotomografía"</t>
        </r>
        <r>
          <rPr>
            <sz val="9"/>
            <color indexed="81"/>
            <rFont val="Tahoma"/>
            <family val="2"/>
          </rPr>
          <t xml:space="preserve">  seleccionando  alguna  de las siguientes alternativas:
- </t>
        </r>
        <r>
          <rPr>
            <b/>
            <sz val="9"/>
            <color indexed="81"/>
            <rFont val="Tahoma"/>
            <family val="2"/>
          </rPr>
          <t>Sospecha Clínica (Palpable)</t>
        </r>
        <r>
          <rPr>
            <sz val="9"/>
            <color indexed="81"/>
            <rFont val="Tahoma"/>
            <family val="2"/>
          </rPr>
          <t xml:space="preserve">
- </t>
        </r>
        <r>
          <rPr>
            <b/>
            <sz val="9"/>
            <color indexed="81"/>
            <rFont val="Tahoma"/>
            <family val="2"/>
          </rPr>
          <t>Sospecha por imagenes (No palpable)</t>
        </r>
      </text>
    </comment>
    <comment ref="B38" authorId="0" shapeId="0">
      <text>
        <r>
          <rPr>
            <sz val="9"/>
            <color indexed="81"/>
            <rFont val="Tahoma"/>
            <family val="2"/>
          </rPr>
          <t xml:space="preserve">
Este dato aparecerá  luego de que en la </t>
        </r>
        <r>
          <rPr>
            <b/>
            <sz val="9"/>
            <color indexed="81"/>
            <rFont val="Tahoma"/>
            <family val="2"/>
          </rPr>
          <t xml:space="preserve">atención </t>
        </r>
        <r>
          <rPr>
            <sz val="9"/>
            <color indexed="81"/>
            <rFont val="Tahoma"/>
            <family val="2"/>
          </rPr>
          <t xml:space="preserve">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la actividad: </t>
        </r>
        <r>
          <rPr>
            <b/>
            <sz val="9"/>
            <color indexed="81"/>
            <rFont val="Tahoma"/>
            <family val="2"/>
          </rPr>
          <t>"Solicitud ecotomografía abdominal"</t>
        </r>
        <r>
          <rPr>
            <sz val="9"/>
            <color indexed="81"/>
            <rFont val="Tahoma"/>
            <family val="2"/>
          </rPr>
          <t xml:space="preserve">
y en el Formulario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Imagenología</t>
        </r>
        <r>
          <rPr>
            <sz val="9"/>
            <color indexed="81"/>
            <rFont val="Tahoma"/>
            <family val="2"/>
          </rPr>
          <t xml:space="preserve">, se registren el campo   </t>
        </r>
        <r>
          <rPr>
            <b/>
            <sz val="9"/>
            <color indexed="81"/>
            <rFont val="Tahoma"/>
            <family val="2"/>
          </rPr>
          <t xml:space="preserve">"Fecha de Ecografía Abdominal" </t>
        </r>
        <r>
          <rPr>
            <sz val="9"/>
            <color indexed="81"/>
            <rFont val="Tahoma"/>
            <family val="2"/>
          </rPr>
          <t xml:space="preserve">
</t>
        </r>
      </text>
    </comment>
    <comment ref="B39" authorId="0" shapeId="0">
      <text>
        <r>
          <rPr>
            <sz val="9"/>
            <color indexed="81"/>
            <rFont val="Tahoma"/>
            <family val="2"/>
          </rPr>
          <t xml:space="preserve">
Este dato aparecerá  luego de que en la atención esté </t>
        </r>
        <r>
          <rPr>
            <b/>
            <sz val="9"/>
            <color indexed="81"/>
            <rFont val="Tahoma"/>
            <family val="2"/>
          </rPr>
          <t>Registrada en el box,</t>
        </r>
        <r>
          <rPr>
            <sz val="9"/>
            <color indexed="81"/>
            <rFont val="Tahoma"/>
            <family val="2"/>
          </rPr>
          <t xml:space="preserve"> en estado</t>
        </r>
        <r>
          <rPr>
            <b/>
            <sz val="9"/>
            <color indexed="81"/>
            <rFont val="Tahoma"/>
            <family val="2"/>
          </rPr>
          <t xml:space="preserve"> completada.</t>
        </r>
        <r>
          <rPr>
            <sz val="9"/>
            <color indexed="81"/>
            <rFont val="Tahoma"/>
            <family val="2"/>
          </rPr>
          <t xml:space="preserve">
Se Registre la actividad: 
</t>
        </r>
        <r>
          <rPr>
            <b/>
            <sz val="9"/>
            <color indexed="81"/>
            <rFont val="Tahoma"/>
            <family val="2"/>
          </rPr>
          <t xml:space="preserve">"Ingreso resultado ecotomografía abdominal"
</t>
        </r>
        <r>
          <rPr>
            <sz val="9"/>
            <color indexed="81"/>
            <rFont val="Tahoma"/>
            <family val="2"/>
          </rPr>
          <t xml:space="preserve">
y en el </t>
        </r>
        <r>
          <rPr>
            <b/>
            <sz val="9"/>
            <color indexed="81"/>
            <rFont val="Tahoma"/>
            <family val="2"/>
          </rPr>
          <t>Formulario</t>
        </r>
        <r>
          <rPr>
            <sz val="9"/>
            <color indexed="81"/>
            <rFont val="Tahoma"/>
            <family val="2"/>
          </rPr>
          <t xml:space="preserve">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Imagenología</t>
        </r>
        <r>
          <rPr>
            <sz val="9"/>
            <color indexed="81"/>
            <rFont val="Tahoma"/>
            <family val="2"/>
          </rPr>
          <t xml:space="preserve">, se registren en el campo </t>
        </r>
        <r>
          <rPr>
            <b/>
            <sz val="9"/>
            <color indexed="81"/>
            <rFont val="Tahoma"/>
            <family val="2"/>
          </rPr>
          <t xml:space="preserve">  "Ecografia Abdominal Resultado " </t>
        </r>
        <r>
          <rPr>
            <sz val="9"/>
            <color indexed="81"/>
            <rFont val="Tahoma"/>
            <family val="2"/>
          </rPr>
          <t xml:space="preserve">
</t>
        </r>
      </text>
    </comment>
    <comment ref="B40" authorId="0" shapeId="0">
      <text>
        <r>
          <rPr>
            <sz val="9"/>
            <color indexed="81"/>
            <rFont val="Tahoma"/>
            <family val="2"/>
          </rPr>
          <t xml:space="preserve">
Este dato aparecerá  luego de que en la atención esté </t>
        </r>
        <r>
          <rPr>
            <b/>
            <sz val="9"/>
            <color indexed="81"/>
            <rFont val="Tahoma"/>
            <family val="2"/>
          </rPr>
          <t>Registrada en el box,</t>
        </r>
        <r>
          <rPr>
            <sz val="9"/>
            <color indexed="81"/>
            <rFont val="Tahoma"/>
            <family val="2"/>
          </rPr>
          <t xml:space="preserve"> en estado</t>
        </r>
        <r>
          <rPr>
            <b/>
            <sz val="9"/>
            <color indexed="81"/>
            <rFont val="Tahoma"/>
            <family val="2"/>
          </rPr>
          <t xml:space="preserve"> completada.</t>
        </r>
        <r>
          <rPr>
            <sz val="9"/>
            <color indexed="81"/>
            <rFont val="Tahoma"/>
            <family val="2"/>
          </rPr>
          <t xml:space="preserve">
Se Registre la actividad: 
</t>
        </r>
        <r>
          <rPr>
            <b/>
            <sz val="9"/>
            <color indexed="81"/>
            <rFont val="Tahoma"/>
            <family val="2"/>
          </rPr>
          <t xml:space="preserve">"Ingreso resultado ecotomografía abdominal"
</t>
        </r>
        <r>
          <rPr>
            <sz val="9"/>
            <color indexed="81"/>
            <rFont val="Tahoma"/>
            <family val="2"/>
          </rPr>
          <t xml:space="preserve">
y en el </t>
        </r>
        <r>
          <rPr>
            <b/>
            <sz val="9"/>
            <color indexed="81"/>
            <rFont val="Tahoma"/>
            <family val="2"/>
          </rPr>
          <t>Formulario</t>
        </r>
        <r>
          <rPr>
            <sz val="9"/>
            <color indexed="81"/>
            <rFont val="Tahoma"/>
            <family val="2"/>
          </rPr>
          <t xml:space="preserve">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Imagenología</t>
        </r>
        <r>
          <rPr>
            <sz val="9"/>
            <color indexed="81"/>
            <rFont val="Tahoma"/>
            <family val="2"/>
          </rPr>
          <t xml:space="preserve">, se registren el campo </t>
        </r>
        <r>
          <rPr>
            <b/>
            <sz val="9"/>
            <color indexed="81"/>
            <rFont val="Tahoma"/>
            <family val="2"/>
          </rPr>
          <t xml:space="preserve">"Ecografia Abdominal Resultado " </t>
        </r>
        <r>
          <rPr>
            <sz val="9"/>
            <color indexed="81"/>
            <rFont val="Tahoma"/>
            <family val="2"/>
          </rPr>
          <t xml:space="preserve">el valor </t>
        </r>
        <r>
          <rPr>
            <b/>
            <sz val="9"/>
            <color indexed="81"/>
            <rFont val="Tahoma"/>
            <family val="2"/>
          </rPr>
          <t xml:space="preserve">"Litiasis Biliar" </t>
        </r>
      </text>
    </comment>
    <comment ref="B41" authorId="0" shapeId="0">
      <text>
        <r>
          <rPr>
            <sz val="9"/>
            <color indexed="81"/>
            <rFont val="Tahoma"/>
            <family val="2"/>
          </rPr>
          <t xml:space="preserve">
Este dato aparecerá  luego de que en la </t>
        </r>
        <r>
          <rPr>
            <b/>
            <sz val="9"/>
            <color indexed="81"/>
            <rFont val="Tahoma"/>
            <family val="2"/>
          </rPr>
          <t xml:space="preserve">atención </t>
        </r>
        <r>
          <rPr>
            <sz val="9"/>
            <color indexed="81"/>
            <rFont val="Tahoma"/>
            <family val="2"/>
          </rPr>
          <t xml:space="preserve">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la actividad: 
</t>
        </r>
        <r>
          <rPr>
            <b/>
            <sz val="9"/>
            <color indexed="81"/>
            <rFont val="Tahoma"/>
            <family val="2"/>
          </rPr>
          <t xml:space="preserve">
"Solicitud ecografía transvaginal o rectal (excluye climaterio)"</t>
        </r>
        <r>
          <rPr>
            <sz val="9"/>
            <color indexed="81"/>
            <rFont val="Tahoma"/>
            <family val="2"/>
          </rPr>
          <t xml:space="preserve">
y en el Formulario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Imagenología,</t>
        </r>
        <r>
          <rPr>
            <sz val="9"/>
            <color indexed="81"/>
            <rFont val="Tahoma"/>
            <family val="2"/>
          </rPr>
          <t xml:space="preserve"> se registren el campo  </t>
        </r>
        <r>
          <rPr>
            <b/>
            <sz val="9"/>
            <color indexed="81"/>
            <rFont val="Tahoma"/>
            <family val="2"/>
          </rPr>
          <t>"Fecha de Ecotomogrfía Transvaginal"</t>
        </r>
        <r>
          <rPr>
            <sz val="9"/>
            <color indexed="81"/>
            <rFont val="Tahoma"/>
            <family val="2"/>
          </rPr>
          <t xml:space="preserve"> 
ó el campo </t>
        </r>
        <r>
          <rPr>
            <b/>
            <sz val="9"/>
            <color indexed="81"/>
            <rFont val="Tahoma"/>
            <family val="2"/>
          </rPr>
          <t>"Fecha Ecotomografía Rectal"</t>
        </r>
        <r>
          <rPr>
            <sz val="9"/>
            <color indexed="81"/>
            <rFont val="Tahoma"/>
            <family val="2"/>
          </rPr>
          <t xml:space="preserve">
</t>
        </r>
      </text>
    </comment>
    <comment ref="B42" authorId="0" shapeId="0">
      <text>
        <r>
          <rPr>
            <sz val="9"/>
            <color indexed="81"/>
            <rFont val="Tahoma"/>
            <family val="2"/>
          </rPr>
          <t xml:space="preserve">
Este dato aparecerá  luego de que en la atención esté </t>
        </r>
        <r>
          <rPr>
            <b/>
            <sz val="9"/>
            <color indexed="81"/>
            <rFont val="Tahoma"/>
            <family val="2"/>
          </rPr>
          <t>Registrada en el box,</t>
        </r>
        <r>
          <rPr>
            <sz val="9"/>
            <color indexed="81"/>
            <rFont val="Tahoma"/>
            <family val="2"/>
          </rPr>
          <t xml:space="preserve"> en estado</t>
        </r>
        <r>
          <rPr>
            <b/>
            <sz val="9"/>
            <color indexed="81"/>
            <rFont val="Tahoma"/>
            <family val="2"/>
          </rPr>
          <t xml:space="preserve"> completada.</t>
        </r>
        <r>
          <rPr>
            <sz val="9"/>
            <color indexed="81"/>
            <rFont val="Tahoma"/>
            <family val="2"/>
          </rPr>
          <t xml:space="preserve">
Se Registre la actividad: 
</t>
        </r>
        <r>
          <rPr>
            <b/>
            <sz val="9"/>
            <color indexed="81"/>
            <rFont val="Tahoma"/>
            <family val="2"/>
          </rPr>
          <t xml:space="preserve">"Ingreso resultado ecografía transvaginal o rectal (excluye climaterio)"
</t>
        </r>
        <r>
          <rPr>
            <sz val="9"/>
            <color indexed="81"/>
            <rFont val="Tahoma"/>
            <family val="2"/>
          </rPr>
          <t xml:space="preserve">
y en el </t>
        </r>
        <r>
          <rPr>
            <b/>
            <sz val="9"/>
            <color indexed="81"/>
            <rFont val="Tahoma"/>
            <family val="2"/>
          </rPr>
          <t>Formulario</t>
        </r>
        <r>
          <rPr>
            <sz val="9"/>
            <color indexed="81"/>
            <rFont val="Tahoma"/>
            <family val="2"/>
          </rPr>
          <t xml:space="preserve">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Imagenología</t>
        </r>
        <r>
          <rPr>
            <sz val="9"/>
            <color indexed="81"/>
            <rFont val="Tahoma"/>
            <family val="2"/>
          </rPr>
          <t xml:space="preserve">, se registren los campos
</t>
        </r>
        <r>
          <rPr>
            <b/>
            <sz val="9"/>
            <color indexed="81"/>
            <rFont val="Tahoma"/>
            <family val="2"/>
          </rPr>
          <t xml:space="preserve">"Ecotomografía Transvaginal"
 o
 "Ecotomografía Rectal" </t>
        </r>
        <r>
          <rPr>
            <sz val="9"/>
            <color indexed="81"/>
            <rFont val="Tahoma"/>
            <family val="2"/>
          </rPr>
          <t xml:space="preserve">
</t>
        </r>
      </text>
    </comment>
    <comment ref="B43" authorId="0" shapeId="0">
      <text>
        <r>
          <rPr>
            <sz val="9"/>
            <color indexed="81"/>
            <rFont val="Tahoma"/>
            <family val="2"/>
          </rPr>
          <t xml:space="preserve">
Este dato aparecerá  luego de que en la atención esté </t>
        </r>
        <r>
          <rPr>
            <b/>
            <sz val="9"/>
            <color indexed="81"/>
            <rFont val="Tahoma"/>
            <family val="2"/>
          </rPr>
          <t>Registrada en el box,</t>
        </r>
        <r>
          <rPr>
            <sz val="9"/>
            <color indexed="81"/>
            <rFont val="Tahoma"/>
            <family val="2"/>
          </rPr>
          <t xml:space="preserve"> en estado</t>
        </r>
        <r>
          <rPr>
            <b/>
            <sz val="9"/>
            <color indexed="81"/>
            <rFont val="Tahoma"/>
            <family val="2"/>
          </rPr>
          <t xml:space="preserve"> completada.</t>
        </r>
        <r>
          <rPr>
            <sz val="9"/>
            <color indexed="81"/>
            <rFont val="Tahoma"/>
            <family val="2"/>
          </rPr>
          <t xml:space="preserve">
Se Registre la actividad: 
</t>
        </r>
        <r>
          <rPr>
            <b/>
            <sz val="9"/>
            <color indexed="81"/>
            <rFont val="Tahoma"/>
            <family val="2"/>
          </rPr>
          <t xml:space="preserve">"Ingreso resultado ecografía transvaginal o rectal (excluye climaterio)"
</t>
        </r>
        <r>
          <rPr>
            <sz val="9"/>
            <color indexed="81"/>
            <rFont val="Tahoma"/>
            <family val="2"/>
          </rPr>
          <t xml:space="preserve">
y en el </t>
        </r>
        <r>
          <rPr>
            <b/>
            <sz val="9"/>
            <color indexed="81"/>
            <rFont val="Tahoma"/>
            <family val="2"/>
          </rPr>
          <t>Formulario</t>
        </r>
        <r>
          <rPr>
            <sz val="9"/>
            <color indexed="81"/>
            <rFont val="Tahoma"/>
            <family val="2"/>
          </rPr>
          <t xml:space="preserve">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Imagenología</t>
        </r>
        <r>
          <rPr>
            <sz val="9"/>
            <color indexed="81"/>
            <rFont val="Tahoma"/>
            <family val="2"/>
          </rPr>
          <t xml:space="preserve">, se registre en el  campo </t>
        </r>
        <r>
          <rPr>
            <b/>
            <sz val="9"/>
            <color indexed="81"/>
            <rFont val="Tahoma"/>
            <family val="2"/>
          </rPr>
          <t xml:space="preserve">"Con Informe de Sospecha de Patologia Maligna" </t>
        </r>
        <r>
          <rPr>
            <sz val="9"/>
            <color indexed="81"/>
            <rFont val="Tahoma"/>
            <family val="2"/>
          </rPr>
          <t xml:space="preserve">
</t>
        </r>
      </text>
    </comment>
    <comment ref="B44" authorId="0" shapeId="0">
      <text>
        <r>
          <rPr>
            <sz val="9"/>
            <color indexed="81"/>
            <rFont val="Tahoma"/>
            <family val="2"/>
          </rPr>
          <t xml:space="preserve">
Este dato aparecerá  luego de que en la </t>
        </r>
        <r>
          <rPr>
            <b/>
            <sz val="9"/>
            <color indexed="81"/>
            <rFont val="Tahoma"/>
            <family val="2"/>
          </rPr>
          <t xml:space="preserve">atención </t>
        </r>
        <r>
          <rPr>
            <sz val="9"/>
            <color indexed="81"/>
            <rFont val="Tahoma"/>
            <family val="2"/>
          </rPr>
          <t xml:space="preserve">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la actividad: </t>
        </r>
        <r>
          <rPr>
            <b/>
            <sz val="9"/>
            <color indexed="81"/>
            <rFont val="Tahoma"/>
            <family val="2"/>
          </rPr>
          <t>"Solicitud endoscopía digestiva alta"</t>
        </r>
        <r>
          <rPr>
            <sz val="9"/>
            <color indexed="81"/>
            <rFont val="Tahoma"/>
            <family val="2"/>
          </rPr>
          <t xml:space="preserve">
y en el Formulario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Imagenología</t>
        </r>
        <r>
          <rPr>
            <sz val="9"/>
            <color indexed="81"/>
            <rFont val="Tahoma"/>
            <family val="2"/>
          </rPr>
          <t xml:space="preserve">, en </t>
        </r>
        <r>
          <rPr>
            <b/>
            <sz val="9"/>
            <color indexed="81"/>
            <rFont val="Tahoma"/>
            <family val="2"/>
          </rPr>
          <t xml:space="preserve">"Endoscopia Digestiva Alta" </t>
        </r>
        <r>
          <rPr>
            <sz val="9"/>
            <color indexed="81"/>
            <rFont val="Tahoma"/>
            <family val="2"/>
          </rPr>
          <t xml:space="preserve"> se registren el campo </t>
        </r>
        <r>
          <rPr>
            <b/>
            <sz val="9"/>
            <color indexed="81"/>
            <rFont val="Tahoma"/>
            <family val="2"/>
          </rPr>
          <t>"Fecha Solicitud Endoscopía Digestiva Alta"</t>
        </r>
        <r>
          <rPr>
            <sz val="9"/>
            <color indexed="81"/>
            <rFont val="Tahoma"/>
            <family val="2"/>
          </rPr>
          <t xml:space="preserve">
</t>
        </r>
      </text>
    </comment>
    <comment ref="B45" authorId="0" shapeId="0">
      <text>
        <r>
          <rPr>
            <sz val="9"/>
            <color indexed="81"/>
            <rFont val="Tahoma"/>
            <family val="2"/>
          </rPr>
          <t xml:space="preserve">
Este dato aparecerá  luego de que en la atención esté </t>
        </r>
        <r>
          <rPr>
            <b/>
            <sz val="9"/>
            <color indexed="81"/>
            <rFont val="Tahoma"/>
            <family val="2"/>
          </rPr>
          <t>Registrada en el box,</t>
        </r>
        <r>
          <rPr>
            <sz val="9"/>
            <color indexed="81"/>
            <rFont val="Tahoma"/>
            <family val="2"/>
          </rPr>
          <t xml:space="preserve"> en estado</t>
        </r>
        <r>
          <rPr>
            <b/>
            <sz val="9"/>
            <color indexed="81"/>
            <rFont val="Tahoma"/>
            <family val="2"/>
          </rPr>
          <t xml:space="preserve"> completada.</t>
        </r>
        <r>
          <rPr>
            <sz val="9"/>
            <color indexed="81"/>
            <rFont val="Tahoma"/>
            <family val="2"/>
          </rPr>
          <t xml:space="preserve">
Se Registre la actividad: 
</t>
        </r>
        <r>
          <rPr>
            <b/>
            <sz val="9"/>
            <color indexed="81"/>
            <rFont val="Tahoma"/>
            <family val="2"/>
          </rPr>
          <t xml:space="preserve">"Ingreso resultado endoscopía digestiva alta"
</t>
        </r>
        <r>
          <rPr>
            <sz val="9"/>
            <color indexed="81"/>
            <rFont val="Tahoma"/>
            <family val="2"/>
          </rPr>
          <t xml:space="preserve">
y en el </t>
        </r>
        <r>
          <rPr>
            <b/>
            <sz val="9"/>
            <color indexed="81"/>
            <rFont val="Tahoma"/>
            <family val="2"/>
          </rPr>
          <t>Formulario</t>
        </r>
        <r>
          <rPr>
            <sz val="9"/>
            <color indexed="81"/>
            <rFont val="Tahoma"/>
            <family val="2"/>
          </rPr>
          <t xml:space="preserve">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Imagenología</t>
        </r>
        <r>
          <rPr>
            <sz val="9"/>
            <color indexed="81"/>
            <rFont val="Tahoma"/>
            <family val="2"/>
          </rPr>
          <t xml:space="preserve">, en </t>
        </r>
        <r>
          <rPr>
            <b/>
            <sz val="9"/>
            <color indexed="81"/>
            <rFont val="Tahoma"/>
            <family val="2"/>
          </rPr>
          <t xml:space="preserve">"Endoscopia Digestiva Alta" </t>
        </r>
        <r>
          <rPr>
            <sz val="9"/>
            <color indexed="81"/>
            <rFont val="Tahoma"/>
            <family val="2"/>
          </rPr>
          <t xml:space="preserve"> se registren el campo </t>
        </r>
        <r>
          <rPr>
            <b/>
            <sz val="9"/>
            <color indexed="81"/>
            <rFont val="Tahoma"/>
            <family val="2"/>
          </rPr>
          <t>"Endoscopía digestiva alta "</t>
        </r>
      </text>
    </comment>
    <comment ref="B46" authorId="0" shapeId="0">
      <text>
        <r>
          <rPr>
            <sz val="9"/>
            <color indexed="81"/>
            <rFont val="Tahoma"/>
            <family val="2"/>
          </rPr>
          <t xml:space="preserve">
Este dato aparecerá  luego de que en la atención </t>
        </r>
        <r>
          <rPr>
            <b/>
            <sz val="9"/>
            <color indexed="81"/>
            <rFont val="Tahoma"/>
            <family val="2"/>
          </rPr>
          <t>Registrada en el box, o en el modulo de Atención, en el Registro de atencion individual</t>
        </r>
        <r>
          <rPr>
            <sz val="9"/>
            <color indexed="81"/>
            <rFont val="Tahoma"/>
            <family val="2"/>
          </rPr>
          <t xml:space="preserve"> en estado</t>
        </r>
        <r>
          <rPr>
            <b/>
            <sz val="9"/>
            <color indexed="81"/>
            <rFont val="Tahoma"/>
            <family val="2"/>
          </rPr>
          <t xml:space="preserve"> completada.</t>
        </r>
        <r>
          <rPr>
            <sz val="9"/>
            <color indexed="81"/>
            <rFont val="Tahoma"/>
            <family val="2"/>
          </rPr>
          <t xml:space="preserve">
Se Registre el procedimiento: 
</t>
        </r>
        <r>
          <rPr>
            <b/>
            <sz val="9"/>
            <color indexed="81"/>
            <rFont val="Tahoma"/>
            <family val="2"/>
          </rPr>
          <t xml:space="preserve">"Toma de biopsia endoscopía digestiva alta"
</t>
        </r>
        <r>
          <rPr>
            <sz val="9"/>
            <color indexed="81"/>
            <rFont val="Tahoma"/>
            <family val="2"/>
          </rPr>
          <t xml:space="preserve">
y en el Formulario Clínico</t>
        </r>
        <r>
          <rPr>
            <b/>
            <sz val="9"/>
            <color indexed="81"/>
            <rFont val="Tahoma"/>
            <family val="2"/>
          </rPr>
          <t xml:space="preserve"> "Ingreso de Resultados de Examenes"</t>
        </r>
        <r>
          <rPr>
            <sz val="9"/>
            <color indexed="81"/>
            <rFont val="Tahoma"/>
            <family val="2"/>
          </rPr>
          <t xml:space="preserve">, en la seccion </t>
        </r>
        <r>
          <rPr>
            <b/>
            <sz val="9"/>
            <color indexed="81"/>
            <rFont val="Tahoma"/>
            <family val="2"/>
          </rPr>
          <t>Otros Exámenes</t>
        </r>
        <r>
          <rPr>
            <sz val="9"/>
            <color indexed="81"/>
            <rFont val="Tahoma"/>
            <family val="2"/>
          </rPr>
          <t xml:space="preserve">,  en el segmento </t>
        </r>
        <r>
          <rPr>
            <b/>
            <sz val="9"/>
            <color indexed="81"/>
            <rFont val="Tahoma"/>
            <family val="2"/>
          </rPr>
          <t>Biopsias</t>
        </r>
        <r>
          <rPr>
            <sz val="9"/>
            <color indexed="81"/>
            <rFont val="Tahoma"/>
            <family val="2"/>
          </rPr>
          <t xml:space="preserve"> de "</t>
        </r>
        <r>
          <rPr>
            <b/>
            <sz val="9"/>
            <color indexed="81"/>
            <rFont val="Tahoma"/>
            <family val="2"/>
          </rPr>
          <t>Endoscopia Digestiva Alta</t>
        </r>
        <r>
          <rPr>
            <sz val="9"/>
            <color indexed="81"/>
            <rFont val="Tahoma"/>
            <family val="2"/>
          </rPr>
          <t xml:space="preserve">"  se registren el campo </t>
        </r>
        <r>
          <rPr>
            <b/>
            <sz val="9"/>
            <color indexed="81"/>
            <rFont val="Tahoma"/>
            <family val="2"/>
          </rPr>
          <t>"Fecha Biopsia"</t>
        </r>
      </text>
    </comment>
    <comment ref="B47" authorId="0" shapeId="0">
      <text>
        <r>
          <rPr>
            <sz val="9"/>
            <color indexed="81"/>
            <rFont val="Tahoma"/>
            <family val="2"/>
          </rPr>
          <t xml:space="preserve">
Este dato aparecerá  luego de que en la atención esté </t>
        </r>
        <r>
          <rPr>
            <b/>
            <sz val="9"/>
            <color indexed="81"/>
            <rFont val="Tahoma"/>
            <family val="2"/>
          </rPr>
          <t>Registrada en el box,</t>
        </r>
        <r>
          <rPr>
            <sz val="9"/>
            <color indexed="81"/>
            <rFont val="Tahoma"/>
            <family val="2"/>
          </rPr>
          <t xml:space="preserve"> en estado</t>
        </r>
        <r>
          <rPr>
            <b/>
            <sz val="9"/>
            <color indexed="81"/>
            <rFont val="Tahoma"/>
            <family val="2"/>
          </rPr>
          <t xml:space="preserve"> completada.</t>
        </r>
        <r>
          <rPr>
            <sz val="9"/>
            <color indexed="81"/>
            <rFont val="Tahoma"/>
            <family val="2"/>
          </rPr>
          <t xml:space="preserve">
Se Registre la actividad: 
</t>
        </r>
        <r>
          <rPr>
            <b/>
            <sz val="9"/>
            <color indexed="81"/>
            <rFont val="Tahoma"/>
            <family val="2"/>
          </rPr>
          <t xml:space="preserve">"Ingreso resultado endoscopía digestiva alta"
</t>
        </r>
        <r>
          <rPr>
            <sz val="9"/>
            <color indexed="81"/>
            <rFont val="Tahoma"/>
            <family val="2"/>
          </rPr>
          <t xml:space="preserve">
y en el </t>
        </r>
        <r>
          <rPr>
            <b/>
            <sz val="9"/>
            <color indexed="81"/>
            <rFont val="Tahoma"/>
            <family val="2"/>
          </rPr>
          <t>Formulario</t>
        </r>
        <r>
          <rPr>
            <sz val="9"/>
            <color indexed="81"/>
            <rFont val="Tahoma"/>
            <family val="2"/>
          </rPr>
          <t xml:space="preserve">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Otros Exámenes</t>
        </r>
        <r>
          <rPr>
            <sz val="9"/>
            <color indexed="81"/>
            <rFont val="Tahoma"/>
            <family val="2"/>
          </rPr>
          <t xml:space="preserve">,  en el segmento </t>
        </r>
        <r>
          <rPr>
            <b/>
            <sz val="9"/>
            <color indexed="81"/>
            <rFont val="Tahoma"/>
            <family val="2"/>
          </rPr>
          <t>Biopsias</t>
        </r>
        <r>
          <rPr>
            <sz val="9"/>
            <color indexed="81"/>
            <rFont val="Tahoma"/>
            <family val="2"/>
          </rPr>
          <t xml:space="preserve"> de </t>
        </r>
        <r>
          <rPr>
            <b/>
            <sz val="9"/>
            <color indexed="81"/>
            <rFont val="Tahoma"/>
            <family val="2"/>
          </rPr>
          <t xml:space="preserve">"Endoscopia Digestiva Alta" </t>
        </r>
        <r>
          <rPr>
            <sz val="9"/>
            <color indexed="81"/>
            <rFont val="Tahoma"/>
            <family val="2"/>
          </rPr>
          <t xml:space="preserve">y se seleccione en la seccion </t>
        </r>
        <r>
          <rPr>
            <b/>
            <sz val="9"/>
            <color indexed="81"/>
            <rFont val="Tahoma"/>
            <family val="2"/>
          </rPr>
          <t>"Con Informe sospecha Malignidad"</t>
        </r>
        <r>
          <rPr>
            <sz val="9"/>
            <color indexed="81"/>
            <rFont val="Tahoma"/>
            <family val="2"/>
          </rPr>
          <t>, la opción</t>
        </r>
        <r>
          <rPr>
            <b/>
            <sz val="9"/>
            <color indexed="81"/>
            <rFont val="Tahoma"/>
            <family val="2"/>
          </rPr>
          <t xml:space="preserve">  "Si" </t>
        </r>
      </text>
    </comment>
    <comment ref="B48" authorId="0" shapeId="0">
      <text>
        <r>
          <rPr>
            <sz val="9"/>
            <color indexed="81"/>
            <rFont val="Tahoma"/>
            <family val="2"/>
          </rPr>
          <t xml:space="preserve">
Este dato aparecerá  luego de que en la </t>
        </r>
        <r>
          <rPr>
            <b/>
            <sz val="9"/>
            <color indexed="81"/>
            <rFont val="Tahoma"/>
            <family val="2"/>
          </rPr>
          <t xml:space="preserve">atención </t>
        </r>
        <r>
          <rPr>
            <sz val="9"/>
            <color indexed="81"/>
            <rFont val="Tahoma"/>
            <family val="2"/>
          </rPr>
          <t xml:space="preserve">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la actividad: 
</t>
        </r>
        <r>
          <rPr>
            <b/>
            <sz val="9"/>
            <color indexed="81"/>
            <rFont val="Tahoma"/>
            <family val="2"/>
          </rPr>
          <t xml:space="preserve">
"Solicitud test de ureasa"</t>
        </r>
        <r>
          <rPr>
            <sz val="9"/>
            <color indexed="81"/>
            <rFont val="Tahoma"/>
            <family val="2"/>
          </rPr>
          <t xml:space="preserve">
y en el Formulario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Imagenología,</t>
        </r>
        <r>
          <rPr>
            <sz val="9"/>
            <color indexed="81"/>
            <rFont val="Tahoma"/>
            <family val="2"/>
          </rPr>
          <t xml:space="preserve">  se registre en el campo </t>
        </r>
        <r>
          <rPr>
            <b/>
            <sz val="9"/>
            <color indexed="81"/>
            <rFont val="Tahoma"/>
            <family val="2"/>
          </rPr>
          <t xml:space="preserve">"Fecha de Endoscopia Digestiva Alta"
</t>
        </r>
        <r>
          <rPr>
            <sz val="9"/>
            <color indexed="81"/>
            <rFont val="Tahoma"/>
            <family val="2"/>
          </rPr>
          <t xml:space="preserve">
</t>
        </r>
      </text>
    </comment>
    <comment ref="B49" authorId="0" shapeId="0">
      <text>
        <r>
          <rPr>
            <sz val="9"/>
            <color indexed="81"/>
            <rFont val="Tahoma"/>
            <family val="2"/>
          </rPr>
          <t xml:space="preserve">
Este dato aparecerá  luego de que en la atención esté </t>
        </r>
        <r>
          <rPr>
            <b/>
            <sz val="9"/>
            <color indexed="81"/>
            <rFont val="Tahoma"/>
            <family val="2"/>
          </rPr>
          <t>Registrada en el box,</t>
        </r>
        <r>
          <rPr>
            <sz val="9"/>
            <color indexed="81"/>
            <rFont val="Tahoma"/>
            <family val="2"/>
          </rPr>
          <t xml:space="preserve"> en estado</t>
        </r>
        <r>
          <rPr>
            <b/>
            <sz val="9"/>
            <color indexed="81"/>
            <rFont val="Tahoma"/>
            <family val="2"/>
          </rPr>
          <t xml:space="preserve"> completada.</t>
        </r>
        <r>
          <rPr>
            <sz val="9"/>
            <color indexed="81"/>
            <rFont val="Tahoma"/>
            <family val="2"/>
          </rPr>
          <t xml:space="preserve">
Se Registre la actividad: 
</t>
        </r>
        <r>
          <rPr>
            <b/>
            <sz val="9"/>
            <color indexed="81"/>
            <rFont val="Tahoma"/>
            <family val="2"/>
          </rPr>
          <t xml:space="preserve">"Ingreso resultado endoscopía digestiva alta"
</t>
        </r>
        <r>
          <rPr>
            <sz val="9"/>
            <color indexed="81"/>
            <rFont val="Tahoma"/>
            <family val="2"/>
          </rPr>
          <t xml:space="preserve">
y en el </t>
        </r>
        <r>
          <rPr>
            <b/>
            <sz val="9"/>
            <color indexed="81"/>
            <rFont val="Tahoma"/>
            <family val="2"/>
          </rPr>
          <t>Formulario</t>
        </r>
        <r>
          <rPr>
            <sz val="9"/>
            <color indexed="81"/>
            <rFont val="Tahoma"/>
            <family val="2"/>
          </rPr>
          <t xml:space="preserve">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Imagenología</t>
        </r>
        <r>
          <rPr>
            <sz val="9"/>
            <color indexed="81"/>
            <rFont val="Tahoma"/>
            <family val="2"/>
          </rPr>
          <t xml:space="preserve">, se registren en el campo </t>
        </r>
        <r>
          <rPr>
            <b/>
            <sz val="9"/>
            <color indexed="81"/>
            <rFont val="Tahoma"/>
            <family val="2"/>
          </rPr>
          <t xml:space="preserve"> "Test de ureasa positivas (+) H. Pylori",</t>
        </r>
        <r>
          <rPr>
            <sz val="9"/>
            <color indexed="81"/>
            <rFont val="Tahoma"/>
            <family val="2"/>
          </rPr>
          <t xml:space="preserve"> la opción </t>
        </r>
        <r>
          <rPr>
            <b/>
            <sz val="9"/>
            <color indexed="81"/>
            <rFont val="Tahoma"/>
            <family val="2"/>
          </rPr>
          <t xml:space="preserve">"SI"
</t>
        </r>
      </text>
    </comment>
    <comment ref="B50" authorId="0" shapeId="0">
      <text>
        <r>
          <rPr>
            <sz val="9"/>
            <color indexed="81"/>
            <rFont val="Tahoma"/>
            <family val="2"/>
          </rPr>
          <t xml:space="preserve">Este dato aparecerá  luego de que en la </t>
        </r>
        <r>
          <rPr>
            <b/>
            <sz val="9"/>
            <color indexed="81"/>
            <rFont val="Tahoma"/>
            <family val="2"/>
          </rPr>
          <t xml:space="preserve">atención </t>
        </r>
        <r>
          <rPr>
            <sz val="9"/>
            <color indexed="81"/>
            <rFont val="Tahoma"/>
            <family val="2"/>
          </rPr>
          <t xml:space="preserve">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la actividad: </t>
        </r>
        <r>
          <rPr>
            <b/>
            <sz val="9"/>
            <color indexed="81"/>
            <rFont val="Tahoma"/>
            <family val="2"/>
          </rPr>
          <t>"Procedimientos cutáneos quirúrgicos de baja complejidad - Solicitud cirugía menor"</t>
        </r>
        <r>
          <rPr>
            <sz val="9"/>
            <color indexed="81"/>
            <rFont val="Tahoma"/>
            <family val="2"/>
          </rPr>
          <t xml:space="preserve">
y en el Formulario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Otros Exámenes</t>
        </r>
        <r>
          <rPr>
            <sz val="9"/>
            <color indexed="81"/>
            <rFont val="Tahoma"/>
            <family val="2"/>
          </rPr>
          <t xml:space="preserve">,  en el segmento </t>
        </r>
        <r>
          <rPr>
            <b/>
            <sz val="9"/>
            <color indexed="81"/>
            <rFont val="Tahoma"/>
            <family val="2"/>
          </rPr>
          <t>Biopsias</t>
        </r>
        <r>
          <rPr>
            <sz val="9"/>
            <color indexed="81"/>
            <rFont val="Tahoma"/>
            <family val="2"/>
          </rPr>
          <t xml:space="preserve"> de  </t>
        </r>
        <r>
          <rPr>
            <b/>
            <sz val="9"/>
            <color indexed="81"/>
            <rFont val="Tahoma"/>
            <family val="2"/>
          </rPr>
          <t>"Cirugia Menor"</t>
        </r>
        <r>
          <rPr>
            <sz val="9"/>
            <color indexed="81"/>
            <rFont val="Tahoma"/>
            <family val="2"/>
          </rPr>
          <t xml:space="preserve"> y ingrese en el campo </t>
        </r>
        <r>
          <rPr>
            <b/>
            <sz val="9"/>
            <color indexed="81"/>
            <rFont val="Tahoma"/>
            <family val="2"/>
          </rPr>
          <t>"Fecha Solicitud".</t>
        </r>
        <r>
          <rPr>
            <sz val="9"/>
            <color indexed="81"/>
            <rFont val="Tahoma"/>
            <family val="2"/>
          </rPr>
          <t xml:space="preserve">
</t>
        </r>
      </text>
    </comment>
    <comment ref="B51" authorId="0" shapeId="0">
      <text>
        <r>
          <rPr>
            <sz val="9"/>
            <color indexed="81"/>
            <rFont val="Tahoma"/>
            <family val="2"/>
          </rPr>
          <t xml:space="preserve">Este dato aparecerá  luego de que en la </t>
        </r>
        <r>
          <rPr>
            <b/>
            <sz val="9"/>
            <color indexed="81"/>
            <rFont val="Tahoma"/>
            <family val="2"/>
          </rPr>
          <t>atención</t>
        </r>
        <r>
          <rPr>
            <sz val="9"/>
            <color indexed="81"/>
            <rFont val="Tahoma"/>
            <family val="2"/>
          </rPr>
          <t xml:space="preserve"> </t>
        </r>
        <r>
          <rPr>
            <b/>
            <sz val="9"/>
            <color indexed="81"/>
            <rFont val="Tahoma"/>
            <family val="2"/>
          </rPr>
          <t>Registrada en el box</t>
        </r>
        <r>
          <rPr>
            <sz val="9"/>
            <color indexed="81"/>
            <rFont val="Tahoma"/>
            <family val="2"/>
          </rPr>
          <t xml:space="preserve">, o en el modulo de </t>
        </r>
        <r>
          <rPr>
            <b/>
            <sz val="9"/>
            <color indexed="81"/>
            <rFont val="Tahoma"/>
            <family val="2"/>
          </rPr>
          <t>Atención,</t>
        </r>
        <r>
          <rPr>
            <sz val="9"/>
            <color indexed="81"/>
            <rFont val="Tahoma"/>
            <family val="2"/>
          </rPr>
          <t xml:space="preserve"> en el </t>
        </r>
        <r>
          <rPr>
            <b/>
            <sz val="9"/>
            <color indexed="81"/>
            <rFont val="Tahoma"/>
            <family val="2"/>
          </rPr>
          <t>Registro de atencion individua</t>
        </r>
        <r>
          <rPr>
            <sz val="9"/>
            <color indexed="81"/>
            <rFont val="Tahoma"/>
            <family val="2"/>
          </rPr>
          <t xml:space="preserve">l en estado </t>
        </r>
        <r>
          <rPr>
            <b/>
            <sz val="9"/>
            <color indexed="81"/>
            <rFont val="Tahoma"/>
            <family val="2"/>
          </rPr>
          <t>completada.</t>
        </r>
        <r>
          <rPr>
            <sz val="9"/>
            <color indexed="81"/>
            <rFont val="Tahoma"/>
            <family val="2"/>
          </rPr>
          <t xml:space="preserve">
Se Registre cualquiera de los siguientes procedimientos: 
</t>
        </r>
        <r>
          <rPr>
            <b/>
            <sz val="9"/>
            <color indexed="81"/>
            <rFont val="Tahoma"/>
            <family val="2"/>
          </rPr>
          <t>"Biopsia de piel y/o mucosa por curetaje o sección tangencial c/s x 1 lesión"
 "Extirpación, reparación o biopsia, total o parcial, de lesiones benignas cutaneas por excisión -Cabeza, cuello, genitales hasta 3 lesiones"
 "Extirpación, reparación o biopsia, total o parcial, de lesiones benignas cutaneas por excisión - resto del cuerpo hasta 3 lesiones"
 "Extirpación, reparación o biopsia, total o parcial, de lesiones benignas cutaneas por excisión -Cabeza, cuello, genitales desde 4 y hasta 6 lesiones"
 "Extirpación, reparación o biopsia, total o parcial, de lesiones benignas cutaneas por excisión - resto del cuerpo desde 4 y hasta 6 lesiones"
 "Herida cortante o contusa no complicada, reparación y sutura (una o multiples de mas de 5 cm de largo y/o que comprometa solo piel)"
 "Extirpación de lesión benigna subepidermica, incluye tumor sólido, quiste epidermico y lipoma po lesión - resto del cuerpo"
 "Vaciamiento y curetaje quirurgico de lesiones quisticas o abscesos"
 "Onicectomia total o parcial simple"
 "Cirugia reparadora ungueal por proceso inflamatorio"</t>
        </r>
        <r>
          <rPr>
            <sz val="9"/>
            <color indexed="81"/>
            <rFont val="Tahoma"/>
            <family val="2"/>
          </rPr>
          <t xml:space="preserve">
</t>
        </r>
        <r>
          <rPr>
            <b/>
            <sz val="9"/>
            <color indexed="81"/>
            <rFont val="Tahoma"/>
            <family val="2"/>
          </rPr>
          <t xml:space="preserve"> "Extirpación de lesión benigna subepidermica, incluye tumor sólido, quiste epidermico y lipoma por lesión (cara, cuello, genitales)"
</t>
        </r>
        <r>
          <rPr>
            <sz val="9"/>
            <color indexed="81"/>
            <rFont val="Tahoma"/>
            <family val="2"/>
          </rPr>
          <t xml:space="preserve">y en el Formulario Clínico </t>
        </r>
        <r>
          <rPr>
            <b/>
            <sz val="9"/>
            <color indexed="81"/>
            <rFont val="Tahoma"/>
            <family val="2"/>
          </rPr>
          <t>"Ingreso de Resultados de Examenes"</t>
        </r>
        <r>
          <rPr>
            <sz val="9"/>
            <color indexed="81"/>
            <rFont val="Tahoma"/>
            <family val="2"/>
          </rPr>
          <t>, en la seccion</t>
        </r>
        <r>
          <rPr>
            <b/>
            <sz val="9"/>
            <color indexed="81"/>
            <rFont val="Tahoma"/>
            <family val="2"/>
          </rPr>
          <t xml:space="preserve"> Otros Exámenes</t>
        </r>
        <r>
          <rPr>
            <sz val="9"/>
            <color indexed="81"/>
            <rFont val="Tahoma"/>
            <family val="2"/>
          </rPr>
          <t xml:space="preserve">,  en el segmento </t>
        </r>
        <r>
          <rPr>
            <b/>
            <sz val="9"/>
            <color indexed="81"/>
            <rFont val="Tahoma"/>
            <family val="2"/>
          </rPr>
          <t>Biopsias</t>
        </r>
        <r>
          <rPr>
            <sz val="9"/>
            <color indexed="81"/>
            <rFont val="Tahoma"/>
            <family val="2"/>
          </rPr>
          <t xml:space="preserve"> de </t>
        </r>
        <r>
          <rPr>
            <b/>
            <sz val="9"/>
            <color indexed="81"/>
            <rFont val="Tahoma"/>
            <family val="2"/>
          </rPr>
          <t xml:space="preserve"> "Cirugia Menor"</t>
        </r>
        <r>
          <rPr>
            <sz val="9"/>
            <color indexed="81"/>
            <rFont val="Tahoma"/>
            <family val="2"/>
          </rPr>
          <t xml:space="preserve"> y ingrese en en el campo </t>
        </r>
        <r>
          <rPr>
            <b/>
            <sz val="9"/>
            <color indexed="81"/>
            <rFont val="Tahoma"/>
            <family val="2"/>
          </rPr>
          <t>"Observación".</t>
        </r>
      </text>
    </comment>
    <comment ref="B52" authorId="0" shapeId="0">
      <text>
        <r>
          <rPr>
            <sz val="9"/>
            <color indexed="81"/>
            <rFont val="Tahoma"/>
            <family val="2"/>
          </rPr>
          <t xml:space="preserve">
Este dato aparecerá  luego de que en la atención 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la actividad: </t>
        </r>
        <r>
          <rPr>
            <b/>
            <sz val="9"/>
            <color indexed="81"/>
            <rFont val="Tahoma"/>
            <family val="2"/>
          </rPr>
          <t>"Ingreso resultados biopsia cirugía menor"</t>
        </r>
        <r>
          <rPr>
            <sz val="9"/>
            <color indexed="81"/>
            <rFont val="Tahoma"/>
            <family val="2"/>
          </rPr>
          <t xml:space="preserve">
y en el Formulario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Otros Exámenes</t>
        </r>
        <r>
          <rPr>
            <sz val="9"/>
            <color indexed="81"/>
            <rFont val="Tahoma"/>
            <family val="2"/>
          </rPr>
          <t xml:space="preserve">,  en el segmento </t>
        </r>
        <r>
          <rPr>
            <b/>
            <sz val="9"/>
            <color indexed="81"/>
            <rFont val="Tahoma"/>
            <family val="2"/>
          </rPr>
          <t>Biopsias</t>
        </r>
        <r>
          <rPr>
            <sz val="9"/>
            <color indexed="81"/>
            <rFont val="Tahoma"/>
            <family val="2"/>
          </rPr>
          <t xml:space="preserve"> de </t>
        </r>
        <r>
          <rPr>
            <b/>
            <sz val="9"/>
            <color indexed="81"/>
            <rFont val="Tahoma"/>
            <family val="2"/>
          </rPr>
          <t xml:space="preserve"> "Cirugia Menor"</t>
        </r>
        <r>
          <rPr>
            <sz val="9"/>
            <color indexed="81"/>
            <rFont val="Tahoma"/>
            <family val="2"/>
          </rPr>
          <t xml:space="preserve"> y en el campo </t>
        </r>
        <r>
          <rPr>
            <b/>
            <sz val="9"/>
            <color indexed="81"/>
            <rFont val="Tahoma"/>
            <family val="2"/>
          </rPr>
          <t xml:space="preserve">"Biopsia enviada a Anatomía Patológica" </t>
        </r>
        <r>
          <rPr>
            <sz val="9"/>
            <color indexed="81"/>
            <rFont val="Tahoma"/>
            <family val="2"/>
          </rPr>
          <t xml:space="preserve">se marque la opción </t>
        </r>
        <r>
          <rPr>
            <b/>
            <sz val="9"/>
            <color indexed="81"/>
            <rFont val="Tahoma"/>
            <family val="2"/>
          </rPr>
          <t>"Si" .</t>
        </r>
      </text>
    </comment>
    <comment ref="B53" authorId="0" shapeId="0">
      <text>
        <r>
          <rPr>
            <sz val="9"/>
            <color indexed="81"/>
            <rFont val="Tahoma"/>
            <family val="2"/>
          </rPr>
          <t xml:space="preserve">
Este dato aparecerá  luego de que en la atención 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la actividad: </t>
        </r>
        <r>
          <rPr>
            <b/>
            <sz val="9"/>
            <color indexed="81"/>
            <rFont val="Tahoma"/>
            <family val="2"/>
          </rPr>
          <t>"Biopsias de cirugía menor con informe de sospecha de malignidad"</t>
        </r>
        <r>
          <rPr>
            <sz val="9"/>
            <color indexed="81"/>
            <rFont val="Tahoma"/>
            <family val="2"/>
          </rPr>
          <t xml:space="preserve">
y en el Formulario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Otros Exámenes,</t>
        </r>
        <r>
          <rPr>
            <sz val="9"/>
            <color indexed="81"/>
            <rFont val="Tahoma"/>
            <family val="2"/>
          </rPr>
          <t xml:space="preserve">  en el segmento </t>
        </r>
        <r>
          <rPr>
            <b/>
            <sz val="9"/>
            <color indexed="81"/>
            <rFont val="Tahoma"/>
            <family val="2"/>
          </rPr>
          <t>Biopsias</t>
        </r>
        <r>
          <rPr>
            <sz val="9"/>
            <color indexed="81"/>
            <rFont val="Tahoma"/>
            <family val="2"/>
          </rPr>
          <t xml:space="preserve"> de</t>
        </r>
        <r>
          <rPr>
            <b/>
            <sz val="9"/>
            <color indexed="81"/>
            <rFont val="Tahoma"/>
            <family val="2"/>
          </rPr>
          <t xml:space="preserve"> "Cirugia Menor"</t>
        </r>
        <r>
          <rPr>
            <sz val="9"/>
            <color indexed="81"/>
            <rFont val="Tahoma"/>
            <family val="2"/>
          </rPr>
          <t xml:space="preserve"> y en el campo </t>
        </r>
        <r>
          <rPr>
            <b/>
            <sz val="9"/>
            <color indexed="81"/>
            <rFont val="Tahoma"/>
            <family val="2"/>
          </rPr>
          <t>"Con Informe sospecha Malignidad"</t>
        </r>
        <r>
          <rPr>
            <sz val="9"/>
            <color indexed="81"/>
            <rFont val="Tahoma"/>
            <family val="2"/>
          </rPr>
          <t xml:space="preserve"> se marque la opción </t>
        </r>
        <r>
          <rPr>
            <b/>
            <sz val="9"/>
            <color indexed="81"/>
            <rFont val="Tahoma"/>
            <family val="2"/>
          </rPr>
          <t>"Si"</t>
        </r>
        <r>
          <rPr>
            <sz val="9"/>
            <color indexed="81"/>
            <rFont val="Tahoma"/>
            <family val="2"/>
          </rPr>
          <t xml:space="preserve"> .
</t>
        </r>
      </text>
    </comment>
    <comment ref="B54" authorId="0" shapeId="0">
      <text>
        <r>
          <rPr>
            <sz val="9"/>
            <color indexed="81"/>
            <rFont val="Tahoma"/>
            <family val="2"/>
          </rPr>
          <t xml:space="preserve">
Este dato aparecerá  luego de que en la </t>
        </r>
        <r>
          <rPr>
            <b/>
            <sz val="9"/>
            <color indexed="81"/>
            <rFont val="Tahoma"/>
            <family val="2"/>
          </rPr>
          <t xml:space="preserve">atención </t>
        </r>
        <r>
          <rPr>
            <sz val="9"/>
            <color indexed="81"/>
            <rFont val="Tahoma"/>
            <family val="2"/>
          </rPr>
          <t xml:space="preserve">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la actividad: 
</t>
        </r>
        <r>
          <rPr>
            <b/>
            <sz val="9"/>
            <color indexed="81"/>
            <rFont val="Tahoma"/>
            <family val="2"/>
          </rPr>
          <t xml:space="preserve">
"Solicitud radiografía torax por sospecha neumonía (incluída en ex. radiológicos)"
</t>
        </r>
        <r>
          <rPr>
            <sz val="9"/>
            <color indexed="81"/>
            <rFont val="Tahoma"/>
            <family val="2"/>
          </rPr>
          <t>ó</t>
        </r>
        <r>
          <rPr>
            <b/>
            <sz val="9"/>
            <color indexed="81"/>
            <rFont val="Tahoma"/>
            <family val="2"/>
          </rPr>
          <t xml:space="preserve">
"Solicitud radiografía torax por sospecha otra patología crónica”</t>
        </r>
        <r>
          <rPr>
            <sz val="9"/>
            <color indexed="81"/>
            <rFont val="Tahoma"/>
            <family val="2"/>
          </rPr>
          <t xml:space="preserve">
</t>
        </r>
      </text>
    </comment>
    <comment ref="B55" authorId="0" shapeId="0">
      <text>
        <r>
          <rPr>
            <sz val="9"/>
            <color indexed="81"/>
            <rFont val="Tahoma"/>
            <family val="2"/>
          </rPr>
          <t xml:space="preserve">Este dato aparecerá  luego de que en la </t>
        </r>
        <r>
          <rPr>
            <b/>
            <sz val="9"/>
            <color indexed="81"/>
            <rFont val="Tahoma"/>
            <family val="2"/>
          </rPr>
          <t>atención</t>
        </r>
        <r>
          <rPr>
            <sz val="9"/>
            <color indexed="81"/>
            <rFont val="Tahoma"/>
            <family val="2"/>
          </rPr>
          <t xml:space="preserve"> </t>
        </r>
        <r>
          <rPr>
            <b/>
            <sz val="9"/>
            <color indexed="81"/>
            <rFont val="Tahoma"/>
            <family val="2"/>
          </rPr>
          <t>Registrada en el box</t>
        </r>
        <r>
          <rPr>
            <sz val="9"/>
            <color indexed="81"/>
            <rFont val="Tahoma"/>
            <family val="2"/>
          </rPr>
          <t xml:space="preserve">, o en el modulo de </t>
        </r>
        <r>
          <rPr>
            <b/>
            <sz val="9"/>
            <color indexed="81"/>
            <rFont val="Tahoma"/>
            <family val="2"/>
          </rPr>
          <t>Atención,</t>
        </r>
        <r>
          <rPr>
            <sz val="9"/>
            <color indexed="81"/>
            <rFont val="Tahoma"/>
            <family val="2"/>
          </rPr>
          <t xml:space="preserve"> en el </t>
        </r>
        <r>
          <rPr>
            <b/>
            <sz val="9"/>
            <color indexed="81"/>
            <rFont val="Tahoma"/>
            <family val="2"/>
          </rPr>
          <t>Registro de atencion individua</t>
        </r>
        <r>
          <rPr>
            <sz val="9"/>
            <color indexed="81"/>
            <rFont val="Tahoma"/>
            <family val="2"/>
          </rPr>
          <t xml:space="preserve">l en estado </t>
        </r>
        <r>
          <rPr>
            <b/>
            <sz val="9"/>
            <color indexed="81"/>
            <rFont val="Tahoma"/>
            <family val="2"/>
          </rPr>
          <t>completada.</t>
        </r>
        <r>
          <rPr>
            <sz val="9"/>
            <color indexed="81"/>
            <rFont val="Tahoma"/>
            <family val="2"/>
          </rPr>
          <t xml:space="preserve">
Se Registre algun de los siguientes procedimientos:</t>
        </r>
        <r>
          <rPr>
            <b/>
            <sz val="9"/>
            <color indexed="81"/>
            <rFont val="Tahoma"/>
            <family val="2"/>
          </rPr>
          <t xml:space="preserve">
"Radiografía torax por sospecha neumonía (incluída en ex. radiológicos) antero posterior (frontal)"
</t>
        </r>
        <r>
          <rPr>
            <sz val="9"/>
            <color indexed="81"/>
            <rFont val="Tahoma"/>
            <family val="2"/>
          </rPr>
          <t>ó</t>
        </r>
        <r>
          <rPr>
            <b/>
            <sz val="9"/>
            <color indexed="81"/>
            <rFont val="Tahoma"/>
            <family val="2"/>
          </rPr>
          <t xml:space="preserve">
"Radiografía torax por sospecha otra patología crónica antero posterior (frontal)"
</t>
        </r>
        <r>
          <rPr>
            <sz val="9"/>
            <color indexed="81"/>
            <rFont val="Tahoma"/>
            <family val="2"/>
          </rPr>
          <t>ó</t>
        </r>
        <r>
          <rPr>
            <b/>
            <sz val="9"/>
            <color indexed="81"/>
            <rFont val="Tahoma"/>
            <family val="2"/>
          </rPr>
          <t xml:space="preserve">
"Radiografía torax por sospecha neumonía (incluída en ex. radiológicos) antero posterior y lateral"
</t>
        </r>
        <r>
          <rPr>
            <sz val="9"/>
            <color indexed="81"/>
            <rFont val="Tahoma"/>
            <family val="2"/>
          </rPr>
          <t>ó</t>
        </r>
        <r>
          <rPr>
            <b/>
            <sz val="9"/>
            <color indexed="81"/>
            <rFont val="Tahoma"/>
            <family val="2"/>
          </rPr>
          <t xml:space="preserve">
"Radiografía torax por sospecha otra patología crónica antero posterior y lateral"
</t>
        </r>
        <r>
          <rPr>
            <sz val="9"/>
            <color indexed="81"/>
            <rFont val="Tahoma"/>
            <family val="2"/>
          </rPr>
          <t xml:space="preserve">
</t>
        </r>
      </text>
    </comment>
    <comment ref="B56" authorId="0" shapeId="0">
      <text>
        <r>
          <rPr>
            <sz val="9"/>
            <color indexed="81"/>
            <rFont val="Tahoma"/>
            <family val="2"/>
          </rPr>
          <t xml:space="preserve">
Este dato aparecerá  luego de que en la </t>
        </r>
        <r>
          <rPr>
            <b/>
            <sz val="9"/>
            <color indexed="81"/>
            <rFont val="Tahoma"/>
            <family val="2"/>
          </rPr>
          <t xml:space="preserve">atención </t>
        </r>
        <r>
          <rPr>
            <sz val="9"/>
            <color indexed="81"/>
            <rFont val="Tahoma"/>
            <family val="2"/>
          </rPr>
          <t xml:space="preserve">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alguno de los siguinetes procedimientos:
</t>
        </r>
        <r>
          <rPr>
            <b/>
            <sz val="9"/>
            <color indexed="81"/>
            <rFont val="Tahoma"/>
            <family val="2"/>
          </rPr>
          <t xml:space="preserve">"Radiografía torax por sospecha neumonía (incluída en ex. radiológicos) antero posterior (frontal)"
ó
"Radiografía torax por sospecha otra patología crónica antero posterior (frontal)"
</t>
        </r>
        <r>
          <rPr>
            <sz val="9"/>
            <color indexed="81"/>
            <rFont val="Tahoma"/>
            <family val="2"/>
          </rPr>
          <t xml:space="preserve">
</t>
        </r>
      </text>
    </comment>
    <comment ref="B57" authorId="0" shapeId="0">
      <text>
        <r>
          <rPr>
            <sz val="9"/>
            <color indexed="81"/>
            <rFont val="Tahoma"/>
            <family val="2"/>
          </rPr>
          <t xml:space="preserve">
Este dato aparecerá  luego de que en la </t>
        </r>
        <r>
          <rPr>
            <b/>
            <sz val="9"/>
            <color indexed="81"/>
            <rFont val="Tahoma"/>
            <family val="2"/>
          </rPr>
          <t xml:space="preserve">atención </t>
        </r>
        <r>
          <rPr>
            <sz val="9"/>
            <color indexed="81"/>
            <rFont val="Tahoma"/>
            <family val="2"/>
          </rPr>
          <t xml:space="preserve">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alguno de los siguientes procedimientos: 
</t>
        </r>
        <r>
          <rPr>
            <b/>
            <sz val="9"/>
            <color indexed="81"/>
            <rFont val="Tahoma"/>
            <family val="2"/>
          </rPr>
          <t xml:space="preserve">
"Radiografía torax por sospecha neumonía (incluída en ex. radiológicos) antero posterior y lateral"
ó
"Radiografía torax por sospecha otra patología crónica antero posterior y lateral"
</t>
        </r>
        <r>
          <rPr>
            <sz val="9"/>
            <color indexed="81"/>
            <rFont val="Tahoma"/>
            <family val="2"/>
          </rPr>
          <t xml:space="preserve">
</t>
        </r>
      </text>
    </comment>
    <comment ref="B58" authorId="0" shapeId="0">
      <text>
        <r>
          <rPr>
            <sz val="9"/>
            <color indexed="81"/>
            <rFont val="Tahoma"/>
            <family val="2"/>
          </rPr>
          <t xml:space="preserve">
Este dato aparecerá  luego de que en la </t>
        </r>
        <r>
          <rPr>
            <b/>
            <sz val="9"/>
            <color indexed="81"/>
            <rFont val="Tahoma"/>
            <family val="2"/>
          </rPr>
          <t xml:space="preserve">atención </t>
        </r>
        <r>
          <rPr>
            <sz val="9"/>
            <color indexed="81"/>
            <rFont val="Tahoma"/>
            <family val="2"/>
          </rPr>
          <t xml:space="preserve">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la actividad: 
</t>
        </r>
        <r>
          <rPr>
            <b/>
            <sz val="9"/>
            <color indexed="81"/>
            <rFont val="Tahoma"/>
            <family val="2"/>
          </rPr>
          <t xml:space="preserve">
"Solicitud radiografía de pelvis, cadera o coxofemoral de 1er screening (entre 3 -6 meses)”</t>
        </r>
        <r>
          <rPr>
            <sz val="9"/>
            <color indexed="81"/>
            <rFont val="Tahoma"/>
            <family val="2"/>
          </rPr>
          <t xml:space="preserve">
</t>
        </r>
      </text>
    </comment>
    <comment ref="B59" authorId="0" shapeId="0">
      <text>
        <r>
          <rPr>
            <sz val="9"/>
            <color indexed="81"/>
            <rFont val="Tahoma"/>
            <family val="2"/>
          </rPr>
          <t xml:space="preserve">
Este dato aparecerá  luego de que en la atención esté Registrada en el </t>
        </r>
        <r>
          <rPr>
            <b/>
            <sz val="9"/>
            <color indexed="81"/>
            <rFont val="Tahoma"/>
            <family val="2"/>
          </rPr>
          <t>box,</t>
        </r>
        <r>
          <rPr>
            <sz val="9"/>
            <color indexed="81"/>
            <rFont val="Tahoma"/>
            <family val="2"/>
          </rPr>
          <t xml:space="preserve"> en estado </t>
        </r>
        <r>
          <rPr>
            <b/>
            <sz val="9"/>
            <color indexed="81"/>
            <rFont val="Tahoma"/>
            <family val="2"/>
          </rPr>
          <t>completada.</t>
        </r>
        <r>
          <rPr>
            <sz val="9"/>
            <color indexed="81"/>
            <rFont val="Tahoma"/>
            <family val="2"/>
          </rPr>
          <t xml:space="preserve">
Se Registre la actividad: 
</t>
        </r>
        <r>
          <rPr>
            <b/>
            <sz val="9"/>
            <color indexed="81"/>
            <rFont val="Tahoma"/>
            <family val="2"/>
          </rPr>
          <t>“Informe radiografía de pelvis, cadera o coxofemoral de 1er screening (entre 3 -6 meses)”</t>
        </r>
      </text>
    </comment>
    <comment ref="E61" authorId="1" shapeId="0">
      <text>
        <r>
          <rPr>
            <sz val="9"/>
            <color indexed="81"/>
            <rFont val="Tahoma"/>
            <family val="2"/>
          </rPr>
          <t xml:space="preserve">Este dato aparecerá  luego de que en la atención esté Registrada en el </t>
        </r>
        <r>
          <rPr>
            <b/>
            <sz val="9"/>
            <color indexed="81"/>
            <rFont val="Tahoma"/>
            <family val="2"/>
          </rPr>
          <t>box</t>
        </r>
        <r>
          <rPr>
            <sz val="9"/>
            <color indexed="81"/>
            <rFont val="Tahoma"/>
            <family val="2"/>
          </rPr>
          <t>, en estado completada o en Atención /</t>
        </r>
        <r>
          <rPr>
            <b/>
            <sz val="9"/>
            <color indexed="81"/>
            <rFont val="Tahoma"/>
            <family val="2"/>
          </rPr>
          <t xml:space="preserve"> Registro Atención Individual. </t>
        </r>
        <r>
          <rPr>
            <sz val="9"/>
            <color indexed="81"/>
            <rFont val="Tahoma"/>
            <family val="2"/>
          </rPr>
          <t xml:space="preserve">
</t>
        </r>
        <r>
          <rPr>
            <b/>
            <sz val="9"/>
            <color indexed="81"/>
            <rFont val="Tahoma"/>
            <family val="2"/>
          </rPr>
          <t>Sea realizada por el estamento médico y que tenga marcada su especialidad en su perfil</t>
        </r>
        <r>
          <rPr>
            <sz val="9"/>
            <color indexed="81"/>
            <rFont val="Tahoma"/>
            <family val="2"/>
          </rPr>
          <t xml:space="preserve">
</t>
        </r>
        <r>
          <rPr>
            <b/>
            <sz val="9"/>
            <color indexed="81"/>
            <rFont val="Tahoma"/>
            <family val="2"/>
          </rPr>
          <t xml:space="preserve">
</t>
        </r>
        <r>
          <rPr>
            <sz val="9"/>
            <color indexed="81"/>
            <rFont val="Tahoma"/>
            <family val="2"/>
          </rPr>
          <t xml:space="preserve">
</t>
        </r>
      </text>
    </comment>
    <comment ref="F61" authorId="1" shapeId="0">
      <text>
        <r>
          <rPr>
            <sz val="9"/>
            <color indexed="81"/>
            <rFont val="Tahoma"/>
            <family val="2"/>
          </rPr>
          <t xml:space="preserve">Este dato aparecerá  luego de que en la atención esté Registrada en el </t>
        </r>
        <r>
          <rPr>
            <b/>
            <sz val="9"/>
            <color indexed="81"/>
            <rFont val="Tahoma"/>
            <family val="2"/>
          </rPr>
          <t>box</t>
        </r>
        <r>
          <rPr>
            <sz val="9"/>
            <color indexed="81"/>
            <rFont val="Tahoma"/>
            <family val="2"/>
          </rPr>
          <t xml:space="preserve">, en estado completada o en Atención / </t>
        </r>
        <r>
          <rPr>
            <b/>
            <sz val="9"/>
            <color indexed="81"/>
            <rFont val="Tahoma"/>
            <family val="2"/>
          </rPr>
          <t xml:space="preserve">Registro Atención Individual. </t>
        </r>
        <r>
          <rPr>
            <sz val="9"/>
            <color indexed="81"/>
            <rFont val="Tahoma"/>
            <family val="2"/>
          </rPr>
          <t xml:space="preserve">
Sea realizada por el estamento </t>
        </r>
        <r>
          <rPr>
            <b/>
            <sz val="9"/>
            <color indexed="81"/>
            <rFont val="Tahoma"/>
            <family val="2"/>
          </rPr>
          <t>Médico,</t>
        </r>
        <r>
          <rPr>
            <sz val="9"/>
            <color indexed="81"/>
            <rFont val="Tahoma"/>
            <family val="2"/>
          </rPr>
          <t xml:space="preserve">  </t>
        </r>
        <r>
          <rPr>
            <b/>
            <sz val="9"/>
            <color indexed="81"/>
            <rFont val="Tahoma"/>
            <family val="2"/>
          </rPr>
          <t>Fonoaudiologo</t>
        </r>
        <r>
          <rPr>
            <sz val="9"/>
            <color indexed="81"/>
            <rFont val="Tahoma"/>
            <family val="2"/>
          </rPr>
          <t xml:space="preserve"> o </t>
        </r>
        <r>
          <rPr>
            <b/>
            <sz val="9"/>
            <color indexed="81"/>
            <rFont val="Tahoma"/>
            <family val="2"/>
          </rPr>
          <t>Terapeuta Ocupacional</t>
        </r>
        <r>
          <rPr>
            <sz val="9"/>
            <color indexed="81"/>
            <rFont val="Tahoma"/>
            <family val="2"/>
          </rPr>
          <t xml:space="preserve">
</t>
        </r>
      </text>
    </comment>
    <comment ref="A63" authorId="3" shapeId="0">
      <text>
        <r>
          <rPr>
            <b/>
            <sz val="9"/>
            <color indexed="81"/>
            <rFont val="Tahoma"/>
            <family val="2"/>
          </rPr>
          <t>El usuario que registra, debe tener identificado en RAYEN la especialidad: 
- Oftalmologia
- Ofatlmología en UAPO</t>
        </r>
      </text>
    </comment>
    <comment ref="D63" authorId="0" shapeId="0">
      <text>
        <r>
          <rPr>
            <sz val="9"/>
            <color indexed="81"/>
            <rFont val="Tahoma"/>
            <family val="2"/>
          </rPr>
          <t xml:space="preserve">
Este dato aparecerá  luego de que en la atención esté Registrada en el box, en estado completada o en Atención / Registro Atención Individual. 
Se Registre el </t>
        </r>
        <r>
          <rPr>
            <b/>
            <sz val="9"/>
            <color indexed="81"/>
            <rFont val="Tahoma"/>
            <family val="2"/>
          </rPr>
          <t>procedimiento:</t>
        </r>
        <r>
          <rPr>
            <sz val="9"/>
            <color indexed="81"/>
            <rFont val="Tahoma"/>
            <family val="2"/>
          </rPr>
          <t xml:space="preserve"> 
"</t>
        </r>
        <r>
          <rPr>
            <b/>
            <sz val="9"/>
            <color indexed="81"/>
            <rFont val="Tahoma"/>
            <family val="2"/>
          </rPr>
          <t>Cuantificación de lagrimación (test de Schirmer), uno o ambos ojos"</t>
        </r>
      </text>
    </comment>
    <comment ref="D64" authorId="0" shapeId="0">
      <text>
        <r>
          <rPr>
            <sz val="9"/>
            <color indexed="81"/>
            <rFont val="Tahoma"/>
            <family val="2"/>
          </rPr>
          <t xml:space="preserve">
Este dato aparecerá  luego de que en la atención esté Registrada en el box, en estado completada o en Atención / Registro Atención Individual. 
Se Registre el procedimiento: 
"</t>
        </r>
        <r>
          <rPr>
            <b/>
            <sz val="9"/>
            <color indexed="81"/>
            <rFont val="Tahoma"/>
            <family val="2"/>
          </rPr>
          <t>Curva de tensión aplanática (por cada día), c/ojo"</t>
        </r>
      </text>
    </comment>
    <comment ref="D65" authorId="0" shapeId="0">
      <text>
        <r>
          <rPr>
            <sz val="9"/>
            <color indexed="81"/>
            <rFont val="Tahoma"/>
            <family val="2"/>
          </rPr>
          <t xml:space="preserve">
Este dato aparecerá  luego de que en la atención esté Registrada en el box, en estado completada o en Atención / Registro Atención Individual. 
Se Registre el procedimiento: 
"</t>
        </r>
        <r>
          <rPr>
            <b/>
            <sz val="9"/>
            <color indexed="81"/>
            <rFont val="Tahoma"/>
            <family val="2"/>
          </rPr>
          <t>Diploscopia cuantitativa, ambos ojos"</t>
        </r>
      </text>
    </comment>
    <comment ref="D66" authorId="0" shapeId="0">
      <text>
        <r>
          <rPr>
            <sz val="9"/>
            <color indexed="81"/>
            <rFont val="Tahoma"/>
            <family val="2"/>
          </rPr>
          <t xml:space="preserve">
Este dato aparecerá  luego de que en la atención esté </t>
        </r>
        <r>
          <rPr>
            <b/>
            <sz val="9"/>
            <color indexed="81"/>
            <rFont val="Tahoma"/>
            <family val="2"/>
          </rPr>
          <t xml:space="preserve">Registrada en el box, en estado completada o en Atención / Registro Atención Individual. 
</t>
        </r>
        <r>
          <rPr>
            <sz val="9"/>
            <color indexed="81"/>
            <rFont val="Tahoma"/>
            <family val="2"/>
          </rPr>
          <t xml:space="preserve">
Se Registre el procedimiento: 
</t>
        </r>
        <r>
          <rPr>
            <b/>
            <sz val="9"/>
            <color indexed="81"/>
            <rFont val="Tahoma"/>
            <family val="2"/>
          </rPr>
          <t xml:space="preserve">
"Exploración sensoriomotora: estrabismo, estudio completo, ambos ojos"</t>
        </r>
      </text>
    </comment>
    <comment ref="D67" authorId="0" shapeId="0">
      <text>
        <r>
          <rPr>
            <sz val="9"/>
            <color indexed="81"/>
            <rFont val="Tahoma"/>
            <family val="2"/>
          </rPr>
          <t xml:space="preserve">
Este dato aparecerá  luego de que en la atención esté </t>
        </r>
        <r>
          <rPr>
            <b/>
            <sz val="9"/>
            <color indexed="81"/>
            <rFont val="Tahoma"/>
            <family val="2"/>
          </rPr>
          <t>Registrada en el box, en estado completada o en Atención / Registro Atención Individual.</t>
        </r>
        <r>
          <rPr>
            <sz val="9"/>
            <color indexed="81"/>
            <rFont val="Tahoma"/>
            <family val="2"/>
          </rPr>
          <t xml:space="preserve"> 
Se Registre el procedimiento: 
"</t>
        </r>
        <r>
          <rPr>
            <b/>
            <sz val="9"/>
            <color indexed="81"/>
            <rFont val="Tahoma"/>
            <family val="2"/>
          </rPr>
          <t>Retinografía, ambos ojos pacientes sin diabetes mellitus"</t>
        </r>
      </text>
    </comment>
    <comment ref="D68" authorId="0" shapeId="0">
      <text>
        <r>
          <rPr>
            <sz val="9"/>
            <color indexed="81"/>
            <rFont val="Tahoma"/>
            <family val="2"/>
          </rPr>
          <t xml:space="preserve">
Este dato aparecerá  luego de que en la atención esté </t>
        </r>
        <r>
          <rPr>
            <b/>
            <sz val="9"/>
            <color indexed="81"/>
            <rFont val="Tahoma"/>
            <family val="2"/>
          </rPr>
          <t xml:space="preserve">Registrada en el box, en estado completada o en Atención / Registro Atención Individual. </t>
        </r>
        <r>
          <rPr>
            <sz val="9"/>
            <color indexed="81"/>
            <rFont val="Tahoma"/>
            <family val="2"/>
          </rPr>
          <t xml:space="preserve">
Se Registre el procedimiento: 
"</t>
        </r>
        <r>
          <rPr>
            <b/>
            <sz val="9"/>
            <color indexed="81"/>
            <rFont val="Tahoma"/>
            <family val="2"/>
          </rPr>
          <t>Tonometría aplanática, c/ojo"</t>
        </r>
        <r>
          <rPr>
            <sz val="9"/>
            <color indexed="81"/>
            <rFont val="Tahoma"/>
            <family val="2"/>
          </rPr>
          <t xml:space="preserve">
</t>
        </r>
      </text>
    </comment>
    <comment ref="D69" authorId="0" shapeId="0">
      <text>
        <r>
          <rPr>
            <sz val="9"/>
            <color indexed="81"/>
            <rFont val="Tahoma"/>
            <family val="2"/>
          </rPr>
          <t xml:space="preserve">
Este dato aparecerá  luego de que en la atención esté </t>
        </r>
        <r>
          <rPr>
            <b/>
            <sz val="9"/>
            <color indexed="81"/>
            <rFont val="Tahoma"/>
            <family val="2"/>
          </rPr>
          <t xml:space="preserve">Registrada en el box, en estado completada o en Atención / Registro Atención Individual. </t>
        </r>
        <r>
          <rPr>
            <sz val="9"/>
            <color indexed="81"/>
            <rFont val="Tahoma"/>
            <family val="2"/>
          </rPr>
          <t xml:space="preserve">
Se Registre el procedimiento:
"</t>
        </r>
        <r>
          <rPr>
            <b/>
            <sz val="9"/>
            <color indexed="81"/>
            <rFont val="Tahoma"/>
            <family val="2"/>
          </rPr>
          <t>Tratamiento ortóptico y/o Pleóptico (por sesión)"</t>
        </r>
      </text>
    </comment>
    <comment ref="D70" authorId="0" shapeId="0">
      <text>
        <r>
          <rPr>
            <b/>
            <sz val="9"/>
            <color indexed="81"/>
            <rFont val="Tahoma"/>
            <family val="2"/>
          </rPr>
          <t xml:space="preserve">
</t>
        </r>
        <r>
          <rPr>
            <sz val="9"/>
            <color indexed="81"/>
            <rFont val="Tahoma"/>
            <family val="2"/>
          </rPr>
          <t xml:space="preserve">Este dato aparecerá  luego de que en la atención esté </t>
        </r>
        <r>
          <rPr>
            <b/>
            <sz val="9"/>
            <color indexed="81"/>
            <rFont val="Tahoma"/>
            <family val="2"/>
          </rPr>
          <t>Registrada en el box, en estado completada o en Atención / Registro Atención Individual.</t>
        </r>
        <r>
          <rPr>
            <sz val="9"/>
            <color indexed="81"/>
            <rFont val="Tahoma"/>
            <family val="2"/>
          </rPr>
          <t xml:space="preserve"> 
Se Registre el procedimiento:
"</t>
        </r>
        <r>
          <rPr>
            <b/>
            <sz val="9"/>
            <color indexed="81"/>
            <rFont val="Tahoma"/>
            <family val="2"/>
          </rPr>
          <t>Exploración vitreorretinal pacientes sin diabetes mellitus"</t>
        </r>
      </text>
    </comment>
    <comment ref="D71" authorId="0" shapeId="0">
      <text>
        <r>
          <rPr>
            <b/>
            <sz val="9"/>
            <color indexed="81"/>
            <rFont val="Tahoma"/>
            <family val="2"/>
          </rPr>
          <t xml:space="preserve">
</t>
        </r>
        <r>
          <rPr>
            <sz val="9"/>
            <color indexed="81"/>
            <rFont val="Tahoma"/>
            <family val="2"/>
          </rPr>
          <t>Este dato aparecerá  luego de que en la atención esté</t>
        </r>
        <r>
          <rPr>
            <b/>
            <sz val="9"/>
            <color indexed="81"/>
            <rFont val="Tahoma"/>
            <family val="2"/>
          </rPr>
          <t xml:space="preserve"> Registrada en el box, en estado completada o en Atención / Registro Atención Individual. </t>
        </r>
        <r>
          <rPr>
            <sz val="9"/>
            <color indexed="81"/>
            <rFont val="Tahoma"/>
            <family val="2"/>
          </rPr>
          <t xml:space="preserve">
Se Registre el procedimiento:
"</t>
        </r>
        <r>
          <rPr>
            <b/>
            <sz val="9"/>
            <color indexed="81"/>
            <rFont val="Tahoma"/>
            <family val="2"/>
          </rPr>
          <t>Cuerpo extrano conjuntival y/o corneal en adultos" 
o 
"Cuerpo extraño conjuntival y/o corneal en niños"</t>
        </r>
      </text>
    </comment>
    <comment ref="D72" authorId="0" shapeId="0">
      <text>
        <r>
          <rPr>
            <sz val="9"/>
            <color indexed="81"/>
            <rFont val="Tahoma"/>
            <family val="2"/>
          </rPr>
          <t xml:space="preserve">
Este dato aparecerá  luego de que en la atención esté </t>
        </r>
        <r>
          <rPr>
            <b/>
            <sz val="9"/>
            <color indexed="81"/>
            <rFont val="Tahoma"/>
            <family val="2"/>
          </rPr>
          <t>Registrada en el box, en estado completada o en Atención / Registro Atención Individual.</t>
        </r>
        <r>
          <rPr>
            <sz val="9"/>
            <color indexed="81"/>
            <rFont val="Tahoma"/>
            <family val="2"/>
          </rPr>
          <t xml:space="preserve"> 
Se Registre el procedimiento:
"</t>
        </r>
        <r>
          <rPr>
            <b/>
            <sz val="9"/>
            <color indexed="81"/>
            <rFont val="Tahoma"/>
            <family val="2"/>
          </rPr>
          <t>Campimetría computarizada, c/ojo (en UAPO)"</t>
        </r>
      </text>
    </comment>
    <comment ref="D73" authorId="0" shapeId="0">
      <text>
        <r>
          <rPr>
            <sz val="9"/>
            <color indexed="81"/>
            <rFont val="Tahoma"/>
            <family val="2"/>
          </rPr>
          <t xml:space="preserve">
Este dato aparecerá  luego de que en la atención esté </t>
        </r>
        <r>
          <rPr>
            <b/>
            <sz val="9"/>
            <color indexed="81"/>
            <rFont val="Tahoma"/>
            <family val="2"/>
          </rPr>
          <t>Registrada en el box, en estado completada o en Atención / Registro Atención Individual.</t>
        </r>
        <r>
          <rPr>
            <sz val="9"/>
            <color indexed="81"/>
            <rFont val="Tahoma"/>
            <family val="2"/>
          </rPr>
          <t xml:space="preserve"> 
Se Registre el procedimiento:
"</t>
        </r>
        <r>
          <rPr>
            <b/>
            <sz val="9"/>
            <color indexed="81"/>
            <rFont val="Tahoma"/>
            <family val="2"/>
          </rPr>
          <t>Tomografía coherente óptica, c/ojo"</t>
        </r>
      </text>
    </comment>
    <comment ref="D74" authorId="0" shapeId="0">
      <text>
        <r>
          <rPr>
            <sz val="9"/>
            <color indexed="81"/>
            <rFont val="Tahoma"/>
            <family val="2"/>
          </rPr>
          <t xml:space="preserve">
Este dato aparecerá  luego de que en la atención esté </t>
        </r>
        <r>
          <rPr>
            <b/>
            <sz val="9"/>
            <color indexed="81"/>
            <rFont val="Tahoma"/>
            <family val="2"/>
          </rPr>
          <t>Registrada en el box, en estado completada o en Atención / Registro Atención Individual.</t>
        </r>
        <r>
          <rPr>
            <sz val="9"/>
            <color indexed="81"/>
            <rFont val="Tahoma"/>
            <family val="2"/>
          </rPr>
          <t xml:space="preserve"> 
Se Registre el procedimiento:
</t>
        </r>
        <r>
          <rPr>
            <b/>
            <sz val="9"/>
            <color indexed="81"/>
            <rFont val="Tahoma"/>
            <family val="2"/>
          </rPr>
          <t>"Agudeza visual aislada cada ojo"</t>
        </r>
      </text>
    </comment>
    <comment ref="D75" authorId="0" shapeId="0">
      <text>
        <r>
          <rPr>
            <b/>
            <sz val="9"/>
            <color indexed="81"/>
            <rFont val="Tahoma"/>
            <family val="2"/>
          </rPr>
          <t xml:space="preserve">Este dato aparecerá  luego de que en la atención esté Registrada en el box, en estado completada o en Atención / Registro Atención Individual. 
</t>
        </r>
        <r>
          <rPr>
            <sz val="9"/>
            <color indexed="81"/>
            <rFont val="Tahoma"/>
            <family val="2"/>
          </rPr>
          <t xml:space="preserve">
Se Registre el procedimiento:</t>
        </r>
        <r>
          <rPr>
            <b/>
            <sz val="9"/>
            <color indexed="81"/>
            <rFont val="Tahoma"/>
            <family val="2"/>
          </rPr>
          <t xml:space="preserve">
"Paquimetría"
</t>
        </r>
      </text>
    </comment>
    <comment ref="D76" authorId="0" shapeId="0">
      <text>
        <r>
          <rPr>
            <b/>
            <sz val="9"/>
            <color indexed="81"/>
            <rFont val="Tahoma"/>
            <family val="2"/>
          </rPr>
          <t xml:space="preserve">Este dato aparecerá  luego de que en la atención esté Registrada en el box, en estado completada o en Atención / Registro Atención Individual. 
</t>
        </r>
        <r>
          <rPr>
            <sz val="9"/>
            <color indexed="81"/>
            <rFont val="Tahoma"/>
            <family val="2"/>
          </rPr>
          <t>Se Registre el procedimiento:</t>
        </r>
        <r>
          <rPr>
            <b/>
            <sz val="9"/>
            <color indexed="81"/>
            <rFont val="Tahoma"/>
            <family val="2"/>
          </rPr>
          <t xml:space="preserve">
"Autorefractomia"
</t>
        </r>
      </text>
    </comment>
    <comment ref="D77" authorId="0" shapeId="0">
      <text>
        <r>
          <rPr>
            <b/>
            <sz val="9"/>
            <color indexed="81"/>
            <rFont val="Tahoma"/>
            <family val="2"/>
          </rPr>
          <t xml:space="preserve">Este dato aparecerá  luego de que en la atención esté Registrada en el box, en estado completada o en Atención / Registro Atención Individual. 
</t>
        </r>
        <r>
          <rPr>
            <sz val="9"/>
            <color indexed="81"/>
            <rFont val="Tahoma"/>
            <family val="2"/>
          </rPr>
          <t>Se Registre el procedimiento:</t>
        </r>
        <r>
          <rPr>
            <b/>
            <sz val="9"/>
            <color indexed="81"/>
            <rFont val="Tahoma"/>
            <family val="2"/>
          </rPr>
          <t xml:space="preserve">
"Lensometría"
</t>
        </r>
      </text>
    </comment>
    <comment ref="D78" authorId="0" shapeId="0">
      <text>
        <r>
          <rPr>
            <sz val="9"/>
            <color indexed="81"/>
            <rFont val="Tahoma"/>
            <family val="2"/>
          </rPr>
          <t xml:space="preserve">
Este dato aparecerá  luego de que en la atención esté </t>
        </r>
        <r>
          <rPr>
            <b/>
            <sz val="9"/>
            <color indexed="81"/>
            <rFont val="Tahoma"/>
            <family val="2"/>
          </rPr>
          <t>Registrada en el box, en estado completada o en Atención / Registro Atención Individual.</t>
        </r>
        <r>
          <rPr>
            <sz val="9"/>
            <color indexed="81"/>
            <rFont val="Tahoma"/>
            <family val="2"/>
          </rPr>
          <t xml:space="preserve"> 
</t>
        </r>
        <r>
          <rPr>
            <b/>
            <sz val="9"/>
            <color indexed="81"/>
            <rFont val="Tahoma"/>
            <family val="2"/>
          </rPr>
          <t xml:space="preserve">
</t>
        </r>
        <r>
          <rPr>
            <sz val="9"/>
            <color indexed="81"/>
            <rFont val="Tahoma"/>
            <family val="2"/>
          </rPr>
          <t xml:space="preserve">Se Registre el procedimiento:
</t>
        </r>
        <r>
          <rPr>
            <b/>
            <sz val="9"/>
            <color indexed="81"/>
            <rFont val="Tahoma"/>
            <family val="2"/>
          </rPr>
          <t>“Extracción cuerpo extraño ojo (conjuntival y/o corneal)"</t>
        </r>
      </text>
    </comment>
    <comment ref="D79" authorId="0" shapeId="0">
      <text>
        <r>
          <rPr>
            <b/>
            <sz val="9"/>
            <color indexed="81"/>
            <rFont val="Tahoma"/>
            <family val="2"/>
          </rPr>
          <t xml:space="preserve">Este dato aparecerá  luego de que en la atención esté Registrada en el box, en estado completada o en Atención / Registro Atención Individual. 
</t>
        </r>
        <r>
          <rPr>
            <sz val="9"/>
            <color indexed="81"/>
            <rFont val="Tahoma"/>
            <family val="2"/>
          </rPr>
          <t>Se Registre el procedimiento:</t>
        </r>
        <r>
          <rPr>
            <b/>
            <sz val="9"/>
            <color indexed="81"/>
            <rFont val="Tahoma"/>
            <family val="2"/>
          </rPr>
          <t xml:space="preserve">
"Hemoglucotest previo a consulta vicio de refracción en paciente diabético"
</t>
        </r>
      </text>
    </comment>
    <comment ref="D80" authorId="0" shapeId="0">
      <text>
        <r>
          <rPr>
            <b/>
            <sz val="9"/>
            <color indexed="81"/>
            <rFont val="Tahoma"/>
            <family val="2"/>
          </rPr>
          <t xml:space="preserve">Este dato aparecerá  luego de que en la atención esté Registrada en el box, en estado completada o en Atención / Registro Atención Individual. 
</t>
        </r>
        <r>
          <rPr>
            <sz val="9"/>
            <color indexed="81"/>
            <rFont val="Tahoma"/>
            <family val="2"/>
          </rPr>
          <t>Se Registre el procedimiento:</t>
        </r>
        <r>
          <rPr>
            <b/>
            <sz val="9"/>
            <color indexed="81"/>
            <rFont val="Tahoma"/>
            <family val="2"/>
          </rPr>
          <t xml:space="preserve">
"Autorefracción bajo cicloplejia"
</t>
        </r>
      </text>
    </comment>
    <comment ref="D81" authorId="0" shapeId="0">
      <text>
        <r>
          <rPr>
            <b/>
            <sz val="9"/>
            <color indexed="81"/>
            <rFont val="Tahoma"/>
            <family val="2"/>
          </rPr>
          <t xml:space="preserve">Este dato aparecerá  luego de que en la atención esté Registrada en el box, en estado completada o en Atención / Registro Atención Individual. 
</t>
        </r>
        <r>
          <rPr>
            <sz val="9"/>
            <color indexed="81"/>
            <rFont val="Tahoma"/>
            <family val="2"/>
          </rPr>
          <t>Se Registre el procedimiento:</t>
        </r>
        <r>
          <rPr>
            <b/>
            <sz val="9"/>
            <color indexed="81"/>
            <rFont val="Tahoma"/>
            <family val="2"/>
          </rPr>
          <t xml:space="preserve">
"Irrigación de la vía lagrimal"
</t>
        </r>
      </text>
    </comment>
    <comment ref="D82" authorId="0" shapeId="0">
      <text>
        <r>
          <rPr>
            <sz val="9"/>
            <color indexed="81"/>
            <rFont val="Tahoma"/>
            <family val="2"/>
          </rPr>
          <t xml:space="preserve">Este dato aparecerá  luego de que en la atención esté </t>
        </r>
        <r>
          <rPr>
            <b/>
            <sz val="9"/>
            <color indexed="81"/>
            <rFont val="Tahoma"/>
            <family val="2"/>
          </rPr>
          <t>Registrada en el box, en estado completada o en Atención / Registro Atención Individual.</t>
        </r>
        <r>
          <rPr>
            <sz val="9"/>
            <color indexed="81"/>
            <rFont val="Tahoma"/>
            <family val="2"/>
          </rPr>
          <t xml:space="preserve"> </t>
        </r>
        <r>
          <rPr>
            <b/>
            <sz val="9"/>
            <color indexed="81"/>
            <rFont val="Tahoma"/>
            <family val="2"/>
          </rPr>
          <t xml:space="preserve">
</t>
        </r>
        <r>
          <rPr>
            <sz val="9"/>
            <color indexed="81"/>
            <rFont val="Tahoma"/>
            <family val="2"/>
          </rPr>
          <t xml:space="preserve">Se Registre el procedimiento:
</t>
        </r>
        <r>
          <rPr>
            <b/>
            <sz val="9"/>
            <color indexed="81"/>
            <rFont val="Tahoma"/>
            <family val="2"/>
          </rPr>
          <t>"Prueba de provocación oscuridad más pronación"</t>
        </r>
      </text>
    </comment>
    <comment ref="A83" authorId="3" shapeId="0">
      <text>
        <r>
          <rPr>
            <b/>
            <sz val="9"/>
            <color indexed="81"/>
            <rFont val="Tahoma"/>
            <family val="2"/>
          </rPr>
          <t>El usuario que registra, debe tener identificado en RAYEN la especialidad: 
- Otorrinolaringología</t>
        </r>
        <r>
          <rPr>
            <sz val="9"/>
            <color indexed="81"/>
            <rFont val="Tahoma"/>
            <family val="2"/>
          </rPr>
          <t xml:space="preserve">
</t>
        </r>
      </text>
    </comment>
    <comment ref="D83" authorId="0" shapeId="0">
      <text>
        <r>
          <rPr>
            <sz val="9"/>
            <color indexed="81"/>
            <rFont val="Tahoma"/>
            <family val="2"/>
          </rPr>
          <t xml:space="preserve">
Este dato aparecerá  luego de que en la atención esté </t>
        </r>
        <r>
          <rPr>
            <b/>
            <sz val="9"/>
            <color indexed="81"/>
            <rFont val="Tahoma"/>
            <family val="2"/>
          </rPr>
          <t xml:space="preserve">Registrada en el box, en estado completada o en Atención / Registro Atención Individual. </t>
        </r>
        <r>
          <rPr>
            <sz val="9"/>
            <color indexed="81"/>
            <rFont val="Tahoma"/>
            <family val="2"/>
          </rPr>
          <t xml:space="preserve">
Se Registre el procedimiento:
"</t>
        </r>
        <r>
          <rPr>
            <b/>
            <sz val="9"/>
            <color indexed="81"/>
            <rFont val="Tahoma"/>
            <family val="2"/>
          </rPr>
          <t>Audimetrías (realizadas)"</t>
        </r>
      </text>
    </comment>
    <comment ref="D84" authorId="0" shapeId="0">
      <text>
        <r>
          <rPr>
            <sz val="9"/>
            <color indexed="81"/>
            <rFont val="Tahoma"/>
            <family val="2"/>
          </rPr>
          <t>Este dato aparecerá  luego de que en la atención esté</t>
        </r>
        <r>
          <rPr>
            <b/>
            <sz val="9"/>
            <color indexed="81"/>
            <rFont val="Tahoma"/>
            <family val="2"/>
          </rPr>
          <t xml:space="preserve"> Registrada en el box, en estado completada o en Atención / Registro Atención Individual. 
</t>
        </r>
        <r>
          <rPr>
            <sz val="9"/>
            <color indexed="81"/>
            <rFont val="Tahoma"/>
            <family val="2"/>
          </rPr>
          <t>Se Registre el procedimiento:
"</t>
        </r>
        <r>
          <rPr>
            <b/>
            <sz val="9"/>
            <color indexed="81"/>
            <rFont val="Tahoma"/>
            <family val="2"/>
          </rPr>
          <t>Impedanciometría"</t>
        </r>
      </text>
    </comment>
    <comment ref="D85" authorId="0" shapeId="0">
      <text>
        <r>
          <rPr>
            <b/>
            <sz val="9"/>
            <color indexed="81"/>
            <rFont val="Tahoma"/>
            <family val="2"/>
          </rPr>
          <t xml:space="preserve">Este dato aparecerá  luego de que en la atención esté Registrada en el box, en estado completada o en Atención / Registro Atención Individual. 
</t>
        </r>
        <r>
          <rPr>
            <sz val="9"/>
            <color indexed="81"/>
            <rFont val="Tahoma"/>
            <family val="2"/>
          </rPr>
          <t>Se Registre el procedimiento:</t>
        </r>
        <r>
          <rPr>
            <b/>
            <sz val="9"/>
            <color indexed="81"/>
            <rFont val="Tahoma"/>
            <family val="2"/>
          </rPr>
          <t xml:space="preserve">
"Emisiones otacústicas"
</t>
        </r>
      </text>
    </comment>
    <comment ref="D86" authorId="0" shapeId="0">
      <text>
        <r>
          <rPr>
            <sz val="9"/>
            <color indexed="81"/>
            <rFont val="Tahoma"/>
            <family val="2"/>
          </rPr>
          <t xml:space="preserve">Este dato aparecerá  luego de que en la atención esté </t>
        </r>
        <r>
          <rPr>
            <b/>
            <sz val="9"/>
            <color indexed="81"/>
            <rFont val="Tahoma"/>
            <family val="2"/>
          </rPr>
          <t>Registrada en el box, en estado completada o en Atención / Registro Atención Individual.</t>
        </r>
        <r>
          <rPr>
            <sz val="9"/>
            <color indexed="81"/>
            <rFont val="Tahoma"/>
            <family val="2"/>
          </rPr>
          <t xml:space="preserve"> </t>
        </r>
        <r>
          <rPr>
            <b/>
            <sz val="9"/>
            <color indexed="81"/>
            <rFont val="Tahoma"/>
            <family val="2"/>
          </rPr>
          <t xml:space="preserve">
</t>
        </r>
        <r>
          <rPr>
            <sz val="9"/>
            <color indexed="81"/>
            <rFont val="Tahoma"/>
            <family val="2"/>
          </rPr>
          <t>Se Registre el procedimiento:
"</t>
        </r>
        <r>
          <rPr>
            <b/>
            <sz val="9"/>
            <color indexed="81"/>
            <rFont val="Tahoma"/>
            <family val="2"/>
          </rPr>
          <t>Examen funcional VIII par."</t>
        </r>
      </text>
    </comment>
    <comment ref="D87" authorId="2" shapeId="0">
      <text>
        <r>
          <rPr>
            <b/>
            <sz val="9"/>
            <color indexed="81"/>
            <rFont val="Tahoma"/>
            <family val="2"/>
          </rPr>
          <t>Este dato aparecerá  luego de que en la atención esté Registrada en el box, en estado completada o en Atención / Registro Atención Individual. 
Se Registre el procedimiento:
"Otros Procedimientos (Lavado de oídos u otros)"</t>
        </r>
      </text>
    </comment>
    <comment ref="D88" authorId="2" shapeId="0">
      <text>
        <r>
          <rPr>
            <b/>
            <sz val="9"/>
            <color indexed="81"/>
            <rFont val="Tahoma"/>
            <family val="2"/>
          </rPr>
          <t>Este dato aparecerá  luego de que en la atención esté Registrada en el box, en estado completada o en Atención / Registro Atención Individual. 
Se Registre el procedimiento:
"Calibración control prueba de audífonos"</t>
        </r>
      </text>
    </comment>
    <comment ref="D89" authorId="2" shapeId="0">
      <text>
        <r>
          <rPr>
            <b/>
            <sz val="9"/>
            <color indexed="81"/>
            <rFont val="Tahoma"/>
            <family val="2"/>
          </rPr>
          <t>Este dato aparecerá  luego de que en la atención esté Registrada en el box, en estado completada o en Atención / Registro Atención Individual. 
Se Registre el procedimiento:
"Procedimiento V-HIT"</t>
        </r>
      </text>
    </comment>
    <comment ref="D90" authorId="2" shapeId="0">
      <text>
        <r>
          <rPr>
            <b/>
            <sz val="9"/>
            <color indexed="81"/>
            <rFont val="Tahoma"/>
            <family val="2"/>
          </rPr>
          <t>Este dato aparecerá  luego de que en la atención esté Registrada en el box, en estado completada o en Atención / Registro Atención Individual. 
Se Registre el procedimiento:
"PEATC"</t>
        </r>
      </text>
    </comment>
    <comment ref="D91" authorId="2" shapeId="0">
      <text>
        <r>
          <rPr>
            <b/>
            <sz val="9"/>
            <color indexed="81"/>
            <rFont val="Tahoma"/>
            <family val="2"/>
          </rPr>
          <t>Este dato aparecerá  luego de que en la atención esté Registrada en el box, en estado completada o en Atención / Registro Atención Individual. 
Se Registre el procedimiento:
"Maniobras de reposición de partículas"</t>
        </r>
      </text>
    </comment>
    <comment ref="D92" authorId="2" shapeId="0">
      <text>
        <r>
          <rPr>
            <b/>
            <sz val="9"/>
            <color indexed="81"/>
            <rFont val="Tahoma"/>
            <family val="2"/>
          </rPr>
          <t>Este dato aparecerá  luego de que en la atención esté Registrada en el box, en estado completada o en Atención / Registro Atención Individual. 
Se Registre el procedimiento:
"Nasofibroscopia adulto/niño"</t>
        </r>
      </text>
    </comment>
    <comment ref="D93" authorId="2" shapeId="0">
      <text>
        <r>
          <rPr>
            <b/>
            <sz val="9"/>
            <color indexed="81"/>
            <rFont val="Tahoma"/>
            <family val="2"/>
          </rPr>
          <t>Este dato aparecerá  luego de que en la atención esté Registrada en el box, en estado completada o en Atención / Registro Atención Individual. 
Se Registre el procedimiento:
"Prueba de función tubaria"</t>
        </r>
      </text>
    </comment>
    <comment ref="D94" authorId="2" shapeId="0">
      <text>
        <r>
          <rPr>
            <b/>
            <sz val="9"/>
            <color indexed="81"/>
            <rFont val="Tahoma"/>
            <family val="2"/>
          </rPr>
          <t>Este dato aparecerá  luego de que en la atención esté Registrada en el box, en estado completada o en Atención / Registro Atención Individual. 
Se Registre el procedimiento:
"Vemp (potenciales evocados miogénicos  vestibulares)"</t>
        </r>
      </text>
    </comment>
    <comment ref="D95" authorId="2" shapeId="0">
      <text>
        <r>
          <rPr>
            <b/>
            <sz val="9"/>
            <color indexed="81"/>
            <rFont val="Tahoma"/>
            <family val="2"/>
          </rPr>
          <t>Este dato aparecerá  luego de que en la atención esté Registrada en el box, en estado completada o en Atención / Registro Atención Individual. 
Se Registre el procedimiento:
"Toma de impresión de molde auditivo"</t>
        </r>
      </text>
    </comment>
    <comment ref="D96" authorId="2" shapeId="0">
      <text>
        <r>
          <rPr>
            <b/>
            <sz val="9"/>
            <color indexed="81"/>
            <rFont val="Tahoma"/>
            <family val="2"/>
          </rPr>
          <t>Este dato aparecerá  luego de que en la atención esté Registrada en el box, en estado completada o en Atención / Registro Atención Individual. 
Se Registre el procedimiento:
"Rinomanometria"</t>
        </r>
      </text>
    </comment>
    <comment ref="C101" authorId="0" shapeId="0">
      <text>
        <r>
          <rPr>
            <sz val="11"/>
            <color theme="1"/>
            <rFont val="Calibri"/>
            <family val="2"/>
            <scheme val="minor"/>
          </rPr>
          <t xml:space="preserve">Este dato aparecerá  luego de que en la atención esté Registrada en el </t>
        </r>
        <r>
          <rPr>
            <b/>
            <sz val="11"/>
            <color theme="1"/>
            <rFont val="Calibri"/>
            <family val="2"/>
            <scheme val="minor"/>
          </rPr>
          <t>box</t>
        </r>
        <r>
          <rPr>
            <sz val="11"/>
            <color theme="1"/>
            <rFont val="Calibri"/>
            <family val="2"/>
            <scheme val="minor"/>
          </rPr>
          <t>, en estado completada o en</t>
        </r>
        <r>
          <rPr>
            <b/>
            <sz val="11"/>
            <color theme="1"/>
            <rFont val="Calibri"/>
            <family val="2"/>
            <scheme val="minor"/>
          </rPr>
          <t xml:space="preserve"> Atención / Registro Atención Individual.</t>
        </r>
        <r>
          <rPr>
            <sz val="11"/>
            <color theme="1"/>
            <rFont val="Calibri"/>
            <family val="2"/>
            <scheme val="minor"/>
          </rPr>
          <t xml:space="preserve"> 
Se Registre actividad: </t>
        </r>
        <r>
          <rPr>
            <b/>
            <sz val="11"/>
            <color theme="1"/>
            <rFont val="Calibri"/>
            <family val="2"/>
            <scheme val="minor"/>
          </rPr>
          <t>"Entrega de ayudas técnicas - Lentes  (Entregados) "</t>
        </r>
        <r>
          <rPr>
            <sz val="11"/>
            <color theme="1"/>
            <rFont val="Calibri"/>
            <family val="2"/>
            <scheme val="minor"/>
          </rPr>
          <t xml:space="preserve">
</t>
        </r>
      </text>
    </comment>
    <comment ref="C102" authorId="0" shapeId="0">
      <text>
        <r>
          <rPr>
            <sz val="11"/>
            <color theme="1"/>
            <rFont val="Calibri"/>
            <family val="2"/>
            <scheme val="minor"/>
          </rPr>
          <t xml:space="preserve">Este dato aparecerá  luego de que en la atención esté Registrada en el </t>
        </r>
        <r>
          <rPr>
            <b/>
            <sz val="11"/>
            <color theme="1"/>
            <rFont val="Calibri"/>
            <family val="2"/>
            <scheme val="minor"/>
          </rPr>
          <t>box, en estado completada</t>
        </r>
        <r>
          <rPr>
            <sz val="11"/>
            <color theme="1"/>
            <rFont val="Calibri"/>
            <family val="2"/>
            <scheme val="minor"/>
          </rPr>
          <t xml:space="preserve"> o en </t>
        </r>
        <r>
          <rPr>
            <b/>
            <sz val="11"/>
            <color theme="1"/>
            <rFont val="Calibri"/>
            <family val="2"/>
            <scheme val="minor"/>
          </rPr>
          <t xml:space="preserve">Atención / Registro Atención Individual. </t>
        </r>
        <r>
          <rPr>
            <sz val="11"/>
            <color theme="1"/>
            <rFont val="Calibri"/>
            <family val="2"/>
            <scheme val="minor"/>
          </rPr>
          <t xml:space="preserve">
Se Registre actividad: </t>
        </r>
        <r>
          <rPr>
            <b/>
            <sz val="11"/>
            <color theme="1"/>
            <rFont val="Calibri"/>
            <family val="2"/>
            <scheme val="minor"/>
          </rPr>
          <t>"Entrega de ayudas técnicas - Audífonos (Entregados)"</t>
        </r>
        <r>
          <rPr>
            <sz val="11"/>
            <color theme="1"/>
            <rFont val="Calibri"/>
            <family val="2"/>
            <scheme val="minor"/>
          </rPr>
          <t xml:space="preserve">
</t>
        </r>
      </text>
    </comment>
    <comment ref="B105" authorId="2" shapeId="0">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"Intubación lagrimal"</t>
        </r>
      </text>
    </comment>
    <comment ref="B106" authorId="2" shapeId="0">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"Plastía de puntos lagrimales"</t>
        </r>
        <r>
          <rPr>
            <sz val="9"/>
            <color indexed="81"/>
            <rFont val="Tahoma"/>
            <family val="2"/>
          </rPr>
          <t xml:space="preserve">
</t>
        </r>
      </text>
    </comment>
    <comment ref="B107" authorId="2" shapeId="0">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"Absceso, vaciamiento y/o drenaje de "</t>
        </r>
      </text>
    </comment>
    <comment ref="B108" authorId="2" shapeId="0">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"Absceso, trat. quir. párpado o ceja"</t>
        </r>
      </text>
    </comment>
    <comment ref="B109" authorId="2" shapeId="0">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"Biopsia de párpado y/o anexos (proc. aut.) "</t>
        </r>
      </text>
    </comment>
    <comment ref="B110" authorId="2" shapeId="0">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"Blefarorrafia con blefarotomía posterior"</t>
        </r>
      </text>
    </comment>
    <comment ref="B111" authorId="2" shapeId="0">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"Cantoplastía"</t>
        </r>
      </text>
    </comment>
    <comment ref="B112" authorId="2" shapeId="0">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"Chalazión y otros tumores benignos"</t>
        </r>
      </text>
    </comment>
    <comment ref="B113" authorId="2" shapeId="0">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"Xantelasma, trat. quir."</t>
        </r>
      </text>
    </comment>
    <comment ref="B114" authorId="2" shapeId="0">
      <text>
        <r>
          <rPr>
            <sz val="9"/>
            <color indexed="81"/>
            <rFont val="Tahoma"/>
            <family val="2"/>
          </rPr>
          <t>Este dato aparecerá  luego de que en la atención esté Registrada en el box, en estado completada o en Atención / Registro Atención Individual. 
Se Registre el procedimiento:</t>
        </r>
        <r>
          <rPr>
            <b/>
            <sz val="9"/>
            <color indexed="81"/>
            <rFont val="Tahoma"/>
            <family val="2"/>
          </rPr>
          <t xml:space="preserve">
"Herida o dehiscencia de sutura de párpado, reparación"</t>
        </r>
      </text>
    </comment>
    <comment ref="B115" authorId="2" shapeId="0">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"Sutura de herida o dehiscencia de la conjuntiva"</t>
        </r>
      </text>
    </comment>
    <comment ref="B116" authorId="2" shapeId="0">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"Pterigión y/o pseudopterigión o su recidiva, extirpación"</t>
        </r>
      </text>
    </comment>
    <comment ref="B117" authorId="2" shapeId="0">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"Extirpación de tumor benigno de la conjuntiva"</t>
        </r>
      </text>
    </comment>
    <comment ref="B118" authorId="2" shapeId="0">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"Crioterapia y recesión conjuntival "</t>
        </r>
      </text>
    </comment>
    <comment ref="B119" authorId="2" shapeId="0">
      <text>
        <r>
          <rPr>
            <sz val="9"/>
            <color indexed="81"/>
            <rFont val="Tahoma"/>
            <family val="2"/>
          </rPr>
          <t>Este dato aparecerá  luego de que en la atención esté Registrada en el box, en estado completada o en Atención / Registro Atención Individual.</t>
        </r>
        <r>
          <rPr>
            <b/>
            <sz val="9"/>
            <color indexed="81"/>
            <rFont val="Tahoma"/>
            <family val="2"/>
          </rPr>
          <t xml:space="preserve"> 
Se Registre el procedimiento:
"Extracción quir. de cuerpo extraño en cornea y/o esclera"</t>
        </r>
      </text>
    </comment>
    <comment ref="B120" authorId="2" shapeId="0">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"Iridotomía"</t>
        </r>
        <r>
          <rPr>
            <sz val="9"/>
            <color indexed="81"/>
            <rFont val="Tahoma"/>
            <family val="2"/>
          </rPr>
          <t xml:space="preserve">
</t>
        </r>
      </text>
    </comment>
    <comment ref="B121" authorId="2" shapeId="0">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"Trabeculoplastía o iridoplastía"</t>
        </r>
      </text>
    </comment>
    <comment ref="A124" authorId="1" shapeId="0">
      <text>
        <r>
          <rPr>
            <b/>
            <sz val="9"/>
            <color indexed="81"/>
            <rFont val="Tahoma"/>
            <family val="2"/>
          </rPr>
          <t xml:space="preserve">Regla de consistencia: </t>
        </r>
        <r>
          <rPr>
            <sz val="9"/>
            <color indexed="81"/>
            <rFont val="Tahoma"/>
            <family val="2"/>
          </rPr>
          <t xml:space="preserve">
R.1: Las imágenes subidas a las plataformas, en su totalidad, no pueden superar el número de retinografías realizadas.
R.2: El número de entrega de resultados fondo de ojo al usuario no debe exceder el número de retinografía
</t>
        </r>
      </text>
    </comment>
    <comment ref="D125" authorId="1" shapeId="0">
      <text>
        <r>
          <rPr>
            <sz val="9"/>
            <color indexed="81"/>
            <rFont val="Tahoma"/>
            <family val="2"/>
          </rPr>
          <t xml:space="preserve">Este dato aparecerá  luego de que en la atención esté Registrada en el </t>
        </r>
        <r>
          <rPr>
            <b/>
            <sz val="9"/>
            <color indexed="81"/>
            <rFont val="Tahoma"/>
            <family val="2"/>
          </rPr>
          <t>box</t>
        </r>
        <r>
          <rPr>
            <sz val="9"/>
            <color indexed="81"/>
            <rFont val="Tahoma"/>
            <family val="2"/>
          </rPr>
          <t xml:space="preserve">, en estado completada o en Atención / </t>
        </r>
        <r>
          <rPr>
            <b/>
            <sz val="9"/>
            <color indexed="81"/>
            <rFont val="Tahoma"/>
            <family val="2"/>
          </rPr>
          <t xml:space="preserve">Registro Atención Individual. </t>
        </r>
        <r>
          <rPr>
            <sz val="9"/>
            <color indexed="81"/>
            <rFont val="Tahoma"/>
            <family val="2"/>
          </rPr>
          <t xml:space="preserve">
Se Registre la actividad
</t>
        </r>
        <r>
          <rPr>
            <b/>
            <sz val="9"/>
            <color indexed="81"/>
            <rFont val="Tahoma"/>
            <family val="2"/>
          </rPr>
          <t>" INFORME POR MEDICO LICITADO"</t>
        </r>
        <r>
          <rPr>
            <sz val="9"/>
            <color indexed="81"/>
            <rFont val="Tahoma"/>
            <family val="2"/>
          </rPr>
          <t xml:space="preserve">
</t>
        </r>
      </text>
    </comment>
    <comment ref="E125" authorId="1" shapeId="0">
      <text>
        <r>
          <rPr>
            <sz val="9"/>
            <color indexed="81"/>
            <rFont val="Tahoma"/>
            <family val="2"/>
          </rPr>
          <t>Este dato aparecerá  luego de que en la atención esté Registrada en el</t>
        </r>
        <r>
          <rPr>
            <b/>
            <sz val="9"/>
            <color indexed="81"/>
            <rFont val="Tahoma"/>
            <family val="2"/>
          </rPr>
          <t xml:space="preserve"> box</t>
        </r>
        <r>
          <rPr>
            <sz val="9"/>
            <color indexed="81"/>
            <rFont val="Tahoma"/>
            <family val="2"/>
          </rPr>
          <t xml:space="preserve">, en estado completada o en Atención / </t>
        </r>
        <r>
          <rPr>
            <b/>
            <sz val="9"/>
            <color indexed="81"/>
            <rFont val="Tahoma"/>
            <family val="2"/>
          </rPr>
          <t>Registro Atención Individual. 
Se Registre la actividad
" INFORME POR MEDICO HD"</t>
        </r>
        <r>
          <rPr>
            <sz val="9"/>
            <color indexed="81"/>
            <rFont val="Tahoma"/>
            <family val="2"/>
          </rPr>
          <t xml:space="preserve">
</t>
        </r>
      </text>
    </comment>
    <comment ref="B126" authorId="1" shapeId="0">
      <text>
        <r>
          <rPr>
            <sz val="9"/>
            <color indexed="81"/>
            <rFont val="Tahoma"/>
            <family val="2"/>
          </rPr>
          <t>Este dato aparecerá  luego de que en la atención esté Registrada en el</t>
        </r>
        <r>
          <rPr>
            <b/>
            <sz val="9"/>
            <color indexed="81"/>
            <rFont val="Tahoma"/>
            <family val="2"/>
          </rPr>
          <t xml:space="preserve"> box</t>
        </r>
        <r>
          <rPr>
            <sz val="9"/>
            <color indexed="81"/>
            <rFont val="Tahoma"/>
            <family val="2"/>
          </rPr>
          <t xml:space="preserve">, en estado completada o en </t>
        </r>
        <r>
          <rPr>
            <b/>
            <sz val="9"/>
            <color indexed="81"/>
            <rFont val="Tahoma"/>
            <family val="2"/>
          </rPr>
          <t xml:space="preserve">Atención / Registro Atención Individual. 
</t>
        </r>
        <r>
          <rPr>
            <sz val="9"/>
            <color indexed="81"/>
            <rFont val="Tahoma"/>
            <family val="2"/>
          </rPr>
          <t xml:space="preserve">
Se Registre la actividad
</t>
        </r>
        <r>
          <rPr>
            <b/>
            <sz val="9"/>
            <color indexed="81"/>
            <rFont val="Tahoma"/>
            <family val="2"/>
          </rPr>
          <t>"Exploración vitreorretinal, ambos ojos (fondo de ojo) - Sin Alteracion"</t>
        </r>
        <r>
          <rPr>
            <sz val="9"/>
            <color indexed="81"/>
            <rFont val="Tahoma"/>
            <family val="2"/>
          </rPr>
          <t xml:space="preserve">
</t>
        </r>
      </text>
    </comment>
    <comment ref="B127" authorId="1" shapeId="0">
      <text>
        <r>
          <rPr>
            <sz val="9"/>
            <color indexed="81"/>
            <rFont val="Tahoma"/>
            <family val="2"/>
          </rPr>
          <t xml:space="preserve">Este dato aparecerá  luego de que en la atención esté Registrada en el </t>
        </r>
        <r>
          <rPr>
            <b/>
            <sz val="9"/>
            <color indexed="81"/>
            <rFont val="Tahoma"/>
            <family val="2"/>
          </rPr>
          <t>box</t>
        </r>
        <r>
          <rPr>
            <sz val="9"/>
            <color indexed="81"/>
            <rFont val="Tahoma"/>
            <family val="2"/>
          </rPr>
          <t xml:space="preserve">, en estado completada o en Atención / </t>
        </r>
        <r>
          <rPr>
            <b/>
            <sz val="9"/>
            <color indexed="81"/>
            <rFont val="Tahoma"/>
            <family val="2"/>
          </rPr>
          <t xml:space="preserve">Registro Atención Individual. </t>
        </r>
        <r>
          <rPr>
            <sz val="9"/>
            <color indexed="81"/>
            <rFont val="Tahoma"/>
            <family val="2"/>
          </rPr>
          <t xml:space="preserve">
Se Registre la actividad</t>
        </r>
        <r>
          <rPr>
            <b/>
            <sz val="9"/>
            <color indexed="81"/>
            <rFont val="Tahoma"/>
            <family val="2"/>
          </rPr>
          <t xml:space="preserve">
"Exploración vitreorretinal, ambos ojos (fondo de ojo) - Alterados"</t>
        </r>
        <r>
          <rPr>
            <sz val="9"/>
            <color indexed="81"/>
            <rFont val="Tahoma"/>
            <family val="2"/>
          </rPr>
          <t xml:space="preserve">
</t>
        </r>
      </text>
    </comment>
    <comment ref="B128" authorId="1" shapeId="0">
      <text>
        <r>
          <rPr>
            <sz val="9"/>
            <color indexed="81"/>
            <rFont val="Tahoma"/>
            <family val="2"/>
          </rPr>
          <t>Este dato aparecerá  luego de que en la atención esté Registrada en e</t>
        </r>
        <r>
          <rPr>
            <b/>
            <sz val="9"/>
            <color indexed="81"/>
            <rFont val="Tahoma"/>
            <family val="2"/>
          </rPr>
          <t>l box</t>
        </r>
        <r>
          <rPr>
            <sz val="9"/>
            <color indexed="81"/>
            <rFont val="Tahoma"/>
            <family val="2"/>
          </rPr>
          <t xml:space="preserve">, en estado completada o en Atención / </t>
        </r>
        <r>
          <rPr>
            <b/>
            <sz val="9"/>
            <color indexed="81"/>
            <rFont val="Tahoma"/>
            <family val="2"/>
          </rPr>
          <t>Registro Atención Individual.</t>
        </r>
        <r>
          <rPr>
            <sz val="9"/>
            <color indexed="81"/>
            <rFont val="Tahoma"/>
            <family val="2"/>
          </rPr>
          <t xml:space="preserve"> </t>
        </r>
        <r>
          <rPr>
            <b/>
            <sz val="9"/>
            <color indexed="81"/>
            <rFont val="Tahoma"/>
            <family val="2"/>
          </rPr>
          <t xml:space="preserve">
Se Registre el Actividad:
Retinografía, ambos ojos (fondo de ojo) - Imágenes capturadas
</t>
        </r>
        <r>
          <rPr>
            <sz val="9"/>
            <color indexed="81"/>
            <rFont val="Tahoma"/>
            <family val="2"/>
          </rPr>
          <t xml:space="preserve">
</t>
        </r>
      </text>
    </comment>
    <comment ref="B129" authorId="1" shapeId="0">
      <text>
        <r>
          <rPr>
            <sz val="9"/>
            <color indexed="81"/>
            <rFont val="Tahoma"/>
            <family val="2"/>
          </rPr>
          <t xml:space="preserve">Este dato aparecerá  luego de que en la atención esté Registrada en el </t>
        </r>
        <r>
          <rPr>
            <b/>
            <sz val="9"/>
            <color indexed="81"/>
            <rFont val="Tahoma"/>
            <family val="2"/>
          </rPr>
          <t>box</t>
        </r>
        <r>
          <rPr>
            <sz val="9"/>
            <color indexed="81"/>
            <rFont val="Tahoma"/>
            <family val="2"/>
          </rPr>
          <t xml:space="preserve">, en estado completada o en Atención / </t>
        </r>
        <r>
          <rPr>
            <b/>
            <sz val="9"/>
            <color indexed="81"/>
            <rFont val="Tahoma"/>
            <family val="2"/>
          </rPr>
          <t xml:space="preserve">Registro Atención Individual. </t>
        </r>
        <r>
          <rPr>
            <sz val="9"/>
            <color indexed="81"/>
            <rFont val="Tahoma"/>
            <family val="2"/>
          </rPr>
          <t xml:space="preserve">
Se Registre la actividad
</t>
        </r>
        <r>
          <rPr>
            <b/>
            <sz val="9"/>
            <color indexed="81"/>
            <rFont val="Tahoma"/>
            <family val="2"/>
          </rPr>
          <t xml:space="preserve">
Subidas a plataforma de tamizaje a hospital digital - Informes recibidos sin alteracion</t>
        </r>
        <r>
          <rPr>
            <sz val="9"/>
            <color indexed="81"/>
            <rFont val="Tahoma"/>
            <family val="2"/>
          </rPr>
          <t xml:space="preserve">
</t>
        </r>
      </text>
    </comment>
    <comment ref="B130" authorId="1" shapeId="0">
      <text>
        <r>
          <rPr>
            <sz val="9"/>
            <color indexed="81"/>
            <rFont val="Tahoma"/>
            <family val="2"/>
          </rPr>
          <t>Este dato aparecerá  luego de que en la atención esté Registrada en el</t>
        </r>
        <r>
          <rPr>
            <b/>
            <sz val="9"/>
            <color indexed="81"/>
            <rFont val="Tahoma"/>
            <family val="2"/>
          </rPr>
          <t xml:space="preserve"> box</t>
        </r>
        <r>
          <rPr>
            <sz val="9"/>
            <color indexed="81"/>
            <rFont val="Tahoma"/>
            <family val="2"/>
          </rPr>
          <t>, en estado completada o en Atención /</t>
        </r>
        <r>
          <rPr>
            <b/>
            <sz val="9"/>
            <color indexed="81"/>
            <rFont val="Tahoma"/>
            <family val="2"/>
          </rPr>
          <t xml:space="preserve"> Registro Atención Individual. </t>
        </r>
        <r>
          <rPr>
            <sz val="9"/>
            <color indexed="81"/>
            <rFont val="Tahoma"/>
            <family val="2"/>
          </rPr>
          <t xml:space="preserve">
Se Registre la actividad;</t>
        </r>
        <r>
          <rPr>
            <b/>
            <sz val="9"/>
            <color indexed="81"/>
            <rFont val="Tahoma"/>
            <family val="2"/>
          </rPr>
          <t xml:space="preserve">
Subidas a plataforma de tamizaje a hospital digital - Informes recibidos con sospecha de alteracion</t>
        </r>
      </text>
    </comment>
    <comment ref="B131" authorId="1" shapeId="0">
      <text>
        <r>
          <rPr>
            <sz val="9"/>
            <color indexed="81"/>
            <rFont val="Tahoma"/>
            <family val="2"/>
          </rPr>
          <t xml:space="preserve">Este dato aparecerá  luego de que en la atención esté Registrada en el </t>
        </r>
        <r>
          <rPr>
            <b/>
            <sz val="9"/>
            <color indexed="81"/>
            <rFont val="Tahoma"/>
            <family val="2"/>
          </rPr>
          <t>box</t>
        </r>
        <r>
          <rPr>
            <sz val="9"/>
            <color indexed="81"/>
            <rFont val="Tahoma"/>
            <family val="2"/>
          </rPr>
          <t xml:space="preserve">, en estado completada o en Atención / </t>
        </r>
        <r>
          <rPr>
            <b/>
            <sz val="9"/>
            <color indexed="81"/>
            <rFont val="Tahoma"/>
            <family val="2"/>
          </rPr>
          <t xml:space="preserve">Registro Atención Individual. </t>
        </r>
        <r>
          <rPr>
            <sz val="9"/>
            <color indexed="81"/>
            <rFont val="Tahoma"/>
            <family val="2"/>
          </rPr>
          <t xml:space="preserve">
Se Registre la actividad</t>
        </r>
        <r>
          <rPr>
            <b/>
            <sz val="9"/>
            <color indexed="81"/>
            <rFont val="Tahoma"/>
            <family val="2"/>
          </rPr>
          <t xml:space="preserve">
Subidas a plataforma de teleinforme local (no centralizada) - Informes recibidos sin alteracion</t>
        </r>
        <r>
          <rPr>
            <sz val="9"/>
            <color indexed="81"/>
            <rFont val="Tahoma"/>
            <family val="2"/>
          </rPr>
          <t xml:space="preserve">
</t>
        </r>
      </text>
    </comment>
    <comment ref="B132" authorId="1" shapeId="0">
      <text>
        <r>
          <rPr>
            <sz val="9"/>
            <color indexed="81"/>
            <rFont val="Tahoma"/>
            <family val="2"/>
          </rPr>
          <t>Este dato aparecerá  luego de que en la atención esté Registrada en el</t>
        </r>
        <r>
          <rPr>
            <b/>
            <sz val="9"/>
            <color indexed="81"/>
            <rFont val="Tahoma"/>
            <family val="2"/>
          </rPr>
          <t xml:space="preserve"> box</t>
        </r>
        <r>
          <rPr>
            <sz val="9"/>
            <color indexed="81"/>
            <rFont val="Tahoma"/>
            <family val="2"/>
          </rPr>
          <t>, en estado completada o en Atención /</t>
        </r>
        <r>
          <rPr>
            <b/>
            <sz val="9"/>
            <color indexed="81"/>
            <rFont val="Tahoma"/>
            <family val="2"/>
          </rPr>
          <t xml:space="preserve"> Registro Atención Individual. </t>
        </r>
        <r>
          <rPr>
            <sz val="9"/>
            <color indexed="81"/>
            <rFont val="Tahoma"/>
            <family val="2"/>
          </rPr>
          <t xml:space="preserve">
Se Registre la actividad</t>
        </r>
        <r>
          <rPr>
            <b/>
            <sz val="9"/>
            <color indexed="81"/>
            <rFont val="Tahoma"/>
            <family val="2"/>
          </rPr>
          <t xml:space="preserve">
Subidas a plataforma de teleinforme local (no centralizada) - Informes recibidos con sospecha de alteracion</t>
        </r>
        <r>
          <rPr>
            <sz val="9"/>
            <color indexed="81"/>
            <rFont val="Tahoma"/>
            <family val="2"/>
          </rPr>
          <t xml:space="preserve">
</t>
        </r>
      </text>
    </comment>
    <comment ref="B133" authorId="1" shapeId="0">
      <text>
        <r>
          <rPr>
            <sz val="9"/>
            <color indexed="81"/>
            <rFont val="Tahoma"/>
            <family val="2"/>
          </rPr>
          <t xml:space="preserve">Este dato aparecerá  luego de que en la atención esté Registrada en el </t>
        </r>
        <r>
          <rPr>
            <b/>
            <sz val="9"/>
            <color indexed="81"/>
            <rFont val="Tahoma"/>
            <family val="2"/>
          </rPr>
          <t>box</t>
        </r>
        <r>
          <rPr>
            <sz val="9"/>
            <color indexed="81"/>
            <rFont val="Tahoma"/>
            <family val="2"/>
          </rPr>
          <t xml:space="preserve">, en estado completada o en Atención / </t>
        </r>
        <r>
          <rPr>
            <b/>
            <sz val="9"/>
            <color indexed="81"/>
            <rFont val="Tahoma"/>
            <family val="2"/>
          </rPr>
          <t xml:space="preserve">Registro Atención Individual. </t>
        </r>
        <r>
          <rPr>
            <sz val="9"/>
            <color indexed="81"/>
            <rFont val="Tahoma"/>
            <family val="2"/>
          </rPr>
          <t xml:space="preserve">
Se Registre la actividad</t>
        </r>
        <r>
          <rPr>
            <b/>
            <sz val="9"/>
            <color indexed="81"/>
            <rFont val="Tahoma"/>
            <family val="2"/>
          </rPr>
          <t xml:space="preserve">
Entrega resultados fondo de ojo al usuario - presencial</t>
        </r>
        <r>
          <rPr>
            <sz val="9"/>
            <color indexed="81"/>
            <rFont val="Tahoma"/>
            <family val="2"/>
          </rPr>
          <t xml:space="preserve">
</t>
        </r>
      </text>
    </comment>
    <comment ref="B134" authorId="1" shapeId="0">
      <text>
        <r>
          <rPr>
            <sz val="9"/>
            <color indexed="81"/>
            <rFont val="Tahoma"/>
            <family val="2"/>
          </rPr>
          <t>Este dato aparecerá  luego de que en la atención esté Registrada en el</t>
        </r>
        <r>
          <rPr>
            <b/>
            <sz val="9"/>
            <color indexed="81"/>
            <rFont val="Tahoma"/>
            <family val="2"/>
          </rPr>
          <t xml:space="preserve"> box</t>
        </r>
        <r>
          <rPr>
            <sz val="9"/>
            <color indexed="81"/>
            <rFont val="Tahoma"/>
            <family val="2"/>
          </rPr>
          <t>, en estado completada o en Atención /</t>
        </r>
        <r>
          <rPr>
            <b/>
            <sz val="9"/>
            <color indexed="81"/>
            <rFont val="Tahoma"/>
            <family val="2"/>
          </rPr>
          <t xml:space="preserve"> Registro Atención Individual. </t>
        </r>
        <r>
          <rPr>
            <sz val="9"/>
            <color indexed="81"/>
            <rFont val="Tahoma"/>
            <family val="2"/>
          </rPr>
          <t xml:space="preserve">
Se Registre la actividad</t>
        </r>
        <r>
          <rPr>
            <b/>
            <sz val="9"/>
            <color indexed="81"/>
            <rFont val="Tahoma"/>
            <family val="2"/>
          </rPr>
          <t xml:space="preserve">
Entrega resultados fondo de ojo al usuario - remoto</t>
        </r>
        <r>
          <rPr>
            <sz val="9"/>
            <color indexed="81"/>
            <rFont val="Tahoma"/>
            <family val="2"/>
          </rPr>
          <t xml:space="preserve">
</t>
        </r>
      </text>
    </comment>
    <comment ref="A136" authorId="1" shapeId="0">
      <text>
        <r>
          <rPr>
            <b/>
            <i/>
            <sz val="9"/>
            <color indexed="81"/>
            <rFont val="Tahoma"/>
            <family val="2"/>
          </rPr>
          <t>Se debe registrar el total de actividades, el total de sesiones realizadas y el de usuarios beneficiados. Contempla las acciones de rehabilitación en materia otorrinolaringológica que no corresponden al REM A28</t>
        </r>
        <r>
          <rPr>
            <sz val="9"/>
            <color indexed="81"/>
            <rFont val="Tahoma"/>
            <family val="2"/>
          </rPr>
          <t xml:space="preserve">
</t>
        </r>
      </text>
    </comment>
    <comment ref="C137" authorId="1" shapeId="0">
      <text>
        <r>
          <rPr>
            <b/>
            <sz val="9"/>
            <color indexed="81"/>
            <rFont val="Tahoma"/>
            <family val="2"/>
          </rPr>
          <t>Se registra el número total de sesiones según profesional o equipo de salud que registra.</t>
        </r>
        <r>
          <rPr>
            <sz val="9"/>
            <color indexed="81"/>
            <rFont val="Tahoma"/>
            <family val="2"/>
          </rPr>
          <t xml:space="preserve">
</t>
        </r>
      </text>
    </comment>
    <comment ref="D137" authorId="1" shapeId="0">
      <text>
        <r>
          <rPr>
            <sz val="9"/>
            <color indexed="81"/>
            <rFont val="Tahoma"/>
            <family val="2"/>
          </rPr>
          <t xml:space="preserve">Este dato se contabiliza a tosos los Paciente fonasa en cualquiera de sus tramos </t>
        </r>
      </text>
    </comment>
    <comment ref="A138" authorId="1" shapeId="0">
      <text>
        <r>
          <rPr>
            <sz val="9"/>
            <color indexed="81"/>
            <rFont val="Tahoma"/>
            <family val="2"/>
          </rPr>
          <t>Este dato aparecerá  luego de que en la atención esté Registrada en Módulo</t>
        </r>
        <r>
          <rPr>
            <b/>
            <sz val="9"/>
            <color indexed="81"/>
            <rFont val="Tahoma"/>
            <family val="2"/>
          </rPr>
          <t xml:space="preserve"> Box - Pacientes Citados</t>
        </r>
        <r>
          <rPr>
            <sz val="9"/>
            <color indexed="81"/>
            <rFont val="Tahoma"/>
            <family val="2"/>
          </rPr>
          <t>, en estado completada o</t>
        </r>
        <r>
          <rPr>
            <b/>
            <sz val="9"/>
            <color indexed="81"/>
            <rFont val="Tahoma"/>
            <family val="2"/>
          </rPr>
          <t xml:space="preserve"> en Atención </t>
        </r>
        <r>
          <rPr>
            <sz val="9"/>
            <color indexed="81"/>
            <rFont val="Tahoma"/>
            <family val="2"/>
          </rPr>
          <t xml:space="preserve">/ </t>
        </r>
        <r>
          <rPr>
            <b/>
            <sz val="9"/>
            <color indexed="81"/>
            <rFont val="Tahoma"/>
            <family val="2"/>
          </rPr>
          <t xml:space="preserve">Registro Atención Individual. 
</t>
        </r>
        <r>
          <rPr>
            <sz val="9"/>
            <color indexed="81"/>
            <rFont val="Tahoma"/>
            <family val="2"/>
          </rPr>
          <t>Se Registre la actividad</t>
        </r>
        <r>
          <rPr>
            <b/>
            <sz val="9"/>
            <color indexed="81"/>
            <rFont val="Tahoma"/>
            <family val="2"/>
          </rPr>
          <t xml:space="preserve">
"Sesiones rehabilitacion auditiva individual - UAPORRINO"</t>
        </r>
        <r>
          <rPr>
            <sz val="9"/>
            <color indexed="81"/>
            <rFont val="Tahoma"/>
            <family val="2"/>
          </rPr>
          <t xml:space="preserve">
</t>
        </r>
      </text>
    </comment>
    <comment ref="A139" authorId="1" shapeId="0">
      <text>
        <r>
          <rPr>
            <sz val="9"/>
            <color indexed="81"/>
            <rFont val="Tahoma"/>
            <family val="2"/>
          </rPr>
          <t xml:space="preserve">Este dato aparecerá  luego de que en la atención esté Registrada en </t>
        </r>
        <r>
          <rPr>
            <b/>
            <sz val="9"/>
            <color indexed="81"/>
            <rFont val="Tahoma"/>
            <family val="2"/>
          </rPr>
          <t>Módulo Atención - Registro de Atención Grupal</t>
        </r>
        <r>
          <rPr>
            <sz val="9"/>
            <color indexed="81"/>
            <rFont val="Tahoma"/>
            <family val="2"/>
          </rPr>
          <t xml:space="preserve">
Se Registre la actividad</t>
        </r>
        <r>
          <rPr>
            <b/>
            <sz val="9"/>
            <color indexed="81"/>
            <rFont val="Tahoma"/>
            <family val="2"/>
          </rPr>
          <t xml:space="preserve">
"Sesiones rehabilitacion auditiva grupal - UAPORRINO"</t>
        </r>
        <r>
          <rPr>
            <sz val="9"/>
            <color indexed="81"/>
            <rFont val="Tahoma"/>
            <family val="2"/>
          </rPr>
          <t xml:space="preserve">
</t>
        </r>
      </text>
    </comment>
    <comment ref="A140" authorId="1" shapeId="0">
      <text>
        <r>
          <rPr>
            <sz val="9"/>
            <color indexed="81"/>
            <rFont val="Tahoma"/>
            <family val="2"/>
          </rPr>
          <t>Este dato aparecerá  luego de que en la atención esté Registrada en Módulo Box - Pacientes Citados, en estado completada o en Atención / Registro Atención Individual. 
Se Registre la actividad</t>
        </r>
        <r>
          <rPr>
            <b/>
            <sz val="9"/>
            <color indexed="81"/>
            <rFont val="Tahoma"/>
            <family val="2"/>
          </rPr>
          <t xml:space="preserve">
"Evaluacion adherencia - UAPORRINO"</t>
        </r>
        <r>
          <rPr>
            <sz val="9"/>
            <color indexed="81"/>
            <rFont val="Tahoma"/>
            <family val="2"/>
          </rPr>
          <t xml:space="preserve">
</t>
        </r>
      </text>
    </comment>
    <comment ref="A141" authorId="1" shapeId="0">
      <text>
        <r>
          <rPr>
            <sz val="9"/>
            <color indexed="81"/>
            <rFont val="Tahoma"/>
            <family val="2"/>
          </rPr>
          <t xml:space="preserve">Este dato aparecerá  luego de que en la atención esté Registrada en Módulo Box - Pacientes Citados, en estado completada o en Atención / Registro Atención Individual. </t>
        </r>
        <r>
          <rPr>
            <b/>
            <sz val="9"/>
            <color indexed="81"/>
            <rFont val="Tahoma"/>
            <family val="2"/>
          </rPr>
          <t xml:space="preserve">
</t>
        </r>
        <r>
          <rPr>
            <sz val="9"/>
            <color indexed="81"/>
            <rFont val="Tahoma"/>
            <family val="2"/>
          </rPr>
          <t>Se Registre la actividad</t>
        </r>
        <r>
          <rPr>
            <b/>
            <sz val="9"/>
            <color indexed="81"/>
            <rFont val="Tahoma"/>
            <family val="2"/>
          </rPr>
          <t xml:space="preserve">
"Seguimiento adherencia - UAPORRINO"</t>
        </r>
        <r>
          <rPr>
            <sz val="9"/>
            <color indexed="81"/>
            <rFont val="Tahoma"/>
            <family val="2"/>
          </rPr>
          <t xml:space="preserve">
</t>
        </r>
      </text>
    </comment>
    <comment ref="A142" authorId="1" shapeId="0">
      <text>
        <r>
          <rPr>
            <sz val="9"/>
            <color indexed="81"/>
            <rFont val="Tahoma"/>
            <family val="2"/>
          </rPr>
          <t>Este dato aparecerá  luego de que en la atención esté Registrada en Módulo Box - Pacientes Citados, en estado completada o en Atención / Registro Atención Individual. 
Se Registre la actividad</t>
        </r>
        <r>
          <rPr>
            <b/>
            <sz val="9"/>
            <color indexed="81"/>
            <rFont val="Tahoma"/>
            <family val="2"/>
          </rPr>
          <t xml:space="preserve">
"Sesiones de rehabilitación vestibular - UAPORRINO"</t>
        </r>
        <r>
          <rPr>
            <sz val="9"/>
            <color indexed="81"/>
            <rFont val="Tahoma"/>
            <family val="2"/>
          </rPr>
          <t xml:space="preserve">
</t>
        </r>
      </text>
    </comment>
    <comment ref="A143" authorId="1" shapeId="0">
      <text>
        <r>
          <rPr>
            <sz val="9"/>
            <color indexed="81"/>
            <rFont val="Tahoma"/>
            <family val="2"/>
          </rPr>
          <t>Este dato aparecerá  luego de que en la atención esté Registrada en Módulo Box - Pacientes Citados, en estado completada o en Atención / Registro Atención Individual. 
Se Registre la actividad</t>
        </r>
        <r>
          <rPr>
            <b/>
            <sz val="9"/>
            <color indexed="81"/>
            <rFont val="Tahoma"/>
            <family val="2"/>
          </rPr>
          <t xml:space="preserve">
"Sesiones rehabilitación deglución - UAPORRINO"</t>
        </r>
        <r>
          <rPr>
            <sz val="9"/>
            <color indexed="81"/>
            <rFont val="Tahoma"/>
            <family val="2"/>
          </rPr>
          <t xml:space="preserve">
</t>
        </r>
      </text>
    </comment>
    <comment ref="A145" authorId="1" shapeId="0">
      <text>
        <r>
          <rPr>
            <b/>
            <i/>
            <sz val="9"/>
            <color indexed="81"/>
            <rFont val="Tahoma"/>
            <family val="2"/>
          </rPr>
          <t>Se debe registrar el total de teleinterconsultas solicitadas y las respondidas, así como la información entregada al usuario, desagregadas por edad. También se debe registrar la modalidad de resolución de la tele interconsulta, pudiendo ser resuelta por medico institucional, de Hospital 
Digital u otro como compra de servicios, operativos, etc</t>
        </r>
        <r>
          <rPr>
            <sz val="9"/>
            <color indexed="81"/>
            <rFont val="Tahoma"/>
            <family val="2"/>
          </rPr>
          <t xml:space="preserve">
</t>
        </r>
      </text>
    </comment>
    <comment ref="K147" authorId="1" shapeId="0">
      <text>
        <r>
          <rPr>
            <sz val="9"/>
            <color indexed="81"/>
            <rFont val="Tahoma"/>
            <family val="2"/>
          </rPr>
          <t xml:space="preserve">Este dato aparecerá  luego de que en la atención esté Registrada en el </t>
        </r>
        <r>
          <rPr>
            <b/>
            <sz val="9"/>
            <color indexed="81"/>
            <rFont val="Tahoma"/>
            <family val="2"/>
          </rPr>
          <t>box</t>
        </r>
        <r>
          <rPr>
            <sz val="9"/>
            <color indexed="81"/>
            <rFont val="Tahoma"/>
            <family val="2"/>
          </rPr>
          <t xml:space="preserve">, en estado completada o en Atención / </t>
        </r>
        <r>
          <rPr>
            <b/>
            <sz val="9"/>
            <color indexed="81"/>
            <rFont val="Tahoma"/>
            <family val="2"/>
          </rPr>
          <t xml:space="preserve">Registro Atención Individual. </t>
        </r>
        <r>
          <rPr>
            <sz val="9"/>
            <color indexed="81"/>
            <rFont val="Tahoma"/>
            <family val="2"/>
          </rPr>
          <t xml:space="preserve">
Se Registre las siguiente actividad 
</t>
        </r>
        <r>
          <rPr>
            <b/>
            <sz val="9"/>
            <color indexed="81"/>
            <rFont val="Tahoma"/>
            <family val="2"/>
          </rPr>
          <t>"Médico interconsultor institucional"</t>
        </r>
      </text>
    </comment>
    <comment ref="L147" authorId="1" shapeId="0">
      <text>
        <r>
          <rPr>
            <sz val="9"/>
            <color indexed="81"/>
            <rFont val="Tahoma"/>
            <family val="2"/>
          </rPr>
          <t xml:space="preserve">Este dato aparecerá  luego de que en la atención esté Registrada en el </t>
        </r>
        <r>
          <rPr>
            <b/>
            <sz val="9"/>
            <color indexed="81"/>
            <rFont val="Tahoma"/>
            <family val="2"/>
          </rPr>
          <t>box</t>
        </r>
        <r>
          <rPr>
            <sz val="9"/>
            <color indexed="81"/>
            <rFont val="Tahoma"/>
            <family val="2"/>
          </rPr>
          <t>, en estado completada o en Atención /</t>
        </r>
        <r>
          <rPr>
            <b/>
            <sz val="9"/>
            <color indexed="81"/>
            <rFont val="Tahoma"/>
            <family val="2"/>
          </rPr>
          <t xml:space="preserve"> Registro Atención Individual. </t>
        </r>
        <r>
          <rPr>
            <sz val="9"/>
            <color indexed="81"/>
            <rFont val="Tahoma"/>
            <family val="2"/>
          </rPr>
          <t xml:space="preserve">
Se Registre las siguiente actividad 
</t>
        </r>
        <r>
          <rPr>
            <b/>
            <sz val="9"/>
            <color indexed="81"/>
            <rFont val="Tahoma"/>
            <family val="2"/>
          </rPr>
          <t>"Médico interconsultor hospital digital"</t>
        </r>
        <r>
          <rPr>
            <sz val="9"/>
            <color indexed="81"/>
            <rFont val="Tahoma"/>
            <family val="2"/>
          </rPr>
          <t xml:space="preserve">
</t>
        </r>
      </text>
    </comment>
    <comment ref="M147" authorId="1" shapeId="0">
      <text>
        <r>
          <rPr>
            <sz val="9"/>
            <color indexed="81"/>
            <rFont val="Tahoma"/>
            <family val="2"/>
          </rPr>
          <t>Este dato aparecerá  luego de que en la atención esté Registrada en el</t>
        </r>
        <r>
          <rPr>
            <b/>
            <sz val="9"/>
            <color indexed="81"/>
            <rFont val="Tahoma"/>
            <family val="2"/>
          </rPr>
          <t xml:space="preserve"> box</t>
        </r>
        <r>
          <rPr>
            <sz val="9"/>
            <color indexed="81"/>
            <rFont val="Tahoma"/>
            <family val="2"/>
          </rPr>
          <t xml:space="preserve">, en estado completada o en Atención / </t>
        </r>
        <r>
          <rPr>
            <b/>
            <sz val="9"/>
            <color indexed="81"/>
            <rFont val="Tahoma"/>
            <family val="2"/>
          </rPr>
          <t xml:space="preserve">Registro Atención Individual. </t>
        </r>
        <r>
          <rPr>
            <sz val="9"/>
            <color indexed="81"/>
            <rFont val="Tahoma"/>
            <family val="2"/>
          </rPr>
          <t xml:space="preserve">
Se Registre las siguiente actividad
</t>
        </r>
        <r>
          <rPr>
            <b/>
            <sz val="9"/>
            <color indexed="81"/>
            <rFont val="Tahoma"/>
            <family val="2"/>
          </rPr>
          <t xml:space="preserve">"Médico interconsultor otra"  </t>
        </r>
        <r>
          <rPr>
            <sz val="9"/>
            <color indexed="81"/>
            <rFont val="Tahoma"/>
            <family val="2"/>
          </rPr>
          <t xml:space="preserve">
</t>
        </r>
      </text>
    </comment>
    <comment ref="A148" authorId="1" shapeId="0">
      <text>
        <r>
          <rPr>
            <sz val="9"/>
            <color indexed="81"/>
            <rFont val="Tahoma"/>
            <family val="2"/>
          </rPr>
          <t>Este dato aparecerá  luego de que en la atención esté Registrada en el</t>
        </r>
        <r>
          <rPr>
            <b/>
            <sz val="9"/>
            <color indexed="81"/>
            <rFont val="Tahoma"/>
            <family val="2"/>
          </rPr>
          <t xml:space="preserve"> box</t>
        </r>
        <r>
          <rPr>
            <sz val="9"/>
            <color indexed="81"/>
            <rFont val="Tahoma"/>
            <family val="2"/>
          </rPr>
          <t xml:space="preserve">, en estado completada o en Atención / </t>
        </r>
        <r>
          <rPr>
            <b/>
            <sz val="9"/>
            <color indexed="81"/>
            <rFont val="Tahoma"/>
            <family val="2"/>
          </rPr>
          <t xml:space="preserve">Registro Atención Individual. </t>
        </r>
        <r>
          <rPr>
            <sz val="9"/>
            <color indexed="81"/>
            <rFont val="Tahoma"/>
            <family val="2"/>
          </rPr>
          <t xml:space="preserve">
Se Registre las siguientes actividades </t>
        </r>
        <r>
          <rPr>
            <b/>
            <sz val="9"/>
            <color indexed="81"/>
            <rFont val="Tahoma"/>
            <family val="2"/>
          </rPr>
          <t xml:space="preserve">
"Teleinterconsultas solicitadas" +
"Médico interconsultor institucional" y/o 
"Médico interconsultor hospital digital" y/o 
"Médico interconsultor otra"  </t>
        </r>
        <r>
          <rPr>
            <sz val="9"/>
            <color indexed="81"/>
            <rFont val="Tahoma"/>
            <family val="2"/>
          </rPr>
          <t xml:space="preserve">
</t>
        </r>
      </text>
    </comment>
    <comment ref="A149" authorId="1" shapeId="0">
      <text>
        <r>
          <rPr>
            <sz val="9"/>
            <color indexed="81"/>
            <rFont val="Tahoma"/>
            <family val="2"/>
          </rPr>
          <t xml:space="preserve">Este dato aparecerá  luego de que en la atención esté Registrada en el </t>
        </r>
        <r>
          <rPr>
            <b/>
            <sz val="9"/>
            <color indexed="81"/>
            <rFont val="Tahoma"/>
            <family val="2"/>
          </rPr>
          <t>box</t>
        </r>
        <r>
          <rPr>
            <sz val="9"/>
            <color indexed="81"/>
            <rFont val="Tahoma"/>
            <family val="2"/>
          </rPr>
          <t xml:space="preserve">, en estado completada o en Atención / </t>
        </r>
        <r>
          <rPr>
            <b/>
            <sz val="9"/>
            <color indexed="81"/>
            <rFont val="Tahoma"/>
            <family val="2"/>
          </rPr>
          <t xml:space="preserve">Registro Atención Individual. </t>
        </r>
        <r>
          <rPr>
            <sz val="9"/>
            <color indexed="81"/>
            <rFont val="Tahoma"/>
            <family val="2"/>
          </rPr>
          <t xml:space="preserve">
Se Registre las siguientes actividades</t>
        </r>
        <r>
          <rPr>
            <b/>
            <sz val="9"/>
            <color indexed="81"/>
            <rFont val="Tahoma"/>
            <family val="2"/>
          </rPr>
          <t xml:space="preserve">
"Teleinterconsultas respondidas" + 
"Médico interconsultor institucional" y/o 
"Médico interconsultor hospital digital" y/o 
"Médico interconsultor otra"  </t>
        </r>
        <r>
          <rPr>
            <sz val="9"/>
            <color indexed="81"/>
            <rFont val="Tahoma"/>
            <family val="2"/>
          </rPr>
          <t xml:space="preserve">
</t>
        </r>
      </text>
    </comment>
    <comment ref="A150" authorId="1" shapeId="0">
      <text>
        <r>
          <rPr>
            <sz val="9"/>
            <color indexed="81"/>
            <rFont val="Tahoma"/>
            <family val="2"/>
          </rPr>
          <t>Este dato aparecerá  luego de que en la atención esté Registrada en el</t>
        </r>
        <r>
          <rPr>
            <b/>
            <sz val="9"/>
            <color indexed="81"/>
            <rFont val="Tahoma"/>
            <family val="2"/>
          </rPr>
          <t xml:space="preserve"> box</t>
        </r>
        <r>
          <rPr>
            <sz val="9"/>
            <color indexed="81"/>
            <rFont val="Tahoma"/>
            <family val="2"/>
          </rPr>
          <t xml:space="preserve">, en estado completada o en Atención / </t>
        </r>
        <r>
          <rPr>
            <b/>
            <sz val="9"/>
            <color indexed="81"/>
            <rFont val="Tahoma"/>
            <family val="2"/>
          </rPr>
          <t xml:space="preserve">Registro Atención Individual. </t>
        </r>
        <r>
          <rPr>
            <sz val="9"/>
            <color indexed="81"/>
            <rFont val="Tahoma"/>
            <family val="2"/>
          </rPr>
          <t xml:space="preserve">
Se Registre las siguientes actividades</t>
        </r>
        <r>
          <rPr>
            <b/>
            <sz val="9"/>
            <color indexed="81"/>
            <rFont val="Tahoma"/>
            <family val="2"/>
          </rPr>
          <t xml:space="preserve">
"Información entregada a usuario" + 
"Médico interconsultor institucional" y/o 
"Médico interconsultor hospital digital" y/o 
"Médico interconsultor otra"  </t>
        </r>
        <r>
          <rPr>
            <sz val="9"/>
            <color indexed="81"/>
            <rFont val="Tahoma"/>
            <family val="2"/>
          </rPr>
          <t xml:space="preserve">
</t>
        </r>
      </text>
    </comment>
    <comment ref="A152" authorId="1" shapeId="0">
      <text>
        <r>
          <rPr>
            <b/>
            <i/>
            <sz val="9"/>
            <color indexed="81"/>
            <rFont val="Tahoma"/>
            <family val="2"/>
          </rPr>
          <t>Corresponde registrar el total de consultas por especialista, exámenes de hormona foliculoestimulante en la sangre (FSH) y Ecografías transvaginales o transrectales informados en el marco de la atención integral de climaterio. 
Se deben incorporar al registro todas las mujeres en período de climaterio, incluidas las que presenten menopausia precoz. De esta manera, el examen se asocia a la atención de salud del climaterio en general, sin rango etario.</t>
        </r>
        <r>
          <rPr>
            <sz val="9"/>
            <color indexed="81"/>
            <rFont val="Tahoma"/>
            <family val="2"/>
          </rPr>
          <t xml:space="preserve">
</t>
        </r>
      </text>
    </comment>
    <comment ref="E154" authorId="1" shapeId="0">
      <text>
        <r>
          <rPr>
            <sz val="9"/>
            <color indexed="81"/>
            <rFont val="Tahoma"/>
            <family val="2"/>
          </rPr>
          <t>Este dato aparecerá  luego de que en la atención esté Registrada en el</t>
        </r>
        <r>
          <rPr>
            <b/>
            <sz val="9"/>
            <color indexed="81"/>
            <rFont val="Tahoma"/>
            <family val="2"/>
          </rPr>
          <t xml:space="preserve"> box</t>
        </r>
        <r>
          <rPr>
            <sz val="9"/>
            <color indexed="81"/>
            <rFont val="Tahoma"/>
            <family val="2"/>
          </rPr>
          <t xml:space="preserve">, en estado completada o en Atención / </t>
        </r>
        <r>
          <rPr>
            <b/>
            <sz val="9"/>
            <color indexed="81"/>
            <rFont val="Tahoma"/>
            <family val="2"/>
          </rPr>
          <t xml:space="preserve">Registro Atención Individual. </t>
        </r>
        <r>
          <rPr>
            <sz val="9"/>
            <color indexed="81"/>
            <rFont val="Tahoma"/>
            <family val="2"/>
          </rPr>
          <t xml:space="preserve">
Se Registre las siguiente actividad:  </t>
        </r>
        <r>
          <rPr>
            <b/>
            <sz val="9"/>
            <color indexed="81"/>
            <rFont val="Tahoma"/>
            <family val="2"/>
          </rPr>
          <t xml:space="preserve">
"Modalidad - presencial"</t>
        </r>
      </text>
    </comment>
    <comment ref="F154" authorId="1" shapeId="0">
      <text>
        <r>
          <rPr>
            <sz val="9"/>
            <color indexed="81"/>
            <rFont val="Tahoma"/>
            <family val="2"/>
          </rPr>
          <t xml:space="preserve">Este dato aparecerá  luego de que en la atención esté Registrada en el </t>
        </r>
        <r>
          <rPr>
            <b/>
            <sz val="9"/>
            <color indexed="81"/>
            <rFont val="Tahoma"/>
            <family val="2"/>
          </rPr>
          <t>box,</t>
        </r>
        <r>
          <rPr>
            <sz val="9"/>
            <color indexed="81"/>
            <rFont val="Tahoma"/>
            <family val="2"/>
          </rPr>
          <t xml:space="preserve"> en estado completada o en Atención / </t>
        </r>
        <r>
          <rPr>
            <b/>
            <sz val="9"/>
            <color indexed="81"/>
            <rFont val="Tahoma"/>
            <family val="2"/>
          </rPr>
          <t xml:space="preserve">Registro Atención Individual. </t>
        </r>
        <r>
          <rPr>
            <sz val="9"/>
            <color indexed="81"/>
            <rFont val="Tahoma"/>
            <family val="2"/>
          </rPr>
          <t xml:space="preserve">
Se Registre las siguiente actividad:  </t>
        </r>
        <r>
          <rPr>
            <b/>
            <sz val="9"/>
            <color indexed="81"/>
            <rFont val="Tahoma"/>
            <family val="2"/>
          </rPr>
          <t xml:space="preserve">
"Modalidad - remota" </t>
        </r>
        <r>
          <rPr>
            <sz val="9"/>
            <color indexed="81"/>
            <rFont val="Tahoma"/>
            <family val="2"/>
          </rPr>
          <t xml:space="preserve">
</t>
        </r>
      </text>
    </comment>
    <comment ref="G155" authorId="1" shapeId="0">
      <text>
        <r>
          <rPr>
            <sz val="9"/>
            <color indexed="81"/>
            <rFont val="Tahoma"/>
            <family val="2"/>
          </rPr>
          <t>Este dato aparecerá  luego de que en la atención esté Registrada en el</t>
        </r>
        <r>
          <rPr>
            <b/>
            <sz val="9"/>
            <color indexed="81"/>
            <rFont val="Tahoma"/>
            <family val="2"/>
          </rPr>
          <t xml:space="preserve"> box</t>
        </r>
        <r>
          <rPr>
            <sz val="9"/>
            <color indexed="81"/>
            <rFont val="Tahoma"/>
            <family val="2"/>
          </rPr>
          <t xml:space="preserve">, en estado completada o en Atención / </t>
        </r>
        <r>
          <rPr>
            <b/>
            <sz val="9"/>
            <color indexed="81"/>
            <rFont val="Tahoma"/>
            <family val="2"/>
          </rPr>
          <t>Registro Atención Individual</t>
        </r>
        <r>
          <rPr>
            <sz val="9"/>
            <color indexed="81"/>
            <rFont val="Tahoma"/>
            <family val="2"/>
          </rPr>
          <t xml:space="preserve">. </t>
        </r>
        <r>
          <rPr>
            <b/>
            <sz val="9"/>
            <color indexed="81"/>
            <rFont val="Tahoma"/>
            <family val="2"/>
          </rPr>
          <t xml:space="preserve">
</t>
        </r>
        <r>
          <rPr>
            <sz val="9"/>
            <color indexed="81"/>
            <rFont val="Tahoma"/>
            <family val="2"/>
          </rPr>
          <t xml:space="preserve">
Se Registre las siguiente actividad:  </t>
        </r>
        <r>
          <rPr>
            <b/>
            <sz val="9"/>
            <color indexed="81"/>
            <rFont val="Tahoma"/>
            <family val="2"/>
          </rPr>
          <t xml:space="preserve">
"Compra servicios - presencial"
</t>
        </r>
        <r>
          <rPr>
            <sz val="9"/>
            <color indexed="81"/>
            <rFont val="Tahoma"/>
            <family val="2"/>
          </rPr>
          <t xml:space="preserve">
</t>
        </r>
      </text>
    </comment>
    <comment ref="H155" authorId="1" shapeId="0">
      <text>
        <r>
          <rPr>
            <sz val="9"/>
            <color indexed="81"/>
            <rFont val="Tahoma"/>
            <family val="2"/>
          </rPr>
          <t>Este dato aparecerá  luego de que en la atención esté Registrada en el</t>
        </r>
        <r>
          <rPr>
            <b/>
            <sz val="9"/>
            <color indexed="81"/>
            <rFont val="Tahoma"/>
            <family val="2"/>
          </rPr>
          <t xml:space="preserve"> box</t>
        </r>
        <r>
          <rPr>
            <sz val="9"/>
            <color indexed="81"/>
            <rFont val="Tahoma"/>
            <family val="2"/>
          </rPr>
          <t xml:space="preserve">, en estado completada o en Atención / </t>
        </r>
        <r>
          <rPr>
            <b/>
            <sz val="9"/>
            <color indexed="81"/>
            <rFont val="Tahoma"/>
            <family val="2"/>
          </rPr>
          <t xml:space="preserve">Registro Atención Individual. </t>
        </r>
        <r>
          <rPr>
            <sz val="9"/>
            <color indexed="81"/>
            <rFont val="Tahoma"/>
            <family val="2"/>
          </rPr>
          <t xml:space="preserve">
Se Registre las siguiente actividad:  </t>
        </r>
        <r>
          <rPr>
            <b/>
            <sz val="9"/>
            <color indexed="81"/>
            <rFont val="Tahoma"/>
            <family val="2"/>
          </rPr>
          <t xml:space="preserve">
"Compra servicios - remota" 
</t>
        </r>
        <r>
          <rPr>
            <sz val="9"/>
            <color indexed="81"/>
            <rFont val="Tahoma"/>
            <family val="2"/>
          </rPr>
          <t xml:space="preserve">
</t>
        </r>
      </text>
    </comment>
    <comment ref="A156" authorId="1" shapeId="0">
      <text>
        <r>
          <rPr>
            <sz val="9"/>
            <color indexed="81"/>
            <rFont val="Tahoma"/>
            <family val="2"/>
          </rPr>
          <t xml:space="preserve">Este dato aparecerá  luego de que en la atención esté Registrada en el </t>
        </r>
        <r>
          <rPr>
            <b/>
            <sz val="9"/>
            <color indexed="81"/>
            <rFont val="Tahoma"/>
            <family val="2"/>
          </rPr>
          <t>box</t>
        </r>
        <r>
          <rPr>
            <sz val="9"/>
            <color indexed="81"/>
            <rFont val="Tahoma"/>
            <family val="2"/>
          </rPr>
          <t xml:space="preserve">, en estado completada o en Atención / </t>
        </r>
        <r>
          <rPr>
            <b/>
            <sz val="9"/>
            <color indexed="81"/>
            <rFont val="Tahoma"/>
            <family val="2"/>
          </rPr>
          <t xml:space="preserve">Registro Atención Individual. </t>
        </r>
        <r>
          <rPr>
            <sz val="9"/>
            <color indexed="81"/>
            <rFont val="Tahoma"/>
            <family val="2"/>
          </rPr>
          <t xml:space="preserve">
Se Registre las siguientes actividades: </t>
        </r>
        <r>
          <rPr>
            <b/>
            <sz val="9"/>
            <color indexed="81"/>
            <rFont val="Tahoma"/>
            <family val="2"/>
          </rPr>
          <t xml:space="preserve">
"Consulta médica ginecológica en climaterio" + 
"Modalidad - presencial" y/o "Modalidad - remota" + 
"Compra servicios - presencial" y/o  Compra servicios - remota" </t>
        </r>
        <r>
          <rPr>
            <sz val="9"/>
            <color indexed="81"/>
            <rFont val="Tahoma"/>
            <family val="2"/>
          </rPr>
          <t xml:space="preserve">
</t>
        </r>
      </text>
    </comment>
    <comment ref="A157" authorId="1" shapeId="0">
      <text>
        <r>
          <rPr>
            <sz val="9"/>
            <color indexed="81"/>
            <rFont val="Tahoma"/>
            <family val="2"/>
          </rPr>
          <t xml:space="preserve">Este dato aparecerá  luego de que en la atención esté Registrada en el </t>
        </r>
        <r>
          <rPr>
            <b/>
            <sz val="9"/>
            <color indexed="81"/>
            <rFont val="Tahoma"/>
            <family val="2"/>
          </rPr>
          <t>box</t>
        </r>
        <r>
          <rPr>
            <sz val="9"/>
            <color indexed="81"/>
            <rFont val="Tahoma"/>
            <family val="2"/>
          </rPr>
          <t xml:space="preserve">, en estado completada o en Atención / </t>
        </r>
        <r>
          <rPr>
            <b/>
            <sz val="9"/>
            <color indexed="81"/>
            <rFont val="Tahoma"/>
            <family val="2"/>
          </rPr>
          <t xml:space="preserve">Registro Atención Individual. </t>
        </r>
        <r>
          <rPr>
            <sz val="9"/>
            <color indexed="81"/>
            <rFont val="Tahoma"/>
            <family val="2"/>
          </rPr>
          <t xml:space="preserve">
Se Registre las siguientes actividades: </t>
        </r>
        <r>
          <rPr>
            <b/>
            <sz val="9"/>
            <color indexed="81"/>
            <rFont val="Tahoma"/>
            <family val="2"/>
          </rPr>
          <t xml:space="preserve">
"Hormona foliculoestimulante en sangre" + 
"Modalidad - presencial" y/o "Modalidad - remota" + 
"Compra servicios - presencial" y/o  Compra servicios - remota" </t>
        </r>
        <r>
          <rPr>
            <sz val="9"/>
            <color indexed="81"/>
            <rFont val="Tahoma"/>
            <family val="2"/>
          </rPr>
          <t xml:space="preserve">
</t>
        </r>
      </text>
    </comment>
    <comment ref="A158" authorId="1" shapeId="0">
      <text>
        <r>
          <rPr>
            <sz val="9"/>
            <color indexed="81"/>
            <rFont val="Tahoma"/>
            <family val="2"/>
          </rPr>
          <t xml:space="preserve">Este dato aparecerá  luego de que en la atención esté Registrada en el </t>
        </r>
        <r>
          <rPr>
            <b/>
            <sz val="9"/>
            <color indexed="81"/>
            <rFont val="Tahoma"/>
            <family val="2"/>
          </rPr>
          <t>box</t>
        </r>
        <r>
          <rPr>
            <sz val="9"/>
            <color indexed="81"/>
            <rFont val="Tahoma"/>
            <family val="2"/>
          </rPr>
          <t xml:space="preserve">, en estado completada o en Atención / </t>
        </r>
        <r>
          <rPr>
            <b/>
            <sz val="9"/>
            <color indexed="81"/>
            <rFont val="Tahoma"/>
            <family val="2"/>
          </rPr>
          <t xml:space="preserve">Registro Atención Individual. 
</t>
        </r>
        <r>
          <rPr>
            <sz val="9"/>
            <color indexed="81"/>
            <rFont val="Tahoma"/>
            <family val="2"/>
          </rPr>
          <t xml:space="preserve">
Se Registre las siguientes actividades:  </t>
        </r>
        <r>
          <rPr>
            <b/>
            <sz val="9"/>
            <color indexed="81"/>
            <rFont val="Tahoma"/>
            <family val="2"/>
          </rPr>
          <t xml:space="preserve">
"Ecografia transvaginal o transrectal" + 
"Modalidad - presencial" y/o "Modalidad - remota" + 
"Compra servicios - presencial" y/o  Compra servicios - remota" </t>
        </r>
        <r>
          <rPr>
            <sz val="9"/>
            <color indexed="81"/>
            <rFont val="Tahoma"/>
            <family val="2"/>
          </rPr>
          <t xml:space="preserve">
</t>
        </r>
      </text>
    </comment>
  </commentList>
</comments>
</file>

<file path=xl/comments23.xml><?xml version="1.0" encoding="utf-8"?>
<comments xmlns="http://schemas.openxmlformats.org/spreadsheetml/2006/main">
  <authors>
    <author>Andrea Gonzalez</author>
    <author>John San Martin Retamal</author>
  </authors>
  <commentList>
    <comment ref="AN12" authorId="0" shapeId="0">
      <text>
        <r>
          <rPr>
            <sz val="9"/>
            <color indexed="81"/>
            <rFont val="Tahoma"/>
            <family val="2"/>
          </rPr>
          <t xml:space="preserve">Este dato </t>
        </r>
        <r>
          <rPr>
            <b/>
            <sz val="9"/>
            <color indexed="81"/>
            <rFont val="Tahoma"/>
            <family val="2"/>
          </rPr>
          <t>aparecerá</t>
        </r>
        <r>
          <rPr>
            <sz val="9"/>
            <color indexed="81"/>
            <rFont val="Tahoma"/>
            <family val="2"/>
          </rPr>
          <t xml:space="preserve">  luego de que en el </t>
        </r>
        <r>
          <rPr>
            <b/>
            <sz val="9"/>
            <color indexed="81"/>
            <rFont val="Tahoma"/>
            <family val="2"/>
          </rPr>
          <t>Módulo Admisión</t>
        </r>
        <r>
          <rPr>
            <sz val="9"/>
            <color indexed="81"/>
            <rFont val="Tahoma"/>
            <family val="2"/>
          </rPr>
          <t xml:space="preserve"> el Paciente indique en   </t>
        </r>
        <r>
          <rPr>
            <b/>
            <sz val="9"/>
            <color indexed="81"/>
            <rFont val="Tahoma"/>
            <family val="2"/>
          </rPr>
          <t>"Identificacion"</t>
        </r>
        <r>
          <rPr>
            <sz val="9"/>
            <color indexed="81"/>
            <rFont val="Tahoma"/>
            <family val="2"/>
          </rPr>
          <t xml:space="preserve"> Pertenece </t>
        </r>
        <r>
          <rPr>
            <b/>
            <sz val="9"/>
            <color indexed="81"/>
            <rFont val="Tahoma"/>
            <family val="2"/>
          </rPr>
          <t xml:space="preserve">a pueblo indigenas </t>
        </r>
        <r>
          <rPr>
            <sz val="9"/>
            <color indexed="81"/>
            <rFont val="Tahoma"/>
            <family val="2"/>
          </rPr>
          <t xml:space="preserve">"si" o en Módulo Box Pacientes Citados en Modificar datos de paciente.
</t>
        </r>
      </text>
    </comment>
    <comment ref="AO12" authorId="0" shapeId="0">
      <text>
        <r>
          <rPr>
            <sz val="9"/>
            <color indexed="81"/>
            <rFont val="Tahoma"/>
            <family val="2"/>
          </rPr>
          <t xml:space="preserve">Se </t>
        </r>
        <r>
          <rPr>
            <b/>
            <sz val="9"/>
            <color indexed="81"/>
            <rFont val="Tahoma"/>
            <family val="2"/>
          </rPr>
          <t xml:space="preserve">contabilizara </t>
        </r>
        <r>
          <rPr>
            <sz val="9"/>
            <color indexed="81"/>
            <rFont val="Tahoma"/>
            <family val="2"/>
          </rPr>
          <t xml:space="preserve">a los pacientes que tengan en  Antecedentes del usuario APS / </t>
        </r>
        <r>
          <rPr>
            <b/>
            <sz val="9"/>
            <color indexed="81"/>
            <rFont val="Tahoma"/>
            <family val="2"/>
          </rPr>
          <t>Pestaña "Identificacion"</t>
        </r>
        <r>
          <rPr>
            <sz val="9"/>
            <color indexed="81"/>
            <rFont val="Tahoma"/>
            <family val="2"/>
          </rPr>
          <t xml:space="preserve">  Item  </t>
        </r>
        <r>
          <rPr>
            <b/>
            <sz val="9"/>
            <color indexed="81"/>
            <rFont val="Tahoma"/>
            <family val="2"/>
          </rPr>
          <t>Alertas Adm.  "MIGRANTE" o en Módulo Box - Pacientes citados Alerta Administrativa.</t>
        </r>
        <r>
          <rPr>
            <sz val="9"/>
            <color indexed="81"/>
            <rFont val="Tahoma"/>
            <family val="2"/>
          </rPr>
          <t xml:space="preserve">
</t>
        </r>
      </text>
    </comment>
    <comment ref="C15"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Tumores Malignos</t>
        </r>
        <r>
          <rPr>
            <sz val="9"/>
            <color indexed="81"/>
            <rFont val="Tahoma"/>
            <family val="2"/>
          </rPr>
          <t xml:space="preserve">
Tipo de Establecimiento
Cesfam,Cgu,Cgr,Crs,Cdt,Psr,Cosam, Cecosf y Hospitales comunitarios.</t>
        </r>
      </text>
    </comment>
    <comment ref="C16"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Otros Cáncer</t>
        </r>
        <r>
          <rPr>
            <sz val="9"/>
            <color indexed="81"/>
            <rFont val="Tahoma"/>
            <family val="2"/>
          </rPr>
          <t xml:space="preserve">
Tipo de Establecimiento
Cesfam,Cgu,Cgr,Crs,Cdt,Psr,Cosam, Cecosf y Hospitales comunitarios.</t>
        </r>
      </text>
    </comment>
    <comment ref="C17"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Infección Causada por VIH</t>
        </r>
        <r>
          <rPr>
            <sz val="9"/>
            <color indexed="81"/>
            <rFont val="Tahoma"/>
            <family val="2"/>
          </rPr>
          <t xml:space="preserve">
Tipo de Establecimiento
Cesfam,Cgu,Cgr,Crs,Cdt,Psr,Cosam, Cecosf y Hospitales comunitarios.</t>
        </r>
      </text>
    </comment>
    <comment ref="C18"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Otras Enfermedades Infecciosas</t>
        </r>
        <r>
          <rPr>
            <sz val="9"/>
            <color indexed="81"/>
            <rFont val="Tahoma"/>
            <family val="2"/>
          </rPr>
          <t xml:space="preserve">
Tipo de Establecimiento
Cesfam,Cgu,Cgr,Crs,Cdt,Psr,Cosam, Cecosf y Hospitales comunitarios.</t>
        </r>
      </text>
    </comment>
    <comment ref="C19"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Trastornos Mentales Orgánicos</t>
        </r>
        <r>
          <rPr>
            <sz val="9"/>
            <color indexed="81"/>
            <rFont val="Tahoma"/>
            <family val="2"/>
          </rPr>
          <t xml:space="preserve">
Tipo de Establecimiento
Cesfam,Cgu,Cgr,Crs,Cdt,Psr,Cosam, Cecosf y Hospitales comunitarios.</t>
        </r>
      </text>
    </comment>
    <comment ref="C20"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Enfermedades Extrapiramidales y/o del Movimiento</t>
        </r>
        <r>
          <rPr>
            <sz val="9"/>
            <color indexed="81"/>
            <rFont val="Tahoma"/>
            <family val="2"/>
          </rPr>
          <t xml:space="preserve">
Tipo de Establecimiento
Cesfam,Cgu,Cgr,Crs,Cdt,Psr,Cosam, Cecosf y Hospitales comunitarios.</t>
        </r>
      </text>
    </comment>
    <comment ref="C21"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Dismielinizantes del SNC.</t>
        </r>
        <r>
          <rPr>
            <sz val="9"/>
            <color indexed="81"/>
            <rFont val="Tahoma"/>
            <family val="2"/>
          </rPr>
          <t xml:space="preserve">
Tipo de Establecimiento
Cesfam,Cgu,Cgr,Crs,Cdt,Psr,Cosam, Cecosf y Hospitales comunitarios.</t>
        </r>
      </text>
    </comment>
    <comment ref="C22"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Neurodenerativas</t>
        </r>
        <r>
          <rPr>
            <sz val="9"/>
            <color indexed="81"/>
            <rFont val="Tahoma"/>
            <family val="2"/>
          </rPr>
          <t xml:space="preserve">
Tipo de Establecimiento
Cesfam,Cgu,Cgr,Crs,Cdt,Psr,Cosam, Cecosf y Hospitales comunitarios.</t>
        </r>
      </text>
    </comment>
    <comment ref="C23"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Parálisis Cerebral Severa</t>
        </r>
        <r>
          <rPr>
            <sz val="9"/>
            <color indexed="81"/>
            <rFont val="Tahoma"/>
            <family val="2"/>
          </rPr>
          <t xml:space="preserve">
Tipo de Establecimiento
Cesfam,Cgu,Cgr,Crs,Cdt,Psr,Cosam, Cecosf y Hospitales comunitarios.</t>
        </r>
      </text>
    </comment>
    <comment ref="C24"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Cardiopatías Congénitas o Adquiridas</t>
        </r>
        <r>
          <rPr>
            <sz val="9"/>
            <color indexed="81"/>
            <rFont val="Tahoma"/>
            <family val="2"/>
          </rPr>
          <t xml:space="preserve">
Tipo de Establecimiento
Cesfam,Cgu,Cgr,Crs,Cdt,Psr,Cosam, Cecosf y Hospitales comunitarios.</t>
        </r>
      </text>
    </comment>
    <comment ref="C25"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Insuficiencia Cardíaca</t>
        </r>
        <r>
          <rPr>
            <sz val="9"/>
            <color indexed="81"/>
            <rFont val="Tahoma"/>
            <family val="2"/>
          </rPr>
          <t xml:space="preserve">
Tipo de Establecimiento
Cesfam,Cgu,Cgr,Crs,Cdt,Psr,Cosam, Cecosf y Hospitales comunitarios.</t>
        </r>
      </text>
    </comment>
    <comment ref="C26"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Enfermedades Sistema Nervioso Vascular o Traumático (ACV-TEC)</t>
        </r>
        <r>
          <rPr>
            <sz val="9"/>
            <color indexed="81"/>
            <rFont val="Tahoma"/>
            <family val="2"/>
          </rPr>
          <t xml:space="preserve">
Tipo de Establecimiento
Cesfam,Cgu,Cgr,Crs,Cdt,Psr,Cosam, Cecosf y Hospitales comunitarios.</t>
        </r>
      </text>
    </comment>
    <comment ref="C27"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EPOC</t>
        </r>
        <r>
          <rPr>
            <sz val="9"/>
            <color indexed="81"/>
            <rFont val="Tahoma"/>
            <family val="2"/>
          </rPr>
          <t xml:space="preserve">
Tipo de Establecimiento
Cesfam,Cgu,Cgr,Crs,Cdt,Psr,Cosam, Cecosf y Hospitales comunitarios.</t>
        </r>
      </text>
    </comment>
    <comment ref="C28"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Otras Pulmonares (Restrictivas, Vascular)</t>
        </r>
        <r>
          <rPr>
            <sz val="9"/>
            <color indexed="81"/>
            <rFont val="Tahoma"/>
            <family val="2"/>
          </rPr>
          <t xml:space="preserve">
Tipo de Establecimiento
Cesfam,Cgu,Cgr,Crs,Cdt,Psr,Cosam, Cecosf y Hospitales comunitarios.</t>
        </r>
      </text>
    </comment>
    <comment ref="C29"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Insuficiencia Hepática</t>
        </r>
        <r>
          <rPr>
            <sz val="9"/>
            <color indexed="81"/>
            <rFont val="Tahoma"/>
            <family val="2"/>
          </rPr>
          <t xml:space="preserve">
Tipo de Establecimiento
Cesfam,Cgu,Cgr,Crs,Cdt,Psr,Cosam, Cecosf y Hospitales comunitarios.</t>
        </r>
      </text>
    </comment>
    <comment ref="C30"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Enfermedad RenalCrónica</t>
        </r>
        <r>
          <rPr>
            <sz val="9"/>
            <color indexed="81"/>
            <rFont val="Tahoma"/>
            <family val="2"/>
          </rPr>
          <t xml:space="preserve">
Tipo de Establecimiento
Cesfam,Cgu,Cgr,Crs,Cdt,Psr,Cosam, Cecosf y Hospitales comunitarios.</t>
        </r>
      </text>
    </comment>
    <comment ref="C31"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Malformaciones congénitas, deformidades y anomalías cromosómicas</t>
        </r>
        <r>
          <rPr>
            <sz val="9"/>
            <color indexed="81"/>
            <rFont val="Tahoma"/>
            <family val="2"/>
          </rPr>
          <t xml:space="preserve">
Tipo de Establecimiento
Cesfam,Cgu,Cgr,Crs,Cdt,Psr,Cosam, Cecosf y Hospitales comunitarios.</t>
        </r>
      </text>
    </comment>
    <comment ref="C32"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Enfermedades autoinmunes e inmunodeficiencias severas</t>
        </r>
        <r>
          <rPr>
            <sz val="9"/>
            <color indexed="81"/>
            <rFont val="Tahoma"/>
            <family val="2"/>
          </rPr>
          <t xml:space="preserve">
Tipo de Establecimiento
Cesfam,Cgu,Cgr,Crs,Cdt,Psr,Cosam, Cecosf y Hospitales comunitarios.</t>
        </r>
      </text>
    </comment>
    <comment ref="C33"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Enfermedades gastrointestinales</t>
        </r>
        <r>
          <rPr>
            <sz val="9"/>
            <color indexed="81"/>
            <rFont val="Tahoma"/>
            <family val="2"/>
          </rPr>
          <t xml:space="preserve">
Tipo de Establecimiento
Cesfam,Cgu,Cgr,Crs,Cdt,Psr,Cosam, Cecosf y Hospitales comunitarios.</t>
        </r>
      </text>
    </comment>
    <comment ref="C34"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Prematurez</t>
        </r>
        <r>
          <rPr>
            <sz val="9"/>
            <color indexed="81"/>
            <rFont val="Tahoma"/>
            <family val="2"/>
          </rPr>
          <t xml:space="preserve">
Tipo de Establecimiento
Cesfam,Cgu,Cgr,Crs,Cdt,Psr,Cosam, Cecosf y Hospitales comunitarios.</t>
        </r>
      </text>
    </comment>
    <comment ref="C35"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Enfermedades endocrinas, nutricionales y metabólicas</t>
        </r>
        <r>
          <rPr>
            <sz val="9"/>
            <color indexed="81"/>
            <rFont val="Tahoma"/>
            <family val="2"/>
          </rPr>
          <t xml:space="preserve">
Tipo de Establecimiento
Cesfam,Cgu,Cgr,Crs,Cdt,Psr,Cosam, Cecosf y Hospitales comunitarios.</t>
        </r>
      </text>
    </comment>
    <comment ref="C36"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Alteraciones del tejido conjuntivo o musculoesquelético severos</t>
        </r>
        <r>
          <rPr>
            <sz val="9"/>
            <color indexed="81"/>
            <rFont val="Tahoma"/>
            <family val="2"/>
          </rPr>
          <t xml:space="preserve">
Tipo de Establecimiento
Cesfam,Cgu,Cgr,Crs,Cdt,Psr,Cosam, Cecosf y Hospitales comunitarios.</t>
        </r>
      </text>
    </comment>
    <comment ref="C37"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Otras</t>
        </r>
        <r>
          <rPr>
            <sz val="9"/>
            <color indexed="81"/>
            <rFont val="Tahoma"/>
            <family val="2"/>
          </rPr>
          <t xml:space="preserve">
Tipo de Establecimiento
Cesfam,Cgu,Cgr,Crs,Cdt,Psr,Cosam, Cecosf y Hospitales comunitarios.</t>
        </r>
      </text>
    </comment>
    <comment ref="C38"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Fallecimiento menor a 6 meses desde ingreso
Tipo de Establecimiento
Cesfam,Cgu,Cgr,Crs,Cdt,Psr,Cosam, Cecosf y Hospitales comunitarios.</t>
        </r>
      </text>
    </comment>
    <comment ref="C39"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Fallecimiento más de 6 meses y menos de un año del ingreso
Tipo de Establecimiento
Cesfam,Cgu,Cgr,Crs,Cdt,Psr,Cosam, Cecosf y Hospitales comunitarios.</t>
        </r>
      </text>
    </comment>
    <comment ref="C40"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Fallecimiento posterior a 12 meses del ingreso
Tipo de Establecimiento
Cesfam,Cgu,Cgr,Crs,Cdt,Psr,Cosam, Cecosf y Hospitales comunitarios.</t>
        </r>
      </text>
    </comment>
    <comment ref="C41"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algun de estos estados;
- Egreso Otras Causas
- Egreso Por Traslado
- Egreso No Cumple con los Criterio para mantenerse en seguimiento el programa
Tipo de Establecimiento
Cesfam,Cgu,Cgr,Crs,Cdt,Psr,Cosam, Cecosf y Hospitales comunitarios.</t>
        </r>
      </text>
    </comment>
    <comment ref="AM45" authorId="0" shapeId="0">
      <text>
        <r>
          <rPr>
            <sz val="9"/>
            <color indexed="81"/>
            <rFont val="Tahoma"/>
            <family val="2"/>
          </rPr>
          <t xml:space="preserve">Este dato se </t>
        </r>
        <r>
          <rPr>
            <b/>
            <sz val="9"/>
            <color indexed="81"/>
            <rFont val="Tahoma"/>
            <family val="2"/>
          </rPr>
          <t xml:space="preserve">contabilizará </t>
        </r>
        <r>
          <rPr>
            <sz val="9"/>
            <color indexed="81"/>
            <rFont val="Tahoma"/>
            <family val="2"/>
          </rPr>
          <t xml:space="preserve">luego que en la atención registrada en módulo Box/Pacientes citados ó Modulo Atención/Registro Atención Individual. 
</t>
        </r>
        <r>
          <rPr>
            <b/>
            <sz val="9"/>
            <color indexed="81"/>
            <rFont val="Tahoma"/>
            <family val="2"/>
          </rPr>
          <t>Registre la actividad realizada</t>
        </r>
        <r>
          <rPr>
            <sz val="9"/>
            <color indexed="81"/>
            <rFont val="Tahoma"/>
            <family val="2"/>
          </rPr>
          <t xml:space="preserve"> y sea realizada por el </t>
        </r>
        <r>
          <rPr>
            <b/>
            <sz val="9"/>
            <color indexed="81"/>
            <rFont val="Tahoma"/>
            <family val="2"/>
          </rPr>
          <t xml:space="preserve">estamento </t>
        </r>
        <r>
          <rPr>
            <sz val="9"/>
            <color indexed="81"/>
            <rFont val="Tahoma"/>
            <family val="2"/>
          </rPr>
          <t xml:space="preserve">
</t>
        </r>
        <r>
          <rPr>
            <b/>
            <sz val="9"/>
            <color indexed="81"/>
            <rFont val="Tahoma"/>
            <family val="2"/>
          </rPr>
          <t xml:space="preserve">"Médico" 
</t>
        </r>
        <r>
          <rPr>
            <sz val="9"/>
            <color indexed="81"/>
            <rFont val="Tahoma"/>
            <family val="2"/>
          </rPr>
          <t xml:space="preserve">
</t>
        </r>
      </text>
    </comment>
    <comment ref="AN45" authorId="0" shapeId="0">
      <text>
        <r>
          <rPr>
            <sz val="9"/>
            <color indexed="81"/>
            <rFont val="Tahoma"/>
            <family val="2"/>
          </rPr>
          <t xml:space="preserve">Este dato se </t>
        </r>
        <r>
          <rPr>
            <b/>
            <sz val="9"/>
            <color indexed="81"/>
            <rFont val="Tahoma"/>
            <family val="2"/>
          </rPr>
          <t xml:space="preserve">contabilizará </t>
        </r>
        <r>
          <rPr>
            <sz val="9"/>
            <color indexed="81"/>
            <rFont val="Tahoma"/>
            <family val="2"/>
          </rPr>
          <t xml:space="preserve">luego que en la atención registrada en </t>
        </r>
        <r>
          <rPr>
            <b/>
            <sz val="9"/>
            <color indexed="81"/>
            <rFont val="Tahoma"/>
            <family val="2"/>
          </rPr>
          <t>módulo Box/Pacientes citados</t>
        </r>
        <r>
          <rPr>
            <sz val="9"/>
            <color indexed="81"/>
            <rFont val="Tahoma"/>
            <family val="2"/>
          </rPr>
          <t xml:space="preserve"> ó Modulo Atención/Registro Atención Individual. 
</t>
        </r>
        <r>
          <rPr>
            <b/>
            <sz val="9"/>
            <color indexed="81"/>
            <rFont val="Tahoma"/>
            <family val="2"/>
          </rPr>
          <t>Registre la actividad realizada</t>
        </r>
        <r>
          <rPr>
            <sz val="9"/>
            <color indexed="81"/>
            <rFont val="Tahoma"/>
            <family val="2"/>
          </rPr>
          <t xml:space="preserve"> y sea realizada por el </t>
        </r>
        <r>
          <rPr>
            <b/>
            <sz val="9"/>
            <color indexed="81"/>
            <rFont val="Tahoma"/>
            <family val="2"/>
          </rPr>
          <t xml:space="preserve">estamento 
"Enfermera(o)"  </t>
        </r>
        <r>
          <rPr>
            <sz val="9"/>
            <color indexed="81"/>
            <rFont val="Tahoma"/>
            <family val="2"/>
          </rPr>
          <t xml:space="preserve">
</t>
        </r>
      </text>
    </comment>
    <comment ref="AO45" authorId="0" shapeId="0">
      <text>
        <r>
          <rPr>
            <sz val="9"/>
            <color indexed="81"/>
            <rFont val="Tahoma"/>
            <family val="2"/>
          </rPr>
          <t>Este dato se</t>
        </r>
        <r>
          <rPr>
            <b/>
            <sz val="9"/>
            <color indexed="81"/>
            <rFont val="Tahoma"/>
            <family val="2"/>
          </rPr>
          <t xml:space="preserve"> contabilizará</t>
        </r>
        <r>
          <rPr>
            <sz val="9"/>
            <color indexed="81"/>
            <rFont val="Tahoma"/>
            <family val="2"/>
          </rPr>
          <t xml:space="preserve"> luego que en la atención registrada en</t>
        </r>
        <r>
          <rPr>
            <b/>
            <sz val="9"/>
            <color indexed="81"/>
            <rFont val="Tahoma"/>
            <family val="2"/>
          </rPr>
          <t xml:space="preserve"> módulo 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t>
        </r>
        <r>
          <rPr>
            <b/>
            <sz val="9"/>
            <color indexed="81"/>
            <rFont val="Tahoma"/>
            <family val="2"/>
          </rPr>
          <t>Registre la actividad realizada</t>
        </r>
        <r>
          <rPr>
            <sz val="9"/>
            <color indexed="81"/>
            <rFont val="Tahoma"/>
            <family val="2"/>
          </rPr>
          <t xml:space="preserve"> y sea realizada por el </t>
        </r>
        <r>
          <rPr>
            <b/>
            <sz val="9"/>
            <color indexed="81"/>
            <rFont val="Tahoma"/>
            <family val="2"/>
          </rPr>
          <t>estamento 
"Kinesiologo(a)"</t>
        </r>
        <r>
          <rPr>
            <sz val="9"/>
            <color indexed="81"/>
            <rFont val="Tahoma"/>
            <family val="2"/>
          </rPr>
          <t xml:space="preserve">
</t>
        </r>
      </text>
    </comment>
    <comment ref="AP45" authorId="0" shapeId="0">
      <text>
        <r>
          <rPr>
            <sz val="9"/>
            <color indexed="81"/>
            <rFont val="Tahoma"/>
            <family val="2"/>
          </rPr>
          <t xml:space="preserve">Este dato se </t>
        </r>
        <r>
          <rPr>
            <b/>
            <sz val="9"/>
            <color indexed="81"/>
            <rFont val="Tahoma"/>
            <family val="2"/>
          </rPr>
          <t>contabilizará</t>
        </r>
        <r>
          <rPr>
            <sz val="9"/>
            <color indexed="81"/>
            <rFont val="Tahoma"/>
            <family val="2"/>
          </rPr>
          <t xml:space="preserve"> luego que en la atención registrada en módulo</t>
        </r>
        <r>
          <rPr>
            <b/>
            <sz val="9"/>
            <color indexed="81"/>
            <rFont val="Tahoma"/>
            <family val="2"/>
          </rPr>
          <t xml:space="preserve"> Box/Pacientes citados</t>
        </r>
        <r>
          <rPr>
            <sz val="9"/>
            <color indexed="81"/>
            <rFont val="Tahoma"/>
            <family val="2"/>
          </rPr>
          <t xml:space="preserve"> ó Modulo Atención/</t>
        </r>
        <r>
          <rPr>
            <b/>
            <sz val="9"/>
            <color indexed="81"/>
            <rFont val="Tahoma"/>
            <family val="2"/>
          </rPr>
          <t>Registro Atención Individual. 
Registre la actividad realizada y</t>
        </r>
        <r>
          <rPr>
            <sz val="9"/>
            <color indexed="81"/>
            <rFont val="Tahoma"/>
            <family val="2"/>
          </rPr>
          <t xml:space="preserve"> sea realizada por el </t>
        </r>
        <r>
          <rPr>
            <b/>
            <sz val="9"/>
            <color indexed="81"/>
            <rFont val="Tahoma"/>
            <family val="2"/>
          </rPr>
          <t xml:space="preserve">estamento 
"Tecnico Paramedico" </t>
        </r>
        <r>
          <rPr>
            <sz val="9"/>
            <color indexed="81"/>
            <rFont val="Tahoma"/>
            <family val="2"/>
          </rPr>
          <t xml:space="preserve">
</t>
        </r>
      </text>
    </comment>
    <comment ref="AQ45" authorId="0" shapeId="0">
      <text>
        <r>
          <rPr>
            <sz val="9"/>
            <color indexed="81"/>
            <rFont val="Tahoma"/>
            <family val="2"/>
          </rPr>
          <t xml:space="preserve">Este dato se </t>
        </r>
        <r>
          <rPr>
            <b/>
            <sz val="9"/>
            <color indexed="81"/>
            <rFont val="Tahoma"/>
            <family val="2"/>
          </rPr>
          <t>contabilizará</t>
        </r>
        <r>
          <rPr>
            <sz val="9"/>
            <color indexed="81"/>
            <rFont val="Tahoma"/>
            <family val="2"/>
          </rPr>
          <t xml:space="preserve"> luego que en la atención registrada en módulo </t>
        </r>
        <r>
          <rPr>
            <b/>
            <sz val="9"/>
            <color indexed="81"/>
            <rFont val="Tahoma"/>
            <family val="2"/>
          </rPr>
          <t>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t>
        </r>
        <r>
          <rPr>
            <b/>
            <sz val="9"/>
            <color indexed="81"/>
            <rFont val="Tahoma"/>
            <family val="2"/>
          </rPr>
          <t>Registre la actividad realizada</t>
        </r>
        <r>
          <rPr>
            <sz val="9"/>
            <color indexed="81"/>
            <rFont val="Tahoma"/>
            <family val="2"/>
          </rPr>
          <t xml:space="preserve"> y sea realizada por el</t>
        </r>
        <r>
          <rPr>
            <b/>
            <sz val="9"/>
            <color indexed="81"/>
            <rFont val="Tahoma"/>
            <family val="2"/>
          </rPr>
          <t xml:space="preserve"> estamento </t>
        </r>
        <r>
          <rPr>
            <sz val="9"/>
            <color indexed="81"/>
            <rFont val="Tahoma"/>
            <family val="2"/>
          </rPr>
          <t xml:space="preserve">
</t>
        </r>
        <r>
          <rPr>
            <b/>
            <sz val="9"/>
            <color indexed="81"/>
            <rFont val="Tahoma"/>
            <family val="2"/>
          </rPr>
          <t xml:space="preserve">"Psicólogo/a" </t>
        </r>
        <r>
          <rPr>
            <sz val="9"/>
            <color indexed="81"/>
            <rFont val="Tahoma"/>
            <family val="2"/>
          </rPr>
          <t xml:space="preserve">
</t>
        </r>
      </text>
    </comment>
    <comment ref="AR45" authorId="0" shapeId="0">
      <text>
        <r>
          <rPr>
            <sz val="9"/>
            <color indexed="81"/>
            <rFont val="Tahoma"/>
            <family val="2"/>
          </rPr>
          <t xml:space="preserve">Este dato se </t>
        </r>
        <r>
          <rPr>
            <b/>
            <sz val="9"/>
            <color indexed="81"/>
            <rFont val="Tahoma"/>
            <family val="2"/>
          </rPr>
          <t>contabilizará</t>
        </r>
        <r>
          <rPr>
            <sz val="9"/>
            <color indexed="81"/>
            <rFont val="Tahoma"/>
            <family val="2"/>
          </rPr>
          <t xml:space="preserve"> luego que en la atención registrada en módulo </t>
        </r>
        <r>
          <rPr>
            <b/>
            <sz val="9"/>
            <color indexed="81"/>
            <rFont val="Tahoma"/>
            <family val="2"/>
          </rPr>
          <t>Box/Pacientes citados</t>
        </r>
        <r>
          <rPr>
            <sz val="9"/>
            <color indexed="81"/>
            <rFont val="Tahoma"/>
            <family val="2"/>
          </rPr>
          <t xml:space="preserve"> ó Modulo Atención/</t>
        </r>
        <r>
          <rPr>
            <b/>
            <sz val="9"/>
            <color indexed="81"/>
            <rFont val="Tahoma"/>
            <family val="2"/>
          </rPr>
          <t xml:space="preserve">Registro Atención Individual. </t>
        </r>
        <r>
          <rPr>
            <sz val="9"/>
            <color indexed="81"/>
            <rFont val="Tahoma"/>
            <family val="2"/>
          </rPr>
          <t xml:space="preserve">
</t>
        </r>
        <r>
          <rPr>
            <b/>
            <sz val="9"/>
            <color indexed="81"/>
            <rFont val="Tahoma"/>
            <family val="2"/>
          </rPr>
          <t>Registre la actividad realizada</t>
        </r>
        <r>
          <rPr>
            <sz val="9"/>
            <color indexed="81"/>
            <rFont val="Tahoma"/>
            <family val="2"/>
          </rPr>
          <t xml:space="preserve"> y sea realizada por el</t>
        </r>
        <r>
          <rPr>
            <b/>
            <sz val="9"/>
            <color indexed="81"/>
            <rFont val="Tahoma"/>
            <family val="2"/>
          </rPr>
          <t xml:space="preserve"> estamento </t>
        </r>
        <r>
          <rPr>
            <sz val="9"/>
            <color indexed="81"/>
            <rFont val="Tahoma"/>
            <family val="2"/>
          </rPr>
          <t xml:space="preserve">
</t>
        </r>
        <r>
          <rPr>
            <b/>
            <sz val="9"/>
            <color indexed="81"/>
            <rFont val="Tahoma"/>
            <family val="2"/>
          </rPr>
          <t xml:space="preserve">"Quimico Farmacéutico"  </t>
        </r>
        <r>
          <rPr>
            <sz val="9"/>
            <color indexed="81"/>
            <rFont val="Tahoma"/>
            <family val="2"/>
          </rPr>
          <t xml:space="preserve">
</t>
        </r>
      </text>
    </comment>
    <comment ref="AS45" authorId="0" shapeId="0">
      <text>
        <r>
          <rPr>
            <sz val="9"/>
            <color indexed="81"/>
            <rFont val="Tahoma"/>
            <family val="2"/>
          </rPr>
          <t xml:space="preserve">Este dato se </t>
        </r>
        <r>
          <rPr>
            <b/>
            <sz val="9"/>
            <color indexed="81"/>
            <rFont val="Tahoma"/>
            <family val="2"/>
          </rPr>
          <t>contabilizará</t>
        </r>
        <r>
          <rPr>
            <sz val="9"/>
            <color indexed="81"/>
            <rFont val="Tahoma"/>
            <family val="2"/>
          </rPr>
          <t xml:space="preserve"> luego que en la atención registrada en módulo </t>
        </r>
        <r>
          <rPr>
            <b/>
            <sz val="9"/>
            <color indexed="81"/>
            <rFont val="Tahoma"/>
            <family val="2"/>
          </rPr>
          <t>Box/Pacientes citados</t>
        </r>
        <r>
          <rPr>
            <sz val="9"/>
            <color indexed="81"/>
            <rFont val="Tahoma"/>
            <family val="2"/>
          </rPr>
          <t xml:space="preserve"> ó Modulo Atención/</t>
        </r>
        <r>
          <rPr>
            <b/>
            <sz val="9"/>
            <color indexed="81"/>
            <rFont val="Tahoma"/>
            <family val="2"/>
          </rPr>
          <t xml:space="preserve">Registro Atención Individual. 
Registre la actividad realizada </t>
        </r>
        <r>
          <rPr>
            <sz val="9"/>
            <color indexed="81"/>
            <rFont val="Tahoma"/>
            <family val="2"/>
          </rPr>
          <t xml:space="preserve">y sea realizada por el </t>
        </r>
        <r>
          <rPr>
            <b/>
            <sz val="9"/>
            <color indexed="81"/>
            <rFont val="Tahoma"/>
            <family val="2"/>
          </rPr>
          <t>estamento 
"Nutricionista"</t>
        </r>
        <r>
          <rPr>
            <sz val="9"/>
            <color indexed="81"/>
            <rFont val="Tahoma"/>
            <family val="2"/>
          </rPr>
          <t xml:space="preserve">
</t>
        </r>
      </text>
    </comment>
    <comment ref="AT45" authorId="0" shapeId="0">
      <text>
        <r>
          <rPr>
            <sz val="9"/>
            <color indexed="81"/>
            <rFont val="Tahoma"/>
            <family val="2"/>
          </rPr>
          <t xml:space="preserve">Este dato se </t>
        </r>
        <r>
          <rPr>
            <b/>
            <sz val="9"/>
            <color indexed="81"/>
            <rFont val="Tahoma"/>
            <family val="2"/>
          </rPr>
          <t>contabilizará</t>
        </r>
        <r>
          <rPr>
            <sz val="9"/>
            <color indexed="81"/>
            <rFont val="Tahoma"/>
            <family val="2"/>
          </rPr>
          <t xml:space="preserve"> luego que en la atención registrada en módulo</t>
        </r>
        <r>
          <rPr>
            <b/>
            <sz val="9"/>
            <color indexed="81"/>
            <rFont val="Tahoma"/>
            <family val="2"/>
          </rPr>
          <t xml:space="preserve"> Box/Pacientes citados</t>
        </r>
        <r>
          <rPr>
            <sz val="9"/>
            <color indexed="81"/>
            <rFont val="Tahoma"/>
            <family val="2"/>
          </rPr>
          <t xml:space="preserve"> ó Modulo Atención/</t>
        </r>
        <r>
          <rPr>
            <b/>
            <sz val="9"/>
            <color indexed="81"/>
            <rFont val="Tahoma"/>
            <family val="2"/>
          </rPr>
          <t xml:space="preserve">Registro Atención Individual. </t>
        </r>
        <r>
          <rPr>
            <sz val="9"/>
            <color indexed="81"/>
            <rFont val="Tahoma"/>
            <family val="2"/>
          </rPr>
          <t xml:space="preserve">
</t>
        </r>
        <r>
          <rPr>
            <b/>
            <sz val="9"/>
            <color indexed="81"/>
            <rFont val="Tahoma"/>
            <family val="2"/>
          </rPr>
          <t xml:space="preserve">Registre la actividad realizada </t>
        </r>
        <r>
          <rPr>
            <sz val="9"/>
            <color indexed="81"/>
            <rFont val="Tahoma"/>
            <family val="2"/>
          </rPr>
          <t xml:space="preserve">y sea realizada por el </t>
        </r>
        <r>
          <rPr>
            <b/>
            <sz val="9"/>
            <color indexed="81"/>
            <rFont val="Tahoma"/>
            <family val="2"/>
          </rPr>
          <t xml:space="preserve">estamento </t>
        </r>
        <r>
          <rPr>
            <sz val="9"/>
            <color indexed="81"/>
            <rFont val="Tahoma"/>
            <family val="2"/>
          </rPr>
          <t xml:space="preserve">
</t>
        </r>
        <r>
          <rPr>
            <b/>
            <sz val="9"/>
            <color indexed="81"/>
            <rFont val="Tahoma"/>
            <family val="2"/>
          </rPr>
          <t xml:space="preserve">"Fonoaudiólogo/a"  </t>
        </r>
        <r>
          <rPr>
            <sz val="9"/>
            <color indexed="81"/>
            <rFont val="Tahoma"/>
            <family val="2"/>
          </rPr>
          <t xml:space="preserve">
</t>
        </r>
      </text>
    </comment>
    <comment ref="AU45" authorId="0" shapeId="0">
      <text>
        <r>
          <rPr>
            <sz val="9"/>
            <color indexed="81"/>
            <rFont val="Tahoma"/>
            <family val="2"/>
          </rPr>
          <t xml:space="preserve">Este dato se </t>
        </r>
        <r>
          <rPr>
            <b/>
            <sz val="9"/>
            <color indexed="81"/>
            <rFont val="Tahoma"/>
            <family val="2"/>
          </rPr>
          <t>contabilizará</t>
        </r>
        <r>
          <rPr>
            <sz val="9"/>
            <color indexed="81"/>
            <rFont val="Tahoma"/>
            <family val="2"/>
          </rPr>
          <t xml:space="preserve"> luego que en la atención registrada en módulo</t>
        </r>
        <r>
          <rPr>
            <b/>
            <sz val="9"/>
            <color indexed="81"/>
            <rFont val="Tahoma"/>
            <family val="2"/>
          </rPr>
          <t xml:space="preserve"> Box/Pacientes citados</t>
        </r>
        <r>
          <rPr>
            <sz val="9"/>
            <color indexed="81"/>
            <rFont val="Tahoma"/>
            <family val="2"/>
          </rPr>
          <t xml:space="preserve"> ó Modulo Atención/</t>
        </r>
        <r>
          <rPr>
            <b/>
            <sz val="9"/>
            <color indexed="81"/>
            <rFont val="Tahoma"/>
            <family val="2"/>
          </rPr>
          <t xml:space="preserve">Registro Atención Individual. </t>
        </r>
        <r>
          <rPr>
            <sz val="9"/>
            <color indexed="81"/>
            <rFont val="Tahoma"/>
            <family val="2"/>
          </rPr>
          <t xml:space="preserve">
</t>
        </r>
        <r>
          <rPr>
            <b/>
            <sz val="9"/>
            <color indexed="81"/>
            <rFont val="Tahoma"/>
            <family val="2"/>
          </rPr>
          <t>Registre la actividad realizada</t>
        </r>
        <r>
          <rPr>
            <sz val="9"/>
            <color indexed="81"/>
            <rFont val="Tahoma"/>
            <family val="2"/>
          </rPr>
          <t xml:space="preserve"> y sea realizada por el </t>
        </r>
        <r>
          <rPr>
            <b/>
            <sz val="9"/>
            <color indexed="81"/>
            <rFont val="Tahoma"/>
            <family val="2"/>
          </rPr>
          <t xml:space="preserve">estamento 
"Terapeúta Ocupacional"   </t>
        </r>
        <r>
          <rPr>
            <sz val="9"/>
            <color indexed="81"/>
            <rFont val="Tahoma"/>
            <family val="2"/>
          </rPr>
          <t xml:space="preserve">
</t>
        </r>
      </text>
    </comment>
    <comment ref="AV45" authorId="0" shapeId="0">
      <text>
        <r>
          <rPr>
            <sz val="9"/>
            <color indexed="81"/>
            <rFont val="Tahoma"/>
            <family val="2"/>
          </rPr>
          <t xml:space="preserve">Este dato se </t>
        </r>
        <r>
          <rPr>
            <b/>
            <sz val="9"/>
            <color indexed="81"/>
            <rFont val="Tahoma"/>
            <family val="2"/>
          </rPr>
          <t>contabilizará</t>
        </r>
        <r>
          <rPr>
            <sz val="9"/>
            <color indexed="81"/>
            <rFont val="Tahoma"/>
            <family val="2"/>
          </rPr>
          <t xml:space="preserve"> luego que en la atención registrada en módulo </t>
        </r>
        <r>
          <rPr>
            <b/>
            <sz val="9"/>
            <color indexed="81"/>
            <rFont val="Tahoma"/>
            <family val="2"/>
          </rPr>
          <t>Box/Pacientes citados</t>
        </r>
        <r>
          <rPr>
            <sz val="9"/>
            <color indexed="81"/>
            <rFont val="Tahoma"/>
            <family val="2"/>
          </rPr>
          <t xml:space="preserve"> ó Modulo Atención/</t>
        </r>
        <r>
          <rPr>
            <b/>
            <sz val="9"/>
            <color indexed="81"/>
            <rFont val="Tahoma"/>
            <family val="2"/>
          </rPr>
          <t xml:space="preserve">Registro Atención Individual. </t>
        </r>
        <r>
          <rPr>
            <sz val="9"/>
            <color indexed="81"/>
            <rFont val="Tahoma"/>
            <family val="2"/>
          </rPr>
          <t xml:space="preserve">
</t>
        </r>
        <r>
          <rPr>
            <b/>
            <sz val="9"/>
            <color indexed="81"/>
            <rFont val="Tahoma"/>
            <family val="2"/>
          </rPr>
          <t>Registre la actividad realizada</t>
        </r>
        <r>
          <rPr>
            <sz val="9"/>
            <color indexed="81"/>
            <rFont val="Tahoma"/>
            <family val="2"/>
          </rPr>
          <t xml:space="preserve"> y sea realizada por el </t>
        </r>
        <r>
          <rPr>
            <b/>
            <sz val="9"/>
            <color indexed="81"/>
            <rFont val="Tahoma"/>
            <family val="2"/>
          </rPr>
          <t xml:space="preserve">estamento </t>
        </r>
        <r>
          <rPr>
            <sz val="9"/>
            <color indexed="81"/>
            <rFont val="Tahoma"/>
            <family val="2"/>
          </rPr>
          <t xml:space="preserve">
</t>
        </r>
        <r>
          <rPr>
            <b/>
            <sz val="9"/>
            <color indexed="81"/>
            <rFont val="Tahoma"/>
            <family val="2"/>
          </rPr>
          <t xml:space="preserve">"Trabajador Social" </t>
        </r>
        <r>
          <rPr>
            <sz val="9"/>
            <color indexed="81"/>
            <rFont val="Tahoma"/>
            <family val="2"/>
          </rPr>
          <t xml:space="preserve">
</t>
        </r>
      </text>
    </comment>
    <comment ref="AW45" authorId="0" shapeId="0">
      <text>
        <r>
          <rPr>
            <sz val="9"/>
            <color indexed="81"/>
            <rFont val="Tahoma"/>
            <family val="2"/>
          </rPr>
          <t xml:space="preserve">Este dato se </t>
        </r>
        <r>
          <rPr>
            <b/>
            <sz val="9"/>
            <color indexed="81"/>
            <rFont val="Tahoma"/>
            <family val="2"/>
          </rPr>
          <t>contabilizará</t>
        </r>
        <r>
          <rPr>
            <sz val="9"/>
            <color indexed="81"/>
            <rFont val="Tahoma"/>
            <family val="2"/>
          </rPr>
          <t xml:space="preserve"> luego que en la atención registrada en módulo</t>
        </r>
        <r>
          <rPr>
            <b/>
            <sz val="9"/>
            <color indexed="81"/>
            <rFont val="Tahoma"/>
            <family val="2"/>
          </rPr>
          <t xml:space="preserve"> Box/Pacientes citados</t>
        </r>
        <r>
          <rPr>
            <sz val="9"/>
            <color indexed="81"/>
            <rFont val="Tahoma"/>
            <family val="2"/>
          </rPr>
          <t xml:space="preserve"> ó Modulo Atención/</t>
        </r>
        <r>
          <rPr>
            <b/>
            <sz val="9"/>
            <color indexed="81"/>
            <rFont val="Tahoma"/>
            <family val="2"/>
          </rPr>
          <t xml:space="preserve">Registro Atención Individual. </t>
        </r>
        <r>
          <rPr>
            <sz val="9"/>
            <color indexed="81"/>
            <rFont val="Tahoma"/>
            <family val="2"/>
          </rPr>
          <t xml:space="preserve">
</t>
        </r>
        <r>
          <rPr>
            <b/>
            <sz val="9"/>
            <color indexed="81"/>
            <rFont val="Tahoma"/>
            <family val="2"/>
          </rPr>
          <t>Registre la actividad realizada</t>
        </r>
        <r>
          <rPr>
            <sz val="9"/>
            <color indexed="81"/>
            <rFont val="Tahoma"/>
            <family val="2"/>
          </rPr>
          <t xml:space="preserve"> y sea realizada por el </t>
        </r>
        <r>
          <rPr>
            <b/>
            <sz val="9"/>
            <color indexed="81"/>
            <rFont val="Tahoma"/>
            <family val="2"/>
          </rPr>
          <t xml:space="preserve">estamento </t>
        </r>
        <r>
          <rPr>
            <sz val="9"/>
            <color indexed="81"/>
            <rFont val="Tahoma"/>
            <family val="2"/>
          </rPr>
          <t xml:space="preserve">
- </t>
        </r>
        <r>
          <rPr>
            <b/>
            <sz val="9"/>
            <color indexed="81"/>
            <rFont val="Tahoma"/>
            <family val="2"/>
          </rPr>
          <t>Otros profesionales que no estan en informados.</t>
        </r>
        <r>
          <rPr>
            <sz val="9"/>
            <color indexed="81"/>
            <rFont val="Tahoma"/>
            <family val="2"/>
          </rPr>
          <t xml:space="preserve">
</t>
        </r>
      </text>
    </comment>
    <comment ref="A46" authorId="0" shapeId="0">
      <text>
        <r>
          <rPr>
            <sz val="9"/>
            <color indexed="81"/>
            <rFont val="Tahoma"/>
            <family val="2"/>
          </rPr>
          <t>Este dato aparecerá luego que en la atención registrada en</t>
        </r>
        <r>
          <rPr>
            <b/>
            <sz val="9"/>
            <color indexed="81"/>
            <rFont val="Tahoma"/>
            <family val="2"/>
          </rPr>
          <t xml:space="preserve"> módulo 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y se registre la actividad. 
</t>
        </r>
        <r>
          <rPr>
            <b/>
            <sz val="9"/>
            <color indexed="81"/>
            <rFont val="Tahoma"/>
            <family val="2"/>
          </rPr>
          <t xml:space="preserve">
- Visita Domiciliaria Integral (Elaboración o Evaluación Plan - Cuidados paliativos" - CPU</t>
        </r>
        <r>
          <rPr>
            <sz val="9"/>
            <color indexed="81"/>
            <rFont val="Tahoma"/>
            <family val="2"/>
          </rPr>
          <t xml:space="preserve">
Tipo de Establecimiento
Cesfam,Cgu,Cgr,Crs,Cdt,Psr,Cosam, Cecosf y Hospitales comunitarios.
</t>
        </r>
      </text>
    </comment>
    <comment ref="A47" authorId="0" shapeId="0">
      <text>
        <r>
          <rPr>
            <sz val="9"/>
            <color indexed="81"/>
            <rFont val="Tahoma"/>
            <family val="2"/>
          </rPr>
          <t xml:space="preserve">Este dato aparecerá luego que en la atención registrada en </t>
        </r>
        <r>
          <rPr>
            <b/>
            <sz val="9"/>
            <color indexed="81"/>
            <rFont val="Tahoma"/>
            <family val="2"/>
          </rPr>
          <t>módulo Box</t>
        </r>
        <r>
          <rPr>
            <sz val="9"/>
            <color indexed="81"/>
            <rFont val="Tahoma"/>
            <family val="2"/>
          </rPr>
          <t>/</t>
        </r>
        <r>
          <rPr>
            <b/>
            <sz val="9"/>
            <color indexed="81"/>
            <rFont val="Tahoma"/>
            <family val="2"/>
          </rPr>
          <t>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y se registre la actividad. </t>
        </r>
        <r>
          <rPr>
            <b/>
            <sz val="9"/>
            <color indexed="81"/>
            <rFont val="Tahoma"/>
            <family val="2"/>
          </rPr>
          <t xml:space="preserve">
- Visita Domiciliaria Tratamiento/Rehabilitación/Seguimiento - CPU
Tipo de Establecimiento
Cesfam,Cgu,Cgr,Crs,Cdt,Psr,Cosam, Cecosf y Hospitales comunitarios.</t>
        </r>
      </text>
    </comment>
    <comment ref="A48" authorId="0" shapeId="0">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y se registre la actividad. 
- </t>
        </r>
        <r>
          <rPr>
            <b/>
            <sz val="9"/>
            <color indexed="81"/>
            <rFont val="Tahoma"/>
            <family val="2"/>
          </rPr>
          <t>Procedimientos de Enfermería - CPU</t>
        </r>
        <r>
          <rPr>
            <sz val="9"/>
            <color indexed="81"/>
            <rFont val="Tahoma"/>
            <family val="2"/>
          </rPr>
          <t xml:space="preserve">
</t>
        </r>
      </text>
    </comment>
    <comment ref="A49" authorId="0" shapeId="0">
      <text>
        <r>
          <rPr>
            <sz val="9"/>
            <color indexed="81"/>
            <rFont val="Tahoma"/>
            <family val="2"/>
          </rPr>
          <t xml:space="preserve">Este dato aparecerá luego que en la atención registrada en módulo </t>
        </r>
        <r>
          <rPr>
            <b/>
            <sz val="9"/>
            <color indexed="81"/>
            <rFont val="Tahoma"/>
            <family val="2"/>
          </rPr>
          <t xml:space="preserve">Box/Pacientes citados </t>
        </r>
        <r>
          <rPr>
            <sz val="9"/>
            <color indexed="81"/>
            <rFont val="Tahoma"/>
            <family val="2"/>
          </rPr>
          <t>ó Modulo Atención/</t>
        </r>
        <r>
          <rPr>
            <b/>
            <sz val="9"/>
            <color indexed="81"/>
            <rFont val="Tahoma"/>
            <family val="2"/>
          </rPr>
          <t>Registro Atención Individual</t>
        </r>
        <r>
          <rPr>
            <sz val="9"/>
            <color indexed="81"/>
            <rFont val="Tahoma"/>
            <family val="2"/>
          </rPr>
          <t xml:space="preserve"> y se registre la actividad. 
</t>
        </r>
        <r>
          <rPr>
            <b/>
            <sz val="9"/>
            <color indexed="81"/>
            <rFont val="Tahoma"/>
            <family val="2"/>
          </rPr>
          <t xml:space="preserve">
- Control Ambulatorio - CPU
Tipo de Establecimiento
Cesfam,Cgu,Cgr,Crs,Cdt,Psr,Cosam, Cecosf y Hospitales comunitarios.</t>
        </r>
        <r>
          <rPr>
            <sz val="9"/>
            <color indexed="81"/>
            <rFont val="Tahoma"/>
            <family val="2"/>
          </rPr>
          <t xml:space="preserve">
</t>
        </r>
      </text>
    </comment>
    <comment ref="A50" authorId="0" shapeId="0">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Modulo Atención/</t>
        </r>
        <r>
          <rPr>
            <b/>
            <sz val="9"/>
            <color indexed="81"/>
            <rFont val="Tahoma"/>
            <family val="2"/>
          </rPr>
          <t xml:space="preserve">Registro Atención Individual </t>
        </r>
        <r>
          <rPr>
            <sz val="9"/>
            <color indexed="81"/>
            <rFont val="Tahoma"/>
            <family val="2"/>
          </rPr>
          <t xml:space="preserve">y se registre la actividad. 
- </t>
        </r>
        <r>
          <rPr>
            <b/>
            <sz val="9"/>
            <color indexed="81"/>
            <rFont val="Tahoma"/>
            <family val="2"/>
          </rPr>
          <t>Consulta Telefónica - CPU
Tipo de Establecimiento
Cesfam,Cgu,Cgr,Crs,Cdt,Psr,Cosam, Cecosf y Hospitales comunitarios.</t>
        </r>
        <r>
          <rPr>
            <sz val="9"/>
            <color indexed="81"/>
            <rFont val="Tahoma"/>
            <family val="2"/>
          </rPr>
          <t xml:space="preserve">
</t>
        </r>
      </text>
    </comment>
    <comment ref="A51" authorId="0" shapeId="0">
      <text>
        <r>
          <rPr>
            <sz val="9"/>
            <color indexed="81"/>
            <rFont val="Tahoma"/>
            <family val="2"/>
          </rPr>
          <t xml:space="preserve">Este dato aparecerá luego que en la atención registrada en módulo </t>
        </r>
        <r>
          <rPr>
            <b/>
            <sz val="9"/>
            <color indexed="81"/>
            <rFont val="Tahoma"/>
            <family val="2"/>
          </rPr>
          <t>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y se registre la actividad. </t>
        </r>
        <r>
          <rPr>
            <b/>
            <sz val="9"/>
            <color indexed="81"/>
            <rFont val="Tahoma"/>
            <family val="2"/>
          </rPr>
          <t xml:space="preserve">
- Atención Ambulatoria a Familiares - CPU
Tipo de Establecimiento
Cesfam,Cgu,Cgr,Crs,Cdt,Psr,Cosam, Cecosf y Hospitales comunitarios.</t>
        </r>
        <r>
          <rPr>
            <sz val="9"/>
            <color indexed="81"/>
            <rFont val="Tahoma"/>
            <family val="2"/>
          </rPr>
          <t xml:space="preserve">
</t>
        </r>
      </text>
    </comment>
    <comment ref="A52" authorId="0" shapeId="0">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y se registre la actividad. 
- </t>
        </r>
        <r>
          <rPr>
            <b/>
            <sz val="9"/>
            <color indexed="81"/>
            <rFont val="Tahoma"/>
            <family val="2"/>
          </rPr>
          <t xml:space="preserve">Servicios Farmacéuticos -  CPU
</t>
        </r>
        <r>
          <rPr>
            <sz val="9"/>
            <color indexed="81"/>
            <rFont val="Tahoma"/>
            <family val="2"/>
          </rPr>
          <t xml:space="preserve">
Tipo de Establecimiento
Cesfam,Cgu,Cgr,Crs,Cdt,Psr,Cosam, Cecosf y Hospitales comunitarios.</t>
        </r>
      </text>
    </comment>
    <comment ref="A53" authorId="0" shapeId="0">
      <text>
        <r>
          <rPr>
            <sz val="9"/>
            <color indexed="81"/>
            <rFont val="Tahoma"/>
            <family val="2"/>
          </rPr>
          <t>Este dato aparecerá luego que en la atención registrada en módulo</t>
        </r>
        <r>
          <rPr>
            <b/>
            <sz val="9"/>
            <color indexed="81"/>
            <rFont val="Tahoma"/>
            <family val="2"/>
          </rPr>
          <t xml:space="preserve"> Box/Pacientes citados</t>
        </r>
        <r>
          <rPr>
            <sz val="9"/>
            <color indexed="81"/>
            <rFont val="Tahoma"/>
            <family val="2"/>
          </rPr>
          <t xml:space="preserve"> ó Modulo Atención/</t>
        </r>
        <r>
          <rPr>
            <b/>
            <sz val="9"/>
            <color indexed="81"/>
            <rFont val="Tahoma"/>
            <family val="2"/>
          </rPr>
          <t xml:space="preserve">Registro Atención Individual </t>
        </r>
        <r>
          <rPr>
            <sz val="9"/>
            <color indexed="81"/>
            <rFont val="Tahoma"/>
            <family val="2"/>
          </rPr>
          <t xml:space="preserve">y se registre la actividad. 
</t>
        </r>
        <r>
          <rPr>
            <b/>
            <sz val="9"/>
            <color indexed="81"/>
            <rFont val="Tahoma"/>
            <family val="2"/>
          </rPr>
          <t xml:space="preserve">- Apoyo Psicológico al Usuario - CPU
</t>
        </r>
        <r>
          <rPr>
            <sz val="9"/>
            <color indexed="81"/>
            <rFont val="Tahoma"/>
            <family val="2"/>
          </rPr>
          <t xml:space="preserve">
Tipo de Establecimiento
Cesfam,Cgu,Cgr,Crs,Cdt,Psr,Cosam, Cecosf y Hospitales comunitarios.</t>
        </r>
      </text>
    </comment>
    <comment ref="A54" authorId="0" shapeId="0">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y se registre la actividad. 
- </t>
        </r>
        <r>
          <rPr>
            <b/>
            <sz val="9"/>
            <color indexed="81"/>
            <rFont val="Tahoma"/>
            <family val="2"/>
          </rPr>
          <t>Apoyo Social al Usuario - CPU</t>
        </r>
        <r>
          <rPr>
            <sz val="9"/>
            <color indexed="81"/>
            <rFont val="Tahoma"/>
            <family val="2"/>
          </rPr>
          <t xml:space="preserve">
Tipo de Establecimiento
Cesfam,Cgu,Cgr,Crs,Cdt,Psr,Cosam, Cecosf y Hospitales comunitarios.</t>
        </r>
      </text>
    </comment>
    <comment ref="A55" authorId="0" shapeId="0">
      <text>
        <r>
          <rPr>
            <sz val="9"/>
            <color indexed="81"/>
            <rFont val="Tahoma"/>
            <family val="2"/>
          </rPr>
          <t xml:space="preserve">Este dato aparecerá luego que en la atención registrada en módulo </t>
        </r>
        <r>
          <rPr>
            <b/>
            <sz val="9"/>
            <color indexed="81"/>
            <rFont val="Tahoma"/>
            <family val="2"/>
          </rPr>
          <t>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y se registre la actividad. 
- </t>
        </r>
        <r>
          <rPr>
            <b/>
            <sz val="9"/>
            <color indexed="81"/>
            <rFont val="Tahoma"/>
            <family val="2"/>
          </rPr>
          <t>Apoyo Psicológico a Familia o Cuidadores - CPU
Tipo de Establecimiento
Cesfam,Cgu,Cgr,Crs,Cdt,Psr,Cosam, Cecosf y Hospitales comunitarios.</t>
        </r>
      </text>
    </comment>
    <comment ref="A56" authorId="0" shapeId="0">
      <text>
        <r>
          <rPr>
            <sz val="9"/>
            <color indexed="81"/>
            <rFont val="Tahoma"/>
            <family val="2"/>
          </rPr>
          <t xml:space="preserve">Este dato aparecerá luego que en la atención registrada en módulo </t>
        </r>
        <r>
          <rPr>
            <b/>
            <sz val="9"/>
            <color indexed="81"/>
            <rFont val="Tahoma"/>
            <family val="2"/>
          </rPr>
          <t>Box/Pacientes citados</t>
        </r>
        <r>
          <rPr>
            <sz val="9"/>
            <color indexed="81"/>
            <rFont val="Tahoma"/>
            <family val="2"/>
          </rPr>
          <t xml:space="preserve"> ó Modulo Atención/</t>
        </r>
        <r>
          <rPr>
            <b/>
            <sz val="9"/>
            <color indexed="81"/>
            <rFont val="Tahoma"/>
            <family val="2"/>
          </rPr>
          <t xml:space="preserve">Registro Atención Individual </t>
        </r>
        <r>
          <rPr>
            <sz val="9"/>
            <color indexed="81"/>
            <rFont val="Tahoma"/>
            <family val="2"/>
          </rPr>
          <t xml:space="preserve">y se registre la actividad. 
- </t>
        </r>
        <r>
          <rPr>
            <b/>
            <sz val="9"/>
            <color indexed="81"/>
            <rFont val="Tahoma"/>
            <family val="2"/>
          </rPr>
          <t xml:space="preserve">Educación - CPU
</t>
        </r>
        <r>
          <rPr>
            <sz val="9"/>
            <color indexed="81"/>
            <rFont val="Tahoma"/>
            <family val="2"/>
          </rPr>
          <t xml:space="preserve">
Tipo de Establecimiento
Cesfam,Cgu,Cgr,Crs,Cdt,Psr,Cosam, Cecosf y Hospitales comunitarios.</t>
        </r>
      </text>
    </comment>
    <comment ref="A57" authorId="0" shapeId="0">
      <text>
        <r>
          <rPr>
            <sz val="9"/>
            <color indexed="81"/>
            <rFont val="Tahoma"/>
            <family val="2"/>
          </rPr>
          <t>Este dato aparecerá luego que en la atención registrada en módulo</t>
        </r>
        <r>
          <rPr>
            <b/>
            <sz val="9"/>
            <color indexed="81"/>
            <rFont val="Tahoma"/>
            <family val="2"/>
          </rPr>
          <t xml:space="preserve"> 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y se registre la actividad. 
</t>
        </r>
        <r>
          <rPr>
            <b/>
            <sz val="9"/>
            <color indexed="81"/>
            <rFont val="Tahoma"/>
            <family val="2"/>
          </rPr>
          <t xml:space="preserve">
- Apoyo en la Gestión de Manifestación de Voluntades Anticipadas - CPU</t>
        </r>
        <r>
          <rPr>
            <sz val="9"/>
            <color indexed="81"/>
            <rFont val="Tahoma"/>
            <family val="2"/>
          </rPr>
          <t xml:space="preserve">
Tipo de Establecimiento
Cesfam,Cgu,Cgr,Crs,Cdt,Psr,Cosam, Cecosf y Hospitales comunitarios.</t>
        </r>
      </text>
    </comment>
    <comment ref="AN60" authorId="0" shapeId="0">
      <text>
        <r>
          <rPr>
            <sz val="9"/>
            <color indexed="81"/>
            <rFont val="Tahoma"/>
            <family val="2"/>
          </rPr>
          <t xml:space="preserve">Este dato </t>
        </r>
        <r>
          <rPr>
            <b/>
            <sz val="9"/>
            <color indexed="81"/>
            <rFont val="Tahoma"/>
            <family val="2"/>
          </rPr>
          <t>aparecerá</t>
        </r>
        <r>
          <rPr>
            <sz val="9"/>
            <color indexed="81"/>
            <rFont val="Tahoma"/>
            <family val="2"/>
          </rPr>
          <t xml:space="preserve">  luego de que en el </t>
        </r>
        <r>
          <rPr>
            <b/>
            <sz val="9"/>
            <color indexed="81"/>
            <rFont val="Tahoma"/>
            <family val="2"/>
          </rPr>
          <t>Módulo Admisión</t>
        </r>
        <r>
          <rPr>
            <sz val="9"/>
            <color indexed="81"/>
            <rFont val="Tahoma"/>
            <family val="2"/>
          </rPr>
          <t xml:space="preserve"> el Paciente indique en   </t>
        </r>
        <r>
          <rPr>
            <b/>
            <sz val="9"/>
            <color indexed="81"/>
            <rFont val="Tahoma"/>
            <family val="2"/>
          </rPr>
          <t>"Identificacion"</t>
        </r>
        <r>
          <rPr>
            <sz val="9"/>
            <color indexed="81"/>
            <rFont val="Tahoma"/>
            <family val="2"/>
          </rPr>
          <t xml:space="preserve"> Pertenece </t>
        </r>
        <r>
          <rPr>
            <b/>
            <sz val="9"/>
            <color indexed="81"/>
            <rFont val="Tahoma"/>
            <family val="2"/>
          </rPr>
          <t xml:space="preserve">a pueblo indigenas </t>
        </r>
        <r>
          <rPr>
            <sz val="9"/>
            <color indexed="81"/>
            <rFont val="Tahoma"/>
            <family val="2"/>
          </rPr>
          <t xml:space="preserve">"si"
</t>
        </r>
      </text>
    </comment>
    <comment ref="AO60" authorId="0" shapeId="0">
      <text>
        <r>
          <rPr>
            <sz val="9"/>
            <color indexed="81"/>
            <rFont val="Tahoma"/>
            <family val="2"/>
          </rPr>
          <t xml:space="preserve">Se </t>
        </r>
        <r>
          <rPr>
            <b/>
            <sz val="9"/>
            <color indexed="81"/>
            <rFont val="Tahoma"/>
            <family val="2"/>
          </rPr>
          <t xml:space="preserve">contabilizara </t>
        </r>
        <r>
          <rPr>
            <sz val="9"/>
            <color indexed="81"/>
            <rFont val="Tahoma"/>
            <family val="2"/>
          </rPr>
          <t xml:space="preserve">a los pacientes que tengan en  Antecedentes del usuario APS / </t>
        </r>
        <r>
          <rPr>
            <b/>
            <sz val="9"/>
            <color indexed="81"/>
            <rFont val="Tahoma"/>
            <family val="2"/>
          </rPr>
          <t>Pestaña "Identificacion"</t>
        </r>
        <r>
          <rPr>
            <sz val="9"/>
            <color indexed="81"/>
            <rFont val="Tahoma"/>
            <family val="2"/>
          </rPr>
          <t xml:space="preserve">  Item  </t>
        </r>
        <r>
          <rPr>
            <b/>
            <sz val="9"/>
            <color indexed="81"/>
            <rFont val="Tahoma"/>
            <family val="2"/>
          </rPr>
          <t>Alertas Adm.  "MIGRANTE":</t>
        </r>
        <r>
          <rPr>
            <sz val="9"/>
            <color indexed="81"/>
            <rFont val="Tahoma"/>
            <family val="2"/>
          </rPr>
          <t xml:space="preserve">
</t>
        </r>
      </text>
    </comment>
    <comment ref="C63"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Tumores Malignos
Tipo de Establecimiento
Hospitales Tipo 3 y 4.</t>
        </r>
        <r>
          <rPr>
            <sz val="9"/>
            <color indexed="81"/>
            <rFont val="Tahoma"/>
            <family val="2"/>
          </rPr>
          <t xml:space="preserve">
</t>
        </r>
      </text>
    </comment>
    <comment ref="C64"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Otros Cáncer</t>
        </r>
        <r>
          <rPr>
            <sz val="9"/>
            <color indexed="81"/>
            <rFont val="Tahoma"/>
            <family val="2"/>
          </rPr>
          <t xml:space="preserve">
Tipo de Establecimiento
Hospitales Tipo 3 y 4.</t>
        </r>
      </text>
    </comment>
    <comment ref="C65"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Infección Causada por VIH</t>
        </r>
        <r>
          <rPr>
            <sz val="9"/>
            <color indexed="81"/>
            <rFont val="Tahoma"/>
            <family val="2"/>
          </rPr>
          <t xml:space="preserve">
Tipo de Establecimiento
Hospitales Tipo 3 y 4.</t>
        </r>
      </text>
    </comment>
    <comment ref="C66"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Otras Enfermedades Infecciosas</t>
        </r>
        <r>
          <rPr>
            <sz val="9"/>
            <color indexed="81"/>
            <rFont val="Tahoma"/>
            <family val="2"/>
          </rPr>
          <t xml:space="preserve">
Tipo de Establecimiento
Hospitales Tipo 3 y 4.</t>
        </r>
      </text>
    </comment>
    <comment ref="C67"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Trastornos Mentales Orgánicos</t>
        </r>
        <r>
          <rPr>
            <sz val="9"/>
            <color indexed="81"/>
            <rFont val="Tahoma"/>
            <family val="2"/>
          </rPr>
          <t xml:space="preserve">
Tipo de Establecimiento
Hospitales Tipo 3 y 4.</t>
        </r>
      </text>
    </comment>
    <comment ref="C68"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Enfermedades Extrapiramidales y/o del Movimiento</t>
        </r>
        <r>
          <rPr>
            <sz val="9"/>
            <color indexed="81"/>
            <rFont val="Tahoma"/>
            <family val="2"/>
          </rPr>
          <t xml:space="preserve">
Tipo de Establecimiento
Hospitales Tipo 3 y 4.</t>
        </r>
      </text>
    </comment>
    <comment ref="C69"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Dismielinizantes del SNC.</t>
        </r>
        <r>
          <rPr>
            <sz val="9"/>
            <color indexed="81"/>
            <rFont val="Tahoma"/>
            <family val="2"/>
          </rPr>
          <t xml:space="preserve">
Tipo de Establecimiento
Hospitales Tipo 3 y 4.</t>
        </r>
      </text>
    </comment>
    <comment ref="C70"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Neurodenerativas</t>
        </r>
        <r>
          <rPr>
            <sz val="9"/>
            <color indexed="81"/>
            <rFont val="Tahoma"/>
            <family val="2"/>
          </rPr>
          <t xml:space="preserve">
Tipo de Establecimiento
Hospitales Tipo 3 y 4.</t>
        </r>
      </text>
    </comment>
    <comment ref="C71"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Parálisis Cerebral Severa</t>
        </r>
        <r>
          <rPr>
            <sz val="9"/>
            <color indexed="81"/>
            <rFont val="Tahoma"/>
            <family val="2"/>
          </rPr>
          <t xml:space="preserve">
Tipo de Establecimiento
Hospitales Tipo 3 y 4.</t>
        </r>
      </text>
    </comment>
    <comment ref="C72"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Cardiopatías Congénitas o Adquiridas</t>
        </r>
        <r>
          <rPr>
            <sz val="9"/>
            <color indexed="81"/>
            <rFont val="Tahoma"/>
            <family val="2"/>
          </rPr>
          <t xml:space="preserve">
Tipo de Establecimiento
Hospitales Tipo 3 y 4.</t>
        </r>
      </text>
    </comment>
    <comment ref="C73"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Insuficiencia Cardíaca</t>
        </r>
        <r>
          <rPr>
            <sz val="9"/>
            <color indexed="81"/>
            <rFont val="Tahoma"/>
            <family val="2"/>
          </rPr>
          <t xml:space="preserve">
Tipo de Establecimiento
Hospitales Tipo 3 y 4.</t>
        </r>
      </text>
    </comment>
    <comment ref="C74"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Enfermedades Sistema Nervioso Vascular o Traumático (ACV-TEC)</t>
        </r>
        <r>
          <rPr>
            <sz val="9"/>
            <color indexed="81"/>
            <rFont val="Tahoma"/>
            <family val="2"/>
          </rPr>
          <t xml:space="preserve">
Tipo de Establecimiento
Hospitales Tipo 3 y 4.</t>
        </r>
      </text>
    </comment>
    <comment ref="C75"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EPOC</t>
        </r>
        <r>
          <rPr>
            <sz val="9"/>
            <color indexed="81"/>
            <rFont val="Tahoma"/>
            <family val="2"/>
          </rPr>
          <t xml:space="preserve">
Tipo de Establecimiento
Hospitales Tipo 3 y 4.</t>
        </r>
      </text>
    </comment>
    <comment ref="C76"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Otras Pulmonares (Restrictivas, Vascular)</t>
        </r>
        <r>
          <rPr>
            <sz val="9"/>
            <color indexed="81"/>
            <rFont val="Tahoma"/>
            <family val="2"/>
          </rPr>
          <t xml:space="preserve">
Tipo de Establecimiento
Hospitales Tipo 3 y 4.</t>
        </r>
      </text>
    </comment>
    <comment ref="C77"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Insuficiencia Hepática</t>
        </r>
        <r>
          <rPr>
            <sz val="9"/>
            <color indexed="81"/>
            <rFont val="Tahoma"/>
            <family val="2"/>
          </rPr>
          <t xml:space="preserve">
Tipo de Establecimiento
Hospitales Tipo 3 y 4.</t>
        </r>
      </text>
    </comment>
    <comment ref="C78"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Enfermedad RenalCrónica</t>
        </r>
        <r>
          <rPr>
            <sz val="9"/>
            <color indexed="81"/>
            <rFont val="Tahoma"/>
            <family val="2"/>
          </rPr>
          <t xml:space="preserve">
Tipo de Establecimiento
Hospitales Tipo 3 y 4.</t>
        </r>
      </text>
    </comment>
    <comment ref="C79"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Malformaciones congénitas, deformidades y anomalías cromosómicas</t>
        </r>
        <r>
          <rPr>
            <sz val="9"/>
            <color indexed="81"/>
            <rFont val="Tahoma"/>
            <family val="2"/>
          </rPr>
          <t xml:space="preserve">
Tipo de Establecimiento
Hospitales Tipo 3 y 4.</t>
        </r>
      </text>
    </comment>
    <comment ref="C80"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Enfermedades autoinmunes e inmunodeficiencias severas</t>
        </r>
        <r>
          <rPr>
            <sz val="9"/>
            <color indexed="81"/>
            <rFont val="Tahoma"/>
            <family val="2"/>
          </rPr>
          <t xml:space="preserve">
Tipo de Establecimiento
Hospitales Tipo 3 y 4.</t>
        </r>
      </text>
    </comment>
    <comment ref="C81"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Enfermedades gastrointestinales</t>
        </r>
        <r>
          <rPr>
            <sz val="9"/>
            <color indexed="81"/>
            <rFont val="Tahoma"/>
            <family val="2"/>
          </rPr>
          <t xml:space="preserve">
Tipo de Establecimiento
Hospitales Tipo 3 y 4.</t>
        </r>
      </text>
    </comment>
    <comment ref="C82"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Prematurez</t>
        </r>
        <r>
          <rPr>
            <sz val="9"/>
            <color indexed="81"/>
            <rFont val="Tahoma"/>
            <family val="2"/>
          </rPr>
          <t xml:space="preserve">
Tipo de Establecimiento
Hospitales Tipo 3 y 4.</t>
        </r>
      </text>
    </comment>
    <comment ref="C83"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Enfermedades endocrinas, nutricionales y metabólicas</t>
        </r>
        <r>
          <rPr>
            <sz val="9"/>
            <color indexed="81"/>
            <rFont val="Tahoma"/>
            <family val="2"/>
          </rPr>
          <t xml:space="preserve">
Tipo de Establecimiento
Hospitales Tipo 3 y 4.</t>
        </r>
      </text>
    </comment>
    <comment ref="C84"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Alteraciones del tejido conjuntivo o musculoesquelético severos</t>
        </r>
        <r>
          <rPr>
            <sz val="9"/>
            <color indexed="81"/>
            <rFont val="Tahoma"/>
            <family val="2"/>
          </rPr>
          <t xml:space="preserve">
Tipo de Establecimiento
Hospitales Tipo 3 y 4.</t>
        </r>
      </text>
    </comment>
    <comment ref="C85"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Otras</t>
        </r>
        <r>
          <rPr>
            <sz val="9"/>
            <color indexed="81"/>
            <rFont val="Tahoma"/>
            <family val="2"/>
          </rPr>
          <t xml:space="preserve">
Tipo de Establecimiento
Hospitales Tipo 3 y 4.</t>
        </r>
      </text>
    </comment>
    <comment ref="C86"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Fallecimiento menor a 6 meses desde ingreso
Tipo de Establecimiento
Hospitales Tipo 3 y 4.</t>
        </r>
      </text>
    </comment>
    <comment ref="C87"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Fallecimiento más de 6 meses y menos de un año del ingreso
Tipo de Establecimiento
Hospitales Tipo 3 y 4.</t>
        </r>
      </text>
    </comment>
    <comment ref="C88"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Fallecimiento posterior a 12 meses del ingreso
Tipo de Establecimiento
Hospitales Tipo 3 y 4.</t>
        </r>
      </text>
    </comment>
    <comment ref="C89" authorId="1" shapeId="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algun de estos estados;
- Egreso Otras Causas
- Egreso Por Traslado
- Egreso No Cumple con los Criterio para mantenerse en seguimiento el programa
Tipo de Establecimiento
Hospitales Tipo 3 y 4.</t>
        </r>
      </text>
    </comment>
    <comment ref="AM94" authorId="0" shapeId="0">
      <text>
        <r>
          <rPr>
            <sz val="9"/>
            <color indexed="81"/>
            <rFont val="Tahoma"/>
            <family val="2"/>
          </rPr>
          <t xml:space="preserve">Este dato se </t>
        </r>
        <r>
          <rPr>
            <b/>
            <sz val="9"/>
            <color indexed="81"/>
            <rFont val="Tahoma"/>
            <family val="2"/>
          </rPr>
          <t xml:space="preserve">contabilizará </t>
        </r>
        <r>
          <rPr>
            <sz val="9"/>
            <color indexed="81"/>
            <rFont val="Tahoma"/>
            <family val="2"/>
          </rPr>
          <t xml:space="preserve">luego que en la atención registrada en módulo Box/Pacientes citados ó Modulo Atención/Registro Atención Individual. 
</t>
        </r>
        <r>
          <rPr>
            <b/>
            <sz val="9"/>
            <color indexed="81"/>
            <rFont val="Tahoma"/>
            <family val="2"/>
          </rPr>
          <t>Registre la actividad realizada</t>
        </r>
        <r>
          <rPr>
            <sz val="9"/>
            <color indexed="81"/>
            <rFont val="Tahoma"/>
            <family val="2"/>
          </rPr>
          <t xml:space="preserve"> y sea realizada por el </t>
        </r>
        <r>
          <rPr>
            <b/>
            <sz val="9"/>
            <color indexed="81"/>
            <rFont val="Tahoma"/>
            <family val="2"/>
          </rPr>
          <t xml:space="preserve">estamento </t>
        </r>
        <r>
          <rPr>
            <sz val="9"/>
            <color indexed="81"/>
            <rFont val="Tahoma"/>
            <family val="2"/>
          </rPr>
          <t xml:space="preserve">
</t>
        </r>
        <r>
          <rPr>
            <b/>
            <sz val="9"/>
            <color indexed="81"/>
            <rFont val="Tahoma"/>
            <family val="2"/>
          </rPr>
          <t xml:space="preserve">"Médico" 
</t>
        </r>
        <r>
          <rPr>
            <sz val="9"/>
            <color indexed="81"/>
            <rFont val="Tahoma"/>
            <family val="2"/>
          </rPr>
          <t xml:space="preserve">
</t>
        </r>
      </text>
    </comment>
    <comment ref="AN94" authorId="0" shapeId="0">
      <text>
        <r>
          <rPr>
            <sz val="9"/>
            <color indexed="81"/>
            <rFont val="Tahoma"/>
            <family val="2"/>
          </rPr>
          <t xml:space="preserve">Este dato se </t>
        </r>
        <r>
          <rPr>
            <b/>
            <sz val="9"/>
            <color indexed="81"/>
            <rFont val="Tahoma"/>
            <family val="2"/>
          </rPr>
          <t xml:space="preserve">contabilizará </t>
        </r>
        <r>
          <rPr>
            <sz val="9"/>
            <color indexed="81"/>
            <rFont val="Tahoma"/>
            <family val="2"/>
          </rPr>
          <t xml:space="preserve">luego que en la atención registrada en </t>
        </r>
        <r>
          <rPr>
            <b/>
            <sz val="9"/>
            <color indexed="81"/>
            <rFont val="Tahoma"/>
            <family val="2"/>
          </rPr>
          <t>módulo Box/Pacientes citados</t>
        </r>
        <r>
          <rPr>
            <sz val="9"/>
            <color indexed="81"/>
            <rFont val="Tahoma"/>
            <family val="2"/>
          </rPr>
          <t xml:space="preserve"> ó Modulo Atención/Registro Atención Individual. 
</t>
        </r>
        <r>
          <rPr>
            <b/>
            <sz val="9"/>
            <color indexed="81"/>
            <rFont val="Tahoma"/>
            <family val="2"/>
          </rPr>
          <t>Registre la actividad realizada</t>
        </r>
        <r>
          <rPr>
            <sz val="9"/>
            <color indexed="81"/>
            <rFont val="Tahoma"/>
            <family val="2"/>
          </rPr>
          <t xml:space="preserve"> y sea realizada por el </t>
        </r>
        <r>
          <rPr>
            <b/>
            <sz val="9"/>
            <color indexed="81"/>
            <rFont val="Tahoma"/>
            <family val="2"/>
          </rPr>
          <t xml:space="preserve">estamento 
"Enfermera(o)"  </t>
        </r>
        <r>
          <rPr>
            <sz val="9"/>
            <color indexed="81"/>
            <rFont val="Tahoma"/>
            <family val="2"/>
          </rPr>
          <t xml:space="preserve">
</t>
        </r>
      </text>
    </comment>
    <comment ref="AO94" authorId="0" shapeId="0">
      <text>
        <r>
          <rPr>
            <sz val="9"/>
            <color indexed="81"/>
            <rFont val="Tahoma"/>
            <family val="2"/>
          </rPr>
          <t xml:space="preserve">Este dato se </t>
        </r>
        <r>
          <rPr>
            <b/>
            <sz val="9"/>
            <color indexed="81"/>
            <rFont val="Tahoma"/>
            <family val="2"/>
          </rPr>
          <t>contabilizará</t>
        </r>
        <r>
          <rPr>
            <sz val="9"/>
            <color indexed="81"/>
            <rFont val="Tahoma"/>
            <family val="2"/>
          </rPr>
          <t xml:space="preserve"> luego que en la atención registrada en módulo</t>
        </r>
        <r>
          <rPr>
            <b/>
            <sz val="9"/>
            <color indexed="81"/>
            <rFont val="Tahoma"/>
            <family val="2"/>
          </rPr>
          <t xml:space="preserve"> Box/Pacientes citados</t>
        </r>
        <r>
          <rPr>
            <sz val="9"/>
            <color indexed="81"/>
            <rFont val="Tahoma"/>
            <family val="2"/>
          </rPr>
          <t xml:space="preserve"> ó Modulo Atención/</t>
        </r>
        <r>
          <rPr>
            <b/>
            <sz val="9"/>
            <color indexed="81"/>
            <rFont val="Tahoma"/>
            <family val="2"/>
          </rPr>
          <t>Registro Atención Individual. 
Registre la actividad realizada y</t>
        </r>
        <r>
          <rPr>
            <sz val="9"/>
            <color indexed="81"/>
            <rFont val="Tahoma"/>
            <family val="2"/>
          </rPr>
          <t xml:space="preserve"> sea realizada por el </t>
        </r>
        <r>
          <rPr>
            <b/>
            <sz val="9"/>
            <color indexed="81"/>
            <rFont val="Tahoma"/>
            <family val="2"/>
          </rPr>
          <t xml:space="preserve">estamento 
"Tecnico Paramedico" </t>
        </r>
        <r>
          <rPr>
            <sz val="9"/>
            <color indexed="81"/>
            <rFont val="Tahoma"/>
            <family val="2"/>
          </rPr>
          <t xml:space="preserve">
</t>
        </r>
      </text>
    </comment>
    <comment ref="AP94" authorId="0" shapeId="0">
      <text>
        <r>
          <rPr>
            <sz val="9"/>
            <color indexed="81"/>
            <rFont val="Tahoma"/>
            <family val="2"/>
          </rPr>
          <t>Este dato se</t>
        </r>
        <r>
          <rPr>
            <b/>
            <sz val="9"/>
            <color indexed="81"/>
            <rFont val="Tahoma"/>
            <family val="2"/>
          </rPr>
          <t xml:space="preserve"> contabilizará</t>
        </r>
        <r>
          <rPr>
            <sz val="9"/>
            <color indexed="81"/>
            <rFont val="Tahoma"/>
            <family val="2"/>
          </rPr>
          <t xml:space="preserve"> luego que en la atención registrada en</t>
        </r>
        <r>
          <rPr>
            <b/>
            <sz val="9"/>
            <color indexed="81"/>
            <rFont val="Tahoma"/>
            <family val="2"/>
          </rPr>
          <t xml:space="preserve"> módulo 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t>
        </r>
        <r>
          <rPr>
            <b/>
            <sz val="9"/>
            <color indexed="81"/>
            <rFont val="Tahoma"/>
            <family val="2"/>
          </rPr>
          <t>Registre la actividad realizada</t>
        </r>
        <r>
          <rPr>
            <sz val="9"/>
            <color indexed="81"/>
            <rFont val="Tahoma"/>
            <family val="2"/>
          </rPr>
          <t xml:space="preserve"> y sea realizada por el </t>
        </r>
        <r>
          <rPr>
            <b/>
            <sz val="9"/>
            <color indexed="81"/>
            <rFont val="Tahoma"/>
            <family val="2"/>
          </rPr>
          <t>estamento 
"Kinesiologo(a)"</t>
        </r>
        <r>
          <rPr>
            <sz val="9"/>
            <color indexed="81"/>
            <rFont val="Tahoma"/>
            <family val="2"/>
          </rPr>
          <t xml:space="preserve">
</t>
        </r>
      </text>
    </comment>
    <comment ref="AQ94" authorId="0" shapeId="0">
      <text>
        <r>
          <rPr>
            <sz val="9"/>
            <color indexed="81"/>
            <rFont val="Tahoma"/>
            <family val="2"/>
          </rPr>
          <t xml:space="preserve">Este dato se </t>
        </r>
        <r>
          <rPr>
            <b/>
            <sz val="9"/>
            <color indexed="81"/>
            <rFont val="Tahoma"/>
            <family val="2"/>
          </rPr>
          <t>contabilizará</t>
        </r>
        <r>
          <rPr>
            <sz val="9"/>
            <color indexed="81"/>
            <rFont val="Tahoma"/>
            <family val="2"/>
          </rPr>
          <t xml:space="preserve"> luego que en la atención registrada en módulo </t>
        </r>
        <r>
          <rPr>
            <b/>
            <sz val="9"/>
            <color indexed="81"/>
            <rFont val="Tahoma"/>
            <family val="2"/>
          </rPr>
          <t>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t>
        </r>
        <r>
          <rPr>
            <b/>
            <sz val="9"/>
            <color indexed="81"/>
            <rFont val="Tahoma"/>
            <family val="2"/>
          </rPr>
          <t>Registre la actividad realizada</t>
        </r>
        <r>
          <rPr>
            <sz val="9"/>
            <color indexed="81"/>
            <rFont val="Tahoma"/>
            <family val="2"/>
          </rPr>
          <t xml:space="preserve"> y sea realizada por el</t>
        </r>
        <r>
          <rPr>
            <b/>
            <sz val="9"/>
            <color indexed="81"/>
            <rFont val="Tahoma"/>
            <family val="2"/>
          </rPr>
          <t xml:space="preserve"> estamento </t>
        </r>
        <r>
          <rPr>
            <sz val="9"/>
            <color indexed="81"/>
            <rFont val="Tahoma"/>
            <family val="2"/>
          </rPr>
          <t xml:space="preserve">
</t>
        </r>
        <r>
          <rPr>
            <b/>
            <sz val="9"/>
            <color indexed="81"/>
            <rFont val="Tahoma"/>
            <family val="2"/>
          </rPr>
          <t xml:space="preserve">"Psicólogo/a" </t>
        </r>
        <r>
          <rPr>
            <sz val="9"/>
            <color indexed="81"/>
            <rFont val="Tahoma"/>
            <family val="2"/>
          </rPr>
          <t xml:space="preserve">
</t>
        </r>
      </text>
    </comment>
    <comment ref="AR94" authorId="0" shapeId="0">
      <text>
        <r>
          <rPr>
            <sz val="9"/>
            <color indexed="81"/>
            <rFont val="Tahoma"/>
            <family val="2"/>
          </rPr>
          <t xml:space="preserve">Este dato se </t>
        </r>
        <r>
          <rPr>
            <b/>
            <sz val="9"/>
            <color indexed="81"/>
            <rFont val="Tahoma"/>
            <family val="2"/>
          </rPr>
          <t>contabilizará</t>
        </r>
        <r>
          <rPr>
            <sz val="9"/>
            <color indexed="81"/>
            <rFont val="Tahoma"/>
            <family val="2"/>
          </rPr>
          <t xml:space="preserve"> luego que en la atención registrada en módulo </t>
        </r>
        <r>
          <rPr>
            <b/>
            <sz val="9"/>
            <color indexed="81"/>
            <rFont val="Tahoma"/>
            <family val="2"/>
          </rPr>
          <t>Box/Pacientes citados</t>
        </r>
        <r>
          <rPr>
            <sz val="9"/>
            <color indexed="81"/>
            <rFont val="Tahoma"/>
            <family val="2"/>
          </rPr>
          <t xml:space="preserve"> ó Modulo Atención/</t>
        </r>
        <r>
          <rPr>
            <b/>
            <sz val="9"/>
            <color indexed="81"/>
            <rFont val="Tahoma"/>
            <family val="2"/>
          </rPr>
          <t xml:space="preserve">Registro Atención Individual. </t>
        </r>
        <r>
          <rPr>
            <sz val="9"/>
            <color indexed="81"/>
            <rFont val="Tahoma"/>
            <family val="2"/>
          </rPr>
          <t xml:space="preserve">
</t>
        </r>
        <r>
          <rPr>
            <b/>
            <sz val="9"/>
            <color indexed="81"/>
            <rFont val="Tahoma"/>
            <family val="2"/>
          </rPr>
          <t>Registre la actividad realizada</t>
        </r>
        <r>
          <rPr>
            <sz val="9"/>
            <color indexed="81"/>
            <rFont val="Tahoma"/>
            <family val="2"/>
          </rPr>
          <t xml:space="preserve"> y sea realizada por el</t>
        </r>
        <r>
          <rPr>
            <b/>
            <sz val="9"/>
            <color indexed="81"/>
            <rFont val="Tahoma"/>
            <family val="2"/>
          </rPr>
          <t xml:space="preserve"> estamento </t>
        </r>
        <r>
          <rPr>
            <sz val="9"/>
            <color indexed="81"/>
            <rFont val="Tahoma"/>
            <family val="2"/>
          </rPr>
          <t xml:space="preserve">
</t>
        </r>
        <r>
          <rPr>
            <b/>
            <sz val="9"/>
            <color indexed="81"/>
            <rFont val="Tahoma"/>
            <family val="2"/>
          </rPr>
          <t xml:space="preserve">"Quimico Farmacéutico"  </t>
        </r>
        <r>
          <rPr>
            <sz val="9"/>
            <color indexed="81"/>
            <rFont val="Tahoma"/>
            <family val="2"/>
          </rPr>
          <t xml:space="preserve">
</t>
        </r>
      </text>
    </comment>
    <comment ref="AS94" authorId="0" shapeId="0">
      <text>
        <r>
          <rPr>
            <sz val="9"/>
            <color indexed="81"/>
            <rFont val="Tahoma"/>
            <family val="2"/>
          </rPr>
          <t xml:space="preserve">Este dato se </t>
        </r>
        <r>
          <rPr>
            <b/>
            <sz val="9"/>
            <color indexed="81"/>
            <rFont val="Tahoma"/>
            <family val="2"/>
          </rPr>
          <t>contabilizará</t>
        </r>
        <r>
          <rPr>
            <sz val="9"/>
            <color indexed="81"/>
            <rFont val="Tahoma"/>
            <family val="2"/>
          </rPr>
          <t xml:space="preserve"> luego que en la atención registrada en módulo </t>
        </r>
        <r>
          <rPr>
            <b/>
            <sz val="9"/>
            <color indexed="81"/>
            <rFont val="Tahoma"/>
            <family val="2"/>
          </rPr>
          <t>Box/Pacientes citados</t>
        </r>
        <r>
          <rPr>
            <sz val="9"/>
            <color indexed="81"/>
            <rFont val="Tahoma"/>
            <family val="2"/>
          </rPr>
          <t xml:space="preserve"> ó Modulo Atención/</t>
        </r>
        <r>
          <rPr>
            <b/>
            <sz val="9"/>
            <color indexed="81"/>
            <rFont val="Tahoma"/>
            <family val="2"/>
          </rPr>
          <t xml:space="preserve">Registro Atención Individual. 
Registre la actividad realizada </t>
        </r>
        <r>
          <rPr>
            <sz val="9"/>
            <color indexed="81"/>
            <rFont val="Tahoma"/>
            <family val="2"/>
          </rPr>
          <t xml:space="preserve">y sea realizada por el </t>
        </r>
        <r>
          <rPr>
            <b/>
            <sz val="9"/>
            <color indexed="81"/>
            <rFont val="Tahoma"/>
            <family val="2"/>
          </rPr>
          <t>estamento 
"Nutricionista"</t>
        </r>
        <r>
          <rPr>
            <sz val="9"/>
            <color indexed="81"/>
            <rFont val="Tahoma"/>
            <family val="2"/>
          </rPr>
          <t xml:space="preserve">
</t>
        </r>
      </text>
    </comment>
    <comment ref="AT94" authorId="0" shapeId="0">
      <text>
        <r>
          <rPr>
            <sz val="9"/>
            <color indexed="81"/>
            <rFont val="Tahoma"/>
            <family val="2"/>
          </rPr>
          <t xml:space="preserve">Este dato se </t>
        </r>
        <r>
          <rPr>
            <b/>
            <sz val="9"/>
            <color indexed="81"/>
            <rFont val="Tahoma"/>
            <family val="2"/>
          </rPr>
          <t>contabilizará</t>
        </r>
        <r>
          <rPr>
            <sz val="9"/>
            <color indexed="81"/>
            <rFont val="Tahoma"/>
            <family val="2"/>
          </rPr>
          <t xml:space="preserve"> luego que en la atención registrada en módulo</t>
        </r>
        <r>
          <rPr>
            <b/>
            <sz val="9"/>
            <color indexed="81"/>
            <rFont val="Tahoma"/>
            <family val="2"/>
          </rPr>
          <t xml:space="preserve"> Box/Pacientes citados</t>
        </r>
        <r>
          <rPr>
            <sz val="9"/>
            <color indexed="81"/>
            <rFont val="Tahoma"/>
            <family val="2"/>
          </rPr>
          <t xml:space="preserve"> ó Modulo Atención/</t>
        </r>
        <r>
          <rPr>
            <b/>
            <sz val="9"/>
            <color indexed="81"/>
            <rFont val="Tahoma"/>
            <family val="2"/>
          </rPr>
          <t xml:space="preserve">Registro Atención Individual. </t>
        </r>
        <r>
          <rPr>
            <sz val="9"/>
            <color indexed="81"/>
            <rFont val="Tahoma"/>
            <family val="2"/>
          </rPr>
          <t xml:space="preserve">
</t>
        </r>
        <r>
          <rPr>
            <b/>
            <sz val="9"/>
            <color indexed="81"/>
            <rFont val="Tahoma"/>
            <family val="2"/>
          </rPr>
          <t xml:space="preserve">Registre la actividad realizada </t>
        </r>
        <r>
          <rPr>
            <sz val="9"/>
            <color indexed="81"/>
            <rFont val="Tahoma"/>
            <family val="2"/>
          </rPr>
          <t xml:space="preserve">y sea realizada por el </t>
        </r>
        <r>
          <rPr>
            <b/>
            <sz val="9"/>
            <color indexed="81"/>
            <rFont val="Tahoma"/>
            <family val="2"/>
          </rPr>
          <t xml:space="preserve">estamento </t>
        </r>
        <r>
          <rPr>
            <sz val="9"/>
            <color indexed="81"/>
            <rFont val="Tahoma"/>
            <family val="2"/>
          </rPr>
          <t xml:space="preserve">
</t>
        </r>
        <r>
          <rPr>
            <b/>
            <sz val="9"/>
            <color indexed="81"/>
            <rFont val="Tahoma"/>
            <family val="2"/>
          </rPr>
          <t xml:space="preserve">"Fonoaudiólogo/a"  </t>
        </r>
        <r>
          <rPr>
            <sz val="9"/>
            <color indexed="81"/>
            <rFont val="Tahoma"/>
            <family val="2"/>
          </rPr>
          <t xml:space="preserve">
</t>
        </r>
      </text>
    </comment>
    <comment ref="AU94" authorId="0" shapeId="0">
      <text>
        <r>
          <rPr>
            <sz val="9"/>
            <color indexed="81"/>
            <rFont val="Tahoma"/>
            <family val="2"/>
          </rPr>
          <t xml:space="preserve">Este dato se </t>
        </r>
        <r>
          <rPr>
            <b/>
            <sz val="9"/>
            <color indexed="81"/>
            <rFont val="Tahoma"/>
            <family val="2"/>
          </rPr>
          <t>contabilizará</t>
        </r>
        <r>
          <rPr>
            <sz val="9"/>
            <color indexed="81"/>
            <rFont val="Tahoma"/>
            <family val="2"/>
          </rPr>
          <t xml:space="preserve"> luego que en la atención registrada en módulo</t>
        </r>
        <r>
          <rPr>
            <b/>
            <sz val="9"/>
            <color indexed="81"/>
            <rFont val="Tahoma"/>
            <family val="2"/>
          </rPr>
          <t xml:space="preserve"> Box/Pacientes citados</t>
        </r>
        <r>
          <rPr>
            <sz val="9"/>
            <color indexed="81"/>
            <rFont val="Tahoma"/>
            <family val="2"/>
          </rPr>
          <t xml:space="preserve"> ó Modulo Atención/</t>
        </r>
        <r>
          <rPr>
            <b/>
            <sz val="9"/>
            <color indexed="81"/>
            <rFont val="Tahoma"/>
            <family val="2"/>
          </rPr>
          <t xml:space="preserve">Registro Atención Individual. </t>
        </r>
        <r>
          <rPr>
            <sz val="9"/>
            <color indexed="81"/>
            <rFont val="Tahoma"/>
            <family val="2"/>
          </rPr>
          <t xml:space="preserve">
</t>
        </r>
        <r>
          <rPr>
            <b/>
            <sz val="9"/>
            <color indexed="81"/>
            <rFont val="Tahoma"/>
            <family val="2"/>
          </rPr>
          <t>Registre la actividad realizada</t>
        </r>
        <r>
          <rPr>
            <sz val="9"/>
            <color indexed="81"/>
            <rFont val="Tahoma"/>
            <family val="2"/>
          </rPr>
          <t xml:space="preserve"> y sea realizada por el </t>
        </r>
        <r>
          <rPr>
            <b/>
            <sz val="9"/>
            <color indexed="81"/>
            <rFont val="Tahoma"/>
            <family val="2"/>
          </rPr>
          <t xml:space="preserve">estamento 
"Terapeúta Ocupacional"   </t>
        </r>
        <r>
          <rPr>
            <sz val="9"/>
            <color indexed="81"/>
            <rFont val="Tahoma"/>
            <family val="2"/>
          </rPr>
          <t xml:space="preserve">
</t>
        </r>
      </text>
    </comment>
    <comment ref="AV94" authorId="0" shapeId="0">
      <text>
        <r>
          <rPr>
            <sz val="9"/>
            <color indexed="81"/>
            <rFont val="Tahoma"/>
            <family val="2"/>
          </rPr>
          <t xml:space="preserve">Este dato se </t>
        </r>
        <r>
          <rPr>
            <b/>
            <sz val="9"/>
            <color indexed="81"/>
            <rFont val="Tahoma"/>
            <family val="2"/>
          </rPr>
          <t>contabilizará</t>
        </r>
        <r>
          <rPr>
            <sz val="9"/>
            <color indexed="81"/>
            <rFont val="Tahoma"/>
            <family val="2"/>
          </rPr>
          <t xml:space="preserve"> luego que en la atención registrada en módulo </t>
        </r>
        <r>
          <rPr>
            <b/>
            <sz val="9"/>
            <color indexed="81"/>
            <rFont val="Tahoma"/>
            <family val="2"/>
          </rPr>
          <t>Box/Pacientes citados</t>
        </r>
        <r>
          <rPr>
            <sz val="9"/>
            <color indexed="81"/>
            <rFont val="Tahoma"/>
            <family val="2"/>
          </rPr>
          <t xml:space="preserve"> ó Modulo Atención/</t>
        </r>
        <r>
          <rPr>
            <b/>
            <sz val="9"/>
            <color indexed="81"/>
            <rFont val="Tahoma"/>
            <family val="2"/>
          </rPr>
          <t xml:space="preserve">Registro Atención Individual. </t>
        </r>
        <r>
          <rPr>
            <sz val="9"/>
            <color indexed="81"/>
            <rFont val="Tahoma"/>
            <family val="2"/>
          </rPr>
          <t xml:space="preserve">
</t>
        </r>
        <r>
          <rPr>
            <b/>
            <sz val="9"/>
            <color indexed="81"/>
            <rFont val="Tahoma"/>
            <family val="2"/>
          </rPr>
          <t>Registre la actividad realizada</t>
        </r>
        <r>
          <rPr>
            <sz val="9"/>
            <color indexed="81"/>
            <rFont val="Tahoma"/>
            <family val="2"/>
          </rPr>
          <t xml:space="preserve"> y sea realizada por el </t>
        </r>
        <r>
          <rPr>
            <b/>
            <sz val="9"/>
            <color indexed="81"/>
            <rFont val="Tahoma"/>
            <family val="2"/>
          </rPr>
          <t xml:space="preserve">estamento </t>
        </r>
        <r>
          <rPr>
            <sz val="9"/>
            <color indexed="81"/>
            <rFont val="Tahoma"/>
            <family val="2"/>
          </rPr>
          <t xml:space="preserve">
</t>
        </r>
        <r>
          <rPr>
            <b/>
            <sz val="9"/>
            <color indexed="81"/>
            <rFont val="Tahoma"/>
            <family val="2"/>
          </rPr>
          <t xml:space="preserve">"Trabajador Social" </t>
        </r>
        <r>
          <rPr>
            <sz val="9"/>
            <color indexed="81"/>
            <rFont val="Tahoma"/>
            <family val="2"/>
          </rPr>
          <t xml:space="preserve">
</t>
        </r>
      </text>
    </comment>
    <comment ref="AW94" authorId="0" shapeId="0">
      <text>
        <r>
          <rPr>
            <sz val="9"/>
            <color indexed="81"/>
            <rFont val="Tahoma"/>
            <family val="2"/>
          </rPr>
          <t xml:space="preserve">Este dato se </t>
        </r>
        <r>
          <rPr>
            <b/>
            <sz val="9"/>
            <color indexed="81"/>
            <rFont val="Tahoma"/>
            <family val="2"/>
          </rPr>
          <t>contabilizará</t>
        </r>
        <r>
          <rPr>
            <sz val="9"/>
            <color indexed="81"/>
            <rFont val="Tahoma"/>
            <family val="2"/>
          </rPr>
          <t xml:space="preserve"> luego que en la atención registrada en módulo</t>
        </r>
        <r>
          <rPr>
            <b/>
            <sz val="9"/>
            <color indexed="81"/>
            <rFont val="Tahoma"/>
            <family val="2"/>
          </rPr>
          <t xml:space="preserve"> Box/Pacientes citados</t>
        </r>
        <r>
          <rPr>
            <sz val="9"/>
            <color indexed="81"/>
            <rFont val="Tahoma"/>
            <family val="2"/>
          </rPr>
          <t xml:space="preserve"> ó Modulo Atención/</t>
        </r>
        <r>
          <rPr>
            <b/>
            <sz val="9"/>
            <color indexed="81"/>
            <rFont val="Tahoma"/>
            <family val="2"/>
          </rPr>
          <t xml:space="preserve">Registro Atención Individual. </t>
        </r>
        <r>
          <rPr>
            <sz val="9"/>
            <color indexed="81"/>
            <rFont val="Tahoma"/>
            <family val="2"/>
          </rPr>
          <t xml:space="preserve">
</t>
        </r>
        <r>
          <rPr>
            <b/>
            <sz val="9"/>
            <color indexed="81"/>
            <rFont val="Tahoma"/>
            <family val="2"/>
          </rPr>
          <t>Registre la actividad realizada</t>
        </r>
        <r>
          <rPr>
            <sz val="9"/>
            <color indexed="81"/>
            <rFont val="Tahoma"/>
            <family val="2"/>
          </rPr>
          <t xml:space="preserve"> y sea realizada por el </t>
        </r>
        <r>
          <rPr>
            <b/>
            <sz val="9"/>
            <color indexed="81"/>
            <rFont val="Tahoma"/>
            <family val="2"/>
          </rPr>
          <t xml:space="preserve">estamento 
</t>
        </r>
        <r>
          <rPr>
            <sz val="9"/>
            <color indexed="81"/>
            <rFont val="Tahoma"/>
            <family val="2"/>
          </rPr>
          <t xml:space="preserve">
- Otros profesionales que no esten informados
</t>
        </r>
      </text>
    </comment>
    <comment ref="A95" authorId="0" shapeId="0">
      <text>
        <r>
          <rPr>
            <sz val="9"/>
            <color indexed="81"/>
            <rFont val="Tahoma"/>
            <family val="2"/>
          </rPr>
          <t xml:space="preserve">Este dato aparecerá luego que en la atención registrada en módulo </t>
        </r>
        <r>
          <rPr>
            <b/>
            <sz val="9"/>
            <color indexed="81"/>
            <rFont val="Tahoma"/>
            <family val="2"/>
          </rPr>
          <t>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y se registre la actividad. 
- </t>
        </r>
        <r>
          <rPr>
            <b/>
            <sz val="9"/>
            <color indexed="81"/>
            <rFont val="Tahoma"/>
            <family val="2"/>
          </rPr>
          <t>Consulta Nueva - Especialidad - CPU
Tipo de Establecimiento
Hospitales Tipo 3 y 4.</t>
        </r>
        <r>
          <rPr>
            <sz val="9"/>
            <color indexed="81"/>
            <rFont val="Tahoma"/>
            <family val="2"/>
          </rPr>
          <t xml:space="preserve">
</t>
        </r>
      </text>
    </comment>
    <comment ref="A96" authorId="0" shapeId="0">
      <text>
        <r>
          <rPr>
            <sz val="9"/>
            <color indexed="81"/>
            <rFont val="Tahoma"/>
            <family val="2"/>
          </rPr>
          <t>Este dato aparecerá luego que en la atención registrada en módulo</t>
        </r>
        <r>
          <rPr>
            <b/>
            <sz val="9"/>
            <color indexed="81"/>
            <rFont val="Tahoma"/>
            <family val="2"/>
          </rPr>
          <t xml:space="preserve"> Box/Pacientes citados</t>
        </r>
        <r>
          <rPr>
            <sz val="9"/>
            <color indexed="81"/>
            <rFont val="Tahoma"/>
            <family val="2"/>
          </rPr>
          <t xml:space="preserve"> ó Modulo Atención/</t>
        </r>
        <r>
          <rPr>
            <b/>
            <sz val="9"/>
            <color indexed="81"/>
            <rFont val="Tahoma"/>
            <family val="2"/>
          </rPr>
          <t xml:space="preserve">Registro Atención Individual </t>
        </r>
        <r>
          <rPr>
            <sz val="9"/>
            <color indexed="81"/>
            <rFont val="Tahoma"/>
            <family val="2"/>
          </rPr>
          <t xml:space="preserve">y se registre la actividad. </t>
        </r>
        <r>
          <rPr>
            <b/>
            <sz val="9"/>
            <color indexed="81"/>
            <rFont val="Tahoma"/>
            <family val="2"/>
          </rPr>
          <t xml:space="preserve">
- Consulta Control - Especialidad - CPU
</t>
        </r>
        <r>
          <rPr>
            <sz val="9"/>
            <color indexed="81"/>
            <rFont val="Tahoma"/>
            <family val="2"/>
          </rPr>
          <t xml:space="preserve">
Tipo de Establecimiento
Hospitales Tipo 3 y 4.</t>
        </r>
      </text>
    </comment>
    <comment ref="A97" authorId="0" shapeId="0">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y se registre la actividad. 
</t>
        </r>
        <r>
          <rPr>
            <b/>
            <sz val="9"/>
            <color indexed="81"/>
            <rFont val="Tahoma"/>
            <family val="2"/>
          </rPr>
          <t xml:space="preserve">
- Visita Domiciliaria - Especialidad - CPU</t>
        </r>
        <r>
          <rPr>
            <sz val="9"/>
            <color indexed="81"/>
            <rFont val="Tahoma"/>
            <family val="2"/>
          </rPr>
          <t xml:space="preserve">
Tipo de Establecimiento
Hospitales Tipo 3 y 4.</t>
        </r>
      </text>
    </comment>
    <comment ref="A98" authorId="0" shapeId="0">
      <text>
        <r>
          <rPr>
            <sz val="9"/>
            <color indexed="81"/>
            <rFont val="Tahoma"/>
            <family val="2"/>
          </rPr>
          <t>Este dato aparecerá luego que en la atención registrada en módulo</t>
        </r>
        <r>
          <rPr>
            <b/>
            <sz val="9"/>
            <color indexed="81"/>
            <rFont val="Tahoma"/>
            <family val="2"/>
          </rPr>
          <t xml:space="preserve"> 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y se registre la actividad.</t>
        </r>
        <r>
          <rPr>
            <b/>
            <sz val="9"/>
            <color indexed="81"/>
            <rFont val="Tahoma"/>
            <family val="2"/>
          </rPr>
          <t xml:space="preserve"> 
- Interconsulta en sala - Especialidad - CPU
</t>
        </r>
        <r>
          <rPr>
            <sz val="9"/>
            <color indexed="81"/>
            <rFont val="Tahoma"/>
            <family val="2"/>
          </rPr>
          <t xml:space="preserve">
Tipo de Establecimiento
Hospitales Tipo 3 y 4.</t>
        </r>
      </text>
    </comment>
    <comment ref="A99" authorId="0" shapeId="0">
      <text>
        <r>
          <rPr>
            <sz val="9"/>
            <color indexed="81"/>
            <rFont val="Tahoma"/>
            <family val="2"/>
          </rPr>
          <t>Este dato aparecerá luego que en la atención registrada en módulo</t>
        </r>
        <r>
          <rPr>
            <b/>
            <sz val="9"/>
            <color indexed="81"/>
            <rFont val="Tahoma"/>
            <family val="2"/>
          </rPr>
          <t xml:space="preserve"> Box/Pacientes citados</t>
        </r>
        <r>
          <rPr>
            <sz val="9"/>
            <color indexed="81"/>
            <rFont val="Tahoma"/>
            <family val="2"/>
          </rPr>
          <t xml:space="preserve"> ó Modulo Atención/</t>
        </r>
        <r>
          <rPr>
            <b/>
            <sz val="9"/>
            <color indexed="81"/>
            <rFont val="Tahoma"/>
            <family val="2"/>
          </rPr>
          <t xml:space="preserve">Registro Atención Individual </t>
        </r>
        <r>
          <rPr>
            <sz val="9"/>
            <color indexed="81"/>
            <rFont val="Tahoma"/>
            <family val="2"/>
          </rPr>
          <t xml:space="preserve">y se registre la actividad. </t>
        </r>
        <r>
          <rPr>
            <b/>
            <sz val="9"/>
            <color indexed="81"/>
            <rFont val="Tahoma"/>
            <family val="2"/>
          </rPr>
          <t xml:space="preserve">
- Atención Farmacéutica - Especialidad - CPU
</t>
        </r>
        <r>
          <rPr>
            <sz val="9"/>
            <color indexed="81"/>
            <rFont val="Tahoma"/>
            <family val="2"/>
          </rPr>
          <t xml:space="preserve">
Tipo de Establecimiento
Hospitales Tipo 3 y 4.</t>
        </r>
      </text>
    </comment>
    <comment ref="A100" authorId="0" shapeId="0">
      <text>
        <r>
          <rPr>
            <sz val="9"/>
            <color indexed="81"/>
            <rFont val="Tahoma"/>
            <family val="2"/>
          </rPr>
          <t xml:space="preserve">Este dato aparecerá luego que en la atención registrada en módulo </t>
        </r>
        <r>
          <rPr>
            <b/>
            <sz val="9"/>
            <color indexed="81"/>
            <rFont val="Tahoma"/>
            <family val="2"/>
          </rPr>
          <t>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y se registre la actividad. 
- </t>
        </r>
        <r>
          <rPr>
            <b/>
            <sz val="9"/>
            <color indexed="81"/>
            <rFont val="Tahoma"/>
            <family val="2"/>
          </rPr>
          <t>Procedimientos - Especialidad - CPU
Tipo de Establecimiento
Hospitales Tipo 3 y 4.</t>
        </r>
        <r>
          <rPr>
            <sz val="9"/>
            <color indexed="81"/>
            <rFont val="Tahoma"/>
            <family val="2"/>
          </rPr>
          <t xml:space="preserve">
</t>
        </r>
      </text>
    </comment>
    <comment ref="A101" authorId="0" shapeId="0">
      <text>
        <r>
          <rPr>
            <sz val="9"/>
            <color indexed="81"/>
            <rFont val="Tahoma"/>
            <family val="2"/>
          </rPr>
          <t xml:space="preserve">Este dato aparecerá luego que en la atención registrada en módulo </t>
        </r>
        <r>
          <rPr>
            <b/>
            <sz val="9"/>
            <color indexed="81"/>
            <rFont val="Tahoma"/>
            <family val="2"/>
          </rPr>
          <t>Box/Pacientes citados</t>
        </r>
        <r>
          <rPr>
            <sz val="9"/>
            <color indexed="81"/>
            <rFont val="Tahoma"/>
            <family val="2"/>
          </rPr>
          <t xml:space="preserve"> ó Modulo Atención/</t>
        </r>
        <r>
          <rPr>
            <b/>
            <sz val="9"/>
            <color indexed="81"/>
            <rFont val="Tahoma"/>
            <family val="2"/>
          </rPr>
          <t xml:space="preserve">Registro Atención Individual </t>
        </r>
        <r>
          <rPr>
            <sz val="9"/>
            <color indexed="81"/>
            <rFont val="Tahoma"/>
            <family val="2"/>
          </rPr>
          <t xml:space="preserve">y se registre la actividad. 
- </t>
        </r>
        <r>
          <rPr>
            <b/>
            <sz val="9"/>
            <color indexed="81"/>
            <rFont val="Tahoma"/>
            <family val="2"/>
          </rPr>
          <t xml:space="preserve">Educación - Especialidad - CPU
</t>
        </r>
        <r>
          <rPr>
            <sz val="9"/>
            <color indexed="81"/>
            <rFont val="Tahoma"/>
            <family val="2"/>
          </rPr>
          <t xml:space="preserve">
Tipo de Establecimiento
Hospitales Tipo 3 y 4.</t>
        </r>
      </text>
    </comment>
    <comment ref="A102" authorId="0" shapeId="0">
      <text>
        <r>
          <rPr>
            <sz val="9"/>
            <color indexed="81"/>
            <rFont val="Tahoma"/>
            <family val="2"/>
          </rPr>
          <t xml:space="preserve">Este dato aparecerá luego que en la atención registrada en módulo </t>
        </r>
        <r>
          <rPr>
            <b/>
            <sz val="9"/>
            <color indexed="81"/>
            <rFont val="Tahoma"/>
            <family val="2"/>
          </rPr>
          <t>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y se registre la actividad. </t>
        </r>
        <r>
          <rPr>
            <b/>
            <sz val="9"/>
            <color indexed="81"/>
            <rFont val="Tahoma"/>
            <family val="2"/>
          </rPr>
          <t xml:space="preserve">
- Contacto telefónico - Especialidad - CPU</t>
        </r>
        <r>
          <rPr>
            <sz val="9"/>
            <color indexed="81"/>
            <rFont val="Tahoma"/>
            <family val="2"/>
          </rPr>
          <t xml:space="preserve">
Tipo de Establecimiento
Hospitales Tipo 3 y 4.</t>
        </r>
      </text>
    </comment>
    <comment ref="A103" authorId="0" shapeId="0">
      <text>
        <r>
          <rPr>
            <sz val="9"/>
            <color indexed="81"/>
            <rFont val="Tahoma"/>
            <family val="2"/>
          </rPr>
          <t>Este dato aparecerá luego que en la atención registrada en módulo</t>
        </r>
        <r>
          <rPr>
            <b/>
            <sz val="9"/>
            <color indexed="81"/>
            <rFont val="Tahoma"/>
            <family val="2"/>
          </rPr>
          <t xml:space="preserve"> 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y se registre la actividad. 
</t>
        </r>
        <r>
          <rPr>
            <b/>
            <sz val="9"/>
            <color indexed="81"/>
            <rFont val="Tahoma"/>
            <family val="2"/>
          </rPr>
          <t xml:space="preserve">
- Consulta  Salud Mental Usuario - Especialidad - CPU</t>
        </r>
        <r>
          <rPr>
            <sz val="9"/>
            <color indexed="81"/>
            <rFont val="Tahoma"/>
            <family val="2"/>
          </rPr>
          <t xml:space="preserve">
Tipo de Establecimiento
Hospitales Tipo 3 y 4.</t>
        </r>
      </text>
    </comment>
    <comment ref="A104" authorId="0" shapeId="0">
      <text>
        <r>
          <rPr>
            <sz val="9"/>
            <color indexed="81"/>
            <rFont val="Tahoma"/>
            <family val="2"/>
          </rPr>
          <t xml:space="preserve">Este dato aparecerá luego que en la atención registrada en módulo </t>
        </r>
        <r>
          <rPr>
            <b/>
            <sz val="9"/>
            <color indexed="81"/>
            <rFont val="Tahoma"/>
            <family val="2"/>
          </rPr>
          <t>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y se registre la actividad. 
</t>
        </r>
        <r>
          <rPr>
            <b/>
            <sz val="9"/>
            <color indexed="81"/>
            <rFont val="Tahoma"/>
            <family val="2"/>
          </rPr>
          <t xml:space="preserve">
- Consulta Salud mental al Cuidador o Familiar - Especialidad - CPU
</t>
        </r>
        <r>
          <rPr>
            <sz val="9"/>
            <color indexed="81"/>
            <rFont val="Tahoma"/>
            <family val="2"/>
          </rPr>
          <t xml:space="preserve">
Tipo de Establecimiento
Hospitales Tipo 3 y 4.</t>
        </r>
      </text>
    </comment>
    <comment ref="A105" authorId="0" shapeId="0">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y se registre la actividad. 
- </t>
        </r>
        <r>
          <rPr>
            <b/>
            <sz val="9"/>
            <color indexed="81"/>
            <rFont val="Tahoma"/>
            <family val="2"/>
          </rPr>
          <t>Apoyo Social al Usuario - Especialidad - CPU</t>
        </r>
        <r>
          <rPr>
            <sz val="9"/>
            <color indexed="81"/>
            <rFont val="Tahoma"/>
            <family val="2"/>
          </rPr>
          <t xml:space="preserve">
Tipo de Establecimiento
Hospitales Tipo 3 y 4.</t>
        </r>
      </text>
    </comment>
    <comment ref="A106" authorId="0" shapeId="0">
      <text>
        <r>
          <rPr>
            <sz val="9"/>
            <color indexed="81"/>
            <rFont val="Tahoma"/>
            <family val="2"/>
          </rPr>
          <t>Este dato aparecerá luego que en la atención registrada en módulo</t>
        </r>
        <r>
          <rPr>
            <b/>
            <sz val="9"/>
            <color indexed="81"/>
            <rFont val="Tahoma"/>
            <family val="2"/>
          </rPr>
          <t xml:space="preserve"> 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y se registre la actividad. </t>
        </r>
        <r>
          <rPr>
            <b/>
            <sz val="9"/>
            <color indexed="81"/>
            <rFont val="Tahoma"/>
            <family val="2"/>
          </rPr>
          <t xml:space="preserve">
- Apoyo en la Gestión de Manifestación de Voluntades Anticipadas - Especialidad - CPU</t>
        </r>
        <r>
          <rPr>
            <sz val="9"/>
            <color indexed="81"/>
            <rFont val="Tahoma"/>
            <family val="2"/>
          </rPr>
          <t xml:space="preserve">
Tipo de Establecimiento
Hospitales Tipo 3 y 4.</t>
        </r>
      </text>
    </comment>
    <comment ref="A108" authorId="1" shapeId="0">
      <text>
        <r>
          <rPr>
            <b/>
            <sz val="9"/>
            <color indexed="81"/>
            <rFont val="Tahoma"/>
            <family val="2"/>
          </rPr>
          <t>No DIsponible</t>
        </r>
      </text>
    </comment>
    <comment ref="A114" authorId="0" shapeId="0">
      <text>
        <r>
          <rPr>
            <b/>
            <sz val="9"/>
            <color indexed="81"/>
            <rFont val="Tahoma"/>
            <family val="2"/>
          </rPr>
          <t>No Disponible</t>
        </r>
        <r>
          <rPr>
            <sz val="9"/>
            <color indexed="81"/>
            <rFont val="Tahoma"/>
            <family val="2"/>
          </rPr>
          <t xml:space="preserve">
</t>
        </r>
      </text>
    </comment>
    <comment ref="B120" authorId="1" shapeId="0">
      <text>
        <r>
          <rPr>
            <sz val="9"/>
            <color indexed="81"/>
            <rFont val="Tahoma"/>
            <family val="2"/>
          </rPr>
          <t xml:space="preserve">Este dato aparecerá luego que en la atención registrada en módulo Box/Pacientes citados registre formulario clinico </t>
        </r>
        <r>
          <rPr>
            <b/>
            <sz val="9"/>
            <color indexed="81"/>
            <rFont val="Tahoma"/>
            <family val="2"/>
          </rPr>
          <t xml:space="preserve">VDI1 Ingreso PADPDS y CPU
</t>
        </r>
        <r>
          <rPr>
            <sz val="9"/>
            <color indexed="81"/>
            <rFont val="Tahoma"/>
            <family val="2"/>
          </rPr>
          <t xml:space="preserve">Seleccione en Sección </t>
        </r>
        <r>
          <rPr>
            <b/>
            <sz val="9"/>
            <color indexed="81"/>
            <rFont val="Tahoma"/>
            <family val="2"/>
          </rPr>
          <t xml:space="preserve">Derivaciones </t>
        </r>
        <r>
          <rPr>
            <sz val="9"/>
            <color indexed="81"/>
            <rFont val="Tahoma"/>
            <family val="2"/>
          </rPr>
          <t xml:space="preserve">en campo </t>
        </r>
        <r>
          <rPr>
            <b/>
            <sz val="9"/>
            <color indexed="81"/>
            <rFont val="Tahoma"/>
            <family val="2"/>
          </rPr>
          <t xml:space="preserve">Derivación </t>
        </r>
        <r>
          <rPr>
            <sz val="9"/>
            <color indexed="81"/>
            <rFont val="Tahoma"/>
            <family val="2"/>
          </rPr>
          <t>la opción "</t>
        </r>
        <r>
          <rPr>
            <b/>
            <sz val="9"/>
            <color indexed="81"/>
            <rFont val="Tahoma"/>
            <family val="2"/>
          </rPr>
          <t xml:space="preserve">Derivación desde Especialidad" </t>
        </r>
        <r>
          <rPr>
            <sz val="9"/>
            <color indexed="81"/>
            <rFont val="Tahoma"/>
            <family val="2"/>
          </rPr>
          <t xml:space="preserve"> y en</t>
        </r>
        <r>
          <rPr>
            <b/>
            <sz val="9"/>
            <color indexed="81"/>
            <rFont val="Tahoma"/>
            <family val="2"/>
          </rPr>
          <t xml:space="preserve"> Destino </t>
        </r>
        <r>
          <rPr>
            <sz val="9"/>
            <color indexed="81"/>
            <rFont val="Tahoma"/>
            <family val="2"/>
          </rPr>
          <t>la opción "</t>
        </r>
        <r>
          <rPr>
            <b/>
            <sz val="9"/>
            <color indexed="81"/>
            <rFont val="Tahoma"/>
            <family val="2"/>
          </rPr>
          <t xml:space="preserve">Domicilio"
</t>
        </r>
      </text>
    </comment>
    <comment ref="C120" authorId="1" shapeId="0">
      <text>
        <r>
          <rPr>
            <sz val="9"/>
            <color indexed="81"/>
            <rFont val="Tahoma"/>
            <family val="2"/>
          </rPr>
          <t xml:space="preserve">Este dato aparecerá luego que en la atención registrada en módulo Box/Pacientes citados registre formulario clinico </t>
        </r>
        <r>
          <rPr>
            <b/>
            <sz val="9"/>
            <color indexed="81"/>
            <rFont val="Tahoma"/>
            <family val="2"/>
          </rPr>
          <t xml:space="preserve">VDI1 Ingreso PADPDS y CPU
</t>
        </r>
        <r>
          <rPr>
            <sz val="9"/>
            <color indexed="81"/>
            <rFont val="Tahoma"/>
            <family val="2"/>
          </rPr>
          <t xml:space="preserve">Seleccione en Sección </t>
        </r>
        <r>
          <rPr>
            <b/>
            <sz val="9"/>
            <color indexed="81"/>
            <rFont val="Tahoma"/>
            <family val="2"/>
          </rPr>
          <t xml:space="preserve">Derivaciones </t>
        </r>
        <r>
          <rPr>
            <sz val="9"/>
            <color indexed="81"/>
            <rFont val="Tahoma"/>
            <family val="2"/>
          </rPr>
          <t xml:space="preserve">en campo </t>
        </r>
        <r>
          <rPr>
            <b/>
            <sz val="9"/>
            <color indexed="81"/>
            <rFont val="Tahoma"/>
            <family val="2"/>
          </rPr>
          <t xml:space="preserve">Derivación </t>
        </r>
        <r>
          <rPr>
            <sz val="9"/>
            <color indexed="81"/>
            <rFont val="Tahoma"/>
            <family val="2"/>
          </rPr>
          <t>la opción "</t>
        </r>
        <r>
          <rPr>
            <b/>
            <sz val="9"/>
            <color indexed="81"/>
            <rFont val="Tahoma"/>
            <family val="2"/>
          </rPr>
          <t xml:space="preserve">Derivación desde Especialidad" </t>
        </r>
        <r>
          <rPr>
            <sz val="9"/>
            <color indexed="81"/>
            <rFont val="Tahoma"/>
            <family val="2"/>
          </rPr>
          <t xml:space="preserve"> y en</t>
        </r>
        <r>
          <rPr>
            <b/>
            <sz val="9"/>
            <color indexed="81"/>
            <rFont val="Tahoma"/>
            <family val="2"/>
          </rPr>
          <t xml:space="preserve"> Destino </t>
        </r>
        <r>
          <rPr>
            <sz val="9"/>
            <color indexed="81"/>
            <rFont val="Tahoma"/>
            <family val="2"/>
          </rPr>
          <t>la opción "</t>
        </r>
        <r>
          <rPr>
            <b/>
            <sz val="9"/>
            <color indexed="81"/>
            <rFont val="Tahoma"/>
            <family val="2"/>
          </rPr>
          <t xml:space="preserve">SAPU-SAR"
</t>
        </r>
      </text>
    </comment>
    <comment ref="E120" authorId="1" shapeId="0">
      <text>
        <r>
          <rPr>
            <sz val="9"/>
            <color indexed="81"/>
            <rFont val="Tahoma"/>
            <family val="2"/>
          </rPr>
          <t xml:space="preserve">Este dato aparecerá luego que en la atención registrada en módulo Box/Pacientes citados registre formulario clinico </t>
        </r>
        <r>
          <rPr>
            <b/>
            <sz val="9"/>
            <color indexed="81"/>
            <rFont val="Tahoma"/>
            <family val="2"/>
          </rPr>
          <t xml:space="preserve">VDI1 Ingreso PADPDS y CPU
</t>
        </r>
        <r>
          <rPr>
            <sz val="9"/>
            <color indexed="81"/>
            <rFont val="Tahoma"/>
            <family val="2"/>
          </rPr>
          <t xml:space="preserve">Seleccione en Sección </t>
        </r>
        <r>
          <rPr>
            <b/>
            <sz val="9"/>
            <color indexed="81"/>
            <rFont val="Tahoma"/>
            <family val="2"/>
          </rPr>
          <t xml:space="preserve">Derivaciones </t>
        </r>
        <r>
          <rPr>
            <sz val="9"/>
            <color indexed="81"/>
            <rFont val="Tahoma"/>
            <family val="2"/>
          </rPr>
          <t xml:space="preserve">en campo </t>
        </r>
        <r>
          <rPr>
            <b/>
            <sz val="9"/>
            <color indexed="81"/>
            <rFont val="Tahoma"/>
            <family val="2"/>
          </rPr>
          <t xml:space="preserve">Derivación </t>
        </r>
        <r>
          <rPr>
            <sz val="9"/>
            <color indexed="81"/>
            <rFont val="Tahoma"/>
            <family val="2"/>
          </rPr>
          <t>la opción "</t>
        </r>
        <r>
          <rPr>
            <b/>
            <sz val="9"/>
            <color indexed="81"/>
            <rFont val="Tahoma"/>
            <family val="2"/>
          </rPr>
          <t xml:space="preserve">Derivación desde Especialidad" </t>
        </r>
        <r>
          <rPr>
            <sz val="9"/>
            <color indexed="81"/>
            <rFont val="Tahoma"/>
            <family val="2"/>
          </rPr>
          <t xml:space="preserve"> y en</t>
        </r>
        <r>
          <rPr>
            <b/>
            <sz val="9"/>
            <color indexed="81"/>
            <rFont val="Tahoma"/>
            <family val="2"/>
          </rPr>
          <t xml:space="preserve"> Destino </t>
        </r>
        <r>
          <rPr>
            <sz val="9"/>
            <color indexed="81"/>
            <rFont val="Tahoma"/>
            <family val="2"/>
          </rPr>
          <t>la opción "</t>
        </r>
        <r>
          <rPr>
            <b/>
            <sz val="9"/>
            <color indexed="81"/>
            <rFont val="Tahoma"/>
            <family val="2"/>
          </rPr>
          <t xml:space="preserve">Hospitalización Domiciliaria"
</t>
        </r>
      </text>
    </comment>
    <comment ref="F120" authorId="1" shapeId="0">
      <text>
        <r>
          <rPr>
            <sz val="9"/>
            <color indexed="81"/>
            <rFont val="Tahoma"/>
            <family val="2"/>
          </rPr>
          <t xml:space="preserve">Este dato aparecerá luego que en la atención registrada en módulo Box/Pacientes citados registre formulario clinico </t>
        </r>
        <r>
          <rPr>
            <b/>
            <sz val="9"/>
            <color indexed="81"/>
            <rFont val="Tahoma"/>
            <family val="2"/>
          </rPr>
          <t xml:space="preserve">VDI1 Ingreso PADPDS y CPU
</t>
        </r>
        <r>
          <rPr>
            <sz val="9"/>
            <color indexed="81"/>
            <rFont val="Tahoma"/>
            <family val="2"/>
          </rPr>
          <t xml:space="preserve">Seleccione en Sección </t>
        </r>
        <r>
          <rPr>
            <b/>
            <sz val="9"/>
            <color indexed="81"/>
            <rFont val="Tahoma"/>
            <family val="2"/>
          </rPr>
          <t xml:space="preserve">Derivaciones </t>
        </r>
        <r>
          <rPr>
            <sz val="9"/>
            <color indexed="81"/>
            <rFont val="Tahoma"/>
            <family val="2"/>
          </rPr>
          <t xml:space="preserve">en campo </t>
        </r>
        <r>
          <rPr>
            <b/>
            <sz val="9"/>
            <color indexed="81"/>
            <rFont val="Tahoma"/>
            <family val="2"/>
          </rPr>
          <t xml:space="preserve">Derivación </t>
        </r>
        <r>
          <rPr>
            <sz val="9"/>
            <color indexed="81"/>
            <rFont val="Tahoma"/>
            <family val="2"/>
          </rPr>
          <t>la opción "</t>
        </r>
        <r>
          <rPr>
            <b/>
            <sz val="9"/>
            <color indexed="81"/>
            <rFont val="Tahoma"/>
            <family val="2"/>
          </rPr>
          <t xml:space="preserve">Derivación desde Especialidad" </t>
        </r>
        <r>
          <rPr>
            <sz val="9"/>
            <color indexed="81"/>
            <rFont val="Tahoma"/>
            <family val="2"/>
          </rPr>
          <t xml:space="preserve"> y en</t>
        </r>
        <r>
          <rPr>
            <b/>
            <sz val="9"/>
            <color indexed="81"/>
            <rFont val="Tahoma"/>
            <family val="2"/>
          </rPr>
          <t xml:space="preserve"> Destino </t>
        </r>
        <r>
          <rPr>
            <sz val="9"/>
            <color indexed="81"/>
            <rFont val="Tahoma"/>
            <family val="2"/>
          </rPr>
          <t>la opción "</t>
        </r>
        <r>
          <rPr>
            <b/>
            <sz val="9"/>
            <color indexed="81"/>
            <rFont val="Tahoma"/>
            <family val="2"/>
          </rPr>
          <t xml:space="preserve">Atención Cerrada"
</t>
        </r>
      </text>
    </comment>
    <comment ref="G120" authorId="1" shapeId="0">
      <text>
        <r>
          <rPr>
            <sz val="9"/>
            <color indexed="81"/>
            <rFont val="Tahoma"/>
            <family val="2"/>
          </rPr>
          <t xml:space="preserve">Este dato aparecerá luego que en la atención registrada en módulo Box/Pacientes citados registre formulario clinico </t>
        </r>
        <r>
          <rPr>
            <b/>
            <sz val="9"/>
            <color indexed="81"/>
            <rFont val="Tahoma"/>
            <family val="2"/>
          </rPr>
          <t xml:space="preserve">VDI1 Ingreso PADPDS y CPU
</t>
        </r>
        <r>
          <rPr>
            <sz val="9"/>
            <color indexed="81"/>
            <rFont val="Tahoma"/>
            <family val="2"/>
          </rPr>
          <t xml:space="preserve">Seleccione en Sección </t>
        </r>
        <r>
          <rPr>
            <b/>
            <sz val="9"/>
            <color indexed="81"/>
            <rFont val="Tahoma"/>
            <family val="2"/>
          </rPr>
          <t xml:space="preserve">Derivaciones </t>
        </r>
        <r>
          <rPr>
            <sz val="9"/>
            <color indexed="81"/>
            <rFont val="Tahoma"/>
            <family val="2"/>
          </rPr>
          <t xml:space="preserve">en campo </t>
        </r>
        <r>
          <rPr>
            <b/>
            <sz val="9"/>
            <color indexed="81"/>
            <rFont val="Tahoma"/>
            <family val="2"/>
          </rPr>
          <t xml:space="preserve">Derivación </t>
        </r>
        <r>
          <rPr>
            <sz val="9"/>
            <color indexed="81"/>
            <rFont val="Tahoma"/>
            <family val="2"/>
          </rPr>
          <t>la opción "</t>
        </r>
        <r>
          <rPr>
            <b/>
            <sz val="9"/>
            <color indexed="81"/>
            <rFont val="Tahoma"/>
            <family val="2"/>
          </rPr>
          <t xml:space="preserve">Derivación desde Especialidad" </t>
        </r>
        <r>
          <rPr>
            <sz val="9"/>
            <color indexed="81"/>
            <rFont val="Tahoma"/>
            <family val="2"/>
          </rPr>
          <t xml:space="preserve"> y en</t>
        </r>
        <r>
          <rPr>
            <b/>
            <sz val="9"/>
            <color indexed="81"/>
            <rFont val="Tahoma"/>
            <family val="2"/>
          </rPr>
          <t xml:space="preserve"> Destino </t>
        </r>
        <r>
          <rPr>
            <sz val="9"/>
            <color indexed="81"/>
            <rFont val="Tahoma"/>
            <family val="2"/>
          </rPr>
          <t>la opción "</t>
        </r>
        <r>
          <rPr>
            <b/>
            <sz val="9"/>
            <color indexed="81"/>
            <rFont val="Tahoma"/>
            <family val="2"/>
          </rPr>
          <t xml:space="preserve">SUH"
</t>
        </r>
      </text>
    </comment>
    <comment ref="C121" authorId="1" shapeId="0">
      <text>
        <r>
          <rPr>
            <sz val="9"/>
            <color indexed="81"/>
            <rFont val="Tahoma"/>
            <family val="2"/>
          </rPr>
          <t xml:space="preserve">Este dato aparecerá luego que en la atención registrada en módulo Box/Pacientes citados registre formulario clinico </t>
        </r>
        <r>
          <rPr>
            <b/>
            <sz val="9"/>
            <color indexed="81"/>
            <rFont val="Tahoma"/>
            <family val="2"/>
          </rPr>
          <t xml:space="preserve">VDI1 Ingreso PADPDS y CPU
</t>
        </r>
        <r>
          <rPr>
            <sz val="9"/>
            <color indexed="81"/>
            <rFont val="Tahoma"/>
            <family val="2"/>
          </rPr>
          <t xml:space="preserve">Seleccione en Sección </t>
        </r>
        <r>
          <rPr>
            <b/>
            <sz val="9"/>
            <color indexed="81"/>
            <rFont val="Tahoma"/>
            <family val="2"/>
          </rPr>
          <t xml:space="preserve">Derivaciones </t>
        </r>
        <r>
          <rPr>
            <sz val="9"/>
            <color indexed="81"/>
            <rFont val="Tahoma"/>
            <family val="2"/>
          </rPr>
          <t xml:space="preserve">en campo </t>
        </r>
        <r>
          <rPr>
            <b/>
            <sz val="9"/>
            <color indexed="81"/>
            <rFont val="Tahoma"/>
            <family val="2"/>
          </rPr>
          <t xml:space="preserve">Derivación </t>
        </r>
        <r>
          <rPr>
            <sz val="9"/>
            <color indexed="81"/>
            <rFont val="Tahoma"/>
            <family val="2"/>
          </rPr>
          <t>la opción "</t>
        </r>
        <r>
          <rPr>
            <b/>
            <sz val="9"/>
            <color indexed="81"/>
            <rFont val="Tahoma"/>
            <family val="2"/>
          </rPr>
          <t xml:space="preserve">Derivación desde APS (Atención Primaria de Salud" </t>
        </r>
        <r>
          <rPr>
            <sz val="9"/>
            <color indexed="81"/>
            <rFont val="Tahoma"/>
            <family val="2"/>
          </rPr>
          <t xml:space="preserve"> y en</t>
        </r>
        <r>
          <rPr>
            <b/>
            <sz val="9"/>
            <color indexed="81"/>
            <rFont val="Tahoma"/>
            <family val="2"/>
          </rPr>
          <t xml:space="preserve"> Destino </t>
        </r>
        <r>
          <rPr>
            <sz val="9"/>
            <color indexed="81"/>
            <rFont val="Tahoma"/>
            <family val="2"/>
          </rPr>
          <t>la opción "</t>
        </r>
        <r>
          <rPr>
            <b/>
            <sz val="9"/>
            <color indexed="81"/>
            <rFont val="Tahoma"/>
            <family val="2"/>
          </rPr>
          <t xml:space="preserve">SAPU-SAR"
</t>
        </r>
      </text>
    </comment>
    <comment ref="D121" authorId="1" shapeId="0">
      <text>
        <r>
          <rPr>
            <sz val="9"/>
            <color indexed="81"/>
            <rFont val="Tahoma"/>
            <family val="2"/>
          </rPr>
          <t xml:space="preserve">Este dato aparecerá luego que en la atención registrada en módulo Box/Pacientes citados registre formulario clinico </t>
        </r>
        <r>
          <rPr>
            <b/>
            <sz val="9"/>
            <color indexed="81"/>
            <rFont val="Tahoma"/>
            <family val="2"/>
          </rPr>
          <t xml:space="preserve">VDI1 Ingreso PADPDS y CPU
</t>
        </r>
        <r>
          <rPr>
            <sz val="9"/>
            <color indexed="81"/>
            <rFont val="Tahoma"/>
            <family val="2"/>
          </rPr>
          <t xml:space="preserve">Seleccione en Sección </t>
        </r>
        <r>
          <rPr>
            <b/>
            <sz val="9"/>
            <color indexed="81"/>
            <rFont val="Tahoma"/>
            <family val="2"/>
          </rPr>
          <t xml:space="preserve">Derivaciones </t>
        </r>
        <r>
          <rPr>
            <sz val="9"/>
            <color indexed="81"/>
            <rFont val="Tahoma"/>
            <family val="2"/>
          </rPr>
          <t xml:space="preserve">en campo </t>
        </r>
        <r>
          <rPr>
            <b/>
            <sz val="9"/>
            <color indexed="81"/>
            <rFont val="Tahoma"/>
            <family val="2"/>
          </rPr>
          <t xml:space="preserve">Derivación </t>
        </r>
        <r>
          <rPr>
            <sz val="9"/>
            <color indexed="81"/>
            <rFont val="Tahoma"/>
            <family val="2"/>
          </rPr>
          <t>la opción "</t>
        </r>
        <r>
          <rPr>
            <b/>
            <sz val="9"/>
            <color indexed="81"/>
            <rFont val="Tahoma"/>
            <family val="2"/>
          </rPr>
          <t xml:space="preserve">Derivación desde APS (Atención Primaria de Salud" </t>
        </r>
        <r>
          <rPr>
            <sz val="9"/>
            <color indexed="81"/>
            <rFont val="Tahoma"/>
            <family val="2"/>
          </rPr>
          <t xml:space="preserve"> y en</t>
        </r>
        <r>
          <rPr>
            <b/>
            <sz val="9"/>
            <color indexed="81"/>
            <rFont val="Tahoma"/>
            <family val="2"/>
          </rPr>
          <t xml:space="preserve"> Destino </t>
        </r>
        <r>
          <rPr>
            <sz val="9"/>
            <color indexed="81"/>
            <rFont val="Tahoma"/>
            <family val="2"/>
          </rPr>
          <t>la opción "</t>
        </r>
        <r>
          <rPr>
            <b/>
            <sz val="9"/>
            <color indexed="81"/>
            <rFont val="Tahoma"/>
            <family val="2"/>
          </rPr>
          <t xml:space="preserve">Ambulatoria"
</t>
        </r>
      </text>
    </comment>
    <comment ref="E121" authorId="1" shapeId="0">
      <text>
        <r>
          <rPr>
            <sz val="9"/>
            <color indexed="81"/>
            <rFont val="Tahoma"/>
            <family val="2"/>
          </rPr>
          <t xml:space="preserve">Este dato aparecerá luego que en la atención registrada en módulo Box/Pacientes citados registre formulario clinico </t>
        </r>
        <r>
          <rPr>
            <b/>
            <sz val="9"/>
            <color indexed="81"/>
            <rFont val="Tahoma"/>
            <family val="2"/>
          </rPr>
          <t xml:space="preserve">VDI1 Ingreso PADPDS y CPU
</t>
        </r>
        <r>
          <rPr>
            <sz val="9"/>
            <color indexed="81"/>
            <rFont val="Tahoma"/>
            <family val="2"/>
          </rPr>
          <t xml:space="preserve">Seleccione en Sección </t>
        </r>
        <r>
          <rPr>
            <b/>
            <sz val="9"/>
            <color indexed="81"/>
            <rFont val="Tahoma"/>
            <family val="2"/>
          </rPr>
          <t xml:space="preserve">Derivaciones </t>
        </r>
        <r>
          <rPr>
            <sz val="9"/>
            <color indexed="81"/>
            <rFont val="Tahoma"/>
            <family val="2"/>
          </rPr>
          <t xml:space="preserve">en campo </t>
        </r>
        <r>
          <rPr>
            <b/>
            <sz val="9"/>
            <color indexed="81"/>
            <rFont val="Tahoma"/>
            <family val="2"/>
          </rPr>
          <t xml:space="preserve">Derivación </t>
        </r>
        <r>
          <rPr>
            <sz val="9"/>
            <color indexed="81"/>
            <rFont val="Tahoma"/>
            <family val="2"/>
          </rPr>
          <t>la opción "</t>
        </r>
        <r>
          <rPr>
            <b/>
            <sz val="9"/>
            <color indexed="81"/>
            <rFont val="Tahoma"/>
            <family val="2"/>
          </rPr>
          <t xml:space="preserve">Derivación desde APS (Atención Primaria de Salud" </t>
        </r>
        <r>
          <rPr>
            <sz val="9"/>
            <color indexed="81"/>
            <rFont val="Tahoma"/>
            <family val="2"/>
          </rPr>
          <t xml:space="preserve"> y en</t>
        </r>
        <r>
          <rPr>
            <b/>
            <sz val="9"/>
            <color indexed="81"/>
            <rFont val="Tahoma"/>
            <family val="2"/>
          </rPr>
          <t xml:space="preserve"> Destino </t>
        </r>
        <r>
          <rPr>
            <sz val="9"/>
            <color indexed="81"/>
            <rFont val="Tahoma"/>
            <family val="2"/>
          </rPr>
          <t>la opción "</t>
        </r>
        <r>
          <rPr>
            <b/>
            <sz val="9"/>
            <color indexed="81"/>
            <rFont val="Tahoma"/>
            <family val="2"/>
          </rPr>
          <t xml:space="preserve">Hospitalización Domiciliaria"
</t>
        </r>
      </text>
    </comment>
    <comment ref="G121" authorId="1" shapeId="0">
      <text>
        <r>
          <rPr>
            <sz val="9"/>
            <color indexed="81"/>
            <rFont val="Tahoma"/>
            <family val="2"/>
          </rPr>
          <t xml:space="preserve">Este dato aparecerá luego que en la atención registrada en módulo Box/Pacientes citados registre formulario clinico </t>
        </r>
        <r>
          <rPr>
            <b/>
            <sz val="9"/>
            <color indexed="81"/>
            <rFont val="Tahoma"/>
            <family val="2"/>
          </rPr>
          <t xml:space="preserve">VDI1 Ingreso PADPDS y CPU
</t>
        </r>
        <r>
          <rPr>
            <sz val="9"/>
            <color indexed="81"/>
            <rFont val="Tahoma"/>
            <family val="2"/>
          </rPr>
          <t xml:space="preserve">Seleccione en Sección </t>
        </r>
        <r>
          <rPr>
            <b/>
            <sz val="9"/>
            <color indexed="81"/>
            <rFont val="Tahoma"/>
            <family val="2"/>
          </rPr>
          <t xml:space="preserve">Derivaciones </t>
        </r>
        <r>
          <rPr>
            <sz val="9"/>
            <color indexed="81"/>
            <rFont val="Tahoma"/>
            <family val="2"/>
          </rPr>
          <t xml:space="preserve">en campo </t>
        </r>
        <r>
          <rPr>
            <b/>
            <sz val="9"/>
            <color indexed="81"/>
            <rFont val="Tahoma"/>
            <family val="2"/>
          </rPr>
          <t xml:space="preserve">Derivación </t>
        </r>
        <r>
          <rPr>
            <sz val="9"/>
            <color indexed="81"/>
            <rFont val="Tahoma"/>
            <family val="2"/>
          </rPr>
          <t>la opción "</t>
        </r>
        <r>
          <rPr>
            <b/>
            <sz val="9"/>
            <color indexed="81"/>
            <rFont val="Tahoma"/>
            <family val="2"/>
          </rPr>
          <t xml:space="preserve">Derivación desde APS (Atención Primaria de Salud" </t>
        </r>
        <r>
          <rPr>
            <sz val="9"/>
            <color indexed="81"/>
            <rFont val="Tahoma"/>
            <family val="2"/>
          </rPr>
          <t xml:space="preserve"> y en</t>
        </r>
        <r>
          <rPr>
            <b/>
            <sz val="9"/>
            <color indexed="81"/>
            <rFont val="Tahoma"/>
            <family val="2"/>
          </rPr>
          <t xml:space="preserve"> Destino </t>
        </r>
        <r>
          <rPr>
            <sz val="9"/>
            <color indexed="81"/>
            <rFont val="Tahoma"/>
            <family val="2"/>
          </rPr>
          <t>la opción "</t>
        </r>
        <r>
          <rPr>
            <b/>
            <sz val="9"/>
            <color indexed="81"/>
            <rFont val="Tahoma"/>
            <family val="2"/>
          </rPr>
          <t xml:space="preserve">SUH"
</t>
        </r>
      </text>
    </comment>
    <comment ref="D122" authorId="1" shapeId="0">
      <text>
        <r>
          <rPr>
            <sz val="9"/>
            <color indexed="81"/>
            <rFont val="Tahoma"/>
            <family val="2"/>
          </rPr>
          <t xml:space="preserve">Este dato aparecerá luego que en la atención registrada en módulo Box/Pacientes citados registre formulario clinico </t>
        </r>
        <r>
          <rPr>
            <b/>
            <sz val="9"/>
            <color indexed="81"/>
            <rFont val="Tahoma"/>
            <family val="2"/>
          </rPr>
          <t xml:space="preserve">VDI1 Ingreso PADPDS y CPU
</t>
        </r>
        <r>
          <rPr>
            <sz val="9"/>
            <color indexed="81"/>
            <rFont val="Tahoma"/>
            <family val="2"/>
          </rPr>
          <t xml:space="preserve">Seleccione en Sección </t>
        </r>
        <r>
          <rPr>
            <b/>
            <sz val="9"/>
            <color indexed="81"/>
            <rFont val="Tahoma"/>
            <family val="2"/>
          </rPr>
          <t xml:space="preserve">Derivaciones </t>
        </r>
        <r>
          <rPr>
            <sz val="9"/>
            <color indexed="81"/>
            <rFont val="Tahoma"/>
            <family val="2"/>
          </rPr>
          <t xml:space="preserve">en campo </t>
        </r>
        <r>
          <rPr>
            <b/>
            <sz val="9"/>
            <color indexed="81"/>
            <rFont val="Tahoma"/>
            <family val="2"/>
          </rPr>
          <t xml:space="preserve">Derivación </t>
        </r>
        <r>
          <rPr>
            <sz val="9"/>
            <color indexed="81"/>
            <rFont val="Tahoma"/>
            <family val="2"/>
          </rPr>
          <t>la opción "</t>
        </r>
        <r>
          <rPr>
            <b/>
            <sz val="9"/>
            <color indexed="81"/>
            <rFont val="Tahoma"/>
            <family val="2"/>
          </rPr>
          <t xml:space="preserve">Derivación desde Hospitalización" </t>
        </r>
        <r>
          <rPr>
            <sz val="9"/>
            <color indexed="81"/>
            <rFont val="Tahoma"/>
            <family val="2"/>
          </rPr>
          <t xml:space="preserve"> y en</t>
        </r>
        <r>
          <rPr>
            <b/>
            <sz val="9"/>
            <color indexed="81"/>
            <rFont val="Tahoma"/>
            <family val="2"/>
          </rPr>
          <t xml:space="preserve"> Destino </t>
        </r>
        <r>
          <rPr>
            <sz val="9"/>
            <color indexed="81"/>
            <rFont val="Tahoma"/>
            <family val="2"/>
          </rPr>
          <t>la opción "</t>
        </r>
        <r>
          <rPr>
            <b/>
            <sz val="9"/>
            <color indexed="81"/>
            <rFont val="Tahoma"/>
            <family val="2"/>
          </rPr>
          <t xml:space="preserve">Ambulatoria"
</t>
        </r>
      </text>
    </comment>
    <comment ref="E122" authorId="1" shapeId="0">
      <text>
        <r>
          <rPr>
            <sz val="9"/>
            <color indexed="81"/>
            <rFont val="Tahoma"/>
            <family val="2"/>
          </rPr>
          <t xml:space="preserve">Este dato aparecerá luego que en la atención registrada en módulo Box/Pacientes citados registre formulario clinico </t>
        </r>
        <r>
          <rPr>
            <b/>
            <sz val="9"/>
            <color indexed="81"/>
            <rFont val="Tahoma"/>
            <family val="2"/>
          </rPr>
          <t xml:space="preserve">VDI1 Ingreso PADPDS y CPU
</t>
        </r>
        <r>
          <rPr>
            <sz val="9"/>
            <color indexed="81"/>
            <rFont val="Tahoma"/>
            <family val="2"/>
          </rPr>
          <t xml:space="preserve">Seleccione en Sección </t>
        </r>
        <r>
          <rPr>
            <b/>
            <sz val="9"/>
            <color indexed="81"/>
            <rFont val="Tahoma"/>
            <family val="2"/>
          </rPr>
          <t xml:space="preserve">Derivaciones </t>
        </r>
        <r>
          <rPr>
            <sz val="9"/>
            <color indexed="81"/>
            <rFont val="Tahoma"/>
            <family val="2"/>
          </rPr>
          <t xml:space="preserve">en campo </t>
        </r>
        <r>
          <rPr>
            <b/>
            <sz val="9"/>
            <color indexed="81"/>
            <rFont val="Tahoma"/>
            <family val="2"/>
          </rPr>
          <t xml:space="preserve">Derivación </t>
        </r>
        <r>
          <rPr>
            <sz val="9"/>
            <color indexed="81"/>
            <rFont val="Tahoma"/>
            <family val="2"/>
          </rPr>
          <t>la opción "</t>
        </r>
        <r>
          <rPr>
            <b/>
            <sz val="9"/>
            <color indexed="81"/>
            <rFont val="Tahoma"/>
            <family val="2"/>
          </rPr>
          <t xml:space="preserve">Derivación desde Hospitalización" </t>
        </r>
        <r>
          <rPr>
            <sz val="9"/>
            <color indexed="81"/>
            <rFont val="Tahoma"/>
            <family val="2"/>
          </rPr>
          <t xml:space="preserve"> y en</t>
        </r>
        <r>
          <rPr>
            <b/>
            <sz val="9"/>
            <color indexed="81"/>
            <rFont val="Tahoma"/>
            <family val="2"/>
          </rPr>
          <t xml:space="preserve"> Destino </t>
        </r>
        <r>
          <rPr>
            <sz val="9"/>
            <color indexed="81"/>
            <rFont val="Tahoma"/>
            <family val="2"/>
          </rPr>
          <t>la opción "</t>
        </r>
        <r>
          <rPr>
            <b/>
            <sz val="9"/>
            <color indexed="81"/>
            <rFont val="Tahoma"/>
            <family val="2"/>
          </rPr>
          <t xml:space="preserve">Hospitalización Domiciliaria"
</t>
        </r>
      </text>
    </comment>
    <comment ref="E123" authorId="1" shapeId="0">
      <text>
        <r>
          <rPr>
            <sz val="9"/>
            <color indexed="81"/>
            <rFont val="Tahoma"/>
            <family val="2"/>
          </rPr>
          <t xml:space="preserve">Este dato aparecerá luego que en la atención registrada en módulo Box/Pacientes citados registre formulario clinico </t>
        </r>
        <r>
          <rPr>
            <b/>
            <sz val="9"/>
            <color indexed="81"/>
            <rFont val="Tahoma"/>
            <family val="2"/>
          </rPr>
          <t xml:space="preserve">VDI1 Ingreso PADPDS y CPU
</t>
        </r>
        <r>
          <rPr>
            <sz val="9"/>
            <color indexed="81"/>
            <rFont val="Tahoma"/>
            <family val="2"/>
          </rPr>
          <t xml:space="preserve">Seleccione en Sección </t>
        </r>
        <r>
          <rPr>
            <b/>
            <sz val="9"/>
            <color indexed="81"/>
            <rFont val="Tahoma"/>
            <family val="2"/>
          </rPr>
          <t xml:space="preserve">Derivaciones </t>
        </r>
        <r>
          <rPr>
            <sz val="9"/>
            <color indexed="81"/>
            <rFont val="Tahoma"/>
            <family val="2"/>
          </rPr>
          <t xml:space="preserve">en campo </t>
        </r>
        <r>
          <rPr>
            <b/>
            <sz val="9"/>
            <color indexed="81"/>
            <rFont val="Tahoma"/>
            <family val="2"/>
          </rPr>
          <t xml:space="preserve">Derivación </t>
        </r>
        <r>
          <rPr>
            <sz val="9"/>
            <color indexed="81"/>
            <rFont val="Tahoma"/>
            <family val="2"/>
          </rPr>
          <t>la opción "</t>
        </r>
        <r>
          <rPr>
            <b/>
            <sz val="9"/>
            <color indexed="81"/>
            <rFont val="Tahoma"/>
            <family val="2"/>
          </rPr>
          <t xml:space="preserve">Derivación desde Urgencia" </t>
        </r>
        <r>
          <rPr>
            <sz val="9"/>
            <color indexed="81"/>
            <rFont val="Tahoma"/>
            <family val="2"/>
          </rPr>
          <t xml:space="preserve"> y en</t>
        </r>
        <r>
          <rPr>
            <b/>
            <sz val="9"/>
            <color indexed="81"/>
            <rFont val="Tahoma"/>
            <family val="2"/>
          </rPr>
          <t xml:space="preserve"> Destino </t>
        </r>
        <r>
          <rPr>
            <sz val="9"/>
            <color indexed="81"/>
            <rFont val="Tahoma"/>
            <family val="2"/>
          </rPr>
          <t>la opción "</t>
        </r>
        <r>
          <rPr>
            <b/>
            <sz val="9"/>
            <color indexed="81"/>
            <rFont val="Tahoma"/>
            <family val="2"/>
          </rPr>
          <t xml:space="preserve">Hospitalización Domiciliaria"
</t>
        </r>
      </text>
    </comment>
    <comment ref="F123" authorId="1" shapeId="0">
      <text>
        <r>
          <rPr>
            <sz val="9"/>
            <color indexed="81"/>
            <rFont val="Tahoma"/>
            <family val="2"/>
          </rPr>
          <t xml:space="preserve">Este dato aparecerá luego que en la atención registrada en módulo Box/Pacientes citados registre formulario clinico </t>
        </r>
        <r>
          <rPr>
            <b/>
            <sz val="9"/>
            <color indexed="81"/>
            <rFont val="Tahoma"/>
            <family val="2"/>
          </rPr>
          <t xml:space="preserve">VDI1 Ingreso PADPDS y CPU
</t>
        </r>
        <r>
          <rPr>
            <sz val="9"/>
            <color indexed="81"/>
            <rFont val="Tahoma"/>
            <family val="2"/>
          </rPr>
          <t xml:space="preserve">Seleccione en Sección </t>
        </r>
        <r>
          <rPr>
            <b/>
            <sz val="9"/>
            <color indexed="81"/>
            <rFont val="Tahoma"/>
            <family val="2"/>
          </rPr>
          <t xml:space="preserve">Derivaciones </t>
        </r>
        <r>
          <rPr>
            <sz val="9"/>
            <color indexed="81"/>
            <rFont val="Tahoma"/>
            <family val="2"/>
          </rPr>
          <t xml:space="preserve">en campo </t>
        </r>
        <r>
          <rPr>
            <b/>
            <sz val="9"/>
            <color indexed="81"/>
            <rFont val="Tahoma"/>
            <family val="2"/>
          </rPr>
          <t xml:space="preserve">Derivación </t>
        </r>
        <r>
          <rPr>
            <sz val="9"/>
            <color indexed="81"/>
            <rFont val="Tahoma"/>
            <family val="2"/>
          </rPr>
          <t>la opción "</t>
        </r>
        <r>
          <rPr>
            <b/>
            <sz val="9"/>
            <color indexed="81"/>
            <rFont val="Tahoma"/>
            <family val="2"/>
          </rPr>
          <t xml:space="preserve">Derivación desde Urgencia" </t>
        </r>
        <r>
          <rPr>
            <sz val="9"/>
            <color indexed="81"/>
            <rFont val="Tahoma"/>
            <family val="2"/>
          </rPr>
          <t xml:space="preserve"> y en</t>
        </r>
        <r>
          <rPr>
            <b/>
            <sz val="9"/>
            <color indexed="81"/>
            <rFont val="Tahoma"/>
            <family val="2"/>
          </rPr>
          <t xml:space="preserve"> Destino </t>
        </r>
        <r>
          <rPr>
            <sz val="9"/>
            <color indexed="81"/>
            <rFont val="Tahoma"/>
            <family val="2"/>
          </rPr>
          <t>la opción "</t>
        </r>
        <r>
          <rPr>
            <b/>
            <sz val="9"/>
            <color indexed="81"/>
            <rFont val="Tahoma"/>
            <family val="2"/>
          </rPr>
          <t xml:space="preserve">Atención Cerrada"
</t>
        </r>
      </text>
    </comment>
  </commentList>
</comments>
</file>

<file path=xl/comments3.xml><?xml version="1.0" encoding="utf-8"?>
<comments xmlns="http://schemas.openxmlformats.org/spreadsheetml/2006/main">
  <authors>
    <author>Natalia Arancibia</author>
    <author>Carolina Cortes Acevedo</author>
    <author>Nicole Cisternas</author>
    <author>Carolina Velasquez Ordonez</author>
    <author>Ines Kohnenkamp</author>
    <author>-</author>
    <author>Priscilla Acuña</author>
  </authors>
  <commentList>
    <comment ref="C12" authorId="0" shapeId="0">
      <text>
        <r>
          <rPr>
            <sz val="9"/>
            <color indexed="81"/>
            <rFont val="Tahoma"/>
            <family val="2"/>
          </rPr>
          <t xml:space="preserve">Numero de Pauta Breves aplicadas, con sus resultados, que pueden ser </t>
        </r>
        <r>
          <rPr>
            <u/>
            <sz val="9"/>
            <color indexed="81"/>
            <rFont val="Tahoma"/>
            <family val="2"/>
          </rPr>
          <t>" Pauta Breve Normal"</t>
        </r>
        <r>
          <rPr>
            <sz val="9"/>
            <color indexed="81"/>
            <rFont val="Tahoma"/>
            <family val="2"/>
          </rPr>
          <t xml:space="preserve"> y </t>
        </r>
        <r>
          <rPr>
            <u/>
            <sz val="9"/>
            <color indexed="81"/>
            <rFont val="Tahoma"/>
            <family val="2"/>
          </rPr>
          <t>"Pauta Breve Alterado"</t>
        </r>
        <r>
          <rPr>
            <sz val="9"/>
            <color indexed="81"/>
            <rFont val="Tahoma"/>
            <family val="2"/>
          </rPr>
          <t>, según los grupos de edad y sexo</t>
        </r>
        <r>
          <rPr>
            <b/>
            <sz val="9"/>
            <color indexed="81"/>
            <rFont val="Tahoma"/>
            <family val="2"/>
          </rPr>
          <t xml:space="preserve"> </t>
        </r>
      </text>
    </comment>
    <comment ref="C13" authorId="1" shapeId="0">
      <text>
        <r>
          <rPr>
            <sz val="9"/>
            <color indexed="81"/>
            <rFont val="Tahoma"/>
            <family val="2"/>
          </rPr>
          <t xml:space="preserve">Este dato aparecerá  luego de que en la atención registrada en Módulo de Box/Pacientes citados ó Módulo Box/Agregar documento a una atención; se registre el </t>
        </r>
        <r>
          <rPr>
            <b/>
            <sz val="9"/>
            <color indexed="81"/>
            <rFont val="Tahoma"/>
            <family val="2"/>
          </rPr>
          <t>Formulario Clínico: PAUTA BREVE (EEDP)</t>
        </r>
        <r>
          <rPr>
            <sz val="9"/>
            <color indexed="81"/>
            <rFont val="Tahoma"/>
            <family val="2"/>
          </rPr>
          <t xml:space="preserve">, en campo </t>
        </r>
        <r>
          <rPr>
            <b/>
            <sz val="9"/>
            <color indexed="81"/>
            <rFont val="Tahoma"/>
            <family val="2"/>
          </rPr>
          <t>Resultado Pauta Breve,</t>
        </r>
        <r>
          <rPr>
            <sz val="9"/>
            <color indexed="81"/>
            <rFont val="Tahoma"/>
            <family val="2"/>
          </rPr>
          <t xml:space="preserve"> valor:</t>
        </r>
        <r>
          <rPr>
            <b/>
            <sz val="9"/>
            <color indexed="81"/>
            <rFont val="Tahoma"/>
            <family val="2"/>
          </rPr>
          <t xml:space="preserve"> Pauta Breve Normal</t>
        </r>
        <r>
          <rPr>
            <sz val="9"/>
            <color indexed="81"/>
            <rFont val="Tahoma"/>
            <family val="2"/>
          </rPr>
          <t xml:space="preserve">
</t>
        </r>
      </text>
    </comment>
    <comment ref="C14" authorId="1" shapeId="0">
      <text>
        <r>
          <rPr>
            <sz val="9"/>
            <color indexed="81"/>
            <rFont val="Tahoma"/>
            <family val="2"/>
          </rPr>
          <t xml:space="preserve">Este dato aparecerá  luego de que en la atención registrada en Módulo de Box/Pacientes citados ó Módulo Box/Agregar documento a una atención; se registre el </t>
        </r>
        <r>
          <rPr>
            <b/>
            <sz val="9"/>
            <color indexed="81"/>
            <rFont val="Tahoma"/>
            <family val="2"/>
          </rPr>
          <t xml:space="preserve">Formulario Clínico: PAUTA BREVE (EEDP), </t>
        </r>
        <r>
          <rPr>
            <sz val="9"/>
            <color indexed="81"/>
            <rFont val="Tahoma"/>
            <family val="2"/>
          </rPr>
          <t>en campo</t>
        </r>
        <r>
          <rPr>
            <b/>
            <sz val="9"/>
            <color indexed="81"/>
            <rFont val="Tahoma"/>
            <family val="2"/>
          </rPr>
          <t xml:space="preserve"> Resultado Pauta Breve</t>
        </r>
        <r>
          <rPr>
            <sz val="9"/>
            <color indexed="81"/>
            <rFont val="Tahoma"/>
            <family val="2"/>
          </rPr>
          <t>, valor:</t>
        </r>
        <r>
          <rPr>
            <b/>
            <sz val="9"/>
            <color indexed="81"/>
            <rFont val="Tahoma"/>
            <family val="2"/>
          </rPr>
          <t xml:space="preserve"> Pauta Breve Alterada.</t>
        </r>
        <r>
          <rPr>
            <sz val="9"/>
            <color indexed="81"/>
            <rFont val="Tahoma"/>
            <family val="2"/>
          </rPr>
          <t xml:space="preserve">
</t>
        </r>
      </text>
    </comment>
    <comment ref="R17" authorId="2" shapeId="0">
      <text>
        <r>
          <rPr>
            <sz val="9"/>
            <color indexed="81"/>
            <rFont val="Tahoma"/>
            <family val="2"/>
          </rPr>
          <t>Este dato aparecerá, luego que en Modulo Admision, el paciente indique un</t>
        </r>
        <r>
          <rPr>
            <b/>
            <sz val="9"/>
            <color indexed="81"/>
            <rFont val="Tahoma"/>
            <family val="2"/>
          </rPr>
          <t xml:space="preserve"> Pueblo Originario</t>
        </r>
        <r>
          <rPr>
            <sz val="9"/>
            <color indexed="81"/>
            <rFont val="Tahoma"/>
            <family val="2"/>
          </rPr>
          <t xml:space="preserve">
</t>
        </r>
      </text>
    </comment>
    <comment ref="S17" authorId="3" shapeId="0">
      <text>
        <r>
          <rPr>
            <sz val="9"/>
            <color indexed="81"/>
            <rFont val="Tahoma"/>
            <family val="2"/>
          </rPr>
          <t xml:space="preserve">Se contabilizara a los pacientes que tengan en  Antecedentes del usuario APS / Pestaña "Identificacion"  Item  Alertas Adm. </t>
        </r>
        <r>
          <rPr>
            <b/>
            <sz val="9"/>
            <color indexed="81"/>
            <rFont val="Tahoma"/>
            <family val="2"/>
          </rPr>
          <t xml:space="preserve"> "MIGRANTE"</t>
        </r>
      </text>
    </comment>
    <comment ref="C20" authorId="0" shapeId="0">
      <text>
        <r>
          <rPr>
            <b/>
            <sz val="9"/>
            <color indexed="81"/>
            <rFont val="Tahoma"/>
            <family val="2"/>
          </rPr>
          <t xml:space="preserve">Se contabilizará según los resultados de las aplicaciones realizadas en Primera Evaluacion y Reevaluacion según edad y sexo.  </t>
        </r>
        <r>
          <rPr>
            <sz val="9"/>
            <color indexed="81"/>
            <rFont val="Tahoma"/>
            <family val="2"/>
          </rPr>
          <t xml:space="preserve">
</t>
        </r>
        <r>
          <rPr>
            <b/>
            <sz val="9"/>
            <color indexed="81"/>
            <rFont val="Tahoma"/>
            <family val="2"/>
          </rPr>
          <t>Ejemplo: Formulario Clinico más Actividad</t>
        </r>
        <r>
          <rPr>
            <sz val="9"/>
            <color indexed="81"/>
            <rFont val="Tahoma"/>
            <family val="2"/>
          </rPr>
          <t xml:space="preserve">
</t>
        </r>
        <r>
          <rPr>
            <b/>
            <sz val="9"/>
            <color indexed="81"/>
            <rFont val="Tahoma"/>
            <family val="2"/>
          </rPr>
          <t xml:space="preserve">
</t>
        </r>
      </text>
    </comment>
    <comment ref="C21" authorId="4" shapeId="0">
      <text>
        <r>
          <rPr>
            <sz val="9"/>
            <color indexed="81"/>
            <rFont val="Tahoma"/>
            <family val="2"/>
          </rPr>
          <t xml:space="preserve">Este dato aparecerá  luego de que la atención registrada en Módulo de Box/Pacientes citados, se registre la actividad: 
</t>
        </r>
        <r>
          <rPr>
            <b/>
            <sz val="9"/>
            <color indexed="81"/>
            <rFont val="Tahoma"/>
            <family val="2"/>
          </rPr>
          <t>-  Control de salud con Primera Evaluación Normal</t>
        </r>
        <r>
          <rPr>
            <sz val="9"/>
            <color indexed="81"/>
            <rFont val="Tahoma"/>
            <family val="2"/>
          </rPr>
          <t xml:space="preserve">
 </t>
        </r>
        <r>
          <rPr>
            <b/>
            <sz val="9"/>
            <color indexed="81"/>
            <rFont val="Tahoma"/>
            <family val="2"/>
          </rPr>
          <t>Y</t>
        </r>
        <r>
          <rPr>
            <sz val="9"/>
            <color indexed="81"/>
            <rFont val="Tahoma"/>
            <family val="2"/>
          </rPr>
          <t xml:space="preserve">
Para niños (as) de 1 mes a 24 meses en Formulario Clínico </t>
        </r>
        <r>
          <rPr>
            <b/>
            <sz val="9"/>
            <color indexed="81"/>
            <rFont val="Tahoma"/>
            <family val="2"/>
          </rPr>
          <t>ESCALA DE EVALUACIÓN DEL DESARROLLO PSICOMOTOR</t>
        </r>
        <r>
          <rPr>
            <sz val="9"/>
            <color indexed="81"/>
            <rFont val="Tahoma"/>
            <family val="2"/>
          </rPr>
          <t xml:space="preserve">  tenga el campo </t>
        </r>
        <r>
          <rPr>
            <b/>
            <sz val="9"/>
            <color indexed="81"/>
            <rFont val="Tahoma"/>
            <family val="2"/>
          </rPr>
          <t xml:space="preserve">Resultado del Desarrollo Psicomotor </t>
        </r>
        <r>
          <rPr>
            <sz val="9"/>
            <color indexed="81"/>
            <rFont val="Tahoma"/>
            <family val="2"/>
          </rPr>
          <t xml:space="preserve">con el valor </t>
        </r>
        <r>
          <rPr>
            <b/>
            <sz val="9"/>
            <color indexed="81"/>
            <rFont val="Tahoma"/>
            <family val="2"/>
          </rPr>
          <t xml:space="preserve">Normal  
o
</t>
        </r>
        <r>
          <rPr>
            <sz val="9"/>
            <color indexed="81"/>
            <rFont val="Tahoma"/>
            <family val="2"/>
          </rPr>
          <t xml:space="preserve">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 xml:space="preserve">Categoría Test Total </t>
        </r>
        <r>
          <rPr>
            <sz val="9"/>
            <color indexed="81"/>
            <rFont val="Tahoma"/>
            <family val="2"/>
          </rPr>
          <t>con el valor</t>
        </r>
        <r>
          <rPr>
            <b/>
            <sz val="9"/>
            <color indexed="81"/>
            <rFont val="Tahoma"/>
            <family val="2"/>
          </rPr>
          <t xml:space="preserve"> "Normal"</t>
        </r>
        <r>
          <rPr>
            <sz val="9"/>
            <color indexed="81"/>
            <rFont val="Tahoma"/>
            <family val="2"/>
          </rPr>
          <t xml:space="preserve"> 
*Formularios Clínicos tambien se pueden agregar desde Modulo Box/Agregar documentos a una atencion*</t>
        </r>
      </text>
    </comment>
    <comment ref="C22" authorId="4" shapeId="0">
      <text>
        <r>
          <rPr>
            <sz val="9"/>
            <color indexed="81"/>
            <rFont val="Tahoma"/>
            <family val="2"/>
          </rPr>
          <t xml:space="preserve">Este dato aparecerá  luego de que la atención registrada en Módulo de Box/Pacientes citados, se registre la actividad: 
</t>
        </r>
        <r>
          <rPr>
            <b/>
            <sz val="9"/>
            <color indexed="81"/>
            <rFont val="Tahoma"/>
            <family val="2"/>
          </rPr>
          <t>- Control de salud con Primera Evaluación Normal Con Rezago</t>
        </r>
        <r>
          <rPr>
            <sz val="9"/>
            <color indexed="81"/>
            <rFont val="Tahoma"/>
            <family val="2"/>
          </rPr>
          <t xml:space="preserve">
</t>
        </r>
        <r>
          <rPr>
            <b/>
            <sz val="9"/>
            <color indexed="81"/>
            <rFont val="Tahoma"/>
            <family val="2"/>
          </rPr>
          <t>Y</t>
        </r>
        <r>
          <rPr>
            <sz val="9"/>
            <color indexed="81"/>
            <rFont val="Tahoma"/>
            <family val="2"/>
          </rPr>
          <t xml:space="preserve">
Para niños (as) de 1 a 24 meses en Formulario Clínico </t>
        </r>
        <r>
          <rPr>
            <b/>
            <sz val="9"/>
            <color indexed="81"/>
            <rFont val="Tahoma"/>
            <family val="2"/>
          </rPr>
          <t>ESCALA DE EVALUACIÓN DEL DESARROLLO PSICOMOTOR</t>
        </r>
        <r>
          <rPr>
            <sz val="9"/>
            <color indexed="81"/>
            <rFont val="Tahoma"/>
            <family val="2"/>
          </rPr>
          <t xml:space="preserve">  tenga el campo </t>
        </r>
        <r>
          <rPr>
            <b/>
            <sz val="9"/>
            <color indexed="81"/>
            <rFont val="Tahoma"/>
            <family val="2"/>
          </rPr>
          <t>Resultado del Desarrollo Psicomotor</t>
        </r>
        <r>
          <rPr>
            <sz val="9"/>
            <color indexed="81"/>
            <rFont val="Tahoma"/>
            <family val="2"/>
          </rPr>
          <t xml:space="preserve"> con el valor "</t>
        </r>
        <r>
          <rPr>
            <b/>
            <sz val="9"/>
            <color indexed="81"/>
            <rFont val="Tahoma"/>
            <family val="2"/>
          </rPr>
          <t>Normal"</t>
        </r>
        <r>
          <rPr>
            <sz val="9"/>
            <color indexed="81"/>
            <rFont val="Tahoma"/>
            <family val="2"/>
          </rPr>
          <t xml:space="preserve">  
</t>
        </r>
        <r>
          <rPr>
            <b/>
            <sz val="9"/>
            <color indexed="81"/>
            <rFont val="Tahoma"/>
            <family val="2"/>
          </rPr>
          <t>o</t>
        </r>
        <r>
          <rPr>
            <sz val="9"/>
            <color indexed="81"/>
            <rFont val="Tahoma"/>
            <family val="2"/>
          </rPr>
          <t xml:space="preserve">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Categoría</t>
        </r>
        <r>
          <rPr>
            <sz val="9"/>
            <color indexed="81"/>
            <rFont val="Tahoma"/>
            <family val="2"/>
          </rPr>
          <t xml:space="preserve"> </t>
        </r>
        <r>
          <rPr>
            <b/>
            <sz val="9"/>
            <color indexed="81"/>
            <rFont val="Tahoma"/>
            <family val="2"/>
          </rPr>
          <t>Test Total</t>
        </r>
        <r>
          <rPr>
            <sz val="9"/>
            <color indexed="81"/>
            <rFont val="Tahoma"/>
            <family val="2"/>
          </rPr>
          <t xml:space="preserve"> con el valor </t>
        </r>
        <r>
          <rPr>
            <b/>
            <sz val="9"/>
            <color indexed="81"/>
            <rFont val="Tahoma"/>
            <family val="2"/>
          </rPr>
          <t>"Normal"</t>
        </r>
        <r>
          <rPr>
            <sz val="9"/>
            <color indexed="81"/>
            <rFont val="Tahoma"/>
            <family val="2"/>
          </rPr>
          <t xml:space="preserve">  
*Formularios Clínicos tambien se pueden agregar desde Modulo Box/Agregar documentos a una atencion*
</t>
        </r>
      </text>
    </comment>
    <comment ref="C23" authorId="4" shapeId="0">
      <text>
        <r>
          <rPr>
            <sz val="9"/>
            <color indexed="81"/>
            <rFont val="Tahoma"/>
            <family val="2"/>
          </rPr>
          <t xml:space="preserve">Este dato aparecerá  luego de que la atención registrada en Módulo de Box/Pacientes citados, se registre la actividad: 
</t>
        </r>
        <r>
          <rPr>
            <b/>
            <sz val="9"/>
            <color indexed="81"/>
            <rFont val="Tahoma"/>
            <family val="2"/>
          </rPr>
          <t>- Control de salud con Primera Evaluación Riesgo</t>
        </r>
        <r>
          <rPr>
            <sz val="9"/>
            <color indexed="81"/>
            <rFont val="Tahoma"/>
            <family val="2"/>
          </rPr>
          <t xml:space="preserve">
</t>
        </r>
        <r>
          <rPr>
            <b/>
            <sz val="9"/>
            <color indexed="81"/>
            <rFont val="Tahoma"/>
            <family val="2"/>
          </rPr>
          <t>Y</t>
        </r>
        <r>
          <rPr>
            <sz val="9"/>
            <color indexed="81"/>
            <rFont val="Tahoma"/>
            <family val="2"/>
          </rPr>
          <t xml:space="preserve"> 
Para niños (as) de 1 a 24 meses en Formulario Clínico</t>
        </r>
        <r>
          <rPr>
            <b/>
            <sz val="9"/>
            <color indexed="81"/>
            <rFont val="Tahoma"/>
            <family val="2"/>
          </rPr>
          <t xml:space="preserve"> ESCALA DE EVALUACIÓN DEL DESARROLLO PSICOMOTOR </t>
        </r>
        <r>
          <rPr>
            <sz val="9"/>
            <color indexed="81"/>
            <rFont val="Tahoma"/>
            <family val="2"/>
          </rPr>
          <t xml:space="preserve"> tenga el campo </t>
        </r>
        <r>
          <rPr>
            <b/>
            <sz val="9"/>
            <color indexed="81"/>
            <rFont val="Tahoma"/>
            <family val="2"/>
          </rPr>
          <t xml:space="preserve"> Resultado del Desarrollo Psicomotor </t>
        </r>
        <r>
          <rPr>
            <sz val="9"/>
            <color indexed="81"/>
            <rFont val="Tahoma"/>
            <family val="2"/>
          </rPr>
          <t xml:space="preserve">con el valor  </t>
        </r>
        <r>
          <rPr>
            <b/>
            <sz val="9"/>
            <color indexed="81"/>
            <rFont val="Tahoma"/>
            <family val="2"/>
          </rPr>
          <t>"Riesgo"</t>
        </r>
        <r>
          <rPr>
            <sz val="9"/>
            <color indexed="81"/>
            <rFont val="Tahoma"/>
            <family val="2"/>
          </rPr>
          <t xml:space="preserve">   
</t>
        </r>
        <r>
          <rPr>
            <b/>
            <sz val="9"/>
            <color indexed="81"/>
            <rFont val="Tahoma"/>
            <family val="2"/>
          </rPr>
          <t>o</t>
        </r>
        <r>
          <rPr>
            <sz val="9"/>
            <color indexed="81"/>
            <rFont val="Tahoma"/>
            <family val="2"/>
          </rPr>
          <t xml:space="preserve">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 xml:space="preserve">Categoría Test Total </t>
        </r>
        <r>
          <rPr>
            <sz val="9"/>
            <color indexed="81"/>
            <rFont val="Tahoma"/>
            <family val="2"/>
          </rPr>
          <t xml:space="preserve">con el valor </t>
        </r>
        <r>
          <rPr>
            <b/>
            <sz val="9"/>
            <color indexed="81"/>
            <rFont val="Tahoma"/>
            <family val="2"/>
          </rPr>
          <t xml:space="preserve">"Riesgo" </t>
        </r>
        <r>
          <rPr>
            <sz val="9"/>
            <color indexed="81"/>
            <rFont val="Tahoma"/>
            <family val="2"/>
          </rPr>
          <t xml:space="preserve">  
*Formularios Clínicos tambien se pueden agregar desde Modulo Box/Agregar documentos a una atencion*
</t>
        </r>
      </text>
    </comment>
    <comment ref="C24" authorId="4" shapeId="0">
      <text>
        <r>
          <rPr>
            <sz val="9"/>
            <color indexed="81"/>
            <rFont val="Tahoma"/>
            <family val="2"/>
          </rPr>
          <t xml:space="preserve">Este dato aparecerá  luego de que la atención registrada en Módulo de Box/Pacientes citados, se registre la actividad: 
</t>
        </r>
        <r>
          <rPr>
            <b/>
            <sz val="9"/>
            <color indexed="81"/>
            <rFont val="Tahoma"/>
            <family val="2"/>
          </rPr>
          <t>- Control de salud con Primera Evaluación Retraso</t>
        </r>
        <r>
          <rPr>
            <sz val="9"/>
            <color indexed="81"/>
            <rFont val="Tahoma"/>
            <family val="2"/>
          </rPr>
          <t xml:space="preserve">
</t>
        </r>
        <r>
          <rPr>
            <b/>
            <sz val="9"/>
            <color indexed="81"/>
            <rFont val="Tahoma"/>
            <family val="2"/>
          </rPr>
          <t>Y</t>
        </r>
        <r>
          <rPr>
            <sz val="9"/>
            <color indexed="81"/>
            <rFont val="Tahoma"/>
            <family val="2"/>
          </rPr>
          <t xml:space="preserve"> 
Para niños (as) de 1 a 24 meses en Formulario Clínico </t>
        </r>
        <r>
          <rPr>
            <b/>
            <sz val="9"/>
            <color indexed="81"/>
            <rFont val="Tahoma"/>
            <family val="2"/>
          </rPr>
          <t xml:space="preserve">ESCALA DE EVALUACIÓN DEL DESARROLLO PSICOMOTOR </t>
        </r>
        <r>
          <rPr>
            <sz val="9"/>
            <color indexed="81"/>
            <rFont val="Tahoma"/>
            <family val="2"/>
          </rPr>
          <t xml:space="preserve"> tenga el campo </t>
        </r>
        <r>
          <rPr>
            <b/>
            <sz val="9"/>
            <color indexed="81"/>
            <rFont val="Tahoma"/>
            <family val="2"/>
          </rPr>
          <t>Resultado del Desarrollo Psicomotor</t>
        </r>
        <r>
          <rPr>
            <sz val="9"/>
            <color indexed="81"/>
            <rFont val="Tahoma"/>
            <family val="2"/>
          </rPr>
          <t xml:space="preserve"> con el valor </t>
        </r>
        <r>
          <rPr>
            <b/>
            <sz val="9"/>
            <color indexed="81"/>
            <rFont val="Tahoma"/>
            <family val="2"/>
          </rPr>
          <t>"Retraso"
o</t>
        </r>
        <r>
          <rPr>
            <sz val="9"/>
            <color indexed="81"/>
            <rFont val="Tahoma"/>
            <family val="2"/>
          </rPr>
          <t xml:space="preserve"> 
Para niños (as) de 2 a 5 años en Formulario Clínico</t>
        </r>
        <r>
          <rPr>
            <b/>
            <sz val="9"/>
            <color indexed="81"/>
            <rFont val="Tahoma"/>
            <family val="2"/>
          </rPr>
          <t xml:space="preserve"> TEST DE DESARROLLO PSICOMOTOR 2- 5 AÑOS,</t>
        </r>
        <r>
          <rPr>
            <sz val="9"/>
            <color indexed="81"/>
            <rFont val="Tahoma"/>
            <family val="2"/>
          </rPr>
          <t xml:space="preserve"> tenga en el campo  </t>
        </r>
        <r>
          <rPr>
            <b/>
            <sz val="9"/>
            <color indexed="81"/>
            <rFont val="Tahoma"/>
            <family val="2"/>
          </rPr>
          <t xml:space="preserve">Categoría Test Total </t>
        </r>
        <r>
          <rPr>
            <sz val="9"/>
            <color indexed="81"/>
            <rFont val="Tahoma"/>
            <family val="2"/>
          </rPr>
          <t xml:space="preserve">con el valor </t>
        </r>
        <r>
          <rPr>
            <b/>
            <sz val="9"/>
            <color indexed="81"/>
            <rFont val="Tahoma"/>
            <family val="2"/>
          </rPr>
          <t xml:space="preserve">"Retraso" </t>
        </r>
        <r>
          <rPr>
            <sz val="9"/>
            <color indexed="81"/>
            <rFont val="Tahoma"/>
            <family val="2"/>
          </rPr>
          <t xml:space="preserve">
*Formularios Clínicos tambien se pueden agregar desde Modulo Box/Agregar documentos a una atencion*
</t>
        </r>
      </text>
    </comment>
    <comment ref="C25" authorId="2" shapeId="0">
      <text>
        <r>
          <rPr>
            <sz val="9"/>
            <color indexed="81"/>
            <rFont val="Tahoma"/>
            <family val="2"/>
          </rPr>
          <t xml:space="preserve">
Este dato aparecerá  luego de que la atención registrada en Módulo de Box/Pacientes citados, se registre la actividad: 
</t>
        </r>
        <r>
          <rPr>
            <b/>
            <sz val="9"/>
            <color indexed="81"/>
            <rFont val="Tahoma"/>
            <family val="2"/>
          </rPr>
          <t>- Control de salud con Reevaluacion Normal  (desde normal con rezago)</t>
        </r>
        <r>
          <rPr>
            <sz val="9"/>
            <color indexed="81"/>
            <rFont val="Tahoma"/>
            <family val="2"/>
          </rPr>
          <t xml:space="preserve">
Y
Para niños (as) de 1 a 24 meses en Formulario Clínico</t>
        </r>
        <r>
          <rPr>
            <b/>
            <sz val="9"/>
            <color indexed="81"/>
            <rFont val="Tahoma"/>
            <family val="2"/>
          </rPr>
          <t xml:space="preserve"> ESCALA DE EVALUACIÓN DEL DESARROLLO PSICOMOTOR</t>
        </r>
        <r>
          <rPr>
            <sz val="9"/>
            <color indexed="81"/>
            <rFont val="Tahoma"/>
            <family val="2"/>
          </rPr>
          <t xml:space="preserve">  tenga el campo</t>
        </r>
        <r>
          <rPr>
            <b/>
            <sz val="9"/>
            <color indexed="81"/>
            <rFont val="Tahoma"/>
            <family val="2"/>
          </rPr>
          <t xml:space="preserve"> Resultado del Desarrollo Psicomoto</t>
        </r>
        <r>
          <rPr>
            <sz val="9"/>
            <color indexed="81"/>
            <rFont val="Tahoma"/>
            <family val="2"/>
          </rPr>
          <t>r con el valor</t>
        </r>
        <r>
          <rPr>
            <b/>
            <sz val="9"/>
            <color indexed="81"/>
            <rFont val="Tahoma"/>
            <family val="2"/>
          </rPr>
          <t xml:space="preserve"> "Normal"  </t>
        </r>
        <r>
          <rPr>
            <sz val="9"/>
            <color indexed="81"/>
            <rFont val="Tahoma"/>
            <family val="2"/>
          </rPr>
          <t xml:space="preserve">
o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Categoría Test Tota</t>
        </r>
        <r>
          <rPr>
            <sz val="9"/>
            <color indexed="81"/>
            <rFont val="Tahoma"/>
            <family val="2"/>
          </rPr>
          <t xml:space="preserve">l con el valor </t>
        </r>
        <r>
          <rPr>
            <b/>
            <sz val="9"/>
            <color indexed="81"/>
            <rFont val="Tahoma"/>
            <family val="2"/>
          </rPr>
          <t xml:space="preserve">"Normal" </t>
        </r>
        <r>
          <rPr>
            <sz val="9"/>
            <color indexed="81"/>
            <rFont val="Tahoma"/>
            <family val="2"/>
          </rPr>
          <t xml:space="preserve"> 
*Formularios Clínicos tambien se pueden agregar desde Modulo Box/Agregar documentos a una atencion*</t>
        </r>
      </text>
    </comment>
    <comment ref="C26" authorId="2" shapeId="0">
      <text>
        <r>
          <rPr>
            <sz val="9"/>
            <color indexed="81"/>
            <rFont val="Tahoma"/>
            <family val="2"/>
          </rPr>
          <t xml:space="preserve">Este dato aparecerá  luego de que la atención registrada en Módulo de Box/Pacientes citados, se registre la actividad: 
- </t>
        </r>
        <r>
          <rPr>
            <b/>
            <sz val="9"/>
            <color indexed="81"/>
            <rFont val="Tahoma"/>
            <family val="2"/>
          </rPr>
          <t>Control de salud con Reevaluacion Normal  (desde riesgo)</t>
        </r>
        <r>
          <rPr>
            <sz val="9"/>
            <color indexed="81"/>
            <rFont val="Tahoma"/>
            <family val="2"/>
          </rPr>
          <t xml:space="preserve">
Y
Para niños (as) de 1 a 24 meses en Formulario Clínico</t>
        </r>
        <r>
          <rPr>
            <b/>
            <sz val="9"/>
            <color indexed="81"/>
            <rFont val="Tahoma"/>
            <family val="2"/>
          </rPr>
          <t xml:space="preserve"> ESCALA DE EVALUACIÓN DEL DESARROLLO PSICOMOTOR</t>
        </r>
        <r>
          <rPr>
            <sz val="9"/>
            <color indexed="81"/>
            <rFont val="Tahoma"/>
            <family val="2"/>
          </rPr>
          <t xml:space="preserve">  tenga el campo Resultado del Desarrollo Psicomotor con el valor </t>
        </r>
        <r>
          <rPr>
            <b/>
            <sz val="9"/>
            <color indexed="81"/>
            <rFont val="Tahoma"/>
            <family val="2"/>
          </rPr>
          <t xml:space="preserve">"Normal" </t>
        </r>
        <r>
          <rPr>
            <sz val="9"/>
            <color indexed="81"/>
            <rFont val="Tahoma"/>
            <family val="2"/>
          </rPr>
          <t xml:space="preserve"> 
o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Categoría Test Total</t>
        </r>
        <r>
          <rPr>
            <sz val="9"/>
            <color indexed="81"/>
            <rFont val="Tahoma"/>
            <family val="2"/>
          </rPr>
          <t xml:space="preserve"> con el valor</t>
        </r>
        <r>
          <rPr>
            <b/>
            <sz val="9"/>
            <color indexed="81"/>
            <rFont val="Tahoma"/>
            <family val="2"/>
          </rPr>
          <t xml:space="preserve"> "Normal"  </t>
        </r>
        <r>
          <rPr>
            <sz val="9"/>
            <color indexed="81"/>
            <rFont val="Tahoma"/>
            <family val="2"/>
          </rPr>
          <t xml:space="preserve">
*Formularios Clínicos tambien se pueden agregar desde Modulo Box/Agregar documentos a una atencion*
</t>
        </r>
      </text>
    </comment>
    <comment ref="C27" authorId="2" shapeId="0">
      <text>
        <r>
          <rPr>
            <sz val="9"/>
            <color indexed="81"/>
            <rFont val="Tahoma"/>
            <family val="2"/>
          </rPr>
          <t xml:space="preserve">Este dato aparecerá  luego de que la atención registrada en Módulo de Box/Pacientes citados, se registre la actividad: 
- </t>
        </r>
        <r>
          <rPr>
            <b/>
            <sz val="9"/>
            <color indexed="81"/>
            <rFont val="Tahoma"/>
            <family val="2"/>
          </rPr>
          <t>Control de salud con Reevaluacion Normal  (desde retraso)</t>
        </r>
        <r>
          <rPr>
            <sz val="9"/>
            <color indexed="81"/>
            <rFont val="Tahoma"/>
            <family val="2"/>
          </rPr>
          <t xml:space="preserve">
Y
Para niños (as) de 1 a 24 meses en Formulario Clínico</t>
        </r>
        <r>
          <rPr>
            <b/>
            <sz val="9"/>
            <color indexed="81"/>
            <rFont val="Tahoma"/>
            <family val="2"/>
          </rPr>
          <t xml:space="preserve"> ESCALA DE EVALUACIÓN DEL DESARROLLO PSICOMOTOR</t>
        </r>
        <r>
          <rPr>
            <sz val="9"/>
            <color indexed="81"/>
            <rFont val="Tahoma"/>
            <family val="2"/>
          </rPr>
          <t xml:space="preserve">  tenga el campo </t>
        </r>
        <r>
          <rPr>
            <b/>
            <sz val="9"/>
            <color indexed="81"/>
            <rFont val="Tahoma"/>
            <family val="2"/>
          </rPr>
          <t>Resultado del Desarrollo Psicomotor</t>
        </r>
        <r>
          <rPr>
            <sz val="9"/>
            <color indexed="81"/>
            <rFont val="Tahoma"/>
            <family val="2"/>
          </rPr>
          <t xml:space="preserve"> con el valor </t>
        </r>
        <r>
          <rPr>
            <b/>
            <sz val="9"/>
            <color indexed="81"/>
            <rFont val="Tahoma"/>
            <family val="2"/>
          </rPr>
          <t xml:space="preserve">"Normal"  </t>
        </r>
        <r>
          <rPr>
            <sz val="9"/>
            <color indexed="81"/>
            <rFont val="Tahoma"/>
            <family val="2"/>
          </rPr>
          <t xml:space="preserve">
o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Categoría Test Total</t>
        </r>
        <r>
          <rPr>
            <sz val="9"/>
            <color indexed="81"/>
            <rFont val="Tahoma"/>
            <family val="2"/>
          </rPr>
          <t xml:space="preserve"> con el valor</t>
        </r>
        <r>
          <rPr>
            <b/>
            <sz val="9"/>
            <color indexed="81"/>
            <rFont val="Tahoma"/>
            <family val="2"/>
          </rPr>
          <t xml:space="preserve"> "Normal"  </t>
        </r>
        <r>
          <rPr>
            <sz val="9"/>
            <color indexed="81"/>
            <rFont val="Tahoma"/>
            <family val="2"/>
          </rPr>
          <t xml:space="preserve">
*Formularios Clínicos tambien se pueden agregar desde Modulo Box/Agregar documentos a una atencion*
</t>
        </r>
      </text>
    </comment>
    <comment ref="C28" authorId="2" shapeId="0">
      <text>
        <r>
          <rPr>
            <sz val="9"/>
            <color indexed="81"/>
            <rFont val="Tahoma"/>
            <family val="2"/>
          </rPr>
          <t xml:space="preserve">Este dato aparecerá  luego de que la atención registrada en Módulo de Box/Pacientes citados, se registre la actividad: 
- </t>
        </r>
        <r>
          <rPr>
            <b/>
            <sz val="9"/>
            <color indexed="81"/>
            <rFont val="Tahoma"/>
            <family val="2"/>
          </rPr>
          <t>Control de salud con Reevaluacion Normal con Rezago (desde riesgo)</t>
        </r>
        <r>
          <rPr>
            <sz val="9"/>
            <color indexed="81"/>
            <rFont val="Tahoma"/>
            <family val="2"/>
          </rPr>
          <t xml:space="preserve">
Y
Para niños (as) de 1 a 24 meses en Formulario Clínico</t>
        </r>
        <r>
          <rPr>
            <b/>
            <sz val="9"/>
            <color indexed="81"/>
            <rFont val="Tahoma"/>
            <family val="2"/>
          </rPr>
          <t xml:space="preserve"> ESCALA DE EVALUACIÓN DEL DESARROLLO PSICOMOTOR</t>
        </r>
        <r>
          <rPr>
            <sz val="9"/>
            <color indexed="81"/>
            <rFont val="Tahoma"/>
            <family val="2"/>
          </rPr>
          <t xml:space="preserve">  tenga el campo Resultado del Desarrollo Psicomotor con el valor </t>
        </r>
        <r>
          <rPr>
            <b/>
            <sz val="9"/>
            <color indexed="81"/>
            <rFont val="Tahoma"/>
            <family val="2"/>
          </rPr>
          <t>"Normal"</t>
        </r>
        <r>
          <rPr>
            <sz val="9"/>
            <color indexed="81"/>
            <rFont val="Tahoma"/>
            <family val="2"/>
          </rPr>
          <t xml:space="preserve">  
o 
Para niños (as) de 2 a 5 años en Formulario Clínico</t>
        </r>
        <r>
          <rPr>
            <b/>
            <sz val="9"/>
            <color indexed="81"/>
            <rFont val="Tahoma"/>
            <family val="2"/>
          </rPr>
          <t xml:space="preserve"> TEST DE DESARROLLO PSICOMOTOR 2- 5 AÑOS</t>
        </r>
        <r>
          <rPr>
            <sz val="9"/>
            <color indexed="81"/>
            <rFont val="Tahoma"/>
            <family val="2"/>
          </rPr>
          <t xml:space="preserve">, tenga en el campo </t>
        </r>
        <r>
          <rPr>
            <b/>
            <sz val="9"/>
            <color indexed="81"/>
            <rFont val="Tahoma"/>
            <family val="2"/>
          </rPr>
          <t>Categoría Test Total</t>
        </r>
        <r>
          <rPr>
            <sz val="9"/>
            <color indexed="81"/>
            <rFont val="Tahoma"/>
            <family val="2"/>
          </rPr>
          <t xml:space="preserve"> con el valor</t>
        </r>
        <r>
          <rPr>
            <b/>
            <sz val="9"/>
            <color indexed="81"/>
            <rFont val="Tahoma"/>
            <family val="2"/>
          </rPr>
          <t xml:space="preserve"> "Normal" </t>
        </r>
        <r>
          <rPr>
            <sz val="9"/>
            <color indexed="81"/>
            <rFont val="Tahoma"/>
            <family val="2"/>
          </rPr>
          <t xml:space="preserve"> 
*Formularios Clínicos tambien se pueden agregar desde Modulo Box/Agregar documentos a una atencion*
</t>
        </r>
      </text>
    </comment>
    <comment ref="C29" authorId="2" shapeId="0">
      <text>
        <r>
          <rPr>
            <sz val="9"/>
            <color indexed="81"/>
            <rFont val="Tahoma"/>
            <family val="2"/>
          </rPr>
          <t>Este dato aparecerá  luego de que la atención registrada en Módulo de Box/Pacientes citados, se registre la actividad: 
-</t>
        </r>
        <r>
          <rPr>
            <b/>
            <sz val="9"/>
            <color indexed="81"/>
            <rFont val="Tahoma"/>
            <family val="2"/>
          </rPr>
          <t xml:space="preserve"> Control de salud con Reevaluacion Normal con Rezago (desde retraso)</t>
        </r>
        <r>
          <rPr>
            <sz val="9"/>
            <color indexed="81"/>
            <rFont val="Tahoma"/>
            <family val="2"/>
          </rPr>
          <t xml:space="preserve">
Y
Para niños (as) de 1 a 24 meses en Formulario Clínico </t>
        </r>
        <r>
          <rPr>
            <b/>
            <sz val="9"/>
            <color indexed="81"/>
            <rFont val="Tahoma"/>
            <family val="2"/>
          </rPr>
          <t>ESCALA DE EVALUACIÓN DEL DESARROLLO PSICOMOTOR</t>
        </r>
        <r>
          <rPr>
            <sz val="9"/>
            <color indexed="81"/>
            <rFont val="Tahoma"/>
            <family val="2"/>
          </rPr>
          <t xml:space="preserve">  tenga el campo</t>
        </r>
        <r>
          <rPr>
            <b/>
            <sz val="9"/>
            <color indexed="81"/>
            <rFont val="Tahoma"/>
            <family val="2"/>
          </rPr>
          <t xml:space="preserve"> Resultado del Desarrollo Psicomotor</t>
        </r>
        <r>
          <rPr>
            <sz val="9"/>
            <color indexed="81"/>
            <rFont val="Tahoma"/>
            <family val="2"/>
          </rPr>
          <t xml:space="preserve"> con el valor</t>
        </r>
        <r>
          <rPr>
            <b/>
            <sz val="9"/>
            <color indexed="81"/>
            <rFont val="Tahoma"/>
            <family val="2"/>
          </rPr>
          <t xml:space="preserve"> "Normal"  </t>
        </r>
        <r>
          <rPr>
            <sz val="9"/>
            <color indexed="81"/>
            <rFont val="Tahoma"/>
            <family val="2"/>
          </rPr>
          <t xml:space="preserve">
o 
Para niños (as) de 2 a 5 años en Formulario Clínico </t>
        </r>
        <r>
          <rPr>
            <b/>
            <sz val="9"/>
            <color indexed="81"/>
            <rFont val="Tahoma"/>
            <family val="2"/>
          </rPr>
          <t>TEST DE DESARROLLO PSICOMOTOR 2- 5 AÑO</t>
        </r>
        <r>
          <rPr>
            <sz val="9"/>
            <color indexed="81"/>
            <rFont val="Tahoma"/>
            <family val="2"/>
          </rPr>
          <t xml:space="preserve">S, tenga en el campo </t>
        </r>
        <r>
          <rPr>
            <b/>
            <sz val="9"/>
            <color indexed="81"/>
            <rFont val="Tahoma"/>
            <family val="2"/>
          </rPr>
          <t xml:space="preserve">Categoría Test Total </t>
        </r>
        <r>
          <rPr>
            <sz val="9"/>
            <color indexed="81"/>
            <rFont val="Tahoma"/>
            <family val="2"/>
          </rPr>
          <t xml:space="preserve">con el valor </t>
        </r>
        <r>
          <rPr>
            <b/>
            <sz val="9"/>
            <color indexed="81"/>
            <rFont val="Tahoma"/>
            <family val="2"/>
          </rPr>
          <t xml:space="preserve">"Normal"  </t>
        </r>
        <r>
          <rPr>
            <sz val="9"/>
            <color indexed="81"/>
            <rFont val="Tahoma"/>
            <family val="2"/>
          </rPr>
          <t xml:space="preserve">
*Formularios Clínicos tambien se pueden agregar desde Modulo Box/Agregar documentos a una atencion*
</t>
        </r>
      </text>
    </comment>
    <comment ref="C30" authorId="2" shapeId="0">
      <text>
        <r>
          <rPr>
            <sz val="9"/>
            <color indexed="81"/>
            <rFont val="Tahoma"/>
            <family val="2"/>
          </rPr>
          <t xml:space="preserve">Este dato aparecerá  luego de que la atención registrada en Módulo de Box/Pacientes citados, se registre la actividad: 
- </t>
        </r>
        <r>
          <rPr>
            <b/>
            <sz val="9"/>
            <color indexed="81"/>
            <rFont val="Tahoma"/>
            <family val="2"/>
          </rPr>
          <t>Control de salud con Reevaluacion Riesgo (desde retraso)</t>
        </r>
        <r>
          <rPr>
            <sz val="9"/>
            <color indexed="81"/>
            <rFont val="Tahoma"/>
            <family val="2"/>
          </rPr>
          <t xml:space="preserve">
Y
Para niños (as) de 1 a 24 meses en Formulario Clínico</t>
        </r>
        <r>
          <rPr>
            <b/>
            <sz val="9"/>
            <color indexed="81"/>
            <rFont val="Tahoma"/>
            <family val="2"/>
          </rPr>
          <t xml:space="preserve"> ESCALA DE EVALUACIÓN DEL DESARROLLO PSICOMOTOR</t>
        </r>
        <r>
          <rPr>
            <sz val="9"/>
            <color indexed="81"/>
            <rFont val="Tahoma"/>
            <family val="2"/>
          </rPr>
          <t xml:space="preserve">  tenga el campo Resultado del Desarrollo Psicomotor con el valor </t>
        </r>
        <r>
          <rPr>
            <b/>
            <sz val="9"/>
            <color indexed="81"/>
            <rFont val="Tahoma"/>
            <family val="2"/>
          </rPr>
          <t xml:space="preserve">"Riesgo"  </t>
        </r>
        <r>
          <rPr>
            <sz val="9"/>
            <color indexed="81"/>
            <rFont val="Tahoma"/>
            <family val="2"/>
          </rPr>
          <t xml:space="preserve">
o 
Para niños (as) de 2 a 5 años en Formulario Clínico </t>
        </r>
        <r>
          <rPr>
            <b/>
            <sz val="9"/>
            <color indexed="81"/>
            <rFont val="Tahoma"/>
            <family val="2"/>
          </rPr>
          <t>TEST DE DESARROLLO PSICOMOTOR 2- 5 AÑOS</t>
        </r>
        <r>
          <rPr>
            <sz val="9"/>
            <color indexed="81"/>
            <rFont val="Tahoma"/>
            <family val="2"/>
          </rPr>
          <t>, tenga en el campo</t>
        </r>
        <r>
          <rPr>
            <b/>
            <sz val="9"/>
            <color indexed="81"/>
            <rFont val="Tahoma"/>
            <family val="2"/>
          </rPr>
          <t xml:space="preserve"> Categoría Test Total</t>
        </r>
        <r>
          <rPr>
            <sz val="9"/>
            <color indexed="81"/>
            <rFont val="Tahoma"/>
            <family val="2"/>
          </rPr>
          <t xml:space="preserve"> con el valor </t>
        </r>
        <r>
          <rPr>
            <b/>
            <sz val="9"/>
            <color indexed="81"/>
            <rFont val="Tahoma"/>
            <family val="2"/>
          </rPr>
          <t xml:space="preserve">"Riesgo"  </t>
        </r>
        <r>
          <rPr>
            <sz val="9"/>
            <color indexed="81"/>
            <rFont val="Tahoma"/>
            <family val="2"/>
          </rPr>
          <t xml:space="preserve">
*Formularios Clínicos tambien se pueden agregar desde Modulo Box/Agregar documentos a una atencion*
</t>
        </r>
      </text>
    </comment>
    <comment ref="C31" authorId="4" shapeId="0">
      <text>
        <r>
          <rPr>
            <sz val="9"/>
            <color indexed="81"/>
            <rFont val="Tahoma"/>
            <family val="2"/>
          </rPr>
          <t xml:space="preserve">Este dato aparecerá  luego de que la atención registrada en Módulo de Box/Pacientes citados, se registre la actividad: 
</t>
        </r>
        <r>
          <rPr>
            <b/>
            <sz val="9"/>
            <color indexed="81"/>
            <rFont val="Tahoma"/>
            <family val="2"/>
          </rPr>
          <t>- Control de Salud con Reevaluación Normal con Rezago (desde normal con rezago)</t>
        </r>
        <r>
          <rPr>
            <sz val="9"/>
            <color indexed="81"/>
            <rFont val="Tahoma"/>
            <family val="2"/>
          </rPr>
          <t xml:space="preserve">
</t>
        </r>
        <r>
          <rPr>
            <b/>
            <sz val="9"/>
            <color indexed="81"/>
            <rFont val="Tahoma"/>
            <family val="2"/>
          </rPr>
          <t>Y</t>
        </r>
        <r>
          <rPr>
            <sz val="9"/>
            <color indexed="81"/>
            <rFont val="Tahoma"/>
            <family val="2"/>
          </rPr>
          <t xml:space="preserve"> 
Para niños (as) de 1 a 24 meses en Formulario Clínico</t>
        </r>
        <r>
          <rPr>
            <b/>
            <sz val="9"/>
            <color indexed="81"/>
            <rFont val="Tahoma"/>
            <family val="2"/>
          </rPr>
          <t xml:space="preserve"> ESCALA DE EVALUACIÓN DEL DESARROLLO PSICOMOTOR  </t>
        </r>
        <r>
          <rPr>
            <sz val="9"/>
            <color indexed="81"/>
            <rFont val="Tahoma"/>
            <family val="2"/>
          </rPr>
          <t xml:space="preserve">tenga el campo </t>
        </r>
        <r>
          <rPr>
            <b/>
            <sz val="9"/>
            <color indexed="81"/>
            <rFont val="Tahoma"/>
            <family val="2"/>
          </rPr>
          <t>Resultado del Desarrollo Psicomotor</t>
        </r>
        <r>
          <rPr>
            <sz val="9"/>
            <color indexed="81"/>
            <rFont val="Tahoma"/>
            <family val="2"/>
          </rPr>
          <t xml:space="preserve"> con el valor</t>
        </r>
        <r>
          <rPr>
            <b/>
            <sz val="9"/>
            <color indexed="81"/>
            <rFont val="Tahoma"/>
            <family val="2"/>
          </rPr>
          <t xml:space="preserve"> "Normal" 
o</t>
        </r>
        <r>
          <rPr>
            <sz val="9"/>
            <color indexed="81"/>
            <rFont val="Tahoma"/>
            <family val="2"/>
          </rPr>
          <t xml:space="preserve">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 xml:space="preserve">Categoría Test Total </t>
        </r>
        <r>
          <rPr>
            <sz val="9"/>
            <color indexed="81"/>
            <rFont val="Tahoma"/>
            <family val="2"/>
          </rPr>
          <t xml:space="preserve">con el valor </t>
        </r>
        <r>
          <rPr>
            <b/>
            <sz val="9"/>
            <color indexed="81"/>
            <rFont val="Tahoma"/>
            <family val="2"/>
          </rPr>
          <t>"Normal"</t>
        </r>
        <r>
          <rPr>
            <sz val="9"/>
            <color indexed="81"/>
            <rFont val="Tahoma"/>
            <family val="2"/>
          </rPr>
          <t xml:space="preserve"> 
*Formularios Clínicos tambien se pueden agregar desde Modulo Box/Agregar documentos a una atencion*
</t>
        </r>
      </text>
    </comment>
    <comment ref="C32" authorId="4" shapeId="0">
      <text>
        <r>
          <rPr>
            <sz val="9"/>
            <color indexed="81"/>
            <rFont val="Tahoma"/>
            <family val="2"/>
          </rPr>
          <t xml:space="preserve">Este dato aparecerá  luego de que la atención registrada en Módulo de Box/Pacientes citados, se registre la actividad: 
</t>
        </r>
        <r>
          <rPr>
            <b/>
            <sz val="9"/>
            <color indexed="81"/>
            <rFont val="Tahoma"/>
            <family val="2"/>
          </rPr>
          <t>- Control de Salud con Reevaluación con Riesgo (desde riesgo)</t>
        </r>
        <r>
          <rPr>
            <sz val="9"/>
            <color indexed="81"/>
            <rFont val="Tahoma"/>
            <family val="2"/>
          </rPr>
          <t xml:space="preserve">
</t>
        </r>
        <r>
          <rPr>
            <b/>
            <sz val="9"/>
            <color indexed="81"/>
            <rFont val="Tahoma"/>
            <family val="2"/>
          </rPr>
          <t xml:space="preserve">Y
</t>
        </r>
        <r>
          <rPr>
            <sz val="9"/>
            <color indexed="81"/>
            <rFont val="Tahoma"/>
            <family val="2"/>
          </rPr>
          <t xml:space="preserve">Para niños (as) de 1 a 24 meses en Formulario Clínico </t>
        </r>
        <r>
          <rPr>
            <b/>
            <sz val="9"/>
            <color indexed="81"/>
            <rFont val="Tahoma"/>
            <family val="2"/>
          </rPr>
          <t>ESCALA DE EVALUACIÓN DEL DESARROLLO PSICOMOTOR</t>
        </r>
        <r>
          <rPr>
            <sz val="9"/>
            <color indexed="81"/>
            <rFont val="Tahoma"/>
            <family val="2"/>
          </rPr>
          <t xml:space="preserve">  tenga el campo </t>
        </r>
        <r>
          <rPr>
            <b/>
            <sz val="9"/>
            <color indexed="81"/>
            <rFont val="Tahoma"/>
            <family val="2"/>
          </rPr>
          <t>Resultado del Desarrollo Psicomotor</t>
        </r>
        <r>
          <rPr>
            <sz val="9"/>
            <color indexed="81"/>
            <rFont val="Tahoma"/>
            <family val="2"/>
          </rPr>
          <t xml:space="preserve"> con el valor  </t>
        </r>
        <r>
          <rPr>
            <b/>
            <sz val="9"/>
            <color indexed="81"/>
            <rFont val="Tahoma"/>
            <family val="2"/>
          </rPr>
          <t>"Riesgo" 
o</t>
        </r>
        <r>
          <rPr>
            <sz val="9"/>
            <color indexed="81"/>
            <rFont val="Tahoma"/>
            <family val="2"/>
          </rPr>
          <t xml:space="preserve"> 
Para niños (as de 2 a 5 años en Formulario Clínico </t>
        </r>
        <r>
          <rPr>
            <b/>
            <sz val="9"/>
            <color indexed="81"/>
            <rFont val="Tahoma"/>
            <family val="2"/>
          </rPr>
          <t>TEST DE DESARROLLO PSICOMOTOR 2- 5 AÑOS</t>
        </r>
        <r>
          <rPr>
            <sz val="9"/>
            <color indexed="81"/>
            <rFont val="Tahoma"/>
            <family val="2"/>
          </rPr>
          <t xml:space="preserve">, tenga en el campo Categoría Test Total con el valor </t>
        </r>
        <r>
          <rPr>
            <b/>
            <sz val="9"/>
            <color indexed="81"/>
            <rFont val="Tahoma"/>
            <family val="2"/>
          </rPr>
          <t>"Riesgo"</t>
        </r>
        <r>
          <rPr>
            <sz val="9"/>
            <color indexed="81"/>
            <rFont val="Tahoma"/>
            <family val="2"/>
          </rPr>
          <t xml:space="preserve"> 
*Formularios Clínicos tambien se pueden agregar desde Modulo Box/Agregar documentos a una atencion*
</t>
        </r>
      </text>
    </comment>
    <comment ref="C33" authorId="3" shapeId="0">
      <text>
        <r>
          <rPr>
            <sz val="9"/>
            <color indexed="81"/>
            <rFont val="Tahoma"/>
            <family val="2"/>
          </rPr>
          <t>Este dato aparecerá  luego de que la atención registrada en Módulo de</t>
        </r>
        <r>
          <rPr>
            <b/>
            <sz val="9"/>
            <color indexed="81"/>
            <rFont val="Tahoma"/>
            <family val="2"/>
          </rPr>
          <t xml:space="preserve"> </t>
        </r>
        <r>
          <rPr>
            <sz val="9"/>
            <color indexed="81"/>
            <rFont val="Tahoma"/>
            <family val="2"/>
          </rPr>
          <t>Box/Pacientes citados, se registre la actividad: 
-</t>
        </r>
        <r>
          <rPr>
            <b/>
            <sz val="9"/>
            <color indexed="81"/>
            <rFont val="Tahoma"/>
            <family val="2"/>
          </rPr>
          <t xml:space="preserve"> Control de Salud con Reevaluación con Riesgo (desde normal con rezago)</t>
        </r>
        <r>
          <rPr>
            <sz val="9"/>
            <color indexed="81"/>
            <rFont val="Tahoma"/>
            <family val="2"/>
          </rPr>
          <t xml:space="preserve">
</t>
        </r>
        <r>
          <rPr>
            <b/>
            <sz val="9"/>
            <color indexed="81"/>
            <rFont val="Tahoma"/>
            <family val="2"/>
          </rPr>
          <t xml:space="preserve">Y </t>
        </r>
        <r>
          <rPr>
            <sz val="9"/>
            <color indexed="81"/>
            <rFont val="Tahoma"/>
            <family val="2"/>
          </rPr>
          <t xml:space="preserve">
Para niños (as) de 1 a 24 meses en Formulario Clínico </t>
        </r>
        <r>
          <rPr>
            <b/>
            <sz val="9"/>
            <color indexed="81"/>
            <rFont val="Tahoma"/>
            <family val="2"/>
          </rPr>
          <t>ESCALA DE EVALUACIÓN DEL DESARROLLO PSICOMOTOR</t>
        </r>
        <r>
          <rPr>
            <sz val="9"/>
            <color indexed="81"/>
            <rFont val="Tahoma"/>
            <family val="2"/>
          </rPr>
          <t xml:space="preserve">  tenga el campo Resultado del Desarrollo Psicomotor con el valor </t>
        </r>
        <r>
          <rPr>
            <b/>
            <sz val="9"/>
            <color indexed="81"/>
            <rFont val="Tahoma"/>
            <family val="2"/>
          </rPr>
          <t xml:space="preserve">"Riesgo" </t>
        </r>
        <r>
          <rPr>
            <sz val="9"/>
            <color indexed="81"/>
            <rFont val="Tahoma"/>
            <family val="2"/>
          </rPr>
          <t xml:space="preserve">
</t>
        </r>
        <r>
          <rPr>
            <b/>
            <sz val="9"/>
            <color indexed="81"/>
            <rFont val="Tahoma"/>
            <family val="2"/>
          </rPr>
          <t>O</t>
        </r>
        <r>
          <rPr>
            <sz val="9"/>
            <color indexed="81"/>
            <rFont val="Tahoma"/>
            <family val="2"/>
          </rPr>
          <t xml:space="preserve">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Categoría Test Total</t>
        </r>
        <r>
          <rPr>
            <sz val="9"/>
            <color indexed="81"/>
            <rFont val="Tahoma"/>
            <family val="2"/>
          </rPr>
          <t xml:space="preserve"> con el valor </t>
        </r>
        <r>
          <rPr>
            <b/>
            <sz val="9"/>
            <color indexed="81"/>
            <rFont val="Tahoma"/>
            <family val="2"/>
          </rPr>
          <t>"Riesgo"</t>
        </r>
        <r>
          <rPr>
            <sz val="9"/>
            <color indexed="81"/>
            <rFont val="Tahoma"/>
            <family val="2"/>
          </rPr>
          <t xml:space="preserve"> 
*Formularios Clínicos tambien se pueden agregar desde Modulo Box/Agregar documentos a una atencion*
</t>
        </r>
      </text>
    </comment>
    <comment ref="C34" authorId="4" shapeId="0">
      <text>
        <r>
          <rPr>
            <sz val="9"/>
            <color indexed="81"/>
            <rFont val="Tahoma"/>
            <family val="2"/>
          </rPr>
          <t xml:space="preserve">Este dato aparecerá  luego de que la atención registrada en Módulo de Box/Pacientes citados, se registre la actividad: 
</t>
        </r>
        <r>
          <rPr>
            <b/>
            <sz val="9"/>
            <color indexed="81"/>
            <rFont val="Tahoma"/>
            <family val="2"/>
          </rPr>
          <t>- Control de Salud con Reevaluación con Retraso (desde retraso)</t>
        </r>
        <r>
          <rPr>
            <sz val="9"/>
            <color indexed="81"/>
            <rFont val="Tahoma"/>
            <family val="2"/>
          </rPr>
          <t xml:space="preserve">
</t>
        </r>
        <r>
          <rPr>
            <b/>
            <sz val="9"/>
            <color indexed="81"/>
            <rFont val="Tahoma"/>
            <family val="2"/>
          </rPr>
          <t>Y</t>
        </r>
        <r>
          <rPr>
            <sz val="9"/>
            <color indexed="81"/>
            <rFont val="Tahoma"/>
            <family val="2"/>
          </rPr>
          <t xml:space="preserve">
Para niños (as) de 1 a 24 meses en Formulario Clínico </t>
        </r>
        <r>
          <rPr>
            <b/>
            <sz val="9"/>
            <color indexed="81"/>
            <rFont val="Tahoma"/>
            <family val="2"/>
          </rPr>
          <t xml:space="preserve">ESCALA DE EVALUACIÓN DEL DESARROLLO PSICOMOTOR  </t>
        </r>
        <r>
          <rPr>
            <sz val="9"/>
            <color indexed="81"/>
            <rFont val="Tahoma"/>
            <family val="2"/>
          </rPr>
          <t xml:space="preserve">tenga el campo  </t>
        </r>
        <r>
          <rPr>
            <b/>
            <sz val="9"/>
            <color indexed="81"/>
            <rFont val="Tahoma"/>
            <family val="2"/>
          </rPr>
          <t xml:space="preserve">Resultado del Desarrollo Psicomotor </t>
        </r>
        <r>
          <rPr>
            <sz val="9"/>
            <color indexed="81"/>
            <rFont val="Tahoma"/>
            <family val="2"/>
          </rPr>
          <t xml:space="preserve">con el valor </t>
        </r>
        <r>
          <rPr>
            <b/>
            <sz val="9"/>
            <color indexed="81"/>
            <rFont val="Tahoma"/>
            <family val="2"/>
          </rPr>
          <t xml:space="preserve"> "Retraso"
o</t>
        </r>
        <r>
          <rPr>
            <sz val="9"/>
            <color indexed="81"/>
            <rFont val="Tahoma"/>
            <family val="2"/>
          </rPr>
          <t xml:space="preserve">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Categoría Test Total</t>
        </r>
        <r>
          <rPr>
            <sz val="9"/>
            <color indexed="81"/>
            <rFont val="Tahoma"/>
            <family val="2"/>
          </rPr>
          <t xml:space="preserve"> con el valor </t>
        </r>
        <r>
          <rPr>
            <b/>
            <sz val="9"/>
            <color indexed="81"/>
            <rFont val="Tahoma"/>
            <family val="2"/>
          </rPr>
          <t xml:space="preserve">"Retraso" </t>
        </r>
        <r>
          <rPr>
            <sz val="9"/>
            <color indexed="81"/>
            <rFont val="Tahoma"/>
            <family val="2"/>
          </rPr>
          <t xml:space="preserve">
*Formularios Clínicos tambien se pueden agregar desde Modulo Box/Agregar documentos a una atencion*
</t>
        </r>
      </text>
    </comment>
    <comment ref="C35" authorId="3" shapeId="0">
      <text>
        <r>
          <rPr>
            <sz val="9"/>
            <color indexed="81"/>
            <rFont val="Tahoma"/>
            <family val="2"/>
          </rPr>
          <t xml:space="preserve">Este dato aparecerá  luego de que la atención registrada en Módulo de Box/Pacientes citados, se registre la actividad: 
</t>
        </r>
        <r>
          <rPr>
            <b/>
            <sz val="9"/>
            <color indexed="81"/>
            <rFont val="Tahoma"/>
            <family val="2"/>
          </rPr>
          <t>- Control de Salud con Reevaluación con Retraso (desde riesgo)</t>
        </r>
        <r>
          <rPr>
            <sz val="9"/>
            <color indexed="81"/>
            <rFont val="Tahoma"/>
            <family val="2"/>
          </rPr>
          <t xml:space="preserve">
</t>
        </r>
        <r>
          <rPr>
            <b/>
            <sz val="9"/>
            <color indexed="81"/>
            <rFont val="Tahoma"/>
            <family val="2"/>
          </rPr>
          <t>Y</t>
        </r>
        <r>
          <rPr>
            <sz val="9"/>
            <color indexed="81"/>
            <rFont val="Tahoma"/>
            <family val="2"/>
          </rPr>
          <t xml:space="preserve">
Para niños (as) de 1 a 24 meses en Formulario Clínico </t>
        </r>
        <r>
          <rPr>
            <b/>
            <sz val="9"/>
            <color indexed="81"/>
            <rFont val="Tahoma"/>
            <family val="2"/>
          </rPr>
          <t>ESCALA DE EVALUACIÓN DEL DESARROLLO PSICOMOTOR</t>
        </r>
        <r>
          <rPr>
            <sz val="9"/>
            <color indexed="81"/>
            <rFont val="Tahoma"/>
            <family val="2"/>
          </rPr>
          <t xml:space="preserve">  tenga el campo  </t>
        </r>
        <r>
          <rPr>
            <b/>
            <sz val="9"/>
            <color indexed="81"/>
            <rFont val="Tahoma"/>
            <family val="2"/>
          </rPr>
          <t>Resultado del Desarrollo Psicomotor</t>
        </r>
        <r>
          <rPr>
            <sz val="9"/>
            <color indexed="81"/>
            <rFont val="Tahoma"/>
            <family val="2"/>
          </rPr>
          <t xml:space="preserve"> con el valor  </t>
        </r>
        <r>
          <rPr>
            <b/>
            <sz val="9"/>
            <color indexed="81"/>
            <rFont val="Tahoma"/>
            <family val="2"/>
          </rPr>
          <t>"Retraso"</t>
        </r>
        <r>
          <rPr>
            <sz val="9"/>
            <color indexed="81"/>
            <rFont val="Tahoma"/>
            <family val="2"/>
          </rPr>
          <t xml:space="preserve">
</t>
        </r>
        <r>
          <rPr>
            <b/>
            <sz val="9"/>
            <color indexed="81"/>
            <rFont val="Tahoma"/>
            <family val="2"/>
          </rPr>
          <t>O</t>
        </r>
        <r>
          <rPr>
            <sz val="9"/>
            <color indexed="81"/>
            <rFont val="Tahoma"/>
            <family val="2"/>
          </rPr>
          <t xml:space="preserve">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Categoría Test Total</t>
        </r>
        <r>
          <rPr>
            <sz val="9"/>
            <color indexed="81"/>
            <rFont val="Tahoma"/>
            <family val="2"/>
          </rPr>
          <t xml:space="preserve"> con el valor</t>
        </r>
        <r>
          <rPr>
            <b/>
            <sz val="9"/>
            <color indexed="81"/>
            <rFont val="Tahoma"/>
            <family val="2"/>
          </rPr>
          <t xml:space="preserve"> "Retraso"</t>
        </r>
        <r>
          <rPr>
            <sz val="9"/>
            <color indexed="81"/>
            <rFont val="Tahoma"/>
            <family val="2"/>
          </rPr>
          <t xml:space="preserve"> 
*Formularios Clínicos tambien se pueden agregar desde Modulo Box/Agregar documentos a una atencion*</t>
        </r>
      </text>
    </comment>
    <comment ref="C36" authorId="3" shapeId="0">
      <text>
        <r>
          <rPr>
            <sz val="9"/>
            <color indexed="81"/>
            <rFont val="Tahoma"/>
            <family val="2"/>
          </rPr>
          <t xml:space="preserve">Este dato aparecerá  luego de que la atención registrada en Módulo de Box/Pacientes citados, se registre la actividad: 
</t>
        </r>
        <r>
          <rPr>
            <b/>
            <sz val="9"/>
            <color indexed="81"/>
            <rFont val="Tahoma"/>
            <family val="2"/>
          </rPr>
          <t>- Control de Salud con Reevaluación con Retraso (desde normal con rezago)</t>
        </r>
        <r>
          <rPr>
            <sz val="9"/>
            <color indexed="81"/>
            <rFont val="Tahoma"/>
            <family val="2"/>
          </rPr>
          <t xml:space="preserve">
</t>
        </r>
        <r>
          <rPr>
            <b/>
            <sz val="9"/>
            <color indexed="81"/>
            <rFont val="Tahoma"/>
            <family val="2"/>
          </rPr>
          <t>Y</t>
        </r>
        <r>
          <rPr>
            <sz val="9"/>
            <color indexed="81"/>
            <rFont val="Tahoma"/>
            <family val="2"/>
          </rPr>
          <t xml:space="preserve">
Para niños (as) de 1 a 24 meses en Formulario Clínico </t>
        </r>
        <r>
          <rPr>
            <b/>
            <sz val="9"/>
            <color indexed="81"/>
            <rFont val="Tahoma"/>
            <family val="2"/>
          </rPr>
          <t xml:space="preserve">ESCALA DE EVALUACIÓN DEL DESARROLLO PSICOMOTOR </t>
        </r>
        <r>
          <rPr>
            <sz val="9"/>
            <color indexed="81"/>
            <rFont val="Tahoma"/>
            <family val="2"/>
          </rPr>
          <t xml:space="preserve"> tenga el campo </t>
        </r>
        <r>
          <rPr>
            <b/>
            <sz val="9"/>
            <color indexed="81"/>
            <rFont val="Tahoma"/>
            <family val="2"/>
          </rPr>
          <t>Resultado del Desarrollo Psicomotor</t>
        </r>
        <r>
          <rPr>
            <sz val="9"/>
            <color indexed="81"/>
            <rFont val="Tahoma"/>
            <family val="2"/>
          </rPr>
          <t xml:space="preserve"> con el valor  </t>
        </r>
        <r>
          <rPr>
            <b/>
            <sz val="9"/>
            <color indexed="81"/>
            <rFont val="Tahoma"/>
            <family val="2"/>
          </rPr>
          <t>"Retraso"</t>
        </r>
        <r>
          <rPr>
            <sz val="9"/>
            <color indexed="81"/>
            <rFont val="Tahoma"/>
            <family val="2"/>
          </rPr>
          <t xml:space="preserve">
</t>
        </r>
        <r>
          <rPr>
            <b/>
            <sz val="9"/>
            <color indexed="81"/>
            <rFont val="Tahoma"/>
            <family val="2"/>
          </rPr>
          <t>O</t>
        </r>
        <r>
          <rPr>
            <sz val="9"/>
            <color indexed="81"/>
            <rFont val="Tahoma"/>
            <family val="2"/>
          </rPr>
          <t xml:space="preserve">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 xml:space="preserve">Categoría Test Total </t>
        </r>
        <r>
          <rPr>
            <sz val="9"/>
            <color indexed="81"/>
            <rFont val="Tahoma"/>
            <family val="2"/>
          </rPr>
          <t>con el valor</t>
        </r>
        <r>
          <rPr>
            <b/>
            <sz val="9"/>
            <color indexed="81"/>
            <rFont val="Tahoma"/>
            <family val="2"/>
          </rPr>
          <t xml:space="preserve"> "Retraso" </t>
        </r>
        <r>
          <rPr>
            <sz val="9"/>
            <color indexed="81"/>
            <rFont val="Tahoma"/>
            <family val="2"/>
          </rPr>
          <t xml:space="preserve">
*Formularios Clínicos tambien se pueden agregar desde Modulo Box/Agregar documentos a una atencion*
</t>
        </r>
      </text>
    </comment>
    <comment ref="C37" authorId="4" shapeId="0">
      <text>
        <r>
          <rPr>
            <sz val="9"/>
            <color indexed="81"/>
            <rFont val="Tahoma"/>
            <family val="2"/>
          </rPr>
          <t xml:space="preserve">Este dato aparecerá  luego de que la atención registrada en Módulo de Box/Pacientes citados, se registre la actividad: 
</t>
        </r>
        <r>
          <rPr>
            <b/>
            <sz val="9"/>
            <color indexed="81"/>
            <rFont val="Tahoma"/>
            <family val="2"/>
          </rPr>
          <t>- Derivación a Especialidad</t>
        </r>
        <r>
          <rPr>
            <sz val="9"/>
            <color indexed="81"/>
            <rFont val="Tahoma"/>
            <family val="2"/>
          </rPr>
          <t xml:space="preserve">
</t>
        </r>
        <r>
          <rPr>
            <b/>
            <sz val="9"/>
            <color indexed="81"/>
            <rFont val="Tahoma"/>
            <family val="2"/>
          </rPr>
          <t xml:space="preserve">Y
</t>
        </r>
        <r>
          <rPr>
            <sz val="9"/>
            <color indexed="81"/>
            <rFont val="Tahoma"/>
            <family val="2"/>
          </rPr>
          <t xml:space="preserve">Para niños (as) de 1 a 24 meses en Formulario Clínico </t>
        </r>
        <r>
          <rPr>
            <b/>
            <sz val="9"/>
            <color indexed="81"/>
            <rFont val="Tahoma"/>
            <family val="2"/>
          </rPr>
          <t xml:space="preserve">ESCALA DE EVALUACIÓN DEL DESARROLLO PSICOMOTOR </t>
        </r>
        <r>
          <rPr>
            <sz val="9"/>
            <color indexed="81"/>
            <rFont val="Tahoma"/>
            <family val="2"/>
          </rPr>
          <t xml:space="preserve"> tenga el campo 987 </t>
        </r>
        <r>
          <rPr>
            <b/>
            <sz val="9"/>
            <color indexed="81"/>
            <rFont val="Tahoma"/>
            <family val="2"/>
          </rPr>
          <t xml:space="preserve">Resultado del Desarrollo Psicomotor </t>
        </r>
        <r>
          <rPr>
            <sz val="9"/>
            <color indexed="81"/>
            <rFont val="Tahoma"/>
            <family val="2"/>
          </rPr>
          <t xml:space="preserve">con el valor  </t>
        </r>
        <r>
          <rPr>
            <b/>
            <sz val="9"/>
            <color indexed="81"/>
            <rFont val="Tahoma"/>
            <family val="2"/>
          </rPr>
          <t xml:space="preserve">"Riesgo"
o
</t>
        </r>
        <r>
          <rPr>
            <sz val="9"/>
            <color indexed="81"/>
            <rFont val="Tahoma"/>
            <family val="2"/>
          </rPr>
          <t xml:space="preserve">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Categoría Test Total</t>
        </r>
        <r>
          <rPr>
            <sz val="9"/>
            <color indexed="81"/>
            <rFont val="Tahoma"/>
            <family val="2"/>
          </rPr>
          <t xml:space="preserve"> con el valor </t>
        </r>
        <r>
          <rPr>
            <b/>
            <sz val="9"/>
            <color indexed="81"/>
            <rFont val="Tahoma"/>
            <family val="2"/>
          </rPr>
          <t xml:space="preserve">"Riesgo" </t>
        </r>
        <r>
          <rPr>
            <sz val="9"/>
            <color indexed="81"/>
            <rFont val="Tahoma"/>
            <family val="2"/>
          </rPr>
          <t xml:space="preserve">
*Formularios Clínicos tambien se pueden agregar desde Modulo Box/Agregar documentos a una atencion*
</t>
        </r>
      </text>
    </comment>
    <comment ref="C38" authorId="4" shapeId="0">
      <text>
        <r>
          <rPr>
            <sz val="9"/>
            <color indexed="81"/>
            <rFont val="Tahoma"/>
            <family val="2"/>
          </rPr>
          <t xml:space="preserve">Este dato aparecerá  luego de que la atención registrada en Módulo de Box/Pacientes citados, se registre la actividad: 
</t>
        </r>
        <r>
          <rPr>
            <b/>
            <sz val="9"/>
            <color indexed="81"/>
            <rFont val="Tahoma"/>
            <family val="2"/>
          </rPr>
          <t>- Derivación a Especialidad</t>
        </r>
        <r>
          <rPr>
            <sz val="9"/>
            <color indexed="81"/>
            <rFont val="Tahoma"/>
            <family val="2"/>
          </rPr>
          <t xml:space="preserve">
</t>
        </r>
        <r>
          <rPr>
            <b/>
            <sz val="9"/>
            <color indexed="81"/>
            <rFont val="Tahoma"/>
            <family val="2"/>
          </rPr>
          <t>Y</t>
        </r>
        <r>
          <rPr>
            <sz val="9"/>
            <color indexed="81"/>
            <rFont val="Tahoma"/>
            <family val="2"/>
          </rPr>
          <t xml:space="preserve"> 
Para niños (as) de 1 a 24 meses en Formulario Clínico </t>
        </r>
        <r>
          <rPr>
            <b/>
            <sz val="9"/>
            <color indexed="81"/>
            <rFont val="Tahoma"/>
            <family val="2"/>
          </rPr>
          <t xml:space="preserve">ESCALA DE EVALUACIÓN DEL DESARROLLO PSICOMOTOR </t>
        </r>
        <r>
          <rPr>
            <sz val="9"/>
            <color indexed="81"/>
            <rFont val="Tahoma"/>
            <family val="2"/>
          </rPr>
          <t xml:space="preserve"> tenga el campo  </t>
        </r>
        <r>
          <rPr>
            <b/>
            <sz val="9"/>
            <color indexed="81"/>
            <rFont val="Tahoma"/>
            <family val="2"/>
          </rPr>
          <t>Resultado del Desarrollo Psicomotor</t>
        </r>
        <r>
          <rPr>
            <sz val="9"/>
            <color indexed="81"/>
            <rFont val="Tahoma"/>
            <family val="2"/>
          </rPr>
          <t xml:space="preserve"> con el valor  </t>
        </r>
        <r>
          <rPr>
            <b/>
            <sz val="9"/>
            <color indexed="81"/>
            <rFont val="Tahoma"/>
            <family val="2"/>
          </rPr>
          <t xml:space="preserve">"Retraso" </t>
        </r>
        <r>
          <rPr>
            <sz val="9"/>
            <color indexed="81"/>
            <rFont val="Tahoma"/>
            <family val="2"/>
          </rPr>
          <t xml:space="preserve">   
</t>
        </r>
        <r>
          <rPr>
            <b/>
            <sz val="9"/>
            <color indexed="81"/>
            <rFont val="Tahoma"/>
            <family val="2"/>
          </rPr>
          <t xml:space="preserve">o
</t>
        </r>
        <r>
          <rPr>
            <sz val="9"/>
            <color indexed="81"/>
            <rFont val="Tahoma"/>
            <family val="2"/>
          </rPr>
          <t>Para niños (as) de 2 a 5 años en Formulario Clínico</t>
        </r>
        <r>
          <rPr>
            <b/>
            <sz val="9"/>
            <color indexed="81"/>
            <rFont val="Tahoma"/>
            <family val="2"/>
          </rPr>
          <t xml:space="preserve"> TEST DE DESARROLLO PSICOMOTOR 2- 5 AÑOS,</t>
        </r>
        <r>
          <rPr>
            <sz val="9"/>
            <color indexed="81"/>
            <rFont val="Tahoma"/>
            <family val="2"/>
          </rPr>
          <t xml:space="preserve"> tenga en el campo </t>
        </r>
        <r>
          <rPr>
            <b/>
            <sz val="9"/>
            <color indexed="81"/>
            <rFont val="Tahoma"/>
            <family val="2"/>
          </rPr>
          <t>Categoría Test Total</t>
        </r>
        <r>
          <rPr>
            <sz val="9"/>
            <color indexed="81"/>
            <rFont val="Tahoma"/>
            <family val="2"/>
          </rPr>
          <t xml:space="preserve"> con el valor </t>
        </r>
        <r>
          <rPr>
            <b/>
            <sz val="9"/>
            <color indexed="81"/>
            <rFont val="Tahoma"/>
            <family val="2"/>
          </rPr>
          <t xml:space="preserve">"Retraso" </t>
        </r>
        <r>
          <rPr>
            <sz val="9"/>
            <color indexed="81"/>
            <rFont val="Tahoma"/>
            <family val="2"/>
          </rPr>
          <t xml:space="preserve">
*Formularios Clínicos tambien se pueden agregar desde Modulo Box/Agregar documentos a una atencion*
</t>
        </r>
      </text>
    </comment>
    <comment ref="C39" authorId="4" shapeId="0">
      <text>
        <r>
          <rPr>
            <sz val="9"/>
            <color indexed="81"/>
            <rFont val="Tahoma"/>
            <family val="2"/>
          </rPr>
          <t xml:space="preserve">Este dato aparecerá  luego de que la atención registrada en Módulo de Box/Pacientes citados, se registre la actividad: 
- </t>
        </r>
        <r>
          <rPr>
            <b/>
            <sz val="9"/>
            <color indexed="81"/>
            <rFont val="Tahoma"/>
            <family val="2"/>
          </rPr>
          <t>Control de salud con traslado de establecimiento</t>
        </r>
        <r>
          <rPr>
            <sz val="9"/>
            <color indexed="81"/>
            <rFont val="Tahoma"/>
            <family val="2"/>
          </rPr>
          <t xml:space="preserve">
</t>
        </r>
        <r>
          <rPr>
            <b/>
            <sz val="9"/>
            <color indexed="81"/>
            <rFont val="Tahoma"/>
            <family val="2"/>
          </rPr>
          <t xml:space="preserve">Y
</t>
        </r>
        <r>
          <rPr>
            <sz val="9"/>
            <color indexed="81"/>
            <rFont val="Tahoma"/>
            <family val="2"/>
          </rPr>
          <t xml:space="preserve">Para niños (as) de 1 a 24 meses en Formulario Clínico </t>
        </r>
        <r>
          <rPr>
            <b/>
            <sz val="9"/>
            <color indexed="81"/>
            <rFont val="Tahoma"/>
            <family val="2"/>
          </rPr>
          <t xml:space="preserve">ESCALA DE EVALUACIÓN DEL DESARROLLO PSICOMOTOR </t>
        </r>
        <r>
          <rPr>
            <sz val="9"/>
            <color indexed="81"/>
            <rFont val="Tahoma"/>
            <family val="2"/>
          </rPr>
          <t xml:space="preserve"> tenga el campo</t>
        </r>
        <r>
          <rPr>
            <b/>
            <sz val="9"/>
            <color indexed="81"/>
            <rFont val="Tahoma"/>
            <family val="2"/>
          </rPr>
          <t xml:space="preserve"> Resultado del Desarrollo Psicomotor</t>
        </r>
        <r>
          <rPr>
            <sz val="9"/>
            <color indexed="81"/>
            <rFont val="Tahoma"/>
            <family val="2"/>
          </rPr>
          <t xml:space="preserve"> con el valor "</t>
        </r>
        <r>
          <rPr>
            <b/>
            <sz val="9"/>
            <color indexed="81"/>
            <rFont val="Tahoma"/>
            <family val="2"/>
          </rPr>
          <t>Normal"</t>
        </r>
        <r>
          <rPr>
            <sz val="9"/>
            <color indexed="81"/>
            <rFont val="Tahoma"/>
            <family val="2"/>
          </rPr>
          <t xml:space="preserve">  
</t>
        </r>
        <r>
          <rPr>
            <b/>
            <sz val="9"/>
            <color indexed="81"/>
            <rFont val="Tahoma"/>
            <family val="2"/>
          </rPr>
          <t>o</t>
        </r>
        <r>
          <rPr>
            <sz val="9"/>
            <color indexed="81"/>
            <rFont val="Tahoma"/>
            <family val="2"/>
          </rPr>
          <t xml:space="preserve">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 xml:space="preserve">Categoría Test Total </t>
        </r>
        <r>
          <rPr>
            <sz val="9"/>
            <color indexed="81"/>
            <rFont val="Tahoma"/>
            <family val="2"/>
          </rPr>
          <t xml:space="preserve">con el valor </t>
        </r>
        <r>
          <rPr>
            <b/>
            <sz val="9"/>
            <color indexed="81"/>
            <rFont val="Tahoma"/>
            <family val="2"/>
          </rPr>
          <t xml:space="preserve">"Normal" </t>
        </r>
        <r>
          <rPr>
            <sz val="9"/>
            <color indexed="81"/>
            <rFont val="Tahoma"/>
            <family val="2"/>
          </rPr>
          <t xml:space="preserve">
*Formularios Clínicos tambien se pueden agregar desde Modulo Box/Agregar documentos a una atencion*
</t>
        </r>
        <r>
          <rPr>
            <b/>
            <sz val="9"/>
            <color indexed="81"/>
            <rFont val="Tahoma"/>
            <family val="2"/>
          </rPr>
          <t xml:space="preserve">
</t>
        </r>
        <r>
          <rPr>
            <sz val="9"/>
            <color indexed="81"/>
            <rFont val="Tahoma"/>
            <family val="2"/>
          </rPr>
          <t xml:space="preserve">
</t>
        </r>
      </text>
    </comment>
    <comment ref="C40" authorId="4" shapeId="0">
      <text>
        <r>
          <rPr>
            <sz val="9"/>
            <color indexed="81"/>
            <rFont val="Tahoma"/>
            <family val="2"/>
          </rPr>
          <t xml:space="preserve">Este dato aparecerá  luego de que la atención registrada en Módulo de Box/Pacientes citados, se registre la actividad: 
</t>
        </r>
        <r>
          <rPr>
            <b/>
            <sz val="9"/>
            <color indexed="81"/>
            <rFont val="Tahoma"/>
            <family val="2"/>
          </rPr>
          <t>- Control de salud con traslado de establecimiento</t>
        </r>
        <r>
          <rPr>
            <sz val="9"/>
            <color indexed="81"/>
            <rFont val="Tahoma"/>
            <family val="2"/>
          </rPr>
          <t xml:space="preserve">
</t>
        </r>
        <r>
          <rPr>
            <b/>
            <sz val="9"/>
            <color indexed="81"/>
            <rFont val="Tahoma"/>
            <family val="2"/>
          </rPr>
          <t xml:space="preserve">Y
</t>
        </r>
        <r>
          <rPr>
            <sz val="9"/>
            <color indexed="81"/>
            <rFont val="Tahoma"/>
            <family val="2"/>
          </rPr>
          <t>Para niños (as) de 1 a 24 meses en Formulario Clínico</t>
        </r>
        <r>
          <rPr>
            <b/>
            <sz val="9"/>
            <color indexed="81"/>
            <rFont val="Tahoma"/>
            <family val="2"/>
          </rPr>
          <t xml:space="preserve"> ESCALA DE EVALUACIÓN DEL DESARROLLO PSICOMOTOR</t>
        </r>
        <r>
          <rPr>
            <sz val="9"/>
            <color indexed="81"/>
            <rFont val="Tahoma"/>
            <family val="2"/>
          </rPr>
          <t xml:space="preserve">  tenga el campo </t>
        </r>
        <r>
          <rPr>
            <b/>
            <sz val="9"/>
            <color indexed="81"/>
            <rFont val="Tahoma"/>
            <family val="2"/>
          </rPr>
          <t>Resultado del Desarrollo Psicomotor</t>
        </r>
        <r>
          <rPr>
            <sz val="9"/>
            <color indexed="81"/>
            <rFont val="Tahoma"/>
            <family val="2"/>
          </rPr>
          <t xml:space="preserve"> con el valor  </t>
        </r>
        <r>
          <rPr>
            <b/>
            <sz val="9"/>
            <color indexed="81"/>
            <rFont val="Tahoma"/>
            <family val="2"/>
          </rPr>
          <t>"Riesgo"</t>
        </r>
        <r>
          <rPr>
            <sz val="9"/>
            <color indexed="81"/>
            <rFont val="Tahoma"/>
            <family val="2"/>
          </rPr>
          <t xml:space="preserve">  
</t>
        </r>
        <r>
          <rPr>
            <b/>
            <sz val="9"/>
            <color indexed="81"/>
            <rFont val="Tahoma"/>
            <family val="2"/>
          </rPr>
          <t>o</t>
        </r>
        <r>
          <rPr>
            <sz val="9"/>
            <color indexed="81"/>
            <rFont val="Tahoma"/>
            <family val="2"/>
          </rPr>
          <t xml:space="preserve">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 xml:space="preserve">Categoría Test Total </t>
        </r>
        <r>
          <rPr>
            <sz val="9"/>
            <color indexed="81"/>
            <rFont val="Tahoma"/>
            <family val="2"/>
          </rPr>
          <t>con el valor</t>
        </r>
        <r>
          <rPr>
            <b/>
            <sz val="9"/>
            <color indexed="81"/>
            <rFont val="Tahoma"/>
            <family val="2"/>
          </rPr>
          <t xml:space="preserve"> "Riesgo"</t>
        </r>
        <r>
          <rPr>
            <sz val="9"/>
            <color indexed="81"/>
            <rFont val="Tahoma"/>
            <family val="2"/>
          </rPr>
          <t xml:space="preserve">
*Formularios Clínicos tambien se pueden agregar desde Modulo Box/Agregar documentos a una atencion*
</t>
        </r>
      </text>
    </comment>
    <comment ref="C41" authorId="4" shapeId="0">
      <text>
        <r>
          <rPr>
            <sz val="9"/>
            <color indexed="81"/>
            <rFont val="Tahoma"/>
            <family val="2"/>
          </rPr>
          <t xml:space="preserve">Este dato aparecerá  luego de que la atención registrada en Módulo de Box/Pacientes citados, se registre la actividad: 
</t>
        </r>
        <r>
          <rPr>
            <b/>
            <sz val="9"/>
            <color indexed="81"/>
            <rFont val="Tahoma"/>
            <family val="2"/>
          </rPr>
          <t>- Control de salud con traslado de establecimiento</t>
        </r>
        <r>
          <rPr>
            <sz val="9"/>
            <color indexed="81"/>
            <rFont val="Tahoma"/>
            <family val="2"/>
          </rPr>
          <t xml:space="preserve">
</t>
        </r>
        <r>
          <rPr>
            <b/>
            <sz val="9"/>
            <color indexed="81"/>
            <rFont val="Tahoma"/>
            <family val="2"/>
          </rPr>
          <t xml:space="preserve">Y
</t>
        </r>
        <r>
          <rPr>
            <sz val="9"/>
            <color indexed="81"/>
            <rFont val="Tahoma"/>
            <family val="2"/>
          </rPr>
          <t xml:space="preserve">Para niños (as) de 1 a 24 meses en Formulario Clínico </t>
        </r>
        <r>
          <rPr>
            <b/>
            <sz val="9"/>
            <color indexed="81"/>
            <rFont val="Tahoma"/>
            <family val="2"/>
          </rPr>
          <t xml:space="preserve">ESCALA DE EVALUACIÓN DEL DESARROLLO PSICOMOTOR </t>
        </r>
        <r>
          <rPr>
            <sz val="9"/>
            <color indexed="81"/>
            <rFont val="Tahoma"/>
            <family val="2"/>
          </rPr>
          <t xml:space="preserve"> tenga el campo  </t>
        </r>
        <r>
          <rPr>
            <b/>
            <sz val="9"/>
            <color indexed="81"/>
            <rFont val="Tahoma"/>
            <family val="2"/>
          </rPr>
          <t xml:space="preserve">Resultado del Desarrollo Psicomotor </t>
        </r>
        <r>
          <rPr>
            <sz val="9"/>
            <color indexed="81"/>
            <rFont val="Tahoma"/>
            <family val="2"/>
          </rPr>
          <t xml:space="preserve">con el valor </t>
        </r>
        <r>
          <rPr>
            <b/>
            <sz val="9"/>
            <color indexed="81"/>
            <rFont val="Tahoma"/>
            <family val="2"/>
          </rPr>
          <t>"Retraso"</t>
        </r>
        <r>
          <rPr>
            <sz val="9"/>
            <color indexed="81"/>
            <rFont val="Tahoma"/>
            <family val="2"/>
          </rPr>
          <t xml:space="preserve">    
</t>
        </r>
        <r>
          <rPr>
            <b/>
            <sz val="9"/>
            <color indexed="81"/>
            <rFont val="Tahoma"/>
            <family val="2"/>
          </rPr>
          <t>o</t>
        </r>
        <r>
          <rPr>
            <sz val="9"/>
            <color indexed="81"/>
            <rFont val="Tahoma"/>
            <family val="2"/>
          </rPr>
          <t xml:space="preserve">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 xml:space="preserve">Categoría Test Total </t>
        </r>
        <r>
          <rPr>
            <sz val="9"/>
            <color indexed="81"/>
            <rFont val="Tahoma"/>
            <family val="2"/>
          </rPr>
          <t xml:space="preserve">con el valor </t>
        </r>
        <r>
          <rPr>
            <b/>
            <sz val="9"/>
            <color indexed="81"/>
            <rFont val="Tahoma"/>
            <family val="2"/>
          </rPr>
          <t xml:space="preserve">"Retraso" </t>
        </r>
        <r>
          <rPr>
            <sz val="9"/>
            <color indexed="81"/>
            <rFont val="Tahoma"/>
            <family val="2"/>
          </rPr>
          <t xml:space="preserve">
*Formularios Clínicos tambien se pueden agregar desde Modulo Box/Agregar documentos a una atencion*
</t>
        </r>
      </text>
    </comment>
    <comment ref="C47" authorId="4" shapeId="0">
      <text>
        <r>
          <rPr>
            <sz val="9"/>
            <color indexed="81"/>
            <rFont val="Tahoma"/>
            <family val="2"/>
          </rPr>
          <t xml:space="preserve">Este dato aparecerá  luego de que la atención registrada en Módulo de Box/Pacientes citados, se registre la actividad: 
</t>
        </r>
        <r>
          <rPr>
            <b/>
            <sz val="9"/>
            <color indexed="81"/>
            <rFont val="Tahoma"/>
            <family val="2"/>
          </rPr>
          <t xml:space="preserve">- Control de salud con Primera Evaluación normal con rezago </t>
        </r>
        <r>
          <rPr>
            <sz val="9"/>
            <color indexed="81"/>
            <rFont val="Tahoma"/>
            <family val="2"/>
          </rPr>
          <t xml:space="preserve">
y en Formulario Clínico</t>
        </r>
        <r>
          <rPr>
            <b/>
            <sz val="9"/>
            <color indexed="81"/>
            <rFont val="Tahoma"/>
            <family val="2"/>
          </rPr>
          <t xml:space="preserve"> ESCALA DE EVALUACIÓN DEL DESARROLLO PSICOMOTOR</t>
        </r>
        <r>
          <rPr>
            <sz val="9"/>
            <color indexed="81"/>
            <rFont val="Tahoma"/>
            <family val="2"/>
          </rPr>
          <t xml:space="preserve"> tenga como </t>
        </r>
        <r>
          <rPr>
            <b/>
            <sz val="9"/>
            <color indexed="81"/>
            <rFont val="Tahoma"/>
            <family val="2"/>
          </rPr>
          <t>Resultado</t>
        </r>
        <r>
          <rPr>
            <sz val="9"/>
            <color indexed="81"/>
            <rFont val="Tahoma"/>
            <family val="2"/>
          </rPr>
          <t xml:space="preserve">  valor </t>
        </r>
        <r>
          <rPr>
            <b/>
            <sz val="9"/>
            <color indexed="81"/>
            <rFont val="Tahoma"/>
            <family val="2"/>
          </rPr>
          <t>"Normal"</t>
        </r>
        <r>
          <rPr>
            <sz val="9"/>
            <color indexed="81"/>
            <rFont val="Tahoma"/>
            <family val="2"/>
          </rPr>
          <t xml:space="preserve"> o Formulario Clínico </t>
        </r>
        <r>
          <rPr>
            <b/>
            <sz val="9"/>
            <color indexed="81"/>
            <rFont val="Tahoma"/>
            <family val="2"/>
          </rPr>
          <t>TEST DE DESARROLLO PSICOMOTOR 2- 5 AÑOS</t>
        </r>
        <r>
          <rPr>
            <sz val="9"/>
            <color indexed="81"/>
            <rFont val="Tahoma"/>
            <family val="2"/>
          </rPr>
          <t xml:space="preserve">, tenga como </t>
        </r>
        <r>
          <rPr>
            <b/>
            <sz val="9"/>
            <color indexed="81"/>
            <rFont val="Tahoma"/>
            <family val="2"/>
          </rPr>
          <t xml:space="preserve">Categoría Test Total </t>
        </r>
        <r>
          <rPr>
            <sz val="9"/>
            <color indexed="81"/>
            <rFont val="Tahoma"/>
            <family val="2"/>
          </rPr>
          <t xml:space="preserve">valor </t>
        </r>
        <r>
          <rPr>
            <b/>
            <sz val="9"/>
            <color indexed="81"/>
            <rFont val="Tahoma"/>
            <family val="2"/>
          </rPr>
          <t>"Normal"</t>
        </r>
        <r>
          <rPr>
            <sz val="9"/>
            <color indexed="81"/>
            <rFont val="Tahoma"/>
            <family val="2"/>
          </rPr>
          <t xml:space="preserve"> 
Además, en Formulario Clínico </t>
        </r>
        <r>
          <rPr>
            <b/>
            <sz val="9"/>
            <color indexed="81"/>
            <rFont val="Tahoma"/>
            <family val="2"/>
          </rPr>
          <t>Control de Crecimiento y Desarrollo (Control Sano)</t>
        </r>
        <r>
          <rPr>
            <sz val="9"/>
            <color indexed="81"/>
            <rFont val="Tahoma"/>
            <family val="2"/>
          </rPr>
          <t xml:space="preserve">, sección </t>
        </r>
        <r>
          <rPr>
            <u/>
            <sz val="9"/>
            <color indexed="81"/>
            <rFont val="Tahoma"/>
            <family val="2"/>
          </rPr>
          <t>Desarrollo Psicomotor</t>
        </r>
        <r>
          <rPr>
            <sz val="9"/>
            <color indexed="81"/>
            <rFont val="Tahoma"/>
            <family val="2"/>
          </rPr>
          <t xml:space="preserve"> el campo </t>
        </r>
        <r>
          <rPr>
            <b/>
            <sz val="9"/>
            <color indexed="81"/>
            <rFont val="Tahoma"/>
            <family val="2"/>
          </rPr>
          <t>"Derivados a alguna modalidad de estimulación"</t>
        </r>
        <r>
          <rPr>
            <sz val="9"/>
            <color indexed="81"/>
            <rFont val="Tahoma"/>
            <family val="2"/>
          </rPr>
          <t xml:space="preserve"> el valor </t>
        </r>
        <r>
          <rPr>
            <b/>
            <sz val="9"/>
            <color indexed="81"/>
            <rFont val="Tahoma"/>
            <family val="2"/>
          </rPr>
          <t>"SI"</t>
        </r>
        <r>
          <rPr>
            <sz val="9"/>
            <color indexed="81"/>
            <rFont val="Tahoma"/>
            <family val="2"/>
          </rPr>
          <t xml:space="preserve">.
*Formularios Clínicos tambien se pueden agregar desde Modulo Box/Agregar documentos a una atencion*
</t>
        </r>
      </text>
    </comment>
    <comment ref="C48" authorId="4" shapeId="0">
      <text>
        <r>
          <rPr>
            <sz val="9"/>
            <color indexed="81"/>
            <rFont val="Tahoma"/>
            <family val="2"/>
          </rPr>
          <t xml:space="preserve">Este dato aparecerá  luego de que la atención registrada en Módulo de Box/Pacientes citados, se registre la actividad: 
</t>
        </r>
        <r>
          <rPr>
            <b/>
            <sz val="9"/>
            <color indexed="81"/>
            <rFont val="Tahoma"/>
            <family val="2"/>
          </rPr>
          <t xml:space="preserve">- Control de salud con Primera Evaluación riesgo </t>
        </r>
        <r>
          <rPr>
            <sz val="9"/>
            <color indexed="81"/>
            <rFont val="Tahoma"/>
            <family val="2"/>
          </rPr>
          <t xml:space="preserve">
y en Formulario Clínico</t>
        </r>
        <r>
          <rPr>
            <b/>
            <sz val="9"/>
            <color indexed="81"/>
            <rFont val="Tahoma"/>
            <family val="2"/>
          </rPr>
          <t xml:space="preserve"> ESCALA DE EVALUACIÓN DEL DESARROLLO PSICOMOTOR</t>
        </r>
        <r>
          <rPr>
            <sz val="9"/>
            <color indexed="81"/>
            <rFont val="Tahoma"/>
            <family val="2"/>
          </rPr>
          <t xml:space="preserve">  tenga como  </t>
        </r>
        <r>
          <rPr>
            <b/>
            <sz val="9"/>
            <color indexed="81"/>
            <rFont val="Tahoma"/>
            <family val="2"/>
          </rPr>
          <t>Resultado</t>
        </r>
        <r>
          <rPr>
            <sz val="9"/>
            <color indexed="81"/>
            <rFont val="Tahoma"/>
            <family val="2"/>
          </rPr>
          <t xml:space="preserve"> valor </t>
        </r>
        <r>
          <rPr>
            <b/>
            <sz val="9"/>
            <color indexed="81"/>
            <rFont val="Tahoma"/>
            <family val="2"/>
          </rPr>
          <t>"Riesgo"</t>
        </r>
        <r>
          <rPr>
            <sz val="9"/>
            <color indexed="81"/>
            <rFont val="Tahoma"/>
            <family val="2"/>
          </rPr>
          <t xml:space="preserve"> o Formulario Clínico </t>
        </r>
        <r>
          <rPr>
            <b/>
            <sz val="9"/>
            <color indexed="81"/>
            <rFont val="Tahoma"/>
            <family val="2"/>
          </rPr>
          <t>TEST DE DESARROLLO PSICOMOTOR 2- 5 AÑOS</t>
        </r>
        <r>
          <rPr>
            <sz val="9"/>
            <color indexed="81"/>
            <rFont val="Tahoma"/>
            <family val="2"/>
          </rPr>
          <t xml:space="preserve">, tenga como </t>
        </r>
        <r>
          <rPr>
            <b/>
            <sz val="9"/>
            <color indexed="81"/>
            <rFont val="Tahoma"/>
            <family val="2"/>
          </rPr>
          <t>Resultado</t>
        </r>
        <r>
          <rPr>
            <sz val="9"/>
            <color indexed="81"/>
            <rFont val="Tahoma"/>
            <family val="2"/>
          </rPr>
          <t xml:space="preserve"> valor </t>
        </r>
        <r>
          <rPr>
            <b/>
            <sz val="9"/>
            <color indexed="81"/>
            <rFont val="Tahoma"/>
            <family val="2"/>
          </rPr>
          <t>"Riesgo"</t>
        </r>
        <r>
          <rPr>
            <sz val="9"/>
            <color indexed="81"/>
            <rFont val="Tahoma"/>
            <family val="2"/>
          </rPr>
          <t xml:space="preserve">
y en Formulario Clínico </t>
        </r>
        <r>
          <rPr>
            <b/>
            <sz val="9"/>
            <color indexed="81"/>
            <rFont val="Tahoma"/>
            <family val="2"/>
          </rPr>
          <t>Control de Crecimiento y Desarrollo (Control Sano)</t>
        </r>
        <r>
          <rPr>
            <sz val="9"/>
            <color indexed="81"/>
            <rFont val="Tahoma"/>
            <family val="2"/>
          </rPr>
          <t xml:space="preserve">, sección Desarrollo Psicomotor el campo </t>
        </r>
        <r>
          <rPr>
            <b/>
            <sz val="9"/>
            <color indexed="81"/>
            <rFont val="Tahoma"/>
            <family val="2"/>
          </rPr>
          <t>"Derivados a alguna modalidad de estimulación"</t>
        </r>
        <r>
          <rPr>
            <sz val="9"/>
            <color indexed="81"/>
            <rFont val="Tahoma"/>
            <family val="2"/>
          </rPr>
          <t xml:space="preserve"> el valor </t>
        </r>
        <r>
          <rPr>
            <b/>
            <sz val="9"/>
            <color indexed="81"/>
            <rFont val="Tahoma"/>
            <family val="2"/>
          </rPr>
          <t>"SI"</t>
        </r>
        <r>
          <rPr>
            <sz val="9"/>
            <color indexed="81"/>
            <rFont val="Tahoma"/>
            <family val="2"/>
          </rPr>
          <t xml:space="preserve">.
*Formularios Clínicos tambien se pueden agregar desde Modulo Box/Agregar documentos a una atencion*
</t>
        </r>
      </text>
    </comment>
    <comment ref="C49" authorId="4" shapeId="0">
      <text>
        <r>
          <rPr>
            <sz val="9"/>
            <color indexed="81"/>
            <rFont val="Tahoma"/>
            <family val="2"/>
          </rPr>
          <t xml:space="preserve">Este dato aparecerá  luego de que la atención registrada en Módulo de Box/Pacientes citados, se registre la actividad: 
</t>
        </r>
        <r>
          <rPr>
            <b/>
            <sz val="9"/>
            <color indexed="81"/>
            <rFont val="Tahoma"/>
            <family val="2"/>
          </rPr>
          <t>-Control de salud con Primera Evaluación Retraso</t>
        </r>
        <r>
          <rPr>
            <sz val="9"/>
            <color indexed="81"/>
            <rFont val="Tahoma"/>
            <family val="2"/>
          </rPr>
          <t xml:space="preserve"> 
y en  Formulario Clínico </t>
        </r>
        <r>
          <rPr>
            <b/>
            <sz val="9"/>
            <color indexed="81"/>
            <rFont val="Tahoma"/>
            <family val="2"/>
          </rPr>
          <t xml:space="preserve">ESCALA DE EVALUACIÓN DEL DESARROLLO PSICOMOTOR </t>
        </r>
        <r>
          <rPr>
            <sz val="9"/>
            <color indexed="81"/>
            <rFont val="Tahoma"/>
            <family val="2"/>
          </rPr>
          <t xml:space="preserve">tenga como </t>
        </r>
        <r>
          <rPr>
            <b/>
            <sz val="9"/>
            <color indexed="81"/>
            <rFont val="Tahoma"/>
            <family val="2"/>
          </rPr>
          <t>Resultado</t>
        </r>
        <r>
          <rPr>
            <sz val="9"/>
            <color indexed="81"/>
            <rFont val="Tahoma"/>
            <family val="2"/>
          </rPr>
          <t xml:space="preserve"> valor </t>
        </r>
        <r>
          <rPr>
            <b/>
            <sz val="9"/>
            <color indexed="81"/>
            <rFont val="Tahoma"/>
            <family val="2"/>
          </rPr>
          <t>"Retraso"</t>
        </r>
        <r>
          <rPr>
            <sz val="9"/>
            <color indexed="81"/>
            <rFont val="Tahoma"/>
            <family val="2"/>
          </rPr>
          <t xml:space="preserve"> o Formulario Clínico </t>
        </r>
        <r>
          <rPr>
            <b/>
            <sz val="9"/>
            <color indexed="81"/>
            <rFont val="Tahoma"/>
            <family val="2"/>
          </rPr>
          <t>TEST DE DESARROLLO PSICOMOTOR 2- 5 AÑOS</t>
        </r>
        <r>
          <rPr>
            <sz val="9"/>
            <color indexed="81"/>
            <rFont val="Tahoma"/>
            <family val="2"/>
          </rPr>
          <t xml:space="preserve">, tenga como </t>
        </r>
        <r>
          <rPr>
            <b/>
            <sz val="9"/>
            <color indexed="81"/>
            <rFont val="Tahoma"/>
            <family val="2"/>
          </rPr>
          <t>Resultado</t>
        </r>
        <r>
          <rPr>
            <sz val="9"/>
            <color indexed="81"/>
            <rFont val="Tahoma"/>
            <family val="2"/>
          </rPr>
          <t xml:space="preserve"> valor </t>
        </r>
        <r>
          <rPr>
            <b/>
            <sz val="9"/>
            <color indexed="81"/>
            <rFont val="Tahoma"/>
            <family val="2"/>
          </rPr>
          <t>"Retraso"</t>
        </r>
        <r>
          <rPr>
            <sz val="9"/>
            <color indexed="81"/>
            <rFont val="Tahoma"/>
            <family val="2"/>
          </rPr>
          <t xml:space="preserve"> 
y en Formulario </t>
        </r>
        <r>
          <rPr>
            <b/>
            <sz val="9"/>
            <color indexed="81"/>
            <rFont val="Tahoma"/>
            <family val="2"/>
          </rPr>
          <t>Clínico Control de Crecimiento y Desarrollo (Control Sano)</t>
        </r>
        <r>
          <rPr>
            <sz val="9"/>
            <color indexed="81"/>
            <rFont val="Tahoma"/>
            <family val="2"/>
          </rPr>
          <t xml:space="preserve">, sección Desarrollo Psicomotor el campo </t>
        </r>
        <r>
          <rPr>
            <b/>
            <sz val="9"/>
            <color indexed="81"/>
            <rFont val="Tahoma"/>
            <family val="2"/>
          </rPr>
          <t>"Derivados a alguna modalidad de estimulación"</t>
        </r>
        <r>
          <rPr>
            <sz val="9"/>
            <color indexed="81"/>
            <rFont val="Tahoma"/>
            <family val="2"/>
          </rPr>
          <t xml:space="preserve"> el valor </t>
        </r>
        <r>
          <rPr>
            <b/>
            <sz val="9"/>
            <color indexed="81"/>
            <rFont val="Tahoma"/>
            <family val="2"/>
          </rPr>
          <t>"SI"</t>
        </r>
        <r>
          <rPr>
            <sz val="9"/>
            <color indexed="81"/>
            <rFont val="Tahoma"/>
            <family val="2"/>
          </rPr>
          <t xml:space="preserve">.
*Formularios Clínicos tambien se pueden agregar desde Modulo Box/Agregar documentos a una atencion*
</t>
        </r>
      </text>
    </comment>
    <comment ref="C50" authorId="4" shapeId="0">
      <text>
        <r>
          <rPr>
            <sz val="9"/>
            <color indexed="81"/>
            <rFont val="Tahoma"/>
            <family val="2"/>
          </rPr>
          <t xml:space="preserve">Este dato aparecerá  luego de que la atención registrada en Módulo de Box/Pacientes citados, se registre la actividad: 
</t>
        </r>
        <r>
          <rPr>
            <b/>
            <sz val="9"/>
            <color indexed="81"/>
            <rFont val="Tahoma"/>
            <family val="2"/>
          </rPr>
          <t>-Control de salud con Primera Evaluación Normal</t>
        </r>
        <r>
          <rPr>
            <sz val="9"/>
            <color indexed="81"/>
            <rFont val="Tahoma"/>
            <family val="2"/>
          </rPr>
          <t xml:space="preserve">
y en Formulario Clínico </t>
        </r>
        <r>
          <rPr>
            <b/>
            <sz val="9"/>
            <color indexed="81"/>
            <rFont val="Tahoma"/>
            <family val="2"/>
          </rPr>
          <t>Control de Crecimiento y Desarrollo (Control Sano)</t>
        </r>
        <r>
          <rPr>
            <sz val="9"/>
            <color indexed="81"/>
            <rFont val="Tahoma"/>
            <family val="2"/>
          </rPr>
          <t xml:space="preserve">, en campo </t>
        </r>
        <r>
          <rPr>
            <b/>
            <sz val="9"/>
            <color indexed="81"/>
            <rFont val="Tahoma"/>
            <family val="2"/>
          </rPr>
          <t>"Otras Vulnerabilidades"</t>
        </r>
        <r>
          <rPr>
            <sz val="9"/>
            <color indexed="81"/>
            <rFont val="Tahoma"/>
            <family val="2"/>
          </rPr>
          <t xml:space="preserve"> en valor </t>
        </r>
        <r>
          <rPr>
            <b/>
            <sz val="9"/>
            <color indexed="81"/>
            <rFont val="Tahoma"/>
            <family val="2"/>
          </rPr>
          <t>"SI"</t>
        </r>
        <r>
          <rPr>
            <sz val="9"/>
            <color indexed="81"/>
            <rFont val="Tahoma"/>
            <family val="2"/>
          </rPr>
          <t xml:space="preserve"> y en campo </t>
        </r>
        <r>
          <rPr>
            <b/>
            <sz val="9"/>
            <color indexed="81"/>
            <rFont val="Tahoma"/>
            <family val="2"/>
          </rPr>
          <t>"Derivados a alguna modalidad de estimulación"</t>
        </r>
        <r>
          <rPr>
            <sz val="9"/>
            <color indexed="81"/>
            <rFont val="Tahoma"/>
            <family val="2"/>
          </rPr>
          <t xml:space="preserve"> el valor </t>
        </r>
        <r>
          <rPr>
            <b/>
            <sz val="9"/>
            <color indexed="81"/>
            <rFont val="Tahoma"/>
            <family val="2"/>
          </rPr>
          <t>"SI"</t>
        </r>
        <r>
          <rPr>
            <sz val="9"/>
            <color indexed="81"/>
            <rFont val="Tahoma"/>
            <family val="2"/>
          </rPr>
          <t xml:space="preserve">.
*Formularios Clínicos tambien se pueden agregar desde Modulo Box/Agregar documentos a una atencion*
</t>
        </r>
      </text>
    </comment>
    <comment ref="C56" authorId="0" shapeId="0">
      <text>
        <r>
          <rPr>
            <sz val="9"/>
            <color indexed="81"/>
            <rFont val="Tahoma"/>
            <family val="2"/>
          </rPr>
          <t xml:space="preserve">Regla de consistencia: La suma de los resultados registrados en Protocolo Neurosensorial debe ser coincidente con el total de aplicaciónes según edad.  
</t>
        </r>
      </text>
    </comment>
    <comment ref="C57" authorId="1" shapeId="0">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"Protocolo Neurosensorial de evaluacion"</t>
        </r>
        <r>
          <rPr>
            <sz val="9"/>
            <color indexed="81"/>
            <rFont val="Tahoma"/>
            <family val="2"/>
          </rPr>
          <t xml:space="preserve">, en campo </t>
        </r>
        <r>
          <rPr>
            <b/>
            <sz val="9"/>
            <color indexed="81"/>
            <rFont val="Tahoma"/>
            <family val="2"/>
          </rPr>
          <t>"Diagnostico"</t>
        </r>
        <r>
          <rPr>
            <sz val="9"/>
            <color indexed="81"/>
            <rFont val="Tahoma"/>
            <family val="2"/>
          </rPr>
          <t xml:space="preserve"> valor </t>
        </r>
        <r>
          <rPr>
            <b/>
            <sz val="9"/>
            <color indexed="81"/>
            <rFont val="Tahoma"/>
            <family val="2"/>
          </rPr>
          <t>"Normal"</t>
        </r>
        <r>
          <rPr>
            <sz val="9"/>
            <color indexed="81"/>
            <rFont val="Tahoma"/>
            <family val="2"/>
          </rPr>
          <t xml:space="preserve">. 
</t>
        </r>
      </text>
    </comment>
    <comment ref="C58" authorId="1" shapeId="0">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"Protocolo Neurosensorial de evaluacion"</t>
        </r>
        <r>
          <rPr>
            <sz val="9"/>
            <color indexed="81"/>
            <rFont val="Tahoma"/>
            <family val="2"/>
          </rPr>
          <t xml:space="preserve">, en campo </t>
        </r>
        <r>
          <rPr>
            <b/>
            <sz val="9"/>
            <color indexed="81"/>
            <rFont val="Tahoma"/>
            <family val="2"/>
          </rPr>
          <t>"Diagnostico"</t>
        </r>
        <r>
          <rPr>
            <sz val="9"/>
            <color indexed="81"/>
            <rFont val="Tahoma"/>
            <family val="2"/>
          </rPr>
          <t xml:space="preserve"> valor </t>
        </r>
        <r>
          <rPr>
            <b/>
            <sz val="9"/>
            <color indexed="81"/>
            <rFont val="Tahoma"/>
            <family val="2"/>
          </rPr>
          <t>"Anormal"</t>
        </r>
        <r>
          <rPr>
            <sz val="9"/>
            <color indexed="81"/>
            <rFont val="Tahoma"/>
            <family val="2"/>
          </rPr>
          <t xml:space="preserve">. 
</t>
        </r>
      </text>
    </comment>
    <comment ref="C59" authorId="1" shapeId="0">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"Protocolo Neurosensorial de evaluacion"</t>
        </r>
        <r>
          <rPr>
            <sz val="9"/>
            <color indexed="81"/>
            <rFont val="Tahoma"/>
            <family val="2"/>
          </rPr>
          <t xml:space="preserve">, en campo </t>
        </r>
        <r>
          <rPr>
            <b/>
            <sz val="9"/>
            <color indexed="81"/>
            <rFont val="Tahoma"/>
            <family val="2"/>
          </rPr>
          <t>"Diagnostico"</t>
        </r>
        <r>
          <rPr>
            <sz val="9"/>
            <color indexed="81"/>
            <rFont val="Tahoma"/>
            <family val="2"/>
          </rPr>
          <t xml:space="preserve"> valor </t>
        </r>
        <r>
          <rPr>
            <b/>
            <sz val="9"/>
            <color indexed="81"/>
            <rFont val="Tahoma"/>
            <family val="2"/>
          </rPr>
          <t>"Muy Normal"</t>
        </r>
        <r>
          <rPr>
            <sz val="9"/>
            <color indexed="81"/>
            <rFont val="Tahoma"/>
            <family val="2"/>
          </rPr>
          <t xml:space="preserve">. </t>
        </r>
      </text>
    </comment>
    <comment ref="J61" authorId="2" shapeId="0">
      <text>
        <r>
          <rPr>
            <sz val="9"/>
            <color indexed="81"/>
            <rFont val="Tahoma"/>
            <family val="2"/>
          </rPr>
          <t xml:space="preserve">Este dato aparecerá, luego que en Modulo Admision, el paciente indique un </t>
        </r>
        <r>
          <rPr>
            <b/>
            <sz val="9"/>
            <color indexed="81"/>
            <rFont val="Tahoma"/>
            <family val="2"/>
          </rPr>
          <t>Pueblo Originario</t>
        </r>
        <r>
          <rPr>
            <sz val="9"/>
            <color indexed="81"/>
            <rFont val="Tahoma"/>
            <family val="2"/>
          </rPr>
          <t xml:space="preserve">
</t>
        </r>
      </text>
    </comment>
    <comment ref="K61" authorId="2" shapeId="0">
      <text>
        <r>
          <rPr>
            <sz val="9"/>
            <color indexed="81"/>
            <rFont val="Tahoma"/>
            <family val="2"/>
          </rPr>
          <t xml:space="preserve">Se contabilizara a los pacientes que tengan en  Antecedentes del usuario APS / Pestaña "Identificacion"  Item  Alertas Adm. </t>
        </r>
        <r>
          <rPr>
            <b/>
            <sz val="9"/>
            <color indexed="81"/>
            <rFont val="Tahoma"/>
            <family val="2"/>
          </rPr>
          <t xml:space="preserve"> "MIGRANTE"</t>
        </r>
      </text>
    </comment>
    <comment ref="D62" authorId="2" shapeId="0">
      <text>
        <r>
          <rPr>
            <b/>
            <sz val="9"/>
            <color indexed="81"/>
            <rFont val="Tahoma"/>
            <family val="2"/>
          </rPr>
          <t xml:space="preserve">Ref DEIS: </t>
        </r>
        <r>
          <rPr>
            <sz val="9"/>
            <color indexed="81"/>
            <rFont val="Tahoma"/>
            <family val="2"/>
          </rPr>
          <t xml:space="preserve">Corresponde al número de niños y niñas controlados que se encuentran 
con lactancia materna exclusiva en actividades de salud realizadas por un profesional del equipo de salud, desde el alta de la maternidad o la neonatología hasta los 10 días de vida.
</t>
        </r>
        <r>
          <rPr>
            <b/>
            <sz val="9"/>
            <color indexed="81"/>
            <rFont val="Tahoma"/>
            <family val="2"/>
          </rPr>
          <t>RAYEN:</t>
        </r>
        <r>
          <rPr>
            <sz val="9"/>
            <color indexed="81"/>
            <rFont val="Tahoma"/>
            <family val="2"/>
          </rPr>
          <t xml:space="preserve"> Numeros de niños y niñas controlados hasta los 10 dias de vida.
</t>
        </r>
      </text>
    </comment>
    <comment ref="E62" authorId="2" shapeId="0">
      <text>
        <r>
          <rPr>
            <sz val="9"/>
            <color indexed="81"/>
            <rFont val="Tahoma"/>
            <family val="2"/>
          </rPr>
          <t xml:space="preserve">Numeros de niños y niñas controlados entre los </t>
        </r>
        <r>
          <rPr>
            <b/>
            <sz val="9"/>
            <color indexed="81"/>
            <rFont val="Tahoma"/>
            <family val="2"/>
          </rPr>
          <t>16 dias y 1 mes con 15 dias de vida (o edad corregida en el caso de prematuros)</t>
        </r>
        <r>
          <rPr>
            <sz val="9"/>
            <color indexed="81"/>
            <rFont val="Tahoma"/>
            <family val="2"/>
          </rPr>
          <t xml:space="preserve">
</t>
        </r>
      </text>
    </comment>
    <comment ref="F62" authorId="2" shapeId="0">
      <text>
        <r>
          <rPr>
            <sz val="9"/>
            <color indexed="81"/>
            <rFont val="Tahoma"/>
            <family val="2"/>
          </rPr>
          <t>Numeros de niños y niñas controlados entre los</t>
        </r>
        <r>
          <rPr>
            <b/>
            <sz val="9"/>
            <color indexed="81"/>
            <rFont val="Tahoma"/>
            <family val="2"/>
          </rPr>
          <t xml:space="preserve"> 2 meses y 16 días y 3 meses con 15 días de vida (o edad corregida en el caso de prematuros)</t>
        </r>
        <r>
          <rPr>
            <sz val="9"/>
            <color indexed="81"/>
            <rFont val="Tahoma"/>
            <family val="2"/>
          </rPr>
          <t xml:space="preserve">
</t>
        </r>
      </text>
    </comment>
    <comment ref="G62" authorId="2" shapeId="0">
      <text>
        <r>
          <rPr>
            <sz val="9"/>
            <color indexed="81"/>
            <rFont val="Tahoma"/>
            <family val="2"/>
          </rPr>
          <t xml:space="preserve">Numeros de niños y niñas controlados entre los </t>
        </r>
        <r>
          <rPr>
            <b/>
            <sz val="9"/>
            <color indexed="81"/>
            <rFont val="Tahoma"/>
            <family val="2"/>
          </rPr>
          <t>5 meses y 16 dias y 6 meses con 15 dias de vida (o edad corregida en el caso de prematuros)</t>
        </r>
      </text>
    </comment>
    <comment ref="H62" authorId="2" shapeId="0">
      <text>
        <r>
          <rPr>
            <sz val="9"/>
            <color indexed="81"/>
            <rFont val="Tahoma"/>
            <family val="2"/>
          </rPr>
          <t xml:space="preserve">Numeros de niñas y niños controlados entre los </t>
        </r>
        <r>
          <rPr>
            <b/>
            <sz val="9"/>
            <color indexed="81"/>
            <rFont val="Tahoma"/>
            <family val="2"/>
          </rPr>
          <t>11 meses y 16 días y 12 meses con 15 días de vida (o edad corregida en el caso de prematuros)</t>
        </r>
        <r>
          <rPr>
            <sz val="9"/>
            <color indexed="81"/>
            <rFont val="Tahoma"/>
            <family val="2"/>
          </rPr>
          <t xml:space="preserve">
</t>
        </r>
      </text>
    </comment>
    <comment ref="I62" authorId="2" shapeId="0">
      <text>
        <r>
          <rPr>
            <sz val="9"/>
            <color indexed="81"/>
            <rFont val="Tahoma"/>
            <family val="2"/>
          </rPr>
          <t>Numeros de niñas y niños controlados entre los</t>
        </r>
        <r>
          <rPr>
            <b/>
            <sz val="9"/>
            <color indexed="81"/>
            <rFont val="Tahoma"/>
            <family val="2"/>
          </rPr>
          <t xml:space="preserve"> 23 meses y 16 dias y 24 meses con 15 dias de vida (o edad corregida en el caso de prematuros)</t>
        </r>
      </text>
    </comment>
    <comment ref="C63" authorId="4" shapeId="0">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"Control de crecimiento y Desarrollo (Control Sano)</t>
        </r>
        <r>
          <rPr>
            <sz val="9"/>
            <color indexed="81"/>
            <rFont val="Tahoma"/>
            <family val="2"/>
          </rPr>
          <t xml:space="preserve">, en campo </t>
        </r>
        <r>
          <rPr>
            <b/>
            <sz val="9"/>
            <color indexed="81"/>
            <rFont val="Tahoma"/>
            <family val="2"/>
          </rPr>
          <t>"Alimentacion"</t>
        </r>
        <r>
          <rPr>
            <sz val="9"/>
            <color indexed="81"/>
            <rFont val="Tahoma"/>
            <family val="2"/>
          </rPr>
          <t xml:space="preserve"> se complete </t>
        </r>
        <r>
          <rPr>
            <b/>
            <sz val="9"/>
            <color indexed="81"/>
            <rFont val="Tahoma"/>
            <family val="2"/>
          </rPr>
          <t>"L.M.E."</t>
        </r>
        <r>
          <rPr>
            <sz val="9"/>
            <color indexed="81"/>
            <rFont val="Tahoma"/>
            <family val="2"/>
          </rPr>
          <t xml:space="preserve">
</t>
        </r>
      </text>
    </comment>
    <comment ref="C64" authorId="1" shapeId="0">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"Control de crecimiento y Desarrollo (Control Sano)</t>
        </r>
        <r>
          <rPr>
            <sz val="9"/>
            <color indexed="81"/>
            <rFont val="Tahoma"/>
            <family val="2"/>
          </rPr>
          <t xml:space="preserve">, en campo </t>
        </r>
        <r>
          <rPr>
            <b/>
            <sz val="9"/>
            <color indexed="81"/>
            <rFont val="Tahoma"/>
            <family val="2"/>
          </rPr>
          <t>"Alimentacion"</t>
        </r>
        <r>
          <rPr>
            <sz val="9"/>
            <color indexed="81"/>
            <rFont val="Tahoma"/>
            <family val="2"/>
          </rPr>
          <t xml:space="preserve"> se complete </t>
        </r>
        <r>
          <rPr>
            <b/>
            <sz val="9"/>
            <color indexed="81"/>
            <rFont val="Tahoma"/>
            <family val="2"/>
          </rPr>
          <t>"L.M"</t>
        </r>
        <r>
          <rPr>
            <sz val="9"/>
            <color indexed="81"/>
            <rFont val="Tahoma"/>
            <family val="2"/>
          </rPr>
          <t xml:space="preserve"> y </t>
        </r>
        <r>
          <rPr>
            <b/>
            <sz val="9"/>
            <color indexed="81"/>
            <rFont val="Tahoma"/>
            <family val="2"/>
          </rPr>
          <t>"F.L."</t>
        </r>
        <r>
          <rPr>
            <sz val="9"/>
            <color indexed="81"/>
            <rFont val="Tahoma"/>
            <family val="2"/>
          </rPr>
          <t xml:space="preserve">
</t>
        </r>
      </text>
    </comment>
    <comment ref="C65" authorId="1" shapeId="0">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"Control de crecimiento y Desarrollo (Control Sano)</t>
        </r>
        <r>
          <rPr>
            <sz val="9"/>
            <color indexed="81"/>
            <rFont val="Tahoma"/>
            <family val="2"/>
          </rPr>
          <t xml:space="preserve">, en campo </t>
        </r>
        <r>
          <rPr>
            <b/>
            <sz val="9"/>
            <color indexed="81"/>
            <rFont val="Tahoma"/>
            <family val="2"/>
          </rPr>
          <t>"Alimentacion"</t>
        </r>
        <r>
          <rPr>
            <sz val="9"/>
            <color indexed="81"/>
            <rFont val="Tahoma"/>
            <family val="2"/>
          </rPr>
          <t xml:space="preserve"> se complete </t>
        </r>
        <r>
          <rPr>
            <b/>
            <sz val="9"/>
            <color indexed="81"/>
            <rFont val="Tahoma"/>
            <family val="2"/>
          </rPr>
          <t>"F.L"</t>
        </r>
        <r>
          <rPr>
            <sz val="9"/>
            <color indexed="81"/>
            <rFont val="Tahoma"/>
            <family val="2"/>
          </rPr>
          <t xml:space="preserve">
</t>
        </r>
      </text>
    </comment>
    <comment ref="C66" authorId="4" shapeId="0">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"Control de crecimiento y Desarrollo (Control Sano)</t>
        </r>
        <r>
          <rPr>
            <sz val="9"/>
            <color indexed="81"/>
            <rFont val="Tahoma"/>
            <family val="2"/>
          </rPr>
          <t xml:space="preserve">, en campo </t>
        </r>
        <r>
          <rPr>
            <b/>
            <sz val="9"/>
            <color indexed="81"/>
            <rFont val="Tahoma"/>
            <family val="2"/>
          </rPr>
          <t>"Alimentacion"</t>
        </r>
        <r>
          <rPr>
            <sz val="9"/>
            <color indexed="81"/>
            <rFont val="Tahoma"/>
            <family val="2"/>
          </rPr>
          <t xml:space="preserve"> se complete </t>
        </r>
        <r>
          <rPr>
            <b/>
            <sz val="9"/>
            <color indexed="81"/>
            <rFont val="Tahoma"/>
            <family val="2"/>
          </rPr>
          <t xml:space="preserve">"L.M + Otros"
</t>
        </r>
        <r>
          <rPr>
            <sz val="9"/>
            <color indexed="81"/>
            <rFont val="Tahoma"/>
            <family val="2"/>
          </rPr>
          <t xml:space="preserve">
</t>
        </r>
      </text>
    </comment>
    <comment ref="C67" authorId="3" shapeId="0">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"Control de crecimiento y Desarrollo (Control Sano)</t>
        </r>
        <r>
          <rPr>
            <sz val="9"/>
            <color indexed="81"/>
            <rFont val="Tahoma"/>
            <family val="2"/>
          </rPr>
          <t xml:space="preserve">, en campo </t>
        </r>
        <r>
          <rPr>
            <b/>
            <sz val="9"/>
            <color indexed="81"/>
            <rFont val="Tahoma"/>
            <family val="2"/>
          </rPr>
          <t>"Alimentacion"</t>
        </r>
        <r>
          <rPr>
            <sz val="9"/>
            <color indexed="81"/>
            <rFont val="Tahoma"/>
            <family val="2"/>
          </rPr>
          <t xml:space="preserve"> se complete </t>
        </r>
        <r>
          <rPr>
            <b/>
            <sz val="9"/>
            <color indexed="81"/>
            <rFont val="Tahoma"/>
            <family val="2"/>
          </rPr>
          <t>"L.M" y "F.L. + Otros"</t>
        </r>
        <r>
          <rPr>
            <sz val="9"/>
            <color indexed="81"/>
            <rFont val="Tahoma"/>
            <family val="2"/>
          </rPr>
          <t xml:space="preserve">
</t>
        </r>
      </text>
    </comment>
    <comment ref="C68" authorId="3" shapeId="0">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"Control de crecimiento y Desarrollo (Control Sano)</t>
        </r>
        <r>
          <rPr>
            <sz val="9"/>
            <color indexed="81"/>
            <rFont val="Tahoma"/>
            <family val="2"/>
          </rPr>
          <t xml:space="preserve">, en campo </t>
        </r>
        <r>
          <rPr>
            <b/>
            <sz val="9"/>
            <color indexed="81"/>
            <rFont val="Tahoma"/>
            <family val="2"/>
          </rPr>
          <t>"Alimentacion"</t>
        </r>
        <r>
          <rPr>
            <sz val="9"/>
            <color indexed="81"/>
            <rFont val="Tahoma"/>
            <family val="2"/>
          </rPr>
          <t xml:space="preserve"> se complete </t>
        </r>
        <r>
          <rPr>
            <b/>
            <sz val="9"/>
            <color indexed="81"/>
            <rFont val="Tahoma"/>
            <family val="2"/>
          </rPr>
          <t>"F.L + Otros"</t>
        </r>
        <r>
          <rPr>
            <sz val="9"/>
            <color indexed="81"/>
            <rFont val="Tahoma"/>
            <family val="2"/>
          </rPr>
          <t xml:space="preserve">
</t>
        </r>
      </text>
    </comment>
    <comment ref="C69" authorId="4" shapeId="0">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"Control de crecimiento y Desarrollo (Control Sano)</t>
        </r>
        <r>
          <rPr>
            <sz val="9"/>
            <color indexed="81"/>
            <rFont val="Tahoma"/>
            <family val="2"/>
          </rPr>
          <t xml:space="preserve">, en campo </t>
        </r>
        <r>
          <rPr>
            <b/>
            <sz val="9"/>
            <color indexed="81"/>
            <rFont val="Tahoma"/>
            <family val="2"/>
          </rPr>
          <t>"Alimentacion"</t>
        </r>
        <r>
          <rPr>
            <u/>
            <sz val="9"/>
            <color indexed="81"/>
            <rFont val="Tahoma"/>
            <family val="2"/>
          </rPr>
          <t xml:space="preserve"> tenga seleccionado algún dato.  
</t>
        </r>
        <r>
          <rPr>
            <sz val="9"/>
            <color indexed="81"/>
            <rFont val="Tahoma"/>
            <family val="2"/>
          </rPr>
          <t xml:space="preserve">
</t>
        </r>
        <r>
          <rPr>
            <sz val="9"/>
            <color indexed="81"/>
            <rFont val="Tahoma"/>
            <family val="2"/>
          </rPr>
          <t xml:space="preserve">
</t>
        </r>
      </text>
    </comment>
    <comment ref="E71" authorId="2" shapeId="0">
      <text>
        <r>
          <rPr>
            <sz val="9"/>
            <color indexed="81"/>
            <rFont val="Tahoma"/>
            <family val="2"/>
          </rPr>
          <t>Se contabiliza de acuerdo a la edad del usuario al momento de realizar el registro.</t>
        </r>
      </text>
    </comment>
    <comment ref="I72" authorId="2" shapeId="0">
      <text>
        <r>
          <rPr>
            <sz val="9"/>
            <color indexed="81"/>
            <rFont val="Tahoma"/>
            <family val="2"/>
          </rPr>
          <t xml:space="preserve">Este dato aparecerá, luego que en Modulo Admision, el paciente indique un </t>
        </r>
        <r>
          <rPr>
            <b/>
            <sz val="9"/>
            <color indexed="81"/>
            <rFont val="Tahoma"/>
            <family val="2"/>
          </rPr>
          <t>Pueblo Originario</t>
        </r>
        <r>
          <rPr>
            <sz val="9"/>
            <color indexed="81"/>
            <rFont val="Tahoma"/>
            <family val="2"/>
          </rPr>
          <t xml:space="preserve">
</t>
        </r>
      </text>
    </comment>
    <comment ref="J72" authorId="2" shapeId="0">
      <text>
        <r>
          <rPr>
            <sz val="9"/>
            <color indexed="81"/>
            <rFont val="Tahoma"/>
            <family val="2"/>
          </rPr>
          <t xml:space="preserve">Se contabilizara a los pacientes que tengan en  Antecedentes del usuario APS / Pestaña "Identificacion"  Item  Alertas Adm. </t>
        </r>
        <r>
          <rPr>
            <b/>
            <sz val="9"/>
            <color indexed="81"/>
            <rFont val="Tahoma"/>
            <family val="2"/>
          </rPr>
          <t xml:space="preserve"> "MIGRANTE"</t>
        </r>
      </text>
    </comment>
    <comment ref="K72" authorId="2" shapeId="0">
      <text>
        <r>
          <rPr>
            <sz val="9"/>
            <color indexed="81"/>
            <rFont val="Tahoma"/>
            <family val="2"/>
          </rPr>
          <t xml:space="preserve">Este dato aparecerá, luego que en Modulo Admision, el paciente indique un </t>
        </r>
        <r>
          <rPr>
            <b/>
            <sz val="9"/>
            <color indexed="81"/>
            <rFont val="Tahoma"/>
            <family val="2"/>
          </rPr>
          <t>Pueblo Originario</t>
        </r>
        <r>
          <rPr>
            <sz val="9"/>
            <color indexed="81"/>
            <rFont val="Tahoma"/>
            <family val="2"/>
          </rPr>
          <t xml:space="preserve">
</t>
        </r>
      </text>
    </comment>
    <comment ref="L72" authorId="2" shapeId="0">
      <text>
        <r>
          <rPr>
            <sz val="9"/>
            <color indexed="81"/>
            <rFont val="Tahoma"/>
            <family val="2"/>
          </rPr>
          <t xml:space="preserve">Se contabilizara a los pacientes que tengan en  Antecedentes del usuario APS / Pestaña "Identificacion"  Item  Alertas Adm. </t>
        </r>
        <r>
          <rPr>
            <b/>
            <sz val="9"/>
            <color indexed="81"/>
            <rFont val="Tahoma"/>
            <family val="2"/>
          </rPr>
          <t xml:space="preserve"> "MIGRANTE"</t>
        </r>
      </text>
    </comment>
    <comment ref="A74" authorId="2" shapeId="0">
      <text>
        <r>
          <rPr>
            <sz val="9"/>
            <color indexed="81"/>
            <rFont val="Tahoma"/>
            <family val="2"/>
          </rPr>
          <t xml:space="preserve">Este dato aparecerá  luego de que la atención registrada en Módulo de Box/Pacientes citados, se registre la actividad: 
-  </t>
        </r>
        <r>
          <rPr>
            <b/>
            <sz val="9"/>
            <color indexed="81"/>
            <rFont val="Tahoma"/>
            <family val="2"/>
          </rPr>
          <t>Rx Pelvis Resultado Normal</t>
        </r>
      </text>
    </comment>
    <comment ref="A75" authorId="2" shapeId="0">
      <text>
        <r>
          <rPr>
            <sz val="9"/>
            <color indexed="81"/>
            <rFont val="Tahoma"/>
            <family val="2"/>
          </rPr>
          <t xml:space="preserve">Este dato aparecerá  luego de que la atención registrada en Módulo de Box/Pacientes citados, se registre la actividad: </t>
        </r>
        <r>
          <rPr>
            <b/>
            <sz val="9"/>
            <color indexed="81"/>
            <rFont val="Tahoma"/>
            <family val="2"/>
          </rPr>
          <t xml:space="preserve">
-  Rx Pelvis Resultado Anormal</t>
        </r>
      </text>
    </comment>
    <comment ref="A76" authorId="2" shapeId="0">
      <text>
        <r>
          <rPr>
            <sz val="9"/>
            <color indexed="81"/>
            <rFont val="Tahoma"/>
            <family val="2"/>
          </rPr>
          <t xml:space="preserve">Este dato aparecerá  luego de que la atención registrada en Módulo de Box/Pacientes citados, se registre la actividad: </t>
        </r>
        <r>
          <rPr>
            <b/>
            <sz val="9"/>
            <color indexed="81"/>
            <rFont val="Tahoma"/>
            <family val="2"/>
          </rPr>
          <t xml:space="preserve">
-  Rx Pelvis Resultado Inmadura</t>
        </r>
      </text>
    </comment>
    <comment ref="C82" authorId="4" shapeId="0">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"Seguimiento Nutricional Post Parto (3er,  6to mes y 8vo Mes )"</t>
        </r>
        <r>
          <rPr>
            <sz val="9"/>
            <color indexed="81"/>
            <rFont val="Tahoma"/>
            <family val="2"/>
          </rPr>
          <t xml:space="preserve">, en campo </t>
        </r>
        <r>
          <rPr>
            <b/>
            <sz val="9"/>
            <color indexed="81"/>
            <rFont val="Tahoma"/>
            <family val="2"/>
          </rPr>
          <t>"Seguimiento Nutricional Postparto"</t>
        </r>
        <r>
          <rPr>
            <sz val="9"/>
            <color indexed="81"/>
            <rFont val="Tahoma"/>
            <family val="2"/>
          </rPr>
          <t xml:space="preserve"> el valor </t>
        </r>
        <r>
          <rPr>
            <b/>
            <sz val="9"/>
            <color indexed="81"/>
            <rFont val="Tahoma"/>
            <family val="2"/>
          </rPr>
          <t>"Octavo Mes" + Un estado nutricional ( Obesa - Sobrepeso - Normal - Bajo Peso)</t>
        </r>
        <r>
          <rPr>
            <sz val="9"/>
            <color indexed="81"/>
            <rFont val="Tahoma"/>
            <family val="2"/>
          </rPr>
          <t xml:space="preserve">
Se contabilizará evaluación realizado por estamento </t>
        </r>
        <r>
          <rPr>
            <u/>
            <sz val="9"/>
            <color indexed="81"/>
            <rFont val="Tahoma"/>
            <family val="2"/>
          </rPr>
          <t xml:space="preserve">Matrona - Nutricionista o Enfermera </t>
        </r>
      </text>
    </comment>
    <comment ref="C83" authorId="4" shapeId="0">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"Seguimiento Nutricional Post Parto (3er,  6to mes y 8vo Mes )"</t>
        </r>
        <r>
          <rPr>
            <sz val="9"/>
            <color indexed="81"/>
            <rFont val="Tahoma"/>
            <family val="2"/>
          </rPr>
          <t xml:space="preserve">, en campo </t>
        </r>
        <r>
          <rPr>
            <b/>
            <sz val="9"/>
            <color indexed="81"/>
            <rFont val="Tahoma"/>
            <family val="2"/>
          </rPr>
          <t>"Seguimiento Nutricional Postparto"</t>
        </r>
        <r>
          <rPr>
            <sz val="9"/>
            <color indexed="81"/>
            <rFont val="Tahoma"/>
            <family val="2"/>
          </rPr>
          <t xml:space="preserve"> el valor </t>
        </r>
        <r>
          <rPr>
            <b/>
            <sz val="9"/>
            <color indexed="81"/>
            <rFont val="Tahoma"/>
            <family val="2"/>
          </rPr>
          <t>"Octavo Mes"</t>
        </r>
        <r>
          <rPr>
            <sz val="9"/>
            <color indexed="81"/>
            <rFont val="Tahoma"/>
            <family val="2"/>
          </rPr>
          <t xml:space="preserve"> y el campo </t>
        </r>
        <r>
          <rPr>
            <b/>
            <sz val="9"/>
            <color indexed="81"/>
            <rFont val="Tahoma"/>
            <family val="2"/>
          </rPr>
          <t>"Estado Nutricional"</t>
        </r>
        <r>
          <rPr>
            <sz val="9"/>
            <color indexed="81"/>
            <rFont val="Tahoma"/>
            <family val="2"/>
          </rPr>
          <t xml:space="preserve"> el valor </t>
        </r>
        <r>
          <rPr>
            <b/>
            <sz val="9"/>
            <color indexed="81"/>
            <rFont val="Tahoma"/>
            <family val="2"/>
          </rPr>
          <t>"Obesidad"</t>
        </r>
        <r>
          <rPr>
            <sz val="9"/>
            <color indexed="81"/>
            <rFont val="Tahoma"/>
            <family val="2"/>
          </rPr>
          <t xml:space="preserve">.
Se contabilizará evaluación realizado por estamento </t>
        </r>
        <r>
          <rPr>
            <u/>
            <sz val="9"/>
            <color indexed="81"/>
            <rFont val="Tahoma"/>
            <family val="2"/>
          </rPr>
          <t xml:space="preserve">Matrona - Nutricionista o Enfermera 
</t>
        </r>
        <r>
          <rPr>
            <sz val="9"/>
            <color indexed="81"/>
            <rFont val="Tahoma"/>
            <family val="2"/>
          </rPr>
          <t xml:space="preserve">
</t>
        </r>
      </text>
    </comment>
    <comment ref="C84" authorId="4" shapeId="0">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"Seguimiento Nutricional Post Parto (3er,  6to mes y 8vo Mes )"</t>
        </r>
        <r>
          <rPr>
            <sz val="9"/>
            <color indexed="81"/>
            <rFont val="Tahoma"/>
            <family val="2"/>
          </rPr>
          <t xml:space="preserve">, en campo </t>
        </r>
        <r>
          <rPr>
            <b/>
            <sz val="9"/>
            <color indexed="81"/>
            <rFont val="Tahoma"/>
            <family val="2"/>
          </rPr>
          <t>"Seguimiento Nutricional Postparto"</t>
        </r>
        <r>
          <rPr>
            <sz val="9"/>
            <color indexed="81"/>
            <rFont val="Tahoma"/>
            <family val="2"/>
          </rPr>
          <t xml:space="preserve"> el valor </t>
        </r>
        <r>
          <rPr>
            <b/>
            <sz val="9"/>
            <color indexed="81"/>
            <rFont val="Tahoma"/>
            <family val="2"/>
          </rPr>
          <t>"Octavo Mes"</t>
        </r>
        <r>
          <rPr>
            <sz val="9"/>
            <color indexed="81"/>
            <rFont val="Tahoma"/>
            <family val="2"/>
          </rPr>
          <t xml:space="preserve"> y el campo</t>
        </r>
        <r>
          <rPr>
            <b/>
            <sz val="9"/>
            <color indexed="81"/>
            <rFont val="Tahoma"/>
            <family val="2"/>
          </rPr>
          <t xml:space="preserve"> "Estado Nutricional"</t>
        </r>
        <r>
          <rPr>
            <sz val="9"/>
            <color indexed="81"/>
            <rFont val="Tahoma"/>
            <family val="2"/>
          </rPr>
          <t xml:space="preserve"> el valor </t>
        </r>
        <r>
          <rPr>
            <b/>
            <sz val="9"/>
            <color indexed="81"/>
            <rFont val="Tahoma"/>
            <family val="2"/>
          </rPr>
          <t>"Sobrepeso"</t>
        </r>
        <r>
          <rPr>
            <sz val="9"/>
            <color indexed="81"/>
            <rFont val="Tahoma"/>
            <family val="2"/>
          </rPr>
          <t xml:space="preserve">.
Se contabilizará evaluación realizado por estamento </t>
        </r>
        <r>
          <rPr>
            <u/>
            <sz val="9"/>
            <color indexed="81"/>
            <rFont val="Tahoma"/>
            <family val="2"/>
          </rPr>
          <t>Matrona - Nutricionista o Enfermera</t>
        </r>
        <r>
          <rPr>
            <sz val="9"/>
            <color indexed="81"/>
            <rFont val="Tahoma"/>
            <family val="2"/>
          </rPr>
          <t xml:space="preserve"> 
</t>
        </r>
      </text>
    </comment>
    <comment ref="C85" authorId="4" shapeId="0">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"Seguimiento Nutricional Post Parto (3er,  6to mes y 8vo Mes )"</t>
        </r>
        <r>
          <rPr>
            <sz val="9"/>
            <color indexed="81"/>
            <rFont val="Tahoma"/>
            <family val="2"/>
          </rPr>
          <t xml:space="preserve">, en campo </t>
        </r>
        <r>
          <rPr>
            <b/>
            <sz val="9"/>
            <color indexed="81"/>
            <rFont val="Tahoma"/>
            <family val="2"/>
          </rPr>
          <t>"Seguimiento Nutricional Postparto"</t>
        </r>
        <r>
          <rPr>
            <sz val="9"/>
            <color indexed="81"/>
            <rFont val="Tahoma"/>
            <family val="2"/>
          </rPr>
          <t xml:space="preserve"> el valor </t>
        </r>
        <r>
          <rPr>
            <b/>
            <sz val="9"/>
            <color indexed="81"/>
            <rFont val="Tahoma"/>
            <family val="2"/>
          </rPr>
          <t>"Octavo Mes"</t>
        </r>
        <r>
          <rPr>
            <sz val="9"/>
            <color indexed="81"/>
            <rFont val="Tahoma"/>
            <family val="2"/>
          </rPr>
          <t xml:space="preserve"> y el campo</t>
        </r>
        <r>
          <rPr>
            <b/>
            <sz val="9"/>
            <color indexed="81"/>
            <rFont val="Tahoma"/>
            <family val="2"/>
          </rPr>
          <t xml:space="preserve"> "Estado Nutricional"</t>
        </r>
        <r>
          <rPr>
            <sz val="9"/>
            <color indexed="81"/>
            <rFont val="Tahoma"/>
            <family val="2"/>
          </rPr>
          <t xml:space="preserve"> el valor</t>
        </r>
        <r>
          <rPr>
            <b/>
            <sz val="9"/>
            <color indexed="81"/>
            <rFont val="Tahoma"/>
            <family val="2"/>
          </rPr>
          <t xml:space="preserve"> "Normal"</t>
        </r>
        <r>
          <rPr>
            <sz val="9"/>
            <color indexed="81"/>
            <rFont val="Tahoma"/>
            <family val="2"/>
          </rPr>
          <t xml:space="preserve">.
Se contabilizará evaluación realizado por estamento </t>
        </r>
        <r>
          <rPr>
            <u/>
            <sz val="9"/>
            <color indexed="81"/>
            <rFont val="Tahoma"/>
            <family val="2"/>
          </rPr>
          <t xml:space="preserve">Matrona - Nutricionista o Enfermera </t>
        </r>
        <r>
          <rPr>
            <sz val="9"/>
            <color indexed="81"/>
            <rFont val="Tahoma"/>
            <family val="2"/>
          </rPr>
          <t xml:space="preserve">
</t>
        </r>
      </text>
    </comment>
    <comment ref="C86" authorId="4" shapeId="0">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"Seguimiento Nutricional Post Parto (3er,  6to mes y 8vo Mes )"</t>
        </r>
        <r>
          <rPr>
            <sz val="9"/>
            <color indexed="81"/>
            <rFont val="Tahoma"/>
            <family val="2"/>
          </rPr>
          <t xml:space="preserve">, en campo </t>
        </r>
        <r>
          <rPr>
            <b/>
            <sz val="9"/>
            <color indexed="81"/>
            <rFont val="Tahoma"/>
            <family val="2"/>
          </rPr>
          <t xml:space="preserve">"Seguimiento Nutricional Postparto" </t>
        </r>
        <r>
          <rPr>
            <sz val="9"/>
            <color indexed="81"/>
            <rFont val="Tahoma"/>
            <family val="2"/>
          </rPr>
          <t xml:space="preserve">el valor </t>
        </r>
        <r>
          <rPr>
            <b/>
            <sz val="9"/>
            <color indexed="81"/>
            <rFont val="Tahoma"/>
            <family val="2"/>
          </rPr>
          <t>"Octavo Mes"</t>
        </r>
        <r>
          <rPr>
            <sz val="9"/>
            <color indexed="81"/>
            <rFont val="Tahoma"/>
            <family val="2"/>
          </rPr>
          <t xml:space="preserve"> y el campo </t>
        </r>
        <r>
          <rPr>
            <b/>
            <sz val="9"/>
            <color indexed="81"/>
            <rFont val="Tahoma"/>
            <family val="2"/>
          </rPr>
          <t>"Estado Nutricional"</t>
        </r>
        <r>
          <rPr>
            <sz val="9"/>
            <color indexed="81"/>
            <rFont val="Tahoma"/>
            <family val="2"/>
          </rPr>
          <t xml:space="preserve"> el valor </t>
        </r>
        <r>
          <rPr>
            <b/>
            <sz val="9"/>
            <color indexed="81"/>
            <rFont val="Tahoma"/>
            <family val="2"/>
          </rPr>
          <t>"Bajo Peso".</t>
        </r>
        <r>
          <rPr>
            <sz val="9"/>
            <color indexed="81"/>
            <rFont val="Tahoma"/>
            <family val="2"/>
          </rPr>
          <t xml:space="preserve">
Se contabilizará evaluación realizado por estamento </t>
        </r>
        <r>
          <rPr>
            <u/>
            <sz val="9"/>
            <color indexed="81"/>
            <rFont val="Tahoma"/>
            <family val="2"/>
          </rPr>
          <t xml:space="preserve">Matrona - Nutricionista o Enfermera </t>
        </r>
      </text>
    </comment>
    <comment ref="C89" authorId="4" shapeId="0">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"Pauta breve de evaluacion de riesgo psicosocial"</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 </t>
        </r>
        <r>
          <rPr>
            <b/>
            <sz val="9"/>
            <color indexed="81"/>
            <rFont val="Tahoma"/>
            <family val="2"/>
          </rPr>
          <t>"Evaluacion al Ingreso"</t>
        </r>
        <r>
          <rPr>
            <sz val="9"/>
            <color indexed="81"/>
            <rFont val="Tahoma"/>
            <family val="2"/>
          </rPr>
          <t xml:space="preserve"> </t>
        </r>
      </text>
    </comment>
    <comment ref="D89" authorId="4" shapeId="0">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"Pauta breve de evaluacion de riesgo psicosocial"</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 </t>
        </r>
        <r>
          <rPr>
            <b/>
            <sz val="9"/>
            <color indexed="81"/>
            <rFont val="Tahoma"/>
            <family val="2"/>
          </rPr>
          <t>"Evaluacion al Ingreso"</t>
        </r>
        <r>
          <rPr>
            <sz val="9"/>
            <color indexed="81"/>
            <rFont val="Tahoma"/>
            <family val="2"/>
          </rPr>
          <t xml:space="preserve"> y en el campo </t>
        </r>
        <r>
          <rPr>
            <b/>
            <sz val="9"/>
            <color indexed="81"/>
            <rFont val="Tahoma"/>
            <family val="2"/>
          </rPr>
          <t xml:space="preserve">"Riesgo Psicosocial" </t>
        </r>
        <r>
          <rPr>
            <sz val="9"/>
            <color indexed="81"/>
            <rFont val="Tahoma"/>
            <family val="2"/>
          </rPr>
          <t xml:space="preserve">en valor </t>
        </r>
        <r>
          <rPr>
            <b/>
            <sz val="9"/>
            <color indexed="81"/>
            <rFont val="Tahoma"/>
            <family val="2"/>
          </rPr>
          <t>"SI"</t>
        </r>
        <r>
          <rPr>
            <sz val="9"/>
            <color indexed="81"/>
            <rFont val="Tahoma"/>
            <family val="2"/>
          </rPr>
          <t xml:space="preserve"> 
</t>
        </r>
      </text>
    </comment>
    <comment ref="E89" authorId="4" shapeId="0">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"Pauta breve de evaluacion de riesgo psicosocial"</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 </t>
        </r>
        <r>
          <rPr>
            <b/>
            <sz val="9"/>
            <color indexed="81"/>
            <rFont val="Tahoma"/>
            <family val="2"/>
          </rPr>
          <t>"Evaluacion al Ingreso"</t>
        </r>
        <r>
          <rPr>
            <sz val="9"/>
            <color indexed="81"/>
            <rFont val="Tahoma"/>
            <family val="2"/>
          </rPr>
          <t xml:space="preserve"> ; en el campo </t>
        </r>
        <r>
          <rPr>
            <b/>
            <sz val="9"/>
            <color indexed="81"/>
            <rFont val="Tahoma"/>
            <family val="2"/>
          </rPr>
          <t>"Riesgo Psicosocial"</t>
        </r>
        <r>
          <rPr>
            <sz val="9"/>
            <color indexed="81"/>
            <rFont val="Tahoma"/>
            <family val="2"/>
          </rPr>
          <t xml:space="preserve"> en valor</t>
        </r>
        <r>
          <rPr>
            <b/>
            <sz val="9"/>
            <color indexed="81"/>
            <rFont val="Tahoma"/>
            <family val="2"/>
          </rPr>
          <t xml:space="preserve"> "SI"</t>
        </r>
        <r>
          <rPr>
            <sz val="9"/>
            <color indexed="81"/>
            <rFont val="Tahoma"/>
            <family val="2"/>
          </rPr>
          <t xml:space="preserve"> y en el campo </t>
        </r>
        <r>
          <rPr>
            <b/>
            <sz val="9"/>
            <color indexed="81"/>
            <rFont val="Tahoma"/>
            <family val="2"/>
          </rPr>
          <t>"Referida a equipo de cabecera"</t>
        </r>
        <r>
          <rPr>
            <sz val="9"/>
            <color indexed="81"/>
            <rFont val="Tahoma"/>
            <family val="2"/>
          </rPr>
          <t xml:space="preserve"> el valor </t>
        </r>
        <r>
          <rPr>
            <b/>
            <sz val="9"/>
            <color indexed="81"/>
            <rFont val="Tahoma"/>
            <family val="2"/>
          </rPr>
          <t>"SI"</t>
        </r>
        <r>
          <rPr>
            <sz val="9"/>
            <color indexed="81"/>
            <rFont val="Tahoma"/>
            <family val="2"/>
          </rPr>
          <t xml:space="preserve">  
</t>
        </r>
      </text>
    </comment>
    <comment ref="F89" authorId="3" shapeId="0">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"Pauta breve de evaluacion de riesgo psicosocial"</t>
        </r>
        <r>
          <rPr>
            <sz val="9"/>
            <color indexed="81"/>
            <rFont val="Tahoma"/>
            <family val="2"/>
          </rPr>
          <t xml:space="preserve"> en el campo</t>
        </r>
        <r>
          <rPr>
            <b/>
            <sz val="9"/>
            <color indexed="81"/>
            <rFont val="Tahoma"/>
            <family val="2"/>
          </rPr>
          <t xml:space="preserve"> "Aplicacion de la escala" </t>
        </r>
        <r>
          <rPr>
            <sz val="9"/>
            <color indexed="81"/>
            <rFont val="Tahoma"/>
            <family val="2"/>
          </rPr>
          <t>se registre el valor</t>
        </r>
        <r>
          <rPr>
            <b/>
            <sz val="9"/>
            <color indexed="81"/>
            <rFont val="Tahoma"/>
            <family val="2"/>
          </rPr>
          <t xml:space="preserve"> "Evaluacion al Ingreso</t>
        </r>
        <r>
          <rPr>
            <sz val="9"/>
            <color indexed="81"/>
            <rFont val="Tahoma"/>
            <family val="2"/>
          </rPr>
          <t>"; en el campo</t>
        </r>
        <r>
          <rPr>
            <b/>
            <sz val="9"/>
            <color indexed="81"/>
            <rFont val="Tahoma"/>
            <family val="2"/>
          </rPr>
          <t xml:space="preserve"> "Riesgo Psicosocial" </t>
        </r>
        <r>
          <rPr>
            <sz val="9"/>
            <color indexed="81"/>
            <rFont val="Tahoma"/>
            <family val="2"/>
          </rPr>
          <t>en valor</t>
        </r>
        <r>
          <rPr>
            <b/>
            <sz val="9"/>
            <color indexed="81"/>
            <rFont val="Tahoma"/>
            <family val="2"/>
          </rPr>
          <t xml:space="preserve"> "SI"; </t>
        </r>
        <r>
          <rPr>
            <sz val="9"/>
            <color indexed="81"/>
            <rFont val="Tahoma"/>
            <family val="2"/>
          </rPr>
          <t xml:space="preserve">en el campo </t>
        </r>
        <r>
          <rPr>
            <b/>
            <sz val="9"/>
            <color indexed="81"/>
            <rFont val="Tahoma"/>
            <family val="2"/>
          </rPr>
          <t xml:space="preserve">"Referida a equipo de cabecera" </t>
        </r>
        <r>
          <rPr>
            <sz val="9"/>
            <color indexed="81"/>
            <rFont val="Tahoma"/>
            <family val="2"/>
          </rPr>
          <t>el valor</t>
        </r>
        <r>
          <rPr>
            <b/>
            <sz val="9"/>
            <color indexed="81"/>
            <rFont val="Tahoma"/>
            <family val="2"/>
          </rPr>
          <t xml:space="preserve"> "SI" </t>
        </r>
        <r>
          <rPr>
            <sz val="9"/>
            <color indexed="81"/>
            <rFont val="Tahoma"/>
            <family val="2"/>
          </rPr>
          <t>y en el campo</t>
        </r>
        <r>
          <rPr>
            <b/>
            <sz val="9"/>
            <color indexed="81"/>
            <rFont val="Tahoma"/>
            <family val="2"/>
          </rPr>
          <t xml:space="preserve"> "Tipo de Violencia" </t>
        </r>
        <r>
          <rPr>
            <sz val="9"/>
            <color indexed="81"/>
            <rFont val="Tahoma"/>
            <family val="2"/>
          </rPr>
          <t xml:space="preserve">se registre el valor </t>
        </r>
        <r>
          <rPr>
            <b/>
            <sz val="9"/>
            <color indexed="81"/>
            <rFont val="Tahoma"/>
            <family val="2"/>
          </rPr>
          <t>Violencia Intrafamiliar"</t>
        </r>
        <r>
          <rPr>
            <sz val="9"/>
            <color indexed="81"/>
            <rFont val="Tahoma"/>
            <family val="2"/>
          </rPr>
          <t xml:space="preserve">
</t>
        </r>
      </text>
    </comment>
    <comment ref="C90" authorId="3" shapeId="0">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 xml:space="preserve">"Pauta breve de evaluacion de riesgo psicosocial" </t>
        </r>
        <r>
          <rPr>
            <sz val="9"/>
            <color indexed="81"/>
            <rFont val="Tahoma"/>
            <family val="2"/>
          </rPr>
          <t>en el campo</t>
        </r>
        <r>
          <rPr>
            <b/>
            <sz val="9"/>
            <color indexed="81"/>
            <rFont val="Tahoma"/>
            <family val="2"/>
          </rPr>
          <t xml:space="preserve"> "Aplicacion de la escala" </t>
        </r>
        <r>
          <rPr>
            <sz val="9"/>
            <color indexed="81"/>
            <rFont val="Tahoma"/>
            <family val="2"/>
          </rPr>
          <t xml:space="preserve">se registre el valor </t>
        </r>
        <r>
          <rPr>
            <b/>
            <sz val="9"/>
            <color indexed="81"/>
            <rFont val="Tahoma"/>
            <family val="2"/>
          </rPr>
          <t xml:space="preserve">"Evaluacion Tercer Trimestre" </t>
        </r>
        <r>
          <rPr>
            <sz val="9"/>
            <color indexed="81"/>
            <rFont val="Tahoma"/>
            <family val="2"/>
          </rPr>
          <t xml:space="preserve">
</t>
        </r>
      </text>
    </comment>
    <comment ref="D90" authorId="3" shapeId="0">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"Pauta breve de evaluacion de riesgo psicosocial" </t>
        </r>
        <r>
          <rPr>
            <sz val="9"/>
            <color indexed="81"/>
            <rFont val="Tahoma"/>
            <family val="2"/>
          </rPr>
          <t>en el campo</t>
        </r>
        <r>
          <rPr>
            <b/>
            <sz val="9"/>
            <color indexed="81"/>
            <rFont val="Tahoma"/>
            <family val="2"/>
          </rPr>
          <t xml:space="preserve"> "Aplicacion de la escala" </t>
        </r>
        <r>
          <rPr>
            <sz val="9"/>
            <color indexed="81"/>
            <rFont val="Tahoma"/>
            <family val="2"/>
          </rPr>
          <t>se registre el valor</t>
        </r>
        <r>
          <rPr>
            <b/>
            <sz val="9"/>
            <color indexed="81"/>
            <rFont val="Tahoma"/>
            <family val="2"/>
          </rPr>
          <t xml:space="preserve"> "Evaluacion al Tercer Trimestre" </t>
        </r>
        <r>
          <rPr>
            <sz val="9"/>
            <color indexed="81"/>
            <rFont val="Tahoma"/>
            <family val="2"/>
          </rPr>
          <t>y en el campo</t>
        </r>
        <r>
          <rPr>
            <b/>
            <sz val="9"/>
            <color indexed="81"/>
            <rFont val="Tahoma"/>
            <family val="2"/>
          </rPr>
          <t xml:space="preserve"> "Riesgo Psicosocial"</t>
        </r>
        <r>
          <rPr>
            <sz val="9"/>
            <color indexed="81"/>
            <rFont val="Tahoma"/>
            <family val="2"/>
          </rPr>
          <t xml:space="preserve"> en valor</t>
        </r>
        <r>
          <rPr>
            <b/>
            <sz val="9"/>
            <color indexed="81"/>
            <rFont val="Tahoma"/>
            <family val="2"/>
          </rPr>
          <t xml:space="preserve"> "SI" </t>
        </r>
        <r>
          <rPr>
            <sz val="9"/>
            <color indexed="81"/>
            <rFont val="Tahoma"/>
            <family val="2"/>
          </rPr>
          <t xml:space="preserve">
</t>
        </r>
      </text>
    </comment>
    <comment ref="E90" authorId="3" shapeId="0">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"Pauta breve de evaluacion de riesgo psicosocial"</t>
        </r>
        <r>
          <rPr>
            <sz val="9"/>
            <color indexed="81"/>
            <rFont val="Tahoma"/>
            <family val="2"/>
          </rPr>
          <t xml:space="preserve"> en el campo</t>
        </r>
        <r>
          <rPr>
            <b/>
            <sz val="9"/>
            <color indexed="81"/>
            <rFont val="Tahoma"/>
            <family val="2"/>
          </rPr>
          <t xml:space="preserve"> "Aplicacion de la escala"</t>
        </r>
        <r>
          <rPr>
            <sz val="9"/>
            <color indexed="81"/>
            <rFont val="Tahoma"/>
            <family val="2"/>
          </rPr>
          <t xml:space="preserve"> se registre el valor </t>
        </r>
        <r>
          <rPr>
            <b/>
            <sz val="9"/>
            <color indexed="81"/>
            <rFont val="Tahoma"/>
            <family val="2"/>
          </rPr>
          <t>"Evaluacion al Tercer Trimestre"</t>
        </r>
        <r>
          <rPr>
            <sz val="9"/>
            <color indexed="81"/>
            <rFont val="Tahoma"/>
            <family val="2"/>
          </rPr>
          <t xml:space="preserve"> ; en el campo </t>
        </r>
        <r>
          <rPr>
            <b/>
            <sz val="9"/>
            <color indexed="81"/>
            <rFont val="Tahoma"/>
            <family val="2"/>
          </rPr>
          <t>"Riesgo Psicosocial"</t>
        </r>
        <r>
          <rPr>
            <sz val="9"/>
            <color indexed="81"/>
            <rFont val="Tahoma"/>
            <family val="2"/>
          </rPr>
          <t xml:space="preserve"> en valor </t>
        </r>
        <r>
          <rPr>
            <b/>
            <sz val="9"/>
            <color indexed="81"/>
            <rFont val="Tahoma"/>
            <family val="2"/>
          </rPr>
          <t>"SI"</t>
        </r>
        <r>
          <rPr>
            <sz val="9"/>
            <color indexed="81"/>
            <rFont val="Tahoma"/>
            <family val="2"/>
          </rPr>
          <t xml:space="preserve"> y en el campo</t>
        </r>
        <r>
          <rPr>
            <b/>
            <sz val="9"/>
            <color indexed="81"/>
            <rFont val="Tahoma"/>
            <family val="2"/>
          </rPr>
          <t xml:space="preserve"> "Referida a equipo de cabecera"</t>
        </r>
        <r>
          <rPr>
            <sz val="9"/>
            <color indexed="81"/>
            <rFont val="Tahoma"/>
            <family val="2"/>
          </rPr>
          <t xml:space="preserve"> el valor </t>
        </r>
        <r>
          <rPr>
            <b/>
            <sz val="9"/>
            <color indexed="81"/>
            <rFont val="Tahoma"/>
            <family val="2"/>
          </rPr>
          <t xml:space="preserve">"SI" </t>
        </r>
        <r>
          <rPr>
            <sz val="9"/>
            <color indexed="81"/>
            <rFont val="Tahoma"/>
            <family val="2"/>
          </rPr>
          <t xml:space="preserve">
</t>
        </r>
      </text>
    </comment>
    <comment ref="F90" authorId="3" shapeId="0">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"Pauta breve de evaluacion de riesgo psicosocial"</t>
        </r>
        <r>
          <rPr>
            <sz val="9"/>
            <color indexed="81"/>
            <rFont val="Tahoma"/>
            <family val="2"/>
          </rPr>
          <t xml:space="preserve"> en el campo</t>
        </r>
        <r>
          <rPr>
            <b/>
            <sz val="9"/>
            <color indexed="81"/>
            <rFont val="Tahoma"/>
            <family val="2"/>
          </rPr>
          <t xml:space="preserve"> "Aplicacion de la escala"</t>
        </r>
        <r>
          <rPr>
            <sz val="9"/>
            <color indexed="81"/>
            <rFont val="Tahoma"/>
            <family val="2"/>
          </rPr>
          <t xml:space="preserve"> se registre el valor</t>
        </r>
        <r>
          <rPr>
            <b/>
            <sz val="9"/>
            <color indexed="81"/>
            <rFont val="Tahoma"/>
            <family val="2"/>
          </rPr>
          <t xml:space="preserve"> "Evaluacion al Tercer Trimestre"; </t>
        </r>
        <r>
          <rPr>
            <sz val="9"/>
            <color indexed="81"/>
            <rFont val="Tahoma"/>
            <family val="2"/>
          </rPr>
          <t>en el campo</t>
        </r>
        <r>
          <rPr>
            <b/>
            <sz val="9"/>
            <color indexed="81"/>
            <rFont val="Tahoma"/>
            <family val="2"/>
          </rPr>
          <t xml:space="preserve"> "Riesgo Psicosocial" </t>
        </r>
        <r>
          <rPr>
            <sz val="9"/>
            <color indexed="81"/>
            <rFont val="Tahoma"/>
            <family val="2"/>
          </rPr>
          <t>en valor</t>
        </r>
        <r>
          <rPr>
            <b/>
            <sz val="9"/>
            <color indexed="81"/>
            <rFont val="Tahoma"/>
            <family val="2"/>
          </rPr>
          <t xml:space="preserve"> "SI"; </t>
        </r>
        <r>
          <rPr>
            <sz val="9"/>
            <color indexed="81"/>
            <rFont val="Tahoma"/>
            <family val="2"/>
          </rPr>
          <t>en el campo</t>
        </r>
        <r>
          <rPr>
            <b/>
            <sz val="9"/>
            <color indexed="81"/>
            <rFont val="Tahoma"/>
            <family val="2"/>
          </rPr>
          <t xml:space="preserve"> "Referida a equipo de cabecera"</t>
        </r>
        <r>
          <rPr>
            <sz val="9"/>
            <color indexed="81"/>
            <rFont val="Tahoma"/>
            <family val="2"/>
          </rPr>
          <t xml:space="preserve"> el valor</t>
        </r>
        <r>
          <rPr>
            <b/>
            <sz val="9"/>
            <color indexed="81"/>
            <rFont val="Tahoma"/>
            <family val="2"/>
          </rPr>
          <t xml:space="preserve"> "SI" </t>
        </r>
        <r>
          <rPr>
            <sz val="9"/>
            <color indexed="81"/>
            <rFont val="Tahoma"/>
            <family val="2"/>
          </rPr>
          <t>y en el campo</t>
        </r>
        <r>
          <rPr>
            <b/>
            <sz val="9"/>
            <color indexed="81"/>
            <rFont val="Tahoma"/>
            <family val="2"/>
          </rPr>
          <t xml:space="preserve"> "Tipo de Violencia" </t>
        </r>
        <r>
          <rPr>
            <sz val="9"/>
            <color indexed="81"/>
            <rFont val="Tahoma"/>
            <family val="2"/>
          </rPr>
          <t xml:space="preserve">se registre el valor </t>
        </r>
        <r>
          <rPr>
            <b/>
            <sz val="9"/>
            <color indexed="81"/>
            <rFont val="Tahoma"/>
            <family val="2"/>
          </rPr>
          <t>"Violencia Intrafamiliar"</t>
        </r>
        <r>
          <rPr>
            <sz val="9"/>
            <color indexed="81"/>
            <rFont val="Tahoma"/>
            <family val="2"/>
          </rPr>
          <t xml:space="preserve">
</t>
        </r>
      </text>
    </comment>
    <comment ref="C94" authorId="4" shapeId="0">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"Escala de depresion Post Natal de Edimburgo"</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 </t>
        </r>
        <r>
          <rPr>
            <b/>
            <sz val="9"/>
            <color indexed="81"/>
            <rFont val="Tahoma"/>
            <family val="2"/>
          </rPr>
          <t xml:space="preserve">"Gestante Primera Evaluación" </t>
        </r>
        <r>
          <rPr>
            <sz val="9"/>
            <color indexed="81"/>
            <rFont val="Tahoma"/>
            <family val="2"/>
          </rPr>
          <t xml:space="preserve">
</t>
        </r>
      </text>
    </comment>
    <comment ref="E94" authorId="4" shapeId="0">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"Escala de depresion Post Natal de Edimburgo"</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 </t>
        </r>
        <r>
          <rPr>
            <b/>
            <sz val="9"/>
            <color indexed="81"/>
            <rFont val="Tahoma"/>
            <family val="2"/>
          </rPr>
          <t>"Gestante Primera Evaluación"</t>
        </r>
        <r>
          <rPr>
            <sz val="9"/>
            <color indexed="81"/>
            <rFont val="Tahoma"/>
            <family val="2"/>
          </rPr>
          <t xml:space="preserve"> y el campo </t>
        </r>
        <r>
          <rPr>
            <b/>
            <sz val="9"/>
            <color indexed="81"/>
            <rFont val="Tahoma"/>
            <family val="2"/>
          </rPr>
          <t>"Puntaje Total"</t>
        </r>
        <r>
          <rPr>
            <sz val="9"/>
            <color indexed="81"/>
            <rFont val="Tahoma"/>
            <family val="2"/>
          </rPr>
          <t xml:space="preserve"> tenga un valor </t>
        </r>
        <r>
          <rPr>
            <b/>
            <sz val="9"/>
            <color indexed="81"/>
            <rFont val="Tahoma"/>
            <family val="2"/>
          </rPr>
          <t>" &gt;=13 puntos "</t>
        </r>
        <r>
          <rPr>
            <sz val="9"/>
            <color indexed="81"/>
            <rFont val="Tahoma"/>
            <family val="2"/>
          </rPr>
          <t xml:space="preserve">
O
Si el </t>
        </r>
        <r>
          <rPr>
            <b/>
            <sz val="9"/>
            <color indexed="81"/>
            <rFont val="Tahoma"/>
            <family val="2"/>
          </rPr>
          <t xml:space="preserve">Resultado de la pregunta Numero 10 </t>
        </r>
        <r>
          <rPr>
            <sz val="9"/>
            <color indexed="81"/>
            <rFont val="Tahoma"/>
            <family val="2"/>
          </rPr>
          <t xml:space="preserve">es </t>
        </r>
        <r>
          <rPr>
            <b/>
            <sz val="9"/>
            <color indexed="81"/>
            <rFont val="Tahoma"/>
            <family val="2"/>
          </rPr>
          <t>distinto a 0 (Cero</t>
        </r>
        <r>
          <rPr>
            <sz val="9"/>
            <color indexed="81"/>
            <rFont val="Tahoma"/>
            <family val="2"/>
          </rPr>
          <t xml:space="preserve">), registrando alguna de las  siguientes Opciones;
</t>
        </r>
        <r>
          <rPr>
            <b/>
            <sz val="9"/>
            <color indexed="81"/>
            <rFont val="Tahoma"/>
            <family val="2"/>
          </rPr>
          <t xml:space="preserve">
- Casi Nunca (1)
- A veces (2)
- Sí, bastante a menudo (3)</t>
        </r>
        <r>
          <rPr>
            <sz val="9"/>
            <color indexed="81"/>
            <rFont val="Tahoma"/>
            <family val="2"/>
          </rPr>
          <t xml:space="preserve">
</t>
        </r>
      </text>
    </comment>
    <comment ref="F94" authorId="2" shapeId="0">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xml:space="preserve">, se registre </t>
        </r>
        <r>
          <rPr>
            <b/>
            <sz val="9"/>
            <color indexed="81"/>
            <rFont val="Tahoma"/>
            <family val="2"/>
          </rPr>
          <t>la actividad:</t>
        </r>
        <r>
          <rPr>
            <sz val="9"/>
            <color indexed="81"/>
            <rFont val="Tahoma"/>
            <family val="2"/>
          </rPr>
          <t xml:space="preserve"> 
-  </t>
        </r>
        <r>
          <rPr>
            <b/>
            <sz val="9"/>
            <color indexed="81"/>
            <rFont val="Tahoma"/>
            <family val="2"/>
          </rPr>
          <t>Derivacion a Programa de Salud Mental</t>
        </r>
        <r>
          <rPr>
            <sz val="9"/>
            <color indexed="81"/>
            <rFont val="Tahoma"/>
            <family val="2"/>
          </rPr>
          <t xml:space="preserve">
 Y
 en Formulario Clínico:</t>
        </r>
        <r>
          <rPr>
            <b/>
            <sz val="9"/>
            <color indexed="81"/>
            <rFont val="Tahoma"/>
            <family val="2"/>
          </rPr>
          <t xml:space="preserve"> "Escala de depresion Post Natal de Edimburgo",</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t>
        </r>
        <r>
          <rPr>
            <b/>
            <sz val="9"/>
            <color indexed="81"/>
            <rFont val="Tahoma"/>
            <family val="2"/>
          </rPr>
          <t xml:space="preserve"> "Gestante Primera Evaluación"</t>
        </r>
        <r>
          <rPr>
            <sz val="9"/>
            <color indexed="81"/>
            <rFont val="Tahoma"/>
            <family val="2"/>
          </rPr>
          <t xml:space="preserve"> y el campo </t>
        </r>
        <r>
          <rPr>
            <b/>
            <sz val="9"/>
            <color indexed="81"/>
            <rFont val="Tahoma"/>
            <family val="2"/>
          </rPr>
          <t xml:space="preserve">"Puntaje Total" </t>
        </r>
        <r>
          <rPr>
            <sz val="9"/>
            <color indexed="81"/>
            <rFont val="Tahoma"/>
            <family val="2"/>
          </rPr>
          <t xml:space="preserve">tenga un valor " </t>
        </r>
        <r>
          <rPr>
            <b/>
            <sz val="9"/>
            <color indexed="81"/>
            <rFont val="Tahoma"/>
            <family val="2"/>
          </rPr>
          <t>&gt;=13 puntos "
Si el Resultado de la pregunta Numero 10 es distinto a 0 (Cero), registrando alguna de las  siguientes Opciones;
- Casi Nunca (1)
- A veces (2)
- Sí, bastante a menudo (3)</t>
        </r>
      </text>
    </comment>
    <comment ref="C95" authorId="4" shapeId="0">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"Escala de depresion Post Natal de Edimburgo"</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 </t>
        </r>
        <r>
          <rPr>
            <b/>
            <sz val="9"/>
            <color indexed="81"/>
            <rFont val="Tahoma"/>
            <family val="2"/>
          </rPr>
          <t xml:space="preserve">"Gestante Reevaluación" </t>
        </r>
        <r>
          <rPr>
            <sz val="9"/>
            <color indexed="81"/>
            <rFont val="Tahoma"/>
            <family val="2"/>
          </rPr>
          <t xml:space="preserve"> 
</t>
        </r>
      </text>
    </comment>
    <comment ref="E95" authorId="4" shapeId="0">
      <text>
        <r>
          <rPr>
            <sz val="9"/>
            <color indexed="81"/>
            <rFont val="Tahoma"/>
            <family val="2"/>
          </rPr>
          <t xml:space="preserve">Box/Agregar documento a una atención; se registre el Formulario Clínico: </t>
        </r>
        <r>
          <rPr>
            <b/>
            <sz val="9"/>
            <color indexed="81"/>
            <rFont val="Tahoma"/>
            <family val="2"/>
          </rPr>
          <t>"Escala de depresion Post Natal de Edimburgo"</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 </t>
        </r>
        <r>
          <rPr>
            <b/>
            <sz val="9"/>
            <color indexed="81"/>
            <rFont val="Tahoma"/>
            <family val="2"/>
          </rPr>
          <t>"Gestante Reevaluación"</t>
        </r>
        <r>
          <rPr>
            <sz val="9"/>
            <color indexed="81"/>
            <rFont val="Tahoma"/>
            <family val="2"/>
          </rPr>
          <t xml:space="preserve"> y el campo </t>
        </r>
        <r>
          <rPr>
            <b/>
            <sz val="9"/>
            <color indexed="81"/>
            <rFont val="Tahoma"/>
            <family val="2"/>
          </rPr>
          <t>"Puntaje Total"</t>
        </r>
        <r>
          <rPr>
            <sz val="9"/>
            <color indexed="81"/>
            <rFont val="Tahoma"/>
            <family val="2"/>
          </rPr>
          <t xml:space="preserve"> tenga un valor </t>
        </r>
        <r>
          <rPr>
            <b/>
            <sz val="9"/>
            <color indexed="81"/>
            <rFont val="Tahoma"/>
            <family val="2"/>
          </rPr>
          <t>" &gt;=13 puntos "</t>
        </r>
        <r>
          <rPr>
            <sz val="9"/>
            <color indexed="81"/>
            <rFont val="Tahoma"/>
            <family val="2"/>
          </rPr>
          <t xml:space="preserve">
O
Si el</t>
        </r>
        <r>
          <rPr>
            <b/>
            <sz val="9"/>
            <color indexed="81"/>
            <rFont val="Tahoma"/>
            <family val="2"/>
          </rPr>
          <t xml:space="preserve"> Resultado de la pregunta Numero 10</t>
        </r>
        <r>
          <rPr>
            <sz val="9"/>
            <color indexed="81"/>
            <rFont val="Tahoma"/>
            <family val="2"/>
          </rPr>
          <t xml:space="preserve"> es distinto a 0 (Cero), registrando alguna de las  siguientes Opciones;
</t>
        </r>
        <r>
          <rPr>
            <b/>
            <sz val="9"/>
            <color indexed="81"/>
            <rFont val="Tahoma"/>
            <family val="2"/>
          </rPr>
          <t>- Casi Nunca (1)
- A veces (2)
- Sí, bastante a menudo (3)</t>
        </r>
        <r>
          <rPr>
            <sz val="9"/>
            <color indexed="81"/>
            <rFont val="Tahoma"/>
            <family val="2"/>
          </rPr>
          <t xml:space="preserve">
</t>
        </r>
      </text>
    </comment>
    <comment ref="F95" authorId="2" shapeId="0">
      <text>
        <r>
          <rPr>
            <sz val="9"/>
            <color indexed="81"/>
            <rFont val="Tahoma"/>
            <family val="2"/>
          </rPr>
          <t>Este dato aparecerá  luego de que la atención registrada en</t>
        </r>
        <r>
          <rPr>
            <b/>
            <sz val="9"/>
            <color indexed="81"/>
            <rFont val="Tahoma"/>
            <family val="2"/>
          </rPr>
          <t xml:space="preserve"> Módulo de Box/Pacientes citados, </t>
        </r>
        <r>
          <rPr>
            <sz val="9"/>
            <color indexed="81"/>
            <rFont val="Tahoma"/>
            <family val="2"/>
          </rPr>
          <t xml:space="preserve">se registre </t>
        </r>
        <r>
          <rPr>
            <b/>
            <sz val="9"/>
            <color indexed="81"/>
            <rFont val="Tahoma"/>
            <family val="2"/>
          </rPr>
          <t xml:space="preserve">la actividad: 
-  Derivacion a Programa de Salud Mental
</t>
        </r>
        <r>
          <rPr>
            <sz val="9"/>
            <color indexed="81"/>
            <rFont val="Tahoma"/>
            <family val="2"/>
          </rPr>
          <t xml:space="preserve"> Y
En Formulario Clínico: </t>
        </r>
        <r>
          <rPr>
            <b/>
            <sz val="9"/>
            <color indexed="81"/>
            <rFont val="Tahoma"/>
            <family val="2"/>
          </rPr>
          <t>"Escala de depresion Post Natal de Edimburgo"</t>
        </r>
        <r>
          <rPr>
            <sz val="9"/>
            <color indexed="81"/>
            <rFont val="Tahoma"/>
            <family val="2"/>
          </rPr>
          <t xml:space="preserve">, en el campo </t>
        </r>
        <r>
          <rPr>
            <b/>
            <sz val="9"/>
            <color indexed="81"/>
            <rFont val="Tahoma"/>
            <family val="2"/>
          </rPr>
          <t xml:space="preserve">"Aplicacion de la escala" </t>
        </r>
        <r>
          <rPr>
            <sz val="9"/>
            <color indexed="81"/>
            <rFont val="Tahoma"/>
            <family val="2"/>
          </rPr>
          <t>se registre el valor</t>
        </r>
        <r>
          <rPr>
            <b/>
            <sz val="9"/>
            <color indexed="81"/>
            <rFont val="Tahoma"/>
            <family val="2"/>
          </rPr>
          <t xml:space="preserve"> "Gestante Reevaluación" </t>
        </r>
        <r>
          <rPr>
            <sz val="9"/>
            <color indexed="81"/>
            <rFont val="Tahoma"/>
            <family val="2"/>
          </rPr>
          <t xml:space="preserve">y el campo </t>
        </r>
        <r>
          <rPr>
            <b/>
            <sz val="9"/>
            <color indexed="81"/>
            <rFont val="Tahoma"/>
            <family val="2"/>
          </rPr>
          <t>"Puntaje Total"</t>
        </r>
        <r>
          <rPr>
            <sz val="9"/>
            <color indexed="81"/>
            <rFont val="Tahoma"/>
            <family val="2"/>
          </rPr>
          <t xml:space="preserve"> tenga un valor </t>
        </r>
        <r>
          <rPr>
            <b/>
            <sz val="9"/>
            <color indexed="81"/>
            <rFont val="Tahoma"/>
            <family val="2"/>
          </rPr>
          <t>" &gt;=13 puntos "
Si el Resultado de la pregunta Numero 10 es distinto a 0 (Cero), registrando alguna de las  siguientes Opciones;
- Casi Nunca (1)
- A veces (2)
- Sí, bastante a menudo (3)</t>
        </r>
      </text>
    </comment>
    <comment ref="C96" authorId="4" shapeId="0">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"Escala de depresion Post Natal de Edimburgo"</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t>
        </r>
        <r>
          <rPr>
            <b/>
            <sz val="9"/>
            <color indexed="81"/>
            <rFont val="Tahoma"/>
            <family val="2"/>
          </rPr>
          <t xml:space="preserve"> "Post Parto a los 2 meses"</t>
        </r>
        <r>
          <rPr>
            <sz val="9"/>
            <color indexed="81"/>
            <rFont val="Tahoma"/>
            <family val="2"/>
          </rPr>
          <t xml:space="preserve">  
</t>
        </r>
      </text>
    </comment>
    <comment ref="D96" authorId="4" shapeId="0">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"Escala de depresion Post Natal de Edimburgo"</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 </t>
        </r>
        <r>
          <rPr>
            <b/>
            <sz val="9"/>
            <color indexed="81"/>
            <rFont val="Tahoma"/>
            <family val="2"/>
          </rPr>
          <t>"Post Parto a los 2 meses"</t>
        </r>
        <r>
          <rPr>
            <sz val="9"/>
            <color indexed="81"/>
            <rFont val="Tahoma"/>
            <family val="2"/>
          </rPr>
          <t xml:space="preserve"> y en campo </t>
        </r>
        <r>
          <rPr>
            <b/>
            <sz val="9"/>
            <color indexed="81"/>
            <rFont val="Tahoma"/>
            <family val="2"/>
          </rPr>
          <t>"Puntaje Total"</t>
        </r>
        <r>
          <rPr>
            <sz val="9"/>
            <color indexed="81"/>
            <rFont val="Tahoma"/>
            <family val="2"/>
          </rPr>
          <t xml:space="preserve"> tenga un valor </t>
        </r>
        <r>
          <rPr>
            <b/>
            <sz val="9"/>
            <color indexed="81"/>
            <rFont val="Tahoma"/>
            <family val="2"/>
          </rPr>
          <t xml:space="preserve">" &gt;=10 puntos "
O
</t>
        </r>
        <r>
          <rPr>
            <sz val="9"/>
            <color indexed="81"/>
            <rFont val="Tahoma"/>
            <family val="2"/>
          </rPr>
          <t xml:space="preserve">
Si el </t>
        </r>
        <r>
          <rPr>
            <b/>
            <sz val="9"/>
            <color indexed="81"/>
            <rFont val="Tahoma"/>
            <family val="2"/>
          </rPr>
          <t>Resultado de la pregunta Numero 10</t>
        </r>
        <r>
          <rPr>
            <sz val="9"/>
            <color indexed="81"/>
            <rFont val="Tahoma"/>
            <family val="2"/>
          </rPr>
          <t xml:space="preserve"> es </t>
        </r>
        <r>
          <rPr>
            <b/>
            <sz val="9"/>
            <color indexed="81"/>
            <rFont val="Tahoma"/>
            <family val="2"/>
          </rPr>
          <t>distinto a 0 (Cero)</t>
        </r>
        <r>
          <rPr>
            <sz val="9"/>
            <color indexed="81"/>
            <rFont val="Tahoma"/>
            <family val="2"/>
          </rPr>
          <t xml:space="preserve">, registrando alguna de las  siguientes Opciones;
- Casi Nunca (1)
- A veces (2)
- Sí, bastante a menudo (3)
</t>
        </r>
      </text>
    </comment>
    <comment ref="F96" authorId="4" shapeId="0">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xml:space="preserve">, se registre la </t>
        </r>
        <r>
          <rPr>
            <b/>
            <sz val="9"/>
            <color indexed="81"/>
            <rFont val="Tahoma"/>
            <family val="2"/>
          </rPr>
          <t xml:space="preserve">actividad: </t>
        </r>
        <r>
          <rPr>
            <sz val="9"/>
            <color indexed="81"/>
            <rFont val="Tahoma"/>
            <family val="2"/>
          </rPr>
          <t xml:space="preserve">
-  </t>
        </r>
        <r>
          <rPr>
            <b/>
            <sz val="9"/>
            <color indexed="81"/>
            <rFont val="Tahoma"/>
            <family val="2"/>
          </rPr>
          <t>Derivacion a Programa de Salud Mental</t>
        </r>
        <r>
          <rPr>
            <sz val="9"/>
            <color indexed="81"/>
            <rFont val="Tahoma"/>
            <family val="2"/>
          </rPr>
          <t xml:space="preserve">
Y
 En Formulario Clínico: </t>
        </r>
        <r>
          <rPr>
            <b/>
            <sz val="9"/>
            <color indexed="81"/>
            <rFont val="Tahoma"/>
            <family val="2"/>
          </rPr>
          <t>"Escala de depresion Post Natal de Edimburgo"</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 </t>
        </r>
        <r>
          <rPr>
            <b/>
            <sz val="9"/>
            <color indexed="81"/>
            <rFont val="Tahoma"/>
            <family val="2"/>
          </rPr>
          <t>"Post Parto a los 2 meses"</t>
        </r>
        <r>
          <rPr>
            <sz val="9"/>
            <color indexed="81"/>
            <rFont val="Tahoma"/>
            <family val="2"/>
          </rPr>
          <t xml:space="preserve"> y en campo </t>
        </r>
        <r>
          <rPr>
            <b/>
            <sz val="9"/>
            <color indexed="81"/>
            <rFont val="Tahoma"/>
            <family val="2"/>
          </rPr>
          <t>"Puntaje Total"</t>
        </r>
        <r>
          <rPr>
            <sz val="9"/>
            <color indexed="81"/>
            <rFont val="Tahoma"/>
            <family val="2"/>
          </rPr>
          <t xml:space="preserve"> tenga un valor </t>
        </r>
        <r>
          <rPr>
            <b/>
            <sz val="9"/>
            <color indexed="81"/>
            <rFont val="Tahoma"/>
            <family val="2"/>
          </rPr>
          <t>" &gt;=10 puntos "</t>
        </r>
        <r>
          <rPr>
            <sz val="9"/>
            <color indexed="81"/>
            <rFont val="Tahoma"/>
            <family val="2"/>
          </rPr>
          <t xml:space="preserve">
Si el Resultado de la pregunta Numero 10 es distinto a 0 (Cero), registrando alguna de las  siguientes Opciones;
- Casi Nunca (1)
- A veces (2)
- Sí, bastante a menudo (3)
</t>
        </r>
      </text>
    </comment>
    <comment ref="C97" authorId="4" shapeId="0">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"Escala de depresion Post Natal de Edimburgo"</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 </t>
        </r>
        <r>
          <rPr>
            <b/>
            <sz val="9"/>
            <color indexed="81"/>
            <rFont val="Tahoma"/>
            <family val="2"/>
          </rPr>
          <t xml:space="preserve">"Post Parto a los 6 meses" </t>
        </r>
        <r>
          <rPr>
            <sz val="9"/>
            <color indexed="81"/>
            <rFont val="Tahoma"/>
            <family val="2"/>
          </rPr>
          <t xml:space="preserve"> 
</t>
        </r>
      </text>
    </comment>
    <comment ref="D97" authorId="4" shapeId="0">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"Escala de depresion Post Natal de Edimburgo"</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 </t>
        </r>
        <r>
          <rPr>
            <b/>
            <sz val="9"/>
            <color indexed="81"/>
            <rFont val="Tahoma"/>
            <family val="2"/>
          </rPr>
          <t>"Post Parto a los 6 meses"</t>
        </r>
        <r>
          <rPr>
            <sz val="9"/>
            <color indexed="81"/>
            <rFont val="Tahoma"/>
            <family val="2"/>
          </rPr>
          <t xml:space="preserve"> y en campo </t>
        </r>
        <r>
          <rPr>
            <b/>
            <sz val="9"/>
            <color indexed="81"/>
            <rFont val="Tahoma"/>
            <family val="2"/>
          </rPr>
          <t>"Puntaje Total"</t>
        </r>
        <r>
          <rPr>
            <sz val="9"/>
            <color indexed="81"/>
            <rFont val="Tahoma"/>
            <family val="2"/>
          </rPr>
          <t xml:space="preserve"> tenga un valor </t>
        </r>
        <r>
          <rPr>
            <b/>
            <sz val="9"/>
            <color indexed="81"/>
            <rFont val="Tahoma"/>
            <family val="2"/>
          </rPr>
          <t>" &gt;=10 puntos "
O
Si el Resultado de la pregunta Numero 10 es distinto a 0 (Cero), registrando alguna de las  siguientes Opciones;
- Casi Nunca (1)
- A veces (2)
- Sí, bastante a menudo (3)</t>
        </r>
        <r>
          <rPr>
            <sz val="9"/>
            <color indexed="81"/>
            <rFont val="Tahoma"/>
            <family val="2"/>
          </rPr>
          <t xml:space="preserve">
</t>
        </r>
      </text>
    </comment>
    <comment ref="F97" authorId="4" shapeId="0">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se registre</t>
        </r>
        <r>
          <rPr>
            <b/>
            <sz val="9"/>
            <color indexed="81"/>
            <rFont val="Tahoma"/>
            <family val="2"/>
          </rPr>
          <t xml:space="preserve"> </t>
        </r>
        <r>
          <rPr>
            <sz val="9"/>
            <color indexed="81"/>
            <rFont val="Tahoma"/>
            <family val="2"/>
          </rPr>
          <t>la</t>
        </r>
        <r>
          <rPr>
            <b/>
            <sz val="9"/>
            <color indexed="81"/>
            <rFont val="Tahoma"/>
            <family val="2"/>
          </rPr>
          <t xml:space="preserve"> actividad</t>
        </r>
        <r>
          <rPr>
            <sz val="9"/>
            <color indexed="81"/>
            <rFont val="Tahoma"/>
            <family val="2"/>
          </rPr>
          <t>: 
-</t>
        </r>
        <r>
          <rPr>
            <b/>
            <sz val="9"/>
            <color indexed="81"/>
            <rFont val="Tahoma"/>
            <family val="2"/>
          </rPr>
          <t xml:space="preserve">  Derivacion a Programa de Salud Mental</t>
        </r>
        <r>
          <rPr>
            <sz val="9"/>
            <color indexed="81"/>
            <rFont val="Tahoma"/>
            <family val="2"/>
          </rPr>
          <t xml:space="preserve">
Y
 En Formulario Clínico: </t>
        </r>
        <r>
          <rPr>
            <b/>
            <sz val="9"/>
            <color indexed="81"/>
            <rFont val="Tahoma"/>
            <family val="2"/>
          </rPr>
          <t>"Escala de depresion Post Natal de Edimburgo"</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 </t>
        </r>
        <r>
          <rPr>
            <b/>
            <sz val="9"/>
            <color indexed="81"/>
            <rFont val="Tahoma"/>
            <family val="2"/>
          </rPr>
          <t>"Post Parto a los 6 meses"</t>
        </r>
        <r>
          <rPr>
            <sz val="9"/>
            <color indexed="81"/>
            <rFont val="Tahoma"/>
            <family val="2"/>
          </rPr>
          <t xml:space="preserve"> y en campo </t>
        </r>
        <r>
          <rPr>
            <b/>
            <sz val="9"/>
            <color indexed="81"/>
            <rFont val="Tahoma"/>
            <family val="2"/>
          </rPr>
          <t>"Puntaje Total"</t>
        </r>
        <r>
          <rPr>
            <sz val="9"/>
            <color indexed="81"/>
            <rFont val="Tahoma"/>
            <family val="2"/>
          </rPr>
          <t xml:space="preserve"> tenga un valor </t>
        </r>
        <r>
          <rPr>
            <b/>
            <sz val="9"/>
            <color indexed="81"/>
            <rFont val="Tahoma"/>
            <family val="2"/>
          </rPr>
          <t>" &gt;=10 puntos "</t>
        </r>
        <r>
          <rPr>
            <sz val="9"/>
            <color indexed="81"/>
            <rFont val="Tahoma"/>
            <family val="2"/>
          </rPr>
          <t xml:space="preserve">
Si el Resultado de la pregunta Numero 10 es distinto a 0 (Cero), registrando alguna de las  siguientes Opciones;
- Casi Nunca (1)
- A veces (2)
- Sí, bastante a menudo (3)
</t>
        </r>
      </text>
    </comment>
    <comment ref="A102" authorId="2" shapeId="0">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"Ficha Salud Integral Adolescente (Clap modificada)"</t>
        </r>
        <r>
          <rPr>
            <sz val="9"/>
            <color indexed="81"/>
            <rFont val="Tahoma"/>
            <family val="2"/>
          </rPr>
          <t>, en el campo</t>
        </r>
        <r>
          <rPr>
            <b/>
            <sz val="9"/>
            <color indexed="81"/>
            <rFont val="Tahoma"/>
            <family val="2"/>
          </rPr>
          <t xml:space="preserve"> "Diagnostico Nutricional Integrado" </t>
        </r>
        <r>
          <rPr>
            <sz val="9"/>
            <color indexed="81"/>
            <rFont val="Tahoma"/>
            <family val="2"/>
          </rPr>
          <t>se registre el valor</t>
        </r>
        <r>
          <rPr>
            <b/>
            <sz val="9"/>
            <color indexed="81"/>
            <rFont val="Tahoma"/>
            <family val="2"/>
          </rPr>
          <t xml:space="preserve"> "Normal o Eutrofia"  </t>
        </r>
        <r>
          <rPr>
            <sz val="9"/>
            <color indexed="81"/>
            <rFont val="Tahoma"/>
            <family val="2"/>
          </rPr>
          <t xml:space="preserve">
</t>
        </r>
      </text>
    </comment>
    <comment ref="A103" authorId="2" shapeId="0">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"Ficha Salud Integral Adolescente (Clap modificada)</t>
        </r>
        <r>
          <rPr>
            <sz val="9"/>
            <color indexed="81"/>
            <rFont val="Tahoma"/>
            <family val="2"/>
          </rPr>
          <t>", en el campo</t>
        </r>
        <r>
          <rPr>
            <b/>
            <sz val="9"/>
            <color indexed="81"/>
            <rFont val="Tahoma"/>
            <family val="2"/>
          </rPr>
          <t xml:space="preserve"> "Diagnostico Nutricional Integrado</t>
        </r>
        <r>
          <rPr>
            <sz val="9"/>
            <color indexed="81"/>
            <rFont val="Tahoma"/>
            <family val="2"/>
          </rPr>
          <t xml:space="preserve">" se registre el valor </t>
        </r>
        <r>
          <rPr>
            <b/>
            <sz val="9"/>
            <color indexed="81"/>
            <rFont val="Tahoma"/>
            <family val="2"/>
          </rPr>
          <t>"Deficit Ponderal Bajo"</t>
        </r>
        <r>
          <rPr>
            <sz val="9"/>
            <color indexed="81"/>
            <rFont val="Tahoma"/>
            <family val="2"/>
          </rPr>
          <t xml:space="preserve"> o </t>
        </r>
        <r>
          <rPr>
            <b/>
            <sz val="9"/>
            <color indexed="81"/>
            <rFont val="Tahoma"/>
            <family val="2"/>
          </rPr>
          <t>"Desnutrido"</t>
        </r>
        <r>
          <rPr>
            <sz val="9"/>
            <color indexed="81"/>
            <rFont val="Tahoma"/>
            <family val="2"/>
          </rPr>
          <t xml:space="preserve"> o</t>
        </r>
        <r>
          <rPr>
            <b/>
            <sz val="9"/>
            <color indexed="81"/>
            <rFont val="Tahoma"/>
            <family val="2"/>
          </rPr>
          <t xml:space="preserve"> "Desnutrición Secundaria" </t>
        </r>
        <r>
          <rPr>
            <sz val="9"/>
            <color indexed="81"/>
            <rFont val="Tahoma"/>
            <family val="2"/>
          </rPr>
          <t xml:space="preserve">  </t>
        </r>
        <r>
          <rPr>
            <b/>
            <sz val="9"/>
            <color indexed="81"/>
            <rFont val="Tahoma"/>
            <family val="2"/>
          </rPr>
          <t xml:space="preserve">
</t>
        </r>
        <r>
          <rPr>
            <sz val="9"/>
            <color indexed="81"/>
            <rFont val="Tahoma"/>
            <family val="2"/>
          </rPr>
          <t xml:space="preserve">
</t>
        </r>
      </text>
    </comment>
    <comment ref="A104" authorId="2" shapeId="0">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"Ficha Salud Integral Adolescente (Clap modificada)"</t>
        </r>
        <r>
          <rPr>
            <sz val="9"/>
            <color indexed="81"/>
            <rFont val="Tahoma"/>
            <family val="2"/>
          </rPr>
          <t>, en el campo</t>
        </r>
        <r>
          <rPr>
            <b/>
            <sz val="9"/>
            <color indexed="81"/>
            <rFont val="Tahoma"/>
            <family val="2"/>
          </rPr>
          <t xml:space="preserve"> "Diagnostico Nutricional Integrado"</t>
        </r>
        <r>
          <rPr>
            <sz val="9"/>
            <color indexed="81"/>
            <rFont val="Tahoma"/>
            <family val="2"/>
          </rPr>
          <t xml:space="preserve"> se registre el valor </t>
        </r>
        <r>
          <rPr>
            <b/>
            <sz val="9"/>
            <color indexed="81"/>
            <rFont val="Tahoma"/>
            <family val="2"/>
          </rPr>
          <t xml:space="preserve">"Sobrepeso / Riesgo Obesidad"   
</t>
        </r>
      </text>
    </comment>
    <comment ref="A105" authorId="2" shapeId="0">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"Ficha Salud Integral Adolescente (Clap modificada)</t>
        </r>
        <r>
          <rPr>
            <sz val="9"/>
            <color indexed="81"/>
            <rFont val="Tahoma"/>
            <family val="2"/>
          </rPr>
          <t>", en el campo</t>
        </r>
        <r>
          <rPr>
            <b/>
            <sz val="9"/>
            <color indexed="81"/>
            <rFont val="Tahoma"/>
            <family val="2"/>
          </rPr>
          <t xml:space="preserve"> "Diagnostico Nutricional Integrado"</t>
        </r>
        <r>
          <rPr>
            <sz val="9"/>
            <color indexed="81"/>
            <rFont val="Tahoma"/>
            <family val="2"/>
          </rPr>
          <t xml:space="preserve"> se registre el valor</t>
        </r>
        <r>
          <rPr>
            <b/>
            <sz val="9"/>
            <color indexed="81"/>
            <rFont val="Tahoma"/>
            <family val="2"/>
          </rPr>
          <t xml:space="preserve"> "Obeso"  
</t>
        </r>
        <r>
          <rPr>
            <sz val="9"/>
            <color indexed="81"/>
            <rFont val="Tahoma"/>
            <family val="2"/>
          </rPr>
          <t xml:space="preserve">
</t>
        </r>
      </text>
    </comment>
    <comment ref="A106" authorId="2" shapeId="0">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"Ficha Salud Integral Adolescente (Clap modificada)</t>
        </r>
        <r>
          <rPr>
            <sz val="9"/>
            <color indexed="81"/>
            <rFont val="Tahoma"/>
            <family val="2"/>
          </rPr>
          <t xml:space="preserve">", en el campo </t>
        </r>
        <r>
          <rPr>
            <b/>
            <sz val="9"/>
            <color indexed="81"/>
            <rFont val="Tahoma"/>
            <family val="2"/>
          </rPr>
          <t>"Diagnostico Nutricional Integrado"</t>
        </r>
        <r>
          <rPr>
            <sz val="9"/>
            <color indexed="81"/>
            <rFont val="Tahoma"/>
            <family val="2"/>
          </rPr>
          <t xml:space="preserve"> se registre el valor</t>
        </r>
        <r>
          <rPr>
            <b/>
            <sz val="9"/>
            <color indexed="81"/>
            <rFont val="Tahoma"/>
            <family val="2"/>
          </rPr>
          <t xml:space="preserve"> "Obeso Severo"</t>
        </r>
        <r>
          <rPr>
            <sz val="9"/>
            <color indexed="81"/>
            <rFont val="Tahoma"/>
            <family val="2"/>
          </rPr>
          <t xml:space="preserve"> </t>
        </r>
        <r>
          <rPr>
            <b/>
            <sz val="9"/>
            <color indexed="81"/>
            <rFont val="Tahoma"/>
            <family val="2"/>
          </rPr>
          <t xml:space="preserve"> 
</t>
        </r>
        <r>
          <rPr>
            <sz val="9"/>
            <color indexed="81"/>
            <rFont val="Tahoma"/>
            <family val="2"/>
          </rPr>
          <t xml:space="preserve">
</t>
        </r>
      </text>
    </comment>
    <comment ref="A113" authorId="2" shapeId="0">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t>
        </r>
        <r>
          <rPr>
            <b/>
            <sz val="9"/>
            <color indexed="81"/>
            <rFont val="Tahoma"/>
            <family val="2"/>
          </rPr>
          <t xml:space="preserve">Formulario Clínico: "AUDIT" </t>
        </r>
        <r>
          <rPr>
            <sz val="9"/>
            <color indexed="81"/>
            <rFont val="Tahoma"/>
            <family val="2"/>
          </rPr>
          <t>al completar preguntas, se obtenga en campo</t>
        </r>
        <r>
          <rPr>
            <b/>
            <sz val="9"/>
            <color indexed="81"/>
            <rFont val="Tahoma"/>
            <family val="2"/>
          </rPr>
          <t xml:space="preserve"> "Resultado AUDIT C"</t>
        </r>
        <r>
          <rPr>
            <sz val="9"/>
            <color indexed="81"/>
            <rFont val="Tahoma"/>
            <family val="2"/>
          </rPr>
          <t xml:space="preserve"> ó</t>
        </r>
        <r>
          <rPr>
            <b/>
            <sz val="9"/>
            <color indexed="81"/>
            <rFont val="Tahoma"/>
            <family val="2"/>
          </rPr>
          <t xml:space="preserve"> "Resultado AUDIT"</t>
        </r>
        <r>
          <rPr>
            <sz val="9"/>
            <color indexed="81"/>
            <rFont val="Tahoma"/>
            <family val="2"/>
          </rPr>
          <t xml:space="preserve"> un</t>
        </r>
        <r>
          <rPr>
            <b/>
            <u/>
            <sz val="9"/>
            <color indexed="81"/>
            <rFont val="Tahoma"/>
            <family val="2"/>
          </rPr>
          <t xml:space="preserve"> valor </t>
        </r>
        <r>
          <rPr>
            <sz val="9"/>
            <color indexed="81"/>
            <rFont val="Tahoma"/>
            <family val="2"/>
          </rPr>
          <t xml:space="preserve">
Y
En el</t>
        </r>
        <r>
          <rPr>
            <b/>
            <sz val="9"/>
            <color indexed="81"/>
            <rFont val="Tahoma"/>
            <family val="2"/>
          </rPr>
          <t xml:space="preserve"> Formulario "EMP - Examen de Medicina Preventiva" </t>
        </r>
        <r>
          <rPr>
            <sz val="9"/>
            <color indexed="81"/>
            <rFont val="Tahoma"/>
            <family val="2"/>
          </rPr>
          <t>se registre en el campo</t>
        </r>
        <r>
          <rPr>
            <b/>
            <sz val="9"/>
            <color indexed="81"/>
            <rFont val="Tahoma"/>
            <family val="2"/>
          </rPr>
          <t xml:space="preserve"> Estado del examen,</t>
        </r>
        <r>
          <rPr>
            <sz val="9"/>
            <color indexed="81"/>
            <rFont val="Tahoma"/>
            <family val="2"/>
          </rPr>
          <t xml:space="preserve"> el valor</t>
        </r>
        <r>
          <rPr>
            <b/>
            <sz val="9"/>
            <color indexed="81"/>
            <rFont val="Tahoma"/>
            <family val="2"/>
          </rPr>
          <t xml:space="preserve">: EMP Vigente Informado, </t>
        </r>
        <r>
          <rPr>
            <sz val="9"/>
            <color indexed="81"/>
            <rFont val="Tahoma"/>
            <family val="2"/>
          </rPr>
          <t>debe contar con la</t>
        </r>
        <r>
          <rPr>
            <b/>
            <sz val="9"/>
            <color indexed="81"/>
            <rFont val="Tahoma"/>
            <family val="2"/>
          </rPr>
          <t xml:space="preserve"> Calificacion Nutricional Según IMC </t>
        </r>
        <r>
          <rPr>
            <sz val="9"/>
            <color indexed="81"/>
            <rFont val="Tahoma"/>
            <family val="2"/>
          </rPr>
          <t>y debe tener registrada la</t>
        </r>
        <r>
          <rPr>
            <b/>
            <sz val="9"/>
            <color indexed="81"/>
            <rFont val="Tahoma"/>
            <family val="2"/>
          </rPr>
          <t xml:space="preserve"> Fecha de Vigencia </t>
        </r>
        <r>
          <rPr>
            <sz val="9"/>
            <color indexed="81"/>
            <rFont val="Tahoma"/>
            <family val="2"/>
          </rPr>
          <t xml:space="preserve">y </t>
        </r>
        <r>
          <rPr>
            <b/>
            <sz val="9"/>
            <color indexed="81"/>
            <rFont val="Tahoma"/>
            <family val="2"/>
          </rPr>
          <t xml:space="preserve">fecha próximo control
Regla de consistencia: </t>
        </r>
        <r>
          <rPr>
            <sz val="9"/>
            <color indexed="81"/>
            <rFont val="Tahoma"/>
            <family val="2"/>
          </rPr>
          <t xml:space="preserve">El número total de AUDIT aplicados en EMP diferenciado por grupo de edad y sexo, debe ser consistente con el numero total de EMP realizados por grupo de edad y sexo, registrados e REM A02, Seccion A
</t>
        </r>
      </text>
    </comment>
    <comment ref="A114" authorId="2" shapeId="0">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t>
        </r>
        <r>
          <rPr>
            <b/>
            <sz val="9"/>
            <color indexed="81"/>
            <rFont val="Tahoma"/>
            <family val="2"/>
          </rPr>
          <t>Formulario Clínico: "AUDIT"</t>
        </r>
        <r>
          <rPr>
            <sz val="9"/>
            <color indexed="81"/>
            <rFont val="Tahoma"/>
            <family val="2"/>
          </rPr>
          <t xml:space="preserve">, se obtenga en campo </t>
        </r>
        <r>
          <rPr>
            <b/>
            <sz val="9"/>
            <color indexed="81"/>
            <rFont val="Tahoma"/>
            <family val="2"/>
          </rPr>
          <t>"Resultado AUDIT C"</t>
        </r>
        <r>
          <rPr>
            <sz val="9"/>
            <color indexed="81"/>
            <rFont val="Tahoma"/>
            <family val="2"/>
          </rPr>
          <t xml:space="preserve"> ó</t>
        </r>
        <r>
          <rPr>
            <b/>
            <sz val="9"/>
            <color indexed="81"/>
            <rFont val="Tahoma"/>
            <family val="2"/>
          </rPr>
          <t xml:space="preserve"> "Resultado AUDIT"</t>
        </r>
        <r>
          <rPr>
            <sz val="9"/>
            <color indexed="81"/>
            <rFont val="Tahoma"/>
            <family val="2"/>
          </rPr>
          <t xml:space="preserve"> un</t>
        </r>
        <r>
          <rPr>
            <b/>
            <u/>
            <sz val="9"/>
            <color indexed="81"/>
            <rFont val="Tahoma"/>
            <family val="2"/>
          </rPr>
          <t xml:space="preserve"> valor </t>
        </r>
        <r>
          <rPr>
            <sz val="9"/>
            <color indexed="81"/>
            <rFont val="Tahoma"/>
            <family val="2"/>
          </rPr>
          <t xml:space="preserve">
</t>
        </r>
        <r>
          <rPr>
            <b/>
            <sz val="9"/>
            <color indexed="81"/>
            <rFont val="Tahoma"/>
            <family val="2"/>
          </rPr>
          <t>Regla de consistencia:</t>
        </r>
        <r>
          <rPr>
            <sz val="9"/>
            <color indexed="81"/>
            <rFont val="Tahoma"/>
            <family val="2"/>
          </rPr>
          <t xml:space="preserve"> El número total de AUDIT aplicados en otras prestaciones regulares de salud no deben estar incluidos los AUDIT realizados en EMP/EMPAM, ya que son instancias de aplicación distintas y por tanto, son registros excluyentes</t>
        </r>
        <r>
          <rPr>
            <i/>
            <sz val="9"/>
            <color indexed="81"/>
            <rFont val="Tahoma"/>
            <family val="2"/>
          </rPr>
          <t>.</t>
        </r>
        <r>
          <rPr>
            <sz val="9"/>
            <color indexed="81"/>
            <rFont val="Tahoma"/>
            <family val="2"/>
          </rPr>
          <t xml:space="preserve">
</t>
        </r>
      </text>
    </comment>
    <comment ref="A115" authorId="2" shapeId="0">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
</t>
        </r>
        <r>
          <rPr>
            <sz val="9"/>
            <color indexed="81"/>
            <rFont val="Tahoma"/>
            <family val="2"/>
          </rPr>
          <t>En el Formulario Clínico</t>
        </r>
        <r>
          <rPr>
            <b/>
            <sz val="9"/>
            <color indexed="81"/>
            <rFont val="Tahoma"/>
            <family val="2"/>
          </rPr>
          <t xml:space="preserve"> "ASSIST" realizar algún registro en las diferentes secciones (preguntas) 
Y</t>
        </r>
        <r>
          <rPr>
            <sz val="9"/>
            <color indexed="81"/>
            <rFont val="Tahoma"/>
            <family val="2"/>
          </rPr>
          <t xml:space="preserve">
En el </t>
        </r>
        <r>
          <rPr>
            <b/>
            <sz val="9"/>
            <color indexed="81"/>
            <rFont val="Tahoma"/>
            <family val="2"/>
          </rPr>
          <t>Formulario "EMP - Examen de Medicina Preventiva</t>
        </r>
        <r>
          <rPr>
            <sz val="9"/>
            <color indexed="81"/>
            <rFont val="Tahoma"/>
            <family val="2"/>
          </rPr>
          <t xml:space="preserve">" se registre en el campo </t>
        </r>
        <r>
          <rPr>
            <b/>
            <sz val="9"/>
            <color indexed="81"/>
            <rFont val="Tahoma"/>
            <family val="2"/>
          </rPr>
          <t>Estado del examen</t>
        </r>
        <r>
          <rPr>
            <sz val="9"/>
            <color indexed="81"/>
            <rFont val="Tahoma"/>
            <family val="2"/>
          </rPr>
          <t xml:space="preserve">, el valor: </t>
        </r>
        <r>
          <rPr>
            <b/>
            <sz val="9"/>
            <color indexed="81"/>
            <rFont val="Tahoma"/>
            <family val="2"/>
          </rPr>
          <t xml:space="preserve">EMP Vigente Informado, </t>
        </r>
        <r>
          <rPr>
            <sz val="9"/>
            <color indexed="81"/>
            <rFont val="Tahoma"/>
            <family val="2"/>
          </rPr>
          <t xml:space="preserve">debe contar con la </t>
        </r>
        <r>
          <rPr>
            <b/>
            <sz val="9"/>
            <color indexed="81"/>
            <rFont val="Tahoma"/>
            <family val="2"/>
          </rPr>
          <t>Calificacion Nutricional Según IMC</t>
        </r>
        <r>
          <rPr>
            <sz val="9"/>
            <color indexed="81"/>
            <rFont val="Tahoma"/>
            <family val="2"/>
          </rPr>
          <t xml:space="preserve"> y debe tener registrada la </t>
        </r>
        <r>
          <rPr>
            <b/>
            <sz val="9"/>
            <color indexed="81"/>
            <rFont val="Tahoma"/>
            <family val="2"/>
          </rPr>
          <t>Fecha de Vigencia</t>
        </r>
        <r>
          <rPr>
            <sz val="9"/>
            <color indexed="81"/>
            <rFont val="Tahoma"/>
            <family val="2"/>
          </rPr>
          <t xml:space="preserve"> y </t>
        </r>
        <r>
          <rPr>
            <b/>
            <sz val="9"/>
            <color indexed="81"/>
            <rFont val="Tahoma"/>
            <family val="2"/>
          </rPr>
          <t>fecha próximo control</t>
        </r>
      </text>
    </comment>
    <comment ref="A116" authorId="2" shapeId="0">
      <text>
        <r>
          <rPr>
            <sz val="9"/>
            <color indexed="81"/>
            <rFont val="Tahoma"/>
            <family val="2"/>
          </rPr>
          <t>Este dato aparecerá  luego de que en la atención registrada en</t>
        </r>
        <r>
          <rPr>
            <b/>
            <sz val="9"/>
            <color indexed="81"/>
            <rFont val="Tahoma"/>
            <family val="2"/>
          </rPr>
          <t xml:space="preserve"> Módulo de Box/Pacientes citados</t>
        </r>
        <r>
          <rPr>
            <sz val="9"/>
            <color indexed="81"/>
            <rFont val="Tahoma"/>
            <family val="2"/>
          </rPr>
          <t xml:space="preserve"> ó </t>
        </r>
        <r>
          <rPr>
            <b/>
            <sz val="9"/>
            <color indexed="81"/>
            <rFont val="Tahoma"/>
            <family val="2"/>
          </rPr>
          <t>Módulo Box/Agregar documento a una atención</t>
        </r>
        <r>
          <rPr>
            <sz val="9"/>
            <color indexed="81"/>
            <rFont val="Tahoma"/>
            <family val="2"/>
          </rPr>
          <t xml:space="preserve">; 
En el Formulario Clínico </t>
        </r>
        <r>
          <rPr>
            <b/>
            <sz val="9"/>
            <color indexed="81"/>
            <rFont val="Tahoma"/>
            <family val="2"/>
          </rPr>
          <t>"ASSIST",</t>
        </r>
        <r>
          <rPr>
            <sz val="9"/>
            <color indexed="81"/>
            <rFont val="Tahoma"/>
            <family val="2"/>
          </rPr>
          <t xml:space="preserve"> en el campo </t>
        </r>
        <r>
          <rPr>
            <b/>
            <sz val="9"/>
            <color indexed="81"/>
            <rFont val="Tahoma"/>
            <family val="2"/>
          </rPr>
          <t xml:space="preserve">"Sustancia Principal" </t>
        </r>
        <r>
          <rPr>
            <u/>
            <sz val="9"/>
            <color indexed="81"/>
            <rFont val="Tahoma"/>
            <family val="2"/>
          </rPr>
          <t>seleccionar una de las opciones del listado,</t>
        </r>
        <r>
          <rPr>
            <sz val="9"/>
            <color indexed="81"/>
            <rFont val="Tahoma"/>
            <family val="2"/>
          </rPr>
          <t xml:space="preserve"> y en el campo</t>
        </r>
        <r>
          <rPr>
            <b/>
            <sz val="9"/>
            <color indexed="81"/>
            <rFont val="Tahoma"/>
            <family val="2"/>
          </rPr>
          <t xml:space="preserve"> "Resultado de Evaluacion" seleccione alguna opción.
</t>
        </r>
        <r>
          <rPr>
            <sz val="9"/>
            <color indexed="81"/>
            <rFont val="Tahoma"/>
            <family val="2"/>
          </rPr>
          <t xml:space="preserve">
*Su clasificacion será de acuerdo a Sexo y Edad*
</t>
        </r>
      </text>
    </comment>
    <comment ref="A117" authorId="2" shapeId="0">
      <text>
        <r>
          <rPr>
            <sz val="9"/>
            <color indexed="81"/>
            <rFont val="Tahoma"/>
            <family val="2"/>
          </rPr>
          <t>Este dato aparecerá  luego de que en la atención registrada en</t>
        </r>
        <r>
          <rPr>
            <b/>
            <sz val="9"/>
            <color indexed="81"/>
            <rFont val="Tahoma"/>
            <family val="2"/>
          </rPr>
          <t xml:space="preserve"> Módulo de Box/Pacientes citados</t>
        </r>
        <r>
          <rPr>
            <sz val="9"/>
            <color indexed="81"/>
            <rFont val="Tahoma"/>
            <family val="2"/>
          </rPr>
          <t xml:space="preserve"> ó</t>
        </r>
        <r>
          <rPr>
            <b/>
            <sz val="9"/>
            <color indexed="81"/>
            <rFont val="Tahoma"/>
            <family val="2"/>
          </rPr>
          <t xml:space="preserve"> Módulo Box/Agregar documento a una atención, </t>
        </r>
        <r>
          <rPr>
            <sz val="9"/>
            <color indexed="81"/>
            <rFont val="Tahoma"/>
            <family val="2"/>
          </rPr>
          <t xml:space="preserve">En Formulario Clínico: </t>
        </r>
        <r>
          <rPr>
            <b/>
            <sz val="9"/>
            <color indexed="81"/>
            <rFont val="Tahoma"/>
            <family val="2"/>
          </rPr>
          <t>"Entrevista de Diagnóstico CRAFFT</t>
        </r>
        <r>
          <rPr>
            <sz val="9"/>
            <color indexed="81"/>
            <rFont val="Tahoma"/>
            <family val="2"/>
          </rPr>
          <t xml:space="preserve">",  al completar todas las preguntas obteniendo en campo </t>
        </r>
        <r>
          <rPr>
            <b/>
            <sz val="9"/>
            <color indexed="81"/>
            <rFont val="Tahoma"/>
            <family val="2"/>
          </rPr>
          <t xml:space="preserve">"Puntaje CRAFFT" </t>
        </r>
        <r>
          <rPr>
            <sz val="9"/>
            <color indexed="81"/>
            <rFont val="Tahoma"/>
            <family val="2"/>
          </rPr>
          <t>un</t>
        </r>
        <r>
          <rPr>
            <b/>
            <sz val="9"/>
            <color indexed="81"/>
            <rFont val="Tahoma"/>
            <family val="2"/>
          </rPr>
          <t xml:space="preserve"> resultado, Y </t>
        </r>
        <r>
          <rPr>
            <sz val="9"/>
            <color indexed="81"/>
            <rFont val="Tahoma"/>
            <family val="2"/>
          </rPr>
          <t xml:space="preserve">el Formulario Clinico </t>
        </r>
        <r>
          <rPr>
            <b/>
            <sz val="9"/>
            <color indexed="81"/>
            <rFont val="Tahoma"/>
            <family val="2"/>
          </rPr>
          <t xml:space="preserve">"Ficha Salud Integral Adolescente (Clap Modificada)" </t>
        </r>
        <r>
          <rPr>
            <sz val="9"/>
            <color indexed="81"/>
            <rFont val="Tahoma"/>
            <family val="2"/>
          </rPr>
          <t xml:space="preserve">cuente con un </t>
        </r>
        <r>
          <rPr>
            <u/>
            <sz val="9"/>
            <color indexed="81"/>
            <rFont val="Tahoma"/>
            <family val="2"/>
          </rPr>
          <t xml:space="preserve">valor registrado en la misma atención. 
</t>
        </r>
        <r>
          <rPr>
            <b/>
            <sz val="9"/>
            <color indexed="81"/>
            <rFont val="Tahoma"/>
            <family val="2"/>
          </rPr>
          <t>O</t>
        </r>
        <r>
          <rPr>
            <u/>
            <sz val="9"/>
            <color indexed="81"/>
            <rFont val="Tahoma"/>
            <family val="2"/>
          </rPr>
          <t xml:space="preserve">
</t>
        </r>
        <r>
          <rPr>
            <sz val="9"/>
            <color indexed="81"/>
            <rFont val="Tahoma"/>
            <family val="2"/>
          </rPr>
          <t xml:space="preserve">
Formulario Clinico </t>
        </r>
        <r>
          <rPr>
            <b/>
            <sz val="9"/>
            <color indexed="81"/>
            <rFont val="Tahoma"/>
            <family val="2"/>
          </rPr>
          <t xml:space="preserve">"Ficha Salud Integral Adolescente (Clap Modificada)" </t>
        </r>
        <r>
          <rPr>
            <sz val="9"/>
            <color indexed="81"/>
            <rFont val="Tahoma"/>
            <family val="2"/>
          </rPr>
          <t xml:space="preserve"> cuente con un valor registrado en la misma atención, además de existir en el </t>
        </r>
        <r>
          <rPr>
            <b/>
            <sz val="9"/>
            <color indexed="81"/>
            <rFont val="Tahoma"/>
            <family val="2"/>
          </rPr>
          <t>Item Habitos/Consumo: CRAFFT - Entrevista de Consumo</t>
        </r>
        <r>
          <rPr>
            <sz val="9"/>
            <color indexed="81"/>
            <rFont val="Tahoma"/>
            <family val="2"/>
          </rPr>
          <t xml:space="preserve">, en el campo </t>
        </r>
        <r>
          <rPr>
            <b/>
            <sz val="9"/>
            <color indexed="81"/>
            <rFont val="Tahoma"/>
            <family val="2"/>
          </rPr>
          <t>"Puntaje CRAFFT"</t>
        </r>
        <r>
          <rPr>
            <sz val="9"/>
            <color indexed="81"/>
            <rFont val="Tahoma"/>
            <family val="2"/>
          </rPr>
          <t xml:space="preserve"> </t>
        </r>
        <r>
          <rPr>
            <b/>
            <sz val="9"/>
            <color indexed="81"/>
            <rFont val="Tahoma"/>
            <family val="2"/>
          </rPr>
          <t>un resultado.</t>
        </r>
      </text>
    </comment>
    <comment ref="A118" authorId="3" shapeId="0">
      <text>
        <r>
          <rPr>
            <sz val="9"/>
            <color indexed="81"/>
            <rFont val="Tahoma"/>
            <family val="2"/>
          </rPr>
          <t xml:space="preserve">Este dato aparecerá  luego de que en la atención registrada en módulo </t>
        </r>
        <r>
          <rPr>
            <b/>
            <sz val="9"/>
            <color indexed="81"/>
            <rFont val="Tahoma"/>
            <family val="2"/>
          </rPr>
          <t>Box/Pacientes citados</t>
        </r>
        <r>
          <rPr>
            <sz val="9"/>
            <color indexed="81"/>
            <rFont val="Tahoma"/>
            <family val="2"/>
          </rPr>
          <t xml:space="preserve"> ó módulo </t>
        </r>
        <r>
          <rPr>
            <b/>
            <sz val="9"/>
            <color indexed="81"/>
            <rFont val="Tahoma"/>
            <family val="2"/>
          </rPr>
          <t>Box/Agregar documento a una atención</t>
        </r>
        <r>
          <rPr>
            <sz val="9"/>
            <color indexed="81"/>
            <rFont val="Tahoma"/>
            <family val="2"/>
          </rPr>
          <t xml:space="preserve">; 
Formulario Clínico: </t>
        </r>
        <r>
          <rPr>
            <b/>
            <sz val="9"/>
            <color indexed="81"/>
            <rFont val="Tahoma"/>
            <family val="2"/>
          </rPr>
          <t>"Entrevista de Diagnóstico CRAFFT"</t>
        </r>
        <r>
          <rPr>
            <sz val="9"/>
            <color indexed="81"/>
            <rFont val="Tahoma"/>
            <family val="2"/>
          </rPr>
          <t xml:space="preserve">,  al completar todas las preguntas obteniendo en campo </t>
        </r>
        <r>
          <rPr>
            <b/>
            <sz val="9"/>
            <color indexed="81"/>
            <rFont val="Tahoma"/>
            <family val="2"/>
          </rPr>
          <t>"Puntaje CRAFFT"</t>
        </r>
        <r>
          <rPr>
            <sz val="9"/>
            <color indexed="81"/>
            <rFont val="Tahoma"/>
            <family val="2"/>
          </rPr>
          <t xml:space="preserve"> un resultado.
</t>
        </r>
        <r>
          <rPr>
            <b/>
            <sz val="9"/>
            <color indexed="81"/>
            <rFont val="Tahoma"/>
            <family val="2"/>
          </rPr>
          <t>O</t>
        </r>
        <r>
          <rPr>
            <sz val="9"/>
            <color indexed="81"/>
            <rFont val="Tahoma"/>
            <family val="2"/>
          </rPr>
          <t xml:space="preserve">
Formulario Clinico</t>
        </r>
        <r>
          <rPr>
            <b/>
            <sz val="9"/>
            <color indexed="81"/>
            <rFont val="Tahoma"/>
            <family val="2"/>
          </rPr>
          <t xml:space="preserve"> "Ficha Salud Integral Adolescente (Clap Modificada)" </t>
        </r>
        <r>
          <rPr>
            <sz val="9"/>
            <color indexed="81"/>
            <rFont val="Tahoma"/>
            <family val="2"/>
          </rPr>
          <t xml:space="preserve">en el </t>
        </r>
        <r>
          <rPr>
            <b/>
            <sz val="9"/>
            <color indexed="81"/>
            <rFont val="Tahoma"/>
            <family val="2"/>
          </rPr>
          <t>Item Habitos/Consumo: CRAFFT - Entrevista de Consumo</t>
        </r>
        <r>
          <rPr>
            <sz val="9"/>
            <color indexed="81"/>
            <rFont val="Tahoma"/>
            <family val="2"/>
          </rPr>
          <t xml:space="preserve">, el campo </t>
        </r>
        <r>
          <rPr>
            <b/>
            <sz val="9"/>
            <color indexed="81"/>
            <rFont val="Tahoma"/>
            <family val="2"/>
          </rPr>
          <t>"Puntaje CRAFFT"</t>
        </r>
        <r>
          <rPr>
            <sz val="9"/>
            <color indexed="81"/>
            <rFont val="Tahoma"/>
            <family val="2"/>
          </rPr>
          <t xml:space="preserve"> tenga un </t>
        </r>
        <r>
          <rPr>
            <b/>
            <sz val="9"/>
            <color indexed="81"/>
            <rFont val="Tahoma"/>
            <family val="2"/>
          </rPr>
          <t>Resultado</t>
        </r>
        <r>
          <rPr>
            <sz val="9"/>
            <color indexed="81"/>
            <rFont val="Tahoma"/>
            <family val="2"/>
          </rPr>
          <t xml:space="preserve">
</t>
        </r>
        <r>
          <rPr>
            <b/>
            <sz val="9"/>
            <color indexed="81"/>
            <rFont val="Tahoma"/>
            <family val="2"/>
          </rPr>
          <t>Regla de consistencia:</t>
        </r>
        <r>
          <rPr>
            <sz val="9"/>
            <color indexed="81"/>
            <rFont val="Tahoma"/>
            <family val="2"/>
          </rPr>
          <t xml:space="preserve"> El número total de CRAFFT aplicados en otras prestaciones regulares de salud no deben estar incluidos los CRAFFT realizados en EMP/EMPAM, ya que son instancias de aplicación distintas y por tanto, son registros excluyentes.
</t>
        </r>
      </text>
    </comment>
    <comment ref="B119" authorId="5" shapeId="0">
      <text>
        <r>
          <rPr>
            <sz val="9"/>
            <color indexed="81"/>
            <rFont val="Tahoma"/>
            <family val="2"/>
          </rPr>
          <t xml:space="preserve">
Este dato aparecerá  luego de que en la atención registrada en Módulo de Box/Pacientes citados ó Módulo Box/Agregar documento a una atención; se registren las siguientes condiciones: 
En Formulario Clinico "</t>
        </r>
        <r>
          <rPr>
            <b/>
            <sz val="9"/>
            <color indexed="81"/>
            <rFont val="Tahoma"/>
            <family val="2"/>
          </rPr>
          <t>AUDIT"</t>
        </r>
        <r>
          <rPr>
            <sz val="9"/>
            <color indexed="81"/>
            <rFont val="Tahoma"/>
            <family val="2"/>
          </rPr>
          <t xml:space="preserve">,  en campo </t>
        </r>
        <r>
          <rPr>
            <b/>
            <sz val="9"/>
            <color indexed="81"/>
            <rFont val="Tahoma"/>
            <family val="2"/>
          </rPr>
          <t xml:space="preserve">Resultado AUDIT </t>
        </r>
        <r>
          <rPr>
            <sz val="9"/>
            <color indexed="81"/>
            <rFont val="Tahoma"/>
            <family val="2"/>
          </rPr>
          <t xml:space="preserve">tenga el valor </t>
        </r>
        <r>
          <rPr>
            <b/>
            <sz val="9"/>
            <color indexed="81"/>
            <rFont val="Tahoma"/>
            <family val="2"/>
          </rPr>
          <t xml:space="preserve">Beber sin Riesgo
</t>
        </r>
        <r>
          <rPr>
            <sz val="9"/>
            <color indexed="81"/>
            <rFont val="Tahoma"/>
            <family val="2"/>
          </rPr>
          <t>En Formulario Clinico</t>
        </r>
        <r>
          <rPr>
            <b/>
            <sz val="9"/>
            <color indexed="81"/>
            <rFont val="Tahoma"/>
            <family val="2"/>
          </rPr>
          <t xml:space="preserve"> "AUDIT" (completo),</t>
        </r>
        <r>
          <rPr>
            <sz val="9"/>
            <color indexed="81"/>
            <rFont val="Tahoma"/>
            <family val="2"/>
          </rPr>
          <t xml:space="preserve"> en campo</t>
        </r>
        <r>
          <rPr>
            <b/>
            <sz val="9"/>
            <color indexed="81"/>
            <rFont val="Tahoma"/>
            <family val="2"/>
          </rPr>
          <t xml:space="preserve">  Resultado AUDIT C </t>
        </r>
        <r>
          <rPr>
            <sz val="9"/>
            <color indexed="81"/>
            <rFont val="Tahoma"/>
            <family val="2"/>
          </rPr>
          <t>tenga el valor</t>
        </r>
        <r>
          <rPr>
            <b/>
            <sz val="9"/>
            <color indexed="81"/>
            <rFont val="Tahoma"/>
            <family val="2"/>
          </rPr>
          <t xml:space="preserve"> Consumo de Bajo Riesgo
ó
</t>
        </r>
        <r>
          <rPr>
            <sz val="9"/>
            <color indexed="81"/>
            <rFont val="Tahoma"/>
            <family val="2"/>
          </rPr>
          <t>En Formulario Clinico</t>
        </r>
        <r>
          <rPr>
            <b/>
            <sz val="9"/>
            <color indexed="81"/>
            <rFont val="Tahoma"/>
            <family val="2"/>
          </rPr>
          <t xml:space="preserve"> "Entrevista de Diagnóstico CRAFFT" o Formulario Clinico "Ficha Salud Integral Adolescente (Clap Modificada)" en el Item Habitos/Consumo: CRAFFT - Entrevista de Consumo ; </t>
        </r>
        <r>
          <rPr>
            <sz val="9"/>
            <color indexed="81"/>
            <rFont val="Tahoma"/>
            <family val="2"/>
          </rPr>
          <t>el campo</t>
        </r>
        <r>
          <rPr>
            <b/>
            <sz val="9"/>
            <color indexed="81"/>
            <rFont val="Tahoma"/>
            <family val="2"/>
          </rPr>
          <t xml:space="preserve"> "Puntaje CRAFFT, </t>
        </r>
        <r>
          <rPr>
            <sz val="9"/>
            <color indexed="81"/>
            <rFont val="Tahoma"/>
            <family val="2"/>
          </rPr>
          <t xml:space="preserve">contenga el </t>
        </r>
        <r>
          <rPr>
            <b/>
            <sz val="9"/>
            <color indexed="81"/>
            <rFont val="Tahoma"/>
            <family val="2"/>
          </rPr>
          <t xml:space="preserve">valor "0" para edades de 10 a 13 años ó </t>
        </r>
        <r>
          <rPr>
            <sz val="9"/>
            <color indexed="81"/>
            <rFont val="Tahoma"/>
            <family val="2"/>
          </rPr>
          <t>contenga</t>
        </r>
        <r>
          <rPr>
            <b/>
            <sz val="9"/>
            <color indexed="81"/>
            <rFont val="Tahoma"/>
            <family val="2"/>
          </rPr>
          <t xml:space="preserve"> el valor "0" para edades de 14 a 19 años. 
ó
</t>
        </r>
        <r>
          <rPr>
            <sz val="9"/>
            <color indexed="81"/>
            <rFont val="Tahoma"/>
            <family val="2"/>
          </rPr>
          <t>En Formulario Clínico "</t>
        </r>
        <r>
          <rPr>
            <b/>
            <sz val="9"/>
            <color indexed="81"/>
            <rFont val="Tahoma"/>
            <family val="2"/>
          </rPr>
          <t>ASSIST"</t>
        </r>
        <r>
          <rPr>
            <sz val="9"/>
            <color indexed="81"/>
            <rFont val="Tahoma"/>
            <family val="2"/>
          </rPr>
          <t xml:space="preserve">, en campo </t>
        </r>
        <r>
          <rPr>
            <b/>
            <sz val="9"/>
            <color indexed="81"/>
            <rFont val="Tahoma"/>
            <family val="2"/>
          </rPr>
          <t>"Sustancia Principal"</t>
        </r>
        <r>
          <rPr>
            <sz val="9"/>
            <color indexed="81"/>
            <rFont val="Tahoma"/>
            <family val="2"/>
          </rPr>
          <t xml:space="preserve"> </t>
        </r>
        <r>
          <rPr>
            <u/>
            <sz val="9"/>
            <color indexed="81"/>
            <rFont val="Tahoma"/>
            <family val="2"/>
          </rPr>
          <t>seleccionar una de las opciones del listado,</t>
        </r>
        <r>
          <rPr>
            <sz val="9"/>
            <color indexed="81"/>
            <rFont val="Tahoma"/>
            <family val="2"/>
          </rPr>
          <t xml:space="preserve"> y que en campo "</t>
        </r>
        <r>
          <rPr>
            <b/>
            <sz val="9"/>
            <color indexed="81"/>
            <rFont val="Tahoma"/>
            <family val="2"/>
          </rPr>
          <t>Resultado de Evaluacion"</t>
        </r>
        <r>
          <rPr>
            <sz val="9"/>
            <color indexed="81"/>
            <rFont val="Tahoma"/>
            <family val="2"/>
          </rPr>
          <t xml:space="preserve"> seleccione "</t>
        </r>
        <r>
          <rPr>
            <b/>
            <sz val="9"/>
            <color indexed="81"/>
            <rFont val="Tahoma"/>
            <family val="2"/>
          </rPr>
          <t>Bajo Riesgo</t>
        </r>
        <r>
          <rPr>
            <sz val="9"/>
            <color indexed="81"/>
            <rFont val="Tahoma"/>
            <family val="2"/>
          </rPr>
          <t xml:space="preserve">" 
</t>
        </r>
        <r>
          <rPr>
            <b/>
            <sz val="9"/>
            <color indexed="81"/>
            <rFont val="Tahoma"/>
            <family val="2"/>
          </rPr>
          <t xml:space="preserve">
CRAFFT: En Adolescentes en estado de embarazo, cualquier patrón de consumo es considerado de altro riesgo.
AUDIT y ASSIST: En Mujeres embarazadas, cualquier patron de consumo es considerado de riesgo.
(Se debe indicar en Anamnesis, campo "Ciclo vital Femenino" el valor "Embarazada Primigesta" o "Embarazada" )</t>
        </r>
      </text>
    </comment>
    <comment ref="B120" authorId="5" shapeId="0">
      <text>
        <r>
          <rPr>
            <sz val="9"/>
            <color indexed="81"/>
            <rFont val="Tahoma"/>
            <family val="2"/>
          </rPr>
          <t xml:space="preserve">Este dato aparecerá  luego de que en la atención registrada en Módulo de Box/Pacientes citados ó Módulo Box/Agregar documento a una atención; se registren las siguientes condiciones: </t>
        </r>
        <r>
          <rPr>
            <b/>
            <sz val="9"/>
            <color indexed="81"/>
            <rFont val="Tahoma"/>
            <family val="2"/>
          </rPr>
          <t xml:space="preserve">
</t>
        </r>
        <r>
          <rPr>
            <sz val="9"/>
            <color indexed="81"/>
            <rFont val="Tahoma"/>
            <family val="2"/>
          </rPr>
          <t xml:space="preserve">En Formulario Clinico </t>
        </r>
        <r>
          <rPr>
            <b/>
            <sz val="9"/>
            <color indexed="81"/>
            <rFont val="Tahoma"/>
            <family val="2"/>
          </rPr>
          <t>"AUDIT"</t>
        </r>
        <r>
          <rPr>
            <sz val="9"/>
            <color indexed="81"/>
            <rFont val="Tahoma"/>
            <family val="2"/>
          </rPr>
          <t xml:space="preserve">,  en campo </t>
        </r>
        <r>
          <rPr>
            <b/>
            <sz val="9"/>
            <color indexed="81"/>
            <rFont val="Tahoma"/>
            <family val="2"/>
          </rPr>
          <t>Resultado AUDIT</t>
        </r>
        <r>
          <rPr>
            <sz val="9"/>
            <color indexed="81"/>
            <rFont val="Tahoma"/>
            <family val="2"/>
          </rPr>
          <t xml:space="preserve"> tenga el valor </t>
        </r>
        <r>
          <rPr>
            <b/>
            <sz val="9"/>
            <color indexed="81"/>
            <rFont val="Tahoma"/>
            <family val="2"/>
          </rPr>
          <t>Beber en Riesgo (Beber Riesgoso)</t>
        </r>
        <r>
          <rPr>
            <sz val="9"/>
            <color indexed="81"/>
            <rFont val="Tahoma"/>
            <family val="2"/>
          </rPr>
          <t xml:space="preserve">
En Formulario Clinico </t>
        </r>
        <r>
          <rPr>
            <b/>
            <sz val="9"/>
            <color indexed="81"/>
            <rFont val="Tahoma"/>
            <family val="2"/>
          </rPr>
          <t>"AUDIT" (completo)</t>
        </r>
        <r>
          <rPr>
            <sz val="9"/>
            <color indexed="81"/>
            <rFont val="Tahoma"/>
            <family val="2"/>
          </rPr>
          <t xml:space="preserve">, en campo  </t>
        </r>
        <r>
          <rPr>
            <b/>
            <sz val="9"/>
            <color indexed="81"/>
            <rFont val="Tahoma"/>
            <family val="2"/>
          </rPr>
          <t>Resultado AUDIT C</t>
        </r>
        <r>
          <rPr>
            <sz val="9"/>
            <color indexed="81"/>
            <rFont val="Tahoma"/>
            <family val="2"/>
          </rPr>
          <t xml:space="preserve"> tenga el valor </t>
        </r>
        <r>
          <rPr>
            <b/>
            <sz val="9"/>
            <color indexed="81"/>
            <rFont val="Tahoma"/>
            <family val="2"/>
          </rPr>
          <t xml:space="preserve">Consumo de Riesgo
ó
</t>
        </r>
        <r>
          <rPr>
            <sz val="9"/>
            <color indexed="81"/>
            <rFont val="Tahoma"/>
            <family val="2"/>
          </rPr>
          <t>En Formulario Clinico</t>
        </r>
        <r>
          <rPr>
            <b/>
            <sz val="9"/>
            <color indexed="81"/>
            <rFont val="Tahoma"/>
            <family val="2"/>
          </rPr>
          <t xml:space="preserve"> "Entrevista de Diagnóstico CRAFFT" o  Formulario Clinico "Ficha Salud Integral Adolescente (Clap Modificada)" en el Item Habitos/Consumo: CRAFFT - Entrevista de Consumo; </t>
        </r>
        <r>
          <rPr>
            <sz val="9"/>
            <color indexed="81"/>
            <rFont val="Tahoma"/>
            <family val="2"/>
          </rPr>
          <t>en campo</t>
        </r>
        <r>
          <rPr>
            <b/>
            <sz val="9"/>
            <color indexed="81"/>
            <rFont val="Tahoma"/>
            <family val="2"/>
          </rPr>
          <t xml:space="preserve"> "Puntaje CRAFFT, </t>
        </r>
        <r>
          <rPr>
            <sz val="9"/>
            <color indexed="81"/>
            <rFont val="Tahoma"/>
            <family val="2"/>
          </rPr>
          <t xml:space="preserve"> contenga el valor</t>
        </r>
        <r>
          <rPr>
            <b/>
            <sz val="9"/>
            <color indexed="81"/>
            <rFont val="Tahoma"/>
            <family val="2"/>
          </rPr>
          <t xml:space="preserve"> "1 punto" solo para edades de 14 a 19 años. 
ó
</t>
        </r>
        <r>
          <rPr>
            <sz val="9"/>
            <color indexed="81"/>
            <rFont val="Tahoma"/>
            <family val="2"/>
          </rPr>
          <t>En Formulario Clínico</t>
        </r>
        <r>
          <rPr>
            <b/>
            <sz val="9"/>
            <color indexed="81"/>
            <rFont val="Tahoma"/>
            <family val="2"/>
          </rPr>
          <t xml:space="preserve"> "ASSIST",</t>
        </r>
        <r>
          <rPr>
            <sz val="9"/>
            <color indexed="81"/>
            <rFont val="Tahoma"/>
            <family val="2"/>
          </rPr>
          <t xml:space="preserve"> en campo</t>
        </r>
        <r>
          <rPr>
            <b/>
            <sz val="9"/>
            <color indexed="81"/>
            <rFont val="Tahoma"/>
            <family val="2"/>
          </rPr>
          <t xml:space="preserve"> "Sustancia Principal"</t>
        </r>
        <r>
          <rPr>
            <u/>
            <sz val="9"/>
            <color indexed="81"/>
            <rFont val="Tahoma"/>
            <family val="2"/>
          </rPr>
          <t xml:space="preserve"> seleccionar una de las opciones del listado</t>
        </r>
        <r>
          <rPr>
            <sz val="9"/>
            <color indexed="81"/>
            <rFont val="Tahoma"/>
            <family val="2"/>
          </rPr>
          <t>, y que en campo</t>
        </r>
        <r>
          <rPr>
            <b/>
            <sz val="9"/>
            <color indexed="81"/>
            <rFont val="Tahoma"/>
            <family val="2"/>
          </rPr>
          <t xml:space="preserve"> "Resultado de Evaluacion"</t>
        </r>
        <r>
          <rPr>
            <sz val="9"/>
            <color indexed="81"/>
            <rFont val="Tahoma"/>
            <family val="2"/>
          </rPr>
          <t xml:space="preserve"> seleccione </t>
        </r>
        <r>
          <rPr>
            <b/>
            <sz val="9"/>
            <color indexed="81"/>
            <rFont val="Tahoma"/>
            <family val="2"/>
          </rPr>
          <t>"Consumo Riesgoso/Intermedio" 
CRAFFT: En Adolescentes en estado de embarazo, cualquier patrón de consumo es considerado de altro riesgo. 
AUDIT y ASSIST: En Mujeres embarazadas, cualquier patron de consumo es considerado de riesgo.
(Se debe indicar en Anamnesis, campo "Ciclo vital Femenino" el valor "Embarazada Primigesta" o "Embarazada")</t>
        </r>
      </text>
    </comment>
    <comment ref="B121" authorId="5" shapeId="0">
      <text>
        <r>
          <rPr>
            <sz val="9"/>
            <color indexed="81"/>
            <rFont val="Tahoma"/>
            <family val="2"/>
          </rPr>
          <t xml:space="preserve">Este dato aparecerá  luego de que en la atención registrada en Módulo de Box/Pacientes citados ó Módulo Box/Agregar documento a una atención; se registren las siguientes condiciones: 
En Formulario Clinico </t>
        </r>
        <r>
          <rPr>
            <b/>
            <sz val="9"/>
            <color indexed="81"/>
            <rFont val="Tahoma"/>
            <family val="2"/>
          </rPr>
          <t>"AUDIT"</t>
        </r>
        <r>
          <rPr>
            <sz val="9"/>
            <color indexed="81"/>
            <rFont val="Tahoma"/>
            <family val="2"/>
          </rPr>
          <t xml:space="preserve">,  en campo </t>
        </r>
        <r>
          <rPr>
            <b/>
            <sz val="9"/>
            <color indexed="81"/>
            <rFont val="Tahoma"/>
            <family val="2"/>
          </rPr>
          <t>Resultado AUDIT</t>
        </r>
        <r>
          <rPr>
            <sz val="9"/>
            <color indexed="81"/>
            <rFont val="Tahoma"/>
            <family val="2"/>
          </rPr>
          <t xml:space="preserve"> 
tenga el unos de estos valores 
- </t>
        </r>
        <r>
          <rPr>
            <b/>
            <sz val="9"/>
            <color indexed="81"/>
            <rFont val="Tahoma"/>
            <family val="2"/>
          </rPr>
          <t>Consumo Perjudicial
- Dependencia al Alcohol
- Posible Consumo problema o dependencia
ó</t>
        </r>
        <r>
          <rPr>
            <sz val="9"/>
            <color indexed="81"/>
            <rFont val="Tahoma"/>
            <family val="2"/>
          </rPr>
          <t xml:space="preserve">
En Formulario Clinico</t>
        </r>
        <r>
          <rPr>
            <b/>
            <sz val="9"/>
            <color indexed="81"/>
            <rFont val="Tahoma"/>
            <family val="2"/>
          </rPr>
          <t xml:space="preserve"> "Entrevista de Diagnóstico CRAFFT" o  Formulario Clinico "Ficha Salud Integral Adolescente (Clap Modificada)" en el Item Habitos/Consumo: CRAFFT - Entrevista de Consumo; </t>
        </r>
        <r>
          <rPr>
            <sz val="9"/>
            <color indexed="81"/>
            <rFont val="Tahoma"/>
            <family val="2"/>
          </rPr>
          <t>en campo</t>
        </r>
        <r>
          <rPr>
            <b/>
            <sz val="9"/>
            <color indexed="81"/>
            <rFont val="Tahoma"/>
            <family val="2"/>
          </rPr>
          <t xml:space="preserve"> "Puntaje CRAFFT"</t>
        </r>
        <r>
          <rPr>
            <sz val="9"/>
            <color indexed="81"/>
            <rFont val="Tahoma"/>
            <family val="2"/>
          </rPr>
          <t xml:space="preserve">,  contenga el valor </t>
        </r>
        <r>
          <rPr>
            <b/>
            <sz val="9"/>
            <color indexed="81"/>
            <rFont val="Tahoma"/>
            <family val="2"/>
          </rPr>
          <t>"1 punto"</t>
        </r>
        <r>
          <rPr>
            <sz val="9"/>
            <color indexed="81"/>
            <rFont val="Tahoma"/>
            <family val="2"/>
          </rPr>
          <t xml:space="preserve"> </t>
        </r>
        <r>
          <rPr>
            <u/>
            <sz val="9"/>
            <color indexed="81"/>
            <rFont val="Tahoma"/>
            <family val="2"/>
          </rPr>
          <t>solo para edades de 14 a 19 años.</t>
        </r>
        <r>
          <rPr>
            <sz val="9"/>
            <color indexed="81"/>
            <rFont val="Tahoma"/>
            <family val="2"/>
          </rPr>
          <t xml:space="preserve"> 
</t>
        </r>
        <r>
          <rPr>
            <b/>
            <sz val="9"/>
            <color indexed="81"/>
            <rFont val="Tahoma"/>
            <family val="2"/>
          </rPr>
          <t>ó</t>
        </r>
        <r>
          <rPr>
            <sz val="9"/>
            <color indexed="81"/>
            <rFont val="Tahoma"/>
            <family val="2"/>
          </rPr>
          <t xml:space="preserve">
En Formulario Clínico</t>
        </r>
        <r>
          <rPr>
            <b/>
            <sz val="9"/>
            <color indexed="81"/>
            <rFont val="Tahoma"/>
            <family val="2"/>
          </rPr>
          <t xml:space="preserve"> "ASSIST",</t>
        </r>
        <r>
          <rPr>
            <sz val="9"/>
            <color indexed="81"/>
            <rFont val="Tahoma"/>
            <family val="2"/>
          </rPr>
          <t xml:space="preserve"> en campo </t>
        </r>
        <r>
          <rPr>
            <b/>
            <sz val="9"/>
            <color indexed="81"/>
            <rFont val="Tahoma"/>
            <family val="2"/>
          </rPr>
          <t>"Sustancia Principal"</t>
        </r>
        <r>
          <rPr>
            <sz val="9"/>
            <color indexed="81"/>
            <rFont val="Tahoma"/>
            <family val="2"/>
          </rPr>
          <t xml:space="preserve"> </t>
        </r>
        <r>
          <rPr>
            <u/>
            <sz val="9"/>
            <color indexed="81"/>
            <rFont val="Tahoma"/>
            <family val="2"/>
          </rPr>
          <t>seleccionar una de las opciones del listado</t>
        </r>
        <r>
          <rPr>
            <sz val="9"/>
            <color indexed="81"/>
            <rFont val="Tahoma"/>
            <family val="2"/>
          </rPr>
          <t xml:space="preserve">, y que en campo </t>
        </r>
        <r>
          <rPr>
            <b/>
            <sz val="9"/>
            <color indexed="81"/>
            <rFont val="Tahoma"/>
            <family val="2"/>
          </rPr>
          <t xml:space="preserve">"Resultado de Evaluacion" </t>
        </r>
        <r>
          <rPr>
            <sz val="9"/>
            <color indexed="81"/>
            <rFont val="Tahoma"/>
            <family val="2"/>
          </rPr>
          <t>seleccione</t>
        </r>
        <r>
          <rPr>
            <b/>
            <sz val="9"/>
            <color indexed="81"/>
            <rFont val="Tahoma"/>
            <family val="2"/>
          </rPr>
          <t xml:space="preserve"> "Posible consumo perjudicial o dependencia" </t>
        </r>
        <r>
          <rPr>
            <sz val="9"/>
            <color indexed="81"/>
            <rFont val="Tahoma"/>
            <family val="2"/>
          </rPr>
          <t xml:space="preserve">
</t>
        </r>
        <r>
          <rPr>
            <b/>
            <sz val="9"/>
            <color indexed="81"/>
            <rFont val="Tahoma"/>
            <family val="2"/>
          </rPr>
          <t xml:space="preserve">CRAFFT: En Adolescentes en estado de embarazo, cualquier patrón de consumo es considerado de altro riesgo. 
AUDIT y ASSIST: En Mujeres embarazadas, cualquier patron de consumo es considerado de riesgo.
(Se debe indicar en Anamnesis, campo "Ciclo vital Femenino" el valor "Embarazada Primigesta" o "Embarazada")
</t>
        </r>
      </text>
    </comment>
    <comment ref="B126" authorId="2" shapeId="0">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el campo</t>
        </r>
        <r>
          <rPr>
            <b/>
            <sz val="9"/>
            <color indexed="81"/>
            <rFont val="Tahoma"/>
            <family val="2"/>
          </rPr>
          <t xml:space="preserve"> "Origen Fisico" </t>
        </r>
        <r>
          <rPr>
            <sz val="9"/>
            <color indexed="81"/>
            <rFont val="Tahoma"/>
            <family val="2"/>
          </rPr>
          <t xml:space="preserve">se registre el valor </t>
        </r>
        <r>
          <rPr>
            <b/>
            <sz val="9"/>
            <color indexed="81"/>
            <rFont val="Tahoma"/>
            <family val="2"/>
          </rPr>
          <t>"Sin discapacidad"</t>
        </r>
        <r>
          <rPr>
            <sz val="9"/>
            <color indexed="81"/>
            <rFont val="Tahoma"/>
            <family val="2"/>
          </rPr>
          <t xml:space="preserve">
</t>
        </r>
      </text>
    </comment>
    <comment ref="B127" authorId="2" shapeId="0">
      <text>
        <r>
          <rPr>
            <sz val="9"/>
            <color indexed="81"/>
            <rFont val="Tahoma"/>
            <family val="2"/>
          </rPr>
          <t xml:space="preserve">Este dato aparecerá luego de que en la atención registrada en Módulo de </t>
        </r>
        <r>
          <rPr>
            <b/>
            <sz val="9"/>
            <color indexed="81"/>
            <rFont val="Tahoma"/>
            <family val="2"/>
          </rPr>
          <t xml:space="preserve">Box/Pacientes citados ó Módulo Box/Agregar documento a una atención; </t>
        </r>
        <r>
          <rPr>
            <sz val="9"/>
            <color indexed="81"/>
            <rFont val="Tahoma"/>
            <family val="2"/>
          </rPr>
          <t xml:space="preserve">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 xml:space="preserve">"Origen Fisico" </t>
        </r>
        <r>
          <rPr>
            <sz val="9"/>
            <color indexed="81"/>
            <rFont val="Tahoma"/>
            <family val="2"/>
          </rPr>
          <t xml:space="preserve">se registre el valor </t>
        </r>
        <r>
          <rPr>
            <b/>
            <sz val="9"/>
            <color indexed="81"/>
            <rFont val="Tahoma"/>
            <family val="2"/>
          </rPr>
          <t>"Discapacidad Leve"</t>
        </r>
        <r>
          <rPr>
            <sz val="9"/>
            <color indexed="81"/>
            <rFont val="Tahoma"/>
            <family val="2"/>
          </rPr>
          <t xml:space="preserve">
</t>
        </r>
      </text>
    </comment>
    <comment ref="B128" authorId="2" shapeId="0">
      <text>
        <r>
          <rPr>
            <sz val="9"/>
            <color indexed="81"/>
            <rFont val="Tahoma"/>
            <family val="2"/>
          </rPr>
          <t xml:space="preserve">Este dato aparecerá luego de que en la atención registrada en Módulo de </t>
        </r>
        <r>
          <rPr>
            <b/>
            <sz val="9"/>
            <color indexed="81"/>
            <rFont val="Tahoma"/>
            <family val="2"/>
          </rPr>
          <t>Box/Pacientes citados ó Módulo Box/Agregar documento a una atención;</t>
        </r>
        <r>
          <rPr>
            <sz val="9"/>
            <color indexed="81"/>
            <rFont val="Tahoma"/>
            <family val="2"/>
          </rPr>
          <t xml:space="preserve"> en el Formulario Clínico:</t>
        </r>
        <r>
          <rPr>
            <b/>
            <sz val="9"/>
            <color indexed="81"/>
            <rFont val="Tahoma"/>
            <family val="2"/>
          </rPr>
          <t xml:space="preserve"> "Resultado Aplicacion IVADEC - CIF",</t>
        </r>
        <r>
          <rPr>
            <sz val="9"/>
            <color indexed="81"/>
            <rFont val="Tahoma"/>
            <family val="2"/>
          </rPr>
          <t xml:space="preserve"> el campo</t>
        </r>
        <r>
          <rPr>
            <b/>
            <sz val="9"/>
            <color indexed="81"/>
            <rFont val="Tahoma"/>
            <family val="2"/>
          </rPr>
          <t xml:space="preserve"> "Origen Fisico"</t>
        </r>
        <r>
          <rPr>
            <sz val="9"/>
            <color indexed="81"/>
            <rFont val="Tahoma"/>
            <family val="2"/>
          </rPr>
          <t xml:space="preserve"> se registre el valor </t>
        </r>
        <r>
          <rPr>
            <b/>
            <sz val="9"/>
            <color indexed="81"/>
            <rFont val="Tahoma"/>
            <family val="2"/>
          </rPr>
          <t>"Discapacidad Moderada"</t>
        </r>
        <r>
          <rPr>
            <sz val="9"/>
            <color indexed="81"/>
            <rFont val="Tahoma"/>
            <family val="2"/>
          </rPr>
          <t xml:space="preserve">
</t>
        </r>
      </text>
    </comment>
    <comment ref="B129" authorId="2" shapeId="0">
      <text>
        <r>
          <rPr>
            <sz val="9"/>
            <color indexed="81"/>
            <rFont val="Tahoma"/>
            <family val="2"/>
          </rPr>
          <t xml:space="preserve">Este dato aparecerá luego de que en la atención registrada en Módulo de </t>
        </r>
        <r>
          <rPr>
            <b/>
            <sz val="9"/>
            <color indexed="81"/>
            <rFont val="Tahoma"/>
            <family val="2"/>
          </rPr>
          <t>Box/Pacientes citados ó Módulo Box/Agregar documento a una atención</t>
        </r>
        <r>
          <rPr>
            <sz val="9"/>
            <color indexed="81"/>
            <rFont val="Tahoma"/>
            <family val="2"/>
          </rPr>
          <t>; en el Formulario Clínico:</t>
        </r>
        <r>
          <rPr>
            <b/>
            <sz val="9"/>
            <color indexed="81"/>
            <rFont val="Tahoma"/>
            <family val="2"/>
          </rPr>
          <t xml:space="preserve"> "Resultado Aplicacion IVADEC - CIF",</t>
        </r>
        <r>
          <rPr>
            <sz val="9"/>
            <color indexed="81"/>
            <rFont val="Tahoma"/>
            <family val="2"/>
          </rPr>
          <t xml:space="preserve"> el campo </t>
        </r>
        <r>
          <rPr>
            <b/>
            <sz val="9"/>
            <color indexed="81"/>
            <rFont val="Tahoma"/>
            <family val="2"/>
          </rPr>
          <t xml:space="preserve">"Origen Fisico" </t>
        </r>
        <r>
          <rPr>
            <sz val="9"/>
            <color indexed="81"/>
            <rFont val="Tahoma"/>
            <family val="2"/>
          </rPr>
          <t xml:space="preserve">se registre el valor </t>
        </r>
        <r>
          <rPr>
            <b/>
            <sz val="9"/>
            <color indexed="81"/>
            <rFont val="Tahoma"/>
            <family val="2"/>
          </rPr>
          <t>"Discapacidad Severa"</t>
        </r>
        <r>
          <rPr>
            <sz val="9"/>
            <color indexed="81"/>
            <rFont val="Tahoma"/>
            <family val="2"/>
          </rPr>
          <t xml:space="preserve">
</t>
        </r>
      </text>
    </comment>
    <comment ref="B130" authorId="2" shapeId="0">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en el Formulario Clínico:</t>
        </r>
        <r>
          <rPr>
            <b/>
            <sz val="9"/>
            <color indexed="81"/>
            <rFont val="Tahoma"/>
            <family val="2"/>
          </rPr>
          <t xml:space="preserve"> "Resultado Aplicacion IVADEC - CIF",</t>
        </r>
        <r>
          <rPr>
            <sz val="9"/>
            <color indexed="81"/>
            <rFont val="Tahoma"/>
            <family val="2"/>
          </rPr>
          <t xml:space="preserve"> el campo </t>
        </r>
        <r>
          <rPr>
            <b/>
            <sz val="9"/>
            <color indexed="81"/>
            <rFont val="Tahoma"/>
            <family val="2"/>
          </rPr>
          <t>"Origen Fisico"</t>
        </r>
        <r>
          <rPr>
            <sz val="9"/>
            <color indexed="81"/>
            <rFont val="Tahoma"/>
            <family val="2"/>
          </rPr>
          <t xml:space="preserve"> se registre el valor </t>
        </r>
        <r>
          <rPr>
            <b/>
            <sz val="9"/>
            <color indexed="81"/>
            <rFont val="Tahoma"/>
            <family val="2"/>
          </rPr>
          <t>"Discapacidad Profunda"</t>
        </r>
        <r>
          <rPr>
            <sz val="9"/>
            <color indexed="81"/>
            <rFont val="Tahoma"/>
            <family val="2"/>
          </rPr>
          <t xml:space="preserve">
</t>
        </r>
      </text>
    </comment>
    <comment ref="B131" authorId="2" shapeId="0">
      <text>
        <r>
          <rPr>
            <sz val="9"/>
            <color indexed="81"/>
            <rFont val="Tahoma"/>
            <family val="2"/>
          </rPr>
          <t xml:space="preserve">Este dato aparecerá luego de que en la atención registrada en Módulo de </t>
        </r>
        <r>
          <rPr>
            <b/>
            <sz val="9"/>
            <color indexed="81"/>
            <rFont val="Tahoma"/>
            <family val="2"/>
          </rPr>
          <t>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Sensorial Visual"</t>
        </r>
        <r>
          <rPr>
            <sz val="9"/>
            <color indexed="81"/>
            <rFont val="Tahoma"/>
            <family val="2"/>
          </rPr>
          <t xml:space="preserve"> se registre el valor </t>
        </r>
        <r>
          <rPr>
            <b/>
            <sz val="9"/>
            <color indexed="81"/>
            <rFont val="Tahoma"/>
            <family val="2"/>
          </rPr>
          <t>"Sin Discapacidad"</t>
        </r>
        <r>
          <rPr>
            <sz val="9"/>
            <color indexed="81"/>
            <rFont val="Tahoma"/>
            <family val="2"/>
          </rPr>
          <t xml:space="preserve">
</t>
        </r>
      </text>
    </comment>
    <comment ref="B132" authorId="2" shapeId="0">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Sensorial Visual"</t>
        </r>
        <r>
          <rPr>
            <sz val="9"/>
            <color indexed="81"/>
            <rFont val="Tahoma"/>
            <family val="2"/>
          </rPr>
          <t xml:space="preserve"> se registre el valor </t>
        </r>
        <r>
          <rPr>
            <b/>
            <sz val="9"/>
            <color indexed="81"/>
            <rFont val="Tahoma"/>
            <family val="2"/>
          </rPr>
          <t>"Discapacidad Leve"</t>
        </r>
        <r>
          <rPr>
            <sz val="9"/>
            <color indexed="81"/>
            <rFont val="Tahoma"/>
            <family val="2"/>
          </rPr>
          <t xml:space="preserve">
</t>
        </r>
      </text>
    </comment>
    <comment ref="B133" authorId="2" shapeId="0">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Sensorial Visual"</t>
        </r>
        <r>
          <rPr>
            <sz val="9"/>
            <color indexed="81"/>
            <rFont val="Tahoma"/>
            <family val="2"/>
          </rPr>
          <t xml:space="preserve"> se registre el valor </t>
        </r>
        <r>
          <rPr>
            <b/>
            <sz val="9"/>
            <color indexed="81"/>
            <rFont val="Tahoma"/>
            <family val="2"/>
          </rPr>
          <t>"Discapacidad Moderada"</t>
        </r>
        <r>
          <rPr>
            <sz val="9"/>
            <color indexed="81"/>
            <rFont val="Tahoma"/>
            <family val="2"/>
          </rPr>
          <t xml:space="preserve">
</t>
        </r>
      </text>
    </comment>
    <comment ref="B134" authorId="2" shapeId="0">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Sensorial Visual"</t>
        </r>
        <r>
          <rPr>
            <sz val="9"/>
            <color indexed="81"/>
            <rFont val="Tahoma"/>
            <family val="2"/>
          </rPr>
          <t xml:space="preserve"> se registre el valor </t>
        </r>
        <r>
          <rPr>
            <b/>
            <sz val="9"/>
            <color indexed="81"/>
            <rFont val="Tahoma"/>
            <family val="2"/>
          </rPr>
          <t>"Discapacidad Severa"</t>
        </r>
        <r>
          <rPr>
            <sz val="9"/>
            <color indexed="81"/>
            <rFont val="Tahoma"/>
            <family val="2"/>
          </rPr>
          <t xml:space="preserve">
</t>
        </r>
      </text>
    </comment>
    <comment ref="B135" authorId="2" shapeId="0">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Sensorial Visual"</t>
        </r>
        <r>
          <rPr>
            <sz val="9"/>
            <color indexed="81"/>
            <rFont val="Tahoma"/>
            <family val="2"/>
          </rPr>
          <t xml:space="preserve"> se registre el valor </t>
        </r>
        <r>
          <rPr>
            <b/>
            <sz val="9"/>
            <color indexed="81"/>
            <rFont val="Tahoma"/>
            <family val="2"/>
          </rPr>
          <t>"Discapacidad Profunda"</t>
        </r>
        <r>
          <rPr>
            <sz val="9"/>
            <color indexed="81"/>
            <rFont val="Tahoma"/>
            <family val="2"/>
          </rPr>
          <t xml:space="preserve">
</t>
        </r>
      </text>
    </comment>
    <comment ref="B136" authorId="2" shapeId="0">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Sensorial Auditivo"</t>
        </r>
        <r>
          <rPr>
            <sz val="9"/>
            <color indexed="81"/>
            <rFont val="Tahoma"/>
            <family val="2"/>
          </rPr>
          <t xml:space="preserve"> se registre el valor </t>
        </r>
        <r>
          <rPr>
            <b/>
            <sz val="9"/>
            <color indexed="81"/>
            <rFont val="Tahoma"/>
            <family val="2"/>
          </rPr>
          <t>"Sin Discapacidad"</t>
        </r>
        <r>
          <rPr>
            <sz val="9"/>
            <color indexed="81"/>
            <rFont val="Tahoma"/>
            <family val="2"/>
          </rPr>
          <t xml:space="preserve">
</t>
        </r>
      </text>
    </comment>
    <comment ref="B137" authorId="2" shapeId="0">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en el Formulario Clínico:</t>
        </r>
        <r>
          <rPr>
            <b/>
            <sz val="9"/>
            <color indexed="81"/>
            <rFont val="Tahoma"/>
            <family val="2"/>
          </rPr>
          <t xml:space="preserve"> "Resultado Aplicacion IVADEC - CIF"</t>
        </r>
        <r>
          <rPr>
            <sz val="9"/>
            <color indexed="81"/>
            <rFont val="Tahoma"/>
            <family val="2"/>
          </rPr>
          <t xml:space="preserve">, el campo </t>
        </r>
        <r>
          <rPr>
            <b/>
            <sz val="9"/>
            <color indexed="81"/>
            <rFont val="Tahoma"/>
            <family val="2"/>
          </rPr>
          <t>"Origen Sensorial Auditivo"</t>
        </r>
        <r>
          <rPr>
            <sz val="9"/>
            <color indexed="81"/>
            <rFont val="Tahoma"/>
            <family val="2"/>
          </rPr>
          <t xml:space="preserve"> se registre el valor</t>
        </r>
        <r>
          <rPr>
            <b/>
            <sz val="9"/>
            <color indexed="81"/>
            <rFont val="Tahoma"/>
            <family val="2"/>
          </rPr>
          <t xml:space="preserve"> "Discapacidad Leve"</t>
        </r>
        <r>
          <rPr>
            <sz val="9"/>
            <color indexed="81"/>
            <rFont val="Tahoma"/>
            <family val="2"/>
          </rPr>
          <t xml:space="preserve">
</t>
        </r>
      </text>
    </comment>
    <comment ref="B138" authorId="2" shapeId="0">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Sensorial Auditivo"</t>
        </r>
        <r>
          <rPr>
            <sz val="9"/>
            <color indexed="81"/>
            <rFont val="Tahoma"/>
            <family val="2"/>
          </rPr>
          <t xml:space="preserve"> se registre el valor </t>
        </r>
        <r>
          <rPr>
            <b/>
            <sz val="9"/>
            <color indexed="81"/>
            <rFont val="Tahoma"/>
            <family val="2"/>
          </rPr>
          <t>"Discapacidad Moderada"</t>
        </r>
        <r>
          <rPr>
            <sz val="9"/>
            <color indexed="81"/>
            <rFont val="Tahoma"/>
            <family val="2"/>
          </rPr>
          <t xml:space="preserve">
</t>
        </r>
      </text>
    </comment>
    <comment ref="B139" authorId="2" shapeId="0">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t>
        </r>
        <r>
          <rPr>
            <b/>
            <sz val="9"/>
            <color indexed="81"/>
            <rFont val="Tahoma"/>
            <family val="2"/>
          </rPr>
          <t xml:space="preserve"> "Origen Sensorial Auditivo" </t>
        </r>
        <r>
          <rPr>
            <sz val="9"/>
            <color indexed="81"/>
            <rFont val="Tahoma"/>
            <family val="2"/>
          </rPr>
          <t xml:space="preserve">se registre el valor </t>
        </r>
        <r>
          <rPr>
            <b/>
            <sz val="9"/>
            <color indexed="81"/>
            <rFont val="Tahoma"/>
            <family val="2"/>
          </rPr>
          <t xml:space="preserve">"Discapacidad Severa"
</t>
        </r>
      </text>
    </comment>
    <comment ref="B140" authorId="2" shapeId="0">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Sensorial Auditivo"</t>
        </r>
        <r>
          <rPr>
            <sz val="9"/>
            <color indexed="81"/>
            <rFont val="Tahoma"/>
            <family val="2"/>
          </rPr>
          <t xml:space="preserve"> se registre el valor </t>
        </r>
        <r>
          <rPr>
            <b/>
            <sz val="9"/>
            <color indexed="81"/>
            <rFont val="Tahoma"/>
            <family val="2"/>
          </rPr>
          <t>"Discapacidad Profunda"</t>
        </r>
        <r>
          <rPr>
            <sz val="9"/>
            <color indexed="81"/>
            <rFont val="Tahoma"/>
            <family val="2"/>
          </rPr>
          <t xml:space="preserve">
</t>
        </r>
      </text>
    </comment>
    <comment ref="B141" authorId="2" shapeId="0">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el campo</t>
        </r>
        <r>
          <rPr>
            <b/>
            <sz val="9"/>
            <color indexed="81"/>
            <rFont val="Tahoma"/>
            <family val="2"/>
          </rPr>
          <t xml:space="preserve"> "Origen Mental Psíquico"</t>
        </r>
        <r>
          <rPr>
            <sz val="9"/>
            <color indexed="81"/>
            <rFont val="Tahoma"/>
            <family val="2"/>
          </rPr>
          <t xml:space="preserve"> se registre el valor </t>
        </r>
        <r>
          <rPr>
            <b/>
            <sz val="9"/>
            <color indexed="81"/>
            <rFont val="Tahoma"/>
            <family val="2"/>
          </rPr>
          <t>"Sin Discapacidad"</t>
        </r>
        <r>
          <rPr>
            <sz val="9"/>
            <color indexed="81"/>
            <rFont val="Tahoma"/>
            <family val="2"/>
          </rPr>
          <t xml:space="preserve">
</t>
        </r>
      </text>
    </comment>
    <comment ref="B142" authorId="2" shapeId="0">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en el Formulario Clínico:</t>
        </r>
        <r>
          <rPr>
            <b/>
            <sz val="9"/>
            <color indexed="81"/>
            <rFont val="Tahoma"/>
            <family val="2"/>
          </rPr>
          <t xml:space="preserve"> "Resultado Aplicacion IVADEC - CIF",</t>
        </r>
        <r>
          <rPr>
            <sz val="9"/>
            <color indexed="81"/>
            <rFont val="Tahoma"/>
            <family val="2"/>
          </rPr>
          <t xml:space="preserve"> el campo </t>
        </r>
        <r>
          <rPr>
            <b/>
            <sz val="9"/>
            <color indexed="81"/>
            <rFont val="Tahoma"/>
            <family val="2"/>
          </rPr>
          <t>"Origen Mental Psíquico"</t>
        </r>
        <r>
          <rPr>
            <sz val="9"/>
            <color indexed="81"/>
            <rFont val="Tahoma"/>
            <family val="2"/>
          </rPr>
          <t xml:space="preserve"> se registre el valor </t>
        </r>
        <r>
          <rPr>
            <b/>
            <sz val="9"/>
            <color indexed="81"/>
            <rFont val="Tahoma"/>
            <family val="2"/>
          </rPr>
          <t>"Discapacidad Leve"</t>
        </r>
        <r>
          <rPr>
            <sz val="9"/>
            <color indexed="81"/>
            <rFont val="Tahoma"/>
            <family val="2"/>
          </rPr>
          <t xml:space="preserve">
</t>
        </r>
      </text>
    </comment>
    <comment ref="B143" authorId="2" shapeId="0">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en el Formulario Clínico:</t>
        </r>
        <r>
          <rPr>
            <b/>
            <sz val="9"/>
            <color indexed="81"/>
            <rFont val="Tahoma"/>
            <family val="2"/>
          </rPr>
          <t xml:space="preserve"> "Resultado Aplicacion IVADEC - CIF",</t>
        </r>
        <r>
          <rPr>
            <sz val="9"/>
            <color indexed="81"/>
            <rFont val="Tahoma"/>
            <family val="2"/>
          </rPr>
          <t xml:space="preserve"> el campo </t>
        </r>
        <r>
          <rPr>
            <b/>
            <sz val="9"/>
            <color indexed="81"/>
            <rFont val="Tahoma"/>
            <family val="2"/>
          </rPr>
          <t>"Origen Mental Psíquico"</t>
        </r>
        <r>
          <rPr>
            <sz val="9"/>
            <color indexed="81"/>
            <rFont val="Tahoma"/>
            <family val="2"/>
          </rPr>
          <t xml:space="preserve"> se registre el valor </t>
        </r>
        <r>
          <rPr>
            <b/>
            <sz val="9"/>
            <color indexed="81"/>
            <rFont val="Tahoma"/>
            <family val="2"/>
          </rPr>
          <t xml:space="preserve">"Discapacidad Moderada"
</t>
        </r>
        <r>
          <rPr>
            <sz val="9"/>
            <color indexed="81"/>
            <rFont val="Tahoma"/>
            <family val="2"/>
          </rPr>
          <t xml:space="preserve">
</t>
        </r>
      </text>
    </comment>
    <comment ref="B144" authorId="2" shapeId="0">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Mental Psíquico"</t>
        </r>
        <r>
          <rPr>
            <sz val="9"/>
            <color indexed="81"/>
            <rFont val="Tahoma"/>
            <family val="2"/>
          </rPr>
          <t xml:space="preserve"> se registre el valor </t>
        </r>
        <r>
          <rPr>
            <b/>
            <sz val="9"/>
            <color indexed="81"/>
            <rFont val="Tahoma"/>
            <family val="2"/>
          </rPr>
          <t>"Discapacidad Severa"</t>
        </r>
        <r>
          <rPr>
            <sz val="9"/>
            <color indexed="81"/>
            <rFont val="Tahoma"/>
            <family val="2"/>
          </rPr>
          <t xml:space="preserve">
</t>
        </r>
      </text>
    </comment>
    <comment ref="B145" authorId="2" shapeId="0">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Mental Psíquico"</t>
        </r>
        <r>
          <rPr>
            <sz val="9"/>
            <color indexed="81"/>
            <rFont val="Tahoma"/>
            <family val="2"/>
          </rPr>
          <t xml:space="preserve"> se registre el valor</t>
        </r>
        <r>
          <rPr>
            <b/>
            <sz val="9"/>
            <color indexed="81"/>
            <rFont val="Tahoma"/>
            <family val="2"/>
          </rPr>
          <t xml:space="preserve"> "Discapacidad Profunda"</t>
        </r>
        <r>
          <rPr>
            <sz val="9"/>
            <color indexed="81"/>
            <rFont val="Tahoma"/>
            <family val="2"/>
          </rPr>
          <t xml:space="preserve">
</t>
        </r>
      </text>
    </comment>
    <comment ref="B146" authorId="2" shapeId="0">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Mental Intelectual"</t>
        </r>
        <r>
          <rPr>
            <sz val="9"/>
            <color indexed="81"/>
            <rFont val="Tahoma"/>
            <family val="2"/>
          </rPr>
          <t xml:space="preserve"> se registre el valor </t>
        </r>
        <r>
          <rPr>
            <b/>
            <sz val="9"/>
            <color indexed="81"/>
            <rFont val="Tahoma"/>
            <family val="2"/>
          </rPr>
          <t>"Sin Discapacidad"</t>
        </r>
      </text>
    </comment>
    <comment ref="B147" authorId="2" shapeId="0">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el campo</t>
        </r>
        <r>
          <rPr>
            <b/>
            <sz val="9"/>
            <color indexed="81"/>
            <rFont val="Tahoma"/>
            <family val="2"/>
          </rPr>
          <t xml:space="preserve"> "Origen Mental Intelectual"</t>
        </r>
        <r>
          <rPr>
            <sz val="9"/>
            <color indexed="81"/>
            <rFont val="Tahoma"/>
            <family val="2"/>
          </rPr>
          <t xml:space="preserve"> se registre el valor </t>
        </r>
        <r>
          <rPr>
            <b/>
            <sz val="9"/>
            <color indexed="81"/>
            <rFont val="Tahoma"/>
            <family val="2"/>
          </rPr>
          <t>"Discapacidad Leve"</t>
        </r>
        <r>
          <rPr>
            <sz val="9"/>
            <color indexed="81"/>
            <rFont val="Tahoma"/>
            <family val="2"/>
          </rPr>
          <t xml:space="preserve">
</t>
        </r>
      </text>
    </comment>
    <comment ref="B148" authorId="2" shapeId="0">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en el Formulario Clínico:</t>
        </r>
        <r>
          <rPr>
            <b/>
            <sz val="9"/>
            <color indexed="81"/>
            <rFont val="Tahoma"/>
            <family val="2"/>
          </rPr>
          <t xml:space="preserve"> "Resultado Aplicacion IVADEC - CIF"</t>
        </r>
        <r>
          <rPr>
            <sz val="9"/>
            <color indexed="81"/>
            <rFont val="Tahoma"/>
            <family val="2"/>
          </rPr>
          <t>, el campo</t>
        </r>
        <r>
          <rPr>
            <b/>
            <sz val="9"/>
            <color indexed="81"/>
            <rFont val="Tahoma"/>
            <family val="2"/>
          </rPr>
          <t xml:space="preserve"> "Origen Mental Intelectual"</t>
        </r>
        <r>
          <rPr>
            <sz val="9"/>
            <color indexed="81"/>
            <rFont val="Tahoma"/>
            <family val="2"/>
          </rPr>
          <t xml:space="preserve"> se registre el valor</t>
        </r>
        <r>
          <rPr>
            <b/>
            <sz val="9"/>
            <color indexed="81"/>
            <rFont val="Tahoma"/>
            <family val="2"/>
          </rPr>
          <t xml:space="preserve"> "Discapacidad Moderada"</t>
        </r>
        <r>
          <rPr>
            <sz val="9"/>
            <color indexed="81"/>
            <rFont val="Tahoma"/>
            <family val="2"/>
          </rPr>
          <t xml:space="preserve">
</t>
        </r>
      </text>
    </comment>
    <comment ref="B149" authorId="2" shapeId="0">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en el Formulario Clínico:</t>
        </r>
        <r>
          <rPr>
            <b/>
            <sz val="9"/>
            <color indexed="81"/>
            <rFont val="Tahoma"/>
            <family val="2"/>
          </rPr>
          <t xml:space="preserve"> "Resultado Aplicacion IVADEC - CIF"</t>
        </r>
        <r>
          <rPr>
            <sz val="9"/>
            <color indexed="81"/>
            <rFont val="Tahoma"/>
            <family val="2"/>
          </rPr>
          <t xml:space="preserve">, el campo </t>
        </r>
        <r>
          <rPr>
            <b/>
            <sz val="9"/>
            <color indexed="81"/>
            <rFont val="Tahoma"/>
            <family val="2"/>
          </rPr>
          <t>"Origen Mental Intelectual"</t>
        </r>
        <r>
          <rPr>
            <sz val="9"/>
            <color indexed="81"/>
            <rFont val="Tahoma"/>
            <family val="2"/>
          </rPr>
          <t xml:space="preserve"> se registre el valor </t>
        </r>
        <r>
          <rPr>
            <b/>
            <sz val="9"/>
            <color indexed="81"/>
            <rFont val="Tahoma"/>
            <family val="2"/>
          </rPr>
          <t xml:space="preserve">"Discapacidad Severa"
</t>
        </r>
        <r>
          <rPr>
            <sz val="9"/>
            <color indexed="81"/>
            <rFont val="Tahoma"/>
            <family val="2"/>
          </rPr>
          <t xml:space="preserve">
</t>
        </r>
      </text>
    </comment>
    <comment ref="B150" authorId="2" shapeId="0">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t>
        </r>
        <r>
          <rPr>
            <b/>
            <sz val="9"/>
            <color indexed="81"/>
            <rFont val="Tahoma"/>
            <family val="2"/>
          </rPr>
          <t xml:space="preserve"> "Origen Mental Intelectual"</t>
        </r>
        <r>
          <rPr>
            <sz val="9"/>
            <color indexed="81"/>
            <rFont val="Tahoma"/>
            <family val="2"/>
          </rPr>
          <t xml:space="preserve"> se registre el valor </t>
        </r>
        <r>
          <rPr>
            <b/>
            <sz val="9"/>
            <color indexed="81"/>
            <rFont val="Tahoma"/>
            <family val="2"/>
          </rPr>
          <t xml:space="preserve">"Discapacidad Profunda"
</t>
        </r>
      </text>
    </comment>
    <comment ref="B151" authorId="2" shapeId="0">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Multiple"</t>
        </r>
        <r>
          <rPr>
            <sz val="9"/>
            <color indexed="81"/>
            <rFont val="Tahoma"/>
            <family val="2"/>
          </rPr>
          <t xml:space="preserve"> se registre el valor </t>
        </r>
        <r>
          <rPr>
            <b/>
            <sz val="9"/>
            <color indexed="81"/>
            <rFont val="Tahoma"/>
            <family val="2"/>
          </rPr>
          <t>"Sin Discapacidad"</t>
        </r>
        <r>
          <rPr>
            <sz val="9"/>
            <color indexed="81"/>
            <rFont val="Tahoma"/>
            <family val="2"/>
          </rPr>
          <t xml:space="preserve">
</t>
        </r>
      </text>
    </comment>
    <comment ref="B152" authorId="2" shapeId="0">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en el Formulario Clínico:</t>
        </r>
        <r>
          <rPr>
            <b/>
            <sz val="9"/>
            <color indexed="81"/>
            <rFont val="Tahoma"/>
            <family val="2"/>
          </rPr>
          <t xml:space="preserve"> "Resultado Aplicacion IVADEC - CIF"</t>
        </r>
        <r>
          <rPr>
            <sz val="9"/>
            <color indexed="81"/>
            <rFont val="Tahoma"/>
            <family val="2"/>
          </rPr>
          <t xml:space="preserve">, el campo </t>
        </r>
        <r>
          <rPr>
            <b/>
            <sz val="9"/>
            <color indexed="81"/>
            <rFont val="Tahoma"/>
            <family val="2"/>
          </rPr>
          <t xml:space="preserve">"Origen Multiple" </t>
        </r>
        <r>
          <rPr>
            <sz val="9"/>
            <color indexed="81"/>
            <rFont val="Tahoma"/>
            <family val="2"/>
          </rPr>
          <t xml:space="preserve">se registre el valor </t>
        </r>
        <r>
          <rPr>
            <b/>
            <sz val="9"/>
            <color indexed="81"/>
            <rFont val="Tahoma"/>
            <family val="2"/>
          </rPr>
          <t>"Discapacidad Leve"</t>
        </r>
      </text>
    </comment>
    <comment ref="B153" authorId="2" shapeId="0">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en el Formulario Clínico:</t>
        </r>
        <r>
          <rPr>
            <b/>
            <sz val="9"/>
            <color indexed="81"/>
            <rFont val="Tahoma"/>
            <family val="2"/>
          </rPr>
          <t xml:space="preserve"> "Resultado Aplicacion IVADEC - CIF"</t>
        </r>
        <r>
          <rPr>
            <sz val="9"/>
            <color indexed="81"/>
            <rFont val="Tahoma"/>
            <family val="2"/>
          </rPr>
          <t>, el campo</t>
        </r>
        <r>
          <rPr>
            <b/>
            <sz val="9"/>
            <color indexed="81"/>
            <rFont val="Tahoma"/>
            <family val="2"/>
          </rPr>
          <t xml:space="preserve"> "Origen Multiple"</t>
        </r>
        <r>
          <rPr>
            <sz val="9"/>
            <color indexed="81"/>
            <rFont val="Tahoma"/>
            <family val="2"/>
          </rPr>
          <t xml:space="preserve"> se registre el valor </t>
        </r>
        <r>
          <rPr>
            <b/>
            <sz val="9"/>
            <color indexed="81"/>
            <rFont val="Tahoma"/>
            <family val="2"/>
          </rPr>
          <t>"Discapacidad Moderada"</t>
        </r>
        <r>
          <rPr>
            <sz val="9"/>
            <color indexed="81"/>
            <rFont val="Tahoma"/>
            <family val="2"/>
          </rPr>
          <t xml:space="preserve">
</t>
        </r>
      </text>
    </comment>
    <comment ref="B154" authorId="2" shapeId="0">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Multiple"</t>
        </r>
        <r>
          <rPr>
            <sz val="9"/>
            <color indexed="81"/>
            <rFont val="Tahoma"/>
            <family val="2"/>
          </rPr>
          <t xml:space="preserve"> se registre el valor </t>
        </r>
        <r>
          <rPr>
            <b/>
            <sz val="9"/>
            <color indexed="81"/>
            <rFont val="Tahoma"/>
            <family val="2"/>
          </rPr>
          <t>"Discapacidad Severa"</t>
        </r>
        <r>
          <rPr>
            <sz val="9"/>
            <color indexed="81"/>
            <rFont val="Tahoma"/>
            <family val="2"/>
          </rPr>
          <t xml:space="preserve">
</t>
        </r>
      </text>
    </comment>
    <comment ref="B155" authorId="2" shapeId="0">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Multiple"</t>
        </r>
        <r>
          <rPr>
            <sz val="9"/>
            <color indexed="81"/>
            <rFont val="Tahoma"/>
            <family val="2"/>
          </rPr>
          <t xml:space="preserve"> se registre el valor </t>
        </r>
        <r>
          <rPr>
            <b/>
            <sz val="9"/>
            <color indexed="81"/>
            <rFont val="Tahoma"/>
            <family val="2"/>
          </rPr>
          <t>"Discapacidad Profunda"</t>
        </r>
        <r>
          <rPr>
            <sz val="9"/>
            <color indexed="81"/>
            <rFont val="Tahoma"/>
            <family val="2"/>
          </rPr>
          <t xml:space="preserve">
</t>
        </r>
      </text>
    </comment>
    <comment ref="A156" authorId="2" shapeId="0">
      <text>
        <r>
          <rPr>
            <b/>
            <sz val="9"/>
            <color indexed="81"/>
            <rFont val="Tahoma"/>
            <family val="2"/>
          </rPr>
          <t>Sumatoria de los IVADEC aplicados por Origen de Discapacidad</t>
        </r>
        <r>
          <rPr>
            <sz val="9"/>
            <color indexed="81"/>
            <rFont val="Tahoma"/>
            <family val="2"/>
          </rPr>
          <t xml:space="preserve">
</t>
        </r>
      </text>
    </comment>
    <comment ref="B157" authorId="2" shapeId="0">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"Evaluacion Ingreso"</t>
        </r>
        <r>
          <rPr>
            <sz val="9"/>
            <color indexed="81"/>
            <rFont val="Tahoma"/>
            <family val="2"/>
          </rPr>
          <t xml:space="preserve"> se registre el valor </t>
        </r>
        <r>
          <rPr>
            <b/>
            <sz val="9"/>
            <color indexed="81"/>
            <rFont val="Tahoma"/>
            <family val="2"/>
          </rPr>
          <t>"Sin Discapacidad"</t>
        </r>
        <r>
          <rPr>
            <sz val="9"/>
            <color indexed="81"/>
            <rFont val="Tahoma"/>
            <family val="2"/>
          </rPr>
          <t xml:space="preserve">
</t>
        </r>
      </text>
    </comment>
    <comment ref="B158" authorId="2" shapeId="0">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t>
        </r>
        <r>
          <rPr>
            <sz val="9"/>
            <color indexed="81"/>
            <rFont val="Tahoma"/>
            <family val="2"/>
          </rPr>
          <t xml:space="preserve">n; en el Formulario Clínico: </t>
        </r>
        <r>
          <rPr>
            <b/>
            <sz val="9"/>
            <color indexed="81"/>
            <rFont val="Tahoma"/>
            <family val="2"/>
          </rPr>
          <t>"Resultado Aplicacion IVADEC - CIF"</t>
        </r>
        <r>
          <rPr>
            <sz val="9"/>
            <color indexed="81"/>
            <rFont val="Tahoma"/>
            <family val="2"/>
          </rPr>
          <t>, el campo</t>
        </r>
        <r>
          <rPr>
            <b/>
            <sz val="9"/>
            <color indexed="81"/>
            <rFont val="Tahoma"/>
            <family val="2"/>
          </rPr>
          <t xml:space="preserve"> "Evaluacion Ingreso"</t>
        </r>
        <r>
          <rPr>
            <sz val="9"/>
            <color indexed="81"/>
            <rFont val="Tahoma"/>
            <family val="2"/>
          </rPr>
          <t xml:space="preserve"> se registre el valor</t>
        </r>
        <r>
          <rPr>
            <b/>
            <sz val="9"/>
            <color indexed="81"/>
            <rFont val="Tahoma"/>
            <family val="2"/>
          </rPr>
          <t xml:space="preserve"> "Discapacidad Leve"</t>
        </r>
        <r>
          <rPr>
            <sz val="9"/>
            <color indexed="81"/>
            <rFont val="Tahoma"/>
            <family val="2"/>
          </rPr>
          <t xml:space="preserve">
</t>
        </r>
      </text>
    </comment>
    <comment ref="B159" authorId="2" shapeId="0">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en el Formulario Clínico:</t>
        </r>
        <r>
          <rPr>
            <b/>
            <sz val="9"/>
            <color indexed="81"/>
            <rFont val="Tahoma"/>
            <family val="2"/>
          </rPr>
          <t xml:space="preserve"> "Resultado Aplicacion IVADEC - CIF</t>
        </r>
        <r>
          <rPr>
            <sz val="9"/>
            <color indexed="81"/>
            <rFont val="Tahoma"/>
            <family val="2"/>
          </rPr>
          <t xml:space="preserve">", el campo </t>
        </r>
        <r>
          <rPr>
            <b/>
            <sz val="9"/>
            <color indexed="81"/>
            <rFont val="Tahoma"/>
            <family val="2"/>
          </rPr>
          <t>"Evaluacion Ingreso"</t>
        </r>
        <r>
          <rPr>
            <sz val="9"/>
            <color indexed="81"/>
            <rFont val="Tahoma"/>
            <family val="2"/>
          </rPr>
          <t xml:space="preserve"> se registre el valor </t>
        </r>
        <r>
          <rPr>
            <b/>
            <sz val="9"/>
            <color indexed="81"/>
            <rFont val="Tahoma"/>
            <family val="2"/>
          </rPr>
          <t>"Discapacidad Moderada"</t>
        </r>
        <r>
          <rPr>
            <sz val="9"/>
            <color indexed="81"/>
            <rFont val="Tahoma"/>
            <family val="2"/>
          </rPr>
          <t xml:space="preserve">
</t>
        </r>
      </text>
    </comment>
    <comment ref="B160" authorId="2" shapeId="0">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"Evaluacion Ingreso"</t>
        </r>
        <r>
          <rPr>
            <sz val="9"/>
            <color indexed="81"/>
            <rFont val="Tahoma"/>
            <family val="2"/>
          </rPr>
          <t xml:space="preserve"> se registre el valor </t>
        </r>
        <r>
          <rPr>
            <b/>
            <sz val="9"/>
            <color indexed="81"/>
            <rFont val="Tahoma"/>
            <family val="2"/>
          </rPr>
          <t>"Discapacidad Severa"</t>
        </r>
        <r>
          <rPr>
            <sz val="9"/>
            <color indexed="81"/>
            <rFont val="Tahoma"/>
            <family val="2"/>
          </rPr>
          <t xml:space="preserve">
</t>
        </r>
      </text>
    </comment>
    <comment ref="B161" authorId="2" shapeId="0">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"Evaluacion Ingreso"</t>
        </r>
        <r>
          <rPr>
            <sz val="9"/>
            <color indexed="81"/>
            <rFont val="Tahoma"/>
            <family val="2"/>
          </rPr>
          <t xml:space="preserve"> se registre el valor </t>
        </r>
        <r>
          <rPr>
            <b/>
            <sz val="9"/>
            <color indexed="81"/>
            <rFont val="Tahoma"/>
            <family val="2"/>
          </rPr>
          <t xml:space="preserve">"Discapacidad Profunda"
</t>
        </r>
      </text>
    </comment>
    <comment ref="B162" authorId="2" shapeId="0">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"Evaluacion Egreso"</t>
        </r>
        <r>
          <rPr>
            <sz val="9"/>
            <color indexed="81"/>
            <rFont val="Tahoma"/>
            <family val="2"/>
          </rPr>
          <t xml:space="preserve"> se registre el valor </t>
        </r>
        <r>
          <rPr>
            <b/>
            <sz val="9"/>
            <color indexed="81"/>
            <rFont val="Tahoma"/>
            <family val="2"/>
          </rPr>
          <t>"Sin Discapacidad"</t>
        </r>
        <r>
          <rPr>
            <sz val="9"/>
            <color indexed="81"/>
            <rFont val="Tahoma"/>
            <family val="2"/>
          </rPr>
          <t xml:space="preserve">
</t>
        </r>
      </text>
    </comment>
    <comment ref="B163" authorId="2" shapeId="0">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en el Formulario Clínico:</t>
        </r>
        <r>
          <rPr>
            <b/>
            <sz val="9"/>
            <color indexed="81"/>
            <rFont val="Tahoma"/>
            <family val="2"/>
          </rPr>
          <t xml:space="preserve"> "Resultado Aplicacion IVADEC - CIF"</t>
        </r>
        <r>
          <rPr>
            <sz val="9"/>
            <color indexed="81"/>
            <rFont val="Tahoma"/>
            <family val="2"/>
          </rPr>
          <t xml:space="preserve">, el campo </t>
        </r>
        <r>
          <rPr>
            <b/>
            <sz val="9"/>
            <color indexed="81"/>
            <rFont val="Tahoma"/>
            <family val="2"/>
          </rPr>
          <t>"Evaluacion Egreso"</t>
        </r>
        <r>
          <rPr>
            <sz val="9"/>
            <color indexed="81"/>
            <rFont val="Tahoma"/>
            <family val="2"/>
          </rPr>
          <t xml:space="preserve"> se registre el valor </t>
        </r>
        <r>
          <rPr>
            <b/>
            <sz val="9"/>
            <color indexed="81"/>
            <rFont val="Tahoma"/>
            <family val="2"/>
          </rPr>
          <t>"Discapacidad Leve"</t>
        </r>
        <r>
          <rPr>
            <sz val="9"/>
            <color indexed="81"/>
            <rFont val="Tahoma"/>
            <family val="2"/>
          </rPr>
          <t xml:space="preserve">
</t>
        </r>
      </text>
    </comment>
    <comment ref="B164" authorId="2" shapeId="0">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"Evaluacion Egreso"</t>
        </r>
        <r>
          <rPr>
            <sz val="9"/>
            <color indexed="81"/>
            <rFont val="Tahoma"/>
            <family val="2"/>
          </rPr>
          <t xml:space="preserve"> se registre el valor </t>
        </r>
        <r>
          <rPr>
            <b/>
            <sz val="9"/>
            <color indexed="81"/>
            <rFont val="Tahoma"/>
            <family val="2"/>
          </rPr>
          <t>"Discapacidad Moderada"</t>
        </r>
        <r>
          <rPr>
            <sz val="9"/>
            <color indexed="81"/>
            <rFont val="Tahoma"/>
            <family val="2"/>
          </rPr>
          <t xml:space="preserve">
</t>
        </r>
      </text>
    </comment>
    <comment ref="B165" authorId="2" shapeId="0">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"Evaluacion Egreso"</t>
        </r>
        <r>
          <rPr>
            <sz val="9"/>
            <color indexed="81"/>
            <rFont val="Tahoma"/>
            <family val="2"/>
          </rPr>
          <t xml:space="preserve"> se registre el valor</t>
        </r>
        <r>
          <rPr>
            <b/>
            <sz val="9"/>
            <color indexed="81"/>
            <rFont val="Tahoma"/>
            <family val="2"/>
          </rPr>
          <t xml:space="preserve"> "Discapacidad Severa"</t>
        </r>
        <r>
          <rPr>
            <sz val="9"/>
            <color indexed="81"/>
            <rFont val="Tahoma"/>
            <family val="2"/>
          </rPr>
          <t xml:space="preserve">
</t>
        </r>
      </text>
    </comment>
    <comment ref="B166" authorId="2" shapeId="0">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el campo</t>
        </r>
        <r>
          <rPr>
            <b/>
            <sz val="9"/>
            <color indexed="81"/>
            <rFont val="Tahoma"/>
            <family val="2"/>
          </rPr>
          <t xml:space="preserve"> "Evaluacion Egreso"</t>
        </r>
        <r>
          <rPr>
            <sz val="9"/>
            <color indexed="81"/>
            <rFont val="Tahoma"/>
            <family val="2"/>
          </rPr>
          <t xml:space="preserve"> se registre el valor </t>
        </r>
        <r>
          <rPr>
            <b/>
            <sz val="9"/>
            <color indexed="81"/>
            <rFont val="Tahoma"/>
            <family val="2"/>
          </rPr>
          <t>"Discapacidad Profunda"</t>
        </r>
        <r>
          <rPr>
            <sz val="9"/>
            <color indexed="81"/>
            <rFont val="Tahoma"/>
            <family val="2"/>
          </rPr>
          <t xml:space="preserve">
</t>
        </r>
      </text>
    </comment>
    <comment ref="A167" authorId="2" shapeId="0">
      <text>
        <r>
          <rPr>
            <b/>
            <sz val="9"/>
            <color indexed="81"/>
            <rFont val="Tahoma"/>
            <family val="2"/>
          </rPr>
          <t xml:space="preserve">Sumatoria de los IVADEC aplicados con Evaluacion al Ingreso y Evaluacion al Egreso </t>
        </r>
      </text>
    </comment>
    <comment ref="B173" authorId="2" shapeId="0">
      <text>
        <r>
          <rPr>
            <b/>
            <sz val="9"/>
            <color indexed="81"/>
            <rFont val="Tahoma"/>
            <family val="2"/>
          </rPr>
          <t xml:space="preserve">
</t>
        </r>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se registre en </t>
        </r>
        <r>
          <rPr>
            <b/>
            <sz val="9"/>
            <color indexed="81"/>
            <rFont val="Tahoma"/>
            <family val="2"/>
          </rPr>
          <t>Formulario Clinico: "Cuestionario para padres PSC"</t>
        </r>
        <r>
          <rPr>
            <sz val="9"/>
            <color indexed="81"/>
            <rFont val="Tahoma"/>
            <family val="2"/>
          </rPr>
          <t>, en campo "</t>
        </r>
        <r>
          <rPr>
            <b/>
            <sz val="9"/>
            <color indexed="81"/>
            <rFont val="Tahoma"/>
            <family val="2"/>
          </rPr>
          <t xml:space="preserve">Estado" </t>
        </r>
        <r>
          <rPr>
            <sz val="9"/>
            <color indexed="81"/>
            <rFont val="Tahoma"/>
            <family val="2"/>
          </rPr>
          <t xml:space="preserve">tenga el valor </t>
        </r>
        <r>
          <rPr>
            <b/>
            <sz val="9"/>
            <color indexed="81"/>
            <rFont val="Tahoma"/>
            <family val="2"/>
          </rPr>
          <t>"Ingreso"</t>
        </r>
        <r>
          <rPr>
            <sz val="9"/>
            <color indexed="81"/>
            <rFont val="Tahoma"/>
            <family val="2"/>
          </rPr>
          <t xml:space="preserve"> y en campo </t>
        </r>
        <r>
          <rPr>
            <b/>
            <sz val="9"/>
            <color indexed="81"/>
            <rFont val="Tahoma"/>
            <family val="2"/>
          </rPr>
          <t xml:space="preserve">"Resultado de cuestionario" </t>
        </r>
        <r>
          <rPr>
            <sz val="9"/>
            <color indexed="81"/>
            <rFont val="Tahoma"/>
            <family val="2"/>
          </rPr>
          <t xml:space="preserve">tenga una </t>
        </r>
        <r>
          <rPr>
            <b/>
            <sz val="9"/>
            <color indexed="81"/>
            <rFont val="Tahoma"/>
            <family val="2"/>
          </rPr>
          <t>puntuación entre 33 y 63 puntos</t>
        </r>
        <r>
          <rPr>
            <sz val="9"/>
            <color indexed="81"/>
            <rFont val="Tahoma"/>
            <family val="2"/>
          </rPr>
          <t xml:space="preserve"> para un</t>
        </r>
        <r>
          <rPr>
            <b/>
            <sz val="9"/>
            <color indexed="81"/>
            <rFont val="Tahoma"/>
            <family val="2"/>
          </rPr>
          <t xml:space="preserve"> rango etario de 5 y 9 años.</t>
        </r>
        <r>
          <rPr>
            <sz val="9"/>
            <color indexed="81"/>
            <rFont val="Tahoma"/>
            <family val="2"/>
          </rPr>
          <t xml:space="preserve">
</t>
        </r>
        <r>
          <rPr>
            <b/>
            <sz val="9"/>
            <color indexed="81"/>
            <rFont val="Tahoma"/>
            <family val="2"/>
          </rPr>
          <t>ó</t>
        </r>
        <r>
          <rPr>
            <sz val="9"/>
            <color indexed="81"/>
            <rFont val="Tahoma"/>
            <family val="2"/>
          </rPr>
          <t xml:space="preserve">
En </t>
        </r>
        <r>
          <rPr>
            <b/>
            <sz val="9"/>
            <color indexed="81"/>
            <rFont val="Tahoma"/>
            <family val="2"/>
          </rPr>
          <t>formulario Clínico:</t>
        </r>
        <r>
          <rPr>
            <sz val="9"/>
            <color indexed="81"/>
            <rFont val="Tahoma"/>
            <family val="2"/>
          </rPr>
          <t xml:space="preserve"> </t>
        </r>
        <r>
          <rPr>
            <b/>
            <sz val="9"/>
            <color indexed="81"/>
            <rFont val="Tahoma"/>
            <family val="2"/>
          </rPr>
          <t>"Cuestionario para Adolescentes (PSC-Y) 10 a 14 años"</t>
        </r>
        <r>
          <rPr>
            <sz val="9"/>
            <color indexed="81"/>
            <rFont val="Tahoma"/>
            <family val="2"/>
          </rPr>
          <t xml:space="preserve">  en campo</t>
        </r>
        <r>
          <rPr>
            <b/>
            <sz val="9"/>
            <color indexed="81"/>
            <rFont val="Tahoma"/>
            <family val="2"/>
          </rPr>
          <t xml:space="preserve"> "Estado"</t>
        </r>
        <r>
          <rPr>
            <sz val="9"/>
            <color indexed="81"/>
            <rFont val="Tahoma"/>
            <family val="2"/>
          </rPr>
          <t xml:space="preserve"> tenga el valor</t>
        </r>
        <r>
          <rPr>
            <b/>
            <sz val="9"/>
            <color indexed="81"/>
            <rFont val="Tahoma"/>
            <family val="2"/>
          </rPr>
          <t xml:space="preserve"> "Ingreso"</t>
        </r>
        <r>
          <rPr>
            <sz val="9"/>
            <color indexed="81"/>
            <rFont val="Tahoma"/>
            <family val="2"/>
          </rPr>
          <t xml:space="preserve"> y en campo </t>
        </r>
        <r>
          <rPr>
            <b/>
            <sz val="9"/>
            <color indexed="81"/>
            <rFont val="Tahoma"/>
            <family val="2"/>
          </rPr>
          <t>"Resultado de cuestionario"</t>
        </r>
        <r>
          <rPr>
            <sz val="9"/>
            <color indexed="81"/>
            <rFont val="Tahoma"/>
            <family val="2"/>
          </rPr>
          <t xml:space="preserve"> tenga una</t>
        </r>
        <r>
          <rPr>
            <b/>
            <sz val="9"/>
            <color indexed="81"/>
            <rFont val="Tahoma"/>
            <family val="2"/>
          </rPr>
          <t xml:space="preserve"> puntuación entre 33 y 63 puntos</t>
        </r>
        <r>
          <rPr>
            <sz val="9"/>
            <color indexed="81"/>
            <rFont val="Tahoma"/>
            <family val="2"/>
          </rPr>
          <t xml:space="preserve"> para un</t>
        </r>
        <r>
          <rPr>
            <b/>
            <sz val="9"/>
            <color indexed="81"/>
            <rFont val="Tahoma"/>
            <family val="2"/>
          </rPr>
          <t xml:space="preserve"> rango etario de 10 y 14 años.</t>
        </r>
        <r>
          <rPr>
            <sz val="9"/>
            <color indexed="81"/>
            <rFont val="Tahoma"/>
            <family val="2"/>
          </rPr>
          <t xml:space="preserve">
</t>
        </r>
        <r>
          <rPr>
            <b/>
            <sz val="9"/>
            <color indexed="81"/>
            <rFont val="Tahoma"/>
            <family val="2"/>
          </rPr>
          <t>ó</t>
        </r>
        <r>
          <rPr>
            <sz val="9"/>
            <color indexed="81"/>
            <rFont val="Tahoma"/>
            <family val="2"/>
          </rPr>
          <t xml:space="preserve">
En</t>
        </r>
        <r>
          <rPr>
            <b/>
            <sz val="9"/>
            <color indexed="81"/>
            <rFont val="Tahoma"/>
            <family val="2"/>
          </rPr>
          <t xml:space="preserve"> formulario Clínico: "Cuestionario de salud de Goldberg"</t>
        </r>
        <r>
          <rPr>
            <sz val="9"/>
            <color indexed="81"/>
            <rFont val="Tahoma"/>
            <family val="2"/>
          </rPr>
          <t xml:space="preserve"> , en campo </t>
        </r>
        <r>
          <rPr>
            <b/>
            <sz val="9"/>
            <color indexed="81"/>
            <rFont val="Tahoma"/>
            <family val="2"/>
          </rPr>
          <t>"Estado"</t>
        </r>
        <r>
          <rPr>
            <sz val="9"/>
            <color indexed="81"/>
            <rFont val="Tahoma"/>
            <family val="2"/>
          </rPr>
          <t xml:space="preserve"> tenga el valor</t>
        </r>
        <r>
          <rPr>
            <b/>
            <sz val="9"/>
            <color indexed="81"/>
            <rFont val="Tahoma"/>
            <family val="2"/>
          </rPr>
          <t xml:space="preserve"> "Ingreso"</t>
        </r>
        <r>
          <rPr>
            <sz val="9"/>
            <color indexed="81"/>
            <rFont val="Tahoma"/>
            <family val="2"/>
          </rPr>
          <t xml:space="preserve"> y en campo </t>
        </r>
        <r>
          <rPr>
            <b/>
            <sz val="9"/>
            <color indexed="81"/>
            <rFont val="Tahoma"/>
            <family val="2"/>
          </rPr>
          <t>"Resultado de cuestionario"</t>
        </r>
        <r>
          <rPr>
            <sz val="9"/>
            <color indexed="81"/>
            <rFont val="Tahoma"/>
            <family val="2"/>
          </rPr>
          <t xml:space="preserve"> tenga una </t>
        </r>
        <r>
          <rPr>
            <b/>
            <sz val="9"/>
            <color indexed="81"/>
            <rFont val="Tahoma"/>
            <family val="2"/>
          </rPr>
          <t>puntuación entre 0 y 4 puntos</t>
        </r>
        <r>
          <rPr>
            <sz val="9"/>
            <color indexed="81"/>
            <rFont val="Tahoma"/>
            <family val="2"/>
          </rPr>
          <t xml:space="preserve"> para un </t>
        </r>
        <r>
          <rPr>
            <b/>
            <sz val="9"/>
            <color indexed="81"/>
            <rFont val="Tahoma"/>
            <family val="2"/>
          </rPr>
          <t>rango etario 15 y más años.</t>
        </r>
        <r>
          <rPr>
            <sz val="9"/>
            <color indexed="81"/>
            <rFont val="Tahoma"/>
            <family val="2"/>
          </rPr>
          <t xml:space="preserve">
</t>
        </r>
      </text>
    </comment>
    <comment ref="B174" authorId="2" shapeId="0">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se registre en</t>
        </r>
        <r>
          <rPr>
            <b/>
            <sz val="9"/>
            <color indexed="81"/>
            <rFont val="Tahoma"/>
            <family val="2"/>
          </rPr>
          <t xml:space="preserve"> Formulario Clinico: "Cuestionario para padres PSC", </t>
        </r>
        <r>
          <rPr>
            <sz val="9"/>
            <color indexed="81"/>
            <rFont val="Tahoma"/>
            <family val="2"/>
          </rPr>
          <t>en campo</t>
        </r>
        <r>
          <rPr>
            <b/>
            <sz val="9"/>
            <color indexed="81"/>
            <rFont val="Tahoma"/>
            <family val="2"/>
          </rPr>
          <t xml:space="preserve"> "Estado"</t>
        </r>
        <r>
          <rPr>
            <sz val="9"/>
            <color indexed="81"/>
            <rFont val="Tahoma"/>
            <family val="2"/>
          </rPr>
          <t xml:space="preserve"> tenga el valor</t>
        </r>
        <r>
          <rPr>
            <b/>
            <sz val="9"/>
            <color indexed="81"/>
            <rFont val="Tahoma"/>
            <family val="2"/>
          </rPr>
          <t xml:space="preserve"> "Ingreso" </t>
        </r>
        <r>
          <rPr>
            <sz val="9"/>
            <color indexed="81"/>
            <rFont val="Tahoma"/>
            <family val="2"/>
          </rPr>
          <t>y en campo</t>
        </r>
        <r>
          <rPr>
            <b/>
            <sz val="9"/>
            <color indexed="81"/>
            <rFont val="Tahoma"/>
            <family val="2"/>
          </rPr>
          <t xml:space="preserve"> "Resultado de cuestionario"</t>
        </r>
        <r>
          <rPr>
            <sz val="9"/>
            <color indexed="81"/>
            <rFont val="Tahoma"/>
            <family val="2"/>
          </rPr>
          <t xml:space="preserve"> tenga una </t>
        </r>
        <r>
          <rPr>
            <b/>
            <sz val="9"/>
            <color indexed="81"/>
            <rFont val="Tahoma"/>
            <family val="2"/>
          </rPr>
          <t xml:space="preserve">puntuación entre 64 y 69 puntos </t>
        </r>
        <r>
          <rPr>
            <sz val="9"/>
            <color indexed="81"/>
            <rFont val="Tahoma"/>
            <family val="2"/>
          </rPr>
          <t>para un</t>
        </r>
        <r>
          <rPr>
            <b/>
            <sz val="9"/>
            <color indexed="81"/>
            <rFont val="Tahoma"/>
            <family val="2"/>
          </rPr>
          <t xml:space="preserve"> rango etario de 5 y 9 años.
ó
En formulario Clínico: "Cuestionario para Adolescentes (PSC-Y) 10 a 14 años"  </t>
        </r>
        <r>
          <rPr>
            <sz val="9"/>
            <color indexed="81"/>
            <rFont val="Tahoma"/>
            <family val="2"/>
          </rPr>
          <t>en campo</t>
        </r>
        <r>
          <rPr>
            <b/>
            <sz val="9"/>
            <color indexed="81"/>
            <rFont val="Tahoma"/>
            <family val="2"/>
          </rPr>
          <t xml:space="preserve"> "Estado"</t>
        </r>
        <r>
          <rPr>
            <sz val="9"/>
            <color indexed="81"/>
            <rFont val="Tahoma"/>
            <family val="2"/>
          </rPr>
          <t xml:space="preserve"> tenga el valor </t>
        </r>
        <r>
          <rPr>
            <b/>
            <sz val="9"/>
            <color indexed="81"/>
            <rFont val="Tahoma"/>
            <family val="2"/>
          </rPr>
          <t>"Ingreso"</t>
        </r>
        <r>
          <rPr>
            <sz val="9"/>
            <color indexed="81"/>
            <rFont val="Tahoma"/>
            <family val="2"/>
          </rPr>
          <t xml:space="preserve"> y en campo</t>
        </r>
        <r>
          <rPr>
            <b/>
            <sz val="9"/>
            <color indexed="81"/>
            <rFont val="Tahoma"/>
            <family val="2"/>
          </rPr>
          <t xml:space="preserve"> "Resultado de cuestionario" </t>
        </r>
        <r>
          <rPr>
            <sz val="9"/>
            <color indexed="81"/>
            <rFont val="Tahoma"/>
            <family val="2"/>
          </rPr>
          <t>tenga una</t>
        </r>
        <r>
          <rPr>
            <b/>
            <sz val="9"/>
            <color indexed="81"/>
            <rFont val="Tahoma"/>
            <family val="2"/>
          </rPr>
          <t xml:space="preserve"> puntuación entre 64 y 69 puntos </t>
        </r>
        <r>
          <rPr>
            <sz val="9"/>
            <color indexed="81"/>
            <rFont val="Tahoma"/>
            <family val="2"/>
          </rPr>
          <t xml:space="preserve">para un </t>
        </r>
        <r>
          <rPr>
            <b/>
            <sz val="9"/>
            <color indexed="81"/>
            <rFont val="Tahoma"/>
            <family val="2"/>
          </rPr>
          <t>rango</t>
        </r>
        <r>
          <rPr>
            <sz val="9"/>
            <color indexed="81"/>
            <rFont val="Tahoma"/>
            <family val="2"/>
          </rPr>
          <t xml:space="preserve"> </t>
        </r>
        <r>
          <rPr>
            <b/>
            <sz val="9"/>
            <color indexed="81"/>
            <rFont val="Tahoma"/>
            <family val="2"/>
          </rPr>
          <t xml:space="preserve">etario de 10 y 14 años.
ó
En formulario Clínico: "Cuestionario de salud de Goldberg" , </t>
        </r>
        <r>
          <rPr>
            <sz val="9"/>
            <color indexed="81"/>
            <rFont val="Tahoma"/>
            <family val="2"/>
          </rPr>
          <t>en campo</t>
        </r>
        <r>
          <rPr>
            <b/>
            <sz val="9"/>
            <color indexed="81"/>
            <rFont val="Tahoma"/>
            <family val="2"/>
          </rPr>
          <t xml:space="preserve"> "Estado" </t>
        </r>
        <r>
          <rPr>
            <sz val="9"/>
            <color indexed="81"/>
            <rFont val="Tahoma"/>
            <family val="2"/>
          </rPr>
          <t xml:space="preserve">tenga el valor </t>
        </r>
        <r>
          <rPr>
            <b/>
            <sz val="9"/>
            <color indexed="81"/>
            <rFont val="Tahoma"/>
            <family val="2"/>
          </rPr>
          <t>"Ingreso"</t>
        </r>
        <r>
          <rPr>
            <sz val="9"/>
            <color indexed="81"/>
            <rFont val="Tahoma"/>
            <family val="2"/>
          </rPr>
          <t xml:space="preserve"> y en campo</t>
        </r>
        <r>
          <rPr>
            <b/>
            <sz val="9"/>
            <color indexed="81"/>
            <rFont val="Tahoma"/>
            <family val="2"/>
          </rPr>
          <t xml:space="preserve"> "Resultado de cuestionario" </t>
        </r>
        <r>
          <rPr>
            <sz val="9"/>
            <color indexed="81"/>
            <rFont val="Tahoma"/>
            <family val="2"/>
          </rPr>
          <t>tenga una</t>
        </r>
        <r>
          <rPr>
            <b/>
            <sz val="9"/>
            <color indexed="81"/>
            <rFont val="Tahoma"/>
            <family val="2"/>
          </rPr>
          <t xml:space="preserve"> puntuación entre 5 y 6 puntos</t>
        </r>
        <r>
          <rPr>
            <sz val="9"/>
            <color indexed="81"/>
            <rFont val="Tahoma"/>
            <family val="2"/>
          </rPr>
          <t xml:space="preserve"> para un </t>
        </r>
        <r>
          <rPr>
            <b/>
            <sz val="9"/>
            <color indexed="81"/>
            <rFont val="Tahoma"/>
            <family val="2"/>
          </rPr>
          <t>rango etario de 15 y más años.</t>
        </r>
        <r>
          <rPr>
            <sz val="9"/>
            <color indexed="81"/>
            <rFont val="Tahoma"/>
            <family val="2"/>
          </rPr>
          <t xml:space="preserve">
</t>
        </r>
      </text>
    </comment>
    <comment ref="B175" authorId="2" shapeId="0">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se registre en </t>
        </r>
        <r>
          <rPr>
            <b/>
            <sz val="9"/>
            <color indexed="81"/>
            <rFont val="Tahoma"/>
            <family val="2"/>
          </rPr>
          <t>Formulario Clinico: "Cuestionario para padres PSC"</t>
        </r>
        <r>
          <rPr>
            <sz val="9"/>
            <color indexed="81"/>
            <rFont val="Tahoma"/>
            <family val="2"/>
          </rPr>
          <t xml:space="preserve">, en campo </t>
        </r>
        <r>
          <rPr>
            <b/>
            <sz val="9"/>
            <color indexed="81"/>
            <rFont val="Tahoma"/>
            <family val="2"/>
          </rPr>
          <t>"Estado"</t>
        </r>
        <r>
          <rPr>
            <sz val="9"/>
            <color indexed="81"/>
            <rFont val="Tahoma"/>
            <family val="2"/>
          </rPr>
          <t xml:space="preserve"> tenga el valor</t>
        </r>
        <r>
          <rPr>
            <b/>
            <sz val="9"/>
            <color indexed="81"/>
            <rFont val="Tahoma"/>
            <family val="2"/>
          </rPr>
          <t xml:space="preserve"> "Ingreso"</t>
        </r>
        <r>
          <rPr>
            <sz val="9"/>
            <color indexed="81"/>
            <rFont val="Tahoma"/>
            <family val="2"/>
          </rPr>
          <t xml:space="preserve"> y en campo </t>
        </r>
        <r>
          <rPr>
            <b/>
            <sz val="9"/>
            <color indexed="81"/>
            <rFont val="Tahoma"/>
            <family val="2"/>
          </rPr>
          <t>"Resultado de cuestionario"</t>
        </r>
        <r>
          <rPr>
            <sz val="9"/>
            <color indexed="81"/>
            <rFont val="Tahoma"/>
            <family val="2"/>
          </rPr>
          <t xml:space="preserve"> tenga una </t>
        </r>
        <r>
          <rPr>
            <b/>
            <sz val="9"/>
            <color indexed="81"/>
            <rFont val="Tahoma"/>
            <family val="2"/>
          </rPr>
          <t xml:space="preserve">puntuación 70 puntos o más </t>
        </r>
        <r>
          <rPr>
            <sz val="9"/>
            <color indexed="81"/>
            <rFont val="Tahoma"/>
            <family val="2"/>
          </rPr>
          <t>para un</t>
        </r>
        <r>
          <rPr>
            <b/>
            <sz val="9"/>
            <color indexed="81"/>
            <rFont val="Tahoma"/>
            <family val="2"/>
          </rPr>
          <t xml:space="preserve"> rango etario de 5 y 9 años.
</t>
        </r>
        <r>
          <rPr>
            <sz val="9"/>
            <color indexed="81"/>
            <rFont val="Tahoma"/>
            <family val="2"/>
          </rPr>
          <t xml:space="preserve">
</t>
        </r>
        <r>
          <rPr>
            <b/>
            <sz val="9"/>
            <color indexed="81"/>
            <rFont val="Tahoma"/>
            <family val="2"/>
          </rPr>
          <t>ó</t>
        </r>
        <r>
          <rPr>
            <sz val="9"/>
            <color indexed="81"/>
            <rFont val="Tahoma"/>
            <family val="2"/>
          </rPr>
          <t xml:space="preserve">
En </t>
        </r>
        <r>
          <rPr>
            <b/>
            <sz val="9"/>
            <color indexed="81"/>
            <rFont val="Tahoma"/>
            <family val="2"/>
          </rPr>
          <t>formulario Clínico: "Cuestionario para Adolescentes (PSC-Y) 10 a 14 años"</t>
        </r>
        <r>
          <rPr>
            <sz val="9"/>
            <color indexed="81"/>
            <rFont val="Tahoma"/>
            <family val="2"/>
          </rPr>
          <t xml:space="preserve">  en campo </t>
        </r>
        <r>
          <rPr>
            <b/>
            <sz val="9"/>
            <color indexed="81"/>
            <rFont val="Tahoma"/>
            <family val="2"/>
          </rPr>
          <t>"Estado"</t>
        </r>
        <r>
          <rPr>
            <sz val="9"/>
            <color indexed="81"/>
            <rFont val="Tahoma"/>
            <family val="2"/>
          </rPr>
          <t xml:space="preserve"> tenga el valor</t>
        </r>
        <r>
          <rPr>
            <b/>
            <sz val="9"/>
            <color indexed="81"/>
            <rFont val="Tahoma"/>
            <family val="2"/>
          </rPr>
          <t xml:space="preserve"> "Ingreso"</t>
        </r>
        <r>
          <rPr>
            <sz val="9"/>
            <color indexed="81"/>
            <rFont val="Tahoma"/>
            <family val="2"/>
          </rPr>
          <t xml:space="preserve"> y en campo </t>
        </r>
        <r>
          <rPr>
            <b/>
            <sz val="9"/>
            <color indexed="81"/>
            <rFont val="Tahoma"/>
            <family val="2"/>
          </rPr>
          <t>"Resultado de cuestionario"</t>
        </r>
        <r>
          <rPr>
            <sz val="9"/>
            <color indexed="81"/>
            <rFont val="Tahoma"/>
            <family val="2"/>
          </rPr>
          <t xml:space="preserve"> tenga una</t>
        </r>
        <r>
          <rPr>
            <b/>
            <sz val="9"/>
            <color indexed="81"/>
            <rFont val="Tahoma"/>
            <family val="2"/>
          </rPr>
          <t xml:space="preserve"> puntuación70 puntos o más</t>
        </r>
        <r>
          <rPr>
            <sz val="9"/>
            <color indexed="81"/>
            <rFont val="Tahoma"/>
            <family val="2"/>
          </rPr>
          <t xml:space="preserve"> para un </t>
        </r>
        <r>
          <rPr>
            <b/>
            <sz val="9"/>
            <color indexed="81"/>
            <rFont val="Tahoma"/>
            <family val="2"/>
          </rPr>
          <t xml:space="preserve">rango etario de 10 y 14 años.
</t>
        </r>
        <r>
          <rPr>
            <sz val="9"/>
            <color indexed="81"/>
            <rFont val="Tahoma"/>
            <family val="2"/>
          </rPr>
          <t xml:space="preserve">
</t>
        </r>
        <r>
          <rPr>
            <b/>
            <sz val="9"/>
            <color indexed="81"/>
            <rFont val="Tahoma"/>
            <family val="2"/>
          </rPr>
          <t>ó</t>
        </r>
        <r>
          <rPr>
            <sz val="9"/>
            <color indexed="81"/>
            <rFont val="Tahoma"/>
            <family val="2"/>
          </rPr>
          <t xml:space="preserve">
En </t>
        </r>
        <r>
          <rPr>
            <b/>
            <sz val="9"/>
            <color indexed="81"/>
            <rFont val="Tahoma"/>
            <family val="2"/>
          </rPr>
          <t>formulario Clínico: "Cuestionario de salud de Goldberg"</t>
        </r>
        <r>
          <rPr>
            <sz val="9"/>
            <color indexed="81"/>
            <rFont val="Tahoma"/>
            <family val="2"/>
          </rPr>
          <t xml:space="preserve"> , en campo </t>
        </r>
        <r>
          <rPr>
            <b/>
            <sz val="9"/>
            <color indexed="81"/>
            <rFont val="Tahoma"/>
            <family val="2"/>
          </rPr>
          <t xml:space="preserve">"Estado" </t>
        </r>
        <r>
          <rPr>
            <sz val="9"/>
            <color indexed="81"/>
            <rFont val="Tahoma"/>
            <family val="2"/>
          </rPr>
          <t xml:space="preserve">tenga el valor </t>
        </r>
        <r>
          <rPr>
            <b/>
            <sz val="9"/>
            <color indexed="81"/>
            <rFont val="Tahoma"/>
            <family val="2"/>
          </rPr>
          <t>"Ingreso"</t>
        </r>
        <r>
          <rPr>
            <sz val="9"/>
            <color indexed="81"/>
            <rFont val="Tahoma"/>
            <family val="2"/>
          </rPr>
          <t xml:space="preserve"> y en campo</t>
        </r>
        <r>
          <rPr>
            <b/>
            <sz val="9"/>
            <color indexed="81"/>
            <rFont val="Tahoma"/>
            <family val="2"/>
          </rPr>
          <t xml:space="preserve"> "Resultado de cuestionario"</t>
        </r>
        <r>
          <rPr>
            <sz val="9"/>
            <color indexed="81"/>
            <rFont val="Tahoma"/>
            <family val="2"/>
          </rPr>
          <t xml:space="preserve"> tenga una </t>
        </r>
        <r>
          <rPr>
            <b/>
            <sz val="9"/>
            <color indexed="81"/>
            <rFont val="Tahoma"/>
            <family val="2"/>
          </rPr>
          <t>puntuación entre 7 y 12 puntos</t>
        </r>
        <r>
          <rPr>
            <sz val="9"/>
            <color indexed="81"/>
            <rFont val="Tahoma"/>
            <family val="2"/>
          </rPr>
          <t xml:space="preserve"> para un </t>
        </r>
        <r>
          <rPr>
            <b/>
            <sz val="9"/>
            <color indexed="81"/>
            <rFont val="Tahoma"/>
            <family val="2"/>
          </rPr>
          <t>rango etario 15 y más años.</t>
        </r>
        <r>
          <rPr>
            <sz val="9"/>
            <color indexed="81"/>
            <rFont val="Tahoma"/>
            <family val="2"/>
          </rPr>
          <t xml:space="preserve">
</t>
        </r>
      </text>
    </comment>
    <comment ref="B176" authorId="2" shapeId="0">
      <text>
        <r>
          <rPr>
            <sz val="9"/>
            <color indexed="81"/>
            <rFont val="Tahoma"/>
            <family val="2"/>
          </rPr>
          <t xml:space="preserve">Este dato aparecerá luego de que en la atención registrada en </t>
        </r>
        <r>
          <rPr>
            <b/>
            <sz val="9"/>
            <color indexed="81"/>
            <rFont val="Tahoma"/>
            <family val="2"/>
          </rPr>
          <t xml:space="preserve">Módulo de Box/Pacientes citados ó Módulo Box/Agregar documento a una atención; </t>
        </r>
        <r>
          <rPr>
            <sz val="9"/>
            <color indexed="81"/>
            <rFont val="Tahoma"/>
            <family val="2"/>
          </rPr>
          <t xml:space="preserve">se registre en </t>
        </r>
        <r>
          <rPr>
            <b/>
            <sz val="9"/>
            <color indexed="81"/>
            <rFont val="Tahoma"/>
            <family val="2"/>
          </rPr>
          <t xml:space="preserve">Formulario Clinico: "Cuestionario para padres PSC", </t>
        </r>
        <r>
          <rPr>
            <sz val="9"/>
            <color indexed="81"/>
            <rFont val="Tahoma"/>
            <family val="2"/>
          </rPr>
          <t xml:space="preserve">en campo </t>
        </r>
        <r>
          <rPr>
            <b/>
            <sz val="9"/>
            <color indexed="81"/>
            <rFont val="Tahoma"/>
            <family val="2"/>
          </rPr>
          <t xml:space="preserve">"Estado" </t>
        </r>
        <r>
          <rPr>
            <sz val="9"/>
            <color indexed="81"/>
            <rFont val="Tahoma"/>
            <family val="2"/>
          </rPr>
          <t xml:space="preserve">tenga el valor </t>
        </r>
        <r>
          <rPr>
            <b/>
            <sz val="9"/>
            <color indexed="81"/>
            <rFont val="Tahoma"/>
            <family val="2"/>
          </rPr>
          <t>"Egreso"</t>
        </r>
        <r>
          <rPr>
            <sz val="9"/>
            <color indexed="81"/>
            <rFont val="Tahoma"/>
            <family val="2"/>
          </rPr>
          <t xml:space="preserve"> y en campo</t>
        </r>
        <r>
          <rPr>
            <b/>
            <sz val="9"/>
            <color indexed="81"/>
            <rFont val="Tahoma"/>
            <family val="2"/>
          </rPr>
          <t xml:space="preserve"> "Resultado de cuestionario"</t>
        </r>
        <r>
          <rPr>
            <sz val="9"/>
            <color indexed="81"/>
            <rFont val="Tahoma"/>
            <family val="2"/>
          </rPr>
          <t xml:space="preserve"> tenga una</t>
        </r>
        <r>
          <rPr>
            <b/>
            <sz val="9"/>
            <color indexed="81"/>
            <rFont val="Tahoma"/>
            <family val="2"/>
          </rPr>
          <t xml:space="preserve"> puntuación entre 33 y 63 puntos </t>
        </r>
        <r>
          <rPr>
            <sz val="9"/>
            <color indexed="81"/>
            <rFont val="Tahoma"/>
            <family val="2"/>
          </rPr>
          <t xml:space="preserve">para un </t>
        </r>
        <r>
          <rPr>
            <b/>
            <sz val="9"/>
            <color indexed="81"/>
            <rFont val="Tahoma"/>
            <family val="2"/>
          </rPr>
          <t xml:space="preserve">rango etario de 5 y 9 años.
ó
</t>
        </r>
        <r>
          <rPr>
            <sz val="9"/>
            <color indexed="81"/>
            <rFont val="Tahoma"/>
            <family val="2"/>
          </rPr>
          <t>En</t>
        </r>
        <r>
          <rPr>
            <b/>
            <sz val="9"/>
            <color indexed="81"/>
            <rFont val="Tahoma"/>
            <family val="2"/>
          </rPr>
          <t xml:space="preserve"> formulario Clínico: "Cuestionario para Adolescentes (PSC-Y) 10 a 14 años"  </t>
        </r>
        <r>
          <rPr>
            <sz val="9"/>
            <color indexed="81"/>
            <rFont val="Tahoma"/>
            <family val="2"/>
          </rPr>
          <t>en campo</t>
        </r>
        <r>
          <rPr>
            <b/>
            <sz val="9"/>
            <color indexed="81"/>
            <rFont val="Tahoma"/>
            <family val="2"/>
          </rPr>
          <t xml:space="preserve"> "Estado"</t>
        </r>
        <r>
          <rPr>
            <sz val="9"/>
            <color indexed="81"/>
            <rFont val="Tahoma"/>
            <family val="2"/>
          </rPr>
          <t xml:space="preserve"> tenga el valor</t>
        </r>
        <r>
          <rPr>
            <b/>
            <sz val="9"/>
            <color indexed="81"/>
            <rFont val="Tahoma"/>
            <family val="2"/>
          </rPr>
          <t xml:space="preserve"> "Egreso" </t>
        </r>
        <r>
          <rPr>
            <sz val="9"/>
            <color indexed="81"/>
            <rFont val="Tahoma"/>
            <family val="2"/>
          </rPr>
          <t>y en campo</t>
        </r>
        <r>
          <rPr>
            <b/>
            <sz val="9"/>
            <color indexed="81"/>
            <rFont val="Tahoma"/>
            <family val="2"/>
          </rPr>
          <t xml:space="preserve"> "Resultado de cuestionario" </t>
        </r>
        <r>
          <rPr>
            <sz val="9"/>
            <color indexed="81"/>
            <rFont val="Tahoma"/>
            <family val="2"/>
          </rPr>
          <t xml:space="preserve">tenga una </t>
        </r>
        <r>
          <rPr>
            <b/>
            <sz val="9"/>
            <color indexed="81"/>
            <rFont val="Tahoma"/>
            <family val="2"/>
          </rPr>
          <t>puntuación entre 33 y 63 puntos</t>
        </r>
        <r>
          <rPr>
            <sz val="9"/>
            <color indexed="81"/>
            <rFont val="Tahoma"/>
            <family val="2"/>
          </rPr>
          <t xml:space="preserve"> para un</t>
        </r>
        <r>
          <rPr>
            <b/>
            <sz val="9"/>
            <color indexed="81"/>
            <rFont val="Tahoma"/>
            <family val="2"/>
          </rPr>
          <t xml:space="preserve"> rango etario de 10 y 14 años.
ó
</t>
        </r>
        <r>
          <rPr>
            <sz val="9"/>
            <color indexed="81"/>
            <rFont val="Tahoma"/>
            <family val="2"/>
          </rPr>
          <t>En</t>
        </r>
        <r>
          <rPr>
            <b/>
            <sz val="9"/>
            <color indexed="81"/>
            <rFont val="Tahoma"/>
            <family val="2"/>
          </rPr>
          <t xml:space="preserve"> formulario Clínico: "Cuestionario de salud de Goldberg" , </t>
        </r>
        <r>
          <rPr>
            <sz val="9"/>
            <color indexed="81"/>
            <rFont val="Tahoma"/>
            <family val="2"/>
          </rPr>
          <t>en campo</t>
        </r>
        <r>
          <rPr>
            <b/>
            <sz val="9"/>
            <color indexed="81"/>
            <rFont val="Tahoma"/>
            <family val="2"/>
          </rPr>
          <t xml:space="preserve"> "Estado"</t>
        </r>
        <r>
          <rPr>
            <sz val="9"/>
            <color indexed="81"/>
            <rFont val="Tahoma"/>
            <family val="2"/>
          </rPr>
          <t xml:space="preserve"> tenga el valor</t>
        </r>
        <r>
          <rPr>
            <b/>
            <sz val="9"/>
            <color indexed="81"/>
            <rFont val="Tahoma"/>
            <family val="2"/>
          </rPr>
          <t xml:space="preserve"> "Egreso" </t>
        </r>
        <r>
          <rPr>
            <sz val="9"/>
            <color indexed="81"/>
            <rFont val="Tahoma"/>
            <family val="2"/>
          </rPr>
          <t xml:space="preserve">y en campo </t>
        </r>
        <r>
          <rPr>
            <b/>
            <sz val="9"/>
            <color indexed="81"/>
            <rFont val="Tahoma"/>
            <family val="2"/>
          </rPr>
          <t xml:space="preserve">"Resultado de cuestionario" </t>
        </r>
        <r>
          <rPr>
            <sz val="9"/>
            <color indexed="81"/>
            <rFont val="Tahoma"/>
            <family val="2"/>
          </rPr>
          <t xml:space="preserve">tenga una </t>
        </r>
        <r>
          <rPr>
            <b/>
            <sz val="9"/>
            <color indexed="81"/>
            <rFont val="Tahoma"/>
            <family val="2"/>
          </rPr>
          <t xml:space="preserve">puntuación entre 0 y 4 puntos </t>
        </r>
        <r>
          <rPr>
            <sz val="9"/>
            <color indexed="81"/>
            <rFont val="Tahoma"/>
            <family val="2"/>
          </rPr>
          <t>para un</t>
        </r>
        <r>
          <rPr>
            <b/>
            <sz val="9"/>
            <color indexed="81"/>
            <rFont val="Tahoma"/>
            <family val="2"/>
          </rPr>
          <t xml:space="preserve"> rango etario 15 y más años.</t>
        </r>
        <r>
          <rPr>
            <sz val="9"/>
            <color indexed="81"/>
            <rFont val="Tahoma"/>
            <family val="2"/>
          </rPr>
          <t xml:space="preserve">
</t>
        </r>
      </text>
    </comment>
    <comment ref="B177" authorId="2" shapeId="0">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se registre en</t>
        </r>
        <r>
          <rPr>
            <b/>
            <sz val="9"/>
            <color indexed="81"/>
            <rFont val="Tahoma"/>
            <family val="2"/>
          </rPr>
          <t xml:space="preserve"> Formulario Clinico: "Cuestionario para padres PSC",</t>
        </r>
        <r>
          <rPr>
            <sz val="9"/>
            <color indexed="81"/>
            <rFont val="Tahoma"/>
            <family val="2"/>
          </rPr>
          <t xml:space="preserve"> en campo</t>
        </r>
        <r>
          <rPr>
            <b/>
            <sz val="9"/>
            <color indexed="81"/>
            <rFont val="Tahoma"/>
            <family val="2"/>
          </rPr>
          <t xml:space="preserve"> "Estado"</t>
        </r>
        <r>
          <rPr>
            <sz val="9"/>
            <color indexed="81"/>
            <rFont val="Tahoma"/>
            <family val="2"/>
          </rPr>
          <t xml:space="preserve"> tenga el valor</t>
        </r>
        <r>
          <rPr>
            <b/>
            <sz val="9"/>
            <color indexed="81"/>
            <rFont val="Tahoma"/>
            <family val="2"/>
          </rPr>
          <t xml:space="preserve"> "Egreso"</t>
        </r>
        <r>
          <rPr>
            <sz val="9"/>
            <color indexed="81"/>
            <rFont val="Tahoma"/>
            <family val="2"/>
          </rPr>
          <t xml:space="preserve"> y en campo </t>
        </r>
        <r>
          <rPr>
            <b/>
            <sz val="9"/>
            <color indexed="81"/>
            <rFont val="Tahoma"/>
            <family val="2"/>
          </rPr>
          <t>"Resultado de cuestionario"</t>
        </r>
        <r>
          <rPr>
            <sz val="9"/>
            <color indexed="81"/>
            <rFont val="Tahoma"/>
            <family val="2"/>
          </rPr>
          <t xml:space="preserve"> tenga una </t>
        </r>
        <r>
          <rPr>
            <b/>
            <sz val="9"/>
            <color indexed="81"/>
            <rFont val="Tahoma"/>
            <family val="2"/>
          </rPr>
          <t>puntuación entre 64 y 69 puntos</t>
        </r>
        <r>
          <rPr>
            <sz val="9"/>
            <color indexed="81"/>
            <rFont val="Tahoma"/>
            <family val="2"/>
          </rPr>
          <t xml:space="preserve"> para un </t>
        </r>
        <r>
          <rPr>
            <b/>
            <sz val="9"/>
            <color indexed="81"/>
            <rFont val="Tahoma"/>
            <family val="2"/>
          </rPr>
          <t>rango etario de 5 y 9 años.</t>
        </r>
        <r>
          <rPr>
            <sz val="9"/>
            <color indexed="81"/>
            <rFont val="Tahoma"/>
            <family val="2"/>
          </rPr>
          <t xml:space="preserve">
</t>
        </r>
        <r>
          <rPr>
            <b/>
            <sz val="9"/>
            <color indexed="81"/>
            <rFont val="Tahoma"/>
            <family val="2"/>
          </rPr>
          <t>ó</t>
        </r>
        <r>
          <rPr>
            <sz val="9"/>
            <color indexed="81"/>
            <rFont val="Tahoma"/>
            <family val="2"/>
          </rPr>
          <t xml:space="preserve">
En </t>
        </r>
        <r>
          <rPr>
            <b/>
            <sz val="9"/>
            <color indexed="81"/>
            <rFont val="Tahoma"/>
            <family val="2"/>
          </rPr>
          <t>formulario Clínico: "Cuestionario para Adolescentes (PSC-Y) 10 a 14 años"</t>
        </r>
        <r>
          <rPr>
            <sz val="9"/>
            <color indexed="81"/>
            <rFont val="Tahoma"/>
            <family val="2"/>
          </rPr>
          <t xml:space="preserve">  en campo</t>
        </r>
        <r>
          <rPr>
            <b/>
            <sz val="9"/>
            <color indexed="81"/>
            <rFont val="Tahoma"/>
            <family val="2"/>
          </rPr>
          <t xml:space="preserve"> "Estado"</t>
        </r>
        <r>
          <rPr>
            <sz val="9"/>
            <color indexed="81"/>
            <rFont val="Tahoma"/>
            <family val="2"/>
          </rPr>
          <t xml:space="preserve"> tenga el valor</t>
        </r>
        <r>
          <rPr>
            <b/>
            <sz val="9"/>
            <color indexed="81"/>
            <rFont val="Tahoma"/>
            <family val="2"/>
          </rPr>
          <t xml:space="preserve"> "Egreso" </t>
        </r>
        <r>
          <rPr>
            <sz val="9"/>
            <color indexed="81"/>
            <rFont val="Tahoma"/>
            <family val="2"/>
          </rPr>
          <t xml:space="preserve">y en campo </t>
        </r>
        <r>
          <rPr>
            <b/>
            <sz val="9"/>
            <color indexed="81"/>
            <rFont val="Tahoma"/>
            <family val="2"/>
          </rPr>
          <t>"Resultado de cuestionario"</t>
        </r>
        <r>
          <rPr>
            <sz val="9"/>
            <color indexed="81"/>
            <rFont val="Tahoma"/>
            <family val="2"/>
          </rPr>
          <t xml:space="preserve"> tenga una </t>
        </r>
        <r>
          <rPr>
            <b/>
            <sz val="9"/>
            <color indexed="81"/>
            <rFont val="Tahoma"/>
            <family val="2"/>
          </rPr>
          <t>puntuación entre 64 y 69 puntos</t>
        </r>
        <r>
          <rPr>
            <sz val="9"/>
            <color indexed="81"/>
            <rFont val="Tahoma"/>
            <family val="2"/>
          </rPr>
          <t xml:space="preserve"> para un </t>
        </r>
        <r>
          <rPr>
            <b/>
            <sz val="9"/>
            <color indexed="81"/>
            <rFont val="Tahoma"/>
            <family val="2"/>
          </rPr>
          <t>rango etario de 10 y 14 años.</t>
        </r>
        <r>
          <rPr>
            <sz val="9"/>
            <color indexed="81"/>
            <rFont val="Tahoma"/>
            <family val="2"/>
          </rPr>
          <t xml:space="preserve">
</t>
        </r>
        <r>
          <rPr>
            <b/>
            <sz val="9"/>
            <color indexed="81"/>
            <rFont val="Tahoma"/>
            <family val="2"/>
          </rPr>
          <t>ó</t>
        </r>
        <r>
          <rPr>
            <sz val="9"/>
            <color indexed="81"/>
            <rFont val="Tahoma"/>
            <family val="2"/>
          </rPr>
          <t xml:space="preserve">
En </t>
        </r>
        <r>
          <rPr>
            <b/>
            <sz val="9"/>
            <color indexed="81"/>
            <rFont val="Tahoma"/>
            <family val="2"/>
          </rPr>
          <t>formulario Clínico: "Cuestionario de salud de Goldberg"</t>
        </r>
        <r>
          <rPr>
            <sz val="9"/>
            <color indexed="81"/>
            <rFont val="Tahoma"/>
            <family val="2"/>
          </rPr>
          <t xml:space="preserve"> , en campo</t>
        </r>
        <r>
          <rPr>
            <b/>
            <sz val="9"/>
            <color indexed="81"/>
            <rFont val="Tahoma"/>
            <family val="2"/>
          </rPr>
          <t xml:space="preserve"> "Estado"</t>
        </r>
        <r>
          <rPr>
            <sz val="9"/>
            <color indexed="81"/>
            <rFont val="Tahoma"/>
            <family val="2"/>
          </rPr>
          <t xml:space="preserve"> tenga el valor </t>
        </r>
        <r>
          <rPr>
            <b/>
            <sz val="9"/>
            <color indexed="81"/>
            <rFont val="Tahoma"/>
            <family val="2"/>
          </rPr>
          <t xml:space="preserve">"Egreso" </t>
        </r>
        <r>
          <rPr>
            <sz val="9"/>
            <color indexed="81"/>
            <rFont val="Tahoma"/>
            <family val="2"/>
          </rPr>
          <t xml:space="preserve">y en campo </t>
        </r>
        <r>
          <rPr>
            <b/>
            <sz val="9"/>
            <color indexed="81"/>
            <rFont val="Tahoma"/>
            <family val="2"/>
          </rPr>
          <t>"Resultado de cuestionario"</t>
        </r>
        <r>
          <rPr>
            <sz val="9"/>
            <color indexed="81"/>
            <rFont val="Tahoma"/>
            <family val="2"/>
          </rPr>
          <t xml:space="preserve"> tenga una</t>
        </r>
        <r>
          <rPr>
            <b/>
            <sz val="9"/>
            <color indexed="81"/>
            <rFont val="Tahoma"/>
            <family val="2"/>
          </rPr>
          <t xml:space="preserve"> puntuación entre 5 y 6 puntos </t>
        </r>
        <r>
          <rPr>
            <sz val="9"/>
            <color indexed="81"/>
            <rFont val="Tahoma"/>
            <family val="2"/>
          </rPr>
          <t xml:space="preserve">para un </t>
        </r>
        <r>
          <rPr>
            <b/>
            <sz val="9"/>
            <color indexed="81"/>
            <rFont val="Tahoma"/>
            <family val="2"/>
          </rPr>
          <t>rango etario de 15 y más años.</t>
        </r>
        <r>
          <rPr>
            <sz val="9"/>
            <color indexed="81"/>
            <rFont val="Tahoma"/>
            <family val="2"/>
          </rPr>
          <t xml:space="preserve">
</t>
        </r>
      </text>
    </comment>
    <comment ref="B178" authorId="2" shapeId="0">
      <text>
        <r>
          <rPr>
            <sz val="9"/>
            <color indexed="81"/>
            <rFont val="Tahoma"/>
            <family val="2"/>
          </rPr>
          <t xml:space="preserve">
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se registre en</t>
        </r>
        <r>
          <rPr>
            <b/>
            <sz val="9"/>
            <color indexed="81"/>
            <rFont val="Tahoma"/>
            <family val="2"/>
          </rPr>
          <t xml:space="preserve"> Formulario Clinico: "Cuestionario para padres PSC"</t>
        </r>
        <r>
          <rPr>
            <sz val="9"/>
            <color indexed="81"/>
            <rFont val="Tahoma"/>
            <family val="2"/>
          </rPr>
          <t xml:space="preserve">, en campo </t>
        </r>
        <r>
          <rPr>
            <b/>
            <sz val="9"/>
            <color indexed="81"/>
            <rFont val="Tahoma"/>
            <family val="2"/>
          </rPr>
          <t>"Estado"</t>
        </r>
        <r>
          <rPr>
            <sz val="9"/>
            <color indexed="81"/>
            <rFont val="Tahoma"/>
            <family val="2"/>
          </rPr>
          <t xml:space="preserve"> tenga el valor</t>
        </r>
        <r>
          <rPr>
            <b/>
            <sz val="9"/>
            <color indexed="81"/>
            <rFont val="Tahoma"/>
            <family val="2"/>
          </rPr>
          <t xml:space="preserve"> "Egreso"</t>
        </r>
        <r>
          <rPr>
            <sz val="9"/>
            <color indexed="81"/>
            <rFont val="Tahoma"/>
            <family val="2"/>
          </rPr>
          <t xml:space="preserve"> y en campo</t>
        </r>
        <r>
          <rPr>
            <b/>
            <sz val="9"/>
            <color indexed="81"/>
            <rFont val="Tahoma"/>
            <family val="2"/>
          </rPr>
          <t xml:space="preserve"> "Resultado de cuestionario"</t>
        </r>
        <r>
          <rPr>
            <sz val="9"/>
            <color indexed="81"/>
            <rFont val="Tahoma"/>
            <family val="2"/>
          </rPr>
          <t xml:space="preserve"> tenga una puntuación</t>
        </r>
        <r>
          <rPr>
            <b/>
            <sz val="9"/>
            <color indexed="81"/>
            <rFont val="Tahoma"/>
            <family val="2"/>
          </rPr>
          <t xml:space="preserve"> 70 puntos o más </t>
        </r>
        <r>
          <rPr>
            <sz val="9"/>
            <color indexed="81"/>
            <rFont val="Tahoma"/>
            <family val="2"/>
          </rPr>
          <t>para un</t>
        </r>
        <r>
          <rPr>
            <b/>
            <sz val="9"/>
            <color indexed="81"/>
            <rFont val="Tahoma"/>
            <family val="2"/>
          </rPr>
          <t xml:space="preserve"> rango etario de 5 y 9 años.</t>
        </r>
        <r>
          <rPr>
            <sz val="9"/>
            <color indexed="81"/>
            <rFont val="Tahoma"/>
            <family val="2"/>
          </rPr>
          <t xml:space="preserve">
</t>
        </r>
        <r>
          <rPr>
            <b/>
            <sz val="9"/>
            <color indexed="81"/>
            <rFont val="Tahoma"/>
            <family val="2"/>
          </rPr>
          <t>ó</t>
        </r>
        <r>
          <rPr>
            <sz val="9"/>
            <color indexed="81"/>
            <rFont val="Tahoma"/>
            <family val="2"/>
          </rPr>
          <t xml:space="preserve">
En </t>
        </r>
        <r>
          <rPr>
            <b/>
            <sz val="9"/>
            <color indexed="81"/>
            <rFont val="Tahoma"/>
            <family val="2"/>
          </rPr>
          <t>formulario Clínico: "Cuestionario para Adolescentes (PSC-Y) 10 a 14 años"</t>
        </r>
        <r>
          <rPr>
            <sz val="9"/>
            <color indexed="81"/>
            <rFont val="Tahoma"/>
            <family val="2"/>
          </rPr>
          <t xml:space="preserve"> en campo </t>
        </r>
        <r>
          <rPr>
            <b/>
            <sz val="9"/>
            <color indexed="81"/>
            <rFont val="Tahoma"/>
            <family val="2"/>
          </rPr>
          <t>"Estado"</t>
        </r>
        <r>
          <rPr>
            <sz val="9"/>
            <color indexed="81"/>
            <rFont val="Tahoma"/>
            <family val="2"/>
          </rPr>
          <t xml:space="preserve"> tenga el valor </t>
        </r>
        <r>
          <rPr>
            <b/>
            <sz val="9"/>
            <color indexed="81"/>
            <rFont val="Tahoma"/>
            <family val="2"/>
          </rPr>
          <t xml:space="preserve">"Egreso" </t>
        </r>
        <r>
          <rPr>
            <sz val="9"/>
            <color indexed="81"/>
            <rFont val="Tahoma"/>
            <family val="2"/>
          </rPr>
          <t>y en campo</t>
        </r>
        <r>
          <rPr>
            <b/>
            <sz val="9"/>
            <color indexed="81"/>
            <rFont val="Tahoma"/>
            <family val="2"/>
          </rPr>
          <t xml:space="preserve"> "Resultado de cuestionario"</t>
        </r>
        <r>
          <rPr>
            <sz val="9"/>
            <color indexed="81"/>
            <rFont val="Tahoma"/>
            <family val="2"/>
          </rPr>
          <t xml:space="preserve"> tenga una</t>
        </r>
        <r>
          <rPr>
            <b/>
            <sz val="9"/>
            <color indexed="81"/>
            <rFont val="Tahoma"/>
            <family val="2"/>
          </rPr>
          <t xml:space="preserve"> </t>
        </r>
        <r>
          <rPr>
            <sz val="9"/>
            <color indexed="81"/>
            <rFont val="Tahoma"/>
            <family val="2"/>
          </rPr>
          <t xml:space="preserve">puntuación </t>
        </r>
        <r>
          <rPr>
            <b/>
            <sz val="9"/>
            <color indexed="81"/>
            <rFont val="Tahoma"/>
            <family val="2"/>
          </rPr>
          <t>70 puntos o más rango etario de 10 y 14 años.</t>
        </r>
        <r>
          <rPr>
            <sz val="9"/>
            <color indexed="81"/>
            <rFont val="Tahoma"/>
            <family val="2"/>
          </rPr>
          <t xml:space="preserve">
</t>
        </r>
        <r>
          <rPr>
            <b/>
            <sz val="9"/>
            <color indexed="81"/>
            <rFont val="Tahoma"/>
            <family val="2"/>
          </rPr>
          <t>ó</t>
        </r>
        <r>
          <rPr>
            <sz val="9"/>
            <color indexed="81"/>
            <rFont val="Tahoma"/>
            <family val="2"/>
          </rPr>
          <t xml:space="preserve">
En</t>
        </r>
        <r>
          <rPr>
            <b/>
            <sz val="9"/>
            <color indexed="81"/>
            <rFont val="Tahoma"/>
            <family val="2"/>
          </rPr>
          <t xml:space="preserve"> formulario Clínico: "Cuestionario de salud de Goldberg"</t>
        </r>
        <r>
          <rPr>
            <sz val="9"/>
            <color indexed="81"/>
            <rFont val="Tahoma"/>
            <family val="2"/>
          </rPr>
          <t xml:space="preserve"> , en campo </t>
        </r>
        <r>
          <rPr>
            <b/>
            <sz val="9"/>
            <color indexed="81"/>
            <rFont val="Tahoma"/>
            <family val="2"/>
          </rPr>
          <t xml:space="preserve">"Estado" </t>
        </r>
        <r>
          <rPr>
            <sz val="9"/>
            <color indexed="81"/>
            <rFont val="Tahoma"/>
            <family val="2"/>
          </rPr>
          <t xml:space="preserve">tenga el valor </t>
        </r>
        <r>
          <rPr>
            <b/>
            <sz val="9"/>
            <color indexed="81"/>
            <rFont val="Tahoma"/>
            <family val="2"/>
          </rPr>
          <t>"Egreso"</t>
        </r>
        <r>
          <rPr>
            <sz val="9"/>
            <color indexed="81"/>
            <rFont val="Tahoma"/>
            <family val="2"/>
          </rPr>
          <t xml:space="preserve"> y en campo</t>
        </r>
        <r>
          <rPr>
            <b/>
            <sz val="9"/>
            <color indexed="81"/>
            <rFont val="Tahoma"/>
            <family val="2"/>
          </rPr>
          <t xml:space="preserve"> "Resultado de cuestionario"</t>
        </r>
        <r>
          <rPr>
            <sz val="9"/>
            <color indexed="81"/>
            <rFont val="Tahoma"/>
            <family val="2"/>
          </rPr>
          <t xml:space="preserve"> tenga una</t>
        </r>
        <r>
          <rPr>
            <b/>
            <sz val="9"/>
            <color indexed="81"/>
            <rFont val="Tahoma"/>
            <family val="2"/>
          </rPr>
          <t xml:space="preserve"> puntuación entre 7 y 12 puntos</t>
        </r>
        <r>
          <rPr>
            <sz val="9"/>
            <color indexed="81"/>
            <rFont val="Tahoma"/>
            <family val="2"/>
          </rPr>
          <t xml:space="preserve"> para un</t>
        </r>
        <r>
          <rPr>
            <b/>
            <sz val="9"/>
            <color indexed="81"/>
            <rFont val="Tahoma"/>
            <family val="2"/>
          </rPr>
          <t xml:space="preserve"> rango etario 15 y más años.</t>
        </r>
      </text>
    </comment>
    <comment ref="B183" authorId="5" shapeId="0">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se registre el Formulario Clínico: </t>
        </r>
        <r>
          <rPr>
            <b/>
            <sz val="9"/>
            <color indexed="81"/>
            <rFont val="Tahoma"/>
            <family val="2"/>
          </rPr>
          <t>"Programa Más Adulto mayor Autovalente"</t>
        </r>
        <r>
          <rPr>
            <sz val="9"/>
            <color indexed="81"/>
            <rFont val="Tahoma"/>
            <family val="2"/>
          </rPr>
          <t>, en el campo</t>
        </r>
        <r>
          <rPr>
            <b/>
            <sz val="9"/>
            <color indexed="81"/>
            <rFont val="Tahoma"/>
            <family val="2"/>
          </rPr>
          <t xml:space="preserve"> "Time Up and Go (Seg)"</t>
        </r>
        <r>
          <rPr>
            <sz val="9"/>
            <color indexed="81"/>
            <rFont val="Tahoma"/>
            <family val="2"/>
          </rPr>
          <t xml:space="preserve"> se registre el valor </t>
        </r>
        <r>
          <rPr>
            <b/>
            <sz val="9"/>
            <color indexed="81"/>
            <rFont val="Tahoma"/>
            <family val="2"/>
          </rPr>
          <t xml:space="preserve">"Mejora" </t>
        </r>
        <r>
          <rPr>
            <sz val="9"/>
            <color indexed="81"/>
            <rFont val="Tahoma"/>
            <family val="2"/>
          </rPr>
          <t xml:space="preserve">
</t>
        </r>
      </text>
    </comment>
    <comment ref="B184" authorId="5" shapeId="0">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se registre el Formulario Clínico: </t>
        </r>
        <r>
          <rPr>
            <b/>
            <sz val="9"/>
            <color indexed="81"/>
            <rFont val="Tahoma"/>
            <family val="2"/>
          </rPr>
          <t>"Programa Más Adulto mayor Autovalente",</t>
        </r>
        <r>
          <rPr>
            <sz val="9"/>
            <color indexed="81"/>
            <rFont val="Tahoma"/>
            <family val="2"/>
          </rPr>
          <t xml:space="preserve"> en el campo </t>
        </r>
        <r>
          <rPr>
            <b/>
            <sz val="9"/>
            <color indexed="81"/>
            <rFont val="Tahoma"/>
            <family val="2"/>
          </rPr>
          <t>"Time Up and Go (Seg)"</t>
        </r>
        <r>
          <rPr>
            <sz val="9"/>
            <color indexed="81"/>
            <rFont val="Tahoma"/>
            <family val="2"/>
          </rPr>
          <t xml:space="preserve"> se registre el valor </t>
        </r>
        <r>
          <rPr>
            <b/>
            <sz val="9"/>
            <color indexed="81"/>
            <rFont val="Tahoma"/>
            <family val="2"/>
          </rPr>
          <t xml:space="preserve">"Mantiene" </t>
        </r>
        <r>
          <rPr>
            <sz val="9"/>
            <color indexed="81"/>
            <rFont val="Tahoma"/>
            <family val="2"/>
          </rPr>
          <t xml:space="preserve">
</t>
        </r>
      </text>
    </comment>
    <comment ref="B185" authorId="5" shapeId="0">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se registre el Formulario Clínico: </t>
        </r>
        <r>
          <rPr>
            <b/>
            <sz val="9"/>
            <color indexed="81"/>
            <rFont val="Tahoma"/>
            <family val="2"/>
          </rPr>
          <t>"Programa Más Adulto mayor Autovalente"</t>
        </r>
        <r>
          <rPr>
            <sz val="9"/>
            <color indexed="81"/>
            <rFont val="Tahoma"/>
            <family val="2"/>
          </rPr>
          <t>, en el campo</t>
        </r>
        <r>
          <rPr>
            <b/>
            <sz val="9"/>
            <color indexed="81"/>
            <rFont val="Tahoma"/>
            <family val="2"/>
          </rPr>
          <t xml:space="preserve"> "Time Up and Go (Seg)"</t>
        </r>
        <r>
          <rPr>
            <sz val="9"/>
            <color indexed="81"/>
            <rFont val="Tahoma"/>
            <family val="2"/>
          </rPr>
          <t xml:space="preserve"> se registre el valor </t>
        </r>
        <r>
          <rPr>
            <b/>
            <sz val="9"/>
            <color indexed="81"/>
            <rFont val="Tahoma"/>
            <family val="2"/>
          </rPr>
          <t xml:space="preserve">"Dismuye" </t>
        </r>
        <r>
          <rPr>
            <sz val="9"/>
            <color indexed="81"/>
            <rFont val="Tahoma"/>
            <family val="2"/>
          </rPr>
          <t xml:space="preserve">
</t>
        </r>
      </text>
    </comment>
    <comment ref="B186" authorId="5" shapeId="0">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"Formulario Cuestionario de Funcionalidad (HAQ-8)"</t>
        </r>
        <r>
          <rPr>
            <sz val="9"/>
            <color indexed="81"/>
            <rFont val="Tahoma"/>
            <family val="2"/>
          </rPr>
          <t xml:space="preserve">, en el campo </t>
        </r>
        <r>
          <rPr>
            <b/>
            <sz val="9"/>
            <color indexed="81"/>
            <rFont val="Tahoma"/>
            <family val="2"/>
          </rPr>
          <t xml:space="preserve">"Resultado" </t>
        </r>
        <r>
          <rPr>
            <sz val="9"/>
            <color indexed="81"/>
            <rFont val="Tahoma"/>
            <family val="2"/>
          </rPr>
          <t xml:space="preserve">se registre el valor </t>
        </r>
        <r>
          <rPr>
            <b/>
            <sz val="9"/>
            <color indexed="81"/>
            <rFont val="Tahoma"/>
            <family val="2"/>
          </rPr>
          <t xml:space="preserve">"Mejora" </t>
        </r>
        <r>
          <rPr>
            <sz val="9"/>
            <color indexed="81"/>
            <rFont val="Tahoma"/>
            <family val="2"/>
          </rPr>
          <t xml:space="preserve">
</t>
        </r>
      </text>
    </comment>
    <comment ref="B187" authorId="5" shapeId="0">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"Formulario Cuestionario de Funcionalidad (HAQ-8)"</t>
        </r>
        <r>
          <rPr>
            <sz val="9"/>
            <color indexed="81"/>
            <rFont val="Tahoma"/>
            <family val="2"/>
          </rPr>
          <t xml:space="preserve">, en el campo </t>
        </r>
        <r>
          <rPr>
            <b/>
            <sz val="9"/>
            <color indexed="81"/>
            <rFont val="Tahoma"/>
            <family val="2"/>
          </rPr>
          <t>"Resultado"</t>
        </r>
        <r>
          <rPr>
            <sz val="9"/>
            <color indexed="81"/>
            <rFont val="Tahoma"/>
            <family val="2"/>
          </rPr>
          <t xml:space="preserve"> se registre el valor </t>
        </r>
        <r>
          <rPr>
            <b/>
            <sz val="9"/>
            <color indexed="81"/>
            <rFont val="Tahoma"/>
            <family val="2"/>
          </rPr>
          <t xml:space="preserve">"Mantiene" </t>
        </r>
        <r>
          <rPr>
            <sz val="9"/>
            <color indexed="81"/>
            <rFont val="Tahoma"/>
            <family val="2"/>
          </rPr>
          <t xml:space="preserve">
</t>
        </r>
      </text>
    </comment>
    <comment ref="B188" authorId="5" shapeId="0">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"Formulario Cuestionario de Funcionalidad (HAQ-8)"</t>
        </r>
        <r>
          <rPr>
            <sz val="9"/>
            <color indexed="81"/>
            <rFont val="Tahoma"/>
            <family val="2"/>
          </rPr>
          <t xml:space="preserve">, en el campo </t>
        </r>
        <r>
          <rPr>
            <b/>
            <sz val="9"/>
            <color indexed="81"/>
            <rFont val="Tahoma"/>
            <family val="2"/>
          </rPr>
          <t>"Resultado"</t>
        </r>
        <r>
          <rPr>
            <sz val="9"/>
            <color indexed="81"/>
            <rFont val="Tahoma"/>
            <family val="2"/>
          </rPr>
          <t xml:space="preserve"> se registre el valor </t>
        </r>
        <r>
          <rPr>
            <b/>
            <sz val="9"/>
            <color indexed="81"/>
            <rFont val="Tahoma"/>
            <family val="2"/>
          </rPr>
          <t>"Disminuye"</t>
        </r>
        <r>
          <rPr>
            <sz val="9"/>
            <color indexed="81"/>
            <rFont val="Tahoma"/>
            <family val="2"/>
          </rPr>
          <t xml:space="preserve"> 
</t>
        </r>
      </text>
    </comment>
    <comment ref="A191" authorId="2" shapeId="0">
      <text>
        <r>
          <rPr>
            <b/>
            <sz val="9"/>
            <color indexed="81"/>
            <rFont val="Tahoma"/>
            <family val="2"/>
          </rPr>
          <t xml:space="preserve">No Disponible - No corresponde a registro en APS  -
</t>
        </r>
        <r>
          <rPr>
            <sz val="9"/>
            <color indexed="81"/>
            <rFont val="Tahoma"/>
            <family val="2"/>
          </rPr>
          <t xml:space="preserve">
</t>
        </r>
      </text>
    </comment>
    <comment ref="A203" authorId="2" shapeId="0">
      <text>
        <r>
          <rPr>
            <b/>
            <sz val="9"/>
            <color indexed="81"/>
            <rFont val="Tahoma"/>
            <family val="2"/>
          </rPr>
          <t>Ref DEIS:</t>
        </r>
        <r>
          <rPr>
            <sz val="9"/>
            <color indexed="81"/>
            <rFont val="Tahoma"/>
            <family val="2"/>
          </rPr>
          <t xml:space="preserve">
</t>
        </r>
        <r>
          <rPr>
            <u/>
            <sz val="9"/>
            <color indexed="81"/>
            <rFont val="Tahoma"/>
            <family val="2"/>
          </rPr>
          <t>Cuidador(a) con Dependencia Severa con sobrecarga intensa:</t>
        </r>
        <r>
          <rPr>
            <sz val="9"/>
            <color indexed="81"/>
            <rFont val="Tahoma"/>
            <family val="2"/>
          </rPr>
          <t xml:space="preserve"> Cuidador/a, que a la aplicación de la 
EZA obtienen en la sumatoria del puntaje un número mayor a 17 puntos. 
</t>
        </r>
        <r>
          <rPr>
            <b/>
            <sz val="9"/>
            <color indexed="81"/>
            <rFont val="Tahoma"/>
            <family val="2"/>
          </rPr>
          <t>RAYEN:</t>
        </r>
        <r>
          <rPr>
            <sz val="9"/>
            <color indexed="81"/>
            <rFont val="Tahoma"/>
            <family val="2"/>
          </rPr>
          <t xml:space="preserve">
Este dato aparecerá  luego de que en la atención registrada en Módulo de Box/Pacientes citados ó Módulo Box/Agregar documento a una atención; se registre el Formulario Clínico: </t>
        </r>
        <r>
          <rPr>
            <b/>
            <sz val="9"/>
            <color indexed="81"/>
            <rFont val="Tahoma"/>
            <family val="2"/>
          </rPr>
          <t xml:space="preserve">"Zarit Abreviado" </t>
        </r>
        <r>
          <rPr>
            <sz val="9"/>
            <color indexed="81"/>
            <rFont val="Tahoma"/>
            <family val="2"/>
          </rPr>
          <t xml:space="preserve"> lo siguiente:
- En campo "</t>
        </r>
        <r>
          <rPr>
            <b/>
            <sz val="9"/>
            <color indexed="81"/>
            <rFont val="Tahoma"/>
            <family val="2"/>
          </rPr>
          <t xml:space="preserve">Condicion del Paciente" , </t>
        </r>
        <r>
          <rPr>
            <sz val="9"/>
            <color indexed="81"/>
            <rFont val="Tahoma"/>
            <family val="2"/>
          </rPr>
          <t>tenga el valor "</t>
        </r>
        <r>
          <rPr>
            <b/>
            <sz val="9"/>
            <color indexed="81"/>
            <rFont val="Tahoma"/>
            <family val="2"/>
          </rPr>
          <t>Paciente con Dependencia Severa"</t>
        </r>
        <r>
          <rPr>
            <sz val="9"/>
            <color indexed="81"/>
            <rFont val="Tahoma"/>
            <family val="2"/>
          </rPr>
          <t xml:space="preserve">
- En campo </t>
        </r>
        <r>
          <rPr>
            <b/>
            <sz val="9"/>
            <color indexed="81"/>
            <rFont val="Tahoma"/>
            <family val="2"/>
          </rPr>
          <t>"Puntaje Total"</t>
        </r>
        <r>
          <rPr>
            <sz val="9"/>
            <color indexed="81"/>
            <rFont val="Tahoma"/>
            <family val="2"/>
          </rPr>
          <t xml:space="preserve"> sea un numero</t>
        </r>
        <r>
          <rPr>
            <b/>
            <sz val="9"/>
            <color indexed="81"/>
            <rFont val="Tahoma"/>
            <family val="2"/>
          </rPr>
          <t xml:space="preserve"> mayor o igual a 17 puntos. 
- </t>
        </r>
        <r>
          <rPr>
            <sz val="9"/>
            <color indexed="81"/>
            <rFont val="Tahoma"/>
            <family val="2"/>
          </rPr>
          <t xml:space="preserve">En campo </t>
        </r>
        <r>
          <rPr>
            <b/>
            <sz val="9"/>
            <color indexed="81"/>
            <rFont val="Tahoma"/>
            <family val="2"/>
          </rPr>
          <t>"Estado de sobrecarga"</t>
        </r>
        <r>
          <rPr>
            <sz val="9"/>
            <color indexed="81"/>
            <rFont val="Tahoma"/>
            <family val="2"/>
          </rPr>
          <t xml:space="preserve"> tenga el valor </t>
        </r>
        <r>
          <rPr>
            <b/>
            <sz val="9"/>
            <color indexed="81"/>
            <rFont val="Tahoma"/>
            <family val="2"/>
          </rPr>
          <t xml:space="preserve">"Sobrecarga Intensa" </t>
        </r>
        <r>
          <rPr>
            <sz val="9"/>
            <color indexed="81"/>
            <rFont val="Tahoma"/>
            <family val="2"/>
          </rPr>
          <t xml:space="preserve">
*</t>
        </r>
        <r>
          <rPr>
            <i/>
            <sz val="9"/>
            <color indexed="81"/>
            <rFont val="Tahoma"/>
            <family val="2"/>
          </rPr>
          <t xml:space="preserve"> Solo el valor "Puntaje Total", se completa automáticamente al contestar la seccion de "Preguntas Versión Abreviada" </t>
        </r>
        <r>
          <rPr>
            <sz val="9"/>
            <color indexed="81"/>
            <rFont val="Tahoma"/>
            <family val="2"/>
          </rPr>
          <t xml:space="preserve">
</t>
        </r>
      </text>
    </comment>
    <comment ref="A204" authorId="2" shapeId="0">
      <text>
        <r>
          <rPr>
            <b/>
            <sz val="9"/>
            <color indexed="81"/>
            <rFont val="Tahoma"/>
            <family val="2"/>
          </rPr>
          <t>Ref DEIS:</t>
        </r>
        <r>
          <rPr>
            <sz val="9"/>
            <color indexed="81"/>
            <rFont val="Tahoma"/>
            <family val="2"/>
          </rPr>
          <t xml:space="preserve">
</t>
        </r>
        <r>
          <rPr>
            <u/>
            <sz val="9"/>
            <color indexed="81"/>
            <rFont val="Tahoma"/>
            <family val="2"/>
          </rPr>
          <t xml:space="preserve">Cuidador(a) con Dependencia Severa sin sobrecarga intensa: </t>
        </r>
        <r>
          <rPr>
            <sz val="9"/>
            <color indexed="81"/>
            <rFont val="Tahoma"/>
            <family val="2"/>
          </rPr>
          <t xml:space="preserve">Cuidador/a, que a la aplicación de la EZA obtienen en la sumatoria del puntaje un número menor a 17 puntos. 
</t>
        </r>
        <r>
          <rPr>
            <b/>
            <sz val="9"/>
            <color indexed="81"/>
            <rFont val="Tahoma"/>
            <family val="2"/>
          </rPr>
          <t>RAYEN:</t>
        </r>
        <r>
          <rPr>
            <sz val="9"/>
            <color indexed="81"/>
            <rFont val="Tahoma"/>
            <family val="2"/>
          </rPr>
          <t xml:space="preserve">
Este dato aparecerá  luego de que en la atención registrada en Módulo de Box/Pacientes citados ó Módulo Box/Agregar documento a una atención; se registre el Formulario Clínico:</t>
        </r>
        <r>
          <rPr>
            <b/>
            <sz val="9"/>
            <color indexed="81"/>
            <rFont val="Tahoma"/>
            <family val="2"/>
          </rPr>
          <t xml:space="preserve"> "Zarit Abreviado" </t>
        </r>
        <r>
          <rPr>
            <sz val="9"/>
            <color indexed="81"/>
            <rFont val="Tahoma"/>
            <family val="2"/>
          </rPr>
          <t xml:space="preserve">lo siguiente:
- En campo </t>
        </r>
        <r>
          <rPr>
            <b/>
            <sz val="9"/>
            <color indexed="81"/>
            <rFont val="Tahoma"/>
            <family val="2"/>
          </rPr>
          <t>"Condicion del Paciente"</t>
        </r>
        <r>
          <rPr>
            <sz val="9"/>
            <color indexed="81"/>
            <rFont val="Tahoma"/>
            <family val="2"/>
          </rPr>
          <t xml:space="preserve">, tenga el valor </t>
        </r>
        <r>
          <rPr>
            <b/>
            <sz val="9"/>
            <color indexed="81"/>
            <rFont val="Tahoma"/>
            <family val="2"/>
          </rPr>
          <t>"Paciente con Dependencia Severa"</t>
        </r>
        <r>
          <rPr>
            <sz val="9"/>
            <color indexed="81"/>
            <rFont val="Tahoma"/>
            <family val="2"/>
          </rPr>
          <t xml:space="preserve"> 
- En campo </t>
        </r>
        <r>
          <rPr>
            <b/>
            <sz val="9"/>
            <color indexed="81"/>
            <rFont val="Tahoma"/>
            <family val="2"/>
          </rPr>
          <t>"Puntaje Total"</t>
        </r>
        <r>
          <rPr>
            <sz val="9"/>
            <color indexed="81"/>
            <rFont val="Tahoma"/>
            <family val="2"/>
          </rPr>
          <t xml:space="preserve"> sea un numero </t>
        </r>
        <r>
          <rPr>
            <b/>
            <sz val="9"/>
            <color indexed="81"/>
            <rFont val="Tahoma"/>
            <family val="2"/>
          </rPr>
          <t xml:space="preserve">menor a 17 puntos. 
- </t>
        </r>
        <r>
          <rPr>
            <sz val="9"/>
            <color indexed="81"/>
            <rFont val="Tahoma"/>
            <family val="2"/>
          </rPr>
          <t xml:space="preserve">En campo </t>
        </r>
        <r>
          <rPr>
            <b/>
            <sz val="9"/>
            <color indexed="81"/>
            <rFont val="Tahoma"/>
            <family val="2"/>
          </rPr>
          <t>"Estado de sobrecarga"</t>
        </r>
        <r>
          <rPr>
            <sz val="9"/>
            <color indexed="81"/>
            <rFont val="Tahoma"/>
            <family val="2"/>
          </rPr>
          <t xml:space="preserve"> tenga el valor</t>
        </r>
        <r>
          <rPr>
            <b/>
            <sz val="9"/>
            <color indexed="81"/>
            <rFont val="Tahoma"/>
            <family val="2"/>
          </rPr>
          <t xml:space="preserve"> "Ausencia de Sobrecarga" 
</t>
        </r>
        <r>
          <rPr>
            <i/>
            <sz val="9"/>
            <color indexed="81"/>
            <rFont val="Tahoma"/>
            <family val="2"/>
          </rPr>
          <t>* Solo el valor "Puntaje Total", se completa automáticamente al contestar la seccion de "Preguntas Versión Abreviada"</t>
        </r>
      </text>
    </comment>
    <comment ref="A205" authorId="2" shapeId="0">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"Zarit Abreviado" </t>
        </r>
        <r>
          <rPr>
            <sz val="9"/>
            <color indexed="81"/>
            <rFont val="Tahoma"/>
            <family val="2"/>
          </rPr>
          <t xml:space="preserve">lo siguiente:
- En campo </t>
        </r>
        <r>
          <rPr>
            <b/>
            <sz val="9"/>
            <color indexed="81"/>
            <rFont val="Tahoma"/>
            <family val="2"/>
          </rPr>
          <t>"Condicion del Paciente"</t>
        </r>
        <r>
          <rPr>
            <sz val="9"/>
            <color indexed="81"/>
            <rFont val="Tahoma"/>
            <family val="2"/>
          </rPr>
          <t xml:space="preserve">, tenga el valor </t>
        </r>
        <r>
          <rPr>
            <b/>
            <sz val="9"/>
            <color indexed="81"/>
            <rFont val="Tahoma"/>
            <family val="2"/>
          </rPr>
          <t>"Paciente NANEAS"</t>
        </r>
        <r>
          <rPr>
            <sz val="9"/>
            <color indexed="81"/>
            <rFont val="Tahoma"/>
            <family val="2"/>
          </rPr>
          <t xml:space="preserve">
- En campo </t>
        </r>
        <r>
          <rPr>
            <b/>
            <sz val="9"/>
            <color indexed="81"/>
            <rFont val="Tahoma"/>
            <family val="2"/>
          </rPr>
          <t>"Puntaje Total"</t>
        </r>
        <r>
          <rPr>
            <sz val="9"/>
            <color indexed="81"/>
            <rFont val="Tahoma"/>
            <family val="2"/>
          </rPr>
          <t xml:space="preserve"> sea un numero </t>
        </r>
        <r>
          <rPr>
            <b/>
            <sz val="9"/>
            <color indexed="81"/>
            <rFont val="Tahoma"/>
            <family val="2"/>
          </rPr>
          <t xml:space="preserve">mayor o igual a 17 puntos
- </t>
        </r>
        <r>
          <rPr>
            <sz val="9"/>
            <color indexed="81"/>
            <rFont val="Tahoma"/>
            <family val="2"/>
          </rPr>
          <t>En campo</t>
        </r>
        <r>
          <rPr>
            <b/>
            <sz val="9"/>
            <color indexed="81"/>
            <rFont val="Tahoma"/>
            <family val="2"/>
          </rPr>
          <t xml:space="preserve"> "Estado de sobrecarga" </t>
        </r>
        <r>
          <rPr>
            <sz val="9"/>
            <color indexed="81"/>
            <rFont val="Tahoma"/>
            <family val="2"/>
          </rPr>
          <t xml:space="preserve">tenga el valor </t>
        </r>
        <r>
          <rPr>
            <b/>
            <sz val="9"/>
            <color indexed="81"/>
            <rFont val="Tahoma"/>
            <family val="2"/>
          </rPr>
          <t xml:space="preserve">"Sobrecarga Intensa" </t>
        </r>
        <r>
          <rPr>
            <sz val="9"/>
            <color indexed="81"/>
            <rFont val="Tahoma"/>
            <family val="2"/>
          </rPr>
          <t xml:space="preserve">
</t>
        </r>
        <r>
          <rPr>
            <i/>
            <sz val="9"/>
            <color indexed="81"/>
            <rFont val="Tahoma"/>
            <family val="2"/>
          </rPr>
          <t>* Solo el valor "Puntaje Total", se completa automáticamente al contestar la seccion de "Preguntas Versión Abreviada"</t>
        </r>
      </text>
    </comment>
    <comment ref="A206" authorId="2" shapeId="0">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 xml:space="preserve">"Zarit Abreviado" </t>
        </r>
        <r>
          <rPr>
            <sz val="9"/>
            <color indexed="81"/>
            <rFont val="Tahoma"/>
            <family val="2"/>
          </rPr>
          <t>lo siguiente:</t>
        </r>
        <r>
          <rPr>
            <b/>
            <sz val="9"/>
            <color indexed="81"/>
            <rFont val="Tahoma"/>
            <family val="2"/>
          </rPr>
          <t xml:space="preserve">
- </t>
        </r>
        <r>
          <rPr>
            <sz val="9"/>
            <color indexed="81"/>
            <rFont val="Tahoma"/>
            <family val="2"/>
          </rPr>
          <t>En campo</t>
        </r>
        <r>
          <rPr>
            <b/>
            <sz val="9"/>
            <color indexed="81"/>
            <rFont val="Tahoma"/>
            <family val="2"/>
          </rPr>
          <t xml:space="preserve"> "Condicion del Paciente"</t>
        </r>
        <r>
          <rPr>
            <sz val="9"/>
            <color indexed="81"/>
            <rFont val="Tahoma"/>
            <family val="2"/>
          </rPr>
          <t>, tenga el valor</t>
        </r>
        <r>
          <rPr>
            <b/>
            <sz val="9"/>
            <color indexed="81"/>
            <rFont val="Tahoma"/>
            <family val="2"/>
          </rPr>
          <t xml:space="preserve"> "Paciente NANEAS"
- </t>
        </r>
        <r>
          <rPr>
            <sz val="9"/>
            <color indexed="81"/>
            <rFont val="Tahoma"/>
            <family val="2"/>
          </rPr>
          <t>En campo</t>
        </r>
        <r>
          <rPr>
            <b/>
            <sz val="9"/>
            <color indexed="81"/>
            <rFont val="Tahoma"/>
            <family val="2"/>
          </rPr>
          <t xml:space="preserve"> "Puntaje Total"</t>
        </r>
        <r>
          <rPr>
            <sz val="9"/>
            <color indexed="81"/>
            <rFont val="Tahoma"/>
            <family val="2"/>
          </rPr>
          <t xml:space="preserve"> sea un numero</t>
        </r>
        <r>
          <rPr>
            <b/>
            <sz val="9"/>
            <color indexed="81"/>
            <rFont val="Tahoma"/>
            <family val="2"/>
          </rPr>
          <t xml:space="preserve"> menor a 17 puntos.
- </t>
        </r>
        <r>
          <rPr>
            <sz val="9"/>
            <color indexed="81"/>
            <rFont val="Tahoma"/>
            <family val="2"/>
          </rPr>
          <t xml:space="preserve">En </t>
        </r>
        <r>
          <rPr>
            <sz val="9"/>
            <color indexed="81"/>
            <rFont val="Tahoma"/>
            <family val="2"/>
          </rPr>
          <t xml:space="preserve">campo </t>
        </r>
        <r>
          <rPr>
            <b/>
            <sz val="9"/>
            <color indexed="81"/>
            <rFont val="Tahoma"/>
            <family val="2"/>
          </rPr>
          <t>"Estado de sobrecarga"</t>
        </r>
        <r>
          <rPr>
            <sz val="9"/>
            <color indexed="81"/>
            <rFont val="Tahoma"/>
            <family val="2"/>
          </rPr>
          <t xml:space="preserve"> tenga el valor </t>
        </r>
        <r>
          <rPr>
            <b/>
            <sz val="9"/>
            <color indexed="81"/>
            <rFont val="Tahoma"/>
            <family val="2"/>
          </rPr>
          <t>"Ausencia de Sobrecarga"</t>
        </r>
        <r>
          <rPr>
            <sz val="9"/>
            <color indexed="81"/>
            <rFont val="Tahoma"/>
            <family val="2"/>
          </rPr>
          <t xml:space="preserve"> 
</t>
        </r>
        <r>
          <rPr>
            <i/>
            <sz val="9"/>
            <color indexed="81"/>
            <rFont val="Tahoma"/>
            <family val="2"/>
          </rPr>
          <t>* Solo el valor "Puntaje Total", se completa automáticamente al contestar la seccion de "Preguntas Versión Abreviada"</t>
        </r>
        <r>
          <rPr>
            <sz val="9"/>
            <color indexed="81"/>
            <rFont val="Tahoma"/>
            <family val="2"/>
          </rPr>
          <t xml:space="preserve">
</t>
        </r>
      </text>
    </comment>
    <comment ref="A207" authorId="2" shapeId="0">
      <text>
        <r>
          <rPr>
            <u/>
            <sz val="9"/>
            <color indexed="81"/>
            <rFont val="Tahoma"/>
            <family val="2"/>
          </rPr>
          <t>Total Cuidadores Evaluados con instrumento Zarit:</t>
        </r>
        <r>
          <rPr>
            <sz val="9"/>
            <color indexed="81"/>
            <rFont val="Tahoma"/>
            <family val="2"/>
          </rPr>
          <t xml:space="preserve"> Este número corresponde a la sumatoria de cuidadores con sobrecarga intensa y cuidadores sin sobrecarga intensa.
</t>
        </r>
      </text>
    </comment>
    <comment ref="AD209" authorId="6" shapeId="0">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F209" authorId="6" shapeId="0">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AH209" authorId="2" shapeId="0">
      <text>
        <r>
          <rPr>
            <sz val="9"/>
            <color indexed="81"/>
            <rFont val="Tahoma"/>
            <family val="2"/>
          </rPr>
          <t>Este dato aparecerá, luego que en Modulo Admision, el paciente indique un</t>
        </r>
        <r>
          <rPr>
            <b/>
            <sz val="9"/>
            <color indexed="81"/>
            <rFont val="Tahoma"/>
            <family val="2"/>
          </rPr>
          <t xml:space="preserve"> Pueblo Originario</t>
        </r>
        <r>
          <rPr>
            <sz val="9"/>
            <color indexed="81"/>
            <rFont val="Tahoma"/>
            <family val="2"/>
          </rPr>
          <t xml:space="preserve">
</t>
        </r>
      </text>
    </comment>
    <comment ref="AI209" authorId="2" shapeId="0">
      <text>
        <r>
          <rPr>
            <sz val="9"/>
            <color indexed="81"/>
            <rFont val="Tahoma"/>
            <family val="2"/>
          </rPr>
          <t>Se contabilizara a los pacientes que tengan en  Antecedentes del usuario APS / Pestaña "Identificacion"</t>
        </r>
        <r>
          <rPr>
            <b/>
            <sz val="9"/>
            <color indexed="81"/>
            <rFont val="Tahoma"/>
            <family val="2"/>
          </rPr>
          <t xml:space="preserve">  </t>
        </r>
        <r>
          <rPr>
            <sz val="9"/>
            <color indexed="81"/>
            <rFont val="Tahoma"/>
            <family val="2"/>
          </rPr>
          <t>Item  Alertas Adm.</t>
        </r>
        <r>
          <rPr>
            <b/>
            <sz val="9"/>
            <color indexed="81"/>
            <rFont val="Tahoma"/>
            <family val="2"/>
          </rPr>
          <t xml:space="preserve">  "MIGRANTE"</t>
        </r>
        <r>
          <rPr>
            <sz val="9"/>
            <color indexed="81"/>
            <rFont val="Tahoma"/>
            <family val="2"/>
          </rPr>
          <t xml:space="preserve">
</t>
        </r>
      </text>
    </comment>
    <comment ref="B212" authorId="3" shapeId="0">
      <text>
        <r>
          <rPr>
            <sz val="9"/>
            <color indexed="81"/>
            <rFont val="Tahoma"/>
            <family val="2"/>
          </rPr>
          <t xml:space="preserve">Este dato aparecerá  luego de que en la atención registrada en </t>
        </r>
        <r>
          <rPr>
            <b/>
            <sz val="9"/>
            <color indexed="81"/>
            <rFont val="Tahoma"/>
            <family val="2"/>
          </rPr>
          <t xml:space="preserve">Módulo de Box/Pacientes citados ó Módulo Box/Agregar documento a una atención; </t>
        </r>
        <r>
          <rPr>
            <sz val="9"/>
            <color indexed="81"/>
            <rFont val="Tahoma"/>
            <family val="2"/>
          </rPr>
          <t xml:space="preserve">se registre el Formulario Clínico: </t>
        </r>
        <r>
          <rPr>
            <b/>
            <sz val="9"/>
            <color indexed="81"/>
            <rFont val="Tahoma"/>
            <family val="2"/>
          </rPr>
          <t xml:space="preserve">
"Población en Control con Enfoque de Riesgo Odontológico (Cero)" </t>
        </r>
        <r>
          <rPr>
            <sz val="9"/>
            <color indexed="81"/>
            <rFont val="Tahoma"/>
            <family val="2"/>
          </rPr>
          <t>desde los 0 días,  hasta los 19 años 11 meses y 29 días.</t>
        </r>
        <r>
          <rPr>
            <b/>
            <sz val="9"/>
            <color indexed="81"/>
            <rFont val="Tahoma"/>
            <family val="2"/>
          </rPr>
          <t xml:space="preserve"> 
</t>
        </r>
        <r>
          <rPr>
            <sz val="9"/>
            <color indexed="81"/>
            <rFont val="Tahoma"/>
            <family val="2"/>
          </rPr>
          <t>Y tenga en el campo</t>
        </r>
        <r>
          <rPr>
            <b/>
            <sz val="9"/>
            <color indexed="81"/>
            <rFont val="Tahoma"/>
            <family val="2"/>
          </rPr>
          <t xml:space="preserve"> "Resultado Evaluacion de Riesgo" - "Bajo Riesgo" </t>
        </r>
        <r>
          <rPr>
            <sz val="9"/>
            <color indexed="81"/>
            <rFont val="Tahoma"/>
            <family val="2"/>
          </rPr>
          <t xml:space="preserve">
</t>
        </r>
      </text>
    </comment>
    <comment ref="B213" authorId="3" shapeId="0">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se registre el Formulario Clínico: </t>
        </r>
        <r>
          <rPr>
            <b/>
            <sz val="9"/>
            <color indexed="81"/>
            <rFont val="Tahoma"/>
            <family val="2"/>
          </rPr>
          <t xml:space="preserve">
"Población en Control con Enfoque de Riesgo Odontológico (Cero)" </t>
        </r>
        <r>
          <rPr>
            <sz val="9"/>
            <color indexed="81"/>
            <rFont val="Tahoma"/>
            <family val="2"/>
          </rPr>
          <t>desde los 0 días,  hasta los 19 años 11 meses y 29 días. 
Y tenga en el campo</t>
        </r>
        <r>
          <rPr>
            <b/>
            <sz val="9"/>
            <color indexed="81"/>
            <rFont val="Tahoma"/>
            <family val="2"/>
          </rPr>
          <t xml:space="preserve"> "Resultado Evaluacion de Riesgo" - "Bajo Riesgo" </t>
        </r>
        <r>
          <rPr>
            <sz val="9"/>
            <color indexed="81"/>
            <rFont val="Tahoma"/>
            <family val="2"/>
          </rPr>
          <t xml:space="preserve">
</t>
        </r>
      </text>
    </comment>
    <comment ref="P216" authorId="2" shapeId="0">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indique un </t>
        </r>
        <r>
          <rPr>
            <b/>
            <sz val="9"/>
            <color indexed="81"/>
            <rFont val="Tahoma"/>
            <family val="2"/>
          </rPr>
          <t>Pueblo Originario</t>
        </r>
      </text>
    </comment>
    <comment ref="R216" authorId="2" shapeId="0">
      <text>
        <r>
          <rPr>
            <sz val="9"/>
            <color indexed="81"/>
            <rFont val="Tahoma"/>
            <family val="2"/>
          </rPr>
          <t xml:space="preserve"> Se contabilizara a los pacientes que tengan en  Antecedentes del usuario APS / Pestaña "Identificacion"  Item  Alertas Adm.  </t>
        </r>
        <r>
          <rPr>
            <b/>
            <sz val="9"/>
            <color indexed="81"/>
            <rFont val="Tahoma"/>
            <family val="2"/>
          </rPr>
          <t>"MIGRANTE"</t>
        </r>
      </text>
    </comment>
    <comment ref="T217" authorId="2" shapeId="0">
      <text>
        <r>
          <rPr>
            <sz val="9"/>
            <color indexed="81"/>
            <rFont val="Tahoma"/>
            <family val="2"/>
          </rPr>
          <t xml:space="preserve">Este dato aparecerá  luego de que la atención registrada en Módulo de Box/Pacientes citados, se registre la actividad: 
- </t>
        </r>
        <r>
          <rPr>
            <b/>
            <sz val="9"/>
            <color indexed="81"/>
            <rFont val="Tahoma"/>
            <family val="2"/>
          </rPr>
          <t>Riesgo Psicosocial - Derivacion Riesgo</t>
        </r>
        <r>
          <rPr>
            <sz val="9"/>
            <color indexed="81"/>
            <rFont val="Tahoma"/>
            <family val="2"/>
          </rPr>
          <t xml:space="preserve">
</t>
        </r>
        <r>
          <rPr>
            <b/>
            <sz val="9"/>
            <color indexed="81"/>
            <rFont val="Tahoma"/>
            <family val="2"/>
          </rPr>
          <t>Y</t>
        </r>
        <r>
          <rPr>
            <sz val="9"/>
            <color indexed="81"/>
            <rFont val="Tahoma"/>
            <family val="2"/>
          </rPr>
          <t xml:space="preserve">
El Formulario Clínico: </t>
        </r>
        <r>
          <rPr>
            <b/>
            <sz val="9"/>
            <color indexed="81"/>
            <rFont val="Tahoma"/>
            <family val="2"/>
          </rPr>
          <t>"Pauta de deteccion de riesgo Biopsicosocial (PRB) para ingreso de modalidades de apoyo al desarrollo Infantil"</t>
        </r>
        <r>
          <rPr>
            <sz val="9"/>
            <color indexed="81"/>
            <rFont val="Tahoma"/>
            <family val="2"/>
          </rPr>
          <t xml:space="preserve"> contenga algún dato 
</t>
        </r>
      </text>
    </comment>
    <comment ref="U217" authorId="2" shapeId="0">
      <text>
        <r>
          <rPr>
            <sz val="9"/>
            <color indexed="81"/>
            <rFont val="Tahoma"/>
            <family val="2"/>
          </rPr>
          <t xml:space="preserve">Este dato aparecerá  luego de que la atención registrada en Módulo de Box/Pacientes citados, se registre la actividad: 
- </t>
        </r>
        <r>
          <rPr>
            <b/>
            <sz val="9"/>
            <color indexed="81"/>
            <rFont val="Tahoma"/>
            <family val="2"/>
          </rPr>
          <t xml:space="preserve">Riesgo Psicosocial - Derivacion equipos de cabecera </t>
        </r>
        <r>
          <rPr>
            <sz val="9"/>
            <color indexed="81"/>
            <rFont val="Tahoma"/>
            <family val="2"/>
          </rPr>
          <t xml:space="preserve">
</t>
        </r>
        <r>
          <rPr>
            <b/>
            <sz val="9"/>
            <color indexed="81"/>
            <rFont val="Tahoma"/>
            <family val="2"/>
          </rPr>
          <t>Y</t>
        </r>
        <r>
          <rPr>
            <sz val="9"/>
            <color indexed="81"/>
            <rFont val="Tahoma"/>
            <family val="2"/>
          </rPr>
          <t xml:space="preserve">
El Formulario Clínico:</t>
        </r>
        <r>
          <rPr>
            <b/>
            <sz val="9"/>
            <color indexed="81"/>
            <rFont val="Tahoma"/>
            <family val="2"/>
          </rPr>
          <t xml:space="preserve"> "Pauta de deteccion de riesgo Biopsicosocial (PRB) para ingreso de modalidades de apoyo al desarrollo Infantil" </t>
        </r>
        <r>
          <rPr>
            <sz val="9"/>
            <color indexed="81"/>
            <rFont val="Tahoma"/>
            <family val="2"/>
          </rPr>
          <t>contenga algun dato.</t>
        </r>
        <r>
          <rPr>
            <b/>
            <sz val="9"/>
            <color indexed="81"/>
            <rFont val="Tahoma"/>
            <family val="2"/>
          </rPr>
          <t xml:space="preserve">
</t>
        </r>
        <r>
          <rPr>
            <sz val="9"/>
            <color indexed="81"/>
            <rFont val="Tahoma"/>
            <family val="2"/>
          </rPr>
          <t xml:space="preserve">
</t>
        </r>
      </text>
    </comment>
    <comment ref="V217" authorId="2" shapeId="0">
      <text>
        <r>
          <rPr>
            <sz val="9"/>
            <color indexed="81"/>
            <rFont val="Tahoma"/>
            <family val="2"/>
          </rPr>
          <t xml:space="preserve">Este dato aparecerá  luego de que la atención registrada en Módulo de Box/Pacientes citados, se registre la actividad: 
- </t>
        </r>
        <r>
          <rPr>
            <b/>
            <sz val="9"/>
            <color indexed="81"/>
            <rFont val="Tahoma"/>
            <family val="2"/>
          </rPr>
          <t xml:space="preserve">Riesgo Psicosocial - Derivacion a MADI 0-4 años </t>
        </r>
        <r>
          <rPr>
            <sz val="9"/>
            <color indexed="81"/>
            <rFont val="Tahoma"/>
            <family val="2"/>
          </rPr>
          <t xml:space="preserve">
</t>
        </r>
        <r>
          <rPr>
            <b/>
            <sz val="9"/>
            <color indexed="81"/>
            <rFont val="Tahoma"/>
            <family val="2"/>
          </rPr>
          <t>Y</t>
        </r>
        <r>
          <rPr>
            <sz val="9"/>
            <color indexed="81"/>
            <rFont val="Tahoma"/>
            <family val="2"/>
          </rPr>
          <t xml:space="preserve">
El Formulario Clínico: </t>
        </r>
        <r>
          <rPr>
            <b/>
            <sz val="9"/>
            <color indexed="81"/>
            <rFont val="Tahoma"/>
            <family val="2"/>
          </rPr>
          <t>"Pauta de deteccion de riesgo Biopsicosocial (PRB) para ingreso de modalidades de apoyo al desarrollo Infantil"</t>
        </r>
        <r>
          <rPr>
            <sz val="9"/>
            <color indexed="81"/>
            <rFont val="Tahoma"/>
            <family val="2"/>
          </rPr>
          <t xml:space="preserve"> contenga algun dato.
</t>
        </r>
      </text>
    </comment>
    <comment ref="W217" authorId="2" shapeId="0">
      <text>
        <r>
          <rPr>
            <sz val="9"/>
            <color indexed="81"/>
            <rFont val="Tahoma"/>
            <family val="2"/>
          </rPr>
          <t xml:space="preserve">Este dato aparecerá  luego de que la atención registrada en Módulo de Box/Pacientes citados, se registre la actividad: 
- </t>
        </r>
        <r>
          <rPr>
            <b/>
            <sz val="9"/>
            <color indexed="81"/>
            <rFont val="Tahoma"/>
            <family val="2"/>
          </rPr>
          <t xml:space="preserve">Riesgo Psicosocial - Derivacion a Salud Mental 5- 9 años  </t>
        </r>
        <r>
          <rPr>
            <sz val="9"/>
            <color indexed="81"/>
            <rFont val="Tahoma"/>
            <family val="2"/>
          </rPr>
          <t xml:space="preserve">
</t>
        </r>
        <r>
          <rPr>
            <b/>
            <sz val="9"/>
            <color indexed="81"/>
            <rFont val="Tahoma"/>
            <family val="2"/>
          </rPr>
          <t>Y</t>
        </r>
        <r>
          <rPr>
            <sz val="9"/>
            <color indexed="81"/>
            <rFont val="Tahoma"/>
            <family val="2"/>
          </rPr>
          <t xml:space="preserve">
El Formulario Clínico: </t>
        </r>
        <r>
          <rPr>
            <b/>
            <sz val="9"/>
            <color indexed="81"/>
            <rFont val="Tahoma"/>
            <family val="2"/>
          </rPr>
          <t xml:space="preserve">"Pauta de deteccion de riesgo Biopsicosocial (PRB) para ingreso de modalidades de apoyo al desarrollo Infantil" </t>
        </r>
        <r>
          <rPr>
            <sz val="9"/>
            <color indexed="81"/>
            <rFont val="Tahoma"/>
            <family val="2"/>
          </rPr>
          <t xml:space="preserve">contenga algun dato.
</t>
        </r>
      </text>
    </comment>
    <comment ref="A219" authorId="2" shapeId="0">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"Pauta de deteccion de riesgo Biopsicosocial (PRB) para ingreso de modalidades de apoyo al desarrollo Infantil"</t>
        </r>
        <r>
          <rPr>
            <sz val="9"/>
            <color indexed="81"/>
            <rFont val="Tahoma"/>
            <family val="2"/>
          </rPr>
          <t xml:space="preserve">
Se contabilizará la cantidad de formularios aplicados y se clasificarán por Sexo y Rango etareo.</t>
        </r>
      </text>
    </comment>
    <comment ref="E221" authorId="2" shapeId="0">
      <text>
        <r>
          <rPr>
            <sz val="9"/>
            <color indexed="81"/>
            <rFont val="Tahoma"/>
            <family val="2"/>
          </rPr>
          <t xml:space="preserve">Este dato aparecerá, luego que en Modulo Admision, el paciente indique un </t>
        </r>
        <r>
          <rPr>
            <b/>
            <sz val="9"/>
            <color indexed="81"/>
            <rFont val="Tahoma"/>
            <family val="2"/>
          </rPr>
          <t>Pueblo Originario</t>
        </r>
        <r>
          <rPr>
            <sz val="9"/>
            <color indexed="81"/>
            <rFont val="Tahoma"/>
            <family val="2"/>
          </rPr>
          <t xml:space="preserve">
</t>
        </r>
      </text>
    </comment>
    <comment ref="F221" authorId="2" shapeId="0">
      <text>
        <r>
          <rPr>
            <sz val="9"/>
            <color indexed="81"/>
            <rFont val="Tahoma"/>
            <family val="2"/>
          </rPr>
          <t>Se contabilizara a los pacientes que tengan en  Antecedentes del usuario APS / Pestaña "Identificacion"</t>
        </r>
        <r>
          <rPr>
            <b/>
            <sz val="9"/>
            <color indexed="81"/>
            <rFont val="Tahoma"/>
            <family val="2"/>
          </rPr>
          <t xml:space="preserve">  </t>
        </r>
        <r>
          <rPr>
            <sz val="9"/>
            <color indexed="81"/>
            <rFont val="Tahoma"/>
            <family val="2"/>
          </rPr>
          <t>Item  Alertas Adm.</t>
        </r>
        <r>
          <rPr>
            <b/>
            <sz val="9"/>
            <color indexed="81"/>
            <rFont val="Tahoma"/>
            <family val="2"/>
          </rPr>
          <t xml:space="preserve">  "MIGRANTE"</t>
        </r>
        <r>
          <rPr>
            <sz val="9"/>
            <color indexed="81"/>
            <rFont val="Tahoma"/>
            <family val="2"/>
          </rPr>
          <t xml:space="preserve">
</t>
        </r>
      </text>
    </comment>
    <comment ref="A223" authorId="2" shapeId="0">
      <text>
        <r>
          <rPr>
            <sz val="9"/>
            <color indexed="81"/>
            <rFont val="Tahoma"/>
            <family val="2"/>
          </rPr>
          <t>Se contabilizará en RAYEN:</t>
        </r>
        <r>
          <rPr>
            <b/>
            <sz val="9"/>
            <color indexed="81"/>
            <rFont val="Tahoma"/>
            <family val="2"/>
          </rPr>
          <t xml:space="preserve">
</t>
        </r>
        <r>
          <rPr>
            <sz val="9"/>
            <color indexed="81"/>
            <rFont val="Tahoma"/>
            <family val="2"/>
          </rPr>
          <t>- Para control a los 18 meses, solo se contabilizará los registros del Formulario Clinico</t>
        </r>
        <r>
          <rPr>
            <b/>
            <sz val="9"/>
            <color indexed="81"/>
            <rFont val="Tahoma"/>
            <family val="2"/>
          </rPr>
          <t xml:space="preserve"> "ESCALA DE EVALUACIÓN DEL DESARROLLO PSICOMOTOR"</t>
        </r>
        <r>
          <rPr>
            <sz val="9"/>
            <color indexed="81"/>
            <rFont val="Tahoma"/>
            <family val="2"/>
          </rPr>
          <t xml:space="preserve"> aplicado a usuarios entre los </t>
        </r>
        <r>
          <rPr>
            <b/>
            <sz val="9"/>
            <color indexed="81"/>
            <rFont val="Tahoma"/>
            <family val="2"/>
          </rPr>
          <t>16 y 30 meses de edad</t>
        </r>
        <r>
          <rPr>
            <sz val="9"/>
            <color indexed="81"/>
            <rFont val="Tahoma"/>
            <family val="2"/>
          </rPr>
          <t>, en donde se considerará los resultados de esta aplicacion realizadas ya en la Primera Evaluacion y Reevaluacion (según edad y sexo correspondiente a Seccion A.2)</t>
        </r>
        <r>
          <rPr>
            <b/>
            <sz val="9"/>
            <color indexed="81"/>
            <rFont val="Tahoma"/>
            <family val="2"/>
          </rPr>
          <t xml:space="preserve">
</t>
        </r>
        <r>
          <rPr>
            <sz val="9"/>
            <color indexed="81"/>
            <rFont val="Tahoma"/>
            <family val="2"/>
          </rPr>
          <t xml:space="preserve">
</t>
        </r>
      </text>
    </comment>
    <comment ref="A224" authorId="2" shapeId="0">
      <text>
        <r>
          <rPr>
            <sz val="9"/>
            <color indexed="81"/>
            <rFont val="Tahoma"/>
            <family val="2"/>
          </rPr>
          <t xml:space="preserve">Se contabilizará en RAYEN: 
- Para el control a los 18 meses, solo se contabilizará los registros del Formulario Clinico </t>
        </r>
        <r>
          <rPr>
            <b/>
            <sz val="9"/>
            <color indexed="81"/>
            <rFont val="Tahoma"/>
            <family val="2"/>
          </rPr>
          <t>"ESCALA DE EVALUACIÓN DEL DESARROLLO PSICOMOTOR"</t>
        </r>
        <r>
          <rPr>
            <sz val="9"/>
            <color indexed="81"/>
            <rFont val="Tahoma"/>
            <family val="2"/>
          </rPr>
          <t xml:space="preserve"> aplicado a usuarios entre los </t>
        </r>
        <r>
          <rPr>
            <b/>
            <sz val="9"/>
            <color indexed="81"/>
            <rFont val="Tahoma"/>
            <family val="2"/>
          </rPr>
          <t>16 y 30 meses de edad</t>
        </r>
        <r>
          <rPr>
            <sz val="9"/>
            <color indexed="81"/>
            <rFont val="Tahoma"/>
            <family val="2"/>
          </rPr>
          <t>, en donde los resultados de esta aplicacion realizadas ya en la</t>
        </r>
        <r>
          <rPr>
            <b/>
            <sz val="9"/>
            <color indexed="81"/>
            <rFont val="Tahoma"/>
            <family val="2"/>
          </rPr>
          <t xml:space="preserve"> Primera Evaluacion y Reevaluacion</t>
        </r>
        <r>
          <rPr>
            <sz val="9"/>
            <color indexed="81"/>
            <rFont val="Tahoma"/>
            <family val="2"/>
          </rPr>
          <t xml:space="preserve"> (según edad y sexo correspondiente a Seccion A.2), </t>
        </r>
        <r>
          <rPr>
            <b/>
            <sz val="9"/>
            <color indexed="81"/>
            <rFont val="Tahoma"/>
            <family val="2"/>
          </rPr>
          <t xml:space="preserve">NO </t>
        </r>
        <r>
          <rPr>
            <sz val="9"/>
            <color indexed="81"/>
            <rFont val="Tahoma"/>
            <family val="2"/>
          </rPr>
          <t xml:space="preserve">cuenten con Resultado </t>
        </r>
        <r>
          <rPr>
            <b/>
            <sz val="9"/>
            <color indexed="81"/>
            <rFont val="Tahoma"/>
            <family val="2"/>
          </rPr>
          <t>"Normal"</t>
        </r>
        <r>
          <rPr>
            <sz val="9"/>
            <color indexed="81"/>
            <rFont val="Tahoma"/>
            <family val="2"/>
          </rPr>
          <t xml:space="preserve">
</t>
        </r>
      </text>
    </comment>
    <comment ref="A225" authorId="2" shapeId="0">
      <text>
        <r>
          <rPr>
            <sz val="9"/>
            <color indexed="81"/>
            <rFont val="Tahoma"/>
            <family val="2"/>
          </rPr>
          <t>Se contabilizará en RAYEN:</t>
        </r>
        <r>
          <rPr>
            <b/>
            <sz val="9"/>
            <color indexed="81"/>
            <rFont val="Tahoma"/>
            <family val="2"/>
          </rPr>
          <t xml:space="preserve">
</t>
        </r>
        <r>
          <rPr>
            <sz val="9"/>
            <color indexed="81"/>
            <rFont val="Tahoma"/>
            <family val="2"/>
          </rPr>
          <t xml:space="preserve"> - Atenciones cuyo registros, cuenten con el Formulario Clinico </t>
        </r>
        <r>
          <rPr>
            <b/>
            <sz val="9"/>
            <color indexed="81"/>
            <rFont val="Tahoma"/>
            <family val="2"/>
          </rPr>
          <t>"Cuestionario M-CHAT"</t>
        </r>
        <r>
          <rPr>
            <sz val="9"/>
            <color indexed="81"/>
            <rFont val="Tahoma"/>
            <family val="2"/>
          </rPr>
          <t xml:space="preserve"> </t>
        </r>
        <r>
          <rPr>
            <b/>
            <sz val="9"/>
            <color indexed="81"/>
            <rFont val="Tahoma"/>
            <family val="2"/>
          </rPr>
          <t>aplicado</t>
        </r>
        <r>
          <rPr>
            <sz val="9"/>
            <color indexed="81"/>
            <rFont val="Tahoma"/>
            <family val="2"/>
          </rPr>
          <t xml:space="preserve"> con un valor en el campo </t>
        </r>
        <r>
          <rPr>
            <b/>
            <sz val="9"/>
            <color indexed="81"/>
            <rFont val="Tahoma"/>
            <family val="2"/>
          </rPr>
          <t xml:space="preserve">"resultado" , </t>
        </r>
        <r>
          <rPr>
            <sz val="9"/>
            <color indexed="81"/>
            <rFont val="Tahoma"/>
            <family val="2"/>
          </rPr>
          <t xml:space="preserve">a usuarios entre los </t>
        </r>
        <r>
          <rPr>
            <b/>
            <sz val="9"/>
            <color indexed="81"/>
            <rFont val="Tahoma"/>
            <family val="2"/>
          </rPr>
          <t>16 y 30 meses de edad</t>
        </r>
        <r>
          <rPr>
            <sz val="9"/>
            <color indexed="81"/>
            <rFont val="Tahoma"/>
            <family val="2"/>
          </rPr>
          <t xml:space="preserve">.
</t>
        </r>
        <r>
          <rPr>
            <u/>
            <sz val="9"/>
            <color indexed="81"/>
            <rFont val="Tahoma"/>
            <family val="2"/>
          </rPr>
          <t>Definicion Conceptual Manual DEIS:</t>
        </r>
        <r>
          <rPr>
            <sz val="9"/>
            <color indexed="81"/>
            <rFont val="Tahoma"/>
            <family val="2"/>
          </rPr>
          <t xml:space="preserve">
- Se registra el número de pesquisas de niños y niñas con sospecha de Espectro Autista (factores de riesgo o señales de alerta), en otros controles o consultas de salud entre los 16 y 30 meses de edad, diferentes al CSI de los 18 meses</t>
        </r>
      </text>
    </comment>
    <comment ref="B226" authorId="2" shapeId="0">
      <text>
        <r>
          <rPr>
            <sz val="9"/>
            <color indexed="81"/>
            <rFont val="Tahoma"/>
            <family val="2"/>
          </rPr>
          <t xml:space="preserve">Se contabilizará en RAYEN: </t>
        </r>
        <r>
          <rPr>
            <b/>
            <sz val="9"/>
            <color indexed="81"/>
            <rFont val="Tahoma"/>
            <family val="2"/>
          </rPr>
          <t xml:space="preserve">
</t>
        </r>
        <r>
          <rPr>
            <sz val="9"/>
            <color indexed="81"/>
            <rFont val="Tahoma"/>
            <family val="2"/>
          </rPr>
          <t>Para el control a los 18 meses, solo se contabilizará los registros del Formulario Clinico</t>
        </r>
        <r>
          <rPr>
            <b/>
            <sz val="9"/>
            <color indexed="81"/>
            <rFont val="Tahoma"/>
            <family val="2"/>
          </rPr>
          <t xml:space="preserve"> "ESCALA DE EVALUACIÓN DEL DESARROLLO PSICOMOTOR"</t>
        </r>
        <r>
          <rPr>
            <sz val="9"/>
            <color indexed="81"/>
            <rFont val="Tahoma"/>
            <family val="2"/>
          </rPr>
          <t xml:space="preserve"> aplicado a usuarios entre los</t>
        </r>
        <r>
          <rPr>
            <b/>
            <sz val="9"/>
            <color indexed="81"/>
            <rFont val="Tahoma"/>
            <family val="2"/>
          </rPr>
          <t xml:space="preserve"> 16 y 30 meses de edad,</t>
        </r>
        <r>
          <rPr>
            <sz val="9"/>
            <color indexed="81"/>
            <rFont val="Tahoma"/>
            <family val="2"/>
          </rPr>
          <t xml:space="preserve"> en donde los resultados de esta aplicacion realizadas ya en la </t>
        </r>
        <r>
          <rPr>
            <b/>
            <sz val="9"/>
            <color indexed="81"/>
            <rFont val="Tahoma"/>
            <family val="2"/>
          </rPr>
          <t>Primera Evaluacion y Reevaluacion</t>
        </r>
        <r>
          <rPr>
            <sz val="9"/>
            <color indexed="81"/>
            <rFont val="Tahoma"/>
            <family val="2"/>
          </rPr>
          <t xml:space="preserve"> (según edad y sexo correspondiente a Seccion A.2), </t>
        </r>
        <r>
          <rPr>
            <b/>
            <sz val="9"/>
            <color indexed="81"/>
            <rFont val="Tahoma"/>
            <family val="2"/>
          </rPr>
          <t>NO</t>
        </r>
        <r>
          <rPr>
            <sz val="9"/>
            <color indexed="81"/>
            <rFont val="Tahoma"/>
            <family val="2"/>
          </rPr>
          <t xml:space="preserve"> cuenten con Resultado </t>
        </r>
        <r>
          <rPr>
            <b/>
            <sz val="9"/>
            <color indexed="81"/>
            <rFont val="Tahoma"/>
            <family val="2"/>
          </rPr>
          <t xml:space="preserve">"Normal"
</t>
        </r>
        <r>
          <rPr>
            <sz val="9"/>
            <color indexed="81"/>
            <rFont val="Tahoma"/>
            <family val="2"/>
          </rPr>
          <t>Además, en la misma atencion, se debe tener aplicado el Formulario Clinico</t>
        </r>
        <r>
          <rPr>
            <b/>
            <sz val="9"/>
            <color indexed="81"/>
            <rFont val="Tahoma"/>
            <family val="2"/>
          </rPr>
          <t xml:space="preserve"> " Cuestionario M-CHAT", </t>
        </r>
        <r>
          <rPr>
            <sz val="9"/>
            <color indexed="81"/>
            <rFont val="Tahoma"/>
            <family val="2"/>
          </rPr>
          <t>con el campo</t>
        </r>
        <r>
          <rPr>
            <b/>
            <sz val="9"/>
            <color indexed="81"/>
            <rFont val="Tahoma"/>
            <family val="2"/>
          </rPr>
          <t xml:space="preserve"> "Resultado" </t>
        </r>
        <r>
          <rPr>
            <sz val="9"/>
            <color indexed="81"/>
            <rFont val="Tahoma"/>
            <family val="2"/>
          </rPr>
          <t xml:space="preserve">el valor </t>
        </r>
        <r>
          <rPr>
            <b/>
            <sz val="9"/>
            <color indexed="81"/>
            <rFont val="Tahoma"/>
            <family val="2"/>
          </rPr>
          <t xml:space="preserve">"Bajo Riesgo (Negativo para TEA)"
</t>
        </r>
        <r>
          <rPr>
            <u/>
            <sz val="9"/>
            <color indexed="81"/>
            <rFont val="Tahoma"/>
            <family val="2"/>
          </rPr>
          <t>Definicion Conceptual Manual DEIS:</t>
        </r>
        <r>
          <rPr>
            <sz val="9"/>
            <color indexed="81"/>
            <rFont val="Tahoma"/>
            <family val="2"/>
          </rPr>
          <t xml:space="preserve">
 - Puntaje entre 0 y 2: riesgo bajo, se debe continuar con controles de salud habitual
</t>
        </r>
      </text>
    </comment>
    <comment ref="B227" authorId="2" shapeId="0">
      <text>
        <r>
          <rPr>
            <sz val="9"/>
            <color indexed="81"/>
            <rFont val="Tahoma"/>
            <family val="2"/>
          </rPr>
          <t xml:space="preserve">Se contabilizará en RAYEN: </t>
        </r>
        <r>
          <rPr>
            <b/>
            <sz val="9"/>
            <color indexed="81"/>
            <rFont val="Tahoma"/>
            <family val="2"/>
          </rPr>
          <t xml:space="preserve">
</t>
        </r>
        <r>
          <rPr>
            <sz val="9"/>
            <color indexed="81"/>
            <rFont val="Tahoma"/>
            <family val="2"/>
          </rPr>
          <t>Para el control a los 18 meses, solo se contabilizará los registros del Formulario Clinico</t>
        </r>
        <r>
          <rPr>
            <b/>
            <sz val="9"/>
            <color indexed="81"/>
            <rFont val="Tahoma"/>
            <family val="2"/>
          </rPr>
          <t xml:space="preserve"> "ESCALA DE EVALUACIÓN DEL DESARROLLO PSICOMOTOR"</t>
        </r>
        <r>
          <rPr>
            <sz val="9"/>
            <color indexed="81"/>
            <rFont val="Tahoma"/>
            <family val="2"/>
          </rPr>
          <t xml:space="preserve"> aplicado a usuarios entre los</t>
        </r>
        <r>
          <rPr>
            <b/>
            <sz val="9"/>
            <color indexed="81"/>
            <rFont val="Tahoma"/>
            <family val="2"/>
          </rPr>
          <t xml:space="preserve"> 16 y 30 meses de edad,</t>
        </r>
        <r>
          <rPr>
            <sz val="9"/>
            <color indexed="81"/>
            <rFont val="Tahoma"/>
            <family val="2"/>
          </rPr>
          <t xml:space="preserve"> en donde los resultados de esta aplicacion realizadas ya en la </t>
        </r>
        <r>
          <rPr>
            <b/>
            <sz val="9"/>
            <color indexed="81"/>
            <rFont val="Tahoma"/>
            <family val="2"/>
          </rPr>
          <t>Primera Evaluacion y Reevaluacion</t>
        </r>
        <r>
          <rPr>
            <sz val="9"/>
            <color indexed="81"/>
            <rFont val="Tahoma"/>
            <family val="2"/>
          </rPr>
          <t xml:space="preserve"> (según edad y sexo correspondiente a Seccion A.2), </t>
        </r>
        <r>
          <rPr>
            <b/>
            <sz val="9"/>
            <color indexed="81"/>
            <rFont val="Tahoma"/>
            <family val="2"/>
          </rPr>
          <t>NO</t>
        </r>
        <r>
          <rPr>
            <sz val="9"/>
            <color indexed="81"/>
            <rFont val="Tahoma"/>
            <family val="2"/>
          </rPr>
          <t xml:space="preserve"> cuenten con Resultado </t>
        </r>
        <r>
          <rPr>
            <b/>
            <sz val="9"/>
            <color indexed="81"/>
            <rFont val="Tahoma"/>
            <family val="2"/>
          </rPr>
          <t xml:space="preserve">"Normal"
</t>
        </r>
        <r>
          <rPr>
            <sz val="9"/>
            <color indexed="81"/>
            <rFont val="Tahoma"/>
            <family val="2"/>
          </rPr>
          <t>Además, en la misma atencion, se debe tener aplicado el Formulario Clinico</t>
        </r>
        <r>
          <rPr>
            <b/>
            <sz val="9"/>
            <color indexed="81"/>
            <rFont val="Tahoma"/>
            <family val="2"/>
          </rPr>
          <t xml:space="preserve"> " Cuestionario M-CHAT", </t>
        </r>
        <r>
          <rPr>
            <sz val="9"/>
            <color indexed="81"/>
            <rFont val="Tahoma"/>
            <family val="2"/>
          </rPr>
          <t>con el campo</t>
        </r>
        <r>
          <rPr>
            <b/>
            <sz val="9"/>
            <color indexed="81"/>
            <rFont val="Tahoma"/>
            <family val="2"/>
          </rPr>
          <t xml:space="preserve"> "Resultado" </t>
        </r>
        <r>
          <rPr>
            <sz val="9"/>
            <color indexed="81"/>
            <rFont val="Tahoma"/>
            <family val="2"/>
          </rPr>
          <t xml:space="preserve">el valor </t>
        </r>
        <r>
          <rPr>
            <b/>
            <sz val="9"/>
            <color indexed="81"/>
            <rFont val="Tahoma"/>
            <family val="2"/>
          </rPr>
          <t xml:space="preserve">"Riesgo Medio (Positivo para TEA)"
</t>
        </r>
        <r>
          <rPr>
            <u/>
            <sz val="9"/>
            <color indexed="81"/>
            <rFont val="Tahoma"/>
            <family val="2"/>
          </rPr>
          <t>Definicion Conceptual Manual DEIS:</t>
        </r>
        <r>
          <rPr>
            <sz val="9"/>
            <color indexed="81"/>
            <rFont val="Tahoma"/>
            <family val="2"/>
          </rPr>
          <t xml:space="preserve">
 - Puntaje entre 3 y 7: riesgo medio, se debe realizar la segunda parte del M-CHAT-R/F correspondiente a la Entrevista de Seguimiento, si en la entrevista el resultado es entre 0 y 1 DERIVA, se debe seguir con el Control de Salud habitual y continuar la vigilancia y acompañamiento a la trayectoria del desarrollo, mientras que, un resultado mayor o igual a 2 DERIVA, se debe derivar a especialista para evaluación y confirmación diagnóstica.
</t>
        </r>
      </text>
    </comment>
    <comment ref="B228" authorId="2" shapeId="0">
      <text>
        <r>
          <rPr>
            <sz val="9"/>
            <color indexed="81"/>
            <rFont val="Tahoma"/>
            <family val="2"/>
          </rPr>
          <t xml:space="preserve">Se contabilizará en RAYEN: </t>
        </r>
        <r>
          <rPr>
            <b/>
            <sz val="9"/>
            <color indexed="81"/>
            <rFont val="Tahoma"/>
            <family val="2"/>
          </rPr>
          <t xml:space="preserve">
</t>
        </r>
        <r>
          <rPr>
            <sz val="9"/>
            <color indexed="81"/>
            <rFont val="Tahoma"/>
            <family val="2"/>
          </rPr>
          <t>Para el control a los 18 meses, solo se contabilizará los registros del Formulario Clinico</t>
        </r>
        <r>
          <rPr>
            <b/>
            <sz val="9"/>
            <color indexed="81"/>
            <rFont val="Tahoma"/>
            <family val="2"/>
          </rPr>
          <t xml:space="preserve"> "ESCALA DE EVALUACIÓN DEL DESARROLLO PSICOMOTOR"</t>
        </r>
        <r>
          <rPr>
            <sz val="9"/>
            <color indexed="81"/>
            <rFont val="Tahoma"/>
            <family val="2"/>
          </rPr>
          <t xml:space="preserve"> aplicado a usuarios entre los</t>
        </r>
        <r>
          <rPr>
            <b/>
            <sz val="9"/>
            <color indexed="81"/>
            <rFont val="Tahoma"/>
            <family val="2"/>
          </rPr>
          <t xml:space="preserve"> 16 y 30 meses de edad,</t>
        </r>
        <r>
          <rPr>
            <sz val="9"/>
            <color indexed="81"/>
            <rFont val="Tahoma"/>
            <family val="2"/>
          </rPr>
          <t xml:space="preserve"> en donde los resultados de esta aplicacion realizadas ya en la </t>
        </r>
        <r>
          <rPr>
            <b/>
            <sz val="9"/>
            <color indexed="81"/>
            <rFont val="Tahoma"/>
            <family val="2"/>
          </rPr>
          <t>Primera Evaluacion y Reevaluacion</t>
        </r>
        <r>
          <rPr>
            <sz val="9"/>
            <color indexed="81"/>
            <rFont val="Tahoma"/>
            <family val="2"/>
          </rPr>
          <t xml:space="preserve"> (según edad y sexo correspondiente a Seccion A.2), </t>
        </r>
        <r>
          <rPr>
            <b/>
            <sz val="9"/>
            <color indexed="81"/>
            <rFont val="Tahoma"/>
            <family val="2"/>
          </rPr>
          <t>NO</t>
        </r>
        <r>
          <rPr>
            <sz val="9"/>
            <color indexed="81"/>
            <rFont val="Tahoma"/>
            <family val="2"/>
          </rPr>
          <t xml:space="preserve"> cuenten con Resultado </t>
        </r>
        <r>
          <rPr>
            <b/>
            <sz val="9"/>
            <color indexed="81"/>
            <rFont val="Tahoma"/>
            <family val="2"/>
          </rPr>
          <t xml:space="preserve">"Normal"
</t>
        </r>
        <r>
          <rPr>
            <sz val="9"/>
            <color indexed="81"/>
            <rFont val="Tahoma"/>
            <family val="2"/>
          </rPr>
          <t>Además, en la misma atencion, se debe tener aplicado el Formulario Clinico</t>
        </r>
        <r>
          <rPr>
            <b/>
            <sz val="9"/>
            <color indexed="81"/>
            <rFont val="Tahoma"/>
            <family val="2"/>
          </rPr>
          <t xml:space="preserve"> " Cuestionario M-CHAT", </t>
        </r>
        <r>
          <rPr>
            <sz val="9"/>
            <color indexed="81"/>
            <rFont val="Tahoma"/>
            <family val="2"/>
          </rPr>
          <t>con el campo</t>
        </r>
        <r>
          <rPr>
            <b/>
            <sz val="9"/>
            <color indexed="81"/>
            <rFont val="Tahoma"/>
            <family val="2"/>
          </rPr>
          <t xml:space="preserve"> "Resultado" </t>
        </r>
        <r>
          <rPr>
            <sz val="9"/>
            <color indexed="81"/>
            <rFont val="Tahoma"/>
            <family val="2"/>
          </rPr>
          <t xml:space="preserve">el valor </t>
        </r>
        <r>
          <rPr>
            <b/>
            <sz val="9"/>
            <color indexed="81"/>
            <rFont val="Tahoma"/>
            <family val="2"/>
          </rPr>
          <t xml:space="preserve">"Riesgo Alto (Positivo para TEA)"
</t>
        </r>
        <r>
          <rPr>
            <u/>
            <sz val="9"/>
            <color indexed="81"/>
            <rFont val="Tahoma"/>
            <family val="2"/>
          </rPr>
          <t>Definicion Conceptual Manual DEIS:</t>
        </r>
        <r>
          <rPr>
            <sz val="9"/>
            <color indexed="81"/>
            <rFont val="Tahoma"/>
            <family val="2"/>
          </rPr>
          <t xml:space="preserve">
 -  Puntaje entre 8 y 20: riesgo alto, se debe derivar a especialista para evaluación y confirmación diagnóstica
</t>
        </r>
      </text>
    </comment>
    <comment ref="B229" authorId="2" shapeId="0">
      <text>
        <r>
          <rPr>
            <sz val="9"/>
            <color indexed="81"/>
            <rFont val="Tahoma"/>
            <family val="2"/>
          </rPr>
          <t xml:space="preserve">Se contabilizará en RAYEN: </t>
        </r>
        <r>
          <rPr>
            <b/>
            <sz val="9"/>
            <color indexed="81"/>
            <rFont val="Tahoma"/>
            <family val="2"/>
          </rPr>
          <t xml:space="preserve">
</t>
        </r>
        <r>
          <rPr>
            <sz val="9"/>
            <color indexed="81"/>
            <rFont val="Tahoma"/>
            <family val="2"/>
          </rPr>
          <t>Para el control a los 18 meses, solo se contabilizará los registros del Formulario Clinico</t>
        </r>
        <r>
          <rPr>
            <b/>
            <sz val="9"/>
            <color indexed="81"/>
            <rFont val="Tahoma"/>
            <family val="2"/>
          </rPr>
          <t xml:space="preserve"> "ESCALA DE EVALUACIÓN DEL DESARROLLO PSICOMOTOR"</t>
        </r>
        <r>
          <rPr>
            <sz val="9"/>
            <color indexed="81"/>
            <rFont val="Tahoma"/>
            <family val="2"/>
          </rPr>
          <t xml:space="preserve"> aplicado a usuarios entre los</t>
        </r>
        <r>
          <rPr>
            <b/>
            <sz val="9"/>
            <color indexed="81"/>
            <rFont val="Tahoma"/>
            <family val="2"/>
          </rPr>
          <t xml:space="preserve"> 16 y 30 meses de edad,</t>
        </r>
        <r>
          <rPr>
            <sz val="9"/>
            <color indexed="81"/>
            <rFont val="Tahoma"/>
            <family val="2"/>
          </rPr>
          <t xml:space="preserve"> en donde los resultados de esta aplicacion realizadas ya en la </t>
        </r>
        <r>
          <rPr>
            <b/>
            <sz val="9"/>
            <color indexed="81"/>
            <rFont val="Tahoma"/>
            <family val="2"/>
          </rPr>
          <t>Primera Evaluacion y Reevaluacion</t>
        </r>
        <r>
          <rPr>
            <sz val="9"/>
            <color indexed="81"/>
            <rFont val="Tahoma"/>
            <family val="2"/>
          </rPr>
          <t xml:space="preserve"> (según edad y sexo correspondiente a Seccion A.2), </t>
        </r>
        <r>
          <rPr>
            <b/>
            <sz val="9"/>
            <color indexed="81"/>
            <rFont val="Tahoma"/>
            <family val="2"/>
          </rPr>
          <t>NO</t>
        </r>
        <r>
          <rPr>
            <sz val="9"/>
            <color indexed="81"/>
            <rFont val="Tahoma"/>
            <family val="2"/>
          </rPr>
          <t xml:space="preserve"> cuenten con Resultado </t>
        </r>
        <r>
          <rPr>
            <b/>
            <sz val="9"/>
            <color indexed="81"/>
            <rFont val="Tahoma"/>
            <family val="2"/>
          </rPr>
          <t xml:space="preserve">"Normal"
</t>
        </r>
        <r>
          <rPr>
            <sz val="9"/>
            <color indexed="81"/>
            <rFont val="Tahoma"/>
            <family val="2"/>
          </rPr>
          <t>Además, en la misma atencion, se debe tener aplicado el Formulario Clinico</t>
        </r>
        <r>
          <rPr>
            <b/>
            <sz val="9"/>
            <color indexed="81"/>
            <rFont val="Tahoma"/>
            <family val="2"/>
          </rPr>
          <t xml:space="preserve"> " Cuestionario M-CHAT", </t>
        </r>
        <r>
          <rPr>
            <sz val="9"/>
            <color indexed="81"/>
            <rFont val="Tahoma"/>
            <family val="2"/>
          </rPr>
          <t>con el campo</t>
        </r>
        <r>
          <rPr>
            <b/>
            <sz val="9"/>
            <color indexed="81"/>
            <rFont val="Tahoma"/>
            <family val="2"/>
          </rPr>
          <t xml:space="preserve"> "Resultado" </t>
        </r>
        <r>
          <rPr>
            <sz val="9"/>
            <color indexed="81"/>
            <rFont val="Tahoma"/>
            <family val="2"/>
          </rPr>
          <t xml:space="preserve">el valor </t>
        </r>
        <r>
          <rPr>
            <b/>
            <sz val="9"/>
            <color indexed="81"/>
            <rFont val="Tahoma"/>
            <family val="2"/>
          </rPr>
          <t xml:space="preserve">"Riesgo Alto (Positivo para TEA)"
</t>
        </r>
        <r>
          <rPr>
            <sz val="9"/>
            <color indexed="81"/>
            <rFont val="Tahoma"/>
            <family val="2"/>
          </rPr>
          <t>y el registro de</t>
        </r>
        <r>
          <rPr>
            <b/>
            <sz val="9"/>
            <color indexed="81"/>
            <rFont val="Tahoma"/>
            <family val="2"/>
          </rPr>
          <t xml:space="preserve"> Actividad: "Riesgo Alto con derivacion a especialista"
</t>
        </r>
        <r>
          <rPr>
            <u/>
            <sz val="9"/>
            <color indexed="81"/>
            <rFont val="Tahoma"/>
            <family val="2"/>
          </rPr>
          <t>Definicion Conceptual Manual DEIS:</t>
        </r>
        <r>
          <rPr>
            <sz val="9"/>
            <color indexed="81"/>
            <rFont val="Tahoma"/>
            <family val="2"/>
          </rPr>
          <t xml:space="preserve">
 -  Puntaje entre 8 y 20: riesgo alto, se debe derivar a especialista para evaluación y confirmación diagnóstica
</t>
        </r>
      </text>
    </comment>
    <comment ref="B230" authorId="2" shapeId="0">
      <text>
        <r>
          <rPr>
            <sz val="9"/>
            <color indexed="81"/>
            <rFont val="Tahoma"/>
            <family val="2"/>
          </rPr>
          <t xml:space="preserve">Se contabilizará en RAYEN: 
Para el control a los 18 meses, solo se contabilizará los registros del Formulario Clinico </t>
        </r>
        <r>
          <rPr>
            <b/>
            <sz val="9"/>
            <color indexed="81"/>
            <rFont val="Tahoma"/>
            <family val="2"/>
          </rPr>
          <t>"ESCALA DE EVALUACIÓN DEL DESARROLLO PSICOMOTOR"</t>
        </r>
        <r>
          <rPr>
            <sz val="9"/>
            <color indexed="81"/>
            <rFont val="Tahoma"/>
            <family val="2"/>
          </rPr>
          <t xml:space="preserve"> aplicado a usuarios entre los </t>
        </r>
        <r>
          <rPr>
            <b/>
            <sz val="9"/>
            <color indexed="81"/>
            <rFont val="Tahoma"/>
            <family val="2"/>
          </rPr>
          <t>16 y 30 meses de edad</t>
        </r>
        <r>
          <rPr>
            <sz val="9"/>
            <color indexed="81"/>
            <rFont val="Tahoma"/>
            <family val="2"/>
          </rPr>
          <t>, en donde los resultados de esta aplicacion realizadas ya en la</t>
        </r>
        <r>
          <rPr>
            <b/>
            <sz val="9"/>
            <color indexed="81"/>
            <rFont val="Tahoma"/>
            <family val="2"/>
          </rPr>
          <t xml:space="preserve"> Primera Evaluacion y Reevaluacion</t>
        </r>
        <r>
          <rPr>
            <sz val="9"/>
            <color indexed="81"/>
            <rFont val="Tahoma"/>
            <family val="2"/>
          </rPr>
          <t xml:space="preserve"> (según edad y sexo correspondiente a Seccion A.2), </t>
        </r>
        <r>
          <rPr>
            <b/>
            <sz val="9"/>
            <color indexed="81"/>
            <rFont val="Tahoma"/>
            <family val="2"/>
          </rPr>
          <t>NO</t>
        </r>
        <r>
          <rPr>
            <sz val="9"/>
            <color indexed="81"/>
            <rFont val="Tahoma"/>
            <family val="2"/>
          </rPr>
          <t xml:space="preserve"> cuenten con Resultado</t>
        </r>
        <r>
          <rPr>
            <b/>
            <sz val="9"/>
            <color indexed="81"/>
            <rFont val="Tahoma"/>
            <family val="2"/>
          </rPr>
          <t xml:space="preserve"> "Normal"</t>
        </r>
        <r>
          <rPr>
            <sz val="9"/>
            <color indexed="81"/>
            <rFont val="Tahoma"/>
            <family val="2"/>
          </rPr>
          <t xml:space="preserve">
Además, en la misma atencion, se debe tener aplicado el Formulario Clinico </t>
        </r>
        <r>
          <rPr>
            <b/>
            <sz val="9"/>
            <color indexed="81"/>
            <rFont val="Tahoma"/>
            <family val="2"/>
          </rPr>
          <t>" Cuestionario M-CHAT"</t>
        </r>
        <r>
          <rPr>
            <sz val="9"/>
            <color indexed="81"/>
            <rFont val="Tahoma"/>
            <family val="2"/>
          </rPr>
          <t xml:space="preserve">, con el campo </t>
        </r>
        <r>
          <rPr>
            <b/>
            <sz val="9"/>
            <color indexed="81"/>
            <rFont val="Tahoma"/>
            <family val="2"/>
          </rPr>
          <t>"Resultado"</t>
        </r>
        <r>
          <rPr>
            <sz val="9"/>
            <color indexed="81"/>
            <rFont val="Tahoma"/>
            <family val="2"/>
          </rPr>
          <t xml:space="preserve"> el valor </t>
        </r>
        <r>
          <rPr>
            <b/>
            <sz val="9"/>
            <color indexed="81"/>
            <rFont val="Tahoma"/>
            <family val="2"/>
          </rPr>
          <t xml:space="preserve">"Riesgo Medio (Positivo para TEA)" </t>
        </r>
        <r>
          <rPr>
            <sz val="9"/>
            <color indexed="81"/>
            <rFont val="Tahoma"/>
            <family val="2"/>
          </rPr>
          <t>más la aplicacion del</t>
        </r>
        <r>
          <rPr>
            <b/>
            <sz val="9"/>
            <color indexed="81"/>
            <rFont val="Tahoma"/>
            <family val="2"/>
          </rPr>
          <t xml:space="preserve"> </t>
        </r>
        <r>
          <rPr>
            <sz val="9"/>
            <color indexed="81"/>
            <rFont val="Tahoma"/>
            <family val="2"/>
          </rPr>
          <t xml:space="preserve">Formulario Clinico </t>
        </r>
        <r>
          <rPr>
            <b/>
            <sz val="9"/>
            <color indexed="81"/>
            <rFont val="Tahoma"/>
            <family val="2"/>
          </rPr>
          <t>"Entrevista de Seguimiento M-CHAT -R/F"</t>
        </r>
        <r>
          <rPr>
            <sz val="9"/>
            <color indexed="81"/>
            <rFont val="Tahoma"/>
            <family val="2"/>
          </rPr>
          <t xml:space="preserve"> </t>
        </r>
        <r>
          <rPr>
            <b/>
            <sz val="9"/>
            <color indexed="81"/>
            <rFont val="Tahoma"/>
            <family val="2"/>
          </rPr>
          <t xml:space="preserve">
</t>
        </r>
        <r>
          <rPr>
            <u/>
            <sz val="9"/>
            <color indexed="81"/>
            <rFont val="Tahoma"/>
            <family val="2"/>
          </rPr>
          <t>Definicion Conceptual Manual DEIS:</t>
        </r>
        <r>
          <rPr>
            <sz val="9"/>
            <color indexed="81"/>
            <rFont val="Tahoma"/>
            <family val="2"/>
          </rPr>
          <t xml:space="preserve">
 - Puntaje entre 3 y 7: riesgo medio, se debe realizar la segunda parte del M-CHAT-R/F correspondiente a la Entrevista de Seguimiento, si en la entrevista el resultado es entre 0 y 1 DERIVA, se debe seguir con el Control de Salud habitual y continuar la vigilancia y acompañamiento a la trayectoria del desarrollo, mientras que, un resultado mayor o igual a 2 DERIVA, se debe derivar a especialista para evaluación y confirmación diagnóstica.
</t>
        </r>
      </text>
    </comment>
    <comment ref="B231" authorId="2" shapeId="0">
      <text>
        <r>
          <rPr>
            <sz val="9"/>
            <color indexed="81"/>
            <rFont val="Tahoma"/>
            <family val="2"/>
          </rPr>
          <t xml:space="preserve">Se contabilizará en RAYEN: 
Para el control a los 18 meses, solo se contabilizará los registros del Formulario Clinico </t>
        </r>
        <r>
          <rPr>
            <b/>
            <sz val="9"/>
            <color indexed="81"/>
            <rFont val="Tahoma"/>
            <family val="2"/>
          </rPr>
          <t>"ESCALA DE EVALUACIÓN DEL DESARROLLO PSICOMOTOR"</t>
        </r>
        <r>
          <rPr>
            <sz val="9"/>
            <color indexed="81"/>
            <rFont val="Tahoma"/>
            <family val="2"/>
          </rPr>
          <t xml:space="preserve"> aplicado a usuarios entre los </t>
        </r>
        <r>
          <rPr>
            <b/>
            <sz val="9"/>
            <color indexed="81"/>
            <rFont val="Tahoma"/>
            <family val="2"/>
          </rPr>
          <t>16 y 30 meses de edad</t>
        </r>
        <r>
          <rPr>
            <sz val="9"/>
            <color indexed="81"/>
            <rFont val="Tahoma"/>
            <family val="2"/>
          </rPr>
          <t>, en donde los resultados de esta aplicacion realizadas ya en la</t>
        </r>
        <r>
          <rPr>
            <b/>
            <sz val="9"/>
            <color indexed="81"/>
            <rFont val="Tahoma"/>
            <family val="2"/>
          </rPr>
          <t xml:space="preserve"> Primera Evaluacion y Reevaluacion</t>
        </r>
        <r>
          <rPr>
            <sz val="9"/>
            <color indexed="81"/>
            <rFont val="Tahoma"/>
            <family val="2"/>
          </rPr>
          <t xml:space="preserve"> (según edad y sexo correspondiente a Seccion A.2), </t>
        </r>
        <r>
          <rPr>
            <b/>
            <sz val="9"/>
            <color indexed="81"/>
            <rFont val="Tahoma"/>
            <family val="2"/>
          </rPr>
          <t>NO</t>
        </r>
        <r>
          <rPr>
            <sz val="9"/>
            <color indexed="81"/>
            <rFont val="Tahoma"/>
            <family val="2"/>
          </rPr>
          <t xml:space="preserve"> cuenten con Resultado</t>
        </r>
        <r>
          <rPr>
            <b/>
            <sz val="9"/>
            <color indexed="81"/>
            <rFont val="Tahoma"/>
            <family val="2"/>
          </rPr>
          <t xml:space="preserve"> "Normal"</t>
        </r>
        <r>
          <rPr>
            <sz val="9"/>
            <color indexed="81"/>
            <rFont val="Tahoma"/>
            <family val="2"/>
          </rPr>
          <t xml:space="preserve">
Además, en la misma atencion, se debe tener aplicado el Formulario Clinico </t>
        </r>
        <r>
          <rPr>
            <b/>
            <sz val="9"/>
            <color indexed="81"/>
            <rFont val="Tahoma"/>
            <family val="2"/>
          </rPr>
          <t>" Cuestionario M-CHAT"</t>
        </r>
        <r>
          <rPr>
            <sz val="9"/>
            <color indexed="81"/>
            <rFont val="Tahoma"/>
            <family val="2"/>
          </rPr>
          <t xml:space="preserve">, con el campo </t>
        </r>
        <r>
          <rPr>
            <b/>
            <sz val="9"/>
            <color indexed="81"/>
            <rFont val="Tahoma"/>
            <family val="2"/>
          </rPr>
          <t>"Resultado"</t>
        </r>
        <r>
          <rPr>
            <sz val="9"/>
            <color indexed="81"/>
            <rFont val="Tahoma"/>
            <family val="2"/>
          </rPr>
          <t xml:space="preserve"> el valor </t>
        </r>
        <r>
          <rPr>
            <b/>
            <sz val="9"/>
            <color indexed="81"/>
            <rFont val="Tahoma"/>
            <family val="2"/>
          </rPr>
          <t xml:space="preserve">"Riesgo Medio (Positivo para TEA)"  </t>
        </r>
        <r>
          <rPr>
            <sz val="9"/>
            <color indexed="81"/>
            <rFont val="Tahoma"/>
            <family val="2"/>
          </rPr>
          <t xml:space="preserve">y aplicar Formulario Clinico </t>
        </r>
        <r>
          <rPr>
            <b/>
            <sz val="9"/>
            <color indexed="81"/>
            <rFont val="Tahoma"/>
            <family val="2"/>
          </rPr>
          <t>"Entrevista de Seguimiento M-CHAT -R/F"</t>
        </r>
        <r>
          <rPr>
            <sz val="9"/>
            <color indexed="81"/>
            <rFont val="Tahoma"/>
            <family val="2"/>
          </rPr>
          <t xml:space="preserve"> en donde el campo </t>
        </r>
        <r>
          <rPr>
            <b/>
            <sz val="9"/>
            <color indexed="81"/>
            <rFont val="Tahoma"/>
            <family val="2"/>
          </rPr>
          <t xml:space="preserve">"Resultado" </t>
        </r>
        <r>
          <rPr>
            <sz val="9"/>
            <color indexed="81"/>
            <rFont val="Tahoma"/>
            <family val="2"/>
          </rPr>
          <t>sea</t>
        </r>
        <r>
          <rPr>
            <b/>
            <sz val="9"/>
            <color indexed="81"/>
            <rFont val="Tahoma"/>
            <family val="2"/>
          </rPr>
          <t xml:space="preserve"> "Con Puntaje &lt;2 NO DERIVAR" (Excepto si alta sospecha clinica"
</t>
        </r>
        <r>
          <rPr>
            <u/>
            <sz val="9"/>
            <color indexed="81"/>
            <rFont val="Tahoma"/>
            <family val="2"/>
          </rPr>
          <t>Definicion Conceptual Manual DEIS:</t>
        </r>
        <r>
          <rPr>
            <sz val="9"/>
            <color indexed="81"/>
            <rFont val="Tahoma"/>
            <family val="2"/>
          </rPr>
          <t xml:space="preserve">
 - Puntaje entre 3 y 7: riesgo medio, se debe realizar la segunda parte del M-CHAT-R/F correspondiente a la Entrevista de Seguimiento, si en la entrevista el resultado es entre 0 y 1 DERIVA, se debe seguir con el Control de Salud habitual y continuar la vigilancia y acompañamiento a la trayectoria del desarrollo, mientras que, un resultado mayor o igual a 2 DERIVA, se debe derivar a especialista para evaluación y confirmación diagnóstica.
</t>
        </r>
      </text>
    </comment>
    <comment ref="B232" authorId="2" shapeId="0">
      <text>
        <r>
          <rPr>
            <sz val="9"/>
            <color indexed="81"/>
            <rFont val="Tahoma"/>
            <family val="2"/>
          </rPr>
          <t xml:space="preserve">Se contabilizará en RAYEN: 
Para el control a los 18 meses, solo se contabilizará los registros del Formulario Clinico </t>
        </r>
        <r>
          <rPr>
            <b/>
            <sz val="9"/>
            <color indexed="81"/>
            <rFont val="Tahoma"/>
            <family val="2"/>
          </rPr>
          <t>"ESCALA DE EVALUACIÓN DEL DESARROLLO PSICOMOTOR"</t>
        </r>
        <r>
          <rPr>
            <sz val="9"/>
            <color indexed="81"/>
            <rFont val="Tahoma"/>
            <family val="2"/>
          </rPr>
          <t xml:space="preserve"> aplicado a usuarios entre los </t>
        </r>
        <r>
          <rPr>
            <b/>
            <sz val="9"/>
            <color indexed="81"/>
            <rFont val="Tahoma"/>
            <family val="2"/>
          </rPr>
          <t>16 y 30 meses de edad</t>
        </r>
        <r>
          <rPr>
            <sz val="9"/>
            <color indexed="81"/>
            <rFont val="Tahoma"/>
            <family val="2"/>
          </rPr>
          <t>, en donde los resultados de esta aplicacion realizadas ya en la</t>
        </r>
        <r>
          <rPr>
            <b/>
            <sz val="9"/>
            <color indexed="81"/>
            <rFont val="Tahoma"/>
            <family val="2"/>
          </rPr>
          <t xml:space="preserve"> Primera Evaluacion y Reevaluacion</t>
        </r>
        <r>
          <rPr>
            <sz val="9"/>
            <color indexed="81"/>
            <rFont val="Tahoma"/>
            <family val="2"/>
          </rPr>
          <t xml:space="preserve"> (según edad y sexo correspondiente a Seccion A.2), </t>
        </r>
        <r>
          <rPr>
            <b/>
            <sz val="9"/>
            <color indexed="81"/>
            <rFont val="Tahoma"/>
            <family val="2"/>
          </rPr>
          <t>NO</t>
        </r>
        <r>
          <rPr>
            <sz val="9"/>
            <color indexed="81"/>
            <rFont val="Tahoma"/>
            <family val="2"/>
          </rPr>
          <t xml:space="preserve"> cuenten con Resultado</t>
        </r>
        <r>
          <rPr>
            <b/>
            <sz val="9"/>
            <color indexed="81"/>
            <rFont val="Tahoma"/>
            <family val="2"/>
          </rPr>
          <t xml:space="preserve"> "Normal"</t>
        </r>
        <r>
          <rPr>
            <sz val="9"/>
            <color indexed="81"/>
            <rFont val="Tahoma"/>
            <family val="2"/>
          </rPr>
          <t xml:space="preserve">
Además, en la misma atencion, se debe tener aplicado el Formulario Clinico </t>
        </r>
        <r>
          <rPr>
            <b/>
            <sz val="9"/>
            <color indexed="81"/>
            <rFont val="Tahoma"/>
            <family val="2"/>
          </rPr>
          <t>" Cuestionario M-CHAT"</t>
        </r>
        <r>
          <rPr>
            <sz val="9"/>
            <color indexed="81"/>
            <rFont val="Tahoma"/>
            <family val="2"/>
          </rPr>
          <t xml:space="preserve">, con el campo </t>
        </r>
        <r>
          <rPr>
            <b/>
            <sz val="9"/>
            <color indexed="81"/>
            <rFont val="Tahoma"/>
            <family val="2"/>
          </rPr>
          <t>"Resultado"</t>
        </r>
        <r>
          <rPr>
            <sz val="9"/>
            <color indexed="81"/>
            <rFont val="Tahoma"/>
            <family val="2"/>
          </rPr>
          <t xml:space="preserve"> el valor </t>
        </r>
        <r>
          <rPr>
            <b/>
            <sz val="9"/>
            <color indexed="81"/>
            <rFont val="Tahoma"/>
            <family val="2"/>
          </rPr>
          <t xml:space="preserve">"Riesgo Medio (Positivo para TEA)"  </t>
        </r>
        <r>
          <rPr>
            <sz val="9"/>
            <color indexed="81"/>
            <rFont val="Tahoma"/>
            <family val="2"/>
          </rPr>
          <t xml:space="preserve">y aplicar Formulario Clinico </t>
        </r>
        <r>
          <rPr>
            <b/>
            <sz val="9"/>
            <color indexed="81"/>
            <rFont val="Tahoma"/>
            <family val="2"/>
          </rPr>
          <t>"Entrevista de Seguimiento M-CHAT -R/F"</t>
        </r>
        <r>
          <rPr>
            <sz val="9"/>
            <color indexed="81"/>
            <rFont val="Tahoma"/>
            <family val="2"/>
          </rPr>
          <t xml:space="preserve"> en donde el campo </t>
        </r>
        <r>
          <rPr>
            <b/>
            <sz val="9"/>
            <color indexed="81"/>
            <rFont val="Tahoma"/>
            <family val="2"/>
          </rPr>
          <t xml:space="preserve">"Resultado" </t>
        </r>
        <r>
          <rPr>
            <sz val="9"/>
            <color indexed="81"/>
            <rFont val="Tahoma"/>
            <family val="2"/>
          </rPr>
          <t>sea</t>
        </r>
        <r>
          <rPr>
            <b/>
            <sz val="9"/>
            <color indexed="81"/>
            <rFont val="Tahoma"/>
            <family val="2"/>
          </rPr>
          <t xml:space="preserve"> "Con Puntaje de 2 o mas "Derivar"
</t>
        </r>
        <r>
          <rPr>
            <u/>
            <sz val="9"/>
            <color indexed="81"/>
            <rFont val="Tahoma"/>
            <family val="2"/>
          </rPr>
          <t>Definicion Conceptual Manual DEIS:</t>
        </r>
        <r>
          <rPr>
            <sz val="9"/>
            <color indexed="81"/>
            <rFont val="Tahoma"/>
            <family val="2"/>
          </rPr>
          <t xml:space="preserve">
 - Puntaje entre 3 y 7: riesgo medio, se debe realizar la segunda parte del M-CHAT-R/F correspondiente a la Entrevista de Seguimiento, si en la entrevista el resultado es entre 0 y 1 DERIVA, se debe seguir con el Control de Salud habitual y continuar la vigilancia y acompañamiento a la trayectoria del desarrollo, mientras que, un resultado mayor o igual a 2 DERIVA, se debe derivar a especialista para evaluación y confirmación diagnóstica.
</t>
        </r>
      </text>
    </comment>
    <comment ref="C237" authorId="3" shapeId="0">
      <text>
        <r>
          <rPr>
            <sz val="9"/>
            <color indexed="81"/>
            <rFont val="Tahoma"/>
            <family val="2"/>
          </rPr>
          <t>Este dato aparecerá luego de que en la atención registrada en el módulo</t>
        </r>
        <r>
          <rPr>
            <b/>
            <sz val="9"/>
            <color indexed="81"/>
            <rFont val="Tahoma"/>
            <family val="2"/>
          </rPr>
          <t xml:space="preserve"> Box - Pacientes Citados  o en Agregar documentos a una atención
</t>
        </r>
        <r>
          <rPr>
            <sz val="9"/>
            <color indexed="81"/>
            <rFont val="Tahoma"/>
            <family val="2"/>
          </rPr>
          <t xml:space="preserve">En el Formulario </t>
        </r>
        <r>
          <rPr>
            <b/>
            <sz val="9"/>
            <color indexed="81"/>
            <rFont val="Tahoma"/>
            <family val="2"/>
          </rPr>
          <t xml:space="preserve">"Menopause Rating Scale (MRS)" </t>
        </r>
        <r>
          <rPr>
            <sz val="9"/>
            <color indexed="81"/>
            <rFont val="Tahoma"/>
            <family val="2"/>
          </rPr>
          <t xml:space="preserve">en el campo </t>
        </r>
        <r>
          <rPr>
            <b/>
            <sz val="9"/>
            <color indexed="81"/>
            <rFont val="Tahoma"/>
            <family val="2"/>
          </rPr>
          <t>Motivo</t>
        </r>
        <r>
          <rPr>
            <sz val="9"/>
            <color indexed="81"/>
            <rFont val="Tahoma"/>
            <family val="2"/>
          </rPr>
          <t xml:space="preserve"> debe registrar el valor</t>
        </r>
        <r>
          <rPr>
            <b/>
            <sz val="9"/>
            <color indexed="81"/>
            <rFont val="Tahoma"/>
            <family val="2"/>
          </rPr>
          <t xml:space="preserve"> Ingreso
</t>
        </r>
      </text>
    </comment>
    <comment ref="D237" authorId="3" shapeId="0">
      <text>
        <r>
          <rPr>
            <sz val="9"/>
            <color indexed="81"/>
            <rFont val="Tahoma"/>
            <family val="2"/>
          </rPr>
          <t>Este dato aparecerá luego de que en la atención registrada en el módulo</t>
        </r>
        <r>
          <rPr>
            <b/>
            <sz val="9"/>
            <color indexed="81"/>
            <rFont val="Tahoma"/>
            <family val="2"/>
          </rPr>
          <t xml:space="preserve"> Box - Pacientes Citados  o en Agregar documentos a una atención
</t>
        </r>
        <r>
          <rPr>
            <sz val="9"/>
            <color indexed="81"/>
            <rFont val="Tahoma"/>
            <family val="2"/>
          </rPr>
          <t>En el Formulario</t>
        </r>
        <r>
          <rPr>
            <b/>
            <sz val="9"/>
            <color indexed="81"/>
            <rFont val="Tahoma"/>
            <family val="2"/>
          </rPr>
          <t xml:space="preserve"> "Menopause Rating Scale (MRS)"</t>
        </r>
        <r>
          <rPr>
            <sz val="9"/>
            <color indexed="81"/>
            <rFont val="Tahoma"/>
            <family val="2"/>
          </rPr>
          <t xml:space="preserve"> en el campo</t>
        </r>
        <r>
          <rPr>
            <b/>
            <sz val="9"/>
            <color indexed="81"/>
            <rFont val="Tahoma"/>
            <family val="2"/>
          </rPr>
          <t xml:space="preserve"> Motivo</t>
        </r>
        <r>
          <rPr>
            <sz val="9"/>
            <color indexed="81"/>
            <rFont val="Tahoma"/>
            <family val="2"/>
          </rPr>
          <t xml:space="preserve"> debe registrar el valor </t>
        </r>
        <r>
          <rPr>
            <b/>
            <sz val="9"/>
            <color indexed="81"/>
            <rFont val="Tahoma"/>
            <family val="2"/>
          </rPr>
          <t>Control 
y</t>
        </r>
        <r>
          <rPr>
            <sz val="9"/>
            <color indexed="81"/>
            <rFont val="Tahoma"/>
            <family val="2"/>
          </rPr>
          <t xml:space="preserve">
En el campo</t>
        </r>
        <r>
          <rPr>
            <b/>
            <sz val="9"/>
            <color indexed="81"/>
            <rFont val="Tahoma"/>
            <family val="2"/>
          </rPr>
          <t xml:space="preserve"> Terapia Hormonal de la Menopausia (THM) </t>
        </r>
        <r>
          <rPr>
            <sz val="9"/>
            <color indexed="81"/>
            <rFont val="Tahoma"/>
            <family val="2"/>
          </rPr>
          <t>debe registrar el</t>
        </r>
        <r>
          <rPr>
            <b/>
            <sz val="9"/>
            <color indexed="81"/>
            <rFont val="Tahoma"/>
            <family val="2"/>
          </rPr>
          <t xml:space="preserve"> </t>
        </r>
        <r>
          <rPr>
            <sz val="9"/>
            <color indexed="81"/>
            <rFont val="Tahoma"/>
            <family val="2"/>
          </rPr>
          <t>valor</t>
        </r>
        <r>
          <rPr>
            <b/>
            <sz val="9"/>
            <color indexed="81"/>
            <rFont val="Tahoma"/>
            <family val="2"/>
          </rPr>
          <t xml:space="preserve"> "NO"</t>
        </r>
        <r>
          <rPr>
            <sz val="9"/>
            <color indexed="81"/>
            <rFont val="Tahoma"/>
            <family val="2"/>
          </rPr>
          <t xml:space="preserve">
</t>
        </r>
      </text>
    </comment>
    <comment ref="E237" authorId="3" shapeId="0">
      <text>
        <r>
          <rPr>
            <sz val="9"/>
            <color indexed="81"/>
            <rFont val="Tahoma"/>
            <family val="2"/>
          </rPr>
          <t>Este dato aparecerá luego de que en la atención registrada en el módulo</t>
        </r>
        <r>
          <rPr>
            <b/>
            <sz val="9"/>
            <color indexed="81"/>
            <rFont val="Tahoma"/>
            <family val="2"/>
          </rPr>
          <t xml:space="preserve"> Box - Pacientes Citados  o en Agregar documentos a una atención
</t>
        </r>
        <r>
          <rPr>
            <sz val="9"/>
            <color indexed="81"/>
            <rFont val="Tahoma"/>
            <family val="2"/>
          </rPr>
          <t>En el Formulario</t>
        </r>
        <r>
          <rPr>
            <b/>
            <sz val="9"/>
            <color indexed="81"/>
            <rFont val="Tahoma"/>
            <family val="2"/>
          </rPr>
          <t xml:space="preserve"> "Menopause Rating Scale (MRS)" </t>
        </r>
        <r>
          <rPr>
            <sz val="9"/>
            <color indexed="81"/>
            <rFont val="Tahoma"/>
            <family val="2"/>
          </rPr>
          <t xml:space="preserve">en el campo </t>
        </r>
        <r>
          <rPr>
            <b/>
            <sz val="9"/>
            <color indexed="81"/>
            <rFont val="Tahoma"/>
            <family val="2"/>
          </rPr>
          <t xml:space="preserve">Motivo </t>
        </r>
        <r>
          <rPr>
            <sz val="9"/>
            <color indexed="81"/>
            <rFont val="Tahoma"/>
            <family val="2"/>
          </rPr>
          <t xml:space="preserve">debe registrar el valor </t>
        </r>
        <r>
          <rPr>
            <b/>
            <sz val="9"/>
            <color indexed="81"/>
            <rFont val="Tahoma"/>
            <family val="2"/>
          </rPr>
          <t xml:space="preserve">Control
Y
</t>
        </r>
        <r>
          <rPr>
            <sz val="9"/>
            <color indexed="81"/>
            <rFont val="Tahoma"/>
            <family val="2"/>
          </rPr>
          <t>en el campo</t>
        </r>
        <r>
          <rPr>
            <b/>
            <sz val="9"/>
            <color indexed="81"/>
            <rFont val="Tahoma"/>
            <family val="2"/>
          </rPr>
          <t xml:space="preserve"> Terapia Hormonal de la Menopausia (THM) </t>
        </r>
        <r>
          <rPr>
            <sz val="9"/>
            <color indexed="81"/>
            <rFont val="Tahoma"/>
            <family val="2"/>
          </rPr>
          <t>debe registrar el valor</t>
        </r>
        <r>
          <rPr>
            <b/>
            <sz val="9"/>
            <color indexed="81"/>
            <rFont val="Tahoma"/>
            <family val="2"/>
          </rPr>
          <t xml:space="preserve"> "SI"</t>
        </r>
        <r>
          <rPr>
            <sz val="9"/>
            <color indexed="81"/>
            <rFont val="Tahoma"/>
            <family val="2"/>
          </rPr>
          <t xml:space="preserve">
</t>
        </r>
      </text>
    </comment>
    <comment ref="C238" authorId="3" shapeId="0">
      <text>
        <r>
          <rPr>
            <sz val="9"/>
            <color indexed="81"/>
            <rFont val="Tahoma"/>
            <family val="2"/>
          </rPr>
          <t>Este dato aparecerá luego de que en la atención registrada en el módulo</t>
        </r>
        <r>
          <rPr>
            <b/>
            <sz val="9"/>
            <color indexed="81"/>
            <rFont val="Tahoma"/>
            <family val="2"/>
          </rPr>
          <t xml:space="preserve"> Box - Pacientes Citados  o en Agregar documentos a una atención
</t>
        </r>
        <r>
          <rPr>
            <sz val="9"/>
            <color indexed="81"/>
            <rFont val="Tahoma"/>
            <family val="2"/>
          </rPr>
          <t>En el Formulario</t>
        </r>
        <r>
          <rPr>
            <b/>
            <sz val="9"/>
            <color indexed="81"/>
            <rFont val="Tahoma"/>
            <family val="2"/>
          </rPr>
          <t xml:space="preserve"> "Menopause Rating Scale (MRS)"</t>
        </r>
        <r>
          <rPr>
            <sz val="9"/>
            <color indexed="81"/>
            <rFont val="Tahoma"/>
            <family val="2"/>
          </rPr>
          <t xml:space="preserve"> en el campo</t>
        </r>
        <r>
          <rPr>
            <b/>
            <sz val="9"/>
            <color indexed="81"/>
            <rFont val="Tahoma"/>
            <family val="2"/>
          </rPr>
          <t xml:space="preserve"> Motivo </t>
        </r>
        <r>
          <rPr>
            <sz val="9"/>
            <color indexed="81"/>
            <rFont val="Tahoma"/>
            <family val="2"/>
          </rPr>
          <t>debe registrar el valor</t>
        </r>
        <r>
          <rPr>
            <b/>
            <sz val="9"/>
            <color indexed="81"/>
            <rFont val="Tahoma"/>
            <family val="2"/>
          </rPr>
          <t xml:space="preserve"> Ingreso
</t>
        </r>
        <r>
          <rPr>
            <b/>
            <sz val="9"/>
            <color indexed="81"/>
            <rFont val="Tahoma"/>
            <family val="2"/>
          </rPr>
          <t xml:space="preserve">
Y
- </t>
        </r>
        <r>
          <rPr>
            <sz val="9"/>
            <color indexed="81"/>
            <rFont val="Tahoma"/>
            <family val="2"/>
          </rPr>
          <t>que</t>
        </r>
        <r>
          <rPr>
            <b/>
            <sz val="9"/>
            <color indexed="81"/>
            <rFont val="Tahoma"/>
            <family val="2"/>
          </rPr>
          <t xml:space="preserve"> </t>
        </r>
        <r>
          <rPr>
            <sz val="9"/>
            <color indexed="81"/>
            <rFont val="Tahoma"/>
            <family val="2"/>
          </rPr>
          <t xml:space="preserve">el </t>
        </r>
        <r>
          <rPr>
            <b/>
            <sz val="9"/>
            <color indexed="81"/>
            <rFont val="Tahoma"/>
            <family val="2"/>
          </rPr>
          <t>Resultado</t>
        </r>
        <r>
          <rPr>
            <sz val="9"/>
            <color indexed="81"/>
            <rFont val="Tahoma"/>
            <family val="2"/>
          </rPr>
          <t xml:space="preserve"> sea de </t>
        </r>
        <r>
          <rPr>
            <b/>
            <sz val="9"/>
            <color indexed="81"/>
            <rFont val="Tahoma"/>
            <family val="2"/>
          </rPr>
          <t>15 o más</t>
        </r>
        <r>
          <rPr>
            <sz val="9"/>
            <color indexed="81"/>
            <rFont val="Tahoma"/>
            <family val="2"/>
          </rPr>
          <t xml:space="preserve"> puntos en el puntaje total (MRS)</t>
        </r>
        <r>
          <rPr>
            <b/>
            <sz val="9"/>
            <color indexed="81"/>
            <rFont val="Tahoma"/>
            <family val="2"/>
          </rPr>
          <t xml:space="preserve">
</t>
        </r>
        <r>
          <rPr>
            <sz val="9"/>
            <color indexed="81"/>
            <rFont val="Tahoma"/>
            <family val="2"/>
          </rPr>
          <t xml:space="preserve">
</t>
        </r>
      </text>
    </comment>
    <comment ref="D238" authorId="3" shapeId="0">
      <text>
        <r>
          <rPr>
            <sz val="9"/>
            <color indexed="81"/>
            <rFont val="Tahoma"/>
            <family val="2"/>
          </rPr>
          <t>Este dato aparecerá luego de que en la atención registrada en el módulo</t>
        </r>
        <r>
          <rPr>
            <b/>
            <sz val="9"/>
            <color indexed="81"/>
            <rFont val="Tahoma"/>
            <family val="2"/>
          </rPr>
          <t xml:space="preserve"> Box - Pacientes Citados  o en Agregar documentos a una atención
</t>
        </r>
        <r>
          <rPr>
            <sz val="9"/>
            <color indexed="81"/>
            <rFont val="Tahoma"/>
            <family val="2"/>
          </rPr>
          <t xml:space="preserve">En el Formulario </t>
        </r>
        <r>
          <rPr>
            <b/>
            <sz val="9"/>
            <color indexed="81"/>
            <rFont val="Tahoma"/>
            <family val="2"/>
          </rPr>
          <t xml:space="preserve">"Menopause Rating Scale (MRS)" </t>
        </r>
        <r>
          <rPr>
            <sz val="9"/>
            <color indexed="81"/>
            <rFont val="Tahoma"/>
            <family val="2"/>
          </rPr>
          <t>en el campo</t>
        </r>
        <r>
          <rPr>
            <b/>
            <sz val="9"/>
            <color indexed="81"/>
            <rFont val="Tahoma"/>
            <family val="2"/>
          </rPr>
          <t xml:space="preserve"> Motivo </t>
        </r>
        <r>
          <rPr>
            <sz val="9"/>
            <color indexed="81"/>
            <rFont val="Tahoma"/>
            <family val="2"/>
          </rPr>
          <t>debe registrar el valor</t>
        </r>
        <r>
          <rPr>
            <b/>
            <sz val="9"/>
            <color indexed="81"/>
            <rFont val="Tahoma"/>
            <family val="2"/>
          </rPr>
          <t xml:space="preserve"> Control,</t>
        </r>
        <r>
          <rPr>
            <sz val="9"/>
            <color indexed="81"/>
            <rFont val="Tahoma"/>
            <family val="2"/>
          </rPr>
          <t xml:space="preserve"> y en el campo</t>
        </r>
        <r>
          <rPr>
            <b/>
            <sz val="9"/>
            <color indexed="81"/>
            <rFont val="Tahoma"/>
            <family val="2"/>
          </rPr>
          <t xml:space="preserve"> Terapia Hormonal de la Menopausia (THM) </t>
        </r>
        <r>
          <rPr>
            <sz val="9"/>
            <color indexed="81"/>
            <rFont val="Tahoma"/>
            <family val="2"/>
          </rPr>
          <t>debe registrar el valor</t>
        </r>
        <r>
          <rPr>
            <b/>
            <sz val="9"/>
            <color indexed="81"/>
            <rFont val="Tahoma"/>
            <family val="2"/>
          </rPr>
          <t xml:space="preserve"> "NO"
Y
</t>
        </r>
        <r>
          <rPr>
            <sz val="9"/>
            <color indexed="81"/>
            <rFont val="Tahoma"/>
            <family val="2"/>
          </rPr>
          <t xml:space="preserve">Además que el </t>
        </r>
        <r>
          <rPr>
            <b/>
            <sz val="9"/>
            <color indexed="81"/>
            <rFont val="Tahoma"/>
            <family val="2"/>
          </rPr>
          <t>Resultado</t>
        </r>
        <r>
          <rPr>
            <sz val="9"/>
            <color indexed="81"/>
            <rFont val="Tahoma"/>
            <family val="2"/>
          </rPr>
          <t xml:space="preserve"> sea de </t>
        </r>
        <r>
          <rPr>
            <b/>
            <sz val="9"/>
            <color indexed="81"/>
            <rFont val="Tahoma"/>
            <family val="2"/>
          </rPr>
          <t xml:space="preserve">15 o más </t>
        </r>
        <r>
          <rPr>
            <sz val="9"/>
            <color indexed="81"/>
            <rFont val="Tahoma"/>
            <family val="2"/>
          </rPr>
          <t xml:space="preserve">puntos en el puntaje total (MRS)
</t>
        </r>
      </text>
    </comment>
    <comment ref="E238" authorId="3" shapeId="0">
      <text>
        <r>
          <rPr>
            <sz val="9"/>
            <color indexed="81"/>
            <rFont val="Tahoma"/>
            <family val="2"/>
          </rPr>
          <t>Este dato aparecerá luego de que en la atención registrada en el módulo</t>
        </r>
        <r>
          <rPr>
            <b/>
            <sz val="9"/>
            <color indexed="81"/>
            <rFont val="Tahoma"/>
            <family val="2"/>
          </rPr>
          <t xml:space="preserve"> Box - Pacientes Citados  o en Agregar documentos a una atención
</t>
        </r>
        <r>
          <rPr>
            <sz val="9"/>
            <color indexed="81"/>
            <rFont val="Tahoma"/>
            <family val="2"/>
          </rPr>
          <t xml:space="preserve">
En el Formulario</t>
        </r>
        <r>
          <rPr>
            <b/>
            <sz val="9"/>
            <color indexed="81"/>
            <rFont val="Tahoma"/>
            <family val="2"/>
          </rPr>
          <t xml:space="preserve"> "Menopause Rating Scale (MRS)" </t>
        </r>
        <r>
          <rPr>
            <sz val="9"/>
            <color indexed="81"/>
            <rFont val="Tahoma"/>
            <family val="2"/>
          </rPr>
          <t>en el campo</t>
        </r>
        <r>
          <rPr>
            <b/>
            <sz val="9"/>
            <color indexed="81"/>
            <rFont val="Tahoma"/>
            <family val="2"/>
          </rPr>
          <t xml:space="preserve"> Motivo </t>
        </r>
        <r>
          <rPr>
            <sz val="9"/>
            <color indexed="81"/>
            <rFont val="Tahoma"/>
            <family val="2"/>
          </rPr>
          <t xml:space="preserve">debe registrar el valor </t>
        </r>
        <r>
          <rPr>
            <b/>
            <sz val="9"/>
            <color indexed="81"/>
            <rFont val="Tahoma"/>
            <family val="2"/>
          </rPr>
          <t xml:space="preserve">Control </t>
        </r>
        <r>
          <rPr>
            <sz val="9"/>
            <color indexed="81"/>
            <rFont val="Tahoma"/>
            <family val="2"/>
          </rPr>
          <t>y en el campo</t>
        </r>
        <r>
          <rPr>
            <b/>
            <sz val="9"/>
            <color indexed="81"/>
            <rFont val="Tahoma"/>
            <family val="2"/>
          </rPr>
          <t xml:space="preserve"> Terapia Hormonal de la Menopausia (THM)</t>
        </r>
        <r>
          <rPr>
            <sz val="9"/>
            <color indexed="81"/>
            <rFont val="Tahoma"/>
            <family val="2"/>
          </rPr>
          <t xml:space="preserve"> debe registrar el valor</t>
        </r>
        <r>
          <rPr>
            <b/>
            <sz val="9"/>
            <color indexed="81"/>
            <rFont val="Tahoma"/>
            <family val="2"/>
          </rPr>
          <t xml:space="preserve"> "SI"
Y
</t>
        </r>
        <r>
          <rPr>
            <sz val="9"/>
            <color indexed="81"/>
            <rFont val="Tahoma"/>
            <family val="2"/>
          </rPr>
          <t>Además que el</t>
        </r>
        <r>
          <rPr>
            <b/>
            <sz val="9"/>
            <color indexed="81"/>
            <rFont val="Tahoma"/>
            <family val="2"/>
          </rPr>
          <t xml:space="preserve"> Resultado</t>
        </r>
        <r>
          <rPr>
            <sz val="9"/>
            <color indexed="81"/>
            <rFont val="Tahoma"/>
            <family val="2"/>
          </rPr>
          <t xml:space="preserve"> sea de</t>
        </r>
        <r>
          <rPr>
            <b/>
            <sz val="9"/>
            <color indexed="81"/>
            <rFont val="Tahoma"/>
            <family val="2"/>
          </rPr>
          <t xml:space="preserve"> 15 o más </t>
        </r>
        <r>
          <rPr>
            <sz val="9"/>
            <color indexed="81"/>
            <rFont val="Tahoma"/>
            <family val="2"/>
          </rPr>
          <t xml:space="preserve">puntos en el puntaje total (MRS)
</t>
        </r>
      </text>
    </comment>
    <comment ref="C239" authorId="3" shapeId="0">
      <text>
        <r>
          <rPr>
            <sz val="9"/>
            <color indexed="81"/>
            <rFont val="Tahoma"/>
            <family val="2"/>
          </rPr>
          <t>Este dato aparecerá luego de que en la atención registrada en el módulo</t>
        </r>
        <r>
          <rPr>
            <b/>
            <sz val="9"/>
            <color indexed="81"/>
            <rFont val="Tahoma"/>
            <family val="2"/>
          </rPr>
          <t xml:space="preserve"> Box - Pacientes Citados  o en Agregar documentos a una atención
</t>
        </r>
        <r>
          <rPr>
            <sz val="9"/>
            <color indexed="81"/>
            <rFont val="Tahoma"/>
            <family val="2"/>
          </rPr>
          <t>En el Formulario</t>
        </r>
        <r>
          <rPr>
            <b/>
            <sz val="9"/>
            <color indexed="81"/>
            <rFont val="Tahoma"/>
            <family val="2"/>
          </rPr>
          <t xml:space="preserve"> "Menopause Rating Scale (MRS)"</t>
        </r>
        <r>
          <rPr>
            <sz val="9"/>
            <color indexed="81"/>
            <rFont val="Tahoma"/>
            <family val="2"/>
          </rPr>
          <t xml:space="preserve"> en el campo </t>
        </r>
        <r>
          <rPr>
            <b/>
            <sz val="9"/>
            <color indexed="81"/>
            <rFont val="Tahoma"/>
            <family val="2"/>
          </rPr>
          <t>Motivo</t>
        </r>
        <r>
          <rPr>
            <sz val="9"/>
            <color indexed="81"/>
            <rFont val="Tahoma"/>
            <family val="2"/>
          </rPr>
          <t xml:space="preserve"> debe registrar el valor </t>
        </r>
        <r>
          <rPr>
            <b/>
            <sz val="9"/>
            <color indexed="81"/>
            <rFont val="Tahoma"/>
            <family val="2"/>
          </rPr>
          <t>Ingreso</t>
        </r>
        <r>
          <rPr>
            <sz val="9"/>
            <color indexed="81"/>
            <rFont val="Tahoma"/>
            <family val="2"/>
          </rPr>
          <t xml:space="preserve">
</t>
        </r>
        <r>
          <rPr>
            <b/>
            <sz val="9"/>
            <color indexed="81"/>
            <rFont val="Tahoma"/>
            <family val="2"/>
          </rPr>
          <t>Y</t>
        </r>
        <r>
          <rPr>
            <sz val="9"/>
            <color indexed="81"/>
            <rFont val="Tahoma"/>
            <family val="2"/>
          </rPr>
          <t xml:space="preserve">
Además en el campo</t>
        </r>
        <r>
          <rPr>
            <b/>
            <sz val="9"/>
            <color indexed="81"/>
            <rFont val="Tahoma"/>
            <family val="2"/>
          </rPr>
          <t xml:space="preserve"> Puntaje - Resultado: Afectación predominio Somáticos </t>
        </r>
        <r>
          <rPr>
            <sz val="9"/>
            <color indexed="81"/>
            <rFont val="Tahoma"/>
            <family val="2"/>
          </rPr>
          <t>la suma de puntos obtenidos en las preguntas 1 a la 4 iguala o supera los 8 puntos.</t>
        </r>
        <r>
          <rPr>
            <b/>
            <sz val="9"/>
            <color indexed="81"/>
            <rFont val="Tahoma"/>
            <family val="2"/>
          </rPr>
          <t xml:space="preserve">
</t>
        </r>
      </text>
    </comment>
    <comment ref="D239" authorId="3" shapeId="0">
      <text>
        <r>
          <rPr>
            <sz val="9"/>
            <color indexed="81"/>
            <rFont val="Tahoma"/>
            <family val="2"/>
          </rPr>
          <t>Este dato aparecerá luego de que en la atención registrada en el módulo</t>
        </r>
        <r>
          <rPr>
            <b/>
            <sz val="9"/>
            <color indexed="81"/>
            <rFont val="Tahoma"/>
            <family val="2"/>
          </rPr>
          <t xml:space="preserve"> Box - Pacientes Citados  o en Agregar documentos a una atención
</t>
        </r>
        <r>
          <rPr>
            <sz val="9"/>
            <color indexed="81"/>
            <rFont val="Tahoma"/>
            <family val="2"/>
          </rPr>
          <t>En el Formulario</t>
        </r>
        <r>
          <rPr>
            <b/>
            <sz val="9"/>
            <color indexed="81"/>
            <rFont val="Tahoma"/>
            <family val="2"/>
          </rPr>
          <t xml:space="preserve"> "Menopause Rating Scale (MRS)"</t>
        </r>
        <r>
          <rPr>
            <sz val="9"/>
            <color indexed="81"/>
            <rFont val="Tahoma"/>
            <family val="2"/>
          </rPr>
          <t xml:space="preserve"> en el campo </t>
        </r>
        <r>
          <rPr>
            <b/>
            <sz val="9"/>
            <color indexed="81"/>
            <rFont val="Tahoma"/>
            <family val="2"/>
          </rPr>
          <t>Motivo</t>
        </r>
        <r>
          <rPr>
            <sz val="9"/>
            <color indexed="81"/>
            <rFont val="Tahoma"/>
            <family val="2"/>
          </rPr>
          <t xml:space="preserve"> debe registrar el valor </t>
        </r>
        <r>
          <rPr>
            <b/>
            <sz val="9"/>
            <color indexed="81"/>
            <rFont val="Tahoma"/>
            <family val="2"/>
          </rPr>
          <t xml:space="preserve">Control, </t>
        </r>
        <r>
          <rPr>
            <sz val="9"/>
            <color indexed="81"/>
            <rFont val="Tahoma"/>
            <family val="2"/>
          </rPr>
          <t xml:space="preserve">y en el campo </t>
        </r>
        <r>
          <rPr>
            <b/>
            <sz val="9"/>
            <color indexed="81"/>
            <rFont val="Tahoma"/>
            <family val="2"/>
          </rPr>
          <t>Terapia Hormonal de la Menopausia (THM)</t>
        </r>
        <r>
          <rPr>
            <sz val="9"/>
            <color indexed="81"/>
            <rFont val="Tahoma"/>
            <family val="2"/>
          </rPr>
          <t xml:space="preserve"> debe registrar el valor</t>
        </r>
        <r>
          <rPr>
            <b/>
            <sz val="9"/>
            <color indexed="81"/>
            <rFont val="Tahoma"/>
            <family val="2"/>
          </rPr>
          <t xml:space="preserve"> "NO"</t>
        </r>
        <r>
          <rPr>
            <sz val="9"/>
            <color indexed="81"/>
            <rFont val="Tahoma"/>
            <family val="2"/>
          </rPr>
          <t xml:space="preserve">
</t>
        </r>
        <r>
          <rPr>
            <b/>
            <sz val="9"/>
            <color indexed="81"/>
            <rFont val="Tahoma"/>
            <family val="2"/>
          </rPr>
          <t>Y</t>
        </r>
        <r>
          <rPr>
            <sz val="9"/>
            <color indexed="81"/>
            <rFont val="Tahoma"/>
            <family val="2"/>
          </rPr>
          <t xml:space="preserve">
Además en el campo</t>
        </r>
        <r>
          <rPr>
            <b/>
            <sz val="9"/>
            <color indexed="81"/>
            <rFont val="Tahoma"/>
            <family val="2"/>
          </rPr>
          <t xml:space="preserve"> Puntaje - Resultado: Afectación predominio Somáticos </t>
        </r>
        <r>
          <rPr>
            <sz val="9"/>
            <color indexed="81"/>
            <rFont val="Tahoma"/>
            <family val="2"/>
          </rPr>
          <t xml:space="preserve">la suma de puntos obtenidos en las preguntas 1 a la 4 iguala o supera los 8 puntos.
</t>
        </r>
        <r>
          <rPr>
            <b/>
            <sz val="9"/>
            <color indexed="81"/>
            <rFont val="Tahoma"/>
            <family val="2"/>
          </rPr>
          <t xml:space="preserve">
</t>
        </r>
      </text>
    </comment>
    <comment ref="E239" authorId="3" shapeId="0">
      <text>
        <r>
          <rPr>
            <sz val="9"/>
            <color indexed="81"/>
            <rFont val="Tahoma"/>
            <family val="2"/>
          </rPr>
          <t>Este dato aparecerá luego de que en la atención registrada en el módulo</t>
        </r>
        <r>
          <rPr>
            <b/>
            <sz val="9"/>
            <color indexed="81"/>
            <rFont val="Tahoma"/>
            <family val="2"/>
          </rPr>
          <t xml:space="preserve"> Box - Pacientes Citados  o en Agregar documentos a una atención
</t>
        </r>
        <r>
          <rPr>
            <sz val="9"/>
            <color indexed="81"/>
            <rFont val="Tahoma"/>
            <family val="2"/>
          </rPr>
          <t>En el Formulario</t>
        </r>
        <r>
          <rPr>
            <b/>
            <sz val="9"/>
            <color indexed="81"/>
            <rFont val="Tahoma"/>
            <family val="2"/>
          </rPr>
          <t xml:space="preserve"> "Menopause Rating Scale (MRS)" </t>
        </r>
        <r>
          <rPr>
            <sz val="9"/>
            <color indexed="81"/>
            <rFont val="Tahoma"/>
            <family val="2"/>
          </rPr>
          <t>en el campo</t>
        </r>
        <r>
          <rPr>
            <b/>
            <sz val="9"/>
            <color indexed="81"/>
            <rFont val="Tahoma"/>
            <family val="2"/>
          </rPr>
          <t xml:space="preserve"> Motivo </t>
        </r>
        <r>
          <rPr>
            <sz val="9"/>
            <color indexed="81"/>
            <rFont val="Tahoma"/>
            <family val="2"/>
          </rPr>
          <t xml:space="preserve">debe registrar el valor </t>
        </r>
        <r>
          <rPr>
            <b/>
            <sz val="9"/>
            <color indexed="81"/>
            <rFont val="Tahoma"/>
            <family val="2"/>
          </rPr>
          <t xml:space="preserve">Control, </t>
        </r>
        <r>
          <rPr>
            <sz val="9"/>
            <color indexed="81"/>
            <rFont val="Tahoma"/>
            <family val="2"/>
          </rPr>
          <t>y en el campo</t>
        </r>
        <r>
          <rPr>
            <b/>
            <sz val="9"/>
            <color indexed="81"/>
            <rFont val="Tahoma"/>
            <family val="2"/>
          </rPr>
          <t xml:space="preserve"> Terapia Hormonal de la Menopausia (THM)</t>
        </r>
        <r>
          <rPr>
            <sz val="9"/>
            <color indexed="81"/>
            <rFont val="Tahoma"/>
            <family val="2"/>
          </rPr>
          <t xml:space="preserve"> debe registrar el valor </t>
        </r>
        <r>
          <rPr>
            <b/>
            <sz val="9"/>
            <color indexed="81"/>
            <rFont val="Tahoma"/>
            <family val="2"/>
          </rPr>
          <t>"SI"</t>
        </r>
        <r>
          <rPr>
            <sz val="9"/>
            <color indexed="81"/>
            <rFont val="Tahoma"/>
            <family val="2"/>
          </rPr>
          <t xml:space="preserve"> 
</t>
        </r>
        <r>
          <rPr>
            <b/>
            <sz val="9"/>
            <color indexed="81"/>
            <rFont val="Tahoma"/>
            <family val="2"/>
          </rPr>
          <t>Y</t>
        </r>
        <r>
          <rPr>
            <sz val="9"/>
            <color indexed="81"/>
            <rFont val="Tahoma"/>
            <family val="2"/>
          </rPr>
          <t xml:space="preserve">
Además en el campo</t>
        </r>
        <r>
          <rPr>
            <b/>
            <sz val="9"/>
            <color indexed="81"/>
            <rFont val="Tahoma"/>
            <family val="2"/>
          </rPr>
          <t xml:space="preserve"> Puntaje - Resultado: Afectación predominio Somáticos </t>
        </r>
        <r>
          <rPr>
            <sz val="9"/>
            <color indexed="81"/>
            <rFont val="Tahoma"/>
            <family val="2"/>
          </rPr>
          <t>la suma de puntos obtenidos en las preguntas 1 a la 4 iguala o supera los 8 puntos.</t>
        </r>
        <r>
          <rPr>
            <b/>
            <sz val="9"/>
            <color indexed="81"/>
            <rFont val="Tahoma"/>
            <family val="2"/>
          </rPr>
          <t xml:space="preserve">
</t>
        </r>
      </text>
    </comment>
    <comment ref="C240" authorId="3" shapeId="0">
      <text>
        <r>
          <rPr>
            <sz val="9"/>
            <color indexed="81"/>
            <rFont val="Tahoma"/>
            <family val="2"/>
          </rPr>
          <t xml:space="preserve">Este dato aparecerá luego de que en la atención registrada en el módulo </t>
        </r>
        <r>
          <rPr>
            <b/>
            <sz val="9"/>
            <color indexed="81"/>
            <rFont val="Tahoma"/>
            <family val="2"/>
          </rPr>
          <t>Box - Pacientes Citados  o en Agregar documentos a una atención</t>
        </r>
        <r>
          <rPr>
            <sz val="9"/>
            <color indexed="81"/>
            <rFont val="Tahoma"/>
            <family val="2"/>
          </rPr>
          <t xml:space="preserve">
En el Formulario </t>
        </r>
        <r>
          <rPr>
            <b/>
            <sz val="9"/>
            <color indexed="81"/>
            <rFont val="Tahoma"/>
            <family val="2"/>
          </rPr>
          <t>"Menopause Rating Scale (MRS)"</t>
        </r>
        <r>
          <rPr>
            <sz val="9"/>
            <color indexed="81"/>
            <rFont val="Tahoma"/>
            <family val="2"/>
          </rPr>
          <t xml:space="preserve"> en el campo </t>
        </r>
        <r>
          <rPr>
            <b/>
            <sz val="9"/>
            <color indexed="81"/>
            <rFont val="Tahoma"/>
            <family val="2"/>
          </rPr>
          <t>Motivo</t>
        </r>
        <r>
          <rPr>
            <sz val="9"/>
            <color indexed="81"/>
            <rFont val="Tahoma"/>
            <family val="2"/>
          </rPr>
          <t xml:space="preserve"> debe registrar el valor </t>
        </r>
        <r>
          <rPr>
            <b/>
            <sz val="9"/>
            <color indexed="81"/>
            <rFont val="Tahoma"/>
            <family val="2"/>
          </rPr>
          <t>Ingreso</t>
        </r>
        <r>
          <rPr>
            <sz val="9"/>
            <color indexed="81"/>
            <rFont val="Tahoma"/>
            <family val="2"/>
          </rPr>
          <t xml:space="preserve">
</t>
        </r>
        <r>
          <rPr>
            <b/>
            <sz val="9"/>
            <color indexed="81"/>
            <rFont val="Tahoma"/>
            <family val="2"/>
          </rPr>
          <t>Y</t>
        </r>
        <r>
          <rPr>
            <sz val="9"/>
            <color indexed="81"/>
            <rFont val="Tahoma"/>
            <family val="2"/>
          </rPr>
          <t xml:space="preserve">
Además en el campo</t>
        </r>
        <r>
          <rPr>
            <b/>
            <sz val="9"/>
            <color indexed="81"/>
            <rFont val="Tahoma"/>
            <family val="2"/>
          </rPr>
          <t xml:space="preserve"> Puntaje - Resultado: Afectación predominio Somáticos</t>
        </r>
        <r>
          <rPr>
            <sz val="9"/>
            <color indexed="81"/>
            <rFont val="Tahoma"/>
            <family val="2"/>
          </rPr>
          <t xml:space="preserve"> la suma de puntos obtenidos en las preguntas 5 a la 8 iguala o supera los 6 puntos.
</t>
        </r>
      </text>
    </comment>
    <comment ref="D240" authorId="3" shapeId="0">
      <text>
        <r>
          <rPr>
            <sz val="9"/>
            <color indexed="81"/>
            <rFont val="Tahoma"/>
            <family val="2"/>
          </rPr>
          <t xml:space="preserve">Este dato aparecerá luego de que en la atención registrada en el módulo </t>
        </r>
        <r>
          <rPr>
            <b/>
            <sz val="9"/>
            <color indexed="81"/>
            <rFont val="Tahoma"/>
            <family val="2"/>
          </rPr>
          <t>Box - Pacientes Citados  o en Agregar documentos a una atención</t>
        </r>
        <r>
          <rPr>
            <sz val="9"/>
            <color indexed="81"/>
            <rFont val="Tahoma"/>
            <family val="2"/>
          </rPr>
          <t xml:space="preserve">
En el Formulario </t>
        </r>
        <r>
          <rPr>
            <b/>
            <sz val="9"/>
            <color indexed="81"/>
            <rFont val="Tahoma"/>
            <family val="2"/>
          </rPr>
          <t>"Menopause Rating Scale (MRS)"</t>
        </r>
        <r>
          <rPr>
            <sz val="9"/>
            <color indexed="81"/>
            <rFont val="Tahoma"/>
            <family val="2"/>
          </rPr>
          <t xml:space="preserve"> en el campo </t>
        </r>
        <r>
          <rPr>
            <b/>
            <sz val="9"/>
            <color indexed="81"/>
            <rFont val="Tahoma"/>
            <family val="2"/>
          </rPr>
          <t>Motivo</t>
        </r>
        <r>
          <rPr>
            <sz val="9"/>
            <color indexed="81"/>
            <rFont val="Tahoma"/>
            <family val="2"/>
          </rPr>
          <t xml:space="preserve"> debe registrar el valor </t>
        </r>
        <r>
          <rPr>
            <b/>
            <sz val="9"/>
            <color indexed="81"/>
            <rFont val="Tahoma"/>
            <family val="2"/>
          </rPr>
          <t>Control</t>
        </r>
        <r>
          <rPr>
            <sz val="9"/>
            <color indexed="81"/>
            <rFont val="Tahoma"/>
            <family val="2"/>
          </rPr>
          <t xml:space="preserve">, y en el campo </t>
        </r>
        <r>
          <rPr>
            <b/>
            <sz val="9"/>
            <color indexed="81"/>
            <rFont val="Tahoma"/>
            <family val="2"/>
          </rPr>
          <t>Terapia Hormonal de la Menopausia (THM)</t>
        </r>
        <r>
          <rPr>
            <sz val="9"/>
            <color indexed="81"/>
            <rFont val="Tahoma"/>
            <family val="2"/>
          </rPr>
          <t xml:space="preserve"> debe registrar el valor</t>
        </r>
        <r>
          <rPr>
            <b/>
            <sz val="9"/>
            <color indexed="81"/>
            <rFont val="Tahoma"/>
            <family val="2"/>
          </rPr>
          <t xml:space="preserve"> "NO"</t>
        </r>
        <r>
          <rPr>
            <sz val="9"/>
            <color indexed="81"/>
            <rFont val="Tahoma"/>
            <family val="2"/>
          </rPr>
          <t xml:space="preserve">
</t>
        </r>
        <r>
          <rPr>
            <b/>
            <sz val="9"/>
            <color indexed="81"/>
            <rFont val="Tahoma"/>
            <family val="2"/>
          </rPr>
          <t>Y</t>
        </r>
        <r>
          <rPr>
            <sz val="9"/>
            <color indexed="81"/>
            <rFont val="Tahoma"/>
            <family val="2"/>
          </rPr>
          <t xml:space="preserve">
Además en el campo</t>
        </r>
        <r>
          <rPr>
            <b/>
            <sz val="9"/>
            <color indexed="81"/>
            <rFont val="Tahoma"/>
            <family val="2"/>
          </rPr>
          <t xml:space="preserve"> Puntaje - Resultado: Afectación predominio Somáticos</t>
        </r>
        <r>
          <rPr>
            <sz val="9"/>
            <color indexed="81"/>
            <rFont val="Tahoma"/>
            <family val="2"/>
          </rPr>
          <t xml:space="preserve"> la suma de puntos obtenidos en las preguntas 5 a la 8 iguala o supera los 6 puntos.
</t>
        </r>
      </text>
    </comment>
    <comment ref="E240" authorId="3" shapeId="0">
      <text>
        <r>
          <rPr>
            <sz val="9"/>
            <color indexed="81"/>
            <rFont val="Tahoma"/>
            <family val="2"/>
          </rPr>
          <t xml:space="preserve">Este dato aparecerá luego de que en la atención registrada en el módulo </t>
        </r>
        <r>
          <rPr>
            <b/>
            <sz val="9"/>
            <color indexed="81"/>
            <rFont val="Tahoma"/>
            <family val="2"/>
          </rPr>
          <t>Box - Pacientes Citados  o en Agregar documentos a una atención</t>
        </r>
        <r>
          <rPr>
            <sz val="9"/>
            <color indexed="81"/>
            <rFont val="Tahoma"/>
            <family val="2"/>
          </rPr>
          <t xml:space="preserve">
En el Formulario </t>
        </r>
        <r>
          <rPr>
            <b/>
            <sz val="9"/>
            <color indexed="81"/>
            <rFont val="Tahoma"/>
            <family val="2"/>
          </rPr>
          <t>"Menopause Rating Scale (MRS)"</t>
        </r>
        <r>
          <rPr>
            <sz val="9"/>
            <color indexed="81"/>
            <rFont val="Tahoma"/>
            <family val="2"/>
          </rPr>
          <t xml:space="preserve"> en el campo </t>
        </r>
        <r>
          <rPr>
            <b/>
            <sz val="9"/>
            <color indexed="81"/>
            <rFont val="Tahoma"/>
            <family val="2"/>
          </rPr>
          <t>Motivo</t>
        </r>
        <r>
          <rPr>
            <sz val="9"/>
            <color indexed="81"/>
            <rFont val="Tahoma"/>
            <family val="2"/>
          </rPr>
          <t xml:space="preserve"> debe registrar el valor</t>
        </r>
        <r>
          <rPr>
            <b/>
            <sz val="9"/>
            <color indexed="81"/>
            <rFont val="Tahoma"/>
            <family val="2"/>
          </rPr>
          <t xml:space="preserve"> Control,</t>
        </r>
        <r>
          <rPr>
            <sz val="9"/>
            <color indexed="81"/>
            <rFont val="Tahoma"/>
            <family val="2"/>
          </rPr>
          <t xml:space="preserve"> y en el campo </t>
        </r>
        <r>
          <rPr>
            <b/>
            <sz val="9"/>
            <color indexed="81"/>
            <rFont val="Tahoma"/>
            <family val="2"/>
          </rPr>
          <t>Terapia Hormonal de la Menopausia (THM)</t>
        </r>
        <r>
          <rPr>
            <sz val="9"/>
            <color indexed="81"/>
            <rFont val="Tahoma"/>
            <family val="2"/>
          </rPr>
          <t xml:space="preserve"> debe registrar el valor </t>
        </r>
        <r>
          <rPr>
            <b/>
            <sz val="9"/>
            <color indexed="81"/>
            <rFont val="Tahoma"/>
            <family val="2"/>
          </rPr>
          <t xml:space="preserve">"SI" </t>
        </r>
        <r>
          <rPr>
            <sz val="9"/>
            <color indexed="81"/>
            <rFont val="Tahoma"/>
            <family val="2"/>
          </rPr>
          <t xml:space="preserve">
</t>
        </r>
        <r>
          <rPr>
            <b/>
            <sz val="9"/>
            <color indexed="81"/>
            <rFont val="Tahoma"/>
            <family val="2"/>
          </rPr>
          <t>Y</t>
        </r>
        <r>
          <rPr>
            <sz val="9"/>
            <color indexed="81"/>
            <rFont val="Tahoma"/>
            <family val="2"/>
          </rPr>
          <t xml:space="preserve">
Además en el campo</t>
        </r>
        <r>
          <rPr>
            <b/>
            <sz val="9"/>
            <color indexed="81"/>
            <rFont val="Tahoma"/>
            <family val="2"/>
          </rPr>
          <t xml:space="preserve"> Puntaje - Resultado: Afectación predominio Somáticos</t>
        </r>
        <r>
          <rPr>
            <sz val="9"/>
            <color indexed="81"/>
            <rFont val="Tahoma"/>
            <family val="2"/>
          </rPr>
          <t xml:space="preserve"> la suma de puntos obtenidos en las preguntas 5 a la 8 iguala o supera los 6 puntos.
</t>
        </r>
      </text>
    </comment>
    <comment ref="C241" authorId="3" shapeId="0">
      <text>
        <r>
          <rPr>
            <sz val="9"/>
            <color indexed="81"/>
            <rFont val="Tahoma"/>
            <family val="2"/>
          </rPr>
          <t xml:space="preserve">Este dato aparecerá luego de que en la atención registrada en el módulo </t>
        </r>
        <r>
          <rPr>
            <b/>
            <sz val="9"/>
            <color indexed="81"/>
            <rFont val="Tahoma"/>
            <family val="2"/>
          </rPr>
          <t>Box - Pacientes Citados  o en Agregar documentos a una atención</t>
        </r>
        <r>
          <rPr>
            <sz val="9"/>
            <color indexed="81"/>
            <rFont val="Tahoma"/>
            <family val="2"/>
          </rPr>
          <t xml:space="preserve">
En el Formulario </t>
        </r>
        <r>
          <rPr>
            <b/>
            <sz val="9"/>
            <color indexed="81"/>
            <rFont val="Tahoma"/>
            <family val="2"/>
          </rPr>
          <t>"Menopause Rating Scale (MRS)"</t>
        </r>
        <r>
          <rPr>
            <sz val="9"/>
            <color indexed="81"/>
            <rFont val="Tahoma"/>
            <family val="2"/>
          </rPr>
          <t xml:space="preserve"> en el campo </t>
        </r>
        <r>
          <rPr>
            <b/>
            <sz val="9"/>
            <color indexed="81"/>
            <rFont val="Tahoma"/>
            <family val="2"/>
          </rPr>
          <t>Motivo</t>
        </r>
        <r>
          <rPr>
            <sz val="9"/>
            <color indexed="81"/>
            <rFont val="Tahoma"/>
            <family val="2"/>
          </rPr>
          <t xml:space="preserve"> debe registrar el valor </t>
        </r>
        <r>
          <rPr>
            <b/>
            <sz val="9"/>
            <color indexed="81"/>
            <rFont val="Tahoma"/>
            <family val="2"/>
          </rPr>
          <t>Ingreso</t>
        </r>
        <r>
          <rPr>
            <sz val="9"/>
            <color indexed="81"/>
            <rFont val="Tahoma"/>
            <family val="2"/>
          </rPr>
          <t xml:space="preserve">
</t>
        </r>
        <r>
          <rPr>
            <b/>
            <sz val="9"/>
            <color indexed="81"/>
            <rFont val="Tahoma"/>
            <family val="2"/>
          </rPr>
          <t>Y</t>
        </r>
        <r>
          <rPr>
            <sz val="9"/>
            <color indexed="81"/>
            <rFont val="Tahoma"/>
            <family val="2"/>
          </rPr>
          <t xml:space="preserve">
Además en el campo</t>
        </r>
        <r>
          <rPr>
            <b/>
            <sz val="9"/>
            <color indexed="81"/>
            <rFont val="Tahoma"/>
            <family val="2"/>
          </rPr>
          <t xml:space="preserve"> Puntaje - Resultado: Afectación predominio Somáticos</t>
        </r>
        <r>
          <rPr>
            <sz val="9"/>
            <color indexed="81"/>
            <rFont val="Tahoma"/>
            <family val="2"/>
          </rPr>
          <t xml:space="preserve"> la suma de puntos obtenidos en las preguntas 9 a la 11 iguala o supera los 3 puntos.
</t>
        </r>
      </text>
    </comment>
    <comment ref="D241" authorId="3" shapeId="0">
      <text>
        <r>
          <rPr>
            <sz val="9"/>
            <color indexed="81"/>
            <rFont val="Tahoma"/>
            <family val="2"/>
          </rPr>
          <t xml:space="preserve">Este dato aparecerá luego de que en la atención registrada en el módulo </t>
        </r>
        <r>
          <rPr>
            <b/>
            <sz val="9"/>
            <color indexed="81"/>
            <rFont val="Tahoma"/>
            <family val="2"/>
          </rPr>
          <t>Box - Pacientes Citados  o en Agregar documentos a una atención</t>
        </r>
        <r>
          <rPr>
            <sz val="9"/>
            <color indexed="81"/>
            <rFont val="Tahoma"/>
            <family val="2"/>
          </rPr>
          <t xml:space="preserve">
En el Formulario </t>
        </r>
        <r>
          <rPr>
            <b/>
            <sz val="9"/>
            <color indexed="81"/>
            <rFont val="Tahoma"/>
            <family val="2"/>
          </rPr>
          <t xml:space="preserve">"Menopause Rating Scale (MRS)" </t>
        </r>
        <r>
          <rPr>
            <sz val="9"/>
            <color indexed="81"/>
            <rFont val="Tahoma"/>
            <family val="2"/>
          </rPr>
          <t>en el campo</t>
        </r>
        <r>
          <rPr>
            <b/>
            <sz val="9"/>
            <color indexed="81"/>
            <rFont val="Tahoma"/>
            <family val="2"/>
          </rPr>
          <t xml:space="preserve"> Motivo </t>
        </r>
        <r>
          <rPr>
            <sz val="9"/>
            <color indexed="81"/>
            <rFont val="Tahoma"/>
            <family val="2"/>
          </rPr>
          <t xml:space="preserve">debe registrar el valor </t>
        </r>
        <r>
          <rPr>
            <b/>
            <sz val="9"/>
            <color indexed="81"/>
            <rFont val="Tahoma"/>
            <family val="2"/>
          </rPr>
          <t xml:space="preserve">Control, </t>
        </r>
        <r>
          <rPr>
            <sz val="9"/>
            <color indexed="81"/>
            <rFont val="Tahoma"/>
            <family val="2"/>
          </rPr>
          <t>y en el campo</t>
        </r>
        <r>
          <rPr>
            <b/>
            <sz val="9"/>
            <color indexed="81"/>
            <rFont val="Tahoma"/>
            <family val="2"/>
          </rPr>
          <t xml:space="preserve"> Terapia Hormonal de la Menopausia (THM) </t>
        </r>
        <r>
          <rPr>
            <sz val="9"/>
            <color indexed="81"/>
            <rFont val="Tahoma"/>
            <family val="2"/>
          </rPr>
          <t>debe registrar el valor</t>
        </r>
        <r>
          <rPr>
            <b/>
            <sz val="9"/>
            <color indexed="81"/>
            <rFont val="Tahoma"/>
            <family val="2"/>
          </rPr>
          <t xml:space="preserve"> "NO"</t>
        </r>
        <r>
          <rPr>
            <sz val="9"/>
            <color indexed="81"/>
            <rFont val="Tahoma"/>
            <family val="2"/>
          </rPr>
          <t xml:space="preserve"> 
</t>
        </r>
        <r>
          <rPr>
            <b/>
            <sz val="9"/>
            <color indexed="81"/>
            <rFont val="Tahoma"/>
            <family val="2"/>
          </rPr>
          <t>Y</t>
        </r>
        <r>
          <rPr>
            <sz val="9"/>
            <color indexed="81"/>
            <rFont val="Tahoma"/>
            <family val="2"/>
          </rPr>
          <t xml:space="preserve">
Además en el campo</t>
        </r>
        <r>
          <rPr>
            <b/>
            <sz val="9"/>
            <color indexed="81"/>
            <rFont val="Tahoma"/>
            <family val="2"/>
          </rPr>
          <t xml:space="preserve"> Puntaje - Resultado: Afectación predominio Somáticos</t>
        </r>
        <r>
          <rPr>
            <sz val="9"/>
            <color indexed="81"/>
            <rFont val="Tahoma"/>
            <family val="2"/>
          </rPr>
          <t xml:space="preserve"> la suma de puntos obtenidos en las preguntas 9 a la 11 iguala o supera los 3 puntos.
</t>
        </r>
      </text>
    </comment>
    <comment ref="E241" authorId="3" shapeId="0">
      <text>
        <r>
          <rPr>
            <sz val="9"/>
            <color indexed="81"/>
            <rFont val="Tahoma"/>
            <family val="2"/>
          </rPr>
          <t xml:space="preserve">Este dato aparecerá luego de que en la atención registrada en el módulo </t>
        </r>
        <r>
          <rPr>
            <b/>
            <sz val="9"/>
            <color indexed="81"/>
            <rFont val="Tahoma"/>
            <family val="2"/>
          </rPr>
          <t>Box - Pacientes Citados  o en Agregar documentos a una atención</t>
        </r>
        <r>
          <rPr>
            <sz val="9"/>
            <color indexed="81"/>
            <rFont val="Tahoma"/>
            <family val="2"/>
          </rPr>
          <t xml:space="preserve">
En el Formulario </t>
        </r>
        <r>
          <rPr>
            <b/>
            <sz val="9"/>
            <color indexed="81"/>
            <rFont val="Tahoma"/>
            <family val="2"/>
          </rPr>
          <t>"Menopause Rating Scale (MRS)"</t>
        </r>
        <r>
          <rPr>
            <sz val="9"/>
            <color indexed="81"/>
            <rFont val="Tahoma"/>
            <family val="2"/>
          </rPr>
          <t xml:space="preserve"> en el campo </t>
        </r>
        <r>
          <rPr>
            <b/>
            <sz val="9"/>
            <color indexed="81"/>
            <rFont val="Tahoma"/>
            <family val="2"/>
          </rPr>
          <t>Motivo</t>
        </r>
        <r>
          <rPr>
            <sz val="9"/>
            <color indexed="81"/>
            <rFont val="Tahoma"/>
            <family val="2"/>
          </rPr>
          <t xml:space="preserve"> debe registrar el valor </t>
        </r>
        <r>
          <rPr>
            <b/>
            <sz val="9"/>
            <color indexed="81"/>
            <rFont val="Tahoma"/>
            <family val="2"/>
          </rPr>
          <t>Control</t>
        </r>
        <r>
          <rPr>
            <sz val="9"/>
            <color indexed="81"/>
            <rFont val="Tahoma"/>
            <family val="2"/>
          </rPr>
          <t xml:space="preserve">, y en el campo </t>
        </r>
        <r>
          <rPr>
            <b/>
            <sz val="9"/>
            <color indexed="81"/>
            <rFont val="Tahoma"/>
            <family val="2"/>
          </rPr>
          <t>Terapia Hormonal de la Menopausia (THM)</t>
        </r>
        <r>
          <rPr>
            <sz val="9"/>
            <color indexed="81"/>
            <rFont val="Tahoma"/>
            <family val="2"/>
          </rPr>
          <t xml:space="preserve"> debe registrar el valor </t>
        </r>
        <r>
          <rPr>
            <b/>
            <sz val="9"/>
            <color indexed="81"/>
            <rFont val="Tahoma"/>
            <family val="2"/>
          </rPr>
          <t xml:space="preserve">"SI" </t>
        </r>
        <r>
          <rPr>
            <sz val="9"/>
            <color indexed="81"/>
            <rFont val="Tahoma"/>
            <family val="2"/>
          </rPr>
          <t xml:space="preserve">
</t>
        </r>
        <r>
          <rPr>
            <b/>
            <sz val="9"/>
            <color indexed="81"/>
            <rFont val="Tahoma"/>
            <family val="2"/>
          </rPr>
          <t>Y</t>
        </r>
        <r>
          <rPr>
            <sz val="9"/>
            <color indexed="81"/>
            <rFont val="Tahoma"/>
            <family val="2"/>
          </rPr>
          <t xml:space="preserve">
Además en el campo</t>
        </r>
        <r>
          <rPr>
            <b/>
            <sz val="9"/>
            <color indexed="81"/>
            <rFont val="Tahoma"/>
            <family val="2"/>
          </rPr>
          <t xml:space="preserve"> Puntaje - Resultado: Afectación predominio Somáticos</t>
        </r>
        <r>
          <rPr>
            <sz val="9"/>
            <color indexed="81"/>
            <rFont val="Tahoma"/>
            <family val="2"/>
          </rPr>
          <t xml:space="preserve"> la suma de puntos obtenidos en las preguntas 9 a la 11 iguala o supera los 3 puntos.
</t>
        </r>
      </text>
    </comment>
    <comment ref="A247" authorId="2" shapeId="0">
      <text>
        <r>
          <rPr>
            <sz val="9"/>
            <color indexed="81"/>
            <rFont val="Tahoma"/>
            <family val="2"/>
          </rPr>
          <t xml:space="preserve">Este dato aparecerá  luego de que en la atención registrada en Módulo de Box/Pacientes citados ó Módulo Box/Agregar documento a una atención; En el </t>
        </r>
        <r>
          <rPr>
            <b/>
            <sz val="9"/>
            <color indexed="81"/>
            <rFont val="Tahoma"/>
            <family val="2"/>
          </rPr>
          <t>Formulario Clínico: "Cuestionario PSC- 17  para Padres  (Niños de 5 a 9 años)</t>
        </r>
        <r>
          <rPr>
            <sz val="9"/>
            <color indexed="81"/>
            <rFont val="Tahoma"/>
            <family val="2"/>
          </rPr>
          <t xml:space="preserve">", en algunos de los campos </t>
        </r>
        <r>
          <rPr>
            <b/>
            <sz val="9"/>
            <color indexed="81"/>
            <rFont val="Tahoma"/>
            <family val="2"/>
          </rPr>
          <t>"Puntaje"</t>
        </r>
        <r>
          <rPr>
            <sz val="9"/>
            <color indexed="81"/>
            <rFont val="Tahoma"/>
            <family val="2"/>
          </rPr>
          <t xml:space="preserve"> tenga un </t>
        </r>
        <r>
          <rPr>
            <b/>
            <sz val="9"/>
            <color indexed="81"/>
            <rFont val="Tahoma"/>
            <family val="2"/>
          </rPr>
          <t xml:space="preserve">"valor" </t>
        </r>
        <r>
          <rPr>
            <sz val="9"/>
            <color indexed="81"/>
            <rFont val="Tahoma"/>
            <family val="2"/>
          </rPr>
          <t>registrado. 
Esto aplica para los Item:
- Subescala Problemas de Atencion (PA)
- Subescala Problemas Internalizantes (PI)
- Subescala Problemas Externalizantes (PE)</t>
        </r>
        <r>
          <rPr>
            <b/>
            <sz val="9"/>
            <color indexed="81"/>
            <rFont val="Tahoma"/>
            <family val="2"/>
          </rPr>
          <t xml:space="preserve"> </t>
        </r>
      </text>
    </comment>
    <comment ref="A248" authorId="2" shapeId="0">
      <text>
        <r>
          <rPr>
            <sz val="9"/>
            <color indexed="81"/>
            <rFont val="Tahoma"/>
            <family val="2"/>
          </rPr>
          <t xml:space="preserve">Este dato aparecerá  luego de que en la atención registrada en Módulo de Box/Pacientes citados ó Módulo Box/Agregar documento a una atención; En el </t>
        </r>
        <r>
          <rPr>
            <b/>
            <sz val="9"/>
            <color indexed="81"/>
            <rFont val="Tahoma"/>
            <family val="2"/>
          </rPr>
          <t>Formulario Clínico:</t>
        </r>
        <r>
          <rPr>
            <sz val="9"/>
            <color indexed="81"/>
            <rFont val="Tahoma"/>
            <family val="2"/>
          </rPr>
          <t xml:space="preserve"> "</t>
        </r>
        <r>
          <rPr>
            <b/>
            <sz val="9"/>
            <color indexed="81"/>
            <rFont val="Tahoma"/>
            <family val="2"/>
          </rPr>
          <t>PSC-Y 17 Cuestionario para Adolescentes 10 a 14 años"</t>
        </r>
        <r>
          <rPr>
            <sz val="9"/>
            <color indexed="81"/>
            <rFont val="Tahoma"/>
            <family val="2"/>
          </rPr>
          <t xml:space="preserve">, en algunos de los campos </t>
        </r>
        <r>
          <rPr>
            <b/>
            <sz val="9"/>
            <color indexed="81"/>
            <rFont val="Tahoma"/>
            <family val="2"/>
          </rPr>
          <t>"Puntaje"</t>
        </r>
        <r>
          <rPr>
            <sz val="9"/>
            <color indexed="81"/>
            <rFont val="Tahoma"/>
            <family val="2"/>
          </rPr>
          <t xml:space="preserve"> tenga un </t>
        </r>
        <r>
          <rPr>
            <b/>
            <sz val="9"/>
            <color indexed="81"/>
            <rFont val="Tahoma"/>
            <family val="2"/>
          </rPr>
          <t xml:space="preserve">"valor" registrado. </t>
        </r>
        <r>
          <rPr>
            <sz val="9"/>
            <color indexed="81"/>
            <rFont val="Tahoma"/>
            <family val="2"/>
          </rPr>
          <t xml:space="preserve">
Esto aplica para los Item:
- Subescala Problemas de Atencion (PA)
- Subescala Problemas Internalizantes (PI)
- Subescala Problemas Externalizantes (PE) </t>
        </r>
      </text>
    </comment>
    <comment ref="A249" authorId="2" shapeId="0">
      <text>
        <r>
          <rPr>
            <sz val="9"/>
            <color indexed="81"/>
            <rFont val="Tahoma"/>
            <family val="2"/>
          </rPr>
          <t xml:space="preserve">Este dato aparecerá  luego de que en la atención registrada en Módulo de Box/Pacientes citados ó Módulo Box/Agregar documento a una atención; se registre el </t>
        </r>
        <r>
          <rPr>
            <b/>
            <sz val="9"/>
            <color indexed="81"/>
            <rFont val="Tahoma"/>
            <family val="2"/>
          </rPr>
          <t>Formulario Clínico: "Cuestionario PHQ-9 Versión Adolescente"</t>
        </r>
        <r>
          <rPr>
            <sz val="9"/>
            <color indexed="81"/>
            <rFont val="Tahoma"/>
            <family val="2"/>
          </rPr>
          <t xml:space="preserve"> y el campo</t>
        </r>
        <r>
          <rPr>
            <b/>
            <sz val="9"/>
            <color indexed="81"/>
            <rFont val="Tahoma"/>
            <family val="2"/>
          </rPr>
          <t xml:space="preserve"> "Puntaje"</t>
        </r>
        <r>
          <rPr>
            <sz val="9"/>
            <color indexed="81"/>
            <rFont val="Tahoma"/>
            <family val="2"/>
          </rPr>
          <t xml:space="preserve"> tenga un</t>
        </r>
        <r>
          <rPr>
            <b/>
            <sz val="9"/>
            <color indexed="81"/>
            <rFont val="Tahoma"/>
            <family val="2"/>
          </rPr>
          <t xml:space="preserve"> "valor" registrado</t>
        </r>
        <r>
          <rPr>
            <sz val="9"/>
            <color indexed="81"/>
            <rFont val="Tahoma"/>
            <family val="2"/>
          </rPr>
          <t xml:space="preserve">. </t>
        </r>
      </text>
    </comment>
    <comment ref="A250" authorId="2" shapeId="0">
      <text>
        <r>
          <rPr>
            <sz val="9"/>
            <color indexed="81"/>
            <rFont val="Tahoma"/>
            <family val="2"/>
          </rPr>
          <t>Este dato aparecerá  luego de que en la atención registrada en Módulo de Box/Pacientes citados ó Módulo Box/Agregar documento a una atención; se registre el</t>
        </r>
        <r>
          <rPr>
            <b/>
            <sz val="9"/>
            <color indexed="81"/>
            <rFont val="Tahoma"/>
            <family val="2"/>
          </rPr>
          <t xml:space="preserve"> Formulario Clínico</t>
        </r>
        <r>
          <rPr>
            <sz val="9"/>
            <color indexed="81"/>
            <rFont val="Tahoma"/>
            <family val="2"/>
          </rPr>
          <t>:</t>
        </r>
        <r>
          <rPr>
            <b/>
            <sz val="9"/>
            <color indexed="81"/>
            <rFont val="Tahoma"/>
            <family val="2"/>
          </rPr>
          <t xml:space="preserve"> "Cuestionario PHQ-9 Adultos"</t>
        </r>
        <r>
          <rPr>
            <sz val="9"/>
            <color indexed="81"/>
            <rFont val="Tahoma"/>
            <family val="2"/>
          </rPr>
          <t xml:space="preserve"> y el campo </t>
        </r>
        <r>
          <rPr>
            <b/>
            <sz val="9"/>
            <color indexed="81"/>
            <rFont val="Tahoma"/>
            <family val="2"/>
          </rPr>
          <t>"Puntaje"</t>
        </r>
        <r>
          <rPr>
            <sz val="9"/>
            <color indexed="81"/>
            <rFont val="Tahoma"/>
            <family val="2"/>
          </rPr>
          <t xml:space="preserve"> tenga un "</t>
        </r>
        <r>
          <rPr>
            <b/>
            <sz val="9"/>
            <color indexed="81"/>
            <rFont val="Tahoma"/>
            <family val="2"/>
          </rPr>
          <t xml:space="preserve">valor" registrado. </t>
        </r>
      </text>
    </comment>
    <comment ref="A251" authorId="2" shapeId="0">
      <text>
        <r>
          <rPr>
            <sz val="9"/>
            <color indexed="81"/>
            <rFont val="Tahoma"/>
            <family val="2"/>
          </rPr>
          <t>Este dato aparecerá  luego de que en la atención registrada en Módulo de Box/Pacientes citados ó Módulo Box/Agregar documento a una atención; se registre el Formulario Clínico: "</t>
        </r>
        <r>
          <rPr>
            <b/>
            <sz val="9"/>
            <color indexed="81"/>
            <rFont val="Tahoma"/>
            <family val="2"/>
          </rPr>
          <t>Escala Evaluacion de Experiencias Psiquiatricas (CAPE - P15)</t>
        </r>
        <r>
          <rPr>
            <sz val="9"/>
            <color indexed="81"/>
            <rFont val="Tahoma"/>
            <family val="2"/>
          </rPr>
          <t xml:space="preserve"> " y el campo "</t>
        </r>
        <r>
          <rPr>
            <b/>
            <sz val="9"/>
            <color indexed="81"/>
            <rFont val="Tahoma"/>
            <family val="2"/>
          </rPr>
          <t>Puntaje</t>
        </r>
        <r>
          <rPr>
            <sz val="9"/>
            <color indexed="81"/>
            <rFont val="Tahoma"/>
            <family val="2"/>
          </rPr>
          <t>" tenga un "</t>
        </r>
        <r>
          <rPr>
            <b/>
            <sz val="9"/>
            <color indexed="81"/>
            <rFont val="Tahoma"/>
            <family val="2"/>
          </rPr>
          <t>valor</t>
        </r>
        <r>
          <rPr>
            <sz val="9"/>
            <color indexed="81"/>
            <rFont val="Tahoma"/>
            <family val="2"/>
          </rPr>
          <t>" registrado.</t>
        </r>
        <r>
          <rPr>
            <b/>
            <sz val="9"/>
            <color indexed="81"/>
            <rFont val="Tahoma"/>
            <family val="2"/>
          </rPr>
          <t xml:space="preserve"> </t>
        </r>
        <r>
          <rPr>
            <sz val="9"/>
            <color indexed="81"/>
            <rFont val="Tahoma"/>
            <family val="2"/>
          </rPr>
          <t xml:space="preserve">
</t>
        </r>
      </text>
    </comment>
    <comment ref="A252" authorId="2" shapeId="0">
      <text>
        <r>
          <rPr>
            <sz val="9"/>
            <color indexed="81"/>
            <rFont val="Tahoma"/>
            <family val="2"/>
          </rPr>
          <t>Este dato aparecerá  luego de que en la atención registrada en Módulo de Box/Pacientes citados ó Módulo Box/Agregar documento a una atención; se registre el</t>
        </r>
        <r>
          <rPr>
            <b/>
            <sz val="9"/>
            <color indexed="81"/>
            <rFont val="Tahoma"/>
            <family val="2"/>
          </rPr>
          <t xml:space="preserve"> Formulario Clínico: "COLUMBIA-ESCALA DE SEVERIDAD SUICIDA (C-SSRS) 8"</t>
        </r>
        <r>
          <rPr>
            <sz val="9"/>
            <color indexed="81"/>
            <rFont val="Tahoma"/>
            <family val="2"/>
          </rPr>
          <t xml:space="preserve"> en el Ítem </t>
        </r>
        <r>
          <rPr>
            <b/>
            <sz val="9"/>
            <color indexed="81"/>
            <rFont val="Tahoma"/>
            <family val="2"/>
          </rPr>
          <t>" PROTOCOLO DE RESPUESTA Y TOMA DE DECISIONES"</t>
        </r>
        <r>
          <rPr>
            <sz val="9"/>
            <color indexed="81"/>
            <rFont val="Tahoma"/>
            <family val="2"/>
          </rPr>
          <t xml:space="preserve"> tenga un </t>
        </r>
        <r>
          <rPr>
            <b/>
            <sz val="9"/>
            <color indexed="81"/>
            <rFont val="Tahoma"/>
            <family val="2"/>
          </rPr>
          <t>"valor " registrado.</t>
        </r>
      </text>
    </comment>
    <comment ref="A253" authorId="2" shapeId="0">
      <text>
        <r>
          <rPr>
            <sz val="9"/>
            <color indexed="81"/>
            <rFont val="Tahoma"/>
            <family val="2"/>
          </rPr>
          <t xml:space="preserve">Este dato aparecerá  luego de que en la atención registrada en Módulo de Box/Pacientes citados ó Módulo Box/Agregar documento a una atención; se registre el </t>
        </r>
        <r>
          <rPr>
            <b/>
            <sz val="9"/>
            <color indexed="81"/>
            <rFont val="Tahoma"/>
            <family val="2"/>
          </rPr>
          <t>Formulario Clínico: "Escala de Depresión Geriátrica Yesavage"</t>
        </r>
        <r>
          <rPr>
            <sz val="9"/>
            <color indexed="81"/>
            <rFont val="Tahoma"/>
            <family val="2"/>
          </rPr>
          <t xml:space="preserve"> y el campo </t>
        </r>
        <r>
          <rPr>
            <b/>
            <sz val="9"/>
            <color indexed="81"/>
            <rFont val="Tahoma"/>
            <family val="2"/>
          </rPr>
          <t>"Puntaje"</t>
        </r>
        <r>
          <rPr>
            <sz val="9"/>
            <color indexed="81"/>
            <rFont val="Tahoma"/>
            <family val="2"/>
          </rPr>
          <t xml:space="preserve"> tenga un</t>
        </r>
        <r>
          <rPr>
            <b/>
            <sz val="9"/>
            <color indexed="81"/>
            <rFont val="Tahoma"/>
            <family val="2"/>
          </rPr>
          <t xml:space="preserve"> "valor" registrado.</t>
        </r>
        <r>
          <rPr>
            <sz val="9"/>
            <color indexed="81"/>
            <rFont val="Tahoma"/>
            <family val="2"/>
          </rPr>
          <t xml:space="preserve"> </t>
        </r>
      </text>
    </comment>
    <comment ref="A254" authorId="2" shapeId="0">
      <text>
        <r>
          <rPr>
            <sz val="9"/>
            <color indexed="81"/>
            <rFont val="Tahoma"/>
            <family val="2"/>
          </rPr>
          <t xml:space="preserve">Definicion Manual DEIS:
Corresponde al número de evaluaciones aplicadas con cualquiera de los instrumentos en relación a sus resultados según categorías obtenido del puntaje que arrojo la evaluación que se otorgan según edad y sexo.
Referencia para clasificacion : Tabla de resultados de la evaluacion (pag 68 V1.2)
</t>
        </r>
      </text>
    </comment>
    <comment ref="B254" authorId="2" shapeId="0">
      <text>
        <r>
          <rPr>
            <u/>
            <sz val="9"/>
            <color indexed="81"/>
            <rFont val="Tahoma"/>
            <family val="2"/>
          </rPr>
          <t>Resultado de Evaluacion indicado en Manual DEIS pag 68 v1.2</t>
        </r>
        <r>
          <rPr>
            <b/>
            <sz val="9"/>
            <color indexed="81"/>
            <rFont val="Tahoma"/>
            <family val="2"/>
          </rPr>
          <t xml:space="preserve">
Fomulario Clinico Aplicado con los siguientes resultados: </t>
        </r>
        <r>
          <rPr>
            <sz val="9"/>
            <color indexed="81"/>
            <rFont val="Tahoma"/>
            <family val="2"/>
          </rPr>
          <t xml:space="preserve">
- Formulario Clínico: "Cuestionario PSC- 17  para Padres  (Niños de 5 a 9 años), campo "Puntaje" 
del Item Subescala Problemas de Atención: tenga un valor  &lt;=14 
o en Item Sub escala Problemas Internalizantes: tenga un valor &lt;=12
o en Item Subescala Problemas externalizantes: tenga un valor &lt;=15 
- Formulario Clínico: "PSC-Y 17 Cuestionario para Adolescentes 10 a 14 años" campo "Puntaje"
del Item Subescala Problemas de Atención: tenga un valor  &lt;=14 
o en Item Sub escala Problemas Internalizantes: tenga un valor &lt;=13
o en Item Subescala Problemas externalizantes: tenga un valor &lt;=14 
- Formulario Clínico: "Cuestionario PHQ-9 Versión Adolescente", campo "Puntaje" tenga un valor 0 - 10
- Formulario Clínico: "Cuestionario PHQ-9 Adultos" campo "Puntaje" tenga un valor 0 - 9 
- Formulario Clinico "Escala Evaluacion de experiencia psiquicas (CAPE - P15) campo "Puntaje" tenga un valor 0 - 1, 46 
- Formulario Clínico: "COLUMBIA-ESCALA DE SEVERIDAD SUICIDA (C-SSRS) 8" tenga en campo "Si al Item 1 o 2 ... marcada la opcion correspondiente
- Formulario Clínico: "Escala de Depresión Geriátrica Yesavage" el campo "Puntaje" tenga un valor 0 - 5 
</t>
        </r>
      </text>
    </comment>
    <comment ref="B255" authorId="2" shapeId="0">
      <text>
        <r>
          <rPr>
            <u/>
            <sz val="9"/>
            <color indexed="81"/>
            <rFont val="Tahoma"/>
            <family val="2"/>
          </rPr>
          <t>Resultado de Evaluacion indicado en Manual DEIS pag 68 v1.2</t>
        </r>
        <r>
          <rPr>
            <b/>
            <sz val="9"/>
            <color indexed="81"/>
            <rFont val="Tahoma"/>
            <family val="2"/>
          </rPr>
          <t xml:space="preserve">
Fomulario Clinico Aplicado con los siguientes resultados: </t>
        </r>
        <r>
          <rPr>
            <sz val="9"/>
            <color indexed="81"/>
            <rFont val="Tahoma"/>
            <family val="2"/>
          </rPr>
          <t xml:space="preserve">
- Formulario Clínico: "Cuestionario PSC- 17  para Padres  (Niños de 5 a 9 años), - No Aplica contabilizar 
-  Formulario Clínico: "PSC-Y 17 Cuestionario para Adolescentes 10 a 14 años" -  No Aplica contabilizar
- Formulario Clínico: "Cuestionario PHQ-9 Versión Adolescente"  No Aplica contabilizar
- Formulario Clínico: "Cuestionario PHQ-9 Adultos" campo "Puntaje" tenga un valor 10 - 14  
- Formulario Clinico "Escala Evaluacion de experiencia psiquicas (CAPE - P15) No Aplica contabilizar 
Formulario Clínico: "COLUMBIA-ESCALA DE SEVERIDAD SUICIDA (C-SSRS) 8" tenga en campo "Sí al ítem 3 e ítem 6 Más allá de 3 meses, marcada la opcion correspondiente 
- Formulario Clínico: "Escala de Depresión Geriátrica Yesavage" el campo "Puntaje" tenga un valor 6 - 9  
</t>
        </r>
      </text>
    </comment>
    <comment ref="B256" authorId="2" shapeId="0">
      <text>
        <r>
          <rPr>
            <u/>
            <sz val="9"/>
            <color indexed="81"/>
            <rFont val="Tahoma"/>
            <family val="2"/>
          </rPr>
          <t>Resultado de Evaluacion indicado en Manual DEIS pag 68 v1.2</t>
        </r>
        <r>
          <rPr>
            <b/>
            <sz val="9"/>
            <color indexed="81"/>
            <rFont val="Tahoma"/>
            <family val="2"/>
          </rPr>
          <t xml:space="preserve">
Fomulario Clinico Aplicado con los siguientes resultados: </t>
        </r>
        <r>
          <rPr>
            <sz val="9"/>
            <color indexed="81"/>
            <rFont val="Tahoma"/>
            <family val="2"/>
          </rPr>
          <t xml:space="preserve">
- Formulario Clínico: "Cuestionario PSC- 17  para Padres  (Niños de 5 a 9 años), campo "Puntaje" del Item Subescala Problemas de Atención: tenga un valor &gt;14 
o en Item Sub escala Problemas Internalizantes: tenga un valor &gt;12
o en Item Subescala Problemas externalizantes: tenga un valor &gt;15 
- Formulario Clínico: "PSC-Y 17 Cuestionario para Adolescentes 10 a 14 años" campo "Puntaje"
del Item Subescala Problemas de Atención: tenga un valor &gt;14 
o en Item Sub escala Problemas Internalizantes: tenga un valor &gt;12
o en Item Subescala Problemas externalizantes: tenga un valor &gt;15 
- Formulario Clínico: "Cuestionario PHQ-9 Versión Adolescente", pregunta N°9, tener un valor diferente a "nunca"
- Formulario Clínico: "Cuestionario PHQ-9 Adultos" campo "Puntaje" tenga un valor 15 - 27 
- Formulario Clinico "Escala Evaluacion de experiencia psiquicas (CAPE - P15) campo "Puntaje" tenga un valor &gt;=1,47 
- Formulario Clínico: "COLUMBIA-ESCALA DE SEVERIDAD SUICIDA (C-SSRS) 8" tenga en campo "Sí al ítem 4, 5 y 6 tres meses o menos" marcada la opcion correspondiente
- Formulario Clínico: "Escala de Depresión Geriátrica Yesavage" el campo "Puntaje" tenga un valor 10 - 15  
</t>
        </r>
      </text>
    </comment>
    <comment ref="A258" authorId="2" shapeId="0">
      <text>
        <r>
          <rPr>
            <b/>
            <sz val="9"/>
            <color indexed="81"/>
            <rFont val="Tahoma"/>
            <family val="2"/>
          </rPr>
          <t>No Disponible.
Pendiente de contabilizacion -  Habilitacion de Pauta de Evaluación del Programa de Acompañamiento Psicosocial en APS.</t>
        </r>
        <r>
          <rPr>
            <sz val="9"/>
            <color indexed="81"/>
            <rFont val="Tahoma"/>
            <family val="2"/>
          </rPr>
          <t xml:space="preserve">
</t>
        </r>
      </text>
    </comment>
    <comment ref="A268" authorId="2" shapeId="0">
      <text>
        <r>
          <rPr>
            <b/>
            <sz val="9"/>
            <color indexed="81"/>
            <rFont val="Tahoma"/>
            <family val="2"/>
          </rPr>
          <t>Seccion No Disponible.
Pendiente de contabilización.</t>
        </r>
      </text>
    </comment>
  </commentList>
</comments>
</file>

<file path=xl/comments4.xml><?xml version="1.0" encoding="utf-8"?>
<comments xmlns="http://schemas.openxmlformats.org/spreadsheetml/2006/main">
  <authors>
    <author>Nicole Cisternas</author>
    <author>Priscilla Acuña</author>
    <author>Ines Kohnenkamp</author>
    <author>Consuelo Vidaurre Paredes</author>
    <author>Carolina Cortes Acevedo</author>
    <author>John San Martin Retamal</author>
    <author>Lorena Jimenez</author>
    <author>Carolina Velasquez Ordonez</author>
  </authors>
  <commentList>
    <comment ref="AO9" authorId="0" shapeId="0">
      <text>
        <r>
          <rPr>
            <sz val="9"/>
            <color indexed="81"/>
            <rFont val="Tahoma"/>
            <family val="2"/>
          </rPr>
          <t xml:space="preserve">Este dato aparecerá, luego que en </t>
        </r>
        <r>
          <rPr>
            <b/>
            <sz val="9"/>
            <color indexed="81"/>
            <rFont val="Tahoma"/>
            <family val="2"/>
          </rPr>
          <t>Modulo Admision</t>
        </r>
        <r>
          <rPr>
            <sz val="9"/>
            <color indexed="81"/>
            <rFont val="Tahoma"/>
            <family val="2"/>
          </rPr>
          <t>, el paciente indique un</t>
        </r>
        <r>
          <rPr>
            <b/>
            <sz val="9"/>
            <color indexed="81"/>
            <rFont val="Tahoma"/>
            <family val="2"/>
          </rPr>
          <t xml:space="preserve"> Pueblo Originario</t>
        </r>
        <r>
          <rPr>
            <sz val="9"/>
            <color indexed="81"/>
            <rFont val="Tahoma"/>
            <family val="2"/>
          </rPr>
          <t xml:space="preserve">
</t>
        </r>
      </text>
    </comment>
    <comment ref="AP9" authorId="0" shapeId="0">
      <text>
        <r>
          <rPr>
            <b/>
            <sz val="9"/>
            <color indexed="81"/>
            <rFont val="Tahoma"/>
            <family val="2"/>
          </rPr>
          <t xml:space="preserve"> </t>
        </r>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Q9" authorId="1" shapeId="0">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R9" authorId="1" shapeId="0">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B13" authorId="2"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 actividad: 
 </t>
        </r>
        <r>
          <rPr>
            <b/>
            <sz val="9"/>
            <color indexed="81"/>
            <rFont val="Tahoma"/>
            <family val="2"/>
          </rPr>
          <t xml:space="preserve">- Consulta Ira Alta
 </t>
        </r>
      </text>
    </comment>
    <comment ref="AS13" authorId="2"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las actividades: 
 </t>
        </r>
        <r>
          <rPr>
            <b/>
            <sz val="9"/>
            <color indexed="81"/>
            <rFont val="Tahoma"/>
            <family val="2"/>
          </rPr>
          <t>- Consulta Ira Alta
 Y
 - Campaña de Invierno</t>
        </r>
      </text>
    </comment>
    <comment ref="B14" authorId="2"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Médico</t>
        </r>
        <r>
          <rPr>
            <sz val="9"/>
            <color indexed="81"/>
            <rFont val="Tahoma"/>
            <family val="2"/>
          </rPr>
          <t xml:space="preserve"> registre la actividad:  
 </t>
        </r>
        <r>
          <rPr>
            <b/>
            <sz val="9"/>
            <color indexed="81"/>
            <rFont val="Tahoma"/>
            <family val="2"/>
          </rPr>
          <t xml:space="preserve">- Consulta S.B.O
 </t>
        </r>
      </text>
    </comment>
    <comment ref="AS14" authorId="2"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Médico</t>
        </r>
        <r>
          <rPr>
            <sz val="9"/>
            <color indexed="81"/>
            <rFont val="Tahoma"/>
            <family val="2"/>
          </rPr>
          <t xml:space="preserve"> registre las actividades. 
 </t>
        </r>
        <r>
          <rPr>
            <b/>
            <sz val="9"/>
            <color indexed="81"/>
            <rFont val="Tahoma"/>
            <family val="2"/>
          </rPr>
          <t xml:space="preserve">- Consulta S.B.O
Y
 - Campaña de Invierno 
 </t>
        </r>
      </text>
    </comment>
    <comment ref="B15" authorId="2"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Médico</t>
        </r>
        <r>
          <rPr>
            <sz val="9"/>
            <color indexed="81"/>
            <rFont val="Tahoma"/>
            <family val="2"/>
          </rPr>
          <t xml:space="preserve"> registre la actividad:
 - </t>
        </r>
        <r>
          <rPr>
            <b/>
            <sz val="9"/>
            <color indexed="81"/>
            <rFont val="Tahoma"/>
            <family val="2"/>
          </rPr>
          <t xml:space="preserve">Consulta Neumonía
</t>
        </r>
      </text>
    </comment>
    <comment ref="AS15" authorId="2"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las actividades:
 - </t>
        </r>
        <r>
          <rPr>
            <b/>
            <sz val="9"/>
            <color indexed="81"/>
            <rFont val="Tahoma"/>
            <family val="2"/>
          </rPr>
          <t xml:space="preserve">Consulta Neumonía
Y
 - Campaña de Invierno 
</t>
        </r>
      </text>
    </comment>
    <comment ref="B16" authorId="2" shapeId="0">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Médico </t>
        </r>
        <r>
          <rPr>
            <sz val="9"/>
            <color indexed="81"/>
            <rFont val="Tahoma"/>
            <family val="2"/>
          </rPr>
          <t xml:space="preserve">registre la actividad:
 </t>
        </r>
        <r>
          <rPr>
            <b/>
            <sz val="9"/>
            <color indexed="81"/>
            <rFont val="Tahoma"/>
            <family val="2"/>
          </rPr>
          <t xml:space="preserve">- Consulta Exacerbación Asma 
 </t>
        </r>
      </text>
    </comment>
    <comment ref="AS16" authorId="2" shapeId="0">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Médico </t>
        </r>
        <r>
          <rPr>
            <sz val="9"/>
            <color indexed="81"/>
            <rFont val="Tahoma"/>
            <family val="2"/>
          </rPr>
          <t xml:space="preserve">registre las actividades:
 </t>
        </r>
        <r>
          <rPr>
            <b/>
            <sz val="9"/>
            <color indexed="81"/>
            <rFont val="Tahoma"/>
            <family val="2"/>
          </rPr>
          <t xml:space="preserve">- Consulta Exacerbación Asma 
 Y
 - Campaña de Invierno
 </t>
        </r>
      </text>
    </comment>
    <comment ref="B17" authorId="2"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registre la actividad:
 -</t>
        </r>
        <r>
          <rPr>
            <b/>
            <sz val="9"/>
            <color indexed="81"/>
            <rFont val="Tahoma"/>
            <family val="2"/>
          </rPr>
          <t xml:space="preserve"> Consulta Epoc
</t>
        </r>
      </text>
    </comment>
    <comment ref="AS17" authorId="2"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registre las actividades:
 -</t>
        </r>
        <r>
          <rPr>
            <b/>
            <sz val="9"/>
            <color indexed="81"/>
            <rFont val="Tahoma"/>
            <family val="2"/>
          </rPr>
          <t xml:space="preserve"> Consulta Epoc
Y
 - Campaña de Invierno 
</t>
        </r>
      </text>
    </comment>
    <comment ref="B18" authorId="2"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Médico</t>
        </r>
        <r>
          <rPr>
            <sz val="9"/>
            <color indexed="81"/>
            <rFont val="Tahoma"/>
            <family val="2"/>
          </rPr>
          <t xml:space="preserve"> registre la actividad:
 -</t>
        </r>
        <r>
          <rPr>
            <b/>
            <sz val="9"/>
            <color indexed="81"/>
            <rFont val="Tahoma"/>
            <family val="2"/>
          </rPr>
          <t xml:space="preserve"> Consulta Otras Respiratorias .</t>
        </r>
        <r>
          <rPr>
            <sz val="9"/>
            <color indexed="81"/>
            <rFont val="Tahoma"/>
            <family val="2"/>
          </rPr>
          <t xml:space="preserve">
</t>
        </r>
      </text>
    </comment>
    <comment ref="AS18" authorId="2"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registre las actividades:
 -</t>
        </r>
        <r>
          <rPr>
            <b/>
            <sz val="9"/>
            <color indexed="81"/>
            <rFont val="Tahoma"/>
            <family val="2"/>
          </rPr>
          <t xml:space="preserve"> Consulta Otras Respiratorias
Y
- Campaña de Invierno</t>
        </r>
        <r>
          <rPr>
            <sz val="9"/>
            <color indexed="81"/>
            <rFont val="Tahoma"/>
            <family val="2"/>
          </rPr>
          <t xml:space="preserve">
</t>
        </r>
      </text>
    </comment>
    <comment ref="B19" authorId="2"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 actividad: 
</t>
        </r>
        <r>
          <rPr>
            <b/>
            <sz val="9"/>
            <color indexed="81"/>
            <rFont val="Tahoma"/>
            <family val="2"/>
          </rPr>
          <t xml:space="preserve"> - Consulta Morbilidad Obstétrica
</t>
        </r>
        <r>
          <rPr>
            <sz val="9"/>
            <color indexed="81"/>
            <rFont val="Tahoma"/>
            <family val="2"/>
          </rPr>
          <t xml:space="preserve">
Además, se debe identificar en "Ciclo vital femenimo - </t>
        </r>
        <r>
          <rPr>
            <b/>
            <sz val="9"/>
            <color indexed="81"/>
            <rFont val="Tahoma"/>
            <family val="2"/>
          </rPr>
          <t xml:space="preserve">Embarazada o Embarazada Primigesta" 
</t>
        </r>
        <r>
          <rPr>
            <sz val="9"/>
            <color indexed="81"/>
            <rFont val="Tahoma"/>
            <family val="2"/>
          </rPr>
          <t xml:space="preserve">
</t>
        </r>
      </text>
    </comment>
    <comment ref="AS19" authorId="2"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las actividades: 
</t>
        </r>
        <r>
          <rPr>
            <b/>
            <sz val="9"/>
            <color indexed="81"/>
            <rFont val="Tahoma"/>
            <family val="2"/>
          </rPr>
          <t xml:space="preserve"> - Consulta Morbilidad Obstétrica
Y
 - Campaña de Invierno
</t>
        </r>
        <r>
          <rPr>
            <sz val="9"/>
            <color indexed="81"/>
            <rFont val="Tahoma"/>
            <family val="2"/>
          </rPr>
          <t xml:space="preserve">
Además, se debe identificar en "Ciclo vital femenimo - </t>
        </r>
        <r>
          <rPr>
            <b/>
            <sz val="9"/>
            <color indexed="81"/>
            <rFont val="Tahoma"/>
            <family val="2"/>
          </rPr>
          <t xml:space="preserve">Embarazada o Embarazada Primigesta" 
</t>
        </r>
        <r>
          <rPr>
            <sz val="9"/>
            <color indexed="81"/>
            <rFont val="Tahoma"/>
            <family val="2"/>
          </rPr>
          <t xml:space="preserve">
</t>
        </r>
      </text>
    </comment>
    <comment ref="B20" authorId="2"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 actividad:
</t>
        </r>
        <r>
          <rPr>
            <b/>
            <sz val="9"/>
            <color indexed="81"/>
            <rFont val="Tahoma"/>
            <family val="2"/>
          </rPr>
          <t xml:space="preserve">- Consulta Ginecológica ó
- Consulta Anticoncepción de Emergencia con entrega de PAE ó
- Consulta Anticoncepción de Emergencia sin entrega de PAE ó
- Consulta Médica Ginecología (excluye Patología Cervical) ó
- Consulta Médica Ginecología con Patología Cervical
 </t>
        </r>
      </text>
    </comment>
    <comment ref="AS20" authorId="2"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las actividades:
</t>
        </r>
        <r>
          <rPr>
            <b/>
            <sz val="9"/>
            <color indexed="81"/>
            <rFont val="Tahoma"/>
            <family val="2"/>
          </rPr>
          <t>- Consulta Ginecológica ó
- Consulta Anticoncepción de Emergencia con entrega de PAE ó
- Consulta Anticoncepción de Emergencia sin entrega de PAE ó
- Consulta Médica Ginecología (excluye Patología Cervical) ó
- Consulta Médica Ginecología con Patología Cervical
Y
- Camapaña de Invierno.</t>
        </r>
      </text>
    </comment>
    <comment ref="B21" authorId="2"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registre la actividad:</t>
        </r>
        <r>
          <rPr>
            <b/>
            <sz val="9"/>
            <color indexed="81"/>
            <rFont val="Tahoma"/>
            <family val="2"/>
          </rPr>
          <t xml:space="preserve">
- Consulta ginecologica por infertilidad 
 </t>
        </r>
      </text>
    </comment>
    <comment ref="AS21" authorId="2"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registre las actividades:</t>
        </r>
        <r>
          <rPr>
            <b/>
            <sz val="9"/>
            <color indexed="81"/>
            <rFont val="Tahoma"/>
            <family val="2"/>
          </rPr>
          <t xml:space="preserve">
- Consulta ginecologica por infertilidad
Y
 - Campaña de Invierno  
 </t>
        </r>
      </text>
    </comment>
    <comment ref="B22" authorId="2"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 actividad:
 </t>
        </r>
        <r>
          <rPr>
            <b/>
            <sz val="9"/>
            <color indexed="81"/>
            <rFont val="Tahoma"/>
            <family val="2"/>
          </rPr>
          <t xml:space="preserve">- Consulta Infección Transmisión Sexual
</t>
        </r>
      </text>
    </comment>
    <comment ref="AS22" authorId="2"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las actividades:
 </t>
        </r>
        <r>
          <rPr>
            <b/>
            <sz val="9"/>
            <color indexed="81"/>
            <rFont val="Tahoma"/>
            <family val="2"/>
          </rPr>
          <t xml:space="preserve">- Consulta Infección Transmisión Sexual
Y
- Campaña de Invierno
</t>
        </r>
      </text>
    </comment>
    <comment ref="B23" authorId="2" shapeId="0">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Médico </t>
        </r>
        <r>
          <rPr>
            <sz val="9"/>
            <color indexed="81"/>
            <rFont val="Tahoma"/>
            <family val="2"/>
          </rPr>
          <t xml:space="preserve">registre la actividad:
</t>
        </r>
        <r>
          <rPr>
            <b/>
            <sz val="9"/>
            <color indexed="81"/>
            <rFont val="Tahoma"/>
            <family val="2"/>
          </rPr>
          <t xml:space="preserve">- Consulta VIH/SIDA
</t>
        </r>
        <r>
          <rPr>
            <sz val="9"/>
            <color indexed="81"/>
            <rFont val="Tahoma"/>
            <family val="2"/>
          </rPr>
          <t xml:space="preserve">
</t>
        </r>
      </text>
    </comment>
    <comment ref="AS23" authorId="2" shapeId="0">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Médico </t>
        </r>
        <r>
          <rPr>
            <sz val="9"/>
            <color indexed="81"/>
            <rFont val="Tahoma"/>
            <family val="2"/>
          </rPr>
          <t xml:space="preserve">registre las actividades:
</t>
        </r>
        <r>
          <rPr>
            <b/>
            <sz val="9"/>
            <color indexed="81"/>
            <rFont val="Tahoma"/>
            <family val="2"/>
          </rPr>
          <t>- Consulta VIH/SIDA
Y
- Campaña de Invierno</t>
        </r>
        <r>
          <rPr>
            <sz val="9"/>
            <color indexed="81"/>
            <rFont val="Tahoma"/>
            <family val="2"/>
          </rPr>
          <t xml:space="preserve">
</t>
        </r>
      </text>
    </comment>
    <comment ref="B24" authorId="2"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Médico</t>
        </r>
        <r>
          <rPr>
            <sz val="9"/>
            <color indexed="81"/>
            <rFont val="Tahoma"/>
            <family val="2"/>
          </rPr>
          <t xml:space="preserve"> registre la actividad:
 </t>
        </r>
        <r>
          <rPr>
            <b/>
            <sz val="9"/>
            <color indexed="81"/>
            <rFont val="Tahoma"/>
            <family val="2"/>
          </rPr>
          <t xml:space="preserve">- Consulta De Salud Mental
</t>
        </r>
      </text>
    </comment>
    <comment ref="AS24" authorId="2"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las actividades:
 </t>
        </r>
        <r>
          <rPr>
            <b/>
            <sz val="9"/>
            <color indexed="81"/>
            <rFont val="Tahoma"/>
            <family val="2"/>
          </rPr>
          <t xml:space="preserve">- Consulta De Salud Mental
Y
- Capaña de Invierno
</t>
        </r>
      </text>
    </comment>
    <comment ref="B25" authorId="3"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Médico</t>
        </r>
        <r>
          <rPr>
            <sz val="9"/>
            <color indexed="81"/>
            <rFont val="Tahoma"/>
            <family val="2"/>
          </rPr>
          <t xml:space="preserve"> registre la actividad:
 </t>
        </r>
        <r>
          <rPr>
            <b/>
            <sz val="9"/>
            <color indexed="81"/>
            <rFont val="Tahoma"/>
            <family val="2"/>
          </rPr>
          <t>- Consulta cardiovascular</t>
        </r>
        <r>
          <rPr>
            <sz val="9"/>
            <color indexed="81"/>
            <rFont val="Tahoma"/>
            <family val="2"/>
          </rPr>
          <t xml:space="preserve">
</t>
        </r>
      </text>
    </comment>
    <comment ref="AS25" authorId="3"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las actividades:
 </t>
        </r>
        <r>
          <rPr>
            <b/>
            <sz val="9"/>
            <color indexed="81"/>
            <rFont val="Tahoma"/>
            <family val="2"/>
          </rPr>
          <t>- Consulta cardiovascular
Y
 - Campaña de Invierno</t>
        </r>
        <r>
          <rPr>
            <sz val="9"/>
            <color indexed="81"/>
            <rFont val="Tahoma"/>
            <family val="2"/>
          </rPr>
          <t xml:space="preserve">
</t>
        </r>
      </text>
    </comment>
    <comment ref="B26" authorId="2"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 actividad:
 </t>
        </r>
        <r>
          <rPr>
            <b/>
            <sz val="9"/>
            <color indexed="81"/>
            <rFont val="Tahoma"/>
            <family val="2"/>
          </rPr>
          <t xml:space="preserve">- Consulta Otras Morbilidades
</t>
        </r>
        <r>
          <rPr>
            <sz val="9"/>
            <color indexed="81"/>
            <rFont val="Tahoma"/>
            <family val="2"/>
          </rPr>
          <t xml:space="preserve">
</t>
        </r>
      </text>
    </comment>
    <comment ref="AS26" authorId="2"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las actividades:
 </t>
        </r>
        <r>
          <rPr>
            <b/>
            <sz val="9"/>
            <color indexed="81"/>
            <rFont val="Tahoma"/>
            <family val="2"/>
          </rPr>
          <t xml:space="preserve">- Consulta Otras Morbilidades
Y
- Campaña de Invierno
</t>
        </r>
        <r>
          <rPr>
            <sz val="9"/>
            <color indexed="81"/>
            <rFont val="Tahoma"/>
            <family val="2"/>
          </rPr>
          <t xml:space="preserve">
</t>
        </r>
      </text>
    </comment>
    <comment ref="AO28" authorId="0" shapeId="0">
      <text>
        <r>
          <rPr>
            <sz val="9"/>
            <color indexed="81"/>
            <rFont val="Tahoma"/>
            <family val="2"/>
          </rPr>
          <t xml:space="preserve">Este dato aparecerá, luego que en </t>
        </r>
        <r>
          <rPr>
            <b/>
            <sz val="9"/>
            <color indexed="81"/>
            <rFont val="Tahoma"/>
            <family val="2"/>
          </rPr>
          <t>Modulo Admision</t>
        </r>
        <r>
          <rPr>
            <sz val="9"/>
            <color indexed="81"/>
            <rFont val="Tahoma"/>
            <family val="2"/>
          </rPr>
          <t>, el paciente indique un</t>
        </r>
        <r>
          <rPr>
            <b/>
            <sz val="9"/>
            <color indexed="81"/>
            <rFont val="Tahoma"/>
            <family val="2"/>
          </rPr>
          <t xml:space="preserve"> Pueblo Originario</t>
        </r>
        <r>
          <rPr>
            <sz val="9"/>
            <color indexed="81"/>
            <rFont val="Tahoma"/>
            <family val="2"/>
          </rPr>
          <t xml:space="preserve">
</t>
        </r>
      </text>
    </comment>
    <comment ref="AP28" authorId="0" shapeId="0">
      <text>
        <r>
          <rPr>
            <b/>
            <sz val="9"/>
            <color indexed="81"/>
            <rFont val="Tahoma"/>
            <family val="2"/>
          </rPr>
          <t xml:space="preserve"> </t>
        </r>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R28" authorId="1" shapeId="0">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S28" authorId="1" shapeId="0">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B31" authorId="2" shapeId="0">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Enfermero/a</t>
        </r>
        <r>
          <rPr>
            <sz val="9"/>
            <color indexed="81"/>
            <rFont val="Tahoma"/>
            <family val="2"/>
          </rPr>
          <t xml:space="preserve"> registre la actividad: 
-</t>
        </r>
        <r>
          <rPr>
            <b/>
            <sz val="9"/>
            <color indexed="81"/>
            <rFont val="Tahoma"/>
            <family val="2"/>
          </rPr>
          <t xml:space="preserve"> Consulta De Enfermería
</t>
        </r>
        <r>
          <rPr>
            <sz val="9"/>
            <color indexed="81"/>
            <rFont val="Tahoma"/>
            <family val="2"/>
          </rPr>
          <t xml:space="preserve">
</t>
        </r>
      </text>
    </comment>
    <comment ref="AQ31" authorId="2" shapeId="0">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Enfermero/a</t>
        </r>
        <r>
          <rPr>
            <sz val="9"/>
            <color indexed="81"/>
            <rFont val="Tahoma"/>
            <family val="2"/>
          </rPr>
          <t xml:space="preserve"> registre la actividad: 
-</t>
        </r>
        <r>
          <rPr>
            <b/>
            <sz val="9"/>
            <color indexed="81"/>
            <rFont val="Tahoma"/>
            <family val="2"/>
          </rPr>
          <t xml:space="preserve"> Consulta De Enfermería - Espacio Amigable</t>
        </r>
        <r>
          <rPr>
            <sz val="9"/>
            <color indexed="81"/>
            <rFont val="Tahoma"/>
            <family val="2"/>
          </rPr>
          <t xml:space="preserve">
</t>
        </r>
      </text>
    </comment>
    <comment ref="B32" authorId="2"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Matrona/ón</t>
        </r>
        <r>
          <rPr>
            <sz val="9"/>
            <color indexed="81"/>
            <rFont val="Tahoma"/>
            <family val="2"/>
          </rPr>
          <t xml:space="preserve"> registre la actividad:
- </t>
        </r>
        <r>
          <rPr>
            <b/>
            <sz val="9"/>
            <color indexed="81"/>
            <rFont val="Tahoma"/>
            <family val="2"/>
          </rPr>
          <t xml:space="preserve">Consulta Morbilidad Ginecológica
</t>
        </r>
      </text>
    </comment>
    <comment ref="AQ32" authorId="2"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Matrona/ón</t>
        </r>
        <r>
          <rPr>
            <sz val="9"/>
            <color indexed="81"/>
            <rFont val="Tahoma"/>
            <family val="2"/>
          </rPr>
          <t xml:space="preserve"> registre la actividad:
- </t>
        </r>
        <r>
          <rPr>
            <b/>
            <sz val="9"/>
            <color indexed="81"/>
            <rFont val="Tahoma"/>
            <family val="2"/>
          </rPr>
          <t xml:space="preserve">Consulta Morbilidad Ginecológica - Espacio Amigable
</t>
        </r>
      </text>
    </comment>
    <comment ref="B33" authorId="2" shapeId="0">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Matrona/ón</t>
        </r>
        <r>
          <rPr>
            <sz val="9"/>
            <color indexed="81"/>
            <rFont val="Tahoma"/>
            <family val="2"/>
          </rPr>
          <t xml:space="preserve"> registre la actividad:</t>
        </r>
        <r>
          <rPr>
            <b/>
            <sz val="9"/>
            <color indexed="81"/>
            <rFont val="Tahoma"/>
            <family val="2"/>
          </rPr>
          <t xml:space="preserve">
 - Consulta Infección de Transmisión Sexual
</t>
        </r>
        <r>
          <rPr>
            <sz val="9"/>
            <color indexed="81"/>
            <rFont val="Tahoma"/>
            <family val="2"/>
          </rPr>
          <t xml:space="preserve">
</t>
        </r>
      </text>
    </comment>
    <comment ref="AQ33" authorId="2" shapeId="0">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Matrona/ón</t>
        </r>
        <r>
          <rPr>
            <sz val="9"/>
            <color indexed="81"/>
            <rFont val="Tahoma"/>
            <family val="2"/>
          </rPr>
          <t xml:space="preserve"> registre la actividad:
 </t>
        </r>
        <r>
          <rPr>
            <b/>
            <sz val="9"/>
            <color indexed="81"/>
            <rFont val="Tahoma"/>
            <family val="2"/>
          </rPr>
          <t xml:space="preserve">- Consulta ETS - Espacio Amigable ó
 - Consulta VIH/SIDA - Espacio Amigable ó
 - Consulta Infección de Transmisión Sexual - Espacio Amigable
</t>
        </r>
        <r>
          <rPr>
            <sz val="9"/>
            <color indexed="81"/>
            <rFont val="Tahoma"/>
            <family val="2"/>
          </rPr>
          <t xml:space="preserve">
</t>
        </r>
      </text>
    </comment>
    <comment ref="B34" authorId="2" shapeId="0">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Matrona/ón</t>
        </r>
        <r>
          <rPr>
            <sz val="9"/>
            <color indexed="81"/>
            <rFont val="Tahoma"/>
            <family val="2"/>
          </rPr>
          <t xml:space="preserve"> registre la actividad:
 </t>
        </r>
        <r>
          <rPr>
            <b/>
            <sz val="9"/>
            <color indexed="81"/>
            <rFont val="Tahoma"/>
            <family val="2"/>
          </rPr>
          <t xml:space="preserve">- Consulta ginecologica por infertilidad 
</t>
        </r>
      </text>
    </comment>
    <comment ref="AQ34" authorId="2" shapeId="0">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Matrona/ón</t>
        </r>
        <r>
          <rPr>
            <sz val="9"/>
            <color indexed="81"/>
            <rFont val="Tahoma"/>
            <family val="2"/>
          </rPr>
          <t xml:space="preserve"> registre la actividad:
 </t>
        </r>
        <r>
          <rPr>
            <b/>
            <sz val="9"/>
            <color indexed="81"/>
            <rFont val="Tahoma"/>
            <family val="2"/>
          </rPr>
          <t xml:space="preserve">- Consulta ginecologica por infertilidad - Espacio Amigable 
</t>
        </r>
      </text>
    </comment>
    <comment ref="B35" authorId="2" shapeId="0">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Matrona/ón</t>
        </r>
        <r>
          <rPr>
            <sz val="9"/>
            <color indexed="81"/>
            <rFont val="Tahoma"/>
            <family val="2"/>
          </rPr>
          <t xml:space="preserve"> registre la actividad:
</t>
        </r>
        <r>
          <rPr>
            <b/>
            <sz val="9"/>
            <color indexed="81"/>
            <rFont val="Tahoma"/>
            <family val="2"/>
          </rPr>
          <t xml:space="preserve">- Consulta Matrona/ón - Otras Consultas
- Consulta Anticoncepción de Emergencia con entrega de PAE ó
- Consulta Anticoncepción de Emergencia sin entrega de PAE ó
- Consulta Morbilidad Obstétrica.
</t>
        </r>
      </text>
    </comment>
    <comment ref="AQ35" authorId="2" shapeId="0">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Matrón/a</t>
        </r>
        <r>
          <rPr>
            <sz val="9"/>
            <color indexed="81"/>
            <rFont val="Tahoma"/>
            <family val="2"/>
          </rPr>
          <t xml:space="preserve"> registre la actividad:
</t>
        </r>
        <r>
          <rPr>
            <b/>
            <sz val="9"/>
            <color indexed="81"/>
            <rFont val="Tahoma"/>
            <family val="2"/>
          </rPr>
          <t xml:space="preserve">-Consulta Matrona/ón- Otras Consultas - Espacio Amigable </t>
        </r>
        <r>
          <rPr>
            <sz val="9"/>
            <color indexed="81"/>
            <rFont val="Tahoma"/>
            <family val="2"/>
          </rPr>
          <t>ó</t>
        </r>
        <r>
          <rPr>
            <b/>
            <sz val="9"/>
            <color indexed="81"/>
            <rFont val="Tahoma"/>
            <family val="2"/>
          </rPr>
          <t xml:space="preserve">
-Consulta Anticoncepción de Emergencia con entrega de PAE - Espacio Amigable </t>
        </r>
        <r>
          <rPr>
            <sz val="9"/>
            <color indexed="81"/>
            <rFont val="Tahoma"/>
            <family val="2"/>
          </rPr>
          <t>ó</t>
        </r>
        <r>
          <rPr>
            <b/>
            <sz val="9"/>
            <color indexed="81"/>
            <rFont val="Tahoma"/>
            <family val="2"/>
          </rPr>
          <t xml:space="preserve">
-Consulta Anticoncepción de Emergencia sin entrega de PAE - Espacio Amigable </t>
        </r>
        <r>
          <rPr>
            <sz val="9"/>
            <color indexed="81"/>
            <rFont val="Tahoma"/>
            <family val="2"/>
          </rPr>
          <t>ó</t>
        </r>
        <r>
          <rPr>
            <b/>
            <sz val="9"/>
            <color indexed="81"/>
            <rFont val="Tahoma"/>
            <family val="2"/>
          </rPr>
          <t xml:space="preserve">
-Consulta Morbilidad Obstétrica - Espacio Amigable
</t>
        </r>
      </text>
    </comment>
    <comment ref="B36" authorId="0"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Matrona/ón</t>
        </r>
        <r>
          <rPr>
            <sz val="9"/>
            <color indexed="81"/>
            <rFont val="Tahoma"/>
            <family val="2"/>
          </rPr>
          <t xml:space="preserve"> registre la actividad:
 -</t>
        </r>
        <r>
          <rPr>
            <b/>
            <sz val="9"/>
            <color indexed="81"/>
            <rFont val="Tahoma"/>
            <family val="2"/>
          </rPr>
          <t xml:space="preserve"> Consulta ginecologica - Salud Sexual 
</t>
        </r>
        <r>
          <rPr>
            <sz val="9"/>
            <color indexed="81"/>
            <rFont val="Tahoma"/>
            <family val="2"/>
          </rPr>
          <t xml:space="preserve">
</t>
        </r>
      </text>
    </comment>
    <comment ref="AQ36" authorId="0"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Matrona/ón</t>
        </r>
        <r>
          <rPr>
            <sz val="9"/>
            <color indexed="81"/>
            <rFont val="Tahoma"/>
            <family val="2"/>
          </rPr>
          <t xml:space="preserve"> registre la actividad:
 -</t>
        </r>
        <r>
          <rPr>
            <b/>
            <sz val="9"/>
            <color indexed="81"/>
            <rFont val="Tahoma"/>
            <family val="2"/>
          </rPr>
          <t xml:space="preserve"> Consulta ginecologica - Salud Sexual - Espacio Amigable
</t>
        </r>
        <r>
          <rPr>
            <sz val="9"/>
            <color indexed="81"/>
            <rFont val="Tahoma"/>
            <family val="2"/>
          </rPr>
          <t xml:space="preserve">
</t>
        </r>
      </text>
    </comment>
    <comment ref="B37" authorId="0" shapeId="0">
      <text>
        <r>
          <rPr>
            <sz val="9"/>
            <color indexed="81"/>
            <rFont val="Tahoma"/>
            <family val="2"/>
          </rPr>
          <t>Este dato aparecerá luego que en la atención registrada en módulo Box/Pacientes citados ó Modulo Atención/Registro Atención Individual.</t>
        </r>
        <r>
          <rPr>
            <b/>
            <sz val="9"/>
            <color indexed="81"/>
            <rFont val="Tahoma"/>
            <family val="2"/>
          </rPr>
          <t xml:space="preserve"> 
</t>
        </r>
        <r>
          <rPr>
            <sz val="9"/>
            <color indexed="81"/>
            <rFont val="Tahoma"/>
            <family val="2"/>
          </rPr>
          <t>Estamento</t>
        </r>
        <r>
          <rPr>
            <b/>
            <sz val="9"/>
            <color indexed="81"/>
            <rFont val="Tahoma"/>
            <family val="2"/>
          </rPr>
          <t xml:space="preserve"> Matrona/ón </t>
        </r>
        <r>
          <rPr>
            <sz val="9"/>
            <color indexed="81"/>
            <rFont val="Tahoma"/>
            <family val="2"/>
          </rPr>
          <t>registre la actividad:</t>
        </r>
        <r>
          <rPr>
            <b/>
            <sz val="9"/>
            <color indexed="81"/>
            <rFont val="Tahoma"/>
            <family val="2"/>
          </rPr>
          <t xml:space="preserve">
- Consulta Matrona/ón - Piso Pelvico</t>
        </r>
        <r>
          <rPr>
            <sz val="9"/>
            <color indexed="81"/>
            <rFont val="Tahoma"/>
            <family val="2"/>
          </rPr>
          <t xml:space="preserve">
</t>
        </r>
      </text>
    </comment>
    <comment ref="AQ37" authorId="0" shapeId="0">
      <text>
        <r>
          <rPr>
            <sz val="9"/>
            <color indexed="81"/>
            <rFont val="Tahoma"/>
            <family val="2"/>
          </rPr>
          <t xml:space="preserve">Este dato aparecerá luego que en la atención registrada en módulo Box/Pacientes citados ó Modulo Atención/Registro Atención Individual. </t>
        </r>
        <r>
          <rPr>
            <b/>
            <sz val="9"/>
            <color indexed="81"/>
            <rFont val="Tahoma"/>
            <family val="2"/>
          </rPr>
          <t xml:space="preserve">
</t>
        </r>
        <r>
          <rPr>
            <sz val="9"/>
            <color indexed="81"/>
            <rFont val="Tahoma"/>
            <family val="2"/>
          </rPr>
          <t>Estamento</t>
        </r>
        <r>
          <rPr>
            <b/>
            <sz val="9"/>
            <color indexed="81"/>
            <rFont val="Tahoma"/>
            <family val="2"/>
          </rPr>
          <t xml:space="preserve"> Matrón/a </t>
        </r>
        <r>
          <rPr>
            <sz val="9"/>
            <color indexed="81"/>
            <rFont val="Tahoma"/>
            <family val="2"/>
          </rPr>
          <t>registre la actividad:</t>
        </r>
        <r>
          <rPr>
            <b/>
            <sz val="9"/>
            <color indexed="81"/>
            <rFont val="Tahoma"/>
            <family val="2"/>
          </rPr>
          <t xml:space="preserve">
 - Consulta Matrona/ón - Piso Pelvico - Espacio Amigable
</t>
        </r>
        <r>
          <rPr>
            <sz val="9"/>
            <color indexed="81"/>
            <rFont val="Tahoma"/>
            <family val="2"/>
          </rPr>
          <t xml:space="preserve">
</t>
        </r>
      </text>
    </comment>
    <comment ref="B38" authorId="0" shapeId="0">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"Nutricionista"</t>
        </r>
        <r>
          <rPr>
            <sz val="9"/>
            <color indexed="81"/>
            <rFont val="Tahoma"/>
            <family val="2"/>
          </rPr>
          <t xml:space="preserve"> registre la actividad:
</t>
        </r>
        <r>
          <rPr>
            <b/>
            <sz val="9"/>
            <color indexed="81"/>
            <rFont val="Tahoma"/>
            <family val="2"/>
          </rPr>
          <t xml:space="preserve">- Consulta Nutricional - Otras Consultas 
Si el paciente presenta diagnostico Nutricional Normal se debe agrear ademas la actividad:
- Consulta Nutricional Normal
</t>
        </r>
        <r>
          <rPr>
            <sz val="9"/>
            <color indexed="81"/>
            <rFont val="Tahoma"/>
            <family val="2"/>
          </rPr>
          <t xml:space="preserve">
</t>
        </r>
        <r>
          <rPr>
            <b/>
            <sz val="9"/>
            <color indexed="81"/>
            <rFont val="Tahoma"/>
            <family val="2"/>
          </rPr>
          <t>Ref, DEIS;</t>
        </r>
        <r>
          <rPr>
            <sz val="9"/>
            <color indexed="81"/>
            <rFont val="Tahoma"/>
            <family val="2"/>
          </rPr>
          <t xml:space="preserve"> Consulta Nutricionista (otras consultas):Comprende las atenciones de pacientes que son derivados con otros diagnósticos, como trastornos alimentarios (bulimia, anorexia, pregorexia y otros), alergias alimentarias, intolerancias y enfermedad celiaca entre otras, independiente de su diagnóstico nutricional. </t>
        </r>
        <r>
          <rPr>
            <b/>
            <sz val="9"/>
            <color indexed="81"/>
            <rFont val="Tahoma"/>
            <family val="2"/>
          </rPr>
          <t>Además, se deben considerar las atenciones otorgadas a pacientes que en la consulta actual presentan diagnostico nutricional normal.</t>
        </r>
      </text>
    </comment>
    <comment ref="AQ38" authorId="0" shapeId="0">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"Nutricionista"</t>
        </r>
        <r>
          <rPr>
            <sz val="9"/>
            <color indexed="81"/>
            <rFont val="Tahoma"/>
            <family val="2"/>
          </rPr>
          <t xml:space="preserve"> registre la actividad:
</t>
        </r>
        <r>
          <rPr>
            <b/>
            <sz val="9"/>
            <color indexed="81"/>
            <rFont val="Tahoma"/>
            <family val="2"/>
          </rPr>
          <t xml:space="preserve">- Consulta Nutricional - Otras Consultas - Espacio Amigable
</t>
        </r>
        <r>
          <rPr>
            <sz val="9"/>
            <color indexed="81"/>
            <rFont val="Tahoma"/>
            <family val="2"/>
          </rPr>
          <t xml:space="preserve">
</t>
        </r>
      </text>
    </comment>
    <comment ref="B39" authorId="0"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"Nutricionista"</t>
        </r>
        <r>
          <rPr>
            <sz val="9"/>
            <color indexed="81"/>
            <rFont val="Tahoma"/>
            <family val="2"/>
          </rPr>
          <t xml:space="preserve"> registre la actividad:
-</t>
        </r>
        <r>
          <rPr>
            <b/>
            <sz val="9"/>
            <color indexed="81"/>
            <rFont val="Tahoma"/>
            <family val="2"/>
          </rPr>
          <t xml:space="preserve"> Consulta Mal Nutrición por Exceso
o
- Consulta Mal Nutrición por Riesgo Obesidad Sobrepeso
</t>
        </r>
        <r>
          <rPr>
            <sz val="9"/>
            <color indexed="81"/>
            <rFont val="Tahoma"/>
            <family val="2"/>
          </rPr>
          <t xml:space="preserve">La </t>
        </r>
        <r>
          <rPr>
            <u/>
            <sz val="9"/>
            <color indexed="81"/>
            <rFont val="Tahoma"/>
            <family val="2"/>
          </rPr>
          <t>Consulta Mal Nutrición por Exceso - Riesgo Sobrepeso/Obesidad</t>
        </r>
        <r>
          <rPr>
            <sz val="9"/>
            <color indexed="81"/>
            <rFont val="Tahoma"/>
            <family val="2"/>
          </rPr>
          <t xml:space="preserve"> </t>
        </r>
        <r>
          <rPr>
            <b/>
            <sz val="9"/>
            <color indexed="81"/>
            <rFont val="Tahoma"/>
            <family val="2"/>
          </rPr>
          <t>es la unica que va a la Sección B y L.</t>
        </r>
      </text>
    </comment>
    <comment ref="AQ39" authorId="0"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"Nutricionista"</t>
        </r>
        <r>
          <rPr>
            <sz val="9"/>
            <color indexed="81"/>
            <rFont val="Tahoma"/>
            <family val="2"/>
          </rPr>
          <t xml:space="preserve"> registre la actividad:
-</t>
        </r>
        <r>
          <rPr>
            <b/>
            <sz val="9"/>
            <color indexed="81"/>
            <rFont val="Tahoma"/>
            <family val="2"/>
          </rPr>
          <t xml:space="preserve"> Consulta Mal Nutrición por Exceso - Espacio Amigable
o
- Consulta Mal Nutrición por Riesgo Obesidad Sobrepeso - Espacio Amigable
</t>
        </r>
        <r>
          <rPr>
            <sz val="9"/>
            <color indexed="81"/>
            <rFont val="Tahoma"/>
            <family val="2"/>
          </rPr>
          <t xml:space="preserve">
</t>
        </r>
      </text>
    </comment>
    <comment ref="B40" authorId="0"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"Nutricionista" </t>
        </r>
        <r>
          <rPr>
            <sz val="9"/>
            <color indexed="81"/>
            <rFont val="Tahoma"/>
            <family val="2"/>
          </rPr>
          <t>registre la actividad:
-</t>
        </r>
        <r>
          <rPr>
            <b/>
            <sz val="9"/>
            <color indexed="81"/>
            <rFont val="Tahoma"/>
            <family val="2"/>
          </rPr>
          <t xml:space="preserve"> Consulta Mal Nutrición por Déficit.
O
- Consulta Mal Nutrición por Riesgo a Desnutrir/Riesgo Bajo Peso  
</t>
        </r>
        <r>
          <rPr>
            <sz val="9"/>
            <color indexed="81"/>
            <rFont val="Tahoma"/>
            <family val="2"/>
          </rPr>
          <t>La C</t>
        </r>
        <r>
          <rPr>
            <u/>
            <sz val="9"/>
            <color indexed="81"/>
            <rFont val="Tahoma"/>
            <family val="2"/>
          </rPr>
          <t>onsulta Mal Nutrición por Déficit - Riesgo Desnutrir/Bajo Peso</t>
        </r>
        <r>
          <rPr>
            <sz val="9"/>
            <color indexed="81"/>
            <rFont val="Tahoma"/>
            <family val="2"/>
          </rPr>
          <t xml:space="preserve"> es </t>
        </r>
        <r>
          <rPr>
            <b/>
            <sz val="9"/>
            <color indexed="81"/>
            <rFont val="Tahoma"/>
            <family val="2"/>
          </rPr>
          <t>la unica que va a la Sección B y L.</t>
        </r>
      </text>
    </comment>
    <comment ref="AQ40" authorId="0"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"Nutricionista" </t>
        </r>
        <r>
          <rPr>
            <sz val="9"/>
            <color indexed="81"/>
            <rFont val="Tahoma"/>
            <family val="2"/>
          </rPr>
          <t>registre la actividad:
-</t>
        </r>
        <r>
          <rPr>
            <b/>
            <sz val="9"/>
            <color indexed="81"/>
            <rFont val="Tahoma"/>
            <family val="2"/>
          </rPr>
          <t xml:space="preserve"> Consulta Mal Nutrición por Déficit - Espacio Amigable
o
- Consulta Mal Nutrición por Riesgo a Desnutrir/Riesgo Bajo Peso - Espacio Amigable </t>
        </r>
      </text>
    </comment>
    <comment ref="B41" authorId="2" shapeId="0">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Psicólogo/a</t>
        </r>
        <r>
          <rPr>
            <sz val="9"/>
            <color indexed="81"/>
            <rFont val="Tahoma"/>
            <family val="2"/>
          </rPr>
          <t xml:space="preserve"> registre la actividad:
</t>
        </r>
        <r>
          <rPr>
            <b/>
            <sz val="9"/>
            <color indexed="81"/>
            <rFont val="Tahoma"/>
            <family val="2"/>
          </rPr>
          <t xml:space="preserve">- Consulta No Incluida En Salud Mental 
</t>
        </r>
      </text>
    </comment>
    <comment ref="AQ41" authorId="2" shapeId="0">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Psicólogo/a</t>
        </r>
        <r>
          <rPr>
            <sz val="9"/>
            <color indexed="81"/>
            <rFont val="Tahoma"/>
            <family val="2"/>
          </rPr>
          <t xml:space="preserve"> registre la actividad:
</t>
        </r>
        <r>
          <rPr>
            <b/>
            <sz val="9"/>
            <color indexed="81"/>
            <rFont val="Tahoma"/>
            <family val="2"/>
          </rPr>
          <t xml:space="preserve">- Consulta No Incluida En Salud Mental - Espacio Amigable
</t>
        </r>
      </text>
    </comment>
    <comment ref="B42" authorId="2"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Fonoaudiólogo/a</t>
        </r>
        <r>
          <rPr>
            <sz val="9"/>
            <color indexed="81"/>
            <rFont val="Tahoma"/>
            <family val="2"/>
          </rPr>
          <t xml:space="preserve"> registre la actividad:
-</t>
        </r>
        <r>
          <rPr>
            <b/>
            <sz val="9"/>
            <color indexed="81"/>
            <rFont val="Tahoma"/>
            <family val="2"/>
          </rPr>
          <t xml:space="preserve"> Consulta Fonoaudiólogo ó
- Consulta Déficit Desarrollo Psicomotor ó
- Consulta De Rehabilitación 
</t>
        </r>
        <r>
          <rPr>
            <sz val="9"/>
            <color indexed="81"/>
            <rFont val="Tahoma"/>
            <family val="2"/>
          </rPr>
          <t xml:space="preserve">
</t>
        </r>
      </text>
    </comment>
    <comment ref="AQ42" authorId="2"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Fonoaudiólogo/a</t>
        </r>
        <r>
          <rPr>
            <sz val="9"/>
            <color indexed="81"/>
            <rFont val="Tahoma"/>
            <family val="2"/>
          </rPr>
          <t xml:space="preserve"> registre la actividad:
-</t>
        </r>
        <r>
          <rPr>
            <b/>
            <sz val="9"/>
            <color indexed="81"/>
            <rFont val="Tahoma"/>
            <family val="2"/>
          </rPr>
          <t xml:space="preserve"> Consulta Fonoaudiólogo - Espacio Amigable ó
- Consulta Déficit Desarrollo Psicomotor - Espacio Amigable ó
- Consulta De Rehabilitación - Espacio Amigable ó
- Consulta De Rehabilitación en Sala - Espacio Amigable
</t>
        </r>
        <r>
          <rPr>
            <sz val="9"/>
            <color indexed="81"/>
            <rFont val="Tahoma"/>
            <family val="2"/>
          </rPr>
          <t xml:space="preserve">
</t>
        </r>
      </text>
    </comment>
    <comment ref="B43" authorId="2"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Terapeuta Ocupacional</t>
        </r>
        <r>
          <rPr>
            <sz val="9"/>
            <color indexed="81"/>
            <rFont val="Tahoma"/>
            <family val="2"/>
          </rPr>
          <t xml:space="preserve"> registre la actividad:
</t>
        </r>
        <r>
          <rPr>
            <b/>
            <sz val="9"/>
            <color indexed="81"/>
            <rFont val="Tahoma"/>
            <family val="2"/>
          </rPr>
          <t xml:space="preserve">-Consulta Déficit Desarrollo Psicomotor ó
-Consulta De Rehabilitación 
</t>
        </r>
      </text>
    </comment>
    <comment ref="AQ43" authorId="2"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Terapeuta Ocupacional</t>
        </r>
        <r>
          <rPr>
            <sz val="9"/>
            <color indexed="81"/>
            <rFont val="Tahoma"/>
            <family val="2"/>
          </rPr>
          <t xml:space="preserve"> registre la actividad:
</t>
        </r>
        <r>
          <rPr>
            <b/>
            <sz val="9"/>
            <color indexed="81"/>
            <rFont val="Tahoma"/>
            <family val="2"/>
          </rPr>
          <t xml:space="preserve">-Consulta Déficit Desarrollo Psicomotor - Espacio Amigable ó
-Consulta De Rehabilitación - Espacio Amigable 
</t>
        </r>
      </text>
    </comment>
    <comment ref="B44" authorId="2"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Tecnólogo/a Médico/a</t>
        </r>
        <r>
          <rPr>
            <sz val="9"/>
            <color indexed="81"/>
            <rFont val="Tahoma"/>
            <family val="2"/>
          </rPr>
          <t xml:space="preserve"> registre la actividad:
-</t>
        </r>
        <r>
          <rPr>
            <b/>
            <sz val="9"/>
            <color indexed="81"/>
            <rFont val="Tahoma"/>
            <family val="2"/>
          </rPr>
          <t xml:space="preserve"> Consulta en Oftalmología (Excluye UAPO) ó
- Consulta Vicio Refracción (Excluye UAPO) 
</t>
        </r>
        <r>
          <rPr>
            <sz val="9"/>
            <color indexed="81"/>
            <rFont val="Tahoma"/>
            <family val="2"/>
          </rPr>
          <t xml:space="preserve">
</t>
        </r>
      </text>
    </comment>
    <comment ref="AQ44" authorId="2"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Tecnólogo Médico</t>
        </r>
        <r>
          <rPr>
            <sz val="9"/>
            <color indexed="81"/>
            <rFont val="Tahoma"/>
            <family val="2"/>
          </rPr>
          <t xml:space="preserve"> registre la actividad:
-</t>
        </r>
        <r>
          <rPr>
            <b/>
            <sz val="9"/>
            <color indexed="81"/>
            <rFont val="Tahoma"/>
            <family val="2"/>
          </rPr>
          <t xml:space="preserve"> Consulta en Oftalmología (Excluye UAPO) - Espacio Amigable ó
- Consulta Vicio Refracción (Excluye UAPO) - Espacio Amigable
</t>
        </r>
        <r>
          <rPr>
            <sz val="9"/>
            <color indexed="81"/>
            <rFont val="Tahoma"/>
            <family val="2"/>
          </rPr>
          <t xml:space="preserve">
</t>
        </r>
      </text>
    </comment>
    <comment ref="B45" authorId="2"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Asistente Social </t>
        </r>
        <r>
          <rPr>
            <sz val="9"/>
            <color indexed="81"/>
            <rFont val="Tahoma"/>
            <family val="2"/>
          </rPr>
          <t xml:space="preserve">registre la actividad:
</t>
        </r>
        <r>
          <rPr>
            <b/>
            <sz val="9"/>
            <color indexed="81"/>
            <rFont val="Tahoma"/>
            <family val="2"/>
          </rPr>
          <t xml:space="preserve">- Consulta Social 
</t>
        </r>
      </text>
    </comment>
    <comment ref="AQ45" authorId="2"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Asistente Social </t>
        </r>
        <r>
          <rPr>
            <sz val="9"/>
            <color indexed="81"/>
            <rFont val="Tahoma"/>
            <family val="2"/>
          </rPr>
          <t xml:space="preserve">registre la actividad:
</t>
        </r>
        <r>
          <rPr>
            <b/>
            <sz val="9"/>
            <color indexed="81"/>
            <rFont val="Tahoma"/>
            <family val="2"/>
          </rPr>
          <t xml:space="preserve">- Consulta Social - Espacio Amigable
</t>
        </r>
      </text>
    </comment>
    <comment ref="K47" authorId="0" shapeId="0">
      <text>
        <r>
          <rPr>
            <sz val="9"/>
            <color indexed="81"/>
            <rFont val="Tahoma"/>
            <family val="2"/>
          </rPr>
          <t>Este dato aparecerá, luego que en</t>
        </r>
        <r>
          <rPr>
            <b/>
            <sz val="9"/>
            <color indexed="81"/>
            <rFont val="Tahoma"/>
            <family val="2"/>
          </rPr>
          <t xml:space="preserve"> Modulo Admision</t>
        </r>
        <r>
          <rPr>
            <sz val="9"/>
            <color indexed="81"/>
            <rFont val="Tahoma"/>
            <family val="2"/>
          </rPr>
          <t xml:space="preserve">, el paciente indique un </t>
        </r>
        <r>
          <rPr>
            <b/>
            <sz val="9"/>
            <color indexed="81"/>
            <rFont val="Tahoma"/>
            <family val="2"/>
          </rPr>
          <t>Pueblo Originario</t>
        </r>
        <r>
          <rPr>
            <sz val="9"/>
            <color indexed="81"/>
            <rFont val="Tahoma"/>
            <family val="2"/>
          </rPr>
          <t xml:space="preserve">
</t>
        </r>
      </text>
    </comment>
    <comment ref="L47" authorId="0" shapeId="0">
      <text>
        <r>
          <rPr>
            <sz val="9"/>
            <color indexed="81"/>
            <rFont val="Tahoma"/>
            <family val="2"/>
          </rPr>
          <t xml:space="preserve"> Se contabilizara a los pacientes que tengan en  Antecedentes del usuario APS / Pestaña "Identificacion"  Item  Alertas Adm</t>
        </r>
        <r>
          <rPr>
            <b/>
            <sz val="9"/>
            <color indexed="81"/>
            <rFont val="Tahoma"/>
            <family val="2"/>
          </rPr>
          <t>.  "MIGRANTE"</t>
        </r>
        <r>
          <rPr>
            <sz val="9"/>
            <color indexed="81"/>
            <rFont val="Tahoma"/>
            <family val="2"/>
          </rPr>
          <t xml:space="preserve">
</t>
        </r>
      </text>
    </comment>
    <comment ref="M47" authorId="0" shapeId="0">
      <text>
        <r>
          <rPr>
            <sz val="9"/>
            <color indexed="81"/>
            <rFont val="Tahoma"/>
            <family val="2"/>
          </rPr>
          <t xml:space="preserve">Se contabilizaran los registros diferenciados por estamentos que contengan la siguiente Actividad: 
</t>
        </r>
        <r>
          <rPr>
            <b/>
            <sz val="9"/>
            <color indexed="81"/>
            <rFont val="Tahoma"/>
            <family val="2"/>
          </rPr>
          <t xml:space="preserve">-Consulta Anticoncepción de Emergencia con entrega de PAE - Espacio Amigable ó
-Consulta Anticoncepción de Emergencia sin entrega de PAE - Espacio Amigable </t>
        </r>
      </text>
    </comment>
    <comment ref="B49" authorId="2"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Médico/a</t>
        </r>
        <r>
          <rPr>
            <sz val="9"/>
            <color indexed="81"/>
            <rFont val="Tahoma"/>
            <family val="2"/>
          </rPr>
          <t xml:space="preserve"> registre la actividad:
-</t>
        </r>
        <r>
          <rPr>
            <b/>
            <sz val="9"/>
            <color indexed="81"/>
            <rFont val="Tahoma"/>
            <family val="2"/>
          </rPr>
          <t xml:space="preserve"> Consulta Anticoncepción de Emergencia con entrega de PAE ó
- Consulta Anticoncepción de Emergencia sin entrega de PAE ó
-Consulta Anticoncepción de Emergencia con entrega de PAE - Espacio Amigable ó
-Consulta Anticoncepción de Emergencia sin entrega de PAE - Espacio Amigable</t>
        </r>
        <r>
          <rPr>
            <sz val="9"/>
            <color indexed="81"/>
            <rFont val="Tahoma"/>
            <family val="2"/>
          </rPr>
          <t xml:space="preserve">
</t>
        </r>
      </text>
    </comment>
    <comment ref="B50" authorId="2" shapeId="0">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Matrona/ón</t>
        </r>
        <r>
          <rPr>
            <sz val="9"/>
            <color indexed="81"/>
            <rFont val="Tahoma"/>
            <family val="2"/>
          </rPr>
          <t xml:space="preserve"> registre la actividad:
- </t>
        </r>
        <r>
          <rPr>
            <b/>
            <sz val="9"/>
            <color indexed="81"/>
            <rFont val="Tahoma"/>
            <family val="2"/>
          </rPr>
          <t xml:space="preserve">Consulta Anticoncepción de Emergencia con entrega de PAE ó
- Consulta Anticoncepción de Emergencia sin entrega de PAE ó 
- Consulta Anticoncepción de Emergencia con entrega de PAE - Espacio Amigable ó
- Consulta Anticoncepción de Emergencia sin entrega de PAE - Espacio Amigable
</t>
        </r>
      </text>
    </comment>
    <comment ref="W52" authorId="0" shapeId="0">
      <text>
        <r>
          <rPr>
            <sz val="9"/>
            <color indexed="81"/>
            <rFont val="Tahoma"/>
            <family val="2"/>
          </rPr>
          <t xml:space="preserve">Este dato aparecerá, luego que en Modulo Admision, el paciente indique un </t>
        </r>
        <r>
          <rPr>
            <b/>
            <sz val="9"/>
            <color indexed="81"/>
            <rFont val="Tahoma"/>
            <family val="2"/>
          </rPr>
          <t>Pueblo Originario</t>
        </r>
        <r>
          <rPr>
            <sz val="9"/>
            <color indexed="81"/>
            <rFont val="Tahoma"/>
            <family val="2"/>
          </rPr>
          <t xml:space="preserve">
</t>
        </r>
      </text>
    </comment>
    <comment ref="X52" authorId="0" shapeId="0">
      <text>
        <r>
          <rPr>
            <sz val="9"/>
            <color indexed="81"/>
            <rFont val="Tahoma"/>
            <family val="2"/>
          </rPr>
          <t xml:space="preserve"> 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B55" authorId="2" shapeId="0">
      <text>
        <r>
          <rPr>
            <sz val="9"/>
            <color indexed="81"/>
            <rFont val="Tahoma"/>
            <family val="2"/>
          </rPr>
          <t xml:space="preserve">Todas aquellas consultas efectuadas (después del horario normal) a partir de las 17:00 hrs y hasta las 20:00 Hrs. De lunes a viernes.
(Estas consultas deben estar incluidas en la seccion A o B del REM)
</t>
        </r>
      </text>
    </comment>
    <comment ref="B58" authorId="2" shapeId="0">
      <text>
        <r>
          <rPr>
            <sz val="9"/>
            <color indexed="81"/>
            <rFont val="Tahoma"/>
            <family val="2"/>
          </rPr>
          <t xml:space="preserve">
Todas aquellas consultas efectuadas Sabados, Domingos y Festivos
(estas consultas deben estar incluidas en la seccion A o B del REM)</t>
        </r>
      </text>
    </comment>
    <comment ref="B63" authorId="2"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Médico/a</t>
        </r>
        <r>
          <rPr>
            <sz val="9"/>
            <color indexed="81"/>
            <rFont val="Tahoma"/>
            <family val="2"/>
          </rPr>
          <t xml:space="preserve"> registre la actividad:
</t>
        </r>
        <r>
          <rPr>
            <b/>
            <sz val="9"/>
            <color indexed="81"/>
            <rFont val="Tahoma"/>
            <family val="2"/>
          </rPr>
          <t>- Consulta Abreviada</t>
        </r>
        <r>
          <rPr>
            <sz val="9"/>
            <color indexed="81"/>
            <rFont val="Tahoma"/>
            <family val="2"/>
          </rPr>
          <t xml:space="preserve">
</t>
        </r>
      </text>
    </comment>
    <comment ref="B64" authorId="2"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Matróna/on</t>
        </r>
        <r>
          <rPr>
            <sz val="9"/>
            <color indexed="81"/>
            <rFont val="Tahoma"/>
            <family val="2"/>
          </rPr>
          <t xml:space="preserve"> registre la actividad:
</t>
        </r>
        <r>
          <rPr>
            <b/>
            <sz val="9"/>
            <color indexed="81"/>
            <rFont val="Tahoma"/>
            <family val="2"/>
          </rPr>
          <t>- Consulta Abreviada</t>
        </r>
        <r>
          <rPr>
            <sz val="9"/>
            <color indexed="81"/>
            <rFont val="Tahoma"/>
            <family val="2"/>
          </rPr>
          <t xml:space="preserve">
</t>
        </r>
      </text>
    </comment>
    <comment ref="B67" authorId="2"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Asistente Social</t>
        </r>
        <r>
          <rPr>
            <sz val="9"/>
            <color indexed="81"/>
            <rFont val="Tahoma"/>
            <family val="2"/>
          </rPr>
          <t xml:space="preserve"> registre la actividad:
</t>
        </r>
        <r>
          <rPr>
            <b/>
            <sz val="9"/>
            <color indexed="81"/>
            <rFont val="Tahoma"/>
            <family val="2"/>
          </rPr>
          <t>- Consulta Abreviada - Equipo PRAIS</t>
        </r>
        <r>
          <rPr>
            <sz val="9"/>
            <color indexed="81"/>
            <rFont val="Tahoma"/>
            <family val="2"/>
          </rPr>
          <t xml:space="preserve">
</t>
        </r>
      </text>
    </comment>
    <comment ref="B68" authorId="2"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Psicólogo/a</t>
        </r>
        <r>
          <rPr>
            <sz val="9"/>
            <color indexed="81"/>
            <rFont val="Tahoma"/>
            <family val="2"/>
          </rPr>
          <t xml:space="preserve"> registre la actividad:
</t>
        </r>
        <r>
          <rPr>
            <b/>
            <sz val="9"/>
            <color indexed="81"/>
            <rFont val="Tahoma"/>
            <family val="2"/>
          </rPr>
          <t>- Consulta Abreviada - Equipo PRAIS</t>
        </r>
        <r>
          <rPr>
            <sz val="9"/>
            <color indexed="81"/>
            <rFont val="Tahoma"/>
            <family val="2"/>
          </rPr>
          <t xml:space="preserve">
</t>
        </r>
      </text>
    </comment>
    <comment ref="B69" authorId="2"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Enfermero/a</t>
        </r>
        <r>
          <rPr>
            <sz val="9"/>
            <color indexed="81"/>
            <rFont val="Tahoma"/>
            <family val="2"/>
          </rPr>
          <t xml:space="preserve"> registre la actividad:
</t>
        </r>
        <r>
          <rPr>
            <b/>
            <sz val="9"/>
            <color indexed="81"/>
            <rFont val="Tahoma"/>
            <family val="2"/>
          </rPr>
          <t>- Consulta Abreviada - Equipo PRAIS</t>
        </r>
        <r>
          <rPr>
            <sz val="9"/>
            <color indexed="81"/>
            <rFont val="Tahoma"/>
            <family val="2"/>
          </rPr>
          <t xml:space="preserve">
</t>
        </r>
      </text>
    </comment>
    <comment ref="B70" authorId="2"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Kinesiólogo/a</t>
        </r>
        <r>
          <rPr>
            <sz val="9"/>
            <color indexed="81"/>
            <rFont val="Tahoma"/>
            <family val="2"/>
          </rPr>
          <t xml:space="preserve"> registre la actividad:
</t>
        </r>
        <r>
          <rPr>
            <b/>
            <sz val="9"/>
            <color indexed="81"/>
            <rFont val="Tahoma"/>
            <family val="2"/>
          </rPr>
          <t>- Consulta Abreviada - Equipo PRAIS</t>
        </r>
        <r>
          <rPr>
            <sz val="9"/>
            <color indexed="81"/>
            <rFont val="Tahoma"/>
            <family val="2"/>
          </rPr>
          <t xml:space="preserve">
</t>
        </r>
      </text>
    </comment>
    <comment ref="B71" authorId="2"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Terapeuta Ocupacional</t>
        </r>
        <r>
          <rPr>
            <sz val="9"/>
            <color indexed="81"/>
            <rFont val="Tahoma"/>
            <family val="2"/>
          </rPr>
          <t xml:space="preserve"> registre la actividad:
</t>
        </r>
        <r>
          <rPr>
            <b/>
            <sz val="9"/>
            <color indexed="81"/>
            <rFont val="Tahoma"/>
            <family val="2"/>
          </rPr>
          <t>- Consulta Abreviada - Equipo PRAIS</t>
        </r>
        <r>
          <rPr>
            <sz val="9"/>
            <color indexed="81"/>
            <rFont val="Tahoma"/>
            <family val="2"/>
          </rPr>
          <t xml:space="preserve">
</t>
        </r>
      </text>
    </comment>
    <comment ref="B72" authorId="2"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Técnico Paramedico </t>
        </r>
        <r>
          <rPr>
            <sz val="9"/>
            <color indexed="81"/>
            <rFont val="Tahoma"/>
            <family val="2"/>
          </rPr>
          <t xml:space="preserve">registre la actividad:
</t>
        </r>
        <r>
          <rPr>
            <b/>
            <sz val="9"/>
            <color indexed="81"/>
            <rFont val="Tahoma"/>
            <family val="2"/>
          </rPr>
          <t>- Consulta Abreviada - Equipo PRAIS</t>
        </r>
        <r>
          <rPr>
            <sz val="9"/>
            <color indexed="81"/>
            <rFont val="Tahoma"/>
            <family val="2"/>
          </rPr>
          <t xml:space="preserve">
</t>
        </r>
      </text>
    </comment>
    <comment ref="B73" authorId="2"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Gestor Comunitario</t>
        </r>
        <r>
          <rPr>
            <sz val="9"/>
            <color indexed="81"/>
            <rFont val="Tahoma"/>
            <family val="2"/>
          </rPr>
          <t xml:space="preserve"> registre la actividad:
</t>
        </r>
        <r>
          <rPr>
            <b/>
            <sz val="9"/>
            <color indexed="81"/>
            <rFont val="Tahoma"/>
            <family val="2"/>
          </rPr>
          <t>- Consulta Abreviada - Equipo PRAIS</t>
        </r>
        <r>
          <rPr>
            <sz val="9"/>
            <color indexed="81"/>
            <rFont val="Tahoma"/>
            <family val="2"/>
          </rPr>
          <t xml:space="preserve">
</t>
        </r>
      </text>
    </comment>
    <comment ref="B74" authorId="2" shapeId="0">
      <text>
        <r>
          <rPr>
            <sz val="9"/>
            <color indexed="81"/>
            <rFont val="Tahoma"/>
            <family val="2"/>
          </rPr>
          <t xml:space="preserve">Este dato aparecerá luego que en la atención registrada en módulo Box/Pacientes citados ó Modulo Atención/Registro Atención Individual. 
Otros estamentos diferentes a los especificados en la sección, registren la actividad:
</t>
        </r>
        <r>
          <rPr>
            <b/>
            <sz val="9"/>
            <color indexed="81"/>
            <rFont val="Tahoma"/>
            <family val="2"/>
          </rPr>
          <t>- Consulta Abreviada - Equipo PRAIS</t>
        </r>
        <r>
          <rPr>
            <sz val="9"/>
            <color indexed="81"/>
            <rFont val="Tahoma"/>
            <family val="2"/>
          </rPr>
          <t xml:space="preserve">
</t>
        </r>
      </text>
    </comment>
    <comment ref="B78" authorId="0" shapeId="0">
      <text>
        <r>
          <rPr>
            <sz val="9"/>
            <color indexed="81"/>
            <rFont val="Tahoma"/>
            <family val="2"/>
          </rPr>
          <t xml:space="preserve">Este dato aparecerá luego que en la atención registrada en módulo Box/Pacientes citados ó Modulo Atención/Registro Atención Individual. </t>
        </r>
        <r>
          <rPr>
            <b/>
            <sz val="9"/>
            <color indexed="81"/>
            <rFont val="Tahoma"/>
            <family val="2"/>
          </rPr>
          <t xml:space="preserve">
</t>
        </r>
        <r>
          <rPr>
            <sz val="9"/>
            <color indexed="81"/>
            <rFont val="Tahoma"/>
            <family val="2"/>
          </rPr>
          <t>Estamento</t>
        </r>
        <r>
          <rPr>
            <b/>
            <sz val="9"/>
            <color indexed="81"/>
            <rFont val="Tahoma"/>
            <family val="2"/>
          </rPr>
          <t xml:space="preserve"> Agente Medicina Indigena </t>
        </r>
        <r>
          <rPr>
            <sz val="9"/>
            <color indexed="81"/>
            <rFont val="Tahoma"/>
            <family val="2"/>
          </rPr>
          <t>registre la actividad:</t>
        </r>
        <r>
          <rPr>
            <b/>
            <sz val="9"/>
            <color indexed="81"/>
            <rFont val="Tahoma"/>
            <family val="2"/>
          </rPr>
          <t xml:space="preserve">
- Atención a pueblo Originario ó
- Atención a pueblo No Originario</t>
        </r>
        <r>
          <rPr>
            <sz val="9"/>
            <color indexed="81"/>
            <rFont val="Tahoma"/>
            <family val="2"/>
          </rPr>
          <t xml:space="preserve">
</t>
        </r>
      </text>
    </comment>
    <comment ref="T78" authorId="2"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Agente Medicina Indigena</t>
        </r>
        <r>
          <rPr>
            <sz val="9"/>
            <color indexed="81"/>
            <rFont val="Tahoma"/>
            <family val="2"/>
          </rPr>
          <t xml:space="preserve"> registre la actividad:
 - </t>
        </r>
        <r>
          <rPr>
            <b/>
            <sz val="9"/>
            <color indexed="81"/>
            <rFont val="Tahoma"/>
            <family val="2"/>
          </rPr>
          <t>Atención a pueblo Originario</t>
        </r>
        <r>
          <rPr>
            <sz val="9"/>
            <color indexed="81"/>
            <rFont val="Tahoma"/>
            <family val="2"/>
          </rPr>
          <t xml:space="preserve">
</t>
        </r>
      </text>
    </comment>
    <comment ref="U78" authorId="2"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Agente Medicina Indigena</t>
        </r>
        <r>
          <rPr>
            <sz val="9"/>
            <color indexed="81"/>
            <rFont val="Tahoma"/>
            <family val="2"/>
          </rPr>
          <t xml:space="preserve"> registre la actividad:
</t>
        </r>
        <r>
          <rPr>
            <b/>
            <sz val="9"/>
            <color indexed="81"/>
            <rFont val="Tahoma"/>
            <family val="2"/>
          </rPr>
          <t>- Atención a pueblo No Originario</t>
        </r>
        <r>
          <rPr>
            <sz val="9"/>
            <color indexed="81"/>
            <rFont val="Tahoma"/>
            <family val="2"/>
          </rPr>
          <t xml:space="preserve">
</t>
        </r>
      </text>
    </comment>
    <comment ref="AJ80" authorId="0" shapeId="0">
      <text>
        <r>
          <rPr>
            <sz val="9"/>
            <color indexed="81"/>
            <rFont val="Tahoma"/>
            <family val="2"/>
          </rPr>
          <t xml:space="preserve">El usuario debe tener en Anamnesis - Ciclo Vital Femenino: </t>
        </r>
        <r>
          <rPr>
            <b/>
            <sz val="9"/>
            <color indexed="81"/>
            <rFont val="Tahoma"/>
            <family val="2"/>
          </rPr>
          <t xml:space="preserve">"Embarazada Primigesta" o "Embarazada"
</t>
        </r>
        <r>
          <rPr>
            <sz val="9"/>
            <color indexed="81"/>
            <rFont val="Tahoma"/>
            <family val="2"/>
          </rPr>
          <t xml:space="preserve">
</t>
        </r>
      </text>
    </comment>
    <comment ref="AK80" authorId="0" shapeId="0">
      <text>
        <r>
          <rPr>
            <sz val="9"/>
            <color indexed="81"/>
            <rFont val="Tahoma"/>
            <family val="2"/>
          </rPr>
          <t xml:space="preserve">El usuario debe tener en Anamnesis - Ciclo Vital Femenino: </t>
        </r>
        <r>
          <rPr>
            <b/>
            <sz val="9"/>
            <color indexed="81"/>
            <rFont val="Tahoma"/>
            <family val="2"/>
          </rPr>
          <t xml:space="preserve">"Puerpera"
</t>
        </r>
        <r>
          <rPr>
            <sz val="9"/>
            <color indexed="81"/>
            <rFont val="Tahoma"/>
            <family val="2"/>
          </rPr>
          <t xml:space="preserve">
</t>
        </r>
      </text>
    </comment>
    <comment ref="AL80" authorId="0" shapeId="0">
      <text>
        <r>
          <rPr>
            <sz val="9"/>
            <color indexed="81"/>
            <rFont val="Tahoma"/>
            <family val="2"/>
          </rPr>
          <t>Este dato aparecerá, luego que en Modulo Admision, el paciente indique un</t>
        </r>
        <r>
          <rPr>
            <b/>
            <sz val="9"/>
            <color indexed="81"/>
            <rFont val="Tahoma"/>
            <family val="2"/>
          </rPr>
          <t xml:space="preserve"> Pueblo Originario</t>
        </r>
        <r>
          <rPr>
            <sz val="9"/>
            <color indexed="81"/>
            <rFont val="Tahoma"/>
            <family val="2"/>
          </rPr>
          <t xml:space="preserve">
</t>
        </r>
      </text>
    </comment>
    <comment ref="AM80" authorId="0" shapeId="0">
      <text>
        <r>
          <rPr>
            <sz val="9"/>
            <color indexed="81"/>
            <rFont val="Tahoma"/>
            <family val="2"/>
          </rPr>
          <t xml:space="preserve"> 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N80" authorId="0" shapeId="0">
      <text>
        <r>
          <rPr>
            <b/>
            <sz val="9"/>
            <color indexed="81"/>
            <rFont val="Tahoma"/>
            <family val="2"/>
          </rPr>
          <t xml:space="preserve">No Disponible </t>
        </r>
        <r>
          <rPr>
            <sz val="9"/>
            <color indexed="81"/>
            <rFont val="Tahoma"/>
            <family val="2"/>
          </rPr>
          <t xml:space="preserve"> - Pendiente Definicion Manual DEIS </t>
        </r>
      </text>
    </comment>
    <comment ref="C83" authorId="4"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Terapeuta en Actividad Fisica en Salud - Profesor de Educacion Fisica - Kinesiologo</t>
        </r>
        <r>
          <rPr>
            <sz val="9"/>
            <color indexed="81"/>
            <rFont val="Tahoma"/>
            <family val="2"/>
          </rPr>
          <t xml:space="preserve">; registre la actividad:
</t>
        </r>
        <r>
          <rPr>
            <b/>
            <sz val="9"/>
            <color indexed="81"/>
            <rFont val="Tahoma"/>
            <family val="2"/>
          </rPr>
          <t>- Evaluacion Vida Sana</t>
        </r>
        <r>
          <rPr>
            <sz val="9"/>
            <color indexed="81"/>
            <rFont val="Tahoma"/>
            <family val="2"/>
          </rPr>
          <t xml:space="preserve">
</t>
        </r>
      </text>
    </comment>
    <comment ref="C84" authorId="4"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Nutricionista</t>
        </r>
        <r>
          <rPr>
            <sz val="9"/>
            <color indexed="81"/>
            <rFont val="Tahoma"/>
            <family val="2"/>
          </rPr>
          <t xml:space="preserve"> registre la actividad:
- </t>
        </r>
        <r>
          <rPr>
            <b/>
            <sz val="9"/>
            <color indexed="81"/>
            <rFont val="Tahoma"/>
            <family val="2"/>
          </rPr>
          <t>Consulta Nutricional - Vida Sana</t>
        </r>
      </text>
    </comment>
    <comment ref="C85" authorId="4" shapeId="0">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Nutricionista</t>
        </r>
        <r>
          <rPr>
            <sz val="9"/>
            <color indexed="81"/>
            <rFont val="Tahoma"/>
            <family val="2"/>
          </rPr>
          <t xml:space="preserve"> registre la actividad:
- </t>
        </r>
        <r>
          <rPr>
            <b/>
            <sz val="9"/>
            <color indexed="81"/>
            <rFont val="Tahoma"/>
            <family val="2"/>
          </rPr>
          <t>Consulta Nutricional de Seguimiento Vida Sana</t>
        </r>
      </text>
    </comment>
    <comment ref="C86" authorId="4"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Psicólogo/a</t>
        </r>
        <r>
          <rPr>
            <sz val="9"/>
            <color indexed="81"/>
            <rFont val="Tahoma"/>
            <family val="2"/>
          </rPr>
          <t xml:space="preserve"> registre la actividad: 
-</t>
        </r>
        <r>
          <rPr>
            <b/>
            <sz val="9"/>
            <color indexed="81"/>
            <rFont val="Tahoma"/>
            <family val="2"/>
          </rPr>
          <t xml:space="preserve"> Consulta de Salud Mental -  Vida Sana</t>
        </r>
      </text>
    </comment>
    <comment ref="F88" authorId="5" shapeId="0">
      <text>
        <r>
          <rPr>
            <b/>
            <sz val="9"/>
            <color indexed="81"/>
            <rFont val="Tahoma"/>
            <family val="2"/>
          </rPr>
          <t xml:space="preserve">Regla de Consistencia Manual DEIS REM A04 Sección I
</t>
        </r>
        <r>
          <rPr>
            <sz val="9"/>
            <color indexed="81"/>
            <rFont val="Tahoma"/>
            <family val="2"/>
          </rPr>
          <t xml:space="preserve">R.3: El </t>
        </r>
        <r>
          <rPr>
            <b/>
            <sz val="9"/>
            <color indexed="81"/>
            <rFont val="Tahoma"/>
            <family val="2"/>
          </rPr>
          <t>desglose de los Servicios Farmacéuticos</t>
        </r>
        <r>
          <rPr>
            <sz val="9"/>
            <color indexed="81"/>
            <rFont val="Tahoma"/>
            <family val="2"/>
          </rPr>
          <t xml:space="preserve"> que se </t>
        </r>
        <r>
          <rPr>
            <b/>
            <sz val="9"/>
            <color indexed="81"/>
            <rFont val="Tahoma"/>
            <family val="2"/>
          </rPr>
          <t>realizan en domicilio</t>
        </r>
        <r>
          <rPr>
            <sz val="9"/>
            <color indexed="81"/>
            <rFont val="Tahoma"/>
            <family val="2"/>
          </rPr>
          <t xml:space="preserve"> y son registrados en esta sección,
</t>
        </r>
        <r>
          <rPr>
            <b/>
            <sz val="9"/>
            <color indexed="81"/>
            <rFont val="Tahoma"/>
            <family val="2"/>
          </rPr>
          <t>debe coincidir con el N.º ingresado en la Sección C del REM A26</t>
        </r>
        <r>
          <rPr>
            <sz val="9"/>
            <color indexed="81"/>
            <rFont val="Tahoma"/>
            <family val="2"/>
          </rPr>
          <t>, la cual busca registrar prestaciones realizadas con un enfoque integral de consultas y otras atenciones de salud.</t>
        </r>
      </text>
    </comment>
    <comment ref="B91" authorId="0"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Químico Farmaceutico</t>
        </r>
        <r>
          <rPr>
            <sz val="9"/>
            <color indexed="81"/>
            <rFont val="Tahoma"/>
            <family val="2"/>
          </rPr>
          <t xml:space="preserve"> registre la actividad:
 </t>
        </r>
        <r>
          <rPr>
            <b/>
            <sz val="9"/>
            <color indexed="81"/>
            <rFont val="Tahoma"/>
            <family val="2"/>
          </rPr>
          <t xml:space="preserve">
 - Revisión de la medicacion Sin entrevista - realizados en establecimientos de salud
ó
- Revisión de la medicacion Sin entrevista - realizados en domicilio
</t>
        </r>
        <r>
          <rPr>
            <sz val="9"/>
            <color indexed="81"/>
            <rFont val="Tahoma"/>
            <family val="2"/>
          </rPr>
          <t xml:space="preserve">
</t>
        </r>
      </text>
    </comment>
    <comment ref="B92" authorId="0"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Químico Farmaceutico</t>
        </r>
        <r>
          <rPr>
            <sz val="9"/>
            <color indexed="81"/>
            <rFont val="Tahoma"/>
            <family val="2"/>
          </rPr>
          <t xml:space="preserve"> registre la actividad:
 -</t>
        </r>
        <r>
          <rPr>
            <b/>
            <sz val="9"/>
            <color indexed="81"/>
            <rFont val="Tahoma"/>
            <family val="2"/>
          </rPr>
          <t xml:space="preserve"> Revisión de la medicacion Con entrevista - Realizados en establecimientos de salud
ó
- Revisión de la medicación Con entrevista - Realizados en domicilio
</t>
        </r>
        <r>
          <rPr>
            <sz val="9"/>
            <color indexed="81"/>
            <rFont val="Tahoma"/>
            <family val="2"/>
          </rPr>
          <t xml:space="preserve">
</t>
        </r>
      </text>
    </comment>
    <comment ref="B93" authorId="0"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Químico Farmaceutico</t>
        </r>
        <r>
          <rPr>
            <sz val="9"/>
            <color indexed="81"/>
            <rFont val="Tahoma"/>
            <family val="2"/>
          </rPr>
          <t xml:space="preserve"> registre la actividad:
 - </t>
        </r>
        <r>
          <rPr>
            <b/>
            <sz val="9"/>
            <color indexed="81"/>
            <rFont val="Tahoma"/>
            <family val="2"/>
          </rPr>
          <t xml:space="preserve">Conciliación Farmacéutica - Realizados en establecimientos de salud
ó
- Consiliación Farmacéitica - Realizados en domicilio
</t>
        </r>
        <r>
          <rPr>
            <sz val="9"/>
            <color indexed="81"/>
            <rFont val="Tahoma"/>
            <family val="2"/>
          </rPr>
          <t xml:space="preserve">
</t>
        </r>
      </text>
    </comment>
    <comment ref="B94" authorId="0" shapeId="0">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Químico Farmaceutico</t>
        </r>
        <r>
          <rPr>
            <sz val="9"/>
            <color indexed="81"/>
            <rFont val="Tahoma"/>
            <family val="2"/>
          </rPr>
          <t xml:space="preserve"> registre la actividad:
</t>
        </r>
        <r>
          <rPr>
            <b/>
            <sz val="9"/>
            <color indexed="81"/>
            <rFont val="Tahoma"/>
            <family val="2"/>
          </rPr>
          <t xml:space="preserve"> - Educación Farmacéutica - Realizados en establecimientos de salud
ó
- Educación Farmacéutica -  Realizados en domicilio
</t>
        </r>
        <r>
          <rPr>
            <sz val="9"/>
            <color indexed="81"/>
            <rFont val="Tahoma"/>
            <family val="2"/>
          </rPr>
          <t xml:space="preserve">
</t>
        </r>
      </text>
    </comment>
    <comment ref="B95" authorId="0" shapeId="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Químico Farmaceutico</t>
        </r>
        <r>
          <rPr>
            <sz val="9"/>
            <color indexed="81"/>
            <rFont val="Tahoma"/>
            <family val="2"/>
          </rPr>
          <t xml:space="preserve"> registre la actividad:
 </t>
        </r>
        <r>
          <rPr>
            <b/>
            <sz val="9"/>
            <color indexed="81"/>
            <rFont val="Tahoma"/>
            <family val="2"/>
          </rPr>
          <t>- Seguimiento Farmacoterapeutico - Realizados en establecimientos de salud
ó
- Seguimineto Farmacoterapeutico - Realizado en domicilio</t>
        </r>
      </text>
    </comment>
    <comment ref="B97" authorId="6" shapeId="0">
      <text>
        <r>
          <rPr>
            <sz val="9"/>
            <color indexed="81"/>
            <rFont val="Tahoma"/>
            <family val="2"/>
          </rPr>
          <t xml:space="preserve">Este dato aparecerá luego que en la atención registrada en módulo Box/Pacientes citados ó Modulo Atención/Registro Atención Individual. 
 Los profesionales de Salud registren una de las actividades:
</t>
        </r>
        <r>
          <rPr>
            <b/>
            <sz val="9"/>
            <color indexed="81"/>
            <rFont val="Tahoma"/>
            <family val="2"/>
          </rPr>
          <t xml:space="preserve"> - Reporte reacción adversa a medicamentos - Realizados en establecimientos de salud 
</t>
        </r>
        <r>
          <rPr>
            <sz val="9"/>
            <color indexed="81"/>
            <rFont val="Tahoma"/>
            <family val="2"/>
          </rPr>
          <t xml:space="preserve">ó
</t>
        </r>
        <r>
          <rPr>
            <b/>
            <sz val="9"/>
            <color indexed="81"/>
            <rFont val="Tahoma"/>
            <family val="2"/>
          </rPr>
          <t xml:space="preserve">
-Reporte reacción adversa a medicamentos - Realizado en domicilio
</t>
        </r>
      </text>
    </comment>
    <comment ref="B98" authorId="0" shapeId="0">
      <text>
        <r>
          <rPr>
            <sz val="9"/>
            <color indexed="81"/>
            <rFont val="Tahoma"/>
            <family val="2"/>
          </rPr>
          <t xml:space="preserve">Este dato aparecerá luego que en la atención registrada en módulo Box/Pacientes citados ó Modulo Atención/Registro Atención Individual. 
Los profesionales de salud registren la actividad:
 - </t>
        </r>
        <r>
          <rPr>
            <b/>
            <sz val="9"/>
            <color indexed="81"/>
            <rFont val="Tahoma"/>
            <family val="2"/>
          </rPr>
          <t xml:space="preserve">Reporte falla de calidad - Realizados en establecimientos de salud
</t>
        </r>
        <r>
          <rPr>
            <sz val="9"/>
            <color indexed="81"/>
            <rFont val="Tahoma"/>
            <family val="2"/>
          </rPr>
          <t>ó</t>
        </r>
        <r>
          <rPr>
            <b/>
            <sz val="9"/>
            <color indexed="81"/>
            <rFont val="Tahoma"/>
            <family val="2"/>
          </rPr>
          <t xml:space="preserve">
- Reporte falla de calidad - Realizado en domicilio</t>
        </r>
        <r>
          <rPr>
            <sz val="9"/>
            <color indexed="81"/>
            <rFont val="Tahoma"/>
            <family val="2"/>
          </rPr>
          <t xml:space="preserve">
</t>
        </r>
      </text>
    </comment>
    <comment ref="B99" authorId="0" shapeId="0">
      <text>
        <r>
          <rPr>
            <sz val="9"/>
            <color indexed="81"/>
            <rFont val="Tahoma"/>
            <family val="2"/>
          </rPr>
          <t>Este dato aparecerá luego que en la atención registrada en módulo Box/Pacientes citados ó Modulo Atención/Registro Atención Individual. 
Lo Profesionlaes de Salud registren la actividad:
 -</t>
        </r>
        <r>
          <rPr>
            <b/>
            <sz val="9"/>
            <color indexed="81"/>
            <rFont val="Tahoma"/>
            <family val="2"/>
          </rPr>
          <t xml:space="preserve"> Reporte de eventos adversos asociados a medicamentos - Realizados en establecimientos de salud </t>
        </r>
        <r>
          <rPr>
            <sz val="9"/>
            <color indexed="81"/>
            <rFont val="Tahoma"/>
            <family val="2"/>
          </rPr>
          <t>ó</t>
        </r>
        <r>
          <rPr>
            <b/>
            <sz val="9"/>
            <color indexed="81"/>
            <rFont val="Tahoma"/>
            <family val="2"/>
          </rPr>
          <t xml:space="preserve">
- Reporte de eventos adversos asociados a medicamentos - Realizado en domicilio
</t>
        </r>
        <r>
          <rPr>
            <sz val="9"/>
            <color indexed="81"/>
            <rFont val="Tahoma"/>
            <family val="2"/>
          </rPr>
          <t xml:space="preserve">
</t>
        </r>
      </text>
    </comment>
    <comment ref="A101" authorId="0" shapeId="0">
      <text>
        <r>
          <rPr>
            <sz val="9"/>
            <color indexed="81"/>
            <rFont val="Tahoma"/>
            <family val="2"/>
          </rPr>
          <t>Referencia pestaña: Seccion J - Tipos de Recetas</t>
        </r>
      </text>
    </comment>
    <comment ref="B101" authorId="0" shapeId="0">
      <text>
        <r>
          <rPr>
            <b/>
            <sz val="9"/>
            <color indexed="81"/>
            <rFont val="Tahoma"/>
            <family val="2"/>
          </rPr>
          <t>Recetas despachadas:</t>
        </r>
        <r>
          <rPr>
            <sz val="9"/>
            <color indexed="81"/>
            <rFont val="Tahoma"/>
            <family val="2"/>
          </rPr>
          <t xml:space="preserve"> Corresponde a aquellas recetas dispensadas en la unidad de farmacia o botiquín cuando corresponda o también en domicilio de los usuarios.
</t>
        </r>
      </text>
    </comment>
    <comment ref="I101" authorId="0" shapeId="0">
      <text>
        <r>
          <rPr>
            <sz val="9"/>
            <color indexed="81"/>
            <rFont val="Tahoma"/>
            <family val="2"/>
          </rPr>
          <t xml:space="preserve">No disponible. 
Pendiente de evaluacion de Registro en RAYEN 
</t>
        </r>
      </text>
    </comment>
    <comment ref="K101" authorId="0" shapeId="0">
      <text>
        <r>
          <rPr>
            <b/>
            <sz val="9"/>
            <color indexed="81"/>
            <rFont val="Tahoma"/>
            <family val="2"/>
          </rPr>
          <t>Recetas despachadas con oportunidad:</t>
        </r>
        <r>
          <rPr>
            <sz val="9"/>
            <color indexed="81"/>
            <rFont val="Tahoma"/>
            <family val="2"/>
          </rPr>
          <t xml:space="preserve"> Se entenderá por receta despachada de manera total y oportuna, a toda receta que es solicitada en farmacia o botiquín y que la prescripción se despacha con todas las dosis y cantidades indicadas según prescripción para el periodo, 
que en el caso de crónico es mínimo 30 días y para el caso de morbilidad (agudo) por el periodo indicado por el prescriptor habilitado, con entrega el mismo día. 
Se considerará como fecha de retiro aquella</t>
        </r>
        <r>
          <rPr>
            <u/>
            <sz val="9"/>
            <color indexed="81"/>
            <rFont val="Tahoma"/>
            <family val="2"/>
          </rPr>
          <t xml:space="preserve"> indicada por el sistema informático o sistemas locales para recetas crónicas para el segundo retiro y subsiguiente; para recetas de morbilidad, será la misma fecha en que fue emitida la receta/prescripción.</t>
        </r>
        <r>
          <rPr>
            <b/>
            <sz val="9"/>
            <color indexed="81"/>
            <rFont val="Tahoma"/>
            <family val="2"/>
          </rPr>
          <t xml:space="preserve"> 
</t>
        </r>
        <r>
          <rPr>
            <b/>
            <sz val="9"/>
            <color indexed="81"/>
            <rFont val="Tahoma"/>
            <family val="2"/>
          </rPr>
          <t xml:space="preserve">
</t>
        </r>
        <r>
          <rPr>
            <sz val="9"/>
            <color indexed="81"/>
            <rFont val="Tahoma"/>
            <family val="2"/>
          </rPr>
          <t xml:space="preserve">
</t>
        </r>
      </text>
    </comment>
    <comment ref="L101" authorId="7" shapeId="0">
      <text>
        <r>
          <rPr>
            <b/>
            <sz val="9"/>
            <color indexed="81"/>
            <rFont val="Tahoma"/>
            <family val="2"/>
          </rPr>
          <t xml:space="preserve">Recetas despachadas a personas del Programa de Salud Cardiovascular, (PSCV)
</t>
        </r>
        <r>
          <rPr>
            <sz val="9"/>
            <color indexed="81"/>
            <rFont val="Tahoma"/>
            <family val="2"/>
          </rPr>
          <t>Corresponde a recetas que contengan medicamentos asociados a problemas de salud 
cardiovascular como Diabetes, Hipertensión y Dislipidemia, incluyendo los medicamentos 
FOFAR.</t>
        </r>
        <r>
          <rPr>
            <b/>
            <sz val="9"/>
            <color indexed="81"/>
            <rFont val="Tahoma"/>
            <family val="2"/>
          </rPr>
          <t xml:space="preserve">
Obs: 
Registro en RAYEN / Paciente PSCV
</t>
        </r>
        <r>
          <rPr>
            <sz val="9"/>
            <color indexed="81"/>
            <rFont val="Tahoma"/>
            <family val="2"/>
          </rPr>
          <t xml:space="preserve">
Paciente debe pertenecer al </t>
        </r>
        <r>
          <rPr>
            <b/>
            <sz val="9"/>
            <color indexed="81"/>
            <rFont val="Tahoma"/>
            <family val="2"/>
          </rPr>
          <t>Programa Cardiovascular</t>
        </r>
        <r>
          <rPr>
            <sz val="9"/>
            <color indexed="81"/>
            <rFont val="Tahoma"/>
            <family val="2"/>
          </rPr>
          <t xml:space="preserve"> y cumplir con el siguiente registro del Formulario Clínico</t>
        </r>
        <r>
          <rPr>
            <b/>
            <sz val="9"/>
            <color indexed="81"/>
            <rFont val="Tahoma"/>
            <family val="2"/>
          </rPr>
          <t xml:space="preserve"> Nuevo Control Cardiovascular</t>
        </r>
        <r>
          <rPr>
            <sz val="9"/>
            <color indexed="81"/>
            <rFont val="Tahoma"/>
            <family val="2"/>
          </rPr>
          <t xml:space="preserve"> ; en el campo:
 - Es </t>
        </r>
        <r>
          <rPr>
            <b/>
            <sz val="9"/>
            <color indexed="81"/>
            <rFont val="Tahoma"/>
            <family val="2"/>
          </rPr>
          <t>HTA</t>
        </r>
        <r>
          <rPr>
            <sz val="9"/>
            <color indexed="81"/>
            <rFont val="Tahoma"/>
            <family val="2"/>
          </rPr>
          <t xml:space="preserve"> valor </t>
        </r>
        <r>
          <rPr>
            <b/>
            <sz val="9"/>
            <color indexed="81"/>
            <rFont val="Tahoma"/>
            <family val="2"/>
          </rPr>
          <t>SI</t>
        </r>
        <r>
          <rPr>
            <sz val="9"/>
            <color indexed="81"/>
            <rFont val="Tahoma"/>
            <family val="2"/>
          </rPr>
          <t>, Campo</t>
        </r>
        <r>
          <rPr>
            <b/>
            <sz val="9"/>
            <color indexed="81"/>
            <rFont val="Tahoma"/>
            <family val="2"/>
          </rPr>
          <t xml:space="preserve"> Estado</t>
        </r>
        <r>
          <rPr>
            <sz val="9"/>
            <color indexed="81"/>
            <rFont val="Tahoma"/>
            <family val="2"/>
          </rPr>
          <t xml:space="preserve"> valor </t>
        </r>
        <r>
          <rPr>
            <b/>
            <sz val="9"/>
            <color indexed="81"/>
            <rFont val="Tahoma"/>
            <family val="2"/>
          </rPr>
          <t xml:space="preserve">Ingreso </t>
        </r>
        <r>
          <rPr>
            <sz val="9"/>
            <color indexed="81"/>
            <rFont val="Tahoma"/>
            <family val="2"/>
          </rPr>
          <t xml:space="preserve">o </t>
        </r>
        <r>
          <rPr>
            <b/>
            <sz val="9"/>
            <color indexed="81"/>
            <rFont val="Tahoma"/>
            <family val="2"/>
          </rPr>
          <t>Seguimiento</t>
        </r>
        <r>
          <rPr>
            <sz val="9"/>
            <color indexed="81"/>
            <rFont val="Tahoma"/>
            <family val="2"/>
          </rPr>
          <t xml:space="preserve"> 
y/ó
 - Es </t>
        </r>
        <r>
          <rPr>
            <b/>
            <sz val="9"/>
            <color indexed="81"/>
            <rFont val="Tahoma"/>
            <family val="2"/>
          </rPr>
          <t>DM2,</t>
        </r>
        <r>
          <rPr>
            <sz val="9"/>
            <color indexed="81"/>
            <rFont val="Tahoma"/>
            <family val="2"/>
          </rPr>
          <t xml:space="preserve"> valor </t>
        </r>
        <r>
          <rPr>
            <b/>
            <sz val="9"/>
            <color indexed="81"/>
            <rFont val="Tahoma"/>
            <family val="2"/>
          </rPr>
          <t>SI,</t>
        </r>
        <r>
          <rPr>
            <sz val="9"/>
            <color indexed="81"/>
            <rFont val="Tahoma"/>
            <family val="2"/>
          </rPr>
          <t xml:space="preserve"> Campo </t>
        </r>
        <r>
          <rPr>
            <b/>
            <sz val="9"/>
            <color indexed="81"/>
            <rFont val="Tahoma"/>
            <family val="2"/>
          </rPr>
          <t>Estado</t>
        </r>
        <r>
          <rPr>
            <sz val="9"/>
            <color indexed="81"/>
            <rFont val="Tahoma"/>
            <family val="2"/>
          </rPr>
          <t xml:space="preserve"> valor </t>
        </r>
        <r>
          <rPr>
            <b/>
            <sz val="9"/>
            <color indexed="81"/>
            <rFont val="Tahoma"/>
            <family val="2"/>
          </rPr>
          <t>Ingreso</t>
        </r>
        <r>
          <rPr>
            <sz val="9"/>
            <color indexed="81"/>
            <rFont val="Tahoma"/>
            <family val="2"/>
          </rPr>
          <t xml:space="preserve"> o </t>
        </r>
        <r>
          <rPr>
            <b/>
            <sz val="9"/>
            <color indexed="81"/>
            <rFont val="Tahoma"/>
            <family val="2"/>
          </rPr>
          <t>Seguimiento</t>
        </r>
        <r>
          <rPr>
            <sz val="9"/>
            <color indexed="81"/>
            <rFont val="Tahoma"/>
            <family val="2"/>
          </rPr>
          <t xml:space="preserve">
y/ó
 - Es </t>
        </r>
        <r>
          <rPr>
            <b/>
            <sz val="9"/>
            <color indexed="81"/>
            <rFont val="Tahoma"/>
            <family val="2"/>
          </rPr>
          <t>Dislipidémico</t>
        </r>
        <r>
          <rPr>
            <sz val="9"/>
            <color indexed="81"/>
            <rFont val="Tahoma"/>
            <family val="2"/>
          </rPr>
          <t xml:space="preserve"> valor </t>
        </r>
        <r>
          <rPr>
            <b/>
            <sz val="9"/>
            <color indexed="81"/>
            <rFont val="Tahoma"/>
            <family val="2"/>
          </rPr>
          <t>SI,</t>
        </r>
        <r>
          <rPr>
            <sz val="9"/>
            <color indexed="81"/>
            <rFont val="Tahoma"/>
            <family val="2"/>
          </rPr>
          <t xml:space="preserve"> Campo </t>
        </r>
        <r>
          <rPr>
            <b/>
            <sz val="9"/>
            <color indexed="81"/>
            <rFont val="Tahoma"/>
            <family val="2"/>
          </rPr>
          <t>Estado</t>
        </r>
        <r>
          <rPr>
            <sz val="9"/>
            <color indexed="81"/>
            <rFont val="Tahoma"/>
            <family val="2"/>
          </rPr>
          <t xml:space="preserve"> valor </t>
        </r>
        <r>
          <rPr>
            <b/>
            <sz val="9"/>
            <color indexed="81"/>
            <rFont val="Tahoma"/>
            <family val="2"/>
          </rPr>
          <t>Ingreso</t>
        </r>
        <r>
          <rPr>
            <sz val="9"/>
            <color indexed="81"/>
            <rFont val="Tahoma"/>
            <family val="2"/>
          </rPr>
          <t xml:space="preserve"> o </t>
        </r>
        <r>
          <rPr>
            <b/>
            <sz val="9"/>
            <color indexed="81"/>
            <rFont val="Tahoma"/>
            <family val="2"/>
          </rPr>
          <t>Seguimiento</t>
        </r>
        <r>
          <rPr>
            <sz val="9"/>
            <color indexed="81"/>
            <rFont val="Tahoma"/>
            <family val="2"/>
          </rPr>
          <t xml:space="preserve">
- Campo </t>
        </r>
        <r>
          <rPr>
            <b/>
            <sz val="9"/>
            <color indexed="81"/>
            <rFont val="Tahoma"/>
            <family val="2"/>
          </rPr>
          <t xml:space="preserve">¿Tiene Antecedentes de Tabaquismo? </t>
        </r>
        <r>
          <rPr>
            <sz val="9"/>
            <color indexed="81"/>
            <rFont val="Tahoma"/>
            <family val="2"/>
          </rPr>
          <t xml:space="preserve">el valor </t>
        </r>
        <r>
          <rPr>
            <b/>
            <sz val="9"/>
            <color indexed="81"/>
            <rFont val="Tahoma"/>
            <family val="2"/>
          </rPr>
          <t>SI;</t>
        </r>
        <r>
          <rPr>
            <sz val="9"/>
            <color indexed="81"/>
            <rFont val="Tahoma"/>
            <family val="2"/>
          </rPr>
          <t xml:space="preserve"> campo </t>
        </r>
        <r>
          <rPr>
            <b/>
            <sz val="9"/>
            <color indexed="81"/>
            <rFont val="Tahoma"/>
            <family val="2"/>
          </rPr>
          <t>Estado</t>
        </r>
        <r>
          <rPr>
            <sz val="9"/>
            <color indexed="81"/>
            <rFont val="Tahoma"/>
            <family val="2"/>
          </rPr>
          <t xml:space="preserve"> el valor </t>
        </r>
        <r>
          <rPr>
            <b/>
            <sz val="9"/>
            <color indexed="81"/>
            <rFont val="Tahoma"/>
            <family val="2"/>
          </rPr>
          <t>Ingreso</t>
        </r>
        <r>
          <rPr>
            <sz val="9"/>
            <color indexed="81"/>
            <rFont val="Tahoma"/>
            <family val="2"/>
          </rPr>
          <t xml:space="preserve"> o </t>
        </r>
        <r>
          <rPr>
            <b/>
            <sz val="9"/>
            <color indexed="81"/>
            <rFont val="Tahoma"/>
            <family val="2"/>
          </rPr>
          <t>Seguimiento</t>
        </r>
        <r>
          <rPr>
            <sz val="9"/>
            <color indexed="81"/>
            <rFont val="Tahoma"/>
            <family val="2"/>
          </rPr>
          <t xml:space="preserve"> (Se contabilizará solo en personas mayores o igual a 55 años) 
y/ó
 - Campo</t>
        </r>
        <r>
          <rPr>
            <b/>
            <sz val="9"/>
            <color indexed="81"/>
            <rFont val="Tahoma"/>
            <family val="2"/>
          </rPr>
          <t xml:space="preserve">  ¿Tiene Antecedentes Enf. Cardiovascular Aterosclerótica?</t>
        </r>
        <r>
          <rPr>
            <sz val="9"/>
            <color indexed="81"/>
            <rFont val="Tahoma"/>
            <family val="2"/>
          </rPr>
          <t xml:space="preserve"> valor </t>
        </r>
        <r>
          <rPr>
            <b/>
            <sz val="9"/>
            <color indexed="81"/>
            <rFont val="Tahoma"/>
            <family val="2"/>
          </rPr>
          <t>SI.</t>
        </r>
        <r>
          <rPr>
            <sz val="9"/>
            <color indexed="81"/>
            <rFont val="Tahoma"/>
            <family val="2"/>
          </rPr>
          <t xml:space="preserve"> Campo </t>
        </r>
        <r>
          <rPr>
            <b/>
            <sz val="9"/>
            <color indexed="81"/>
            <rFont val="Tahoma"/>
            <family val="2"/>
          </rPr>
          <t>Estado</t>
        </r>
        <r>
          <rPr>
            <sz val="9"/>
            <color indexed="81"/>
            <rFont val="Tahoma"/>
            <family val="2"/>
          </rPr>
          <t xml:space="preserve"> valor </t>
        </r>
        <r>
          <rPr>
            <b/>
            <sz val="9"/>
            <color indexed="81"/>
            <rFont val="Tahoma"/>
            <family val="2"/>
          </rPr>
          <t>Ingreso</t>
        </r>
        <r>
          <rPr>
            <sz val="9"/>
            <color indexed="81"/>
            <rFont val="Tahoma"/>
            <family val="2"/>
          </rPr>
          <t xml:space="preserve"> o </t>
        </r>
        <r>
          <rPr>
            <b/>
            <sz val="9"/>
            <color indexed="81"/>
            <rFont val="Tahoma"/>
            <family val="2"/>
          </rPr>
          <t>Seguimiento.</t>
        </r>
        <r>
          <rPr>
            <sz val="9"/>
            <color indexed="81"/>
            <rFont val="Tahoma"/>
            <family val="2"/>
          </rPr>
          <t xml:space="preserve">
además seleccionado el campo</t>
        </r>
        <r>
          <rPr>
            <b/>
            <sz val="9"/>
            <color indexed="81"/>
            <rFont val="Tahoma"/>
            <family val="2"/>
          </rPr>
          <t xml:space="preserve"> ¿Ha presentado IAM? </t>
        </r>
        <r>
          <rPr>
            <sz val="9"/>
            <color indexed="81"/>
            <rFont val="Tahoma"/>
            <family val="2"/>
          </rPr>
          <t xml:space="preserve">el valor SI  ó el campo </t>
        </r>
        <r>
          <rPr>
            <b/>
            <sz val="9"/>
            <color indexed="81"/>
            <rFont val="Tahoma"/>
            <family val="2"/>
          </rPr>
          <t xml:space="preserve">¿Ha presentado AVE? </t>
        </r>
        <r>
          <rPr>
            <sz val="9"/>
            <color indexed="81"/>
            <rFont val="Tahoma"/>
            <family val="2"/>
          </rPr>
          <t xml:space="preserve">el valor </t>
        </r>
        <r>
          <rPr>
            <b/>
            <sz val="9"/>
            <color indexed="81"/>
            <rFont val="Tahoma"/>
            <family val="2"/>
          </rPr>
          <t>SI</t>
        </r>
        <r>
          <rPr>
            <sz val="9"/>
            <color indexed="81"/>
            <rFont val="Tahoma"/>
            <family val="2"/>
          </rPr>
          <t xml:space="preserve"> 
Y que en el campo </t>
        </r>
        <r>
          <rPr>
            <b/>
            <sz val="9"/>
            <color indexed="81"/>
            <rFont val="Tahoma"/>
            <family val="2"/>
          </rPr>
          <t>"Fecha Próximo Control"</t>
        </r>
        <r>
          <rPr>
            <sz val="9"/>
            <color indexed="81"/>
            <rFont val="Tahoma"/>
            <family val="2"/>
          </rPr>
          <t>, contenga una fecha aproximada de su próxima citación. (Si desde esta fecha el paciente no es atendido después de 11 meses 29 días el paciente queda pasivo del programa)
Regla de consistencia:
R.3: Las recetas despachadas a pacientes del Programa de Salud Cardiovascular, deben estar incluidas 
en recetas despachadas y prescripciones según corresponda.</t>
        </r>
      </text>
    </comment>
    <comment ref="N101" authorId="7" shapeId="0">
      <text>
        <r>
          <rPr>
            <sz val="9"/>
            <color indexed="81"/>
            <rFont val="Tahoma"/>
            <family val="2"/>
          </rPr>
          <t xml:space="preserve">El paciente debe pertenecer al </t>
        </r>
        <r>
          <rPr>
            <b/>
            <sz val="9"/>
            <color indexed="81"/>
            <rFont val="Tahoma"/>
            <family val="2"/>
          </rPr>
          <t>Programa Cardiovascular</t>
        </r>
        <r>
          <rPr>
            <sz val="9"/>
            <color indexed="81"/>
            <rFont val="Tahoma"/>
            <family val="2"/>
          </rPr>
          <t xml:space="preserve"> y cumplir con el siguiente registro del Formulario Clínico</t>
        </r>
        <r>
          <rPr>
            <b/>
            <sz val="9"/>
            <color indexed="81"/>
            <rFont val="Tahoma"/>
            <family val="2"/>
          </rPr>
          <t xml:space="preserve"> Nuevo Control Cardiovascular</t>
        </r>
        <r>
          <rPr>
            <sz val="9"/>
            <color indexed="81"/>
            <rFont val="Tahoma"/>
            <family val="2"/>
          </rPr>
          <t xml:space="preserve"> ; en el campo:
 - Es </t>
        </r>
        <r>
          <rPr>
            <b/>
            <sz val="9"/>
            <color indexed="81"/>
            <rFont val="Tahoma"/>
            <family val="2"/>
          </rPr>
          <t>HTA</t>
        </r>
        <r>
          <rPr>
            <sz val="9"/>
            <color indexed="81"/>
            <rFont val="Tahoma"/>
            <family val="2"/>
          </rPr>
          <t xml:space="preserve"> valor </t>
        </r>
        <r>
          <rPr>
            <b/>
            <sz val="9"/>
            <color indexed="81"/>
            <rFont val="Tahoma"/>
            <family val="2"/>
          </rPr>
          <t>SI</t>
        </r>
        <r>
          <rPr>
            <sz val="9"/>
            <color indexed="81"/>
            <rFont val="Tahoma"/>
            <family val="2"/>
          </rPr>
          <t>, Campo</t>
        </r>
        <r>
          <rPr>
            <b/>
            <sz val="9"/>
            <color indexed="81"/>
            <rFont val="Tahoma"/>
            <family val="2"/>
          </rPr>
          <t xml:space="preserve"> Estado</t>
        </r>
        <r>
          <rPr>
            <sz val="9"/>
            <color indexed="81"/>
            <rFont val="Tahoma"/>
            <family val="2"/>
          </rPr>
          <t xml:space="preserve"> valor </t>
        </r>
        <r>
          <rPr>
            <b/>
            <sz val="9"/>
            <color indexed="81"/>
            <rFont val="Tahoma"/>
            <family val="2"/>
          </rPr>
          <t xml:space="preserve">Ingreso </t>
        </r>
        <r>
          <rPr>
            <sz val="9"/>
            <color indexed="81"/>
            <rFont val="Tahoma"/>
            <family val="2"/>
          </rPr>
          <t xml:space="preserve">o </t>
        </r>
        <r>
          <rPr>
            <b/>
            <sz val="9"/>
            <color indexed="81"/>
            <rFont val="Tahoma"/>
            <family val="2"/>
          </rPr>
          <t>Seguimiento</t>
        </r>
        <r>
          <rPr>
            <sz val="9"/>
            <color indexed="81"/>
            <rFont val="Tahoma"/>
            <family val="2"/>
          </rPr>
          <t xml:space="preserve"> 
y/ó
 - Es </t>
        </r>
        <r>
          <rPr>
            <b/>
            <sz val="9"/>
            <color indexed="81"/>
            <rFont val="Tahoma"/>
            <family val="2"/>
          </rPr>
          <t>DM2,</t>
        </r>
        <r>
          <rPr>
            <sz val="9"/>
            <color indexed="81"/>
            <rFont val="Tahoma"/>
            <family val="2"/>
          </rPr>
          <t xml:space="preserve"> valor </t>
        </r>
        <r>
          <rPr>
            <b/>
            <sz val="9"/>
            <color indexed="81"/>
            <rFont val="Tahoma"/>
            <family val="2"/>
          </rPr>
          <t>SI,</t>
        </r>
        <r>
          <rPr>
            <sz val="9"/>
            <color indexed="81"/>
            <rFont val="Tahoma"/>
            <family val="2"/>
          </rPr>
          <t xml:space="preserve"> Campo </t>
        </r>
        <r>
          <rPr>
            <b/>
            <sz val="9"/>
            <color indexed="81"/>
            <rFont val="Tahoma"/>
            <family val="2"/>
          </rPr>
          <t>Estado</t>
        </r>
        <r>
          <rPr>
            <sz val="9"/>
            <color indexed="81"/>
            <rFont val="Tahoma"/>
            <family val="2"/>
          </rPr>
          <t xml:space="preserve"> valor </t>
        </r>
        <r>
          <rPr>
            <b/>
            <sz val="9"/>
            <color indexed="81"/>
            <rFont val="Tahoma"/>
            <family val="2"/>
          </rPr>
          <t>Ingreso</t>
        </r>
        <r>
          <rPr>
            <sz val="9"/>
            <color indexed="81"/>
            <rFont val="Tahoma"/>
            <family val="2"/>
          </rPr>
          <t xml:space="preserve"> o </t>
        </r>
        <r>
          <rPr>
            <b/>
            <sz val="9"/>
            <color indexed="81"/>
            <rFont val="Tahoma"/>
            <family val="2"/>
          </rPr>
          <t>Seguimiento</t>
        </r>
        <r>
          <rPr>
            <sz val="9"/>
            <color indexed="81"/>
            <rFont val="Tahoma"/>
            <family val="2"/>
          </rPr>
          <t xml:space="preserve">
y/ó
 - Es </t>
        </r>
        <r>
          <rPr>
            <b/>
            <sz val="9"/>
            <color indexed="81"/>
            <rFont val="Tahoma"/>
            <family val="2"/>
          </rPr>
          <t>Dislipidémico</t>
        </r>
        <r>
          <rPr>
            <sz val="9"/>
            <color indexed="81"/>
            <rFont val="Tahoma"/>
            <family val="2"/>
          </rPr>
          <t xml:space="preserve"> valor </t>
        </r>
        <r>
          <rPr>
            <b/>
            <sz val="9"/>
            <color indexed="81"/>
            <rFont val="Tahoma"/>
            <family val="2"/>
          </rPr>
          <t>SI,</t>
        </r>
        <r>
          <rPr>
            <sz val="9"/>
            <color indexed="81"/>
            <rFont val="Tahoma"/>
            <family val="2"/>
          </rPr>
          <t xml:space="preserve"> Campo </t>
        </r>
        <r>
          <rPr>
            <b/>
            <sz val="9"/>
            <color indexed="81"/>
            <rFont val="Tahoma"/>
            <family val="2"/>
          </rPr>
          <t>Estado</t>
        </r>
        <r>
          <rPr>
            <sz val="9"/>
            <color indexed="81"/>
            <rFont val="Tahoma"/>
            <family val="2"/>
          </rPr>
          <t xml:space="preserve"> valor </t>
        </r>
        <r>
          <rPr>
            <b/>
            <sz val="9"/>
            <color indexed="81"/>
            <rFont val="Tahoma"/>
            <family val="2"/>
          </rPr>
          <t>Ingreso</t>
        </r>
        <r>
          <rPr>
            <sz val="9"/>
            <color indexed="81"/>
            <rFont val="Tahoma"/>
            <family val="2"/>
          </rPr>
          <t xml:space="preserve"> o </t>
        </r>
        <r>
          <rPr>
            <b/>
            <sz val="9"/>
            <color indexed="81"/>
            <rFont val="Tahoma"/>
            <family val="2"/>
          </rPr>
          <t>Seguimiento</t>
        </r>
        <r>
          <rPr>
            <sz val="9"/>
            <color indexed="81"/>
            <rFont val="Tahoma"/>
            <family val="2"/>
          </rPr>
          <t xml:space="preserve">
- Campo </t>
        </r>
        <r>
          <rPr>
            <b/>
            <sz val="9"/>
            <color indexed="81"/>
            <rFont val="Tahoma"/>
            <family val="2"/>
          </rPr>
          <t xml:space="preserve">¿Tiene Antecedentes de Tabaquismo? </t>
        </r>
        <r>
          <rPr>
            <sz val="9"/>
            <color indexed="81"/>
            <rFont val="Tahoma"/>
            <family val="2"/>
          </rPr>
          <t xml:space="preserve">el valor </t>
        </r>
        <r>
          <rPr>
            <b/>
            <sz val="9"/>
            <color indexed="81"/>
            <rFont val="Tahoma"/>
            <family val="2"/>
          </rPr>
          <t>SI;</t>
        </r>
        <r>
          <rPr>
            <sz val="9"/>
            <color indexed="81"/>
            <rFont val="Tahoma"/>
            <family val="2"/>
          </rPr>
          <t xml:space="preserve"> campo </t>
        </r>
        <r>
          <rPr>
            <b/>
            <sz val="9"/>
            <color indexed="81"/>
            <rFont val="Tahoma"/>
            <family val="2"/>
          </rPr>
          <t>Estado</t>
        </r>
        <r>
          <rPr>
            <sz val="9"/>
            <color indexed="81"/>
            <rFont val="Tahoma"/>
            <family val="2"/>
          </rPr>
          <t xml:space="preserve"> el valor </t>
        </r>
        <r>
          <rPr>
            <b/>
            <sz val="9"/>
            <color indexed="81"/>
            <rFont val="Tahoma"/>
            <family val="2"/>
          </rPr>
          <t>Ingreso</t>
        </r>
        <r>
          <rPr>
            <sz val="9"/>
            <color indexed="81"/>
            <rFont val="Tahoma"/>
            <family val="2"/>
          </rPr>
          <t xml:space="preserve"> o </t>
        </r>
        <r>
          <rPr>
            <b/>
            <sz val="9"/>
            <color indexed="81"/>
            <rFont val="Tahoma"/>
            <family val="2"/>
          </rPr>
          <t>Seguimiento</t>
        </r>
        <r>
          <rPr>
            <sz val="9"/>
            <color indexed="81"/>
            <rFont val="Tahoma"/>
            <family val="2"/>
          </rPr>
          <t xml:space="preserve"> (Se contabilizará solo en personas mayores o igual a 55 años) 
y/ó
 - Campo</t>
        </r>
        <r>
          <rPr>
            <b/>
            <sz val="9"/>
            <color indexed="81"/>
            <rFont val="Tahoma"/>
            <family val="2"/>
          </rPr>
          <t xml:space="preserve">  ¿Tiene Antecedentes Enf. Cardiovascular Aterosclerótica?</t>
        </r>
        <r>
          <rPr>
            <sz val="9"/>
            <color indexed="81"/>
            <rFont val="Tahoma"/>
            <family val="2"/>
          </rPr>
          <t xml:space="preserve"> valor </t>
        </r>
        <r>
          <rPr>
            <b/>
            <sz val="9"/>
            <color indexed="81"/>
            <rFont val="Tahoma"/>
            <family val="2"/>
          </rPr>
          <t>SI.</t>
        </r>
        <r>
          <rPr>
            <sz val="9"/>
            <color indexed="81"/>
            <rFont val="Tahoma"/>
            <family val="2"/>
          </rPr>
          <t xml:space="preserve"> Campo </t>
        </r>
        <r>
          <rPr>
            <b/>
            <sz val="9"/>
            <color indexed="81"/>
            <rFont val="Tahoma"/>
            <family val="2"/>
          </rPr>
          <t>Estado</t>
        </r>
        <r>
          <rPr>
            <sz val="9"/>
            <color indexed="81"/>
            <rFont val="Tahoma"/>
            <family val="2"/>
          </rPr>
          <t xml:space="preserve"> valor </t>
        </r>
        <r>
          <rPr>
            <b/>
            <sz val="9"/>
            <color indexed="81"/>
            <rFont val="Tahoma"/>
            <family val="2"/>
          </rPr>
          <t>Ingreso</t>
        </r>
        <r>
          <rPr>
            <sz val="9"/>
            <color indexed="81"/>
            <rFont val="Tahoma"/>
            <family val="2"/>
          </rPr>
          <t xml:space="preserve"> o </t>
        </r>
        <r>
          <rPr>
            <b/>
            <sz val="9"/>
            <color indexed="81"/>
            <rFont val="Tahoma"/>
            <family val="2"/>
          </rPr>
          <t>Seguimiento.</t>
        </r>
        <r>
          <rPr>
            <sz val="9"/>
            <color indexed="81"/>
            <rFont val="Tahoma"/>
            <family val="2"/>
          </rPr>
          <t xml:space="preserve">
además seleccionado el campo</t>
        </r>
        <r>
          <rPr>
            <b/>
            <sz val="9"/>
            <color indexed="81"/>
            <rFont val="Tahoma"/>
            <family val="2"/>
          </rPr>
          <t xml:space="preserve"> ¿Ha presentado IAM? </t>
        </r>
        <r>
          <rPr>
            <sz val="9"/>
            <color indexed="81"/>
            <rFont val="Tahoma"/>
            <family val="2"/>
          </rPr>
          <t xml:space="preserve">el valor SI  ó el campo </t>
        </r>
        <r>
          <rPr>
            <b/>
            <sz val="9"/>
            <color indexed="81"/>
            <rFont val="Tahoma"/>
            <family val="2"/>
          </rPr>
          <t xml:space="preserve">¿Ha presentado AVE? </t>
        </r>
        <r>
          <rPr>
            <sz val="9"/>
            <color indexed="81"/>
            <rFont val="Tahoma"/>
            <family val="2"/>
          </rPr>
          <t xml:space="preserve">el valor </t>
        </r>
        <r>
          <rPr>
            <b/>
            <sz val="9"/>
            <color indexed="81"/>
            <rFont val="Tahoma"/>
            <family val="2"/>
          </rPr>
          <t>SI</t>
        </r>
        <r>
          <rPr>
            <sz val="9"/>
            <color indexed="81"/>
            <rFont val="Tahoma"/>
            <family val="2"/>
          </rPr>
          <t xml:space="preserve"> 
Y que en el campo </t>
        </r>
        <r>
          <rPr>
            <b/>
            <sz val="9"/>
            <color indexed="81"/>
            <rFont val="Tahoma"/>
            <family val="2"/>
          </rPr>
          <t>"Fecha Próximo Control"</t>
        </r>
        <r>
          <rPr>
            <sz val="9"/>
            <color indexed="81"/>
            <rFont val="Tahoma"/>
            <family val="2"/>
          </rPr>
          <t xml:space="preserve">, contenga una fecha aproximada de su próxima citación. (Si desde esta fecha el paciente no es atendido después de 11 meses 29 días el paciente queda pasivo del programa)
</t>
        </r>
      </text>
    </comment>
    <comment ref="B103" authorId="0" shapeId="0">
      <text>
        <r>
          <rPr>
            <b/>
            <sz val="9"/>
            <color indexed="81"/>
            <rFont val="Tahoma"/>
            <family val="2"/>
          </rPr>
          <t xml:space="preserve">Despacho total: </t>
        </r>
        <r>
          <rPr>
            <sz val="9"/>
            <color indexed="81"/>
            <rFont val="Tahoma"/>
            <family val="2"/>
          </rPr>
          <t>Corresponde a la suma de</t>
        </r>
        <r>
          <rPr>
            <b/>
            <sz val="9"/>
            <color indexed="81"/>
            <rFont val="Tahoma"/>
            <family val="2"/>
          </rPr>
          <t xml:space="preserve"> "Despacho completo" y "Despacho parcial"
</t>
        </r>
      </text>
    </comment>
    <comment ref="C103" authorId="0" shapeId="0">
      <text>
        <r>
          <rPr>
            <b/>
            <sz val="9"/>
            <color indexed="81"/>
            <rFont val="Tahoma"/>
            <family val="2"/>
          </rPr>
          <t>Despacho completo:</t>
        </r>
        <r>
          <rPr>
            <sz val="9"/>
            <color indexed="81"/>
            <rFont val="Tahoma"/>
            <family val="2"/>
          </rPr>
          <t xml:space="preserve"> Corresponde a las recetas despachadas en su totalidad (completitud de la prescripción) de acuerdo a la periodicidad de retiro establecida. Esto quiere decir que si el 
usuario tiene una receta crónica por 1 año y el establecimiento tiene una periodicidad de entrega mensual, se entenderá completa si se entrega tratamiento suficiente para 30 días.
En las columnas se registran el total de recetas despachadas (completas) clasificadas en las variables de </t>
        </r>
        <r>
          <rPr>
            <b/>
            <sz val="9"/>
            <color indexed="81"/>
            <rFont val="Tahoma"/>
            <family val="2"/>
          </rPr>
          <t xml:space="preserve">Crónicos, Morbilidad y Bajo Control Legal.
</t>
        </r>
        <r>
          <rPr>
            <sz val="9"/>
            <color indexed="81"/>
            <rFont val="Tahoma"/>
            <family val="2"/>
          </rPr>
          <t xml:space="preserve">
</t>
        </r>
      </text>
    </comment>
    <comment ref="D103" authorId="0" shapeId="0">
      <text>
        <r>
          <rPr>
            <b/>
            <sz val="9"/>
            <color indexed="81"/>
            <rFont val="Tahoma"/>
            <family val="2"/>
          </rPr>
          <t>Despacho parcial</t>
        </r>
        <r>
          <rPr>
            <sz val="9"/>
            <color indexed="81"/>
            <rFont val="Tahoma"/>
            <family val="2"/>
          </rPr>
          <t xml:space="preserve">: Corresponde a aquellas recetas en que se despacharon sólo algunos de los medicamentos incluidos o una dosis fraccionada o incompleta frente a lo indicado por el profesional.
En el caso de las </t>
        </r>
        <r>
          <rPr>
            <b/>
            <sz val="9"/>
            <color indexed="81"/>
            <rFont val="Tahoma"/>
            <family val="2"/>
          </rPr>
          <t>Crónicas y Bajo Control Lega</t>
        </r>
        <r>
          <rPr>
            <sz val="9"/>
            <color indexed="81"/>
            <rFont val="Tahoma"/>
            <family val="2"/>
          </rPr>
          <t xml:space="preserve">l que corresponde despacho fraccionado, sólo se considerarán aquellas que se entregue una cantidad inferior a la fracción correspondiente.
</t>
        </r>
        <r>
          <rPr>
            <b/>
            <sz val="9"/>
            <color indexed="81"/>
            <rFont val="Tahoma"/>
            <family val="2"/>
          </rPr>
          <t>Ej Parcial:</t>
        </r>
        <r>
          <rPr>
            <sz val="9"/>
            <color indexed="81"/>
            <rFont val="Tahoma"/>
            <family val="2"/>
          </rPr>
          <t xml:space="preserve"> en una receta el médico indica 3 medicamentos y uno de ellos carece de existencia.
</t>
        </r>
        <r>
          <rPr>
            <b/>
            <sz val="9"/>
            <color indexed="81"/>
            <rFont val="Tahoma"/>
            <family val="2"/>
          </rPr>
          <t>Obs:
Registro en RAYEN:</t>
        </r>
        <r>
          <rPr>
            <sz val="9"/>
            <color indexed="81"/>
            <rFont val="Tahoma"/>
            <family val="2"/>
          </rPr>
          <t xml:space="preserve">  
Se contabilizará al marcar en el recuadro "Despachar" la opcion "NO", e incluyendo uno de los siguientes motivos: 
- Sin Stock
- Paciente Rechaza Farmacos
- Paciente aun posee tratamiento
</t>
        </r>
      </text>
    </comment>
    <comment ref="E103" authorId="0" shapeId="0">
      <text>
        <r>
          <rPr>
            <u/>
            <sz val="9"/>
            <color indexed="81"/>
            <rFont val="Tahoma"/>
            <family val="2"/>
          </rPr>
          <t>Lugar de Entrega:</t>
        </r>
        <r>
          <rPr>
            <sz val="9"/>
            <color indexed="81"/>
            <rFont val="Tahoma"/>
            <family val="2"/>
          </rPr>
          <t xml:space="preserve">
Centro de Salud: Corresponde a las recetas despachadas en el establecimiento de salud (se deben diferenciar también los despachos en unidades de emergencia SAPU,SAR, SUR y Urgencias Hospitalarias)
</t>
        </r>
        <r>
          <rPr>
            <b/>
            <sz val="9"/>
            <color indexed="81"/>
            <rFont val="Tahoma"/>
            <family val="2"/>
          </rPr>
          <t>Obs:</t>
        </r>
        <r>
          <rPr>
            <sz val="9"/>
            <color indexed="81"/>
            <rFont val="Tahoma"/>
            <family val="2"/>
          </rPr>
          <t xml:space="preserve">
</t>
        </r>
        <r>
          <rPr>
            <b/>
            <sz val="9"/>
            <color indexed="81"/>
            <rFont val="Tahoma"/>
            <family val="2"/>
          </rPr>
          <t xml:space="preserve">Registro en RAYEN:
- </t>
        </r>
        <r>
          <rPr>
            <sz val="9"/>
            <color indexed="81"/>
            <rFont val="Tahoma"/>
            <family val="2"/>
          </rPr>
          <t>Corresponde a aquellas recetas que han sido despachadas en la unidad de Farmacia del establecimiento de salud durante el mes informado.</t>
        </r>
      </text>
    </comment>
    <comment ref="F103" authorId="7" shapeId="0">
      <text>
        <r>
          <rPr>
            <u/>
            <sz val="9"/>
            <color indexed="81"/>
            <rFont val="Tahoma"/>
            <family val="2"/>
          </rPr>
          <t>Lugar de Entrega</t>
        </r>
        <r>
          <rPr>
            <sz val="9"/>
            <color indexed="81"/>
            <rFont val="Tahoma"/>
            <family val="2"/>
          </rPr>
          <t xml:space="preserve">
En Domicilio: Corresponde al despacho de recetas en el domicilio</t>
        </r>
        <r>
          <rPr>
            <b/>
            <sz val="9"/>
            <color indexed="81"/>
            <rFont val="Tahoma"/>
            <family val="2"/>
          </rPr>
          <t xml:space="preserve">
Obs:
Registro en RAYEN:
</t>
        </r>
        <r>
          <rPr>
            <sz val="9"/>
            <color indexed="81"/>
            <rFont val="Tahoma"/>
            <family val="2"/>
          </rPr>
          <t xml:space="preserve">Corresponde a aquellas recetas que en el módulo </t>
        </r>
        <r>
          <rPr>
            <b/>
            <sz val="9"/>
            <color indexed="81"/>
            <rFont val="Tahoma"/>
            <family val="2"/>
          </rPr>
          <t xml:space="preserve">Farmacia/Despacho de Artículos </t>
        </r>
        <r>
          <rPr>
            <sz val="9"/>
            <color indexed="81"/>
            <rFont val="Tahoma"/>
            <family val="2"/>
          </rPr>
          <t xml:space="preserve">se registra la opción </t>
        </r>
        <r>
          <rPr>
            <b/>
            <sz val="9"/>
            <color indexed="81"/>
            <rFont val="Tahoma"/>
            <family val="2"/>
          </rPr>
          <t>¿Entrega a Domicilio?</t>
        </r>
        <r>
          <rPr>
            <sz val="9"/>
            <color indexed="81"/>
            <rFont val="Tahoma"/>
            <family val="2"/>
          </rPr>
          <t xml:space="preserve">.
</t>
        </r>
      </text>
    </comment>
    <comment ref="G103" authorId="0" shapeId="0">
      <text>
        <r>
          <rPr>
            <b/>
            <sz val="9"/>
            <color indexed="81"/>
            <rFont val="Tahoma"/>
            <family val="2"/>
          </rPr>
          <t xml:space="preserve">Prescripciones Emitidas: </t>
        </r>
        <r>
          <rPr>
            <sz val="9"/>
            <color indexed="81"/>
            <rFont val="Tahoma"/>
            <family val="2"/>
          </rPr>
          <t xml:space="preserve">
Corresponde al medicamento o a los medicamentos prescritos en una receta 
médica.</t>
        </r>
        <r>
          <rPr>
            <b/>
            <sz val="9"/>
            <color indexed="81"/>
            <rFont val="Tahoma"/>
            <family val="2"/>
          </rPr>
          <t xml:space="preserve"> </t>
        </r>
        <r>
          <rPr>
            <sz val="9"/>
            <color indexed="81"/>
            <rFont val="Tahoma"/>
            <family val="2"/>
          </rPr>
          <t xml:space="preserve">
</t>
        </r>
        <r>
          <rPr>
            <b/>
            <sz val="9"/>
            <color indexed="81"/>
            <rFont val="Tahoma"/>
            <family val="2"/>
          </rPr>
          <t>Obs:</t>
        </r>
        <r>
          <rPr>
            <sz val="9"/>
            <color indexed="81"/>
            <rFont val="Tahoma"/>
            <family val="2"/>
          </rPr>
          <t xml:space="preserve">
</t>
        </r>
        <r>
          <rPr>
            <b/>
            <sz val="9"/>
            <color indexed="81"/>
            <rFont val="Tahoma"/>
            <family val="2"/>
          </rPr>
          <t>Registro en RAYEN</t>
        </r>
        <r>
          <rPr>
            <sz val="9"/>
            <color indexed="81"/>
            <rFont val="Tahoma"/>
            <family val="2"/>
          </rPr>
          <t xml:space="preserve">
- </t>
        </r>
        <r>
          <rPr>
            <b/>
            <sz val="9"/>
            <color indexed="81"/>
            <rFont val="Tahoma"/>
            <family val="2"/>
          </rPr>
          <t xml:space="preserve">Prescripciones Emitidas: </t>
        </r>
        <r>
          <rPr>
            <sz val="9"/>
            <color indexed="81"/>
            <rFont val="Tahoma"/>
            <family val="2"/>
          </rPr>
          <t>Se contabilizará cada medicamento incluidos en la prescripción, tomados como 1 unidad por artículo. 
Ej: 8 unidades de paracetamol = 1 artículo ;  1 frasco de viadil = 1 artículo</t>
        </r>
      </text>
    </comment>
    <comment ref="H103" authorId="0" shapeId="0">
      <text>
        <r>
          <rPr>
            <b/>
            <sz val="9"/>
            <color indexed="81"/>
            <rFont val="Tahoma"/>
            <family val="2"/>
          </rPr>
          <t>Prescripciones Rechazadas:</t>
        </r>
        <r>
          <rPr>
            <sz val="9"/>
            <color indexed="81"/>
            <rFont val="Tahoma"/>
            <family val="2"/>
          </rPr>
          <t xml:space="preserve"> Corresponde al medicamento o a los medicamentos prescritos en una receta médica, que el paciente decide rechazar.
</t>
        </r>
        <r>
          <rPr>
            <b/>
            <sz val="9"/>
            <color indexed="81"/>
            <rFont val="Tahoma"/>
            <family val="2"/>
          </rPr>
          <t xml:space="preserve">Obs:
Registro en RAYEN 
- Prescripciones Rechazadas: </t>
        </r>
        <r>
          <rPr>
            <sz val="9"/>
            <color indexed="81"/>
            <rFont val="Tahoma"/>
            <family val="2"/>
          </rPr>
          <t xml:space="preserve">
Se contabilizará aquellos medicamentos prescritos en una receta, y que al marcar en el recuadro "Despachar" la opcion "NO", incluya uno de los siguientes motivos: 
- Paciente Rechaza Farmacos
- Paciente aun posee tratamiento
</t>
        </r>
      </text>
    </comment>
    <comment ref="L103" authorId="0" shapeId="0">
      <text>
        <r>
          <rPr>
            <b/>
            <sz val="9"/>
            <color indexed="81"/>
            <rFont val="Tahoma"/>
            <family val="2"/>
          </rPr>
          <t>Despacho Completo (Total):</t>
        </r>
        <r>
          <rPr>
            <sz val="9"/>
            <color indexed="81"/>
            <rFont val="Tahoma"/>
            <family val="2"/>
          </rPr>
          <t xml:space="preserve"> Corresponde a las recetas despachadas en su totalidad (completitud de la prescripción) de acuerdo a la periodicidad de retiro establecida. Esto quiere decir que si el usuario tiene una receta crónica por 1 año y el establecimiento tiene una periodicidad de entrega mensual, se entenderá completa si se entrega tratamiento suficiente para 30 días.
</t>
        </r>
        <r>
          <rPr>
            <b/>
            <sz val="9"/>
            <color indexed="81"/>
            <rFont val="Tahoma"/>
            <family val="2"/>
          </rPr>
          <t>Obs:
Registro en RAYEN:</t>
        </r>
        <r>
          <rPr>
            <sz val="9"/>
            <color indexed="81"/>
            <rFont val="Tahoma"/>
            <family val="2"/>
          </rPr>
          <t xml:space="preserve">
En las columnas se registran el total de recetas despachadas (completas) clasificadas en las variables de Crónicos, incluyendo medicamentos del Programa FOFAR y el Paciente se encuentre dentro del Programa Cardiovascular.
Referencia pestaña: Seccion J - Tipos de Recetas
Referencia pestaña: Seccion J - Programa FOFAR
</t>
        </r>
      </text>
    </comment>
    <comment ref="M103" authorId="0" shapeId="0">
      <text>
        <r>
          <rPr>
            <b/>
            <sz val="9"/>
            <color indexed="81"/>
            <rFont val="Tahoma"/>
            <family val="2"/>
          </rPr>
          <t>Despacho Parcial:</t>
        </r>
        <r>
          <rPr>
            <sz val="9"/>
            <color indexed="81"/>
            <rFont val="Tahoma"/>
            <family val="2"/>
          </rPr>
          <t xml:space="preserve"> Corresponde a aquellas recetas en que se despacharon sólo algunos de 
los medicamentos incluidos en ella, o una dosis fraccionada o incompleta, frente a lo indicado por el profesional, en personas del PSCV.
</t>
        </r>
        <r>
          <rPr>
            <b/>
            <sz val="9"/>
            <color indexed="81"/>
            <rFont val="Tahoma"/>
            <family val="2"/>
          </rPr>
          <t xml:space="preserve">Obs:
Registro en RAYEN:  
</t>
        </r>
        <r>
          <rPr>
            <sz val="9"/>
            <color indexed="81"/>
            <rFont val="Tahoma"/>
            <family val="2"/>
          </rPr>
          <t xml:space="preserve">Se contabilizará al marcar en el recuadro "Despachar" la opcion "NO", e incluyendo uno de los siguientes motivos: 
- Sin Stock
- Paciente Rechaza Farmacos
- Paciente aun posee tratamiento
Además, considerando en la receta medicamentos del Programa FOFAR y El Paciente se encuentre dentro del Programa Cardiovascular.
</t>
        </r>
      </text>
    </comment>
    <comment ref="N103" authorId="0" shapeId="0">
      <text>
        <r>
          <rPr>
            <b/>
            <sz val="9"/>
            <color indexed="81"/>
            <rFont val="Tahoma"/>
            <family val="2"/>
          </rPr>
          <t>Prescripciones Emitidas</t>
        </r>
        <r>
          <rPr>
            <sz val="9"/>
            <color indexed="81"/>
            <rFont val="Tahoma"/>
            <family val="2"/>
          </rPr>
          <t xml:space="preserve">: Corresponde al o los medicamentos prescritos en una receta médica de pacientes del PSCV. 
</t>
        </r>
        <r>
          <rPr>
            <b/>
            <sz val="9"/>
            <color indexed="81"/>
            <rFont val="Tahoma"/>
            <family val="2"/>
          </rPr>
          <t>Obs:
Registro en RAYEN</t>
        </r>
        <r>
          <rPr>
            <sz val="9"/>
            <color indexed="81"/>
            <rFont val="Tahoma"/>
            <family val="2"/>
          </rPr>
          <t xml:space="preserve">
- Prescripciones Emitidas: Se contabilizará cada medicamento incluidos en la prescripción, tomados como 1 unidad por artículo. 
Ej: 8 unidades de paracetamol = 1 artículo ;  1 frasco de viadil = 1 artículo
Además, considerando en la receta medicamentos del Programa FOFAR y El Paciente se encuentre dentro del Programa Cardiovascular.</t>
        </r>
      </text>
    </comment>
    <comment ref="O103" authorId="0" shapeId="0">
      <text>
        <r>
          <rPr>
            <b/>
            <sz val="9"/>
            <color indexed="81"/>
            <rFont val="Tahoma"/>
            <family val="2"/>
          </rPr>
          <t>Prescripciones Rechazadas:</t>
        </r>
        <r>
          <rPr>
            <sz val="9"/>
            <color indexed="81"/>
            <rFont val="Tahoma"/>
            <family val="2"/>
          </rPr>
          <t xml:space="preserve"> Corresponde al medicamento o a los medicamentos prescritos en una receta médica, que el paciente decide rechazar las recetas despachadas a personas del PSCV.
</t>
        </r>
        <r>
          <rPr>
            <b/>
            <sz val="9"/>
            <color indexed="81"/>
            <rFont val="Tahoma"/>
            <family val="2"/>
          </rPr>
          <t xml:space="preserve">Obs:
Registro en RAYEN </t>
        </r>
        <r>
          <rPr>
            <sz val="9"/>
            <color indexed="81"/>
            <rFont val="Tahoma"/>
            <family val="2"/>
          </rPr>
          <t xml:space="preserve">
- Prescripciones Rechazadas: 
Se contabilizará aquellos medicamentos prescritos en una receta, y que al marcar en el recuadro "Despachar" la opcion "NO", incluya uno de los siguientes motivos: 
- Paciente Rechaza Farmacos
- Paciente aun posee tratamiento
Además, considerando en la receta medicamentos del Programa FOFAR y El Paciente se encuentre dentro del Programa Cardiovascular.</t>
        </r>
      </text>
    </comment>
    <comment ref="M109" authorId="0" shapeId="0">
      <text>
        <r>
          <rPr>
            <b/>
            <sz val="9"/>
            <color indexed="81"/>
            <rFont val="Tahoma"/>
            <family val="2"/>
          </rPr>
          <t>Compra de servicios - número de traslado:</t>
        </r>
        <r>
          <rPr>
            <sz val="9"/>
            <color indexed="81"/>
            <rFont val="Tahoma"/>
            <family val="2"/>
          </rPr>
          <t xml:space="preserve"> corresponde al registro de los traslados realizados para cada ronda, bajo la modalidad de compra de servicios, este dato no necesariamente coincidirá con el número de rondas realizadas.
</t>
        </r>
      </text>
    </comment>
    <comment ref="B111" authorId="2" shapeId="0">
      <text>
        <r>
          <rPr>
            <sz val="9"/>
            <color indexed="81"/>
            <rFont val="Tahoma"/>
            <family val="2"/>
          </rPr>
          <t xml:space="preserve">Este dato aparecerá luego que en la atención registrada en módulo Box/Pacientes citados ó Modulo Atención/Registro Atención Individual. 
Se registre la actividad:
</t>
        </r>
        <r>
          <rPr>
            <b/>
            <sz val="9"/>
            <color indexed="81"/>
            <rFont val="Tahoma"/>
            <family val="2"/>
          </rPr>
          <t>- Ronda Terrestre</t>
        </r>
        <r>
          <rPr>
            <sz val="9"/>
            <color indexed="81"/>
            <rFont val="Tahoma"/>
            <family val="2"/>
          </rPr>
          <t xml:space="preserve">
Se diferenciará el tipo de profesional, según el estamento definido al usuario.</t>
        </r>
        <r>
          <rPr>
            <i/>
            <sz val="9"/>
            <color indexed="81"/>
            <rFont val="Tahoma"/>
            <family val="2"/>
          </rPr>
          <t xml:space="preserve"> </t>
        </r>
      </text>
    </comment>
    <comment ref="B112" authorId="2" shapeId="0">
      <text>
        <r>
          <rPr>
            <sz val="9"/>
            <color indexed="81"/>
            <rFont val="Tahoma"/>
            <family val="2"/>
          </rPr>
          <t xml:space="preserve">Este dato aparecerá luego que en la atención registrada en módulo Box/Pacientes citados ó Modulo Atención/Registro Atención Individual. 
Se registre la actividad:
</t>
        </r>
        <r>
          <rPr>
            <b/>
            <sz val="9"/>
            <color indexed="81"/>
            <rFont val="Tahoma"/>
            <family val="2"/>
          </rPr>
          <t>- Ronda Aérea</t>
        </r>
        <r>
          <rPr>
            <sz val="9"/>
            <color indexed="81"/>
            <rFont val="Tahoma"/>
            <family val="2"/>
          </rPr>
          <t xml:space="preserve">
Se diferenciará el tipo de profesional, según el estamento definido al usuario.
</t>
        </r>
      </text>
    </comment>
    <comment ref="B113" authorId="2" shapeId="0">
      <text>
        <r>
          <rPr>
            <sz val="9"/>
            <color indexed="81"/>
            <rFont val="Tahoma"/>
            <family val="2"/>
          </rPr>
          <t xml:space="preserve">Este dato aparecerá luego que en la atención registrada en módulo Box/Pacientes citados ó Modulo Atención/Registro Atención Individual. 
Se registre la actividad:
</t>
        </r>
        <r>
          <rPr>
            <b/>
            <sz val="9"/>
            <color indexed="81"/>
            <rFont val="Tahoma"/>
            <family val="2"/>
          </rPr>
          <t>-Ronda Marítima</t>
        </r>
        <r>
          <rPr>
            <sz val="9"/>
            <color indexed="81"/>
            <rFont val="Tahoma"/>
            <family val="2"/>
          </rPr>
          <t xml:space="preserve">
Se diferenciará el tipo de profesional, según el estamento definido al usuario.
</t>
        </r>
      </text>
    </comment>
    <comment ref="AO115" authorId="0" shapeId="0">
      <text>
        <r>
          <rPr>
            <sz val="9"/>
            <color indexed="81"/>
            <rFont val="Tahoma"/>
            <family val="2"/>
          </rPr>
          <t>Todo usuario registrado como</t>
        </r>
        <r>
          <rPr>
            <b/>
            <sz val="9"/>
            <color indexed="81"/>
            <rFont val="Tahoma"/>
            <family val="2"/>
          </rPr>
          <t xml:space="preserve"> FONASA</t>
        </r>
        <r>
          <rPr>
            <sz val="9"/>
            <color indexed="81"/>
            <rFont val="Tahoma"/>
            <family val="2"/>
          </rPr>
          <t xml:space="preserve"> en el campo prevision de la inscripción en RAYEN</t>
        </r>
        <r>
          <rPr>
            <sz val="9"/>
            <color indexed="81"/>
            <rFont val="Tahoma"/>
            <family val="2"/>
          </rPr>
          <t xml:space="preserve">
</t>
        </r>
      </text>
    </comment>
    <comment ref="AP115" authorId="0" shapeId="0">
      <text>
        <r>
          <rPr>
            <sz val="9"/>
            <color indexed="81"/>
            <rFont val="Tahoma"/>
            <family val="2"/>
          </rPr>
          <t xml:space="preserve">Este dato contabilizará al seleccionar en opcion </t>
        </r>
        <r>
          <rPr>
            <b/>
            <sz val="9"/>
            <color indexed="81"/>
            <rFont val="Tahoma"/>
            <family val="2"/>
          </rPr>
          <t>"Ciclo vital"</t>
        </r>
        <r>
          <rPr>
            <sz val="9"/>
            <color indexed="81"/>
            <rFont val="Tahoma"/>
            <family val="2"/>
          </rPr>
          <t xml:space="preserve"> (Anamnesis) de la ficha clinica electronica:  </t>
        </r>
        <r>
          <rPr>
            <b/>
            <sz val="9"/>
            <color indexed="81"/>
            <rFont val="Tahoma"/>
            <family val="2"/>
          </rPr>
          <t>Embarazada"</t>
        </r>
        <r>
          <rPr>
            <sz val="9"/>
            <color indexed="81"/>
            <rFont val="Tahoma"/>
            <family val="2"/>
          </rPr>
          <t xml:space="preserve"> o </t>
        </r>
        <r>
          <rPr>
            <b/>
            <sz val="9"/>
            <color indexed="81"/>
            <rFont val="Tahoma"/>
            <family val="2"/>
          </rPr>
          <t xml:space="preserve">"Embarazada Primigesta" </t>
        </r>
      </text>
    </comment>
    <comment ref="AQ115" authorId="1" shapeId="0">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R115" authorId="1" shapeId="0">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B118" authorId="2" shapeId="0">
      <text>
        <r>
          <rPr>
            <sz val="9"/>
            <color indexed="81"/>
            <rFont val="Tahoma"/>
            <family val="2"/>
          </rPr>
          <t>Este dato aparecerá luego que en la atención registrada en módulo Box/Pacientes citados ó Modulo Atención/Registro Atención Individual. 
Se registre la actividad:</t>
        </r>
        <r>
          <rPr>
            <b/>
            <sz val="9"/>
            <color indexed="81"/>
            <rFont val="Tahoma"/>
            <family val="2"/>
          </rPr>
          <t xml:space="preserve">
- Consulta Mal Nutrición por Riesgo a Desnutrir/Riesgo Bajo Peso 
o
- Consulta Mal Nutrición por Riesgo a Desnutrir/Riesgo Bajo Peso  - Espacio Amigable</t>
        </r>
        <r>
          <rPr>
            <sz val="9"/>
            <color indexed="81"/>
            <rFont val="Tahoma"/>
            <family val="2"/>
          </rPr>
          <t xml:space="preserve">
</t>
        </r>
        <r>
          <rPr>
            <b/>
            <sz val="9"/>
            <color indexed="81"/>
            <rFont val="Tahoma"/>
            <family val="2"/>
          </rPr>
          <t>Manual DEIS:</t>
        </r>
        <r>
          <rPr>
            <sz val="9"/>
            <color indexed="81"/>
            <rFont val="Tahoma"/>
            <family val="2"/>
          </rPr>
          <t xml:space="preserve">
Son atenciones que </t>
        </r>
        <r>
          <rPr>
            <b/>
            <sz val="9"/>
            <color indexed="81"/>
            <rFont val="Tahoma"/>
            <family val="2"/>
          </rPr>
          <t xml:space="preserve">incluidas en la Sección B considera sólo a pacientes con </t>
        </r>
        <r>
          <rPr>
            <b/>
            <i/>
            <u/>
            <sz val="11"/>
            <color indexed="81"/>
            <rFont val="Tahoma"/>
            <family val="2"/>
          </rPr>
          <t>“riesgo de”</t>
        </r>
        <r>
          <rPr>
            <b/>
            <sz val="9"/>
            <color indexed="81"/>
            <rFont val="Tahoma"/>
            <family val="2"/>
          </rPr>
          <t xml:space="preserve"> </t>
        </r>
        <r>
          <rPr>
            <sz val="9"/>
            <color indexed="81"/>
            <rFont val="Tahoma"/>
            <family val="2"/>
          </rPr>
          <t xml:space="preserve">(riesgo de desnutrir,
riesgo de obesidad, riesgo de bajo peso etc.) grupos susceptibles, a los que se debe </t>
        </r>
        <r>
          <rPr>
            <b/>
            <sz val="9"/>
            <color indexed="81"/>
            <rFont val="Tahoma"/>
            <family val="2"/>
          </rPr>
          <t>dar prioridad en la  atención con el propósito de revertir su condición de riesgo y alcanzar el rango de normalidad.</t>
        </r>
      </text>
    </comment>
    <comment ref="B119" authorId="2" shapeId="0">
      <text>
        <r>
          <rPr>
            <sz val="9"/>
            <color indexed="81"/>
            <rFont val="Tahoma"/>
            <family val="2"/>
          </rPr>
          <t xml:space="preserve">Este dato aparecerá luego que en la atención registrada en módulo Box/Pacientes citados ó Modulo Atención/Registro Atención Individual. 
Se registre la actividad:
- </t>
        </r>
        <r>
          <rPr>
            <b/>
            <sz val="9"/>
            <color indexed="81"/>
            <rFont val="Tahoma"/>
            <family val="2"/>
          </rPr>
          <t>Consulta Mal Nutrición por Riesgo Obesidad Sobrepeso
o
-Consulta Mal Nutrición por Riesgo Obesidad Sobrepeso - Espacio Amigable</t>
        </r>
        <r>
          <rPr>
            <sz val="9"/>
            <color indexed="81"/>
            <rFont val="Tahoma"/>
            <family val="2"/>
          </rPr>
          <t xml:space="preserve">
</t>
        </r>
        <r>
          <rPr>
            <b/>
            <sz val="9"/>
            <color indexed="81"/>
            <rFont val="Tahoma"/>
            <family val="2"/>
          </rPr>
          <t>Manual DEIS:</t>
        </r>
        <r>
          <rPr>
            <sz val="9"/>
            <color indexed="81"/>
            <rFont val="Tahoma"/>
            <family val="2"/>
          </rPr>
          <t xml:space="preserve">
Son atenciones que </t>
        </r>
        <r>
          <rPr>
            <b/>
            <sz val="9"/>
            <color indexed="81"/>
            <rFont val="Tahoma"/>
            <family val="2"/>
          </rPr>
          <t xml:space="preserve">incluidas en la Sección B considera sólo a pacientes con </t>
        </r>
        <r>
          <rPr>
            <b/>
            <i/>
            <u/>
            <sz val="11"/>
            <color indexed="81"/>
            <rFont val="Tahoma"/>
            <family val="2"/>
          </rPr>
          <t xml:space="preserve">“riesgo de” </t>
        </r>
        <r>
          <rPr>
            <b/>
            <sz val="9"/>
            <color indexed="81"/>
            <rFont val="Tahoma"/>
            <family val="2"/>
          </rPr>
          <t>(riesgo de desnutrir,
riesgo de obesidad, riesgo de bajo peso etc.)</t>
        </r>
        <r>
          <rPr>
            <sz val="9"/>
            <color indexed="81"/>
            <rFont val="Tahoma"/>
            <family val="2"/>
          </rPr>
          <t xml:space="preserve"> grupos susceptibles, a los que se debe </t>
        </r>
        <r>
          <rPr>
            <b/>
            <sz val="9"/>
            <color indexed="81"/>
            <rFont val="Tahoma"/>
            <family val="2"/>
          </rPr>
          <t>dar prioridad en la  atención con el propósito de revertir su condición de riesgo y alcanzar el rango de normalidad.</t>
        </r>
      </text>
    </comment>
    <comment ref="B120" authorId="2" shapeId="0">
      <text>
        <r>
          <rPr>
            <sz val="9"/>
            <color indexed="81"/>
            <rFont val="Tahoma"/>
            <family val="2"/>
          </rPr>
          <t xml:space="preserve">Este dato aparecerá luego que en la atención registrada en módulo Box/Pacientes citados ó Modulo Atención/Registro Atención Individual. 
Se registre la actividad:
</t>
        </r>
        <r>
          <rPr>
            <b/>
            <sz val="9"/>
            <color indexed="81"/>
            <rFont val="Tahoma"/>
            <family val="2"/>
          </rPr>
          <t>- Consulta Estado Nutricional Normal
+
Consulta Nutricional - Otras Consultas</t>
        </r>
        <r>
          <rPr>
            <sz val="9"/>
            <color indexed="81"/>
            <rFont val="Tahoma"/>
            <family val="2"/>
          </rPr>
          <t xml:space="preserve">
</t>
        </r>
      </text>
    </comment>
    <comment ref="I122" authorId="0" shapeId="0">
      <text>
        <r>
          <rPr>
            <sz val="9"/>
            <color indexed="81"/>
            <rFont val="Tahoma"/>
            <family val="2"/>
          </rPr>
          <t>El usuario debe tener en Anamnesis - Ciclo Vital Femenino:</t>
        </r>
        <r>
          <rPr>
            <b/>
            <sz val="9"/>
            <color indexed="81"/>
            <rFont val="Tahoma"/>
            <family val="2"/>
          </rPr>
          <t xml:space="preserve"> "Embarazada Primigesta" </t>
        </r>
        <r>
          <rPr>
            <sz val="9"/>
            <color indexed="81"/>
            <rFont val="Tahoma"/>
            <family val="2"/>
          </rPr>
          <t>o</t>
        </r>
        <r>
          <rPr>
            <b/>
            <sz val="9"/>
            <color indexed="81"/>
            <rFont val="Tahoma"/>
            <family val="2"/>
          </rPr>
          <t xml:space="preserve"> "Embarazada"</t>
        </r>
        <r>
          <rPr>
            <sz val="9"/>
            <color indexed="81"/>
            <rFont val="Tahoma"/>
            <family val="2"/>
          </rPr>
          <t xml:space="preserve">
</t>
        </r>
      </text>
    </comment>
    <comment ref="J122" authorId="0" shapeId="0">
      <text>
        <r>
          <rPr>
            <sz val="9"/>
            <color indexed="81"/>
            <rFont val="Tahoma"/>
            <family val="2"/>
          </rPr>
          <t>Este dato aparecerá, luego que en Modulo Admision, el paciente indique un</t>
        </r>
        <r>
          <rPr>
            <b/>
            <sz val="9"/>
            <color indexed="81"/>
            <rFont val="Tahoma"/>
            <family val="2"/>
          </rPr>
          <t xml:space="preserve"> Pueblo Originario</t>
        </r>
        <r>
          <rPr>
            <sz val="9"/>
            <color indexed="81"/>
            <rFont val="Tahoma"/>
            <family val="2"/>
          </rPr>
          <t xml:space="preserve">
</t>
        </r>
      </text>
    </comment>
    <comment ref="K122" authorId="7" shapeId="0">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B124" authorId="0" shapeId="0">
      <text>
        <r>
          <rPr>
            <sz val="9"/>
            <color indexed="81"/>
            <rFont val="Tahoma"/>
            <family val="2"/>
          </rPr>
          <t xml:space="preserve">Este dato aparecerá luego que en la atención registrada en módulo Box/Pacientes citados ó Modulo Atención/Registro Atención Individual. 
Se registre la actividad:
</t>
        </r>
        <r>
          <rPr>
            <b/>
            <sz val="9"/>
            <color indexed="81"/>
            <rFont val="Tahoma"/>
            <family val="2"/>
          </rPr>
          <t xml:space="preserve">- Consulta Lactancia Materna de Alerta </t>
        </r>
        <r>
          <rPr>
            <sz val="9"/>
            <color indexed="81"/>
            <rFont val="Tahoma"/>
            <family val="2"/>
          </rPr>
          <t xml:space="preserve">
</t>
        </r>
      </text>
    </comment>
    <comment ref="B125" authorId="0" shapeId="0">
      <text>
        <r>
          <rPr>
            <sz val="9"/>
            <color indexed="81"/>
            <rFont val="Tahoma"/>
            <family val="2"/>
          </rPr>
          <t xml:space="preserve">Este dato aparecerá luego que en la atención registrada en módulo Box/Pacientes citados ó Modulo Atención/Registro Atención Individual. </t>
        </r>
        <r>
          <rPr>
            <b/>
            <sz val="9"/>
            <color indexed="81"/>
            <rFont val="Tahoma"/>
            <family val="2"/>
          </rPr>
          <t xml:space="preserve">
</t>
        </r>
        <r>
          <rPr>
            <sz val="9"/>
            <color indexed="81"/>
            <rFont val="Tahoma"/>
            <family val="2"/>
          </rPr>
          <t>Se registre la actividad:</t>
        </r>
        <r>
          <rPr>
            <b/>
            <sz val="9"/>
            <color indexed="81"/>
            <rFont val="Tahoma"/>
            <family val="2"/>
          </rPr>
          <t xml:space="preserve">
- Consulta Lactancia Materna de Seguimiento</t>
        </r>
        <r>
          <rPr>
            <sz val="9"/>
            <color indexed="81"/>
            <rFont val="Tahoma"/>
            <family val="2"/>
          </rPr>
          <t xml:space="preserve">
</t>
        </r>
      </text>
    </comment>
    <comment ref="B126" authorId="0" shapeId="0">
      <text>
        <r>
          <rPr>
            <sz val="9"/>
            <color indexed="81"/>
            <rFont val="Tahoma"/>
            <family val="2"/>
          </rPr>
          <t xml:space="preserve">Este dato aparecerá luego que en la atención registrada en módulo Box/Pacientes citados ó Modulo Atención/Registro Atención Individual. </t>
        </r>
        <r>
          <rPr>
            <b/>
            <sz val="9"/>
            <color indexed="81"/>
            <rFont val="Tahoma"/>
            <family val="2"/>
          </rPr>
          <t xml:space="preserve">
Se registre la actividad:
- Otras Consultas de Lactancia Materna</t>
        </r>
        <r>
          <rPr>
            <sz val="9"/>
            <color indexed="81"/>
            <rFont val="Tahoma"/>
            <family val="2"/>
          </rPr>
          <t xml:space="preserve">
</t>
        </r>
      </text>
    </comment>
    <comment ref="B127" authorId="0" shapeId="0">
      <text>
        <r>
          <rPr>
            <sz val="9"/>
            <color indexed="81"/>
            <rFont val="Tahoma"/>
            <family val="2"/>
          </rPr>
          <t xml:space="preserve">Este dato aparecerá luego que en la atención registrada en módulo Box/Pacientes citados ó Modulo Atención/Registro Atención Individual. </t>
        </r>
        <r>
          <rPr>
            <b/>
            <sz val="9"/>
            <color indexed="81"/>
            <rFont val="Tahoma"/>
            <family val="2"/>
          </rPr>
          <t xml:space="preserve">
</t>
        </r>
        <r>
          <rPr>
            <sz val="9"/>
            <color indexed="81"/>
            <rFont val="Tahoma"/>
            <family val="2"/>
          </rPr>
          <t>Se registre la actividad:</t>
        </r>
        <r>
          <rPr>
            <b/>
            <sz val="9"/>
            <color indexed="81"/>
            <rFont val="Tahoma"/>
            <family val="2"/>
          </rPr>
          <t xml:space="preserve">
- Consejería Prenatal en Lactancia Materna</t>
        </r>
        <r>
          <rPr>
            <sz val="9"/>
            <color indexed="81"/>
            <rFont val="Tahoma"/>
            <family val="2"/>
          </rPr>
          <t xml:space="preserve">
</t>
        </r>
      </text>
    </comment>
    <comment ref="B128" authorId="0" shapeId="0">
      <text>
        <r>
          <rPr>
            <sz val="9"/>
            <color indexed="81"/>
            <rFont val="Tahoma"/>
            <family val="2"/>
          </rPr>
          <t>Este dato aparecerá luego que en la atención registrada en módulo Box/Pacientes citados ó Modulo Atención/Registro Atención Individual. 
Se registre la actividad:</t>
        </r>
        <r>
          <rPr>
            <b/>
            <sz val="9"/>
            <color indexed="81"/>
            <rFont val="Tahoma"/>
            <family val="2"/>
          </rPr>
          <t xml:space="preserve">
- Consejería Postnatal en Lactancia Materna </t>
        </r>
        <r>
          <rPr>
            <sz val="9"/>
            <color indexed="81"/>
            <rFont val="Tahoma"/>
            <family val="2"/>
          </rPr>
          <t xml:space="preserve">
</t>
        </r>
      </text>
    </comment>
    <comment ref="A129" authorId="0" shapeId="0">
      <text>
        <r>
          <rPr>
            <sz val="9"/>
            <color indexed="81"/>
            <rFont val="Tahoma"/>
            <family val="2"/>
          </rPr>
          <t xml:space="preserve">Se contabilizara las </t>
        </r>
        <r>
          <rPr>
            <b/>
            <sz val="9"/>
            <color indexed="81"/>
            <rFont val="Tahoma"/>
            <family val="2"/>
          </rPr>
          <t>acciones (Actividades)</t>
        </r>
        <r>
          <rPr>
            <sz val="9"/>
            <color indexed="81"/>
            <rFont val="Tahoma"/>
            <family val="2"/>
          </rPr>
          <t xml:space="preserve"> realizadas en la celda anterior </t>
        </r>
        <r>
          <rPr>
            <b/>
            <sz val="9"/>
            <color indexed="81"/>
            <rFont val="Tahoma"/>
            <family val="2"/>
          </rPr>
          <t>"Consulta de Lactancia"</t>
        </r>
        <r>
          <rPr>
            <sz val="9"/>
            <color indexed="81"/>
            <rFont val="Tahoma"/>
            <family val="2"/>
          </rPr>
          <t xml:space="preserve"> y se dividiran según los profesionales que atendieron (registraron) al usuario.
</t>
        </r>
      </text>
    </comment>
    <comment ref="AN135" authorId="7" shapeId="0">
      <text>
        <r>
          <rPr>
            <sz val="9"/>
            <color indexed="81"/>
            <rFont val="Tahoma"/>
            <family val="2"/>
          </rPr>
          <t xml:space="preserve">Este dato aparecerá, luego que en moóulo </t>
        </r>
        <r>
          <rPr>
            <b/>
            <sz val="9"/>
            <color indexed="81"/>
            <rFont val="Tahoma"/>
            <family val="2"/>
          </rPr>
          <t xml:space="preserve">Admision, </t>
        </r>
        <r>
          <rPr>
            <sz val="9"/>
            <color indexed="81"/>
            <rFont val="Tahoma"/>
            <family val="2"/>
          </rPr>
          <t xml:space="preserve">el paciente indique un </t>
        </r>
        <r>
          <rPr>
            <b/>
            <sz val="9"/>
            <color indexed="81"/>
            <rFont val="Tahoma"/>
            <family val="2"/>
          </rPr>
          <t>Pueblo Originario</t>
        </r>
        <r>
          <rPr>
            <sz val="9"/>
            <color indexed="81"/>
            <rFont val="Tahoma"/>
            <family val="2"/>
          </rPr>
          <t xml:space="preserve">
</t>
        </r>
      </text>
    </comment>
    <comment ref="AO135" authorId="7" shapeId="0">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B138" authorId="7" shapeId="0">
      <text>
        <r>
          <rPr>
            <sz val="9"/>
            <color indexed="81"/>
            <rFont val="Tahoma"/>
            <family val="2"/>
          </rPr>
          <t>Este dato aparecerá luego que en la atención registrada en módulo</t>
        </r>
        <r>
          <rPr>
            <b/>
            <sz val="9"/>
            <color indexed="81"/>
            <rFont val="Tahoma"/>
            <family val="2"/>
          </rPr>
          <t xml:space="preserve"> Box/Pacientes citados</t>
        </r>
        <r>
          <rPr>
            <sz val="9"/>
            <color indexed="81"/>
            <rFont val="Tahoma"/>
            <family val="2"/>
          </rPr>
          <t xml:space="preserve"> ó Modulo </t>
        </r>
        <r>
          <rPr>
            <b/>
            <sz val="9"/>
            <color indexed="81"/>
            <rFont val="Tahoma"/>
            <family val="2"/>
          </rPr>
          <t>Atención/Registro Atención Individual.</t>
        </r>
        <r>
          <rPr>
            <sz val="9"/>
            <color indexed="81"/>
            <rFont val="Tahoma"/>
            <family val="2"/>
          </rPr>
          <t xml:space="preserve"> 
Estamento </t>
        </r>
        <r>
          <rPr>
            <b/>
            <sz val="9"/>
            <color indexed="81"/>
            <rFont val="Tahoma"/>
            <family val="2"/>
          </rPr>
          <t>Médico</t>
        </r>
        <r>
          <rPr>
            <sz val="9"/>
            <color indexed="81"/>
            <rFont val="Tahoma"/>
            <family val="2"/>
          </rPr>
          <t xml:space="preserve"> registre la actividad:
 - </t>
        </r>
        <r>
          <rPr>
            <b/>
            <sz val="9"/>
            <color indexed="81"/>
            <rFont val="Tahoma"/>
            <family val="2"/>
          </rPr>
          <t>Ingreso Tratamiento - Programa Tuberculosis</t>
        </r>
        <r>
          <rPr>
            <sz val="9"/>
            <color indexed="81"/>
            <rFont val="Tahoma"/>
            <family val="2"/>
          </rPr>
          <t xml:space="preserve">
</t>
        </r>
      </text>
    </comment>
    <comment ref="B139" authorId="7" shapeId="0">
      <text>
        <r>
          <rPr>
            <sz val="9"/>
            <color indexed="81"/>
            <rFont val="Tahoma"/>
            <family val="2"/>
          </rPr>
          <t xml:space="preserve">Este dato aparecerá luego que en la atención registrada en módulo </t>
        </r>
        <r>
          <rPr>
            <b/>
            <sz val="9"/>
            <color indexed="81"/>
            <rFont val="Tahoma"/>
            <family val="2"/>
          </rPr>
          <t xml:space="preserve">Box/Pacientes citados </t>
        </r>
        <r>
          <rPr>
            <sz val="9"/>
            <color indexed="81"/>
            <rFont val="Tahoma"/>
            <family val="2"/>
          </rPr>
          <t>ó módulo</t>
        </r>
        <r>
          <rPr>
            <b/>
            <sz val="9"/>
            <color indexed="81"/>
            <rFont val="Tahoma"/>
            <family val="2"/>
          </rPr>
          <t xml:space="preserve"> Atención/Registro Atención Individual. 
</t>
        </r>
        <r>
          <rPr>
            <sz val="9"/>
            <color indexed="81"/>
            <rFont val="Tahoma"/>
            <family val="2"/>
          </rPr>
          <t>Estamento</t>
        </r>
        <r>
          <rPr>
            <b/>
            <sz val="9"/>
            <color indexed="81"/>
            <rFont val="Tahoma"/>
            <family val="2"/>
          </rPr>
          <t xml:space="preserve"> Médico </t>
        </r>
        <r>
          <rPr>
            <sz val="9"/>
            <color indexed="81"/>
            <rFont val="Tahoma"/>
            <family val="2"/>
          </rPr>
          <t>registre la actividad:</t>
        </r>
        <r>
          <rPr>
            <b/>
            <sz val="9"/>
            <color indexed="81"/>
            <rFont val="Tahoma"/>
            <family val="2"/>
          </rPr>
          <t xml:space="preserve">
 - Ingreso Quimioprófilaxis - Programa Tuberculosis</t>
        </r>
        <r>
          <rPr>
            <sz val="9"/>
            <color indexed="81"/>
            <rFont val="Tahoma"/>
            <family val="2"/>
          </rPr>
          <t xml:space="preserve">
</t>
        </r>
      </text>
    </comment>
    <comment ref="B140" authorId="7" shapeId="0">
      <text>
        <r>
          <rPr>
            <sz val="9"/>
            <color indexed="81"/>
            <rFont val="Tahoma"/>
            <family val="2"/>
          </rPr>
          <t xml:space="preserve">Este dato aparecerá luego que en la atención registrada en módulo </t>
        </r>
        <r>
          <rPr>
            <b/>
            <sz val="9"/>
            <color indexed="81"/>
            <rFont val="Tahoma"/>
            <family val="2"/>
          </rPr>
          <t xml:space="preserve">Box/Pacientes citados </t>
        </r>
        <r>
          <rPr>
            <sz val="9"/>
            <color indexed="81"/>
            <rFont val="Tahoma"/>
            <family val="2"/>
          </rPr>
          <t xml:space="preserve">ó módulo </t>
        </r>
        <r>
          <rPr>
            <b/>
            <sz val="9"/>
            <color indexed="81"/>
            <rFont val="Tahoma"/>
            <family val="2"/>
          </rPr>
          <t xml:space="preserve">Atención/Registro Atención Individual. 
</t>
        </r>
        <r>
          <rPr>
            <sz val="9"/>
            <color indexed="81"/>
            <rFont val="Tahoma"/>
            <family val="2"/>
          </rPr>
          <t>Estamento</t>
        </r>
        <r>
          <rPr>
            <b/>
            <sz val="9"/>
            <color indexed="81"/>
            <rFont val="Tahoma"/>
            <family val="2"/>
          </rPr>
          <t xml:space="preserve"> Médico </t>
        </r>
        <r>
          <rPr>
            <sz val="9"/>
            <color indexed="81"/>
            <rFont val="Tahoma"/>
            <family val="2"/>
          </rPr>
          <t>registre la actividad:</t>
        </r>
        <r>
          <rPr>
            <b/>
            <sz val="9"/>
            <color indexed="81"/>
            <rFont val="Tahoma"/>
            <family val="2"/>
          </rPr>
          <t xml:space="preserve">
 - Control mensual - Programa Tuberculosis</t>
        </r>
        <r>
          <rPr>
            <sz val="9"/>
            <color indexed="81"/>
            <rFont val="Tahoma"/>
            <family val="2"/>
          </rPr>
          <t xml:space="preserve">
</t>
        </r>
      </text>
    </comment>
    <comment ref="B141" authorId="7" shapeId="0">
      <text>
        <r>
          <rPr>
            <sz val="9"/>
            <color indexed="81"/>
            <rFont val="Tahoma"/>
            <family val="2"/>
          </rPr>
          <t xml:space="preserve">Este dato aparecerá luego que en la atención registrada en módulo </t>
        </r>
        <r>
          <rPr>
            <b/>
            <sz val="9"/>
            <color indexed="81"/>
            <rFont val="Tahoma"/>
            <family val="2"/>
          </rPr>
          <t xml:space="preserve">Box/Pacientes citados </t>
        </r>
        <r>
          <rPr>
            <sz val="9"/>
            <color indexed="81"/>
            <rFont val="Tahoma"/>
            <family val="2"/>
          </rPr>
          <t>ó módulo</t>
        </r>
        <r>
          <rPr>
            <b/>
            <sz val="9"/>
            <color indexed="81"/>
            <rFont val="Tahoma"/>
            <family val="2"/>
          </rPr>
          <t xml:space="preserve"> Atención/Registro Atención Individual. 
</t>
        </r>
        <r>
          <rPr>
            <sz val="9"/>
            <color indexed="81"/>
            <rFont val="Tahoma"/>
            <family val="2"/>
          </rPr>
          <t xml:space="preserve">
Estamento</t>
        </r>
        <r>
          <rPr>
            <b/>
            <sz val="9"/>
            <color indexed="81"/>
            <rFont val="Tahoma"/>
            <family val="2"/>
          </rPr>
          <t xml:space="preserve"> Médico</t>
        </r>
        <r>
          <rPr>
            <sz val="9"/>
            <color indexed="81"/>
            <rFont val="Tahoma"/>
            <family val="2"/>
          </rPr>
          <t xml:space="preserve"> registre la actividad:</t>
        </r>
        <r>
          <rPr>
            <b/>
            <sz val="9"/>
            <color indexed="81"/>
            <rFont val="Tahoma"/>
            <family val="2"/>
          </rPr>
          <t xml:space="preserve">
 - Control Seguimiento - Programa Tuberculosis</t>
        </r>
        <r>
          <rPr>
            <sz val="9"/>
            <color indexed="81"/>
            <rFont val="Tahoma"/>
            <family val="2"/>
          </rPr>
          <t xml:space="preserve">
</t>
        </r>
      </text>
    </comment>
    <comment ref="B142" authorId="7" shapeId="0">
      <text>
        <r>
          <rPr>
            <sz val="9"/>
            <color indexed="81"/>
            <rFont val="Tahoma"/>
            <family val="2"/>
          </rPr>
          <t xml:space="preserve">Este dato aparecerá luego que en la atención registrada en módulo </t>
        </r>
        <r>
          <rPr>
            <b/>
            <sz val="9"/>
            <color indexed="81"/>
            <rFont val="Tahoma"/>
            <family val="2"/>
          </rPr>
          <t xml:space="preserve">Box/Pacientes citados </t>
        </r>
        <r>
          <rPr>
            <sz val="9"/>
            <color indexed="81"/>
            <rFont val="Tahoma"/>
            <family val="2"/>
          </rPr>
          <t>ó módulo</t>
        </r>
        <r>
          <rPr>
            <b/>
            <sz val="9"/>
            <color indexed="81"/>
            <rFont val="Tahoma"/>
            <family val="2"/>
          </rPr>
          <t xml:space="preserve"> Atención/Registro Atención Individual. 
</t>
        </r>
        <r>
          <rPr>
            <sz val="9"/>
            <color indexed="81"/>
            <rFont val="Tahoma"/>
            <family val="2"/>
          </rPr>
          <t xml:space="preserve">Estamento </t>
        </r>
        <r>
          <rPr>
            <b/>
            <sz val="9"/>
            <color indexed="81"/>
            <rFont val="Tahoma"/>
            <family val="2"/>
          </rPr>
          <t xml:space="preserve">Médico </t>
        </r>
        <r>
          <rPr>
            <sz val="9"/>
            <color indexed="81"/>
            <rFont val="Tahoma"/>
            <family val="2"/>
          </rPr>
          <t>registre la actividad:</t>
        </r>
        <r>
          <rPr>
            <b/>
            <sz val="9"/>
            <color indexed="81"/>
            <rFont val="Tahoma"/>
            <family val="2"/>
          </rPr>
          <t xml:space="preserve">
 - Consultas Espontáneas - Programa Tuberculosis</t>
        </r>
        <r>
          <rPr>
            <sz val="9"/>
            <color indexed="81"/>
            <rFont val="Tahoma"/>
            <family val="2"/>
          </rPr>
          <t xml:space="preserve">
</t>
        </r>
      </text>
    </comment>
    <comment ref="B143" authorId="7" shapeId="0">
      <text>
        <r>
          <rPr>
            <sz val="9"/>
            <color indexed="81"/>
            <rFont val="Tahoma"/>
            <family val="2"/>
          </rPr>
          <t>Este dato aparecerá luego que en la atención registrada en módulo</t>
        </r>
        <r>
          <rPr>
            <b/>
            <sz val="9"/>
            <color indexed="81"/>
            <rFont val="Tahoma"/>
            <family val="2"/>
          </rPr>
          <t xml:space="preserve"> Box/Pacientes citados</t>
        </r>
        <r>
          <rPr>
            <sz val="9"/>
            <color indexed="81"/>
            <rFont val="Tahoma"/>
            <family val="2"/>
          </rPr>
          <t xml:space="preserve"> ó módulo </t>
        </r>
        <r>
          <rPr>
            <b/>
            <sz val="9"/>
            <color indexed="81"/>
            <rFont val="Tahoma"/>
            <family val="2"/>
          </rPr>
          <t xml:space="preserve">Atención/Registro Atención Individual. 
</t>
        </r>
        <r>
          <rPr>
            <sz val="9"/>
            <color indexed="81"/>
            <rFont val="Tahoma"/>
            <family val="2"/>
          </rPr>
          <t xml:space="preserve">Estamento </t>
        </r>
        <r>
          <rPr>
            <b/>
            <sz val="9"/>
            <color indexed="81"/>
            <rFont val="Tahoma"/>
            <family val="2"/>
          </rPr>
          <t>Médico</t>
        </r>
        <r>
          <rPr>
            <sz val="9"/>
            <color indexed="81"/>
            <rFont val="Tahoma"/>
            <family val="2"/>
          </rPr>
          <t xml:space="preserve"> registre la actividad:</t>
        </r>
        <r>
          <rPr>
            <b/>
            <sz val="9"/>
            <color indexed="81"/>
            <rFont val="Tahoma"/>
            <family val="2"/>
          </rPr>
          <t xml:space="preserve">
 - Rescate - Programa Tuberculosis</t>
        </r>
        <r>
          <rPr>
            <sz val="9"/>
            <color indexed="81"/>
            <rFont val="Tahoma"/>
            <family val="2"/>
          </rPr>
          <t xml:space="preserve">
</t>
        </r>
      </text>
    </comment>
    <comment ref="B144" authorId="7" shapeId="0">
      <text>
        <r>
          <rPr>
            <sz val="9"/>
            <color indexed="81"/>
            <rFont val="Tahoma"/>
            <family val="2"/>
          </rPr>
          <t>Este dato aparecerá luego que en la atención registrada en módulo</t>
        </r>
        <r>
          <rPr>
            <b/>
            <sz val="9"/>
            <color indexed="81"/>
            <rFont val="Tahoma"/>
            <family val="2"/>
          </rPr>
          <t xml:space="preserve"> Box/Pacientes citados </t>
        </r>
        <r>
          <rPr>
            <sz val="9"/>
            <color indexed="81"/>
            <rFont val="Tahoma"/>
            <family val="2"/>
          </rPr>
          <t xml:space="preserve">ó módulo </t>
        </r>
        <r>
          <rPr>
            <b/>
            <sz val="9"/>
            <color indexed="81"/>
            <rFont val="Tahoma"/>
            <family val="2"/>
          </rPr>
          <t xml:space="preserve">Atención/Registro Atención Individual. 
</t>
        </r>
        <r>
          <rPr>
            <sz val="9"/>
            <color indexed="81"/>
            <rFont val="Tahoma"/>
            <family val="2"/>
          </rPr>
          <t xml:space="preserve">Estamento </t>
        </r>
        <r>
          <rPr>
            <b/>
            <sz val="9"/>
            <color indexed="81"/>
            <rFont val="Tahoma"/>
            <family val="2"/>
          </rPr>
          <t>Médico</t>
        </r>
        <r>
          <rPr>
            <sz val="9"/>
            <color indexed="81"/>
            <rFont val="Tahoma"/>
            <family val="2"/>
          </rPr>
          <t xml:space="preserve"> registre la actividad:</t>
        </r>
        <r>
          <rPr>
            <b/>
            <sz val="9"/>
            <color indexed="81"/>
            <rFont val="Tahoma"/>
            <family val="2"/>
          </rPr>
          <t xml:space="preserve">
 - Control de los contactos - Programa Tuberculosis</t>
        </r>
        <r>
          <rPr>
            <sz val="9"/>
            <color indexed="81"/>
            <rFont val="Tahoma"/>
            <family val="2"/>
          </rPr>
          <t xml:space="preserve">
</t>
        </r>
      </text>
    </comment>
    <comment ref="B145" authorId="7" shapeId="0">
      <text>
        <r>
          <rPr>
            <sz val="9"/>
            <color indexed="81"/>
            <rFont val="Tahoma"/>
            <family val="2"/>
          </rPr>
          <t>Este dato aparecerá luego que en la atención registrada en módulo</t>
        </r>
        <r>
          <rPr>
            <b/>
            <sz val="9"/>
            <color indexed="81"/>
            <rFont val="Tahoma"/>
            <family val="2"/>
          </rPr>
          <t xml:space="preserve"> Box/Pacientes citados</t>
        </r>
        <r>
          <rPr>
            <sz val="9"/>
            <color indexed="81"/>
            <rFont val="Tahoma"/>
            <family val="2"/>
          </rPr>
          <t xml:space="preserve"> ó módulo</t>
        </r>
        <r>
          <rPr>
            <b/>
            <sz val="9"/>
            <color indexed="81"/>
            <rFont val="Tahoma"/>
            <family val="2"/>
          </rPr>
          <t xml:space="preserve"> Atención/Registro Atención Individual. 
</t>
        </r>
        <r>
          <rPr>
            <sz val="9"/>
            <color indexed="81"/>
            <rFont val="Tahoma"/>
            <family val="2"/>
          </rPr>
          <t xml:space="preserve">Estamento </t>
        </r>
        <r>
          <rPr>
            <b/>
            <sz val="9"/>
            <color indexed="81"/>
            <rFont val="Tahoma"/>
            <family val="2"/>
          </rPr>
          <t>Médico</t>
        </r>
        <r>
          <rPr>
            <sz val="9"/>
            <color indexed="81"/>
            <rFont val="Tahoma"/>
            <family val="2"/>
          </rPr>
          <t xml:space="preserve"> registre la actividad:</t>
        </r>
        <r>
          <rPr>
            <b/>
            <sz val="9"/>
            <color indexed="81"/>
            <rFont val="Tahoma"/>
            <family val="2"/>
          </rPr>
          <t xml:space="preserve">
 - Atención domiciliaria - Programa Tuberculosis</t>
        </r>
        <r>
          <rPr>
            <sz val="9"/>
            <color indexed="81"/>
            <rFont val="Tahoma"/>
            <family val="2"/>
          </rPr>
          <t xml:space="preserve">
</t>
        </r>
      </text>
    </comment>
    <comment ref="B146" authorId="7" shapeId="0">
      <text>
        <r>
          <rPr>
            <sz val="9"/>
            <color indexed="81"/>
            <rFont val="Tahoma"/>
            <family val="2"/>
          </rPr>
          <t>Este dato aparecerá luego que en la atención registrada en módulo</t>
        </r>
        <r>
          <rPr>
            <b/>
            <sz val="9"/>
            <color indexed="81"/>
            <rFont val="Tahoma"/>
            <family val="2"/>
          </rPr>
          <t xml:space="preserve"> Box/Pacientes citados</t>
        </r>
        <r>
          <rPr>
            <sz val="9"/>
            <color indexed="81"/>
            <rFont val="Tahoma"/>
            <family val="2"/>
          </rPr>
          <t xml:space="preserve"> ó módulo </t>
        </r>
        <r>
          <rPr>
            <b/>
            <sz val="9"/>
            <color indexed="81"/>
            <rFont val="Tahoma"/>
            <family val="2"/>
          </rPr>
          <t xml:space="preserve">Atención/Registro Atención Individual. 
</t>
        </r>
        <r>
          <rPr>
            <sz val="9"/>
            <color indexed="81"/>
            <rFont val="Tahoma"/>
            <family val="2"/>
          </rPr>
          <t xml:space="preserve">Estamento </t>
        </r>
        <r>
          <rPr>
            <b/>
            <sz val="9"/>
            <color indexed="81"/>
            <rFont val="Tahoma"/>
            <family val="2"/>
          </rPr>
          <t>Enfermera</t>
        </r>
        <r>
          <rPr>
            <sz val="9"/>
            <color indexed="81"/>
            <rFont val="Tahoma"/>
            <family val="2"/>
          </rPr>
          <t xml:space="preserve"> registre la actividad:</t>
        </r>
        <r>
          <rPr>
            <b/>
            <sz val="9"/>
            <color indexed="81"/>
            <rFont val="Tahoma"/>
            <family val="2"/>
          </rPr>
          <t xml:space="preserve">
 - Ingreso Tratamiento - Programa Tuberculosis</t>
        </r>
        <r>
          <rPr>
            <sz val="9"/>
            <color indexed="81"/>
            <rFont val="Tahoma"/>
            <family val="2"/>
          </rPr>
          <t xml:space="preserve">
</t>
        </r>
      </text>
    </comment>
    <comment ref="B147" authorId="7" shapeId="0">
      <text>
        <r>
          <rPr>
            <sz val="9"/>
            <color indexed="81"/>
            <rFont val="Tahoma"/>
            <family val="2"/>
          </rPr>
          <t>Este dato aparecerá luego que en la atención registrada en módulo</t>
        </r>
        <r>
          <rPr>
            <b/>
            <sz val="9"/>
            <color indexed="81"/>
            <rFont val="Tahoma"/>
            <family val="2"/>
          </rPr>
          <t xml:space="preserve"> Box/Pacientes citados</t>
        </r>
        <r>
          <rPr>
            <sz val="9"/>
            <color indexed="81"/>
            <rFont val="Tahoma"/>
            <family val="2"/>
          </rPr>
          <t xml:space="preserve"> ó módulo </t>
        </r>
        <r>
          <rPr>
            <b/>
            <sz val="9"/>
            <color indexed="81"/>
            <rFont val="Tahoma"/>
            <family val="2"/>
          </rPr>
          <t xml:space="preserve">Atención/Registro Atención Individual. 
</t>
        </r>
        <r>
          <rPr>
            <sz val="9"/>
            <color indexed="81"/>
            <rFont val="Tahoma"/>
            <family val="2"/>
          </rPr>
          <t xml:space="preserve">Estamento </t>
        </r>
        <r>
          <rPr>
            <b/>
            <sz val="9"/>
            <color indexed="81"/>
            <rFont val="Tahoma"/>
            <family val="2"/>
          </rPr>
          <t>Enfermera</t>
        </r>
        <r>
          <rPr>
            <sz val="9"/>
            <color indexed="81"/>
            <rFont val="Tahoma"/>
            <family val="2"/>
          </rPr>
          <t xml:space="preserve"> registre la actividad:</t>
        </r>
        <r>
          <rPr>
            <b/>
            <sz val="9"/>
            <color indexed="81"/>
            <rFont val="Tahoma"/>
            <family val="2"/>
          </rPr>
          <t xml:space="preserve">
 - Control Mensual - Programa Tuberculosis</t>
        </r>
        <r>
          <rPr>
            <sz val="9"/>
            <color indexed="81"/>
            <rFont val="Tahoma"/>
            <family val="2"/>
          </rPr>
          <t xml:space="preserve">
</t>
        </r>
      </text>
    </comment>
    <comment ref="B148" authorId="7" shapeId="0">
      <text>
        <r>
          <rPr>
            <sz val="9"/>
            <color indexed="81"/>
            <rFont val="Tahoma"/>
            <family val="2"/>
          </rPr>
          <t xml:space="preserve">Este dato aparecerá luego que en la atención registrada en módulo </t>
        </r>
        <r>
          <rPr>
            <b/>
            <sz val="9"/>
            <color indexed="81"/>
            <rFont val="Tahoma"/>
            <family val="2"/>
          </rPr>
          <t xml:space="preserve">Box/Pacientes citados </t>
        </r>
        <r>
          <rPr>
            <sz val="9"/>
            <color indexed="81"/>
            <rFont val="Tahoma"/>
            <family val="2"/>
          </rPr>
          <t xml:space="preserve">ó módulo </t>
        </r>
        <r>
          <rPr>
            <b/>
            <sz val="9"/>
            <color indexed="81"/>
            <rFont val="Tahoma"/>
            <family val="2"/>
          </rPr>
          <t xml:space="preserve">Atención/Registro Atención Individual. 
</t>
        </r>
        <r>
          <rPr>
            <sz val="9"/>
            <color indexed="81"/>
            <rFont val="Tahoma"/>
            <family val="2"/>
          </rPr>
          <t xml:space="preserve">Estamento </t>
        </r>
        <r>
          <rPr>
            <b/>
            <sz val="9"/>
            <color indexed="81"/>
            <rFont val="Tahoma"/>
            <family val="2"/>
          </rPr>
          <t>Enfermera</t>
        </r>
        <r>
          <rPr>
            <sz val="9"/>
            <color indexed="81"/>
            <rFont val="Tahoma"/>
            <family val="2"/>
          </rPr>
          <t xml:space="preserve"> registre la actividad:</t>
        </r>
        <r>
          <rPr>
            <b/>
            <sz val="9"/>
            <color indexed="81"/>
            <rFont val="Tahoma"/>
            <family val="2"/>
          </rPr>
          <t xml:space="preserve">
 - Control de seguimiento - Programa Tuberculosis</t>
        </r>
        <r>
          <rPr>
            <sz val="9"/>
            <color indexed="81"/>
            <rFont val="Tahoma"/>
            <family val="2"/>
          </rPr>
          <t xml:space="preserve">
</t>
        </r>
      </text>
    </comment>
    <comment ref="B149" authorId="7" shapeId="0">
      <text>
        <r>
          <rPr>
            <sz val="9"/>
            <color indexed="81"/>
            <rFont val="Tahoma"/>
            <family val="2"/>
          </rPr>
          <t xml:space="preserve">Este dato aparecerá luego que en la atención registrada en módulo </t>
        </r>
        <r>
          <rPr>
            <b/>
            <sz val="9"/>
            <color indexed="81"/>
            <rFont val="Tahoma"/>
            <family val="2"/>
          </rPr>
          <t xml:space="preserve">Box/Pacientes citados </t>
        </r>
        <r>
          <rPr>
            <sz val="9"/>
            <color indexed="81"/>
            <rFont val="Tahoma"/>
            <family val="2"/>
          </rPr>
          <t xml:space="preserve">ó módulo </t>
        </r>
        <r>
          <rPr>
            <b/>
            <sz val="9"/>
            <color indexed="81"/>
            <rFont val="Tahoma"/>
            <family val="2"/>
          </rPr>
          <t xml:space="preserve">Atención/Registro Atención Individual. 
</t>
        </r>
        <r>
          <rPr>
            <sz val="9"/>
            <color indexed="81"/>
            <rFont val="Tahoma"/>
            <family val="2"/>
          </rPr>
          <t xml:space="preserve">Estamento </t>
        </r>
        <r>
          <rPr>
            <b/>
            <sz val="9"/>
            <color indexed="81"/>
            <rFont val="Tahoma"/>
            <family val="2"/>
          </rPr>
          <t>Enfermera</t>
        </r>
        <r>
          <rPr>
            <sz val="9"/>
            <color indexed="81"/>
            <rFont val="Tahoma"/>
            <family val="2"/>
          </rPr>
          <t xml:space="preserve"> registre la actividad:</t>
        </r>
        <r>
          <rPr>
            <b/>
            <sz val="9"/>
            <color indexed="81"/>
            <rFont val="Tahoma"/>
            <family val="2"/>
          </rPr>
          <t xml:space="preserve">
 - Consultas espontáneas - Programa Tuberculosis</t>
        </r>
        <r>
          <rPr>
            <sz val="9"/>
            <color indexed="81"/>
            <rFont val="Tahoma"/>
            <family val="2"/>
          </rPr>
          <t xml:space="preserve">
</t>
        </r>
      </text>
    </comment>
    <comment ref="B150" authorId="7" shapeId="0">
      <text>
        <r>
          <rPr>
            <sz val="9"/>
            <color indexed="81"/>
            <rFont val="Tahoma"/>
            <family val="2"/>
          </rPr>
          <t xml:space="preserve">Este dato aparecerá luego que en la atención registrada en módulo </t>
        </r>
        <r>
          <rPr>
            <b/>
            <sz val="9"/>
            <color indexed="81"/>
            <rFont val="Tahoma"/>
            <family val="2"/>
          </rPr>
          <t xml:space="preserve">Box/Pacientes citados </t>
        </r>
        <r>
          <rPr>
            <sz val="9"/>
            <color indexed="81"/>
            <rFont val="Tahoma"/>
            <family val="2"/>
          </rPr>
          <t>ó módulo</t>
        </r>
        <r>
          <rPr>
            <b/>
            <sz val="9"/>
            <color indexed="81"/>
            <rFont val="Tahoma"/>
            <family val="2"/>
          </rPr>
          <t xml:space="preserve"> Atención/Registro Atención Individual. 
</t>
        </r>
        <r>
          <rPr>
            <sz val="9"/>
            <color indexed="81"/>
            <rFont val="Tahoma"/>
            <family val="2"/>
          </rPr>
          <t xml:space="preserve">Estamento </t>
        </r>
        <r>
          <rPr>
            <b/>
            <sz val="9"/>
            <color indexed="81"/>
            <rFont val="Tahoma"/>
            <family val="2"/>
          </rPr>
          <t>Enfermera</t>
        </r>
        <r>
          <rPr>
            <sz val="9"/>
            <color indexed="81"/>
            <rFont val="Tahoma"/>
            <family val="2"/>
          </rPr>
          <t xml:space="preserve"> registre la actividad:</t>
        </r>
        <r>
          <rPr>
            <b/>
            <sz val="9"/>
            <color indexed="81"/>
            <rFont val="Tahoma"/>
            <family val="2"/>
          </rPr>
          <t xml:space="preserve">
 - Rescate - Programa Tuberculosis</t>
        </r>
        <r>
          <rPr>
            <sz val="9"/>
            <color indexed="81"/>
            <rFont val="Tahoma"/>
            <family val="2"/>
          </rPr>
          <t xml:space="preserve">
</t>
        </r>
      </text>
    </comment>
    <comment ref="B151" authorId="7" shapeId="0">
      <text>
        <r>
          <rPr>
            <sz val="9"/>
            <color indexed="81"/>
            <rFont val="Tahoma"/>
            <family val="2"/>
          </rPr>
          <t xml:space="preserve">Este dato aparecerá luego que en la atención registrada en módulo </t>
        </r>
        <r>
          <rPr>
            <b/>
            <sz val="9"/>
            <color indexed="81"/>
            <rFont val="Tahoma"/>
            <family val="2"/>
          </rPr>
          <t xml:space="preserve">Box/Pacientes citados </t>
        </r>
        <r>
          <rPr>
            <sz val="9"/>
            <color indexed="81"/>
            <rFont val="Tahoma"/>
            <family val="2"/>
          </rPr>
          <t xml:space="preserve">ó módulo </t>
        </r>
        <r>
          <rPr>
            <b/>
            <sz val="9"/>
            <color indexed="81"/>
            <rFont val="Tahoma"/>
            <family val="2"/>
          </rPr>
          <t xml:space="preserve">Atención/Registro Atención Individual. 
</t>
        </r>
        <r>
          <rPr>
            <sz val="9"/>
            <color indexed="81"/>
            <rFont val="Tahoma"/>
            <family val="2"/>
          </rPr>
          <t xml:space="preserve">Estamento </t>
        </r>
        <r>
          <rPr>
            <b/>
            <sz val="9"/>
            <color indexed="81"/>
            <rFont val="Tahoma"/>
            <family val="2"/>
          </rPr>
          <t>Enfermera</t>
        </r>
        <r>
          <rPr>
            <sz val="9"/>
            <color indexed="81"/>
            <rFont val="Tahoma"/>
            <family val="2"/>
          </rPr>
          <t xml:space="preserve"> registre la actividad:</t>
        </r>
        <r>
          <rPr>
            <b/>
            <sz val="9"/>
            <color indexed="81"/>
            <rFont val="Tahoma"/>
            <family val="2"/>
          </rPr>
          <t xml:space="preserve">
 - Atención domiciliaria - Programa Tuberculosis</t>
        </r>
        <r>
          <rPr>
            <sz val="9"/>
            <color indexed="81"/>
            <rFont val="Tahoma"/>
            <family val="2"/>
          </rPr>
          <t xml:space="preserve">
</t>
        </r>
      </text>
    </comment>
    <comment ref="T153" authorId="7" shapeId="0">
      <text>
        <r>
          <rPr>
            <sz val="9"/>
            <color indexed="81"/>
            <rFont val="Tahoma"/>
            <family val="2"/>
          </rPr>
          <t>Este dato aparecerá, luego que en moóulo</t>
        </r>
        <r>
          <rPr>
            <b/>
            <sz val="9"/>
            <color indexed="81"/>
            <rFont val="Tahoma"/>
            <family val="2"/>
          </rPr>
          <t xml:space="preserve"> Admision, </t>
        </r>
        <r>
          <rPr>
            <sz val="9"/>
            <color indexed="81"/>
            <rFont val="Tahoma"/>
            <family val="2"/>
          </rPr>
          <t>el paciente indique un</t>
        </r>
        <r>
          <rPr>
            <b/>
            <sz val="9"/>
            <color indexed="81"/>
            <rFont val="Tahoma"/>
            <family val="2"/>
          </rPr>
          <t xml:space="preserve"> Pueblo Originario</t>
        </r>
        <r>
          <rPr>
            <sz val="9"/>
            <color indexed="81"/>
            <rFont val="Tahoma"/>
            <family val="2"/>
          </rPr>
          <t xml:space="preserve">
</t>
        </r>
      </text>
    </comment>
    <comment ref="U153" authorId="7" shapeId="0">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155" authorId="7" shapeId="0">
      <text>
        <r>
          <rPr>
            <sz val="9"/>
            <color indexed="81"/>
            <rFont val="Tahoma"/>
            <family val="2"/>
          </rPr>
          <t>Este dato aparecerá  luego de que en la atención: 
registrada en el módulo</t>
        </r>
        <r>
          <rPr>
            <b/>
            <sz val="9"/>
            <color indexed="81"/>
            <rFont val="Tahoma"/>
            <family val="2"/>
          </rPr>
          <t xml:space="preserv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Registre el procedimiento:
- </t>
        </r>
        <r>
          <rPr>
            <b/>
            <sz val="9"/>
            <color indexed="81"/>
            <rFont val="Tahoma"/>
            <family val="2"/>
          </rPr>
          <t>Toma de muestra - Pesquisa de tuberculosis pulmonar</t>
        </r>
        <r>
          <rPr>
            <sz val="9"/>
            <color indexed="81"/>
            <rFont val="Tahoma"/>
            <family val="2"/>
          </rPr>
          <t xml:space="preserve">
</t>
        </r>
        <r>
          <rPr>
            <b/>
            <sz val="9"/>
            <color indexed="81"/>
            <rFont val="Tahoma"/>
            <family val="2"/>
          </rPr>
          <t xml:space="preserve">Nota: </t>
        </r>
        <r>
          <rPr>
            <sz val="9"/>
            <color indexed="81"/>
            <rFont val="Tahoma"/>
            <family val="2"/>
          </rPr>
          <t xml:space="preserve">Se excluyen las muestras procesadas para control de pacientes que ya se encuentran en tratamiento. </t>
        </r>
      </text>
    </comment>
  </commentList>
</comments>
</file>

<file path=xl/comments5.xml><?xml version="1.0" encoding="utf-8"?>
<comments xmlns="http://schemas.openxmlformats.org/spreadsheetml/2006/main">
  <authors>
    <author>John San Martin</author>
    <author>Nicole Cisternas</author>
    <author>Camila Puebla</author>
    <author>John San Martin Retamal</author>
    <author>Ines Kohnenkamp</author>
    <author>Carolina Cortes Acevedo</author>
    <author>-</author>
    <author>Priscilla Acuña</author>
    <author>Lorena</author>
    <author>Soledad Paredes Bascuñan</author>
  </authors>
  <commentList>
    <comment ref="N9" authorId="0" shapeId="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y en  el formulario </t>
        </r>
        <r>
          <rPr>
            <b/>
            <sz val="9"/>
            <color indexed="81"/>
            <rFont val="Tahoma"/>
            <family val="2"/>
          </rPr>
          <t>Gestante y Puérpera</t>
        </r>
        <r>
          <rPr>
            <sz val="9"/>
            <color indexed="81"/>
            <rFont val="Tahoma"/>
            <family val="2"/>
          </rPr>
          <t xml:space="preserve"> en la Sección  </t>
        </r>
        <r>
          <rPr>
            <b/>
            <sz val="9"/>
            <color indexed="81"/>
            <rFont val="Tahoma"/>
            <family val="2"/>
          </rPr>
          <t xml:space="preserve"> Resultados Control Prenatal </t>
        </r>
        <r>
          <rPr>
            <sz val="9"/>
            <color indexed="81"/>
            <rFont val="Tahoma"/>
            <family val="2"/>
          </rPr>
          <t>en el campo ¿</t>
        </r>
        <r>
          <rPr>
            <b/>
            <sz val="9"/>
            <color indexed="81"/>
            <rFont val="Tahoma"/>
            <family val="2"/>
          </rPr>
          <t xml:space="preserve">Primer control de embarazo? </t>
        </r>
        <r>
          <rPr>
            <sz val="9"/>
            <color indexed="81"/>
            <rFont val="Tahoma"/>
            <family val="2"/>
          </rPr>
          <t xml:space="preserve">el valor </t>
        </r>
        <r>
          <rPr>
            <b/>
            <sz val="9"/>
            <color indexed="81"/>
            <rFont val="Tahoma"/>
            <family val="2"/>
          </rPr>
          <t xml:space="preserve">"SI" 
</t>
        </r>
        <r>
          <rPr>
            <sz val="9"/>
            <color indexed="81"/>
            <rFont val="Tahoma"/>
            <family val="2"/>
          </rPr>
          <t>y Ademas en la Sección A</t>
        </r>
        <r>
          <rPr>
            <b/>
            <sz val="9"/>
            <color indexed="81"/>
            <rFont val="Tahoma"/>
            <family val="2"/>
          </rPr>
          <t>ntecedentes Embarazo Actual</t>
        </r>
        <r>
          <rPr>
            <sz val="9"/>
            <color indexed="81"/>
            <rFont val="Tahoma"/>
            <family val="2"/>
          </rPr>
          <t xml:space="preserve"> </t>
        </r>
        <r>
          <rPr>
            <sz val="9"/>
            <color indexed="81"/>
            <rFont val="Tahoma"/>
            <family val="2"/>
          </rPr>
          <t xml:space="preserve">en el Campo </t>
        </r>
        <r>
          <rPr>
            <b/>
            <sz val="9"/>
            <color indexed="81"/>
            <rFont val="Tahoma"/>
            <family val="2"/>
          </rPr>
          <t xml:space="preserve">¿Es Víctima de Violencia de Género? </t>
        </r>
        <r>
          <rPr>
            <sz val="9"/>
            <color indexed="81"/>
            <rFont val="Tahoma"/>
            <family val="2"/>
          </rPr>
          <t xml:space="preserve">tenga el Valor </t>
        </r>
        <r>
          <rPr>
            <b/>
            <sz val="9"/>
            <color indexed="81"/>
            <rFont val="Tahoma"/>
            <family val="2"/>
          </rPr>
          <t>SI</t>
        </r>
        <r>
          <rPr>
            <sz val="9"/>
            <color indexed="81"/>
            <rFont val="Tahoma"/>
            <family val="2"/>
          </rPr>
          <t>.</t>
        </r>
      </text>
    </comment>
    <comment ref="O9" authorId="0" shapeId="0">
      <text>
        <r>
          <rPr>
            <sz val="9"/>
            <color indexed="81"/>
            <rFont val="Tahoma"/>
            <family val="2"/>
          </rPr>
          <t>Este dato aparecerá luego que en el Modulo de Admision o en Box - Pacientes Citados el paciente indique un Pueblo Indigena</t>
        </r>
      </text>
    </comment>
    <comment ref="P9" authorId="1" shapeId="0">
      <text>
        <r>
          <rPr>
            <sz val="9"/>
            <color indexed="81"/>
            <rFont val="Tahoma"/>
            <family val="2"/>
          </rPr>
          <t xml:space="preserve">Se contabilizara a los pacientes que tengan en Admisión - usuario "Alerta Administrativa" o Box - Pacientes Citados - "Alertas Administrativas"  "MIGRANTES"
</t>
        </r>
      </text>
    </comment>
    <comment ref="Q9" authorId="2" shapeId="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el Formulario </t>
        </r>
        <r>
          <rPr>
            <b/>
            <sz val="9"/>
            <color indexed="81"/>
            <rFont val="Tahoma"/>
            <family val="2"/>
          </rPr>
          <t>Gestante y Puérpera</t>
        </r>
        <r>
          <rPr>
            <sz val="9"/>
            <color indexed="81"/>
            <rFont val="Tahoma"/>
            <family val="2"/>
          </rPr>
          <t xml:space="preserve"> en la Sección </t>
        </r>
        <r>
          <rPr>
            <b/>
            <sz val="9"/>
            <color indexed="81"/>
            <rFont val="Tahoma"/>
            <family val="2"/>
          </rPr>
          <t>Antecedentes del embarazo actual</t>
        </r>
        <r>
          <rPr>
            <sz val="9"/>
            <color indexed="81"/>
            <rFont val="Tahoma"/>
            <family val="2"/>
          </rPr>
          <t xml:space="preserve"> en el campo </t>
        </r>
        <r>
          <rPr>
            <b/>
            <sz val="9"/>
            <color indexed="81"/>
            <rFont val="Tahoma"/>
            <family val="2"/>
          </rPr>
          <t>¿Ingreso por Traslado?</t>
        </r>
        <r>
          <rPr>
            <sz val="9"/>
            <color indexed="81"/>
            <rFont val="Tahoma"/>
            <family val="2"/>
          </rPr>
          <t xml:space="preserve"> el valor </t>
        </r>
        <r>
          <rPr>
            <b/>
            <sz val="9"/>
            <color indexed="81"/>
            <rFont val="Tahoma"/>
            <family val="2"/>
          </rPr>
          <t>"SI"</t>
        </r>
        <r>
          <rPr>
            <sz val="9"/>
            <color indexed="81"/>
            <rFont val="Tahoma"/>
            <family val="2"/>
          </rPr>
          <t xml:space="preserve">
</t>
        </r>
      </text>
    </comment>
    <comment ref="R9" authorId="3" shapeId="0">
      <text>
        <r>
          <rPr>
            <b/>
            <sz val="9"/>
            <color indexed="81"/>
            <rFont val="Tahoma"/>
            <family val="2"/>
          </rPr>
          <t xml:space="preserve">Este dato aparecerá  luego de que en la atención 
</t>
        </r>
        <r>
          <rPr>
            <sz val="9"/>
            <color indexed="81"/>
            <rFont val="Tahoma"/>
            <family val="2"/>
          </rPr>
          <t>Registrada en el Módulo Box - Pacientes Citados  o en Agregar documentos a una atención el Formulario</t>
        </r>
        <r>
          <rPr>
            <b/>
            <sz val="9"/>
            <color indexed="81"/>
            <rFont val="Tahoma"/>
            <family val="2"/>
          </rPr>
          <t xml:space="preserve"> Gestante y Puérpera</t>
        </r>
        <r>
          <rPr>
            <sz val="9"/>
            <color indexed="81"/>
            <rFont val="Tahoma"/>
            <family val="2"/>
          </rPr>
          <t xml:space="preserve"> en la Sección </t>
        </r>
        <r>
          <rPr>
            <b/>
            <sz val="9"/>
            <color indexed="81"/>
            <rFont val="Tahoma"/>
            <family val="2"/>
          </rPr>
          <t>Antecedentes del embarazo actual</t>
        </r>
        <r>
          <rPr>
            <sz val="9"/>
            <color indexed="81"/>
            <rFont val="Tahoma"/>
            <family val="2"/>
          </rPr>
          <t xml:space="preserve"> en el campo </t>
        </r>
        <r>
          <rPr>
            <b/>
            <sz val="9"/>
            <color indexed="81"/>
            <rFont val="Tahoma"/>
            <family val="2"/>
          </rPr>
          <t>Ingreso con Control Precoz Extrasistema</t>
        </r>
        <r>
          <rPr>
            <sz val="9"/>
            <color indexed="81"/>
            <rFont val="Tahoma"/>
            <family val="2"/>
          </rPr>
          <t xml:space="preserve"> el valor </t>
        </r>
        <r>
          <rPr>
            <b/>
            <sz val="9"/>
            <color indexed="81"/>
            <rFont val="Tahoma"/>
            <family val="2"/>
          </rPr>
          <t>"SI"</t>
        </r>
      </text>
    </comment>
    <comment ref="A11" authorId="4" shapeId="0">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el Formulario </t>
        </r>
        <r>
          <rPr>
            <b/>
            <sz val="9"/>
            <color indexed="81"/>
            <rFont val="Tahoma"/>
            <family val="2"/>
          </rPr>
          <t>Gestante y Puérpera</t>
        </r>
        <r>
          <rPr>
            <b/>
            <u/>
            <sz val="9"/>
            <color indexed="81"/>
            <rFont val="Tahoma"/>
            <family val="2"/>
          </rPr>
          <t xml:space="preserve"> </t>
        </r>
        <r>
          <rPr>
            <sz val="9"/>
            <color indexed="81"/>
            <rFont val="Tahoma"/>
            <family val="2"/>
          </rPr>
          <t xml:space="preserve">en la Sección </t>
        </r>
        <r>
          <rPr>
            <b/>
            <sz val="9"/>
            <color indexed="81"/>
            <rFont val="Tahoma"/>
            <family val="2"/>
          </rPr>
          <t xml:space="preserve">Antecedentes del Embarazo Actual </t>
        </r>
        <r>
          <rPr>
            <sz val="9"/>
            <color indexed="81"/>
            <rFont val="Tahoma"/>
            <family val="2"/>
          </rPr>
          <t>en el campo</t>
        </r>
        <r>
          <rPr>
            <b/>
            <sz val="9"/>
            <color indexed="81"/>
            <rFont val="Tahoma"/>
            <family val="2"/>
          </rPr>
          <t xml:space="preserve"> ¿Primer control de embarazo?</t>
        </r>
        <r>
          <rPr>
            <sz val="9"/>
            <color indexed="81"/>
            <rFont val="Tahoma"/>
            <family val="2"/>
          </rPr>
          <t xml:space="preserve"> el valor "</t>
        </r>
        <r>
          <rPr>
            <b/>
            <sz val="9"/>
            <color indexed="81"/>
            <rFont val="Tahoma"/>
            <family val="2"/>
          </rPr>
          <t xml:space="preserve">SI"
</t>
        </r>
        <r>
          <rPr>
            <sz val="9"/>
            <color indexed="81"/>
            <rFont val="Tahoma"/>
            <family val="2"/>
          </rPr>
          <t xml:space="preserve">
(Se Considerara la Fecha del Formulario Para Ser Contabilizado en el Mes que Corresponde)</t>
        </r>
      </text>
    </comment>
    <comment ref="A12" authorId="4" shapeId="0">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Gestante y Puérpera</t>
        </r>
        <r>
          <rPr>
            <sz val="9"/>
            <color indexed="81"/>
            <rFont val="Tahoma"/>
            <family val="2"/>
          </rPr>
          <t xml:space="preserve"> en la Sección </t>
        </r>
        <r>
          <rPr>
            <b/>
            <sz val="9"/>
            <color indexed="81"/>
            <rFont val="Tahoma"/>
            <family val="2"/>
          </rPr>
          <t xml:space="preserve">Antecedentes Embarazo Actual </t>
        </r>
        <r>
          <rPr>
            <sz val="9"/>
            <color indexed="81"/>
            <rFont val="Tahoma"/>
            <family val="2"/>
          </rPr>
          <t>en el campo</t>
        </r>
        <r>
          <rPr>
            <b/>
            <sz val="9"/>
            <color indexed="81"/>
            <rFont val="Tahoma"/>
            <family val="2"/>
          </rPr>
          <t xml:space="preserve"> ¿Primer control de embarazo?</t>
        </r>
        <r>
          <rPr>
            <sz val="9"/>
            <color indexed="81"/>
            <rFont val="Tahoma"/>
            <family val="2"/>
          </rPr>
          <t xml:space="preserve"> el valor "</t>
        </r>
        <r>
          <rPr>
            <b/>
            <sz val="9"/>
            <color indexed="81"/>
            <rFont val="Tahoma"/>
            <family val="2"/>
          </rPr>
          <t>SI</t>
        </r>
        <r>
          <rPr>
            <sz val="9"/>
            <color indexed="81"/>
            <rFont val="Tahoma"/>
            <family val="2"/>
          </rPr>
          <t xml:space="preserve">"
 y </t>
        </r>
        <r>
          <rPr>
            <sz val="9"/>
            <color indexed="81"/>
            <rFont val="Tahoma"/>
            <family val="2"/>
          </rPr>
          <t xml:space="preserve">en el Campo </t>
        </r>
        <r>
          <rPr>
            <b/>
            <sz val="9"/>
            <color indexed="81"/>
            <rFont val="Tahoma"/>
            <family val="2"/>
          </rPr>
          <t>¿Es Primigesta?</t>
        </r>
        <r>
          <rPr>
            <sz val="9"/>
            <color indexed="81"/>
            <rFont val="Tahoma"/>
            <family val="2"/>
          </rPr>
          <t xml:space="preserve"> tenga el Valor </t>
        </r>
        <r>
          <rPr>
            <b/>
            <sz val="9"/>
            <color indexed="81"/>
            <rFont val="Tahoma"/>
            <family val="2"/>
          </rPr>
          <t xml:space="preserve">SI.
</t>
        </r>
        <r>
          <rPr>
            <sz val="9"/>
            <color indexed="81"/>
            <rFont val="Tahoma"/>
            <family val="2"/>
          </rPr>
          <t>(Se Considerara la Fecha del Formulario Para Ser Contabilizado en el Mes que Corresponde)</t>
        </r>
      </text>
    </comment>
    <comment ref="A13" authorId="4" shapeId="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t>
        </r>
        <r>
          <rPr>
            <b/>
            <sz val="9"/>
            <color indexed="81"/>
            <rFont val="Tahoma"/>
            <family val="2"/>
          </rPr>
          <t xml:space="preserve"> Gestante y Puérpera</t>
        </r>
        <r>
          <rPr>
            <sz val="9"/>
            <color indexed="81"/>
            <rFont val="Tahoma"/>
            <family val="2"/>
          </rPr>
          <t xml:space="preserve"> en la Sección</t>
        </r>
        <r>
          <rPr>
            <b/>
            <sz val="9"/>
            <color indexed="81"/>
            <rFont val="Tahoma"/>
            <family val="2"/>
          </rPr>
          <t xml:space="preserve"> Antecedentes Embarazo Actual </t>
        </r>
        <r>
          <rPr>
            <sz val="9"/>
            <color indexed="81"/>
            <rFont val="Tahoma"/>
            <family val="2"/>
          </rPr>
          <t xml:space="preserve"> en el campo </t>
        </r>
        <r>
          <rPr>
            <b/>
            <sz val="9"/>
            <color indexed="81"/>
            <rFont val="Tahoma"/>
            <family val="2"/>
          </rPr>
          <t xml:space="preserve">¿Primer control de embarazo? </t>
        </r>
        <r>
          <rPr>
            <sz val="9"/>
            <color indexed="81"/>
            <rFont val="Tahoma"/>
            <family val="2"/>
          </rPr>
          <t xml:space="preserve">el valor </t>
        </r>
        <r>
          <rPr>
            <b/>
            <sz val="9"/>
            <color indexed="81"/>
            <rFont val="Tahoma"/>
            <family val="2"/>
          </rPr>
          <t xml:space="preserve">"SI" 
</t>
        </r>
        <r>
          <rPr>
            <sz val="9"/>
            <color indexed="81"/>
            <rFont val="Tahoma"/>
            <family val="2"/>
          </rPr>
          <t xml:space="preserve">
 y  </t>
        </r>
        <r>
          <rPr>
            <sz val="9"/>
            <color indexed="81"/>
            <rFont val="Tahoma"/>
            <family val="2"/>
          </rPr>
          <t xml:space="preserve">en el Campo </t>
        </r>
        <r>
          <rPr>
            <b/>
            <sz val="9"/>
            <color indexed="81"/>
            <rFont val="Tahoma"/>
            <family val="2"/>
          </rPr>
          <t xml:space="preserve">Edad Gestacional al Ingreso(Semanas/Dias) </t>
        </r>
        <r>
          <rPr>
            <sz val="9"/>
            <color indexed="81"/>
            <rFont val="Tahoma"/>
            <family val="2"/>
          </rPr>
          <t xml:space="preserve">tenga valor </t>
        </r>
        <r>
          <rPr>
            <b/>
            <sz val="9"/>
            <color indexed="81"/>
            <rFont val="Tahoma"/>
            <family val="2"/>
          </rPr>
          <t xml:space="preserve">Menor a 14/0 
</t>
        </r>
        <r>
          <rPr>
            <sz val="9"/>
            <color indexed="81"/>
            <rFont val="Tahoma"/>
            <family val="2"/>
          </rPr>
          <t xml:space="preserve">
(Se Considerara la Fecha del Formulario Para Ser Contabilizado en el Mes que Corresponde)</t>
        </r>
      </text>
    </comment>
    <comment ref="A14" authorId="4" shapeId="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t>
        </r>
        <r>
          <rPr>
            <b/>
            <sz val="9"/>
            <color indexed="81"/>
            <rFont val="Tahoma"/>
            <family val="2"/>
          </rPr>
          <t xml:space="preserve"> Gestante y Puérpera</t>
        </r>
        <r>
          <rPr>
            <sz val="9"/>
            <color indexed="81"/>
            <rFont val="Tahoma"/>
            <family val="2"/>
          </rPr>
          <t xml:space="preserve"> en la sección  </t>
        </r>
        <r>
          <rPr>
            <b/>
            <sz val="9"/>
            <color indexed="81"/>
            <rFont val="Tahoma"/>
            <family val="2"/>
          </rPr>
          <t>Antecedentes Embarazo Actual</t>
        </r>
        <r>
          <rPr>
            <sz val="9"/>
            <color indexed="81"/>
            <rFont val="Tahoma"/>
            <family val="2"/>
          </rPr>
          <t xml:space="preserve"> en en el campo </t>
        </r>
        <r>
          <rPr>
            <b/>
            <sz val="9"/>
            <color indexed="81"/>
            <rFont val="Tahoma"/>
            <family val="2"/>
          </rPr>
          <t>¿Primer control de embarazo?</t>
        </r>
        <r>
          <rPr>
            <sz val="9"/>
            <color indexed="81"/>
            <rFont val="Tahoma"/>
            <family val="2"/>
          </rPr>
          <t xml:space="preserve"> el valor</t>
        </r>
        <r>
          <rPr>
            <b/>
            <sz val="9"/>
            <color indexed="81"/>
            <rFont val="Tahoma"/>
            <family val="2"/>
          </rPr>
          <t xml:space="preserve"> "SI"
</t>
        </r>
        <r>
          <rPr>
            <sz val="9"/>
            <color indexed="81"/>
            <rFont val="Tahoma"/>
            <family val="2"/>
          </rPr>
          <t xml:space="preserve"> y </t>
        </r>
        <r>
          <rPr>
            <sz val="9"/>
            <color indexed="81"/>
            <rFont val="Tahoma"/>
            <family val="2"/>
          </rPr>
          <t xml:space="preserve">en el Campo </t>
        </r>
        <r>
          <rPr>
            <b/>
            <sz val="9"/>
            <color indexed="81"/>
            <rFont val="Tahoma"/>
            <family val="2"/>
          </rPr>
          <t>El Embarazo Actual ¿Es Planificado?</t>
        </r>
        <r>
          <rPr>
            <sz val="9"/>
            <color indexed="81"/>
            <rFont val="Tahoma"/>
            <family val="2"/>
          </rPr>
          <t xml:space="preserve"> Tenga el valor </t>
        </r>
        <r>
          <rPr>
            <b/>
            <sz val="9"/>
            <color indexed="81"/>
            <rFont val="Tahoma"/>
            <family val="2"/>
          </rPr>
          <t xml:space="preserve">NO.
</t>
        </r>
        <r>
          <rPr>
            <sz val="9"/>
            <color indexed="81"/>
            <rFont val="Tahoma"/>
            <family val="2"/>
          </rPr>
          <t>(Se Considerara la Fecha del Formulario Para Ser Contabilizado en el Mes que Corresponde)</t>
        </r>
      </text>
    </comment>
    <comment ref="C16" authorId="0" shapeId="0">
      <text>
        <r>
          <rPr>
            <sz val="9"/>
            <color indexed="81"/>
            <rFont val="Tahoma"/>
            <family val="2"/>
          </rPr>
          <t>Este dato aparecerá  luego de que en la atención 
Registrada en el</t>
        </r>
        <r>
          <rPr>
            <b/>
            <sz val="9"/>
            <color indexed="81"/>
            <rFont val="Tahoma"/>
            <family val="2"/>
          </rPr>
          <t xml:space="preserve"> Módulo Box - Pacientes Citados  </t>
        </r>
        <r>
          <rPr>
            <sz val="9"/>
            <color indexed="81"/>
            <rFont val="Tahoma"/>
            <family val="2"/>
          </rPr>
          <t xml:space="preserve">o en </t>
        </r>
        <r>
          <rPr>
            <b/>
            <sz val="9"/>
            <color indexed="81"/>
            <rFont val="Tahoma"/>
            <family val="2"/>
          </rPr>
          <t>Agregar documentos a una atención</t>
        </r>
        <r>
          <rPr>
            <sz val="9"/>
            <color indexed="81"/>
            <rFont val="Tahoma"/>
            <family val="2"/>
          </rPr>
          <t xml:space="preserve">  y en el formulario</t>
        </r>
        <r>
          <rPr>
            <b/>
            <sz val="9"/>
            <color indexed="81"/>
            <rFont val="Tahoma"/>
            <family val="2"/>
          </rPr>
          <t xml:space="preserve"> Gestante y Puérpera</t>
        </r>
        <r>
          <rPr>
            <sz val="9"/>
            <color indexed="81"/>
            <rFont val="Tahoma"/>
            <family val="2"/>
          </rPr>
          <t xml:space="preserve">   en la Sección</t>
        </r>
        <r>
          <rPr>
            <b/>
            <sz val="9"/>
            <color indexed="81"/>
            <rFont val="Tahoma"/>
            <family val="2"/>
          </rPr>
          <t xml:space="preserve"> Antecedentes Embarazo Actual </t>
        </r>
        <r>
          <rPr>
            <sz val="9"/>
            <color indexed="81"/>
            <rFont val="Tahoma"/>
            <family val="2"/>
          </rPr>
          <t xml:space="preserve">en el Campo </t>
        </r>
        <r>
          <rPr>
            <b/>
            <sz val="9"/>
            <color indexed="81"/>
            <rFont val="Tahoma"/>
            <family val="2"/>
          </rPr>
          <t xml:space="preserve">¿ Es Alto Riesgo Obstétrico? </t>
        </r>
        <r>
          <rPr>
            <sz val="9"/>
            <color indexed="81"/>
            <rFont val="Tahoma"/>
            <family val="2"/>
          </rPr>
          <t>con el Valor</t>
        </r>
        <r>
          <rPr>
            <b/>
            <sz val="9"/>
            <color indexed="81"/>
            <rFont val="Tahoma"/>
            <family val="2"/>
          </rPr>
          <t xml:space="preserve"> SI </t>
        </r>
        <r>
          <rPr>
            <sz val="9"/>
            <color indexed="81"/>
            <rFont val="Tahoma"/>
            <family val="2"/>
          </rPr>
          <t xml:space="preserve">y el valor  </t>
        </r>
        <r>
          <rPr>
            <b/>
            <sz val="9"/>
            <color indexed="81"/>
            <rFont val="Tahoma"/>
            <family val="2"/>
          </rPr>
          <t>Ingreso</t>
        </r>
        <r>
          <rPr>
            <sz val="9"/>
            <color indexed="81"/>
            <rFont val="Tahoma"/>
            <family val="2"/>
          </rPr>
          <t xml:space="preserve"> en el Campo</t>
        </r>
        <r>
          <rPr>
            <b/>
            <sz val="9"/>
            <color indexed="81"/>
            <rFont val="Tahoma"/>
            <family val="2"/>
          </rPr>
          <t xml:space="preserve"> Estado
</t>
        </r>
        <r>
          <rPr>
            <sz val="9"/>
            <color indexed="81"/>
            <rFont val="Tahoma"/>
            <family val="2"/>
          </rPr>
          <t xml:space="preserve">Y ademas tenga Selecionada en el Campo </t>
        </r>
        <r>
          <rPr>
            <b/>
            <sz val="9"/>
            <color indexed="81"/>
            <rFont val="Tahoma"/>
            <family val="2"/>
          </rPr>
          <t xml:space="preserve">Patologías Alto Riesgo Obstétrico </t>
        </r>
        <r>
          <rPr>
            <sz val="9"/>
            <color indexed="81"/>
            <rFont val="Tahoma"/>
            <family val="2"/>
          </rPr>
          <t>una o mas de estas patologias:</t>
        </r>
        <r>
          <rPr>
            <b/>
            <sz val="9"/>
            <color indexed="81"/>
            <rFont val="Tahoma"/>
            <family val="2"/>
          </rPr>
          <t xml:space="preserve">
Patologia Alto Riesgo Obtetrico    
Preeclampsia (PE) 
Sindrome Hipertensivo del Embarazo (SHE)
Factores de riesgo y condicionantes de Parto Prematuro
Retardo Crecimiento Intrauterino (RCIU )
SÍFILIS
VIH
Diabetes Pre Gestacional
Diabetes Gestacional
Cesárea anterior
Malformación Congénita
Otras patologías del embarazo</t>
        </r>
      </text>
    </comment>
    <comment ref="D16" authorId="0" shapeId="0">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Gestante y Puérpera</t>
        </r>
        <r>
          <rPr>
            <sz val="9"/>
            <color indexed="81"/>
            <rFont val="Tahoma"/>
            <family val="2"/>
          </rPr>
          <t xml:space="preserve">  en la sección </t>
        </r>
        <r>
          <rPr>
            <b/>
            <sz val="9"/>
            <color indexed="81"/>
            <rFont val="Tahoma"/>
            <family val="2"/>
          </rPr>
          <t>Antecedentes Embarazo Actual</t>
        </r>
        <r>
          <rPr>
            <sz val="9"/>
            <color indexed="81"/>
            <rFont val="Tahoma"/>
            <family val="2"/>
          </rPr>
          <t xml:space="preserve"> en el Campo </t>
        </r>
        <r>
          <rPr>
            <b/>
            <sz val="9"/>
            <color indexed="81"/>
            <rFont val="Tahoma"/>
            <family val="2"/>
          </rPr>
          <t>¿Es Alto riesgo Obstetrico?</t>
        </r>
        <r>
          <rPr>
            <sz val="9"/>
            <color indexed="81"/>
            <rFont val="Tahoma"/>
            <family val="2"/>
          </rPr>
          <t xml:space="preserve"> tenga el valor </t>
        </r>
        <r>
          <rPr>
            <b/>
            <sz val="9"/>
            <color indexed="81"/>
            <rFont val="Tahoma"/>
            <family val="2"/>
          </rPr>
          <t>"SI"</t>
        </r>
        <r>
          <rPr>
            <sz val="9"/>
            <color indexed="81"/>
            <rFont val="Tahoma"/>
            <family val="2"/>
          </rPr>
          <t xml:space="preserve"> y</t>
        </r>
        <r>
          <rPr>
            <b/>
            <sz val="9"/>
            <color indexed="81"/>
            <rFont val="Tahoma"/>
            <family val="2"/>
          </rPr>
          <t xml:space="preserve"> </t>
        </r>
        <r>
          <rPr>
            <sz val="9"/>
            <color indexed="81"/>
            <rFont val="Tahoma"/>
            <family val="2"/>
          </rPr>
          <t xml:space="preserve">el valor </t>
        </r>
        <r>
          <rPr>
            <b/>
            <sz val="9"/>
            <color indexed="81"/>
            <rFont val="Tahoma"/>
            <family val="2"/>
          </rPr>
          <t xml:space="preserve">Ingreso </t>
        </r>
        <r>
          <rPr>
            <sz val="9"/>
            <color indexed="81"/>
            <rFont val="Tahoma"/>
            <family val="2"/>
          </rPr>
          <t xml:space="preserve">en el campo </t>
        </r>
        <r>
          <rPr>
            <b/>
            <sz val="9"/>
            <color indexed="81"/>
            <rFont val="Tahoma"/>
            <family val="2"/>
          </rPr>
          <t>Estado</t>
        </r>
        <r>
          <rPr>
            <sz val="9"/>
            <color indexed="81"/>
            <rFont val="Tahoma"/>
            <family val="2"/>
          </rPr>
          <t xml:space="preserve">
y Ademas en el Campo </t>
        </r>
        <r>
          <rPr>
            <b/>
            <sz val="9"/>
            <color indexed="81"/>
            <rFont val="Tahoma"/>
            <family val="2"/>
          </rPr>
          <t>¿Es Víctima de Violencia de Género?</t>
        </r>
        <r>
          <rPr>
            <sz val="9"/>
            <color indexed="81"/>
            <rFont val="Tahoma"/>
            <family val="2"/>
          </rPr>
          <t xml:space="preserve"> tenga el Valor</t>
        </r>
        <r>
          <rPr>
            <b/>
            <sz val="9"/>
            <color indexed="81"/>
            <rFont val="Tahoma"/>
            <family val="2"/>
          </rPr>
          <t xml:space="preserve"> SI.</t>
        </r>
      </text>
    </comment>
    <comment ref="E16" authorId="0" shapeId="0">
      <text>
        <r>
          <rPr>
            <sz val="9"/>
            <color indexed="81"/>
            <rFont val="Tahoma"/>
            <family val="2"/>
          </rPr>
          <t>Este dato aparecerá luego que en el Modulo de Admision o en Box - Pacientes Citados el paciente indique un Pueblo Indigena</t>
        </r>
      </text>
    </comment>
    <comment ref="F16" authorId="1" shapeId="0">
      <text>
        <r>
          <rPr>
            <sz val="9"/>
            <color indexed="81"/>
            <rFont val="Tahoma"/>
            <family val="2"/>
          </rPr>
          <t xml:space="preserve">Se contabilizara a los pacientes que tengan en Admisión - usuario "Alerta Administrativa" o Box - Pacientes Citados - "Alertas Administrativas"  "MIGRANTES"
</t>
        </r>
      </text>
    </comment>
    <comment ref="A18" authorId="0" shapeId="0">
      <text>
        <r>
          <rPr>
            <sz val="9"/>
            <color indexed="81"/>
            <rFont val="Tahoma"/>
            <family val="2"/>
          </rPr>
          <t>Este dato aparecerá  luego de que en la atención 
Registrada en el</t>
        </r>
        <r>
          <rPr>
            <b/>
            <sz val="9"/>
            <color indexed="81"/>
            <rFont val="Tahoma"/>
            <family val="2"/>
          </rPr>
          <t xml:space="preserve"> 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y en el formulario</t>
        </r>
        <r>
          <rPr>
            <b/>
            <sz val="9"/>
            <color indexed="81"/>
            <rFont val="Tahoma"/>
            <family val="2"/>
          </rPr>
          <t xml:space="preserve"> Gestante y Puérpera</t>
        </r>
        <r>
          <rPr>
            <sz val="9"/>
            <color indexed="81"/>
            <rFont val="Tahoma"/>
            <family val="2"/>
          </rPr>
          <t xml:space="preserve">   en la Sección </t>
        </r>
        <r>
          <rPr>
            <b/>
            <sz val="9"/>
            <color indexed="81"/>
            <rFont val="Tahoma"/>
            <family val="2"/>
          </rPr>
          <t xml:space="preserve">Antecedentes Embarazo Actual </t>
        </r>
        <r>
          <rPr>
            <sz val="9"/>
            <color indexed="81"/>
            <rFont val="Tahoma"/>
            <family val="2"/>
          </rPr>
          <t xml:space="preserve">en el Campo </t>
        </r>
        <r>
          <rPr>
            <b/>
            <sz val="9"/>
            <color indexed="81"/>
            <rFont val="Tahoma"/>
            <family val="2"/>
          </rPr>
          <t>¿ Es Alto Riesgo Obstétrico?</t>
        </r>
        <r>
          <rPr>
            <sz val="9"/>
            <color indexed="81"/>
            <rFont val="Tahoma"/>
            <family val="2"/>
          </rPr>
          <t xml:space="preserve"> con el Valor SI y </t>
        </r>
        <r>
          <rPr>
            <b/>
            <sz val="9"/>
            <color indexed="81"/>
            <rFont val="Tahoma"/>
            <family val="2"/>
          </rPr>
          <t>Ingreso</t>
        </r>
        <r>
          <rPr>
            <sz val="9"/>
            <color indexed="81"/>
            <rFont val="Tahoma"/>
            <family val="2"/>
          </rPr>
          <t xml:space="preserve"> en el Campo </t>
        </r>
        <r>
          <rPr>
            <b/>
            <sz val="9"/>
            <color indexed="81"/>
            <rFont val="Tahoma"/>
            <family val="2"/>
          </rPr>
          <t>Estado</t>
        </r>
      </text>
    </comment>
    <comment ref="A19" authorId="0" shapeId="0">
      <text>
        <r>
          <rPr>
            <sz val="9"/>
            <color indexed="81"/>
            <rFont val="Tahoma"/>
            <family val="2"/>
          </rPr>
          <t>Este dato aparecerá  luego de que en la atención 
Registrada en el</t>
        </r>
        <r>
          <rPr>
            <b/>
            <sz val="9"/>
            <color indexed="81"/>
            <rFont val="Tahoma"/>
            <family val="2"/>
          </rPr>
          <t xml:space="preserve"> 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el formulario </t>
        </r>
        <r>
          <rPr>
            <b/>
            <sz val="9"/>
            <color indexed="81"/>
            <rFont val="Tahoma"/>
            <family val="2"/>
          </rPr>
          <t xml:space="preserve">Gestante y Puérpera </t>
        </r>
        <r>
          <rPr>
            <sz val="9"/>
            <color indexed="81"/>
            <rFont val="Tahoma"/>
            <family val="2"/>
          </rPr>
          <t xml:space="preserve">  en la Sección </t>
        </r>
        <r>
          <rPr>
            <b/>
            <sz val="9"/>
            <color indexed="81"/>
            <rFont val="Tahoma"/>
            <family val="2"/>
          </rPr>
          <t>Antecedentes Embarazo Actual</t>
        </r>
        <r>
          <rPr>
            <sz val="9"/>
            <color indexed="81"/>
            <rFont val="Tahoma"/>
            <family val="2"/>
          </rPr>
          <t xml:space="preserve"> en el Campo </t>
        </r>
        <r>
          <rPr>
            <b/>
            <sz val="9"/>
            <color indexed="81"/>
            <rFont val="Tahoma"/>
            <family val="2"/>
          </rPr>
          <t>¿Es Alto Riesgo Obstétrico?</t>
        </r>
        <r>
          <rPr>
            <sz val="9"/>
            <color indexed="81"/>
            <rFont val="Tahoma"/>
            <family val="2"/>
          </rPr>
          <t xml:space="preserve"> con el Valor</t>
        </r>
        <r>
          <rPr>
            <b/>
            <sz val="9"/>
            <color indexed="81"/>
            <rFont val="Tahoma"/>
            <family val="2"/>
          </rPr>
          <t xml:space="preserve"> SI</t>
        </r>
        <r>
          <rPr>
            <sz val="9"/>
            <color indexed="81"/>
            <rFont val="Tahoma"/>
            <family val="2"/>
          </rPr>
          <t xml:space="preserve"> y  el valor </t>
        </r>
        <r>
          <rPr>
            <b/>
            <sz val="9"/>
            <color indexed="81"/>
            <rFont val="Tahoma"/>
            <family val="2"/>
          </rPr>
          <t>Ingreso</t>
        </r>
        <r>
          <rPr>
            <sz val="9"/>
            <color indexed="81"/>
            <rFont val="Tahoma"/>
            <family val="2"/>
          </rPr>
          <t xml:space="preserve"> en el campo</t>
        </r>
        <r>
          <rPr>
            <b/>
            <sz val="9"/>
            <color indexed="81"/>
            <rFont val="Tahoma"/>
            <family val="2"/>
          </rPr>
          <t xml:space="preserve"> Estado</t>
        </r>
        <r>
          <rPr>
            <sz val="9"/>
            <color indexed="81"/>
            <rFont val="Tahoma"/>
            <family val="2"/>
          </rPr>
          <t xml:space="preserve">
y ademas seleccionar  </t>
        </r>
        <r>
          <rPr>
            <b/>
            <sz val="9"/>
            <color indexed="81"/>
            <rFont val="Tahoma"/>
            <family val="2"/>
          </rPr>
          <t xml:space="preserve"> Preeclampsia (PE)</t>
        </r>
        <r>
          <rPr>
            <sz val="9"/>
            <color indexed="81"/>
            <rFont val="Tahoma"/>
            <family val="2"/>
          </rPr>
          <t xml:space="preserve">  en el Campo</t>
        </r>
        <r>
          <rPr>
            <b/>
            <sz val="9"/>
            <color indexed="81"/>
            <rFont val="Tahoma"/>
            <family val="2"/>
          </rPr>
          <t xml:space="preserve"> Patologías Alto Riesgo Obstétrico</t>
        </r>
        <r>
          <rPr>
            <sz val="9"/>
            <color indexed="81"/>
            <rFont val="Tahoma"/>
            <family val="2"/>
          </rPr>
          <t xml:space="preserve"> .</t>
        </r>
        <r>
          <rPr>
            <b/>
            <sz val="9"/>
            <color indexed="81"/>
            <rFont val="Tahoma"/>
            <family val="2"/>
          </rPr>
          <t xml:space="preserve">
</t>
        </r>
        <r>
          <rPr>
            <sz val="9"/>
            <color indexed="81"/>
            <rFont val="Tahoma"/>
            <family val="2"/>
          </rPr>
          <t xml:space="preserve">
</t>
        </r>
      </text>
    </comment>
    <comment ref="A20" authorId="0" shapeId="0">
      <text>
        <r>
          <rPr>
            <sz val="9"/>
            <color indexed="81"/>
            <rFont val="Tahoma"/>
            <family val="2"/>
          </rPr>
          <t>Este dato aparecerá  luego de que en la atención 
Registrada en el</t>
        </r>
        <r>
          <rPr>
            <b/>
            <sz val="9"/>
            <color indexed="81"/>
            <rFont val="Tahoma"/>
            <family val="2"/>
          </rPr>
          <t xml:space="preserve"> Módulo Box - Pacientes Citados </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el formulario </t>
        </r>
        <r>
          <rPr>
            <b/>
            <sz val="9"/>
            <color indexed="81"/>
            <rFont val="Tahoma"/>
            <family val="2"/>
          </rPr>
          <t xml:space="preserve">Gestante y Puérpera </t>
        </r>
        <r>
          <rPr>
            <sz val="9"/>
            <color indexed="81"/>
            <rFont val="Tahoma"/>
            <family val="2"/>
          </rPr>
          <t xml:space="preserve">  en la Sección </t>
        </r>
        <r>
          <rPr>
            <b/>
            <sz val="9"/>
            <color indexed="81"/>
            <rFont val="Tahoma"/>
            <family val="2"/>
          </rPr>
          <t xml:space="preserve">Antecedentes Embarazo Actual </t>
        </r>
        <r>
          <rPr>
            <sz val="9"/>
            <color indexed="81"/>
            <rFont val="Tahoma"/>
            <family val="2"/>
          </rPr>
          <t xml:space="preserve">en el Campo </t>
        </r>
        <r>
          <rPr>
            <b/>
            <sz val="9"/>
            <color indexed="81"/>
            <rFont val="Tahoma"/>
            <family val="2"/>
          </rPr>
          <t>¿Es Alto Riesgo Obstétrico?</t>
        </r>
        <r>
          <rPr>
            <sz val="9"/>
            <color indexed="81"/>
            <rFont val="Tahoma"/>
            <family val="2"/>
          </rPr>
          <t xml:space="preserve"> con el Valor </t>
        </r>
        <r>
          <rPr>
            <b/>
            <sz val="9"/>
            <color indexed="81"/>
            <rFont val="Tahoma"/>
            <family val="2"/>
          </rPr>
          <t xml:space="preserve">SI </t>
        </r>
        <r>
          <rPr>
            <sz val="9"/>
            <color indexed="81"/>
            <rFont val="Tahoma"/>
            <family val="2"/>
          </rPr>
          <t xml:space="preserve">y  el valor </t>
        </r>
        <r>
          <rPr>
            <b/>
            <sz val="9"/>
            <color indexed="81"/>
            <rFont val="Tahoma"/>
            <family val="2"/>
          </rPr>
          <t xml:space="preserve">Ingreso </t>
        </r>
        <r>
          <rPr>
            <sz val="9"/>
            <color indexed="81"/>
            <rFont val="Tahoma"/>
            <family val="2"/>
          </rPr>
          <t>en el campo</t>
        </r>
        <r>
          <rPr>
            <b/>
            <sz val="9"/>
            <color indexed="81"/>
            <rFont val="Tahoma"/>
            <family val="2"/>
          </rPr>
          <t xml:space="preserve"> Estado</t>
        </r>
        <r>
          <rPr>
            <sz val="9"/>
            <color indexed="81"/>
            <rFont val="Tahoma"/>
            <family val="2"/>
          </rPr>
          <t xml:space="preserve">
y ademas seleccionar </t>
        </r>
        <r>
          <rPr>
            <b/>
            <sz val="9"/>
            <color indexed="81"/>
            <rFont val="Tahoma"/>
            <family val="2"/>
          </rPr>
          <t xml:space="preserve">Sindrome Hipertensivo del Embarazo (SHE)  </t>
        </r>
        <r>
          <rPr>
            <sz val="9"/>
            <color indexed="81"/>
            <rFont val="Tahoma"/>
            <family val="2"/>
          </rPr>
          <t xml:space="preserve">en el Campo </t>
        </r>
        <r>
          <rPr>
            <b/>
            <sz val="9"/>
            <color indexed="81"/>
            <rFont val="Tahoma"/>
            <family val="2"/>
          </rPr>
          <t>Patologias Alto Riesgo Obstétrico .</t>
        </r>
      </text>
    </comment>
    <comment ref="A21" authorId="0" shapeId="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y en el formulario </t>
        </r>
        <r>
          <rPr>
            <b/>
            <sz val="9"/>
            <color indexed="81"/>
            <rFont val="Tahoma"/>
            <family val="2"/>
          </rPr>
          <t xml:space="preserve">Gestante y Puérpera </t>
        </r>
        <r>
          <rPr>
            <sz val="9"/>
            <color indexed="81"/>
            <rFont val="Tahoma"/>
            <family val="2"/>
          </rPr>
          <t xml:space="preserve">  en la Sección </t>
        </r>
        <r>
          <rPr>
            <b/>
            <sz val="9"/>
            <color indexed="81"/>
            <rFont val="Tahoma"/>
            <family val="2"/>
          </rPr>
          <t xml:space="preserve">Antecedentes Embarazo Actual </t>
        </r>
        <r>
          <rPr>
            <sz val="9"/>
            <color indexed="81"/>
            <rFont val="Tahoma"/>
            <family val="2"/>
          </rPr>
          <t xml:space="preserve">en el Campo </t>
        </r>
        <r>
          <rPr>
            <b/>
            <sz val="9"/>
            <color indexed="81"/>
            <rFont val="Tahoma"/>
            <family val="2"/>
          </rPr>
          <t xml:space="preserve">¿Es Alto Riesgo Obstétrico? </t>
        </r>
        <r>
          <rPr>
            <sz val="9"/>
            <color indexed="81"/>
            <rFont val="Tahoma"/>
            <family val="2"/>
          </rPr>
          <t xml:space="preserve">con el Valor </t>
        </r>
        <r>
          <rPr>
            <b/>
            <sz val="9"/>
            <color indexed="81"/>
            <rFont val="Tahoma"/>
            <family val="2"/>
          </rPr>
          <t xml:space="preserve">SI </t>
        </r>
        <r>
          <rPr>
            <sz val="9"/>
            <color indexed="81"/>
            <rFont val="Tahoma"/>
            <family val="2"/>
          </rPr>
          <t xml:space="preserve">y  el valor </t>
        </r>
        <r>
          <rPr>
            <b/>
            <sz val="9"/>
            <color indexed="81"/>
            <rFont val="Tahoma"/>
            <family val="2"/>
          </rPr>
          <t>Ingreso</t>
        </r>
        <r>
          <rPr>
            <sz val="9"/>
            <color indexed="81"/>
            <rFont val="Tahoma"/>
            <family val="2"/>
          </rPr>
          <t xml:space="preserve"> en el campo</t>
        </r>
        <r>
          <rPr>
            <b/>
            <sz val="9"/>
            <color indexed="81"/>
            <rFont val="Tahoma"/>
            <family val="2"/>
          </rPr>
          <t xml:space="preserve"> Estado</t>
        </r>
        <r>
          <rPr>
            <sz val="9"/>
            <color indexed="81"/>
            <rFont val="Tahoma"/>
            <family val="2"/>
          </rPr>
          <t xml:space="preserve">
y ademas seleccionar  </t>
        </r>
        <r>
          <rPr>
            <b/>
            <sz val="9"/>
            <color indexed="81"/>
            <rFont val="Tahoma"/>
            <family val="2"/>
          </rPr>
          <t xml:space="preserve"> Factores de riesgo y condicionantes de Parto Prematuro </t>
        </r>
        <r>
          <rPr>
            <sz val="9"/>
            <color indexed="81"/>
            <rFont val="Tahoma"/>
            <family val="2"/>
          </rPr>
          <t xml:space="preserve"> en el Campo </t>
        </r>
        <r>
          <rPr>
            <b/>
            <sz val="9"/>
            <color indexed="81"/>
            <rFont val="Tahoma"/>
            <family val="2"/>
          </rPr>
          <t>Patologías Alto Riesgo Obstétrico.</t>
        </r>
      </text>
    </comment>
    <comment ref="A22" authorId="0" shapeId="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y en  el formulario</t>
        </r>
        <r>
          <rPr>
            <b/>
            <sz val="9"/>
            <color indexed="81"/>
            <rFont val="Tahoma"/>
            <family val="2"/>
          </rPr>
          <t xml:space="preserve"> Gestante y Puérpera   </t>
        </r>
        <r>
          <rPr>
            <sz val="9"/>
            <color indexed="81"/>
            <rFont val="Tahoma"/>
            <family val="2"/>
          </rPr>
          <t xml:space="preserve">en la Sección </t>
        </r>
        <r>
          <rPr>
            <b/>
            <sz val="9"/>
            <color indexed="81"/>
            <rFont val="Tahoma"/>
            <family val="2"/>
          </rPr>
          <t xml:space="preserve">Antecedentes Embarazo Actual </t>
        </r>
        <r>
          <rPr>
            <sz val="9"/>
            <color indexed="81"/>
            <rFont val="Tahoma"/>
            <family val="2"/>
          </rPr>
          <t xml:space="preserve">en el Campo </t>
        </r>
        <r>
          <rPr>
            <b/>
            <sz val="9"/>
            <color indexed="81"/>
            <rFont val="Tahoma"/>
            <family val="2"/>
          </rPr>
          <t xml:space="preserve">¿Es Alto Riesgo Obstétrico? </t>
        </r>
        <r>
          <rPr>
            <sz val="9"/>
            <color indexed="81"/>
            <rFont val="Tahoma"/>
            <family val="2"/>
          </rPr>
          <t>con el Valor</t>
        </r>
        <r>
          <rPr>
            <b/>
            <sz val="9"/>
            <color indexed="81"/>
            <rFont val="Tahoma"/>
            <family val="2"/>
          </rPr>
          <t xml:space="preserve"> SI</t>
        </r>
        <r>
          <rPr>
            <sz val="9"/>
            <color indexed="81"/>
            <rFont val="Tahoma"/>
            <family val="2"/>
          </rPr>
          <t xml:space="preserve"> y  el valor</t>
        </r>
        <r>
          <rPr>
            <b/>
            <sz val="9"/>
            <color indexed="81"/>
            <rFont val="Tahoma"/>
            <family val="2"/>
          </rPr>
          <t xml:space="preserve"> Ingreso </t>
        </r>
        <r>
          <rPr>
            <sz val="9"/>
            <color indexed="81"/>
            <rFont val="Tahoma"/>
            <family val="2"/>
          </rPr>
          <t xml:space="preserve">en el campo </t>
        </r>
        <r>
          <rPr>
            <b/>
            <sz val="9"/>
            <color indexed="81"/>
            <rFont val="Tahoma"/>
            <family val="2"/>
          </rPr>
          <t xml:space="preserve">Estado
</t>
        </r>
        <r>
          <rPr>
            <sz val="9"/>
            <color indexed="81"/>
            <rFont val="Tahoma"/>
            <family val="2"/>
          </rPr>
          <t xml:space="preserve">
y ademas seleccionar</t>
        </r>
        <r>
          <rPr>
            <b/>
            <sz val="9"/>
            <color indexed="81"/>
            <rFont val="Tahoma"/>
            <family val="2"/>
          </rPr>
          <t xml:space="preserve"> Retardo Crecimiento Intrauterino (RCIU ) </t>
        </r>
        <r>
          <rPr>
            <sz val="9"/>
            <color indexed="81"/>
            <rFont val="Tahoma"/>
            <family val="2"/>
          </rPr>
          <t xml:space="preserve">en el Campo </t>
        </r>
        <r>
          <rPr>
            <b/>
            <sz val="9"/>
            <color indexed="81"/>
            <rFont val="Tahoma"/>
            <family val="2"/>
          </rPr>
          <t>Patologias Alto Riesgo Obstétrico .</t>
        </r>
      </text>
    </comment>
    <comment ref="A23" authorId="0" shapeId="0">
      <text>
        <r>
          <rPr>
            <sz val="9"/>
            <color indexed="81"/>
            <rFont val="Tahoma"/>
            <family val="2"/>
          </rPr>
          <t>Este dato aparecerá  luego de que en la atención 
Registrada en el</t>
        </r>
        <r>
          <rPr>
            <b/>
            <sz val="9"/>
            <color indexed="81"/>
            <rFont val="Tahoma"/>
            <family val="2"/>
          </rPr>
          <t xml:space="preserve"> Módulo Box - Pacientes Citados  </t>
        </r>
        <r>
          <rPr>
            <sz val="9"/>
            <color indexed="81"/>
            <rFont val="Tahoma"/>
            <family val="2"/>
          </rPr>
          <t xml:space="preserve">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Gestante y Puérpera</t>
        </r>
        <r>
          <rPr>
            <sz val="9"/>
            <color indexed="81"/>
            <rFont val="Tahoma"/>
            <family val="2"/>
          </rPr>
          <t xml:space="preserve">   en la Sección </t>
        </r>
        <r>
          <rPr>
            <b/>
            <sz val="9"/>
            <color indexed="81"/>
            <rFont val="Tahoma"/>
            <family val="2"/>
          </rPr>
          <t xml:space="preserve">Antecedentes Embarazo Actual </t>
        </r>
        <r>
          <rPr>
            <sz val="9"/>
            <color indexed="81"/>
            <rFont val="Tahoma"/>
            <family val="2"/>
          </rPr>
          <t xml:space="preserve">en el Campo </t>
        </r>
        <r>
          <rPr>
            <b/>
            <sz val="9"/>
            <color indexed="81"/>
            <rFont val="Tahoma"/>
            <family val="2"/>
          </rPr>
          <t>¿Es Alto Riesgo Obstétrico?</t>
        </r>
        <r>
          <rPr>
            <sz val="9"/>
            <color indexed="81"/>
            <rFont val="Tahoma"/>
            <family val="2"/>
          </rPr>
          <t xml:space="preserve"> con el Valor </t>
        </r>
        <r>
          <rPr>
            <b/>
            <sz val="9"/>
            <color indexed="81"/>
            <rFont val="Tahoma"/>
            <family val="2"/>
          </rPr>
          <t>SI</t>
        </r>
        <r>
          <rPr>
            <sz val="9"/>
            <color indexed="81"/>
            <rFont val="Tahoma"/>
            <family val="2"/>
          </rPr>
          <t xml:space="preserve"> y  el valor</t>
        </r>
        <r>
          <rPr>
            <b/>
            <sz val="9"/>
            <color indexed="81"/>
            <rFont val="Tahoma"/>
            <family val="2"/>
          </rPr>
          <t xml:space="preserve"> Ingreso</t>
        </r>
        <r>
          <rPr>
            <sz val="9"/>
            <color indexed="81"/>
            <rFont val="Tahoma"/>
            <family val="2"/>
          </rPr>
          <t xml:space="preserve"> en el campo</t>
        </r>
        <r>
          <rPr>
            <b/>
            <sz val="9"/>
            <color indexed="81"/>
            <rFont val="Tahoma"/>
            <family val="2"/>
          </rPr>
          <t xml:space="preserve"> Estado</t>
        </r>
        <r>
          <rPr>
            <sz val="9"/>
            <color indexed="81"/>
            <rFont val="Tahoma"/>
            <family val="2"/>
          </rPr>
          <t xml:space="preserve">
y ademas seleccionar </t>
        </r>
        <r>
          <rPr>
            <b/>
            <sz val="9"/>
            <color indexed="81"/>
            <rFont val="Tahoma"/>
            <family val="2"/>
          </rPr>
          <t>Sífilis</t>
        </r>
        <r>
          <rPr>
            <sz val="9"/>
            <color indexed="81"/>
            <rFont val="Tahoma"/>
            <family val="2"/>
          </rPr>
          <t xml:space="preserve"> en el Campo</t>
        </r>
        <r>
          <rPr>
            <b/>
            <sz val="9"/>
            <color indexed="81"/>
            <rFont val="Tahoma"/>
            <family val="2"/>
          </rPr>
          <t xml:space="preserve"> Patologías Alto Riesgo Obstétrico.</t>
        </r>
      </text>
    </comment>
    <comment ref="A24" authorId="0"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o en</t>
        </r>
        <r>
          <rPr>
            <b/>
            <sz val="9"/>
            <color indexed="81"/>
            <rFont val="Tahoma"/>
            <family val="2"/>
          </rPr>
          <t xml:space="preserve"> Agregar documentos a una atención  </t>
        </r>
        <r>
          <rPr>
            <sz val="9"/>
            <color indexed="81"/>
            <rFont val="Tahoma"/>
            <family val="2"/>
          </rPr>
          <t>y en</t>
        </r>
        <r>
          <rPr>
            <b/>
            <sz val="9"/>
            <color indexed="81"/>
            <rFont val="Tahoma"/>
            <family val="2"/>
          </rPr>
          <t xml:space="preserve"> </t>
        </r>
        <r>
          <rPr>
            <sz val="9"/>
            <color indexed="81"/>
            <rFont val="Tahoma"/>
            <family val="2"/>
          </rPr>
          <t xml:space="preserve">el formulario </t>
        </r>
        <r>
          <rPr>
            <b/>
            <sz val="9"/>
            <color indexed="81"/>
            <rFont val="Tahoma"/>
            <family val="2"/>
          </rPr>
          <t xml:space="preserve">Gestante y Puérpera </t>
        </r>
        <r>
          <rPr>
            <sz val="9"/>
            <color indexed="81"/>
            <rFont val="Tahoma"/>
            <family val="2"/>
          </rPr>
          <t xml:space="preserve">  en la Sección </t>
        </r>
        <r>
          <rPr>
            <b/>
            <sz val="9"/>
            <color indexed="81"/>
            <rFont val="Tahoma"/>
            <family val="2"/>
          </rPr>
          <t>Antecedentes Embarazo Actual</t>
        </r>
        <r>
          <rPr>
            <sz val="9"/>
            <color indexed="81"/>
            <rFont val="Tahoma"/>
            <family val="2"/>
          </rPr>
          <t xml:space="preserve"> en el Campo ¿</t>
        </r>
        <r>
          <rPr>
            <b/>
            <sz val="9"/>
            <color indexed="81"/>
            <rFont val="Tahoma"/>
            <family val="2"/>
          </rPr>
          <t xml:space="preserve">Es Alto Riesgo Obstétrico? </t>
        </r>
        <r>
          <rPr>
            <sz val="9"/>
            <color indexed="81"/>
            <rFont val="Tahoma"/>
            <family val="2"/>
          </rPr>
          <t>con el Valor</t>
        </r>
        <r>
          <rPr>
            <b/>
            <sz val="9"/>
            <color indexed="81"/>
            <rFont val="Tahoma"/>
            <family val="2"/>
          </rPr>
          <t xml:space="preserve"> SI </t>
        </r>
        <r>
          <rPr>
            <sz val="9"/>
            <color indexed="81"/>
            <rFont val="Tahoma"/>
            <family val="2"/>
          </rPr>
          <t>y  el valor</t>
        </r>
        <r>
          <rPr>
            <b/>
            <sz val="9"/>
            <color indexed="81"/>
            <rFont val="Tahoma"/>
            <family val="2"/>
          </rPr>
          <t xml:space="preserve"> Ingreso</t>
        </r>
        <r>
          <rPr>
            <sz val="9"/>
            <color indexed="81"/>
            <rFont val="Tahoma"/>
            <family val="2"/>
          </rPr>
          <t xml:space="preserve"> en el campo</t>
        </r>
        <r>
          <rPr>
            <b/>
            <sz val="9"/>
            <color indexed="81"/>
            <rFont val="Tahoma"/>
            <family val="2"/>
          </rPr>
          <t xml:space="preserve"> Estado</t>
        </r>
        <r>
          <rPr>
            <sz val="9"/>
            <color indexed="81"/>
            <rFont val="Tahoma"/>
            <family val="2"/>
          </rPr>
          <t xml:space="preserve">
y ademas seleccionar </t>
        </r>
        <r>
          <rPr>
            <b/>
            <sz val="9"/>
            <color indexed="81"/>
            <rFont val="Tahoma"/>
            <family val="2"/>
          </rPr>
          <t xml:space="preserve">VIH </t>
        </r>
        <r>
          <rPr>
            <sz val="9"/>
            <color indexed="81"/>
            <rFont val="Tahoma"/>
            <family val="2"/>
          </rPr>
          <t>en el Campo</t>
        </r>
        <r>
          <rPr>
            <b/>
            <sz val="9"/>
            <color indexed="81"/>
            <rFont val="Tahoma"/>
            <family val="2"/>
          </rPr>
          <t xml:space="preserve"> Patologías Alto Riesgo Obstétrico</t>
        </r>
      </text>
    </comment>
    <comment ref="A25" authorId="0" shapeId="0">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y en el formulario</t>
        </r>
        <r>
          <rPr>
            <b/>
            <sz val="9"/>
            <color indexed="81"/>
            <rFont val="Tahoma"/>
            <family val="2"/>
          </rPr>
          <t xml:space="preserve"> Gestante y Puérpera   </t>
        </r>
        <r>
          <rPr>
            <sz val="9"/>
            <color indexed="81"/>
            <rFont val="Tahoma"/>
            <family val="2"/>
          </rPr>
          <t xml:space="preserve">en la Sección </t>
        </r>
        <r>
          <rPr>
            <b/>
            <sz val="9"/>
            <color indexed="81"/>
            <rFont val="Tahoma"/>
            <family val="2"/>
          </rPr>
          <t xml:space="preserve">Antecedentes Embarazo Actual </t>
        </r>
        <r>
          <rPr>
            <sz val="9"/>
            <color indexed="81"/>
            <rFont val="Tahoma"/>
            <family val="2"/>
          </rPr>
          <t xml:space="preserve">en el Campo </t>
        </r>
        <r>
          <rPr>
            <b/>
            <sz val="9"/>
            <color indexed="81"/>
            <rFont val="Tahoma"/>
            <family val="2"/>
          </rPr>
          <t>¿Es Alto Riesgo Obstétrico?</t>
        </r>
        <r>
          <rPr>
            <sz val="9"/>
            <color indexed="81"/>
            <rFont val="Tahoma"/>
            <family val="2"/>
          </rPr>
          <t xml:space="preserve"> con el Valor</t>
        </r>
        <r>
          <rPr>
            <b/>
            <sz val="9"/>
            <color indexed="81"/>
            <rFont val="Tahoma"/>
            <family val="2"/>
          </rPr>
          <t xml:space="preserve"> SI</t>
        </r>
        <r>
          <rPr>
            <sz val="9"/>
            <color indexed="81"/>
            <rFont val="Tahoma"/>
            <family val="2"/>
          </rPr>
          <t xml:space="preserve"> y  el valor </t>
        </r>
        <r>
          <rPr>
            <b/>
            <sz val="9"/>
            <color indexed="81"/>
            <rFont val="Tahoma"/>
            <family val="2"/>
          </rPr>
          <t>Ingreso</t>
        </r>
        <r>
          <rPr>
            <sz val="9"/>
            <color indexed="81"/>
            <rFont val="Tahoma"/>
            <family val="2"/>
          </rPr>
          <t xml:space="preserve"> en el campo</t>
        </r>
        <r>
          <rPr>
            <b/>
            <sz val="9"/>
            <color indexed="81"/>
            <rFont val="Tahoma"/>
            <family val="2"/>
          </rPr>
          <t xml:space="preserve"> Estado</t>
        </r>
        <r>
          <rPr>
            <sz val="9"/>
            <color indexed="81"/>
            <rFont val="Tahoma"/>
            <family val="2"/>
          </rPr>
          <t xml:space="preserve">
y ademas seleccionar </t>
        </r>
        <r>
          <rPr>
            <b/>
            <sz val="9"/>
            <color indexed="81"/>
            <rFont val="Tahoma"/>
            <family val="2"/>
          </rPr>
          <t>Diabetes Pre Gestacional</t>
        </r>
        <r>
          <rPr>
            <sz val="9"/>
            <color indexed="81"/>
            <rFont val="Tahoma"/>
            <family val="2"/>
          </rPr>
          <t xml:space="preserve"> </t>
        </r>
        <r>
          <rPr>
            <sz val="9"/>
            <color indexed="81"/>
            <rFont val="Tahoma"/>
            <family val="2"/>
          </rPr>
          <t xml:space="preserve">en el Campo </t>
        </r>
        <r>
          <rPr>
            <b/>
            <sz val="9"/>
            <color indexed="81"/>
            <rFont val="Tahoma"/>
            <family val="2"/>
          </rPr>
          <t>Patologías Alto Riesgo Obstétrico.</t>
        </r>
      </text>
    </comment>
    <comment ref="A26" authorId="0"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t>
        </r>
        <r>
          <rPr>
            <b/>
            <sz val="9"/>
            <color indexed="81"/>
            <rFont val="Tahoma"/>
            <family val="2"/>
          </rPr>
          <t xml:space="preserve"> Gestante y Puérpera</t>
        </r>
        <r>
          <rPr>
            <sz val="9"/>
            <color indexed="81"/>
            <rFont val="Tahoma"/>
            <family val="2"/>
          </rPr>
          <t xml:space="preserve">   en la Sección </t>
        </r>
        <r>
          <rPr>
            <b/>
            <sz val="9"/>
            <color indexed="81"/>
            <rFont val="Tahoma"/>
            <family val="2"/>
          </rPr>
          <t xml:space="preserve">Antecedentes Embarazo Actual </t>
        </r>
        <r>
          <rPr>
            <sz val="9"/>
            <color indexed="81"/>
            <rFont val="Tahoma"/>
            <family val="2"/>
          </rPr>
          <t>en el Campo ¿</t>
        </r>
        <r>
          <rPr>
            <b/>
            <sz val="9"/>
            <color indexed="81"/>
            <rFont val="Tahoma"/>
            <family val="2"/>
          </rPr>
          <t xml:space="preserve">Es Alto Riesgo Obstétrico? </t>
        </r>
        <r>
          <rPr>
            <sz val="9"/>
            <color indexed="81"/>
            <rFont val="Tahoma"/>
            <family val="2"/>
          </rPr>
          <t xml:space="preserve">con el Valor </t>
        </r>
        <r>
          <rPr>
            <b/>
            <sz val="9"/>
            <color indexed="81"/>
            <rFont val="Tahoma"/>
            <family val="2"/>
          </rPr>
          <t>SI</t>
        </r>
        <r>
          <rPr>
            <sz val="9"/>
            <color indexed="81"/>
            <rFont val="Tahoma"/>
            <family val="2"/>
          </rPr>
          <t xml:space="preserve"> y  el valor </t>
        </r>
        <r>
          <rPr>
            <b/>
            <sz val="9"/>
            <color indexed="81"/>
            <rFont val="Tahoma"/>
            <family val="2"/>
          </rPr>
          <t>Ingreso</t>
        </r>
        <r>
          <rPr>
            <sz val="9"/>
            <color indexed="81"/>
            <rFont val="Tahoma"/>
            <family val="2"/>
          </rPr>
          <t xml:space="preserve"> en el campo </t>
        </r>
        <r>
          <rPr>
            <b/>
            <sz val="9"/>
            <color indexed="81"/>
            <rFont val="Tahoma"/>
            <family val="2"/>
          </rPr>
          <t>Estado</t>
        </r>
        <r>
          <rPr>
            <sz val="9"/>
            <color indexed="81"/>
            <rFont val="Tahoma"/>
            <family val="2"/>
          </rPr>
          <t xml:space="preserve">
y ademas seleccionar</t>
        </r>
        <r>
          <rPr>
            <b/>
            <sz val="9"/>
            <color indexed="81"/>
            <rFont val="Tahoma"/>
            <family val="2"/>
          </rPr>
          <t xml:space="preserve"> Cesárea anterior</t>
        </r>
        <r>
          <rPr>
            <sz val="9"/>
            <color indexed="81"/>
            <rFont val="Tahoma"/>
            <family val="2"/>
          </rPr>
          <t xml:space="preserve"> en el Campo </t>
        </r>
        <r>
          <rPr>
            <b/>
            <sz val="9"/>
            <color indexed="81"/>
            <rFont val="Tahoma"/>
            <family val="2"/>
          </rPr>
          <t>Patologías Alto Riesgo Obstétrico</t>
        </r>
      </text>
    </comment>
    <comment ref="A27" authorId="0" shapeId="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y en </t>
        </r>
        <r>
          <rPr>
            <b/>
            <sz val="9"/>
            <color indexed="81"/>
            <rFont val="Tahoma"/>
            <family val="2"/>
          </rPr>
          <t xml:space="preserve"> </t>
        </r>
        <r>
          <rPr>
            <sz val="9"/>
            <color indexed="81"/>
            <rFont val="Tahoma"/>
            <family val="2"/>
          </rPr>
          <t>el formulario</t>
        </r>
        <r>
          <rPr>
            <b/>
            <sz val="9"/>
            <color indexed="81"/>
            <rFont val="Tahoma"/>
            <family val="2"/>
          </rPr>
          <t xml:space="preserve"> Gestante y Puérpera </t>
        </r>
        <r>
          <rPr>
            <sz val="9"/>
            <color indexed="81"/>
            <rFont val="Tahoma"/>
            <family val="2"/>
          </rPr>
          <t xml:space="preserve">  en la Sección </t>
        </r>
        <r>
          <rPr>
            <b/>
            <sz val="9"/>
            <color indexed="81"/>
            <rFont val="Tahoma"/>
            <family val="2"/>
          </rPr>
          <t xml:space="preserve">Antecedentes Embarazo Actual </t>
        </r>
        <r>
          <rPr>
            <sz val="9"/>
            <color indexed="81"/>
            <rFont val="Tahoma"/>
            <family val="2"/>
          </rPr>
          <t>en el Campo</t>
        </r>
        <r>
          <rPr>
            <b/>
            <sz val="9"/>
            <color indexed="81"/>
            <rFont val="Tahoma"/>
            <family val="2"/>
          </rPr>
          <t xml:space="preserve"> ¿Es Alto Riesgo Obstétrico?</t>
        </r>
        <r>
          <rPr>
            <sz val="9"/>
            <color indexed="81"/>
            <rFont val="Tahoma"/>
            <family val="2"/>
          </rPr>
          <t xml:space="preserve"> con el Valor </t>
        </r>
        <r>
          <rPr>
            <b/>
            <sz val="9"/>
            <color indexed="81"/>
            <rFont val="Tahoma"/>
            <family val="2"/>
          </rPr>
          <t xml:space="preserve">SI </t>
        </r>
        <r>
          <rPr>
            <sz val="9"/>
            <color indexed="81"/>
            <rFont val="Tahoma"/>
            <family val="2"/>
          </rPr>
          <t>y  el valor</t>
        </r>
        <r>
          <rPr>
            <b/>
            <sz val="9"/>
            <color indexed="81"/>
            <rFont val="Tahoma"/>
            <family val="2"/>
          </rPr>
          <t xml:space="preserve"> Ingreso </t>
        </r>
        <r>
          <rPr>
            <sz val="9"/>
            <color indexed="81"/>
            <rFont val="Tahoma"/>
            <family val="2"/>
          </rPr>
          <t xml:space="preserve">en el campo </t>
        </r>
        <r>
          <rPr>
            <b/>
            <sz val="9"/>
            <color indexed="81"/>
            <rFont val="Tahoma"/>
            <family val="2"/>
          </rPr>
          <t>Estado</t>
        </r>
        <r>
          <rPr>
            <sz val="9"/>
            <color indexed="81"/>
            <rFont val="Tahoma"/>
            <family val="2"/>
          </rPr>
          <t xml:space="preserve">
y ademas seleccionar </t>
        </r>
        <r>
          <rPr>
            <b/>
            <sz val="9"/>
            <color indexed="81"/>
            <rFont val="Tahoma"/>
            <family val="2"/>
          </rPr>
          <t xml:space="preserve">Malformación Congénita </t>
        </r>
        <r>
          <rPr>
            <sz val="9"/>
            <color indexed="81"/>
            <rFont val="Tahoma"/>
            <family val="2"/>
          </rPr>
          <t xml:space="preserve">en el Campo </t>
        </r>
        <r>
          <rPr>
            <b/>
            <sz val="9"/>
            <color indexed="81"/>
            <rFont val="Tahoma"/>
            <family val="2"/>
          </rPr>
          <t>Patologías Alto Riesgo Obstétrico</t>
        </r>
      </text>
    </comment>
    <comment ref="A28" authorId="2"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Gestante y Puérpera</t>
        </r>
        <r>
          <rPr>
            <sz val="9"/>
            <color indexed="81"/>
            <rFont val="Tahoma"/>
            <family val="2"/>
          </rPr>
          <t xml:space="preserve">  en la Sección </t>
        </r>
        <r>
          <rPr>
            <b/>
            <sz val="9"/>
            <color indexed="81"/>
            <rFont val="Tahoma"/>
            <family val="2"/>
          </rPr>
          <t>Antecedentes Embarazo Actual</t>
        </r>
        <r>
          <rPr>
            <sz val="9"/>
            <color indexed="81"/>
            <rFont val="Tahoma"/>
            <family val="2"/>
          </rPr>
          <t xml:space="preserve"> en el Campo</t>
        </r>
        <r>
          <rPr>
            <b/>
            <sz val="9"/>
            <color indexed="81"/>
            <rFont val="Tahoma"/>
            <family val="2"/>
          </rPr>
          <t xml:space="preserve"> ¿Es Alto Riesgo Obstétrico? </t>
        </r>
        <r>
          <rPr>
            <sz val="9"/>
            <color indexed="81"/>
            <rFont val="Tahoma"/>
            <family val="2"/>
          </rPr>
          <t xml:space="preserve">con el Valor </t>
        </r>
        <r>
          <rPr>
            <b/>
            <sz val="9"/>
            <color indexed="81"/>
            <rFont val="Tahoma"/>
            <family val="2"/>
          </rPr>
          <t>SI</t>
        </r>
        <r>
          <rPr>
            <sz val="9"/>
            <color indexed="81"/>
            <rFont val="Tahoma"/>
            <family val="2"/>
          </rPr>
          <t xml:space="preserve"> y  el valor</t>
        </r>
        <r>
          <rPr>
            <b/>
            <sz val="9"/>
            <color indexed="81"/>
            <rFont val="Tahoma"/>
            <family val="2"/>
          </rPr>
          <t xml:space="preserve"> Ingreso</t>
        </r>
        <r>
          <rPr>
            <sz val="9"/>
            <color indexed="81"/>
            <rFont val="Tahoma"/>
            <family val="2"/>
          </rPr>
          <t xml:space="preserve"> en el campo </t>
        </r>
        <r>
          <rPr>
            <b/>
            <sz val="9"/>
            <color indexed="81"/>
            <rFont val="Tahoma"/>
            <family val="2"/>
          </rPr>
          <t>Estado</t>
        </r>
        <r>
          <rPr>
            <sz val="9"/>
            <color indexed="81"/>
            <rFont val="Tahoma"/>
            <family val="2"/>
          </rPr>
          <t xml:space="preserve">
y ademas seleccionar </t>
        </r>
        <r>
          <rPr>
            <b/>
            <sz val="9"/>
            <color indexed="81"/>
            <rFont val="Tahoma"/>
            <family val="2"/>
          </rPr>
          <t>Hipotiroidismo</t>
        </r>
        <r>
          <rPr>
            <sz val="9"/>
            <color indexed="81"/>
            <rFont val="Tahoma"/>
            <family val="2"/>
          </rPr>
          <t xml:space="preserve"> en el Campo </t>
        </r>
        <r>
          <rPr>
            <b/>
            <sz val="9"/>
            <color indexed="81"/>
            <rFont val="Tahoma"/>
            <family val="2"/>
          </rPr>
          <t>Patologías Alto Riesgo Obstétrico</t>
        </r>
        <r>
          <rPr>
            <sz val="9"/>
            <color indexed="81"/>
            <rFont val="Tahoma"/>
            <family val="2"/>
          </rPr>
          <t xml:space="preserve">.
</t>
        </r>
      </text>
    </comment>
    <comment ref="A29" authorId="2" shapeId="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 xml:space="preserve">Gestante y Puérpera </t>
        </r>
        <r>
          <rPr>
            <sz val="9"/>
            <color indexed="81"/>
            <rFont val="Tahoma"/>
            <family val="2"/>
          </rPr>
          <t xml:space="preserve"> en la Sección </t>
        </r>
        <r>
          <rPr>
            <b/>
            <sz val="9"/>
            <color indexed="81"/>
            <rFont val="Tahoma"/>
            <family val="2"/>
          </rPr>
          <t>Antecedentes Embarazo Actual</t>
        </r>
        <r>
          <rPr>
            <sz val="9"/>
            <color indexed="81"/>
            <rFont val="Tahoma"/>
            <family val="2"/>
          </rPr>
          <t xml:space="preserve"> en el Campo </t>
        </r>
        <r>
          <rPr>
            <b/>
            <sz val="9"/>
            <color indexed="81"/>
            <rFont val="Tahoma"/>
            <family val="2"/>
          </rPr>
          <t>¿Es Alto Riesgo Obstétrico?</t>
        </r>
        <r>
          <rPr>
            <sz val="9"/>
            <color indexed="81"/>
            <rFont val="Tahoma"/>
            <family val="2"/>
          </rPr>
          <t xml:space="preserve"> con el Valor </t>
        </r>
        <r>
          <rPr>
            <b/>
            <sz val="9"/>
            <color indexed="81"/>
            <rFont val="Tahoma"/>
            <family val="2"/>
          </rPr>
          <t>SI</t>
        </r>
        <r>
          <rPr>
            <sz val="9"/>
            <color indexed="81"/>
            <rFont val="Tahoma"/>
            <family val="2"/>
          </rPr>
          <t xml:space="preserve"> y  el valor </t>
        </r>
        <r>
          <rPr>
            <b/>
            <sz val="9"/>
            <color indexed="81"/>
            <rFont val="Tahoma"/>
            <family val="2"/>
          </rPr>
          <t xml:space="preserve">Ingreso </t>
        </r>
        <r>
          <rPr>
            <sz val="9"/>
            <color indexed="81"/>
            <rFont val="Tahoma"/>
            <family val="2"/>
          </rPr>
          <t xml:space="preserve">en el campo </t>
        </r>
        <r>
          <rPr>
            <b/>
            <sz val="9"/>
            <color indexed="81"/>
            <rFont val="Tahoma"/>
            <family val="2"/>
          </rPr>
          <t>Estado</t>
        </r>
        <r>
          <rPr>
            <sz val="9"/>
            <color indexed="81"/>
            <rFont val="Tahoma"/>
            <family val="2"/>
          </rPr>
          <t xml:space="preserve">
y ademas seleccionar</t>
        </r>
        <r>
          <rPr>
            <b/>
            <sz val="9"/>
            <color indexed="81"/>
            <rFont val="Tahoma"/>
            <family val="2"/>
          </rPr>
          <t xml:space="preserve"> Diabetes Gestacional </t>
        </r>
        <r>
          <rPr>
            <sz val="9"/>
            <color indexed="81"/>
            <rFont val="Tahoma"/>
            <family val="2"/>
          </rPr>
          <t>en el Campo</t>
        </r>
        <r>
          <rPr>
            <b/>
            <sz val="9"/>
            <color indexed="81"/>
            <rFont val="Tahoma"/>
            <family val="2"/>
          </rPr>
          <t xml:space="preserve"> Patologías Alto Riesgo Obstétrico</t>
        </r>
        <r>
          <rPr>
            <sz val="9"/>
            <color indexed="81"/>
            <rFont val="Tahoma"/>
            <family val="2"/>
          </rPr>
          <t xml:space="preserve">.
</t>
        </r>
      </text>
    </comment>
    <comment ref="A30" authorId="2" shapeId="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en el formulario </t>
        </r>
        <r>
          <rPr>
            <b/>
            <sz val="9"/>
            <color indexed="81"/>
            <rFont val="Tahoma"/>
            <family val="2"/>
          </rPr>
          <t>Gestante y Puérpera</t>
        </r>
        <r>
          <rPr>
            <sz val="9"/>
            <color indexed="81"/>
            <rFont val="Tahoma"/>
            <family val="2"/>
          </rPr>
          <t xml:space="preserve">  en la Sección </t>
        </r>
        <r>
          <rPr>
            <b/>
            <sz val="9"/>
            <color indexed="81"/>
            <rFont val="Tahoma"/>
            <family val="2"/>
          </rPr>
          <t>Antecedentes Embarazo Actual</t>
        </r>
        <r>
          <rPr>
            <sz val="9"/>
            <color indexed="81"/>
            <rFont val="Tahoma"/>
            <family val="2"/>
          </rPr>
          <t xml:space="preserve"> en el Campo </t>
        </r>
        <r>
          <rPr>
            <b/>
            <sz val="9"/>
            <color indexed="81"/>
            <rFont val="Tahoma"/>
            <family val="2"/>
          </rPr>
          <t>¿Es Alto Riesgo Obstétrico?</t>
        </r>
        <r>
          <rPr>
            <sz val="9"/>
            <color indexed="81"/>
            <rFont val="Tahoma"/>
            <family val="2"/>
          </rPr>
          <t xml:space="preserve"> con el Valor</t>
        </r>
        <r>
          <rPr>
            <b/>
            <sz val="9"/>
            <color indexed="81"/>
            <rFont val="Tahoma"/>
            <family val="2"/>
          </rPr>
          <t xml:space="preserve"> SI </t>
        </r>
        <r>
          <rPr>
            <sz val="9"/>
            <color indexed="81"/>
            <rFont val="Tahoma"/>
            <family val="2"/>
          </rPr>
          <t xml:space="preserve">y  el valor </t>
        </r>
        <r>
          <rPr>
            <b/>
            <sz val="9"/>
            <color indexed="81"/>
            <rFont val="Tahoma"/>
            <family val="2"/>
          </rPr>
          <t>Ingreso</t>
        </r>
        <r>
          <rPr>
            <sz val="9"/>
            <color indexed="81"/>
            <rFont val="Tahoma"/>
            <family val="2"/>
          </rPr>
          <t xml:space="preserve"> en el campo </t>
        </r>
        <r>
          <rPr>
            <b/>
            <sz val="9"/>
            <color indexed="81"/>
            <rFont val="Tahoma"/>
            <family val="2"/>
          </rPr>
          <t>Estado</t>
        </r>
        <r>
          <rPr>
            <sz val="9"/>
            <color indexed="81"/>
            <rFont val="Tahoma"/>
            <family val="2"/>
          </rPr>
          <t xml:space="preserve">
y ademas seleccionar </t>
        </r>
        <r>
          <rPr>
            <b/>
            <sz val="9"/>
            <color indexed="81"/>
            <rFont val="Tahoma"/>
            <family val="2"/>
          </rPr>
          <t>Hipertensión Crónica</t>
        </r>
        <r>
          <rPr>
            <sz val="9"/>
            <color indexed="81"/>
            <rFont val="Tahoma"/>
            <family val="2"/>
          </rPr>
          <t xml:space="preserve"> en el Campo </t>
        </r>
        <r>
          <rPr>
            <b/>
            <sz val="9"/>
            <color indexed="81"/>
            <rFont val="Tahoma"/>
            <family val="2"/>
          </rPr>
          <t>Patologías Alto Riesgo Obstétrico.</t>
        </r>
        <r>
          <rPr>
            <sz val="9"/>
            <color indexed="81"/>
            <rFont val="Tahoma"/>
            <family val="2"/>
          </rPr>
          <t xml:space="preserve">
</t>
        </r>
      </text>
    </comment>
    <comment ref="A31" authorId="0" shapeId="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 xml:space="preserve">Gestante y Puérpera   </t>
        </r>
        <r>
          <rPr>
            <sz val="9"/>
            <color indexed="81"/>
            <rFont val="Tahoma"/>
            <family val="2"/>
          </rPr>
          <t>en la Sección</t>
        </r>
        <r>
          <rPr>
            <b/>
            <sz val="9"/>
            <color indexed="81"/>
            <rFont val="Tahoma"/>
            <family val="2"/>
          </rPr>
          <t xml:space="preserve"> Antecedentes Embarazo Actual</t>
        </r>
        <r>
          <rPr>
            <sz val="9"/>
            <color indexed="81"/>
            <rFont val="Tahoma"/>
            <family val="2"/>
          </rPr>
          <t xml:space="preserve"> en el Campo </t>
        </r>
        <r>
          <rPr>
            <b/>
            <sz val="9"/>
            <color indexed="81"/>
            <rFont val="Tahoma"/>
            <family val="2"/>
          </rPr>
          <t xml:space="preserve">¿Es Alto Riesgo Obstétrico? </t>
        </r>
        <r>
          <rPr>
            <sz val="9"/>
            <color indexed="81"/>
            <rFont val="Tahoma"/>
            <family val="2"/>
          </rPr>
          <t xml:space="preserve">con el Valor </t>
        </r>
        <r>
          <rPr>
            <b/>
            <sz val="9"/>
            <color indexed="81"/>
            <rFont val="Tahoma"/>
            <family val="2"/>
          </rPr>
          <t>SI</t>
        </r>
        <r>
          <rPr>
            <sz val="9"/>
            <color indexed="81"/>
            <rFont val="Tahoma"/>
            <family val="2"/>
          </rPr>
          <t xml:space="preserve"> y  el valor I</t>
        </r>
        <r>
          <rPr>
            <b/>
            <sz val="9"/>
            <color indexed="81"/>
            <rFont val="Tahoma"/>
            <family val="2"/>
          </rPr>
          <t>ngreso</t>
        </r>
        <r>
          <rPr>
            <sz val="9"/>
            <color indexed="81"/>
            <rFont val="Tahoma"/>
            <family val="2"/>
          </rPr>
          <t xml:space="preserve"> en el campo </t>
        </r>
        <r>
          <rPr>
            <b/>
            <sz val="9"/>
            <color indexed="81"/>
            <rFont val="Tahoma"/>
            <family val="2"/>
          </rPr>
          <t>Estado</t>
        </r>
        <r>
          <rPr>
            <sz val="9"/>
            <color indexed="81"/>
            <rFont val="Tahoma"/>
            <family val="2"/>
          </rPr>
          <t xml:space="preserve">
y ademas seleccionar</t>
        </r>
        <r>
          <rPr>
            <b/>
            <sz val="9"/>
            <color indexed="81"/>
            <rFont val="Tahoma"/>
            <family val="2"/>
          </rPr>
          <t xml:space="preserve"> Otras patologías del embarazo </t>
        </r>
        <r>
          <rPr>
            <sz val="9"/>
            <color indexed="81"/>
            <rFont val="Tahoma"/>
            <family val="2"/>
          </rPr>
          <t xml:space="preserve">en el Campo </t>
        </r>
        <r>
          <rPr>
            <b/>
            <sz val="9"/>
            <color indexed="81"/>
            <rFont val="Tahoma"/>
            <family val="2"/>
          </rPr>
          <t>Patologías Alto Riesgo Obstétrico</t>
        </r>
      </text>
    </comment>
    <comment ref="Q33" authorId="3" shapeId="0">
      <text>
        <r>
          <rPr>
            <b/>
            <sz val="9"/>
            <color indexed="81"/>
            <rFont val="Tahoma"/>
            <family val="2"/>
          </rPr>
          <t xml:space="preserve">Este dato aparecerá  luego de que en la atención 
</t>
        </r>
        <r>
          <rPr>
            <sz val="9"/>
            <color indexed="81"/>
            <rFont val="Tahoma"/>
            <family val="2"/>
          </rPr>
          <t xml:space="preserve">Registrada en el </t>
        </r>
        <r>
          <rPr>
            <b/>
            <sz val="9"/>
            <color indexed="81"/>
            <rFont val="Tahoma"/>
            <family val="2"/>
          </rPr>
          <t xml:space="preserve">Módulo Box - Pacientes Citados  o en Agregar Documentos a una Atención </t>
        </r>
        <r>
          <rPr>
            <sz val="9"/>
            <color indexed="81"/>
            <rFont val="Tahoma"/>
            <family val="2"/>
          </rPr>
          <t>el Formulario</t>
        </r>
        <r>
          <rPr>
            <b/>
            <sz val="9"/>
            <color indexed="81"/>
            <rFont val="Tahoma"/>
            <family val="2"/>
          </rPr>
          <t xml:space="preserve"> Regulación Fecundidad (Paternidad Reponsable)  </t>
        </r>
        <r>
          <rPr>
            <sz val="9"/>
            <color indexed="81"/>
            <rFont val="Tahoma"/>
            <family val="2"/>
          </rPr>
          <t xml:space="preserve">tenga registro en Sección </t>
        </r>
        <r>
          <rPr>
            <b/>
            <sz val="9"/>
            <color indexed="81"/>
            <rFont val="Tahoma"/>
            <family val="2"/>
          </rPr>
          <t xml:space="preserve">Metodo Anticonceptivo Actual  </t>
        </r>
        <r>
          <rPr>
            <sz val="9"/>
            <color indexed="81"/>
            <rFont val="Tahoma"/>
            <family val="2"/>
          </rPr>
          <t xml:space="preserve">en </t>
        </r>
        <r>
          <rPr>
            <b/>
            <sz val="9"/>
            <color indexed="81"/>
            <rFont val="Tahoma"/>
            <family val="2"/>
          </rPr>
          <t xml:space="preserve">campo MAC y su respectivo Estado </t>
        </r>
        <r>
          <rPr>
            <sz val="9"/>
            <color indexed="81"/>
            <rFont val="Tahoma"/>
            <family val="2"/>
          </rPr>
          <t>Ingreso.</t>
        </r>
        <r>
          <rPr>
            <b/>
            <sz val="9"/>
            <color indexed="81"/>
            <rFont val="Tahoma"/>
            <family val="2"/>
          </rPr>
          <t xml:space="preserve">
</t>
        </r>
        <r>
          <rPr>
            <sz val="9"/>
            <color indexed="81"/>
            <rFont val="Tahoma"/>
            <family val="2"/>
          </rPr>
          <t>y en la preguna</t>
        </r>
        <r>
          <rPr>
            <b/>
            <sz val="9"/>
            <color indexed="81"/>
            <rFont val="Tahoma"/>
            <family val="2"/>
          </rPr>
          <t xml:space="preserve"> ¿Ingreso en espacios amigables? </t>
        </r>
        <r>
          <rPr>
            <sz val="9"/>
            <color indexed="81"/>
            <rFont val="Tahoma"/>
            <family val="2"/>
          </rPr>
          <t>tenga el Valor</t>
        </r>
        <r>
          <rPr>
            <b/>
            <sz val="9"/>
            <color indexed="81"/>
            <rFont val="Tahoma"/>
            <family val="2"/>
          </rPr>
          <t xml:space="preserve"> SI</t>
        </r>
      </text>
    </comment>
    <comment ref="R33" authorId="3" shapeId="0">
      <text>
        <r>
          <rPr>
            <b/>
            <sz val="9"/>
            <color indexed="81"/>
            <rFont val="Tahoma"/>
            <family val="2"/>
          </rPr>
          <t xml:space="preserve">Este dato aparecerá  luego de que en la atención 
</t>
        </r>
        <r>
          <rPr>
            <sz val="9"/>
            <color indexed="81"/>
            <rFont val="Tahoma"/>
            <family val="2"/>
          </rPr>
          <t>Registrada en el</t>
        </r>
        <r>
          <rPr>
            <b/>
            <sz val="9"/>
            <color indexed="81"/>
            <rFont val="Tahoma"/>
            <family val="2"/>
          </rPr>
          <t xml:space="preserve"> Módulo Box - Pacientes Citados  o en Agregar Documentos a una Atención e</t>
        </r>
        <r>
          <rPr>
            <sz val="9"/>
            <color indexed="81"/>
            <rFont val="Tahoma"/>
            <family val="2"/>
          </rPr>
          <t xml:space="preserve">l Formulario </t>
        </r>
        <r>
          <rPr>
            <b/>
            <sz val="9"/>
            <color indexed="81"/>
            <rFont val="Tahoma"/>
            <family val="2"/>
          </rPr>
          <t xml:space="preserve">Regulación Fecundidad (Paternidad Reponsable)  </t>
        </r>
        <r>
          <rPr>
            <sz val="9"/>
            <color indexed="81"/>
            <rFont val="Tahoma"/>
            <family val="2"/>
          </rPr>
          <t xml:space="preserve">tenga registro en sección </t>
        </r>
        <r>
          <rPr>
            <b/>
            <sz val="9"/>
            <color indexed="81"/>
            <rFont val="Tahoma"/>
            <family val="2"/>
          </rPr>
          <t xml:space="preserve">Metodo Anticonceptivo Actual </t>
        </r>
        <r>
          <rPr>
            <sz val="9"/>
            <color indexed="81"/>
            <rFont val="Tahoma"/>
            <family val="2"/>
          </rPr>
          <t>en en campo</t>
        </r>
        <r>
          <rPr>
            <b/>
            <sz val="9"/>
            <color indexed="81"/>
            <rFont val="Tahoma"/>
            <family val="2"/>
          </rPr>
          <t xml:space="preserve"> Estado </t>
        </r>
        <r>
          <rPr>
            <sz val="9"/>
            <color indexed="81"/>
            <rFont val="Tahoma"/>
            <family val="2"/>
          </rPr>
          <t>el valor</t>
        </r>
        <r>
          <rPr>
            <b/>
            <sz val="9"/>
            <color indexed="81"/>
            <rFont val="Tahoma"/>
            <family val="2"/>
          </rPr>
          <t xml:space="preserve"> "Ingreso por Cambio de Metodo"
Regla de Concistencia Manual DEIS.
R2: :</t>
        </r>
        <r>
          <rPr>
            <sz val="9"/>
            <color indexed="81"/>
            <rFont val="Tahoma"/>
            <family val="2"/>
          </rPr>
          <t xml:space="preserve"> Los "ingresos por cambio de método anticonceptivo" NO se deben considerar en Total de regulación de fertilidad</t>
        </r>
        <r>
          <rPr>
            <b/>
            <sz val="9"/>
            <color indexed="81"/>
            <rFont val="Tahoma"/>
            <family val="2"/>
          </rPr>
          <t xml:space="preserve">
</t>
        </r>
      </text>
    </comment>
    <comment ref="S33" authorId="0" shapeId="0">
      <text>
        <r>
          <rPr>
            <sz val="9"/>
            <color indexed="81"/>
            <rFont val="Tahoma"/>
            <family val="2"/>
          </rPr>
          <t>Este dato aparecerá luego que en el Modulo de Admision o en Box - Pacientes Citados el paciente indique un Pueblo Indigena</t>
        </r>
      </text>
    </comment>
    <comment ref="T33" authorId="1" shapeId="0">
      <text>
        <r>
          <rPr>
            <sz val="9"/>
            <color indexed="81"/>
            <rFont val="Tahoma"/>
            <family val="2"/>
          </rPr>
          <t xml:space="preserve">Se contabilizara a los pacientes que tengan en Admisión - usuario "Alerta Administrativa" o Box - Pacientes Citados - "Alertas Administrativas"  "MIGRANTES"
</t>
        </r>
      </text>
    </comment>
    <comment ref="U33" authorId="3" shapeId="0">
      <text>
        <r>
          <rPr>
            <b/>
            <sz val="9"/>
            <color indexed="81"/>
            <rFont val="Tahoma"/>
            <family val="2"/>
          </rPr>
          <t xml:space="preserve">Este dato aparecerá  luego de que en la atención 
</t>
        </r>
        <r>
          <rPr>
            <sz val="9"/>
            <color indexed="81"/>
            <rFont val="Tahoma"/>
            <family val="2"/>
          </rPr>
          <t xml:space="preserve">
Registrada en el Módulo Box - Pacientes Citados  o en Agregar Documentos a una Atención el Formulario </t>
        </r>
        <r>
          <rPr>
            <b/>
            <sz val="9"/>
            <color indexed="81"/>
            <rFont val="Tahoma"/>
            <family val="2"/>
          </rPr>
          <t>Regulación Fecundidad (Paternidad Reponsable)</t>
        </r>
        <r>
          <rPr>
            <sz val="9"/>
            <color indexed="81"/>
            <rFont val="Tahoma"/>
            <family val="2"/>
          </rPr>
          <t xml:space="preserve">  tenga registros en sección</t>
        </r>
        <r>
          <rPr>
            <b/>
            <sz val="9"/>
            <color indexed="81"/>
            <rFont val="Tahoma"/>
            <family val="2"/>
          </rPr>
          <t xml:space="preserve"> Metodo Anticonceptivo Actual</t>
        </r>
        <r>
          <rPr>
            <sz val="9"/>
            <color indexed="81"/>
            <rFont val="Tahoma"/>
            <family val="2"/>
          </rPr>
          <t xml:space="preserve"> un registro de campo </t>
        </r>
        <r>
          <rPr>
            <b/>
            <sz val="9"/>
            <color indexed="81"/>
            <rFont val="Tahoma"/>
            <family val="2"/>
          </rPr>
          <t xml:space="preserve">MAC  y además </t>
        </r>
        <r>
          <rPr>
            <sz val="9"/>
            <color indexed="81"/>
            <rFont val="Tahoma"/>
            <family val="2"/>
          </rPr>
          <t xml:space="preserve">en el campo </t>
        </r>
        <r>
          <rPr>
            <b/>
            <sz val="9"/>
            <color indexed="81"/>
            <rFont val="Tahoma"/>
            <family val="2"/>
          </rPr>
          <t xml:space="preserve">Inicio precoz de MAC nivel secundario y terciario </t>
        </r>
        <r>
          <rPr>
            <sz val="9"/>
            <color indexed="81"/>
            <rFont val="Tahoma"/>
            <family val="2"/>
          </rPr>
          <t xml:space="preserve">tenga selecionado el valor </t>
        </r>
        <r>
          <rPr>
            <b/>
            <sz val="9"/>
            <color indexed="81"/>
            <rFont val="Tahoma"/>
            <family val="2"/>
          </rPr>
          <t>"Si"</t>
        </r>
      </text>
    </comment>
    <comment ref="A35" authorId="4" shapeId="0">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el Formulario</t>
        </r>
        <r>
          <rPr>
            <b/>
            <sz val="9"/>
            <color indexed="81"/>
            <rFont val="Tahoma"/>
            <family val="2"/>
          </rPr>
          <t xml:space="preserve"> Regulación Fecundidad (Paternidad Reponsable)</t>
        </r>
        <r>
          <rPr>
            <sz val="9"/>
            <color indexed="81"/>
            <rFont val="Tahoma"/>
            <family val="2"/>
          </rPr>
          <t xml:space="preserve">  tenga registro de Campo </t>
        </r>
        <r>
          <rPr>
            <b/>
            <sz val="9"/>
            <color indexed="81"/>
            <rFont val="Tahoma"/>
            <family val="2"/>
          </rPr>
          <t xml:space="preserve">Metodo Anticonceptivo Actual  MAC </t>
        </r>
        <r>
          <rPr>
            <sz val="9"/>
            <color indexed="81"/>
            <rFont val="Tahoma"/>
            <family val="2"/>
          </rPr>
          <t xml:space="preserve">y su respectivo Estado </t>
        </r>
        <r>
          <rPr>
            <b/>
            <sz val="9"/>
            <color indexed="81"/>
            <rFont val="Tahoma"/>
            <family val="2"/>
          </rPr>
          <t>Ingreso</t>
        </r>
        <r>
          <rPr>
            <sz val="9"/>
            <color indexed="81"/>
            <rFont val="Tahoma"/>
            <family val="2"/>
          </rPr>
          <t xml:space="preserve">
(Se Considerara la Fecha del Formulario Para Ser Contabilizado en el Mes que Corresponde)</t>
        </r>
      </text>
    </comment>
    <comment ref="A36" authorId="1" shapeId="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Clínico</t>
        </r>
        <r>
          <rPr>
            <b/>
            <sz val="9"/>
            <color indexed="81"/>
            <rFont val="Tahoma"/>
            <family val="2"/>
          </rPr>
          <t xml:space="preserve"> Regulación Fecundidad (Paternidad Reponsable) 
</t>
        </r>
        <r>
          <rPr>
            <sz val="9"/>
            <color indexed="81"/>
            <rFont val="Tahoma"/>
            <family val="2"/>
          </rPr>
          <t xml:space="preserve">En la el Campo estado del Control se registre el valor </t>
        </r>
        <r>
          <rPr>
            <b/>
            <sz val="9"/>
            <color indexed="81"/>
            <rFont val="Tahoma"/>
            <family val="2"/>
          </rPr>
          <t>Ingreso</t>
        </r>
        <r>
          <rPr>
            <sz val="9"/>
            <color indexed="81"/>
            <rFont val="Tahoma"/>
            <family val="2"/>
          </rPr>
          <t xml:space="preserve">
</t>
        </r>
        <r>
          <rPr>
            <b/>
            <sz val="9"/>
            <color indexed="81"/>
            <rFont val="Tahoma"/>
            <family val="2"/>
          </rPr>
          <t xml:space="preserve">Método Anticonceptivo Actual </t>
        </r>
        <r>
          <rPr>
            <sz val="9"/>
            <color indexed="81"/>
            <rFont val="Tahoma"/>
            <family val="2"/>
          </rPr>
          <t>en el Campo</t>
        </r>
        <r>
          <rPr>
            <b/>
            <sz val="9"/>
            <color indexed="81"/>
            <rFont val="Tahoma"/>
            <family val="2"/>
          </rPr>
          <t xml:space="preserve"> MAC</t>
        </r>
        <r>
          <rPr>
            <sz val="9"/>
            <color indexed="81"/>
            <rFont val="Tahoma"/>
            <family val="2"/>
          </rPr>
          <t xml:space="preserve"> tenga como valor </t>
        </r>
        <r>
          <rPr>
            <b/>
            <sz val="9"/>
            <color indexed="81"/>
            <rFont val="Tahoma"/>
            <family val="2"/>
          </rPr>
          <t>DIU  T de Cobre.</t>
        </r>
        <r>
          <rPr>
            <sz val="9"/>
            <color indexed="81"/>
            <rFont val="Tahoma"/>
            <family val="2"/>
          </rPr>
          <t xml:space="preserve">
y campo </t>
        </r>
        <r>
          <rPr>
            <b/>
            <sz val="9"/>
            <color indexed="81"/>
            <rFont val="Tahoma"/>
            <family val="2"/>
          </rPr>
          <t>Estado</t>
        </r>
        <r>
          <rPr>
            <sz val="9"/>
            <color indexed="81"/>
            <rFont val="Tahoma"/>
            <family val="2"/>
          </rPr>
          <t xml:space="preserve"> tenga el valor Ingreso, Ingreso Cambio de Metodo
(Se Considerara la Fecha del Formulario Para Ser Contabilizado en el Mes que Corresponde)
</t>
        </r>
      </text>
    </comment>
    <comment ref="A37" authorId="1" shapeId="0">
      <text>
        <r>
          <rPr>
            <sz val="9"/>
            <color indexed="81"/>
            <rFont val="Tahoma"/>
            <family val="2"/>
          </rPr>
          <t>Este dato aparecerá  luego de que en la atención 
Registrada en el</t>
        </r>
        <r>
          <rPr>
            <b/>
            <sz val="9"/>
            <color indexed="81"/>
            <rFont val="Tahoma"/>
            <family val="2"/>
          </rPr>
          <t xml:space="preserve"> Módulo Box - Pacientes Citados  o en Agregar Documentos a una Atención</t>
        </r>
        <r>
          <rPr>
            <sz val="9"/>
            <color indexed="81"/>
            <rFont val="Tahoma"/>
            <family val="2"/>
          </rPr>
          <t xml:space="preserve"> en el Formulario Clínico</t>
        </r>
        <r>
          <rPr>
            <b/>
            <sz val="9"/>
            <color indexed="81"/>
            <rFont val="Tahoma"/>
            <family val="2"/>
          </rPr>
          <t xml:space="preserve"> Regulación Fecundidad (Paternidad Reponsable) </t>
        </r>
        <r>
          <rPr>
            <sz val="9"/>
            <color indexed="81"/>
            <rFont val="Tahoma"/>
            <family val="2"/>
          </rPr>
          <t xml:space="preserve"> 
en la Sección </t>
        </r>
        <r>
          <rPr>
            <b/>
            <sz val="9"/>
            <color indexed="81"/>
            <rFont val="Tahoma"/>
            <family val="2"/>
          </rPr>
          <t xml:space="preserve"> Método Anticonceptivo Actua</t>
        </r>
        <r>
          <rPr>
            <sz val="9"/>
            <color indexed="81"/>
            <rFont val="Tahoma"/>
            <family val="2"/>
          </rPr>
          <t xml:space="preserve">l en el </t>
        </r>
        <r>
          <rPr>
            <b/>
            <sz val="9"/>
            <color indexed="81"/>
            <rFont val="Tahoma"/>
            <family val="2"/>
          </rPr>
          <t>Campo MAC</t>
        </r>
        <r>
          <rPr>
            <sz val="9"/>
            <color indexed="81"/>
            <rFont val="Tahoma"/>
            <family val="2"/>
          </rPr>
          <t xml:space="preserve"> tenga como valor </t>
        </r>
        <r>
          <rPr>
            <b/>
            <sz val="9"/>
            <color indexed="81"/>
            <rFont val="Tahoma"/>
            <family val="2"/>
          </rPr>
          <t xml:space="preserve">DIU  con Levonorgestrel
</t>
        </r>
        <r>
          <rPr>
            <sz val="9"/>
            <color indexed="81"/>
            <rFont val="Tahoma"/>
            <family val="2"/>
          </rPr>
          <t>y el campo</t>
        </r>
        <r>
          <rPr>
            <b/>
            <sz val="9"/>
            <color indexed="81"/>
            <rFont val="Tahoma"/>
            <family val="2"/>
          </rPr>
          <t xml:space="preserve"> Estado </t>
        </r>
        <r>
          <rPr>
            <sz val="9"/>
            <color indexed="81"/>
            <rFont val="Tahoma"/>
            <family val="2"/>
          </rPr>
          <t>tenga el valor</t>
        </r>
        <r>
          <rPr>
            <b/>
            <sz val="9"/>
            <color indexed="81"/>
            <rFont val="Tahoma"/>
            <family val="2"/>
          </rPr>
          <t xml:space="preserve"> Ingreso</t>
        </r>
        <r>
          <rPr>
            <sz val="9"/>
            <color indexed="81"/>
            <rFont val="Tahoma"/>
            <family val="2"/>
          </rPr>
          <t xml:space="preserve">
(Se Considerara la Fecha del Formulario Para Ser Contabilizado en el Mes que Corresponde)
</t>
        </r>
      </text>
    </comment>
    <comment ref="B38" authorId="4" shapeId="0">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el </t>
        </r>
        <r>
          <rPr>
            <b/>
            <sz val="9"/>
            <color indexed="81"/>
            <rFont val="Tahoma"/>
            <family val="2"/>
          </rPr>
          <t>Formulario Regulación Fecundidad (Paternidad Reponsable)</t>
        </r>
        <r>
          <rPr>
            <sz val="9"/>
            <color indexed="81"/>
            <rFont val="Tahoma"/>
            <family val="2"/>
          </rPr>
          <t xml:space="preserve">  
en la Sección  </t>
        </r>
        <r>
          <rPr>
            <b/>
            <sz val="9"/>
            <color indexed="81"/>
            <rFont val="Tahoma"/>
            <family val="2"/>
          </rPr>
          <t>Método Anticonceptivo Actual</t>
        </r>
        <r>
          <rPr>
            <sz val="9"/>
            <color indexed="81"/>
            <rFont val="Tahoma"/>
            <family val="2"/>
          </rPr>
          <t xml:space="preserve"> en el Campo </t>
        </r>
        <r>
          <rPr>
            <b/>
            <sz val="9"/>
            <color indexed="81"/>
            <rFont val="Tahoma"/>
            <family val="2"/>
          </rPr>
          <t>MAC</t>
        </r>
        <r>
          <rPr>
            <sz val="9"/>
            <color indexed="81"/>
            <rFont val="Tahoma"/>
            <family val="2"/>
          </rPr>
          <t xml:space="preserve"> tenga como valor</t>
        </r>
        <r>
          <rPr>
            <b/>
            <sz val="9"/>
            <color indexed="81"/>
            <rFont val="Tahoma"/>
            <family val="2"/>
          </rPr>
          <t xml:space="preserve"> Oral Combinado
</t>
        </r>
        <r>
          <rPr>
            <sz val="9"/>
            <color indexed="81"/>
            <rFont val="Tahoma"/>
            <family val="2"/>
          </rPr>
          <t>y el campo</t>
        </r>
        <r>
          <rPr>
            <b/>
            <sz val="9"/>
            <color indexed="81"/>
            <rFont val="Tahoma"/>
            <family val="2"/>
          </rPr>
          <t xml:space="preserve"> Estado </t>
        </r>
        <r>
          <rPr>
            <sz val="9"/>
            <color indexed="81"/>
            <rFont val="Tahoma"/>
            <family val="2"/>
          </rPr>
          <t>tenga el valor</t>
        </r>
        <r>
          <rPr>
            <b/>
            <sz val="9"/>
            <color indexed="81"/>
            <rFont val="Tahoma"/>
            <family val="2"/>
          </rPr>
          <t xml:space="preserve"> Ingreso</t>
        </r>
        <r>
          <rPr>
            <sz val="9"/>
            <color indexed="81"/>
            <rFont val="Tahoma"/>
            <family val="2"/>
          </rPr>
          <t xml:space="preserve">
(Se Considerara la Fecha del Formulario Para Ser Contabilizado en el Mes que Corresponde)</t>
        </r>
        <r>
          <rPr>
            <b/>
            <sz val="9"/>
            <color indexed="81"/>
            <rFont val="Tahoma"/>
            <family val="2"/>
          </rPr>
          <t xml:space="preserve">
</t>
        </r>
        <r>
          <rPr>
            <sz val="9"/>
            <color indexed="81"/>
            <rFont val="Tahoma"/>
            <family val="2"/>
          </rPr>
          <t xml:space="preserve">
</t>
        </r>
      </text>
    </comment>
    <comment ref="B39" authorId="4" shapeId="0">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el </t>
        </r>
        <r>
          <rPr>
            <b/>
            <sz val="9"/>
            <color indexed="81"/>
            <rFont val="Tahoma"/>
            <family val="2"/>
          </rPr>
          <t xml:space="preserve">Formulario Regulación Fecundidad (Paternidad Reponsable) </t>
        </r>
        <r>
          <rPr>
            <sz val="9"/>
            <color indexed="81"/>
            <rFont val="Tahoma"/>
            <family val="2"/>
          </rPr>
          <t xml:space="preserve"> 
en la Sección  </t>
        </r>
        <r>
          <rPr>
            <b/>
            <sz val="9"/>
            <color indexed="81"/>
            <rFont val="Tahoma"/>
            <family val="2"/>
          </rPr>
          <t xml:space="preserve">Método Anticonceptivo Actual </t>
        </r>
        <r>
          <rPr>
            <sz val="9"/>
            <color indexed="81"/>
            <rFont val="Tahoma"/>
            <family val="2"/>
          </rPr>
          <t>en el Campo</t>
        </r>
        <r>
          <rPr>
            <b/>
            <sz val="9"/>
            <color indexed="81"/>
            <rFont val="Tahoma"/>
            <family val="2"/>
          </rPr>
          <t xml:space="preserve"> MAC</t>
        </r>
        <r>
          <rPr>
            <sz val="9"/>
            <color indexed="81"/>
            <rFont val="Tahoma"/>
            <family val="2"/>
          </rPr>
          <t xml:space="preserve"> tenga como valor </t>
        </r>
        <r>
          <rPr>
            <b/>
            <sz val="9"/>
            <color indexed="81"/>
            <rFont val="Tahoma"/>
            <family val="2"/>
          </rPr>
          <t xml:space="preserve">Progestágenos Puros.
</t>
        </r>
        <r>
          <rPr>
            <sz val="9"/>
            <color indexed="81"/>
            <rFont val="Tahoma"/>
            <family val="2"/>
          </rPr>
          <t>y el campo</t>
        </r>
        <r>
          <rPr>
            <b/>
            <sz val="9"/>
            <color indexed="81"/>
            <rFont val="Tahoma"/>
            <family val="2"/>
          </rPr>
          <t xml:space="preserve"> Estado </t>
        </r>
        <r>
          <rPr>
            <sz val="9"/>
            <color indexed="81"/>
            <rFont val="Tahoma"/>
            <family val="2"/>
          </rPr>
          <t xml:space="preserve">tenga el valor </t>
        </r>
        <r>
          <rPr>
            <b/>
            <sz val="9"/>
            <color indexed="81"/>
            <rFont val="Tahoma"/>
            <family val="2"/>
          </rPr>
          <t>Ingreso</t>
        </r>
        <r>
          <rPr>
            <sz val="9"/>
            <color indexed="81"/>
            <rFont val="Tahoma"/>
            <family val="2"/>
          </rPr>
          <t xml:space="preserve">
(Se Considerara la Fecha del Formulario Para Ser Contabilizado en el Mes que Corresponde)
</t>
        </r>
      </text>
    </comment>
    <comment ref="B40" authorId="4" shapeId="0">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el Formulario</t>
        </r>
        <r>
          <rPr>
            <b/>
            <sz val="9"/>
            <color indexed="81"/>
            <rFont val="Tahoma"/>
            <family val="2"/>
          </rPr>
          <t xml:space="preserve"> Regulación Fecundidad (Paternidad Reponsable) </t>
        </r>
        <r>
          <rPr>
            <sz val="9"/>
            <color indexed="81"/>
            <rFont val="Tahoma"/>
            <family val="2"/>
          </rPr>
          <t xml:space="preserve"> 
en la Sección  </t>
        </r>
        <r>
          <rPr>
            <b/>
            <sz val="9"/>
            <color indexed="81"/>
            <rFont val="Tahoma"/>
            <family val="2"/>
          </rPr>
          <t xml:space="preserve">Método Anticonceptivo Actual </t>
        </r>
        <r>
          <rPr>
            <sz val="9"/>
            <color indexed="81"/>
            <rFont val="Tahoma"/>
            <family val="2"/>
          </rPr>
          <t>en el Campo</t>
        </r>
        <r>
          <rPr>
            <b/>
            <sz val="9"/>
            <color indexed="81"/>
            <rFont val="Tahoma"/>
            <family val="2"/>
          </rPr>
          <t xml:space="preserve"> MAC</t>
        </r>
        <r>
          <rPr>
            <sz val="9"/>
            <color indexed="81"/>
            <rFont val="Tahoma"/>
            <family val="2"/>
          </rPr>
          <t xml:space="preserve"> tenga como valor </t>
        </r>
        <r>
          <rPr>
            <b/>
            <sz val="9"/>
            <color indexed="81"/>
            <rFont val="Tahoma"/>
            <family val="2"/>
          </rPr>
          <t xml:space="preserve">Inyectable Combinado Mensual </t>
        </r>
        <r>
          <rPr>
            <sz val="9"/>
            <color indexed="81"/>
            <rFont val="Tahoma"/>
            <family val="2"/>
          </rPr>
          <t xml:space="preserve">o </t>
        </r>
        <r>
          <rPr>
            <b/>
            <sz val="9"/>
            <color indexed="81"/>
            <rFont val="Tahoma"/>
            <family val="2"/>
          </rPr>
          <t xml:space="preserve">Inyectable Combinado Trimestral
</t>
        </r>
        <r>
          <rPr>
            <sz val="9"/>
            <color indexed="81"/>
            <rFont val="Tahoma"/>
            <family val="2"/>
          </rPr>
          <t>y el campo</t>
        </r>
        <r>
          <rPr>
            <b/>
            <sz val="9"/>
            <color indexed="81"/>
            <rFont val="Tahoma"/>
            <family val="2"/>
          </rPr>
          <t xml:space="preserve"> Estado </t>
        </r>
        <r>
          <rPr>
            <sz val="9"/>
            <color indexed="81"/>
            <rFont val="Tahoma"/>
            <family val="2"/>
          </rPr>
          <t>tenga el valor</t>
        </r>
        <r>
          <rPr>
            <b/>
            <sz val="9"/>
            <color indexed="81"/>
            <rFont val="Tahoma"/>
            <family val="2"/>
          </rPr>
          <t xml:space="preserve"> Ingreso
</t>
        </r>
        <r>
          <rPr>
            <sz val="9"/>
            <color indexed="81"/>
            <rFont val="Tahoma"/>
            <family val="2"/>
          </rPr>
          <t xml:space="preserve">
(Se Considerara la Fecha del Formulario Para Ser Contabilizado en el Mes que Corresponde)</t>
        </r>
      </text>
    </comment>
    <comment ref="B41" authorId="4" shapeId="0">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 xml:space="preserve">o  en </t>
        </r>
        <r>
          <rPr>
            <b/>
            <sz val="9"/>
            <color indexed="81"/>
            <rFont val="Tahoma"/>
            <family val="2"/>
          </rPr>
          <t>Agregar Documentos a una Atención</t>
        </r>
        <r>
          <rPr>
            <sz val="9"/>
            <color indexed="81"/>
            <rFont val="Tahoma"/>
            <family val="2"/>
          </rPr>
          <t xml:space="preserve"> el Formulario </t>
        </r>
        <r>
          <rPr>
            <b/>
            <sz val="9"/>
            <color indexed="81"/>
            <rFont val="Tahoma"/>
            <family val="2"/>
          </rPr>
          <t>Regulación Fecundidad (Paternidad Reponsable)</t>
        </r>
        <r>
          <rPr>
            <sz val="9"/>
            <color indexed="81"/>
            <rFont val="Tahoma"/>
            <family val="2"/>
          </rPr>
          <t xml:space="preserve">  
en la Sección  </t>
        </r>
        <r>
          <rPr>
            <b/>
            <sz val="9"/>
            <color indexed="81"/>
            <rFont val="Tahoma"/>
            <family val="2"/>
          </rPr>
          <t>Método Anticonceptivo Actual</t>
        </r>
        <r>
          <rPr>
            <sz val="9"/>
            <color indexed="81"/>
            <rFont val="Tahoma"/>
            <family val="2"/>
          </rPr>
          <t xml:space="preserve"> en el Campo </t>
        </r>
        <r>
          <rPr>
            <b/>
            <sz val="9"/>
            <color indexed="81"/>
            <rFont val="Tahoma"/>
            <family val="2"/>
          </rPr>
          <t>MAC</t>
        </r>
        <r>
          <rPr>
            <sz val="9"/>
            <color indexed="81"/>
            <rFont val="Tahoma"/>
            <family val="2"/>
          </rPr>
          <t xml:space="preserve"> tenga como valor </t>
        </r>
        <r>
          <rPr>
            <b/>
            <sz val="9"/>
            <color indexed="81"/>
            <rFont val="Tahoma"/>
            <family val="2"/>
          </rPr>
          <t>Inyectable Progestágenos Mensual</t>
        </r>
        <r>
          <rPr>
            <sz val="9"/>
            <color indexed="81"/>
            <rFont val="Tahoma"/>
            <family val="2"/>
          </rPr>
          <t xml:space="preserve"> o </t>
        </r>
        <r>
          <rPr>
            <b/>
            <sz val="9"/>
            <color indexed="81"/>
            <rFont val="Tahoma"/>
            <family val="2"/>
          </rPr>
          <t xml:space="preserve">Inyectable Progestágenos Trimestral
</t>
        </r>
        <r>
          <rPr>
            <sz val="9"/>
            <color indexed="81"/>
            <rFont val="Tahoma"/>
            <family val="2"/>
          </rPr>
          <t xml:space="preserve">
y el campo</t>
        </r>
        <r>
          <rPr>
            <b/>
            <sz val="9"/>
            <color indexed="81"/>
            <rFont val="Tahoma"/>
            <family val="2"/>
          </rPr>
          <t xml:space="preserve"> Estado </t>
        </r>
        <r>
          <rPr>
            <sz val="9"/>
            <color indexed="81"/>
            <rFont val="Tahoma"/>
            <family val="2"/>
          </rPr>
          <t>tenga el valor</t>
        </r>
        <r>
          <rPr>
            <b/>
            <sz val="9"/>
            <color indexed="81"/>
            <rFont val="Tahoma"/>
            <family val="2"/>
          </rPr>
          <t xml:space="preserve"> Ingreso</t>
        </r>
        <r>
          <rPr>
            <sz val="9"/>
            <color indexed="81"/>
            <rFont val="Tahoma"/>
            <family val="2"/>
          </rPr>
          <t xml:space="preserve">
(Se Considerara la Fecha del Formulario Para Ser Contabilizado en el Mes que Corresponde)</t>
        </r>
      </text>
    </comment>
    <comment ref="B42" authorId="3" shapeId="0">
      <text>
        <r>
          <rPr>
            <sz val="9"/>
            <color indexed="81"/>
            <rFont val="Tahoma"/>
            <family val="2"/>
          </rPr>
          <t xml:space="preserve">
Este dato aparecerá  luego de que en la atención 
</t>
        </r>
        <r>
          <rPr>
            <b/>
            <sz val="9"/>
            <color indexed="81"/>
            <rFont val="Tahoma"/>
            <family val="2"/>
          </rPr>
          <t xml:space="preserve">
Registrada en el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el </t>
        </r>
        <r>
          <rPr>
            <b/>
            <sz val="9"/>
            <color indexed="81"/>
            <rFont val="Tahoma"/>
            <family val="2"/>
          </rPr>
          <t xml:space="preserve">Formulario Regulación Fecundidad (Paternidad Reponsable) 
</t>
        </r>
        <r>
          <rPr>
            <sz val="9"/>
            <color indexed="81"/>
            <rFont val="Tahoma"/>
            <family val="2"/>
          </rPr>
          <t xml:space="preserve">
en la Sección </t>
        </r>
        <r>
          <rPr>
            <b/>
            <sz val="9"/>
            <color indexed="81"/>
            <rFont val="Tahoma"/>
            <family val="2"/>
          </rPr>
          <t xml:space="preserve">Método Anticonceptivo Actual </t>
        </r>
        <r>
          <rPr>
            <sz val="9"/>
            <color indexed="81"/>
            <rFont val="Tahoma"/>
            <family val="2"/>
          </rPr>
          <t xml:space="preserve">en el Campo </t>
        </r>
        <r>
          <rPr>
            <b/>
            <sz val="9"/>
            <color indexed="81"/>
            <rFont val="Tahoma"/>
            <family val="2"/>
          </rPr>
          <t xml:space="preserve">MAC </t>
        </r>
        <r>
          <rPr>
            <sz val="9"/>
            <color indexed="81"/>
            <rFont val="Tahoma"/>
            <family val="2"/>
          </rPr>
          <t>tenga como valor</t>
        </r>
        <r>
          <rPr>
            <b/>
            <sz val="9"/>
            <color indexed="81"/>
            <rFont val="Tahoma"/>
            <family val="2"/>
          </rPr>
          <t xml:space="preserve"> Implante Etonogestrel
</t>
        </r>
        <r>
          <rPr>
            <sz val="9"/>
            <color indexed="81"/>
            <rFont val="Tahoma"/>
            <family val="2"/>
          </rPr>
          <t>y el campo</t>
        </r>
        <r>
          <rPr>
            <b/>
            <sz val="9"/>
            <color indexed="81"/>
            <rFont val="Tahoma"/>
            <family val="2"/>
          </rPr>
          <t xml:space="preserve"> Estado </t>
        </r>
        <r>
          <rPr>
            <sz val="9"/>
            <color indexed="81"/>
            <rFont val="Tahoma"/>
            <family val="2"/>
          </rPr>
          <t>tenga el valor</t>
        </r>
        <r>
          <rPr>
            <b/>
            <sz val="9"/>
            <color indexed="81"/>
            <rFont val="Tahoma"/>
            <family val="2"/>
          </rPr>
          <t xml:space="preserve"> Ingreso
</t>
        </r>
        <r>
          <rPr>
            <sz val="9"/>
            <color indexed="81"/>
            <rFont val="Tahoma"/>
            <family val="2"/>
          </rPr>
          <t xml:space="preserve">
(Se Considerara la Fecha del Formulario Para Ser Contabilizado en el Mes que Corresponde) </t>
        </r>
      </text>
    </comment>
    <comment ref="B43" authorId="3" shapeId="0">
      <text>
        <r>
          <rPr>
            <sz val="9"/>
            <color indexed="81"/>
            <rFont val="Tahoma"/>
            <family val="2"/>
          </rPr>
          <t xml:space="preserve">Este dato aparecerá  luego de que en la atención 
</t>
        </r>
        <r>
          <rPr>
            <b/>
            <sz val="9"/>
            <color indexed="81"/>
            <rFont val="Tahoma"/>
            <family val="2"/>
          </rPr>
          <t xml:space="preserve">Registrada en el Módulo Box - Pacientes Citados </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el </t>
        </r>
        <r>
          <rPr>
            <b/>
            <sz val="9"/>
            <color indexed="81"/>
            <rFont val="Tahoma"/>
            <family val="2"/>
          </rPr>
          <t xml:space="preserve">Formulario Regulación Fecundidad (Paternidad Reponsable) </t>
        </r>
        <r>
          <rPr>
            <sz val="9"/>
            <color indexed="81"/>
            <rFont val="Tahoma"/>
            <family val="2"/>
          </rPr>
          <t xml:space="preserve"> 
en la Sección  Método Anticonceptivo Actual en el Campo </t>
        </r>
        <r>
          <rPr>
            <b/>
            <sz val="9"/>
            <color indexed="81"/>
            <rFont val="Tahoma"/>
            <family val="2"/>
          </rPr>
          <t>MAC</t>
        </r>
        <r>
          <rPr>
            <sz val="9"/>
            <color indexed="81"/>
            <rFont val="Tahoma"/>
            <family val="2"/>
          </rPr>
          <t xml:space="preserve"> tenga como valor Implante  </t>
        </r>
        <r>
          <rPr>
            <b/>
            <sz val="9"/>
            <color indexed="81"/>
            <rFont val="Tahoma"/>
            <family val="2"/>
          </rPr>
          <t>Implante Levonorgestrel</t>
        </r>
        <r>
          <rPr>
            <sz val="9"/>
            <color indexed="81"/>
            <rFont val="Tahoma"/>
            <family val="2"/>
          </rPr>
          <t xml:space="preserve"> 
y el campo </t>
        </r>
        <r>
          <rPr>
            <b/>
            <sz val="9"/>
            <color indexed="81"/>
            <rFont val="Tahoma"/>
            <family val="2"/>
          </rPr>
          <t>Estado</t>
        </r>
        <r>
          <rPr>
            <sz val="9"/>
            <color indexed="81"/>
            <rFont val="Tahoma"/>
            <family val="2"/>
          </rPr>
          <t xml:space="preserve"> tenga el valor </t>
        </r>
        <r>
          <rPr>
            <b/>
            <sz val="9"/>
            <color indexed="81"/>
            <rFont val="Tahoma"/>
            <family val="2"/>
          </rPr>
          <t>Ingreso</t>
        </r>
        <r>
          <rPr>
            <sz val="9"/>
            <color indexed="81"/>
            <rFont val="Tahoma"/>
            <family val="2"/>
          </rPr>
          <t xml:space="preserve">
(Se Considerara la Fecha del Formulario Para Ser Contabilizado en el Mes que Corresponde) </t>
        </r>
      </text>
    </comment>
    <comment ref="B44" authorId="3" shapeId="0">
      <text>
        <r>
          <rPr>
            <b/>
            <sz val="9"/>
            <color indexed="81"/>
            <rFont val="Tahoma"/>
            <family val="2"/>
          </rPr>
          <t xml:space="preserve">Este dato aparecerá  luego de que en la atención 
</t>
        </r>
        <r>
          <rPr>
            <sz val="9"/>
            <color indexed="81"/>
            <rFont val="Tahoma"/>
            <family val="2"/>
          </rPr>
          <t xml:space="preserve">Registrada en el Módulo Box - Pacientes Citados  o  en Agregar Documentos a una Atención el Formulario Regulación Fecundidad (Paternidad Reponsable) </t>
        </r>
        <r>
          <rPr>
            <b/>
            <sz val="9"/>
            <color indexed="81"/>
            <rFont val="Tahoma"/>
            <family val="2"/>
          </rPr>
          <t xml:space="preserve"> 
</t>
        </r>
        <r>
          <rPr>
            <sz val="9"/>
            <color indexed="81"/>
            <rFont val="Tahoma"/>
            <family val="2"/>
          </rPr>
          <t>En la Sección</t>
        </r>
        <r>
          <rPr>
            <b/>
            <sz val="9"/>
            <color indexed="81"/>
            <rFont val="Tahoma"/>
            <family val="2"/>
          </rPr>
          <t xml:space="preserve">  Método Anticonceptivo Actual en el Campo MAC</t>
        </r>
        <r>
          <rPr>
            <sz val="9"/>
            <color indexed="81"/>
            <rFont val="Tahoma"/>
            <family val="2"/>
          </rPr>
          <t xml:space="preserve"> tenga como valor </t>
        </r>
        <r>
          <rPr>
            <b/>
            <sz val="9"/>
            <color indexed="81"/>
            <rFont val="Tahoma"/>
            <family val="2"/>
          </rPr>
          <t xml:space="preserve">Anillo Vaginal
</t>
        </r>
        <r>
          <rPr>
            <sz val="9"/>
            <color indexed="81"/>
            <rFont val="Tahoma"/>
            <family val="2"/>
          </rPr>
          <t>y el campo Estado tenga el valor</t>
        </r>
        <r>
          <rPr>
            <b/>
            <sz val="9"/>
            <color indexed="81"/>
            <rFont val="Tahoma"/>
            <family val="2"/>
          </rPr>
          <t xml:space="preserve"> Ingreso
(Se Considerara la Fecha del Formulario Para Ser Contabilizado en el Mes que Corresponde) </t>
        </r>
      </text>
    </comment>
    <comment ref="A45" authorId="4" shapeId="0">
      <text>
        <r>
          <rPr>
            <sz val="9"/>
            <color indexed="81"/>
            <rFont val="Tahoma"/>
            <family val="2"/>
          </rPr>
          <t xml:space="preserve">  Este dato aparecerá  luego de que en la atención 
1.-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el Formulario </t>
        </r>
        <r>
          <rPr>
            <b/>
            <sz val="9"/>
            <color indexed="81"/>
            <rFont val="Tahoma"/>
            <family val="2"/>
          </rPr>
          <t xml:space="preserve">Regulación Fecundidad (Paternidad Reponsable) </t>
        </r>
        <r>
          <rPr>
            <sz val="9"/>
            <color indexed="81"/>
            <rFont val="Tahoma"/>
            <family val="2"/>
          </rPr>
          <t xml:space="preserve"> 
en la Sección </t>
        </r>
        <r>
          <rPr>
            <b/>
            <sz val="9"/>
            <color indexed="81"/>
            <rFont val="Tahoma"/>
            <family val="2"/>
          </rPr>
          <t xml:space="preserve"> Método Anticonceptivo Actual </t>
        </r>
        <r>
          <rPr>
            <sz val="9"/>
            <color indexed="81"/>
            <rFont val="Tahoma"/>
            <family val="2"/>
          </rPr>
          <t>en el Campo</t>
        </r>
        <r>
          <rPr>
            <b/>
            <sz val="9"/>
            <color indexed="81"/>
            <rFont val="Tahoma"/>
            <family val="2"/>
          </rPr>
          <t xml:space="preserve"> MAC</t>
        </r>
        <r>
          <rPr>
            <sz val="9"/>
            <color indexed="81"/>
            <rFont val="Tahoma"/>
            <family val="2"/>
          </rPr>
          <t xml:space="preserve"> tenga como valor </t>
        </r>
        <r>
          <rPr>
            <b/>
            <sz val="9"/>
            <color indexed="81"/>
            <rFont val="Tahoma"/>
            <family val="2"/>
          </rPr>
          <t xml:space="preserve">Preservativos.
</t>
        </r>
        <r>
          <rPr>
            <sz val="9"/>
            <color indexed="81"/>
            <rFont val="Tahoma"/>
            <family val="2"/>
          </rPr>
          <t>y el campo</t>
        </r>
        <r>
          <rPr>
            <b/>
            <sz val="9"/>
            <color indexed="81"/>
            <rFont val="Tahoma"/>
            <family val="2"/>
          </rPr>
          <t xml:space="preserve"> Estado </t>
        </r>
        <r>
          <rPr>
            <sz val="9"/>
            <color indexed="81"/>
            <rFont val="Tahoma"/>
            <family val="2"/>
          </rPr>
          <t xml:space="preserve">tenga el valor </t>
        </r>
        <r>
          <rPr>
            <b/>
            <sz val="9"/>
            <color indexed="81"/>
            <rFont val="Tahoma"/>
            <family val="2"/>
          </rPr>
          <t>Ingreso</t>
        </r>
        <r>
          <rPr>
            <sz val="9"/>
            <color indexed="81"/>
            <rFont val="Tahoma"/>
            <family val="2"/>
          </rPr>
          <t xml:space="preserve">
</t>
        </r>
        <r>
          <rPr>
            <b/>
            <sz val="9"/>
            <color indexed="81"/>
            <rFont val="Tahoma"/>
            <family val="2"/>
          </rPr>
          <t xml:space="preserve">
(El Sexo Hombre y Mujer Se Tomara Desde los Datos Registrados en Admisión)</t>
        </r>
      </text>
    </comment>
    <comment ref="A47" authorId="3" shapeId="0">
      <text>
        <r>
          <rPr>
            <b/>
            <sz val="9"/>
            <color indexed="81"/>
            <rFont val="Tahoma"/>
            <family val="2"/>
          </rPr>
          <t xml:space="preserve">Este dato aparecerá  luego de que en la atención 
Registrada en el Módulo Box - Pacientes Citados </t>
        </r>
        <r>
          <rPr>
            <sz val="9"/>
            <color indexed="81"/>
            <rFont val="Tahoma"/>
            <family val="2"/>
          </rPr>
          <t xml:space="preserve"> o </t>
        </r>
        <r>
          <rPr>
            <b/>
            <sz val="9"/>
            <color indexed="81"/>
            <rFont val="Tahoma"/>
            <family val="2"/>
          </rPr>
          <t xml:space="preserve"> en Agregar Documentos a una Atención </t>
        </r>
        <r>
          <rPr>
            <sz val="9"/>
            <color indexed="81"/>
            <rFont val="Tahoma"/>
            <family val="2"/>
          </rPr>
          <t>el Formulario</t>
        </r>
        <r>
          <rPr>
            <b/>
            <sz val="9"/>
            <color indexed="81"/>
            <rFont val="Tahoma"/>
            <family val="2"/>
          </rPr>
          <t xml:space="preserve"> Regulación Fecundidad (Paternidad Responsable)  
</t>
        </r>
        <r>
          <rPr>
            <sz val="9"/>
            <color indexed="81"/>
            <rFont val="Tahoma"/>
            <family val="2"/>
          </rPr>
          <t xml:space="preserve">en la Sección </t>
        </r>
        <r>
          <rPr>
            <b/>
            <sz val="9"/>
            <color indexed="81"/>
            <rFont val="Tahoma"/>
            <family val="2"/>
          </rPr>
          <t xml:space="preserve"> Método Anticonceptivo Actual</t>
        </r>
        <r>
          <rPr>
            <sz val="9"/>
            <color indexed="81"/>
            <rFont val="Tahoma"/>
            <family val="2"/>
          </rPr>
          <t xml:space="preserve"> en el Campo </t>
        </r>
        <r>
          <rPr>
            <b/>
            <sz val="9"/>
            <color indexed="81"/>
            <rFont val="Tahoma"/>
            <family val="2"/>
          </rPr>
          <t xml:space="preserve">MAC </t>
        </r>
        <r>
          <rPr>
            <sz val="9"/>
            <color indexed="81"/>
            <rFont val="Tahoma"/>
            <family val="2"/>
          </rPr>
          <t xml:space="preserve">tenga como valor </t>
        </r>
        <r>
          <rPr>
            <b/>
            <sz val="9"/>
            <color indexed="81"/>
            <rFont val="Tahoma"/>
            <family val="2"/>
          </rPr>
          <t xml:space="preserve"> Esterilización Quirúrgica
</t>
        </r>
        <r>
          <rPr>
            <sz val="9"/>
            <color indexed="81"/>
            <rFont val="Tahoma"/>
            <family val="2"/>
          </rPr>
          <t>y el campo</t>
        </r>
        <r>
          <rPr>
            <b/>
            <sz val="9"/>
            <color indexed="81"/>
            <rFont val="Tahoma"/>
            <family val="2"/>
          </rPr>
          <t xml:space="preserve"> Estado </t>
        </r>
        <r>
          <rPr>
            <sz val="9"/>
            <color indexed="81"/>
            <rFont val="Tahoma"/>
            <family val="2"/>
          </rPr>
          <t>tenga el valor</t>
        </r>
        <r>
          <rPr>
            <b/>
            <sz val="9"/>
            <color indexed="81"/>
            <rFont val="Tahoma"/>
            <family val="2"/>
          </rPr>
          <t xml:space="preserve"> Ingreso/Egreso Esterilización Quirúrgica, </t>
        </r>
        <r>
          <rPr>
            <sz val="9"/>
            <color indexed="81"/>
            <rFont val="Tahoma"/>
            <family val="2"/>
          </rPr>
          <t>esto en el caso de ingresar y egresar el mismo día</t>
        </r>
        <r>
          <rPr>
            <b/>
            <sz val="9"/>
            <color indexed="81"/>
            <rFont val="Tahoma"/>
            <family val="2"/>
          </rPr>
          <t xml:space="preserve"> (Contabilizaría en Sección C y C1)
</t>
        </r>
        <r>
          <rPr>
            <sz val="9"/>
            <color indexed="81"/>
            <rFont val="Tahoma"/>
            <family val="2"/>
          </rPr>
          <t>Si el egreso es en diferentes días que el ingreso se puede utilizar solo el estado</t>
        </r>
        <r>
          <rPr>
            <b/>
            <sz val="9"/>
            <color indexed="81"/>
            <rFont val="Tahoma"/>
            <family val="2"/>
          </rPr>
          <t xml:space="preserve"> Ingres, </t>
        </r>
        <r>
          <rPr>
            <sz val="9"/>
            <color indexed="81"/>
            <rFont val="Tahoma"/>
            <family val="2"/>
          </rPr>
          <t>para que solo este en esta sección.</t>
        </r>
      </text>
    </comment>
    <comment ref="A49" authorId="4"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el Formulario </t>
        </r>
        <r>
          <rPr>
            <b/>
            <sz val="9"/>
            <color indexed="81"/>
            <rFont val="Tahoma"/>
            <family val="2"/>
          </rPr>
          <t>Regulación Fecundidad (Paternidad Reponsable)</t>
        </r>
        <r>
          <rPr>
            <sz val="9"/>
            <color indexed="81"/>
            <rFont val="Tahoma"/>
            <family val="2"/>
          </rPr>
          <t xml:space="preserve">  
En la sección </t>
        </r>
        <r>
          <rPr>
            <b/>
            <sz val="9"/>
            <color indexed="81"/>
            <rFont val="Tahoma"/>
            <family val="2"/>
          </rPr>
          <t xml:space="preserve">Metodo Anticonceptivo Actual </t>
        </r>
        <r>
          <rPr>
            <sz val="9"/>
            <color indexed="81"/>
            <rFont val="Tahoma"/>
            <family val="2"/>
          </rPr>
          <t>se haya registrado</t>
        </r>
        <r>
          <rPr>
            <b/>
            <sz val="9"/>
            <color indexed="81"/>
            <rFont val="Tahoma"/>
            <family val="2"/>
          </rPr>
          <t xml:space="preserve"> </t>
        </r>
        <r>
          <rPr>
            <sz val="9"/>
            <color indexed="81"/>
            <rFont val="Tahoma"/>
            <family val="2"/>
          </rPr>
          <t>un</t>
        </r>
        <r>
          <rPr>
            <b/>
            <sz val="9"/>
            <color indexed="81"/>
            <rFont val="Tahoma"/>
            <family val="2"/>
          </rPr>
          <t xml:space="preserve"> </t>
        </r>
        <r>
          <rPr>
            <sz val="9"/>
            <color indexed="81"/>
            <rFont val="Tahoma"/>
            <family val="2"/>
          </rPr>
          <t>Valor en Campo</t>
        </r>
        <r>
          <rPr>
            <b/>
            <sz val="9"/>
            <color indexed="81"/>
            <rFont val="Tahoma"/>
            <family val="2"/>
          </rPr>
          <t xml:space="preserve"> MAC </t>
        </r>
        <r>
          <rPr>
            <sz val="9"/>
            <color indexed="81"/>
            <rFont val="Tahoma"/>
            <family val="2"/>
          </rPr>
          <t>con su respectivo</t>
        </r>
        <r>
          <rPr>
            <b/>
            <sz val="9"/>
            <color indexed="81"/>
            <rFont val="Tahoma"/>
            <family val="2"/>
          </rPr>
          <t xml:space="preserve"> </t>
        </r>
        <r>
          <rPr>
            <sz val="9"/>
            <color indexed="81"/>
            <rFont val="Tahoma"/>
            <family val="2"/>
          </rPr>
          <t>estado</t>
        </r>
        <r>
          <rPr>
            <b/>
            <sz val="9"/>
            <color indexed="81"/>
            <rFont val="Tahoma"/>
            <family val="2"/>
          </rPr>
          <t xml:space="preserve"> Ingreso </t>
        </r>
        <r>
          <rPr>
            <sz val="9"/>
            <color indexed="81"/>
            <rFont val="Tahoma"/>
            <family val="2"/>
          </rPr>
          <t>y adicionamente en el Campo</t>
        </r>
        <r>
          <rPr>
            <b/>
            <sz val="9"/>
            <color indexed="81"/>
            <rFont val="Tahoma"/>
            <family val="2"/>
          </rPr>
          <t xml:space="preserve"> ¿Regulación de Fertilidad más preservativo?</t>
        </r>
        <r>
          <rPr>
            <sz val="9"/>
            <color indexed="81"/>
            <rFont val="Tahoma"/>
            <family val="2"/>
          </rPr>
          <t xml:space="preserve"> tenga como valor </t>
        </r>
        <r>
          <rPr>
            <b/>
            <sz val="9"/>
            <color indexed="81"/>
            <rFont val="Tahoma"/>
            <family val="2"/>
          </rPr>
          <t>Si</t>
        </r>
      </text>
    </comment>
    <comment ref="A50" authorId="3" shapeId="0">
      <text>
        <r>
          <rPr>
            <sz val="9"/>
            <color indexed="81"/>
            <rFont val="Tahoma"/>
            <family val="2"/>
          </rPr>
          <t xml:space="preserve">Este dato aparecerá  luego de que en la atención 
</t>
        </r>
        <r>
          <rPr>
            <b/>
            <sz val="9"/>
            <color indexed="81"/>
            <rFont val="Tahoma"/>
            <family val="2"/>
          </rPr>
          <t xml:space="preserve">Registrada en el 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el Formulario </t>
        </r>
        <r>
          <rPr>
            <b/>
            <sz val="9"/>
            <color indexed="81"/>
            <rFont val="Tahoma"/>
            <family val="2"/>
          </rPr>
          <t>Regulación Fecundidad (Paternidad Reponsable)</t>
        </r>
        <r>
          <rPr>
            <sz val="9"/>
            <color indexed="81"/>
            <rFont val="Tahoma"/>
            <family val="2"/>
          </rPr>
          <t xml:space="preserve">  
En la Sección </t>
        </r>
        <r>
          <rPr>
            <b/>
            <sz val="9"/>
            <color indexed="81"/>
            <rFont val="Tahoma"/>
            <family val="2"/>
          </rPr>
          <t xml:space="preserve"> Método Anticonceptivo Actual</t>
        </r>
        <r>
          <rPr>
            <sz val="9"/>
            <color indexed="81"/>
            <rFont val="Tahoma"/>
            <family val="2"/>
          </rPr>
          <t xml:space="preserve"> en el Campo MAC contenga el valor </t>
        </r>
        <r>
          <rPr>
            <b/>
            <sz val="9"/>
            <color indexed="81"/>
            <rFont val="Tahoma"/>
            <family val="2"/>
          </rPr>
          <t xml:space="preserve">Preservativos
</t>
        </r>
        <r>
          <rPr>
            <sz val="9"/>
            <color indexed="81"/>
            <rFont val="Tahoma"/>
            <family val="2"/>
          </rPr>
          <t>y el campo</t>
        </r>
        <r>
          <rPr>
            <b/>
            <sz val="9"/>
            <color indexed="81"/>
            <rFont val="Tahoma"/>
            <family val="2"/>
          </rPr>
          <t xml:space="preserve"> Estado </t>
        </r>
        <r>
          <rPr>
            <sz val="9"/>
            <color indexed="81"/>
            <rFont val="Tahoma"/>
            <family val="2"/>
          </rPr>
          <t>tenga el valor I</t>
        </r>
        <r>
          <rPr>
            <b/>
            <sz val="9"/>
            <color indexed="81"/>
            <rFont val="Tahoma"/>
            <family val="2"/>
          </rPr>
          <t xml:space="preserve">ngreso
</t>
        </r>
        <r>
          <rPr>
            <sz val="9"/>
            <color indexed="81"/>
            <rFont val="Tahoma"/>
            <family val="2"/>
          </rPr>
          <t>Además debe Tener selecionado Un</t>
        </r>
        <r>
          <rPr>
            <b/>
            <sz val="9"/>
            <color indexed="81"/>
            <rFont val="Tahoma"/>
            <family val="2"/>
          </rPr>
          <t xml:space="preserve"> Ciclo Vital Femenino </t>
        </r>
        <r>
          <rPr>
            <sz val="9"/>
            <color indexed="81"/>
            <rFont val="Tahoma"/>
            <family val="2"/>
          </rPr>
          <t>en la Anamnesis</t>
        </r>
        <r>
          <rPr>
            <b/>
            <sz val="9"/>
            <color indexed="81"/>
            <rFont val="Tahoma"/>
            <family val="2"/>
          </rPr>
          <t xml:space="preserve">  </t>
        </r>
        <r>
          <rPr>
            <sz val="9"/>
            <color indexed="81"/>
            <rFont val="Tahoma"/>
            <family val="2"/>
          </rPr>
          <t>con el Valor</t>
        </r>
        <r>
          <rPr>
            <b/>
            <sz val="9"/>
            <color indexed="81"/>
            <rFont val="Tahoma"/>
            <family val="2"/>
          </rPr>
          <t>; Embarazada, Embarazada Primigesta o Gestante</t>
        </r>
      </text>
    </comment>
    <comment ref="A51" authorId="3" shapeId="0">
      <text>
        <r>
          <rPr>
            <sz val="9"/>
            <color indexed="81"/>
            <rFont val="Tahoma"/>
            <family val="2"/>
          </rPr>
          <t xml:space="preserve">Este dato aparecerá  luego de que en la atención </t>
        </r>
        <r>
          <rPr>
            <b/>
            <sz val="9"/>
            <color indexed="81"/>
            <rFont val="Tahoma"/>
            <family val="2"/>
          </rPr>
          <t xml:space="preserve">
Registrada en el Módulo Box - Pacientes Citados  </t>
        </r>
        <r>
          <rPr>
            <sz val="9"/>
            <color indexed="81"/>
            <rFont val="Tahoma"/>
            <family val="2"/>
          </rPr>
          <t xml:space="preserve">o </t>
        </r>
        <r>
          <rPr>
            <b/>
            <sz val="9"/>
            <color indexed="81"/>
            <rFont val="Tahoma"/>
            <family val="2"/>
          </rPr>
          <t xml:space="preserve"> en Agregar Documentos a una Atención </t>
        </r>
        <r>
          <rPr>
            <sz val="9"/>
            <color indexed="81"/>
            <rFont val="Tahoma"/>
            <family val="2"/>
          </rPr>
          <t xml:space="preserve">el Formulario </t>
        </r>
        <r>
          <rPr>
            <b/>
            <sz val="9"/>
            <color indexed="81"/>
            <rFont val="Tahoma"/>
            <family val="2"/>
          </rPr>
          <t xml:space="preserve">Regulación Fecundidad (Paternidad Reponsable) 
</t>
        </r>
        <r>
          <rPr>
            <sz val="9"/>
            <color indexed="81"/>
            <rFont val="Tahoma"/>
            <family val="2"/>
          </rPr>
          <t>en la Sección</t>
        </r>
        <r>
          <rPr>
            <b/>
            <sz val="9"/>
            <color indexed="81"/>
            <rFont val="Tahoma"/>
            <family val="2"/>
          </rPr>
          <t xml:space="preserve"> Método Anticonceptivo Actual</t>
        </r>
        <r>
          <rPr>
            <sz val="9"/>
            <color indexed="81"/>
            <rFont val="Tahoma"/>
            <family val="2"/>
          </rPr>
          <t xml:space="preserve"> en el Campo</t>
        </r>
        <r>
          <rPr>
            <b/>
            <sz val="9"/>
            <color indexed="81"/>
            <rFont val="Tahoma"/>
            <family val="2"/>
          </rPr>
          <t xml:space="preserve"> MAC </t>
        </r>
        <r>
          <rPr>
            <sz val="9"/>
            <color indexed="81"/>
            <rFont val="Tahoma"/>
            <family val="2"/>
          </rPr>
          <t>tenga como valor</t>
        </r>
        <r>
          <rPr>
            <b/>
            <sz val="9"/>
            <color indexed="81"/>
            <rFont val="Tahoma"/>
            <family val="2"/>
          </rPr>
          <t xml:space="preserve"> Preservativo </t>
        </r>
        <r>
          <rPr>
            <sz val="9"/>
            <color indexed="81"/>
            <rFont val="Tahoma"/>
            <family val="2"/>
          </rPr>
          <t xml:space="preserve">y el campo </t>
        </r>
        <r>
          <rPr>
            <b/>
            <sz val="9"/>
            <color indexed="81"/>
            <rFont val="Tahoma"/>
            <family val="2"/>
          </rPr>
          <t>Estado</t>
        </r>
        <r>
          <rPr>
            <sz val="9"/>
            <color indexed="81"/>
            <rFont val="Tahoma"/>
            <family val="2"/>
          </rPr>
          <t xml:space="preserve"> el</t>
        </r>
        <r>
          <rPr>
            <b/>
            <sz val="9"/>
            <color indexed="81"/>
            <rFont val="Tahoma"/>
            <family val="2"/>
          </rPr>
          <t xml:space="preserve"> </t>
        </r>
        <r>
          <rPr>
            <sz val="9"/>
            <color indexed="81"/>
            <rFont val="Tahoma"/>
            <family val="2"/>
          </rPr>
          <t>valor</t>
        </r>
        <r>
          <rPr>
            <b/>
            <sz val="9"/>
            <color indexed="81"/>
            <rFont val="Tahoma"/>
            <family val="2"/>
          </rPr>
          <t xml:space="preserve"> Ingreso
</t>
        </r>
        <r>
          <rPr>
            <sz val="9"/>
            <color indexed="81"/>
            <rFont val="Tahoma"/>
            <family val="2"/>
          </rPr>
          <t xml:space="preserve">
Además Selecionar el Valor</t>
        </r>
        <r>
          <rPr>
            <b/>
            <sz val="9"/>
            <color indexed="81"/>
            <rFont val="Tahoma"/>
            <family val="2"/>
          </rPr>
          <t xml:space="preserve"> </t>
        </r>
        <r>
          <rPr>
            <sz val="9"/>
            <color indexed="81"/>
            <rFont val="Tahoma"/>
            <family val="2"/>
          </rPr>
          <t xml:space="preserve"> </t>
        </r>
        <r>
          <rPr>
            <b/>
            <sz val="9"/>
            <color indexed="81"/>
            <rFont val="Tahoma"/>
            <family val="2"/>
          </rPr>
          <t>SI</t>
        </r>
        <r>
          <rPr>
            <sz val="9"/>
            <color indexed="81"/>
            <rFont val="Tahoma"/>
            <family val="2"/>
          </rPr>
          <t xml:space="preserve"> en el Campo</t>
        </r>
        <r>
          <rPr>
            <b/>
            <sz val="9"/>
            <color indexed="81"/>
            <rFont val="Tahoma"/>
            <family val="2"/>
          </rPr>
          <t xml:space="preserve"> Practica Sexual Segura - ¿Entrega de Preservativos?
o
En caso de que el paciente no pertenezca al programa de Regulacion  de Fertilidad, sin embargo se entreguen insumos para practica sexual segura (Prevencion VIH - ITS, usuarios (as) LGBT, mujeres que ya no están en edad fértil) 
</t>
        </r>
        <r>
          <rPr>
            <sz val="9"/>
            <color indexed="81"/>
            <rFont val="Tahoma"/>
            <family val="2"/>
          </rPr>
          <t xml:space="preserve">Se debe registrar la actividad </t>
        </r>
        <r>
          <rPr>
            <b/>
            <sz val="9"/>
            <color indexed="81"/>
            <rFont val="Tahoma"/>
            <family val="2"/>
          </rPr>
          <t>Ingreso Practica Sexual Segura - Preservativo</t>
        </r>
      </text>
    </comment>
    <comment ref="A53" authorId="3" shapeId="0">
      <text>
        <r>
          <rPr>
            <b/>
            <sz val="9"/>
            <color indexed="81"/>
            <rFont val="Tahoma"/>
            <family val="2"/>
          </rPr>
          <t xml:space="preserve">Este dato aparecerá  luego de que en la atención 
Registrada en el Módulo Box - Pacientes Citados </t>
        </r>
        <r>
          <rPr>
            <sz val="9"/>
            <color indexed="81"/>
            <rFont val="Tahoma"/>
            <family val="2"/>
          </rPr>
          <t xml:space="preserve"> o </t>
        </r>
        <r>
          <rPr>
            <b/>
            <sz val="9"/>
            <color indexed="81"/>
            <rFont val="Tahoma"/>
            <family val="2"/>
          </rPr>
          <t xml:space="preserve"> en Agregar Documentos a una Atención </t>
        </r>
        <r>
          <rPr>
            <sz val="9"/>
            <color indexed="81"/>
            <rFont val="Tahoma"/>
            <family val="2"/>
          </rPr>
          <t xml:space="preserve">el Formulario </t>
        </r>
        <r>
          <rPr>
            <b/>
            <sz val="9"/>
            <color indexed="81"/>
            <rFont val="Tahoma"/>
            <family val="2"/>
          </rPr>
          <t xml:space="preserve">Regulación Fecundidad (Paternidad Reponsable) </t>
        </r>
        <r>
          <rPr>
            <sz val="9"/>
            <color indexed="81"/>
            <rFont val="Tahoma"/>
            <family val="2"/>
          </rPr>
          <t xml:space="preserve"> </t>
        </r>
        <r>
          <rPr>
            <b/>
            <sz val="9"/>
            <color indexed="81"/>
            <rFont val="Tahoma"/>
            <family val="2"/>
          </rPr>
          <t xml:space="preserve">
</t>
        </r>
        <r>
          <rPr>
            <sz val="9"/>
            <color indexed="81"/>
            <rFont val="Tahoma"/>
            <family val="2"/>
          </rPr>
          <t xml:space="preserve">en la Sección </t>
        </r>
        <r>
          <rPr>
            <b/>
            <sz val="9"/>
            <color indexed="81"/>
            <rFont val="Tahoma"/>
            <family val="2"/>
          </rPr>
          <t xml:space="preserve">Método Anticonceptivo Actual </t>
        </r>
        <r>
          <rPr>
            <sz val="9"/>
            <color indexed="81"/>
            <rFont val="Tahoma"/>
            <family val="2"/>
          </rPr>
          <t>en el Campo</t>
        </r>
        <r>
          <rPr>
            <b/>
            <sz val="9"/>
            <color indexed="81"/>
            <rFont val="Tahoma"/>
            <family val="2"/>
          </rPr>
          <t xml:space="preserve"> MAC</t>
        </r>
        <r>
          <rPr>
            <sz val="9"/>
            <color indexed="81"/>
            <rFont val="Tahoma"/>
            <family val="2"/>
          </rPr>
          <t xml:space="preserve"> tenga como valor </t>
        </r>
        <r>
          <rPr>
            <b/>
            <sz val="9"/>
            <color indexed="81"/>
            <rFont val="Tahoma"/>
            <family val="2"/>
          </rPr>
          <t xml:space="preserve">Preservativo </t>
        </r>
        <r>
          <rPr>
            <sz val="9"/>
            <color indexed="81"/>
            <rFont val="Tahoma"/>
            <family val="2"/>
          </rPr>
          <t>y el campo</t>
        </r>
        <r>
          <rPr>
            <b/>
            <sz val="9"/>
            <color indexed="81"/>
            <rFont val="Tahoma"/>
            <family val="2"/>
          </rPr>
          <t xml:space="preserve"> Estado </t>
        </r>
        <r>
          <rPr>
            <sz val="9"/>
            <color indexed="81"/>
            <rFont val="Tahoma"/>
            <family val="2"/>
          </rPr>
          <t>el valor</t>
        </r>
        <r>
          <rPr>
            <b/>
            <sz val="9"/>
            <color indexed="81"/>
            <rFont val="Tahoma"/>
            <family val="2"/>
          </rPr>
          <t xml:space="preserve"> Ingreso
</t>
        </r>
        <r>
          <rPr>
            <sz val="9"/>
            <color indexed="81"/>
            <rFont val="Tahoma"/>
            <family val="2"/>
          </rPr>
          <t xml:space="preserve">Además en la Sección </t>
        </r>
        <r>
          <rPr>
            <b/>
            <sz val="9"/>
            <color indexed="81"/>
            <rFont val="Tahoma"/>
            <family val="2"/>
          </rPr>
          <t xml:space="preserve">Practica Sexual Segura </t>
        </r>
        <r>
          <rPr>
            <sz val="9"/>
            <color indexed="81"/>
            <rFont val="Tahoma"/>
            <family val="2"/>
          </rPr>
          <t>Selecionar el Valor</t>
        </r>
        <r>
          <rPr>
            <b/>
            <sz val="9"/>
            <color indexed="81"/>
            <rFont val="Tahoma"/>
            <family val="2"/>
          </rPr>
          <t xml:space="preserve">  SI </t>
        </r>
        <r>
          <rPr>
            <sz val="9"/>
            <color indexed="81"/>
            <rFont val="Tahoma"/>
            <family val="2"/>
          </rPr>
          <t>en el Campo</t>
        </r>
        <r>
          <rPr>
            <b/>
            <sz val="9"/>
            <color indexed="81"/>
            <rFont val="Tahoma"/>
            <family val="2"/>
          </rPr>
          <t xml:space="preserve"> ¿Indicación de Lubricantes?
o 
En caso de que el paciente no pertenezca al programa de Regulacion  de Fertilidad, sin embargo se entreguen insumos para practica sexual segura (Prevencion VIH - ITS, usuarios (as) LGBT, mujeres que ya no están en edad fértil) 
Se debe registrar la actividad Ingreso Practica Sexual Segura - Lubricantes</t>
        </r>
      </text>
    </comment>
    <comment ref="A55" authorId="3" shapeId="0">
      <text>
        <r>
          <rPr>
            <b/>
            <sz val="9"/>
            <color indexed="81"/>
            <rFont val="Tahoma"/>
            <family val="2"/>
          </rPr>
          <t xml:space="preserve">Este dato aparecerá  luego de que en la atención 
Registrada en el Módulo Box - Pacientes Citados </t>
        </r>
        <r>
          <rPr>
            <sz val="9"/>
            <color indexed="81"/>
            <rFont val="Tahoma"/>
            <family val="2"/>
          </rPr>
          <t xml:space="preserve"> o </t>
        </r>
        <r>
          <rPr>
            <b/>
            <sz val="9"/>
            <color indexed="81"/>
            <rFont val="Tahoma"/>
            <family val="2"/>
          </rPr>
          <t xml:space="preserve"> en Agregar Documentos a una Atención </t>
        </r>
        <r>
          <rPr>
            <sz val="9"/>
            <color indexed="81"/>
            <rFont val="Tahoma"/>
            <family val="2"/>
          </rPr>
          <t>el Formulario</t>
        </r>
        <r>
          <rPr>
            <b/>
            <sz val="9"/>
            <color indexed="81"/>
            <rFont val="Tahoma"/>
            <family val="2"/>
          </rPr>
          <t xml:space="preserve"> Regulación Fecundidad (Paternidad Reponsable) 
</t>
        </r>
        <r>
          <rPr>
            <sz val="9"/>
            <color indexed="81"/>
            <rFont val="Tahoma"/>
            <family val="2"/>
          </rPr>
          <t xml:space="preserve">en la Sección </t>
        </r>
        <r>
          <rPr>
            <b/>
            <sz val="9"/>
            <color indexed="81"/>
            <rFont val="Tahoma"/>
            <family val="2"/>
          </rPr>
          <t xml:space="preserve">Método Anticonceptivo Actual </t>
        </r>
        <r>
          <rPr>
            <sz val="9"/>
            <color indexed="81"/>
            <rFont val="Tahoma"/>
            <family val="2"/>
          </rPr>
          <t xml:space="preserve">en el Campo </t>
        </r>
        <r>
          <rPr>
            <b/>
            <sz val="9"/>
            <color indexed="81"/>
            <rFont val="Tahoma"/>
            <family val="2"/>
          </rPr>
          <t xml:space="preserve">MAC </t>
        </r>
        <r>
          <rPr>
            <sz val="9"/>
            <color indexed="81"/>
            <rFont val="Tahoma"/>
            <family val="2"/>
          </rPr>
          <t xml:space="preserve">tenga como valor </t>
        </r>
        <r>
          <rPr>
            <b/>
            <sz val="9"/>
            <color indexed="81"/>
            <rFont val="Tahoma"/>
            <family val="2"/>
          </rPr>
          <t xml:space="preserve">Preservativo </t>
        </r>
        <r>
          <rPr>
            <sz val="9"/>
            <color indexed="81"/>
            <rFont val="Tahoma"/>
            <family val="2"/>
          </rPr>
          <t xml:space="preserve">y campo </t>
        </r>
        <r>
          <rPr>
            <b/>
            <sz val="9"/>
            <color indexed="81"/>
            <rFont val="Tahoma"/>
            <family val="2"/>
          </rPr>
          <t xml:space="preserve">Estado </t>
        </r>
        <r>
          <rPr>
            <sz val="9"/>
            <color indexed="81"/>
            <rFont val="Tahoma"/>
            <family val="2"/>
          </rPr>
          <t xml:space="preserve">el valor </t>
        </r>
        <r>
          <rPr>
            <b/>
            <sz val="9"/>
            <color indexed="81"/>
            <rFont val="Tahoma"/>
            <family val="2"/>
          </rPr>
          <t>Ingreso</t>
        </r>
        <r>
          <rPr>
            <sz val="9"/>
            <color indexed="81"/>
            <rFont val="Tahoma"/>
            <family val="2"/>
          </rPr>
          <t xml:space="preserve">
Además en la Sección </t>
        </r>
        <r>
          <rPr>
            <b/>
            <sz val="9"/>
            <color indexed="81"/>
            <rFont val="Tahoma"/>
            <family val="2"/>
          </rPr>
          <t>Practica Sexual Segura</t>
        </r>
        <r>
          <rPr>
            <sz val="9"/>
            <color indexed="81"/>
            <rFont val="Tahoma"/>
            <family val="2"/>
          </rPr>
          <t xml:space="preserve"> Selecionar el Valor  </t>
        </r>
        <r>
          <rPr>
            <b/>
            <sz val="9"/>
            <color indexed="81"/>
            <rFont val="Tahoma"/>
            <family val="2"/>
          </rPr>
          <t xml:space="preserve">SI </t>
        </r>
        <r>
          <rPr>
            <sz val="9"/>
            <color indexed="81"/>
            <rFont val="Tahoma"/>
            <family val="2"/>
          </rPr>
          <t xml:space="preserve">en el Campo </t>
        </r>
        <r>
          <rPr>
            <b/>
            <sz val="9"/>
            <color indexed="81"/>
            <rFont val="Tahoma"/>
            <family val="2"/>
          </rPr>
          <t>¿Condon Femenino?
o 
En caso de que el paciente no pertenezca al programa de Regulacion  de Fertilidad, sin embargo se entreguen insumos para practica sexual segura (Prevencion VIH - ITS, usuarios (as) LGBT, mujeres que ya no están en edad fértil) 
Se debe registrar la actividad Ingreso Practica Sexual Segura - Condón Femenino</t>
        </r>
      </text>
    </comment>
    <comment ref="Q57" authorId="0" shapeId="0">
      <text>
        <r>
          <rPr>
            <sz val="9"/>
            <color indexed="81"/>
            <rFont val="Tahoma"/>
            <family val="2"/>
          </rPr>
          <t>Este dato aparecerá luego que en el Modulo de Admision o en Box - Pacientes Citados el paciente indique un Pueblo Indigena</t>
        </r>
      </text>
    </comment>
    <comment ref="R57" authorId="1" shapeId="0">
      <text>
        <r>
          <rPr>
            <sz val="9"/>
            <color indexed="81"/>
            <rFont val="Tahoma"/>
            <family val="2"/>
          </rPr>
          <t xml:space="preserve">Se contabilizara a los pacientes que tengan en Admisión - usuario "Alerta Administrativa" o Box - Pacientes Citados - "Alertas Administrativas"  "MIGRANTES"
</t>
        </r>
      </text>
    </comment>
    <comment ref="A59" authorId="2" shapeId="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el </t>
        </r>
        <r>
          <rPr>
            <b/>
            <sz val="9"/>
            <color indexed="81"/>
            <rFont val="Tahoma"/>
            <family val="2"/>
          </rPr>
          <t>Formulario Regulación Fecundidad (Paternidad Reponsable)</t>
        </r>
        <r>
          <rPr>
            <sz val="9"/>
            <color indexed="81"/>
            <rFont val="Tahoma"/>
            <family val="2"/>
          </rPr>
          <t xml:space="preserve">  tenga registro de Campo</t>
        </r>
        <r>
          <rPr>
            <b/>
            <sz val="9"/>
            <color indexed="81"/>
            <rFont val="Tahoma"/>
            <family val="2"/>
          </rPr>
          <t xml:space="preserve">  Metodo Anticonceptivo Actual  MAC</t>
        </r>
        <r>
          <rPr>
            <sz val="9"/>
            <color indexed="81"/>
            <rFont val="Tahoma"/>
            <family val="2"/>
          </rPr>
          <t xml:space="preserve"> y su respectivo Estado </t>
        </r>
        <r>
          <rPr>
            <b/>
            <sz val="9"/>
            <color indexed="81"/>
            <rFont val="Tahoma"/>
            <family val="2"/>
          </rPr>
          <t>Egreso por alta, Egreso por Abandono, Egreso por Traslado o Egreso Otras Causas</t>
        </r>
        <r>
          <rPr>
            <sz val="9"/>
            <color indexed="81"/>
            <rFont val="Tahoma"/>
            <family val="2"/>
          </rPr>
          <t xml:space="preserve">
</t>
        </r>
      </text>
    </comment>
    <comment ref="A60" authorId="2" shapeId="0">
      <text>
        <r>
          <rPr>
            <sz val="9"/>
            <color indexed="81"/>
            <rFont val="Tahoma"/>
            <family val="2"/>
          </rPr>
          <t xml:space="preserve">Este dato aparecerá  luego de que en la atención </t>
        </r>
        <r>
          <rPr>
            <b/>
            <sz val="9"/>
            <color indexed="81"/>
            <rFont val="Tahoma"/>
            <family val="2"/>
          </rPr>
          <t xml:space="preserve">
</t>
        </r>
        <r>
          <rPr>
            <sz val="9"/>
            <color indexed="81"/>
            <rFont val="Tahoma"/>
            <family val="2"/>
          </rPr>
          <t xml:space="preserve">Registrada en el </t>
        </r>
        <r>
          <rPr>
            <b/>
            <sz val="9"/>
            <color indexed="81"/>
            <rFont val="Tahoma"/>
            <family val="2"/>
          </rPr>
          <t xml:space="preserve">Módulo Box - Pacientes Citados  </t>
        </r>
        <r>
          <rPr>
            <sz val="9"/>
            <color indexed="81"/>
            <rFont val="Tahoma"/>
            <family val="2"/>
          </rPr>
          <t>o en</t>
        </r>
        <r>
          <rPr>
            <b/>
            <sz val="9"/>
            <color indexed="81"/>
            <rFont val="Tahoma"/>
            <family val="2"/>
          </rPr>
          <t xml:space="preserve"> Agregar Documentos a una Atención e</t>
        </r>
        <r>
          <rPr>
            <sz val="9"/>
            <color indexed="81"/>
            <rFont val="Tahoma"/>
            <family val="2"/>
          </rPr>
          <t>n el Formulario Clínico</t>
        </r>
        <r>
          <rPr>
            <b/>
            <sz val="9"/>
            <color indexed="81"/>
            <rFont val="Tahoma"/>
            <family val="2"/>
          </rPr>
          <t xml:space="preserve"> Regulación Fecundidad (Paternidad Reponsable) 
</t>
        </r>
        <r>
          <rPr>
            <sz val="9"/>
            <color indexed="81"/>
            <rFont val="Tahoma"/>
            <family val="2"/>
          </rPr>
          <t xml:space="preserve">En la Sección </t>
        </r>
        <r>
          <rPr>
            <b/>
            <sz val="9"/>
            <color indexed="81"/>
            <rFont val="Tahoma"/>
            <family val="2"/>
          </rPr>
          <t xml:space="preserve"> Metodo Anticonceptivo Actual  MAC  </t>
        </r>
        <r>
          <rPr>
            <sz val="9"/>
            <color indexed="81"/>
            <rFont val="Tahoma"/>
            <family val="2"/>
          </rPr>
          <t>tenga como valor</t>
        </r>
        <r>
          <rPr>
            <b/>
            <sz val="9"/>
            <color indexed="81"/>
            <rFont val="Tahoma"/>
            <family val="2"/>
          </rPr>
          <t xml:space="preserve"> DIU  T de Cobre.
</t>
        </r>
        <r>
          <rPr>
            <sz val="9"/>
            <color indexed="81"/>
            <rFont val="Tahoma"/>
            <family val="2"/>
          </rPr>
          <t>y campo</t>
        </r>
        <r>
          <rPr>
            <b/>
            <sz val="9"/>
            <color indexed="81"/>
            <rFont val="Tahoma"/>
            <family val="2"/>
          </rPr>
          <t xml:space="preserve"> Estado </t>
        </r>
        <r>
          <rPr>
            <sz val="9"/>
            <color indexed="81"/>
            <rFont val="Tahoma"/>
            <family val="2"/>
          </rPr>
          <t xml:space="preserve">tenga el valor </t>
        </r>
        <r>
          <rPr>
            <b/>
            <sz val="9"/>
            <color indexed="81"/>
            <rFont val="Tahoma"/>
            <family val="2"/>
          </rPr>
          <t xml:space="preserve">Egreso por Alta, Egreso por Abandono, Egreso por Traslado o Egreso por otras causas. </t>
        </r>
      </text>
    </comment>
    <comment ref="A61" authorId="2"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en el Formulario Clínico </t>
        </r>
        <r>
          <rPr>
            <b/>
            <sz val="9"/>
            <color indexed="81"/>
            <rFont val="Tahoma"/>
            <family val="2"/>
          </rPr>
          <t xml:space="preserve">Regulación Fecundidad (Paternidad Reponsable)  </t>
        </r>
        <r>
          <rPr>
            <sz val="9"/>
            <color indexed="81"/>
            <rFont val="Tahoma"/>
            <family val="2"/>
          </rPr>
          <t xml:space="preserve">
en la Sección  </t>
        </r>
        <r>
          <rPr>
            <b/>
            <sz val="9"/>
            <color indexed="81"/>
            <rFont val="Tahoma"/>
            <family val="2"/>
          </rPr>
          <t xml:space="preserve"> Metodo Anticonceptivo Actual  MAC </t>
        </r>
        <r>
          <rPr>
            <sz val="9"/>
            <color indexed="81"/>
            <rFont val="Tahoma"/>
            <family val="2"/>
          </rPr>
          <t xml:space="preserve"> tenga como valor </t>
        </r>
        <r>
          <rPr>
            <b/>
            <sz val="9"/>
            <color indexed="81"/>
            <rFont val="Tahoma"/>
            <family val="2"/>
          </rPr>
          <t>DIU  con Levonorgestrel</t>
        </r>
        <r>
          <rPr>
            <sz val="9"/>
            <color indexed="81"/>
            <rFont val="Tahoma"/>
            <family val="2"/>
          </rPr>
          <t xml:space="preserve">
y el campo</t>
        </r>
        <r>
          <rPr>
            <b/>
            <sz val="9"/>
            <color indexed="81"/>
            <rFont val="Tahoma"/>
            <family val="2"/>
          </rPr>
          <t xml:space="preserve"> Estado</t>
        </r>
        <r>
          <rPr>
            <sz val="9"/>
            <color indexed="81"/>
            <rFont val="Tahoma"/>
            <family val="2"/>
          </rPr>
          <t xml:space="preserve"> tenga el valor </t>
        </r>
        <r>
          <rPr>
            <b/>
            <sz val="9"/>
            <color indexed="81"/>
            <rFont val="Tahoma"/>
            <family val="2"/>
          </rPr>
          <t xml:space="preserve">Egreso por Alta, Egreso por Abandono, Egreso por Traslado o Egreso por otras causas. </t>
        </r>
        <r>
          <rPr>
            <sz val="9"/>
            <color indexed="81"/>
            <rFont val="Tahoma"/>
            <family val="2"/>
          </rPr>
          <t xml:space="preserve">
</t>
        </r>
      </text>
    </comment>
    <comment ref="B62" authorId="2" shapeId="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en el </t>
        </r>
        <r>
          <rPr>
            <b/>
            <sz val="9"/>
            <color indexed="81"/>
            <rFont val="Tahoma"/>
            <family val="2"/>
          </rPr>
          <t xml:space="preserve">Formulario Clínico Regulación Fecundidad (Paternidad Reponsable)  </t>
        </r>
        <r>
          <rPr>
            <sz val="9"/>
            <color indexed="81"/>
            <rFont val="Tahoma"/>
            <family val="2"/>
          </rPr>
          <t xml:space="preserve">
en la Sección  </t>
        </r>
        <r>
          <rPr>
            <b/>
            <sz val="9"/>
            <color indexed="81"/>
            <rFont val="Tahoma"/>
            <family val="2"/>
          </rPr>
          <t xml:space="preserve"> Metodo Anticonceptivo Actual  MAC </t>
        </r>
        <r>
          <rPr>
            <sz val="9"/>
            <color indexed="81"/>
            <rFont val="Tahoma"/>
            <family val="2"/>
          </rPr>
          <t xml:space="preserve"> tenga como valor </t>
        </r>
        <r>
          <rPr>
            <b/>
            <sz val="9"/>
            <color indexed="81"/>
            <rFont val="Tahoma"/>
            <family val="2"/>
          </rPr>
          <t>Oral Combinado</t>
        </r>
        <r>
          <rPr>
            <sz val="9"/>
            <color indexed="81"/>
            <rFont val="Tahoma"/>
            <family val="2"/>
          </rPr>
          <t xml:space="preserve">
y el campo </t>
        </r>
        <r>
          <rPr>
            <b/>
            <sz val="9"/>
            <color indexed="81"/>
            <rFont val="Tahoma"/>
            <family val="2"/>
          </rPr>
          <t>Estado</t>
        </r>
        <r>
          <rPr>
            <sz val="9"/>
            <color indexed="81"/>
            <rFont val="Tahoma"/>
            <family val="2"/>
          </rPr>
          <t xml:space="preserve"> tenga el valor </t>
        </r>
        <r>
          <rPr>
            <b/>
            <sz val="9"/>
            <color indexed="81"/>
            <rFont val="Tahoma"/>
            <family val="2"/>
          </rPr>
          <t xml:space="preserve">Egreso por Alta, Egreso por Abandono, Egreso por Traslado o Egreso por otras causas. </t>
        </r>
        <r>
          <rPr>
            <sz val="9"/>
            <color indexed="81"/>
            <rFont val="Tahoma"/>
            <family val="2"/>
          </rPr>
          <t xml:space="preserve">
</t>
        </r>
      </text>
    </comment>
    <comment ref="B63" authorId="2"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t>
        </r>
        <r>
          <rPr>
            <b/>
            <sz val="9"/>
            <color indexed="81"/>
            <rFont val="Tahoma"/>
            <family val="2"/>
          </rPr>
          <t xml:space="preserve">Formulario Clínico Regulación Fecundidad (Paternidad Reponsable)  </t>
        </r>
        <r>
          <rPr>
            <sz val="9"/>
            <color indexed="81"/>
            <rFont val="Tahoma"/>
            <family val="2"/>
          </rPr>
          <t xml:space="preserve">
en la Sección </t>
        </r>
        <r>
          <rPr>
            <b/>
            <sz val="9"/>
            <color indexed="81"/>
            <rFont val="Tahoma"/>
            <family val="2"/>
          </rPr>
          <t xml:space="preserve">  Metodo Anticonceptivo Actual  MAC </t>
        </r>
        <r>
          <rPr>
            <sz val="9"/>
            <color indexed="81"/>
            <rFont val="Tahoma"/>
            <family val="2"/>
          </rPr>
          <t xml:space="preserve"> tenga como valor </t>
        </r>
        <r>
          <rPr>
            <b/>
            <sz val="9"/>
            <color indexed="81"/>
            <rFont val="Tahoma"/>
            <family val="2"/>
          </rPr>
          <t xml:space="preserve">Prostágenos Puros. </t>
        </r>
        <r>
          <rPr>
            <sz val="9"/>
            <color indexed="81"/>
            <rFont val="Tahoma"/>
            <family val="2"/>
          </rPr>
          <t xml:space="preserve">
y el campo </t>
        </r>
        <r>
          <rPr>
            <b/>
            <sz val="9"/>
            <color indexed="81"/>
            <rFont val="Tahoma"/>
            <family val="2"/>
          </rPr>
          <t>Estado</t>
        </r>
        <r>
          <rPr>
            <sz val="9"/>
            <color indexed="81"/>
            <rFont val="Tahoma"/>
            <family val="2"/>
          </rPr>
          <t xml:space="preserve"> tenga el valor</t>
        </r>
        <r>
          <rPr>
            <b/>
            <sz val="9"/>
            <color indexed="81"/>
            <rFont val="Tahoma"/>
            <family val="2"/>
          </rPr>
          <t xml:space="preserve"> Egreso por Alta, Egreso por Abandono, Egreso por Traslado o Egreso por otras causas. </t>
        </r>
        <r>
          <rPr>
            <sz val="9"/>
            <color indexed="81"/>
            <rFont val="Tahoma"/>
            <family val="2"/>
          </rPr>
          <t xml:space="preserve">
</t>
        </r>
      </text>
    </comment>
    <comment ref="B64" authorId="2"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Clínico</t>
        </r>
        <r>
          <rPr>
            <b/>
            <sz val="9"/>
            <color indexed="81"/>
            <rFont val="Tahoma"/>
            <family val="2"/>
          </rPr>
          <t xml:space="preserve"> Regulación Fecundidad (Paternidad Reponsable)  </t>
        </r>
        <r>
          <rPr>
            <sz val="9"/>
            <color indexed="81"/>
            <rFont val="Tahoma"/>
            <family val="2"/>
          </rPr>
          <t xml:space="preserve">
en la Sección </t>
        </r>
        <r>
          <rPr>
            <b/>
            <sz val="9"/>
            <color indexed="81"/>
            <rFont val="Tahoma"/>
            <family val="2"/>
          </rPr>
          <t xml:space="preserve">  Metodo Anticonceptivo Actual  MAC </t>
        </r>
        <r>
          <rPr>
            <sz val="9"/>
            <color indexed="81"/>
            <rFont val="Tahoma"/>
            <family val="2"/>
          </rPr>
          <t xml:space="preserve"> tenga como valor </t>
        </r>
        <r>
          <rPr>
            <b/>
            <sz val="9"/>
            <color indexed="81"/>
            <rFont val="Tahoma"/>
            <family val="2"/>
          </rPr>
          <t xml:space="preserve">Inyectable Combinado Mensual </t>
        </r>
        <r>
          <rPr>
            <sz val="9"/>
            <color indexed="81"/>
            <rFont val="Tahoma"/>
            <family val="2"/>
          </rPr>
          <t xml:space="preserve">o </t>
        </r>
        <r>
          <rPr>
            <b/>
            <sz val="9"/>
            <color indexed="81"/>
            <rFont val="Tahoma"/>
            <family val="2"/>
          </rPr>
          <t>Inyectable Combinado Trimestral</t>
        </r>
        <r>
          <rPr>
            <sz val="9"/>
            <color indexed="81"/>
            <rFont val="Tahoma"/>
            <family val="2"/>
          </rPr>
          <t xml:space="preserve">
y el campo </t>
        </r>
        <r>
          <rPr>
            <b/>
            <sz val="9"/>
            <color indexed="81"/>
            <rFont val="Tahoma"/>
            <family val="2"/>
          </rPr>
          <t xml:space="preserve">Estado </t>
        </r>
        <r>
          <rPr>
            <sz val="9"/>
            <color indexed="81"/>
            <rFont val="Tahoma"/>
            <family val="2"/>
          </rPr>
          <t xml:space="preserve">tenga el valor </t>
        </r>
        <r>
          <rPr>
            <b/>
            <sz val="9"/>
            <color indexed="81"/>
            <rFont val="Tahoma"/>
            <family val="2"/>
          </rPr>
          <t xml:space="preserve">Egreso por Alta, Egreso por Abandono, Egreso por Traslado o Egreso por otras causas. </t>
        </r>
        <r>
          <rPr>
            <sz val="9"/>
            <color indexed="81"/>
            <rFont val="Tahoma"/>
            <family val="2"/>
          </rPr>
          <t xml:space="preserve">
</t>
        </r>
      </text>
    </comment>
    <comment ref="B65" authorId="2"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Clínico </t>
        </r>
        <r>
          <rPr>
            <b/>
            <sz val="9"/>
            <color indexed="81"/>
            <rFont val="Tahoma"/>
            <family val="2"/>
          </rPr>
          <t xml:space="preserve">Regulación Fecundidad (Paternidad Reponsable)  </t>
        </r>
        <r>
          <rPr>
            <sz val="9"/>
            <color indexed="81"/>
            <rFont val="Tahoma"/>
            <family val="2"/>
          </rPr>
          <t xml:space="preserve">
en la Sección</t>
        </r>
        <r>
          <rPr>
            <b/>
            <sz val="9"/>
            <color indexed="81"/>
            <rFont val="Tahoma"/>
            <family val="2"/>
          </rPr>
          <t xml:space="preserve">   Metodo Anticonceptivo Actual  MAC </t>
        </r>
        <r>
          <rPr>
            <sz val="9"/>
            <color indexed="81"/>
            <rFont val="Tahoma"/>
            <family val="2"/>
          </rPr>
          <t xml:space="preserve"> tenga como valor </t>
        </r>
        <r>
          <rPr>
            <b/>
            <sz val="9"/>
            <color indexed="81"/>
            <rFont val="Tahoma"/>
            <family val="2"/>
          </rPr>
          <t xml:space="preserve">Inyectable Progestágenos Mensual </t>
        </r>
        <r>
          <rPr>
            <sz val="9"/>
            <color indexed="81"/>
            <rFont val="Tahoma"/>
            <family val="2"/>
          </rPr>
          <t xml:space="preserve">o </t>
        </r>
        <r>
          <rPr>
            <b/>
            <sz val="9"/>
            <color indexed="81"/>
            <rFont val="Tahoma"/>
            <family val="2"/>
          </rPr>
          <t>Inyectable Progestágenos Trimestral</t>
        </r>
        <r>
          <rPr>
            <sz val="9"/>
            <color indexed="81"/>
            <rFont val="Tahoma"/>
            <family val="2"/>
          </rPr>
          <t xml:space="preserve">
y el campo</t>
        </r>
        <r>
          <rPr>
            <b/>
            <sz val="9"/>
            <color indexed="81"/>
            <rFont val="Tahoma"/>
            <family val="2"/>
          </rPr>
          <t xml:space="preserve"> Estado</t>
        </r>
        <r>
          <rPr>
            <sz val="9"/>
            <color indexed="81"/>
            <rFont val="Tahoma"/>
            <family val="2"/>
          </rPr>
          <t xml:space="preserve"> tenga el valor</t>
        </r>
        <r>
          <rPr>
            <b/>
            <sz val="9"/>
            <color indexed="81"/>
            <rFont val="Tahoma"/>
            <family val="2"/>
          </rPr>
          <t xml:space="preserve"> Egreso por Alta, Egreso por Abandono, Egreso por Traslado o Egreso por otras causas. </t>
        </r>
        <r>
          <rPr>
            <sz val="9"/>
            <color indexed="81"/>
            <rFont val="Tahoma"/>
            <family val="2"/>
          </rPr>
          <t xml:space="preserve">
</t>
        </r>
      </text>
    </comment>
    <comment ref="B66" authorId="2" shapeId="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Clínico </t>
        </r>
        <r>
          <rPr>
            <b/>
            <sz val="9"/>
            <color indexed="81"/>
            <rFont val="Tahoma"/>
            <family val="2"/>
          </rPr>
          <t xml:space="preserve">Regulación Fecundidad (Paternidad Reponsable) </t>
        </r>
        <r>
          <rPr>
            <sz val="9"/>
            <color indexed="81"/>
            <rFont val="Tahoma"/>
            <family val="2"/>
          </rPr>
          <t xml:space="preserve">
En la Sección </t>
        </r>
        <r>
          <rPr>
            <b/>
            <sz val="9"/>
            <color indexed="81"/>
            <rFont val="Tahoma"/>
            <family val="2"/>
          </rPr>
          <t xml:space="preserve"> Metodo Anticonceptivo Actual  MAC </t>
        </r>
        <r>
          <rPr>
            <sz val="9"/>
            <color indexed="81"/>
            <rFont val="Tahoma"/>
            <family val="2"/>
          </rPr>
          <t xml:space="preserve"> tenga como valor </t>
        </r>
        <r>
          <rPr>
            <b/>
            <sz val="9"/>
            <color indexed="81"/>
            <rFont val="Tahoma"/>
            <family val="2"/>
          </rPr>
          <t>Implante Etonogestrel</t>
        </r>
        <r>
          <rPr>
            <sz val="9"/>
            <color indexed="81"/>
            <rFont val="Tahoma"/>
            <family val="2"/>
          </rPr>
          <t xml:space="preserve">
y campo </t>
        </r>
        <r>
          <rPr>
            <b/>
            <sz val="9"/>
            <color indexed="81"/>
            <rFont val="Tahoma"/>
            <family val="2"/>
          </rPr>
          <t>Estado</t>
        </r>
        <r>
          <rPr>
            <sz val="9"/>
            <color indexed="81"/>
            <rFont val="Tahoma"/>
            <family val="2"/>
          </rPr>
          <t xml:space="preserve"> tenga el valor </t>
        </r>
        <r>
          <rPr>
            <b/>
            <sz val="9"/>
            <color indexed="81"/>
            <rFont val="Tahoma"/>
            <family val="2"/>
          </rPr>
          <t>Egreso por Alta, Egreso por Abandono, Egreso por Traslado o Egreso por otras causas</t>
        </r>
        <r>
          <rPr>
            <sz val="9"/>
            <color indexed="81"/>
            <rFont val="Tahoma"/>
            <family val="2"/>
          </rPr>
          <t xml:space="preserve">. 
</t>
        </r>
      </text>
    </comment>
    <comment ref="B67" authorId="2" shapeId="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Clínico </t>
        </r>
        <r>
          <rPr>
            <b/>
            <sz val="9"/>
            <color indexed="81"/>
            <rFont val="Tahoma"/>
            <family val="2"/>
          </rPr>
          <t xml:space="preserve">Regulación Fecundidad (Paternidad Reponsable) </t>
        </r>
        <r>
          <rPr>
            <sz val="9"/>
            <color indexed="81"/>
            <rFont val="Tahoma"/>
            <family val="2"/>
          </rPr>
          <t xml:space="preserve">
En la Sección </t>
        </r>
        <r>
          <rPr>
            <b/>
            <sz val="9"/>
            <color indexed="81"/>
            <rFont val="Tahoma"/>
            <family val="2"/>
          </rPr>
          <t xml:space="preserve"> Metodo Anticonceptivo Actual  MAC </t>
        </r>
        <r>
          <rPr>
            <sz val="9"/>
            <color indexed="81"/>
            <rFont val="Tahoma"/>
            <family val="2"/>
          </rPr>
          <t xml:space="preserve"> tenga como valor</t>
        </r>
        <r>
          <rPr>
            <b/>
            <sz val="9"/>
            <color indexed="81"/>
            <rFont val="Tahoma"/>
            <family val="2"/>
          </rPr>
          <t xml:space="preserve"> Implante Levonorgestrel</t>
        </r>
        <r>
          <rPr>
            <sz val="9"/>
            <color indexed="81"/>
            <rFont val="Tahoma"/>
            <family val="2"/>
          </rPr>
          <t xml:space="preserve"> 
y campo </t>
        </r>
        <r>
          <rPr>
            <b/>
            <sz val="9"/>
            <color indexed="81"/>
            <rFont val="Tahoma"/>
            <family val="2"/>
          </rPr>
          <t>Estado</t>
        </r>
        <r>
          <rPr>
            <sz val="9"/>
            <color indexed="81"/>
            <rFont val="Tahoma"/>
            <family val="2"/>
          </rPr>
          <t xml:space="preserve"> tenga el valor</t>
        </r>
        <r>
          <rPr>
            <b/>
            <sz val="9"/>
            <color indexed="81"/>
            <rFont val="Tahoma"/>
            <family val="2"/>
          </rPr>
          <t xml:space="preserve"> Egreso por Alta, Egreso por Abandono, Egreso por Traslado o Egreso por otras causas. </t>
        </r>
        <r>
          <rPr>
            <sz val="9"/>
            <color indexed="81"/>
            <rFont val="Tahoma"/>
            <family val="2"/>
          </rPr>
          <t xml:space="preserve">
</t>
        </r>
      </text>
    </comment>
    <comment ref="B68" authorId="3" shapeId="0">
      <text>
        <r>
          <rPr>
            <sz val="9"/>
            <color indexed="81"/>
            <rFont val="Tahoma"/>
            <family val="2"/>
          </rPr>
          <t xml:space="preserve">Este dato aparecerá  luego de que en la atención 
Registrada en el Módulo Box - Pacientes Citados  o  en Agregar Documentos a una Atención el </t>
        </r>
        <r>
          <rPr>
            <b/>
            <sz val="9"/>
            <color indexed="81"/>
            <rFont val="Tahoma"/>
            <family val="2"/>
          </rPr>
          <t xml:space="preserve">Formulario Regulación Fecundidad (Paternidad Reponsable)  </t>
        </r>
        <r>
          <rPr>
            <sz val="9"/>
            <color indexed="81"/>
            <rFont val="Tahoma"/>
            <family val="2"/>
          </rPr>
          <t xml:space="preserve">
En la Sección  </t>
        </r>
        <r>
          <rPr>
            <b/>
            <sz val="9"/>
            <color indexed="81"/>
            <rFont val="Tahoma"/>
            <family val="2"/>
          </rPr>
          <t>Método Anticonceptivo Actua</t>
        </r>
        <r>
          <rPr>
            <sz val="9"/>
            <color indexed="81"/>
            <rFont val="Tahoma"/>
            <family val="2"/>
          </rPr>
          <t>l en el Campo</t>
        </r>
        <r>
          <rPr>
            <b/>
            <sz val="9"/>
            <color indexed="81"/>
            <rFont val="Tahoma"/>
            <family val="2"/>
          </rPr>
          <t xml:space="preserve"> MAC </t>
        </r>
        <r>
          <rPr>
            <sz val="9"/>
            <color indexed="81"/>
            <rFont val="Tahoma"/>
            <family val="2"/>
          </rPr>
          <t xml:space="preserve">tenga como valor </t>
        </r>
        <r>
          <rPr>
            <b/>
            <sz val="9"/>
            <color indexed="81"/>
            <rFont val="Tahoma"/>
            <family val="2"/>
          </rPr>
          <t>Anillo Vaginal</t>
        </r>
        <r>
          <rPr>
            <sz val="9"/>
            <color indexed="81"/>
            <rFont val="Tahoma"/>
            <family val="2"/>
          </rPr>
          <t xml:space="preserve">
y el campo Estado tenga el valor</t>
        </r>
        <r>
          <rPr>
            <b/>
            <sz val="9"/>
            <color indexed="81"/>
            <rFont val="Tahoma"/>
            <family val="2"/>
          </rPr>
          <t xml:space="preserve">  Egreso por Alta, Egreso por Abandono, Egreso por Traslado o Egreso por otras causas.</t>
        </r>
        <r>
          <rPr>
            <sz val="9"/>
            <color indexed="81"/>
            <rFont val="Tahoma"/>
            <family val="2"/>
          </rPr>
          <t xml:space="preserve">
(Se Considerara la Fecha del Formulario Para Ser Contabilizado en el Mes que Corresponde) </t>
        </r>
      </text>
    </comment>
    <comment ref="A69" authorId="2" shapeId="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Clínico </t>
        </r>
        <r>
          <rPr>
            <b/>
            <sz val="9"/>
            <color indexed="81"/>
            <rFont val="Tahoma"/>
            <family val="2"/>
          </rPr>
          <t xml:space="preserve">Regulación Fecundidad (Paternidad Reponsable) 
</t>
        </r>
        <r>
          <rPr>
            <sz val="9"/>
            <color indexed="81"/>
            <rFont val="Tahoma"/>
            <family val="2"/>
          </rPr>
          <t xml:space="preserve">
En la Sección </t>
        </r>
        <r>
          <rPr>
            <b/>
            <sz val="9"/>
            <color indexed="81"/>
            <rFont val="Tahoma"/>
            <family val="2"/>
          </rPr>
          <t xml:space="preserve"> Metodo Anticonceptivo Actual  MAC </t>
        </r>
        <r>
          <rPr>
            <sz val="9"/>
            <color indexed="81"/>
            <rFont val="Tahoma"/>
            <family val="2"/>
          </rPr>
          <t xml:space="preserve"> tenga como valor </t>
        </r>
        <r>
          <rPr>
            <b/>
            <sz val="9"/>
            <color indexed="81"/>
            <rFont val="Tahoma"/>
            <family val="2"/>
          </rPr>
          <t>Preservativos.</t>
        </r>
        <r>
          <rPr>
            <sz val="9"/>
            <color indexed="81"/>
            <rFont val="Tahoma"/>
            <family val="2"/>
          </rPr>
          <t xml:space="preserve">
y campo </t>
        </r>
        <r>
          <rPr>
            <b/>
            <sz val="9"/>
            <color indexed="81"/>
            <rFont val="Tahoma"/>
            <family val="2"/>
          </rPr>
          <t>Estado</t>
        </r>
        <r>
          <rPr>
            <sz val="9"/>
            <color indexed="81"/>
            <rFont val="Tahoma"/>
            <family val="2"/>
          </rPr>
          <t xml:space="preserve"> tenga el valor </t>
        </r>
        <r>
          <rPr>
            <b/>
            <sz val="9"/>
            <color indexed="81"/>
            <rFont val="Tahoma"/>
            <family val="2"/>
          </rPr>
          <t xml:space="preserve">Egreso por Alta, Egreso por Abandono, Egreso por Traslado o Egreso por otras causas. </t>
        </r>
        <r>
          <rPr>
            <sz val="9"/>
            <color indexed="81"/>
            <rFont val="Tahoma"/>
            <family val="2"/>
          </rPr>
          <t xml:space="preserve">
</t>
        </r>
        <r>
          <rPr>
            <b/>
            <sz val="9"/>
            <color indexed="81"/>
            <rFont val="Tahoma"/>
            <family val="2"/>
          </rPr>
          <t xml:space="preserve">
(El Sexo Hombre y Mujer Se Tomara Desde los Datos Registrados en Admisión)</t>
        </r>
      </text>
    </comment>
    <comment ref="A71" authorId="2" shapeId="0">
      <text>
        <r>
          <rPr>
            <sz val="9"/>
            <color indexed="81"/>
            <rFont val="Tahoma"/>
            <family val="2"/>
          </rPr>
          <t>Este dato aparecerá  luego de que en la atención 
Registrada en e</t>
        </r>
        <r>
          <rPr>
            <b/>
            <sz val="9"/>
            <color indexed="81"/>
            <rFont val="Tahoma"/>
            <family val="2"/>
          </rPr>
          <t>l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Clínico </t>
        </r>
        <r>
          <rPr>
            <b/>
            <sz val="9"/>
            <color indexed="81"/>
            <rFont val="Tahoma"/>
            <family val="2"/>
          </rPr>
          <t xml:space="preserve">Regulación Fecundidad (Paternidad Responsable) 
</t>
        </r>
        <r>
          <rPr>
            <sz val="9"/>
            <color indexed="81"/>
            <rFont val="Tahoma"/>
            <family val="2"/>
          </rPr>
          <t xml:space="preserve">
en la Sección </t>
        </r>
        <r>
          <rPr>
            <b/>
            <sz val="9"/>
            <color indexed="81"/>
            <rFont val="Tahoma"/>
            <family val="2"/>
          </rPr>
          <t xml:space="preserve"> Método Anticonceptivo Actual</t>
        </r>
        <r>
          <rPr>
            <sz val="9"/>
            <color indexed="81"/>
            <rFont val="Tahoma"/>
            <family val="2"/>
          </rPr>
          <t xml:space="preserve"> en el Campo</t>
        </r>
        <r>
          <rPr>
            <b/>
            <sz val="9"/>
            <color indexed="81"/>
            <rFont val="Tahoma"/>
            <family val="2"/>
          </rPr>
          <t xml:space="preserve"> MAC </t>
        </r>
        <r>
          <rPr>
            <sz val="9"/>
            <color indexed="81"/>
            <rFont val="Tahoma"/>
            <family val="2"/>
          </rPr>
          <t xml:space="preserve">tenga como valor </t>
        </r>
        <r>
          <rPr>
            <b/>
            <sz val="9"/>
            <color indexed="81"/>
            <rFont val="Tahoma"/>
            <family val="2"/>
          </rPr>
          <t xml:space="preserve"> Esterilización Quirúrgica </t>
        </r>
        <r>
          <rPr>
            <sz val="9"/>
            <color indexed="81"/>
            <rFont val="Tahoma"/>
            <family val="2"/>
          </rPr>
          <t xml:space="preserve">y el campo </t>
        </r>
        <r>
          <rPr>
            <b/>
            <sz val="9"/>
            <color indexed="81"/>
            <rFont val="Tahoma"/>
            <family val="2"/>
          </rPr>
          <t xml:space="preserve">Estado </t>
        </r>
        <r>
          <rPr>
            <sz val="9"/>
            <color indexed="81"/>
            <rFont val="Tahoma"/>
            <family val="2"/>
          </rPr>
          <t>tenga el valor</t>
        </r>
        <r>
          <rPr>
            <b/>
            <sz val="9"/>
            <color indexed="81"/>
            <rFont val="Tahoma"/>
            <family val="2"/>
          </rPr>
          <t xml:space="preserve"> Ingreso/Egreso Esterilización Quirúrgica</t>
        </r>
        <r>
          <rPr>
            <sz val="9"/>
            <color indexed="81"/>
            <rFont val="Tahoma"/>
            <family val="2"/>
          </rPr>
          <t xml:space="preserve">, esto en el caso de ingresar y egresar el mismo día </t>
        </r>
        <r>
          <rPr>
            <b/>
            <sz val="9"/>
            <color indexed="81"/>
            <rFont val="Tahoma"/>
            <family val="2"/>
          </rPr>
          <t>(Contabilizaría en Sección C y C1</t>
        </r>
        <r>
          <rPr>
            <sz val="9"/>
            <color indexed="81"/>
            <rFont val="Tahoma"/>
            <family val="2"/>
          </rPr>
          <t>)
Si el egreso es en diferentes días que el ingreso se puede utilizar solo el Estado</t>
        </r>
        <r>
          <rPr>
            <b/>
            <sz val="9"/>
            <color indexed="81"/>
            <rFont val="Tahoma"/>
            <family val="2"/>
          </rPr>
          <t xml:space="preserve"> Egreso</t>
        </r>
        <r>
          <rPr>
            <sz val="9"/>
            <color indexed="81"/>
            <rFont val="Tahoma"/>
            <family val="2"/>
          </rPr>
          <t xml:space="preserve">, para que solo este en esta sección.
</t>
        </r>
        <r>
          <rPr>
            <b/>
            <sz val="9"/>
            <color indexed="81"/>
            <rFont val="Tahoma"/>
            <family val="2"/>
          </rPr>
          <t>(El Sexo Hombre y Mujer Se Tomara Desde los Datos Registrados en Admisión)</t>
        </r>
        <r>
          <rPr>
            <sz val="9"/>
            <color indexed="81"/>
            <rFont val="Tahoma"/>
            <family val="2"/>
          </rPr>
          <t xml:space="preserve">
</t>
        </r>
      </text>
    </comment>
    <comment ref="A73" authorId="2" shapeId="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Clínico </t>
        </r>
        <r>
          <rPr>
            <b/>
            <sz val="9"/>
            <color indexed="81"/>
            <rFont val="Tahoma"/>
            <family val="2"/>
          </rPr>
          <t>Regulación Fecundidad (Paternidad Reponsable)</t>
        </r>
        <r>
          <rPr>
            <sz val="9"/>
            <color indexed="81"/>
            <rFont val="Tahoma"/>
            <family val="2"/>
          </rPr>
          <t xml:space="preserve"> 
Se debe registrado un Valor en Campo </t>
        </r>
        <r>
          <rPr>
            <b/>
            <sz val="9"/>
            <color indexed="81"/>
            <rFont val="Tahoma"/>
            <family val="2"/>
          </rPr>
          <t xml:space="preserve"> Metodo Anticonceptivo Actual  MAC  </t>
        </r>
        <r>
          <rPr>
            <sz val="9"/>
            <color indexed="81"/>
            <rFont val="Tahoma"/>
            <family val="2"/>
          </rPr>
          <t>con su respectivo estado</t>
        </r>
        <r>
          <rPr>
            <b/>
            <sz val="9"/>
            <color indexed="81"/>
            <rFont val="Tahoma"/>
            <family val="2"/>
          </rPr>
          <t xml:space="preserve"> Egreso por Alta, Egreso por Abandono, Egreso por Traslado o Egreso por otras causas</t>
        </r>
        <r>
          <rPr>
            <sz val="9"/>
            <color indexed="81"/>
            <rFont val="Tahoma"/>
            <family val="2"/>
          </rPr>
          <t xml:space="preserve"> y adicionamente en el Campo </t>
        </r>
        <r>
          <rPr>
            <b/>
            <sz val="9"/>
            <color indexed="81"/>
            <rFont val="Tahoma"/>
            <family val="2"/>
          </rPr>
          <t xml:space="preserve">¿Regulación de Fertilidad más preservativo? </t>
        </r>
        <r>
          <rPr>
            <sz val="9"/>
            <color indexed="81"/>
            <rFont val="Tahoma"/>
            <family val="2"/>
          </rPr>
          <t>tenga como valor</t>
        </r>
        <r>
          <rPr>
            <b/>
            <sz val="9"/>
            <color indexed="81"/>
            <rFont val="Tahoma"/>
            <family val="2"/>
          </rPr>
          <t xml:space="preserve"> Si</t>
        </r>
        <r>
          <rPr>
            <sz val="9"/>
            <color indexed="81"/>
            <rFont val="Tahoma"/>
            <family val="2"/>
          </rPr>
          <t xml:space="preserve">
</t>
        </r>
      </text>
    </comment>
    <comment ref="A74" authorId="2" shapeId="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Clínico </t>
        </r>
        <r>
          <rPr>
            <b/>
            <sz val="9"/>
            <color indexed="81"/>
            <rFont val="Tahoma"/>
            <family val="2"/>
          </rPr>
          <t xml:space="preserve">Regulación Fecundidad (Paternidad Reponsable) </t>
        </r>
        <r>
          <rPr>
            <sz val="9"/>
            <color indexed="81"/>
            <rFont val="Tahoma"/>
            <family val="2"/>
          </rPr>
          <t xml:space="preserve">
En la Sección </t>
        </r>
        <r>
          <rPr>
            <b/>
            <sz val="9"/>
            <color indexed="81"/>
            <rFont val="Tahoma"/>
            <family val="2"/>
          </rPr>
          <t xml:space="preserve"> Metodo Anticonceptivo Actual  MAC </t>
        </r>
        <r>
          <rPr>
            <sz val="9"/>
            <color indexed="81"/>
            <rFont val="Tahoma"/>
            <family val="2"/>
          </rPr>
          <t xml:space="preserve"> tenga como valor </t>
        </r>
        <r>
          <rPr>
            <b/>
            <sz val="9"/>
            <color indexed="81"/>
            <rFont val="Tahoma"/>
            <family val="2"/>
          </rPr>
          <t>Preservativos.</t>
        </r>
        <r>
          <rPr>
            <sz val="9"/>
            <color indexed="81"/>
            <rFont val="Tahoma"/>
            <family val="2"/>
          </rPr>
          <t xml:space="preserve">
y campo </t>
        </r>
        <r>
          <rPr>
            <b/>
            <sz val="9"/>
            <color indexed="81"/>
            <rFont val="Tahoma"/>
            <family val="2"/>
          </rPr>
          <t>Estado</t>
        </r>
        <r>
          <rPr>
            <sz val="9"/>
            <color indexed="81"/>
            <rFont val="Tahoma"/>
            <family val="2"/>
          </rPr>
          <t xml:space="preserve"> tenga el valor </t>
        </r>
        <r>
          <rPr>
            <b/>
            <sz val="9"/>
            <color indexed="81"/>
            <rFont val="Tahoma"/>
            <family val="2"/>
          </rPr>
          <t>Egreso por Alta, Egreso por Abandono, Egreso por Traslado o Egreso por otras causas</t>
        </r>
        <r>
          <rPr>
            <sz val="9"/>
            <color indexed="81"/>
            <rFont val="Tahoma"/>
            <family val="2"/>
          </rPr>
          <t xml:space="preserve">. 
Además debe Tener selecionado Un </t>
        </r>
        <r>
          <rPr>
            <b/>
            <sz val="9"/>
            <color indexed="81"/>
            <rFont val="Tahoma"/>
            <family val="2"/>
          </rPr>
          <t>Ciclo Vital Femenino</t>
        </r>
        <r>
          <rPr>
            <sz val="9"/>
            <color indexed="81"/>
            <rFont val="Tahoma"/>
            <family val="2"/>
          </rPr>
          <t xml:space="preserve"> en la </t>
        </r>
        <r>
          <rPr>
            <b/>
            <sz val="9"/>
            <color indexed="81"/>
            <rFont val="Tahoma"/>
            <family val="2"/>
          </rPr>
          <t>Anamnesis</t>
        </r>
        <r>
          <rPr>
            <sz val="9"/>
            <color indexed="81"/>
            <rFont val="Tahoma"/>
            <family val="2"/>
          </rPr>
          <t xml:space="preserve">  con el</t>
        </r>
        <r>
          <rPr>
            <b/>
            <sz val="9"/>
            <color indexed="81"/>
            <rFont val="Tahoma"/>
            <family val="2"/>
          </rPr>
          <t xml:space="preserve"> Valor</t>
        </r>
        <r>
          <rPr>
            <sz val="9"/>
            <color indexed="81"/>
            <rFont val="Tahoma"/>
            <family val="2"/>
          </rPr>
          <t>;</t>
        </r>
        <r>
          <rPr>
            <b/>
            <sz val="9"/>
            <color indexed="81"/>
            <rFont val="Tahoma"/>
            <family val="2"/>
          </rPr>
          <t xml:space="preserve"> Embarazada, Embarazada Primigesta o Gestante
</t>
        </r>
      </text>
    </comment>
    <comment ref="A75" authorId="3" shapeId="0">
      <text>
        <r>
          <rPr>
            <sz val="9"/>
            <color indexed="81"/>
            <rFont val="Tahoma"/>
            <family val="2"/>
          </rPr>
          <t xml:space="preserve">Este dato aparecerá  luego de que en la atención </t>
        </r>
        <r>
          <rPr>
            <b/>
            <sz val="9"/>
            <color indexed="81"/>
            <rFont val="Tahoma"/>
            <family val="2"/>
          </rPr>
          <t xml:space="preserve">
Registrada en el Módulo Box - Pacientes Citados  </t>
        </r>
        <r>
          <rPr>
            <sz val="9"/>
            <color indexed="81"/>
            <rFont val="Tahoma"/>
            <family val="2"/>
          </rPr>
          <t xml:space="preserve">o </t>
        </r>
        <r>
          <rPr>
            <b/>
            <sz val="9"/>
            <color indexed="81"/>
            <rFont val="Tahoma"/>
            <family val="2"/>
          </rPr>
          <t xml:space="preserve"> en Agregar Documentos a una Atención </t>
        </r>
        <r>
          <rPr>
            <sz val="9"/>
            <color indexed="81"/>
            <rFont val="Tahoma"/>
            <family val="2"/>
          </rPr>
          <t xml:space="preserve">el Formulario </t>
        </r>
        <r>
          <rPr>
            <b/>
            <sz val="9"/>
            <color indexed="81"/>
            <rFont val="Tahoma"/>
            <family val="2"/>
          </rPr>
          <t xml:space="preserve">Regulación Fecundidad (Paternidad Reponsable) 
</t>
        </r>
        <r>
          <rPr>
            <sz val="9"/>
            <color indexed="81"/>
            <rFont val="Tahoma"/>
            <family val="2"/>
          </rPr>
          <t>en la Sección</t>
        </r>
        <r>
          <rPr>
            <b/>
            <sz val="9"/>
            <color indexed="81"/>
            <rFont val="Tahoma"/>
            <family val="2"/>
          </rPr>
          <t xml:space="preserve"> Método Anticonceptivo Actual</t>
        </r>
        <r>
          <rPr>
            <sz val="9"/>
            <color indexed="81"/>
            <rFont val="Tahoma"/>
            <family val="2"/>
          </rPr>
          <t xml:space="preserve"> en el Campo</t>
        </r>
        <r>
          <rPr>
            <b/>
            <sz val="9"/>
            <color indexed="81"/>
            <rFont val="Tahoma"/>
            <family val="2"/>
          </rPr>
          <t xml:space="preserve"> MAC </t>
        </r>
        <r>
          <rPr>
            <sz val="9"/>
            <color indexed="81"/>
            <rFont val="Tahoma"/>
            <family val="2"/>
          </rPr>
          <t>tenga como valor</t>
        </r>
        <r>
          <rPr>
            <b/>
            <sz val="9"/>
            <color indexed="81"/>
            <rFont val="Tahoma"/>
            <family val="2"/>
          </rPr>
          <t xml:space="preserve"> Preservativo </t>
        </r>
        <r>
          <rPr>
            <sz val="9"/>
            <color indexed="81"/>
            <rFont val="Tahoma"/>
            <family val="2"/>
          </rPr>
          <t xml:space="preserve">y el campo </t>
        </r>
        <r>
          <rPr>
            <b/>
            <sz val="9"/>
            <color indexed="81"/>
            <rFont val="Tahoma"/>
            <family val="2"/>
          </rPr>
          <t>Estado</t>
        </r>
        <r>
          <rPr>
            <sz val="9"/>
            <color indexed="81"/>
            <rFont val="Tahoma"/>
            <family val="2"/>
          </rPr>
          <t xml:space="preserve"> el</t>
        </r>
        <r>
          <rPr>
            <b/>
            <sz val="9"/>
            <color indexed="81"/>
            <rFont val="Tahoma"/>
            <family val="2"/>
          </rPr>
          <t xml:space="preserve"> </t>
        </r>
        <r>
          <rPr>
            <sz val="9"/>
            <color indexed="81"/>
            <rFont val="Tahoma"/>
            <family val="2"/>
          </rPr>
          <t>valor</t>
        </r>
        <r>
          <rPr>
            <b/>
            <sz val="9"/>
            <color indexed="81"/>
            <rFont val="Tahoma"/>
            <family val="2"/>
          </rPr>
          <t xml:space="preserve"> Egreso por Alta, Egreso por Abandono, Egreso por Traslado o Egreso por otras causas. 
</t>
        </r>
        <r>
          <rPr>
            <sz val="9"/>
            <color indexed="81"/>
            <rFont val="Tahoma"/>
            <family val="2"/>
          </rPr>
          <t xml:space="preserve">
Además Selecionar el Valor</t>
        </r>
        <r>
          <rPr>
            <b/>
            <sz val="9"/>
            <color indexed="81"/>
            <rFont val="Tahoma"/>
            <family val="2"/>
          </rPr>
          <t xml:space="preserve"> </t>
        </r>
        <r>
          <rPr>
            <sz val="9"/>
            <color indexed="81"/>
            <rFont val="Tahoma"/>
            <family val="2"/>
          </rPr>
          <t xml:space="preserve"> </t>
        </r>
        <r>
          <rPr>
            <b/>
            <sz val="9"/>
            <color indexed="81"/>
            <rFont val="Tahoma"/>
            <family val="2"/>
          </rPr>
          <t>SI</t>
        </r>
        <r>
          <rPr>
            <sz val="9"/>
            <color indexed="81"/>
            <rFont val="Tahoma"/>
            <family val="2"/>
          </rPr>
          <t xml:space="preserve"> en el Campo</t>
        </r>
        <r>
          <rPr>
            <b/>
            <sz val="9"/>
            <color indexed="81"/>
            <rFont val="Tahoma"/>
            <family val="2"/>
          </rPr>
          <t xml:space="preserve"> Practica Sexual Segura - ¿Entrega de Preservativos?
o
En caso de que el paciente no pertenezca al programa de Regulacion  de Fertilidad, sin embargo se entreguen insumos para practica sexual segura (Prevencion VIH - ITS, usuarios (as) LGBT, mujeres que ya no están en edad fértil) 
</t>
        </r>
        <r>
          <rPr>
            <sz val="9"/>
            <color indexed="81"/>
            <rFont val="Tahoma"/>
            <family val="2"/>
          </rPr>
          <t xml:space="preserve">Se debe registrar la actividad </t>
        </r>
        <r>
          <rPr>
            <b/>
            <sz val="9"/>
            <color indexed="81"/>
            <rFont val="Tahoma"/>
            <family val="2"/>
          </rPr>
          <t>Egreso Practica Sexual Segura - Preservativo</t>
        </r>
      </text>
    </comment>
    <comment ref="A77" authorId="2" shapeId="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A</t>
        </r>
        <r>
          <rPr>
            <b/>
            <sz val="9"/>
            <color indexed="81"/>
            <rFont val="Tahoma"/>
            <family val="2"/>
          </rPr>
          <t>gregar Documentos a una Atención</t>
        </r>
        <r>
          <rPr>
            <sz val="9"/>
            <color indexed="81"/>
            <rFont val="Tahoma"/>
            <family val="2"/>
          </rPr>
          <t xml:space="preserve"> el </t>
        </r>
        <r>
          <rPr>
            <b/>
            <sz val="9"/>
            <color indexed="81"/>
            <rFont val="Tahoma"/>
            <family val="2"/>
          </rPr>
          <t xml:space="preserve">Formulario Regulación Fecundidad (Paternidad Reponsable) 
</t>
        </r>
        <r>
          <rPr>
            <sz val="9"/>
            <color indexed="81"/>
            <rFont val="Tahoma"/>
            <family val="2"/>
          </rPr>
          <t xml:space="preserve">
en la Sección </t>
        </r>
        <r>
          <rPr>
            <b/>
            <sz val="9"/>
            <color indexed="81"/>
            <rFont val="Tahoma"/>
            <family val="2"/>
          </rPr>
          <t xml:space="preserve">Metodo Anticonceptivo Actual  MAC  </t>
        </r>
        <r>
          <rPr>
            <sz val="9"/>
            <color indexed="81"/>
            <rFont val="Tahoma"/>
            <family val="2"/>
          </rPr>
          <t>contenga algun metodo  y el campo</t>
        </r>
        <r>
          <rPr>
            <b/>
            <sz val="9"/>
            <color indexed="81"/>
            <rFont val="Tahoma"/>
            <family val="2"/>
          </rPr>
          <t xml:space="preserve"> Estado</t>
        </r>
        <r>
          <rPr>
            <sz val="9"/>
            <color indexed="81"/>
            <rFont val="Tahoma"/>
            <family val="2"/>
          </rPr>
          <t xml:space="preserve"> el valor</t>
        </r>
        <r>
          <rPr>
            <b/>
            <sz val="9"/>
            <color indexed="81"/>
            <rFont val="Tahoma"/>
            <family val="2"/>
          </rPr>
          <t xml:space="preserve"> Egreso por Alta, Egreso por Abandono, Egreso por Traslado o Egreso por otras causas. </t>
        </r>
        <r>
          <rPr>
            <sz val="9"/>
            <color indexed="81"/>
            <rFont val="Tahoma"/>
            <family val="2"/>
          </rPr>
          <t xml:space="preserve">
Además Selecionar el Valor</t>
        </r>
        <r>
          <rPr>
            <b/>
            <sz val="9"/>
            <color indexed="81"/>
            <rFont val="Tahoma"/>
            <family val="2"/>
          </rPr>
          <t xml:space="preserve">  SI</t>
        </r>
        <r>
          <rPr>
            <sz val="9"/>
            <color indexed="81"/>
            <rFont val="Tahoma"/>
            <family val="2"/>
          </rPr>
          <t xml:space="preserve"> en el Campo </t>
        </r>
        <r>
          <rPr>
            <b/>
            <sz val="9"/>
            <color indexed="81"/>
            <rFont val="Tahoma"/>
            <family val="2"/>
          </rPr>
          <t>Practica Sexual Segura - ¿Entrega de Preservativos?</t>
        </r>
        <r>
          <rPr>
            <sz val="9"/>
            <color indexed="81"/>
            <rFont val="Tahoma"/>
            <family val="2"/>
          </rPr>
          <t xml:space="preserve">
</t>
        </r>
        <r>
          <rPr>
            <b/>
            <sz val="9"/>
            <color indexed="81"/>
            <rFont val="Tahoma"/>
            <family val="2"/>
          </rPr>
          <t xml:space="preserve">o
En caso de que el paciente no pertenezca al programa de Regulacion  de Fertilidad, sin embargo se entreguen insumos para practica sexual segura (Prevencion VIH - ITS, usuarios (as) LGBT, mujeres que ya no están en edad fértil) </t>
        </r>
        <r>
          <rPr>
            <sz val="9"/>
            <color indexed="81"/>
            <rFont val="Tahoma"/>
            <family val="2"/>
          </rPr>
          <t xml:space="preserve">
Se debe registrar la actividad </t>
        </r>
        <r>
          <rPr>
            <b/>
            <sz val="9"/>
            <color indexed="81"/>
            <rFont val="Tahoma"/>
            <family val="2"/>
          </rPr>
          <t>Egreso Practica Sexual Segura - Lubricantes</t>
        </r>
        <r>
          <rPr>
            <sz val="9"/>
            <color indexed="81"/>
            <rFont val="Tahoma"/>
            <family val="2"/>
          </rPr>
          <t xml:space="preserve">
</t>
        </r>
      </text>
    </comment>
    <comment ref="A79" authorId="2" shapeId="0">
      <text>
        <r>
          <rPr>
            <sz val="9"/>
            <color indexed="81"/>
            <rFont val="Tahoma"/>
            <family val="2"/>
          </rPr>
          <t xml:space="preserve">Este dato aparecerá  luego de que en la atención </t>
        </r>
        <r>
          <rPr>
            <b/>
            <sz val="9"/>
            <color indexed="81"/>
            <rFont val="Tahoma"/>
            <family val="2"/>
          </rPr>
          <t xml:space="preserve">
</t>
        </r>
        <r>
          <rPr>
            <sz val="9"/>
            <color indexed="81"/>
            <rFont val="Tahoma"/>
            <family val="2"/>
          </rPr>
          <t xml:space="preserve">
Registrada en el Módulo</t>
        </r>
        <r>
          <rPr>
            <b/>
            <sz val="9"/>
            <color indexed="81"/>
            <rFont val="Tahoma"/>
            <family val="2"/>
          </rPr>
          <t xml:space="preserve"> Box - Pacientes Citados  o  en Agregar Documentos a una Atención </t>
        </r>
        <r>
          <rPr>
            <sz val="9"/>
            <color indexed="81"/>
            <rFont val="Tahoma"/>
            <family val="2"/>
          </rPr>
          <t xml:space="preserve">el Formulario </t>
        </r>
        <r>
          <rPr>
            <b/>
            <sz val="9"/>
            <color indexed="81"/>
            <rFont val="Tahoma"/>
            <family val="2"/>
          </rPr>
          <t xml:space="preserve">Regulación Fecundidad (Paternidad Reponsable) 
</t>
        </r>
        <r>
          <rPr>
            <sz val="9"/>
            <color indexed="81"/>
            <rFont val="Tahoma"/>
            <family val="2"/>
          </rPr>
          <t>en la Sección</t>
        </r>
        <r>
          <rPr>
            <b/>
            <sz val="9"/>
            <color indexed="81"/>
            <rFont val="Tahoma"/>
            <family val="2"/>
          </rPr>
          <t xml:space="preserve"> Metodo Anticonceptivo Actual  MAC</t>
        </r>
        <r>
          <rPr>
            <sz val="9"/>
            <color indexed="81"/>
            <rFont val="Tahoma"/>
            <family val="2"/>
          </rPr>
          <t xml:space="preserve">  contenga algun metodo</t>
        </r>
        <r>
          <rPr>
            <b/>
            <sz val="9"/>
            <color indexed="81"/>
            <rFont val="Tahoma"/>
            <family val="2"/>
          </rPr>
          <t xml:space="preserve">  </t>
        </r>
        <r>
          <rPr>
            <sz val="9"/>
            <color indexed="81"/>
            <rFont val="Tahoma"/>
            <family val="2"/>
          </rPr>
          <t>y el campo</t>
        </r>
        <r>
          <rPr>
            <b/>
            <sz val="9"/>
            <color indexed="81"/>
            <rFont val="Tahoma"/>
            <family val="2"/>
          </rPr>
          <t xml:space="preserve"> Estado </t>
        </r>
        <r>
          <rPr>
            <sz val="9"/>
            <color indexed="81"/>
            <rFont val="Tahoma"/>
            <family val="2"/>
          </rPr>
          <t>el valor</t>
        </r>
        <r>
          <rPr>
            <b/>
            <sz val="9"/>
            <color indexed="81"/>
            <rFont val="Tahoma"/>
            <family val="2"/>
          </rPr>
          <t xml:space="preserve"> Egreso por Alta, Egreso por Abandono, Egreso por Traslado o Egreso por otras causas. 
</t>
        </r>
        <r>
          <rPr>
            <sz val="9"/>
            <color indexed="81"/>
            <rFont val="Tahoma"/>
            <family val="2"/>
          </rPr>
          <t xml:space="preserve">
Además Selecionar el Valor</t>
        </r>
        <r>
          <rPr>
            <b/>
            <sz val="9"/>
            <color indexed="81"/>
            <rFont val="Tahoma"/>
            <family val="2"/>
          </rPr>
          <t xml:space="preserve">  SI </t>
        </r>
        <r>
          <rPr>
            <sz val="9"/>
            <color indexed="81"/>
            <rFont val="Tahoma"/>
            <family val="2"/>
          </rPr>
          <t>en el Campo</t>
        </r>
        <r>
          <rPr>
            <b/>
            <sz val="9"/>
            <color indexed="81"/>
            <rFont val="Tahoma"/>
            <family val="2"/>
          </rPr>
          <t xml:space="preserve"> Practica Sexual Segura - ¿Condón Femenino?
o
En caso de que el paciente no pertenezca al programa de Regulacion  de Fertilidad, sin embargo se entreguen insumos para practica sexual segura (Prevencion VIH - ITS, usuarios (as) LGBT, mujeres que ya no están en edad fértil) 
</t>
        </r>
        <r>
          <rPr>
            <sz val="9"/>
            <color indexed="81"/>
            <rFont val="Tahoma"/>
            <family val="2"/>
          </rPr>
          <t xml:space="preserve">Se debe registrar la actividad </t>
        </r>
        <r>
          <rPr>
            <b/>
            <sz val="9"/>
            <color indexed="81"/>
            <rFont val="Tahoma"/>
            <family val="2"/>
          </rPr>
          <t xml:space="preserve">Egreso Practica Sexual Segura - Condón Femenino </t>
        </r>
      </text>
    </comment>
    <comment ref="B82" authorId="4" shapeId="0">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el Formulario </t>
        </r>
        <r>
          <rPr>
            <b/>
            <sz val="9"/>
            <color indexed="81"/>
            <rFont val="Tahoma"/>
            <family val="2"/>
          </rPr>
          <t>Control de Ginecología</t>
        </r>
        <r>
          <rPr>
            <sz val="9"/>
            <color indexed="81"/>
            <rFont val="Tahoma"/>
            <family val="2"/>
          </rPr>
          <t xml:space="preserve"> en la Sección </t>
        </r>
        <r>
          <rPr>
            <b/>
            <sz val="9"/>
            <color indexed="81"/>
            <rFont val="Tahoma"/>
            <family val="2"/>
          </rPr>
          <t>Climaterio</t>
        </r>
        <r>
          <rPr>
            <sz val="9"/>
            <color indexed="81"/>
            <rFont val="Tahoma"/>
            <family val="2"/>
          </rPr>
          <t xml:space="preserve"> el campo </t>
        </r>
        <r>
          <rPr>
            <b/>
            <sz val="9"/>
            <color indexed="81"/>
            <rFont val="Tahoma"/>
            <family val="2"/>
          </rPr>
          <t>Etapa Climaterio</t>
        </r>
        <r>
          <rPr>
            <sz val="9"/>
            <color indexed="81"/>
            <rFont val="Tahoma"/>
            <family val="2"/>
          </rPr>
          <t xml:space="preserve"> tenga como valor </t>
        </r>
        <r>
          <rPr>
            <b/>
            <sz val="9"/>
            <color indexed="81"/>
            <rFont val="Tahoma"/>
            <family val="2"/>
          </rPr>
          <t>SI</t>
        </r>
        <r>
          <rPr>
            <sz val="9"/>
            <color indexed="81"/>
            <rFont val="Tahoma"/>
            <family val="2"/>
          </rPr>
          <t xml:space="preserve"> y el el Campo </t>
        </r>
        <r>
          <rPr>
            <b/>
            <sz val="9"/>
            <color indexed="81"/>
            <rFont val="Tahoma"/>
            <family val="2"/>
          </rPr>
          <t xml:space="preserve">Estado </t>
        </r>
        <r>
          <rPr>
            <sz val="9"/>
            <color indexed="81"/>
            <rFont val="Tahoma"/>
            <family val="2"/>
          </rPr>
          <t xml:space="preserve">tenga como valor </t>
        </r>
        <r>
          <rPr>
            <b/>
            <sz val="9"/>
            <color indexed="81"/>
            <rFont val="Tahoma"/>
            <family val="2"/>
          </rPr>
          <t>"INGRESO"</t>
        </r>
        <r>
          <rPr>
            <sz val="9"/>
            <color indexed="81"/>
            <rFont val="Tahoma"/>
            <family val="2"/>
          </rPr>
          <t xml:space="preserve">
(Rango Etario es de 45 años a 64 años)
(Se Considerara la Fecha del Formulario Para Ser Contabilizado en el Mes que Corresponde) </t>
        </r>
      </text>
    </comment>
    <comment ref="A85" authorId="4" shapeId="0">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Registre el</t>
        </r>
        <r>
          <rPr>
            <b/>
            <sz val="9"/>
            <color indexed="81"/>
            <rFont val="Tahoma"/>
            <family val="2"/>
          </rPr>
          <t xml:space="preserve"> Formulario Antecedentes de Ingreso del Recien Nacido.
(El Sexo Hombre y Mujer (Niños y Niñas)Se Tomara Desde los Datos Registrados en Admisión)</t>
        </r>
      </text>
    </comment>
    <comment ref="R87" authorId="3" shapeId="0">
      <text>
        <r>
          <rPr>
            <sz val="9"/>
            <color indexed="81"/>
            <rFont val="Tahoma"/>
            <family val="2"/>
          </rPr>
          <t xml:space="preserve">Este dato aparecerá  luego de que en la atención 
Registrada en </t>
        </r>
        <r>
          <rPr>
            <b/>
            <sz val="9"/>
            <color indexed="81"/>
            <rFont val="Tahoma"/>
            <family val="2"/>
          </rPr>
          <t>Módulo Box - Pacientes Citados  o En agregar Documento a Una atención</t>
        </r>
        <r>
          <rPr>
            <sz val="9"/>
            <color indexed="81"/>
            <rFont val="Tahoma"/>
            <family val="2"/>
          </rPr>
          <t xml:space="preserve"> 
 En el Formulario</t>
        </r>
        <r>
          <rPr>
            <b/>
            <sz val="9"/>
            <color indexed="81"/>
            <rFont val="Tahoma"/>
            <family val="2"/>
          </rPr>
          <t xml:space="preserve"> Control de Crecimiento y Desarrollo (Control Sano)</t>
        </r>
        <r>
          <rPr>
            <sz val="9"/>
            <color indexed="81"/>
            <rFont val="Tahoma"/>
            <family val="2"/>
          </rPr>
          <t xml:space="preserve"> en la sección </t>
        </r>
        <r>
          <rPr>
            <b/>
            <sz val="9"/>
            <color indexed="81"/>
            <rFont val="Tahoma"/>
            <family val="2"/>
          </rPr>
          <t>Sala de Estimulación</t>
        </r>
        <r>
          <rPr>
            <sz val="9"/>
            <color indexed="81"/>
            <rFont val="Tahoma"/>
            <family val="2"/>
          </rPr>
          <t xml:space="preserve"> en el Campo </t>
        </r>
        <r>
          <rPr>
            <b/>
            <sz val="9"/>
            <color indexed="81"/>
            <rFont val="Tahoma"/>
            <family val="2"/>
          </rPr>
          <t>Modalidad</t>
        </r>
        <r>
          <rPr>
            <sz val="9"/>
            <color indexed="81"/>
            <rFont val="Tahoma"/>
            <family val="2"/>
          </rPr>
          <t xml:space="preserve"> selecionar el Valor </t>
        </r>
        <r>
          <rPr>
            <b/>
            <sz val="9"/>
            <color indexed="81"/>
            <rFont val="Tahoma"/>
            <family val="2"/>
          </rPr>
          <t>Servicio</t>
        </r>
        <r>
          <rPr>
            <sz val="9"/>
            <color indexed="81"/>
            <rFont val="Tahoma"/>
            <family val="2"/>
          </rPr>
          <t xml:space="preserve"> </t>
        </r>
        <r>
          <rPr>
            <b/>
            <sz val="9"/>
            <color indexed="81"/>
            <rFont val="Tahoma"/>
            <family val="2"/>
          </rPr>
          <t xml:space="preserve">Itinerante
</t>
        </r>
        <r>
          <rPr>
            <sz val="9"/>
            <color indexed="81"/>
            <rFont val="Tahoma"/>
            <family val="2"/>
          </rPr>
          <t>Además Tener registrado</t>
        </r>
        <r>
          <rPr>
            <b/>
            <sz val="9"/>
            <color indexed="81"/>
            <rFont val="Tahoma"/>
            <family val="2"/>
          </rPr>
          <t xml:space="preserve"> </t>
        </r>
        <r>
          <rPr>
            <sz val="9"/>
            <color indexed="81"/>
            <rFont val="Tahoma"/>
            <family val="2"/>
          </rPr>
          <t>el valor</t>
        </r>
        <r>
          <rPr>
            <b/>
            <sz val="9"/>
            <color indexed="81"/>
            <rFont val="Tahoma"/>
            <family val="2"/>
          </rPr>
          <t xml:space="preserve"> Ingreso </t>
        </r>
        <r>
          <rPr>
            <sz val="9"/>
            <color indexed="81"/>
            <rFont val="Tahoma"/>
            <family val="2"/>
          </rPr>
          <t>en el campo</t>
        </r>
        <r>
          <rPr>
            <b/>
            <sz val="9"/>
            <color indexed="81"/>
            <rFont val="Tahoma"/>
            <family val="2"/>
          </rPr>
          <t xml:space="preserve"> Estado</t>
        </r>
        <r>
          <rPr>
            <sz val="9"/>
            <color indexed="81"/>
            <rFont val="Tahoma"/>
            <family val="2"/>
          </rPr>
          <t xml:space="preserve">
</t>
        </r>
      </text>
    </comment>
    <comment ref="T87" authorId="3" shapeId="0">
      <text>
        <r>
          <rPr>
            <sz val="9"/>
            <color indexed="81"/>
            <rFont val="Tahoma"/>
            <family val="2"/>
          </rPr>
          <t xml:space="preserve">Este dato aparecerá  luego de que en la atención 
Registrada en </t>
        </r>
        <r>
          <rPr>
            <b/>
            <sz val="9"/>
            <color indexed="81"/>
            <rFont val="Tahoma"/>
            <family val="2"/>
          </rPr>
          <t xml:space="preserve">Módulo Box - Pacientes Citados  o En agregar Documento a Una atención 
</t>
        </r>
        <r>
          <rPr>
            <sz val="9"/>
            <color indexed="81"/>
            <rFont val="Tahoma"/>
            <family val="2"/>
          </rPr>
          <t xml:space="preserve">
 En el Formulario </t>
        </r>
        <r>
          <rPr>
            <b/>
            <sz val="9"/>
            <color indexed="81"/>
            <rFont val="Tahoma"/>
            <family val="2"/>
          </rPr>
          <t>Control de Crecimiento y Desarrollo (Control Sano)</t>
        </r>
        <r>
          <rPr>
            <sz val="9"/>
            <color indexed="81"/>
            <rFont val="Tahoma"/>
            <family val="2"/>
          </rPr>
          <t xml:space="preserve"> en la sección</t>
        </r>
        <r>
          <rPr>
            <b/>
            <sz val="9"/>
            <color indexed="81"/>
            <rFont val="Tahoma"/>
            <family val="2"/>
          </rPr>
          <t xml:space="preserve"> Sala de Estimulación </t>
        </r>
        <r>
          <rPr>
            <sz val="9"/>
            <color indexed="81"/>
            <rFont val="Tahoma"/>
            <family val="2"/>
          </rPr>
          <t>en el Campo</t>
        </r>
        <r>
          <rPr>
            <b/>
            <sz val="9"/>
            <color indexed="81"/>
            <rFont val="Tahoma"/>
            <family val="2"/>
          </rPr>
          <t xml:space="preserve"> Modalidad </t>
        </r>
        <r>
          <rPr>
            <sz val="9"/>
            <color indexed="81"/>
            <rFont val="Tahoma"/>
            <family val="2"/>
          </rPr>
          <t>selecionar el Valor</t>
        </r>
        <r>
          <rPr>
            <b/>
            <sz val="9"/>
            <color indexed="81"/>
            <rFont val="Tahoma"/>
            <family val="2"/>
          </rPr>
          <t xml:space="preserve"> Atención Domiciliaria
</t>
        </r>
        <r>
          <rPr>
            <sz val="9"/>
            <color indexed="81"/>
            <rFont val="Tahoma"/>
            <family val="2"/>
          </rPr>
          <t xml:space="preserve">
Además Tener registrado el valor</t>
        </r>
        <r>
          <rPr>
            <b/>
            <sz val="9"/>
            <color indexed="81"/>
            <rFont val="Tahoma"/>
            <family val="2"/>
          </rPr>
          <t xml:space="preserve"> Ingreso </t>
        </r>
        <r>
          <rPr>
            <sz val="9"/>
            <color indexed="81"/>
            <rFont val="Tahoma"/>
            <family val="2"/>
          </rPr>
          <t xml:space="preserve">en el campo </t>
        </r>
        <r>
          <rPr>
            <b/>
            <sz val="9"/>
            <color indexed="81"/>
            <rFont val="Tahoma"/>
            <family val="2"/>
          </rPr>
          <t>Estado</t>
        </r>
      </text>
    </comment>
    <comment ref="V89" authorId="3" shapeId="0">
      <text>
        <r>
          <rPr>
            <sz val="9"/>
            <color indexed="81"/>
            <rFont val="Tahoma"/>
            <family val="2"/>
          </rPr>
          <t>Este dato aparecerá  luego de que en la atención 
Registrada en</t>
        </r>
        <r>
          <rPr>
            <b/>
            <sz val="9"/>
            <color indexed="81"/>
            <rFont val="Tahoma"/>
            <family val="2"/>
          </rPr>
          <t xml:space="preserve"> Módulo Box - Pacientes Citados  o En agregar Documento a Una atención 
</t>
        </r>
        <r>
          <rPr>
            <sz val="9"/>
            <color indexed="81"/>
            <rFont val="Tahoma"/>
            <family val="2"/>
          </rPr>
          <t xml:space="preserve">En el Formulario </t>
        </r>
        <r>
          <rPr>
            <b/>
            <sz val="9"/>
            <color indexed="81"/>
            <rFont val="Tahoma"/>
            <family val="2"/>
          </rPr>
          <t xml:space="preserve">Control de Crecimiento y Desarrollo (Control Sano)  </t>
        </r>
        <r>
          <rPr>
            <sz val="9"/>
            <color indexed="81"/>
            <rFont val="Tahoma"/>
            <family val="2"/>
          </rPr>
          <t xml:space="preserve">en la sección </t>
        </r>
        <r>
          <rPr>
            <b/>
            <sz val="9"/>
            <color indexed="81"/>
            <rFont val="Tahoma"/>
            <family val="2"/>
          </rPr>
          <t>Sala de Estimulación</t>
        </r>
        <r>
          <rPr>
            <sz val="9"/>
            <color indexed="81"/>
            <rFont val="Tahoma"/>
            <family val="2"/>
          </rPr>
          <t xml:space="preserve"> en el Campo </t>
        </r>
        <r>
          <rPr>
            <b/>
            <sz val="9"/>
            <color indexed="81"/>
            <rFont val="Tahoma"/>
            <family val="2"/>
          </rPr>
          <t>Estado</t>
        </r>
        <r>
          <rPr>
            <sz val="9"/>
            <color indexed="81"/>
            <rFont val="Tahoma"/>
            <family val="2"/>
          </rPr>
          <t xml:space="preserve"> selecionar el Valor </t>
        </r>
        <r>
          <rPr>
            <b/>
            <sz val="9"/>
            <color indexed="81"/>
            <rFont val="Tahoma"/>
            <family val="2"/>
          </rPr>
          <t xml:space="preserve">Egreso Cumplimiento de Tratamiento, </t>
        </r>
        <r>
          <rPr>
            <sz val="9"/>
            <color indexed="81"/>
            <rFont val="Tahoma"/>
            <family val="2"/>
          </rPr>
          <t>además de selecionar</t>
        </r>
        <r>
          <rPr>
            <b/>
            <sz val="9"/>
            <color indexed="81"/>
            <rFont val="Tahoma"/>
            <family val="2"/>
          </rPr>
          <t xml:space="preserve"> opciones de Resultado de Evaluación</t>
        </r>
      </text>
    </comment>
    <comment ref="W89" authorId="3" shapeId="0">
      <text>
        <r>
          <rPr>
            <sz val="9"/>
            <color indexed="81"/>
            <rFont val="Tahoma"/>
            <family val="2"/>
          </rPr>
          <t xml:space="preserve">Este dato aparecerá  luego de que en la atención 
Registrada en </t>
        </r>
        <r>
          <rPr>
            <b/>
            <sz val="9"/>
            <color indexed="81"/>
            <rFont val="Tahoma"/>
            <family val="2"/>
          </rPr>
          <t xml:space="preserve">Módulo Box - Pacientes Citados  o En agregar Documento a Una atención </t>
        </r>
        <r>
          <rPr>
            <sz val="9"/>
            <color indexed="81"/>
            <rFont val="Tahoma"/>
            <family val="2"/>
          </rPr>
          <t xml:space="preserve">
En el Formulario </t>
        </r>
        <r>
          <rPr>
            <b/>
            <sz val="9"/>
            <color indexed="81"/>
            <rFont val="Tahoma"/>
            <family val="2"/>
          </rPr>
          <t xml:space="preserve">Control de Crecimiento y Desarrollo (Control Sano) </t>
        </r>
        <r>
          <rPr>
            <sz val="9"/>
            <color indexed="81"/>
            <rFont val="Tahoma"/>
            <family val="2"/>
          </rPr>
          <t xml:space="preserve"> en la sección </t>
        </r>
        <r>
          <rPr>
            <b/>
            <sz val="9"/>
            <color indexed="81"/>
            <rFont val="Tahoma"/>
            <family val="2"/>
          </rPr>
          <t>Sala</t>
        </r>
        <r>
          <rPr>
            <sz val="9"/>
            <color indexed="81"/>
            <rFont val="Tahoma"/>
            <family val="2"/>
          </rPr>
          <t xml:space="preserve"> </t>
        </r>
        <r>
          <rPr>
            <b/>
            <sz val="9"/>
            <color indexed="81"/>
            <rFont val="Tahoma"/>
            <family val="2"/>
          </rPr>
          <t>de Estimulación</t>
        </r>
        <r>
          <rPr>
            <sz val="9"/>
            <color indexed="81"/>
            <rFont val="Tahoma"/>
            <family val="2"/>
          </rPr>
          <t xml:space="preserve"> en el Campo</t>
        </r>
        <r>
          <rPr>
            <b/>
            <sz val="9"/>
            <color indexed="81"/>
            <rFont val="Tahoma"/>
            <family val="2"/>
          </rPr>
          <t xml:space="preserve"> Estado </t>
        </r>
        <r>
          <rPr>
            <sz val="9"/>
            <color indexed="81"/>
            <rFont val="Tahoma"/>
            <family val="2"/>
          </rPr>
          <t xml:space="preserve">selecionar el Valor </t>
        </r>
        <r>
          <rPr>
            <b/>
            <sz val="9"/>
            <color indexed="81"/>
            <rFont val="Tahoma"/>
            <family val="2"/>
          </rPr>
          <t>Egreso Otros</t>
        </r>
        <r>
          <rPr>
            <sz val="9"/>
            <color indexed="81"/>
            <rFont val="Tahoma"/>
            <family val="2"/>
          </rPr>
          <t xml:space="preserve">, además de selecionar </t>
        </r>
        <r>
          <rPr>
            <b/>
            <sz val="9"/>
            <color indexed="81"/>
            <rFont val="Tahoma"/>
            <family val="2"/>
          </rPr>
          <t>opciones de Resultado de Evaluación</t>
        </r>
      </text>
    </comment>
    <comment ref="X89" authorId="3" shapeId="0">
      <text>
        <r>
          <rPr>
            <sz val="9"/>
            <color indexed="81"/>
            <rFont val="Tahoma"/>
            <family val="2"/>
          </rPr>
          <t xml:space="preserve">Este dato aparecerá  luego de que en la atención 
Registrada en </t>
        </r>
        <r>
          <rPr>
            <b/>
            <sz val="9"/>
            <color indexed="81"/>
            <rFont val="Tahoma"/>
            <family val="2"/>
          </rPr>
          <t xml:space="preserve">Módulo Box - Pacientes Citados  o En agregar Documento a Una atención </t>
        </r>
        <r>
          <rPr>
            <sz val="9"/>
            <color indexed="81"/>
            <rFont val="Tahoma"/>
            <family val="2"/>
          </rPr>
          <t xml:space="preserve">
En el Formulario </t>
        </r>
        <r>
          <rPr>
            <b/>
            <sz val="9"/>
            <color indexed="81"/>
            <rFont val="Tahoma"/>
            <family val="2"/>
          </rPr>
          <t xml:space="preserve">Control de Crecimiento y Desarrollo (Control Sano) </t>
        </r>
        <r>
          <rPr>
            <sz val="9"/>
            <color indexed="81"/>
            <rFont val="Tahoma"/>
            <family val="2"/>
          </rPr>
          <t xml:space="preserve"> en la sección </t>
        </r>
        <r>
          <rPr>
            <b/>
            <sz val="9"/>
            <color indexed="81"/>
            <rFont val="Tahoma"/>
            <family val="2"/>
          </rPr>
          <t>Sala de Estimulación</t>
        </r>
        <r>
          <rPr>
            <sz val="9"/>
            <color indexed="81"/>
            <rFont val="Tahoma"/>
            <family val="2"/>
          </rPr>
          <t xml:space="preserve"> en el Campo Estado selecionar el Valor</t>
        </r>
        <r>
          <rPr>
            <b/>
            <sz val="9"/>
            <color indexed="81"/>
            <rFont val="Tahoma"/>
            <family val="2"/>
          </rPr>
          <t xml:space="preserve"> Egreso Inasistente</t>
        </r>
        <r>
          <rPr>
            <sz val="9"/>
            <color indexed="81"/>
            <rFont val="Tahoma"/>
            <family val="2"/>
          </rPr>
          <t xml:space="preserve">, además de selecionar </t>
        </r>
        <r>
          <rPr>
            <b/>
            <sz val="9"/>
            <color indexed="81"/>
            <rFont val="Tahoma"/>
            <family val="2"/>
          </rPr>
          <t>opciones de Resultado de Evaluación.</t>
        </r>
      </text>
    </comment>
    <comment ref="Y89" authorId="3" shapeId="0">
      <text>
        <r>
          <rPr>
            <sz val="9"/>
            <color indexed="81"/>
            <rFont val="Tahoma"/>
            <family val="2"/>
          </rPr>
          <t xml:space="preserve">Este dato aparecerá  luego de que en la atención 
Registrada en </t>
        </r>
        <r>
          <rPr>
            <b/>
            <sz val="9"/>
            <color indexed="81"/>
            <rFont val="Tahoma"/>
            <family val="2"/>
          </rPr>
          <t xml:space="preserve">Módulo Box - Pacientes Citados  o En agregar Documento a Una atención 
</t>
        </r>
        <r>
          <rPr>
            <sz val="9"/>
            <color indexed="81"/>
            <rFont val="Tahoma"/>
            <family val="2"/>
          </rPr>
          <t xml:space="preserve">
 En el Formulario</t>
        </r>
        <r>
          <rPr>
            <b/>
            <sz val="9"/>
            <color indexed="81"/>
            <rFont val="Tahoma"/>
            <family val="2"/>
          </rPr>
          <t xml:space="preserve"> Control de Crecimiento y desarrollo (Control Sano) </t>
        </r>
        <r>
          <rPr>
            <sz val="9"/>
            <color indexed="81"/>
            <rFont val="Tahoma"/>
            <family val="2"/>
          </rPr>
          <t xml:space="preserve">en la sección </t>
        </r>
        <r>
          <rPr>
            <b/>
            <sz val="9"/>
            <color indexed="81"/>
            <rFont val="Tahoma"/>
            <family val="2"/>
          </rPr>
          <t>Sala de Estimulación</t>
        </r>
        <r>
          <rPr>
            <sz val="9"/>
            <color indexed="81"/>
            <rFont val="Tahoma"/>
            <family val="2"/>
          </rPr>
          <t xml:space="preserve"> en el Campo </t>
        </r>
        <r>
          <rPr>
            <b/>
            <sz val="9"/>
            <color indexed="81"/>
            <rFont val="Tahoma"/>
            <family val="2"/>
          </rPr>
          <t xml:space="preserve">Estado </t>
        </r>
        <r>
          <rPr>
            <sz val="9"/>
            <color indexed="81"/>
            <rFont val="Tahoma"/>
            <family val="2"/>
          </rPr>
          <t>selecionar</t>
        </r>
        <r>
          <rPr>
            <b/>
            <sz val="9"/>
            <color indexed="81"/>
            <rFont val="Tahoma"/>
            <family val="2"/>
          </rPr>
          <t xml:space="preserve"> Egreso Completa Tratamiento, Egreso Otros o Egreso Inasistentes</t>
        </r>
        <r>
          <rPr>
            <sz val="9"/>
            <color indexed="81"/>
            <rFont val="Tahoma"/>
            <family val="2"/>
          </rPr>
          <t>, además tener selecionado un Resultado de Evaluación y en el campo</t>
        </r>
        <r>
          <rPr>
            <b/>
            <sz val="9"/>
            <color indexed="81"/>
            <rFont val="Tahoma"/>
            <family val="2"/>
          </rPr>
          <t xml:space="preserve"> Resultado de Reevaluación Post Egreso</t>
        </r>
        <r>
          <rPr>
            <sz val="9"/>
            <color indexed="81"/>
            <rFont val="Tahoma"/>
            <family val="2"/>
          </rPr>
          <t xml:space="preserve"> el Valor </t>
        </r>
        <r>
          <rPr>
            <b/>
            <sz val="9"/>
            <color indexed="81"/>
            <rFont val="Tahoma"/>
            <family val="2"/>
          </rPr>
          <t>Recuperado</t>
        </r>
      </text>
    </comment>
    <comment ref="Z89" authorId="3" shapeId="0">
      <text>
        <r>
          <rPr>
            <sz val="9"/>
            <color indexed="81"/>
            <rFont val="Tahoma"/>
            <family val="2"/>
          </rPr>
          <t xml:space="preserve">Este dato aparecerá  luego de que en la atención 
Registrada en </t>
        </r>
        <r>
          <rPr>
            <b/>
            <sz val="9"/>
            <color indexed="81"/>
            <rFont val="Tahoma"/>
            <family val="2"/>
          </rPr>
          <t xml:space="preserve">Módulo Box - Pacientes Citados  o En agregar Documento a Una atención 
</t>
        </r>
        <r>
          <rPr>
            <sz val="9"/>
            <color indexed="81"/>
            <rFont val="Tahoma"/>
            <family val="2"/>
          </rPr>
          <t xml:space="preserve">
 En el Formulario </t>
        </r>
        <r>
          <rPr>
            <b/>
            <sz val="9"/>
            <color indexed="81"/>
            <rFont val="Tahoma"/>
            <family val="2"/>
          </rPr>
          <t>Control de Crecimiento y desarrollo (Control Sano)</t>
        </r>
        <r>
          <rPr>
            <sz val="9"/>
            <color indexed="81"/>
            <rFont val="Tahoma"/>
            <family val="2"/>
          </rPr>
          <t xml:space="preserve"> en la sección </t>
        </r>
        <r>
          <rPr>
            <b/>
            <sz val="9"/>
            <color indexed="81"/>
            <rFont val="Tahoma"/>
            <family val="2"/>
          </rPr>
          <t>Sala de Estimulación</t>
        </r>
        <r>
          <rPr>
            <sz val="9"/>
            <color indexed="81"/>
            <rFont val="Tahoma"/>
            <family val="2"/>
          </rPr>
          <t xml:space="preserve"> en el Campo </t>
        </r>
        <r>
          <rPr>
            <b/>
            <sz val="9"/>
            <color indexed="81"/>
            <rFont val="Tahoma"/>
            <family val="2"/>
          </rPr>
          <t>Estado</t>
        </r>
        <r>
          <rPr>
            <sz val="9"/>
            <color indexed="81"/>
            <rFont val="Tahoma"/>
            <family val="2"/>
          </rPr>
          <t xml:space="preserve"> selecionar </t>
        </r>
        <r>
          <rPr>
            <b/>
            <sz val="9"/>
            <color indexed="81"/>
            <rFont val="Tahoma"/>
            <family val="2"/>
          </rPr>
          <t>Egreso Completa Tratamiento, Egreso Otros o Egreso Inasistentes</t>
        </r>
        <r>
          <rPr>
            <sz val="9"/>
            <color indexed="81"/>
            <rFont val="Tahoma"/>
            <family val="2"/>
          </rPr>
          <t xml:space="preserve">, además tener selecionado un resultado de Evaluación  y en el campo </t>
        </r>
        <r>
          <rPr>
            <b/>
            <sz val="9"/>
            <color indexed="81"/>
            <rFont val="Tahoma"/>
            <family val="2"/>
          </rPr>
          <t>Resultado de Reevaluación Post Egreso</t>
        </r>
        <r>
          <rPr>
            <sz val="9"/>
            <color indexed="81"/>
            <rFont val="Tahoma"/>
            <family val="2"/>
          </rPr>
          <t xml:space="preserve"> el Valor  </t>
        </r>
        <r>
          <rPr>
            <b/>
            <sz val="9"/>
            <color indexed="81"/>
            <rFont val="Tahoma"/>
            <family val="2"/>
          </rPr>
          <t>No Recuperado</t>
        </r>
      </text>
    </comment>
    <comment ref="A90" authorId="4" shapeId="0">
      <text>
        <r>
          <rPr>
            <sz val="9"/>
            <color indexed="81"/>
            <rFont val="Tahoma"/>
            <family val="2"/>
          </rPr>
          <t xml:space="preserve">Este dato aparecerá  luego de que en la atención 
Registrada en </t>
        </r>
        <r>
          <rPr>
            <b/>
            <sz val="9"/>
            <color indexed="81"/>
            <rFont val="Tahoma"/>
            <family val="2"/>
          </rPr>
          <t>Módulo Box - Pacientes Citados</t>
        </r>
        <r>
          <rPr>
            <sz val="9"/>
            <color indexed="81"/>
            <rFont val="Tahoma"/>
            <family val="2"/>
          </rPr>
          <t xml:space="preserve">  o En agregar Documento a Una atención 
 En el Formulario</t>
        </r>
        <r>
          <rPr>
            <b/>
            <sz val="9"/>
            <color indexed="81"/>
            <rFont val="Tahoma"/>
            <family val="2"/>
          </rPr>
          <t xml:space="preserve"> Control de Crecimiento y Desarrollo (Control Sano)</t>
        </r>
        <r>
          <rPr>
            <sz val="9"/>
            <color indexed="81"/>
            <rFont val="Tahoma"/>
            <family val="2"/>
          </rPr>
          <t xml:space="preserve"> en la sección </t>
        </r>
        <r>
          <rPr>
            <b/>
            <sz val="9"/>
            <color indexed="81"/>
            <rFont val="Tahoma"/>
            <family val="2"/>
          </rPr>
          <t>Sala de Estimulación</t>
        </r>
        <r>
          <rPr>
            <sz val="9"/>
            <color indexed="81"/>
            <rFont val="Tahoma"/>
            <family val="2"/>
          </rPr>
          <t xml:space="preserve"> en el Campo </t>
        </r>
        <r>
          <rPr>
            <b/>
            <sz val="9"/>
            <color indexed="81"/>
            <rFont val="Tahoma"/>
            <family val="2"/>
          </rPr>
          <t>Estado</t>
        </r>
        <r>
          <rPr>
            <sz val="9"/>
            <color indexed="81"/>
            <rFont val="Tahoma"/>
            <family val="2"/>
          </rPr>
          <t xml:space="preserve"> selecionar el Valor</t>
        </r>
        <r>
          <rPr>
            <b/>
            <sz val="9"/>
            <color indexed="81"/>
            <rFont val="Tahoma"/>
            <family val="2"/>
          </rPr>
          <t xml:space="preserve"> Ingreso</t>
        </r>
        <r>
          <rPr>
            <sz val="9"/>
            <color indexed="81"/>
            <rFont val="Tahoma"/>
            <family val="2"/>
          </rPr>
          <t xml:space="preserve">, además en la sección </t>
        </r>
        <r>
          <rPr>
            <b/>
            <sz val="9"/>
            <color indexed="81"/>
            <rFont val="Tahoma"/>
            <family val="2"/>
          </rPr>
          <t>Desarrollo Psicomotor</t>
        </r>
        <r>
          <rPr>
            <sz val="9"/>
            <color indexed="81"/>
            <rFont val="Tahoma"/>
            <family val="2"/>
          </rPr>
          <t xml:space="preserve"> en el campo </t>
        </r>
        <r>
          <rPr>
            <b/>
            <sz val="9"/>
            <color indexed="81"/>
            <rFont val="Tahoma"/>
            <family val="2"/>
          </rPr>
          <t>Resultado del desarrollo Psicomotor</t>
        </r>
        <r>
          <rPr>
            <sz val="9"/>
            <color indexed="81"/>
            <rFont val="Tahoma"/>
            <family val="2"/>
          </rPr>
          <t xml:space="preserve"> el Valor </t>
        </r>
        <r>
          <rPr>
            <b/>
            <sz val="9"/>
            <color indexed="81"/>
            <rFont val="Tahoma"/>
            <family val="2"/>
          </rPr>
          <t xml:space="preserve">Normal </t>
        </r>
        <r>
          <rPr>
            <sz val="9"/>
            <color indexed="81"/>
            <rFont val="Tahoma"/>
            <family val="2"/>
          </rPr>
          <t>y además</t>
        </r>
        <r>
          <rPr>
            <b/>
            <sz val="9"/>
            <color indexed="81"/>
            <rFont val="Tahoma"/>
            <family val="2"/>
          </rPr>
          <t xml:space="preserve"> </t>
        </r>
        <r>
          <rPr>
            <sz val="9"/>
            <color indexed="81"/>
            <rFont val="Tahoma"/>
            <family val="2"/>
          </rPr>
          <t>el campo</t>
        </r>
        <r>
          <rPr>
            <b/>
            <sz val="9"/>
            <color indexed="81"/>
            <rFont val="Tahoma"/>
            <family val="2"/>
          </rPr>
          <t xml:space="preserve"> ¿Es Rezago?</t>
        </r>
        <r>
          <rPr>
            <sz val="9"/>
            <color indexed="81"/>
            <rFont val="Tahoma"/>
            <family val="2"/>
          </rPr>
          <t xml:space="preserve"> el Valor </t>
        </r>
        <r>
          <rPr>
            <b/>
            <sz val="9"/>
            <color indexed="81"/>
            <rFont val="Tahoma"/>
            <family val="2"/>
          </rPr>
          <t>Si</t>
        </r>
        <r>
          <rPr>
            <sz val="9"/>
            <color indexed="81"/>
            <rFont val="Tahoma"/>
            <family val="2"/>
          </rPr>
          <t xml:space="preserve">
</t>
        </r>
      </text>
    </comment>
    <comment ref="A91" authorId="4" shapeId="0">
      <text>
        <r>
          <rPr>
            <sz val="9"/>
            <color indexed="81"/>
            <rFont val="Tahoma"/>
            <family val="2"/>
          </rPr>
          <t xml:space="preserve">Este dato aparecerá  luego de que en la atención 
Registrada en </t>
        </r>
        <r>
          <rPr>
            <b/>
            <sz val="9"/>
            <color indexed="81"/>
            <rFont val="Tahoma"/>
            <family val="2"/>
          </rPr>
          <t xml:space="preserve">Módulo Box - Pacientes Citados  o En agregar Documento a Una atención </t>
        </r>
        <r>
          <rPr>
            <sz val="9"/>
            <color indexed="81"/>
            <rFont val="Tahoma"/>
            <family val="2"/>
          </rPr>
          <t xml:space="preserve">
 En el Formulario </t>
        </r>
        <r>
          <rPr>
            <b/>
            <sz val="9"/>
            <color indexed="81"/>
            <rFont val="Tahoma"/>
            <family val="2"/>
          </rPr>
          <t>Control de Crecimiento y Desarrollo (Control Sano)</t>
        </r>
        <r>
          <rPr>
            <sz val="9"/>
            <color indexed="81"/>
            <rFont val="Tahoma"/>
            <family val="2"/>
          </rPr>
          <t xml:space="preserve"> en la sección </t>
        </r>
        <r>
          <rPr>
            <b/>
            <sz val="9"/>
            <color indexed="81"/>
            <rFont val="Tahoma"/>
            <family val="2"/>
          </rPr>
          <t>Sala de Estimulación</t>
        </r>
        <r>
          <rPr>
            <sz val="9"/>
            <color indexed="81"/>
            <rFont val="Tahoma"/>
            <family val="2"/>
          </rPr>
          <t xml:space="preserve"> en el Campo </t>
        </r>
        <r>
          <rPr>
            <b/>
            <sz val="9"/>
            <color indexed="81"/>
            <rFont val="Tahoma"/>
            <family val="2"/>
          </rPr>
          <t>Estado</t>
        </r>
        <r>
          <rPr>
            <sz val="9"/>
            <color indexed="81"/>
            <rFont val="Tahoma"/>
            <family val="2"/>
          </rPr>
          <t xml:space="preserve"> selecionar el Valor</t>
        </r>
        <r>
          <rPr>
            <b/>
            <sz val="9"/>
            <color indexed="81"/>
            <rFont val="Tahoma"/>
            <family val="2"/>
          </rPr>
          <t xml:space="preserve"> Ingreso</t>
        </r>
        <r>
          <rPr>
            <sz val="9"/>
            <color indexed="81"/>
            <rFont val="Tahoma"/>
            <family val="2"/>
          </rPr>
          <t xml:space="preserve">, además en la sección </t>
        </r>
        <r>
          <rPr>
            <b/>
            <sz val="9"/>
            <color indexed="81"/>
            <rFont val="Tahoma"/>
            <family val="2"/>
          </rPr>
          <t>Desarrollo Psicomotor</t>
        </r>
        <r>
          <rPr>
            <sz val="9"/>
            <color indexed="81"/>
            <rFont val="Tahoma"/>
            <family val="2"/>
          </rPr>
          <t xml:space="preserve"> en el campo </t>
        </r>
        <r>
          <rPr>
            <b/>
            <sz val="9"/>
            <color indexed="81"/>
            <rFont val="Tahoma"/>
            <family val="2"/>
          </rPr>
          <t>Resultado del desarrollo Psicomotor</t>
        </r>
        <r>
          <rPr>
            <sz val="9"/>
            <color indexed="81"/>
            <rFont val="Tahoma"/>
            <family val="2"/>
          </rPr>
          <t xml:space="preserve"> el Valor</t>
        </r>
        <r>
          <rPr>
            <b/>
            <sz val="9"/>
            <color indexed="81"/>
            <rFont val="Tahoma"/>
            <family val="2"/>
          </rPr>
          <t xml:space="preserve"> Riesgo</t>
        </r>
      </text>
    </comment>
    <comment ref="A92" authorId="4" shapeId="0">
      <text>
        <r>
          <rPr>
            <sz val="9"/>
            <color indexed="81"/>
            <rFont val="Tahoma"/>
            <family val="2"/>
          </rPr>
          <t>Este dato aparecerá  luego de que en la atención 
Registrada en</t>
        </r>
        <r>
          <rPr>
            <b/>
            <sz val="9"/>
            <color indexed="81"/>
            <rFont val="Tahoma"/>
            <family val="2"/>
          </rPr>
          <t xml:space="preserve"> Módulo Box - Pacientes Citados  o En agregar Documento a Una atención</t>
        </r>
        <r>
          <rPr>
            <sz val="9"/>
            <color indexed="81"/>
            <rFont val="Tahoma"/>
            <family val="2"/>
          </rPr>
          <t xml:space="preserve"> 
 En el Formulario </t>
        </r>
        <r>
          <rPr>
            <b/>
            <sz val="9"/>
            <color indexed="81"/>
            <rFont val="Tahoma"/>
            <family val="2"/>
          </rPr>
          <t xml:space="preserve">Control de Crecimiento y Desarrollo (Control Sano) </t>
        </r>
        <r>
          <rPr>
            <sz val="9"/>
            <color indexed="81"/>
            <rFont val="Tahoma"/>
            <family val="2"/>
          </rPr>
          <t xml:space="preserve">en la sección </t>
        </r>
        <r>
          <rPr>
            <b/>
            <sz val="9"/>
            <color indexed="81"/>
            <rFont val="Tahoma"/>
            <family val="2"/>
          </rPr>
          <t>Sala de Estimulación</t>
        </r>
        <r>
          <rPr>
            <sz val="9"/>
            <color indexed="81"/>
            <rFont val="Tahoma"/>
            <family val="2"/>
          </rPr>
          <t xml:space="preserve"> en el Campo</t>
        </r>
        <r>
          <rPr>
            <b/>
            <sz val="9"/>
            <color indexed="81"/>
            <rFont val="Tahoma"/>
            <family val="2"/>
          </rPr>
          <t xml:space="preserve"> Estado</t>
        </r>
        <r>
          <rPr>
            <sz val="9"/>
            <color indexed="81"/>
            <rFont val="Tahoma"/>
            <family val="2"/>
          </rPr>
          <t xml:space="preserve"> selecionar el Valor </t>
        </r>
        <r>
          <rPr>
            <b/>
            <sz val="9"/>
            <color indexed="81"/>
            <rFont val="Tahoma"/>
            <family val="2"/>
          </rPr>
          <t>Ingreso</t>
        </r>
        <r>
          <rPr>
            <sz val="9"/>
            <color indexed="81"/>
            <rFont val="Tahoma"/>
            <family val="2"/>
          </rPr>
          <t>, además en la sección</t>
        </r>
        <r>
          <rPr>
            <b/>
            <sz val="9"/>
            <color indexed="81"/>
            <rFont val="Tahoma"/>
            <family val="2"/>
          </rPr>
          <t xml:space="preserve"> Desarrollo Psicomotor</t>
        </r>
        <r>
          <rPr>
            <sz val="9"/>
            <color indexed="81"/>
            <rFont val="Tahoma"/>
            <family val="2"/>
          </rPr>
          <t xml:space="preserve"> en el campo </t>
        </r>
        <r>
          <rPr>
            <b/>
            <sz val="9"/>
            <color indexed="81"/>
            <rFont val="Tahoma"/>
            <family val="2"/>
          </rPr>
          <t>Resultado del desarrollo Psicomotor</t>
        </r>
        <r>
          <rPr>
            <sz val="9"/>
            <color indexed="81"/>
            <rFont val="Tahoma"/>
            <family val="2"/>
          </rPr>
          <t xml:space="preserve"> el Valor </t>
        </r>
        <r>
          <rPr>
            <b/>
            <sz val="9"/>
            <color indexed="81"/>
            <rFont val="Tahoma"/>
            <family val="2"/>
          </rPr>
          <t>Retraso</t>
        </r>
      </text>
    </comment>
    <comment ref="A93" authorId="4" shapeId="0">
      <text>
        <r>
          <rPr>
            <sz val="9"/>
            <color indexed="81"/>
            <rFont val="Tahoma"/>
            <family val="2"/>
          </rPr>
          <t xml:space="preserve">Este dato aparecerá  luego de que en la atención 
Registrada en </t>
        </r>
        <r>
          <rPr>
            <b/>
            <sz val="9"/>
            <color indexed="81"/>
            <rFont val="Tahoma"/>
            <family val="2"/>
          </rPr>
          <t xml:space="preserve">Módulo Box - Pacientes Citados  o En agregar Documento a Una atención </t>
        </r>
        <r>
          <rPr>
            <sz val="9"/>
            <color indexed="81"/>
            <rFont val="Tahoma"/>
            <family val="2"/>
          </rPr>
          <t xml:space="preserve">
 En el Formulario </t>
        </r>
        <r>
          <rPr>
            <b/>
            <sz val="9"/>
            <color indexed="81"/>
            <rFont val="Tahoma"/>
            <family val="2"/>
          </rPr>
          <t>Control de Crecimiento y Desarrollo (Control Sano)</t>
        </r>
        <r>
          <rPr>
            <sz val="9"/>
            <color indexed="81"/>
            <rFont val="Tahoma"/>
            <family val="2"/>
          </rPr>
          <t xml:space="preserve"> en la sección</t>
        </r>
        <r>
          <rPr>
            <b/>
            <sz val="9"/>
            <color indexed="81"/>
            <rFont val="Tahoma"/>
            <family val="2"/>
          </rPr>
          <t xml:space="preserve"> Sala de Estimulación</t>
        </r>
        <r>
          <rPr>
            <sz val="9"/>
            <color indexed="81"/>
            <rFont val="Tahoma"/>
            <family val="2"/>
          </rPr>
          <t xml:space="preserve"> en el Campo</t>
        </r>
        <r>
          <rPr>
            <b/>
            <sz val="9"/>
            <color indexed="81"/>
            <rFont val="Tahoma"/>
            <family val="2"/>
          </rPr>
          <t xml:space="preserve"> Estado</t>
        </r>
        <r>
          <rPr>
            <sz val="9"/>
            <color indexed="81"/>
            <rFont val="Tahoma"/>
            <family val="2"/>
          </rPr>
          <t xml:space="preserve"> selecionar el Valor </t>
        </r>
        <r>
          <rPr>
            <b/>
            <sz val="9"/>
            <color indexed="81"/>
            <rFont val="Tahoma"/>
            <family val="2"/>
          </rPr>
          <t>Ingreso</t>
        </r>
        <r>
          <rPr>
            <sz val="9"/>
            <color indexed="81"/>
            <rFont val="Tahoma"/>
            <family val="2"/>
          </rPr>
          <t xml:space="preserve">, además en la sección </t>
        </r>
        <r>
          <rPr>
            <b/>
            <sz val="9"/>
            <color indexed="81"/>
            <rFont val="Tahoma"/>
            <family val="2"/>
          </rPr>
          <t>Desarrollo Psicomotor</t>
        </r>
        <r>
          <rPr>
            <sz val="9"/>
            <color indexed="81"/>
            <rFont val="Tahoma"/>
            <family val="2"/>
          </rPr>
          <t xml:space="preserve"> en el campo</t>
        </r>
        <r>
          <rPr>
            <b/>
            <sz val="9"/>
            <color indexed="81"/>
            <rFont val="Tahoma"/>
            <family val="2"/>
          </rPr>
          <t xml:space="preserve"> ¿Tiene Otra Vulnerabilidad? </t>
        </r>
        <r>
          <rPr>
            <sz val="9"/>
            <color indexed="81"/>
            <rFont val="Tahoma"/>
            <family val="2"/>
          </rPr>
          <t>el valor</t>
        </r>
        <r>
          <rPr>
            <b/>
            <sz val="9"/>
            <color indexed="81"/>
            <rFont val="Tahoma"/>
            <family val="2"/>
          </rPr>
          <t xml:space="preserve"> Si</t>
        </r>
      </text>
    </comment>
    <comment ref="U96" authorId="3" shapeId="0">
      <text>
        <r>
          <rPr>
            <sz val="9"/>
            <color indexed="81"/>
            <rFont val="Tahoma"/>
            <family val="2"/>
          </rPr>
          <t>Este dato aparecerá  luego de que en la atención 
Registrada en</t>
        </r>
        <r>
          <rPr>
            <b/>
            <sz val="9"/>
            <color indexed="81"/>
            <rFont val="Tahoma"/>
            <family val="2"/>
          </rPr>
          <t xml:space="preserve"> Módulo Box - Pacientes Citados  o En agregar Documento a Una atención </t>
        </r>
        <r>
          <rPr>
            <sz val="9"/>
            <color indexed="81"/>
            <rFont val="Tahoma"/>
            <family val="2"/>
          </rPr>
          <t xml:space="preserve">
 En el Formulario </t>
        </r>
        <r>
          <rPr>
            <b/>
            <sz val="9"/>
            <color indexed="81"/>
            <rFont val="Tahoma"/>
            <family val="2"/>
          </rPr>
          <t xml:space="preserve">Control de Crecimiento y Desarrollo (Control Sano) </t>
        </r>
        <r>
          <rPr>
            <sz val="9"/>
            <color indexed="81"/>
            <rFont val="Tahoma"/>
            <family val="2"/>
          </rPr>
          <t xml:space="preserve">en la sección </t>
        </r>
        <r>
          <rPr>
            <b/>
            <sz val="9"/>
            <color indexed="81"/>
            <rFont val="Tahoma"/>
            <family val="2"/>
          </rPr>
          <t>Sala de Estimulación</t>
        </r>
        <r>
          <rPr>
            <sz val="9"/>
            <color indexed="81"/>
            <rFont val="Tahoma"/>
            <family val="2"/>
          </rPr>
          <t xml:space="preserve"> en el Campo </t>
        </r>
        <r>
          <rPr>
            <b/>
            <sz val="9"/>
            <color indexed="81"/>
            <rFont val="Tahoma"/>
            <family val="2"/>
          </rPr>
          <t>Estado</t>
        </r>
        <r>
          <rPr>
            <sz val="9"/>
            <color indexed="81"/>
            <rFont val="Tahoma"/>
            <family val="2"/>
          </rPr>
          <t xml:space="preserve"> selecionar </t>
        </r>
        <r>
          <rPr>
            <b/>
            <sz val="9"/>
            <color indexed="81"/>
            <rFont val="Tahoma"/>
            <family val="2"/>
          </rPr>
          <t>Egreso Por Segunda Vez Completa Tratamiento, Egreso Por Segunda Vez Otros o Egreso Por Segunda Vez Inasistentes</t>
        </r>
        <r>
          <rPr>
            <sz val="9"/>
            <color indexed="81"/>
            <rFont val="Tahoma"/>
            <family val="2"/>
          </rPr>
          <t xml:space="preserve">, además en el Campo </t>
        </r>
        <r>
          <rPr>
            <b/>
            <sz val="9"/>
            <color indexed="81"/>
            <rFont val="Tahoma"/>
            <family val="2"/>
          </rPr>
          <t xml:space="preserve">Tipo de Resultado de Evaluación </t>
        </r>
        <r>
          <rPr>
            <sz val="9"/>
            <color indexed="81"/>
            <rFont val="Tahoma"/>
            <family val="2"/>
          </rPr>
          <t xml:space="preserve">contenga un resultado y en el campo </t>
        </r>
        <r>
          <rPr>
            <b/>
            <sz val="9"/>
            <color indexed="81"/>
            <rFont val="Tahoma"/>
            <family val="2"/>
          </rPr>
          <t xml:space="preserve">Resultado de Reevaluación Post Egreso </t>
        </r>
        <r>
          <rPr>
            <sz val="9"/>
            <color indexed="81"/>
            <rFont val="Tahoma"/>
            <family val="2"/>
          </rPr>
          <t>el Valor</t>
        </r>
        <r>
          <rPr>
            <b/>
            <sz val="9"/>
            <color indexed="81"/>
            <rFont val="Tahoma"/>
            <family val="2"/>
          </rPr>
          <t xml:space="preserve"> Recuperado</t>
        </r>
        <r>
          <rPr>
            <sz val="9"/>
            <color indexed="81"/>
            <rFont val="Tahoma"/>
            <family val="2"/>
          </rPr>
          <t xml:space="preserve"> o </t>
        </r>
        <r>
          <rPr>
            <b/>
            <sz val="9"/>
            <color indexed="81"/>
            <rFont val="Tahoma"/>
            <family val="2"/>
          </rPr>
          <t>No Recuperado</t>
        </r>
        <r>
          <rPr>
            <sz val="9"/>
            <color indexed="81"/>
            <rFont val="Tahoma"/>
            <family val="2"/>
          </rPr>
          <t xml:space="preserve">
</t>
        </r>
      </text>
    </comment>
    <comment ref="R97" authorId="3" shapeId="0">
      <text>
        <r>
          <rPr>
            <sz val="9"/>
            <color indexed="81"/>
            <rFont val="Tahoma"/>
            <family val="2"/>
          </rPr>
          <t xml:space="preserve">Este dato aparecerá  luego de que en la atención 
Registrada en </t>
        </r>
        <r>
          <rPr>
            <b/>
            <sz val="9"/>
            <color indexed="81"/>
            <rFont val="Tahoma"/>
            <family val="2"/>
          </rPr>
          <t xml:space="preserve">Módulo Box - Pacientes Citados  o En agregar Documento a Una atención </t>
        </r>
        <r>
          <rPr>
            <sz val="9"/>
            <color indexed="81"/>
            <rFont val="Tahoma"/>
            <family val="2"/>
          </rPr>
          <t xml:space="preserve">
En el Formulario</t>
        </r>
        <r>
          <rPr>
            <b/>
            <sz val="9"/>
            <color indexed="81"/>
            <rFont val="Tahoma"/>
            <family val="2"/>
          </rPr>
          <t xml:space="preserve"> Control de Crecimiento y Desarrollo (Control Sano)</t>
        </r>
        <r>
          <rPr>
            <sz val="9"/>
            <color indexed="81"/>
            <rFont val="Tahoma"/>
            <family val="2"/>
          </rPr>
          <t xml:space="preserve">  en la sección </t>
        </r>
        <r>
          <rPr>
            <b/>
            <sz val="9"/>
            <color indexed="81"/>
            <rFont val="Tahoma"/>
            <family val="2"/>
          </rPr>
          <t>Sala de Estimulación</t>
        </r>
        <r>
          <rPr>
            <sz val="9"/>
            <color indexed="81"/>
            <rFont val="Tahoma"/>
            <family val="2"/>
          </rPr>
          <t xml:space="preserve"> en el Campo</t>
        </r>
        <r>
          <rPr>
            <b/>
            <sz val="9"/>
            <color indexed="81"/>
            <rFont val="Tahoma"/>
            <family val="2"/>
          </rPr>
          <t xml:space="preserve"> Estado </t>
        </r>
        <r>
          <rPr>
            <sz val="9"/>
            <color indexed="81"/>
            <rFont val="Tahoma"/>
            <family val="2"/>
          </rPr>
          <t>selecionar el Valor</t>
        </r>
        <r>
          <rPr>
            <b/>
            <sz val="9"/>
            <color indexed="81"/>
            <rFont val="Tahoma"/>
            <family val="2"/>
          </rPr>
          <t xml:space="preserve"> Egreso Cumplimiento de Tratamiento</t>
        </r>
        <r>
          <rPr>
            <sz val="9"/>
            <color indexed="81"/>
            <rFont val="Tahoma"/>
            <family val="2"/>
          </rPr>
          <t xml:space="preserve">, además de selecionar el campo </t>
        </r>
        <r>
          <rPr>
            <b/>
            <sz val="9"/>
            <color indexed="81"/>
            <rFont val="Tahoma"/>
            <family val="2"/>
          </rPr>
          <t>Egreso Por Segunda Vez</t>
        </r>
        <r>
          <rPr>
            <sz val="9"/>
            <color indexed="81"/>
            <rFont val="Tahoma"/>
            <family val="2"/>
          </rPr>
          <t xml:space="preserve"> el valor </t>
        </r>
        <r>
          <rPr>
            <b/>
            <sz val="9"/>
            <color indexed="81"/>
            <rFont val="Tahoma"/>
            <family val="2"/>
          </rPr>
          <t xml:space="preserve">Si </t>
        </r>
        <r>
          <rPr>
            <sz val="9"/>
            <color indexed="81"/>
            <rFont val="Tahoma"/>
            <family val="2"/>
          </rPr>
          <t xml:space="preserve"> y</t>
        </r>
        <r>
          <rPr>
            <b/>
            <sz val="9"/>
            <color indexed="81"/>
            <rFont val="Tahoma"/>
            <family val="2"/>
          </rPr>
          <t xml:space="preserve"> </t>
        </r>
        <r>
          <rPr>
            <sz val="9"/>
            <color indexed="81"/>
            <rFont val="Tahoma"/>
            <family val="2"/>
          </rPr>
          <t xml:space="preserve">opciones de </t>
        </r>
        <r>
          <rPr>
            <b/>
            <sz val="9"/>
            <color indexed="81"/>
            <rFont val="Tahoma"/>
            <family val="2"/>
          </rPr>
          <t>Resultado de Evaluación</t>
        </r>
      </text>
    </comment>
    <comment ref="S97" authorId="3" shapeId="0">
      <text>
        <r>
          <rPr>
            <sz val="9"/>
            <color indexed="81"/>
            <rFont val="Tahoma"/>
            <family val="2"/>
          </rPr>
          <t>Este dato aparecerá  luego de que en la atención 
Registrada en</t>
        </r>
        <r>
          <rPr>
            <b/>
            <sz val="9"/>
            <color indexed="81"/>
            <rFont val="Tahoma"/>
            <family val="2"/>
          </rPr>
          <t xml:space="preserve"> Módulo Box - Pacientes Citados  o En agregar Documento a Una atención 
</t>
        </r>
        <r>
          <rPr>
            <sz val="9"/>
            <color indexed="81"/>
            <rFont val="Tahoma"/>
            <family val="2"/>
          </rPr>
          <t xml:space="preserve">
En el Formulario</t>
        </r>
        <r>
          <rPr>
            <b/>
            <sz val="9"/>
            <color indexed="81"/>
            <rFont val="Tahoma"/>
            <family val="2"/>
          </rPr>
          <t xml:space="preserve"> Control de Crecimiento y Desarrollo (Control Sano) </t>
        </r>
        <r>
          <rPr>
            <sz val="9"/>
            <color indexed="81"/>
            <rFont val="Tahoma"/>
            <family val="2"/>
          </rPr>
          <t xml:space="preserve"> en la sección </t>
        </r>
        <r>
          <rPr>
            <b/>
            <sz val="9"/>
            <color indexed="81"/>
            <rFont val="Tahoma"/>
            <family val="2"/>
          </rPr>
          <t>Sala de Estimulación</t>
        </r>
        <r>
          <rPr>
            <sz val="9"/>
            <color indexed="81"/>
            <rFont val="Tahoma"/>
            <family val="2"/>
          </rPr>
          <t xml:space="preserve"> en el Campo </t>
        </r>
        <r>
          <rPr>
            <b/>
            <sz val="9"/>
            <color indexed="81"/>
            <rFont val="Tahoma"/>
            <family val="2"/>
          </rPr>
          <t>Estado</t>
        </r>
        <r>
          <rPr>
            <sz val="9"/>
            <color indexed="81"/>
            <rFont val="Tahoma"/>
            <family val="2"/>
          </rPr>
          <t xml:space="preserve"> selecionar el Valor </t>
        </r>
        <r>
          <rPr>
            <b/>
            <sz val="9"/>
            <color indexed="81"/>
            <rFont val="Tahoma"/>
            <family val="2"/>
          </rPr>
          <t>Egreso otros</t>
        </r>
        <r>
          <rPr>
            <sz val="9"/>
            <color indexed="81"/>
            <rFont val="Tahoma"/>
            <family val="2"/>
          </rPr>
          <t xml:space="preserve">, además de selecionar el campo </t>
        </r>
        <r>
          <rPr>
            <b/>
            <sz val="9"/>
            <color indexed="81"/>
            <rFont val="Tahoma"/>
            <family val="2"/>
          </rPr>
          <t xml:space="preserve">Egreso Por Segunda Vez </t>
        </r>
        <r>
          <rPr>
            <sz val="9"/>
            <color indexed="81"/>
            <rFont val="Tahoma"/>
            <family val="2"/>
          </rPr>
          <t>el valor</t>
        </r>
        <r>
          <rPr>
            <b/>
            <sz val="9"/>
            <color indexed="81"/>
            <rFont val="Tahoma"/>
            <family val="2"/>
          </rPr>
          <t xml:space="preserve"> Si </t>
        </r>
        <r>
          <rPr>
            <sz val="9"/>
            <color indexed="81"/>
            <rFont val="Tahoma"/>
            <family val="2"/>
          </rPr>
          <t>y opciones de</t>
        </r>
        <r>
          <rPr>
            <b/>
            <sz val="9"/>
            <color indexed="81"/>
            <rFont val="Tahoma"/>
            <family val="2"/>
          </rPr>
          <t xml:space="preserve"> Resultado de Evaluación</t>
        </r>
      </text>
    </comment>
    <comment ref="T97" authorId="3" shapeId="0">
      <text>
        <r>
          <rPr>
            <sz val="9"/>
            <color indexed="81"/>
            <rFont val="Tahoma"/>
            <family val="2"/>
          </rPr>
          <t xml:space="preserve">Este dato aparecerá  luego de que en la atención 
Registrada en </t>
        </r>
        <r>
          <rPr>
            <b/>
            <sz val="9"/>
            <color indexed="81"/>
            <rFont val="Tahoma"/>
            <family val="2"/>
          </rPr>
          <t xml:space="preserve">Módulo Box - Pacientes Citados  o En agregar Documento a Una atención </t>
        </r>
        <r>
          <rPr>
            <sz val="9"/>
            <color indexed="81"/>
            <rFont val="Tahoma"/>
            <family val="2"/>
          </rPr>
          <t xml:space="preserve">
En el Formulario </t>
        </r>
        <r>
          <rPr>
            <b/>
            <sz val="9"/>
            <color indexed="81"/>
            <rFont val="Tahoma"/>
            <family val="2"/>
          </rPr>
          <t xml:space="preserve">Control de Crecimiento y Desarrollo (Control Sano) </t>
        </r>
        <r>
          <rPr>
            <sz val="9"/>
            <color indexed="81"/>
            <rFont val="Tahoma"/>
            <family val="2"/>
          </rPr>
          <t xml:space="preserve"> en la sección </t>
        </r>
        <r>
          <rPr>
            <b/>
            <sz val="9"/>
            <color indexed="81"/>
            <rFont val="Tahoma"/>
            <family val="2"/>
          </rPr>
          <t>Sala de Estimulación</t>
        </r>
        <r>
          <rPr>
            <sz val="9"/>
            <color indexed="81"/>
            <rFont val="Tahoma"/>
            <family val="2"/>
          </rPr>
          <t xml:space="preserve"> en el Campo </t>
        </r>
        <r>
          <rPr>
            <b/>
            <sz val="9"/>
            <color indexed="81"/>
            <rFont val="Tahoma"/>
            <family val="2"/>
          </rPr>
          <t>Estado</t>
        </r>
        <r>
          <rPr>
            <sz val="9"/>
            <color indexed="81"/>
            <rFont val="Tahoma"/>
            <family val="2"/>
          </rPr>
          <t xml:space="preserve"> selecionar el Valor</t>
        </r>
        <r>
          <rPr>
            <b/>
            <sz val="9"/>
            <color indexed="81"/>
            <rFont val="Tahoma"/>
            <family val="2"/>
          </rPr>
          <t xml:space="preserve"> Egreso Inasistente</t>
        </r>
        <r>
          <rPr>
            <sz val="9"/>
            <color indexed="81"/>
            <rFont val="Tahoma"/>
            <family val="2"/>
          </rPr>
          <t xml:space="preserve">, además de selecionar en Campo </t>
        </r>
        <r>
          <rPr>
            <b/>
            <sz val="9"/>
            <color indexed="81"/>
            <rFont val="Tahoma"/>
            <family val="2"/>
          </rPr>
          <t xml:space="preserve">Egreso Por Segunda Vez </t>
        </r>
        <r>
          <rPr>
            <sz val="9"/>
            <color indexed="81"/>
            <rFont val="Tahoma"/>
            <family val="2"/>
          </rPr>
          <t>el valor</t>
        </r>
        <r>
          <rPr>
            <b/>
            <sz val="9"/>
            <color indexed="81"/>
            <rFont val="Tahoma"/>
            <family val="2"/>
          </rPr>
          <t xml:space="preserve"> Si</t>
        </r>
        <r>
          <rPr>
            <sz val="9"/>
            <color indexed="81"/>
            <rFont val="Tahoma"/>
            <family val="2"/>
          </rPr>
          <t xml:space="preserve"> y opciones de </t>
        </r>
        <r>
          <rPr>
            <b/>
            <sz val="9"/>
            <color indexed="81"/>
            <rFont val="Tahoma"/>
            <family val="2"/>
          </rPr>
          <t>Resultado de Evaluación.</t>
        </r>
      </text>
    </comment>
    <comment ref="U97" authorId="3" shapeId="0">
      <text>
        <r>
          <rPr>
            <sz val="9"/>
            <color indexed="81"/>
            <rFont val="Tahoma"/>
            <family val="2"/>
          </rPr>
          <t xml:space="preserve">Este dato aparecerá  luego de que en la atención 
Registrada en </t>
        </r>
        <r>
          <rPr>
            <b/>
            <sz val="9"/>
            <color indexed="81"/>
            <rFont val="Tahoma"/>
            <family val="2"/>
          </rPr>
          <t xml:space="preserve">Módulo Box - Pacientes Citados  o En agregar Documento a Una atención </t>
        </r>
        <r>
          <rPr>
            <sz val="9"/>
            <color indexed="81"/>
            <rFont val="Tahoma"/>
            <family val="2"/>
          </rPr>
          <t xml:space="preserve">
 En el Formulario</t>
        </r>
        <r>
          <rPr>
            <b/>
            <sz val="9"/>
            <color indexed="81"/>
            <rFont val="Tahoma"/>
            <family val="2"/>
          </rPr>
          <t xml:space="preserve"> Control de Crecimiento y desarrollo (Control Sano)</t>
        </r>
        <r>
          <rPr>
            <sz val="9"/>
            <color indexed="81"/>
            <rFont val="Tahoma"/>
            <family val="2"/>
          </rPr>
          <t xml:space="preserve"> en la sección </t>
        </r>
        <r>
          <rPr>
            <b/>
            <sz val="9"/>
            <color indexed="81"/>
            <rFont val="Tahoma"/>
            <family val="2"/>
          </rPr>
          <t>Sala de Estimulación</t>
        </r>
        <r>
          <rPr>
            <sz val="9"/>
            <color indexed="81"/>
            <rFont val="Tahoma"/>
            <family val="2"/>
          </rPr>
          <t xml:space="preserve"> en el Campo</t>
        </r>
        <r>
          <rPr>
            <b/>
            <sz val="9"/>
            <color indexed="81"/>
            <rFont val="Tahoma"/>
            <family val="2"/>
          </rPr>
          <t xml:space="preserve"> Estado </t>
        </r>
        <r>
          <rPr>
            <sz val="9"/>
            <color indexed="81"/>
            <rFont val="Tahoma"/>
            <family val="2"/>
          </rPr>
          <t xml:space="preserve">selecionar </t>
        </r>
        <r>
          <rPr>
            <b/>
            <sz val="9"/>
            <color indexed="81"/>
            <rFont val="Tahoma"/>
            <family val="2"/>
          </rPr>
          <t>Egreso Completa Tratamiento</t>
        </r>
        <r>
          <rPr>
            <sz val="9"/>
            <color indexed="81"/>
            <rFont val="Tahoma"/>
            <family val="2"/>
          </rPr>
          <t xml:space="preserve">, </t>
        </r>
        <r>
          <rPr>
            <b/>
            <sz val="9"/>
            <color indexed="81"/>
            <rFont val="Tahoma"/>
            <family val="2"/>
          </rPr>
          <t>Egreso Otros o Egreso Inasistente</t>
        </r>
        <r>
          <rPr>
            <sz val="9"/>
            <color indexed="81"/>
            <rFont val="Tahoma"/>
            <family val="2"/>
          </rPr>
          <t xml:space="preserve">s, además tener selecionado un </t>
        </r>
        <r>
          <rPr>
            <b/>
            <sz val="9"/>
            <color indexed="81"/>
            <rFont val="Tahoma"/>
            <family val="2"/>
          </rPr>
          <t>Resultado de Evaluación</t>
        </r>
        <r>
          <rPr>
            <sz val="9"/>
            <color indexed="81"/>
            <rFont val="Tahoma"/>
            <family val="2"/>
          </rPr>
          <t xml:space="preserve"> y en el campo</t>
        </r>
        <r>
          <rPr>
            <b/>
            <sz val="9"/>
            <color indexed="81"/>
            <rFont val="Tahoma"/>
            <family val="2"/>
          </rPr>
          <t xml:space="preserve"> Resultado de Reevaluación Post Egreso</t>
        </r>
        <r>
          <rPr>
            <sz val="9"/>
            <color indexed="81"/>
            <rFont val="Tahoma"/>
            <family val="2"/>
          </rPr>
          <t xml:space="preserve"> el Valor </t>
        </r>
        <r>
          <rPr>
            <b/>
            <sz val="9"/>
            <color indexed="81"/>
            <rFont val="Tahoma"/>
            <family val="2"/>
          </rPr>
          <t xml:space="preserve">Recuperado, </t>
        </r>
        <r>
          <rPr>
            <sz val="9"/>
            <color indexed="81"/>
            <rFont val="Tahoma"/>
            <family val="2"/>
          </rPr>
          <t xml:space="preserve">Además Selecionar en el Campo </t>
        </r>
        <r>
          <rPr>
            <b/>
            <sz val="9"/>
            <color indexed="81"/>
            <rFont val="Tahoma"/>
            <family val="2"/>
          </rPr>
          <t>Egreso por Segunda vez</t>
        </r>
        <r>
          <rPr>
            <sz val="9"/>
            <color indexed="81"/>
            <rFont val="Tahoma"/>
            <family val="2"/>
          </rPr>
          <t xml:space="preserve"> el Valor </t>
        </r>
        <r>
          <rPr>
            <b/>
            <sz val="9"/>
            <color indexed="81"/>
            <rFont val="Tahoma"/>
            <family val="2"/>
          </rPr>
          <t>Si</t>
        </r>
      </text>
    </comment>
    <comment ref="V97" authorId="3" shapeId="0">
      <text>
        <r>
          <rPr>
            <sz val="9"/>
            <color indexed="81"/>
            <rFont val="Tahoma"/>
            <family val="2"/>
          </rPr>
          <t xml:space="preserve">Este dato aparecerá  luego de que en la atención 
Registrada en </t>
        </r>
        <r>
          <rPr>
            <b/>
            <sz val="9"/>
            <color indexed="81"/>
            <rFont val="Tahoma"/>
            <family val="2"/>
          </rPr>
          <t xml:space="preserve">Módulo Box - Pacientes Citados  o En agregar Documento a Una atención </t>
        </r>
        <r>
          <rPr>
            <sz val="9"/>
            <color indexed="81"/>
            <rFont val="Tahoma"/>
            <family val="2"/>
          </rPr>
          <t xml:space="preserve">
 En el Formulario</t>
        </r>
        <r>
          <rPr>
            <b/>
            <sz val="9"/>
            <color indexed="81"/>
            <rFont val="Tahoma"/>
            <family val="2"/>
          </rPr>
          <t xml:space="preserve"> Control de Crecimiento y desarrollo (Control Sano)</t>
        </r>
        <r>
          <rPr>
            <sz val="9"/>
            <color indexed="81"/>
            <rFont val="Tahoma"/>
            <family val="2"/>
          </rPr>
          <t xml:space="preserve"> en la sección </t>
        </r>
        <r>
          <rPr>
            <b/>
            <sz val="9"/>
            <color indexed="81"/>
            <rFont val="Tahoma"/>
            <family val="2"/>
          </rPr>
          <t>Sala de Estimulación</t>
        </r>
        <r>
          <rPr>
            <sz val="9"/>
            <color indexed="81"/>
            <rFont val="Tahoma"/>
            <family val="2"/>
          </rPr>
          <t xml:space="preserve"> en el Campo</t>
        </r>
        <r>
          <rPr>
            <b/>
            <sz val="9"/>
            <color indexed="81"/>
            <rFont val="Tahoma"/>
            <family val="2"/>
          </rPr>
          <t xml:space="preserve"> Estado</t>
        </r>
        <r>
          <rPr>
            <sz val="9"/>
            <color indexed="81"/>
            <rFont val="Tahoma"/>
            <family val="2"/>
          </rPr>
          <t xml:space="preserve"> selecionar </t>
        </r>
        <r>
          <rPr>
            <b/>
            <sz val="9"/>
            <color indexed="81"/>
            <rFont val="Tahoma"/>
            <family val="2"/>
          </rPr>
          <t>Egreso Completa Tratamiento, Egreso Otros o Egreso Inasistentes</t>
        </r>
        <r>
          <rPr>
            <sz val="9"/>
            <color indexed="81"/>
            <rFont val="Tahoma"/>
            <family val="2"/>
          </rPr>
          <t xml:space="preserve">, además tener selecionado un </t>
        </r>
        <r>
          <rPr>
            <b/>
            <sz val="9"/>
            <color indexed="81"/>
            <rFont val="Tahoma"/>
            <family val="2"/>
          </rPr>
          <t>Resultado de Evaluación</t>
        </r>
        <r>
          <rPr>
            <sz val="9"/>
            <color indexed="81"/>
            <rFont val="Tahoma"/>
            <family val="2"/>
          </rPr>
          <t xml:space="preserve"> y en el campo</t>
        </r>
        <r>
          <rPr>
            <b/>
            <sz val="9"/>
            <color indexed="81"/>
            <rFont val="Tahoma"/>
            <family val="2"/>
          </rPr>
          <t xml:space="preserve"> Resultado de Reevaluación Post Egreso </t>
        </r>
        <r>
          <rPr>
            <sz val="9"/>
            <color indexed="81"/>
            <rFont val="Tahoma"/>
            <family val="2"/>
          </rPr>
          <t xml:space="preserve">el Valor </t>
        </r>
        <r>
          <rPr>
            <b/>
            <sz val="9"/>
            <color indexed="81"/>
            <rFont val="Tahoma"/>
            <family val="2"/>
          </rPr>
          <t>No</t>
        </r>
        <r>
          <rPr>
            <sz val="9"/>
            <color indexed="81"/>
            <rFont val="Tahoma"/>
            <family val="2"/>
          </rPr>
          <t xml:space="preserve"> </t>
        </r>
        <r>
          <rPr>
            <b/>
            <sz val="9"/>
            <color indexed="81"/>
            <rFont val="Tahoma"/>
            <family val="2"/>
          </rPr>
          <t>Recuperado</t>
        </r>
        <r>
          <rPr>
            <sz val="9"/>
            <color indexed="81"/>
            <rFont val="Tahoma"/>
            <family val="2"/>
          </rPr>
          <t xml:space="preserve">, Además Selecionar en el Campo </t>
        </r>
        <r>
          <rPr>
            <b/>
            <sz val="9"/>
            <color indexed="81"/>
            <rFont val="Tahoma"/>
            <family val="2"/>
          </rPr>
          <t xml:space="preserve">Egreso por Segunda vez </t>
        </r>
        <r>
          <rPr>
            <sz val="9"/>
            <color indexed="81"/>
            <rFont val="Tahoma"/>
            <family val="2"/>
          </rPr>
          <t>el Valor</t>
        </r>
        <r>
          <rPr>
            <b/>
            <sz val="9"/>
            <color indexed="81"/>
            <rFont val="Tahoma"/>
            <family val="2"/>
          </rPr>
          <t xml:space="preserve"> Si</t>
        </r>
      </text>
    </comment>
    <comment ref="A98" authorId="4" shapeId="0">
      <text>
        <r>
          <rPr>
            <sz val="9"/>
            <color indexed="81"/>
            <rFont val="Tahoma"/>
            <family val="2"/>
          </rPr>
          <t xml:space="preserve">Este dato aparecerá  luego de que en la atención 
Registrada en </t>
        </r>
        <r>
          <rPr>
            <b/>
            <sz val="9"/>
            <color indexed="81"/>
            <rFont val="Tahoma"/>
            <family val="2"/>
          </rPr>
          <t>Módulo Box - Pacientes Citados</t>
        </r>
        <r>
          <rPr>
            <sz val="9"/>
            <color indexed="81"/>
            <rFont val="Tahoma"/>
            <family val="2"/>
          </rPr>
          <t xml:space="preserve">  o En agregar Documento a Una atención 
 En el Formulario</t>
        </r>
        <r>
          <rPr>
            <b/>
            <sz val="9"/>
            <color indexed="81"/>
            <rFont val="Tahoma"/>
            <family val="2"/>
          </rPr>
          <t xml:space="preserve"> Control de Crecimiento y Desarrollo (Control Sano)</t>
        </r>
        <r>
          <rPr>
            <sz val="9"/>
            <color indexed="81"/>
            <rFont val="Tahoma"/>
            <family val="2"/>
          </rPr>
          <t xml:space="preserve"> en la sección </t>
        </r>
        <r>
          <rPr>
            <b/>
            <sz val="9"/>
            <color indexed="81"/>
            <rFont val="Tahoma"/>
            <family val="2"/>
          </rPr>
          <t>Sala de Estimulación</t>
        </r>
        <r>
          <rPr>
            <sz val="9"/>
            <color indexed="81"/>
            <rFont val="Tahoma"/>
            <family val="2"/>
          </rPr>
          <t xml:space="preserve"> en el Campo </t>
        </r>
        <r>
          <rPr>
            <b/>
            <sz val="9"/>
            <color indexed="81"/>
            <rFont val="Tahoma"/>
            <family val="2"/>
          </rPr>
          <t>Estado</t>
        </r>
        <r>
          <rPr>
            <sz val="9"/>
            <color indexed="81"/>
            <rFont val="Tahoma"/>
            <family val="2"/>
          </rPr>
          <t xml:space="preserve"> selecionar el Valor</t>
        </r>
        <r>
          <rPr>
            <b/>
            <sz val="9"/>
            <color indexed="81"/>
            <rFont val="Tahoma"/>
            <family val="2"/>
          </rPr>
          <t xml:space="preserve"> Reingreso</t>
        </r>
        <r>
          <rPr>
            <sz val="9"/>
            <color indexed="81"/>
            <rFont val="Tahoma"/>
            <family val="2"/>
          </rPr>
          <t xml:space="preserve">, además en la sección </t>
        </r>
        <r>
          <rPr>
            <b/>
            <sz val="9"/>
            <color indexed="81"/>
            <rFont val="Tahoma"/>
            <family val="2"/>
          </rPr>
          <t>Desarrollo Psicomotor</t>
        </r>
        <r>
          <rPr>
            <sz val="9"/>
            <color indexed="81"/>
            <rFont val="Tahoma"/>
            <family val="2"/>
          </rPr>
          <t xml:space="preserve"> en el campo </t>
        </r>
        <r>
          <rPr>
            <b/>
            <sz val="9"/>
            <color indexed="81"/>
            <rFont val="Tahoma"/>
            <family val="2"/>
          </rPr>
          <t>Resultado del desarrollo Psicomotor</t>
        </r>
        <r>
          <rPr>
            <sz val="9"/>
            <color indexed="81"/>
            <rFont val="Tahoma"/>
            <family val="2"/>
          </rPr>
          <t xml:space="preserve"> el Valor </t>
        </r>
        <r>
          <rPr>
            <b/>
            <sz val="9"/>
            <color indexed="81"/>
            <rFont val="Tahoma"/>
            <family val="2"/>
          </rPr>
          <t xml:space="preserve">Normal </t>
        </r>
        <r>
          <rPr>
            <sz val="9"/>
            <color indexed="81"/>
            <rFont val="Tahoma"/>
            <family val="2"/>
          </rPr>
          <t>y además</t>
        </r>
        <r>
          <rPr>
            <b/>
            <sz val="9"/>
            <color indexed="81"/>
            <rFont val="Tahoma"/>
            <family val="2"/>
          </rPr>
          <t xml:space="preserve"> </t>
        </r>
        <r>
          <rPr>
            <sz val="9"/>
            <color indexed="81"/>
            <rFont val="Tahoma"/>
            <family val="2"/>
          </rPr>
          <t>el campo</t>
        </r>
        <r>
          <rPr>
            <b/>
            <sz val="9"/>
            <color indexed="81"/>
            <rFont val="Tahoma"/>
            <family val="2"/>
          </rPr>
          <t xml:space="preserve"> ¿Es Rezago?</t>
        </r>
        <r>
          <rPr>
            <sz val="9"/>
            <color indexed="81"/>
            <rFont val="Tahoma"/>
            <family val="2"/>
          </rPr>
          <t xml:space="preserve"> el Valor </t>
        </r>
        <r>
          <rPr>
            <b/>
            <sz val="9"/>
            <color indexed="81"/>
            <rFont val="Tahoma"/>
            <family val="2"/>
          </rPr>
          <t>Si</t>
        </r>
        <r>
          <rPr>
            <sz val="9"/>
            <color indexed="81"/>
            <rFont val="Tahoma"/>
            <family val="2"/>
          </rPr>
          <t xml:space="preserve">
</t>
        </r>
      </text>
    </comment>
    <comment ref="A99" authorId="4" shapeId="0">
      <text>
        <r>
          <rPr>
            <sz val="9"/>
            <color indexed="81"/>
            <rFont val="Tahoma"/>
            <family val="2"/>
          </rPr>
          <t xml:space="preserve">Este dato aparecerá  luego de que en la atención 
Registrada en </t>
        </r>
        <r>
          <rPr>
            <b/>
            <sz val="9"/>
            <color indexed="81"/>
            <rFont val="Tahoma"/>
            <family val="2"/>
          </rPr>
          <t xml:space="preserve">Módulo Box - Pacientes Citados  o En agregar Documento a Una atención </t>
        </r>
        <r>
          <rPr>
            <sz val="9"/>
            <color indexed="81"/>
            <rFont val="Tahoma"/>
            <family val="2"/>
          </rPr>
          <t xml:space="preserve">
 En el Formulario </t>
        </r>
        <r>
          <rPr>
            <b/>
            <sz val="9"/>
            <color indexed="81"/>
            <rFont val="Tahoma"/>
            <family val="2"/>
          </rPr>
          <t>Control de Crecimiento y Desarrollo (Control Sano)</t>
        </r>
        <r>
          <rPr>
            <sz val="9"/>
            <color indexed="81"/>
            <rFont val="Tahoma"/>
            <family val="2"/>
          </rPr>
          <t xml:space="preserve"> en la sección </t>
        </r>
        <r>
          <rPr>
            <b/>
            <sz val="9"/>
            <color indexed="81"/>
            <rFont val="Tahoma"/>
            <family val="2"/>
          </rPr>
          <t>Sala de Estimulación</t>
        </r>
        <r>
          <rPr>
            <sz val="9"/>
            <color indexed="81"/>
            <rFont val="Tahoma"/>
            <family val="2"/>
          </rPr>
          <t xml:space="preserve"> en el Campo </t>
        </r>
        <r>
          <rPr>
            <b/>
            <sz val="9"/>
            <color indexed="81"/>
            <rFont val="Tahoma"/>
            <family val="2"/>
          </rPr>
          <t>Estado</t>
        </r>
        <r>
          <rPr>
            <sz val="9"/>
            <color indexed="81"/>
            <rFont val="Tahoma"/>
            <family val="2"/>
          </rPr>
          <t xml:space="preserve"> selecionar el Valor</t>
        </r>
        <r>
          <rPr>
            <b/>
            <sz val="9"/>
            <color indexed="81"/>
            <rFont val="Tahoma"/>
            <family val="2"/>
          </rPr>
          <t xml:space="preserve"> Reingreso</t>
        </r>
        <r>
          <rPr>
            <sz val="9"/>
            <color indexed="81"/>
            <rFont val="Tahoma"/>
            <family val="2"/>
          </rPr>
          <t xml:space="preserve">, además en la sección </t>
        </r>
        <r>
          <rPr>
            <b/>
            <sz val="9"/>
            <color indexed="81"/>
            <rFont val="Tahoma"/>
            <family val="2"/>
          </rPr>
          <t>Desarrollo Psicomotor</t>
        </r>
        <r>
          <rPr>
            <sz val="9"/>
            <color indexed="81"/>
            <rFont val="Tahoma"/>
            <family val="2"/>
          </rPr>
          <t xml:space="preserve"> en el campo </t>
        </r>
        <r>
          <rPr>
            <b/>
            <sz val="9"/>
            <color indexed="81"/>
            <rFont val="Tahoma"/>
            <family val="2"/>
          </rPr>
          <t>Resultado del desarrollo Psicomotor</t>
        </r>
        <r>
          <rPr>
            <sz val="9"/>
            <color indexed="81"/>
            <rFont val="Tahoma"/>
            <family val="2"/>
          </rPr>
          <t xml:space="preserve"> el Valor</t>
        </r>
        <r>
          <rPr>
            <b/>
            <sz val="9"/>
            <color indexed="81"/>
            <rFont val="Tahoma"/>
            <family val="2"/>
          </rPr>
          <t xml:space="preserve"> Riesgo</t>
        </r>
      </text>
    </comment>
    <comment ref="A100" authorId="4" shapeId="0">
      <text>
        <r>
          <rPr>
            <sz val="9"/>
            <color indexed="81"/>
            <rFont val="Tahoma"/>
            <family val="2"/>
          </rPr>
          <t>Este dato aparecerá  luego de que en la atención 
Registrada en</t>
        </r>
        <r>
          <rPr>
            <b/>
            <sz val="9"/>
            <color indexed="81"/>
            <rFont val="Tahoma"/>
            <family val="2"/>
          </rPr>
          <t xml:space="preserve"> Módulo Box - Pacientes Citados  o En agregar Documento a Una atención</t>
        </r>
        <r>
          <rPr>
            <sz val="9"/>
            <color indexed="81"/>
            <rFont val="Tahoma"/>
            <family val="2"/>
          </rPr>
          <t xml:space="preserve"> 
 En el Formulario </t>
        </r>
        <r>
          <rPr>
            <b/>
            <sz val="9"/>
            <color indexed="81"/>
            <rFont val="Tahoma"/>
            <family val="2"/>
          </rPr>
          <t xml:space="preserve">Control de Crecimiento y Desarrollo (Control Sano) </t>
        </r>
        <r>
          <rPr>
            <sz val="9"/>
            <color indexed="81"/>
            <rFont val="Tahoma"/>
            <family val="2"/>
          </rPr>
          <t xml:space="preserve">en la sección </t>
        </r>
        <r>
          <rPr>
            <b/>
            <sz val="9"/>
            <color indexed="81"/>
            <rFont val="Tahoma"/>
            <family val="2"/>
          </rPr>
          <t>Sala de Estimulación</t>
        </r>
        <r>
          <rPr>
            <sz val="9"/>
            <color indexed="81"/>
            <rFont val="Tahoma"/>
            <family val="2"/>
          </rPr>
          <t xml:space="preserve"> en el Campo</t>
        </r>
        <r>
          <rPr>
            <b/>
            <sz val="9"/>
            <color indexed="81"/>
            <rFont val="Tahoma"/>
            <family val="2"/>
          </rPr>
          <t xml:space="preserve"> Estado</t>
        </r>
        <r>
          <rPr>
            <sz val="9"/>
            <color indexed="81"/>
            <rFont val="Tahoma"/>
            <family val="2"/>
          </rPr>
          <t xml:space="preserve"> selecionar el Valor </t>
        </r>
        <r>
          <rPr>
            <b/>
            <sz val="9"/>
            <color indexed="81"/>
            <rFont val="Tahoma"/>
            <family val="2"/>
          </rPr>
          <t>Reingreso</t>
        </r>
        <r>
          <rPr>
            <sz val="9"/>
            <color indexed="81"/>
            <rFont val="Tahoma"/>
            <family val="2"/>
          </rPr>
          <t>, además en la sección</t>
        </r>
        <r>
          <rPr>
            <b/>
            <sz val="9"/>
            <color indexed="81"/>
            <rFont val="Tahoma"/>
            <family val="2"/>
          </rPr>
          <t xml:space="preserve"> Desarrollo Psicomotor</t>
        </r>
        <r>
          <rPr>
            <sz val="9"/>
            <color indexed="81"/>
            <rFont val="Tahoma"/>
            <family val="2"/>
          </rPr>
          <t xml:space="preserve"> en el campo </t>
        </r>
        <r>
          <rPr>
            <b/>
            <sz val="9"/>
            <color indexed="81"/>
            <rFont val="Tahoma"/>
            <family val="2"/>
          </rPr>
          <t>Resultado del desarrollo Psicomotor</t>
        </r>
        <r>
          <rPr>
            <sz val="9"/>
            <color indexed="81"/>
            <rFont val="Tahoma"/>
            <family val="2"/>
          </rPr>
          <t xml:space="preserve"> el Valor </t>
        </r>
        <r>
          <rPr>
            <b/>
            <sz val="9"/>
            <color indexed="81"/>
            <rFont val="Tahoma"/>
            <family val="2"/>
          </rPr>
          <t>Retraso</t>
        </r>
      </text>
    </comment>
    <comment ref="A101" authorId="4" shapeId="0">
      <text>
        <r>
          <rPr>
            <sz val="9"/>
            <color indexed="81"/>
            <rFont val="Tahoma"/>
            <family val="2"/>
          </rPr>
          <t xml:space="preserve">Este dato aparecerá  luego de que en la atención 
Registrada en </t>
        </r>
        <r>
          <rPr>
            <b/>
            <sz val="9"/>
            <color indexed="81"/>
            <rFont val="Tahoma"/>
            <family val="2"/>
          </rPr>
          <t xml:space="preserve">Módulo Box - Pacientes Citados  o En agregar Documento a Una atención </t>
        </r>
        <r>
          <rPr>
            <sz val="9"/>
            <color indexed="81"/>
            <rFont val="Tahoma"/>
            <family val="2"/>
          </rPr>
          <t xml:space="preserve">
 En el Formulario </t>
        </r>
        <r>
          <rPr>
            <b/>
            <sz val="9"/>
            <color indexed="81"/>
            <rFont val="Tahoma"/>
            <family val="2"/>
          </rPr>
          <t>Control de Crecimiento y Desarrollo (Control Sano)</t>
        </r>
        <r>
          <rPr>
            <sz val="9"/>
            <color indexed="81"/>
            <rFont val="Tahoma"/>
            <family val="2"/>
          </rPr>
          <t xml:space="preserve"> en la sección</t>
        </r>
        <r>
          <rPr>
            <b/>
            <sz val="9"/>
            <color indexed="81"/>
            <rFont val="Tahoma"/>
            <family val="2"/>
          </rPr>
          <t xml:space="preserve"> Sala de Estimulación</t>
        </r>
        <r>
          <rPr>
            <sz val="9"/>
            <color indexed="81"/>
            <rFont val="Tahoma"/>
            <family val="2"/>
          </rPr>
          <t xml:space="preserve"> en el Campo</t>
        </r>
        <r>
          <rPr>
            <b/>
            <sz val="9"/>
            <color indexed="81"/>
            <rFont val="Tahoma"/>
            <family val="2"/>
          </rPr>
          <t xml:space="preserve"> Estado</t>
        </r>
        <r>
          <rPr>
            <sz val="9"/>
            <color indexed="81"/>
            <rFont val="Tahoma"/>
            <family val="2"/>
          </rPr>
          <t xml:space="preserve"> selecionar el Valor </t>
        </r>
        <r>
          <rPr>
            <b/>
            <sz val="9"/>
            <color indexed="81"/>
            <rFont val="Tahoma"/>
            <family val="2"/>
          </rPr>
          <t>Reingreso</t>
        </r>
        <r>
          <rPr>
            <sz val="9"/>
            <color indexed="81"/>
            <rFont val="Tahoma"/>
            <family val="2"/>
          </rPr>
          <t xml:space="preserve">, además en la sección </t>
        </r>
        <r>
          <rPr>
            <b/>
            <sz val="9"/>
            <color indexed="81"/>
            <rFont val="Tahoma"/>
            <family val="2"/>
          </rPr>
          <t>Desarrollo Psicomotor</t>
        </r>
        <r>
          <rPr>
            <sz val="9"/>
            <color indexed="81"/>
            <rFont val="Tahoma"/>
            <family val="2"/>
          </rPr>
          <t xml:space="preserve"> en el campo</t>
        </r>
        <r>
          <rPr>
            <b/>
            <sz val="9"/>
            <color indexed="81"/>
            <rFont val="Tahoma"/>
            <family val="2"/>
          </rPr>
          <t xml:space="preserve"> ¿Tiene Otra Vulnerabilidad? </t>
        </r>
        <r>
          <rPr>
            <sz val="9"/>
            <color indexed="81"/>
            <rFont val="Tahoma"/>
            <family val="2"/>
          </rPr>
          <t>el valor</t>
        </r>
        <r>
          <rPr>
            <b/>
            <sz val="9"/>
            <color indexed="81"/>
            <rFont val="Tahoma"/>
            <family val="2"/>
          </rPr>
          <t xml:space="preserve"> Si</t>
        </r>
      </text>
    </comment>
    <comment ref="A106" authorId="5" shapeId="0">
      <text>
        <r>
          <rPr>
            <sz val="9"/>
            <color indexed="81"/>
            <rFont val="Tahoma"/>
            <family val="2"/>
          </rPr>
          <t xml:space="preserve">Este dato aparecerá  luego de que en la atención 
1.- Registrada en </t>
        </r>
        <r>
          <rPr>
            <b/>
            <sz val="9"/>
            <color indexed="81"/>
            <rFont val="Tahoma"/>
            <family val="2"/>
          </rPr>
          <t>Módulo Box - Pacientes Citados</t>
        </r>
        <r>
          <rPr>
            <sz val="9"/>
            <color indexed="81"/>
            <rFont val="Tahoma"/>
            <family val="2"/>
          </rPr>
          <t xml:space="preserve">  o Registrada en</t>
        </r>
        <r>
          <rPr>
            <b/>
            <sz val="9"/>
            <color indexed="81"/>
            <rFont val="Tahoma"/>
            <family val="2"/>
          </rPr>
          <t xml:space="preserve"> Módulo Atención - Atención Individual. </t>
        </r>
        <r>
          <rPr>
            <sz val="9"/>
            <color indexed="81"/>
            <rFont val="Tahoma"/>
            <family val="2"/>
          </rPr>
          <t xml:space="preserve">
 Se registre la </t>
        </r>
        <r>
          <rPr>
            <b/>
            <sz val="9"/>
            <color indexed="81"/>
            <rFont val="Tahoma"/>
            <family val="2"/>
          </rPr>
          <t>Actividad:</t>
        </r>
        <r>
          <rPr>
            <sz val="9"/>
            <color indexed="81"/>
            <rFont val="Tahoma"/>
            <family val="2"/>
          </rPr>
          <t xml:space="preserve">
</t>
        </r>
        <r>
          <rPr>
            <b/>
            <sz val="9"/>
            <color indexed="81"/>
            <rFont val="Tahoma"/>
            <family val="2"/>
          </rPr>
          <t>Ingreso NANEAS</t>
        </r>
        <r>
          <rPr>
            <sz val="9"/>
            <color indexed="81"/>
            <rFont val="Tahoma"/>
            <family val="2"/>
          </rPr>
          <t xml:space="preserve">
</t>
        </r>
      </text>
    </comment>
    <comment ref="AH108" authorId="0" shapeId="0">
      <text>
        <r>
          <rPr>
            <sz val="9"/>
            <color indexed="81"/>
            <rFont val="Tahoma"/>
            <family val="2"/>
          </rPr>
          <t>Este dato aparecerá luego que en el Modulo de Admision o en Box - Pacientes Citados el paciente indique un Pueblo Indigena</t>
        </r>
      </text>
    </comment>
    <comment ref="AI108" authorId="1" shapeId="0">
      <text>
        <r>
          <rPr>
            <sz val="9"/>
            <color indexed="81"/>
            <rFont val="Tahoma"/>
            <family val="2"/>
          </rPr>
          <t xml:space="preserve">Se contabilizara a los pacientes que tengan en Admisión - usuario "Alerta Administrativa" o Box - Pacientes Citados - "Alertas Administrativas"  "MIGRANTES"
</t>
        </r>
      </text>
    </comment>
    <comment ref="A111" authorId="4" shapeId="0">
      <text>
        <r>
          <rPr>
            <sz val="9"/>
            <color indexed="81"/>
            <rFont val="Tahoma"/>
            <family val="2"/>
          </rPr>
          <t>Se contabilizaran los ingresos del estamento</t>
        </r>
        <r>
          <rPr>
            <b/>
            <sz val="9"/>
            <color indexed="81"/>
            <rFont val="Tahoma"/>
            <family val="2"/>
          </rPr>
          <t xml:space="preserve"> "Médico" </t>
        </r>
        <r>
          <rPr>
            <sz val="9"/>
            <color indexed="81"/>
            <rFont val="Tahoma"/>
            <family val="2"/>
          </rPr>
          <t xml:space="preserve">que se registren en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en el Formulario clínico</t>
        </r>
        <r>
          <rPr>
            <b/>
            <sz val="9"/>
            <color indexed="81"/>
            <rFont val="Tahoma"/>
            <family val="2"/>
          </rPr>
          <t xml:space="preserve"> SALUD CARDIOVASCULAR INTEGRAL </t>
        </r>
        <r>
          <rPr>
            <sz val="9"/>
            <color indexed="81"/>
            <rFont val="Tahoma"/>
            <family val="2"/>
          </rPr>
          <t>selecionando el campo</t>
        </r>
        <r>
          <rPr>
            <b/>
            <sz val="9"/>
            <color indexed="81"/>
            <rFont val="Tahoma"/>
            <family val="2"/>
          </rPr>
          <t xml:space="preserve"> estado</t>
        </r>
        <r>
          <rPr>
            <sz val="9"/>
            <color indexed="81"/>
            <rFont val="Tahoma"/>
            <family val="2"/>
          </rPr>
          <t xml:space="preserve"> con la opción</t>
        </r>
        <r>
          <rPr>
            <b/>
            <sz val="9"/>
            <color indexed="81"/>
            <rFont val="Tahoma"/>
            <family val="2"/>
          </rPr>
          <t xml:space="preserve"> Ingreso</t>
        </r>
        <r>
          <rPr>
            <sz val="9"/>
            <color indexed="81"/>
            <rFont val="Tahoma"/>
            <family val="2"/>
          </rPr>
          <t xml:space="preserve"> en cada una de las patologías crónicas.</t>
        </r>
        <r>
          <rPr>
            <b/>
            <sz val="9"/>
            <color indexed="81"/>
            <rFont val="Tahoma"/>
            <family val="2"/>
          </rPr>
          <t xml:space="preserve"> Se informaran solo los pacientes que ingresan por primera vez. Si la persona ya había ingresado por otra patología CV, no se vuelve a declarar en esta fila, solo se debe declarar en el detalle de la patología nueva.
Ref. Manual DEIS 2023 - 2024  REM A05 Sección H:
Definiciones operacionales:
</t>
        </r>
        <r>
          <rPr>
            <sz val="9"/>
            <color indexed="81"/>
            <rFont val="Tahoma"/>
            <family val="2"/>
          </rPr>
          <t xml:space="preserve">
</t>
        </r>
        <r>
          <rPr>
            <b/>
            <sz val="9"/>
            <color indexed="81"/>
            <rFont val="Tahoma"/>
            <family val="2"/>
          </rPr>
          <t>Ingresos al PSCV:</t>
        </r>
        <r>
          <rPr>
            <sz val="9"/>
            <color indexed="81"/>
            <rFont val="Tahoma"/>
            <family val="2"/>
          </rPr>
          <t xml:space="preserve"> Se registra el número de personas que ingresan por primera vez al programa, independiente de la cantidad de diagnósticos declarados. El ingreso se debe realizar al contar con todos los resultados de los exámenes aplicados a la persona. </t>
        </r>
        <r>
          <rPr>
            <b/>
            <sz val="9"/>
            <color indexed="81"/>
            <rFont val="Tahoma"/>
            <family val="2"/>
          </rPr>
          <t>Si la persona ya había ingresado por otra patología CV</t>
        </r>
        <r>
          <rPr>
            <sz val="9"/>
            <color indexed="81"/>
            <rFont val="Tahoma"/>
            <family val="2"/>
          </rPr>
          <t>,</t>
        </r>
        <r>
          <rPr>
            <b/>
            <sz val="9"/>
            <color indexed="81"/>
            <rFont val="Tahoma"/>
            <family val="2"/>
          </rPr>
          <t xml:space="preserve"> no se vuelve a declarar en esta fila.
Patologías o condiciones de Salud Cardiovascular: </t>
        </r>
        <r>
          <rPr>
            <sz val="9"/>
            <color indexed="81"/>
            <rFont val="Tahoma"/>
            <family val="2"/>
          </rPr>
          <t>Corresponde al registro de cada una de las patologías y/o condiciones de salud de la persona que</t>
        </r>
        <r>
          <rPr>
            <b/>
            <sz val="9"/>
            <color indexed="81"/>
            <rFont val="Tahoma"/>
            <family val="2"/>
          </rPr>
          <t xml:space="preserve"> ingresa en el mes correspondiente más las nuevas condiciones de salud de las personas que ya se encuentran bajo control pero que se pesquisan y confirman en el mes correspondiente.</t>
        </r>
      </text>
    </comment>
    <comment ref="B112" authorId="4" shapeId="0">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t>
        </r>
        <r>
          <rPr>
            <b/>
            <sz val="9"/>
            <color indexed="81"/>
            <rFont val="Tahoma"/>
            <family val="2"/>
          </rPr>
          <t>SALUD CARDIOVASCULAR INTEGRA</t>
        </r>
        <r>
          <rPr>
            <sz val="9"/>
            <color indexed="81"/>
            <rFont val="Tahoma"/>
            <family val="2"/>
          </rPr>
          <t xml:space="preserve">L </t>
        </r>
        <r>
          <rPr>
            <sz val="9"/>
            <color indexed="81"/>
            <rFont val="Tahoma"/>
            <family val="2"/>
          </rPr>
          <t xml:space="preserve"> tengan registrado;
-  En Sección </t>
        </r>
        <r>
          <rPr>
            <b/>
            <sz val="9"/>
            <color indexed="81"/>
            <rFont val="Tahoma"/>
            <family val="2"/>
          </rPr>
          <t xml:space="preserve">3.- PATOLOGÍAS / ANTECEDENTES MÓRBIDOS </t>
        </r>
        <r>
          <rPr>
            <sz val="9"/>
            <color indexed="81"/>
            <rFont val="Tahoma"/>
            <family val="2"/>
          </rPr>
          <t xml:space="preserve"> en el Campo </t>
        </r>
        <r>
          <rPr>
            <b/>
            <sz val="9"/>
            <color indexed="81"/>
            <rFont val="Tahoma"/>
            <family val="2"/>
          </rPr>
          <t>Tiene Hipertensión Arterial</t>
        </r>
        <r>
          <rPr>
            <sz val="9"/>
            <color indexed="81"/>
            <rFont val="Tahoma"/>
            <family val="2"/>
          </rPr>
          <t xml:space="preserve">, la opción </t>
        </r>
        <r>
          <rPr>
            <b/>
            <sz val="9"/>
            <color indexed="81"/>
            <rFont val="Tahoma"/>
            <family val="2"/>
          </rPr>
          <t xml:space="preserve">SI   </t>
        </r>
        <r>
          <rPr>
            <sz val="9"/>
            <color indexed="81"/>
            <rFont val="Tahoma"/>
            <family val="2"/>
          </rPr>
          <t xml:space="preserve">y en campo </t>
        </r>
        <r>
          <rPr>
            <b/>
            <sz val="9"/>
            <color indexed="81"/>
            <rFont val="Tahoma"/>
            <family val="2"/>
          </rPr>
          <t>Estado</t>
        </r>
        <r>
          <rPr>
            <sz val="9"/>
            <color indexed="81"/>
            <rFont val="Tahoma"/>
            <family val="2"/>
          </rPr>
          <t xml:space="preserve"> el valor</t>
        </r>
        <r>
          <rPr>
            <b/>
            <sz val="9"/>
            <color indexed="81"/>
            <rFont val="Tahoma"/>
            <family val="2"/>
          </rPr>
          <t xml:space="preserve"> Ingreso</t>
        </r>
        <r>
          <rPr>
            <sz val="9"/>
            <color indexed="81"/>
            <rFont val="Tahoma"/>
            <family val="2"/>
          </rPr>
          <t xml:space="preserve">
Además Registrar la </t>
        </r>
        <r>
          <rPr>
            <b/>
            <sz val="9"/>
            <color indexed="81"/>
            <rFont val="Tahoma"/>
            <family val="2"/>
          </rPr>
          <t>Fecha Próximo Control,</t>
        </r>
        <r>
          <rPr>
            <sz val="9"/>
            <color indexed="81"/>
            <rFont val="Tahoma"/>
            <family val="2"/>
          </rPr>
          <t xml:space="preserve"> fecha aproximada de su próxima citación al programa.</t>
        </r>
      </text>
    </comment>
    <comment ref="B113" authorId="4" shapeId="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t>
        </r>
        <r>
          <rPr>
            <b/>
            <sz val="9"/>
            <color indexed="81"/>
            <rFont val="Tahoma"/>
            <family val="2"/>
          </rPr>
          <t xml:space="preserve"> SALUD CARDIOVASCULAR INTEGRAL</t>
        </r>
        <r>
          <rPr>
            <sz val="9"/>
            <color indexed="81"/>
            <rFont val="Tahoma"/>
            <family val="2"/>
          </rPr>
          <t xml:space="preserve"> </t>
        </r>
        <r>
          <rPr>
            <sz val="9"/>
            <color indexed="81"/>
            <rFont val="Tahoma"/>
            <family val="2"/>
          </rPr>
          <t xml:space="preserve">tengan registrado;
-  En Sección </t>
        </r>
        <r>
          <rPr>
            <b/>
            <sz val="9"/>
            <color indexed="81"/>
            <rFont val="Tahoma"/>
            <family val="2"/>
          </rPr>
          <t>3.- PATOLOGÍAS / ANTECEDENTES MÓRBIDOS</t>
        </r>
        <r>
          <rPr>
            <sz val="9"/>
            <color indexed="81"/>
            <rFont val="Tahoma"/>
            <family val="2"/>
          </rPr>
          <t xml:space="preserve">  en el Campo </t>
        </r>
        <r>
          <rPr>
            <b/>
            <sz val="9"/>
            <color indexed="81"/>
            <rFont val="Tahoma"/>
            <family val="2"/>
          </rPr>
          <t>Tiene Diabetes Mellitus 2,</t>
        </r>
        <r>
          <rPr>
            <sz val="9"/>
            <color indexed="81"/>
            <rFont val="Tahoma"/>
            <family val="2"/>
          </rPr>
          <t xml:space="preserve"> la opción</t>
        </r>
        <r>
          <rPr>
            <b/>
            <sz val="9"/>
            <color indexed="81"/>
            <rFont val="Tahoma"/>
            <family val="2"/>
          </rPr>
          <t xml:space="preserve"> SI</t>
        </r>
        <r>
          <rPr>
            <sz val="9"/>
            <color indexed="81"/>
            <rFont val="Tahoma"/>
            <family val="2"/>
          </rPr>
          <t xml:space="preserve"> y en campo</t>
        </r>
        <r>
          <rPr>
            <b/>
            <sz val="9"/>
            <color indexed="81"/>
            <rFont val="Tahoma"/>
            <family val="2"/>
          </rPr>
          <t xml:space="preserve"> Estado </t>
        </r>
        <r>
          <rPr>
            <sz val="9"/>
            <color indexed="81"/>
            <rFont val="Tahoma"/>
            <family val="2"/>
          </rPr>
          <t xml:space="preserve">el valor </t>
        </r>
        <r>
          <rPr>
            <b/>
            <sz val="9"/>
            <color indexed="81"/>
            <rFont val="Tahoma"/>
            <family val="2"/>
          </rPr>
          <t xml:space="preserve">Ingreso.
</t>
        </r>
        <r>
          <rPr>
            <sz val="9"/>
            <color indexed="81"/>
            <rFont val="Tahoma"/>
            <family val="2"/>
          </rPr>
          <t>Además Registrar la Fecha Próximo Control, fecha aproximada de su próxima citación al programa.</t>
        </r>
      </text>
    </comment>
    <comment ref="B114" authorId="4" shapeId="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en el Formulario </t>
        </r>
        <r>
          <rPr>
            <b/>
            <sz val="9"/>
            <color indexed="81"/>
            <rFont val="Tahoma"/>
            <family val="2"/>
          </rPr>
          <t>SALUD CARDIOVASCULAR INTEGRAL</t>
        </r>
        <r>
          <rPr>
            <sz val="9"/>
            <color indexed="81"/>
            <rFont val="Tahoma"/>
            <family val="2"/>
          </rPr>
          <t xml:space="preserve"> tengan registrado;
-  En Sección </t>
        </r>
        <r>
          <rPr>
            <b/>
            <sz val="9"/>
            <color indexed="81"/>
            <rFont val="Tahoma"/>
            <family val="2"/>
          </rPr>
          <t xml:space="preserve">3.- PATOLOGÍAS / ANTECEDENTES MÓRBIDOS  </t>
        </r>
        <r>
          <rPr>
            <sz val="9"/>
            <color indexed="81"/>
            <rFont val="Tahoma"/>
            <family val="2"/>
          </rPr>
          <t>en el Campo</t>
        </r>
        <r>
          <rPr>
            <b/>
            <sz val="9"/>
            <color indexed="81"/>
            <rFont val="Tahoma"/>
            <family val="2"/>
          </rPr>
          <t xml:space="preserve"> Tiene Dislipidemia,</t>
        </r>
        <r>
          <rPr>
            <sz val="9"/>
            <color indexed="81"/>
            <rFont val="Tahoma"/>
            <family val="2"/>
          </rPr>
          <t xml:space="preserve"> la opción </t>
        </r>
        <r>
          <rPr>
            <b/>
            <sz val="9"/>
            <color indexed="81"/>
            <rFont val="Tahoma"/>
            <family val="2"/>
          </rPr>
          <t>SI</t>
        </r>
        <r>
          <rPr>
            <sz val="9"/>
            <color indexed="81"/>
            <rFont val="Tahoma"/>
            <family val="2"/>
          </rPr>
          <t xml:space="preserve"> y en campo</t>
        </r>
        <r>
          <rPr>
            <b/>
            <sz val="9"/>
            <color indexed="81"/>
            <rFont val="Tahoma"/>
            <family val="2"/>
          </rPr>
          <t xml:space="preserve"> Estado</t>
        </r>
        <r>
          <rPr>
            <sz val="9"/>
            <color indexed="81"/>
            <rFont val="Tahoma"/>
            <family val="2"/>
          </rPr>
          <t xml:space="preserve"> el valor </t>
        </r>
        <r>
          <rPr>
            <b/>
            <sz val="9"/>
            <color indexed="81"/>
            <rFont val="Tahoma"/>
            <family val="2"/>
          </rPr>
          <t>Ingreso 
Además Registrar la Fecha Próximo Control, fecha aproximada de su próxima citación al programa.</t>
        </r>
      </text>
    </comment>
    <comment ref="B115" authorId="3" shapeId="0">
      <text>
        <r>
          <rPr>
            <sz val="9"/>
            <color indexed="81"/>
            <rFont val="Tahoma"/>
            <family val="2"/>
          </rPr>
          <t xml:space="preserve">Este dato aparecerá  luego de que en la atención Registrada en el </t>
        </r>
        <r>
          <rPr>
            <b/>
            <sz val="9"/>
            <color indexed="81"/>
            <rFont val="Tahoma"/>
            <family val="2"/>
          </rPr>
          <t xml:space="preserve">Módulo Box - Pacientes Citados  o en Agregar documentos a una atención </t>
        </r>
        <r>
          <rPr>
            <sz val="9"/>
            <color indexed="81"/>
            <rFont val="Tahoma"/>
            <family val="2"/>
          </rPr>
          <t xml:space="preserve">en el Formulario </t>
        </r>
        <r>
          <rPr>
            <b/>
            <sz val="9"/>
            <color indexed="81"/>
            <rFont val="Tahoma"/>
            <family val="2"/>
          </rPr>
          <t>SALUD CARDIOVASCULAR INTEGRAL</t>
        </r>
        <r>
          <rPr>
            <sz val="9"/>
            <color indexed="81"/>
            <rFont val="Tahoma"/>
            <family val="2"/>
          </rPr>
          <t xml:space="preserve"> tengan registrado ;
</t>
        </r>
        <r>
          <rPr>
            <b/>
            <sz val="9"/>
            <color indexed="81"/>
            <rFont val="Tahoma"/>
            <family val="2"/>
          </rPr>
          <t xml:space="preserve"> </t>
        </r>
        <r>
          <rPr>
            <sz val="9"/>
            <color indexed="81"/>
            <rFont val="Tahoma"/>
            <family val="2"/>
          </rPr>
          <t xml:space="preserve">-   En Sección </t>
        </r>
        <r>
          <rPr>
            <b/>
            <sz val="9"/>
            <color indexed="81"/>
            <rFont val="Tahoma"/>
            <family val="2"/>
          </rPr>
          <t xml:space="preserve">3.- PATOLOGÍAS / ANTECEDENTES MÓRBIDOS  </t>
        </r>
        <r>
          <rPr>
            <sz val="9"/>
            <color indexed="81"/>
            <rFont val="Tahoma"/>
            <family val="2"/>
          </rPr>
          <t>en el Campo</t>
        </r>
        <r>
          <rPr>
            <b/>
            <sz val="9"/>
            <color indexed="81"/>
            <rFont val="Tahoma"/>
            <family val="2"/>
          </rPr>
          <t xml:space="preserve"> ¿Tiene Antecedentes Enf. Cardiovascular Aterosclerótica? </t>
        </r>
        <r>
          <rPr>
            <sz val="9"/>
            <color indexed="81"/>
            <rFont val="Tahoma"/>
            <family val="2"/>
          </rPr>
          <t xml:space="preserve">valor </t>
        </r>
        <r>
          <rPr>
            <b/>
            <sz val="9"/>
            <color indexed="81"/>
            <rFont val="Tahoma"/>
            <family val="2"/>
          </rPr>
          <t>SI,</t>
        </r>
        <r>
          <rPr>
            <sz val="9"/>
            <color indexed="81"/>
            <rFont val="Tahoma"/>
            <family val="2"/>
          </rPr>
          <t xml:space="preserve"> y en el Campo</t>
        </r>
        <r>
          <rPr>
            <b/>
            <sz val="9"/>
            <color indexed="81"/>
            <rFont val="Tahoma"/>
            <family val="2"/>
          </rPr>
          <t xml:space="preserve"> Estado </t>
        </r>
        <r>
          <rPr>
            <sz val="9"/>
            <color indexed="81"/>
            <rFont val="Tahoma"/>
            <family val="2"/>
          </rPr>
          <t>valor</t>
        </r>
        <r>
          <rPr>
            <b/>
            <sz val="9"/>
            <color indexed="81"/>
            <rFont val="Tahoma"/>
            <family val="2"/>
          </rPr>
          <t xml:space="preserve"> Ingreso
</t>
        </r>
        <r>
          <rPr>
            <sz val="9"/>
            <color indexed="81"/>
            <rFont val="Tahoma"/>
            <family val="2"/>
          </rPr>
          <t xml:space="preserve">
Además en Sección </t>
        </r>
        <r>
          <rPr>
            <b/>
            <sz val="9"/>
            <color indexed="81"/>
            <rFont val="Tahoma"/>
            <family val="2"/>
          </rPr>
          <t xml:space="preserve">4.- COMPLICACIONES </t>
        </r>
        <r>
          <rPr>
            <sz val="9"/>
            <color indexed="81"/>
            <rFont val="Tahoma"/>
            <family val="2"/>
          </rPr>
          <t xml:space="preserve">en el campo </t>
        </r>
        <r>
          <rPr>
            <b/>
            <sz val="9"/>
            <color indexed="81"/>
            <rFont val="Tahoma"/>
            <family val="2"/>
          </rPr>
          <t xml:space="preserve">¿Ha presentado IAM? </t>
        </r>
        <r>
          <rPr>
            <sz val="9"/>
            <color indexed="81"/>
            <rFont val="Tahoma"/>
            <family val="2"/>
          </rPr>
          <t xml:space="preserve">el valor </t>
        </r>
        <r>
          <rPr>
            <b/>
            <sz val="9"/>
            <color indexed="81"/>
            <rFont val="Tahoma"/>
            <family val="2"/>
          </rPr>
          <t>SI.
Además Registrar la Fecha Próximo Control, fecha aproximada de su próxima citación al programa.</t>
        </r>
      </text>
    </comment>
    <comment ref="B116" authorId="3" shapeId="0">
      <text>
        <r>
          <rPr>
            <sz val="9"/>
            <color indexed="81"/>
            <rFont val="Tahoma"/>
            <family val="2"/>
          </rPr>
          <t xml:space="preserve">Este dato aparecerá  luego de que en la atención Registrada en el Módulo </t>
        </r>
        <r>
          <rPr>
            <b/>
            <sz val="9"/>
            <color indexed="81"/>
            <rFont val="Tahoma"/>
            <family val="2"/>
          </rPr>
          <t>Box - Pacientes Citados  o en Agregar documentos a una atención</t>
        </r>
        <r>
          <rPr>
            <sz val="9"/>
            <color indexed="81"/>
            <rFont val="Tahoma"/>
            <family val="2"/>
          </rPr>
          <t xml:space="preserve"> en el Formulario</t>
        </r>
        <r>
          <rPr>
            <b/>
            <sz val="9"/>
            <color indexed="81"/>
            <rFont val="Tahoma"/>
            <family val="2"/>
          </rPr>
          <t xml:space="preserve"> SALUD CARDIOVASCULAR INTEGRAL</t>
        </r>
        <r>
          <rPr>
            <sz val="9"/>
            <color indexed="81"/>
            <rFont val="Tahoma"/>
            <family val="2"/>
          </rPr>
          <t xml:space="preserve"> tengan registrado</t>
        </r>
        <r>
          <rPr>
            <b/>
            <sz val="9"/>
            <color indexed="81"/>
            <rFont val="Tahoma"/>
            <family val="2"/>
          </rPr>
          <t xml:space="preserve">;
 -   </t>
        </r>
        <r>
          <rPr>
            <sz val="9"/>
            <color indexed="81"/>
            <rFont val="Tahoma"/>
            <family val="2"/>
          </rPr>
          <t xml:space="preserve">En Sección </t>
        </r>
        <r>
          <rPr>
            <b/>
            <sz val="9"/>
            <color indexed="81"/>
            <rFont val="Tahoma"/>
            <family val="2"/>
          </rPr>
          <t xml:space="preserve">3.- PATOLOGÍAS / ANTECEDENTES MÓRBIDOS </t>
        </r>
        <r>
          <rPr>
            <sz val="9"/>
            <color indexed="81"/>
            <rFont val="Tahoma"/>
            <family val="2"/>
          </rPr>
          <t xml:space="preserve"> en el Campo </t>
        </r>
        <r>
          <rPr>
            <b/>
            <sz val="9"/>
            <color indexed="81"/>
            <rFont val="Tahoma"/>
            <family val="2"/>
          </rPr>
          <t xml:space="preserve">¿Tiene Antecedentes Enf. Cardiovascular Aterosclerótica? valor SI, y en el Campo Estado valor Ingreso.
</t>
        </r>
        <r>
          <rPr>
            <sz val="9"/>
            <color indexed="81"/>
            <rFont val="Tahoma"/>
            <family val="2"/>
          </rPr>
          <t>Además en Sección</t>
        </r>
        <r>
          <rPr>
            <b/>
            <sz val="9"/>
            <color indexed="81"/>
            <rFont val="Tahoma"/>
            <family val="2"/>
          </rPr>
          <t xml:space="preserve"> 4.- COMPLICACIONES </t>
        </r>
        <r>
          <rPr>
            <sz val="9"/>
            <color indexed="81"/>
            <rFont val="Tahoma"/>
            <family val="2"/>
          </rPr>
          <t>en el campo</t>
        </r>
        <r>
          <rPr>
            <b/>
            <sz val="9"/>
            <color indexed="81"/>
            <rFont val="Tahoma"/>
            <family val="2"/>
          </rPr>
          <t xml:space="preserve"> ¿Ha presentado ACV? </t>
        </r>
        <r>
          <rPr>
            <sz val="9"/>
            <color indexed="81"/>
            <rFont val="Tahoma"/>
            <family val="2"/>
          </rPr>
          <t xml:space="preserve">el valor </t>
        </r>
        <r>
          <rPr>
            <b/>
            <sz val="9"/>
            <color indexed="81"/>
            <rFont val="Tahoma"/>
            <family val="2"/>
          </rPr>
          <t>SI.
Además Registrar la Fecha Próximo Control, fecha aproximada de su próxima citación al programa.</t>
        </r>
      </text>
    </comment>
    <comment ref="B117" authorId="3" shapeId="0">
      <text>
        <r>
          <rPr>
            <b/>
            <sz val="9"/>
            <color indexed="81"/>
            <rFont val="Tahoma"/>
            <family val="2"/>
          </rPr>
          <t xml:space="preserve">Este dato aparecerá  luego de que en la atención  </t>
        </r>
        <r>
          <rPr>
            <sz val="9"/>
            <color indexed="81"/>
            <rFont val="Tahoma"/>
            <family val="2"/>
          </rPr>
          <t>Registrada en el Módulo</t>
        </r>
        <r>
          <rPr>
            <b/>
            <sz val="9"/>
            <color indexed="81"/>
            <rFont val="Tahoma"/>
            <family val="2"/>
          </rPr>
          <t xml:space="preserve"> Box - Pacientes Citados  o en Agregar documentos a una atención </t>
        </r>
        <r>
          <rPr>
            <sz val="9"/>
            <color indexed="81"/>
            <rFont val="Tahoma"/>
            <family val="2"/>
          </rPr>
          <t>en el Formulario</t>
        </r>
        <r>
          <rPr>
            <b/>
            <sz val="9"/>
            <color indexed="81"/>
            <rFont val="Tahoma"/>
            <family val="2"/>
          </rPr>
          <t xml:space="preserve"> SALUD CARDIOVASCULAR INTEGRAL </t>
        </r>
        <r>
          <rPr>
            <sz val="9"/>
            <color indexed="81"/>
            <rFont val="Tahoma"/>
            <family val="2"/>
          </rPr>
          <t xml:space="preserve"> tengan registrado;</t>
        </r>
        <r>
          <rPr>
            <b/>
            <sz val="9"/>
            <color indexed="81"/>
            <rFont val="Tahoma"/>
            <family val="2"/>
          </rPr>
          <t xml:space="preserve">
- </t>
        </r>
        <r>
          <rPr>
            <sz val="9"/>
            <color indexed="81"/>
            <rFont val="Tahoma"/>
            <family val="2"/>
          </rPr>
          <t>En la sección</t>
        </r>
        <r>
          <rPr>
            <b/>
            <sz val="9"/>
            <color indexed="81"/>
            <rFont val="Tahoma"/>
            <family val="2"/>
          </rPr>
          <t xml:space="preserve"> 8.- DERC - Detección y Prevención de la Progresión de la Enfermedad Renal Crónica, </t>
        </r>
        <r>
          <rPr>
            <sz val="9"/>
            <color indexed="81"/>
            <rFont val="Tahoma"/>
            <family val="2"/>
          </rPr>
          <t>en el campo</t>
        </r>
        <r>
          <rPr>
            <b/>
            <sz val="9"/>
            <color indexed="81"/>
            <rFont val="Tahoma"/>
            <family val="2"/>
          </rPr>
          <t xml:space="preserve"> Enfermedad Renal Crónica </t>
        </r>
        <r>
          <rPr>
            <sz val="9"/>
            <color indexed="81"/>
            <rFont val="Tahoma"/>
            <family val="2"/>
          </rPr>
          <t>una de las siguientes opciones</t>
        </r>
        <r>
          <rPr>
            <b/>
            <sz val="9"/>
            <color indexed="81"/>
            <rFont val="Tahoma"/>
            <family val="2"/>
          </rPr>
          <t xml:space="preserve">;
- G1 - A1: VFG &gt;o= a 90 y   RAC &lt;30       
- G1 - A2:  VFG &gt;o= a 90 y RAC 30 a 300       
- G1 - A3:  VFG &gt;o= a 90 y RAC  &gt;300       
- G2 - A1:  VFG 60 a 89 y  RAC &lt;30       
- G2 - A2:  VFG 60 a 89 y RAC 30 a 300        
- G2 - A3:   VFG 60 a 89 y RAC &gt;300       
- G3a - A1: VFG 45 a 59 y   RAC &lt;30 (&gt; o = de 65 años)       
- G3a - A1:  VFG 45 a 59 y RAC &lt;30 (&lt; 65 años)       
- G3a - A2:  VFG 45 a 59 y RAC 30 a 300       
- G3a - A3:  VFG 45 a 59 y RAC &gt;300       
- G3b - A1:  VFG 30 a 44 y RAC &lt;30       
- G3b - A2:  VFG 30 a 44 y RAC 30 a 300       
- G3b - A3:  VFG 30 a 44 y RAC &gt;300       
- G4 - A1:   VFG 15 a 29 y RAC &lt;30       
- G4 - A2:  VFG 15 a 29 y RAC 30 a 300      
- G4 - A3:  VFG 15 a 29 y RAC &gt;300      
- G5 - A1:  VFG &lt;15 y RAC &lt;30      
- G5 - A2:  VFG &lt;15 y RAC 30 a 300      
- G5 - A3:  VFG &lt;15 y RAC &gt;300 
Y Además </t>
        </r>
        <r>
          <rPr>
            <sz val="9"/>
            <color indexed="81"/>
            <rFont val="Tahoma"/>
            <family val="2"/>
          </rPr>
          <t xml:space="preserve">en campo </t>
        </r>
        <r>
          <rPr>
            <b/>
            <sz val="9"/>
            <color indexed="81"/>
            <rFont val="Tahoma"/>
            <family val="2"/>
          </rPr>
          <t>Estado ERC</t>
        </r>
        <r>
          <rPr>
            <sz val="9"/>
            <color indexed="81"/>
            <rFont val="Tahoma"/>
            <family val="2"/>
          </rPr>
          <t xml:space="preserve"> el valor</t>
        </r>
        <r>
          <rPr>
            <b/>
            <sz val="9"/>
            <color indexed="81"/>
            <rFont val="Tahoma"/>
            <family val="2"/>
          </rPr>
          <t xml:space="preserve"> Ingreso.
Además Registrar la Fecha Próximo Control, fecha aproximada de su próxima citación al programa.</t>
        </r>
      </text>
    </comment>
    <comment ref="B118" authorId="4"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t>
        </r>
        <r>
          <rPr>
            <b/>
            <sz val="9"/>
            <color indexed="81"/>
            <rFont val="Tahoma"/>
            <family val="2"/>
          </rPr>
          <t xml:space="preserve"> Agregar documentos a una atención </t>
        </r>
        <r>
          <rPr>
            <sz val="9"/>
            <color indexed="81"/>
            <rFont val="Tahoma"/>
            <family val="2"/>
          </rPr>
          <t>en el Formulario</t>
        </r>
        <r>
          <rPr>
            <b/>
            <sz val="9"/>
            <color indexed="81"/>
            <rFont val="Tahoma"/>
            <family val="2"/>
          </rPr>
          <t xml:space="preserve">  SALUD CARDIOVASCULAR INTEGRA</t>
        </r>
        <r>
          <rPr>
            <sz val="9"/>
            <color indexed="81"/>
            <rFont val="Tahoma"/>
            <family val="2"/>
          </rPr>
          <t xml:space="preserve"> </t>
        </r>
        <r>
          <rPr>
            <sz val="9"/>
            <color indexed="81"/>
            <rFont val="Tahoma"/>
            <family val="2"/>
          </rPr>
          <t xml:space="preserve"> tengan registrado;
 -  En Sección </t>
        </r>
        <r>
          <rPr>
            <b/>
            <sz val="9"/>
            <color indexed="81"/>
            <rFont val="Tahoma"/>
            <family val="2"/>
          </rPr>
          <t xml:space="preserve">3.- PATOLOGÍAS / ANTECEDENTES MÓRBIDOS </t>
        </r>
        <r>
          <rPr>
            <sz val="9"/>
            <color indexed="81"/>
            <rFont val="Tahoma"/>
            <family val="2"/>
          </rPr>
          <t xml:space="preserve"> en el Campo </t>
        </r>
        <r>
          <rPr>
            <b/>
            <sz val="9"/>
            <color indexed="81"/>
            <rFont val="Tahoma"/>
            <family val="2"/>
          </rPr>
          <t>Tabaquismo Actual ,</t>
        </r>
        <r>
          <rPr>
            <sz val="9"/>
            <color indexed="81"/>
            <rFont val="Tahoma"/>
            <family val="2"/>
          </rPr>
          <t xml:space="preserve"> la opción </t>
        </r>
        <r>
          <rPr>
            <b/>
            <sz val="9"/>
            <color indexed="81"/>
            <rFont val="Tahoma"/>
            <family val="2"/>
          </rPr>
          <t>SI</t>
        </r>
        <r>
          <rPr>
            <sz val="9"/>
            <color indexed="81"/>
            <rFont val="Tahoma"/>
            <family val="2"/>
          </rPr>
          <t xml:space="preserve"> y en campo </t>
        </r>
        <r>
          <rPr>
            <b/>
            <sz val="9"/>
            <color indexed="81"/>
            <rFont val="Tahoma"/>
            <family val="2"/>
          </rPr>
          <t xml:space="preserve">Estado </t>
        </r>
        <r>
          <rPr>
            <sz val="9"/>
            <color indexed="81"/>
            <rFont val="Tahoma"/>
            <family val="2"/>
          </rPr>
          <t xml:space="preserve">el valor </t>
        </r>
        <r>
          <rPr>
            <b/>
            <sz val="9"/>
            <color indexed="81"/>
            <rFont val="Tahoma"/>
            <family val="2"/>
          </rPr>
          <t>Ingreso.
Además Registrar la Fecha Próximo Control, fecha aproximada de su próxima citación al programa.</t>
        </r>
      </text>
    </comment>
    <comment ref="A119" authorId="3" shapeId="0">
      <text>
        <r>
          <rPr>
            <b/>
            <sz val="9"/>
            <color indexed="81"/>
            <rFont val="Tahoma"/>
            <family val="2"/>
          </rPr>
          <t xml:space="preserve">Este dato aparecerá  luego de que en la atención Registrada en el Módulo Box - Pacientes Citados  o en Agregar documentos </t>
        </r>
        <r>
          <rPr>
            <sz val="9"/>
            <color indexed="81"/>
            <rFont val="Tahoma"/>
            <family val="2"/>
          </rPr>
          <t>a una atención en el Formulario</t>
        </r>
        <r>
          <rPr>
            <b/>
            <sz val="9"/>
            <color indexed="81"/>
            <rFont val="Tahoma"/>
            <family val="2"/>
          </rPr>
          <t xml:space="preserve">  SALUD CARDIOVASCULAR INTEGRA </t>
        </r>
        <r>
          <rPr>
            <sz val="9"/>
            <color indexed="81"/>
            <rFont val="Tahoma"/>
            <family val="2"/>
          </rPr>
          <t>tengan registrado;</t>
        </r>
        <r>
          <rPr>
            <b/>
            <sz val="9"/>
            <color indexed="81"/>
            <rFont val="Tahoma"/>
            <family val="2"/>
          </rPr>
          <t xml:space="preserve">
-</t>
        </r>
        <r>
          <rPr>
            <sz val="9"/>
            <color indexed="81"/>
            <rFont val="Tahoma"/>
            <family val="2"/>
          </rPr>
          <t xml:space="preserve"> En Sección</t>
        </r>
        <r>
          <rPr>
            <b/>
            <sz val="9"/>
            <color indexed="81"/>
            <rFont val="Tahoma"/>
            <family val="2"/>
          </rPr>
          <t xml:space="preserve"> 5.- Protocolo HEARTS </t>
        </r>
        <r>
          <rPr>
            <sz val="9"/>
            <color indexed="81"/>
            <rFont val="Tahoma"/>
            <family val="2"/>
          </rPr>
          <t>en el campo</t>
        </r>
        <r>
          <rPr>
            <b/>
            <sz val="9"/>
            <color indexed="81"/>
            <rFont val="Tahoma"/>
            <family val="2"/>
          </rPr>
          <t xml:space="preserve"> Protocolo Hearts,</t>
        </r>
        <r>
          <rPr>
            <sz val="9"/>
            <color indexed="81"/>
            <rFont val="Tahoma"/>
            <family val="2"/>
          </rPr>
          <t xml:space="preserve"> registrar la opción</t>
        </r>
        <r>
          <rPr>
            <b/>
            <sz val="9"/>
            <color indexed="81"/>
            <rFont val="Tahoma"/>
            <family val="2"/>
          </rPr>
          <t xml:space="preserve"> Si   </t>
        </r>
        <r>
          <rPr>
            <sz val="9"/>
            <color indexed="81"/>
            <rFont val="Tahoma"/>
            <family val="2"/>
          </rPr>
          <t xml:space="preserve">y en campo Estado el valor </t>
        </r>
        <r>
          <rPr>
            <b/>
            <sz val="9"/>
            <color indexed="81"/>
            <rFont val="Tahoma"/>
            <family val="2"/>
          </rPr>
          <t xml:space="preserve">Ingreso.
</t>
        </r>
        <r>
          <rPr>
            <sz val="9"/>
            <color indexed="81"/>
            <rFont val="Tahoma"/>
            <family val="2"/>
          </rPr>
          <t>Además Registrar la</t>
        </r>
        <r>
          <rPr>
            <b/>
            <sz val="9"/>
            <color indexed="81"/>
            <rFont val="Tahoma"/>
            <family val="2"/>
          </rPr>
          <t xml:space="preserve"> Fecha Próximo Control, </t>
        </r>
        <r>
          <rPr>
            <sz val="9"/>
            <color indexed="81"/>
            <rFont val="Tahoma"/>
            <family val="2"/>
          </rPr>
          <t>fecha aproximada de su próxima citación al programa.</t>
        </r>
      </text>
    </comment>
    <comment ref="AL121" authorId="0" shapeId="0">
      <text>
        <r>
          <rPr>
            <sz val="9"/>
            <color indexed="81"/>
            <rFont val="Tahoma"/>
            <family val="2"/>
          </rPr>
          <t>Este dato aparecerá luego que en el Modulo de Admision o en Box - Pacientes Citados el paciente indique un Pueblo Indigena</t>
        </r>
      </text>
    </comment>
    <comment ref="AM121" authorId="1" shapeId="0">
      <text>
        <r>
          <rPr>
            <sz val="9"/>
            <color indexed="81"/>
            <rFont val="Tahoma"/>
            <family val="2"/>
          </rPr>
          <t xml:space="preserve">Se contabilizara a los pacientes que tengan en Admisión - usuario "Alerta Administrativa" o Box - Pacientes Citados - "Alertas Administrativas"  "MIGRANTES"
</t>
        </r>
      </text>
    </comment>
    <comment ref="AH122" authorId="3" shapeId="0">
      <text>
        <r>
          <rPr>
            <sz val="9"/>
            <color indexed="81"/>
            <rFont val="Tahoma"/>
            <family val="2"/>
          </rPr>
          <t>Se debe seleccionar alguna de las patologias cronicas</t>
        </r>
        <r>
          <rPr>
            <b/>
            <sz val="9"/>
            <color indexed="81"/>
            <rFont val="Tahoma"/>
            <family val="2"/>
          </rPr>
          <t xml:space="preserve"> </t>
        </r>
        <r>
          <rPr>
            <sz val="9"/>
            <color indexed="81"/>
            <rFont val="Tahoma"/>
            <family val="2"/>
          </rPr>
          <t xml:space="preserve">con  la opción </t>
        </r>
        <r>
          <rPr>
            <b/>
            <sz val="9"/>
            <color indexed="81"/>
            <rFont val="Tahoma"/>
            <family val="2"/>
          </rPr>
          <t>SI</t>
        </r>
        <r>
          <rPr>
            <sz val="9"/>
            <color indexed="81"/>
            <rFont val="Tahoma"/>
            <family val="2"/>
          </rPr>
          <t xml:space="preserve"> y en campo</t>
        </r>
        <r>
          <rPr>
            <b/>
            <sz val="9"/>
            <color indexed="81"/>
            <rFont val="Tahoma"/>
            <family val="2"/>
          </rPr>
          <t xml:space="preserve"> Estado</t>
        </r>
        <r>
          <rPr>
            <sz val="9"/>
            <color indexed="81"/>
            <rFont val="Tahoma"/>
            <family val="2"/>
          </rPr>
          <t xml:space="preserve"> debe estar informado </t>
        </r>
        <r>
          <rPr>
            <b/>
            <sz val="9"/>
            <color indexed="81"/>
            <rFont val="Tahoma"/>
            <family val="2"/>
          </rPr>
          <t xml:space="preserve"> Egreso por abandono</t>
        </r>
      </text>
    </comment>
    <comment ref="AI122" authorId="3" shapeId="0">
      <text>
        <r>
          <rPr>
            <sz val="9"/>
            <color indexed="81"/>
            <rFont val="Tahoma"/>
            <family val="2"/>
          </rPr>
          <t>Se debe seleccionar alguna de las patologias cronicas con  la opción</t>
        </r>
        <r>
          <rPr>
            <b/>
            <sz val="9"/>
            <color indexed="81"/>
            <rFont val="Tahoma"/>
            <family val="2"/>
          </rPr>
          <t xml:space="preserve"> SI </t>
        </r>
        <r>
          <rPr>
            <sz val="9"/>
            <color indexed="81"/>
            <rFont val="Tahoma"/>
            <family val="2"/>
          </rPr>
          <t>y en campo</t>
        </r>
        <r>
          <rPr>
            <b/>
            <sz val="9"/>
            <color indexed="81"/>
            <rFont val="Tahoma"/>
            <family val="2"/>
          </rPr>
          <t xml:space="preserve"> Estado</t>
        </r>
        <r>
          <rPr>
            <sz val="9"/>
            <color indexed="81"/>
            <rFont val="Tahoma"/>
            <family val="2"/>
          </rPr>
          <t xml:space="preserve"> debe estar informado</t>
        </r>
        <r>
          <rPr>
            <b/>
            <sz val="9"/>
            <color indexed="81"/>
            <rFont val="Tahoma"/>
            <family val="2"/>
          </rPr>
          <t xml:space="preserve"> Egreso por Traslado</t>
        </r>
      </text>
    </comment>
    <comment ref="AJ122" authorId="3" shapeId="0">
      <text>
        <r>
          <rPr>
            <sz val="9"/>
            <color indexed="81"/>
            <rFont val="Tahoma"/>
            <family val="2"/>
          </rPr>
          <t xml:space="preserve">Se debe seleccionar alguna de las patologias cronicas con  la opción </t>
        </r>
        <r>
          <rPr>
            <b/>
            <sz val="9"/>
            <color indexed="81"/>
            <rFont val="Tahoma"/>
            <family val="2"/>
          </rPr>
          <t xml:space="preserve">SI </t>
        </r>
        <r>
          <rPr>
            <sz val="9"/>
            <color indexed="81"/>
            <rFont val="Tahoma"/>
            <family val="2"/>
          </rPr>
          <t xml:space="preserve">y en campo </t>
        </r>
        <r>
          <rPr>
            <b/>
            <sz val="9"/>
            <color indexed="81"/>
            <rFont val="Tahoma"/>
            <family val="2"/>
          </rPr>
          <t>Estado</t>
        </r>
        <r>
          <rPr>
            <sz val="9"/>
            <color indexed="81"/>
            <rFont val="Tahoma"/>
            <family val="2"/>
          </rPr>
          <t xml:space="preserve"> debe estar informado </t>
        </r>
        <r>
          <rPr>
            <b/>
            <sz val="9"/>
            <color indexed="81"/>
            <rFont val="Tahoma"/>
            <family val="2"/>
          </rPr>
          <t>Egreso por fallecimiento.</t>
        </r>
      </text>
    </comment>
    <comment ref="AK122" authorId="3" shapeId="0">
      <text>
        <r>
          <rPr>
            <sz val="9"/>
            <color indexed="81"/>
            <rFont val="Tahoma"/>
            <family val="2"/>
          </rPr>
          <t>Se debe seleccionar alguna de las patologias cronicas con  la opción</t>
        </r>
        <r>
          <rPr>
            <b/>
            <sz val="9"/>
            <color indexed="81"/>
            <rFont val="Tahoma"/>
            <family val="2"/>
          </rPr>
          <t xml:space="preserve"> SI </t>
        </r>
        <r>
          <rPr>
            <sz val="9"/>
            <color indexed="81"/>
            <rFont val="Tahoma"/>
            <family val="2"/>
          </rPr>
          <t xml:space="preserve">y en campo </t>
        </r>
        <r>
          <rPr>
            <b/>
            <sz val="9"/>
            <color indexed="81"/>
            <rFont val="Tahoma"/>
            <family val="2"/>
          </rPr>
          <t>Estado</t>
        </r>
        <r>
          <rPr>
            <sz val="9"/>
            <color indexed="81"/>
            <rFont val="Tahoma"/>
            <family val="2"/>
          </rPr>
          <t xml:space="preserve"> debe estar informado </t>
        </r>
        <r>
          <rPr>
            <b/>
            <sz val="9"/>
            <color indexed="81"/>
            <rFont val="Tahoma"/>
            <family val="2"/>
          </rPr>
          <t>Egreso No cumple criterio de permanencia en el Programa.</t>
        </r>
      </text>
    </comment>
    <comment ref="A124" authorId="4" shapeId="0">
      <text>
        <r>
          <rPr>
            <sz val="9"/>
            <color indexed="81"/>
            <rFont val="Tahoma"/>
            <family val="2"/>
          </rPr>
          <t xml:space="preserve">Total de Personas que Egresan
</t>
        </r>
      </text>
    </comment>
    <comment ref="B125" authorId="4" shapeId="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t>
        </r>
        <r>
          <rPr>
            <b/>
            <sz val="9"/>
            <color indexed="81"/>
            <rFont val="Tahoma"/>
            <family val="2"/>
          </rPr>
          <t xml:space="preserve"> SALUD CARDIOVASCULAR INTEGRAL </t>
        </r>
        <r>
          <rPr>
            <sz val="9"/>
            <color indexed="81"/>
            <rFont val="Tahoma"/>
            <family val="2"/>
          </rPr>
          <t>tengan registrado;
-  En Sección</t>
        </r>
        <r>
          <rPr>
            <b/>
            <sz val="9"/>
            <color indexed="81"/>
            <rFont val="Tahoma"/>
            <family val="2"/>
          </rPr>
          <t xml:space="preserve"> 3.- PATOLOGÍAS / ANTECEDENTES MÓRBIDOS  </t>
        </r>
        <r>
          <rPr>
            <sz val="9"/>
            <color indexed="81"/>
            <rFont val="Tahoma"/>
            <family val="2"/>
          </rPr>
          <t>en el Campo</t>
        </r>
        <r>
          <rPr>
            <b/>
            <sz val="9"/>
            <color indexed="81"/>
            <rFont val="Tahoma"/>
            <family val="2"/>
          </rPr>
          <t xml:space="preserve">  Tiene Hipertensión Arterial,</t>
        </r>
        <r>
          <rPr>
            <sz val="9"/>
            <color indexed="81"/>
            <rFont val="Tahoma"/>
            <family val="2"/>
          </rPr>
          <t xml:space="preserve"> la opción</t>
        </r>
        <r>
          <rPr>
            <b/>
            <sz val="9"/>
            <color indexed="81"/>
            <rFont val="Tahoma"/>
            <family val="2"/>
          </rPr>
          <t xml:space="preserve"> SI   </t>
        </r>
        <r>
          <rPr>
            <sz val="9"/>
            <color indexed="81"/>
            <rFont val="Tahoma"/>
            <family val="2"/>
          </rPr>
          <t>y en campo</t>
        </r>
        <r>
          <rPr>
            <b/>
            <sz val="9"/>
            <color indexed="81"/>
            <rFont val="Tahoma"/>
            <family val="2"/>
          </rPr>
          <t xml:space="preserve"> Estado </t>
        </r>
        <r>
          <rPr>
            <sz val="9"/>
            <color indexed="81"/>
            <rFont val="Tahoma"/>
            <family val="2"/>
          </rPr>
          <t xml:space="preserve">el valor </t>
        </r>
        <r>
          <rPr>
            <b/>
            <sz val="9"/>
            <color indexed="81"/>
            <rFont val="Tahoma"/>
            <family val="2"/>
          </rPr>
          <t>Egreso por abandono</t>
        </r>
        <r>
          <rPr>
            <sz val="9"/>
            <color indexed="81"/>
            <rFont val="Tahoma"/>
            <family val="2"/>
          </rPr>
          <t xml:space="preserve">, o </t>
        </r>
        <r>
          <rPr>
            <b/>
            <sz val="9"/>
            <color indexed="81"/>
            <rFont val="Tahoma"/>
            <family val="2"/>
          </rPr>
          <t>Egreso por traslado</t>
        </r>
        <r>
          <rPr>
            <sz val="9"/>
            <color indexed="81"/>
            <rFont val="Tahoma"/>
            <family val="2"/>
          </rPr>
          <t xml:space="preserve">, o </t>
        </r>
        <r>
          <rPr>
            <b/>
            <sz val="9"/>
            <color indexed="81"/>
            <rFont val="Tahoma"/>
            <family val="2"/>
          </rPr>
          <t>Egreso por fallecimiento o  Egreso No cumple criterio de permanencia en el Programa</t>
        </r>
        <r>
          <rPr>
            <sz val="9"/>
            <color indexed="81"/>
            <rFont val="Tahoma"/>
            <family val="2"/>
          </rPr>
          <t xml:space="preserve">
</t>
        </r>
      </text>
    </comment>
    <comment ref="B126" authorId="4" shapeId="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t>
        </r>
        <r>
          <rPr>
            <b/>
            <sz val="9"/>
            <color indexed="81"/>
            <rFont val="Tahoma"/>
            <family val="2"/>
          </rPr>
          <t>SALUD CARDIOVASCULAR INTEGRAL</t>
        </r>
        <r>
          <rPr>
            <sz val="9"/>
            <color indexed="81"/>
            <rFont val="Tahoma"/>
            <family val="2"/>
          </rPr>
          <t xml:space="preserve"> </t>
        </r>
        <r>
          <rPr>
            <sz val="9"/>
            <color indexed="81"/>
            <rFont val="Tahoma"/>
            <family val="2"/>
          </rPr>
          <t xml:space="preserve">tengan registrado;
</t>
        </r>
        <r>
          <rPr>
            <b/>
            <sz val="9"/>
            <color indexed="81"/>
            <rFont val="Tahoma"/>
            <family val="2"/>
          </rPr>
          <t xml:space="preserve">-  </t>
        </r>
        <r>
          <rPr>
            <sz val="9"/>
            <color indexed="81"/>
            <rFont val="Tahoma"/>
            <family val="2"/>
          </rPr>
          <t xml:space="preserve">En Sección </t>
        </r>
        <r>
          <rPr>
            <b/>
            <sz val="9"/>
            <color indexed="81"/>
            <rFont val="Tahoma"/>
            <family val="2"/>
          </rPr>
          <t xml:space="preserve">3.- PATOLOGÍAS / ANTECEDENTES MÓRBIDOS  </t>
        </r>
        <r>
          <rPr>
            <sz val="9"/>
            <color indexed="81"/>
            <rFont val="Tahoma"/>
            <family val="2"/>
          </rPr>
          <t>en el Campo</t>
        </r>
        <r>
          <rPr>
            <b/>
            <sz val="9"/>
            <color indexed="81"/>
            <rFont val="Tahoma"/>
            <family val="2"/>
          </rPr>
          <t xml:space="preserve"> Tiene Diabetes Mellitus 2</t>
        </r>
        <r>
          <rPr>
            <sz val="9"/>
            <color indexed="81"/>
            <rFont val="Tahoma"/>
            <family val="2"/>
          </rPr>
          <t>, la opción</t>
        </r>
        <r>
          <rPr>
            <b/>
            <sz val="9"/>
            <color indexed="81"/>
            <rFont val="Tahoma"/>
            <family val="2"/>
          </rPr>
          <t xml:space="preserve"> SI</t>
        </r>
        <r>
          <rPr>
            <sz val="9"/>
            <color indexed="81"/>
            <rFont val="Tahoma"/>
            <family val="2"/>
          </rPr>
          <t xml:space="preserve"> y en campo </t>
        </r>
        <r>
          <rPr>
            <b/>
            <sz val="9"/>
            <color indexed="81"/>
            <rFont val="Tahoma"/>
            <family val="2"/>
          </rPr>
          <t>Estado</t>
        </r>
        <r>
          <rPr>
            <sz val="9"/>
            <color indexed="81"/>
            <rFont val="Tahoma"/>
            <family val="2"/>
          </rPr>
          <t xml:space="preserve"> el valor  </t>
        </r>
        <r>
          <rPr>
            <b/>
            <sz val="9"/>
            <color indexed="81"/>
            <rFont val="Tahoma"/>
            <family val="2"/>
          </rPr>
          <t>Egreso por abandono</t>
        </r>
        <r>
          <rPr>
            <sz val="9"/>
            <color indexed="81"/>
            <rFont val="Tahoma"/>
            <family val="2"/>
          </rPr>
          <t xml:space="preserve">, o </t>
        </r>
        <r>
          <rPr>
            <b/>
            <sz val="9"/>
            <color indexed="81"/>
            <rFont val="Tahoma"/>
            <family val="2"/>
          </rPr>
          <t>Egreso por traslado</t>
        </r>
        <r>
          <rPr>
            <sz val="9"/>
            <color indexed="81"/>
            <rFont val="Tahoma"/>
            <family val="2"/>
          </rPr>
          <t xml:space="preserve">, o </t>
        </r>
        <r>
          <rPr>
            <b/>
            <sz val="9"/>
            <color indexed="81"/>
            <rFont val="Tahoma"/>
            <family val="2"/>
          </rPr>
          <t>Egreso por fallecimiento o   Egreso No cumple criterio de permanencia en el Programa</t>
        </r>
      </text>
    </comment>
    <comment ref="B127" authorId="4"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en el Formulario</t>
        </r>
        <r>
          <rPr>
            <b/>
            <sz val="9"/>
            <color indexed="81"/>
            <rFont val="Tahoma"/>
            <family val="2"/>
          </rPr>
          <t xml:space="preserve"> SALUD CARDIOVASCULAR INTEGRAL </t>
        </r>
        <r>
          <rPr>
            <sz val="9"/>
            <color indexed="81"/>
            <rFont val="Tahoma"/>
            <family val="2"/>
          </rPr>
          <t xml:space="preserve">tengan registrado;
</t>
        </r>
        <r>
          <rPr>
            <b/>
            <sz val="9"/>
            <color indexed="81"/>
            <rFont val="Tahoma"/>
            <family val="2"/>
          </rPr>
          <t xml:space="preserve">-  </t>
        </r>
        <r>
          <rPr>
            <sz val="9"/>
            <color indexed="81"/>
            <rFont val="Tahoma"/>
            <family val="2"/>
          </rPr>
          <t>En Sección</t>
        </r>
        <r>
          <rPr>
            <b/>
            <sz val="9"/>
            <color indexed="81"/>
            <rFont val="Tahoma"/>
            <family val="2"/>
          </rPr>
          <t xml:space="preserve"> 3.- PATOLOGÍAS / ANTECEDENTES MÓRBIDOS  </t>
        </r>
        <r>
          <rPr>
            <sz val="9"/>
            <color indexed="81"/>
            <rFont val="Tahoma"/>
            <family val="2"/>
          </rPr>
          <t>en el Campo</t>
        </r>
        <r>
          <rPr>
            <b/>
            <sz val="9"/>
            <color indexed="81"/>
            <rFont val="Tahoma"/>
            <family val="2"/>
          </rPr>
          <t xml:space="preserve"> Tiene Dislipidemia,</t>
        </r>
        <r>
          <rPr>
            <sz val="9"/>
            <color indexed="81"/>
            <rFont val="Tahoma"/>
            <family val="2"/>
          </rPr>
          <t xml:space="preserve"> la opción </t>
        </r>
        <r>
          <rPr>
            <b/>
            <sz val="9"/>
            <color indexed="81"/>
            <rFont val="Tahoma"/>
            <family val="2"/>
          </rPr>
          <t xml:space="preserve">SI </t>
        </r>
        <r>
          <rPr>
            <sz val="9"/>
            <color indexed="81"/>
            <rFont val="Tahoma"/>
            <family val="2"/>
          </rPr>
          <t xml:space="preserve">y en campo </t>
        </r>
        <r>
          <rPr>
            <b/>
            <sz val="9"/>
            <color indexed="81"/>
            <rFont val="Tahoma"/>
            <family val="2"/>
          </rPr>
          <t xml:space="preserve">Estado </t>
        </r>
        <r>
          <rPr>
            <sz val="9"/>
            <color indexed="81"/>
            <rFont val="Tahoma"/>
            <family val="2"/>
          </rPr>
          <t xml:space="preserve">el valor  </t>
        </r>
        <r>
          <rPr>
            <b/>
            <sz val="9"/>
            <color indexed="81"/>
            <rFont val="Tahoma"/>
            <family val="2"/>
          </rPr>
          <t>Egreso por abandono, o Egreso por traslado, o Egreso por fallecimiento o  Egreso No cumple criterio de permanencia en el Programa</t>
        </r>
      </text>
    </comment>
    <comment ref="B128" authorId="3" shapeId="0">
      <text>
        <r>
          <rPr>
            <sz val="9"/>
            <color indexed="81"/>
            <rFont val="Tahoma"/>
            <family val="2"/>
          </rPr>
          <t xml:space="preserve">Este dato aparecerá  luego de que en la atención 
- Registrada en el </t>
        </r>
        <r>
          <rPr>
            <b/>
            <sz val="9"/>
            <color indexed="81"/>
            <rFont val="Tahoma"/>
            <family val="2"/>
          </rPr>
          <t xml:space="preserve">Módulo Box - Pacientes Citados  o en Agregar documentos a una atención </t>
        </r>
        <r>
          <rPr>
            <sz val="9"/>
            <color indexed="81"/>
            <rFont val="Tahoma"/>
            <family val="2"/>
          </rPr>
          <t xml:space="preserve">en el Formulario </t>
        </r>
        <r>
          <rPr>
            <b/>
            <sz val="9"/>
            <color indexed="81"/>
            <rFont val="Tahoma"/>
            <family val="2"/>
          </rPr>
          <t xml:space="preserve"> SALUD CARDIOVASCULAR INTEGRA</t>
        </r>
        <r>
          <rPr>
            <sz val="9"/>
            <color indexed="81"/>
            <rFont val="Tahoma"/>
            <family val="2"/>
          </rPr>
          <t xml:space="preserve"> tengan registrado;
</t>
        </r>
        <r>
          <rPr>
            <b/>
            <sz val="9"/>
            <color indexed="81"/>
            <rFont val="Tahoma"/>
            <family val="2"/>
          </rPr>
          <t xml:space="preserve">- </t>
        </r>
        <r>
          <rPr>
            <sz val="9"/>
            <color indexed="81"/>
            <rFont val="Tahoma"/>
            <family val="2"/>
          </rPr>
          <t xml:space="preserve"> En Sección </t>
        </r>
        <r>
          <rPr>
            <b/>
            <sz val="9"/>
            <color indexed="81"/>
            <rFont val="Tahoma"/>
            <family val="2"/>
          </rPr>
          <t xml:space="preserve">3.- PATOLOGÍAS / ANTECEDENTES MÓRBIDOS  en el Campo ¿Tiene Antecedentes Enf. Cardiovascular Aterosclerótica? </t>
        </r>
        <r>
          <rPr>
            <sz val="9"/>
            <color indexed="81"/>
            <rFont val="Tahoma"/>
            <family val="2"/>
          </rPr>
          <t xml:space="preserve">valor </t>
        </r>
        <r>
          <rPr>
            <b/>
            <sz val="9"/>
            <color indexed="81"/>
            <rFont val="Tahoma"/>
            <family val="2"/>
          </rPr>
          <t xml:space="preserve">SI, y en el Campo Estado </t>
        </r>
        <r>
          <rPr>
            <sz val="9"/>
            <color indexed="81"/>
            <rFont val="Tahoma"/>
            <family val="2"/>
          </rPr>
          <t xml:space="preserve">valor </t>
        </r>
        <r>
          <rPr>
            <b/>
            <sz val="9"/>
            <color indexed="81"/>
            <rFont val="Tahoma"/>
            <family val="2"/>
          </rPr>
          <t xml:space="preserve">Egreso por abandono, o Egreso por traslado, o Egreso por fallecimiento o  Egreso No cumple criterio de permanencia en el Programa
</t>
        </r>
        <r>
          <rPr>
            <sz val="9"/>
            <color indexed="81"/>
            <rFont val="Tahoma"/>
            <family val="2"/>
          </rPr>
          <t xml:space="preserve">
Y Además en</t>
        </r>
        <r>
          <rPr>
            <b/>
            <sz val="9"/>
            <color indexed="81"/>
            <rFont val="Tahoma"/>
            <family val="2"/>
          </rPr>
          <t xml:space="preserve"> </t>
        </r>
        <r>
          <rPr>
            <sz val="9"/>
            <color indexed="81"/>
            <rFont val="Tahoma"/>
            <family val="2"/>
          </rPr>
          <t xml:space="preserve">Sección </t>
        </r>
        <r>
          <rPr>
            <b/>
            <sz val="9"/>
            <color indexed="81"/>
            <rFont val="Tahoma"/>
            <family val="2"/>
          </rPr>
          <t xml:space="preserve">4.- COMPLICACIONES </t>
        </r>
        <r>
          <rPr>
            <sz val="9"/>
            <color indexed="81"/>
            <rFont val="Tahoma"/>
            <family val="2"/>
          </rPr>
          <t xml:space="preserve">en el campo </t>
        </r>
        <r>
          <rPr>
            <b/>
            <sz val="9"/>
            <color indexed="81"/>
            <rFont val="Tahoma"/>
            <family val="2"/>
          </rPr>
          <t xml:space="preserve">¿Ha presentado IAM? </t>
        </r>
        <r>
          <rPr>
            <sz val="9"/>
            <color indexed="81"/>
            <rFont val="Tahoma"/>
            <family val="2"/>
          </rPr>
          <t xml:space="preserve">el valor </t>
        </r>
        <r>
          <rPr>
            <b/>
            <sz val="9"/>
            <color indexed="81"/>
            <rFont val="Tahoma"/>
            <family val="2"/>
          </rPr>
          <t>SI.</t>
        </r>
      </text>
    </comment>
    <comment ref="B129" authorId="3" shapeId="0">
      <text>
        <r>
          <rPr>
            <b/>
            <sz val="9"/>
            <color indexed="81"/>
            <rFont val="Tahoma"/>
            <family val="2"/>
          </rPr>
          <t xml:space="preserve">Este dato aparecerá  luego de que en la atención </t>
        </r>
        <r>
          <rPr>
            <sz val="9"/>
            <color indexed="81"/>
            <rFont val="Tahoma"/>
            <family val="2"/>
          </rPr>
          <t xml:space="preserve">Registrada en el Módulo </t>
        </r>
        <r>
          <rPr>
            <b/>
            <sz val="9"/>
            <color indexed="81"/>
            <rFont val="Tahoma"/>
            <family val="2"/>
          </rPr>
          <t>Box - Pacientes Citados  o en Agregar documentos a una atención</t>
        </r>
        <r>
          <rPr>
            <sz val="9"/>
            <color indexed="81"/>
            <rFont val="Tahoma"/>
            <family val="2"/>
          </rPr>
          <t xml:space="preserve"> en el Formulario</t>
        </r>
        <r>
          <rPr>
            <b/>
            <sz val="9"/>
            <color indexed="81"/>
            <rFont val="Tahoma"/>
            <family val="2"/>
          </rPr>
          <t xml:space="preserve">  SALUD CARDIOVASCULAR INTEGRA </t>
        </r>
        <r>
          <rPr>
            <sz val="9"/>
            <color indexed="81"/>
            <rFont val="Tahoma"/>
            <family val="2"/>
          </rPr>
          <t xml:space="preserve"> tengan registrado;</t>
        </r>
        <r>
          <rPr>
            <b/>
            <sz val="9"/>
            <color indexed="81"/>
            <rFont val="Tahoma"/>
            <family val="2"/>
          </rPr>
          <t xml:space="preserve">
 -  </t>
        </r>
        <r>
          <rPr>
            <sz val="9"/>
            <color indexed="81"/>
            <rFont val="Tahoma"/>
            <family val="2"/>
          </rPr>
          <t>En Sección</t>
        </r>
        <r>
          <rPr>
            <b/>
            <sz val="9"/>
            <color indexed="81"/>
            <rFont val="Tahoma"/>
            <family val="2"/>
          </rPr>
          <t xml:space="preserve"> 3.- PATOLOGÍAS / ANTECEDENTES MÓRBIDOS  </t>
        </r>
        <r>
          <rPr>
            <sz val="9"/>
            <color indexed="81"/>
            <rFont val="Tahoma"/>
            <family val="2"/>
          </rPr>
          <t>en el Campo</t>
        </r>
        <r>
          <rPr>
            <b/>
            <sz val="9"/>
            <color indexed="81"/>
            <rFont val="Tahoma"/>
            <family val="2"/>
          </rPr>
          <t xml:space="preserve"> ¿Tiene Antecedentes Enf. Cardiovascular Aterosclerótica? </t>
        </r>
        <r>
          <rPr>
            <sz val="9"/>
            <color indexed="81"/>
            <rFont val="Tahoma"/>
            <family val="2"/>
          </rPr>
          <t xml:space="preserve">valor </t>
        </r>
        <r>
          <rPr>
            <b/>
            <sz val="9"/>
            <color indexed="81"/>
            <rFont val="Tahoma"/>
            <family val="2"/>
          </rPr>
          <t>SI,</t>
        </r>
        <r>
          <rPr>
            <sz val="9"/>
            <color indexed="81"/>
            <rFont val="Tahoma"/>
            <family val="2"/>
          </rPr>
          <t xml:space="preserve"> y en el Campo </t>
        </r>
        <r>
          <rPr>
            <b/>
            <sz val="9"/>
            <color indexed="81"/>
            <rFont val="Tahoma"/>
            <family val="2"/>
          </rPr>
          <t xml:space="preserve">Estado </t>
        </r>
        <r>
          <rPr>
            <sz val="9"/>
            <color indexed="81"/>
            <rFont val="Tahoma"/>
            <family val="2"/>
          </rPr>
          <t>valor</t>
        </r>
        <r>
          <rPr>
            <b/>
            <sz val="9"/>
            <color indexed="81"/>
            <rFont val="Tahoma"/>
            <family val="2"/>
          </rPr>
          <t xml:space="preserve"> Egreso por abandono, o Egreso por traslado, o Egreso por fallecimiento o  Egreso No cumple criterio de permanencia en el Programa
</t>
        </r>
        <r>
          <rPr>
            <sz val="9"/>
            <color indexed="81"/>
            <rFont val="Tahoma"/>
            <family val="2"/>
          </rPr>
          <t>Y</t>
        </r>
        <r>
          <rPr>
            <b/>
            <sz val="9"/>
            <color indexed="81"/>
            <rFont val="Tahoma"/>
            <family val="2"/>
          </rPr>
          <t xml:space="preserve"> </t>
        </r>
        <r>
          <rPr>
            <sz val="9"/>
            <color indexed="81"/>
            <rFont val="Tahoma"/>
            <family val="2"/>
          </rPr>
          <t>Además en Sección</t>
        </r>
        <r>
          <rPr>
            <b/>
            <sz val="9"/>
            <color indexed="81"/>
            <rFont val="Tahoma"/>
            <family val="2"/>
          </rPr>
          <t xml:space="preserve"> 4.- COMPLICACIONES </t>
        </r>
        <r>
          <rPr>
            <sz val="9"/>
            <color indexed="81"/>
            <rFont val="Tahoma"/>
            <family val="2"/>
          </rPr>
          <t>en el campo</t>
        </r>
        <r>
          <rPr>
            <b/>
            <sz val="9"/>
            <color indexed="81"/>
            <rFont val="Tahoma"/>
            <family val="2"/>
          </rPr>
          <t xml:space="preserve"> ¿Ha presentado ACV? </t>
        </r>
        <r>
          <rPr>
            <sz val="9"/>
            <color indexed="81"/>
            <rFont val="Tahoma"/>
            <family val="2"/>
          </rPr>
          <t xml:space="preserve">el valor </t>
        </r>
        <r>
          <rPr>
            <b/>
            <sz val="9"/>
            <color indexed="81"/>
            <rFont val="Tahoma"/>
            <family val="2"/>
          </rPr>
          <t xml:space="preserve">SI.
</t>
        </r>
      </text>
    </comment>
    <comment ref="B130" authorId="3" shapeId="0">
      <text>
        <r>
          <rPr>
            <b/>
            <sz val="9"/>
            <color indexed="81"/>
            <rFont val="Tahoma"/>
            <family val="2"/>
          </rPr>
          <t xml:space="preserve">Este dato aparecerá  luego de que en la atención  </t>
        </r>
        <r>
          <rPr>
            <sz val="9"/>
            <color indexed="81"/>
            <rFont val="Tahoma"/>
            <family val="2"/>
          </rPr>
          <t>Registrada en el Módulo</t>
        </r>
        <r>
          <rPr>
            <b/>
            <sz val="9"/>
            <color indexed="81"/>
            <rFont val="Tahoma"/>
            <family val="2"/>
          </rPr>
          <t xml:space="preserve"> Box - Pacientes Citados  o en Agregar documentos a una atención </t>
        </r>
        <r>
          <rPr>
            <sz val="9"/>
            <color indexed="81"/>
            <rFont val="Tahoma"/>
            <family val="2"/>
          </rPr>
          <t>en el Formulario</t>
        </r>
        <r>
          <rPr>
            <b/>
            <sz val="9"/>
            <color indexed="81"/>
            <rFont val="Tahoma"/>
            <family val="2"/>
          </rPr>
          <t xml:space="preserve"> SALUD CARDIOVASCULAR INTEGRAL </t>
        </r>
        <r>
          <rPr>
            <sz val="9"/>
            <color indexed="81"/>
            <rFont val="Tahoma"/>
            <family val="2"/>
          </rPr>
          <t xml:space="preserve"> tengan registrado;</t>
        </r>
        <r>
          <rPr>
            <b/>
            <sz val="9"/>
            <color indexed="81"/>
            <rFont val="Tahoma"/>
            <family val="2"/>
          </rPr>
          <t xml:space="preserve">
</t>
        </r>
        <r>
          <rPr>
            <sz val="9"/>
            <color indexed="81"/>
            <rFont val="Tahoma"/>
            <family val="2"/>
          </rPr>
          <t>En la sección</t>
        </r>
        <r>
          <rPr>
            <b/>
            <sz val="9"/>
            <color indexed="81"/>
            <rFont val="Tahoma"/>
            <family val="2"/>
          </rPr>
          <t xml:space="preserve"> 8.- DERC - Detección y Prevención de la Progresión de la Enfermedad Renal Crónica, </t>
        </r>
        <r>
          <rPr>
            <sz val="9"/>
            <color indexed="81"/>
            <rFont val="Tahoma"/>
            <family val="2"/>
          </rPr>
          <t xml:space="preserve">en el campo </t>
        </r>
        <r>
          <rPr>
            <b/>
            <sz val="9"/>
            <color indexed="81"/>
            <rFont val="Tahoma"/>
            <family val="2"/>
          </rPr>
          <t xml:space="preserve">Enfermedad Renal Cronica </t>
        </r>
        <r>
          <rPr>
            <sz val="9"/>
            <color indexed="81"/>
            <rFont val="Tahoma"/>
            <family val="2"/>
          </rPr>
          <t>una de las siguientes opciones</t>
        </r>
        <r>
          <rPr>
            <b/>
            <sz val="9"/>
            <color indexed="81"/>
            <rFont val="Tahoma"/>
            <family val="2"/>
          </rPr>
          <t xml:space="preserve">;
- G1 - A1: VFG &gt;o= a 90 y   RAC &lt;30       
- G1 - A2:  VFG &gt;o= a 90 y RAC 30 a 300       
- G1 - A3:  VFG &gt;o= a 90 y RAC  &gt;300       
- G2 - A1:  VFG 60 a 89 y  RAC &lt;30       
- G2 - A2:  VFG 60 a 89 y RAC 30 a 300        
- G2 - A3:   VFG 60 a 89 y RAC &gt;300       
- G3a - A1: VFG 45 a 59 y   RAC &lt;30 (&gt; o = de 65 años)       
- G3a - A1:  VFG 45 a 59 y RAC &lt;30 (&lt; 65 años)       
- G3a - A2:  VFG 45 a 59 y RAC 30 a 300       
- G3a - A3:  VFG 45 a 59 y RAC &gt;300       
- G3b - A1:  VFG 30 a 44 y RAC &lt;30       
- G3b - A2:  VFG 30 a 44 y RAC 30 a 300       
- G3b - A3:  VFG 30 a 44 y RAC &gt;300       
- G4 - A1:   VFG 15 a 29 y RAC &lt;30       
- G4 - A2:  VFG 15 a 29 y RAC 30 a 300      
- G4 - A3:  VFG 15 a 29 y RAC &gt;300      
- G5 - A1:  VFG &lt;15 y RAC &lt;30      
- G5 - A2:  VFG &lt;15 y RAC 30 a 300      
- G5 - A3:  VFG &lt;15 y RAC &gt;300 
Y Además </t>
        </r>
        <r>
          <rPr>
            <sz val="9"/>
            <color indexed="81"/>
            <rFont val="Tahoma"/>
            <family val="2"/>
          </rPr>
          <t xml:space="preserve">en campo </t>
        </r>
        <r>
          <rPr>
            <b/>
            <sz val="9"/>
            <color indexed="81"/>
            <rFont val="Tahoma"/>
            <family val="2"/>
          </rPr>
          <t>Estado ERC</t>
        </r>
        <r>
          <rPr>
            <sz val="9"/>
            <color indexed="81"/>
            <rFont val="Tahoma"/>
            <family val="2"/>
          </rPr>
          <t xml:space="preserve"> el valor</t>
        </r>
        <r>
          <rPr>
            <b/>
            <sz val="9"/>
            <color indexed="81"/>
            <rFont val="Tahoma"/>
            <family val="2"/>
          </rPr>
          <t xml:space="preserve"> Egreso por abandono, o Egreso por traslado, o Egreso por fallecimiento o  Egreso No cumple criterio de permanencia en el Programa.</t>
        </r>
      </text>
    </comment>
    <comment ref="B131" authorId="4" shapeId="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en el Formulario </t>
        </r>
        <r>
          <rPr>
            <b/>
            <sz val="9"/>
            <color indexed="81"/>
            <rFont val="Tahoma"/>
            <family val="2"/>
          </rPr>
          <t xml:space="preserve"> SALUD CARDIOVASCULAR INTEGRA</t>
        </r>
        <r>
          <rPr>
            <sz val="9"/>
            <color indexed="81"/>
            <rFont val="Tahoma"/>
            <family val="2"/>
          </rPr>
          <t xml:space="preserve"> </t>
        </r>
        <r>
          <rPr>
            <b/>
            <sz val="9"/>
            <color indexed="81"/>
            <rFont val="Tahoma"/>
            <family val="2"/>
          </rPr>
          <t xml:space="preserve"> </t>
        </r>
        <r>
          <rPr>
            <sz val="9"/>
            <color indexed="81"/>
            <rFont val="Tahoma"/>
            <family val="2"/>
          </rPr>
          <t xml:space="preserve">tengan registrado;
</t>
        </r>
        <r>
          <rPr>
            <b/>
            <sz val="9"/>
            <color indexed="81"/>
            <rFont val="Tahoma"/>
            <family val="2"/>
          </rPr>
          <t xml:space="preserve"> -  </t>
        </r>
        <r>
          <rPr>
            <sz val="9"/>
            <color indexed="81"/>
            <rFont val="Tahoma"/>
            <family val="2"/>
          </rPr>
          <t xml:space="preserve">En Sección </t>
        </r>
        <r>
          <rPr>
            <b/>
            <sz val="9"/>
            <color indexed="81"/>
            <rFont val="Tahoma"/>
            <family val="2"/>
          </rPr>
          <t xml:space="preserve">3.- PATOLOGÍAS / ANTECEDENTES MÓRBIDOS  </t>
        </r>
        <r>
          <rPr>
            <sz val="9"/>
            <color indexed="81"/>
            <rFont val="Tahoma"/>
            <family val="2"/>
          </rPr>
          <t xml:space="preserve">en el Campo </t>
        </r>
        <r>
          <rPr>
            <b/>
            <sz val="9"/>
            <color indexed="81"/>
            <rFont val="Tahoma"/>
            <family val="2"/>
          </rPr>
          <t xml:space="preserve">Tabaquismo Actual </t>
        </r>
        <r>
          <rPr>
            <sz val="9"/>
            <color indexed="81"/>
            <rFont val="Tahoma"/>
            <family val="2"/>
          </rPr>
          <t xml:space="preserve">la Opción </t>
        </r>
        <r>
          <rPr>
            <b/>
            <sz val="9"/>
            <color indexed="81"/>
            <rFont val="Tahoma"/>
            <family val="2"/>
          </rPr>
          <t>SI</t>
        </r>
        <r>
          <rPr>
            <sz val="9"/>
            <color indexed="81"/>
            <rFont val="Tahoma"/>
            <family val="2"/>
          </rPr>
          <t xml:space="preserve"> y en campo </t>
        </r>
        <r>
          <rPr>
            <b/>
            <sz val="9"/>
            <color indexed="81"/>
            <rFont val="Tahoma"/>
            <family val="2"/>
          </rPr>
          <t xml:space="preserve">Estado </t>
        </r>
        <r>
          <rPr>
            <sz val="9"/>
            <color indexed="81"/>
            <rFont val="Tahoma"/>
            <family val="2"/>
          </rPr>
          <t xml:space="preserve">el valor </t>
        </r>
        <r>
          <rPr>
            <b/>
            <sz val="9"/>
            <color indexed="81"/>
            <rFont val="Tahoma"/>
            <family val="2"/>
          </rPr>
          <t xml:space="preserve"> Egreso por abandono</t>
        </r>
        <r>
          <rPr>
            <sz val="9"/>
            <color indexed="81"/>
            <rFont val="Tahoma"/>
            <family val="2"/>
          </rPr>
          <t xml:space="preserve">, o </t>
        </r>
        <r>
          <rPr>
            <b/>
            <sz val="9"/>
            <color indexed="81"/>
            <rFont val="Tahoma"/>
            <family val="2"/>
          </rPr>
          <t>Egreso por traslado</t>
        </r>
        <r>
          <rPr>
            <sz val="9"/>
            <color indexed="81"/>
            <rFont val="Tahoma"/>
            <family val="2"/>
          </rPr>
          <t xml:space="preserve">, o </t>
        </r>
        <r>
          <rPr>
            <b/>
            <sz val="9"/>
            <color indexed="81"/>
            <rFont val="Tahoma"/>
            <family val="2"/>
          </rPr>
          <t>Egreso por fallecimiento o  Egreso No cumple criterio de permanencia en el Programa.
Además Registrar la Fecha Próximo Control, fecha aproximada de su próxima citación al programa.</t>
        </r>
      </text>
    </comment>
    <comment ref="AQ133" authorId="0" shapeId="0">
      <text>
        <r>
          <rPr>
            <sz val="9"/>
            <color indexed="81"/>
            <rFont val="Tahoma"/>
            <family val="2"/>
          </rPr>
          <t>Este dato aparecerá luego que en el Modulo de Admision o en Box - Pacientes Citados el paciente indique un Pueblo Indigena</t>
        </r>
      </text>
    </comment>
    <comment ref="AR133" authorId="1" shapeId="0">
      <text>
        <r>
          <rPr>
            <sz val="9"/>
            <color indexed="81"/>
            <rFont val="Tahoma"/>
            <family val="2"/>
          </rPr>
          <t xml:space="preserve">Se contabilizara a los pacientes que tengan en Admisión - usuario "Alerta Administrativa" o Box - Pacientes Citados - "Alertas Administrativas"  "MIGRANTES"
</t>
        </r>
      </text>
    </comment>
    <comment ref="A136" authorId="4" shapeId="0">
      <text>
        <r>
          <rPr>
            <sz val="9"/>
            <color indexed="81"/>
            <rFont val="Tahoma"/>
            <family val="2"/>
          </rPr>
          <t xml:space="preserve">Este dato aparecerá  luego de que en la atención registrada en Módulo de </t>
        </r>
        <r>
          <rPr>
            <b/>
            <sz val="9"/>
            <color indexed="81"/>
            <rFont val="Tahoma"/>
            <family val="2"/>
          </rPr>
          <t>Box/Pacientes citados ó Módulo Box/Agregar documento a una atención</t>
        </r>
        <r>
          <rPr>
            <sz val="9"/>
            <color indexed="81"/>
            <rFont val="Tahoma"/>
            <family val="2"/>
          </rPr>
          <t>; en Formulario Clínico: 
- "</t>
        </r>
        <r>
          <rPr>
            <b/>
            <sz val="9"/>
            <color indexed="81"/>
            <rFont val="Tahoma"/>
            <family val="2"/>
          </rPr>
          <t>VDI1 Ingreso PADPDS y CPU"</t>
        </r>
        <r>
          <rPr>
            <sz val="9"/>
            <color indexed="81"/>
            <rFont val="Tahoma"/>
            <family val="2"/>
          </rPr>
          <t xml:space="preserve"> en la sección </t>
        </r>
        <r>
          <rPr>
            <b/>
            <sz val="9"/>
            <color indexed="81"/>
            <rFont val="Tahoma"/>
            <family val="2"/>
          </rPr>
          <t>Sujeto de Cuidado</t>
        </r>
        <r>
          <rPr>
            <sz val="9"/>
            <color indexed="81"/>
            <rFont val="Tahoma"/>
            <family val="2"/>
          </rPr>
          <t xml:space="preserve"> en campo </t>
        </r>
        <r>
          <rPr>
            <b/>
            <sz val="9"/>
            <color indexed="81"/>
            <rFont val="Tahoma"/>
            <family val="2"/>
          </rPr>
          <t>Tipo de Dependencia</t>
        </r>
        <r>
          <rPr>
            <sz val="9"/>
            <color indexed="81"/>
            <rFont val="Tahoma"/>
            <family val="2"/>
          </rPr>
          <t xml:space="preserve"> se selecione el valor </t>
        </r>
        <r>
          <rPr>
            <b/>
            <sz val="9"/>
            <color indexed="81"/>
            <rFont val="Tahoma"/>
            <family val="2"/>
          </rPr>
          <t>Leve</t>
        </r>
        <r>
          <rPr>
            <sz val="9"/>
            <color indexed="81"/>
            <rFont val="Tahoma"/>
            <family val="2"/>
          </rPr>
          <t xml:space="preserve"> y en el Campo</t>
        </r>
        <r>
          <rPr>
            <b/>
            <sz val="9"/>
            <color indexed="81"/>
            <rFont val="Tahoma"/>
            <family val="2"/>
          </rPr>
          <t xml:space="preserve"> Estado Dependencia </t>
        </r>
        <r>
          <rPr>
            <sz val="9"/>
            <color indexed="81"/>
            <rFont val="Tahoma"/>
            <family val="2"/>
          </rPr>
          <t xml:space="preserve">agregar el valor </t>
        </r>
        <r>
          <rPr>
            <b/>
            <sz val="9"/>
            <color indexed="81"/>
            <rFont val="Tahoma"/>
            <family val="2"/>
          </rPr>
          <t>Ingreso.</t>
        </r>
        <r>
          <rPr>
            <sz val="9"/>
            <color indexed="81"/>
            <rFont val="Tahoma"/>
            <family val="2"/>
          </rPr>
          <t xml:space="preserve">
Además ingresar</t>
        </r>
        <r>
          <rPr>
            <b/>
            <sz val="9"/>
            <color indexed="81"/>
            <rFont val="Tahoma"/>
            <family val="2"/>
          </rPr>
          <t xml:space="preserve"> Fecha Próximo Control</t>
        </r>
        <r>
          <rPr>
            <sz val="9"/>
            <color indexed="81"/>
            <rFont val="Tahoma"/>
            <family val="2"/>
          </rPr>
          <t xml:space="preserve"> con fecha aproximada de su próxima citación.</t>
        </r>
        <r>
          <rPr>
            <b/>
            <sz val="9"/>
            <color indexed="81"/>
            <rFont val="Tahoma"/>
            <family val="2"/>
          </rPr>
          <t xml:space="preserve">
</t>
        </r>
        <r>
          <rPr>
            <sz val="9"/>
            <color indexed="81"/>
            <rFont val="Tahoma"/>
            <family val="2"/>
          </rPr>
          <t xml:space="preserve">
Y registre el</t>
        </r>
        <r>
          <rPr>
            <b/>
            <sz val="9"/>
            <color indexed="81"/>
            <rFont val="Tahoma"/>
            <family val="2"/>
          </rPr>
          <t xml:space="preserve"> </t>
        </r>
        <r>
          <rPr>
            <sz val="9"/>
            <color indexed="81"/>
            <rFont val="Tahoma"/>
            <family val="2"/>
          </rPr>
          <t xml:space="preserve">formulario </t>
        </r>
        <r>
          <rPr>
            <b/>
            <sz val="9"/>
            <color indexed="81"/>
            <rFont val="Tahoma"/>
            <family val="2"/>
          </rPr>
          <t xml:space="preserve">Indice de Barthel </t>
        </r>
        <r>
          <rPr>
            <sz val="9"/>
            <color indexed="81"/>
            <rFont val="Tahoma"/>
            <family val="2"/>
          </rPr>
          <t xml:space="preserve">con resultado </t>
        </r>
        <r>
          <rPr>
            <b/>
            <sz val="9"/>
            <color indexed="81"/>
            <rFont val="Tahoma"/>
            <family val="2"/>
          </rPr>
          <t xml:space="preserve">Dependiente Leve </t>
        </r>
        <r>
          <rPr>
            <sz val="9"/>
            <color indexed="81"/>
            <rFont val="Tahoma"/>
            <family val="2"/>
          </rPr>
          <t>(En la Misma Atención)</t>
        </r>
      </text>
    </comment>
    <comment ref="AN136" authorId="4" shapeId="0">
      <text>
        <r>
          <rPr>
            <sz val="9"/>
            <color indexed="81"/>
            <rFont val="Tahoma"/>
            <family val="2"/>
          </rPr>
          <t xml:space="preserve">Este dato aparecerá  luego de que en la atención registrada en Módulo de Box/Pacientes citados ó Módulo Box/Agregar documento a una atención; en Formulario Clínico: 
- "VDI1 Ingreso PADPDS y CPU" en la sección Sujeto de Cuidado en campo Tipo de Dependencia se selecione el valor Leve y en el Campo Estado Dependencia agregar el valor </t>
        </r>
        <r>
          <rPr>
            <b/>
            <sz val="9"/>
            <color indexed="81"/>
            <rFont val="Tahoma"/>
            <family val="2"/>
          </rPr>
          <t>Egreso por Alta.</t>
        </r>
        <r>
          <rPr>
            <sz val="9"/>
            <color indexed="81"/>
            <rFont val="Tahoma"/>
            <family val="2"/>
          </rPr>
          <t xml:space="preserve">
</t>
        </r>
      </text>
    </comment>
    <comment ref="AO136" authorId="4" shapeId="0">
      <text>
        <r>
          <rPr>
            <sz val="9"/>
            <color indexed="81"/>
            <rFont val="Tahoma"/>
            <family val="2"/>
          </rPr>
          <t xml:space="preserve">Este dato aparecerá  luego de que en la atención registrada en Módulo de Box/Pacientes citados ó Módulo Box/Agregar documento a una atención; en Formulario Clínico: 
- "VDI1 Ingreso PADPDS y CPU" en la sección Sujeto de Cuidado en campo Tipo de Dependencia se selecione el valor Leve y en el Campo Estado Dependencia agregar el valor Ingreso. </t>
        </r>
        <r>
          <rPr>
            <b/>
            <sz val="9"/>
            <color indexed="81"/>
            <rFont val="Tahoma"/>
            <family val="2"/>
          </rPr>
          <t>Egreso por Traslado.</t>
        </r>
        <r>
          <rPr>
            <sz val="9"/>
            <color indexed="81"/>
            <rFont val="Tahoma"/>
            <family val="2"/>
          </rPr>
          <t xml:space="preserve">
</t>
        </r>
      </text>
    </comment>
    <comment ref="AP136" authorId="4" shapeId="0">
      <text>
        <r>
          <rPr>
            <sz val="9"/>
            <color indexed="81"/>
            <rFont val="Tahoma"/>
            <family val="2"/>
          </rPr>
          <t xml:space="preserve">Este dato aparecerá  luego de que en la atención registrada en Módulo de Box/Pacientes citados ó Módulo Box/Agregar documento a una atención; en Formulario Clínico: 
- "VDI1 Ingreso PADPDS y CPU" en la sección Sujeto de Cuidado en campo Tipo de Dependencia se selecione el valor Leve y en el Campo Estado Dependencia agregar el valor Ingreso.  </t>
        </r>
        <r>
          <rPr>
            <b/>
            <sz val="9"/>
            <color indexed="81"/>
            <rFont val="Tahoma"/>
            <family val="2"/>
          </rPr>
          <t>Egreso por Fallecimiento.</t>
        </r>
        <r>
          <rPr>
            <sz val="9"/>
            <color indexed="81"/>
            <rFont val="Tahoma"/>
            <family val="2"/>
          </rPr>
          <t xml:space="preserve">
</t>
        </r>
      </text>
    </comment>
    <comment ref="A137" authorId="4" shapeId="0">
      <text>
        <r>
          <rPr>
            <sz val="9"/>
            <color indexed="81"/>
            <rFont val="Tahoma"/>
            <family val="2"/>
          </rPr>
          <t xml:space="preserve">Este dato aparecerá  luego de que en la atención registrada en Módulo de Box/Pacientes citados ó Módulo Box/Agregar documento a una atención; en Formulario Clínico: 
- </t>
        </r>
        <r>
          <rPr>
            <b/>
            <sz val="9"/>
            <color indexed="81"/>
            <rFont val="Tahoma"/>
            <family val="2"/>
          </rPr>
          <t>"VDI1 Ingreso PADPDS y CPU"</t>
        </r>
        <r>
          <rPr>
            <sz val="9"/>
            <color indexed="81"/>
            <rFont val="Tahoma"/>
            <family val="2"/>
          </rPr>
          <t xml:space="preserve"> en la sección </t>
        </r>
        <r>
          <rPr>
            <b/>
            <sz val="9"/>
            <color indexed="81"/>
            <rFont val="Tahoma"/>
            <family val="2"/>
          </rPr>
          <t>Sujeto de Cuidado</t>
        </r>
        <r>
          <rPr>
            <sz val="9"/>
            <color indexed="81"/>
            <rFont val="Tahoma"/>
            <family val="2"/>
          </rPr>
          <t xml:space="preserve"> en campo </t>
        </r>
        <r>
          <rPr>
            <b/>
            <sz val="9"/>
            <color indexed="81"/>
            <rFont val="Tahoma"/>
            <family val="2"/>
          </rPr>
          <t>Tipo de Dependencia</t>
        </r>
        <r>
          <rPr>
            <sz val="9"/>
            <color indexed="81"/>
            <rFont val="Tahoma"/>
            <family val="2"/>
          </rPr>
          <t xml:space="preserve"> se selecione el valor </t>
        </r>
        <r>
          <rPr>
            <b/>
            <sz val="9"/>
            <color indexed="81"/>
            <rFont val="Tahoma"/>
            <family val="2"/>
          </rPr>
          <t>Moderada</t>
        </r>
        <r>
          <rPr>
            <sz val="9"/>
            <color indexed="81"/>
            <rFont val="Tahoma"/>
            <family val="2"/>
          </rPr>
          <t xml:space="preserve"> y en el Campo </t>
        </r>
        <r>
          <rPr>
            <b/>
            <sz val="9"/>
            <color indexed="81"/>
            <rFont val="Tahoma"/>
            <family val="2"/>
          </rPr>
          <t>Estado</t>
        </r>
        <r>
          <rPr>
            <sz val="9"/>
            <color indexed="81"/>
            <rFont val="Tahoma"/>
            <family val="2"/>
          </rPr>
          <t xml:space="preserve"> </t>
        </r>
        <r>
          <rPr>
            <b/>
            <sz val="9"/>
            <color indexed="81"/>
            <rFont val="Tahoma"/>
            <family val="2"/>
          </rPr>
          <t>Dependencia</t>
        </r>
        <r>
          <rPr>
            <sz val="9"/>
            <color indexed="81"/>
            <rFont val="Tahoma"/>
            <family val="2"/>
          </rPr>
          <t xml:space="preserve">  agregar el valor </t>
        </r>
        <r>
          <rPr>
            <b/>
            <sz val="9"/>
            <color indexed="81"/>
            <rFont val="Tahoma"/>
            <family val="2"/>
          </rPr>
          <t xml:space="preserve">Ingreso.
</t>
        </r>
        <r>
          <rPr>
            <sz val="9"/>
            <color indexed="81"/>
            <rFont val="Tahoma"/>
            <family val="2"/>
          </rPr>
          <t xml:space="preserve">
Además ingresar Fecha Próximo Control con fecha aproximada de su próxima citación.
Y 
Registre el </t>
        </r>
        <r>
          <rPr>
            <u/>
            <sz val="9"/>
            <color indexed="81"/>
            <rFont val="Tahoma"/>
            <family val="2"/>
          </rPr>
          <t xml:space="preserve"> </t>
        </r>
        <r>
          <rPr>
            <sz val="9"/>
            <color indexed="81"/>
            <rFont val="Tahoma"/>
            <family val="2"/>
          </rPr>
          <t>formulario I</t>
        </r>
        <r>
          <rPr>
            <b/>
            <sz val="9"/>
            <color indexed="81"/>
            <rFont val="Tahoma"/>
            <family val="2"/>
          </rPr>
          <t xml:space="preserve">ndice de Barthel </t>
        </r>
        <r>
          <rPr>
            <sz val="9"/>
            <color indexed="81"/>
            <rFont val="Tahoma"/>
            <family val="2"/>
          </rPr>
          <t xml:space="preserve">con resultado </t>
        </r>
        <r>
          <rPr>
            <b/>
            <sz val="9"/>
            <color indexed="81"/>
            <rFont val="Tahoma"/>
            <family val="2"/>
          </rPr>
          <t xml:space="preserve">Dependiente Moderado </t>
        </r>
        <r>
          <rPr>
            <sz val="9"/>
            <color indexed="81"/>
            <rFont val="Tahoma"/>
            <family val="2"/>
          </rPr>
          <t xml:space="preserve">(En la Misma Atención) 
</t>
        </r>
      </text>
    </comment>
    <comment ref="AN137" authorId="4" shapeId="0">
      <text>
        <r>
          <rPr>
            <sz val="9"/>
            <color indexed="81"/>
            <rFont val="Tahoma"/>
            <family val="2"/>
          </rPr>
          <t xml:space="preserve">Este dato aparecerá  luego de que en la atención registrada en Módulo de Box/Pacientes citados ó Módulo Box/Agregar documento a una atención; en Formulario Clínico: 
- "VDI1 Ingreso PADPDS y CPU" en la sección Sujeto de Cuidado en campo Tipo de Dependencia se selecione el valor Moderada y en el Campo Estado Dependencia  agregar el valor </t>
        </r>
        <r>
          <rPr>
            <b/>
            <sz val="9"/>
            <color indexed="81"/>
            <rFont val="Tahoma"/>
            <family val="2"/>
          </rPr>
          <t>Egreso por Alta.</t>
        </r>
        <r>
          <rPr>
            <sz val="9"/>
            <color indexed="81"/>
            <rFont val="Tahoma"/>
            <family val="2"/>
          </rPr>
          <t xml:space="preserve">
</t>
        </r>
      </text>
    </comment>
    <comment ref="AO137" authorId="4" shapeId="0">
      <text>
        <r>
          <rPr>
            <sz val="9"/>
            <color indexed="81"/>
            <rFont val="Tahoma"/>
            <family val="2"/>
          </rPr>
          <t>Este dato aparecerá  luego de que en la atención registrada en Módulo de Box/Pacientes citados ó Módulo Box/Agregar documento a una atención; en Formulario Clínico: 
- "VDI1 Ingreso PADPDS y CPU" en la sección Sujeto de Cuidado en campo Tipo de Dependencia se selecione el valor Moderada y en el Campo Estado Dependencia  agregar el valor</t>
        </r>
        <r>
          <rPr>
            <b/>
            <sz val="9"/>
            <color indexed="81"/>
            <rFont val="Tahoma"/>
            <family val="2"/>
          </rPr>
          <t xml:space="preserve"> Egreso por Traslado.</t>
        </r>
        <r>
          <rPr>
            <sz val="9"/>
            <color indexed="81"/>
            <rFont val="Tahoma"/>
            <family val="2"/>
          </rPr>
          <t xml:space="preserve">
</t>
        </r>
      </text>
    </comment>
    <comment ref="AP137" authorId="4" shapeId="0">
      <text>
        <r>
          <rPr>
            <sz val="9"/>
            <color indexed="81"/>
            <rFont val="Tahoma"/>
            <family val="2"/>
          </rPr>
          <t xml:space="preserve">Este dato aparecerá  luego de que en la atención registrada en Módulo de Box/Pacientes citados ó Módulo Box/Agregar documento a una atención; en Formulario Clínico: 
- "VDI1 Ingreso PADPDS y CPU" en la sección Sujeto de Cuidado en campo Tipo de Dependencia se selecione el valor Moderada y en el Campo Estado Dependencia  agregar el valor </t>
        </r>
        <r>
          <rPr>
            <b/>
            <sz val="9"/>
            <color indexed="81"/>
            <rFont val="Tahoma"/>
            <family val="2"/>
          </rPr>
          <t>Egreso por Fallecimiento.</t>
        </r>
        <r>
          <rPr>
            <sz val="9"/>
            <color indexed="81"/>
            <rFont val="Tahoma"/>
            <family val="2"/>
          </rPr>
          <t xml:space="preserve">
</t>
        </r>
      </text>
    </comment>
    <comment ref="B138" authorId="4" shapeId="0">
      <text>
        <r>
          <rPr>
            <sz val="9"/>
            <color indexed="81"/>
            <rFont val="Tahoma"/>
            <family val="2"/>
          </rPr>
          <t xml:space="preserve">Este dato aparecerá  luego de que en la atención registrada en Módulo de Box/Pacientes citados ó Módulo Box/Agregar documento a una atención; en Formulario Clínico: 
- </t>
        </r>
        <r>
          <rPr>
            <b/>
            <sz val="9"/>
            <color indexed="81"/>
            <rFont val="Tahoma"/>
            <family val="2"/>
          </rPr>
          <t>"VDI1 Ingreso PADPDS y CPU"</t>
        </r>
        <r>
          <rPr>
            <sz val="9"/>
            <color indexed="81"/>
            <rFont val="Tahoma"/>
            <family val="2"/>
          </rPr>
          <t xml:space="preserve"> en la sección </t>
        </r>
        <r>
          <rPr>
            <b/>
            <sz val="9"/>
            <color indexed="81"/>
            <rFont val="Tahoma"/>
            <family val="2"/>
          </rPr>
          <t>Sujeto de Cuidado</t>
        </r>
        <r>
          <rPr>
            <sz val="9"/>
            <color indexed="81"/>
            <rFont val="Tahoma"/>
            <family val="2"/>
          </rPr>
          <t xml:space="preserve"> en campo </t>
        </r>
        <r>
          <rPr>
            <b/>
            <sz val="9"/>
            <color indexed="81"/>
            <rFont val="Tahoma"/>
            <family val="2"/>
          </rPr>
          <t>Tipo de Paciente</t>
        </r>
        <r>
          <rPr>
            <sz val="9"/>
            <color indexed="81"/>
            <rFont val="Tahoma"/>
            <family val="2"/>
          </rPr>
          <t xml:space="preserve">  se registre el valor "Oncológico" y en campo </t>
        </r>
        <r>
          <rPr>
            <b/>
            <sz val="9"/>
            <color indexed="81"/>
            <rFont val="Tahoma"/>
            <family val="2"/>
          </rPr>
          <t>Tipo de Dependencia</t>
        </r>
        <r>
          <rPr>
            <sz val="9"/>
            <color indexed="81"/>
            <rFont val="Tahoma"/>
            <family val="2"/>
          </rPr>
          <t xml:space="preserve"> en valor </t>
        </r>
        <r>
          <rPr>
            <b/>
            <sz val="9"/>
            <color indexed="81"/>
            <rFont val="Tahoma"/>
            <family val="2"/>
          </rPr>
          <t>Severa</t>
        </r>
        <r>
          <rPr>
            <sz val="9"/>
            <color indexed="81"/>
            <rFont val="Tahoma"/>
            <family val="2"/>
          </rPr>
          <t xml:space="preserve"> , además en el </t>
        </r>
        <r>
          <rPr>
            <b/>
            <sz val="9"/>
            <color indexed="81"/>
            <rFont val="Tahoma"/>
            <family val="2"/>
          </rPr>
          <t>Estado Dependencia</t>
        </r>
        <r>
          <rPr>
            <sz val="9"/>
            <color indexed="81"/>
            <rFont val="Tahoma"/>
            <family val="2"/>
          </rPr>
          <t xml:space="preserve"> el Valor </t>
        </r>
        <r>
          <rPr>
            <b/>
            <sz val="9"/>
            <color indexed="81"/>
            <rFont val="Tahoma"/>
            <family val="2"/>
          </rPr>
          <t>Ingreso.</t>
        </r>
        <r>
          <rPr>
            <sz val="9"/>
            <color indexed="81"/>
            <rFont val="Tahoma"/>
            <family val="2"/>
          </rPr>
          <t xml:space="preserve">
y Además en campo</t>
        </r>
        <r>
          <rPr>
            <b/>
            <sz val="9"/>
            <color indexed="81"/>
            <rFont val="Tahoma"/>
            <family val="2"/>
          </rPr>
          <t xml:space="preserve"> PADPDS</t>
        </r>
        <r>
          <rPr>
            <sz val="9"/>
            <color indexed="81"/>
            <rFont val="Tahoma"/>
            <family val="2"/>
          </rPr>
          <t xml:space="preserve"> el valor </t>
        </r>
        <r>
          <rPr>
            <b/>
            <sz val="9"/>
            <color indexed="81"/>
            <rFont val="Tahoma"/>
            <family val="2"/>
          </rPr>
          <t>Si</t>
        </r>
        <r>
          <rPr>
            <sz val="9"/>
            <color indexed="81"/>
            <rFont val="Tahoma"/>
            <family val="2"/>
          </rPr>
          <t xml:space="preserve"> o </t>
        </r>
        <r>
          <rPr>
            <b/>
            <sz val="9"/>
            <color indexed="81"/>
            <rFont val="Tahoma"/>
            <family val="2"/>
          </rPr>
          <t>No.</t>
        </r>
        <r>
          <rPr>
            <sz val="9"/>
            <color indexed="81"/>
            <rFont val="Tahoma"/>
            <family val="2"/>
          </rPr>
          <t xml:space="preserve">
Y 
Registre el </t>
        </r>
        <r>
          <rPr>
            <b/>
            <sz val="9"/>
            <color indexed="81"/>
            <rFont val="Tahoma"/>
            <family val="2"/>
          </rPr>
          <t xml:space="preserve"> </t>
        </r>
        <r>
          <rPr>
            <sz val="9"/>
            <color indexed="81"/>
            <rFont val="Tahoma"/>
            <family val="2"/>
          </rPr>
          <t>Formulario</t>
        </r>
        <r>
          <rPr>
            <b/>
            <sz val="9"/>
            <color indexed="81"/>
            <rFont val="Tahoma"/>
            <family val="2"/>
          </rPr>
          <t xml:space="preserve"> Indice de Barthel</t>
        </r>
        <r>
          <rPr>
            <sz val="9"/>
            <color indexed="81"/>
            <rFont val="Tahoma"/>
            <family val="2"/>
          </rPr>
          <t xml:space="preserve"> con resultado</t>
        </r>
        <r>
          <rPr>
            <b/>
            <sz val="9"/>
            <color indexed="81"/>
            <rFont val="Tahoma"/>
            <family val="2"/>
          </rPr>
          <t xml:space="preserve"> Dependiente Grave o Dependiente Total</t>
        </r>
        <r>
          <rPr>
            <sz val="9"/>
            <color indexed="81"/>
            <rFont val="Tahoma"/>
            <family val="2"/>
          </rPr>
          <t xml:space="preserve"> (En la Misma Atención)
</t>
        </r>
      </text>
    </comment>
    <comment ref="AN138" authorId="4" shapeId="0">
      <text>
        <r>
          <rPr>
            <sz val="9"/>
            <color indexed="81"/>
            <rFont val="Tahoma"/>
            <family val="2"/>
          </rPr>
          <t xml:space="preserve">Este dato aparecerá  luego de que en la atención registrada en Módulo de Box/Pacientes citados ó Módulo Box/Agregar documento a una atención; en Formulario Clínico: 
- "VDI1 Ingreso PADPDS y CPU" en la sección Sujeto de Cuidado en campo Tipo de Paciente  se registre el valor "Oncológico" y en campo Tipo de Dependencia en valor Severa , además en el Estado Dependencia el Valor </t>
        </r>
        <r>
          <rPr>
            <b/>
            <sz val="9"/>
            <color indexed="81"/>
            <rFont val="Tahoma"/>
            <family val="2"/>
          </rPr>
          <t>Egreso por Alta.</t>
        </r>
        <r>
          <rPr>
            <sz val="9"/>
            <color indexed="81"/>
            <rFont val="Tahoma"/>
            <family val="2"/>
          </rPr>
          <t xml:space="preserve">
</t>
        </r>
      </text>
    </comment>
    <comment ref="AO138" authorId="4" shapeId="0">
      <text>
        <r>
          <rPr>
            <sz val="9"/>
            <color indexed="81"/>
            <rFont val="Tahoma"/>
            <family val="2"/>
          </rPr>
          <t xml:space="preserve">Este dato aparecerá  luego de que en la atención registrada en Módulo de Box/Pacientes citados ó Módulo Box/Agregar documento a una atención; en Formulario Clínico: 
- "VDI1 Ingreso PADPDS y CPU" en la sección Sujeto de Cuidado en campo Tipo de Paciente  se registre el valor "Oncológico" y en campo Tipo de Dependencia en valor Severa , además en el Estado Dependencia el Valor </t>
        </r>
        <r>
          <rPr>
            <b/>
            <sz val="9"/>
            <color indexed="81"/>
            <rFont val="Tahoma"/>
            <family val="2"/>
          </rPr>
          <t>Egreso por Traslado.</t>
        </r>
        <r>
          <rPr>
            <sz val="9"/>
            <color indexed="81"/>
            <rFont val="Tahoma"/>
            <family val="2"/>
          </rPr>
          <t xml:space="preserve">
</t>
        </r>
      </text>
    </comment>
    <comment ref="AP138" authorId="4" shapeId="0">
      <text>
        <r>
          <rPr>
            <sz val="9"/>
            <color indexed="81"/>
            <rFont val="Tahoma"/>
            <family val="2"/>
          </rPr>
          <t xml:space="preserve">Este dato aparecerá  luego de que en la atención registrada en Módulo de Box/Pacientes citados ó Módulo Box/Agregar documento a una atención; en Formulario Clínico: 
- "VDI1 Ingreso PADPDS y CPU" en la sección Sujeto de Cuidado en campo Tipo de Paciente  se registre el valor "Oncológico" y en campo Tipo de Dependencia en valor Severa , además en el Estado Dependencia el Valor </t>
        </r>
        <r>
          <rPr>
            <b/>
            <sz val="9"/>
            <color indexed="81"/>
            <rFont val="Tahoma"/>
            <family val="2"/>
          </rPr>
          <t>Egreso por Fallecimiento.</t>
        </r>
        <r>
          <rPr>
            <sz val="9"/>
            <color indexed="81"/>
            <rFont val="Tahoma"/>
            <family val="2"/>
          </rPr>
          <t xml:space="preserve">
</t>
        </r>
      </text>
    </comment>
    <comment ref="B139" authorId="4" shapeId="0">
      <text>
        <r>
          <rPr>
            <sz val="9"/>
            <color indexed="81"/>
            <rFont val="Tahoma"/>
            <family val="2"/>
          </rPr>
          <t xml:space="preserve">Este dato aparecerá  luego de que en la atención registrada en Módulo de Box/Pacientes citados ó Módulo Box/Agregar documento a una atención; en Formulario Clínico: 
- </t>
        </r>
        <r>
          <rPr>
            <b/>
            <sz val="9"/>
            <color indexed="81"/>
            <rFont val="Tahoma"/>
            <family val="2"/>
          </rPr>
          <t>"VDI1 Ingreso PADPDS y CPU"</t>
        </r>
        <r>
          <rPr>
            <sz val="9"/>
            <color indexed="81"/>
            <rFont val="Tahoma"/>
            <family val="2"/>
          </rPr>
          <t xml:space="preserve"> en la sección </t>
        </r>
        <r>
          <rPr>
            <b/>
            <sz val="9"/>
            <color indexed="81"/>
            <rFont val="Tahoma"/>
            <family val="2"/>
          </rPr>
          <t>Sujeto de Cuidado</t>
        </r>
        <r>
          <rPr>
            <sz val="9"/>
            <color indexed="81"/>
            <rFont val="Tahoma"/>
            <family val="2"/>
          </rPr>
          <t xml:space="preserve"> en campo </t>
        </r>
        <r>
          <rPr>
            <b/>
            <sz val="9"/>
            <color indexed="81"/>
            <rFont val="Tahoma"/>
            <family val="2"/>
          </rPr>
          <t>Tipo de Paciente</t>
        </r>
        <r>
          <rPr>
            <sz val="9"/>
            <color indexed="81"/>
            <rFont val="Tahoma"/>
            <family val="2"/>
          </rPr>
          <t xml:space="preserve"> se registre el valor </t>
        </r>
        <r>
          <rPr>
            <b/>
            <sz val="9"/>
            <color indexed="81"/>
            <rFont val="Tahoma"/>
            <family val="2"/>
          </rPr>
          <t xml:space="preserve">"No Oncológico"  </t>
        </r>
        <r>
          <rPr>
            <sz val="9"/>
            <color indexed="81"/>
            <rFont val="Tahoma"/>
            <family val="2"/>
          </rPr>
          <t xml:space="preserve">y en campo </t>
        </r>
        <r>
          <rPr>
            <b/>
            <sz val="9"/>
            <color indexed="81"/>
            <rFont val="Tahoma"/>
            <family val="2"/>
          </rPr>
          <t>Tipo de Dependencia</t>
        </r>
        <r>
          <rPr>
            <sz val="9"/>
            <color indexed="81"/>
            <rFont val="Tahoma"/>
            <family val="2"/>
          </rPr>
          <t xml:space="preserve"> en valor </t>
        </r>
        <r>
          <rPr>
            <b/>
            <sz val="9"/>
            <color indexed="81"/>
            <rFont val="Tahoma"/>
            <family val="2"/>
          </rPr>
          <t>Severa</t>
        </r>
        <r>
          <rPr>
            <sz val="9"/>
            <color indexed="81"/>
            <rFont val="Tahoma"/>
            <family val="2"/>
          </rPr>
          <t xml:space="preserve"> , además en el</t>
        </r>
        <r>
          <rPr>
            <b/>
            <sz val="9"/>
            <color indexed="81"/>
            <rFont val="Tahoma"/>
            <family val="2"/>
          </rPr>
          <t xml:space="preserve"> Estado Dependencia</t>
        </r>
        <r>
          <rPr>
            <sz val="9"/>
            <color indexed="81"/>
            <rFont val="Tahoma"/>
            <family val="2"/>
          </rPr>
          <t xml:space="preserve"> el Valor </t>
        </r>
        <r>
          <rPr>
            <b/>
            <sz val="9"/>
            <color indexed="81"/>
            <rFont val="Tahoma"/>
            <family val="2"/>
          </rPr>
          <t>Ingreso.</t>
        </r>
        <r>
          <rPr>
            <sz val="9"/>
            <color indexed="81"/>
            <rFont val="Tahoma"/>
            <family val="2"/>
          </rPr>
          <t xml:space="preserve">
y Además en campo </t>
        </r>
        <r>
          <rPr>
            <b/>
            <sz val="9"/>
            <color indexed="81"/>
            <rFont val="Tahoma"/>
            <family val="2"/>
          </rPr>
          <t>PADPDS</t>
        </r>
        <r>
          <rPr>
            <sz val="9"/>
            <color indexed="81"/>
            <rFont val="Tahoma"/>
            <family val="2"/>
          </rPr>
          <t xml:space="preserve"> el valor </t>
        </r>
        <r>
          <rPr>
            <b/>
            <sz val="9"/>
            <color indexed="81"/>
            <rFont val="Tahoma"/>
            <family val="2"/>
          </rPr>
          <t>Si</t>
        </r>
        <r>
          <rPr>
            <sz val="9"/>
            <color indexed="81"/>
            <rFont val="Tahoma"/>
            <family val="2"/>
          </rPr>
          <t xml:space="preserve"> o </t>
        </r>
        <r>
          <rPr>
            <b/>
            <sz val="9"/>
            <color indexed="81"/>
            <rFont val="Tahoma"/>
            <family val="2"/>
          </rPr>
          <t>No.</t>
        </r>
        <r>
          <rPr>
            <sz val="9"/>
            <color indexed="81"/>
            <rFont val="Tahoma"/>
            <family val="2"/>
          </rPr>
          <t xml:space="preserve">
Y
 Registre el  Formulario </t>
        </r>
        <r>
          <rPr>
            <b/>
            <sz val="9"/>
            <color indexed="81"/>
            <rFont val="Tahoma"/>
            <family val="2"/>
          </rPr>
          <t xml:space="preserve">Indice de Barthel </t>
        </r>
        <r>
          <rPr>
            <sz val="9"/>
            <color indexed="81"/>
            <rFont val="Tahoma"/>
            <family val="2"/>
          </rPr>
          <t xml:space="preserve">con resultado </t>
        </r>
        <r>
          <rPr>
            <b/>
            <sz val="9"/>
            <color indexed="81"/>
            <rFont val="Tahoma"/>
            <family val="2"/>
          </rPr>
          <t>Dependiente Grave</t>
        </r>
        <r>
          <rPr>
            <sz val="9"/>
            <color indexed="81"/>
            <rFont val="Tahoma"/>
            <family val="2"/>
          </rPr>
          <t xml:space="preserve"> o  </t>
        </r>
        <r>
          <rPr>
            <b/>
            <sz val="9"/>
            <color indexed="81"/>
            <rFont val="Tahoma"/>
            <family val="2"/>
          </rPr>
          <t>Dependiente Tota</t>
        </r>
        <r>
          <rPr>
            <sz val="9"/>
            <color indexed="81"/>
            <rFont val="Tahoma"/>
            <family val="2"/>
          </rPr>
          <t xml:space="preserve">l (En la Misma Atención)
</t>
        </r>
      </text>
    </comment>
    <comment ref="AN139" authorId="4" shapeId="0">
      <text>
        <r>
          <rPr>
            <sz val="9"/>
            <color indexed="81"/>
            <rFont val="Tahoma"/>
            <family val="2"/>
          </rPr>
          <t xml:space="preserve">Este dato aparecerá  luego de que en la atención registrada en Módulo de Box/Pacientes citados ó Módulo Box/Agregar documento a una atención; en Formulario Clínico: 
- "VDI1 Ingreso PADPDS y CPU" en la sección Sujeto de Cuidado en campo Tipo de Paciente se registre el valor "No Oncológico"  y en campo Tipo de Dependencia en valor Severa , además en el Estado Dependencia el Valor   </t>
        </r>
        <r>
          <rPr>
            <b/>
            <sz val="9"/>
            <color indexed="81"/>
            <rFont val="Tahoma"/>
            <family val="2"/>
          </rPr>
          <t>Egreso por Alta.</t>
        </r>
        <r>
          <rPr>
            <sz val="9"/>
            <color indexed="81"/>
            <rFont val="Tahoma"/>
            <family val="2"/>
          </rPr>
          <t xml:space="preserve">
</t>
        </r>
      </text>
    </comment>
    <comment ref="AO139" authorId="4" shapeId="0">
      <text>
        <r>
          <rPr>
            <sz val="9"/>
            <color indexed="81"/>
            <rFont val="Tahoma"/>
            <family val="2"/>
          </rPr>
          <t xml:space="preserve">Este dato aparecerá  luego de que en la atención registrada en Módulo de Box/Pacientes citados ó Módulo Box/Agregar documento a una atención; en Formulario Clínico: 
- "VDI1 Ingreso PADPDS y CPU" en la sección Sujeto de Cuidado en campo Tipo de Paciente se registre el valor "No Oncológico"  y en campo Tipo de Dependencia en valor Severa , además en el Estado Dependencia el Valor </t>
        </r>
        <r>
          <rPr>
            <b/>
            <sz val="9"/>
            <color indexed="81"/>
            <rFont val="Tahoma"/>
            <family val="2"/>
          </rPr>
          <t>Egreso por Traslado.</t>
        </r>
        <r>
          <rPr>
            <sz val="9"/>
            <color indexed="81"/>
            <rFont val="Tahoma"/>
            <family val="2"/>
          </rPr>
          <t xml:space="preserve">
</t>
        </r>
      </text>
    </comment>
    <comment ref="AP139" authorId="4" shapeId="0">
      <text>
        <r>
          <rPr>
            <sz val="9"/>
            <color indexed="81"/>
            <rFont val="Tahoma"/>
            <family val="2"/>
          </rPr>
          <t xml:space="preserve">Este dato aparecerá  luego de que en la atención registrada en Módulo de Box/Pacientes citados ó Módulo Box/Agregar documento a una atención; en Formulario Clínico: 
- "VDI1 Ingreso PADPDS y CPU" en la sección Sujeto de Cuidado en campo Tipo de Paciente se registre el valor "No Oncológico"  y en campo Tipo de Dependencia en valor Severa , además en el Estado Dependencia el Valor  </t>
        </r>
        <r>
          <rPr>
            <b/>
            <sz val="9"/>
            <color indexed="81"/>
            <rFont val="Tahoma"/>
            <family val="2"/>
          </rPr>
          <t>Egreso por Fallecimiento.</t>
        </r>
        <r>
          <rPr>
            <sz val="9"/>
            <color indexed="81"/>
            <rFont val="Tahoma"/>
            <family val="2"/>
          </rPr>
          <t xml:space="preserve">
</t>
        </r>
      </text>
    </comment>
    <comment ref="A140" authorId="4" shapeId="0">
      <text>
        <r>
          <rPr>
            <sz val="9"/>
            <color indexed="81"/>
            <rFont val="Tahoma"/>
            <family val="2"/>
          </rPr>
          <t xml:space="preserve">Este dato aparecerá  luego de que en la atención registrada en Módulo de Box/Pacientes citados ó Módulo Box/Agregar documento a una atención; en Formulario Clínico: 
- </t>
        </r>
        <r>
          <rPr>
            <b/>
            <sz val="9"/>
            <color indexed="81"/>
            <rFont val="Tahoma"/>
            <family val="2"/>
          </rPr>
          <t>"VDI1 Ingreso PADPDS y CPU"</t>
        </r>
        <r>
          <rPr>
            <sz val="9"/>
            <color indexed="81"/>
            <rFont val="Tahoma"/>
            <family val="2"/>
          </rPr>
          <t xml:space="preserve"> en la sección </t>
        </r>
        <r>
          <rPr>
            <b/>
            <sz val="9"/>
            <color indexed="81"/>
            <rFont val="Tahoma"/>
            <family val="2"/>
          </rPr>
          <t>Sujeto de Cuidado</t>
        </r>
        <r>
          <rPr>
            <sz val="9"/>
            <color indexed="81"/>
            <rFont val="Tahoma"/>
            <family val="2"/>
          </rPr>
          <t xml:space="preserve"> en campo </t>
        </r>
        <r>
          <rPr>
            <b/>
            <sz val="9"/>
            <color indexed="81"/>
            <rFont val="Tahoma"/>
            <family val="2"/>
          </rPr>
          <t>Tipo de Paciente</t>
        </r>
        <r>
          <rPr>
            <sz val="9"/>
            <color indexed="81"/>
            <rFont val="Tahoma"/>
            <family val="2"/>
          </rPr>
          <t xml:space="preserve">  se registre el valor </t>
        </r>
        <r>
          <rPr>
            <b/>
            <sz val="9"/>
            <color indexed="81"/>
            <rFont val="Tahoma"/>
            <family val="2"/>
          </rPr>
          <t>"Oncológico"</t>
        </r>
        <r>
          <rPr>
            <sz val="9"/>
            <color indexed="81"/>
            <rFont val="Tahoma"/>
            <family val="2"/>
          </rPr>
          <t xml:space="preserve"> o </t>
        </r>
        <r>
          <rPr>
            <b/>
            <sz val="9"/>
            <color indexed="81"/>
            <rFont val="Tahoma"/>
            <family val="2"/>
          </rPr>
          <t>"No</t>
        </r>
        <r>
          <rPr>
            <sz val="9"/>
            <color indexed="81"/>
            <rFont val="Tahoma"/>
            <family val="2"/>
          </rPr>
          <t xml:space="preserve"> </t>
        </r>
        <r>
          <rPr>
            <b/>
            <sz val="9"/>
            <color indexed="81"/>
            <rFont val="Tahoma"/>
            <family val="2"/>
          </rPr>
          <t>Oncológico"</t>
        </r>
        <r>
          <rPr>
            <sz val="9"/>
            <color indexed="81"/>
            <rFont val="Tahoma"/>
            <family val="2"/>
          </rPr>
          <t xml:space="preserve">  y en campo </t>
        </r>
        <r>
          <rPr>
            <b/>
            <sz val="9"/>
            <color indexed="81"/>
            <rFont val="Tahoma"/>
            <family val="2"/>
          </rPr>
          <t>Tipo de Dependencia</t>
        </r>
        <r>
          <rPr>
            <sz val="9"/>
            <color indexed="81"/>
            <rFont val="Tahoma"/>
            <family val="2"/>
          </rPr>
          <t xml:space="preserve"> en valor </t>
        </r>
        <r>
          <rPr>
            <b/>
            <sz val="9"/>
            <color indexed="81"/>
            <rFont val="Tahoma"/>
            <family val="2"/>
          </rPr>
          <t>Severa</t>
        </r>
        <r>
          <rPr>
            <sz val="9"/>
            <color indexed="81"/>
            <rFont val="Tahoma"/>
            <family val="2"/>
          </rPr>
          <t xml:space="preserve"> , además en el Estado Dependencia el Valor </t>
        </r>
        <r>
          <rPr>
            <b/>
            <sz val="9"/>
            <color indexed="81"/>
            <rFont val="Tahoma"/>
            <family val="2"/>
          </rPr>
          <t xml:space="preserve">Ingreso.
</t>
        </r>
        <r>
          <rPr>
            <sz val="9"/>
            <color indexed="81"/>
            <rFont val="Tahoma"/>
            <family val="2"/>
          </rPr>
          <t xml:space="preserve">
Además en sección  </t>
        </r>
        <r>
          <rPr>
            <b/>
            <sz val="9"/>
            <color indexed="81"/>
            <rFont val="Tahoma"/>
            <family val="2"/>
          </rPr>
          <t>ANTECEDENTES PERSONALES</t>
        </r>
        <r>
          <rPr>
            <sz val="9"/>
            <color indexed="81"/>
            <rFont val="Tahoma"/>
            <family val="2"/>
          </rPr>
          <t xml:space="preserve"> (Sujeto de cuidado) en campo </t>
        </r>
        <r>
          <rPr>
            <b/>
            <sz val="9"/>
            <color indexed="81"/>
            <rFont val="Tahoma"/>
            <family val="2"/>
          </rPr>
          <t xml:space="preserve">Lesión por Presión </t>
        </r>
        <r>
          <rPr>
            <sz val="9"/>
            <color indexed="81"/>
            <rFont val="Tahoma"/>
            <family val="2"/>
          </rPr>
          <t xml:space="preserve">el valor </t>
        </r>
        <r>
          <rPr>
            <b/>
            <sz val="9"/>
            <color indexed="81"/>
            <rFont val="Tahoma"/>
            <family val="2"/>
          </rPr>
          <t>Si.</t>
        </r>
        <r>
          <rPr>
            <sz val="9"/>
            <color indexed="81"/>
            <rFont val="Tahoma"/>
            <family val="2"/>
          </rPr>
          <t xml:space="preserve">
Además ingresar Fecha Próximo Control con fecha aproximada de su próxima citación.
Y 
Registre el  Formulario </t>
        </r>
        <r>
          <rPr>
            <b/>
            <sz val="9"/>
            <color indexed="81"/>
            <rFont val="Tahoma"/>
            <family val="2"/>
          </rPr>
          <t xml:space="preserve">Indice de Barthel </t>
        </r>
        <r>
          <rPr>
            <sz val="9"/>
            <color indexed="81"/>
            <rFont val="Tahoma"/>
            <family val="2"/>
          </rPr>
          <t xml:space="preserve">con resultado </t>
        </r>
        <r>
          <rPr>
            <b/>
            <sz val="9"/>
            <color indexed="81"/>
            <rFont val="Tahoma"/>
            <family val="2"/>
          </rPr>
          <t>Dependiente Grave</t>
        </r>
        <r>
          <rPr>
            <sz val="9"/>
            <color indexed="81"/>
            <rFont val="Tahoma"/>
            <family val="2"/>
          </rPr>
          <t xml:space="preserve"> o </t>
        </r>
        <r>
          <rPr>
            <b/>
            <sz val="9"/>
            <color indexed="81"/>
            <rFont val="Tahoma"/>
            <family val="2"/>
          </rPr>
          <t xml:space="preserve">Dependiente Total </t>
        </r>
        <r>
          <rPr>
            <sz val="9"/>
            <color indexed="81"/>
            <rFont val="Tahoma"/>
            <family val="2"/>
          </rPr>
          <t>(En la Misma Atención)</t>
        </r>
      </text>
    </comment>
    <comment ref="AN140" authorId="4" shapeId="0">
      <text>
        <r>
          <rPr>
            <sz val="9"/>
            <color indexed="81"/>
            <rFont val="Tahoma"/>
            <family val="2"/>
          </rPr>
          <t xml:space="preserve">Este dato aparecerá  luego de que en la atención registrada en Módulo de Box/Pacientes citados ó Módulo Box/Agregar documento a una atención; en Formulario Clínico: 
- "VDI1 Ingreso PADPDS y CPU" en la sección Sujeto de Cuidado en campo Tipo de Paciente  se registre el valor "Oncológico" o "No Oncológico"  y en campo Tipo de Dependencia en valor Severa , además en el Estado Dependencia el Valor </t>
        </r>
        <r>
          <rPr>
            <b/>
            <sz val="9"/>
            <color indexed="81"/>
            <rFont val="Tahoma"/>
            <family val="2"/>
          </rPr>
          <t>Egreso por Alta.</t>
        </r>
        <r>
          <rPr>
            <sz val="9"/>
            <color indexed="81"/>
            <rFont val="Tahoma"/>
            <family val="2"/>
          </rPr>
          <t xml:space="preserve">
Además en sección  ANTECEDENTES PERSONALES (Sujeto de cuidado) en campo Lesión por Presión el valor Si
</t>
        </r>
      </text>
    </comment>
    <comment ref="AO140" authorId="4" shapeId="0">
      <text>
        <r>
          <rPr>
            <sz val="9"/>
            <color indexed="81"/>
            <rFont val="Tahoma"/>
            <family val="2"/>
          </rPr>
          <t>Este dato aparecerá  luego de que en la atención registrada en Módulo de Box/Pacientes citados ó Módulo Box/Agregar documento a una atención; en Formulario Clínico: 
- "VDI1 Ingreso PADPDS y CPU" en la sección Sujeto de Cuidado en campo Tipo de Paciente  se registre el valor "Oncológico" o "No Oncológico"  y en campo Tipo de Dependencia en valor Severa , además en el Estado Dependencia el Valor Egreso por Traslado.
Además en sección  ANTECEDENTES PERSONALES (Sujeto de cuidado) en campo Lesión por Presión el valor Si</t>
        </r>
      </text>
    </comment>
    <comment ref="AP140" authorId="4" shapeId="0">
      <text>
        <r>
          <rPr>
            <sz val="9"/>
            <color indexed="81"/>
            <rFont val="Tahoma"/>
            <family val="2"/>
          </rPr>
          <t xml:space="preserve">Este dato aparecerá  luego de que en la atención registrada en Módulo de Box/Pacientes citados ó Módulo Box/Agregar documento a una atención; en Formulario Clínico: 
- "VDI1 Ingreso PADPDS y CPU" en la sección Sujeto de Cuidado en campo Tipo de Paciente  se registre el valor "Oncológico" o "No Oncológico"  y en campo Tipo de Dependencia en valor Severa , además en el Estado Dependencia el Valor Egreso por Fallecimiento..
Además en sección  ANTECEDENTES PERSONALES (Sujeto de cuidado) en campo Lesión por Presión el valor Si 
</t>
        </r>
      </text>
    </comment>
    <comment ref="N142" authorId="0" shapeId="0">
      <text>
        <r>
          <rPr>
            <sz val="9"/>
            <color indexed="81"/>
            <rFont val="Tahoma"/>
            <family val="2"/>
          </rPr>
          <t xml:space="preserve">Este dato aparecerá  luego de que en el </t>
        </r>
        <r>
          <rPr>
            <b/>
            <sz val="9"/>
            <color indexed="81"/>
            <rFont val="Tahoma"/>
            <family val="2"/>
          </rPr>
          <t>Módulo Admisión</t>
        </r>
        <r>
          <rPr>
            <sz val="9"/>
            <color indexed="81"/>
            <rFont val="Tahoma"/>
            <family val="2"/>
          </rPr>
          <t xml:space="preserve"> el Paciente indique un </t>
        </r>
        <r>
          <rPr>
            <b/>
            <sz val="9"/>
            <color indexed="81"/>
            <rFont val="Tahoma"/>
            <family val="2"/>
          </rPr>
          <t>Pueblo Originario</t>
        </r>
      </text>
    </comment>
    <comment ref="O142" authorId="1" shapeId="0">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B144" authorId="4" shapeId="0">
      <text>
        <r>
          <rPr>
            <sz val="9"/>
            <color indexed="81"/>
            <rFont val="Tahoma"/>
            <family val="2"/>
          </rPr>
          <t xml:space="preserve">Este dato aparecerá  luego de que en la atención 
Registrada en el </t>
        </r>
        <r>
          <rPr>
            <b/>
            <sz val="9"/>
            <color indexed="81"/>
            <rFont val="Tahoma"/>
            <family val="2"/>
          </rPr>
          <t xml:space="preserve">Módulo Box - Pacientes Citados  o en Agregar documentos a una atención  y en el  Formulario  "EMP - Examen de Medicina Preventiva" se registre en el campo Estado del examen, el valor: 
EMP- Vigente Informado: Exámenes registrados, paciente contactado y avisado ó
EMP- Vigente no informado- Exámenes registrados en la ficha, pero no informado al paciente ó
EMP-Incompleto- Exámenes solicitados, pero no registrados en la ficha
</t>
        </r>
        <r>
          <rPr>
            <sz val="9"/>
            <color indexed="81"/>
            <rFont val="Tahoma"/>
            <family val="2"/>
          </rPr>
          <t xml:space="preserve">
en la Sección EMP En personas Mayores (65 Años o más) se registre en el campo</t>
        </r>
        <r>
          <rPr>
            <b/>
            <sz val="9"/>
            <color indexed="81"/>
            <rFont val="Tahoma"/>
            <family val="2"/>
          </rPr>
          <t xml:space="preserve"> Estado del Paciente </t>
        </r>
        <r>
          <rPr>
            <sz val="9"/>
            <color indexed="81"/>
            <rFont val="Tahoma"/>
            <family val="2"/>
          </rPr>
          <t xml:space="preserve">el valor: </t>
        </r>
        <r>
          <rPr>
            <b/>
            <sz val="9"/>
            <color indexed="81"/>
            <rFont val="Tahoma"/>
            <family val="2"/>
          </rPr>
          <t>Ingreso.</t>
        </r>
        <r>
          <rPr>
            <sz val="9"/>
            <color indexed="81"/>
            <rFont val="Tahoma"/>
            <family val="2"/>
          </rPr>
          <t xml:space="preserve">
Y 
por último en la sección Evaluacion Funcional en el campo</t>
        </r>
        <r>
          <rPr>
            <b/>
            <sz val="9"/>
            <color indexed="81"/>
            <rFont val="Tahoma"/>
            <family val="2"/>
          </rPr>
          <t xml:space="preserve"> RESULTADO EFAM PARTE "B"</t>
        </r>
        <r>
          <rPr>
            <sz val="9"/>
            <color indexed="81"/>
            <rFont val="Tahoma"/>
            <family val="2"/>
          </rPr>
          <t xml:space="preserve"> registre </t>
        </r>
        <r>
          <rPr>
            <b/>
            <sz val="9"/>
            <color indexed="81"/>
            <rFont val="Tahoma"/>
            <family val="2"/>
          </rPr>
          <t>PERSONA AUTOVALENTE SIN RIESGO</t>
        </r>
        <r>
          <rPr>
            <sz val="9"/>
            <color indexed="81"/>
            <rFont val="Tahoma"/>
            <family val="2"/>
          </rPr>
          <t xml:space="preserve">
</t>
        </r>
      </text>
    </comment>
    <comment ref="B145" authorId="4" shapeId="0">
      <text>
        <r>
          <rPr>
            <sz val="9"/>
            <color indexed="81"/>
            <rFont val="Tahoma"/>
            <family val="2"/>
          </rPr>
          <t>Este dato aparecerá  luego de que en la atención 
Registrada en el</t>
        </r>
        <r>
          <rPr>
            <b/>
            <sz val="9"/>
            <color indexed="81"/>
            <rFont val="Tahoma"/>
            <family val="2"/>
          </rPr>
          <t xml:space="preserve"> Módulo Box - Pacientes Citados  o en Agregar documentos a una atención  y en el  Formulario  "EMP - Examen de Medicina Preventiva" se registre en el campo Estado del examen, el valor: 
</t>
        </r>
        <r>
          <rPr>
            <sz val="9"/>
            <color indexed="81"/>
            <rFont val="Tahoma"/>
            <family val="2"/>
          </rPr>
          <t xml:space="preserve"> 
</t>
        </r>
        <r>
          <rPr>
            <b/>
            <sz val="9"/>
            <color indexed="81"/>
            <rFont val="Tahoma"/>
            <family val="2"/>
          </rPr>
          <t>EMP- Vigente Informado: Exámenes registrados, paciente contactado y avisado ó
EMP- Vigente no informado- Exámenes registrados en la ficha, pero no informado al paciente ó
EMP-Incompleto- Exámenes solicitados, pero no registrados en la ficha</t>
        </r>
        <r>
          <rPr>
            <sz val="9"/>
            <color indexed="81"/>
            <rFont val="Tahoma"/>
            <family val="2"/>
          </rPr>
          <t xml:space="preserve">
en la Sección EMP En personas Mayores (65 Años o más) se registre en el campo</t>
        </r>
        <r>
          <rPr>
            <b/>
            <sz val="9"/>
            <color indexed="81"/>
            <rFont val="Tahoma"/>
            <family val="2"/>
          </rPr>
          <t xml:space="preserve"> Estado del Paciente</t>
        </r>
        <r>
          <rPr>
            <sz val="9"/>
            <color indexed="81"/>
            <rFont val="Tahoma"/>
            <family val="2"/>
          </rPr>
          <t xml:space="preserve"> el valor: </t>
        </r>
        <r>
          <rPr>
            <b/>
            <sz val="9"/>
            <color indexed="81"/>
            <rFont val="Tahoma"/>
            <family val="2"/>
          </rPr>
          <t>Ingreso.</t>
        </r>
        <r>
          <rPr>
            <sz val="9"/>
            <color indexed="81"/>
            <rFont val="Tahoma"/>
            <family val="2"/>
          </rPr>
          <t xml:space="preserve">
Y 
por último en la sección Evaluacion Funcional en el campo </t>
        </r>
        <r>
          <rPr>
            <b/>
            <sz val="9"/>
            <color indexed="81"/>
            <rFont val="Tahoma"/>
            <family val="2"/>
          </rPr>
          <t>RESULTADO EFAM PARTE "B"</t>
        </r>
        <r>
          <rPr>
            <sz val="9"/>
            <color indexed="81"/>
            <rFont val="Tahoma"/>
            <family val="2"/>
          </rPr>
          <t xml:space="preserve"> registre </t>
        </r>
        <r>
          <rPr>
            <b/>
            <sz val="9"/>
            <color indexed="81"/>
            <rFont val="Tahoma"/>
            <family val="2"/>
          </rPr>
          <t>PERSONA AUTOVALENTE CON RIESGO</t>
        </r>
        <r>
          <rPr>
            <sz val="9"/>
            <color indexed="81"/>
            <rFont val="Tahoma"/>
            <family val="2"/>
          </rPr>
          <t xml:space="preserve">
</t>
        </r>
      </text>
    </comment>
    <comment ref="B146" authorId="4" shapeId="0">
      <text>
        <r>
          <rPr>
            <sz val="9"/>
            <color indexed="81"/>
            <rFont val="Tahoma"/>
            <family val="2"/>
          </rPr>
          <t xml:space="preserve">Este dato aparecerá  luego de que en la atención 
Registrada en el </t>
        </r>
        <r>
          <rPr>
            <b/>
            <sz val="9"/>
            <color indexed="81"/>
            <rFont val="Tahoma"/>
            <family val="2"/>
          </rPr>
          <t>Módulo Box - Pacientes Citados  o en Agregar documentos a una atención  y en el  Formulario  "EMP - Examen de Medicina Preventiva" se registre en el campo Estado del examen, el valor:
EMP- Vigente Informado: Exámenes registrados, paciente contactado y avisado ó
EMP- Vigente no informado- Exámenes registrados en la ficha, pero no informado al paciente ó
EMP-Incompleto- Exámenes solicitados, pero no registrados en la ficha</t>
        </r>
        <r>
          <rPr>
            <sz val="9"/>
            <color indexed="81"/>
            <rFont val="Tahoma"/>
            <family val="2"/>
          </rPr>
          <t xml:space="preserve">
en la Sección EMP En personas Mayores (65 Años o más) se registre en el campo</t>
        </r>
        <r>
          <rPr>
            <b/>
            <sz val="9"/>
            <color indexed="81"/>
            <rFont val="Tahoma"/>
            <family val="2"/>
          </rPr>
          <t xml:space="preserve"> Estado del Paciente</t>
        </r>
        <r>
          <rPr>
            <sz val="9"/>
            <color indexed="81"/>
            <rFont val="Tahoma"/>
            <family val="2"/>
          </rPr>
          <t xml:space="preserve"> el valor: </t>
        </r>
        <r>
          <rPr>
            <b/>
            <sz val="9"/>
            <color indexed="81"/>
            <rFont val="Tahoma"/>
            <family val="2"/>
          </rPr>
          <t>Ingreso.</t>
        </r>
        <r>
          <rPr>
            <sz val="9"/>
            <color indexed="81"/>
            <rFont val="Tahoma"/>
            <family val="2"/>
          </rPr>
          <t xml:space="preserve">
Y 
por último en la sección </t>
        </r>
        <r>
          <rPr>
            <b/>
            <sz val="9"/>
            <color indexed="81"/>
            <rFont val="Tahoma"/>
            <family val="2"/>
          </rPr>
          <t>Evaluacion Funcional en el campo RESULTADO EFAM PARTE "A"</t>
        </r>
        <r>
          <rPr>
            <sz val="9"/>
            <color indexed="81"/>
            <rFont val="Tahoma"/>
            <family val="2"/>
          </rPr>
          <t xml:space="preserve"> registre</t>
        </r>
        <r>
          <rPr>
            <b/>
            <sz val="9"/>
            <color indexed="81"/>
            <rFont val="Tahoma"/>
            <family val="2"/>
          </rPr>
          <t xml:space="preserve"> RIESGO DE DEPENDENCIA</t>
        </r>
        <r>
          <rPr>
            <sz val="9"/>
            <color indexed="81"/>
            <rFont val="Tahoma"/>
            <family val="2"/>
          </rPr>
          <t xml:space="preserve">
</t>
        </r>
      </text>
    </comment>
    <comment ref="B148" authorId="4" shapeId="0">
      <text>
        <r>
          <rPr>
            <sz val="9"/>
            <color indexed="81"/>
            <rFont val="Tahoma"/>
            <family val="2"/>
          </rPr>
          <t xml:space="preserve">Este dato aparecerá  luego de que en la atención 
Registrada en el </t>
        </r>
        <r>
          <rPr>
            <b/>
            <sz val="9"/>
            <color indexed="81"/>
            <rFont val="Tahoma"/>
            <family val="2"/>
          </rPr>
          <t>Módulo Box - Pacientes Citados  o en Agregar documentos a una atención  y en el  Formulario  "EMP - Examen de Medicina Preventiva" se registre en el campo Estado del examen, el valor: 
EMP- Vigente Informado: Exámenes registrados, paciente contactado y avisado ó
EMP- Vigente no informado- Exámenes registrados en la ficha, pero no informado al paciente ó
EMP-Incompleto- Exámenes solicitados, pero no registrados en la ficha</t>
        </r>
        <r>
          <rPr>
            <sz val="9"/>
            <color indexed="81"/>
            <rFont val="Tahoma"/>
            <family val="2"/>
          </rPr>
          <t xml:space="preserve">
en la Sección EMP En personas Mayores (65 Años o más) se registre en el campo </t>
        </r>
        <r>
          <rPr>
            <b/>
            <sz val="9"/>
            <color indexed="81"/>
            <rFont val="Tahoma"/>
            <family val="2"/>
          </rPr>
          <t>Estado del Paciente</t>
        </r>
        <r>
          <rPr>
            <sz val="9"/>
            <color indexed="81"/>
            <rFont val="Tahoma"/>
            <family val="2"/>
          </rPr>
          <t xml:space="preserve"> el valor: </t>
        </r>
        <r>
          <rPr>
            <b/>
            <sz val="9"/>
            <color indexed="81"/>
            <rFont val="Tahoma"/>
            <family val="2"/>
          </rPr>
          <t>Ingreso.</t>
        </r>
        <r>
          <rPr>
            <sz val="9"/>
            <color indexed="81"/>
            <rFont val="Tahoma"/>
            <family val="2"/>
          </rPr>
          <t xml:space="preserve">
Y 
por último en la sección</t>
        </r>
        <r>
          <rPr>
            <b/>
            <sz val="9"/>
            <color indexed="81"/>
            <rFont val="Tahoma"/>
            <family val="2"/>
          </rPr>
          <t xml:space="preserve"> Indice de Barthel (Por Atencion)</t>
        </r>
        <r>
          <rPr>
            <sz val="9"/>
            <color indexed="81"/>
            <rFont val="Tahoma"/>
            <family val="2"/>
          </rPr>
          <t>, en el campo</t>
        </r>
        <r>
          <rPr>
            <b/>
            <sz val="9"/>
            <color indexed="81"/>
            <rFont val="Tahoma"/>
            <family val="2"/>
          </rPr>
          <t xml:space="preserve"> NIVEL DE SEVERIDAD </t>
        </r>
        <r>
          <rPr>
            <sz val="9"/>
            <color indexed="81"/>
            <rFont val="Tahoma"/>
            <family val="2"/>
          </rPr>
          <t xml:space="preserve">Tenga seleccionado </t>
        </r>
        <r>
          <rPr>
            <b/>
            <sz val="9"/>
            <color indexed="81"/>
            <rFont val="Tahoma"/>
            <family val="2"/>
          </rPr>
          <t>DEPENDENCIA LEVE.</t>
        </r>
        <r>
          <rPr>
            <sz val="9"/>
            <color indexed="81"/>
            <rFont val="Tahoma"/>
            <family val="2"/>
          </rPr>
          <t xml:space="preserve">
</t>
        </r>
      </text>
    </comment>
    <comment ref="B149" authorId="4" shapeId="0">
      <text>
        <r>
          <rPr>
            <sz val="9"/>
            <color indexed="81"/>
            <rFont val="Tahoma"/>
            <family val="2"/>
          </rPr>
          <t>Este dato aparecerá  luego de que en la atención 
Registrada en el</t>
        </r>
        <r>
          <rPr>
            <b/>
            <sz val="9"/>
            <color indexed="81"/>
            <rFont val="Tahoma"/>
            <family val="2"/>
          </rPr>
          <t xml:space="preserve"> Módulo Box - Pacientes Citados  o en Agregar documentos a una atención  y en el  Formulario  "EMP - Examen de Medicina Preventiva" se registre en el campo Estado del examen, el valor:
EMP- Vigente Informado: Exámenes registrados, paciente contactado y avisado ó
EMP- Vigente no informado- Exámenes registrados en la ficha, pero no informado al paciente ó
EMP-Incompleto- Exámenes solicitados, pero no registrados en la ficha
</t>
        </r>
        <r>
          <rPr>
            <sz val="9"/>
            <color indexed="81"/>
            <rFont val="Tahoma"/>
            <family val="2"/>
          </rPr>
          <t xml:space="preserve">
en la Sección EMP En personas Mayores (65 Años o más) se registre en el campo</t>
        </r>
        <r>
          <rPr>
            <b/>
            <sz val="9"/>
            <color indexed="81"/>
            <rFont val="Tahoma"/>
            <family val="2"/>
          </rPr>
          <t xml:space="preserve"> Estado del Paciente </t>
        </r>
        <r>
          <rPr>
            <sz val="9"/>
            <color indexed="81"/>
            <rFont val="Tahoma"/>
            <family val="2"/>
          </rPr>
          <t xml:space="preserve">el valor: </t>
        </r>
        <r>
          <rPr>
            <b/>
            <sz val="9"/>
            <color indexed="81"/>
            <rFont val="Tahoma"/>
            <family val="2"/>
          </rPr>
          <t>Ingreso.</t>
        </r>
        <r>
          <rPr>
            <sz val="9"/>
            <color indexed="81"/>
            <rFont val="Tahoma"/>
            <family val="2"/>
          </rPr>
          <t xml:space="preserve">
Y 
por último en la sección</t>
        </r>
        <r>
          <rPr>
            <b/>
            <sz val="9"/>
            <color indexed="81"/>
            <rFont val="Tahoma"/>
            <family val="2"/>
          </rPr>
          <t xml:space="preserve"> Indice de Barthel (Por Atencion)</t>
        </r>
        <r>
          <rPr>
            <sz val="9"/>
            <color indexed="81"/>
            <rFont val="Tahoma"/>
            <family val="2"/>
          </rPr>
          <t xml:space="preserve">, en el campo </t>
        </r>
        <r>
          <rPr>
            <b/>
            <sz val="9"/>
            <color indexed="81"/>
            <rFont val="Tahoma"/>
            <family val="2"/>
          </rPr>
          <t>NIVEL DE SEVERIDAD</t>
        </r>
        <r>
          <rPr>
            <sz val="9"/>
            <color indexed="81"/>
            <rFont val="Tahoma"/>
            <family val="2"/>
          </rPr>
          <t xml:space="preserve"> Tenga seleccionado </t>
        </r>
        <r>
          <rPr>
            <b/>
            <sz val="9"/>
            <color indexed="81"/>
            <rFont val="Tahoma"/>
            <family val="2"/>
          </rPr>
          <t>DEPENDIENTE MODERADO</t>
        </r>
        <r>
          <rPr>
            <sz val="9"/>
            <color indexed="81"/>
            <rFont val="Tahoma"/>
            <family val="2"/>
          </rPr>
          <t xml:space="preserve">
</t>
        </r>
      </text>
    </comment>
    <comment ref="B150" authorId="4" shapeId="0">
      <text>
        <r>
          <rPr>
            <sz val="9"/>
            <color indexed="81"/>
            <rFont val="Tahoma"/>
            <family val="2"/>
          </rPr>
          <t>Este dato aparecerá  luego de que en la atención 
Registrada en el</t>
        </r>
        <r>
          <rPr>
            <b/>
            <sz val="9"/>
            <color indexed="81"/>
            <rFont val="Tahoma"/>
            <family val="2"/>
          </rPr>
          <t xml:space="preserve"> Módulo Box - Pacientes Citados  o en Agregar documentos a una atención  y en el  Formulario  "EMP - Examen de Medicina Preventiva" se registre en el campo Estado del examen, el valor: 
EMP- Vigente Informado: Exámenes registrados, paciente contactado y avisado ó
EMP- Vigente no informado- Exámenes registrados en la ficha, pero no informado al paciente ó
EMP-Incompleto- Exámenes solicitados, pero no registrados en la ficha
</t>
        </r>
        <r>
          <rPr>
            <sz val="9"/>
            <color indexed="81"/>
            <rFont val="Tahoma"/>
            <family val="2"/>
          </rPr>
          <t xml:space="preserve">
en la Sección EMP En personas Mayores (65 Años o más) se registre en el campo</t>
        </r>
        <r>
          <rPr>
            <b/>
            <sz val="9"/>
            <color indexed="81"/>
            <rFont val="Tahoma"/>
            <family val="2"/>
          </rPr>
          <t xml:space="preserve"> Estado del Paciente </t>
        </r>
        <r>
          <rPr>
            <sz val="9"/>
            <color indexed="81"/>
            <rFont val="Tahoma"/>
            <family val="2"/>
          </rPr>
          <t xml:space="preserve">el valor: </t>
        </r>
        <r>
          <rPr>
            <b/>
            <sz val="9"/>
            <color indexed="81"/>
            <rFont val="Tahoma"/>
            <family val="2"/>
          </rPr>
          <t>Ingreso.</t>
        </r>
        <r>
          <rPr>
            <sz val="9"/>
            <color indexed="81"/>
            <rFont val="Tahoma"/>
            <family val="2"/>
          </rPr>
          <t xml:space="preserve">
Y 
por último en la sección</t>
        </r>
        <r>
          <rPr>
            <b/>
            <sz val="9"/>
            <color indexed="81"/>
            <rFont val="Tahoma"/>
            <family val="2"/>
          </rPr>
          <t xml:space="preserve"> Indice de Barthel (Por Atencion)</t>
        </r>
        <r>
          <rPr>
            <sz val="9"/>
            <color indexed="81"/>
            <rFont val="Tahoma"/>
            <family val="2"/>
          </rPr>
          <t xml:space="preserve">, en el campo </t>
        </r>
        <r>
          <rPr>
            <b/>
            <sz val="9"/>
            <color indexed="81"/>
            <rFont val="Tahoma"/>
            <family val="2"/>
          </rPr>
          <t>NIVEL DE SEVERIDAD</t>
        </r>
        <r>
          <rPr>
            <sz val="9"/>
            <color indexed="81"/>
            <rFont val="Tahoma"/>
            <family val="2"/>
          </rPr>
          <t xml:space="preserve"> Tenga seleccionado </t>
        </r>
        <r>
          <rPr>
            <b/>
            <sz val="9"/>
            <color indexed="81"/>
            <rFont val="Tahoma"/>
            <family val="2"/>
          </rPr>
          <t>DEPENDIENTE GRAVE</t>
        </r>
        <r>
          <rPr>
            <sz val="9"/>
            <color indexed="81"/>
            <rFont val="Tahoma"/>
            <family val="2"/>
          </rPr>
          <t xml:space="preserve">
</t>
        </r>
      </text>
    </comment>
    <comment ref="B151" authorId="4" shapeId="0">
      <text>
        <r>
          <rPr>
            <sz val="9"/>
            <color indexed="81"/>
            <rFont val="Tahoma"/>
            <family val="2"/>
          </rPr>
          <t>Este dato aparecerá  luego de que en la atención 
Registrada en el</t>
        </r>
        <r>
          <rPr>
            <b/>
            <sz val="9"/>
            <color indexed="81"/>
            <rFont val="Tahoma"/>
            <family val="2"/>
          </rPr>
          <t xml:space="preserve"> Módulo Box - Pacientes Citados  o en Agregar documentos a una atención  y en el  Formulario  "EMP - Examen de Medicina Preventiva" se registre en el campo Estado del examen, el valor: 
EMP- Vigente Informado: Exámenes registrados, paciente contactado y avisado ó
EMP- Vigente no informado- Exámenes registrados en la ficha, pero no informado al paciente ó
EMP-Incompleto- Exámenes solicitados, pero no registrados en la ficha
</t>
        </r>
        <r>
          <rPr>
            <sz val="9"/>
            <color indexed="81"/>
            <rFont val="Tahoma"/>
            <family val="2"/>
          </rPr>
          <t xml:space="preserve">
en la Sección EMP En personas Mayores (65 Años o más) se registre en el campo</t>
        </r>
        <r>
          <rPr>
            <b/>
            <sz val="9"/>
            <color indexed="81"/>
            <rFont val="Tahoma"/>
            <family val="2"/>
          </rPr>
          <t xml:space="preserve"> Estado del Paciente </t>
        </r>
        <r>
          <rPr>
            <sz val="9"/>
            <color indexed="81"/>
            <rFont val="Tahoma"/>
            <family val="2"/>
          </rPr>
          <t xml:space="preserve">el valor: </t>
        </r>
        <r>
          <rPr>
            <b/>
            <sz val="9"/>
            <color indexed="81"/>
            <rFont val="Tahoma"/>
            <family val="2"/>
          </rPr>
          <t>Ingreso.</t>
        </r>
        <r>
          <rPr>
            <sz val="9"/>
            <color indexed="81"/>
            <rFont val="Tahoma"/>
            <family val="2"/>
          </rPr>
          <t xml:space="preserve">
Y 
por último en la sección</t>
        </r>
        <r>
          <rPr>
            <b/>
            <sz val="9"/>
            <color indexed="81"/>
            <rFont val="Tahoma"/>
            <family val="2"/>
          </rPr>
          <t xml:space="preserve"> Indice de Barthel (Por Atencion)</t>
        </r>
        <r>
          <rPr>
            <sz val="9"/>
            <color indexed="81"/>
            <rFont val="Tahoma"/>
            <family val="2"/>
          </rPr>
          <t xml:space="preserve">, en el campo </t>
        </r>
        <r>
          <rPr>
            <b/>
            <sz val="9"/>
            <color indexed="81"/>
            <rFont val="Tahoma"/>
            <family val="2"/>
          </rPr>
          <t>NIVEL DE SEVERIDAD</t>
        </r>
        <r>
          <rPr>
            <sz val="9"/>
            <color indexed="81"/>
            <rFont val="Tahoma"/>
            <family val="2"/>
          </rPr>
          <t xml:space="preserve"> Tenga seleccionado </t>
        </r>
        <r>
          <rPr>
            <b/>
            <sz val="9"/>
            <color indexed="81"/>
            <rFont val="Tahoma"/>
            <family val="2"/>
          </rPr>
          <t>DEPENDIENTE TOTAL</t>
        </r>
        <r>
          <rPr>
            <sz val="9"/>
            <color indexed="81"/>
            <rFont val="Tahoma"/>
            <family val="2"/>
          </rPr>
          <t xml:space="preserve">
</t>
        </r>
      </text>
    </comment>
    <comment ref="N155" authorId="1" shapeId="0">
      <text>
        <r>
          <rPr>
            <sz val="9"/>
            <color indexed="81"/>
            <rFont val="Tahoma"/>
            <family val="2"/>
          </rPr>
          <t xml:space="preserve">Este dato es contabilizado del Formulario </t>
        </r>
        <r>
          <rPr>
            <b/>
            <sz val="9"/>
            <color indexed="81"/>
            <rFont val="Tahoma"/>
            <family val="2"/>
          </rPr>
          <t xml:space="preserve">EXAMEN DE MEDICINA PREVENTIVA ADULTO MAYOR </t>
        </r>
        <r>
          <rPr>
            <sz val="9"/>
            <color indexed="81"/>
            <rFont val="Tahoma"/>
            <family val="2"/>
          </rPr>
          <t xml:space="preserve"> en la Sección</t>
        </r>
        <r>
          <rPr>
            <b/>
            <sz val="9"/>
            <color indexed="81"/>
            <rFont val="Tahoma"/>
            <family val="2"/>
          </rPr>
          <t xml:space="preserve"> Estado del Paciente </t>
        </r>
        <r>
          <rPr>
            <sz val="9"/>
            <color indexed="81"/>
            <rFont val="Tahoma"/>
            <family val="2"/>
          </rPr>
          <t>se registre en el</t>
        </r>
        <r>
          <rPr>
            <b/>
            <sz val="9"/>
            <color indexed="81"/>
            <rFont val="Tahoma"/>
            <family val="2"/>
          </rPr>
          <t xml:space="preserve"> campo Estado paciente </t>
        </r>
        <r>
          <rPr>
            <sz val="9"/>
            <color indexed="81"/>
            <rFont val="Tahoma"/>
            <family val="2"/>
          </rPr>
          <t>el valor:</t>
        </r>
        <r>
          <rPr>
            <b/>
            <sz val="9"/>
            <color indexed="81"/>
            <rFont val="Tahoma"/>
            <family val="2"/>
          </rPr>
          <t xml:space="preserve"> Egreso por alta, o Egreso por traslado o</t>
        </r>
        <r>
          <rPr>
            <sz val="9"/>
            <color indexed="81"/>
            <rFont val="Tahoma"/>
            <family val="2"/>
          </rPr>
          <t xml:space="preserve"> </t>
        </r>
        <r>
          <rPr>
            <b/>
            <sz val="9"/>
            <color indexed="81"/>
            <rFont val="Tahoma"/>
            <family val="2"/>
          </rPr>
          <t>Egreso por otro motivo</t>
        </r>
        <r>
          <rPr>
            <sz val="9"/>
            <color indexed="81"/>
            <rFont val="Tahoma"/>
            <family val="2"/>
          </rPr>
          <t xml:space="preserve"> o </t>
        </r>
        <r>
          <rPr>
            <b/>
            <sz val="9"/>
            <color indexed="81"/>
            <rFont val="Tahoma"/>
            <family val="2"/>
          </rPr>
          <t>Abandono o Fallecimiento.</t>
        </r>
        <r>
          <rPr>
            <sz val="9"/>
            <color indexed="81"/>
            <rFont val="Tahoma"/>
            <family val="2"/>
          </rPr>
          <t xml:space="preserve">
</t>
        </r>
      </text>
    </comment>
    <comment ref="Q155" authorId="0" shapeId="0">
      <text>
        <r>
          <rPr>
            <sz val="9"/>
            <color indexed="81"/>
            <rFont val="Tahoma"/>
            <family val="2"/>
          </rPr>
          <t>Este dato aparecerá luego que en el Modulo de Admision o en Box - Pacientes Citados el paciente indique un Pueblo Indigena</t>
        </r>
      </text>
    </comment>
    <comment ref="R155" authorId="1" shapeId="0">
      <text>
        <r>
          <rPr>
            <sz val="9"/>
            <color indexed="81"/>
            <rFont val="Tahoma"/>
            <family val="2"/>
          </rPr>
          <t xml:space="preserve">Se contabilizara a los pacientes que tengan en Admisión - usuario "Alerta Administrativa" o Box - Pacientes Citados - "Alertas Administrativas"  "MIGRANTES"
</t>
        </r>
      </text>
    </comment>
    <comment ref="B157" authorId="4" shapeId="0">
      <text>
        <r>
          <rPr>
            <sz val="9"/>
            <color indexed="81"/>
            <rFont val="Tahoma"/>
            <family val="2"/>
          </rPr>
          <t xml:space="preserve">Este dato aparecerá  luego de que en la atención 
Registrada en el </t>
        </r>
        <r>
          <rPr>
            <b/>
            <sz val="9"/>
            <color indexed="81"/>
            <rFont val="Tahoma"/>
            <family val="2"/>
          </rPr>
          <t xml:space="preserve">Módulo Box - Pacientes Citados  o en Agregar documentos a una atención  y en el  Formulario  "EMP - Examen de Medicina Preventiva" se registre en el campo Estado del examen, el valor:
EMP- Vigente Informado: Exámenes registrados, paciente contactado y avisado ó
EMP- Vigente no informado- Exámenes registrados en la ficha, pero no informado al paciente ó
EMP-Incompleto- Exámenes solicitados, pero no registrados en la ficha
</t>
        </r>
        <r>
          <rPr>
            <sz val="9"/>
            <color indexed="81"/>
            <rFont val="Tahoma"/>
            <family val="2"/>
          </rPr>
          <t xml:space="preserve">
en la Sección EMP En personas Mayores (65 Años o más) se registre en el campo</t>
        </r>
        <r>
          <rPr>
            <b/>
            <sz val="9"/>
            <color indexed="81"/>
            <rFont val="Tahoma"/>
            <family val="2"/>
          </rPr>
          <t xml:space="preserve"> Estado del Paciente </t>
        </r>
        <r>
          <rPr>
            <sz val="9"/>
            <color indexed="81"/>
            <rFont val="Tahoma"/>
            <family val="2"/>
          </rPr>
          <t xml:space="preserve">el valor: </t>
        </r>
        <r>
          <rPr>
            <b/>
            <sz val="9"/>
            <color indexed="81"/>
            <rFont val="Tahoma"/>
            <family val="2"/>
          </rPr>
          <t>Egreso por Alta / Egreso por Abandono / Egreso por Traslado / Egreso por otro Motivo / Egreso por Fallecimiento.</t>
        </r>
        <r>
          <rPr>
            <sz val="9"/>
            <color indexed="81"/>
            <rFont val="Tahoma"/>
            <family val="2"/>
          </rPr>
          <t xml:space="preserve">
Y 
por último en la sección Evaluacion Funcional en el campo</t>
        </r>
        <r>
          <rPr>
            <b/>
            <sz val="9"/>
            <color indexed="81"/>
            <rFont val="Tahoma"/>
            <family val="2"/>
          </rPr>
          <t xml:space="preserve"> RESULTADO EFAM PARTE "B"</t>
        </r>
        <r>
          <rPr>
            <sz val="9"/>
            <color indexed="81"/>
            <rFont val="Tahoma"/>
            <family val="2"/>
          </rPr>
          <t xml:space="preserve"> registre </t>
        </r>
        <r>
          <rPr>
            <b/>
            <sz val="9"/>
            <color indexed="81"/>
            <rFont val="Tahoma"/>
            <family val="2"/>
          </rPr>
          <t>PERSONA AUTOVALENTE SIN RIESGO</t>
        </r>
        <r>
          <rPr>
            <sz val="9"/>
            <color indexed="81"/>
            <rFont val="Tahoma"/>
            <family val="2"/>
          </rPr>
          <t xml:space="preserve">
</t>
        </r>
      </text>
    </comment>
    <comment ref="B158" authorId="4" shapeId="0">
      <text>
        <r>
          <rPr>
            <sz val="9"/>
            <color indexed="81"/>
            <rFont val="Tahoma"/>
            <family val="2"/>
          </rPr>
          <t>Este dato aparecerá  luego de que en la atención 
Registrada en el</t>
        </r>
        <r>
          <rPr>
            <b/>
            <sz val="9"/>
            <color indexed="81"/>
            <rFont val="Tahoma"/>
            <family val="2"/>
          </rPr>
          <t xml:space="preserve"> Módulo Box - Pacientes Citados  o en Agregar documentos a una atención  y en el  Formulario  "EMP - Examen de Medicina Preventiva" se registre en el campo Estado del examen, el valor: EMP Vigente Informado</t>
        </r>
        <r>
          <rPr>
            <sz val="9"/>
            <color indexed="81"/>
            <rFont val="Tahoma"/>
            <family val="2"/>
          </rPr>
          <t>, 
en la Sección EMP En personas Mayores (65 Años o más) se registre en el campo</t>
        </r>
        <r>
          <rPr>
            <b/>
            <sz val="9"/>
            <color indexed="81"/>
            <rFont val="Tahoma"/>
            <family val="2"/>
          </rPr>
          <t xml:space="preserve"> Estado del Paciente</t>
        </r>
        <r>
          <rPr>
            <sz val="9"/>
            <color indexed="81"/>
            <rFont val="Tahoma"/>
            <family val="2"/>
          </rPr>
          <t xml:space="preserve"> el valor: </t>
        </r>
        <r>
          <rPr>
            <b/>
            <sz val="9"/>
            <color indexed="81"/>
            <rFont val="Tahoma"/>
            <family val="2"/>
          </rPr>
          <t>Egreso por Alta / Egreso por Abandono / Egreso por Traslado / Egreso por otro Motivo / Egreso por Fallecimiento.</t>
        </r>
        <r>
          <rPr>
            <sz val="9"/>
            <color indexed="81"/>
            <rFont val="Tahoma"/>
            <family val="2"/>
          </rPr>
          <t xml:space="preserve">
Y 
por último en la sección Evaluacion Funcional en el campo </t>
        </r>
        <r>
          <rPr>
            <b/>
            <sz val="9"/>
            <color indexed="81"/>
            <rFont val="Tahoma"/>
            <family val="2"/>
          </rPr>
          <t>RESULTADO EFAM PARTE "B"</t>
        </r>
        <r>
          <rPr>
            <sz val="9"/>
            <color indexed="81"/>
            <rFont val="Tahoma"/>
            <family val="2"/>
          </rPr>
          <t xml:space="preserve"> registre </t>
        </r>
        <r>
          <rPr>
            <b/>
            <sz val="9"/>
            <color indexed="81"/>
            <rFont val="Tahoma"/>
            <family val="2"/>
          </rPr>
          <t>PERSONA AUTOVALENTE CON RIESGO</t>
        </r>
        <r>
          <rPr>
            <sz val="9"/>
            <color indexed="81"/>
            <rFont val="Tahoma"/>
            <family val="2"/>
          </rPr>
          <t xml:space="preserve">
</t>
        </r>
      </text>
    </comment>
    <comment ref="B159" authorId="4" shapeId="0">
      <text>
        <r>
          <rPr>
            <sz val="9"/>
            <color indexed="81"/>
            <rFont val="Tahoma"/>
            <family val="2"/>
          </rPr>
          <t xml:space="preserve">Este dato aparecerá  luego de que en la atención 
Registrada en el </t>
        </r>
        <r>
          <rPr>
            <b/>
            <sz val="9"/>
            <color indexed="81"/>
            <rFont val="Tahoma"/>
            <family val="2"/>
          </rPr>
          <t>Módulo Box - Pacientes Citados  o en Agregar documentos a una atención  y en el  Formulario  "EMP - Examen de Medicina Preventiva" se registre en el campo Estado del examen, el valor: EMP Vigente Informado,</t>
        </r>
        <r>
          <rPr>
            <sz val="9"/>
            <color indexed="81"/>
            <rFont val="Tahoma"/>
            <family val="2"/>
          </rPr>
          <t xml:space="preserve"> 
en la Sección EMP En personas Mayores (65 Años o más) se registre en el campo</t>
        </r>
        <r>
          <rPr>
            <b/>
            <sz val="9"/>
            <color indexed="81"/>
            <rFont val="Tahoma"/>
            <family val="2"/>
          </rPr>
          <t xml:space="preserve"> Estado del Paciente</t>
        </r>
        <r>
          <rPr>
            <sz val="9"/>
            <color indexed="81"/>
            <rFont val="Tahoma"/>
            <family val="2"/>
          </rPr>
          <t xml:space="preserve"> el valor: </t>
        </r>
        <r>
          <rPr>
            <b/>
            <sz val="9"/>
            <color indexed="81"/>
            <rFont val="Tahoma"/>
            <family val="2"/>
          </rPr>
          <t>Egreso por Alta / Egreso por Abandono / Egreso por Traslado / Egreso por otro Motivo / Egreso por Fallecimiento.</t>
        </r>
        <r>
          <rPr>
            <sz val="9"/>
            <color indexed="81"/>
            <rFont val="Tahoma"/>
            <family val="2"/>
          </rPr>
          <t xml:space="preserve">
Y 
por último en la sección </t>
        </r>
        <r>
          <rPr>
            <b/>
            <sz val="9"/>
            <color indexed="81"/>
            <rFont val="Tahoma"/>
            <family val="2"/>
          </rPr>
          <t>Evaluacion Funcional en el campo RESULTADO EFAM PARTE "A"</t>
        </r>
        <r>
          <rPr>
            <sz val="9"/>
            <color indexed="81"/>
            <rFont val="Tahoma"/>
            <family val="2"/>
          </rPr>
          <t xml:space="preserve"> registre</t>
        </r>
        <r>
          <rPr>
            <b/>
            <sz val="9"/>
            <color indexed="81"/>
            <rFont val="Tahoma"/>
            <family val="2"/>
          </rPr>
          <t xml:space="preserve"> RIESGO DE DEPENDENCIA</t>
        </r>
        <r>
          <rPr>
            <sz val="9"/>
            <color indexed="81"/>
            <rFont val="Tahoma"/>
            <family val="2"/>
          </rPr>
          <t xml:space="preserve">
</t>
        </r>
      </text>
    </comment>
    <comment ref="B161" authorId="4" shapeId="0">
      <text>
        <r>
          <rPr>
            <sz val="9"/>
            <color indexed="81"/>
            <rFont val="Tahoma"/>
            <family val="2"/>
          </rPr>
          <t xml:space="preserve">Este dato aparecerá  luego de que en la atención 
Registrada en el </t>
        </r>
        <r>
          <rPr>
            <b/>
            <sz val="9"/>
            <color indexed="81"/>
            <rFont val="Tahoma"/>
            <family val="2"/>
          </rPr>
          <t>Módulo Box - Pacientes Citados  o en Agregar documentos a una atención  y en el  Formulario  "EMP - Examen de Medicina Preventiva" se registre en el campo Estado del examen, el valor: EMP Vigente Informado,</t>
        </r>
        <r>
          <rPr>
            <sz val="9"/>
            <color indexed="81"/>
            <rFont val="Tahoma"/>
            <family val="2"/>
          </rPr>
          <t xml:space="preserve"> 
en la Sección EMP En personas Mayores (65 Años o más) se registre en el campo </t>
        </r>
        <r>
          <rPr>
            <b/>
            <sz val="9"/>
            <color indexed="81"/>
            <rFont val="Tahoma"/>
            <family val="2"/>
          </rPr>
          <t>Estado del Paciente</t>
        </r>
        <r>
          <rPr>
            <sz val="9"/>
            <color indexed="81"/>
            <rFont val="Tahoma"/>
            <family val="2"/>
          </rPr>
          <t xml:space="preserve"> el valor: </t>
        </r>
        <r>
          <rPr>
            <b/>
            <sz val="9"/>
            <color indexed="81"/>
            <rFont val="Tahoma"/>
            <family val="2"/>
          </rPr>
          <t>Egreso por Alta / Egreso por Abandono / Egreso por Traslado / Egreso por otro Motivo / Egreso por Fallecimiento.</t>
        </r>
        <r>
          <rPr>
            <sz val="9"/>
            <color indexed="81"/>
            <rFont val="Tahoma"/>
            <family val="2"/>
          </rPr>
          <t xml:space="preserve">
Y 
por último en la sección</t>
        </r>
        <r>
          <rPr>
            <b/>
            <sz val="9"/>
            <color indexed="81"/>
            <rFont val="Tahoma"/>
            <family val="2"/>
          </rPr>
          <t xml:space="preserve"> Indice de BArthel (Por Atencion)</t>
        </r>
        <r>
          <rPr>
            <sz val="9"/>
            <color indexed="81"/>
            <rFont val="Tahoma"/>
            <family val="2"/>
          </rPr>
          <t>, en el campo</t>
        </r>
        <r>
          <rPr>
            <b/>
            <sz val="9"/>
            <color indexed="81"/>
            <rFont val="Tahoma"/>
            <family val="2"/>
          </rPr>
          <t xml:space="preserve"> NIVEL DE SEVERIDAD </t>
        </r>
        <r>
          <rPr>
            <sz val="9"/>
            <color indexed="81"/>
            <rFont val="Tahoma"/>
            <family val="2"/>
          </rPr>
          <t xml:space="preserve">Tenga seleccionado </t>
        </r>
        <r>
          <rPr>
            <b/>
            <sz val="9"/>
            <color indexed="81"/>
            <rFont val="Tahoma"/>
            <family val="2"/>
          </rPr>
          <t>DEPENDENCIA LEVE.</t>
        </r>
        <r>
          <rPr>
            <sz val="9"/>
            <color indexed="81"/>
            <rFont val="Tahoma"/>
            <family val="2"/>
          </rPr>
          <t xml:space="preserve">
</t>
        </r>
      </text>
    </comment>
    <comment ref="B162" authorId="4" shapeId="0">
      <text>
        <r>
          <rPr>
            <sz val="9"/>
            <color indexed="81"/>
            <rFont val="Tahoma"/>
            <family val="2"/>
          </rPr>
          <t>Este dato aparecerá  luego de que en la atención 
Registrada en el</t>
        </r>
        <r>
          <rPr>
            <b/>
            <sz val="9"/>
            <color indexed="81"/>
            <rFont val="Tahoma"/>
            <family val="2"/>
          </rPr>
          <t xml:space="preserve"> Módulo Box - Pacientes Citados  o en Agregar documentos a una atención  y en el  Formulario  "EMP - Examen de Medicina Preventiva" se registre en el campo Estado del examen, el valor: 
EMP- Vigente Informado: Exámenes registrados, paciente contactado y avisado ó
EMP- Vigente no informado- Exámenes registrados en la ficha, pero no informado al paciente ó
EMP-Incompleto- Exámenes solicitados, pero no registrados en la ficha
</t>
        </r>
        <r>
          <rPr>
            <sz val="9"/>
            <color indexed="81"/>
            <rFont val="Tahoma"/>
            <family val="2"/>
          </rPr>
          <t xml:space="preserve">
en la Sección EMP En personas Mayores (65 Años o más) se registre en el campo</t>
        </r>
        <r>
          <rPr>
            <b/>
            <sz val="9"/>
            <color indexed="81"/>
            <rFont val="Tahoma"/>
            <family val="2"/>
          </rPr>
          <t xml:space="preserve"> Estado del Paciente </t>
        </r>
        <r>
          <rPr>
            <sz val="9"/>
            <color indexed="81"/>
            <rFont val="Tahoma"/>
            <family val="2"/>
          </rPr>
          <t xml:space="preserve">el valor: </t>
        </r>
        <r>
          <rPr>
            <b/>
            <sz val="9"/>
            <color indexed="81"/>
            <rFont val="Tahoma"/>
            <family val="2"/>
          </rPr>
          <t>Egreso por Alta / Egreso por Abandono / Egreso por Traslado / Egreso por otro Motivo / Egreso por Fallecimiento.</t>
        </r>
        <r>
          <rPr>
            <sz val="9"/>
            <color indexed="81"/>
            <rFont val="Tahoma"/>
            <family val="2"/>
          </rPr>
          <t xml:space="preserve">
Y 
por último en la sección</t>
        </r>
        <r>
          <rPr>
            <b/>
            <sz val="9"/>
            <color indexed="81"/>
            <rFont val="Tahoma"/>
            <family val="2"/>
          </rPr>
          <t xml:space="preserve"> Indice de BArthel (Por Atencion)</t>
        </r>
        <r>
          <rPr>
            <sz val="9"/>
            <color indexed="81"/>
            <rFont val="Tahoma"/>
            <family val="2"/>
          </rPr>
          <t xml:space="preserve">, en el campo </t>
        </r>
        <r>
          <rPr>
            <b/>
            <sz val="9"/>
            <color indexed="81"/>
            <rFont val="Tahoma"/>
            <family val="2"/>
          </rPr>
          <t>NIVEL DE SEVERIDAD</t>
        </r>
        <r>
          <rPr>
            <sz val="9"/>
            <color indexed="81"/>
            <rFont val="Tahoma"/>
            <family val="2"/>
          </rPr>
          <t xml:space="preserve"> Tenga seleccionado </t>
        </r>
        <r>
          <rPr>
            <b/>
            <sz val="9"/>
            <color indexed="81"/>
            <rFont val="Tahoma"/>
            <family val="2"/>
          </rPr>
          <t>DEPENDIENTE MODERADO</t>
        </r>
        <r>
          <rPr>
            <sz val="9"/>
            <color indexed="81"/>
            <rFont val="Tahoma"/>
            <family val="2"/>
          </rPr>
          <t xml:space="preserve">
</t>
        </r>
      </text>
    </comment>
    <comment ref="B163" authorId="4" shapeId="0">
      <text>
        <r>
          <rPr>
            <sz val="9"/>
            <color indexed="81"/>
            <rFont val="Tahoma"/>
            <family val="2"/>
          </rPr>
          <t>Este dato aparecerá  luego de que en la atención 
Registrada en el</t>
        </r>
        <r>
          <rPr>
            <b/>
            <sz val="9"/>
            <color indexed="81"/>
            <rFont val="Tahoma"/>
            <family val="2"/>
          </rPr>
          <t xml:space="preserve"> Módulo Box - Pacientes Citados  o en Agregar documentos a una atención  y en el  Formulario  "EMP - Examen de Medicina Preventiva" se registre en el campo Estado del examen, el valor:
EMP- Vigente Informado: Exámenes registrados, paciente contactado y avisado ó
EMP- Vigente no informado- Exámenes registrados en la ficha, pero no informado al paciente ó
EMP-Incompleto- Exámenes solicitados, pero no registrados en la ficha
</t>
        </r>
        <r>
          <rPr>
            <sz val="9"/>
            <color indexed="81"/>
            <rFont val="Tahoma"/>
            <family val="2"/>
          </rPr>
          <t xml:space="preserve">
en la Sección EMP En personas Mayores (65 Años o más) se registre en el campo</t>
        </r>
        <r>
          <rPr>
            <b/>
            <sz val="9"/>
            <color indexed="81"/>
            <rFont val="Tahoma"/>
            <family val="2"/>
          </rPr>
          <t xml:space="preserve"> Estado del Paciente </t>
        </r>
        <r>
          <rPr>
            <sz val="9"/>
            <color indexed="81"/>
            <rFont val="Tahoma"/>
            <family val="2"/>
          </rPr>
          <t xml:space="preserve">el valor: </t>
        </r>
        <r>
          <rPr>
            <b/>
            <sz val="9"/>
            <color indexed="81"/>
            <rFont val="Tahoma"/>
            <family val="2"/>
          </rPr>
          <t>Egreso por Alta / Egreso por Abandono / Egreso por Traslado / Egreso por otro Motivo / Egreso por Fallecimiento.</t>
        </r>
        <r>
          <rPr>
            <sz val="9"/>
            <color indexed="81"/>
            <rFont val="Tahoma"/>
            <family val="2"/>
          </rPr>
          <t xml:space="preserve">
Y 
por último en la sección</t>
        </r>
        <r>
          <rPr>
            <b/>
            <sz val="9"/>
            <color indexed="81"/>
            <rFont val="Tahoma"/>
            <family val="2"/>
          </rPr>
          <t xml:space="preserve"> Indice de BArthel (Por Atencion)</t>
        </r>
        <r>
          <rPr>
            <sz val="9"/>
            <color indexed="81"/>
            <rFont val="Tahoma"/>
            <family val="2"/>
          </rPr>
          <t xml:space="preserve">, en el campo </t>
        </r>
        <r>
          <rPr>
            <b/>
            <sz val="9"/>
            <color indexed="81"/>
            <rFont val="Tahoma"/>
            <family val="2"/>
          </rPr>
          <t>NIVEL DE SEVERIDAD</t>
        </r>
        <r>
          <rPr>
            <sz val="9"/>
            <color indexed="81"/>
            <rFont val="Tahoma"/>
            <family val="2"/>
          </rPr>
          <t xml:space="preserve"> Tenga seleccionado </t>
        </r>
        <r>
          <rPr>
            <b/>
            <sz val="9"/>
            <color indexed="81"/>
            <rFont val="Tahoma"/>
            <family val="2"/>
          </rPr>
          <t>DEPENDIENTE GRAVE</t>
        </r>
        <r>
          <rPr>
            <sz val="9"/>
            <color indexed="81"/>
            <rFont val="Tahoma"/>
            <family val="2"/>
          </rPr>
          <t xml:space="preserve">
</t>
        </r>
      </text>
    </comment>
    <comment ref="B164" authorId="4" shapeId="0">
      <text>
        <r>
          <rPr>
            <sz val="9"/>
            <color indexed="81"/>
            <rFont val="Tahoma"/>
            <family val="2"/>
          </rPr>
          <t>Este dato aparecerá  luego de que en la atención 
Registrada en el</t>
        </r>
        <r>
          <rPr>
            <b/>
            <sz val="9"/>
            <color indexed="81"/>
            <rFont val="Tahoma"/>
            <family val="2"/>
          </rPr>
          <t xml:space="preserve"> Módulo Box - Pacientes Citados  o en Agregar documentos a una atención  y en el  Formulario  "EMP - Examen de Medicina Preventiva" se registre en el campo Estado del examen, el valor: 
EMP- Vigente Informado: Exámenes registrados, paciente contactado y avisado ó
EMP- Vigente no informado- Exámenes registrados en la ficha, pero no informado al paciente ó
EMP-Incompleto- Exámenes solicitados, pero no registrados en la ficha
</t>
        </r>
        <r>
          <rPr>
            <sz val="9"/>
            <color indexed="81"/>
            <rFont val="Tahoma"/>
            <family val="2"/>
          </rPr>
          <t xml:space="preserve"> 
en la Sección EMP En personas Mayores (65 Años o más) se registre en el campo</t>
        </r>
        <r>
          <rPr>
            <b/>
            <sz val="9"/>
            <color indexed="81"/>
            <rFont val="Tahoma"/>
            <family val="2"/>
          </rPr>
          <t xml:space="preserve"> Estado del Paciente </t>
        </r>
        <r>
          <rPr>
            <sz val="9"/>
            <color indexed="81"/>
            <rFont val="Tahoma"/>
            <family val="2"/>
          </rPr>
          <t xml:space="preserve">el valor: </t>
        </r>
        <r>
          <rPr>
            <b/>
            <sz val="9"/>
            <color indexed="81"/>
            <rFont val="Tahoma"/>
            <family val="2"/>
          </rPr>
          <t>Egreso por Alta / Egreso por Abandono / Egreso por Traslado / Egreso por otro Motivo / Egreso por Fallecimiento.</t>
        </r>
        <r>
          <rPr>
            <sz val="9"/>
            <color indexed="81"/>
            <rFont val="Tahoma"/>
            <family val="2"/>
          </rPr>
          <t xml:space="preserve">
Y 
por último en la sección</t>
        </r>
        <r>
          <rPr>
            <b/>
            <sz val="9"/>
            <color indexed="81"/>
            <rFont val="Tahoma"/>
            <family val="2"/>
          </rPr>
          <t xml:space="preserve"> Indice de BArthel (Por Atencion)</t>
        </r>
        <r>
          <rPr>
            <sz val="9"/>
            <color indexed="81"/>
            <rFont val="Tahoma"/>
            <family val="2"/>
          </rPr>
          <t xml:space="preserve">, en el campo </t>
        </r>
        <r>
          <rPr>
            <b/>
            <sz val="9"/>
            <color indexed="81"/>
            <rFont val="Tahoma"/>
            <family val="2"/>
          </rPr>
          <t>NIVEL DE SEVERIDAD</t>
        </r>
        <r>
          <rPr>
            <sz val="9"/>
            <color indexed="81"/>
            <rFont val="Tahoma"/>
            <family val="2"/>
          </rPr>
          <t xml:space="preserve"> Tenga seleccionado </t>
        </r>
        <r>
          <rPr>
            <b/>
            <sz val="9"/>
            <color indexed="81"/>
            <rFont val="Tahoma"/>
            <family val="2"/>
          </rPr>
          <t>DEPENDIENTE TOTAL</t>
        </r>
        <r>
          <rPr>
            <sz val="9"/>
            <color indexed="81"/>
            <rFont val="Tahoma"/>
            <family val="2"/>
          </rPr>
          <t xml:space="preserve">
</t>
        </r>
      </text>
    </comment>
    <comment ref="P168" authorId="0" shapeId="0">
      <text>
        <r>
          <rPr>
            <sz val="9"/>
            <color indexed="81"/>
            <rFont val="Tahoma"/>
            <family val="2"/>
          </rPr>
          <t>Este dato aparecerá luego que en el Modulo de Admision o en Box - Pacientes Citados el paciente indique un Pueblo Indigena</t>
        </r>
      </text>
    </comment>
    <comment ref="Q168" authorId="1" shapeId="0">
      <text>
        <r>
          <rPr>
            <sz val="9"/>
            <color indexed="81"/>
            <rFont val="Tahoma"/>
            <family val="2"/>
          </rPr>
          <t xml:space="preserve">Se contabilizara a los pacientes que tengan en Admisión - usuario "Alerta Administrativa" o Box - Pacientes Citados - "Alertas Administrativas"  "MIGRANTES"
</t>
        </r>
      </text>
    </comment>
    <comment ref="B170" authorId="6" shapeId="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y en el </t>
        </r>
        <r>
          <rPr>
            <b/>
            <sz val="9"/>
            <color indexed="81"/>
            <rFont val="Tahoma"/>
            <family val="2"/>
          </rPr>
          <t>Formulario Programa Más Adulto Mayor autovalente,</t>
        </r>
        <r>
          <rPr>
            <sz val="9"/>
            <color indexed="81"/>
            <rFont val="Tahoma"/>
            <family val="2"/>
          </rPr>
          <t xml:space="preserve"> en la sección </t>
        </r>
        <r>
          <rPr>
            <b/>
            <sz val="9"/>
            <color indexed="81"/>
            <rFont val="Tahoma"/>
            <family val="2"/>
          </rPr>
          <t>Datos al Ingreso,</t>
        </r>
        <r>
          <rPr>
            <sz val="9"/>
            <color indexed="81"/>
            <rFont val="Tahoma"/>
            <family val="2"/>
          </rPr>
          <t xml:space="preserve"> en el campo </t>
        </r>
        <r>
          <rPr>
            <b/>
            <sz val="9"/>
            <color indexed="81"/>
            <rFont val="Tahoma"/>
            <family val="2"/>
          </rPr>
          <t xml:space="preserve"> Estado </t>
        </r>
        <r>
          <rPr>
            <sz val="9"/>
            <color indexed="81"/>
            <rFont val="Tahoma"/>
            <family val="2"/>
          </rPr>
          <t>contenga el valor</t>
        </r>
        <r>
          <rPr>
            <b/>
            <sz val="9"/>
            <color indexed="81"/>
            <rFont val="Tahoma"/>
            <family val="2"/>
          </rPr>
          <t xml:space="preserve"> Ingreso </t>
        </r>
        <r>
          <rPr>
            <sz val="9"/>
            <color indexed="81"/>
            <rFont val="Tahoma"/>
            <family val="2"/>
          </rPr>
          <t xml:space="preserve">y en el campo </t>
        </r>
        <r>
          <rPr>
            <b/>
            <sz val="9"/>
            <color indexed="81"/>
            <rFont val="Tahoma"/>
            <family val="2"/>
          </rPr>
          <t>Funcionalidad al Ingreso</t>
        </r>
        <r>
          <rPr>
            <sz val="9"/>
            <color indexed="81"/>
            <rFont val="Tahoma"/>
            <family val="2"/>
          </rPr>
          <t xml:space="preserve"> contenga el valor </t>
        </r>
        <r>
          <rPr>
            <b/>
            <sz val="9"/>
            <color indexed="81"/>
            <rFont val="Tahoma"/>
            <family val="2"/>
          </rPr>
          <t xml:space="preserve">Autovalente Sin Riesgo.
</t>
        </r>
        <r>
          <rPr>
            <sz val="9"/>
            <color indexed="81"/>
            <rFont val="Tahoma"/>
            <family val="2"/>
          </rPr>
          <t xml:space="preserve">Y además Para pacientes Mayores de 65 Años debe tener Formulario </t>
        </r>
        <r>
          <rPr>
            <b/>
            <sz val="9"/>
            <color indexed="81"/>
            <rFont val="Tahoma"/>
            <family val="2"/>
          </rPr>
          <t xml:space="preserve">"EMP - Examen de Medicina Preventiva" se registre en el campo Estado del examen, el valor: 
EMP- Vigente Informado: Exámenes registrados, paciente contactado y avisado ó
EMP- Vigente no informado- Exámenes registrados en la ficha, pero no informado al paciente ó
EMP-Incompleto- Exámenes solicitados, pero no registrados en la ficha. 
 y en la sección Evaluacion Funcional en el campo RESULTADO EFAM PARTE "B" registre PERSONA AUTOVALENTE SIN RIESGO
*Se debe considerar que los pacientes de 60 a 64 años, no debe desagregarse por condición de funcionalidad, por ello sólo se registran en la primera fila (Autovalente Sin Riesgo).
</t>
        </r>
      </text>
    </comment>
    <comment ref="B171" authorId="6"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t>
        </r>
        <r>
          <rPr>
            <b/>
            <sz val="9"/>
            <color indexed="81"/>
            <rFont val="Tahoma"/>
            <family val="2"/>
          </rPr>
          <t xml:space="preserve"> </t>
        </r>
        <r>
          <rPr>
            <sz val="9"/>
            <color indexed="81"/>
            <rFont val="Tahoma"/>
            <family val="2"/>
          </rPr>
          <t xml:space="preserve">en el Formulario </t>
        </r>
        <r>
          <rPr>
            <b/>
            <sz val="9"/>
            <color indexed="81"/>
            <rFont val="Tahoma"/>
            <family val="2"/>
          </rPr>
          <t xml:space="preserve">Programa Más Adulto Mayor autovalente </t>
        </r>
        <r>
          <rPr>
            <sz val="9"/>
            <color indexed="81"/>
            <rFont val="Tahoma"/>
            <family val="2"/>
          </rPr>
          <t xml:space="preserve">en la sección </t>
        </r>
        <r>
          <rPr>
            <b/>
            <sz val="9"/>
            <color indexed="81"/>
            <rFont val="Tahoma"/>
            <family val="2"/>
          </rPr>
          <t>Datos al Ingreso</t>
        </r>
        <r>
          <rPr>
            <sz val="9"/>
            <color indexed="81"/>
            <rFont val="Tahoma"/>
            <family val="2"/>
          </rPr>
          <t xml:space="preserve">, en el campo </t>
        </r>
        <r>
          <rPr>
            <b/>
            <sz val="9"/>
            <color indexed="81"/>
            <rFont val="Tahoma"/>
            <family val="2"/>
          </rPr>
          <t xml:space="preserve"> Estado</t>
        </r>
        <r>
          <rPr>
            <sz val="9"/>
            <color indexed="81"/>
            <rFont val="Tahoma"/>
            <family val="2"/>
          </rPr>
          <t xml:space="preserve"> contenga el valor</t>
        </r>
        <r>
          <rPr>
            <b/>
            <sz val="9"/>
            <color indexed="81"/>
            <rFont val="Tahoma"/>
            <family val="2"/>
          </rPr>
          <t xml:space="preserve"> Ingreso </t>
        </r>
        <r>
          <rPr>
            <sz val="9"/>
            <color indexed="81"/>
            <rFont val="Tahoma"/>
            <family val="2"/>
          </rPr>
          <t xml:space="preserve">y en el campo </t>
        </r>
        <r>
          <rPr>
            <b/>
            <sz val="9"/>
            <color indexed="81"/>
            <rFont val="Tahoma"/>
            <family val="2"/>
          </rPr>
          <t>Funcionalidad al Ingreso</t>
        </r>
        <r>
          <rPr>
            <sz val="9"/>
            <color indexed="81"/>
            <rFont val="Tahoma"/>
            <family val="2"/>
          </rPr>
          <t xml:space="preserve"> contenga el valor</t>
        </r>
        <r>
          <rPr>
            <b/>
            <sz val="9"/>
            <color indexed="81"/>
            <rFont val="Tahoma"/>
            <family val="2"/>
          </rPr>
          <t xml:space="preserve"> Autovalente Con Riesgo
</t>
        </r>
        <r>
          <rPr>
            <sz val="9"/>
            <color indexed="81"/>
            <rFont val="Tahoma"/>
            <family val="2"/>
          </rPr>
          <t xml:space="preserve">
Y además Para pacientes Mayores de 65 Años debe tener Formulario </t>
        </r>
        <r>
          <rPr>
            <b/>
            <sz val="9"/>
            <color indexed="81"/>
            <rFont val="Tahoma"/>
            <family val="2"/>
          </rPr>
          <t>"EMP - Examen de Medicina Preventiva" se registre en el campo Estado del examen, el valor: 
EMP- Vigente Informado: Exámenes registrados, paciente contactado y avisado ó
EMP- Vigente no informado- Exámenes registrados en la ficha, pero no informado al paciente ó
EMP-Incompleto- Exámenes solicitados, pero no registrados en la ficha. 
 y en la sección Evaluacion Funcional en el campo RESULTADO EFAM PARTE "B" registre PERSONA AUTOVALENTE CON RIESGO</t>
        </r>
      </text>
    </comment>
    <comment ref="B172" authorId="6" shapeId="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Programa Más Adulto Mayor Autovalente</t>
        </r>
        <r>
          <rPr>
            <sz val="9"/>
            <color indexed="81"/>
            <rFont val="Tahoma"/>
            <family val="2"/>
          </rPr>
          <t xml:space="preserve">, en la sección </t>
        </r>
        <r>
          <rPr>
            <b/>
            <sz val="9"/>
            <color indexed="81"/>
            <rFont val="Tahoma"/>
            <family val="2"/>
          </rPr>
          <t>Datos al Ingreso</t>
        </r>
        <r>
          <rPr>
            <sz val="9"/>
            <color indexed="81"/>
            <rFont val="Tahoma"/>
            <family val="2"/>
          </rPr>
          <t xml:space="preserve"> en el campo  </t>
        </r>
        <r>
          <rPr>
            <b/>
            <sz val="9"/>
            <color indexed="81"/>
            <rFont val="Tahoma"/>
            <family val="2"/>
          </rPr>
          <t>Estado</t>
        </r>
        <r>
          <rPr>
            <sz val="9"/>
            <color indexed="81"/>
            <rFont val="Tahoma"/>
            <family val="2"/>
          </rPr>
          <t xml:space="preserve"> contenga el valor</t>
        </r>
        <r>
          <rPr>
            <b/>
            <sz val="9"/>
            <color indexed="81"/>
            <rFont val="Tahoma"/>
            <family val="2"/>
          </rPr>
          <t xml:space="preserve"> Ingreso </t>
        </r>
        <r>
          <rPr>
            <sz val="9"/>
            <color indexed="81"/>
            <rFont val="Tahoma"/>
            <family val="2"/>
          </rPr>
          <t xml:space="preserve">y en el campo </t>
        </r>
        <r>
          <rPr>
            <b/>
            <sz val="9"/>
            <color indexed="81"/>
            <rFont val="Tahoma"/>
            <family val="2"/>
          </rPr>
          <t>Funcionalidad al Ingreso</t>
        </r>
        <r>
          <rPr>
            <sz val="9"/>
            <color indexed="81"/>
            <rFont val="Tahoma"/>
            <family val="2"/>
          </rPr>
          <t xml:space="preserve"> contenga el valor </t>
        </r>
        <r>
          <rPr>
            <b/>
            <sz val="9"/>
            <color indexed="81"/>
            <rFont val="Tahoma"/>
            <family val="2"/>
          </rPr>
          <t xml:space="preserve">Riesgo de Dependencia.
</t>
        </r>
        <r>
          <rPr>
            <sz val="9"/>
            <color indexed="81"/>
            <rFont val="Tahoma"/>
            <family val="2"/>
          </rPr>
          <t>Y además Para pacientes Mayores de 65 Años debe tener Formulario</t>
        </r>
        <r>
          <rPr>
            <b/>
            <sz val="9"/>
            <color indexed="81"/>
            <rFont val="Tahoma"/>
            <family val="2"/>
          </rPr>
          <t xml:space="preserve"> "EMP - Examen de Medicina Preventiva" se registre en el campo Estado del examen, el valor:
EMP- Vigente Informado: Exámenes registrados, paciente contactado y avisado ó
EMP- Vigente no informado- Exámenes registrados en la ficha, pero no informado al paciente ó
EMP-Incompleto- Exámenes solicitados, pero no registrados en la ficha. 
 y en la sección Evaluacion Funcional en el campo RESULTADO EFAM PARTE "A" registre RIESGO DE DEPENDENCIA</t>
        </r>
      </text>
    </comment>
    <comment ref="B173" authorId="3" shapeId="0">
      <text>
        <r>
          <rPr>
            <sz val="9"/>
            <color indexed="81"/>
            <rFont val="Tahoma"/>
            <family val="2"/>
          </rPr>
          <t xml:space="preserve">Total de Ingreso por Condición de Funcionalidad.
</t>
        </r>
      </text>
    </comment>
    <comment ref="B174" authorId="6" shapeId="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y  en el Formulario </t>
        </r>
        <r>
          <rPr>
            <b/>
            <sz val="9"/>
            <color indexed="81"/>
            <rFont val="Tahoma"/>
            <family val="2"/>
          </rPr>
          <t>Programa Más Adulto Mayor Autovalente</t>
        </r>
        <r>
          <rPr>
            <sz val="9"/>
            <color indexed="81"/>
            <rFont val="Tahoma"/>
            <family val="2"/>
          </rPr>
          <t xml:space="preserve">, en la sección </t>
        </r>
        <r>
          <rPr>
            <b/>
            <sz val="9"/>
            <color indexed="81"/>
            <rFont val="Tahoma"/>
            <family val="2"/>
          </rPr>
          <t>Datos al Egreso</t>
        </r>
        <r>
          <rPr>
            <sz val="9"/>
            <color indexed="81"/>
            <rFont val="Tahoma"/>
            <family val="2"/>
          </rPr>
          <t xml:space="preserve">, en el campo </t>
        </r>
        <r>
          <rPr>
            <b/>
            <sz val="9"/>
            <color indexed="81"/>
            <rFont val="Tahoma"/>
            <family val="2"/>
          </rPr>
          <t xml:space="preserve"> Estado al Egreso </t>
        </r>
        <r>
          <rPr>
            <sz val="9"/>
            <color indexed="81"/>
            <rFont val="Tahoma"/>
            <family val="2"/>
          </rPr>
          <t>contenga el valor</t>
        </r>
        <r>
          <rPr>
            <b/>
            <sz val="9"/>
            <color indexed="81"/>
            <rFont val="Tahoma"/>
            <family val="2"/>
          </rPr>
          <t xml:space="preserve"> Egreso Completa Ciclo</t>
        </r>
        <r>
          <rPr>
            <sz val="9"/>
            <color indexed="81"/>
            <rFont val="Tahoma"/>
            <family val="2"/>
          </rPr>
          <t xml:space="preserve">.
</t>
        </r>
      </text>
    </comment>
    <comment ref="B175" authorId="6" shapeId="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 </t>
        </r>
        <r>
          <rPr>
            <sz val="9"/>
            <color indexed="81"/>
            <rFont val="Tahoma"/>
            <family val="2"/>
          </rPr>
          <t>y que en el Formulario</t>
        </r>
        <r>
          <rPr>
            <b/>
            <sz val="9"/>
            <color indexed="81"/>
            <rFont val="Tahoma"/>
            <family val="2"/>
          </rPr>
          <t xml:space="preserve"> Programa Más Adulto Mayor Autovalente</t>
        </r>
        <r>
          <rPr>
            <sz val="9"/>
            <color indexed="81"/>
            <rFont val="Tahoma"/>
            <family val="2"/>
          </rPr>
          <t>, en la sección</t>
        </r>
        <r>
          <rPr>
            <b/>
            <sz val="9"/>
            <color indexed="81"/>
            <rFont val="Tahoma"/>
            <family val="2"/>
          </rPr>
          <t xml:space="preserve"> Datos al Egreso</t>
        </r>
        <r>
          <rPr>
            <sz val="9"/>
            <color indexed="81"/>
            <rFont val="Tahoma"/>
            <family val="2"/>
          </rPr>
          <t xml:space="preserve"> en el campo</t>
        </r>
        <r>
          <rPr>
            <b/>
            <sz val="9"/>
            <color indexed="81"/>
            <rFont val="Tahoma"/>
            <family val="2"/>
          </rPr>
          <t xml:space="preserve"> Estado al Egreso</t>
        </r>
        <r>
          <rPr>
            <sz val="9"/>
            <color indexed="81"/>
            <rFont val="Tahoma"/>
            <family val="2"/>
          </rPr>
          <t xml:space="preserve"> contenga el valor </t>
        </r>
        <r>
          <rPr>
            <b/>
            <sz val="9"/>
            <color indexed="81"/>
            <rFont val="Tahoma"/>
            <family val="2"/>
          </rPr>
          <t>Egreso por Abandono.</t>
        </r>
      </text>
    </comment>
    <comment ref="B176" authorId="6" shapeId="0">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que en el Formulario </t>
        </r>
        <r>
          <rPr>
            <b/>
            <sz val="9"/>
            <color indexed="81"/>
            <rFont val="Tahoma"/>
            <family val="2"/>
          </rPr>
          <t>Programa Más Adulto Mayor Autovalente</t>
        </r>
        <r>
          <rPr>
            <sz val="9"/>
            <color indexed="81"/>
            <rFont val="Tahoma"/>
            <family val="2"/>
          </rPr>
          <t xml:space="preserve">, en la sección </t>
        </r>
        <r>
          <rPr>
            <b/>
            <sz val="9"/>
            <color indexed="81"/>
            <rFont val="Tahoma"/>
            <family val="2"/>
          </rPr>
          <t>Datos al Egreso</t>
        </r>
        <r>
          <rPr>
            <sz val="9"/>
            <color indexed="81"/>
            <rFont val="Tahoma"/>
            <family val="2"/>
          </rPr>
          <t>, en el campo</t>
        </r>
        <r>
          <rPr>
            <b/>
            <sz val="9"/>
            <color indexed="81"/>
            <rFont val="Tahoma"/>
            <family val="2"/>
          </rPr>
          <t xml:space="preserve"> Estado al Egreso</t>
        </r>
        <r>
          <rPr>
            <sz val="9"/>
            <color indexed="81"/>
            <rFont val="Tahoma"/>
            <family val="2"/>
          </rPr>
          <t xml:space="preserve"> contenga el valor </t>
        </r>
        <r>
          <rPr>
            <b/>
            <sz val="9"/>
            <color indexed="81"/>
            <rFont val="Tahoma"/>
            <family val="2"/>
          </rPr>
          <t>Egreso por Traslado.</t>
        </r>
      </text>
    </comment>
    <comment ref="B177" authorId="6" shapeId="0">
      <text>
        <r>
          <rPr>
            <sz val="9"/>
            <color indexed="81"/>
            <rFont val="Tahoma"/>
            <family val="2"/>
          </rPr>
          <t>Este dato aparecerá  luego de que en la atención 
Registrada en e</t>
        </r>
        <r>
          <rPr>
            <b/>
            <sz val="9"/>
            <color indexed="81"/>
            <rFont val="Tahoma"/>
            <family val="2"/>
          </rPr>
          <t xml:space="preserve">l 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que en el Formulario </t>
        </r>
        <r>
          <rPr>
            <b/>
            <sz val="9"/>
            <color indexed="81"/>
            <rFont val="Tahoma"/>
            <family val="2"/>
          </rPr>
          <t>Programa Más Adulto Mayor Autovalente</t>
        </r>
        <r>
          <rPr>
            <sz val="9"/>
            <color indexed="81"/>
            <rFont val="Tahoma"/>
            <family val="2"/>
          </rPr>
          <t xml:space="preserve">, en la sección </t>
        </r>
        <r>
          <rPr>
            <b/>
            <sz val="9"/>
            <color indexed="81"/>
            <rFont val="Tahoma"/>
            <family val="2"/>
          </rPr>
          <t>Datos al Egreso</t>
        </r>
        <r>
          <rPr>
            <sz val="9"/>
            <color indexed="81"/>
            <rFont val="Tahoma"/>
            <family val="2"/>
          </rPr>
          <t>, en el campo</t>
        </r>
        <r>
          <rPr>
            <b/>
            <sz val="9"/>
            <color indexed="81"/>
            <rFont val="Tahoma"/>
            <family val="2"/>
          </rPr>
          <t xml:space="preserve"> Estado al Egreso</t>
        </r>
        <r>
          <rPr>
            <sz val="9"/>
            <color indexed="81"/>
            <rFont val="Tahoma"/>
            <family val="2"/>
          </rPr>
          <t xml:space="preserve"> contenga el valor </t>
        </r>
        <r>
          <rPr>
            <b/>
            <sz val="9"/>
            <color indexed="81"/>
            <rFont val="Tahoma"/>
            <family val="2"/>
          </rPr>
          <t>Egreso por Fallecimiento.</t>
        </r>
      </text>
    </comment>
    <comment ref="AN181" authorId="1" shapeId="0">
      <text>
        <r>
          <rPr>
            <sz val="9"/>
            <color indexed="81"/>
            <rFont val="Tahoma"/>
            <family val="2"/>
          </rPr>
          <t xml:space="preserve">Este dato aparecera luego que en atención en </t>
        </r>
        <r>
          <rPr>
            <b/>
            <sz val="9"/>
            <color indexed="81"/>
            <rFont val="Tahoma"/>
            <family val="2"/>
          </rPr>
          <t>Modulo Box/ Pacientes Citados</t>
        </r>
        <r>
          <rPr>
            <sz val="9"/>
            <color indexed="81"/>
            <rFont val="Tahoma"/>
            <family val="2"/>
          </rPr>
          <t xml:space="preserve"> en la </t>
        </r>
        <r>
          <rPr>
            <b/>
            <sz val="9"/>
            <color indexed="81"/>
            <rFont val="Tahoma"/>
            <family val="2"/>
          </rPr>
          <t xml:space="preserve">Anamnesis </t>
        </r>
        <r>
          <rPr>
            <sz val="9"/>
            <color indexed="81"/>
            <rFont val="Tahoma"/>
            <family val="2"/>
          </rPr>
          <t xml:space="preserve">del Paciente en el campo </t>
        </r>
        <r>
          <rPr>
            <b/>
            <sz val="9"/>
            <color indexed="81"/>
            <rFont val="Tahoma"/>
            <family val="2"/>
          </rPr>
          <t xml:space="preserve">Cliclo Vital Femenino </t>
        </r>
        <r>
          <rPr>
            <sz val="9"/>
            <color indexed="81"/>
            <rFont val="Tahoma"/>
            <family val="2"/>
          </rPr>
          <t xml:space="preserve">tenga el valor </t>
        </r>
        <r>
          <rPr>
            <b/>
            <sz val="9"/>
            <color indexed="81"/>
            <rFont val="Tahoma"/>
            <family val="2"/>
          </rPr>
          <t>Embarazada</t>
        </r>
        <r>
          <rPr>
            <sz val="9"/>
            <color indexed="81"/>
            <rFont val="Tahoma"/>
            <family val="2"/>
          </rPr>
          <t xml:space="preserve">
</t>
        </r>
      </text>
    </comment>
    <comment ref="AO181" authorId="0" shapeId="0">
      <text>
        <r>
          <rPr>
            <sz val="9"/>
            <color indexed="81"/>
            <rFont val="Tahoma"/>
            <family val="2"/>
          </rPr>
          <t xml:space="preserve">Este dato sera Obtenido dentro del Formulario </t>
        </r>
        <r>
          <rPr>
            <b/>
            <sz val="9"/>
            <color indexed="81"/>
            <rFont val="Tahoma"/>
            <family val="2"/>
          </rPr>
          <t>Control de Salud Mental</t>
        </r>
        <r>
          <rPr>
            <sz val="9"/>
            <color indexed="81"/>
            <rFont val="Tahoma"/>
            <family val="2"/>
          </rPr>
          <t xml:space="preserve">, en el campo </t>
        </r>
        <r>
          <rPr>
            <b/>
            <sz val="9"/>
            <color indexed="81"/>
            <rFont val="Tahoma"/>
            <family val="2"/>
          </rPr>
          <t>¿Tiene Usted un hijo menor de 5  Años?</t>
        </r>
        <r>
          <rPr>
            <sz val="9"/>
            <color indexed="81"/>
            <rFont val="Tahoma"/>
            <family val="2"/>
          </rPr>
          <t xml:space="preserve">  Teniendo el VALOR</t>
        </r>
        <r>
          <rPr>
            <b/>
            <sz val="9"/>
            <color indexed="81"/>
            <rFont val="Tahoma"/>
            <family val="2"/>
          </rPr>
          <t xml:space="preserve"> SI</t>
        </r>
        <r>
          <rPr>
            <sz val="9"/>
            <color indexed="81"/>
            <rFont val="Tahoma"/>
            <family val="2"/>
          </rPr>
          <t xml:space="preserve"> y que el usuario sea </t>
        </r>
        <r>
          <rPr>
            <b/>
            <sz val="9"/>
            <color indexed="81"/>
            <rFont val="Tahoma"/>
            <family val="2"/>
          </rPr>
          <t>Mujer</t>
        </r>
      </text>
    </comment>
    <comment ref="AP181" authorId="3" shapeId="0">
      <text>
        <r>
          <rPr>
            <sz val="9"/>
            <color indexed="81"/>
            <rFont val="Tahoma"/>
            <family val="2"/>
          </rPr>
          <t xml:space="preserve">Este dato aparecerá luego que en el Modulo de Admision o en Box - Pacientes Citados el paciente indique un Pueblo Indigena
</t>
        </r>
      </text>
    </comment>
    <comment ref="AR181" authorId="7" shapeId="0">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S181" authorId="7" shapeId="0">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AT181" authorId="3" shapeId="0">
      <text>
        <r>
          <rPr>
            <sz val="9"/>
            <color indexed="81"/>
            <rFont val="Tahoma"/>
            <family val="2"/>
          </rPr>
          <t>Se contabilizara a los pacientes que tengan en Admisión - usuario "Alerta Administrativa" o Box - Pacientes Citados - "Alertas Administrativas"  "MIGRANTES"</t>
        </r>
      </text>
    </comment>
    <comment ref="AV182" authorId="3" shapeId="0">
      <text>
        <r>
          <rPr>
            <sz val="9"/>
            <color indexed="81"/>
            <rFont val="Tahoma"/>
            <family val="2"/>
          </rPr>
          <t>El Paciente debe tener identificado en</t>
        </r>
        <r>
          <rPr>
            <b/>
            <sz val="9"/>
            <color indexed="81"/>
            <rFont val="Tahoma"/>
            <family val="2"/>
          </rPr>
          <t xml:space="preserve"> Módulo de Admisión</t>
        </r>
        <r>
          <rPr>
            <sz val="9"/>
            <color indexed="81"/>
            <rFont val="Tahoma"/>
            <family val="2"/>
          </rPr>
          <t xml:space="preserve"> Pestaña</t>
        </r>
        <r>
          <rPr>
            <b/>
            <sz val="9"/>
            <color indexed="81"/>
            <rFont val="Tahoma"/>
            <family val="2"/>
          </rPr>
          <t xml:space="preserve"> Usuario </t>
        </r>
        <r>
          <rPr>
            <sz val="9"/>
            <color indexed="81"/>
            <rFont val="Tahoma"/>
            <family val="2"/>
          </rPr>
          <t xml:space="preserve">y desde </t>
        </r>
        <r>
          <rPr>
            <b/>
            <sz val="9"/>
            <color indexed="81"/>
            <rFont val="Tahoma"/>
            <family val="2"/>
          </rPr>
          <t xml:space="preserve">Módulo Box - Pacientes Citados </t>
        </r>
        <r>
          <rPr>
            <sz val="9"/>
            <color indexed="81"/>
            <rFont val="Tahoma"/>
            <family val="2"/>
          </rPr>
          <t xml:space="preserve">en </t>
        </r>
        <r>
          <rPr>
            <b/>
            <sz val="9"/>
            <color indexed="81"/>
            <rFont val="Tahoma"/>
            <family val="2"/>
          </rPr>
          <t>Modificar Datos del Paciente</t>
        </r>
        <r>
          <rPr>
            <sz val="9"/>
            <color indexed="81"/>
            <rFont val="Tahoma"/>
            <family val="2"/>
          </rPr>
          <t xml:space="preserve">  en la Opción </t>
        </r>
        <r>
          <rPr>
            <b/>
            <sz val="9"/>
            <color indexed="81"/>
            <rFont val="Tahoma"/>
            <family val="2"/>
          </rPr>
          <t>Genero</t>
        </r>
        <r>
          <rPr>
            <sz val="9"/>
            <color indexed="81"/>
            <rFont val="Tahoma"/>
            <family val="2"/>
          </rPr>
          <t xml:space="preserve"> debe registrar </t>
        </r>
        <r>
          <rPr>
            <b/>
            <sz val="9"/>
            <color indexed="81"/>
            <rFont val="Tahoma"/>
            <family val="2"/>
          </rPr>
          <t>Masculino Trans</t>
        </r>
        <r>
          <rPr>
            <sz val="9"/>
            <color indexed="81"/>
            <rFont val="Tahoma"/>
            <family val="2"/>
          </rPr>
          <t xml:space="preserve">
</t>
        </r>
      </text>
    </comment>
    <comment ref="AW182" authorId="3" shapeId="0">
      <text>
        <r>
          <rPr>
            <sz val="9"/>
            <color indexed="81"/>
            <rFont val="Tahoma"/>
            <family val="2"/>
          </rPr>
          <t>El Paciente debe tener identificado en</t>
        </r>
        <r>
          <rPr>
            <b/>
            <sz val="9"/>
            <color indexed="81"/>
            <rFont val="Tahoma"/>
            <family val="2"/>
          </rPr>
          <t xml:space="preserve"> Módulo de Admisión</t>
        </r>
        <r>
          <rPr>
            <sz val="9"/>
            <color indexed="81"/>
            <rFont val="Tahoma"/>
            <family val="2"/>
          </rPr>
          <t xml:space="preserve"> Pestaña</t>
        </r>
        <r>
          <rPr>
            <b/>
            <sz val="9"/>
            <color indexed="81"/>
            <rFont val="Tahoma"/>
            <family val="2"/>
          </rPr>
          <t xml:space="preserve"> Usuario </t>
        </r>
        <r>
          <rPr>
            <sz val="9"/>
            <color indexed="81"/>
            <rFont val="Tahoma"/>
            <family val="2"/>
          </rPr>
          <t xml:space="preserve">y desde </t>
        </r>
        <r>
          <rPr>
            <b/>
            <sz val="9"/>
            <color indexed="81"/>
            <rFont val="Tahoma"/>
            <family val="2"/>
          </rPr>
          <t xml:space="preserve">Módulo Box - Pacientes Citados </t>
        </r>
        <r>
          <rPr>
            <sz val="9"/>
            <color indexed="81"/>
            <rFont val="Tahoma"/>
            <family val="2"/>
          </rPr>
          <t xml:space="preserve">en </t>
        </r>
        <r>
          <rPr>
            <b/>
            <sz val="9"/>
            <color indexed="81"/>
            <rFont val="Tahoma"/>
            <family val="2"/>
          </rPr>
          <t>Modificar Datos del Paciente</t>
        </r>
        <r>
          <rPr>
            <sz val="9"/>
            <color indexed="81"/>
            <rFont val="Tahoma"/>
            <family val="2"/>
          </rPr>
          <t xml:space="preserve">  en la Opción </t>
        </r>
        <r>
          <rPr>
            <b/>
            <sz val="9"/>
            <color indexed="81"/>
            <rFont val="Tahoma"/>
            <family val="2"/>
          </rPr>
          <t>Genero</t>
        </r>
        <r>
          <rPr>
            <sz val="9"/>
            <color indexed="81"/>
            <rFont val="Tahoma"/>
            <family val="2"/>
          </rPr>
          <t xml:space="preserve"> debe registrar </t>
        </r>
        <r>
          <rPr>
            <b/>
            <sz val="9"/>
            <color indexed="81"/>
            <rFont val="Tahoma"/>
            <family val="2"/>
          </rPr>
          <t>Femenino Trans</t>
        </r>
        <r>
          <rPr>
            <sz val="9"/>
            <color indexed="81"/>
            <rFont val="Tahoma"/>
            <family val="2"/>
          </rPr>
          <t xml:space="preserve">
</t>
        </r>
      </text>
    </comment>
    <comment ref="B185" authorId="4" shapeId="0">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t>
        </r>
        <r>
          <rPr>
            <b/>
            <sz val="9"/>
            <color indexed="81"/>
            <rFont val="Tahoma"/>
            <family val="2"/>
          </rPr>
          <t xml:space="preserve"> Control  De Salud Mental</t>
        </r>
        <r>
          <rPr>
            <sz val="9"/>
            <color indexed="81"/>
            <rFont val="Tahoma"/>
            <family val="2"/>
          </rPr>
          <t xml:space="preserve"> en la sección </t>
        </r>
        <r>
          <rPr>
            <b/>
            <sz val="9"/>
            <color indexed="81"/>
            <rFont val="Tahoma"/>
            <family val="2"/>
          </rPr>
          <t xml:space="preserve">Factores de Riesgo y Condicionantes de la Salud Mental  </t>
        </r>
        <r>
          <rPr>
            <sz val="9"/>
            <color indexed="81"/>
            <rFont val="Tahoma"/>
            <family val="2"/>
          </rPr>
          <t xml:space="preserve">
en el campo </t>
        </r>
        <r>
          <rPr>
            <b/>
            <sz val="9"/>
            <color indexed="81"/>
            <rFont val="Tahoma"/>
            <family val="2"/>
          </rPr>
          <t>Complentado el Formulario Control de Salud Mental en el Campo  ¿Es Vctima o Agresor/a de Volencia? debe seleccionar el valor  "si", además selecionar En la Violencia Es: el valor Victima  y tener registrado Alguno de los Estados Ingreso o Reingreso.</t>
        </r>
        <r>
          <rPr>
            <sz val="9"/>
            <color indexed="81"/>
            <rFont val="Tahoma"/>
            <family val="2"/>
          </rPr>
          <t xml:space="preserve">
</t>
        </r>
      </text>
    </comment>
    <comment ref="B186" authorId="4" shapeId="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en la sección</t>
        </r>
        <r>
          <rPr>
            <b/>
            <sz val="9"/>
            <color indexed="81"/>
            <rFont val="Tahoma"/>
            <family val="2"/>
          </rPr>
          <t xml:space="preserve"> Factores de Riesgo y Condicionantes de la Salud Mental  </t>
        </r>
        <r>
          <rPr>
            <sz val="9"/>
            <color indexed="81"/>
            <rFont val="Tahoma"/>
            <family val="2"/>
          </rPr>
          <t xml:space="preserve">
en el campo</t>
        </r>
        <r>
          <rPr>
            <b/>
            <sz val="9"/>
            <color indexed="81"/>
            <rFont val="Tahoma"/>
            <family val="2"/>
          </rPr>
          <t xml:space="preserve"> ¿Es Vctima o Agresor/a de Volencia?</t>
        </r>
        <r>
          <rPr>
            <sz val="9"/>
            <color indexed="81"/>
            <rFont val="Tahoma"/>
            <family val="2"/>
          </rPr>
          <t xml:space="preserve"> debe seleccionar el valor </t>
        </r>
        <r>
          <rPr>
            <b/>
            <sz val="9"/>
            <color indexed="81"/>
            <rFont val="Tahoma"/>
            <family val="2"/>
          </rPr>
          <t xml:space="preserve"> "Si"</t>
        </r>
        <r>
          <rPr>
            <sz val="9"/>
            <color indexed="81"/>
            <rFont val="Tahoma"/>
            <family val="2"/>
          </rPr>
          <t xml:space="preserve">, además selecionar  </t>
        </r>
        <r>
          <rPr>
            <b/>
            <sz val="9"/>
            <color indexed="81"/>
            <rFont val="Tahoma"/>
            <family val="2"/>
          </rPr>
          <t>En la Violencia Es:</t>
        </r>
        <r>
          <rPr>
            <sz val="9"/>
            <color indexed="81"/>
            <rFont val="Tahoma"/>
            <family val="2"/>
          </rPr>
          <t xml:space="preserve"> el valor </t>
        </r>
        <r>
          <rPr>
            <b/>
            <sz val="9"/>
            <color indexed="81"/>
            <rFont val="Tahoma"/>
            <family val="2"/>
          </rPr>
          <t xml:space="preserve">Agresor/a </t>
        </r>
        <r>
          <rPr>
            <sz val="9"/>
            <color indexed="81"/>
            <rFont val="Tahoma"/>
            <family val="2"/>
          </rPr>
          <t>y tener registrado</t>
        </r>
        <r>
          <rPr>
            <b/>
            <sz val="9"/>
            <color indexed="81"/>
            <rFont val="Tahoma"/>
            <family val="2"/>
          </rPr>
          <t xml:space="preserve"> Ingreso</t>
        </r>
        <r>
          <rPr>
            <sz val="9"/>
            <color indexed="81"/>
            <rFont val="Tahoma"/>
            <family val="2"/>
          </rPr>
          <t xml:space="preserve"> o</t>
        </r>
        <r>
          <rPr>
            <b/>
            <sz val="9"/>
            <color indexed="81"/>
            <rFont val="Tahoma"/>
            <family val="2"/>
          </rPr>
          <t xml:space="preserve"> Reingreso</t>
        </r>
        <r>
          <rPr>
            <sz val="9"/>
            <color indexed="81"/>
            <rFont val="Tahoma"/>
            <family val="2"/>
          </rPr>
          <t xml:space="preserve"> en el campo </t>
        </r>
        <r>
          <rPr>
            <b/>
            <sz val="9"/>
            <color indexed="81"/>
            <rFont val="Tahoma"/>
            <family val="2"/>
          </rPr>
          <t xml:space="preserve">Estado </t>
        </r>
        <r>
          <rPr>
            <sz val="9"/>
            <color indexed="81"/>
            <rFont val="Tahoma"/>
            <family val="2"/>
          </rPr>
          <t xml:space="preserve">
</t>
        </r>
      </text>
    </comment>
    <comment ref="A187" authorId="4" shapeId="0">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y en el   Formulario</t>
        </r>
        <r>
          <rPr>
            <b/>
            <sz val="9"/>
            <color indexed="81"/>
            <rFont val="Tahoma"/>
            <family val="2"/>
          </rPr>
          <t xml:space="preserve"> Control  De Salud Mental </t>
        </r>
        <r>
          <rPr>
            <sz val="9"/>
            <color indexed="81"/>
            <rFont val="Tahoma"/>
            <family val="2"/>
          </rPr>
          <t>en la sección</t>
        </r>
        <r>
          <rPr>
            <b/>
            <sz val="9"/>
            <color indexed="81"/>
            <rFont val="Tahoma"/>
            <family val="2"/>
          </rPr>
          <t xml:space="preserve"> Factores de Riesgo y Condicionantes de la Salud Mental  </t>
        </r>
        <r>
          <rPr>
            <sz val="9"/>
            <color indexed="81"/>
            <rFont val="Tahoma"/>
            <family val="2"/>
          </rPr>
          <t xml:space="preserve">
en el campo</t>
        </r>
        <r>
          <rPr>
            <b/>
            <sz val="9"/>
            <color indexed="81"/>
            <rFont val="Tahoma"/>
            <family val="2"/>
          </rPr>
          <t xml:space="preserve"> ¿Sufre de Abuso Sexual?  </t>
        </r>
        <r>
          <rPr>
            <sz val="9"/>
            <color indexed="81"/>
            <rFont val="Tahoma"/>
            <family val="2"/>
          </rPr>
          <t>debe seleccionar</t>
        </r>
        <r>
          <rPr>
            <b/>
            <sz val="9"/>
            <color indexed="81"/>
            <rFont val="Tahoma"/>
            <family val="2"/>
          </rPr>
          <t xml:space="preserve"> "si</t>
        </r>
        <r>
          <rPr>
            <sz val="9"/>
            <color indexed="81"/>
            <rFont val="Tahoma"/>
            <family val="2"/>
          </rPr>
          <t xml:space="preserve">" y tener registrado </t>
        </r>
        <r>
          <rPr>
            <b/>
            <sz val="9"/>
            <color indexed="81"/>
            <rFont val="Tahoma"/>
            <family val="2"/>
          </rPr>
          <t>Ingreso</t>
        </r>
        <r>
          <rPr>
            <sz val="9"/>
            <color indexed="81"/>
            <rFont val="Tahoma"/>
            <family val="2"/>
          </rPr>
          <t xml:space="preserve"> o </t>
        </r>
        <r>
          <rPr>
            <b/>
            <sz val="9"/>
            <color indexed="81"/>
            <rFont val="Tahoma"/>
            <family val="2"/>
          </rPr>
          <t>Reingreso</t>
        </r>
        <r>
          <rPr>
            <sz val="9"/>
            <color indexed="81"/>
            <rFont val="Tahoma"/>
            <family val="2"/>
          </rPr>
          <t xml:space="preserve">  en el campo </t>
        </r>
        <r>
          <rPr>
            <b/>
            <sz val="9"/>
            <color indexed="81"/>
            <rFont val="Tahoma"/>
            <family val="2"/>
          </rPr>
          <t>Estado</t>
        </r>
      </text>
    </comment>
    <comment ref="B188" authorId="3" shapeId="0">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en la sección</t>
        </r>
        <r>
          <rPr>
            <b/>
            <sz val="9"/>
            <color indexed="81"/>
            <rFont val="Tahoma"/>
            <family val="2"/>
          </rPr>
          <t xml:space="preserve"> Factores de Riesgo y Condicionantes de la Salud Mental  </t>
        </r>
        <r>
          <rPr>
            <sz val="9"/>
            <color indexed="81"/>
            <rFont val="Tahoma"/>
            <family val="2"/>
          </rPr>
          <t xml:space="preserve">en el campo </t>
        </r>
        <r>
          <rPr>
            <b/>
            <sz val="9"/>
            <color indexed="81"/>
            <rFont val="Tahoma"/>
            <family val="2"/>
          </rPr>
          <t>Suicidio</t>
        </r>
        <r>
          <rPr>
            <sz val="9"/>
            <color indexed="81"/>
            <rFont val="Tahoma"/>
            <family val="2"/>
          </rPr>
          <t xml:space="preserve"> debe seleccionar el valor </t>
        </r>
        <r>
          <rPr>
            <b/>
            <sz val="9"/>
            <color indexed="81"/>
            <rFont val="Tahoma"/>
            <family val="2"/>
          </rPr>
          <t>"Si"</t>
        </r>
        <r>
          <rPr>
            <sz val="9"/>
            <color indexed="81"/>
            <rFont val="Tahoma"/>
            <family val="2"/>
          </rPr>
          <t xml:space="preserve">, además en el campo </t>
        </r>
        <r>
          <rPr>
            <b/>
            <sz val="9"/>
            <color indexed="81"/>
            <rFont val="Tahoma"/>
            <family val="2"/>
          </rPr>
          <t xml:space="preserve">Tipo de Suicidio </t>
        </r>
        <r>
          <rPr>
            <sz val="9"/>
            <color indexed="81"/>
            <rFont val="Tahoma"/>
            <family val="2"/>
          </rPr>
          <t>se debe ingresar</t>
        </r>
        <r>
          <rPr>
            <b/>
            <sz val="9"/>
            <color indexed="81"/>
            <rFont val="Tahoma"/>
            <family val="2"/>
          </rPr>
          <t xml:space="preserve"> Ideación, </t>
        </r>
        <r>
          <rPr>
            <sz val="9"/>
            <color indexed="81"/>
            <rFont val="Tahoma"/>
            <family val="2"/>
          </rPr>
          <t>asi tambien</t>
        </r>
        <r>
          <rPr>
            <b/>
            <sz val="9"/>
            <color indexed="81"/>
            <rFont val="Tahoma"/>
            <family val="2"/>
          </rPr>
          <t xml:space="preserve"> </t>
        </r>
        <r>
          <rPr>
            <sz val="9"/>
            <color indexed="81"/>
            <rFont val="Tahoma"/>
            <family val="2"/>
          </rPr>
          <t>selecionar</t>
        </r>
        <r>
          <rPr>
            <b/>
            <sz val="9"/>
            <color indexed="81"/>
            <rFont val="Tahoma"/>
            <family val="2"/>
          </rPr>
          <t xml:space="preserve"> Ingreso</t>
        </r>
        <r>
          <rPr>
            <sz val="9"/>
            <color indexed="81"/>
            <rFont val="Tahoma"/>
            <family val="2"/>
          </rPr>
          <t xml:space="preserve">  o</t>
        </r>
        <r>
          <rPr>
            <b/>
            <sz val="9"/>
            <color indexed="81"/>
            <rFont val="Tahoma"/>
            <family val="2"/>
          </rPr>
          <t xml:space="preserve"> Reingreso </t>
        </r>
        <r>
          <rPr>
            <sz val="9"/>
            <color indexed="81"/>
            <rFont val="Tahoma"/>
            <family val="2"/>
          </rPr>
          <t xml:space="preserve">en el campo </t>
        </r>
        <r>
          <rPr>
            <b/>
            <sz val="9"/>
            <color indexed="81"/>
            <rFont val="Tahoma"/>
            <family val="2"/>
          </rPr>
          <t>Estado</t>
        </r>
      </text>
    </comment>
    <comment ref="B189" authorId="3" shapeId="0">
      <text>
        <r>
          <rPr>
            <sz val="9"/>
            <color indexed="81"/>
            <rFont val="Tahoma"/>
            <family val="2"/>
          </rPr>
          <t xml:space="preserve">
Este dato aparecerá  luego de que en la atención 
Registrada en el</t>
        </r>
        <r>
          <rPr>
            <b/>
            <sz val="9"/>
            <color indexed="81"/>
            <rFont val="Tahoma"/>
            <family val="2"/>
          </rPr>
          <t xml:space="preserve"> 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Factores de Riesgo y Condicionantes de la Salud Mental</t>
        </r>
        <r>
          <rPr>
            <sz val="9"/>
            <color indexed="81"/>
            <rFont val="Tahoma"/>
            <family val="2"/>
          </rPr>
          <t xml:space="preserve">  en el campo</t>
        </r>
        <r>
          <rPr>
            <b/>
            <sz val="9"/>
            <color indexed="81"/>
            <rFont val="Tahoma"/>
            <family val="2"/>
          </rPr>
          <t xml:space="preserve"> Suicidio </t>
        </r>
        <r>
          <rPr>
            <sz val="9"/>
            <color indexed="81"/>
            <rFont val="Tahoma"/>
            <family val="2"/>
          </rPr>
          <t>debe seleccionar el valor</t>
        </r>
        <r>
          <rPr>
            <b/>
            <sz val="9"/>
            <color indexed="81"/>
            <rFont val="Tahoma"/>
            <family val="2"/>
          </rPr>
          <t xml:space="preserve"> "Si"</t>
        </r>
        <r>
          <rPr>
            <sz val="9"/>
            <color indexed="81"/>
            <rFont val="Tahoma"/>
            <family val="2"/>
          </rPr>
          <t xml:space="preserve">, además en el campo </t>
        </r>
        <r>
          <rPr>
            <b/>
            <sz val="9"/>
            <color indexed="81"/>
            <rFont val="Tahoma"/>
            <family val="2"/>
          </rPr>
          <t>Tipo de Suicidio</t>
        </r>
        <r>
          <rPr>
            <sz val="9"/>
            <color indexed="81"/>
            <rFont val="Tahoma"/>
            <family val="2"/>
          </rPr>
          <t xml:space="preserve"> se debe ingresar </t>
        </r>
        <r>
          <rPr>
            <b/>
            <sz val="9"/>
            <color indexed="81"/>
            <rFont val="Tahoma"/>
            <family val="2"/>
          </rPr>
          <t>Intento</t>
        </r>
        <r>
          <rPr>
            <sz val="9"/>
            <color indexed="81"/>
            <rFont val="Tahoma"/>
            <family val="2"/>
          </rPr>
          <t xml:space="preserve">, asi tambien selecionar </t>
        </r>
        <r>
          <rPr>
            <b/>
            <sz val="9"/>
            <color indexed="81"/>
            <rFont val="Tahoma"/>
            <family val="2"/>
          </rPr>
          <t xml:space="preserve">Ingreso o Reingreso  </t>
        </r>
        <r>
          <rPr>
            <sz val="9"/>
            <color indexed="81"/>
            <rFont val="Tahoma"/>
            <family val="2"/>
          </rPr>
          <t xml:space="preserve">en el campo </t>
        </r>
        <r>
          <rPr>
            <b/>
            <sz val="9"/>
            <color indexed="81"/>
            <rFont val="Tahoma"/>
            <family val="2"/>
          </rPr>
          <t>Estado</t>
        </r>
      </text>
    </comment>
    <comment ref="A190" authorId="5" shapeId="0">
      <text>
        <r>
          <rPr>
            <sz val="9"/>
            <color indexed="81"/>
            <rFont val="Tahoma"/>
            <family val="2"/>
          </rPr>
          <t xml:space="preserve">Total de Personas Ingresadas Por Estamento </t>
        </r>
        <r>
          <rPr>
            <b/>
            <sz val="9"/>
            <color indexed="81"/>
            <rFont val="Tahoma"/>
            <family val="2"/>
          </rPr>
          <t xml:space="preserve">Médico </t>
        </r>
        <r>
          <rPr>
            <sz val="9"/>
            <color indexed="81"/>
            <rFont val="Tahoma"/>
            <family val="2"/>
          </rPr>
          <t>registradas</t>
        </r>
        <r>
          <rPr>
            <b/>
            <sz val="9"/>
            <color indexed="81"/>
            <rFont val="Tahoma"/>
            <family val="2"/>
          </rPr>
          <t xml:space="preserve"> </t>
        </r>
        <r>
          <rPr>
            <sz val="9"/>
            <color indexed="81"/>
            <rFont val="Tahoma"/>
            <family val="2"/>
          </rPr>
          <t xml:space="preserve">en el Formulario </t>
        </r>
        <r>
          <rPr>
            <b/>
            <sz val="9"/>
            <color indexed="81"/>
            <rFont val="Tahoma"/>
            <family val="2"/>
          </rPr>
          <t>Control de Salud Mental</t>
        </r>
        <r>
          <rPr>
            <sz val="9"/>
            <color indexed="81"/>
            <rFont val="Tahoma"/>
            <family val="2"/>
          </rPr>
          <t>,  selecionando el estado</t>
        </r>
        <r>
          <rPr>
            <b/>
            <sz val="9"/>
            <color indexed="81"/>
            <rFont val="Tahoma"/>
            <family val="2"/>
          </rPr>
          <t xml:space="preserve"> Ingreso o Reingreso , </t>
        </r>
        <r>
          <rPr>
            <sz val="9"/>
            <color indexed="81"/>
            <rFont val="Tahoma"/>
            <family val="2"/>
          </rPr>
          <t>para las siguientes grupos de</t>
        </r>
        <r>
          <rPr>
            <b/>
            <sz val="9"/>
            <color indexed="81"/>
            <rFont val="Tahoma"/>
            <family val="2"/>
          </rPr>
          <t xml:space="preserve"> Diagnosticos  de Trastornos Mentales.</t>
        </r>
        <r>
          <rPr>
            <sz val="9"/>
            <color indexed="81"/>
            <rFont val="Tahoma"/>
            <family val="2"/>
          </rPr>
          <t xml:space="preserve">
- Transtornos del Humor (afectivos)
- Transtornos Mentales y del Comportamiento debido a consumo Sustancias Psicotrópicas.
- Trastornos del comportamiento debido a consumo sustancias psicotrópicas.
- Trastornos del comportamiento y de las emociones de comienzo habitual en Infancia y Adolescencia.
- Trastorno de ansiedad.
- Demencias (Incluye Alzheimer)
- Trastornos conductuales asociados a demencia.
- Esquizofrenia
- Trastornos de la conducta alimentaria.
- Retraso mental.
- Trastorno de Personalidad
- Trastorno generalizados del desarrollo
Regla de Concistencia Maual DEIS 2019:
R.2: En la fila 136 </t>
        </r>
        <r>
          <rPr>
            <b/>
            <sz val="9"/>
            <color indexed="81"/>
            <rFont val="Tahoma"/>
            <family val="2"/>
          </rPr>
          <t>“ingresos al programa”</t>
        </r>
        <r>
          <rPr>
            <sz val="9"/>
            <color indexed="81"/>
            <rFont val="Tahoma"/>
            <family val="2"/>
          </rPr>
          <t xml:space="preserve"> como en la fila 141 </t>
        </r>
        <r>
          <rPr>
            <b/>
            <sz val="9"/>
            <color indexed="81"/>
            <rFont val="Tahoma"/>
            <family val="2"/>
          </rPr>
          <t>“personas con diagnósticos de trastornos mentales”</t>
        </r>
        <r>
          <rPr>
            <sz val="9"/>
            <color indexed="81"/>
            <rFont val="Tahoma"/>
            <family val="2"/>
          </rPr>
          <t xml:space="preserve">, se deberá registrar el </t>
        </r>
        <r>
          <rPr>
            <b/>
            <sz val="9"/>
            <color indexed="81"/>
            <rFont val="Tahoma"/>
            <family val="2"/>
          </rPr>
          <t>número de personas que ingresan al programa</t>
        </r>
        <r>
          <rPr>
            <sz val="9"/>
            <color indexed="81"/>
            <rFont val="Tahoma"/>
            <family val="2"/>
          </rPr>
          <t xml:space="preserve">, </t>
        </r>
        <r>
          <rPr>
            <b/>
            <sz val="9"/>
            <color indexed="81"/>
            <rFont val="Tahoma"/>
            <family val="2"/>
          </rPr>
          <t>independiente del número de factores de riesgo, condicionantes o diagnósticos de trastornos de salud mental que tenga la persona</t>
        </r>
        <r>
          <rPr>
            <sz val="9"/>
            <color indexed="81"/>
            <rFont val="Tahoma"/>
            <family val="2"/>
          </rPr>
          <t>.</t>
        </r>
      </text>
    </comment>
    <comment ref="B191" authorId="8" shapeId="0">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y en el   Formulario</t>
        </r>
        <r>
          <rPr>
            <b/>
            <sz val="9"/>
            <color indexed="81"/>
            <rFont val="Tahoma"/>
            <family val="2"/>
          </rPr>
          <t xml:space="preserve"> Control  De Salud Mental</t>
        </r>
        <r>
          <rPr>
            <sz val="9"/>
            <color indexed="81"/>
            <rFont val="Tahoma"/>
            <family val="2"/>
          </rPr>
          <t xml:space="preserve"> 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¿Tiene  Depresión?</t>
        </r>
        <r>
          <rPr>
            <sz val="9"/>
            <color indexed="81"/>
            <rFont val="Tahoma"/>
            <family val="2"/>
          </rPr>
          <t xml:space="preserve">  debe seleccionar "</t>
        </r>
        <r>
          <rPr>
            <b/>
            <sz val="9"/>
            <color indexed="81"/>
            <rFont val="Tahoma"/>
            <family val="2"/>
          </rPr>
          <t>si</t>
        </r>
        <r>
          <rPr>
            <sz val="9"/>
            <color indexed="81"/>
            <rFont val="Tahoma"/>
            <family val="2"/>
          </rPr>
          <t>" , tener registrado</t>
        </r>
        <r>
          <rPr>
            <b/>
            <sz val="9"/>
            <color indexed="81"/>
            <rFont val="Tahoma"/>
            <family val="2"/>
          </rPr>
          <t xml:space="preserve"> Ingreso</t>
        </r>
        <r>
          <rPr>
            <sz val="9"/>
            <color indexed="81"/>
            <rFont val="Tahoma"/>
            <family val="2"/>
          </rPr>
          <t xml:space="preserve">  o </t>
        </r>
        <r>
          <rPr>
            <b/>
            <sz val="9"/>
            <color indexed="81"/>
            <rFont val="Tahoma"/>
            <family val="2"/>
          </rPr>
          <t>Reingreso</t>
        </r>
        <r>
          <rPr>
            <sz val="9"/>
            <color indexed="81"/>
            <rFont val="Tahoma"/>
            <family val="2"/>
          </rPr>
          <t xml:space="preserve"> en el campo estado y</t>
        </r>
        <r>
          <rPr>
            <b/>
            <sz val="9"/>
            <color indexed="81"/>
            <rFont val="Tahoma"/>
            <family val="2"/>
          </rPr>
          <t xml:space="preserve"> Depresión Leve</t>
        </r>
        <r>
          <rPr>
            <sz val="9"/>
            <color indexed="81"/>
            <rFont val="Tahoma"/>
            <family val="2"/>
          </rPr>
          <t xml:space="preserve"> en el campo </t>
        </r>
        <r>
          <rPr>
            <b/>
            <sz val="9"/>
            <color indexed="81"/>
            <rFont val="Tahoma"/>
            <family val="2"/>
          </rPr>
          <t>Tipo de depresión</t>
        </r>
      </text>
    </comment>
    <comment ref="B192" authorId="8" shapeId="0">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t>
        </r>
        <r>
          <rPr>
            <sz val="9"/>
            <color indexed="81"/>
            <rFont val="Tahoma"/>
            <family val="2"/>
          </rPr>
          <t xml:space="preserve">
en el campo</t>
        </r>
        <r>
          <rPr>
            <b/>
            <sz val="9"/>
            <color indexed="81"/>
            <rFont val="Tahoma"/>
            <family val="2"/>
          </rPr>
          <t xml:space="preserve"> ¿ Tiene  Depresión ?  </t>
        </r>
        <r>
          <rPr>
            <sz val="9"/>
            <color indexed="81"/>
            <rFont val="Tahoma"/>
            <family val="2"/>
          </rPr>
          <t xml:space="preserve">debe seleccionar </t>
        </r>
        <r>
          <rPr>
            <b/>
            <sz val="9"/>
            <color indexed="81"/>
            <rFont val="Tahoma"/>
            <family val="2"/>
          </rPr>
          <t>"si</t>
        </r>
        <r>
          <rPr>
            <sz val="9"/>
            <color indexed="81"/>
            <rFont val="Tahoma"/>
            <family val="2"/>
          </rPr>
          <t xml:space="preserve">" , tener registrado </t>
        </r>
        <r>
          <rPr>
            <b/>
            <sz val="9"/>
            <color indexed="81"/>
            <rFont val="Tahoma"/>
            <family val="2"/>
          </rPr>
          <t>Ingreso o Reingreso</t>
        </r>
        <r>
          <rPr>
            <sz val="9"/>
            <color indexed="81"/>
            <rFont val="Tahoma"/>
            <family val="2"/>
          </rPr>
          <t xml:space="preserve">  en el campo estado y </t>
        </r>
        <r>
          <rPr>
            <b/>
            <sz val="9"/>
            <color indexed="81"/>
            <rFont val="Tahoma"/>
            <family val="2"/>
          </rPr>
          <t>Depresión Moderada</t>
        </r>
        <r>
          <rPr>
            <sz val="9"/>
            <color indexed="81"/>
            <rFont val="Tahoma"/>
            <family val="2"/>
          </rPr>
          <t xml:space="preserve">  en el campo </t>
        </r>
        <r>
          <rPr>
            <b/>
            <sz val="9"/>
            <color indexed="81"/>
            <rFont val="Tahoma"/>
            <family val="2"/>
          </rPr>
          <t>Tipo de depresión</t>
        </r>
      </text>
    </comment>
    <comment ref="B193" authorId="8" shapeId="0">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t>
        </r>
        <r>
          <rPr>
            <b/>
            <sz val="9"/>
            <color indexed="81"/>
            <rFont val="Tahoma"/>
            <family val="2"/>
          </rPr>
          <t xml:space="preserve"> Módulo Box - Pacientes Citados </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y en el   Formulario</t>
        </r>
        <r>
          <rPr>
            <b/>
            <sz val="9"/>
            <color indexed="81"/>
            <rFont val="Tahoma"/>
            <family val="2"/>
          </rPr>
          <t xml:space="preserve"> 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¿Tiene  Depresión?</t>
        </r>
        <r>
          <rPr>
            <sz val="9"/>
            <color indexed="81"/>
            <rFont val="Tahoma"/>
            <family val="2"/>
          </rPr>
          <t xml:space="preserve">  debe seleccionar</t>
        </r>
        <r>
          <rPr>
            <b/>
            <sz val="9"/>
            <color indexed="81"/>
            <rFont val="Tahoma"/>
            <family val="2"/>
          </rPr>
          <t xml:space="preserve"> "si</t>
        </r>
        <r>
          <rPr>
            <sz val="9"/>
            <color indexed="81"/>
            <rFont val="Tahoma"/>
            <family val="2"/>
          </rPr>
          <t xml:space="preserve">" , tener registrado </t>
        </r>
        <r>
          <rPr>
            <b/>
            <sz val="9"/>
            <color indexed="81"/>
            <rFont val="Tahoma"/>
            <family val="2"/>
          </rPr>
          <t xml:space="preserve">Ingreso o Reingreso </t>
        </r>
        <r>
          <rPr>
            <sz val="9"/>
            <color indexed="81"/>
            <rFont val="Tahoma"/>
            <family val="2"/>
          </rPr>
          <t xml:space="preserve"> en el campo estado y </t>
        </r>
        <r>
          <rPr>
            <b/>
            <sz val="9"/>
            <color indexed="81"/>
            <rFont val="Tahoma"/>
            <family val="2"/>
          </rPr>
          <t>Depresión Grave</t>
        </r>
        <r>
          <rPr>
            <sz val="9"/>
            <color indexed="81"/>
            <rFont val="Tahoma"/>
            <family val="2"/>
          </rPr>
          <t xml:space="preserve">  en el campo </t>
        </r>
        <r>
          <rPr>
            <b/>
            <sz val="9"/>
            <color indexed="81"/>
            <rFont val="Tahoma"/>
            <family val="2"/>
          </rPr>
          <t>Tipo de depresión</t>
        </r>
      </text>
    </comment>
    <comment ref="B194" authorId="8" shapeId="0">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t>
        </r>
        <r>
          <rPr>
            <b/>
            <sz val="9"/>
            <color indexed="81"/>
            <rFont val="Tahoma"/>
            <family val="2"/>
          </rPr>
          <t xml:space="preserve"> Control  De Salud Mental </t>
        </r>
        <r>
          <rPr>
            <sz val="9"/>
            <color indexed="81"/>
            <rFont val="Tahoma"/>
            <family val="2"/>
          </rPr>
          <t>en la sección</t>
        </r>
        <r>
          <rPr>
            <b/>
            <sz val="9"/>
            <color indexed="81"/>
            <rFont val="Tahoma"/>
            <family val="2"/>
          </rPr>
          <t xml:space="preserve"> Diagnósticos de Trastornos Mentales</t>
        </r>
        <r>
          <rPr>
            <sz val="9"/>
            <color indexed="81"/>
            <rFont val="Tahoma"/>
            <family val="2"/>
          </rPr>
          <t xml:space="preserve">
en el campo</t>
        </r>
        <r>
          <rPr>
            <b/>
            <sz val="9"/>
            <color indexed="81"/>
            <rFont val="Tahoma"/>
            <family val="2"/>
          </rPr>
          <t xml:space="preserve"> ¿ Tiene Depresión Post - Parto ?  </t>
        </r>
        <r>
          <rPr>
            <sz val="9"/>
            <color indexed="81"/>
            <rFont val="Tahoma"/>
            <family val="2"/>
          </rPr>
          <t>debe seleccionar "</t>
        </r>
        <r>
          <rPr>
            <b/>
            <sz val="9"/>
            <color indexed="81"/>
            <rFont val="Tahoma"/>
            <family val="2"/>
          </rPr>
          <t>si</t>
        </r>
        <r>
          <rPr>
            <sz val="9"/>
            <color indexed="81"/>
            <rFont val="Tahoma"/>
            <family val="2"/>
          </rPr>
          <t xml:space="preserve">" y tener registrado </t>
        </r>
        <r>
          <rPr>
            <b/>
            <sz val="9"/>
            <color indexed="81"/>
            <rFont val="Tahoma"/>
            <family val="2"/>
          </rPr>
          <t>Ingreso o Reingreso</t>
        </r>
        <r>
          <rPr>
            <sz val="9"/>
            <color indexed="81"/>
            <rFont val="Tahoma"/>
            <family val="2"/>
          </rPr>
          <t xml:space="preserve">  en el campo estado.</t>
        </r>
      </text>
    </comment>
    <comment ref="B195" authorId="8" shapeId="0">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t>
        </r>
        <r>
          <rPr>
            <b/>
            <sz val="9"/>
            <color indexed="81"/>
            <rFont val="Tahoma"/>
            <family val="2"/>
          </rPr>
          <t xml:space="preserve"> 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 Tiene Transtorno Bipolar ?</t>
        </r>
        <r>
          <rPr>
            <sz val="9"/>
            <color indexed="81"/>
            <rFont val="Tahoma"/>
            <family val="2"/>
          </rPr>
          <t xml:space="preserve">  debe seleccionar "</t>
        </r>
        <r>
          <rPr>
            <b/>
            <sz val="9"/>
            <color indexed="81"/>
            <rFont val="Tahoma"/>
            <family val="2"/>
          </rPr>
          <t>si"</t>
        </r>
        <r>
          <rPr>
            <sz val="9"/>
            <color indexed="81"/>
            <rFont val="Tahoma"/>
            <family val="2"/>
          </rPr>
          <t xml:space="preserve"> y tener registrado </t>
        </r>
        <r>
          <rPr>
            <b/>
            <sz val="9"/>
            <color indexed="81"/>
            <rFont val="Tahoma"/>
            <family val="2"/>
          </rPr>
          <t>Ingreso o Reingreso</t>
        </r>
        <r>
          <rPr>
            <sz val="9"/>
            <color indexed="81"/>
            <rFont val="Tahoma"/>
            <family val="2"/>
          </rPr>
          <t xml:space="preserve"> en el campo estado.</t>
        </r>
      </text>
    </comment>
    <comment ref="B196" authorId="8" shapeId="0">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 xml:space="preserve">¿Tiene Depresión Refractaria?  </t>
        </r>
        <r>
          <rPr>
            <sz val="9"/>
            <color indexed="81"/>
            <rFont val="Tahoma"/>
            <family val="2"/>
          </rPr>
          <t>debe seleccionar "</t>
        </r>
        <r>
          <rPr>
            <b/>
            <sz val="9"/>
            <color indexed="81"/>
            <rFont val="Tahoma"/>
            <family val="2"/>
          </rPr>
          <t>si"</t>
        </r>
        <r>
          <rPr>
            <sz val="9"/>
            <color indexed="81"/>
            <rFont val="Tahoma"/>
            <family val="2"/>
          </rPr>
          <t xml:space="preserve"> y tener registrado </t>
        </r>
        <r>
          <rPr>
            <b/>
            <sz val="9"/>
            <color indexed="81"/>
            <rFont val="Tahoma"/>
            <family val="2"/>
          </rPr>
          <t>Ingreso</t>
        </r>
        <r>
          <rPr>
            <sz val="9"/>
            <color indexed="81"/>
            <rFont val="Tahoma"/>
            <family val="2"/>
          </rPr>
          <t xml:space="preserve"> o </t>
        </r>
        <r>
          <rPr>
            <b/>
            <sz val="9"/>
            <color indexed="81"/>
            <rFont val="Tahoma"/>
            <family val="2"/>
          </rPr>
          <t>Reingreso</t>
        </r>
        <r>
          <rPr>
            <sz val="9"/>
            <color indexed="81"/>
            <rFont val="Tahoma"/>
            <family val="2"/>
          </rPr>
          <t xml:space="preserve"> en el campo estado 
</t>
        </r>
      </text>
    </comment>
    <comment ref="B197" authorId="8" shapeId="0">
      <text>
        <r>
          <rPr>
            <sz val="9"/>
            <color indexed="81"/>
            <rFont val="Tahoma"/>
            <family val="2"/>
          </rPr>
          <t>Este dato aparecerá  luego de que en la atención registrada Por Estamento</t>
        </r>
        <r>
          <rPr>
            <b/>
            <sz val="9"/>
            <color indexed="81"/>
            <rFont val="Tahoma"/>
            <family val="2"/>
          </rPr>
          <t xml:space="preserve"> Médico </t>
        </r>
        <r>
          <rPr>
            <sz val="9"/>
            <color indexed="81"/>
            <rFont val="Tahoma"/>
            <family val="2"/>
          </rPr>
          <t xml:space="preserve">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 xml:space="preserve"> ¿Tiene Depresión Grave con Psicosis?  </t>
        </r>
        <r>
          <rPr>
            <sz val="9"/>
            <color indexed="81"/>
            <rFont val="Tahoma"/>
            <family val="2"/>
          </rPr>
          <t>debe seleccionar "</t>
        </r>
        <r>
          <rPr>
            <b/>
            <sz val="9"/>
            <color indexed="81"/>
            <rFont val="Tahoma"/>
            <family val="2"/>
          </rPr>
          <t>si</t>
        </r>
        <r>
          <rPr>
            <sz val="9"/>
            <color indexed="81"/>
            <rFont val="Tahoma"/>
            <family val="2"/>
          </rPr>
          <t>" y tener registrado</t>
        </r>
        <r>
          <rPr>
            <b/>
            <sz val="9"/>
            <color indexed="81"/>
            <rFont val="Tahoma"/>
            <family val="2"/>
          </rPr>
          <t xml:space="preserve"> Ingreso o Reingreso</t>
        </r>
        <r>
          <rPr>
            <sz val="9"/>
            <color indexed="81"/>
            <rFont val="Tahoma"/>
            <family val="2"/>
          </rPr>
          <t xml:space="preserve">  en el campo estado.</t>
        </r>
      </text>
    </comment>
    <comment ref="B198" authorId="8" shapeId="0">
      <text>
        <r>
          <rPr>
            <sz val="9"/>
            <color indexed="81"/>
            <rFont val="Tahoma"/>
            <family val="2"/>
          </rPr>
          <t>Este dato aparecerá  luego de que en la atención registrada Por Estamento</t>
        </r>
        <r>
          <rPr>
            <b/>
            <sz val="9"/>
            <color indexed="81"/>
            <rFont val="Tahoma"/>
            <family val="2"/>
          </rPr>
          <t xml:space="preserve"> Médico </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 xml:space="preserve"> ¿Tiene Depresión con Alto Riesgo Suicida?</t>
        </r>
        <r>
          <rPr>
            <sz val="9"/>
            <color indexed="81"/>
            <rFont val="Tahoma"/>
            <family val="2"/>
          </rPr>
          <t xml:space="preserve">  debe seleccionar "</t>
        </r>
        <r>
          <rPr>
            <b/>
            <sz val="9"/>
            <color indexed="81"/>
            <rFont val="Tahoma"/>
            <family val="2"/>
          </rPr>
          <t>si"</t>
        </r>
        <r>
          <rPr>
            <sz val="9"/>
            <color indexed="81"/>
            <rFont val="Tahoma"/>
            <family val="2"/>
          </rPr>
          <t xml:space="preserve"> y tener registrado </t>
        </r>
        <r>
          <rPr>
            <b/>
            <sz val="9"/>
            <color indexed="81"/>
            <rFont val="Tahoma"/>
            <family val="2"/>
          </rPr>
          <t>Ingreso o Reingreso</t>
        </r>
        <r>
          <rPr>
            <sz val="9"/>
            <color indexed="81"/>
            <rFont val="Tahoma"/>
            <family val="2"/>
          </rPr>
          <t xml:space="preserve">  en el campo estado </t>
        </r>
      </text>
    </comment>
    <comment ref="B199" authorId="3" shapeId="0">
      <text>
        <r>
          <rPr>
            <b/>
            <sz val="9"/>
            <color indexed="81"/>
            <rFont val="Tahoma"/>
            <family val="2"/>
          </rPr>
          <t xml:space="preserve">Este dato aparecerá  luego de que en la atención registrada Por Estamento Médico 
Registrada en el Módulo Box - Pacientes Citados  o en Agregar documentos a una atención
</t>
        </r>
        <r>
          <rPr>
            <sz val="9"/>
            <color indexed="81"/>
            <rFont val="Tahoma"/>
            <family val="2"/>
          </rPr>
          <t xml:space="preserve">
 y en el   </t>
        </r>
        <r>
          <rPr>
            <b/>
            <sz val="9"/>
            <color indexed="81"/>
            <rFont val="Tahoma"/>
            <family val="2"/>
          </rPr>
          <t xml:space="preserve">Formulario Control  De Salud Mental </t>
        </r>
        <r>
          <rPr>
            <sz val="9"/>
            <color indexed="81"/>
            <rFont val="Tahoma"/>
            <family val="2"/>
          </rPr>
          <t xml:space="preserve">en la sección </t>
        </r>
        <r>
          <rPr>
            <b/>
            <sz val="9"/>
            <color indexed="81"/>
            <rFont val="Tahoma"/>
            <family val="2"/>
          </rPr>
          <t xml:space="preserve"> Diagnósticos de Trastornos Mentales en sección Trastornos Mentales y del Comportamiento Debido a Consumo Sustancias Psicotrópicas
</t>
        </r>
        <r>
          <rPr>
            <sz val="9"/>
            <color indexed="81"/>
            <rFont val="Tahoma"/>
            <family val="2"/>
          </rPr>
          <t>en el campo</t>
        </r>
        <r>
          <rPr>
            <b/>
            <sz val="9"/>
            <color indexed="81"/>
            <rFont val="Tahoma"/>
            <family val="2"/>
          </rPr>
          <t xml:space="preserve">  ¿Consumo Perjudicial de Alcohol? </t>
        </r>
        <r>
          <rPr>
            <sz val="9"/>
            <color indexed="81"/>
            <rFont val="Tahoma"/>
            <family val="2"/>
          </rPr>
          <t xml:space="preserve"> debe seleccionar</t>
        </r>
        <r>
          <rPr>
            <b/>
            <sz val="9"/>
            <color indexed="81"/>
            <rFont val="Tahoma"/>
            <family val="2"/>
          </rPr>
          <t xml:space="preserve"> "Si"</t>
        </r>
        <r>
          <rPr>
            <sz val="9"/>
            <color indexed="81"/>
            <rFont val="Tahoma"/>
            <family val="2"/>
          </rPr>
          <t xml:space="preserve"> y tener registrado</t>
        </r>
        <r>
          <rPr>
            <b/>
            <sz val="9"/>
            <color indexed="81"/>
            <rFont val="Tahoma"/>
            <family val="2"/>
          </rPr>
          <t xml:space="preserve"> Ingreso o Reingreso</t>
        </r>
        <r>
          <rPr>
            <sz val="9"/>
            <color indexed="81"/>
            <rFont val="Tahoma"/>
            <family val="2"/>
          </rPr>
          <t xml:space="preserve">  en el campo </t>
        </r>
        <r>
          <rPr>
            <b/>
            <sz val="9"/>
            <color indexed="81"/>
            <rFont val="Tahoma"/>
            <family val="2"/>
          </rPr>
          <t xml:space="preserve">Estado </t>
        </r>
      </text>
    </comment>
    <comment ref="B200" authorId="3" shapeId="0">
      <text>
        <r>
          <rPr>
            <b/>
            <sz val="9"/>
            <color indexed="81"/>
            <rFont val="Tahoma"/>
            <family val="2"/>
          </rPr>
          <t xml:space="preserve">Este dato aparecerá  luego de que en la atención registrada Por Estamento Médico 
Registrada en el Módulo Box - Pacientes Citados  o en Agregar documentos a una atención
</t>
        </r>
        <r>
          <rPr>
            <sz val="9"/>
            <color indexed="81"/>
            <rFont val="Tahoma"/>
            <family val="2"/>
          </rPr>
          <t xml:space="preserve"> y en el</t>
        </r>
        <r>
          <rPr>
            <b/>
            <sz val="9"/>
            <color indexed="81"/>
            <rFont val="Tahoma"/>
            <family val="2"/>
          </rPr>
          <t xml:space="preserve"> Formulario Control  De Salud Mental </t>
        </r>
        <r>
          <rPr>
            <sz val="9"/>
            <color indexed="81"/>
            <rFont val="Tahoma"/>
            <family val="2"/>
          </rPr>
          <t>en la sección</t>
        </r>
        <r>
          <rPr>
            <b/>
            <sz val="9"/>
            <color indexed="81"/>
            <rFont val="Tahoma"/>
            <family val="2"/>
          </rPr>
          <t xml:space="preserve">  Diagnósticos de Trastornos Mentales</t>
        </r>
        <r>
          <rPr>
            <sz val="9"/>
            <color indexed="81"/>
            <rFont val="Tahoma"/>
            <family val="2"/>
          </rPr>
          <t xml:space="preserve"> en sección</t>
        </r>
        <r>
          <rPr>
            <b/>
            <sz val="9"/>
            <color indexed="81"/>
            <rFont val="Tahoma"/>
            <family val="2"/>
          </rPr>
          <t xml:space="preserve"> Trastornos Mentales y del Comportamiento Debido a Consumo Sustancias Psicotrópicas
</t>
        </r>
        <r>
          <rPr>
            <sz val="9"/>
            <color indexed="81"/>
            <rFont val="Tahoma"/>
            <family val="2"/>
          </rPr>
          <t xml:space="preserve">en el campo </t>
        </r>
        <r>
          <rPr>
            <b/>
            <sz val="9"/>
            <color indexed="81"/>
            <rFont val="Tahoma"/>
            <family val="2"/>
          </rPr>
          <t xml:space="preserve"> ¿Consumo Dependiente del Alcohol?  </t>
        </r>
        <r>
          <rPr>
            <sz val="9"/>
            <color indexed="81"/>
            <rFont val="Tahoma"/>
            <family val="2"/>
          </rPr>
          <t>debe seleccionar</t>
        </r>
        <r>
          <rPr>
            <b/>
            <sz val="9"/>
            <color indexed="81"/>
            <rFont val="Tahoma"/>
            <family val="2"/>
          </rPr>
          <t xml:space="preserve"> "Si" y </t>
        </r>
        <r>
          <rPr>
            <sz val="9"/>
            <color indexed="81"/>
            <rFont val="Tahoma"/>
            <family val="2"/>
          </rPr>
          <t>tener registrado</t>
        </r>
        <r>
          <rPr>
            <b/>
            <sz val="9"/>
            <color indexed="81"/>
            <rFont val="Tahoma"/>
            <family val="2"/>
          </rPr>
          <t xml:space="preserve"> Ingreso o Reingreso </t>
        </r>
        <r>
          <rPr>
            <sz val="9"/>
            <color indexed="81"/>
            <rFont val="Tahoma"/>
            <family val="2"/>
          </rPr>
          <t xml:space="preserve"> en el campo </t>
        </r>
        <r>
          <rPr>
            <b/>
            <sz val="9"/>
            <color indexed="81"/>
            <rFont val="Tahoma"/>
            <family val="2"/>
          </rPr>
          <t>Estado</t>
        </r>
      </text>
    </comment>
    <comment ref="B201" authorId="3" shapeId="0">
      <text>
        <r>
          <rPr>
            <b/>
            <sz val="9"/>
            <color indexed="81"/>
            <rFont val="Tahoma"/>
            <family val="2"/>
          </rPr>
          <t xml:space="preserve">Este dato aparecerá  luego de que en la atención registrada Por Estamento Médico 
Registrada en el Módulo Box - Pacientes Citados  o en Agregar documentos a una atención
</t>
        </r>
        <r>
          <rPr>
            <sz val="9"/>
            <color indexed="81"/>
            <rFont val="Tahoma"/>
            <family val="2"/>
          </rPr>
          <t xml:space="preserve">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 xml:space="preserve">Diagnósticos de Trastornos Mentales </t>
        </r>
        <r>
          <rPr>
            <sz val="9"/>
            <color indexed="81"/>
            <rFont val="Tahoma"/>
            <family val="2"/>
          </rPr>
          <t>en sección</t>
        </r>
        <r>
          <rPr>
            <b/>
            <sz val="9"/>
            <color indexed="81"/>
            <rFont val="Tahoma"/>
            <family val="2"/>
          </rPr>
          <t xml:space="preserve"> Trastornos Mentales y del Comportamiento Debido a Consumo Sustancias Psicotrópicas
</t>
        </r>
        <r>
          <rPr>
            <sz val="9"/>
            <color indexed="81"/>
            <rFont val="Tahoma"/>
            <family val="2"/>
          </rPr>
          <t xml:space="preserve">en el campo </t>
        </r>
        <r>
          <rPr>
            <b/>
            <sz val="9"/>
            <color indexed="81"/>
            <rFont val="Tahoma"/>
            <family val="2"/>
          </rPr>
          <t xml:space="preserve">¿Consumo Perjudicial de Drogas?  </t>
        </r>
        <r>
          <rPr>
            <sz val="9"/>
            <color indexed="81"/>
            <rFont val="Tahoma"/>
            <family val="2"/>
          </rPr>
          <t>debe seleccionar</t>
        </r>
        <r>
          <rPr>
            <b/>
            <sz val="9"/>
            <color indexed="81"/>
            <rFont val="Tahoma"/>
            <family val="2"/>
          </rPr>
          <t xml:space="preserve"> "Si"</t>
        </r>
        <r>
          <rPr>
            <sz val="9"/>
            <color indexed="81"/>
            <rFont val="Tahoma"/>
            <family val="2"/>
          </rPr>
          <t xml:space="preserve"> y tener registrado </t>
        </r>
        <r>
          <rPr>
            <b/>
            <sz val="9"/>
            <color indexed="81"/>
            <rFont val="Tahoma"/>
            <family val="2"/>
          </rPr>
          <t xml:space="preserve">Ingreso o Reingreso </t>
        </r>
        <r>
          <rPr>
            <sz val="9"/>
            <color indexed="81"/>
            <rFont val="Tahoma"/>
            <family val="2"/>
          </rPr>
          <t xml:space="preserve">en el campo </t>
        </r>
        <r>
          <rPr>
            <b/>
            <sz val="9"/>
            <color indexed="81"/>
            <rFont val="Tahoma"/>
            <family val="2"/>
          </rPr>
          <t xml:space="preserve">Estado </t>
        </r>
      </text>
    </comment>
    <comment ref="B202" authorId="3" shapeId="0">
      <text>
        <r>
          <rPr>
            <sz val="9"/>
            <color indexed="81"/>
            <rFont val="Tahoma"/>
            <family val="2"/>
          </rPr>
          <t xml:space="preserve">Este dato aparecerá  luego de que en la atención registrada Por Estamento Médico 
Registrada en el </t>
        </r>
        <r>
          <rPr>
            <b/>
            <sz val="9"/>
            <color indexed="81"/>
            <rFont val="Tahoma"/>
            <family val="2"/>
          </rPr>
          <t>Módulo Box - Pacientes Citados  o en Agregar documentos a una atención</t>
        </r>
        <r>
          <rPr>
            <sz val="9"/>
            <color indexed="81"/>
            <rFont val="Tahoma"/>
            <family val="2"/>
          </rPr>
          <t xml:space="preserve">
Y en el Formulario</t>
        </r>
        <r>
          <rPr>
            <b/>
            <sz val="9"/>
            <color indexed="81"/>
            <rFont val="Tahoma"/>
            <family val="2"/>
          </rPr>
          <t xml:space="preserve"> Control  De Salud Mental</t>
        </r>
        <r>
          <rPr>
            <sz val="9"/>
            <color indexed="81"/>
            <rFont val="Tahoma"/>
            <family val="2"/>
          </rPr>
          <t xml:space="preserve"> en la sección</t>
        </r>
        <r>
          <rPr>
            <b/>
            <sz val="9"/>
            <color indexed="81"/>
            <rFont val="Tahoma"/>
            <family val="2"/>
          </rPr>
          <t xml:space="preserve"> Diagnósticos de Trastornos Mentales</t>
        </r>
        <r>
          <rPr>
            <sz val="9"/>
            <color indexed="81"/>
            <rFont val="Tahoma"/>
            <family val="2"/>
          </rPr>
          <t xml:space="preserve"> en sección </t>
        </r>
        <r>
          <rPr>
            <b/>
            <sz val="9"/>
            <color indexed="81"/>
            <rFont val="Tahoma"/>
            <family val="2"/>
          </rPr>
          <t>Trastornos Mentales y del Comportamiento Debido a Consumo Sustancias Psicotrópicas</t>
        </r>
        <r>
          <rPr>
            <sz val="9"/>
            <color indexed="81"/>
            <rFont val="Tahoma"/>
            <family val="2"/>
          </rPr>
          <t xml:space="preserve">
en el campo </t>
        </r>
        <r>
          <rPr>
            <b/>
            <sz val="9"/>
            <color indexed="81"/>
            <rFont val="Tahoma"/>
            <family val="2"/>
          </rPr>
          <t>¿Consumo Dependiente de Drogas?</t>
        </r>
        <r>
          <rPr>
            <sz val="9"/>
            <color indexed="81"/>
            <rFont val="Tahoma"/>
            <family val="2"/>
          </rPr>
          <t xml:space="preserve">  debe seleccionar "</t>
        </r>
        <r>
          <rPr>
            <b/>
            <sz val="9"/>
            <color indexed="81"/>
            <rFont val="Tahoma"/>
            <family val="2"/>
          </rPr>
          <t>Si"</t>
        </r>
        <r>
          <rPr>
            <sz val="9"/>
            <color indexed="81"/>
            <rFont val="Tahoma"/>
            <family val="2"/>
          </rPr>
          <t xml:space="preserve"> y tener registrado</t>
        </r>
        <r>
          <rPr>
            <b/>
            <sz val="9"/>
            <color indexed="81"/>
            <rFont val="Tahoma"/>
            <family val="2"/>
          </rPr>
          <t xml:space="preserve"> Ingreso o Reingreso</t>
        </r>
        <r>
          <rPr>
            <sz val="9"/>
            <color indexed="81"/>
            <rFont val="Tahoma"/>
            <family val="2"/>
          </rPr>
          <t xml:space="preserve"> en el campo </t>
        </r>
        <r>
          <rPr>
            <b/>
            <sz val="9"/>
            <color indexed="81"/>
            <rFont val="Tahoma"/>
            <family val="2"/>
          </rPr>
          <t xml:space="preserve">Estado </t>
        </r>
      </text>
    </comment>
    <comment ref="B203" authorId="3" shapeId="0">
      <text>
        <r>
          <rPr>
            <sz val="9"/>
            <color indexed="81"/>
            <rFont val="Tahoma"/>
            <family val="2"/>
          </rPr>
          <t>Este dato aparecerá  luego de que en la atención registrada Por Estamento Médico 
Registrada en el</t>
        </r>
        <r>
          <rPr>
            <b/>
            <sz val="9"/>
            <color indexed="81"/>
            <rFont val="Tahoma"/>
            <family val="2"/>
          </rPr>
          <t xml:space="preserve"> Módulo Box - Pacientes Citados  o en 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t>
        </r>
        <r>
          <rPr>
            <sz val="9"/>
            <color indexed="81"/>
            <rFont val="Tahoma"/>
            <family val="2"/>
          </rPr>
          <t xml:space="preserve"> en sección </t>
        </r>
        <r>
          <rPr>
            <b/>
            <sz val="9"/>
            <color indexed="81"/>
            <rFont val="Tahoma"/>
            <family val="2"/>
          </rPr>
          <t>Trastornos Mentales y del Comportamiento Debido a Consumo Sustancias Psicotrópicas</t>
        </r>
        <r>
          <rPr>
            <sz val="9"/>
            <color indexed="81"/>
            <rFont val="Tahoma"/>
            <family val="2"/>
          </rPr>
          <t xml:space="preserve">
en el campo </t>
        </r>
        <r>
          <rPr>
            <b/>
            <sz val="9"/>
            <color indexed="81"/>
            <rFont val="Tahoma"/>
            <family val="2"/>
          </rPr>
          <t>¿Consumo De Drogas y Alcohol?</t>
        </r>
        <r>
          <rPr>
            <sz val="9"/>
            <color indexed="81"/>
            <rFont val="Tahoma"/>
            <family val="2"/>
          </rPr>
          <t xml:space="preserve">  debe seleccionar </t>
        </r>
        <r>
          <rPr>
            <b/>
            <sz val="9"/>
            <color indexed="81"/>
            <rFont val="Tahoma"/>
            <family val="2"/>
          </rPr>
          <t>"Si"</t>
        </r>
        <r>
          <rPr>
            <sz val="9"/>
            <color indexed="81"/>
            <rFont val="Tahoma"/>
            <family val="2"/>
          </rPr>
          <t xml:space="preserve"> y tener registrado I</t>
        </r>
        <r>
          <rPr>
            <b/>
            <sz val="9"/>
            <color indexed="81"/>
            <rFont val="Tahoma"/>
            <family val="2"/>
          </rPr>
          <t>ngreso o Reingreso</t>
        </r>
        <r>
          <rPr>
            <sz val="9"/>
            <color indexed="81"/>
            <rFont val="Tahoma"/>
            <family val="2"/>
          </rPr>
          <t xml:space="preserve"> en el campo</t>
        </r>
        <r>
          <rPr>
            <b/>
            <sz val="9"/>
            <color indexed="81"/>
            <rFont val="Tahoma"/>
            <family val="2"/>
          </rPr>
          <t xml:space="preserve"> Estado </t>
        </r>
      </text>
    </comment>
    <comment ref="B204" authorId="8" shapeId="0">
      <text>
        <r>
          <rPr>
            <sz val="9"/>
            <color indexed="81"/>
            <rFont val="Tahoma"/>
            <family val="2"/>
          </rPr>
          <t xml:space="preserve">Este dato aparecerá  luego de que en la atención registrada Por Estamento </t>
        </r>
        <r>
          <rPr>
            <b/>
            <sz val="9"/>
            <color indexed="81"/>
            <rFont val="Tahoma"/>
            <family val="2"/>
          </rPr>
          <t>Médico</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t>
        </r>
        <r>
          <rPr>
            <sz val="9"/>
            <color indexed="81"/>
            <rFont val="Tahoma"/>
            <family val="2"/>
          </rPr>
          <t xml:space="preserve">
en el campo</t>
        </r>
        <r>
          <rPr>
            <b/>
            <sz val="9"/>
            <color indexed="81"/>
            <rFont val="Tahoma"/>
            <family val="2"/>
          </rPr>
          <t xml:space="preserve">  ¿ Tiene trastornos Hipercinéticos, de la actividad y la atención ?  </t>
        </r>
        <r>
          <rPr>
            <sz val="9"/>
            <color indexed="81"/>
            <rFont val="Tahoma"/>
            <family val="2"/>
          </rPr>
          <t xml:space="preserve">debe seleccionar </t>
        </r>
        <r>
          <rPr>
            <b/>
            <sz val="9"/>
            <color indexed="81"/>
            <rFont val="Tahoma"/>
            <family val="2"/>
          </rPr>
          <t>"si</t>
        </r>
        <r>
          <rPr>
            <sz val="9"/>
            <color indexed="81"/>
            <rFont val="Tahoma"/>
            <family val="2"/>
          </rPr>
          <t xml:space="preserve">" y tener registrado </t>
        </r>
        <r>
          <rPr>
            <b/>
            <sz val="9"/>
            <color indexed="81"/>
            <rFont val="Tahoma"/>
            <family val="2"/>
          </rPr>
          <t>Ingreso o Reingreso</t>
        </r>
        <r>
          <rPr>
            <sz val="9"/>
            <color indexed="81"/>
            <rFont val="Tahoma"/>
            <family val="2"/>
          </rPr>
          <t xml:space="preserve">  en el campo </t>
        </r>
        <r>
          <rPr>
            <b/>
            <sz val="9"/>
            <color indexed="81"/>
            <rFont val="Tahoma"/>
            <family val="2"/>
          </rPr>
          <t xml:space="preserve">Estado </t>
        </r>
      </text>
    </comment>
    <comment ref="B205" authorId="8" shapeId="0">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¿Tiene Trastorno disocial desafiante y oposicionista?</t>
        </r>
        <r>
          <rPr>
            <sz val="9"/>
            <color indexed="81"/>
            <rFont val="Tahoma"/>
            <family val="2"/>
          </rPr>
          <t xml:space="preserve">  debe seleccionar </t>
        </r>
        <r>
          <rPr>
            <b/>
            <sz val="9"/>
            <color indexed="81"/>
            <rFont val="Tahoma"/>
            <family val="2"/>
          </rPr>
          <t>"si</t>
        </r>
        <r>
          <rPr>
            <sz val="9"/>
            <color indexed="81"/>
            <rFont val="Tahoma"/>
            <family val="2"/>
          </rPr>
          <t xml:space="preserve">" y tener registrado </t>
        </r>
        <r>
          <rPr>
            <b/>
            <sz val="9"/>
            <color indexed="81"/>
            <rFont val="Tahoma"/>
            <family val="2"/>
          </rPr>
          <t>Ingreso o Reingreso</t>
        </r>
        <r>
          <rPr>
            <sz val="9"/>
            <color indexed="81"/>
            <rFont val="Tahoma"/>
            <family val="2"/>
          </rPr>
          <t xml:space="preserve">  en el campo </t>
        </r>
        <r>
          <rPr>
            <b/>
            <sz val="9"/>
            <color indexed="81"/>
            <rFont val="Tahoma"/>
            <family val="2"/>
          </rPr>
          <t xml:space="preserve">Estado </t>
        </r>
      </text>
    </comment>
    <comment ref="B206" authorId="8" shapeId="0">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t>
        </r>
        <r>
          <rPr>
            <b/>
            <sz val="9"/>
            <color indexed="81"/>
            <rFont val="Tahoma"/>
            <family val="2"/>
          </rPr>
          <t xml:space="preserve"> Módulo Box - Pacientes Citados  </t>
        </r>
        <r>
          <rPr>
            <sz val="9"/>
            <color indexed="81"/>
            <rFont val="Tahoma"/>
            <family val="2"/>
          </rPr>
          <t xml:space="preserve">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 xml:space="preserve">¿Tiene Trastorno de Ansiedad de separación en la Infancia?  </t>
        </r>
        <r>
          <rPr>
            <sz val="9"/>
            <color indexed="81"/>
            <rFont val="Tahoma"/>
            <family val="2"/>
          </rPr>
          <t xml:space="preserve">debe seleccionar </t>
        </r>
        <r>
          <rPr>
            <b/>
            <sz val="9"/>
            <color indexed="81"/>
            <rFont val="Tahoma"/>
            <family val="2"/>
          </rPr>
          <t>"si</t>
        </r>
        <r>
          <rPr>
            <sz val="9"/>
            <color indexed="81"/>
            <rFont val="Tahoma"/>
            <family val="2"/>
          </rPr>
          <t xml:space="preserve">" y tener registrado </t>
        </r>
        <r>
          <rPr>
            <b/>
            <sz val="9"/>
            <color indexed="81"/>
            <rFont val="Tahoma"/>
            <family val="2"/>
          </rPr>
          <t xml:space="preserve"> Ingreso o Reingreso </t>
        </r>
        <r>
          <rPr>
            <sz val="9"/>
            <color indexed="81"/>
            <rFont val="Tahoma"/>
            <family val="2"/>
          </rPr>
          <t xml:space="preserve"> en el campo</t>
        </r>
        <r>
          <rPr>
            <b/>
            <sz val="9"/>
            <color indexed="81"/>
            <rFont val="Tahoma"/>
            <family val="2"/>
          </rPr>
          <t xml:space="preserve"> Estado</t>
        </r>
      </text>
    </comment>
    <comment ref="B207" authorId="8" shapeId="0">
      <text>
        <r>
          <rPr>
            <sz val="9"/>
            <color indexed="81"/>
            <rFont val="Tahoma"/>
            <family val="2"/>
          </rPr>
          <t xml:space="preserve">Este dato aparecerá  luego de que en la atención registrada Por Estamento </t>
        </r>
        <r>
          <rPr>
            <b/>
            <sz val="9"/>
            <color indexed="81"/>
            <rFont val="Tahoma"/>
            <family val="2"/>
          </rPr>
          <t>Médico</t>
        </r>
        <r>
          <rPr>
            <sz val="9"/>
            <color indexed="81"/>
            <rFont val="Tahoma"/>
            <family val="2"/>
          </rPr>
          <t xml:space="preserve"> 
Registrada en el</t>
        </r>
        <r>
          <rPr>
            <b/>
            <sz val="9"/>
            <color indexed="81"/>
            <rFont val="Tahoma"/>
            <family val="2"/>
          </rPr>
          <t xml:space="preserve"> Módulo Box - Pacientes Citados</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 xml:space="preserve">¿Tiene Otros trastornos del comportamiento y de las emociones de comienzo habitual en la Infancia y Adolescencia? </t>
        </r>
        <r>
          <rPr>
            <sz val="9"/>
            <color indexed="81"/>
            <rFont val="Tahoma"/>
            <family val="2"/>
          </rPr>
          <t xml:space="preserve"> debe seleccionar </t>
        </r>
        <r>
          <rPr>
            <b/>
            <sz val="9"/>
            <color indexed="81"/>
            <rFont val="Tahoma"/>
            <family val="2"/>
          </rPr>
          <t>"si"</t>
        </r>
        <r>
          <rPr>
            <sz val="9"/>
            <color indexed="81"/>
            <rFont val="Tahoma"/>
            <family val="2"/>
          </rPr>
          <t xml:space="preserve"> y tener registrado</t>
        </r>
        <r>
          <rPr>
            <b/>
            <sz val="9"/>
            <color indexed="81"/>
            <rFont val="Tahoma"/>
            <family val="2"/>
          </rPr>
          <t xml:space="preserve"> Ingreso o Reingreso  </t>
        </r>
        <r>
          <rPr>
            <sz val="9"/>
            <color indexed="81"/>
            <rFont val="Tahoma"/>
            <family val="2"/>
          </rPr>
          <t xml:space="preserve">en el campo </t>
        </r>
        <r>
          <rPr>
            <b/>
            <sz val="9"/>
            <color indexed="81"/>
            <rFont val="Tahoma"/>
            <family val="2"/>
          </rPr>
          <t>Estado</t>
        </r>
      </text>
    </comment>
    <comment ref="B208" authorId="3" shapeId="0">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t>
        </r>
        <r>
          <rPr>
            <b/>
            <sz val="9"/>
            <color indexed="81"/>
            <rFont val="Tahoma"/>
            <family val="2"/>
          </rPr>
          <t xml:space="preserve"> Control  De Salud Mental </t>
        </r>
        <r>
          <rPr>
            <sz val="9"/>
            <color indexed="81"/>
            <rFont val="Tahoma"/>
            <family val="2"/>
          </rPr>
          <t>en la sección</t>
        </r>
        <r>
          <rPr>
            <b/>
            <sz val="9"/>
            <color indexed="81"/>
            <rFont val="Tahoma"/>
            <family val="2"/>
          </rPr>
          <t xml:space="preserve"> Diagnósticos de Trastornos Mentales</t>
        </r>
        <r>
          <rPr>
            <sz val="9"/>
            <color indexed="81"/>
            <rFont val="Tahoma"/>
            <family val="2"/>
          </rPr>
          <t xml:space="preserve">
en el campo</t>
        </r>
        <r>
          <rPr>
            <b/>
            <sz val="9"/>
            <color indexed="81"/>
            <rFont val="Tahoma"/>
            <family val="2"/>
          </rPr>
          <t xml:space="preserve"> ¿Tiene trastorno de ansiedad? </t>
        </r>
        <r>
          <rPr>
            <sz val="9"/>
            <color indexed="81"/>
            <rFont val="Tahoma"/>
            <family val="2"/>
          </rPr>
          <t xml:space="preserve"> debe seleccionar</t>
        </r>
        <r>
          <rPr>
            <b/>
            <sz val="9"/>
            <color indexed="81"/>
            <rFont val="Tahoma"/>
            <family val="2"/>
          </rPr>
          <t xml:space="preserve"> "si"</t>
        </r>
        <r>
          <rPr>
            <sz val="9"/>
            <color indexed="81"/>
            <rFont val="Tahoma"/>
            <family val="2"/>
          </rPr>
          <t xml:space="preserve"> y tener registrado en el Campo </t>
        </r>
        <r>
          <rPr>
            <b/>
            <sz val="9"/>
            <color indexed="81"/>
            <rFont val="Tahoma"/>
            <family val="2"/>
          </rPr>
          <t>Estado</t>
        </r>
        <r>
          <rPr>
            <sz val="9"/>
            <color indexed="81"/>
            <rFont val="Tahoma"/>
            <family val="2"/>
          </rPr>
          <t xml:space="preserve"> el valor </t>
        </r>
        <r>
          <rPr>
            <b/>
            <sz val="9"/>
            <color indexed="81"/>
            <rFont val="Tahoma"/>
            <family val="2"/>
          </rPr>
          <t xml:space="preserve"> Ingreso o Reingreso</t>
        </r>
        <r>
          <rPr>
            <sz val="9"/>
            <color indexed="81"/>
            <rFont val="Tahoma"/>
            <family val="2"/>
          </rPr>
          <t xml:space="preserve">
Ademas en el campo </t>
        </r>
        <r>
          <rPr>
            <b/>
            <sz val="9"/>
            <color indexed="81"/>
            <rFont val="Tahoma"/>
            <family val="2"/>
          </rPr>
          <t xml:space="preserve">Tipo de Trastorno de Ansiedad </t>
        </r>
        <r>
          <rPr>
            <sz val="9"/>
            <color indexed="81"/>
            <rFont val="Tahoma"/>
            <family val="2"/>
          </rPr>
          <t>debe selecionar el valor</t>
        </r>
        <r>
          <rPr>
            <b/>
            <sz val="9"/>
            <color indexed="81"/>
            <rFont val="Tahoma"/>
            <family val="2"/>
          </rPr>
          <t xml:space="preserve"> Trastorno  de Estrés Post Traumatico</t>
        </r>
        <r>
          <rPr>
            <sz val="9"/>
            <color indexed="81"/>
            <rFont val="Tahoma"/>
            <family val="2"/>
          </rPr>
          <t xml:space="preserve">
</t>
        </r>
      </text>
    </comment>
    <comment ref="B209" authorId="3" shapeId="0">
      <text>
        <r>
          <rPr>
            <b/>
            <sz val="9"/>
            <color indexed="81"/>
            <rFont val="Tahoma"/>
            <family val="2"/>
          </rPr>
          <t xml:space="preserve">Este dato aparecerá  luego de que en la atención 
</t>
        </r>
        <r>
          <rPr>
            <sz val="9"/>
            <color indexed="81"/>
            <rFont val="Tahoma"/>
            <family val="2"/>
          </rPr>
          <t>Registrada en el</t>
        </r>
        <r>
          <rPr>
            <b/>
            <sz val="9"/>
            <color indexed="81"/>
            <rFont val="Tahoma"/>
            <family val="2"/>
          </rPr>
          <t xml:space="preserve"> Módulo Box - Pacientes Citados  o en Agregar documentos a una atención
</t>
        </r>
        <r>
          <rPr>
            <sz val="9"/>
            <color indexed="81"/>
            <rFont val="Tahoma"/>
            <family val="2"/>
          </rPr>
          <t xml:space="preserve"> y en el</t>
        </r>
        <r>
          <rPr>
            <b/>
            <sz val="9"/>
            <color indexed="81"/>
            <rFont val="Tahoma"/>
            <family val="2"/>
          </rPr>
          <t xml:space="preserve"> Formulario Control  De Salud Mental </t>
        </r>
        <r>
          <rPr>
            <sz val="9"/>
            <color indexed="81"/>
            <rFont val="Tahoma"/>
            <family val="2"/>
          </rPr>
          <t>en la sección</t>
        </r>
        <r>
          <rPr>
            <b/>
            <sz val="9"/>
            <color indexed="81"/>
            <rFont val="Tahoma"/>
            <family val="2"/>
          </rPr>
          <t xml:space="preserve"> Diagnósticos de Trastornos Mentales
</t>
        </r>
        <r>
          <rPr>
            <sz val="9"/>
            <color indexed="81"/>
            <rFont val="Tahoma"/>
            <family val="2"/>
          </rPr>
          <t>en el campo</t>
        </r>
        <r>
          <rPr>
            <b/>
            <sz val="9"/>
            <color indexed="81"/>
            <rFont val="Tahoma"/>
            <family val="2"/>
          </rPr>
          <t xml:space="preserve"> ¿Tiene trastorno de ansiedad?  </t>
        </r>
        <r>
          <rPr>
            <sz val="9"/>
            <color indexed="81"/>
            <rFont val="Tahoma"/>
            <family val="2"/>
          </rPr>
          <t>debe seleccionar</t>
        </r>
        <r>
          <rPr>
            <b/>
            <sz val="9"/>
            <color indexed="81"/>
            <rFont val="Tahoma"/>
            <family val="2"/>
          </rPr>
          <t xml:space="preserve"> "Si" </t>
        </r>
        <r>
          <rPr>
            <sz val="9"/>
            <color indexed="81"/>
            <rFont val="Tahoma"/>
            <family val="2"/>
          </rPr>
          <t xml:space="preserve">y tener registrado en el Campo </t>
        </r>
        <r>
          <rPr>
            <b/>
            <sz val="9"/>
            <color indexed="81"/>
            <rFont val="Tahoma"/>
            <family val="2"/>
          </rPr>
          <t>Estado</t>
        </r>
        <r>
          <rPr>
            <sz val="9"/>
            <color indexed="81"/>
            <rFont val="Tahoma"/>
            <family val="2"/>
          </rPr>
          <t xml:space="preserve"> el valor </t>
        </r>
        <r>
          <rPr>
            <b/>
            <sz val="9"/>
            <color indexed="81"/>
            <rFont val="Tahoma"/>
            <family val="2"/>
          </rPr>
          <t xml:space="preserve">Ingreso o Reingreso.
</t>
        </r>
        <r>
          <rPr>
            <sz val="9"/>
            <color indexed="81"/>
            <rFont val="Tahoma"/>
            <family val="2"/>
          </rPr>
          <t>Ademas en el campo</t>
        </r>
        <r>
          <rPr>
            <b/>
            <sz val="9"/>
            <color indexed="81"/>
            <rFont val="Tahoma"/>
            <family val="2"/>
          </rPr>
          <t xml:space="preserve"> Tipo de Trastorno de Ansiedad </t>
        </r>
        <r>
          <rPr>
            <sz val="9"/>
            <color indexed="81"/>
            <rFont val="Tahoma"/>
            <family val="2"/>
          </rPr>
          <t xml:space="preserve">debe selecionar el valor </t>
        </r>
        <r>
          <rPr>
            <b/>
            <sz val="9"/>
            <color indexed="81"/>
            <rFont val="Tahoma"/>
            <family val="2"/>
          </rPr>
          <t>Trastorno de Panico</t>
        </r>
      </text>
    </comment>
    <comment ref="B210" authorId="3" shapeId="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 xml:space="preserve">Diagnósticos de Trastornos Mentales </t>
        </r>
        <r>
          <rPr>
            <sz val="9"/>
            <color indexed="81"/>
            <rFont val="Tahoma"/>
            <family val="2"/>
          </rPr>
          <t>en el campo</t>
        </r>
        <r>
          <rPr>
            <b/>
            <sz val="9"/>
            <color indexed="81"/>
            <rFont val="Tahoma"/>
            <family val="2"/>
          </rPr>
          <t xml:space="preserve"> ¿Tiene trastorno de ansiedad?</t>
        </r>
        <r>
          <rPr>
            <sz val="9"/>
            <color indexed="81"/>
            <rFont val="Tahoma"/>
            <family val="2"/>
          </rPr>
          <t xml:space="preserve">  debe seleccionar </t>
        </r>
        <r>
          <rPr>
            <b/>
            <sz val="9"/>
            <color indexed="81"/>
            <rFont val="Tahoma"/>
            <family val="2"/>
          </rPr>
          <t>"Si"</t>
        </r>
        <r>
          <rPr>
            <sz val="9"/>
            <color indexed="81"/>
            <rFont val="Tahoma"/>
            <family val="2"/>
          </rPr>
          <t xml:space="preserve"> y tener registrado en el Campo</t>
        </r>
        <r>
          <rPr>
            <b/>
            <sz val="9"/>
            <color indexed="81"/>
            <rFont val="Tahoma"/>
            <family val="2"/>
          </rPr>
          <t xml:space="preserve"> Estado </t>
        </r>
        <r>
          <rPr>
            <sz val="9"/>
            <color indexed="81"/>
            <rFont val="Tahoma"/>
            <family val="2"/>
          </rPr>
          <t xml:space="preserve">el valor </t>
        </r>
        <r>
          <rPr>
            <b/>
            <sz val="9"/>
            <color indexed="81"/>
            <rFont val="Tahoma"/>
            <family val="2"/>
          </rPr>
          <t xml:space="preserve"> Ingreso o Reingreso</t>
        </r>
        <r>
          <rPr>
            <sz val="9"/>
            <color indexed="81"/>
            <rFont val="Tahoma"/>
            <family val="2"/>
          </rPr>
          <t xml:space="preserve">
Ademas en el campo</t>
        </r>
        <r>
          <rPr>
            <b/>
            <sz val="9"/>
            <color indexed="81"/>
            <rFont val="Tahoma"/>
            <family val="2"/>
          </rPr>
          <t xml:space="preserve"> Tipo de Trastorno de Ansiedad</t>
        </r>
        <r>
          <rPr>
            <sz val="9"/>
            <color indexed="81"/>
            <rFont val="Tahoma"/>
            <family val="2"/>
          </rPr>
          <t xml:space="preserve"> debe selecionar el valor </t>
        </r>
        <r>
          <rPr>
            <b/>
            <sz val="9"/>
            <color indexed="81"/>
            <rFont val="Tahoma"/>
            <family val="2"/>
          </rPr>
          <t>Fobias Sociales</t>
        </r>
      </text>
    </comment>
    <comment ref="B211" authorId="3"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t>
        </r>
        <r>
          <rPr>
            <b/>
            <sz val="9"/>
            <color indexed="81"/>
            <rFont val="Tahoma"/>
            <family val="2"/>
          </rPr>
          <t xml:space="preserve"> ¿Tiene trastorno de ansiedad? </t>
        </r>
        <r>
          <rPr>
            <sz val="9"/>
            <color indexed="81"/>
            <rFont val="Tahoma"/>
            <family val="2"/>
          </rPr>
          <t xml:space="preserve"> debe seleccionar </t>
        </r>
        <r>
          <rPr>
            <b/>
            <sz val="9"/>
            <color indexed="81"/>
            <rFont val="Tahoma"/>
            <family val="2"/>
          </rPr>
          <t>"Si"</t>
        </r>
        <r>
          <rPr>
            <sz val="9"/>
            <color indexed="81"/>
            <rFont val="Tahoma"/>
            <family val="2"/>
          </rPr>
          <t xml:space="preserve"> y tener registrado en el Campo</t>
        </r>
        <r>
          <rPr>
            <b/>
            <sz val="9"/>
            <color indexed="81"/>
            <rFont val="Tahoma"/>
            <family val="2"/>
          </rPr>
          <t xml:space="preserve"> Estado</t>
        </r>
        <r>
          <rPr>
            <sz val="9"/>
            <color indexed="81"/>
            <rFont val="Tahoma"/>
            <family val="2"/>
          </rPr>
          <t xml:space="preserve"> el valor </t>
        </r>
        <r>
          <rPr>
            <b/>
            <sz val="9"/>
            <color indexed="81"/>
            <rFont val="Tahoma"/>
            <family val="2"/>
          </rPr>
          <t xml:space="preserve"> Ingreso o Reingreso</t>
        </r>
        <r>
          <rPr>
            <sz val="9"/>
            <color indexed="81"/>
            <rFont val="Tahoma"/>
            <family val="2"/>
          </rPr>
          <t xml:space="preserve">
Ademas en el campo </t>
        </r>
        <r>
          <rPr>
            <b/>
            <sz val="9"/>
            <color indexed="81"/>
            <rFont val="Tahoma"/>
            <family val="2"/>
          </rPr>
          <t>Tipo de  Trastorno de Ansiedad</t>
        </r>
        <r>
          <rPr>
            <sz val="9"/>
            <color indexed="81"/>
            <rFont val="Tahoma"/>
            <family val="2"/>
          </rPr>
          <t xml:space="preserve"> debe selecionar el valor </t>
        </r>
        <r>
          <rPr>
            <b/>
            <sz val="9"/>
            <color indexed="81"/>
            <rFont val="Tahoma"/>
            <family val="2"/>
          </rPr>
          <t>Trastornos de Ansiedad Generalizada</t>
        </r>
        <r>
          <rPr>
            <sz val="9"/>
            <color indexed="81"/>
            <rFont val="Tahoma"/>
            <family val="2"/>
          </rPr>
          <t xml:space="preserve">
</t>
        </r>
      </text>
    </comment>
    <comment ref="B212" authorId="3" shapeId="0">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t>
        </r>
        <r>
          <rPr>
            <b/>
            <sz val="9"/>
            <color indexed="81"/>
            <rFont val="Tahoma"/>
            <family val="2"/>
          </rPr>
          <t xml:space="preserve"> 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¿Tiene trastorno de ansiedad?</t>
        </r>
        <r>
          <rPr>
            <sz val="9"/>
            <color indexed="81"/>
            <rFont val="Tahoma"/>
            <family val="2"/>
          </rPr>
          <t xml:space="preserve">  debe seleccionar </t>
        </r>
        <r>
          <rPr>
            <b/>
            <sz val="9"/>
            <color indexed="81"/>
            <rFont val="Tahoma"/>
            <family val="2"/>
          </rPr>
          <t>"si"</t>
        </r>
        <r>
          <rPr>
            <sz val="9"/>
            <color indexed="81"/>
            <rFont val="Tahoma"/>
            <family val="2"/>
          </rPr>
          <t xml:space="preserve"> y tener registrado en el Campo</t>
        </r>
        <r>
          <rPr>
            <b/>
            <sz val="9"/>
            <color indexed="81"/>
            <rFont val="Tahoma"/>
            <family val="2"/>
          </rPr>
          <t xml:space="preserve"> Estado </t>
        </r>
        <r>
          <rPr>
            <sz val="9"/>
            <color indexed="81"/>
            <rFont val="Tahoma"/>
            <family val="2"/>
          </rPr>
          <t xml:space="preserve">el valor </t>
        </r>
        <r>
          <rPr>
            <b/>
            <sz val="9"/>
            <color indexed="81"/>
            <rFont val="Tahoma"/>
            <family val="2"/>
          </rPr>
          <t xml:space="preserve"> Ingreso o Reingreso</t>
        </r>
        <r>
          <rPr>
            <sz val="9"/>
            <color indexed="81"/>
            <rFont val="Tahoma"/>
            <family val="2"/>
          </rPr>
          <t xml:space="preserve">
Ademas en el campo </t>
        </r>
        <r>
          <rPr>
            <b/>
            <sz val="9"/>
            <color indexed="81"/>
            <rFont val="Tahoma"/>
            <family val="2"/>
          </rPr>
          <t xml:space="preserve">Tipo de Trastorno de Ansiedad </t>
        </r>
        <r>
          <rPr>
            <sz val="9"/>
            <color indexed="81"/>
            <rFont val="Tahoma"/>
            <family val="2"/>
          </rPr>
          <t xml:space="preserve">debe selecionar el valor </t>
        </r>
        <r>
          <rPr>
            <b/>
            <sz val="9"/>
            <color indexed="81"/>
            <rFont val="Tahoma"/>
            <family val="2"/>
          </rPr>
          <t>Otros Trastornos de Ansiedad</t>
        </r>
        <r>
          <rPr>
            <sz val="9"/>
            <color indexed="81"/>
            <rFont val="Tahoma"/>
            <family val="2"/>
          </rPr>
          <t xml:space="preserve">
</t>
        </r>
      </text>
    </comment>
    <comment ref="B213" authorId="6" shapeId="0">
      <text>
        <r>
          <rPr>
            <sz val="9"/>
            <color indexed="81"/>
            <rFont val="Tahoma"/>
            <family val="2"/>
          </rPr>
          <t>Este dato aparecerá  luego de que en la atención registrada Por Estamento</t>
        </r>
        <r>
          <rPr>
            <b/>
            <sz val="9"/>
            <color indexed="81"/>
            <rFont val="Tahoma"/>
            <family val="2"/>
          </rPr>
          <t xml:space="preserve"> Médico </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¿Tiene Alzheimer y/o otras demencias?</t>
        </r>
        <r>
          <rPr>
            <sz val="9"/>
            <color indexed="81"/>
            <rFont val="Tahoma"/>
            <family val="2"/>
          </rPr>
          <t xml:space="preserve"> ?tenga el Valor </t>
        </r>
        <r>
          <rPr>
            <b/>
            <sz val="9"/>
            <color indexed="81"/>
            <rFont val="Tahoma"/>
            <family val="2"/>
          </rPr>
          <t xml:space="preserve">SI, </t>
        </r>
        <r>
          <rPr>
            <sz val="9"/>
            <color indexed="81"/>
            <rFont val="Tahoma"/>
            <family val="2"/>
          </rPr>
          <t>adema</t>
        </r>
        <r>
          <rPr>
            <b/>
            <sz val="9"/>
            <color indexed="81"/>
            <rFont val="Tahoma"/>
            <family val="2"/>
          </rPr>
          <t xml:space="preserve">s </t>
        </r>
        <r>
          <rPr>
            <sz val="9"/>
            <color indexed="81"/>
            <rFont val="Tahoma"/>
            <family val="2"/>
          </rPr>
          <t xml:space="preserve">que tenga en el Campo </t>
        </r>
        <r>
          <rPr>
            <b/>
            <sz val="9"/>
            <color indexed="81"/>
            <rFont val="Tahoma"/>
            <family val="2"/>
          </rPr>
          <t>Estado</t>
        </r>
        <r>
          <rPr>
            <sz val="9"/>
            <color indexed="81"/>
            <rFont val="Tahoma"/>
            <family val="2"/>
          </rPr>
          <t xml:space="preserve"> el valor </t>
        </r>
        <r>
          <rPr>
            <b/>
            <sz val="9"/>
            <color indexed="81"/>
            <rFont val="Tahoma"/>
            <family val="2"/>
          </rPr>
          <t xml:space="preserve">Ingreso </t>
        </r>
        <r>
          <rPr>
            <sz val="9"/>
            <color indexed="81"/>
            <rFont val="Tahoma"/>
            <family val="2"/>
          </rPr>
          <t xml:space="preserve">y en el campo </t>
        </r>
        <r>
          <rPr>
            <b/>
            <sz val="9"/>
            <color indexed="81"/>
            <rFont val="Tahoma"/>
            <family val="2"/>
          </rPr>
          <t>Etapa</t>
        </r>
        <r>
          <rPr>
            <sz val="9"/>
            <color indexed="81"/>
            <rFont val="Tahoma"/>
            <family val="2"/>
          </rPr>
          <t xml:space="preserve"> tenga incorporado: </t>
        </r>
        <r>
          <rPr>
            <b/>
            <sz val="9"/>
            <color indexed="81"/>
            <rFont val="Tahoma"/>
            <family val="2"/>
          </rPr>
          <t>Leve</t>
        </r>
        <r>
          <rPr>
            <sz val="9"/>
            <color indexed="81"/>
            <rFont val="Tahoma"/>
            <family val="2"/>
          </rPr>
          <t xml:space="preserve">
</t>
        </r>
      </text>
    </comment>
    <comment ref="B214" authorId="6" shapeId="0">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t>
        </r>
        <r>
          <rPr>
            <b/>
            <sz val="9"/>
            <color indexed="81"/>
            <rFont val="Tahoma"/>
            <family val="2"/>
          </rPr>
          <t xml:space="preserve"> Módulo Box - Pacientes Citados</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¿Tiene Alzheimer y/o otras demencias?</t>
        </r>
        <r>
          <rPr>
            <sz val="9"/>
            <color indexed="81"/>
            <rFont val="Tahoma"/>
            <family val="2"/>
          </rPr>
          <t xml:space="preserve"> tenga el Valor</t>
        </r>
        <r>
          <rPr>
            <b/>
            <sz val="9"/>
            <color indexed="81"/>
            <rFont val="Tahoma"/>
            <family val="2"/>
          </rPr>
          <t xml:space="preserve"> SI</t>
        </r>
        <r>
          <rPr>
            <sz val="9"/>
            <color indexed="81"/>
            <rFont val="Tahoma"/>
            <family val="2"/>
          </rPr>
          <t>, ademas que tenga en el Campo</t>
        </r>
        <r>
          <rPr>
            <b/>
            <sz val="9"/>
            <color indexed="81"/>
            <rFont val="Tahoma"/>
            <family val="2"/>
          </rPr>
          <t xml:space="preserve"> Estado</t>
        </r>
        <r>
          <rPr>
            <sz val="9"/>
            <color indexed="81"/>
            <rFont val="Tahoma"/>
            <family val="2"/>
          </rPr>
          <t xml:space="preserve"> el valor</t>
        </r>
        <r>
          <rPr>
            <b/>
            <sz val="9"/>
            <color indexed="81"/>
            <rFont val="Tahoma"/>
            <family val="2"/>
          </rPr>
          <t xml:space="preserve">  Ingreso o Reingreso </t>
        </r>
        <r>
          <rPr>
            <sz val="9"/>
            <color indexed="81"/>
            <rFont val="Tahoma"/>
            <family val="2"/>
          </rPr>
          <t xml:space="preserve">y en el campo </t>
        </r>
        <r>
          <rPr>
            <b/>
            <sz val="9"/>
            <color indexed="81"/>
            <rFont val="Tahoma"/>
            <family val="2"/>
          </rPr>
          <t xml:space="preserve">Etapa </t>
        </r>
        <r>
          <rPr>
            <sz val="9"/>
            <color indexed="81"/>
            <rFont val="Tahoma"/>
            <family val="2"/>
          </rPr>
          <t>tenga incorporado:</t>
        </r>
        <r>
          <rPr>
            <b/>
            <sz val="9"/>
            <color indexed="81"/>
            <rFont val="Tahoma"/>
            <family val="2"/>
          </rPr>
          <t>Moderado</t>
        </r>
        <r>
          <rPr>
            <sz val="9"/>
            <color indexed="81"/>
            <rFont val="Tahoma"/>
            <family val="2"/>
          </rPr>
          <t xml:space="preserve">
</t>
        </r>
      </text>
    </comment>
    <comment ref="B215" authorId="6" shapeId="0">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 xml:space="preserve">Diagnósticos de Trastornos Mentales </t>
        </r>
        <r>
          <rPr>
            <sz val="9"/>
            <color indexed="81"/>
            <rFont val="Tahoma"/>
            <family val="2"/>
          </rPr>
          <t xml:space="preserve">en el campo </t>
        </r>
        <r>
          <rPr>
            <b/>
            <sz val="9"/>
            <color indexed="81"/>
            <rFont val="Tahoma"/>
            <family val="2"/>
          </rPr>
          <t xml:space="preserve">¿Tiene Alzheimer y/o otras demencias? </t>
        </r>
        <r>
          <rPr>
            <sz val="9"/>
            <color indexed="81"/>
            <rFont val="Tahoma"/>
            <family val="2"/>
          </rPr>
          <t>?tenga el Valor</t>
        </r>
        <r>
          <rPr>
            <b/>
            <sz val="9"/>
            <color indexed="81"/>
            <rFont val="Tahoma"/>
            <family val="2"/>
          </rPr>
          <t xml:space="preserve"> SI</t>
        </r>
        <r>
          <rPr>
            <sz val="9"/>
            <color indexed="81"/>
            <rFont val="Tahoma"/>
            <family val="2"/>
          </rPr>
          <t xml:space="preserve">, ademas que tenga en el Campo </t>
        </r>
        <r>
          <rPr>
            <b/>
            <sz val="9"/>
            <color indexed="81"/>
            <rFont val="Tahoma"/>
            <family val="2"/>
          </rPr>
          <t>Estado</t>
        </r>
        <r>
          <rPr>
            <sz val="9"/>
            <color indexed="81"/>
            <rFont val="Tahoma"/>
            <family val="2"/>
          </rPr>
          <t xml:space="preserve"> el valor</t>
        </r>
        <r>
          <rPr>
            <b/>
            <sz val="9"/>
            <color indexed="81"/>
            <rFont val="Tahoma"/>
            <family val="2"/>
          </rPr>
          <t xml:space="preserve"> Ingreso o Reingreso</t>
        </r>
        <r>
          <rPr>
            <sz val="9"/>
            <color indexed="81"/>
            <rFont val="Tahoma"/>
            <family val="2"/>
          </rPr>
          <t xml:space="preserve"> y en el campo </t>
        </r>
        <r>
          <rPr>
            <b/>
            <sz val="9"/>
            <color indexed="81"/>
            <rFont val="Tahoma"/>
            <family val="2"/>
          </rPr>
          <t>Etapa</t>
        </r>
        <r>
          <rPr>
            <sz val="9"/>
            <color indexed="81"/>
            <rFont val="Tahoma"/>
            <family val="2"/>
          </rPr>
          <t xml:space="preserve"> tenga incorporado: </t>
        </r>
        <r>
          <rPr>
            <b/>
            <sz val="9"/>
            <color indexed="81"/>
            <rFont val="Tahoma"/>
            <family val="2"/>
          </rPr>
          <t>Avanzado</t>
        </r>
      </text>
    </comment>
    <comment ref="A216" authorId="3" shapeId="0">
      <text>
        <r>
          <rPr>
            <sz val="9"/>
            <color indexed="81"/>
            <rFont val="Tahoma"/>
            <family val="2"/>
          </rPr>
          <t xml:space="preserve">Este dato aparecerá  luego de que en la atención registrada Por Estamento Médico 
</t>
        </r>
        <r>
          <rPr>
            <b/>
            <sz val="9"/>
            <color indexed="81"/>
            <rFont val="Tahoma"/>
            <family val="2"/>
          </rPr>
          <t xml:space="preserve">
Registrada en el Módulo Box - Pacientes Citados  o en Agregar documentos a una atención
</t>
        </r>
        <r>
          <rPr>
            <sz val="9"/>
            <color indexed="81"/>
            <rFont val="Tahoma"/>
            <family val="2"/>
          </rPr>
          <t xml:space="preserve"> y en el</t>
        </r>
        <r>
          <rPr>
            <b/>
            <sz val="9"/>
            <color indexed="81"/>
            <rFont val="Tahoma"/>
            <family val="2"/>
          </rPr>
          <t xml:space="preserve"> Formulario Control  De Salud Mental </t>
        </r>
        <r>
          <rPr>
            <sz val="9"/>
            <color indexed="81"/>
            <rFont val="Tahoma"/>
            <family val="2"/>
          </rPr>
          <t>en la sección</t>
        </r>
        <r>
          <rPr>
            <b/>
            <sz val="9"/>
            <color indexed="81"/>
            <rFont val="Tahoma"/>
            <family val="2"/>
          </rPr>
          <t xml:space="preserve"> Diagnósticos de Trastornos Mentales en el campo ¿Tiene Esquizofrenia? </t>
        </r>
        <r>
          <rPr>
            <sz val="9"/>
            <color indexed="81"/>
            <rFont val="Tahoma"/>
            <family val="2"/>
          </rPr>
          <t>tenga el Valor</t>
        </r>
        <r>
          <rPr>
            <b/>
            <sz val="9"/>
            <color indexed="81"/>
            <rFont val="Tahoma"/>
            <family val="2"/>
          </rPr>
          <t xml:space="preserve"> Si, </t>
        </r>
        <r>
          <rPr>
            <sz val="9"/>
            <color indexed="81"/>
            <rFont val="Tahoma"/>
            <family val="2"/>
          </rPr>
          <t>además que tenga en el Campo</t>
        </r>
        <r>
          <rPr>
            <b/>
            <sz val="9"/>
            <color indexed="81"/>
            <rFont val="Tahoma"/>
            <family val="2"/>
          </rPr>
          <t xml:space="preserve"> Estado el valor Ingreso o Reingreso</t>
        </r>
      </text>
    </comment>
    <comment ref="A217" authorId="3" shapeId="0">
      <text>
        <r>
          <rPr>
            <sz val="9"/>
            <color indexed="81"/>
            <rFont val="Tahoma"/>
            <family val="2"/>
          </rPr>
          <t xml:space="preserve">Este dato aparecerá  luego de que en la atención registrada Por Estamento Médico 
Registrada en el </t>
        </r>
        <r>
          <rPr>
            <b/>
            <sz val="9"/>
            <color indexed="81"/>
            <rFont val="Tahoma"/>
            <family val="2"/>
          </rPr>
          <t>Módulo Box - Pacientes Citados  o en 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¿Tiene Trastorno Adaptativo?</t>
        </r>
        <r>
          <rPr>
            <sz val="9"/>
            <color indexed="81"/>
            <rFont val="Tahoma"/>
            <family val="2"/>
          </rPr>
          <t xml:space="preserve"> tenga el Valor </t>
        </r>
        <r>
          <rPr>
            <b/>
            <sz val="9"/>
            <color indexed="81"/>
            <rFont val="Tahoma"/>
            <family val="2"/>
          </rPr>
          <t>Si,</t>
        </r>
        <r>
          <rPr>
            <sz val="9"/>
            <color indexed="81"/>
            <rFont val="Tahoma"/>
            <family val="2"/>
          </rPr>
          <t xml:space="preserve"> además que tenga en el Campo</t>
        </r>
        <r>
          <rPr>
            <b/>
            <sz val="9"/>
            <color indexed="81"/>
            <rFont val="Tahoma"/>
            <family val="2"/>
          </rPr>
          <t xml:space="preserve"> Estado</t>
        </r>
        <r>
          <rPr>
            <sz val="9"/>
            <color indexed="81"/>
            <rFont val="Tahoma"/>
            <family val="2"/>
          </rPr>
          <t xml:space="preserve"> el valor</t>
        </r>
        <r>
          <rPr>
            <b/>
            <sz val="9"/>
            <color indexed="81"/>
            <rFont val="Tahoma"/>
            <family val="2"/>
          </rPr>
          <t xml:space="preserve"> Ingreso o Reingreso</t>
        </r>
      </text>
    </comment>
    <comment ref="A218" authorId="8" shapeId="0">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 xml:space="preserve">Diagnósticos de Trastornos Mentales </t>
        </r>
        <r>
          <rPr>
            <sz val="9"/>
            <color indexed="81"/>
            <rFont val="Tahoma"/>
            <family val="2"/>
          </rPr>
          <t xml:space="preserve">en el campo </t>
        </r>
        <r>
          <rPr>
            <b/>
            <sz val="9"/>
            <color indexed="81"/>
            <rFont val="Tahoma"/>
            <family val="2"/>
          </rPr>
          <t>¿ Tiene trastorno de la conducta alimentaria ?</t>
        </r>
        <r>
          <rPr>
            <sz val="9"/>
            <color indexed="81"/>
            <rFont val="Tahoma"/>
            <family val="2"/>
          </rPr>
          <t xml:space="preserve">  debe seleccionar </t>
        </r>
        <r>
          <rPr>
            <b/>
            <sz val="9"/>
            <color indexed="81"/>
            <rFont val="Tahoma"/>
            <family val="2"/>
          </rPr>
          <t>"si</t>
        </r>
        <r>
          <rPr>
            <sz val="9"/>
            <color indexed="81"/>
            <rFont val="Tahoma"/>
            <family val="2"/>
          </rPr>
          <t>" y tener registrado</t>
        </r>
        <r>
          <rPr>
            <b/>
            <sz val="9"/>
            <color indexed="81"/>
            <rFont val="Tahoma"/>
            <family val="2"/>
          </rPr>
          <t xml:space="preserve"> Ingreso</t>
        </r>
        <r>
          <rPr>
            <sz val="9"/>
            <color indexed="81"/>
            <rFont val="Tahoma"/>
            <family val="2"/>
          </rPr>
          <t xml:space="preserve">  en el campo</t>
        </r>
        <r>
          <rPr>
            <b/>
            <sz val="9"/>
            <color indexed="81"/>
            <rFont val="Tahoma"/>
            <family val="2"/>
          </rPr>
          <t xml:space="preserve"> Estado </t>
        </r>
      </text>
    </comment>
    <comment ref="A219" authorId="8" shapeId="0">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 xml:space="preserve">Diagnósticos de Trastornos Mentales </t>
        </r>
        <r>
          <rPr>
            <sz val="9"/>
            <color indexed="81"/>
            <rFont val="Tahoma"/>
            <family val="2"/>
          </rPr>
          <t xml:space="preserve">en el campo </t>
        </r>
        <r>
          <rPr>
            <b/>
            <sz val="9"/>
            <color indexed="81"/>
            <rFont val="Tahoma"/>
            <family val="2"/>
          </rPr>
          <t xml:space="preserve"> ¿ Tiene retraso mental ?</t>
        </r>
        <r>
          <rPr>
            <sz val="9"/>
            <color indexed="81"/>
            <rFont val="Tahoma"/>
            <family val="2"/>
          </rPr>
          <t xml:space="preserve">  debe seleccionar</t>
        </r>
        <r>
          <rPr>
            <b/>
            <sz val="9"/>
            <color indexed="81"/>
            <rFont val="Tahoma"/>
            <family val="2"/>
          </rPr>
          <t xml:space="preserve"> "si"</t>
        </r>
        <r>
          <rPr>
            <sz val="9"/>
            <color indexed="81"/>
            <rFont val="Tahoma"/>
            <family val="2"/>
          </rPr>
          <t xml:space="preserve"> y tener registrado I</t>
        </r>
        <r>
          <rPr>
            <b/>
            <sz val="9"/>
            <color indexed="81"/>
            <rFont val="Tahoma"/>
            <family val="2"/>
          </rPr>
          <t xml:space="preserve">ngreso </t>
        </r>
        <r>
          <rPr>
            <sz val="9"/>
            <color indexed="81"/>
            <rFont val="Tahoma"/>
            <family val="2"/>
          </rPr>
          <t xml:space="preserve"> en el campo</t>
        </r>
        <r>
          <rPr>
            <b/>
            <sz val="9"/>
            <color indexed="81"/>
            <rFont val="Tahoma"/>
            <family val="2"/>
          </rPr>
          <t xml:space="preserve"> Estado</t>
        </r>
        <r>
          <rPr>
            <sz val="9"/>
            <color indexed="81"/>
            <rFont val="Tahoma"/>
            <family val="2"/>
          </rPr>
          <t xml:space="preserve">
</t>
        </r>
      </text>
    </comment>
    <comment ref="A220" authorId="8" shapeId="0">
      <text>
        <r>
          <rPr>
            <sz val="9"/>
            <color indexed="81"/>
            <rFont val="Tahoma"/>
            <family val="2"/>
          </rPr>
          <t xml:space="preserve">Este dato aparecerá  luego de que en la atención registrada Por Estamento </t>
        </r>
        <r>
          <rPr>
            <b/>
            <sz val="9"/>
            <color indexed="81"/>
            <rFont val="Tahoma"/>
            <family val="2"/>
          </rPr>
          <t>Médico</t>
        </r>
        <r>
          <rPr>
            <sz val="9"/>
            <color indexed="81"/>
            <rFont val="Tahoma"/>
            <family val="2"/>
          </rPr>
          <t xml:space="preserve">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 Tiene trastorno de personalidad ?</t>
        </r>
        <r>
          <rPr>
            <sz val="9"/>
            <color indexed="81"/>
            <rFont val="Tahoma"/>
            <family val="2"/>
          </rPr>
          <t xml:space="preserve">   debe seleccionar "</t>
        </r>
        <r>
          <rPr>
            <b/>
            <sz val="9"/>
            <color indexed="81"/>
            <rFont val="Tahoma"/>
            <family val="2"/>
          </rPr>
          <t>si"</t>
        </r>
        <r>
          <rPr>
            <sz val="9"/>
            <color indexed="81"/>
            <rFont val="Tahoma"/>
            <family val="2"/>
          </rPr>
          <t xml:space="preserve"> y tener registrado </t>
        </r>
        <r>
          <rPr>
            <b/>
            <sz val="9"/>
            <color indexed="81"/>
            <rFont val="Tahoma"/>
            <family val="2"/>
          </rPr>
          <t xml:space="preserve">Ingreso </t>
        </r>
        <r>
          <rPr>
            <sz val="9"/>
            <color indexed="81"/>
            <rFont val="Tahoma"/>
            <family val="2"/>
          </rPr>
          <t xml:space="preserve"> en el campo </t>
        </r>
        <r>
          <rPr>
            <b/>
            <sz val="9"/>
            <color indexed="81"/>
            <rFont val="Tahoma"/>
            <family val="2"/>
          </rPr>
          <t>Estado</t>
        </r>
      </text>
    </comment>
    <comment ref="B221" authorId="2" shapeId="0">
      <text>
        <r>
          <rPr>
            <sz val="9"/>
            <color indexed="81"/>
            <rFont val="Tahoma"/>
            <family val="2"/>
          </rPr>
          <t>Este dato aparecerá  luego de que en la atención registrada Por</t>
        </r>
        <r>
          <rPr>
            <b/>
            <sz val="9"/>
            <color indexed="81"/>
            <rFont val="Tahoma"/>
            <family val="2"/>
          </rPr>
          <t xml:space="preserve"> Estamento Médico </t>
        </r>
        <r>
          <rPr>
            <sz val="9"/>
            <color indexed="81"/>
            <rFont val="Tahoma"/>
            <family val="2"/>
          </rPr>
          <t xml:space="preserve">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t>
        </r>
        <r>
          <rPr>
            <sz val="9"/>
            <color indexed="81"/>
            <rFont val="Tahoma"/>
            <family val="2"/>
          </rPr>
          <t xml:space="preserve"> - </t>
        </r>
        <r>
          <rPr>
            <b/>
            <sz val="9"/>
            <color indexed="81"/>
            <rFont val="Tahoma"/>
            <family val="2"/>
          </rPr>
          <t>Trastornos del Desarrollo</t>
        </r>
        <r>
          <rPr>
            <sz val="9"/>
            <color indexed="81"/>
            <rFont val="Tahoma"/>
            <family val="2"/>
          </rPr>
          <t xml:space="preserve"> en el campo </t>
        </r>
        <r>
          <rPr>
            <b/>
            <sz val="9"/>
            <color indexed="81"/>
            <rFont val="Tahoma"/>
            <family val="2"/>
          </rPr>
          <t xml:space="preserve">¿Tiene Autismo?  </t>
        </r>
        <r>
          <rPr>
            <sz val="9"/>
            <color indexed="81"/>
            <rFont val="Tahoma"/>
            <family val="2"/>
          </rPr>
          <t xml:space="preserve"> debe seleccionar </t>
        </r>
        <r>
          <rPr>
            <b/>
            <sz val="9"/>
            <color indexed="81"/>
            <rFont val="Tahoma"/>
            <family val="2"/>
          </rPr>
          <t>"si"</t>
        </r>
        <r>
          <rPr>
            <sz val="9"/>
            <color indexed="81"/>
            <rFont val="Tahoma"/>
            <family val="2"/>
          </rPr>
          <t xml:space="preserve"> y tener registrado </t>
        </r>
        <r>
          <rPr>
            <b/>
            <sz val="9"/>
            <color indexed="81"/>
            <rFont val="Tahoma"/>
            <family val="2"/>
          </rPr>
          <t xml:space="preserve">Ingreso </t>
        </r>
        <r>
          <rPr>
            <sz val="9"/>
            <color indexed="81"/>
            <rFont val="Tahoma"/>
            <family val="2"/>
          </rPr>
          <t xml:space="preserve"> en el campo </t>
        </r>
        <r>
          <rPr>
            <b/>
            <sz val="9"/>
            <color indexed="81"/>
            <rFont val="Tahoma"/>
            <family val="2"/>
          </rPr>
          <t>Estado</t>
        </r>
        <r>
          <rPr>
            <sz val="9"/>
            <color indexed="81"/>
            <rFont val="Tahoma"/>
            <family val="2"/>
          </rPr>
          <t xml:space="preserve">
</t>
        </r>
      </text>
    </comment>
    <comment ref="A226" authorId="3"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¿Tiene Epilepsia?</t>
        </r>
        <r>
          <rPr>
            <sz val="9"/>
            <color indexed="81"/>
            <rFont val="Tahoma"/>
            <family val="2"/>
          </rPr>
          <t xml:space="preserve">  debe seleccionar </t>
        </r>
        <r>
          <rPr>
            <b/>
            <sz val="9"/>
            <color indexed="81"/>
            <rFont val="Tahoma"/>
            <family val="2"/>
          </rPr>
          <t>"Si"</t>
        </r>
        <r>
          <rPr>
            <sz val="9"/>
            <color indexed="81"/>
            <rFont val="Tahoma"/>
            <family val="2"/>
          </rPr>
          <t xml:space="preserve"> y tener registrado en el Campo </t>
        </r>
        <r>
          <rPr>
            <b/>
            <sz val="9"/>
            <color indexed="81"/>
            <rFont val="Tahoma"/>
            <family val="2"/>
          </rPr>
          <t xml:space="preserve">Estado </t>
        </r>
        <r>
          <rPr>
            <sz val="9"/>
            <color indexed="81"/>
            <rFont val="Tahoma"/>
            <family val="2"/>
          </rPr>
          <t xml:space="preserve">el valor </t>
        </r>
        <r>
          <rPr>
            <b/>
            <sz val="9"/>
            <color indexed="81"/>
            <rFont val="Tahoma"/>
            <family val="2"/>
          </rPr>
          <t xml:space="preserve">Ingreso
</t>
        </r>
      </text>
    </comment>
    <comment ref="A227" authorId="5" shapeId="0">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t>
        </r>
        <r>
          <rPr>
            <b/>
            <sz val="9"/>
            <color indexed="81"/>
            <rFont val="Tahoma"/>
            <family val="2"/>
          </rPr>
          <t xml:space="preserve"> Módulo Box - Pacientes Citados  </t>
        </r>
        <r>
          <rPr>
            <sz val="9"/>
            <color indexed="81"/>
            <rFont val="Tahoma"/>
            <family val="2"/>
          </rPr>
          <t xml:space="preserve">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 xml:space="preserve">Otras (Trastornos no incluidos en Sección)  </t>
        </r>
        <r>
          <rPr>
            <sz val="9"/>
            <color indexed="81"/>
            <rFont val="Tahoma"/>
            <family val="2"/>
          </rPr>
          <t xml:space="preserve">debe seleccionar </t>
        </r>
        <r>
          <rPr>
            <b/>
            <sz val="9"/>
            <color indexed="81"/>
            <rFont val="Tahoma"/>
            <family val="2"/>
          </rPr>
          <t>"si"</t>
        </r>
        <r>
          <rPr>
            <sz val="9"/>
            <color indexed="81"/>
            <rFont val="Tahoma"/>
            <family val="2"/>
          </rPr>
          <t xml:space="preserve"> y tener registrado</t>
        </r>
        <r>
          <rPr>
            <b/>
            <sz val="9"/>
            <color indexed="81"/>
            <rFont val="Tahoma"/>
            <family val="2"/>
          </rPr>
          <t xml:space="preserve"> Ingreso  </t>
        </r>
        <r>
          <rPr>
            <sz val="9"/>
            <color indexed="81"/>
            <rFont val="Tahoma"/>
            <family val="2"/>
          </rPr>
          <t>en el campo</t>
        </r>
        <r>
          <rPr>
            <b/>
            <sz val="9"/>
            <color indexed="81"/>
            <rFont val="Tahoma"/>
            <family val="2"/>
          </rPr>
          <t xml:space="preserve"> Estado</t>
        </r>
      </text>
    </comment>
    <comment ref="AQ229" authorId="1" shapeId="0">
      <text>
        <r>
          <rPr>
            <sz val="9"/>
            <color indexed="81"/>
            <rFont val="Tahoma"/>
            <family val="2"/>
          </rPr>
          <t xml:space="preserve">Este dato aparecera luego que en atención en </t>
        </r>
        <r>
          <rPr>
            <b/>
            <sz val="9"/>
            <color indexed="81"/>
            <rFont val="Tahoma"/>
            <family val="2"/>
          </rPr>
          <t>Modulo Box/ Pacientes Citados</t>
        </r>
        <r>
          <rPr>
            <sz val="9"/>
            <color indexed="81"/>
            <rFont val="Tahoma"/>
            <family val="2"/>
          </rPr>
          <t xml:space="preserve"> en la </t>
        </r>
        <r>
          <rPr>
            <b/>
            <sz val="9"/>
            <color indexed="81"/>
            <rFont val="Tahoma"/>
            <family val="2"/>
          </rPr>
          <t xml:space="preserve">Anamnesis </t>
        </r>
        <r>
          <rPr>
            <sz val="9"/>
            <color indexed="81"/>
            <rFont val="Tahoma"/>
            <family val="2"/>
          </rPr>
          <t xml:space="preserve">del Paciente en el campo </t>
        </r>
        <r>
          <rPr>
            <b/>
            <sz val="9"/>
            <color indexed="81"/>
            <rFont val="Tahoma"/>
            <family val="2"/>
          </rPr>
          <t xml:space="preserve">Cliclo Vital Femenino </t>
        </r>
        <r>
          <rPr>
            <sz val="9"/>
            <color indexed="81"/>
            <rFont val="Tahoma"/>
            <family val="2"/>
          </rPr>
          <t xml:space="preserve">tenga el valor </t>
        </r>
        <r>
          <rPr>
            <b/>
            <sz val="9"/>
            <color indexed="81"/>
            <rFont val="Tahoma"/>
            <family val="2"/>
          </rPr>
          <t>Embarazada</t>
        </r>
        <r>
          <rPr>
            <sz val="9"/>
            <color indexed="81"/>
            <rFont val="Tahoma"/>
            <family val="2"/>
          </rPr>
          <t xml:space="preserve">
</t>
        </r>
      </text>
    </comment>
    <comment ref="AR229" authorId="0" shapeId="0">
      <text>
        <r>
          <rPr>
            <sz val="9"/>
            <color indexed="81"/>
            <rFont val="Tahoma"/>
            <family val="2"/>
          </rPr>
          <t xml:space="preserve">Este dato sera Obtenido dentro del Formulario </t>
        </r>
        <r>
          <rPr>
            <b/>
            <sz val="9"/>
            <color indexed="81"/>
            <rFont val="Tahoma"/>
            <family val="2"/>
          </rPr>
          <t>Control de Salud Mental</t>
        </r>
        <r>
          <rPr>
            <sz val="9"/>
            <color indexed="81"/>
            <rFont val="Tahoma"/>
            <family val="2"/>
          </rPr>
          <t xml:space="preserve">, en el campo </t>
        </r>
        <r>
          <rPr>
            <b/>
            <sz val="9"/>
            <color indexed="81"/>
            <rFont val="Tahoma"/>
            <family val="2"/>
          </rPr>
          <t>¿Tiene Usted un hijo menor de 5  Años?</t>
        </r>
        <r>
          <rPr>
            <sz val="9"/>
            <color indexed="81"/>
            <rFont val="Tahoma"/>
            <family val="2"/>
          </rPr>
          <t xml:space="preserve">  Teniendo el VALOR</t>
        </r>
        <r>
          <rPr>
            <b/>
            <sz val="9"/>
            <color indexed="81"/>
            <rFont val="Tahoma"/>
            <family val="2"/>
          </rPr>
          <t xml:space="preserve"> SI</t>
        </r>
        <r>
          <rPr>
            <sz val="9"/>
            <color indexed="81"/>
            <rFont val="Tahoma"/>
            <family val="2"/>
          </rPr>
          <t xml:space="preserve"> y que el usuario sea </t>
        </r>
        <r>
          <rPr>
            <b/>
            <sz val="9"/>
            <color indexed="81"/>
            <rFont val="Tahoma"/>
            <family val="2"/>
          </rPr>
          <t>Mujer</t>
        </r>
      </text>
    </comment>
    <comment ref="AS229" authorId="3" shapeId="0">
      <text>
        <r>
          <rPr>
            <sz val="9"/>
            <color indexed="81"/>
            <rFont val="Tahoma"/>
            <family val="2"/>
          </rPr>
          <t>Este dato aparecerá luego que en el Modulo de Admision o en Box - Pacientes Citados el paciente indique un Pueblo Indigena</t>
        </r>
      </text>
    </comment>
    <comment ref="AU229" authorId="7" shapeId="0">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V229" authorId="7" shapeId="0">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AW229" authorId="3" shapeId="0">
      <text>
        <r>
          <rPr>
            <sz val="9"/>
            <color indexed="81"/>
            <rFont val="Tahoma"/>
            <family val="2"/>
          </rPr>
          <t>Se contabilizara a los pacientes que tengan en Admisión - usuario "Alerta Administrativa" o Box - Pacientes Citados - "Alertas Administrativas"  "MIGRANTES"</t>
        </r>
      </text>
    </comment>
    <comment ref="AX229" authorId="3" shapeId="0">
      <text>
        <r>
          <rPr>
            <sz val="9"/>
            <color indexed="81"/>
            <rFont val="Tahoma"/>
            <family val="2"/>
          </rPr>
          <t xml:space="preserve">El Paciente debe tener identificado en </t>
        </r>
        <r>
          <rPr>
            <b/>
            <sz val="9"/>
            <color indexed="81"/>
            <rFont val="Tahoma"/>
            <family val="2"/>
          </rPr>
          <t>Módulo de Admisión</t>
        </r>
        <r>
          <rPr>
            <sz val="9"/>
            <color indexed="81"/>
            <rFont val="Tahoma"/>
            <family val="2"/>
          </rPr>
          <t xml:space="preserve"> Pestaña</t>
        </r>
        <r>
          <rPr>
            <b/>
            <sz val="9"/>
            <color indexed="81"/>
            <rFont val="Tahoma"/>
            <family val="2"/>
          </rPr>
          <t xml:space="preserve"> Usuario</t>
        </r>
        <r>
          <rPr>
            <sz val="9"/>
            <color indexed="81"/>
            <rFont val="Tahoma"/>
            <family val="2"/>
          </rPr>
          <t xml:space="preserve"> y desde </t>
        </r>
        <r>
          <rPr>
            <b/>
            <sz val="9"/>
            <color indexed="81"/>
            <rFont val="Tahoma"/>
            <family val="2"/>
          </rPr>
          <t xml:space="preserve">Módulo Box - Pacientes Citados </t>
        </r>
        <r>
          <rPr>
            <sz val="9"/>
            <color indexed="81"/>
            <rFont val="Tahoma"/>
            <family val="2"/>
          </rPr>
          <t>en</t>
        </r>
        <r>
          <rPr>
            <b/>
            <sz val="9"/>
            <color indexed="81"/>
            <rFont val="Tahoma"/>
            <family val="2"/>
          </rPr>
          <t xml:space="preserve"> Modificar Datos del Paciente</t>
        </r>
        <r>
          <rPr>
            <sz val="9"/>
            <color indexed="81"/>
            <rFont val="Tahoma"/>
            <family val="2"/>
          </rPr>
          <t xml:space="preserve"> en la Opción</t>
        </r>
        <r>
          <rPr>
            <b/>
            <sz val="9"/>
            <color indexed="81"/>
            <rFont val="Tahoma"/>
            <family val="2"/>
          </rPr>
          <t xml:space="preserve"> Genero</t>
        </r>
        <r>
          <rPr>
            <sz val="9"/>
            <color indexed="81"/>
            <rFont val="Tahoma"/>
            <family val="2"/>
          </rPr>
          <t xml:space="preserve"> debe registrar </t>
        </r>
        <r>
          <rPr>
            <b/>
            <sz val="9"/>
            <color indexed="81"/>
            <rFont val="Tahoma"/>
            <family val="2"/>
          </rPr>
          <t xml:space="preserve">Femenino Trans </t>
        </r>
        <r>
          <rPr>
            <sz val="9"/>
            <color indexed="81"/>
            <rFont val="Tahoma"/>
            <family val="2"/>
          </rPr>
          <t xml:space="preserve">o </t>
        </r>
        <r>
          <rPr>
            <b/>
            <sz val="9"/>
            <color indexed="81"/>
            <rFont val="Tahoma"/>
            <family val="2"/>
          </rPr>
          <t>Masculino Trans</t>
        </r>
      </text>
    </comment>
    <comment ref="A231" authorId="5" shapeId="0">
      <text>
        <r>
          <rPr>
            <sz val="9"/>
            <color indexed="81"/>
            <rFont val="Tahoma"/>
            <family val="2"/>
          </rPr>
          <t xml:space="preserve">
Total de paciente con uno o más factores de riesgos y Condiciones de Salud Mental y Personas  Con  Diagnosticos de Trastornos Mentales y con estado</t>
        </r>
        <r>
          <rPr>
            <b/>
            <sz val="9"/>
            <color indexed="81"/>
            <rFont val="Tahoma"/>
            <family val="2"/>
          </rPr>
          <t xml:space="preserve"> Egreso Por Alta, Egreso Por Abandono, Egreso por Traslado o Egreso Por Fallecimiento</t>
        </r>
        <r>
          <rPr>
            <sz val="9"/>
            <color indexed="81"/>
            <rFont val="Tahoma"/>
            <family val="2"/>
          </rPr>
          <t xml:space="preserve">
</t>
        </r>
      </text>
    </comment>
    <comment ref="B233" authorId="8" shapeId="0">
      <text>
        <r>
          <rPr>
            <sz val="9"/>
            <color indexed="81"/>
            <rFont val="Tahoma"/>
            <family val="2"/>
          </rPr>
          <t>Este dato aparecerá  luego de que en la atención 
1.-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 xml:space="preserve">Factores de Riesgo y Condicionantes de la Salud Mental  </t>
        </r>
        <r>
          <rPr>
            <sz val="9"/>
            <color indexed="81"/>
            <rFont val="Tahoma"/>
            <family val="2"/>
          </rPr>
          <t xml:space="preserve">
en el campo</t>
        </r>
        <r>
          <rPr>
            <b/>
            <sz val="9"/>
            <color indexed="81"/>
            <rFont val="Tahoma"/>
            <family val="2"/>
          </rPr>
          <t xml:space="preserve"> ¿Es Vctima o Agresor/a de Volencia? </t>
        </r>
        <r>
          <rPr>
            <sz val="9"/>
            <color indexed="81"/>
            <rFont val="Tahoma"/>
            <family val="2"/>
          </rPr>
          <t xml:space="preserve">debe seleccionar el valor </t>
        </r>
        <r>
          <rPr>
            <b/>
            <sz val="9"/>
            <color indexed="81"/>
            <rFont val="Tahoma"/>
            <family val="2"/>
          </rPr>
          <t xml:space="preserve"> "si", </t>
        </r>
        <r>
          <rPr>
            <sz val="9"/>
            <color indexed="81"/>
            <rFont val="Tahoma"/>
            <family val="2"/>
          </rPr>
          <t>además selecionar</t>
        </r>
        <r>
          <rPr>
            <b/>
            <sz val="9"/>
            <color indexed="81"/>
            <rFont val="Tahoma"/>
            <family val="2"/>
          </rPr>
          <t xml:space="preserve"> En la Violencia Es:</t>
        </r>
        <r>
          <rPr>
            <sz val="9"/>
            <color indexed="81"/>
            <rFont val="Tahoma"/>
            <family val="2"/>
          </rPr>
          <t xml:space="preserve"> el valor</t>
        </r>
        <r>
          <rPr>
            <b/>
            <sz val="9"/>
            <color indexed="81"/>
            <rFont val="Tahoma"/>
            <family val="2"/>
          </rPr>
          <t xml:space="preserve"> Victima  y </t>
        </r>
        <r>
          <rPr>
            <sz val="9"/>
            <color indexed="81"/>
            <rFont val="Tahoma"/>
            <family val="2"/>
          </rPr>
          <t xml:space="preserve">tener registrado </t>
        </r>
        <r>
          <rPr>
            <b/>
            <sz val="9"/>
            <color indexed="81"/>
            <rFont val="Tahoma"/>
            <family val="2"/>
          </rPr>
          <t xml:space="preserve">Egreso Por Alta, Egreso Por Abandono, Egreso por Traslado o Egreso Por Fallecimiento
</t>
        </r>
        <r>
          <rPr>
            <sz val="9"/>
            <color indexed="81"/>
            <rFont val="Tahoma"/>
            <family val="2"/>
          </rPr>
          <t xml:space="preserve"> en el campo</t>
        </r>
        <r>
          <rPr>
            <b/>
            <sz val="9"/>
            <color indexed="81"/>
            <rFont val="Tahoma"/>
            <family val="2"/>
          </rPr>
          <t xml:space="preserve"> Estado. </t>
        </r>
      </text>
    </comment>
    <comment ref="B234" authorId="8" shapeId="0">
      <text>
        <r>
          <rPr>
            <sz val="9"/>
            <color indexed="81"/>
            <rFont val="Tahoma"/>
            <family val="2"/>
          </rPr>
          <t>Este dato aparecerá  luego de que en la atención 
1.-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t>
        </r>
        <r>
          <rPr>
            <b/>
            <sz val="9"/>
            <color indexed="81"/>
            <rFont val="Tahoma"/>
            <family val="2"/>
          </rPr>
          <t xml:space="preserve"> Control  De Salud Mental</t>
        </r>
        <r>
          <rPr>
            <sz val="9"/>
            <color indexed="81"/>
            <rFont val="Tahoma"/>
            <family val="2"/>
          </rPr>
          <t xml:space="preserve"> en la sección</t>
        </r>
        <r>
          <rPr>
            <b/>
            <sz val="9"/>
            <color indexed="81"/>
            <rFont val="Tahoma"/>
            <family val="2"/>
          </rPr>
          <t xml:space="preserve"> Factores de Riesgo y Condicionantes de la Salud Mental  </t>
        </r>
        <r>
          <rPr>
            <sz val="9"/>
            <color indexed="81"/>
            <rFont val="Tahoma"/>
            <family val="2"/>
          </rPr>
          <t xml:space="preserve">
en el campo </t>
        </r>
        <r>
          <rPr>
            <b/>
            <sz val="9"/>
            <color indexed="81"/>
            <rFont val="Tahoma"/>
            <family val="2"/>
          </rPr>
          <t xml:space="preserve">¿Es Vctima o Agresor/a de Volencia? </t>
        </r>
        <r>
          <rPr>
            <sz val="9"/>
            <color indexed="81"/>
            <rFont val="Tahoma"/>
            <family val="2"/>
          </rPr>
          <t xml:space="preserve">debe seleccionar el valor </t>
        </r>
        <r>
          <rPr>
            <b/>
            <sz val="9"/>
            <color indexed="81"/>
            <rFont val="Tahoma"/>
            <family val="2"/>
          </rPr>
          <t xml:space="preserve"> "si", </t>
        </r>
        <r>
          <rPr>
            <sz val="9"/>
            <color indexed="81"/>
            <rFont val="Tahoma"/>
            <family val="2"/>
          </rPr>
          <t xml:space="preserve">además selecionar </t>
        </r>
        <r>
          <rPr>
            <b/>
            <sz val="9"/>
            <color indexed="81"/>
            <rFont val="Tahoma"/>
            <family val="2"/>
          </rPr>
          <t xml:space="preserve">En la Violencia Es: </t>
        </r>
        <r>
          <rPr>
            <sz val="9"/>
            <color indexed="81"/>
            <rFont val="Tahoma"/>
            <family val="2"/>
          </rPr>
          <t>el valor</t>
        </r>
        <r>
          <rPr>
            <b/>
            <sz val="9"/>
            <color indexed="81"/>
            <rFont val="Tahoma"/>
            <family val="2"/>
          </rPr>
          <t xml:space="preserve"> Agreso/a  y </t>
        </r>
        <r>
          <rPr>
            <sz val="9"/>
            <color indexed="81"/>
            <rFont val="Tahoma"/>
            <family val="2"/>
          </rPr>
          <t xml:space="preserve">tener registrado </t>
        </r>
        <r>
          <rPr>
            <b/>
            <sz val="9"/>
            <color indexed="81"/>
            <rFont val="Tahoma"/>
            <family val="2"/>
          </rPr>
          <t xml:space="preserve">Egreso Por Alta, Egreso Por Abandono, Egreso por Traslado o Egreso Por Fallecimiento
 en el campo Estado. 
 </t>
        </r>
      </text>
    </comment>
    <comment ref="A235" authorId="0" shapeId="0">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t>
        </r>
        <r>
          <rPr>
            <b/>
            <sz val="9"/>
            <color indexed="81"/>
            <rFont val="Tahoma"/>
            <family val="2"/>
          </rPr>
          <t xml:space="preserve"> Control  De Salud Mental</t>
        </r>
        <r>
          <rPr>
            <sz val="9"/>
            <color indexed="81"/>
            <rFont val="Tahoma"/>
            <family val="2"/>
          </rPr>
          <t xml:space="preserve"> en la sección</t>
        </r>
        <r>
          <rPr>
            <b/>
            <sz val="9"/>
            <color indexed="81"/>
            <rFont val="Tahoma"/>
            <family val="2"/>
          </rPr>
          <t xml:space="preserve"> Factores de Riesgo y Condicionantes de la Salud Mental</t>
        </r>
        <r>
          <rPr>
            <sz val="9"/>
            <color indexed="81"/>
            <rFont val="Tahoma"/>
            <family val="2"/>
          </rPr>
          <t xml:space="preserve">  
en el campo</t>
        </r>
        <r>
          <rPr>
            <b/>
            <sz val="9"/>
            <color indexed="81"/>
            <rFont val="Tahoma"/>
            <family val="2"/>
          </rPr>
          <t xml:space="preserve"> ¿Sufre de Abuso Sexual?</t>
        </r>
        <r>
          <rPr>
            <sz val="9"/>
            <color indexed="81"/>
            <rFont val="Tahoma"/>
            <family val="2"/>
          </rPr>
          <t xml:space="preserve">  debe seleccionar</t>
        </r>
        <r>
          <rPr>
            <b/>
            <sz val="9"/>
            <color indexed="81"/>
            <rFont val="Tahoma"/>
            <family val="2"/>
          </rPr>
          <t xml:space="preserve"> "si"</t>
        </r>
        <r>
          <rPr>
            <sz val="9"/>
            <color indexed="81"/>
            <rFont val="Tahoma"/>
            <family val="2"/>
          </rPr>
          <t xml:space="preserve"> y tener registrado</t>
        </r>
        <r>
          <rPr>
            <b/>
            <sz val="9"/>
            <color indexed="81"/>
            <rFont val="Tahoma"/>
            <family val="2"/>
          </rPr>
          <t xml:space="preserve"> Egreso Por Alta, Egreso Por Abandono, Egreso por Traslado o Egreso Por Fallecimiento
</t>
        </r>
        <r>
          <rPr>
            <sz val="9"/>
            <color indexed="81"/>
            <rFont val="Tahoma"/>
            <family val="2"/>
          </rPr>
          <t xml:space="preserve"> en el campo</t>
        </r>
        <r>
          <rPr>
            <b/>
            <sz val="9"/>
            <color indexed="81"/>
            <rFont val="Tahoma"/>
            <family val="2"/>
          </rPr>
          <t xml:space="preserve"> Estado. </t>
        </r>
      </text>
    </comment>
    <comment ref="B236" authorId="3"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Factores de Riesgo y Condicionantes de la Salud Mental</t>
        </r>
        <r>
          <rPr>
            <sz val="9"/>
            <color indexed="81"/>
            <rFont val="Tahoma"/>
            <family val="2"/>
          </rPr>
          <t xml:space="preserve">  en el campo </t>
        </r>
        <r>
          <rPr>
            <b/>
            <sz val="9"/>
            <color indexed="81"/>
            <rFont val="Tahoma"/>
            <family val="2"/>
          </rPr>
          <t>Suicidio</t>
        </r>
        <r>
          <rPr>
            <sz val="9"/>
            <color indexed="81"/>
            <rFont val="Tahoma"/>
            <family val="2"/>
          </rPr>
          <t xml:space="preserve"> debe seleccionar el valor </t>
        </r>
        <r>
          <rPr>
            <b/>
            <sz val="9"/>
            <color indexed="81"/>
            <rFont val="Tahoma"/>
            <family val="2"/>
          </rPr>
          <t>"Si</t>
        </r>
        <r>
          <rPr>
            <sz val="9"/>
            <color indexed="81"/>
            <rFont val="Tahoma"/>
            <family val="2"/>
          </rPr>
          <t xml:space="preserve">", además en el campo </t>
        </r>
        <r>
          <rPr>
            <b/>
            <sz val="9"/>
            <color indexed="81"/>
            <rFont val="Tahoma"/>
            <family val="2"/>
          </rPr>
          <t>Tipo de Suicidio</t>
        </r>
        <r>
          <rPr>
            <sz val="9"/>
            <color indexed="81"/>
            <rFont val="Tahoma"/>
            <family val="2"/>
          </rPr>
          <t xml:space="preserve"> se debe ingresar </t>
        </r>
        <r>
          <rPr>
            <b/>
            <sz val="9"/>
            <color indexed="81"/>
            <rFont val="Tahoma"/>
            <family val="2"/>
          </rPr>
          <t>Ideación</t>
        </r>
        <r>
          <rPr>
            <sz val="9"/>
            <color indexed="81"/>
            <rFont val="Tahoma"/>
            <family val="2"/>
          </rPr>
          <t>, asi tambien selecionar</t>
        </r>
        <r>
          <rPr>
            <b/>
            <sz val="9"/>
            <color indexed="81"/>
            <rFont val="Tahoma"/>
            <family val="2"/>
          </rPr>
          <t xml:space="preserve">  Egreso Por Alta, Egreso Por Abandono, Egreso por Traslado o Egreso Por Fallecimiento
 </t>
        </r>
        <r>
          <rPr>
            <sz val="9"/>
            <color indexed="81"/>
            <rFont val="Tahoma"/>
            <family val="2"/>
          </rPr>
          <t>en el campo</t>
        </r>
        <r>
          <rPr>
            <b/>
            <sz val="9"/>
            <color indexed="81"/>
            <rFont val="Tahoma"/>
            <family val="2"/>
          </rPr>
          <t xml:space="preserve"> Estado</t>
        </r>
      </text>
    </comment>
    <comment ref="B237" authorId="3"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o en</t>
        </r>
        <r>
          <rPr>
            <b/>
            <sz val="9"/>
            <color indexed="81"/>
            <rFont val="Tahoma"/>
            <family val="2"/>
          </rPr>
          <t xml:space="preserve"> Agregar documentos a una atención</t>
        </r>
        <r>
          <rPr>
            <sz val="9"/>
            <color indexed="81"/>
            <rFont val="Tahoma"/>
            <family val="2"/>
          </rPr>
          <t xml:space="preserve">
 y en el   Formulario</t>
        </r>
        <r>
          <rPr>
            <b/>
            <sz val="9"/>
            <color indexed="81"/>
            <rFont val="Tahoma"/>
            <family val="2"/>
          </rPr>
          <t xml:space="preserve"> Control  De Salud Mental</t>
        </r>
        <r>
          <rPr>
            <sz val="9"/>
            <color indexed="81"/>
            <rFont val="Tahoma"/>
            <family val="2"/>
          </rPr>
          <t xml:space="preserve"> en la sección </t>
        </r>
        <r>
          <rPr>
            <b/>
            <sz val="9"/>
            <color indexed="81"/>
            <rFont val="Tahoma"/>
            <family val="2"/>
          </rPr>
          <t xml:space="preserve">Factores de Riesgo y Condicionantes de la Salud Mental </t>
        </r>
        <r>
          <rPr>
            <sz val="9"/>
            <color indexed="81"/>
            <rFont val="Tahoma"/>
            <family val="2"/>
          </rPr>
          <t xml:space="preserve"> en el campo </t>
        </r>
        <r>
          <rPr>
            <b/>
            <sz val="9"/>
            <color indexed="81"/>
            <rFont val="Tahoma"/>
            <family val="2"/>
          </rPr>
          <t>Suicidio</t>
        </r>
        <r>
          <rPr>
            <sz val="9"/>
            <color indexed="81"/>
            <rFont val="Tahoma"/>
            <family val="2"/>
          </rPr>
          <t xml:space="preserve"> debe seleccionar el valor</t>
        </r>
        <r>
          <rPr>
            <b/>
            <sz val="9"/>
            <color indexed="81"/>
            <rFont val="Tahoma"/>
            <family val="2"/>
          </rPr>
          <t xml:space="preserve"> "Si"</t>
        </r>
        <r>
          <rPr>
            <sz val="9"/>
            <color indexed="81"/>
            <rFont val="Tahoma"/>
            <family val="2"/>
          </rPr>
          <t xml:space="preserve">, además en el campo </t>
        </r>
        <r>
          <rPr>
            <b/>
            <sz val="9"/>
            <color indexed="81"/>
            <rFont val="Tahoma"/>
            <family val="2"/>
          </rPr>
          <t>Tipo de Suicidio</t>
        </r>
        <r>
          <rPr>
            <sz val="9"/>
            <color indexed="81"/>
            <rFont val="Tahoma"/>
            <family val="2"/>
          </rPr>
          <t xml:space="preserve"> se debe ingresar </t>
        </r>
        <r>
          <rPr>
            <b/>
            <sz val="9"/>
            <color indexed="81"/>
            <rFont val="Tahoma"/>
            <family val="2"/>
          </rPr>
          <t>Intento,</t>
        </r>
        <r>
          <rPr>
            <sz val="9"/>
            <color indexed="81"/>
            <rFont val="Tahoma"/>
            <family val="2"/>
          </rPr>
          <t xml:space="preserve"> asi tambien selecionar </t>
        </r>
        <r>
          <rPr>
            <b/>
            <sz val="9"/>
            <color indexed="81"/>
            <rFont val="Tahoma"/>
            <family val="2"/>
          </rPr>
          <t>Egreso Por Alta, Egreso Por Abandono, Egreso por Traslado o Egreso Por Fallecimiento</t>
        </r>
        <r>
          <rPr>
            <sz val="9"/>
            <color indexed="81"/>
            <rFont val="Tahoma"/>
            <family val="2"/>
          </rPr>
          <t xml:space="preserve"> en el campo </t>
        </r>
        <r>
          <rPr>
            <b/>
            <sz val="9"/>
            <color indexed="81"/>
            <rFont val="Tahoma"/>
            <family val="2"/>
          </rPr>
          <t>Estado</t>
        </r>
      </text>
    </comment>
    <comment ref="A238" authorId="3" shapeId="0">
      <text>
        <r>
          <rPr>
            <b/>
            <sz val="9"/>
            <color indexed="81"/>
            <rFont val="Tahoma"/>
            <family val="2"/>
          </rPr>
          <t>Total de Egresos de Personas con Diagnósticos de Trastornos Mentales</t>
        </r>
      </text>
    </comment>
    <comment ref="B239" authorId="8" shapeId="0">
      <text>
        <r>
          <rPr>
            <sz val="9"/>
            <color indexed="81"/>
            <rFont val="Tahoma"/>
            <family val="2"/>
          </rPr>
          <t xml:space="preserve">Este dato aparecerá  luego de que en la atención 
1.- Registrada en el Módulo Box - Pacientes Citados  o en Agregar documentos a una atención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¿Tiene  Depresión?</t>
        </r>
        <r>
          <rPr>
            <sz val="9"/>
            <color indexed="81"/>
            <rFont val="Tahoma"/>
            <family val="2"/>
          </rPr>
          <t xml:space="preserve">  debe seleccionar</t>
        </r>
        <r>
          <rPr>
            <b/>
            <sz val="9"/>
            <color indexed="81"/>
            <rFont val="Tahoma"/>
            <family val="2"/>
          </rPr>
          <t xml:space="preserve"> "si"</t>
        </r>
        <r>
          <rPr>
            <sz val="9"/>
            <color indexed="81"/>
            <rFont val="Tahoma"/>
            <family val="2"/>
          </rPr>
          <t xml:space="preserve"> , tener registrado </t>
        </r>
        <r>
          <rPr>
            <b/>
            <sz val="9"/>
            <color indexed="81"/>
            <rFont val="Tahoma"/>
            <family val="2"/>
          </rPr>
          <t>Egreso Por Alta, Egreso Por Abandono, Egreso por Traslado o Egreso Por Fallecimiento</t>
        </r>
        <r>
          <rPr>
            <sz val="9"/>
            <color indexed="81"/>
            <rFont val="Tahoma"/>
            <family val="2"/>
          </rPr>
          <t xml:space="preserve">  en el campo estado y </t>
        </r>
        <r>
          <rPr>
            <b/>
            <sz val="9"/>
            <color indexed="81"/>
            <rFont val="Tahoma"/>
            <family val="2"/>
          </rPr>
          <t>Depresion Leve</t>
        </r>
        <r>
          <rPr>
            <sz val="9"/>
            <color indexed="81"/>
            <rFont val="Tahoma"/>
            <family val="2"/>
          </rPr>
          <t xml:space="preserve"> en el campo </t>
        </r>
        <r>
          <rPr>
            <b/>
            <sz val="9"/>
            <color indexed="81"/>
            <rFont val="Tahoma"/>
            <family val="2"/>
          </rPr>
          <t>Tipo de depresión.</t>
        </r>
      </text>
    </comment>
    <comment ref="B240" authorId="8" shapeId="0">
      <text>
        <r>
          <rPr>
            <sz val="9"/>
            <color indexed="81"/>
            <rFont val="Tahoma"/>
            <family val="2"/>
          </rPr>
          <t>Este dato aparecerá  luego de que en la atención 
1.- Registrada en el</t>
        </r>
        <r>
          <rPr>
            <b/>
            <sz val="9"/>
            <color indexed="81"/>
            <rFont val="Tahoma"/>
            <family val="2"/>
          </rPr>
          <t xml:space="preserve"> Módulo Box - Pacientes Citados </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 xml:space="preserve">¿Tiene  Depresión? </t>
        </r>
        <r>
          <rPr>
            <sz val="9"/>
            <color indexed="81"/>
            <rFont val="Tahoma"/>
            <family val="2"/>
          </rPr>
          <t xml:space="preserve"> debe seleccionar </t>
        </r>
        <r>
          <rPr>
            <b/>
            <sz val="9"/>
            <color indexed="81"/>
            <rFont val="Tahoma"/>
            <family val="2"/>
          </rPr>
          <t>"si"</t>
        </r>
        <r>
          <rPr>
            <sz val="9"/>
            <color indexed="81"/>
            <rFont val="Tahoma"/>
            <family val="2"/>
          </rPr>
          <t xml:space="preserve"> , tener registradoEgreso Por Alta, Egreso Por Abandono, Egreso por Traslado o Egreso Por Fallecimiento en el campo estado y </t>
        </r>
        <r>
          <rPr>
            <b/>
            <sz val="9"/>
            <color indexed="81"/>
            <rFont val="Tahoma"/>
            <family val="2"/>
          </rPr>
          <t>Depresión Moderada</t>
        </r>
        <r>
          <rPr>
            <sz val="9"/>
            <color indexed="81"/>
            <rFont val="Tahoma"/>
            <family val="2"/>
          </rPr>
          <t xml:space="preserve">  en el campo </t>
        </r>
        <r>
          <rPr>
            <b/>
            <sz val="9"/>
            <color indexed="81"/>
            <rFont val="Tahoma"/>
            <family val="2"/>
          </rPr>
          <t>Tipo de depresión</t>
        </r>
      </text>
    </comment>
    <comment ref="B241" authorId="8" shapeId="0">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Control  De Salud Menta</t>
        </r>
        <r>
          <rPr>
            <sz val="9"/>
            <color indexed="81"/>
            <rFont val="Tahoma"/>
            <family val="2"/>
          </rPr>
          <t>l 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 xml:space="preserve">¿Tiene  Depresión? </t>
        </r>
        <r>
          <rPr>
            <sz val="9"/>
            <color indexed="81"/>
            <rFont val="Tahoma"/>
            <family val="2"/>
          </rPr>
          <t xml:space="preserve"> debe seleccionar </t>
        </r>
        <r>
          <rPr>
            <b/>
            <sz val="9"/>
            <color indexed="81"/>
            <rFont val="Tahoma"/>
            <family val="2"/>
          </rPr>
          <t>"si"</t>
        </r>
        <r>
          <rPr>
            <sz val="9"/>
            <color indexed="81"/>
            <rFont val="Tahoma"/>
            <family val="2"/>
          </rPr>
          <t xml:space="preserve"> , tener registrado </t>
        </r>
        <r>
          <rPr>
            <b/>
            <sz val="9"/>
            <color indexed="81"/>
            <rFont val="Tahoma"/>
            <family val="2"/>
          </rPr>
          <t xml:space="preserve">Egreso Por Alta, Egreso Por Abandono, Egreso por Traslado o Egreso Por Fallecimiento </t>
        </r>
        <r>
          <rPr>
            <sz val="9"/>
            <color indexed="81"/>
            <rFont val="Tahoma"/>
            <family val="2"/>
          </rPr>
          <t>en el campo</t>
        </r>
        <r>
          <rPr>
            <b/>
            <sz val="9"/>
            <color indexed="81"/>
            <rFont val="Tahoma"/>
            <family val="2"/>
          </rPr>
          <t xml:space="preserve"> Estado</t>
        </r>
        <r>
          <rPr>
            <sz val="9"/>
            <color indexed="81"/>
            <rFont val="Tahoma"/>
            <family val="2"/>
          </rPr>
          <t xml:space="preserve"> y </t>
        </r>
        <r>
          <rPr>
            <b/>
            <sz val="9"/>
            <color indexed="81"/>
            <rFont val="Tahoma"/>
            <family val="2"/>
          </rPr>
          <t>Depresión Grave</t>
        </r>
        <r>
          <rPr>
            <sz val="9"/>
            <color indexed="81"/>
            <rFont val="Tahoma"/>
            <family val="2"/>
          </rPr>
          <t xml:space="preserve">  en el campo </t>
        </r>
        <r>
          <rPr>
            <b/>
            <sz val="9"/>
            <color indexed="81"/>
            <rFont val="Tahoma"/>
            <family val="2"/>
          </rPr>
          <t>Tipo de depresión</t>
        </r>
      </text>
    </comment>
    <comment ref="B242" authorId="8" shapeId="0">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t>
        </r>
        <r>
          <rPr>
            <b/>
            <sz val="9"/>
            <color indexed="81"/>
            <rFont val="Tahoma"/>
            <family val="2"/>
          </rPr>
          <t xml:space="preserve"> ¿Tiene  Depresión Post Parto? </t>
        </r>
        <r>
          <rPr>
            <sz val="9"/>
            <color indexed="81"/>
            <rFont val="Tahoma"/>
            <family val="2"/>
          </rPr>
          <t xml:space="preserve"> debe seleccionar </t>
        </r>
        <r>
          <rPr>
            <b/>
            <sz val="9"/>
            <color indexed="81"/>
            <rFont val="Tahoma"/>
            <family val="2"/>
          </rPr>
          <t>"si"</t>
        </r>
        <r>
          <rPr>
            <sz val="9"/>
            <color indexed="81"/>
            <rFont val="Tahoma"/>
            <family val="2"/>
          </rPr>
          <t xml:space="preserve"> , tener registrado</t>
        </r>
        <r>
          <rPr>
            <b/>
            <sz val="9"/>
            <color indexed="81"/>
            <rFont val="Tahoma"/>
            <family val="2"/>
          </rPr>
          <t xml:space="preserve"> Egreso Por Alta, Egreso Por Abandono, Egreso por Traslado o Egreso Por Fallecimiento</t>
        </r>
        <r>
          <rPr>
            <sz val="9"/>
            <color indexed="81"/>
            <rFont val="Tahoma"/>
            <family val="2"/>
          </rPr>
          <t xml:space="preserve">  en el campo </t>
        </r>
        <r>
          <rPr>
            <b/>
            <sz val="9"/>
            <color indexed="81"/>
            <rFont val="Tahoma"/>
            <family val="2"/>
          </rPr>
          <t>Estado</t>
        </r>
      </text>
    </comment>
    <comment ref="B243" authorId="8" shapeId="0">
      <text>
        <r>
          <rPr>
            <sz val="9"/>
            <color indexed="81"/>
            <rFont val="Tahoma"/>
            <family val="2"/>
          </rPr>
          <t xml:space="preserve">Este dato aparecerá  luego de que en la atención 
1.- Registrada en el Módulo Box - Pacientes Citados  o en Agregar documentos a una atención
 y en el   Formulario Control  De Salud Mental en la sección Diagnósticos de Trastornos Mentales
en el campo </t>
        </r>
        <r>
          <rPr>
            <b/>
            <sz val="9"/>
            <color indexed="81"/>
            <rFont val="Tahoma"/>
            <family val="2"/>
          </rPr>
          <t>¿Tiene  Trastorno Bipolar?</t>
        </r>
        <r>
          <rPr>
            <sz val="9"/>
            <color indexed="81"/>
            <rFont val="Tahoma"/>
            <family val="2"/>
          </rPr>
          <t xml:space="preserve">  debe seleccionar </t>
        </r>
        <r>
          <rPr>
            <b/>
            <sz val="9"/>
            <color indexed="81"/>
            <rFont val="Tahoma"/>
            <family val="2"/>
          </rPr>
          <t xml:space="preserve">"si" </t>
        </r>
        <r>
          <rPr>
            <sz val="9"/>
            <color indexed="81"/>
            <rFont val="Tahoma"/>
            <family val="2"/>
          </rPr>
          <t xml:space="preserve">, tener registrado </t>
        </r>
        <r>
          <rPr>
            <b/>
            <sz val="9"/>
            <color indexed="81"/>
            <rFont val="Tahoma"/>
            <family val="2"/>
          </rPr>
          <t>Egreso Por Alta, Egreso Por Abandono, Egreso por Traslado o Egreso Por Fallecimiento</t>
        </r>
        <r>
          <rPr>
            <sz val="9"/>
            <color indexed="81"/>
            <rFont val="Tahoma"/>
            <family val="2"/>
          </rPr>
          <t xml:space="preserve"> en el campo estado </t>
        </r>
      </text>
    </comment>
    <comment ref="B244" authorId="8" shapeId="0">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¿Tiene  Depresión Refractaria?</t>
        </r>
        <r>
          <rPr>
            <sz val="9"/>
            <color indexed="81"/>
            <rFont val="Tahoma"/>
            <family val="2"/>
          </rPr>
          <t xml:space="preserve">  debe seleccionar </t>
        </r>
        <r>
          <rPr>
            <b/>
            <sz val="9"/>
            <color indexed="81"/>
            <rFont val="Tahoma"/>
            <family val="2"/>
          </rPr>
          <t>"si"</t>
        </r>
        <r>
          <rPr>
            <sz val="9"/>
            <color indexed="81"/>
            <rFont val="Tahoma"/>
            <family val="2"/>
          </rPr>
          <t xml:space="preserve"> , tener registrado </t>
        </r>
        <r>
          <rPr>
            <b/>
            <sz val="9"/>
            <color indexed="81"/>
            <rFont val="Tahoma"/>
            <family val="2"/>
          </rPr>
          <t>Egreso Por Alta, Egreso Por Abandono, Egreso por Traslado o Egreso Por Fallecimiento</t>
        </r>
        <r>
          <rPr>
            <sz val="9"/>
            <color indexed="81"/>
            <rFont val="Tahoma"/>
            <family val="2"/>
          </rPr>
          <t xml:space="preserve"> en el campo</t>
        </r>
        <r>
          <rPr>
            <b/>
            <sz val="9"/>
            <color indexed="81"/>
            <rFont val="Tahoma"/>
            <family val="2"/>
          </rPr>
          <t xml:space="preserve"> Estado </t>
        </r>
      </text>
    </comment>
    <comment ref="B245" authorId="8" shapeId="0">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t>
        </r>
        <r>
          <rPr>
            <b/>
            <sz val="9"/>
            <color indexed="81"/>
            <rFont val="Tahoma"/>
            <family val="2"/>
          </rPr>
          <t xml:space="preserve"> Control  De Salud Mental</t>
        </r>
        <r>
          <rPr>
            <sz val="9"/>
            <color indexed="81"/>
            <rFont val="Tahoma"/>
            <family val="2"/>
          </rPr>
          <t xml:space="preserve"> 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 xml:space="preserve">¿Tiene  Depresión Grave con Psicosis? </t>
        </r>
        <r>
          <rPr>
            <sz val="9"/>
            <color indexed="81"/>
            <rFont val="Tahoma"/>
            <family val="2"/>
          </rPr>
          <t xml:space="preserve"> debe seleccionar</t>
        </r>
        <r>
          <rPr>
            <b/>
            <sz val="9"/>
            <color indexed="81"/>
            <rFont val="Tahoma"/>
            <family val="2"/>
          </rPr>
          <t xml:space="preserve"> "si" </t>
        </r>
        <r>
          <rPr>
            <sz val="9"/>
            <color indexed="81"/>
            <rFont val="Tahoma"/>
            <family val="2"/>
          </rPr>
          <t xml:space="preserve">, tener registrado </t>
        </r>
        <r>
          <rPr>
            <b/>
            <sz val="9"/>
            <color indexed="81"/>
            <rFont val="Tahoma"/>
            <family val="2"/>
          </rPr>
          <t>Egreso Por Alta, Egreso Por Abandono, Egreso por Traslado o Egreso Por Fallecimiento</t>
        </r>
        <r>
          <rPr>
            <sz val="9"/>
            <color indexed="81"/>
            <rFont val="Tahoma"/>
            <family val="2"/>
          </rPr>
          <t xml:space="preserve">  en el campo </t>
        </r>
        <r>
          <rPr>
            <b/>
            <sz val="9"/>
            <color indexed="81"/>
            <rFont val="Tahoma"/>
            <family val="2"/>
          </rPr>
          <t xml:space="preserve">Estado </t>
        </r>
        <r>
          <rPr>
            <sz val="9"/>
            <color indexed="81"/>
            <rFont val="Tahoma"/>
            <family val="2"/>
          </rPr>
          <t xml:space="preserve">
</t>
        </r>
      </text>
    </comment>
    <comment ref="B246" authorId="8" shapeId="0">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 xml:space="preserve">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 xml:space="preserve">¿Tiene  Depresión con Alto Riesgo Suicida? </t>
        </r>
        <r>
          <rPr>
            <sz val="9"/>
            <color indexed="81"/>
            <rFont val="Tahoma"/>
            <family val="2"/>
          </rPr>
          <t xml:space="preserve"> debe seleccionar</t>
        </r>
        <r>
          <rPr>
            <b/>
            <sz val="9"/>
            <color indexed="81"/>
            <rFont val="Tahoma"/>
            <family val="2"/>
          </rPr>
          <t xml:space="preserve"> "si" ,</t>
        </r>
        <r>
          <rPr>
            <sz val="9"/>
            <color indexed="81"/>
            <rFont val="Tahoma"/>
            <family val="2"/>
          </rPr>
          <t xml:space="preserve"> tener registrado</t>
        </r>
        <r>
          <rPr>
            <b/>
            <sz val="9"/>
            <color indexed="81"/>
            <rFont val="Tahoma"/>
            <family val="2"/>
          </rPr>
          <t xml:space="preserve"> Egreso Por Alta, Egreso Por Abandono, Egreso por Traslado o Egreso Por Fallecimiento </t>
        </r>
        <r>
          <rPr>
            <sz val="9"/>
            <color indexed="81"/>
            <rFont val="Tahoma"/>
            <family val="2"/>
          </rPr>
          <t xml:space="preserve"> en el campo</t>
        </r>
        <r>
          <rPr>
            <b/>
            <sz val="9"/>
            <color indexed="81"/>
            <rFont val="Tahoma"/>
            <family val="2"/>
          </rPr>
          <t xml:space="preserve"> Estado </t>
        </r>
      </text>
    </comment>
    <comment ref="B247" authorId="3" shapeId="0">
      <text>
        <r>
          <rPr>
            <b/>
            <sz val="9"/>
            <color indexed="81"/>
            <rFont val="Tahoma"/>
            <family val="2"/>
          </rPr>
          <t xml:space="preserve">Este dato aparecerá  luego de que en la atención registrada Por Estamento Médico 
Registrada en el Módulo Box - Pacientes Citados  o en Agregar documentos a una atención
</t>
        </r>
        <r>
          <rPr>
            <sz val="9"/>
            <color indexed="81"/>
            <rFont val="Tahoma"/>
            <family val="2"/>
          </rPr>
          <t xml:space="preserve">
 y en el   </t>
        </r>
        <r>
          <rPr>
            <b/>
            <sz val="9"/>
            <color indexed="81"/>
            <rFont val="Tahoma"/>
            <family val="2"/>
          </rPr>
          <t xml:space="preserve">Formulario Control  De Salud Mental </t>
        </r>
        <r>
          <rPr>
            <sz val="9"/>
            <color indexed="81"/>
            <rFont val="Tahoma"/>
            <family val="2"/>
          </rPr>
          <t xml:space="preserve">en la sección </t>
        </r>
        <r>
          <rPr>
            <b/>
            <sz val="9"/>
            <color indexed="81"/>
            <rFont val="Tahoma"/>
            <family val="2"/>
          </rPr>
          <t xml:space="preserve"> Diagnósticos de Trastornos Mentales en sección Trastornos Mentales y del Comportamiento Debido a Consumo Sustancias Psicotrópicas
</t>
        </r>
        <r>
          <rPr>
            <sz val="9"/>
            <color indexed="81"/>
            <rFont val="Tahoma"/>
            <family val="2"/>
          </rPr>
          <t>en el campo</t>
        </r>
        <r>
          <rPr>
            <b/>
            <sz val="9"/>
            <color indexed="81"/>
            <rFont val="Tahoma"/>
            <family val="2"/>
          </rPr>
          <t xml:space="preserve">  ¿Consumo Perjudicial de Alcohol? </t>
        </r>
        <r>
          <rPr>
            <sz val="9"/>
            <color indexed="81"/>
            <rFont val="Tahoma"/>
            <family val="2"/>
          </rPr>
          <t xml:space="preserve"> debe seleccionar</t>
        </r>
        <r>
          <rPr>
            <b/>
            <sz val="9"/>
            <color indexed="81"/>
            <rFont val="Tahoma"/>
            <family val="2"/>
          </rPr>
          <t xml:space="preserve"> "Si"</t>
        </r>
        <r>
          <rPr>
            <sz val="9"/>
            <color indexed="81"/>
            <rFont val="Tahoma"/>
            <family val="2"/>
          </rPr>
          <t xml:space="preserve"> y tener registrado</t>
        </r>
        <r>
          <rPr>
            <b/>
            <sz val="9"/>
            <color indexed="81"/>
            <rFont val="Tahoma"/>
            <family val="2"/>
          </rPr>
          <t xml:space="preserve"> Egreso Por Alta, Egreso Por Abandono, Egreso por Traslado o Egreso Por Fallecimiento </t>
        </r>
        <r>
          <rPr>
            <sz val="9"/>
            <color indexed="81"/>
            <rFont val="Tahoma"/>
            <family val="2"/>
          </rPr>
          <t xml:space="preserve"> en el campo </t>
        </r>
        <r>
          <rPr>
            <b/>
            <sz val="9"/>
            <color indexed="81"/>
            <rFont val="Tahoma"/>
            <family val="2"/>
          </rPr>
          <t xml:space="preserve">Estado </t>
        </r>
      </text>
    </comment>
    <comment ref="B248" authorId="3" shapeId="0">
      <text>
        <r>
          <rPr>
            <b/>
            <sz val="9"/>
            <color indexed="81"/>
            <rFont val="Tahoma"/>
            <family val="2"/>
          </rPr>
          <t xml:space="preserve">Este dato aparecerá  luego de que en la atención registrada Por Estamento Médico 
Registrada en el Módulo Box - Pacientes Citados  o en Agregar documentos a una atención
</t>
        </r>
        <r>
          <rPr>
            <sz val="9"/>
            <color indexed="81"/>
            <rFont val="Tahoma"/>
            <family val="2"/>
          </rPr>
          <t xml:space="preserve"> y en el</t>
        </r>
        <r>
          <rPr>
            <b/>
            <sz val="9"/>
            <color indexed="81"/>
            <rFont val="Tahoma"/>
            <family val="2"/>
          </rPr>
          <t xml:space="preserve"> Formulario Control  De Salud Mental </t>
        </r>
        <r>
          <rPr>
            <sz val="9"/>
            <color indexed="81"/>
            <rFont val="Tahoma"/>
            <family val="2"/>
          </rPr>
          <t>en la sección</t>
        </r>
        <r>
          <rPr>
            <b/>
            <sz val="9"/>
            <color indexed="81"/>
            <rFont val="Tahoma"/>
            <family val="2"/>
          </rPr>
          <t xml:space="preserve">  Diagnósticos de Trastornos Mentales</t>
        </r>
        <r>
          <rPr>
            <sz val="9"/>
            <color indexed="81"/>
            <rFont val="Tahoma"/>
            <family val="2"/>
          </rPr>
          <t xml:space="preserve"> en sección</t>
        </r>
        <r>
          <rPr>
            <b/>
            <sz val="9"/>
            <color indexed="81"/>
            <rFont val="Tahoma"/>
            <family val="2"/>
          </rPr>
          <t xml:space="preserve"> Trastornos Mentales y del Comportamiento Debido a Consumo Sustancias Psicotrópicas
</t>
        </r>
        <r>
          <rPr>
            <sz val="9"/>
            <color indexed="81"/>
            <rFont val="Tahoma"/>
            <family val="2"/>
          </rPr>
          <t xml:space="preserve">en el campo </t>
        </r>
        <r>
          <rPr>
            <b/>
            <sz val="9"/>
            <color indexed="81"/>
            <rFont val="Tahoma"/>
            <family val="2"/>
          </rPr>
          <t xml:space="preserve"> ¿Consumo Dependiente del Alcohol?  </t>
        </r>
        <r>
          <rPr>
            <sz val="9"/>
            <color indexed="81"/>
            <rFont val="Tahoma"/>
            <family val="2"/>
          </rPr>
          <t>debe seleccionar</t>
        </r>
        <r>
          <rPr>
            <b/>
            <sz val="9"/>
            <color indexed="81"/>
            <rFont val="Tahoma"/>
            <family val="2"/>
          </rPr>
          <t xml:space="preserve"> "Si" y </t>
        </r>
        <r>
          <rPr>
            <sz val="9"/>
            <color indexed="81"/>
            <rFont val="Tahoma"/>
            <family val="2"/>
          </rPr>
          <t>tener registrado</t>
        </r>
        <r>
          <rPr>
            <b/>
            <sz val="9"/>
            <color indexed="81"/>
            <rFont val="Tahoma"/>
            <family val="2"/>
          </rPr>
          <t xml:space="preserve"> Egreso Por Alta, Egreso Por Abandono, Egreso por Traslado o Egreso Por Fallecimiento </t>
        </r>
        <r>
          <rPr>
            <sz val="9"/>
            <color indexed="81"/>
            <rFont val="Tahoma"/>
            <family val="2"/>
          </rPr>
          <t xml:space="preserve"> en el campo </t>
        </r>
        <r>
          <rPr>
            <b/>
            <sz val="9"/>
            <color indexed="81"/>
            <rFont val="Tahoma"/>
            <family val="2"/>
          </rPr>
          <t>Estado</t>
        </r>
      </text>
    </comment>
    <comment ref="B249" authorId="3" shapeId="0">
      <text>
        <r>
          <rPr>
            <b/>
            <sz val="9"/>
            <color indexed="81"/>
            <rFont val="Tahoma"/>
            <family val="2"/>
          </rPr>
          <t xml:space="preserve">Este dato aparecerá  luego de que en la atención registrada Por Estamento Médico 
Registrada en el Módulo Box - Pacientes Citados  o en Agregar documentos a una atención
</t>
        </r>
        <r>
          <rPr>
            <sz val="9"/>
            <color indexed="81"/>
            <rFont val="Tahoma"/>
            <family val="2"/>
          </rPr>
          <t xml:space="preserve">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 xml:space="preserve">Diagnósticos de Trastornos Mentales </t>
        </r>
        <r>
          <rPr>
            <sz val="9"/>
            <color indexed="81"/>
            <rFont val="Tahoma"/>
            <family val="2"/>
          </rPr>
          <t>en sección</t>
        </r>
        <r>
          <rPr>
            <b/>
            <sz val="9"/>
            <color indexed="81"/>
            <rFont val="Tahoma"/>
            <family val="2"/>
          </rPr>
          <t xml:space="preserve"> Trastornos Mentales y del Comportamiento Debido a Consumo Sustancias Psicotrópicas
</t>
        </r>
        <r>
          <rPr>
            <sz val="9"/>
            <color indexed="81"/>
            <rFont val="Tahoma"/>
            <family val="2"/>
          </rPr>
          <t xml:space="preserve">en el campo </t>
        </r>
        <r>
          <rPr>
            <b/>
            <sz val="9"/>
            <color indexed="81"/>
            <rFont val="Tahoma"/>
            <family val="2"/>
          </rPr>
          <t xml:space="preserve">¿Consumo Perjudicial de Drogas?  </t>
        </r>
        <r>
          <rPr>
            <sz val="9"/>
            <color indexed="81"/>
            <rFont val="Tahoma"/>
            <family val="2"/>
          </rPr>
          <t>debe seleccionar</t>
        </r>
        <r>
          <rPr>
            <b/>
            <sz val="9"/>
            <color indexed="81"/>
            <rFont val="Tahoma"/>
            <family val="2"/>
          </rPr>
          <t xml:space="preserve"> "Si"</t>
        </r>
        <r>
          <rPr>
            <sz val="9"/>
            <color indexed="81"/>
            <rFont val="Tahoma"/>
            <family val="2"/>
          </rPr>
          <t xml:space="preserve"> y tener registrado </t>
        </r>
        <r>
          <rPr>
            <b/>
            <sz val="9"/>
            <color indexed="81"/>
            <rFont val="Tahoma"/>
            <family val="2"/>
          </rPr>
          <t xml:space="preserve">Egreso Por Alta, Egreso Por Abandono, Egreso por Traslado o Egreso Por Fallecimiento </t>
        </r>
        <r>
          <rPr>
            <sz val="9"/>
            <color indexed="81"/>
            <rFont val="Tahoma"/>
            <family val="2"/>
          </rPr>
          <t xml:space="preserve">en el campo </t>
        </r>
        <r>
          <rPr>
            <b/>
            <sz val="9"/>
            <color indexed="81"/>
            <rFont val="Tahoma"/>
            <family val="2"/>
          </rPr>
          <t xml:space="preserve">Estado </t>
        </r>
      </text>
    </comment>
    <comment ref="B250" authorId="3" shapeId="0">
      <text>
        <r>
          <rPr>
            <sz val="9"/>
            <color indexed="81"/>
            <rFont val="Tahoma"/>
            <family val="2"/>
          </rPr>
          <t xml:space="preserve">Este dato aparecerá  luego de que en la atención registrada Por Estamento Médico 
Registrada en el </t>
        </r>
        <r>
          <rPr>
            <b/>
            <sz val="9"/>
            <color indexed="81"/>
            <rFont val="Tahoma"/>
            <family val="2"/>
          </rPr>
          <t>Módulo Box - Pacientes Citados  o en Agregar documentos a una atención</t>
        </r>
        <r>
          <rPr>
            <sz val="9"/>
            <color indexed="81"/>
            <rFont val="Tahoma"/>
            <family val="2"/>
          </rPr>
          <t xml:space="preserve">
Y en el Formulario</t>
        </r>
        <r>
          <rPr>
            <b/>
            <sz val="9"/>
            <color indexed="81"/>
            <rFont val="Tahoma"/>
            <family val="2"/>
          </rPr>
          <t xml:space="preserve"> Control  De Salud Mental</t>
        </r>
        <r>
          <rPr>
            <sz val="9"/>
            <color indexed="81"/>
            <rFont val="Tahoma"/>
            <family val="2"/>
          </rPr>
          <t xml:space="preserve"> en la sección</t>
        </r>
        <r>
          <rPr>
            <b/>
            <sz val="9"/>
            <color indexed="81"/>
            <rFont val="Tahoma"/>
            <family val="2"/>
          </rPr>
          <t xml:space="preserve"> Diagnósticos de Trastornos Mentales</t>
        </r>
        <r>
          <rPr>
            <sz val="9"/>
            <color indexed="81"/>
            <rFont val="Tahoma"/>
            <family val="2"/>
          </rPr>
          <t xml:space="preserve"> en sección </t>
        </r>
        <r>
          <rPr>
            <b/>
            <sz val="9"/>
            <color indexed="81"/>
            <rFont val="Tahoma"/>
            <family val="2"/>
          </rPr>
          <t>Trastornos Mentales y del Comportamiento Debido a Consumo Sustancias Psicotrópicas</t>
        </r>
        <r>
          <rPr>
            <sz val="9"/>
            <color indexed="81"/>
            <rFont val="Tahoma"/>
            <family val="2"/>
          </rPr>
          <t xml:space="preserve">
en el campo </t>
        </r>
        <r>
          <rPr>
            <b/>
            <sz val="9"/>
            <color indexed="81"/>
            <rFont val="Tahoma"/>
            <family val="2"/>
          </rPr>
          <t>¿Consumo Dependiente de Drogas?</t>
        </r>
        <r>
          <rPr>
            <sz val="9"/>
            <color indexed="81"/>
            <rFont val="Tahoma"/>
            <family val="2"/>
          </rPr>
          <t xml:space="preserve">  debe seleccionar "</t>
        </r>
        <r>
          <rPr>
            <b/>
            <sz val="9"/>
            <color indexed="81"/>
            <rFont val="Tahoma"/>
            <family val="2"/>
          </rPr>
          <t>Si"</t>
        </r>
        <r>
          <rPr>
            <sz val="9"/>
            <color indexed="81"/>
            <rFont val="Tahoma"/>
            <family val="2"/>
          </rPr>
          <t xml:space="preserve"> y tener registrado</t>
        </r>
        <r>
          <rPr>
            <b/>
            <sz val="9"/>
            <color indexed="81"/>
            <rFont val="Tahoma"/>
            <family val="2"/>
          </rPr>
          <t xml:space="preserve"> Egreso Por Alta, Egreso Por Abandono, Egreso por Traslado o Egreso Por Fallecimiento</t>
        </r>
        <r>
          <rPr>
            <sz val="9"/>
            <color indexed="81"/>
            <rFont val="Tahoma"/>
            <family val="2"/>
          </rPr>
          <t xml:space="preserve"> en el campo </t>
        </r>
        <r>
          <rPr>
            <b/>
            <sz val="9"/>
            <color indexed="81"/>
            <rFont val="Tahoma"/>
            <family val="2"/>
          </rPr>
          <t xml:space="preserve">Estado </t>
        </r>
      </text>
    </comment>
    <comment ref="B251" authorId="3" shapeId="0">
      <text>
        <r>
          <rPr>
            <sz val="9"/>
            <color indexed="81"/>
            <rFont val="Tahoma"/>
            <family val="2"/>
          </rPr>
          <t>Este dato aparecerá  luego de que en la atención registrada Por Estamento Médico 
Registrada en el</t>
        </r>
        <r>
          <rPr>
            <b/>
            <sz val="9"/>
            <color indexed="81"/>
            <rFont val="Tahoma"/>
            <family val="2"/>
          </rPr>
          <t xml:space="preserve"> Módulo Box - Pacientes Citados  o en 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t>
        </r>
        <r>
          <rPr>
            <sz val="9"/>
            <color indexed="81"/>
            <rFont val="Tahoma"/>
            <family val="2"/>
          </rPr>
          <t xml:space="preserve"> en sección </t>
        </r>
        <r>
          <rPr>
            <b/>
            <sz val="9"/>
            <color indexed="81"/>
            <rFont val="Tahoma"/>
            <family val="2"/>
          </rPr>
          <t>Trastornos Mentales y del Comportamiento Debido a Consumo Sustancias Psicotrópicas</t>
        </r>
        <r>
          <rPr>
            <sz val="9"/>
            <color indexed="81"/>
            <rFont val="Tahoma"/>
            <family val="2"/>
          </rPr>
          <t xml:space="preserve">
en el campo </t>
        </r>
        <r>
          <rPr>
            <b/>
            <sz val="9"/>
            <color indexed="81"/>
            <rFont val="Tahoma"/>
            <family val="2"/>
          </rPr>
          <t>¿Consumo De Drogas y Alcohol?</t>
        </r>
        <r>
          <rPr>
            <sz val="9"/>
            <color indexed="81"/>
            <rFont val="Tahoma"/>
            <family val="2"/>
          </rPr>
          <t xml:space="preserve">  debe seleccionar </t>
        </r>
        <r>
          <rPr>
            <b/>
            <sz val="9"/>
            <color indexed="81"/>
            <rFont val="Tahoma"/>
            <family val="2"/>
          </rPr>
          <t>"Si"</t>
        </r>
        <r>
          <rPr>
            <sz val="9"/>
            <color indexed="81"/>
            <rFont val="Tahoma"/>
            <family val="2"/>
          </rPr>
          <t xml:space="preserve"> y tener registrado</t>
        </r>
        <r>
          <rPr>
            <b/>
            <sz val="9"/>
            <color indexed="81"/>
            <rFont val="Tahoma"/>
            <family val="2"/>
          </rPr>
          <t xml:space="preserve"> Egreso Por Alta, Egreso Por Abandono, Egreso por Traslado o Egreso Por Fallecimiento </t>
        </r>
        <r>
          <rPr>
            <sz val="9"/>
            <color indexed="81"/>
            <rFont val="Tahoma"/>
            <family val="2"/>
          </rPr>
          <t>en el campo</t>
        </r>
        <r>
          <rPr>
            <b/>
            <sz val="9"/>
            <color indexed="81"/>
            <rFont val="Tahoma"/>
            <family val="2"/>
          </rPr>
          <t xml:space="preserve"> Estado </t>
        </r>
      </text>
    </comment>
    <comment ref="B252" authorId="8" shapeId="0">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t>
        </r>
        <r>
          <rPr>
            <b/>
            <sz val="9"/>
            <color indexed="81"/>
            <rFont val="Tahoma"/>
            <family val="2"/>
          </rPr>
          <t xml:space="preserve"> 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 xml:space="preserve"> ¿ Tiene trastornos Hipercinéticos, de la actividad y la atención ?  </t>
        </r>
        <r>
          <rPr>
            <sz val="9"/>
            <color indexed="81"/>
            <rFont val="Tahoma"/>
            <family val="2"/>
          </rPr>
          <t xml:space="preserve">debe seleccionar </t>
        </r>
        <r>
          <rPr>
            <b/>
            <sz val="9"/>
            <color indexed="81"/>
            <rFont val="Tahoma"/>
            <family val="2"/>
          </rPr>
          <t xml:space="preserve">"si" </t>
        </r>
        <r>
          <rPr>
            <sz val="9"/>
            <color indexed="81"/>
            <rFont val="Tahoma"/>
            <family val="2"/>
          </rPr>
          <t xml:space="preserve">y tener registrado </t>
        </r>
        <r>
          <rPr>
            <b/>
            <sz val="9"/>
            <color indexed="81"/>
            <rFont val="Tahoma"/>
            <family val="2"/>
          </rPr>
          <t>Egreso Por Alta, Egreso Por Abandono, Egreso por Traslado o Egreso Por Fallecimiento</t>
        </r>
        <r>
          <rPr>
            <sz val="9"/>
            <color indexed="81"/>
            <rFont val="Tahoma"/>
            <family val="2"/>
          </rPr>
          <t xml:space="preserve">  en el campo </t>
        </r>
        <r>
          <rPr>
            <b/>
            <sz val="9"/>
            <color indexed="81"/>
            <rFont val="Tahoma"/>
            <family val="2"/>
          </rPr>
          <t>Estado</t>
        </r>
      </text>
    </comment>
    <comment ref="B253" authorId="8" shapeId="0">
      <text>
        <r>
          <rPr>
            <sz val="9"/>
            <color indexed="81"/>
            <rFont val="Tahoma"/>
            <family val="2"/>
          </rPr>
          <t>Este dato aparecerá  luego de que en la atención 
1.- Registrada en el</t>
        </r>
        <r>
          <rPr>
            <b/>
            <sz val="9"/>
            <color indexed="81"/>
            <rFont val="Tahoma"/>
            <family val="2"/>
          </rPr>
          <t xml:space="preserve"> Módulo Box - Pacientes Citados  </t>
        </r>
        <r>
          <rPr>
            <sz val="9"/>
            <color indexed="81"/>
            <rFont val="Tahoma"/>
            <family val="2"/>
          </rPr>
          <t xml:space="preserve">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¿Tiene Trastorno disocial desafiante y oposicionista?</t>
        </r>
        <r>
          <rPr>
            <sz val="9"/>
            <color indexed="81"/>
            <rFont val="Tahoma"/>
            <family val="2"/>
          </rPr>
          <t xml:space="preserve">  debe seleccionar </t>
        </r>
        <r>
          <rPr>
            <b/>
            <sz val="9"/>
            <color indexed="81"/>
            <rFont val="Tahoma"/>
            <family val="2"/>
          </rPr>
          <t>"si"</t>
        </r>
        <r>
          <rPr>
            <sz val="9"/>
            <color indexed="81"/>
            <rFont val="Tahoma"/>
            <family val="2"/>
          </rPr>
          <t xml:space="preserve"> y tener registrado </t>
        </r>
        <r>
          <rPr>
            <b/>
            <sz val="9"/>
            <color indexed="81"/>
            <rFont val="Tahoma"/>
            <family val="2"/>
          </rPr>
          <t>Egreso Por Alta, Egreso Por Abandono, Egreso por Traslado o Egreso Por Fallecimiento</t>
        </r>
        <r>
          <rPr>
            <sz val="9"/>
            <color indexed="81"/>
            <rFont val="Tahoma"/>
            <family val="2"/>
          </rPr>
          <t xml:space="preserve">  en el campo</t>
        </r>
        <r>
          <rPr>
            <b/>
            <sz val="9"/>
            <color indexed="81"/>
            <rFont val="Tahoma"/>
            <family val="2"/>
          </rPr>
          <t xml:space="preserve"> Estado</t>
        </r>
      </text>
    </comment>
    <comment ref="B254" authorId="8" shapeId="0">
      <text>
        <r>
          <rPr>
            <sz val="9"/>
            <color indexed="81"/>
            <rFont val="Tahoma"/>
            <family val="2"/>
          </rPr>
          <t xml:space="preserve">Este dato aparecerá  luego de que en la atención 
1.- Registrada en el Módulo </t>
        </r>
        <r>
          <rPr>
            <b/>
            <sz val="9"/>
            <color indexed="81"/>
            <rFont val="Tahoma"/>
            <family val="2"/>
          </rPr>
          <t>Box - Pacientes Citados  o en 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 xml:space="preserve"> ¿Tiene Trastorno disocial desafiante y oposicionista?</t>
        </r>
        <r>
          <rPr>
            <sz val="9"/>
            <color indexed="81"/>
            <rFont val="Tahoma"/>
            <family val="2"/>
          </rPr>
          <t xml:space="preserve">  debe seleccionar "si" y tener registrado</t>
        </r>
        <r>
          <rPr>
            <b/>
            <sz val="9"/>
            <color indexed="81"/>
            <rFont val="Tahoma"/>
            <family val="2"/>
          </rPr>
          <t xml:space="preserve"> Egreso Por Alta, Egreso Por Abandono, Egreso por Traslado o Egreso Por Fallecimiento </t>
        </r>
        <r>
          <rPr>
            <sz val="9"/>
            <color indexed="81"/>
            <rFont val="Tahoma"/>
            <family val="2"/>
          </rPr>
          <t xml:space="preserve"> en el campo</t>
        </r>
        <r>
          <rPr>
            <b/>
            <sz val="9"/>
            <color indexed="81"/>
            <rFont val="Tahoma"/>
            <family val="2"/>
          </rPr>
          <t xml:space="preserve"> Estado </t>
        </r>
      </text>
    </comment>
    <comment ref="B255" authorId="8" shapeId="0">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 xml:space="preserve">¿Tiene Otros trastornos del comportamiento y de las emociones de comienzo habitual en la Infancia y Adolescencia? </t>
        </r>
        <r>
          <rPr>
            <sz val="9"/>
            <color indexed="81"/>
            <rFont val="Tahoma"/>
            <family val="2"/>
          </rPr>
          <t xml:space="preserve"> debe seleccionar </t>
        </r>
        <r>
          <rPr>
            <b/>
            <sz val="9"/>
            <color indexed="81"/>
            <rFont val="Tahoma"/>
            <family val="2"/>
          </rPr>
          <t>"si"</t>
        </r>
        <r>
          <rPr>
            <sz val="9"/>
            <color indexed="81"/>
            <rFont val="Tahoma"/>
            <family val="2"/>
          </rPr>
          <t xml:space="preserve"> y tener registrado</t>
        </r>
        <r>
          <rPr>
            <b/>
            <sz val="9"/>
            <color indexed="81"/>
            <rFont val="Tahoma"/>
            <family val="2"/>
          </rPr>
          <t xml:space="preserve"> Egreso Por Alta, Egreso Por Abandono, Egreso por Traslado o Egreso Por Fallecimiento </t>
        </r>
        <r>
          <rPr>
            <sz val="9"/>
            <color indexed="81"/>
            <rFont val="Tahoma"/>
            <family val="2"/>
          </rPr>
          <t xml:space="preserve"> en el campo</t>
        </r>
        <r>
          <rPr>
            <b/>
            <sz val="9"/>
            <color indexed="81"/>
            <rFont val="Tahoma"/>
            <family val="2"/>
          </rPr>
          <t xml:space="preserve"> Estado </t>
        </r>
      </text>
    </comment>
    <comment ref="B256" authorId="3" shapeId="0">
      <text>
        <r>
          <rPr>
            <sz val="9"/>
            <color indexed="81"/>
            <rFont val="Tahoma"/>
            <family val="2"/>
          </rPr>
          <t>Este dato aparecerá  luego de que en la atención 
Registrada en el</t>
        </r>
        <r>
          <rPr>
            <b/>
            <sz val="9"/>
            <color indexed="81"/>
            <rFont val="Tahoma"/>
            <family val="2"/>
          </rPr>
          <t xml:space="preserve"> 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t>
        </r>
        <r>
          <rPr>
            <sz val="9"/>
            <color indexed="81"/>
            <rFont val="Tahoma"/>
            <family val="2"/>
          </rPr>
          <t xml:space="preserve">
en el campo</t>
        </r>
        <r>
          <rPr>
            <b/>
            <sz val="9"/>
            <color indexed="81"/>
            <rFont val="Tahoma"/>
            <family val="2"/>
          </rPr>
          <t xml:space="preserve"> ¿Tiene trastorno de ansiedad? </t>
        </r>
        <r>
          <rPr>
            <sz val="9"/>
            <color indexed="81"/>
            <rFont val="Tahoma"/>
            <family val="2"/>
          </rPr>
          <t xml:space="preserve"> debe seleccionar </t>
        </r>
        <r>
          <rPr>
            <b/>
            <sz val="9"/>
            <color indexed="81"/>
            <rFont val="Tahoma"/>
            <family val="2"/>
          </rPr>
          <t>"Si"</t>
        </r>
        <r>
          <rPr>
            <sz val="9"/>
            <color indexed="81"/>
            <rFont val="Tahoma"/>
            <family val="2"/>
          </rPr>
          <t xml:space="preserve"> y tener registrado en el Campo </t>
        </r>
        <r>
          <rPr>
            <b/>
            <sz val="9"/>
            <color indexed="81"/>
            <rFont val="Tahoma"/>
            <family val="2"/>
          </rPr>
          <t>Estado</t>
        </r>
        <r>
          <rPr>
            <sz val="9"/>
            <color indexed="81"/>
            <rFont val="Tahoma"/>
            <family val="2"/>
          </rPr>
          <t xml:space="preserve"> el valor </t>
        </r>
        <r>
          <rPr>
            <b/>
            <sz val="9"/>
            <color indexed="81"/>
            <rFont val="Tahoma"/>
            <family val="2"/>
          </rPr>
          <t>Egreso Por Alta, Egreso Por Abandono, Egreso por Traslado o Egreso Por Fallecimiento</t>
        </r>
        <r>
          <rPr>
            <sz val="9"/>
            <color indexed="81"/>
            <rFont val="Tahoma"/>
            <family val="2"/>
          </rPr>
          <t xml:space="preserve">
Ademas en el campo Tipo de Trastorno de Ansiedad debe selecionar el valor Trastorno  de Estrés Post Traumatico</t>
        </r>
      </text>
    </comment>
    <comment ref="B257" authorId="3" shapeId="0">
      <text>
        <r>
          <rPr>
            <b/>
            <sz val="9"/>
            <color indexed="81"/>
            <rFont val="Tahoma"/>
            <family val="2"/>
          </rPr>
          <t xml:space="preserve">Este dato aparecerá  luego de que en la atención 
</t>
        </r>
        <r>
          <rPr>
            <sz val="9"/>
            <color indexed="81"/>
            <rFont val="Tahoma"/>
            <family val="2"/>
          </rPr>
          <t>Registrada en el</t>
        </r>
        <r>
          <rPr>
            <b/>
            <sz val="9"/>
            <color indexed="81"/>
            <rFont val="Tahoma"/>
            <family val="2"/>
          </rPr>
          <t xml:space="preserve"> Módulo Box - Pacientes Citados  o en Agregar documentos a una atención
</t>
        </r>
        <r>
          <rPr>
            <sz val="9"/>
            <color indexed="81"/>
            <rFont val="Tahoma"/>
            <family val="2"/>
          </rPr>
          <t xml:space="preserve"> y en el</t>
        </r>
        <r>
          <rPr>
            <b/>
            <sz val="9"/>
            <color indexed="81"/>
            <rFont val="Tahoma"/>
            <family val="2"/>
          </rPr>
          <t xml:space="preserve"> Formulario Control  De Salud Mental </t>
        </r>
        <r>
          <rPr>
            <sz val="9"/>
            <color indexed="81"/>
            <rFont val="Tahoma"/>
            <family val="2"/>
          </rPr>
          <t>en la sección</t>
        </r>
        <r>
          <rPr>
            <b/>
            <sz val="9"/>
            <color indexed="81"/>
            <rFont val="Tahoma"/>
            <family val="2"/>
          </rPr>
          <t xml:space="preserve"> Diagnósticos de Trastornos Mentales
</t>
        </r>
        <r>
          <rPr>
            <sz val="9"/>
            <color indexed="81"/>
            <rFont val="Tahoma"/>
            <family val="2"/>
          </rPr>
          <t>en el campo</t>
        </r>
        <r>
          <rPr>
            <b/>
            <sz val="9"/>
            <color indexed="81"/>
            <rFont val="Tahoma"/>
            <family val="2"/>
          </rPr>
          <t xml:space="preserve"> ¿Tiene trastorno de ansiedad?  </t>
        </r>
        <r>
          <rPr>
            <sz val="9"/>
            <color indexed="81"/>
            <rFont val="Tahoma"/>
            <family val="2"/>
          </rPr>
          <t>debe seleccionar</t>
        </r>
        <r>
          <rPr>
            <b/>
            <sz val="9"/>
            <color indexed="81"/>
            <rFont val="Tahoma"/>
            <family val="2"/>
          </rPr>
          <t xml:space="preserve"> "Si" </t>
        </r>
        <r>
          <rPr>
            <sz val="9"/>
            <color indexed="81"/>
            <rFont val="Tahoma"/>
            <family val="2"/>
          </rPr>
          <t xml:space="preserve">y tener registrado en el Campo </t>
        </r>
        <r>
          <rPr>
            <b/>
            <sz val="9"/>
            <color indexed="81"/>
            <rFont val="Tahoma"/>
            <family val="2"/>
          </rPr>
          <t xml:space="preserve">Estado el valor Egreso Por Alta, Egreso Por Abandono, Egreso por Traslado o Egreso Por Fallecimiento
</t>
        </r>
        <r>
          <rPr>
            <sz val="9"/>
            <color indexed="81"/>
            <rFont val="Tahoma"/>
            <family val="2"/>
          </rPr>
          <t>Ademas en el campo</t>
        </r>
        <r>
          <rPr>
            <b/>
            <sz val="9"/>
            <color indexed="81"/>
            <rFont val="Tahoma"/>
            <family val="2"/>
          </rPr>
          <t xml:space="preserve"> Tipo de Trastorno de Ansiedad </t>
        </r>
        <r>
          <rPr>
            <sz val="9"/>
            <color indexed="81"/>
            <rFont val="Tahoma"/>
            <family val="2"/>
          </rPr>
          <t xml:space="preserve">debe selecionar el valor </t>
        </r>
        <r>
          <rPr>
            <b/>
            <sz val="9"/>
            <color indexed="81"/>
            <rFont val="Tahoma"/>
            <family val="2"/>
          </rPr>
          <t>Trastorno de Panico</t>
        </r>
      </text>
    </comment>
    <comment ref="B258" authorId="3" shapeId="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t>
        </r>
        <r>
          <rPr>
            <b/>
            <sz val="9"/>
            <color indexed="81"/>
            <rFont val="Tahoma"/>
            <family val="2"/>
          </rPr>
          <t xml:space="preserve"> Control  De Salud Mental </t>
        </r>
        <r>
          <rPr>
            <sz val="9"/>
            <color indexed="81"/>
            <rFont val="Tahoma"/>
            <family val="2"/>
          </rPr>
          <t>en la sección</t>
        </r>
        <r>
          <rPr>
            <b/>
            <sz val="9"/>
            <color indexed="81"/>
            <rFont val="Tahoma"/>
            <family val="2"/>
          </rPr>
          <t xml:space="preserve"> Diagnósticos de Trastornos Mentales</t>
        </r>
        <r>
          <rPr>
            <sz val="9"/>
            <color indexed="81"/>
            <rFont val="Tahoma"/>
            <family val="2"/>
          </rPr>
          <t xml:space="preserve">
en el campo</t>
        </r>
        <r>
          <rPr>
            <b/>
            <sz val="9"/>
            <color indexed="81"/>
            <rFont val="Tahoma"/>
            <family val="2"/>
          </rPr>
          <t xml:space="preserve"> ¿Tiene trastorno de ansiedad?</t>
        </r>
        <r>
          <rPr>
            <sz val="9"/>
            <color indexed="81"/>
            <rFont val="Tahoma"/>
            <family val="2"/>
          </rPr>
          <t xml:space="preserve">  debe seleccionar</t>
        </r>
        <r>
          <rPr>
            <b/>
            <sz val="9"/>
            <color indexed="81"/>
            <rFont val="Tahoma"/>
            <family val="2"/>
          </rPr>
          <t xml:space="preserve"> "Si"</t>
        </r>
        <r>
          <rPr>
            <sz val="9"/>
            <color indexed="81"/>
            <rFont val="Tahoma"/>
            <family val="2"/>
          </rPr>
          <t xml:space="preserve"> y tener registrado en el Campo </t>
        </r>
        <r>
          <rPr>
            <b/>
            <sz val="9"/>
            <color indexed="81"/>
            <rFont val="Tahoma"/>
            <family val="2"/>
          </rPr>
          <t>Estado</t>
        </r>
        <r>
          <rPr>
            <sz val="9"/>
            <color indexed="81"/>
            <rFont val="Tahoma"/>
            <family val="2"/>
          </rPr>
          <t xml:space="preserve"> el valor</t>
        </r>
        <r>
          <rPr>
            <b/>
            <sz val="9"/>
            <color indexed="81"/>
            <rFont val="Tahoma"/>
            <family val="2"/>
          </rPr>
          <t xml:space="preserve"> Egreso Por Alta, Egreso Por Abandono, Egreso por Traslado o Egreso Por Fallecimiento</t>
        </r>
        <r>
          <rPr>
            <sz val="9"/>
            <color indexed="81"/>
            <rFont val="Tahoma"/>
            <family val="2"/>
          </rPr>
          <t xml:space="preserve">
Ademas en el campo </t>
        </r>
        <r>
          <rPr>
            <b/>
            <sz val="9"/>
            <color indexed="81"/>
            <rFont val="Tahoma"/>
            <family val="2"/>
          </rPr>
          <t xml:space="preserve">Tipo de Trastorno de Ansiedad </t>
        </r>
        <r>
          <rPr>
            <sz val="9"/>
            <color indexed="81"/>
            <rFont val="Tahoma"/>
            <family val="2"/>
          </rPr>
          <t xml:space="preserve">debe selecionar el valor </t>
        </r>
        <r>
          <rPr>
            <b/>
            <sz val="9"/>
            <color indexed="81"/>
            <rFont val="Tahoma"/>
            <family val="2"/>
          </rPr>
          <t>Fobias Sociales</t>
        </r>
      </text>
    </comment>
    <comment ref="B259" authorId="3" shapeId="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t>
        </r>
        <r>
          <rPr>
            <b/>
            <sz val="9"/>
            <color indexed="81"/>
            <rFont val="Tahoma"/>
            <family val="2"/>
          </rPr>
          <t xml:space="preserve"> Control  De Salud Mental</t>
        </r>
        <r>
          <rPr>
            <sz val="9"/>
            <color indexed="81"/>
            <rFont val="Tahoma"/>
            <family val="2"/>
          </rPr>
          <t xml:space="preserve"> 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 xml:space="preserve">¿Tiene trastorno de ansiedad? </t>
        </r>
        <r>
          <rPr>
            <sz val="9"/>
            <color indexed="81"/>
            <rFont val="Tahoma"/>
            <family val="2"/>
          </rPr>
          <t xml:space="preserve"> debe seleccionar </t>
        </r>
        <r>
          <rPr>
            <b/>
            <sz val="9"/>
            <color indexed="81"/>
            <rFont val="Tahoma"/>
            <family val="2"/>
          </rPr>
          <t>"Si"</t>
        </r>
        <r>
          <rPr>
            <sz val="9"/>
            <color indexed="81"/>
            <rFont val="Tahoma"/>
            <family val="2"/>
          </rPr>
          <t xml:space="preserve"> y tener registrado en el Campo </t>
        </r>
        <r>
          <rPr>
            <b/>
            <sz val="9"/>
            <color indexed="81"/>
            <rFont val="Tahoma"/>
            <family val="2"/>
          </rPr>
          <t>Estado</t>
        </r>
        <r>
          <rPr>
            <sz val="9"/>
            <color indexed="81"/>
            <rFont val="Tahoma"/>
            <family val="2"/>
          </rPr>
          <t xml:space="preserve"> el valor</t>
        </r>
        <r>
          <rPr>
            <b/>
            <sz val="9"/>
            <color indexed="81"/>
            <rFont val="Tahoma"/>
            <family val="2"/>
          </rPr>
          <t>Egreso Por Alta, Egreso Por Abandono, Egreso por Traslado o Egreso Por Fallecimiento</t>
        </r>
        <r>
          <rPr>
            <sz val="9"/>
            <color indexed="81"/>
            <rFont val="Tahoma"/>
            <family val="2"/>
          </rPr>
          <t xml:space="preserve">
Ademas en el campo </t>
        </r>
        <r>
          <rPr>
            <b/>
            <sz val="9"/>
            <color indexed="81"/>
            <rFont val="Tahoma"/>
            <family val="2"/>
          </rPr>
          <t>Tipo de Trastorno de Ansiedad</t>
        </r>
        <r>
          <rPr>
            <sz val="9"/>
            <color indexed="81"/>
            <rFont val="Tahoma"/>
            <family val="2"/>
          </rPr>
          <t xml:space="preserve"> debe selecionar el valor </t>
        </r>
        <r>
          <rPr>
            <b/>
            <sz val="9"/>
            <color indexed="81"/>
            <rFont val="Tahoma"/>
            <family val="2"/>
          </rPr>
          <t xml:space="preserve">Trastorno de Ansiedad Generalizada
</t>
        </r>
      </text>
    </comment>
    <comment ref="B260" authorId="3"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t>
        </r>
        <r>
          <rPr>
            <b/>
            <sz val="9"/>
            <color indexed="81"/>
            <rFont val="Tahoma"/>
            <family val="2"/>
          </rPr>
          <t xml:space="preserve"> ¿Tiene trastorno de ansiedad? </t>
        </r>
        <r>
          <rPr>
            <sz val="9"/>
            <color indexed="81"/>
            <rFont val="Tahoma"/>
            <family val="2"/>
          </rPr>
          <t xml:space="preserve"> debe seleccionar </t>
        </r>
        <r>
          <rPr>
            <b/>
            <sz val="9"/>
            <color indexed="81"/>
            <rFont val="Tahoma"/>
            <family val="2"/>
          </rPr>
          <t xml:space="preserve">"Si" </t>
        </r>
        <r>
          <rPr>
            <sz val="9"/>
            <color indexed="81"/>
            <rFont val="Tahoma"/>
            <family val="2"/>
          </rPr>
          <t xml:space="preserve">y tener registrado en el Campo </t>
        </r>
        <r>
          <rPr>
            <b/>
            <sz val="9"/>
            <color indexed="81"/>
            <rFont val="Tahoma"/>
            <family val="2"/>
          </rPr>
          <t>Estado</t>
        </r>
        <r>
          <rPr>
            <sz val="9"/>
            <color indexed="81"/>
            <rFont val="Tahoma"/>
            <family val="2"/>
          </rPr>
          <t xml:space="preserve"> el valor </t>
        </r>
        <r>
          <rPr>
            <b/>
            <sz val="9"/>
            <color indexed="81"/>
            <rFont val="Tahoma"/>
            <family val="2"/>
          </rPr>
          <t xml:space="preserve">Egreso Por Alta, Egreso Por Abandono, Egreso por Traslado o Egreso Por Fallecimiento
</t>
        </r>
        <r>
          <rPr>
            <sz val="9"/>
            <color indexed="81"/>
            <rFont val="Tahoma"/>
            <family val="2"/>
          </rPr>
          <t xml:space="preserve">
Ademas en el campo</t>
        </r>
        <r>
          <rPr>
            <b/>
            <sz val="9"/>
            <color indexed="81"/>
            <rFont val="Tahoma"/>
            <family val="2"/>
          </rPr>
          <t xml:space="preserve"> Tipo de Trastorno de Ansiedad </t>
        </r>
        <r>
          <rPr>
            <sz val="9"/>
            <color indexed="81"/>
            <rFont val="Tahoma"/>
            <family val="2"/>
          </rPr>
          <t>debe selecionar el valor</t>
        </r>
        <r>
          <rPr>
            <b/>
            <sz val="9"/>
            <color indexed="81"/>
            <rFont val="Tahoma"/>
            <family val="2"/>
          </rPr>
          <t xml:space="preserve"> Otros Trastornos de Ansiedad</t>
        </r>
        <r>
          <rPr>
            <sz val="9"/>
            <color indexed="81"/>
            <rFont val="Tahoma"/>
            <family val="2"/>
          </rPr>
          <t xml:space="preserve">
</t>
        </r>
      </text>
    </comment>
    <comment ref="B261" authorId="6" shapeId="0">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t>
        </r>
        <r>
          <rPr>
            <b/>
            <sz val="9"/>
            <color indexed="81"/>
            <rFont val="Tahoma"/>
            <family val="2"/>
          </rPr>
          <t xml:space="preserve"> Diagnósticos de Trastornos Mentales </t>
        </r>
        <r>
          <rPr>
            <sz val="9"/>
            <color indexed="81"/>
            <rFont val="Tahoma"/>
            <family val="2"/>
          </rPr>
          <t xml:space="preserve">en el campo </t>
        </r>
        <r>
          <rPr>
            <b/>
            <sz val="9"/>
            <color indexed="81"/>
            <rFont val="Tahoma"/>
            <family val="2"/>
          </rPr>
          <t>¿Tiene Alzheimer y/o otras demencias?</t>
        </r>
        <r>
          <rPr>
            <sz val="9"/>
            <color indexed="81"/>
            <rFont val="Tahoma"/>
            <family val="2"/>
          </rPr>
          <t xml:space="preserve"> tenga el Valor</t>
        </r>
        <r>
          <rPr>
            <b/>
            <sz val="9"/>
            <color indexed="81"/>
            <rFont val="Tahoma"/>
            <family val="2"/>
          </rPr>
          <t xml:space="preserve"> SI</t>
        </r>
        <r>
          <rPr>
            <sz val="9"/>
            <color indexed="81"/>
            <rFont val="Tahoma"/>
            <family val="2"/>
          </rPr>
          <t xml:space="preserve">, ademas que tenga en el Campo Estado el valor  </t>
        </r>
        <r>
          <rPr>
            <b/>
            <sz val="9"/>
            <color indexed="81"/>
            <rFont val="Tahoma"/>
            <family val="2"/>
          </rPr>
          <t xml:space="preserve">Egreso Por Alta, Egreso Por Abandono, Egreso por Traslado o Egreso Por Fallecimiento y </t>
        </r>
        <r>
          <rPr>
            <sz val="9"/>
            <color indexed="81"/>
            <rFont val="Tahoma"/>
            <family val="2"/>
          </rPr>
          <t xml:space="preserve">que en el campo </t>
        </r>
        <r>
          <rPr>
            <b/>
            <sz val="9"/>
            <color indexed="81"/>
            <rFont val="Tahoma"/>
            <family val="2"/>
          </rPr>
          <t>Etapa</t>
        </r>
        <r>
          <rPr>
            <sz val="9"/>
            <color indexed="81"/>
            <rFont val="Tahoma"/>
            <family val="2"/>
          </rPr>
          <t xml:space="preserve"> tenga incorporado: </t>
        </r>
        <r>
          <rPr>
            <b/>
            <sz val="9"/>
            <color indexed="81"/>
            <rFont val="Tahoma"/>
            <family val="2"/>
          </rPr>
          <t>Leve</t>
        </r>
      </text>
    </comment>
    <comment ref="B262" authorId="6" shapeId="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¿Tiene Alzheimer y/o otras demencias?</t>
        </r>
        <r>
          <rPr>
            <sz val="9"/>
            <color indexed="81"/>
            <rFont val="Tahoma"/>
            <family val="2"/>
          </rPr>
          <t xml:space="preserve">  tenga el Valor</t>
        </r>
        <r>
          <rPr>
            <b/>
            <sz val="9"/>
            <color indexed="81"/>
            <rFont val="Tahoma"/>
            <family val="2"/>
          </rPr>
          <t xml:space="preserve"> SI</t>
        </r>
        <r>
          <rPr>
            <sz val="9"/>
            <color indexed="81"/>
            <rFont val="Tahoma"/>
            <family val="2"/>
          </rPr>
          <t>, ademas que tenga en el Campo</t>
        </r>
        <r>
          <rPr>
            <b/>
            <sz val="9"/>
            <color indexed="81"/>
            <rFont val="Tahoma"/>
            <family val="2"/>
          </rPr>
          <t xml:space="preserve"> Estado </t>
        </r>
        <r>
          <rPr>
            <sz val="9"/>
            <color indexed="81"/>
            <rFont val="Tahoma"/>
            <family val="2"/>
          </rPr>
          <t xml:space="preserve">el valor </t>
        </r>
        <r>
          <rPr>
            <b/>
            <sz val="9"/>
            <color indexed="81"/>
            <rFont val="Tahoma"/>
            <family val="2"/>
          </rPr>
          <t xml:space="preserve">Egreso Por Alta, Egreso Por Abandono, Egreso por Traslado o Egreso Por Fallecimiento </t>
        </r>
        <r>
          <rPr>
            <sz val="9"/>
            <color indexed="81"/>
            <rFont val="Tahoma"/>
            <family val="2"/>
          </rPr>
          <t xml:space="preserve">y que en el campo </t>
        </r>
        <r>
          <rPr>
            <b/>
            <sz val="9"/>
            <color indexed="81"/>
            <rFont val="Tahoma"/>
            <family val="2"/>
          </rPr>
          <t>Etapa</t>
        </r>
        <r>
          <rPr>
            <sz val="9"/>
            <color indexed="81"/>
            <rFont val="Tahoma"/>
            <family val="2"/>
          </rPr>
          <t xml:space="preserve"> tenga incorporado:</t>
        </r>
        <r>
          <rPr>
            <b/>
            <sz val="9"/>
            <color indexed="81"/>
            <rFont val="Tahoma"/>
            <family val="2"/>
          </rPr>
          <t xml:space="preserve"> Moderado.</t>
        </r>
      </text>
    </comment>
    <comment ref="B263" authorId="6"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 xml:space="preserve">Diagnósticos de Trastornos </t>
        </r>
        <r>
          <rPr>
            <sz val="9"/>
            <color indexed="81"/>
            <rFont val="Tahoma"/>
            <family val="2"/>
          </rPr>
          <t xml:space="preserve">Mentales en el campo </t>
        </r>
        <r>
          <rPr>
            <b/>
            <sz val="9"/>
            <color indexed="81"/>
            <rFont val="Tahoma"/>
            <family val="2"/>
          </rPr>
          <t>¿Tiene Alzheimer y/o otras demencias?</t>
        </r>
        <r>
          <rPr>
            <sz val="9"/>
            <color indexed="81"/>
            <rFont val="Tahoma"/>
            <family val="2"/>
          </rPr>
          <t xml:space="preserve"> tenga el Valor </t>
        </r>
        <r>
          <rPr>
            <b/>
            <sz val="9"/>
            <color indexed="81"/>
            <rFont val="Tahoma"/>
            <family val="2"/>
          </rPr>
          <t>SI</t>
        </r>
        <r>
          <rPr>
            <sz val="9"/>
            <color indexed="81"/>
            <rFont val="Tahoma"/>
            <family val="2"/>
          </rPr>
          <t>, ademas que tenga en el Campo</t>
        </r>
        <r>
          <rPr>
            <b/>
            <sz val="9"/>
            <color indexed="81"/>
            <rFont val="Tahoma"/>
            <family val="2"/>
          </rPr>
          <t xml:space="preserve"> Estado </t>
        </r>
        <r>
          <rPr>
            <sz val="9"/>
            <color indexed="81"/>
            <rFont val="Tahoma"/>
            <family val="2"/>
          </rPr>
          <t xml:space="preserve">el valor </t>
        </r>
        <r>
          <rPr>
            <b/>
            <sz val="9"/>
            <color indexed="81"/>
            <rFont val="Tahoma"/>
            <family val="2"/>
          </rPr>
          <t xml:space="preserve">Egreso Por Alta, Egreso Por Abandono, Egreso por Traslado o Egreso Por Fallecimiento </t>
        </r>
        <r>
          <rPr>
            <sz val="9"/>
            <color indexed="81"/>
            <rFont val="Tahoma"/>
            <family val="2"/>
          </rPr>
          <t xml:space="preserve">y que en el campo </t>
        </r>
        <r>
          <rPr>
            <b/>
            <sz val="9"/>
            <color indexed="81"/>
            <rFont val="Tahoma"/>
            <family val="2"/>
          </rPr>
          <t>Etapa</t>
        </r>
        <r>
          <rPr>
            <sz val="9"/>
            <color indexed="81"/>
            <rFont val="Tahoma"/>
            <family val="2"/>
          </rPr>
          <t xml:space="preserve"> tenga incorporado: </t>
        </r>
        <r>
          <rPr>
            <b/>
            <sz val="9"/>
            <color indexed="81"/>
            <rFont val="Tahoma"/>
            <family val="2"/>
          </rPr>
          <t>Avanzado</t>
        </r>
      </text>
    </comment>
    <comment ref="A264" authorId="3" shapeId="0">
      <text>
        <r>
          <rPr>
            <sz val="9"/>
            <color indexed="81"/>
            <rFont val="Tahoma"/>
            <family val="2"/>
          </rPr>
          <t xml:space="preserve">Este dato aparecerá  luego de que en la atención registrada Por Estamento Médico 
</t>
        </r>
        <r>
          <rPr>
            <b/>
            <sz val="9"/>
            <color indexed="81"/>
            <rFont val="Tahoma"/>
            <family val="2"/>
          </rPr>
          <t xml:space="preserve">
Registrada en el Módulo Box - Pacientes Citados  o en Agregar documentos a una atención
</t>
        </r>
        <r>
          <rPr>
            <sz val="9"/>
            <color indexed="81"/>
            <rFont val="Tahoma"/>
            <family val="2"/>
          </rPr>
          <t xml:space="preserve"> y en el</t>
        </r>
        <r>
          <rPr>
            <b/>
            <sz val="9"/>
            <color indexed="81"/>
            <rFont val="Tahoma"/>
            <family val="2"/>
          </rPr>
          <t xml:space="preserve"> Formulario Control  De Salud Mental </t>
        </r>
        <r>
          <rPr>
            <sz val="9"/>
            <color indexed="81"/>
            <rFont val="Tahoma"/>
            <family val="2"/>
          </rPr>
          <t>en la sección</t>
        </r>
        <r>
          <rPr>
            <b/>
            <sz val="9"/>
            <color indexed="81"/>
            <rFont val="Tahoma"/>
            <family val="2"/>
          </rPr>
          <t xml:space="preserve"> Diagnósticos de Trastornos Mentales en el campo ¿Tiene Esquizofrenia? </t>
        </r>
        <r>
          <rPr>
            <sz val="9"/>
            <color indexed="81"/>
            <rFont val="Tahoma"/>
            <family val="2"/>
          </rPr>
          <t>tenga el Valor</t>
        </r>
        <r>
          <rPr>
            <b/>
            <sz val="9"/>
            <color indexed="81"/>
            <rFont val="Tahoma"/>
            <family val="2"/>
          </rPr>
          <t xml:space="preserve"> Si, </t>
        </r>
        <r>
          <rPr>
            <sz val="9"/>
            <color indexed="81"/>
            <rFont val="Tahoma"/>
            <family val="2"/>
          </rPr>
          <t>además que tenga en el Campo</t>
        </r>
        <r>
          <rPr>
            <b/>
            <sz val="9"/>
            <color indexed="81"/>
            <rFont val="Tahoma"/>
            <family val="2"/>
          </rPr>
          <t xml:space="preserve"> Estado </t>
        </r>
        <r>
          <rPr>
            <sz val="9"/>
            <color indexed="81"/>
            <rFont val="Tahoma"/>
            <family val="2"/>
          </rPr>
          <t xml:space="preserve">el valor </t>
        </r>
        <r>
          <rPr>
            <b/>
            <sz val="9"/>
            <color indexed="81"/>
            <rFont val="Tahoma"/>
            <family val="2"/>
          </rPr>
          <t>Egreso Por Alta, Egreso Por Abandono, Egreso por Traslado o Egreso Por Fallecimiento.</t>
        </r>
      </text>
    </comment>
    <comment ref="A265" authorId="3" shapeId="0">
      <text>
        <r>
          <rPr>
            <sz val="9"/>
            <color indexed="81"/>
            <rFont val="Tahoma"/>
            <family val="2"/>
          </rPr>
          <t xml:space="preserve">Este dato aparecerá  luego de que en la atención registrada Por Estamento Médico 
Registrada en el </t>
        </r>
        <r>
          <rPr>
            <b/>
            <sz val="9"/>
            <color indexed="81"/>
            <rFont val="Tahoma"/>
            <family val="2"/>
          </rPr>
          <t>Módulo Box - Pacientes Citados  o en 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¿Tiene Trastorno Adaptativo?</t>
        </r>
        <r>
          <rPr>
            <sz val="9"/>
            <color indexed="81"/>
            <rFont val="Tahoma"/>
            <family val="2"/>
          </rPr>
          <t xml:space="preserve"> tenga el Valor </t>
        </r>
        <r>
          <rPr>
            <b/>
            <sz val="9"/>
            <color indexed="81"/>
            <rFont val="Tahoma"/>
            <family val="2"/>
          </rPr>
          <t>Si,</t>
        </r>
        <r>
          <rPr>
            <sz val="9"/>
            <color indexed="81"/>
            <rFont val="Tahoma"/>
            <family val="2"/>
          </rPr>
          <t xml:space="preserve"> además que tenga en el Campo</t>
        </r>
        <r>
          <rPr>
            <b/>
            <sz val="9"/>
            <color indexed="81"/>
            <rFont val="Tahoma"/>
            <family val="2"/>
          </rPr>
          <t xml:space="preserve"> Estado</t>
        </r>
        <r>
          <rPr>
            <sz val="9"/>
            <color indexed="81"/>
            <rFont val="Tahoma"/>
            <family val="2"/>
          </rPr>
          <t xml:space="preserve"> el valor</t>
        </r>
        <r>
          <rPr>
            <b/>
            <sz val="9"/>
            <color indexed="81"/>
            <rFont val="Tahoma"/>
            <family val="2"/>
          </rPr>
          <t xml:space="preserve"> Egreso Por Alta, Egreso Por Abandono, Egreso por Traslado o Egreso Por Fallecimiento.</t>
        </r>
      </text>
    </comment>
    <comment ref="A266" authorId="8" shapeId="0">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 xml:space="preserve">Diagnósticos de Trastornos Mentales </t>
        </r>
        <r>
          <rPr>
            <sz val="9"/>
            <color indexed="81"/>
            <rFont val="Tahoma"/>
            <family val="2"/>
          </rPr>
          <t xml:space="preserve">en el campo </t>
        </r>
        <r>
          <rPr>
            <b/>
            <sz val="9"/>
            <color indexed="81"/>
            <rFont val="Tahoma"/>
            <family val="2"/>
          </rPr>
          <t xml:space="preserve">¿ Tiene trastorno de la conducta alimentaria ? </t>
        </r>
        <r>
          <rPr>
            <sz val="9"/>
            <color indexed="81"/>
            <rFont val="Tahoma"/>
            <family val="2"/>
          </rPr>
          <t xml:space="preserve"> debe seleccionar </t>
        </r>
        <r>
          <rPr>
            <b/>
            <sz val="9"/>
            <color indexed="81"/>
            <rFont val="Tahoma"/>
            <family val="2"/>
          </rPr>
          <t>"si"</t>
        </r>
        <r>
          <rPr>
            <sz val="9"/>
            <color indexed="81"/>
            <rFont val="Tahoma"/>
            <family val="2"/>
          </rPr>
          <t xml:space="preserve"> y tener registrado </t>
        </r>
        <r>
          <rPr>
            <b/>
            <sz val="9"/>
            <color indexed="81"/>
            <rFont val="Tahoma"/>
            <family val="2"/>
          </rPr>
          <t>Egreso Por Alta, Egreso Por Abandono, Egreso por Traslado o Egreso Por Fallecimiento</t>
        </r>
        <r>
          <rPr>
            <sz val="9"/>
            <color indexed="81"/>
            <rFont val="Tahoma"/>
            <family val="2"/>
          </rPr>
          <t xml:space="preserve"> en el campo </t>
        </r>
        <r>
          <rPr>
            <b/>
            <sz val="9"/>
            <color indexed="81"/>
            <rFont val="Tahoma"/>
            <family val="2"/>
          </rPr>
          <t>Estado.</t>
        </r>
      </text>
    </comment>
    <comment ref="A267" authorId="8" shapeId="0">
      <text>
        <r>
          <rPr>
            <sz val="9"/>
            <color indexed="81"/>
            <rFont val="Tahoma"/>
            <family val="2"/>
          </rPr>
          <t>Este dato aparecerá  luego de que en la atención 
Registrada en el</t>
        </r>
        <r>
          <rPr>
            <b/>
            <sz val="9"/>
            <color indexed="81"/>
            <rFont val="Tahoma"/>
            <family val="2"/>
          </rPr>
          <t xml:space="preserve"> Módulo Box - Pacientes Citados  </t>
        </r>
        <r>
          <rPr>
            <sz val="9"/>
            <color indexed="81"/>
            <rFont val="Tahoma"/>
            <family val="2"/>
          </rPr>
          <t xml:space="preserve">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 xml:space="preserve">Diagnósticos de Trastornos Mentales </t>
        </r>
        <r>
          <rPr>
            <sz val="9"/>
            <color indexed="81"/>
            <rFont val="Tahoma"/>
            <family val="2"/>
          </rPr>
          <t xml:space="preserve">en el campo  </t>
        </r>
        <r>
          <rPr>
            <b/>
            <sz val="9"/>
            <color indexed="81"/>
            <rFont val="Tahoma"/>
            <family val="2"/>
          </rPr>
          <t>¿ Tiene retraso mental ?</t>
        </r>
        <r>
          <rPr>
            <sz val="9"/>
            <color indexed="81"/>
            <rFont val="Tahoma"/>
            <family val="2"/>
          </rPr>
          <t xml:space="preserve">  debe seleccionar </t>
        </r>
        <r>
          <rPr>
            <b/>
            <sz val="9"/>
            <color indexed="81"/>
            <rFont val="Tahoma"/>
            <family val="2"/>
          </rPr>
          <t>"si"</t>
        </r>
        <r>
          <rPr>
            <sz val="9"/>
            <color indexed="81"/>
            <rFont val="Tahoma"/>
            <family val="2"/>
          </rPr>
          <t xml:space="preserve"> y tener registrado 
</t>
        </r>
        <r>
          <rPr>
            <b/>
            <sz val="9"/>
            <color indexed="81"/>
            <rFont val="Tahoma"/>
            <family val="2"/>
          </rPr>
          <t>Egreso Por Alta, Egreso Por Abandono, Egreso por Traslado o Egreso Por Fallecimiento</t>
        </r>
        <r>
          <rPr>
            <sz val="9"/>
            <color indexed="81"/>
            <rFont val="Tahoma"/>
            <family val="2"/>
          </rPr>
          <t xml:space="preserve">  en el campo </t>
        </r>
        <r>
          <rPr>
            <b/>
            <sz val="9"/>
            <color indexed="81"/>
            <rFont val="Tahoma"/>
            <family val="2"/>
          </rPr>
          <t xml:space="preserve">Estado </t>
        </r>
      </text>
    </comment>
    <comment ref="A268" authorId="8" shapeId="0">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y en el   Formulario</t>
        </r>
        <r>
          <rPr>
            <b/>
            <sz val="9"/>
            <color indexed="81"/>
            <rFont val="Tahoma"/>
            <family val="2"/>
          </rPr>
          <t xml:space="preserve"> Control  De Salud Mental </t>
        </r>
        <r>
          <rPr>
            <sz val="9"/>
            <color indexed="81"/>
            <rFont val="Tahoma"/>
            <family val="2"/>
          </rPr>
          <t xml:space="preserve">en la sección </t>
        </r>
        <r>
          <rPr>
            <b/>
            <sz val="9"/>
            <color indexed="81"/>
            <rFont val="Tahoma"/>
            <family val="2"/>
          </rPr>
          <t xml:space="preserve">Diagnósticos de Trastornos Mentales </t>
        </r>
        <r>
          <rPr>
            <sz val="9"/>
            <color indexed="81"/>
            <rFont val="Tahoma"/>
            <family val="2"/>
          </rPr>
          <t xml:space="preserve">en el campo </t>
        </r>
        <r>
          <rPr>
            <b/>
            <sz val="9"/>
            <color indexed="81"/>
            <rFont val="Tahoma"/>
            <family val="2"/>
          </rPr>
          <t xml:space="preserve"> ¿ Tiene trastorno de personalidad ?</t>
        </r>
        <r>
          <rPr>
            <sz val="9"/>
            <color indexed="81"/>
            <rFont val="Tahoma"/>
            <family val="2"/>
          </rPr>
          <t xml:space="preserve">   debe seleccionar "</t>
        </r>
        <r>
          <rPr>
            <b/>
            <sz val="9"/>
            <color indexed="81"/>
            <rFont val="Tahoma"/>
            <family val="2"/>
          </rPr>
          <t>si"</t>
        </r>
        <r>
          <rPr>
            <sz val="9"/>
            <color indexed="81"/>
            <rFont val="Tahoma"/>
            <family val="2"/>
          </rPr>
          <t xml:space="preserve"> y tener registrado 
</t>
        </r>
        <r>
          <rPr>
            <b/>
            <sz val="9"/>
            <color indexed="81"/>
            <rFont val="Tahoma"/>
            <family val="2"/>
          </rPr>
          <t xml:space="preserve">Egreso Por Alta, Egreso Por Abandono, Egreso por Traslado o Egreso Por Fallecimiento </t>
        </r>
        <r>
          <rPr>
            <sz val="9"/>
            <color indexed="81"/>
            <rFont val="Tahoma"/>
            <family val="2"/>
          </rPr>
          <t xml:space="preserve"> en el campo </t>
        </r>
        <r>
          <rPr>
            <b/>
            <sz val="9"/>
            <color indexed="81"/>
            <rFont val="Tahoma"/>
            <family val="2"/>
          </rPr>
          <t>Estado</t>
        </r>
      </text>
    </comment>
    <comment ref="B269" authorId="2" shapeId="0">
      <text>
        <r>
          <rPr>
            <sz val="9"/>
            <color indexed="81"/>
            <rFont val="Tahoma"/>
            <family val="2"/>
          </rPr>
          <t>Este dato aparecerá  luego de que en la atención registrada Por</t>
        </r>
        <r>
          <rPr>
            <b/>
            <sz val="9"/>
            <color indexed="81"/>
            <rFont val="Tahoma"/>
            <family val="2"/>
          </rPr>
          <t xml:space="preserve"> Estamento Médico </t>
        </r>
        <r>
          <rPr>
            <sz val="9"/>
            <color indexed="81"/>
            <rFont val="Tahoma"/>
            <family val="2"/>
          </rPr>
          <t xml:space="preserve">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t>
        </r>
        <r>
          <rPr>
            <sz val="9"/>
            <color indexed="81"/>
            <rFont val="Tahoma"/>
            <family val="2"/>
          </rPr>
          <t xml:space="preserve"> - </t>
        </r>
        <r>
          <rPr>
            <b/>
            <sz val="9"/>
            <color indexed="81"/>
            <rFont val="Tahoma"/>
            <family val="2"/>
          </rPr>
          <t>Trastornos del Desarrollo</t>
        </r>
        <r>
          <rPr>
            <sz val="9"/>
            <color indexed="81"/>
            <rFont val="Tahoma"/>
            <family val="2"/>
          </rPr>
          <t xml:space="preserve"> en el campo </t>
        </r>
        <r>
          <rPr>
            <b/>
            <sz val="9"/>
            <color indexed="81"/>
            <rFont val="Tahoma"/>
            <family val="2"/>
          </rPr>
          <t xml:space="preserve">¿Tiene Autismo?  </t>
        </r>
        <r>
          <rPr>
            <sz val="9"/>
            <color indexed="81"/>
            <rFont val="Tahoma"/>
            <family val="2"/>
          </rPr>
          <t xml:space="preserve"> debe seleccionar </t>
        </r>
        <r>
          <rPr>
            <b/>
            <sz val="9"/>
            <color indexed="81"/>
            <rFont val="Tahoma"/>
            <family val="2"/>
          </rPr>
          <t>"si"</t>
        </r>
        <r>
          <rPr>
            <sz val="9"/>
            <color indexed="81"/>
            <rFont val="Tahoma"/>
            <family val="2"/>
          </rPr>
          <t xml:space="preserve"> y tener registrado </t>
        </r>
        <r>
          <rPr>
            <b/>
            <sz val="9"/>
            <color indexed="81"/>
            <rFont val="Tahoma"/>
            <family val="2"/>
          </rPr>
          <t xml:space="preserve">Ingreso </t>
        </r>
        <r>
          <rPr>
            <sz val="9"/>
            <color indexed="81"/>
            <rFont val="Tahoma"/>
            <family val="2"/>
          </rPr>
          <t xml:space="preserve"> en el campo </t>
        </r>
        <r>
          <rPr>
            <b/>
            <sz val="9"/>
            <color indexed="81"/>
            <rFont val="Tahoma"/>
            <family val="2"/>
          </rPr>
          <t>Estado</t>
        </r>
        <r>
          <rPr>
            <sz val="9"/>
            <color indexed="81"/>
            <rFont val="Tahoma"/>
            <family val="2"/>
          </rPr>
          <t xml:space="preserve">
</t>
        </r>
      </text>
    </comment>
    <comment ref="B270" authorId="2" shapeId="0">
      <text>
        <r>
          <rPr>
            <sz val="9"/>
            <color indexed="81"/>
            <rFont val="Tahoma"/>
            <family val="2"/>
          </rPr>
          <t xml:space="preserve">Este dato aparecerá  luego de que en la atención registrada Por </t>
        </r>
        <r>
          <rPr>
            <b/>
            <sz val="9"/>
            <color indexed="81"/>
            <rFont val="Tahoma"/>
            <family val="2"/>
          </rPr>
          <t>Estamento Médico</t>
        </r>
        <r>
          <rPr>
            <sz val="9"/>
            <color indexed="81"/>
            <rFont val="Tahoma"/>
            <family val="2"/>
          </rPr>
          <t xml:space="preserve"> 
En el </t>
        </r>
        <r>
          <rPr>
            <b/>
            <sz val="9"/>
            <color indexed="81"/>
            <rFont val="Tahoma"/>
            <family val="2"/>
          </rPr>
          <t>Módulo Box - Pacientes Citado</t>
        </r>
        <r>
          <rPr>
            <sz val="9"/>
            <color indexed="81"/>
            <rFont val="Tahoma"/>
            <family val="2"/>
          </rPr>
          <t xml:space="preserve">s  o en </t>
        </r>
        <r>
          <rPr>
            <b/>
            <sz val="9"/>
            <color indexed="81"/>
            <rFont val="Tahoma"/>
            <family val="2"/>
          </rPr>
          <t>Agregar documentos a una atención</t>
        </r>
        <r>
          <rPr>
            <sz val="9"/>
            <color indexed="81"/>
            <rFont val="Tahoma"/>
            <family val="2"/>
          </rPr>
          <t xml:space="preserve">
En el   Formulario </t>
        </r>
        <r>
          <rPr>
            <b/>
            <sz val="9"/>
            <color indexed="81"/>
            <rFont val="Tahoma"/>
            <family val="2"/>
          </rPr>
          <t>Control  De Salud Mental</t>
        </r>
        <r>
          <rPr>
            <sz val="9"/>
            <color indexed="81"/>
            <rFont val="Tahoma"/>
            <family val="2"/>
          </rPr>
          <t xml:space="preserve"> en la sección</t>
        </r>
        <r>
          <rPr>
            <b/>
            <sz val="9"/>
            <color indexed="81"/>
            <rFont val="Tahoma"/>
            <family val="2"/>
          </rPr>
          <t xml:space="preserve"> Diagnósticos de Trastornos Mentales - Trastornos del Desarrollo</t>
        </r>
        <r>
          <rPr>
            <sz val="9"/>
            <color indexed="81"/>
            <rFont val="Tahoma"/>
            <family val="2"/>
          </rPr>
          <t xml:space="preserve"> en el campo </t>
        </r>
        <r>
          <rPr>
            <b/>
            <sz val="9"/>
            <color indexed="81"/>
            <rFont val="Tahoma"/>
            <family val="2"/>
          </rPr>
          <t>¿Tiene Asperger?</t>
        </r>
        <r>
          <rPr>
            <sz val="9"/>
            <color indexed="81"/>
            <rFont val="Tahoma"/>
            <family val="2"/>
          </rPr>
          <t xml:space="preserve"> debe seleccionar </t>
        </r>
        <r>
          <rPr>
            <b/>
            <sz val="9"/>
            <color indexed="81"/>
            <rFont val="Tahoma"/>
            <family val="2"/>
          </rPr>
          <t xml:space="preserve">"si" </t>
        </r>
        <r>
          <rPr>
            <sz val="9"/>
            <color indexed="81"/>
            <rFont val="Tahoma"/>
            <family val="2"/>
          </rPr>
          <t xml:space="preserve">y tener registrado </t>
        </r>
        <r>
          <rPr>
            <b/>
            <sz val="9"/>
            <color indexed="81"/>
            <rFont val="Tahoma"/>
            <family val="2"/>
          </rPr>
          <t>Ingreso</t>
        </r>
        <r>
          <rPr>
            <sz val="9"/>
            <color indexed="81"/>
            <rFont val="Tahoma"/>
            <family val="2"/>
          </rPr>
          <t xml:space="preserve">  en el campo </t>
        </r>
        <r>
          <rPr>
            <b/>
            <sz val="9"/>
            <color indexed="81"/>
            <rFont val="Tahoma"/>
            <family val="2"/>
          </rPr>
          <t>Estado</t>
        </r>
        <r>
          <rPr>
            <sz val="9"/>
            <color indexed="81"/>
            <rFont val="Tahoma"/>
            <family val="2"/>
          </rPr>
          <t xml:space="preserve">
</t>
        </r>
      </text>
    </comment>
    <comment ref="B271" authorId="2" shapeId="0">
      <text>
        <r>
          <rPr>
            <sz val="9"/>
            <color indexed="81"/>
            <rFont val="Tahoma"/>
            <family val="2"/>
          </rPr>
          <t xml:space="preserve">Este dato aparecerá  luego de que en la atención registrada Por </t>
        </r>
        <r>
          <rPr>
            <b/>
            <sz val="9"/>
            <color indexed="81"/>
            <rFont val="Tahoma"/>
            <family val="2"/>
          </rPr>
          <t xml:space="preserve">Estamento Médico </t>
        </r>
        <r>
          <rPr>
            <sz val="9"/>
            <color indexed="81"/>
            <rFont val="Tahoma"/>
            <family val="2"/>
          </rPr>
          <t xml:space="preserve">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 - Trastornos del Desarrollo</t>
        </r>
        <r>
          <rPr>
            <sz val="9"/>
            <color indexed="81"/>
            <rFont val="Tahoma"/>
            <family val="2"/>
          </rPr>
          <t xml:space="preserve"> en el campo </t>
        </r>
        <r>
          <rPr>
            <b/>
            <sz val="9"/>
            <color indexed="81"/>
            <rFont val="Tahoma"/>
            <family val="2"/>
          </rPr>
          <t>¿Tiene Síndrome de Rett?</t>
        </r>
        <r>
          <rPr>
            <sz val="9"/>
            <color indexed="81"/>
            <rFont val="Tahoma"/>
            <family val="2"/>
          </rPr>
          <t xml:space="preserve"> debe seleccionar </t>
        </r>
        <r>
          <rPr>
            <b/>
            <sz val="9"/>
            <color indexed="81"/>
            <rFont val="Tahoma"/>
            <family val="2"/>
          </rPr>
          <t xml:space="preserve">"si" </t>
        </r>
        <r>
          <rPr>
            <sz val="9"/>
            <color indexed="81"/>
            <rFont val="Tahoma"/>
            <family val="2"/>
          </rPr>
          <t xml:space="preserve">y tener registrado </t>
        </r>
        <r>
          <rPr>
            <b/>
            <sz val="9"/>
            <color indexed="81"/>
            <rFont val="Tahoma"/>
            <family val="2"/>
          </rPr>
          <t xml:space="preserve">Ingreso </t>
        </r>
        <r>
          <rPr>
            <sz val="9"/>
            <color indexed="81"/>
            <rFont val="Tahoma"/>
            <family val="2"/>
          </rPr>
          <t xml:space="preserve"> en el campo </t>
        </r>
        <r>
          <rPr>
            <b/>
            <sz val="9"/>
            <color indexed="81"/>
            <rFont val="Tahoma"/>
            <family val="2"/>
          </rPr>
          <t>Estado</t>
        </r>
        <r>
          <rPr>
            <sz val="9"/>
            <color indexed="81"/>
            <rFont val="Tahoma"/>
            <family val="2"/>
          </rPr>
          <t xml:space="preserve">
</t>
        </r>
      </text>
    </comment>
    <comment ref="B272" authorId="2" shapeId="0">
      <text>
        <r>
          <rPr>
            <sz val="9"/>
            <color indexed="81"/>
            <rFont val="Tahoma"/>
            <family val="2"/>
          </rPr>
          <t xml:space="preserve">Este dato aparecerá  luego de que en la atención registrada Por </t>
        </r>
        <r>
          <rPr>
            <b/>
            <sz val="9"/>
            <color indexed="81"/>
            <rFont val="Tahoma"/>
            <family val="2"/>
          </rPr>
          <t xml:space="preserve">Estamento Médico </t>
        </r>
        <r>
          <rPr>
            <sz val="9"/>
            <color indexed="81"/>
            <rFont val="Tahoma"/>
            <family val="2"/>
          </rPr>
          <t xml:space="preserve">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t>
        </r>
        <r>
          <rPr>
            <b/>
            <sz val="9"/>
            <color indexed="81"/>
            <rFont val="Tahoma"/>
            <family val="2"/>
          </rPr>
          <t>Control  De Salud Mental</t>
        </r>
        <r>
          <rPr>
            <sz val="9"/>
            <color indexed="81"/>
            <rFont val="Tahoma"/>
            <family val="2"/>
          </rPr>
          <t xml:space="preserve"> en la sección</t>
        </r>
        <r>
          <rPr>
            <b/>
            <sz val="9"/>
            <color indexed="81"/>
            <rFont val="Tahoma"/>
            <family val="2"/>
          </rPr>
          <t xml:space="preserve"> Diagnósticos de Trastornos Mentales - Trastornos del Desarrollo</t>
        </r>
        <r>
          <rPr>
            <sz val="9"/>
            <color indexed="81"/>
            <rFont val="Tahoma"/>
            <family val="2"/>
          </rPr>
          <t xml:space="preserve"> en el campo</t>
        </r>
        <r>
          <rPr>
            <b/>
            <sz val="9"/>
            <color indexed="81"/>
            <rFont val="Tahoma"/>
            <family val="2"/>
          </rPr>
          <t xml:space="preserve"> ¿Tiene Trastorno desintegrativo de la infancia? </t>
        </r>
        <r>
          <rPr>
            <sz val="9"/>
            <color indexed="81"/>
            <rFont val="Tahoma"/>
            <family val="2"/>
          </rPr>
          <t>debe seleccionar</t>
        </r>
        <r>
          <rPr>
            <b/>
            <sz val="9"/>
            <color indexed="81"/>
            <rFont val="Tahoma"/>
            <family val="2"/>
          </rPr>
          <t xml:space="preserve"> "si"</t>
        </r>
        <r>
          <rPr>
            <sz val="9"/>
            <color indexed="81"/>
            <rFont val="Tahoma"/>
            <family val="2"/>
          </rPr>
          <t xml:space="preserve"> y tener registrado </t>
        </r>
        <r>
          <rPr>
            <b/>
            <sz val="9"/>
            <color indexed="81"/>
            <rFont val="Tahoma"/>
            <family val="2"/>
          </rPr>
          <t>Ingreso</t>
        </r>
        <r>
          <rPr>
            <sz val="9"/>
            <color indexed="81"/>
            <rFont val="Tahoma"/>
            <family val="2"/>
          </rPr>
          <t xml:space="preserve">  en el campo </t>
        </r>
        <r>
          <rPr>
            <b/>
            <sz val="9"/>
            <color indexed="81"/>
            <rFont val="Tahoma"/>
            <family val="2"/>
          </rPr>
          <t>Estado</t>
        </r>
        <r>
          <rPr>
            <sz val="9"/>
            <color indexed="81"/>
            <rFont val="Tahoma"/>
            <family val="2"/>
          </rPr>
          <t xml:space="preserve">
</t>
        </r>
      </text>
    </comment>
    <comment ref="B273" authorId="2" shapeId="0">
      <text>
        <r>
          <rPr>
            <sz val="9"/>
            <color indexed="81"/>
            <rFont val="Tahoma"/>
            <family val="2"/>
          </rPr>
          <t xml:space="preserve">Este dato aparecerá  luego de que en la atención registrada Por </t>
        </r>
        <r>
          <rPr>
            <b/>
            <sz val="9"/>
            <color indexed="81"/>
            <rFont val="Tahoma"/>
            <family val="2"/>
          </rPr>
          <t>Estamento Médico</t>
        </r>
        <r>
          <rPr>
            <sz val="9"/>
            <color indexed="81"/>
            <rFont val="Tahoma"/>
            <family val="2"/>
          </rPr>
          <t xml:space="preserve">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 - Trastornos del Desarrollo</t>
        </r>
        <r>
          <rPr>
            <sz val="9"/>
            <color indexed="81"/>
            <rFont val="Tahoma"/>
            <family val="2"/>
          </rPr>
          <t xml:space="preserve"> en el campo </t>
        </r>
        <r>
          <rPr>
            <b/>
            <sz val="9"/>
            <color indexed="81"/>
            <rFont val="Tahoma"/>
            <family val="2"/>
          </rPr>
          <t>¿Tiene trastorno generalizado del desarrollo no específico?</t>
        </r>
        <r>
          <rPr>
            <sz val="9"/>
            <color indexed="81"/>
            <rFont val="Tahoma"/>
            <family val="2"/>
          </rPr>
          <t xml:space="preserve"> debe seleccionar </t>
        </r>
        <r>
          <rPr>
            <b/>
            <sz val="9"/>
            <color indexed="81"/>
            <rFont val="Tahoma"/>
            <family val="2"/>
          </rPr>
          <t xml:space="preserve">"si" </t>
        </r>
        <r>
          <rPr>
            <sz val="9"/>
            <color indexed="81"/>
            <rFont val="Tahoma"/>
            <family val="2"/>
          </rPr>
          <t xml:space="preserve">y tener registrado </t>
        </r>
        <r>
          <rPr>
            <b/>
            <sz val="9"/>
            <color indexed="81"/>
            <rFont val="Tahoma"/>
            <family val="2"/>
          </rPr>
          <t>Ingreso</t>
        </r>
        <r>
          <rPr>
            <sz val="9"/>
            <color indexed="81"/>
            <rFont val="Tahoma"/>
            <family val="2"/>
          </rPr>
          <t xml:space="preserve">  en el campo </t>
        </r>
        <r>
          <rPr>
            <b/>
            <sz val="9"/>
            <color indexed="81"/>
            <rFont val="Tahoma"/>
            <family val="2"/>
          </rPr>
          <t>Estado</t>
        </r>
        <r>
          <rPr>
            <sz val="9"/>
            <color indexed="81"/>
            <rFont val="Tahoma"/>
            <family val="2"/>
          </rPr>
          <t xml:space="preserve">
</t>
        </r>
      </text>
    </comment>
    <comment ref="A274" authorId="3"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¿Tiene Epilepsia?</t>
        </r>
        <r>
          <rPr>
            <sz val="9"/>
            <color indexed="81"/>
            <rFont val="Tahoma"/>
            <family val="2"/>
          </rPr>
          <t xml:space="preserve">  debe seleccionar </t>
        </r>
        <r>
          <rPr>
            <b/>
            <sz val="9"/>
            <color indexed="81"/>
            <rFont val="Tahoma"/>
            <family val="2"/>
          </rPr>
          <t>"Si"</t>
        </r>
        <r>
          <rPr>
            <sz val="9"/>
            <color indexed="81"/>
            <rFont val="Tahoma"/>
            <family val="2"/>
          </rPr>
          <t xml:space="preserve"> y tener registrado en el Campo </t>
        </r>
        <r>
          <rPr>
            <b/>
            <sz val="9"/>
            <color indexed="81"/>
            <rFont val="Tahoma"/>
            <family val="2"/>
          </rPr>
          <t xml:space="preserve">Estado </t>
        </r>
        <r>
          <rPr>
            <sz val="9"/>
            <color indexed="81"/>
            <rFont val="Tahoma"/>
            <family val="2"/>
          </rPr>
          <t xml:space="preserve">el valor </t>
        </r>
        <r>
          <rPr>
            <b/>
            <sz val="9"/>
            <color indexed="81"/>
            <rFont val="Tahoma"/>
            <family val="2"/>
          </rPr>
          <t xml:space="preserve">Egreso Por Alta, Egreso Por Abandono, Egreso por Traslado o Egreso Por Fallecimiento
</t>
        </r>
      </text>
    </comment>
    <comment ref="A275" authorId="5" shapeId="0">
      <text>
        <r>
          <rPr>
            <sz val="9"/>
            <color rgb="FF000000"/>
            <rFont val="Tahoma"/>
            <family val="2"/>
          </rPr>
          <t xml:space="preserve">Este dato aparecerá  luego de que en la atención Registrada en el </t>
        </r>
        <r>
          <rPr>
            <b/>
            <sz val="9"/>
            <color rgb="FF000000"/>
            <rFont val="Tahoma"/>
            <family val="2"/>
          </rPr>
          <t>Módulo Box - Pacientes Citados</t>
        </r>
        <r>
          <rPr>
            <sz val="9"/>
            <color rgb="FF000000"/>
            <rFont val="Tahoma"/>
            <family val="2"/>
          </rPr>
          <t xml:space="preserve">  o en </t>
        </r>
        <r>
          <rPr>
            <b/>
            <sz val="9"/>
            <color rgb="FF000000"/>
            <rFont val="Tahoma"/>
            <family val="2"/>
          </rPr>
          <t>Agregar documentos a una atención</t>
        </r>
        <r>
          <rPr>
            <sz val="9"/>
            <color rgb="FF000000"/>
            <rFont val="Tahoma"/>
            <family val="2"/>
          </rPr>
          <t xml:space="preserve">
 y en el   Formulario</t>
        </r>
        <r>
          <rPr>
            <b/>
            <sz val="9"/>
            <color rgb="FF000000"/>
            <rFont val="Tahoma"/>
            <family val="2"/>
          </rPr>
          <t xml:space="preserve"> Control  De Salud Menta</t>
        </r>
        <r>
          <rPr>
            <sz val="9"/>
            <color rgb="FF000000"/>
            <rFont val="Tahoma"/>
            <family val="2"/>
          </rPr>
          <t xml:space="preserve">l en la sección </t>
        </r>
        <r>
          <rPr>
            <b/>
            <sz val="9"/>
            <color rgb="FF000000"/>
            <rFont val="Tahoma"/>
            <family val="2"/>
          </rPr>
          <t xml:space="preserve">Diagnósticos de Trastornos Mentales </t>
        </r>
        <r>
          <rPr>
            <sz val="9"/>
            <color rgb="FF000000"/>
            <rFont val="Tahoma"/>
            <family val="2"/>
          </rPr>
          <t xml:space="preserve">en el campo </t>
        </r>
        <r>
          <rPr>
            <b/>
            <sz val="9"/>
            <color rgb="FF000000"/>
            <rFont val="Tahoma"/>
            <family val="2"/>
          </rPr>
          <t xml:space="preserve">Otras (Trastornos no incluidos en Sección)  </t>
        </r>
        <r>
          <rPr>
            <sz val="9"/>
            <color rgb="FF000000"/>
            <rFont val="Tahoma"/>
            <family val="2"/>
          </rPr>
          <t>debe seleccionar "</t>
        </r>
        <r>
          <rPr>
            <b/>
            <sz val="9"/>
            <color rgb="FF000000"/>
            <rFont val="Tahoma"/>
            <family val="2"/>
          </rPr>
          <t>si"</t>
        </r>
        <r>
          <rPr>
            <sz val="9"/>
            <color rgb="FF000000"/>
            <rFont val="Tahoma"/>
            <family val="2"/>
          </rPr>
          <t xml:space="preserve"> y tener registrado</t>
        </r>
        <r>
          <rPr>
            <b/>
            <sz val="9"/>
            <color rgb="FF000000"/>
            <rFont val="Tahoma"/>
            <family val="2"/>
          </rPr>
          <t xml:space="preserve"> Egreso </t>
        </r>
        <r>
          <rPr>
            <sz val="9"/>
            <color rgb="FF000000"/>
            <rFont val="Tahoma"/>
            <family val="2"/>
          </rPr>
          <t xml:space="preserve">en el campo estado  </t>
        </r>
        <r>
          <rPr>
            <b/>
            <sz val="9"/>
            <color rgb="FF000000"/>
            <rFont val="Tahoma"/>
            <family val="2"/>
          </rPr>
          <t xml:space="preserve">Egreso Por Alta, Egreso Por Abandono, Egreso por Traslado o Egreso Por Fallecimiento  </t>
        </r>
        <r>
          <rPr>
            <sz val="9"/>
            <color rgb="FF000000"/>
            <rFont val="Tahoma"/>
            <family val="2"/>
          </rPr>
          <t>en el campo</t>
        </r>
        <r>
          <rPr>
            <b/>
            <sz val="9"/>
            <color rgb="FF000000"/>
            <rFont val="Tahoma"/>
            <family val="2"/>
          </rPr>
          <t xml:space="preserve"> Estado </t>
        </r>
        <r>
          <rPr>
            <sz val="9"/>
            <color rgb="FF000000"/>
            <rFont val="Tahoma"/>
            <family val="2"/>
          </rPr>
          <t xml:space="preserve">
</t>
        </r>
      </text>
    </comment>
    <comment ref="AL277" authorId="1" shapeId="0">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indique un </t>
        </r>
        <r>
          <rPr>
            <b/>
            <sz val="9"/>
            <color indexed="81"/>
            <rFont val="Tahoma"/>
            <family val="2"/>
          </rPr>
          <t>Pueblo Originario</t>
        </r>
      </text>
    </comment>
    <comment ref="AM277" authorId="1" shapeId="0">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N277" authorId="7" shapeId="0">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O277" authorId="7" shapeId="0">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B280" authorId="4" shapeId="0">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o en</t>
        </r>
        <r>
          <rPr>
            <b/>
            <sz val="9"/>
            <color indexed="81"/>
            <rFont val="Tahoma"/>
            <family val="2"/>
          </rPr>
          <t xml:space="preserve"> Agregar documentos a una atención</t>
        </r>
        <r>
          <rPr>
            <sz val="9"/>
            <color indexed="81"/>
            <rFont val="Tahoma"/>
            <family val="2"/>
          </rPr>
          <t xml:space="preserve">
 y en el   Formulario</t>
        </r>
        <r>
          <rPr>
            <b/>
            <sz val="9"/>
            <color indexed="81"/>
            <rFont val="Tahoma"/>
            <family val="2"/>
          </rPr>
          <t xml:space="preserve"> Control  De Salud Mental </t>
        </r>
        <r>
          <rPr>
            <sz val="9"/>
            <color indexed="81"/>
            <rFont val="Tahoma"/>
            <family val="2"/>
          </rPr>
          <t>en la sección</t>
        </r>
        <r>
          <rPr>
            <b/>
            <sz val="9"/>
            <color indexed="81"/>
            <rFont val="Tahoma"/>
            <family val="2"/>
          </rPr>
          <t xml:space="preserve"> Rehabilitación Tipo I </t>
        </r>
        <r>
          <rPr>
            <sz val="9"/>
            <color indexed="81"/>
            <rFont val="Tahoma"/>
            <family val="2"/>
          </rPr>
          <t xml:space="preserve"> y en el campo
</t>
        </r>
        <r>
          <rPr>
            <b/>
            <sz val="9"/>
            <color indexed="81"/>
            <rFont val="Tahoma"/>
            <family val="2"/>
          </rPr>
          <t>Programa Rehabilitación Tipo I</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 xml:space="preserve">Estado </t>
        </r>
        <r>
          <rPr>
            <sz val="9"/>
            <color indexed="81"/>
            <rFont val="Tahoma"/>
            <family val="2"/>
          </rPr>
          <t xml:space="preserve">el valor </t>
        </r>
        <r>
          <rPr>
            <b/>
            <sz val="9"/>
            <color indexed="81"/>
            <rFont val="Tahoma"/>
            <family val="2"/>
          </rPr>
          <t>Ingreso</t>
        </r>
      </text>
    </comment>
    <comment ref="B281" authorId="4" shapeId="0">
      <text>
        <r>
          <rPr>
            <sz val="9"/>
            <color indexed="81"/>
            <rFont val="Tahoma"/>
            <family val="2"/>
          </rPr>
          <t>Este dato aparecerá  luego de que en la atención 
1.- Registrada en el</t>
        </r>
        <r>
          <rPr>
            <b/>
            <sz val="9"/>
            <color indexed="81"/>
            <rFont val="Tahoma"/>
            <family val="2"/>
          </rPr>
          <t xml:space="preserve"> Módulo Box - Pacientes Citados</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y en el   Formulario</t>
        </r>
        <r>
          <rPr>
            <b/>
            <sz val="9"/>
            <color indexed="81"/>
            <rFont val="Tahoma"/>
            <family val="2"/>
          </rPr>
          <t xml:space="preserve"> Control  De Salud Mental</t>
        </r>
        <r>
          <rPr>
            <sz val="9"/>
            <color indexed="81"/>
            <rFont val="Tahoma"/>
            <family val="2"/>
          </rPr>
          <t xml:space="preserve"> en la sección</t>
        </r>
        <r>
          <rPr>
            <b/>
            <sz val="9"/>
            <color indexed="81"/>
            <rFont val="Tahoma"/>
            <family val="2"/>
          </rPr>
          <t xml:space="preserve"> Rehabilitación Tipo I </t>
        </r>
        <r>
          <rPr>
            <sz val="9"/>
            <color indexed="81"/>
            <rFont val="Tahoma"/>
            <family val="2"/>
          </rPr>
          <t xml:space="preserve"> y en el campo
</t>
        </r>
        <r>
          <rPr>
            <b/>
            <sz val="9"/>
            <color indexed="81"/>
            <rFont val="Tahoma"/>
            <family val="2"/>
          </rPr>
          <t xml:space="preserve">Programa Rehabilitación Tipo I </t>
        </r>
        <r>
          <rPr>
            <sz val="9"/>
            <color indexed="81"/>
            <rFont val="Tahoma"/>
            <family val="2"/>
          </rPr>
          <t xml:space="preserve">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el valor </t>
        </r>
        <r>
          <rPr>
            <b/>
            <sz val="9"/>
            <color indexed="81"/>
            <rFont val="Tahoma"/>
            <family val="2"/>
          </rPr>
          <t xml:space="preserve">Egreso por Alta o Egreso por abandono o Egreso por traslado o Egreso por Otro Motivo
</t>
        </r>
      </text>
    </comment>
    <comment ref="B282" authorId="4" shapeId="0">
      <text>
        <r>
          <rPr>
            <sz val="9"/>
            <color indexed="81"/>
            <rFont val="Tahoma"/>
            <family val="2"/>
          </rPr>
          <t>Este dato aparecerá  luego de que en la atención 
1.- Registrada en el</t>
        </r>
        <r>
          <rPr>
            <b/>
            <sz val="9"/>
            <color indexed="81"/>
            <rFont val="Tahoma"/>
            <family val="2"/>
          </rPr>
          <t xml:space="preserve"> Módulo Box - Pacientes Citados  </t>
        </r>
        <r>
          <rPr>
            <sz val="9"/>
            <color indexed="81"/>
            <rFont val="Tahoma"/>
            <family val="2"/>
          </rPr>
          <t xml:space="preserve">o en </t>
        </r>
        <r>
          <rPr>
            <b/>
            <sz val="9"/>
            <color indexed="81"/>
            <rFont val="Tahoma"/>
            <family val="2"/>
          </rPr>
          <t xml:space="preserve">Agregar documentos a una atención
</t>
        </r>
        <r>
          <rPr>
            <sz val="9"/>
            <color indexed="81"/>
            <rFont val="Tahoma"/>
            <family val="2"/>
          </rPr>
          <t xml:space="preserve">
 y en el   Formulario</t>
        </r>
        <r>
          <rPr>
            <b/>
            <sz val="9"/>
            <color indexed="81"/>
            <rFont val="Tahoma"/>
            <family val="2"/>
          </rPr>
          <t xml:space="preserve"> Control  De Salud Mental</t>
        </r>
        <r>
          <rPr>
            <sz val="9"/>
            <color indexed="81"/>
            <rFont val="Tahoma"/>
            <family val="2"/>
          </rPr>
          <t xml:space="preserve"> en la sección </t>
        </r>
        <r>
          <rPr>
            <b/>
            <sz val="9"/>
            <color indexed="81"/>
            <rFont val="Tahoma"/>
            <family val="2"/>
          </rPr>
          <t xml:space="preserve">Rehabilitación Tipo II  </t>
        </r>
        <r>
          <rPr>
            <sz val="9"/>
            <color indexed="81"/>
            <rFont val="Tahoma"/>
            <family val="2"/>
          </rPr>
          <t xml:space="preserve">y en el campo
</t>
        </r>
        <r>
          <rPr>
            <b/>
            <sz val="9"/>
            <color indexed="81"/>
            <rFont val="Tahoma"/>
            <family val="2"/>
          </rPr>
          <t xml:space="preserve">Programa Rehabilitación Tipo II </t>
        </r>
        <r>
          <rPr>
            <sz val="9"/>
            <color indexed="81"/>
            <rFont val="Tahoma"/>
            <family val="2"/>
          </rPr>
          <t xml:space="preserve">el valor </t>
        </r>
        <r>
          <rPr>
            <b/>
            <sz val="9"/>
            <color indexed="81"/>
            <rFont val="Tahoma"/>
            <family val="2"/>
          </rPr>
          <t xml:space="preserve">Si </t>
        </r>
        <r>
          <rPr>
            <sz val="9"/>
            <color indexed="81"/>
            <rFont val="Tahoma"/>
            <family val="2"/>
          </rPr>
          <t>y en el campo</t>
        </r>
        <r>
          <rPr>
            <b/>
            <sz val="9"/>
            <color indexed="81"/>
            <rFont val="Tahoma"/>
            <family val="2"/>
          </rPr>
          <t xml:space="preserve"> Estado</t>
        </r>
        <r>
          <rPr>
            <sz val="9"/>
            <color indexed="81"/>
            <rFont val="Tahoma"/>
            <family val="2"/>
          </rPr>
          <t xml:space="preserve"> el valor </t>
        </r>
        <r>
          <rPr>
            <b/>
            <sz val="9"/>
            <color indexed="81"/>
            <rFont val="Tahoma"/>
            <family val="2"/>
          </rPr>
          <t>Ingreso</t>
        </r>
        <r>
          <rPr>
            <sz val="9"/>
            <color indexed="81"/>
            <rFont val="Tahoma"/>
            <family val="2"/>
          </rPr>
          <t xml:space="preserve">
</t>
        </r>
      </text>
    </comment>
    <comment ref="B283" authorId="4" shapeId="0">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Rehabilitación Tipo II</t>
        </r>
        <r>
          <rPr>
            <sz val="9"/>
            <color indexed="81"/>
            <rFont val="Tahoma"/>
            <family val="2"/>
          </rPr>
          <t xml:space="preserve"> y en el campo
</t>
        </r>
        <r>
          <rPr>
            <b/>
            <sz val="9"/>
            <color indexed="81"/>
            <rFont val="Tahoma"/>
            <family val="2"/>
          </rPr>
          <t xml:space="preserve">Programa Rehabilitación Tipo II </t>
        </r>
        <r>
          <rPr>
            <sz val="9"/>
            <color indexed="81"/>
            <rFont val="Tahoma"/>
            <family val="2"/>
          </rPr>
          <t xml:space="preserve">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el valor</t>
        </r>
        <r>
          <rPr>
            <b/>
            <sz val="9"/>
            <color indexed="81"/>
            <rFont val="Tahoma"/>
            <family val="2"/>
          </rPr>
          <t xml:space="preserve"> Egreso por Alta o Egreso por abandono o Egreso por traslado o Egreso por Otro Motivo
</t>
        </r>
      </text>
    </comment>
    <comment ref="AS285" authorId="1" shapeId="0">
      <text>
        <r>
          <rPr>
            <sz val="9"/>
            <color indexed="81"/>
            <rFont val="Tahoma"/>
            <family val="2"/>
          </rPr>
          <t>Este dato aparecerá luego que en el Modulo de Admision o en Box - Pacientes Citados el paciente indique un Pueblo Indigena</t>
        </r>
      </text>
    </comment>
    <comment ref="AT285" authorId="1" shapeId="0">
      <text>
        <r>
          <rPr>
            <sz val="9"/>
            <color indexed="81"/>
            <rFont val="Tahoma"/>
            <family val="2"/>
          </rPr>
          <t xml:space="preserve">Se contabilizara a los pacientes que tengan en Admisión - usuario "Alerta Administrativa" o Box - Pacientes Citados - "Alertas Administrativas"  "MIGRANTES"
</t>
        </r>
      </text>
    </comment>
    <comment ref="AU285" authorId="7" shapeId="0">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V285" authorId="7" shapeId="0">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AQ287" authorId="3" shapeId="0">
      <text>
        <r>
          <rPr>
            <sz val="9"/>
            <color indexed="81"/>
            <rFont val="Tahoma"/>
            <family val="2"/>
          </rPr>
          <t>El Paciente debe tener identificado en</t>
        </r>
        <r>
          <rPr>
            <b/>
            <sz val="9"/>
            <color indexed="81"/>
            <rFont val="Tahoma"/>
            <family val="2"/>
          </rPr>
          <t xml:space="preserve"> Módulo de Admisión</t>
        </r>
        <r>
          <rPr>
            <sz val="9"/>
            <color indexed="81"/>
            <rFont val="Tahoma"/>
            <family val="2"/>
          </rPr>
          <t xml:space="preserve"> Pestaña</t>
        </r>
        <r>
          <rPr>
            <b/>
            <sz val="9"/>
            <color indexed="81"/>
            <rFont val="Tahoma"/>
            <family val="2"/>
          </rPr>
          <t xml:space="preserve"> Usuario </t>
        </r>
        <r>
          <rPr>
            <sz val="9"/>
            <color indexed="81"/>
            <rFont val="Tahoma"/>
            <family val="2"/>
          </rPr>
          <t xml:space="preserve">y desde </t>
        </r>
        <r>
          <rPr>
            <b/>
            <sz val="9"/>
            <color indexed="81"/>
            <rFont val="Tahoma"/>
            <family val="2"/>
          </rPr>
          <t xml:space="preserve">Módulo Box - Pacientes Citados </t>
        </r>
        <r>
          <rPr>
            <sz val="9"/>
            <color indexed="81"/>
            <rFont val="Tahoma"/>
            <family val="2"/>
          </rPr>
          <t xml:space="preserve">en </t>
        </r>
        <r>
          <rPr>
            <b/>
            <sz val="9"/>
            <color indexed="81"/>
            <rFont val="Tahoma"/>
            <family val="2"/>
          </rPr>
          <t>Modificar Datos del Paciente</t>
        </r>
        <r>
          <rPr>
            <sz val="9"/>
            <color indexed="81"/>
            <rFont val="Tahoma"/>
            <family val="2"/>
          </rPr>
          <t xml:space="preserve">  en la Opción </t>
        </r>
        <r>
          <rPr>
            <b/>
            <sz val="9"/>
            <color indexed="81"/>
            <rFont val="Tahoma"/>
            <family val="2"/>
          </rPr>
          <t>Genero</t>
        </r>
        <r>
          <rPr>
            <sz val="9"/>
            <color indexed="81"/>
            <rFont val="Tahoma"/>
            <family val="2"/>
          </rPr>
          <t xml:space="preserve"> debe registrar </t>
        </r>
        <r>
          <rPr>
            <b/>
            <sz val="9"/>
            <color indexed="81"/>
            <rFont val="Tahoma"/>
            <family val="2"/>
          </rPr>
          <t>Masculino Trans</t>
        </r>
        <r>
          <rPr>
            <sz val="9"/>
            <color indexed="81"/>
            <rFont val="Tahoma"/>
            <family val="2"/>
          </rPr>
          <t xml:space="preserve">
</t>
        </r>
      </text>
    </comment>
    <comment ref="AR287" authorId="3" shapeId="0">
      <text>
        <r>
          <rPr>
            <sz val="9"/>
            <color indexed="81"/>
            <rFont val="Tahoma"/>
            <family val="2"/>
          </rPr>
          <t>El Paciente debe tener identificado en</t>
        </r>
        <r>
          <rPr>
            <b/>
            <sz val="9"/>
            <color indexed="81"/>
            <rFont val="Tahoma"/>
            <family val="2"/>
          </rPr>
          <t xml:space="preserve"> Módulo de Admisión</t>
        </r>
        <r>
          <rPr>
            <sz val="9"/>
            <color indexed="81"/>
            <rFont val="Tahoma"/>
            <family val="2"/>
          </rPr>
          <t xml:space="preserve"> Pestaña</t>
        </r>
        <r>
          <rPr>
            <b/>
            <sz val="9"/>
            <color indexed="81"/>
            <rFont val="Tahoma"/>
            <family val="2"/>
          </rPr>
          <t xml:space="preserve"> Usuario </t>
        </r>
        <r>
          <rPr>
            <sz val="9"/>
            <color indexed="81"/>
            <rFont val="Tahoma"/>
            <family val="2"/>
          </rPr>
          <t xml:space="preserve">y desde </t>
        </r>
        <r>
          <rPr>
            <b/>
            <sz val="9"/>
            <color indexed="81"/>
            <rFont val="Tahoma"/>
            <family val="2"/>
          </rPr>
          <t xml:space="preserve">Módulo Box - Pacientes Citados </t>
        </r>
        <r>
          <rPr>
            <sz val="9"/>
            <color indexed="81"/>
            <rFont val="Tahoma"/>
            <family val="2"/>
          </rPr>
          <t xml:space="preserve">en </t>
        </r>
        <r>
          <rPr>
            <b/>
            <sz val="9"/>
            <color indexed="81"/>
            <rFont val="Tahoma"/>
            <family val="2"/>
          </rPr>
          <t>Modificar Datos del Paciente</t>
        </r>
        <r>
          <rPr>
            <sz val="9"/>
            <color indexed="81"/>
            <rFont val="Tahoma"/>
            <family val="2"/>
          </rPr>
          <t xml:space="preserve">  en la Opción </t>
        </r>
        <r>
          <rPr>
            <b/>
            <sz val="9"/>
            <color indexed="81"/>
            <rFont val="Tahoma"/>
            <family val="2"/>
          </rPr>
          <t>Genero</t>
        </r>
        <r>
          <rPr>
            <sz val="9"/>
            <color indexed="81"/>
            <rFont val="Tahoma"/>
            <family val="2"/>
          </rPr>
          <t xml:space="preserve"> debe registrar </t>
        </r>
        <r>
          <rPr>
            <b/>
            <sz val="9"/>
            <color indexed="81"/>
            <rFont val="Tahoma"/>
            <family val="2"/>
          </rPr>
          <t>Femenino Trans</t>
        </r>
        <r>
          <rPr>
            <sz val="9"/>
            <color indexed="81"/>
            <rFont val="Tahoma"/>
            <family val="2"/>
          </rPr>
          <t xml:space="preserve">
</t>
        </r>
      </text>
    </comment>
    <comment ref="B289" authorId="4" shapeId="0">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 xml:space="preserve">o en </t>
        </r>
        <r>
          <rPr>
            <b/>
            <sz val="9"/>
            <color indexed="81"/>
            <rFont val="Tahoma"/>
            <family val="2"/>
          </rPr>
          <t>Agregar documentos a una atención</t>
        </r>
        <r>
          <rPr>
            <sz val="9"/>
            <color indexed="81"/>
            <rFont val="Tahoma"/>
            <family val="2"/>
          </rPr>
          <t xml:space="preserve">
el profesional registre en el  Formulario de </t>
        </r>
        <r>
          <rPr>
            <b/>
            <sz val="9"/>
            <color indexed="81"/>
            <rFont val="Tahoma"/>
            <family val="2"/>
          </rPr>
          <t xml:space="preserve">Control de Otros Programas de Salud </t>
        </r>
        <r>
          <rPr>
            <sz val="9"/>
            <color indexed="81"/>
            <rFont val="Tahoma"/>
            <family val="2"/>
          </rPr>
          <t xml:space="preserve">en el Campo </t>
        </r>
        <r>
          <rPr>
            <b/>
            <sz val="9"/>
            <color indexed="81"/>
            <rFont val="Tahoma"/>
            <family val="2"/>
          </rPr>
          <t>¿Tiene Infección por Trasmisión Sexual?</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¿Cual ITS?</t>
        </r>
        <r>
          <rPr>
            <sz val="9"/>
            <color indexed="81"/>
            <rFont val="Tahoma"/>
            <family val="2"/>
          </rPr>
          <t xml:space="preserve"> tenga el Valor </t>
        </r>
        <r>
          <rPr>
            <b/>
            <sz val="9"/>
            <color indexed="81"/>
            <rFont val="Tahoma"/>
            <family val="2"/>
          </rPr>
          <t>Sifilis</t>
        </r>
        <r>
          <rPr>
            <sz val="9"/>
            <color indexed="81"/>
            <rFont val="Tahoma"/>
            <family val="2"/>
          </rPr>
          <t xml:space="preserve"> y que en el Campo Estado sea </t>
        </r>
        <r>
          <rPr>
            <b/>
            <sz val="9"/>
            <color indexed="81"/>
            <rFont val="Tahoma"/>
            <family val="2"/>
          </rPr>
          <t>Ingreso</t>
        </r>
        <r>
          <rPr>
            <sz val="9"/>
            <color indexed="81"/>
            <rFont val="Tahoma"/>
            <family val="2"/>
          </rPr>
          <t xml:space="preserve">
(El </t>
        </r>
        <r>
          <rPr>
            <b/>
            <sz val="9"/>
            <color indexed="81"/>
            <rFont val="Tahoma"/>
            <family val="2"/>
          </rPr>
          <t>Ciclo Vital  Femenino</t>
        </r>
        <r>
          <rPr>
            <sz val="9"/>
            <color indexed="81"/>
            <rFont val="Tahoma"/>
            <family val="2"/>
          </rPr>
          <t xml:space="preserve"> de la atención debe ser</t>
        </r>
        <r>
          <rPr>
            <b/>
            <sz val="9"/>
            <color indexed="81"/>
            <rFont val="Tahoma"/>
            <family val="2"/>
          </rPr>
          <t xml:space="preserve"> Embarazada o Embarazada Primigesta)</t>
        </r>
        <r>
          <rPr>
            <sz val="9"/>
            <color indexed="81"/>
            <rFont val="Tahoma"/>
            <family val="2"/>
          </rPr>
          <t xml:space="preserve">
</t>
        </r>
      </text>
    </comment>
    <comment ref="B290" authorId="4" shapeId="0">
      <text>
        <r>
          <rPr>
            <sz val="9"/>
            <color indexed="81"/>
            <rFont val="Tahoma"/>
            <family val="2"/>
          </rPr>
          <t>Este dato aparecerá  luego de que en la atención 
1.-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el profesional registre en el  Formulario de </t>
        </r>
        <r>
          <rPr>
            <b/>
            <sz val="9"/>
            <color indexed="81"/>
            <rFont val="Tahoma"/>
            <family val="2"/>
          </rPr>
          <t>Control de Otros Programas de Salud</t>
        </r>
        <r>
          <rPr>
            <sz val="9"/>
            <color indexed="81"/>
            <rFont val="Tahoma"/>
            <family val="2"/>
          </rPr>
          <t xml:space="preserve"> en el Campo</t>
        </r>
        <r>
          <rPr>
            <b/>
            <sz val="9"/>
            <color indexed="81"/>
            <rFont val="Tahoma"/>
            <family val="2"/>
          </rPr>
          <t xml:space="preserve"> ¿Tiene Infección por Trasmisión Sexual?</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¿Cual ITS?</t>
        </r>
        <r>
          <rPr>
            <sz val="9"/>
            <color indexed="81"/>
            <rFont val="Tahoma"/>
            <family val="2"/>
          </rPr>
          <t xml:space="preserve"> tenga el Valor </t>
        </r>
        <r>
          <rPr>
            <b/>
            <sz val="9"/>
            <color indexed="81"/>
            <rFont val="Tahoma"/>
            <family val="2"/>
          </rPr>
          <t>Gonorrea</t>
        </r>
        <r>
          <rPr>
            <sz val="9"/>
            <color indexed="81"/>
            <rFont val="Tahoma"/>
            <family val="2"/>
          </rPr>
          <t xml:space="preserve"> y que en el Campo</t>
        </r>
        <r>
          <rPr>
            <b/>
            <sz val="9"/>
            <color indexed="81"/>
            <rFont val="Tahoma"/>
            <family val="2"/>
          </rPr>
          <t xml:space="preserve"> Estado</t>
        </r>
        <r>
          <rPr>
            <sz val="9"/>
            <color indexed="81"/>
            <rFont val="Tahoma"/>
            <family val="2"/>
          </rPr>
          <t xml:space="preserve"> sea </t>
        </r>
        <r>
          <rPr>
            <b/>
            <sz val="9"/>
            <color indexed="81"/>
            <rFont val="Tahoma"/>
            <family val="2"/>
          </rPr>
          <t xml:space="preserve">Ingreso
</t>
        </r>
        <r>
          <rPr>
            <sz val="9"/>
            <color indexed="81"/>
            <rFont val="Tahoma"/>
            <family val="2"/>
          </rPr>
          <t xml:space="preserve">
(El </t>
        </r>
        <r>
          <rPr>
            <b/>
            <sz val="9"/>
            <color indexed="81"/>
            <rFont val="Tahoma"/>
            <family val="2"/>
          </rPr>
          <t xml:space="preserve">Ciclo Vital  Femenino </t>
        </r>
        <r>
          <rPr>
            <sz val="9"/>
            <color indexed="81"/>
            <rFont val="Tahoma"/>
            <family val="2"/>
          </rPr>
          <t>de la atención debe ser</t>
        </r>
        <r>
          <rPr>
            <b/>
            <sz val="9"/>
            <color indexed="81"/>
            <rFont val="Tahoma"/>
            <family val="2"/>
          </rPr>
          <t xml:space="preserve"> Embarazada o Embarazada Primigesta</t>
        </r>
        <r>
          <rPr>
            <sz val="9"/>
            <color indexed="81"/>
            <rFont val="Tahoma"/>
            <family val="2"/>
          </rPr>
          <t>)</t>
        </r>
      </text>
    </comment>
    <comment ref="B291" authorId="4" shapeId="0">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o en</t>
        </r>
        <r>
          <rPr>
            <b/>
            <sz val="9"/>
            <color indexed="81"/>
            <rFont val="Tahoma"/>
            <family val="2"/>
          </rPr>
          <t xml:space="preserve"> Agregar documentos a una atención
 </t>
        </r>
        <r>
          <rPr>
            <sz val="9"/>
            <color indexed="81"/>
            <rFont val="Tahoma"/>
            <family val="2"/>
          </rPr>
          <t xml:space="preserve">
el profesional registre en el  Formulario de </t>
        </r>
        <r>
          <rPr>
            <b/>
            <sz val="9"/>
            <color indexed="81"/>
            <rFont val="Tahoma"/>
            <family val="2"/>
          </rPr>
          <t xml:space="preserve">Control de Otros Programas de Salud </t>
        </r>
        <r>
          <rPr>
            <sz val="9"/>
            <color indexed="81"/>
            <rFont val="Tahoma"/>
            <family val="2"/>
          </rPr>
          <t xml:space="preserve">en el Campo </t>
        </r>
        <r>
          <rPr>
            <b/>
            <sz val="9"/>
            <color indexed="81"/>
            <rFont val="Tahoma"/>
            <family val="2"/>
          </rPr>
          <t>¿Tiene Infección por Trasmisión Sexual?</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¿Cual ITS?</t>
        </r>
        <r>
          <rPr>
            <sz val="9"/>
            <color indexed="81"/>
            <rFont val="Tahoma"/>
            <family val="2"/>
          </rPr>
          <t xml:space="preserve"> tenga el Valor </t>
        </r>
        <r>
          <rPr>
            <b/>
            <sz val="9"/>
            <color indexed="81"/>
            <rFont val="Tahoma"/>
            <family val="2"/>
          </rPr>
          <t xml:space="preserve">Condiloma </t>
        </r>
        <r>
          <rPr>
            <sz val="9"/>
            <color indexed="81"/>
            <rFont val="Tahoma"/>
            <family val="2"/>
          </rPr>
          <t xml:space="preserve">y que en el Campo </t>
        </r>
        <r>
          <rPr>
            <b/>
            <sz val="9"/>
            <color indexed="81"/>
            <rFont val="Tahoma"/>
            <family val="2"/>
          </rPr>
          <t>Estado</t>
        </r>
        <r>
          <rPr>
            <sz val="9"/>
            <color indexed="81"/>
            <rFont val="Tahoma"/>
            <family val="2"/>
          </rPr>
          <t xml:space="preserve"> sea </t>
        </r>
        <r>
          <rPr>
            <b/>
            <sz val="9"/>
            <color indexed="81"/>
            <rFont val="Tahoma"/>
            <family val="2"/>
          </rPr>
          <t>Ingreso</t>
        </r>
        <r>
          <rPr>
            <sz val="9"/>
            <color indexed="81"/>
            <rFont val="Tahoma"/>
            <family val="2"/>
          </rPr>
          <t xml:space="preserve">
(El </t>
        </r>
        <r>
          <rPr>
            <b/>
            <sz val="9"/>
            <color indexed="81"/>
            <rFont val="Tahoma"/>
            <family val="2"/>
          </rPr>
          <t xml:space="preserve">Ciclo Vital  Femenino </t>
        </r>
        <r>
          <rPr>
            <sz val="9"/>
            <color indexed="81"/>
            <rFont val="Tahoma"/>
            <family val="2"/>
          </rPr>
          <t xml:space="preserve">de la atención debe ser </t>
        </r>
        <r>
          <rPr>
            <b/>
            <sz val="9"/>
            <color indexed="81"/>
            <rFont val="Tahoma"/>
            <family val="2"/>
          </rPr>
          <t>Embarazada o Embarazada Primigesta</t>
        </r>
        <r>
          <rPr>
            <sz val="9"/>
            <color indexed="81"/>
            <rFont val="Tahoma"/>
            <family val="2"/>
          </rPr>
          <t>)</t>
        </r>
      </text>
    </comment>
    <comment ref="B292" authorId="4" shapeId="0">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 
el profesional registre en el  Formulario de </t>
        </r>
        <r>
          <rPr>
            <b/>
            <sz val="9"/>
            <color indexed="81"/>
            <rFont val="Tahoma"/>
            <family val="2"/>
          </rPr>
          <t xml:space="preserve">Control de Otros Programas de Salud </t>
        </r>
        <r>
          <rPr>
            <sz val="9"/>
            <color indexed="81"/>
            <rFont val="Tahoma"/>
            <family val="2"/>
          </rPr>
          <t xml:space="preserve">en el Campo </t>
        </r>
        <r>
          <rPr>
            <b/>
            <sz val="9"/>
            <color indexed="81"/>
            <rFont val="Tahoma"/>
            <family val="2"/>
          </rPr>
          <t xml:space="preserve">¿Tiene Infeccion por Trasmision Sexual?  </t>
        </r>
        <r>
          <rPr>
            <sz val="9"/>
            <color indexed="81"/>
            <rFont val="Tahoma"/>
            <family val="2"/>
          </rPr>
          <t xml:space="preserve"> el Valor </t>
        </r>
        <r>
          <rPr>
            <b/>
            <sz val="9"/>
            <color indexed="81"/>
            <rFont val="Tahoma"/>
            <family val="2"/>
          </rPr>
          <t>SI</t>
        </r>
        <r>
          <rPr>
            <sz val="9"/>
            <color indexed="81"/>
            <rFont val="Tahoma"/>
            <family val="2"/>
          </rPr>
          <t xml:space="preserve">
 en el Campo</t>
        </r>
        <r>
          <rPr>
            <b/>
            <sz val="9"/>
            <color indexed="81"/>
            <rFont val="Tahoma"/>
            <family val="2"/>
          </rPr>
          <t xml:space="preserve"> ¿Cual ITS?</t>
        </r>
        <r>
          <rPr>
            <sz val="9"/>
            <color indexed="81"/>
            <rFont val="Tahoma"/>
            <family val="2"/>
          </rPr>
          <t xml:space="preserve"> tenga el Valor </t>
        </r>
        <r>
          <rPr>
            <b/>
            <sz val="9"/>
            <color indexed="81"/>
            <rFont val="Tahoma"/>
            <family val="2"/>
          </rPr>
          <t>Herpes</t>
        </r>
        <r>
          <rPr>
            <sz val="9"/>
            <color indexed="81"/>
            <rFont val="Tahoma"/>
            <family val="2"/>
          </rPr>
          <t xml:space="preserve"> y que en el Campo </t>
        </r>
        <r>
          <rPr>
            <b/>
            <sz val="9"/>
            <color indexed="81"/>
            <rFont val="Tahoma"/>
            <family val="2"/>
          </rPr>
          <t xml:space="preserve">Estado </t>
        </r>
        <r>
          <rPr>
            <sz val="9"/>
            <color indexed="81"/>
            <rFont val="Tahoma"/>
            <family val="2"/>
          </rPr>
          <t xml:space="preserve">sea </t>
        </r>
        <r>
          <rPr>
            <b/>
            <sz val="9"/>
            <color indexed="81"/>
            <rFont val="Tahoma"/>
            <family val="2"/>
          </rPr>
          <t xml:space="preserve">Ingreso
</t>
        </r>
        <r>
          <rPr>
            <sz val="9"/>
            <color indexed="81"/>
            <rFont val="Tahoma"/>
            <family val="2"/>
          </rPr>
          <t xml:space="preserve">
(El </t>
        </r>
        <r>
          <rPr>
            <b/>
            <sz val="9"/>
            <color indexed="81"/>
            <rFont val="Tahoma"/>
            <family val="2"/>
          </rPr>
          <t xml:space="preserve">Ciclo Vital  Femenino </t>
        </r>
        <r>
          <rPr>
            <sz val="9"/>
            <color indexed="81"/>
            <rFont val="Tahoma"/>
            <family val="2"/>
          </rPr>
          <t xml:space="preserve">de la atención debe ser </t>
        </r>
        <r>
          <rPr>
            <b/>
            <sz val="9"/>
            <color indexed="81"/>
            <rFont val="Tahoma"/>
            <family val="2"/>
          </rPr>
          <t>Embarazada o Embarazada Primigesta</t>
        </r>
        <r>
          <rPr>
            <sz val="9"/>
            <color indexed="81"/>
            <rFont val="Tahoma"/>
            <family val="2"/>
          </rPr>
          <t>)</t>
        </r>
      </text>
    </comment>
    <comment ref="B293" authorId="4" shapeId="0">
      <text>
        <r>
          <rPr>
            <sz val="9"/>
            <color indexed="81"/>
            <rFont val="Tahoma"/>
            <family val="2"/>
          </rPr>
          <t>Este dato aparecerá  luego de que en la atención 
1.- Registrada en el</t>
        </r>
        <r>
          <rPr>
            <b/>
            <sz val="9"/>
            <color indexed="81"/>
            <rFont val="Tahoma"/>
            <family val="2"/>
          </rPr>
          <t xml:space="preserve"> 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el profesional registre en el  Formulario de </t>
        </r>
        <r>
          <rPr>
            <b/>
            <sz val="9"/>
            <color indexed="81"/>
            <rFont val="Tahoma"/>
            <family val="2"/>
          </rPr>
          <t>Control de Otros Programas de Salud</t>
        </r>
        <r>
          <rPr>
            <sz val="9"/>
            <color indexed="81"/>
            <rFont val="Tahoma"/>
            <family val="2"/>
          </rPr>
          <t xml:space="preserve"> en el Campo </t>
        </r>
        <r>
          <rPr>
            <b/>
            <sz val="9"/>
            <color indexed="81"/>
            <rFont val="Tahoma"/>
            <family val="2"/>
          </rPr>
          <t xml:space="preserve">¿Tiene Infección por Trasmisión Sexual? </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¿Cual ITS?</t>
        </r>
        <r>
          <rPr>
            <sz val="9"/>
            <color indexed="81"/>
            <rFont val="Tahoma"/>
            <family val="2"/>
          </rPr>
          <t xml:space="preserve"> tenga el Valor </t>
        </r>
        <r>
          <rPr>
            <b/>
            <sz val="9"/>
            <color indexed="81"/>
            <rFont val="Tahoma"/>
            <family val="2"/>
          </rPr>
          <t xml:space="preserve">Chlamydias </t>
        </r>
        <r>
          <rPr>
            <sz val="9"/>
            <color indexed="81"/>
            <rFont val="Tahoma"/>
            <family val="2"/>
          </rPr>
          <t>y que en el Campo</t>
        </r>
        <r>
          <rPr>
            <b/>
            <sz val="9"/>
            <color indexed="81"/>
            <rFont val="Tahoma"/>
            <family val="2"/>
          </rPr>
          <t xml:space="preserve"> Estado</t>
        </r>
        <r>
          <rPr>
            <sz val="9"/>
            <color indexed="81"/>
            <rFont val="Tahoma"/>
            <family val="2"/>
          </rPr>
          <t xml:space="preserve"> sea </t>
        </r>
        <r>
          <rPr>
            <b/>
            <sz val="9"/>
            <color indexed="81"/>
            <rFont val="Tahoma"/>
            <family val="2"/>
          </rPr>
          <t>Ingreso</t>
        </r>
        <r>
          <rPr>
            <sz val="9"/>
            <color indexed="81"/>
            <rFont val="Tahoma"/>
            <family val="2"/>
          </rPr>
          <t xml:space="preserve">
(El </t>
        </r>
        <r>
          <rPr>
            <b/>
            <sz val="9"/>
            <color indexed="81"/>
            <rFont val="Tahoma"/>
            <family val="2"/>
          </rPr>
          <t>Ciclo Vital  Femenino</t>
        </r>
        <r>
          <rPr>
            <sz val="9"/>
            <color indexed="81"/>
            <rFont val="Tahoma"/>
            <family val="2"/>
          </rPr>
          <t xml:space="preserve"> de la atención debe ser </t>
        </r>
        <r>
          <rPr>
            <b/>
            <sz val="9"/>
            <color indexed="81"/>
            <rFont val="Tahoma"/>
            <family val="2"/>
          </rPr>
          <t>Embarazada o Embarazada Primigesta</t>
        </r>
        <r>
          <rPr>
            <sz val="9"/>
            <color indexed="81"/>
            <rFont val="Tahoma"/>
            <family val="2"/>
          </rPr>
          <t>)</t>
        </r>
      </text>
    </comment>
    <comment ref="B294" authorId="4" shapeId="0">
      <text>
        <r>
          <rPr>
            <sz val="9"/>
            <color indexed="81"/>
            <rFont val="Tahoma"/>
            <family val="2"/>
          </rPr>
          <t>Este dato aparecerá  luego de que en la atención 
1.- Registrada en e</t>
        </r>
        <r>
          <rPr>
            <b/>
            <sz val="9"/>
            <color indexed="81"/>
            <rFont val="Tahoma"/>
            <family val="2"/>
          </rPr>
          <t>l Módulo Box - Pacientes Citados</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el profesional registre en el  Formulario de</t>
        </r>
        <r>
          <rPr>
            <b/>
            <sz val="9"/>
            <color indexed="81"/>
            <rFont val="Tahoma"/>
            <family val="2"/>
          </rPr>
          <t xml:space="preserve"> Control de Otros Programas de Salud </t>
        </r>
        <r>
          <rPr>
            <sz val="9"/>
            <color indexed="81"/>
            <rFont val="Tahoma"/>
            <family val="2"/>
          </rPr>
          <t>en el Campo</t>
        </r>
        <r>
          <rPr>
            <b/>
            <sz val="9"/>
            <color indexed="81"/>
            <rFont val="Tahoma"/>
            <family val="2"/>
          </rPr>
          <t xml:space="preserve"> ¿Tiene Infeccion por Trasmision Sexual?</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 xml:space="preserve">¿Cual ITS? </t>
        </r>
        <r>
          <rPr>
            <sz val="9"/>
            <color indexed="81"/>
            <rFont val="Tahoma"/>
            <family val="2"/>
          </rPr>
          <t>tenga el Valor</t>
        </r>
        <r>
          <rPr>
            <b/>
            <sz val="9"/>
            <color indexed="81"/>
            <rFont val="Tahoma"/>
            <family val="2"/>
          </rPr>
          <t xml:space="preserve"> Uretritis no Gonocócica</t>
        </r>
        <r>
          <rPr>
            <sz val="9"/>
            <color indexed="81"/>
            <rFont val="Tahoma"/>
            <family val="2"/>
          </rPr>
          <t xml:space="preserve"> y que en el Campo </t>
        </r>
        <r>
          <rPr>
            <b/>
            <sz val="9"/>
            <color indexed="81"/>
            <rFont val="Tahoma"/>
            <family val="2"/>
          </rPr>
          <t>Estado s</t>
        </r>
        <r>
          <rPr>
            <sz val="9"/>
            <color indexed="81"/>
            <rFont val="Tahoma"/>
            <family val="2"/>
          </rPr>
          <t xml:space="preserve">ea </t>
        </r>
        <r>
          <rPr>
            <b/>
            <sz val="9"/>
            <color indexed="81"/>
            <rFont val="Tahoma"/>
            <family val="2"/>
          </rPr>
          <t>Ingreso</t>
        </r>
        <r>
          <rPr>
            <sz val="9"/>
            <color indexed="81"/>
            <rFont val="Tahoma"/>
            <family val="2"/>
          </rPr>
          <t xml:space="preserve">
(El </t>
        </r>
        <r>
          <rPr>
            <b/>
            <sz val="9"/>
            <color indexed="81"/>
            <rFont val="Tahoma"/>
            <family val="2"/>
          </rPr>
          <t>Ciclo Vital  Femenino</t>
        </r>
        <r>
          <rPr>
            <sz val="9"/>
            <color indexed="81"/>
            <rFont val="Tahoma"/>
            <family val="2"/>
          </rPr>
          <t xml:space="preserve"> de la atención debe ser</t>
        </r>
        <r>
          <rPr>
            <b/>
            <sz val="9"/>
            <color indexed="81"/>
            <rFont val="Tahoma"/>
            <family val="2"/>
          </rPr>
          <t xml:space="preserve"> Embarazada o Embarazada Primigesta</t>
        </r>
        <r>
          <rPr>
            <sz val="9"/>
            <color indexed="81"/>
            <rFont val="Tahoma"/>
            <family val="2"/>
          </rPr>
          <t>)</t>
        </r>
      </text>
    </comment>
    <comment ref="B295" authorId="4" shapeId="0">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el profesional registre en el  Formulario de</t>
        </r>
        <r>
          <rPr>
            <b/>
            <sz val="9"/>
            <color indexed="81"/>
            <rFont val="Tahoma"/>
            <family val="2"/>
          </rPr>
          <t xml:space="preserve"> Control de Otros Programas de Salud</t>
        </r>
        <r>
          <rPr>
            <sz val="9"/>
            <color indexed="81"/>
            <rFont val="Tahoma"/>
            <family val="2"/>
          </rPr>
          <t xml:space="preserve"> en el Campo </t>
        </r>
        <r>
          <rPr>
            <b/>
            <sz val="9"/>
            <color indexed="81"/>
            <rFont val="Tahoma"/>
            <family val="2"/>
          </rPr>
          <t>¿Tiene Infeccion por Trasmision Sexual?</t>
        </r>
        <r>
          <rPr>
            <sz val="9"/>
            <color indexed="81"/>
            <rFont val="Tahoma"/>
            <family val="2"/>
          </rPr>
          <t xml:space="preserve">   el Valor </t>
        </r>
        <r>
          <rPr>
            <b/>
            <sz val="9"/>
            <color indexed="81"/>
            <rFont val="Tahoma"/>
            <family val="2"/>
          </rPr>
          <t>SI</t>
        </r>
        <r>
          <rPr>
            <sz val="9"/>
            <color indexed="81"/>
            <rFont val="Tahoma"/>
            <family val="2"/>
          </rPr>
          <t xml:space="preserve">
 en el Campo</t>
        </r>
        <r>
          <rPr>
            <b/>
            <sz val="9"/>
            <color indexed="81"/>
            <rFont val="Tahoma"/>
            <family val="2"/>
          </rPr>
          <t xml:space="preserve"> ¿Cual ITS?</t>
        </r>
        <r>
          <rPr>
            <sz val="9"/>
            <color indexed="81"/>
            <rFont val="Tahoma"/>
            <family val="2"/>
          </rPr>
          <t xml:space="preserve"> tenga el Valor</t>
        </r>
        <r>
          <rPr>
            <b/>
            <sz val="9"/>
            <color indexed="81"/>
            <rFont val="Tahoma"/>
            <family val="2"/>
          </rPr>
          <t xml:space="preserve"> Linfogranuloma </t>
        </r>
        <r>
          <rPr>
            <sz val="9"/>
            <color indexed="81"/>
            <rFont val="Tahoma"/>
            <family val="2"/>
          </rPr>
          <t xml:space="preserve">y que en el Campo </t>
        </r>
        <r>
          <rPr>
            <b/>
            <sz val="9"/>
            <color indexed="81"/>
            <rFont val="Tahoma"/>
            <family val="2"/>
          </rPr>
          <t>Estado</t>
        </r>
        <r>
          <rPr>
            <sz val="9"/>
            <color indexed="81"/>
            <rFont val="Tahoma"/>
            <family val="2"/>
          </rPr>
          <t xml:space="preserve"> sea </t>
        </r>
        <r>
          <rPr>
            <b/>
            <sz val="9"/>
            <color indexed="81"/>
            <rFont val="Tahoma"/>
            <family val="2"/>
          </rPr>
          <t>Ingreso</t>
        </r>
        <r>
          <rPr>
            <sz val="9"/>
            <color indexed="81"/>
            <rFont val="Tahoma"/>
            <family val="2"/>
          </rPr>
          <t xml:space="preserve">
(El</t>
        </r>
        <r>
          <rPr>
            <b/>
            <sz val="9"/>
            <color indexed="81"/>
            <rFont val="Tahoma"/>
            <family val="2"/>
          </rPr>
          <t xml:space="preserve"> Ciclo Vital  Femenino </t>
        </r>
        <r>
          <rPr>
            <sz val="9"/>
            <color indexed="81"/>
            <rFont val="Tahoma"/>
            <family val="2"/>
          </rPr>
          <t xml:space="preserve">de la atención debe ser </t>
        </r>
        <r>
          <rPr>
            <b/>
            <sz val="9"/>
            <color indexed="81"/>
            <rFont val="Tahoma"/>
            <family val="2"/>
          </rPr>
          <t>Embarazada o Embarazada Primigesta</t>
        </r>
        <r>
          <rPr>
            <sz val="9"/>
            <color indexed="81"/>
            <rFont val="Tahoma"/>
            <family val="2"/>
          </rPr>
          <t>)</t>
        </r>
      </text>
    </comment>
    <comment ref="B296" authorId="4" shapeId="0">
      <text>
        <r>
          <rPr>
            <sz val="9"/>
            <color indexed="81"/>
            <rFont val="Tahoma"/>
            <family val="2"/>
          </rPr>
          <t xml:space="preserve">Este dato aparecerá  luego de que en la atención 
1.- Registrada en el Módulo Box - Pacientes Citados  o en Agregar documentos a una atención
el profesional registre en el  Formulario de </t>
        </r>
        <r>
          <rPr>
            <b/>
            <sz val="9"/>
            <color indexed="81"/>
            <rFont val="Tahoma"/>
            <family val="2"/>
          </rPr>
          <t>Control de Otros Programas de Salud</t>
        </r>
        <r>
          <rPr>
            <sz val="9"/>
            <color indexed="81"/>
            <rFont val="Tahoma"/>
            <family val="2"/>
          </rPr>
          <t xml:space="preserve"> en el Campo</t>
        </r>
        <r>
          <rPr>
            <b/>
            <sz val="9"/>
            <color indexed="81"/>
            <rFont val="Tahoma"/>
            <family val="2"/>
          </rPr>
          <t xml:space="preserve"> ¿Tiene Infeccion por Trasmision Sexual?  </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¿Cual ITS?</t>
        </r>
        <r>
          <rPr>
            <sz val="9"/>
            <color indexed="81"/>
            <rFont val="Tahoma"/>
            <family val="2"/>
          </rPr>
          <t xml:space="preserve"> tenga el Valor </t>
        </r>
        <r>
          <rPr>
            <b/>
            <sz val="9"/>
            <color indexed="81"/>
            <rFont val="Tahoma"/>
            <family val="2"/>
          </rPr>
          <t>Chancroide</t>
        </r>
        <r>
          <rPr>
            <sz val="9"/>
            <color indexed="81"/>
            <rFont val="Tahoma"/>
            <family val="2"/>
          </rPr>
          <t xml:space="preserve"> y que en el Campo</t>
        </r>
        <r>
          <rPr>
            <b/>
            <sz val="9"/>
            <color indexed="81"/>
            <rFont val="Tahoma"/>
            <family val="2"/>
          </rPr>
          <t xml:space="preserve"> Estado</t>
        </r>
        <r>
          <rPr>
            <sz val="9"/>
            <color indexed="81"/>
            <rFont val="Tahoma"/>
            <family val="2"/>
          </rPr>
          <t xml:space="preserve"> sea</t>
        </r>
        <r>
          <rPr>
            <b/>
            <sz val="9"/>
            <color indexed="81"/>
            <rFont val="Tahoma"/>
            <family val="2"/>
          </rPr>
          <t xml:space="preserve"> Ingreso</t>
        </r>
        <r>
          <rPr>
            <sz val="9"/>
            <color indexed="81"/>
            <rFont val="Tahoma"/>
            <family val="2"/>
          </rPr>
          <t xml:space="preserve">
(El </t>
        </r>
        <r>
          <rPr>
            <b/>
            <sz val="9"/>
            <color indexed="81"/>
            <rFont val="Tahoma"/>
            <family val="2"/>
          </rPr>
          <t xml:space="preserve">Ciclo Vital  Femenino </t>
        </r>
        <r>
          <rPr>
            <sz val="9"/>
            <color indexed="81"/>
            <rFont val="Tahoma"/>
            <family val="2"/>
          </rPr>
          <t>de la atención debe ser</t>
        </r>
        <r>
          <rPr>
            <b/>
            <sz val="9"/>
            <color indexed="81"/>
            <rFont val="Tahoma"/>
            <family val="2"/>
          </rPr>
          <t xml:space="preserve"> Embarazada o Embarazada Primigesta</t>
        </r>
        <r>
          <rPr>
            <sz val="9"/>
            <color indexed="81"/>
            <rFont val="Tahoma"/>
            <family val="2"/>
          </rPr>
          <t>)</t>
        </r>
      </text>
    </comment>
    <comment ref="B297" authorId="4" shapeId="0">
      <text>
        <r>
          <rPr>
            <sz val="9"/>
            <color indexed="81"/>
            <rFont val="Tahoma"/>
            <family val="2"/>
          </rPr>
          <t>Este dato aparecerá  luego de que en la atención 
1.- Registrada en e</t>
        </r>
        <r>
          <rPr>
            <b/>
            <sz val="9"/>
            <color indexed="81"/>
            <rFont val="Tahoma"/>
            <family val="2"/>
          </rPr>
          <t xml:space="preserve">l Módulo Box - Pacientes Citados  </t>
        </r>
        <r>
          <rPr>
            <sz val="9"/>
            <color indexed="81"/>
            <rFont val="Tahoma"/>
            <family val="2"/>
          </rPr>
          <t xml:space="preserve">o en </t>
        </r>
        <r>
          <rPr>
            <b/>
            <sz val="9"/>
            <color indexed="81"/>
            <rFont val="Tahoma"/>
            <family val="2"/>
          </rPr>
          <t xml:space="preserve">Agregar documentos a una atención
</t>
        </r>
        <r>
          <rPr>
            <sz val="9"/>
            <color indexed="81"/>
            <rFont val="Tahoma"/>
            <family val="2"/>
          </rPr>
          <t xml:space="preserve">
el profesional registre en el  Formulario de</t>
        </r>
        <r>
          <rPr>
            <b/>
            <sz val="9"/>
            <color indexed="81"/>
            <rFont val="Tahoma"/>
            <family val="2"/>
          </rPr>
          <t xml:space="preserve"> Control de Otros Programas de Salud </t>
        </r>
        <r>
          <rPr>
            <sz val="9"/>
            <color indexed="81"/>
            <rFont val="Tahoma"/>
            <family val="2"/>
          </rPr>
          <t xml:space="preserve">en el Campo </t>
        </r>
        <r>
          <rPr>
            <b/>
            <sz val="9"/>
            <color indexed="81"/>
            <rFont val="Tahoma"/>
            <family val="2"/>
          </rPr>
          <t xml:space="preserve">¿Tiene Infeccion por Trasmision Sexual? </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¿Cual ITS?</t>
        </r>
        <r>
          <rPr>
            <sz val="9"/>
            <color indexed="81"/>
            <rFont val="Tahoma"/>
            <family val="2"/>
          </rPr>
          <t xml:space="preserve"> tenga el Valor</t>
        </r>
        <r>
          <rPr>
            <b/>
            <sz val="9"/>
            <color indexed="81"/>
            <rFont val="Tahoma"/>
            <family val="2"/>
          </rPr>
          <t xml:space="preserve"> Otras ITS</t>
        </r>
        <r>
          <rPr>
            <sz val="9"/>
            <color indexed="81"/>
            <rFont val="Tahoma"/>
            <family val="2"/>
          </rPr>
          <t xml:space="preserve"> y que en el Campo Estado sea</t>
        </r>
        <r>
          <rPr>
            <b/>
            <sz val="9"/>
            <color indexed="81"/>
            <rFont val="Tahoma"/>
            <family val="2"/>
          </rPr>
          <t xml:space="preserve"> Ingreso</t>
        </r>
        <r>
          <rPr>
            <sz val="9"/>
            <color indexed="81"/>
            <rFont val="Tahoma"/>
            <family val="2"/>
          </rPr>
          <t xml:space="preserve">
(El</t>
        </r>
        <r>
          <rPr>
            <b/>
            <sz val="9"/>
            <color indexed="81"/>
            <rFont val="Tahoma"/>
            <family val="2"/>
          </rPr>
          <t xml:space="preserve"> Ciclo Vital  Femenino</t>
        </r>
        <r>
          <rPr>
            <sz val="9"/>
            <color indexed="81"/>
            <rFont val="Tahoma"/>
            <family val="2"/>
          </rPr>
          <t xml:space="preserve"> de la atención debe ser</t>
        </r>
        <r>
          <rPr>
            <b/>
            <sz val="9"/>
            <color indexed="81"/>
            <rFont val="Tahoma"/>
            <family val="2"/>
          </rPr>
          <t xml:space="preserve"> Embarazada o Embarazada Primigesta</t>
        </r>
        <r>
          <rPr>
            <sz val="9"/>
            <color indexed="81"/>
            <rFont val="Tahoma"/>
            <family val="2"/>
          </rPr>
          <t xml:space="preserve">)
</t>
        </r>
      </text>
    </comment>
    <comment ref="B298" authorId="4" shapeId="0">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 xml:space="preserve"> o en Agregar documentos a una atención
el profesional registre en el  Formulario de </t>
        </r>
        <r>
          <rPr>
            <b/>
            <sz val="9"/>
            <color indexed="81"/>
            <rFont val="Tahoma"/>
            <family val="2"/>
          </rPr>
          <t>Control de Otros Programas de Salud</t>
        </r>
        <r>
          <rPr>
            <sz val="9"/>
            <color indexed="81"/>
            <rFont val="Tahoma"/>
            <family val="2"/>
          </rPr>
          <t xml:space="preserve"> en el Campo ¿</t>
        </r>
        <r>
          <rPr>
            <b/>
            <sz val="9"/>
            <color indexed="81"/>
            <rFont val="Tahoma"/>
            <family val="2"/>
          </rPr>
          <t xml:space="preserve">Tiene Infección por Trasmisión Sexual? </t>
        </r>
        <r>
          <rPr>
            <sz val="9"/>
            <color indexed="81"/>
            <rFont val="Tahoma"/>
            <family val="2"/>
          </rPr>
          <t xml:space="preserve">  el Valor </t>
        </r>
        <r>
          <rPr>
            <b/>
            <sz val="9"/>
            <color indexed="81"/>
            <rFont val="Tahoma"/>
            <family val="2"/>
          </rPr>
          <t>SI</t>
        </r>
        <r>
          <rPr>
            <sz val="9"/>
            <color indexed="81"/>
            <rFont val="Tahoma"/>
            <family val="2"/>
          </rPr>
          <t xml:space="preserve">
 en el Campo</t>
        </r>
        <r>
          <rPr>
            <b/>
            <sz val="9"/>
            <color indexed="81"/>
            <rFont val="Tahoma"/>
            <family val="2"/>
          </rPr>
          <t xml:space="preserve"> ¿Cual ITS?</t>
        </r>
        <r>
          <rPr>
            <sz val="9"/>
            <color indexed="81"/>
            <rFont val="Tahoma"/>
            <family val="2"/>
          </rPr>
          <t xml:space="preserve"> tenga el Valor </t>
        </r>
        <r>
          <rPr>
            <b/>
            <sz val="9"/>
            <color indexed="81"/>
            <rFont val="Tahoma"/>
            <family val="2"/>
          </rPr>
          <t>Sifilis</t>
        </r>
        <r>
          <rPr>
            <sz val="9"/>
            <color indexed="81"/>
            <rFont val="Tahoma"/>
            <family val="2"/>
          </rPr>
          <t xml:space="preserve"> y que en el Campo </t>
        </r>
        <r>
          <rPr>
            <b/>
            <sz val="9"/>
            <color indexed="81"/>
            <rFont val="Tahoma"/>
            <family val="2"/>
          </rPr>
          <t xml:space="preserve">Estado </t>
        </r>
        <r>
          <rPr>
            <sz val="9"/>
            <color indexed="81"/>
            <rFont val="Tahoma"/>
            <family val="2"/>
          </rPr>
          <t>sea</t>
        </r>
        <r>
          <rPr>
            <b/>
            <sz val="9"/>
            <color indexed="81"/>
            <rFont val="Tahoma"/>
            <family val="2"/>
          </rPr>
          <t xml:space="preserve"> Ingreso</t>
        </r>
        <r>
          <rPr>
            <sz val="9"/>
            <color indexed="81"/>
            <rFont val="Tahoma"/>
            <family val="2"/>
          </rPr>
          <t xml:space="preserve">
(</t>
        </r>
        <r>
          <rPr>
            <b/>
            <sz val="9"/>
            <color indexed="81"/>
            <rFont val="Tahoma"/>
            <family val="2"/>
          </rPr>
          <t xml:space="preserve">El Ciclo Vital  Femenino </t>
        </r>
        <r>
          <rPr>
            <sz val="9"/>
            <color indexed="81"/>
            <rFont val="Tahoma"/>
            <family val="2"/>
          </rPr>
          <t xml:space="preserve">de la atención debe ser </t>
        </r>
        <r>
          <rPr>
            <b/>
            <sz val="9"/>
            <color indexed="81"/>
            <rFont val="Tahoma"/>
            <family val="2"/>
          </rPr>
          <t>No Gestante</t>
        </r>
        <r>
          <rPr>
            <sz val="9"/>
            <color indexed="81"/>
            <rFont val="Tahoma"/>
            <family val="2"/>
          </rPr>
          <t xml:space="preserve">)
</t>
        </r>
      </text>
    </comment>
    <comment ref="B299" authorId="4" shapeId="0">
      <text>
        <r>
          <rPr>
            <sz val="9"/>
            <color indexed="81"/>
            <rFont val="Tahoma"/>
            <family val="2"/>
          </rPr>
          <t>Este dato aparecerá  luego de que en la atención 
1.- Registrada en el</t>
        </r>
        <r>
          <rPr>
            <b/>
            <sz val="9"/>
            <color indexed="81"/>
            <rFont val="Tahoma"/>
            <family val="2"/>
          </rPr>
          <t xml:space="preserve"> 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el profesional registre en el  Formulario de </t>
        </r>
        <r>
          <rPr>
            <b/>
            <sz val="9"/>
            <color indexed="81"/>
            <rFont val="Tahoma"/>
            <family val="2"/>
          </rPr>
          <t xml:space="preserve">Control de Otros Programas de Salud </t>
        </r>
        <r>
          <rPr>
            <sz val="9"/>
            <color indexed="81"/>
            <rFont val="Tahoma"/>
            <family val="2"/>
          </rPr>
          <t>en el Campo ¿</t>
        </r>
        <r>
          <rPr>
            <b/>
            <sz val="9"/>
            <color indexed="81"/>
            <rFont val="Tahoma"/>
            <family val="2"/>
          </rPr>
          <t>Tiene Infección por Trasmisión Sexual?</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 xml:space="preserve">¿Cual ITS? </t>
        </r>
        <r>
          <rPr>
            <sz val="9"/>
            <color indexed="81"/>
            <rFont val="Tahoma"/>
            <family val="2"/>
          </rPr>
          <t>tenga el Valor</t>
        </r>
        <r>
          <rPr>
            <b/>
            <sz val="9"/>
            <color indexed="81"/>
            <rFont val="Tahoma"/>
            <family val="2"/>
          </rPr>
          <t xml:space="preserve"> Gonorrea </t>
        </r>
        <r>
          <rPr>
            <sz val="9"/>
            <color indexed="81"/>
            <rFont val="Tahoma"/>
            <family val="2"/>
          </rPr>
          <t xml:space="preserve">y que en el Campo </t>
        </r>
        <r>
          <rPr>
            <b/>
            <sz val="9"/>
            <color indexed="81"/>
            <rFont val="Tahoma"/>
            <family val="2"/>
          </rPr>
          <t>Estado</t>
        </r>
        <r>
          <rPr>
            <sz val="9"/>
            <color indexed="81"/>
            <rFont val="Tahoma"/>
            <family val="2"/>
          </rPr>
          <t xml:space="preserve"> sea</t>
        </r>
        <r>
          <rPr>
            <b/>
            <sz val="9"/>
            <color indexed="81"/>
            <rFont val="Tahoma"/>
            <family val="2"/>
          </rPr>
          <t xml:space="preserve"> Ingreso</t>
        </r>
        <r>
          <rPr>
            <sz val="9"/>
            <color indexed="81"/>
            <rFont val="Tahoma"/>
            <family val="2"/>
          </rPr>
          <t xml:space="preserve">
(El </t>
        </r>
        <r>
          <rPr>
            <b/>
            <sz val="9"/>
            <color indexed="81"/>
            <rFont val="Tahoma"/>
            <family val="2"/>
          </rPr>
          <t xml:space="preserve">Ciclo Vital  Femenino </t>
        </r>
        <r>
          <rPr>
            <sz val="9"/>
            <color indexed="81"/>
            <rFont val="Tahoma"/>
            <family val="2"/>
          </rPr>
          <t xml:space="preserve">de la atención debe ser </t>
        </r>
        <r>
          <rPr>
            <b/>
            <sz val="9"/>
            <color indexed="81"/>
            <rFont val="Tahoma"/>
            <family val="2"/>
          </rPr>
          <t xml:space="preserve"> No Gestante</t>
        </r>
        <r>
          <rPr>
            <sz val="9"/>
            <color indexed="81"/>
            <rFont val="Tahoma"/>
            <family val="2"/>
          </rPr>
          <t>)</t>
        </r>
      </text>
    </comment>
    <comment ref="B300" authorId="4" shapeId="0">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el profesional registre en el  Formulario de</t>
        </r>
        <r>
          <rPr>
            <b/>
            <sz val="9"/>
            <color indexed="81"/>
            <rFont val="Tahoma"/>
            <family val="2"/>
          </rPr>
          <t xml:space="preserve"> Control de Otros Programas de Salud</t>
        </r>
        <r>
          <rPr>
            <sz val="9"/>
            <color indexed="81"/>
            <rFont val="Tahoma"/>
            <family val="2"/>
          </rPr>
          <t xml:space="preserve"> en el Campo </t>
        </r>
        <r>
          <rPr>
            <b/>
            <sz val="9"/>
            <color indexed="81"/>
            <rFont val="Tahoma"/>
            <family val="2"/>
          </rPr>
          <t xml:space="preserve">¿Tiene Infección por Trasmisión Sexual?   </t>
        </r>
        <r>
          <rPr>
            <sz val="9"/>
            <color indexed="81"/>
            <rFont val="Tahoma"/>
            <family val="2"/>
          </rPr>
          <t xml:space="preserve">el Valor </t>
        </r>
        <r>
          <rPr>
            <b/>
            <sz val="9"/>
            <color indexed="81"/>
            <rFont val="Tahoma"/>
            <family val="2"/>
          </rPr>
          <t>SI</t>
        </r>
        <r>
          <rPr>
            <sz val="9"/>
            <color indexed="81"/>
            <rFont val="Tahoma"/>
            <family val="2"/>
          </rPr>
          <t xml:space="preserve"> en el Campo</t>
        </r>
        <r>
          <rPr>
            <b/>
            <sz val="9"/>
            <color indexed="81"/>
            <rFont val="Tahoma"/>
            <family val="2"/>
          </rPr>
          <t xml:space="preserve"> ¿Cual ITS?</t>
        </r>
        <r>
          <rPr>
            <sz val="9"/>
            <color indexed="81"/>
            <rFont val="Tahoma"/>
            <family val="2"/>
          </rPr>
          <t xml:space="preserve"> tenga el Valor</t>
        </r>
        <r>
          <rPr>
            <b/>
            <sz val="9"/>
            <color indexed="81"/>
            <rFont val="Tahoma"/>
            <family val="2"/>
          </rPr>
          <t xml:space="preserve"> Condiloma</t>
        </r>
        <r>
          <rPr>
            <sz val="9"/>
            <color indexed="81"/>
            <rFont val="Tahoma"/>
            <family val="2"/>
          </rPr>
          <t xml:space="preserve"> y que en el Campo </t>
        </r>
        <r>
          <rPr>
            <b/>
            <sz val="9"/>
            <color indexed="81"/>
            <rFont val="Tahoma"/>
            <family val="2"/>
          </rPr>
          <t>Estado</t>
        </r>
        <r>
          <rPr>
            <sz val="9"/>
            <color indexed="81"/>
            <rFont val="Tahoma"/>
            <family val="2"/>
          </rPr>
          <t xml:space="preserve"> sea </t>
        </r>
        <r>
          <rPr>
            <b/>
            <sz val="9"/>
            <color indexed="81"/>
            <rFont val="Tahoma"/>
            <family val="2"/>
          </rPr>
          <t>Ingreso</t>
        </r>
        <r>
          <rPr>
            <sz val="9"/>
            <color indexed="81"/>
            <rFont val="Tahoma"/>
            <family val="2"/>
          </rPr>
          <t xml:space="preserve">
(El </t>
        </r>
        <r>
          <rPr>
            <b/>
            <sz val="9"/>
            <color indexed="81"/>
            <rFont val="Tahoma"/>
            <family val="2"/>
          </rPr>
          <t>Ciclo Vital  Femenino</t>
        </r>
        <r>
          <rPr>
            <sz val="9"/>
            <color indexed="81"/>
            <rFont val="Tahoma"/>
            <family val="2"/>
          </rPr>
          <t xml:space="preserve"> de la atención debe ser </t>
        </r>
        <r>
          <rPr>
            <b/>
            <sz val="9"/>
            <color indexed="81"/>
            <rFont val="Tahoma"/>
            <family val="2"/>
          </rPr>
          <t>No Gestante</t>
        </r>
        <r>
          <rPr>
            <sz val="9"/>
            <color indexed="81"/>
            <rFont val="Tahoma"/>
            <family val="2"/>
          </rPr>
          <t>)</t>
        </r>
      </text>
    </comment>
    <comment ref="B301" authorId="4" shapeId="0">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
. </t>
        </r>
        <r>
          <rPr>
            <sz val="9"/>
            <color indexed="81"/>
            <rFont val="Tahoma"/>
            <family val="2"/>
          </rPr>
          <t xml:space="preserve">
el profesional registre en el  Formulario de </t>
        </r>
        <r>
          <rPr>
            <b/>
            <sz val="9"/>
            <color indexed="81"/>
            <rFont val="Tahoma"/>
            <family val="2"/>
          </rPr>
          <t>Control de Otros Programas de Salud</t>
        </r>
        <r>
          <rPr>
            <sz val="9"/>
            <color indexed="81"/>
            <rFont val="Tahoma"/>
            <family val="2"/>
          </rPr>
          <t xml:space="preserve"> en el Campo </t>
        </r>
        <r>
          <rPr>
            <b/>
            <sz val="9"/>
            <color indexed="81"/>
            <rFont val="Tahoma"/>
            <family val="2"/>
          </rPr>
          <t>¿Tiene Infeccion por Trasmision Sexual?</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 xml:space="preserve">¿Cual ITS? </t>
        </r>
        <r>
          <rPr>
            <sz val="9"/>
            <color indexed="81"/>
            <rFont val="Tahoma"/>
            <family val="2"/>
          </rPr>
          <t>tenga el Valor</t>
        </r>
        <r>
          <rPr>
            <b/>
            <sz val="9"/>
            <color indexed="81"/>
            <rFont val="Tahoma"/>
            <family val="2"/>
          </rPr>
          <t xml:space="preserve"> Herpes</t>
        </r>
        <r>
          <rPr>
            <sz val="9"/>
            <color indexed="81"/>
            <rFont val="Tahoma"/>
            <family val="2"/>
          </rPr>
          <t xml:space="preserve"> y que en el Campo </t>
        </r>
        <r>
          <rPr>
            <b/>
            <sz val="9"/>
            <color indexed="81"/>
            <rFont val="Tahoma"/>
            <family val="2"/>
          </rPr>
          <t>Estado</t>
        </r>
        <r>
          <rPr>
            <sz val="9"/>
            <color indexed="81"/>
            <rFont val="Tahoma"/>
            <family val="2"/>
          </rPr>
          <t xml:space="preserve"> sea</t>
        </r>
        <r>
          <rPr>
            <b/>
            <sz val="9"/>
            <color indexed="81"/>
            <rFont val="Tahoma"/>
            <family val="2"/>
          </rPr>
          <t xml:space="preserve"> Ingreso</t>
        </r>
        <r>
          <rPr>
            <sz val="9"/>
            <color indexed="81"/>
            <rFont val="Tahoma"/>
            <family val="2"/>
          </rPr>
          <t xml:space="preserve">
(El</t>
        </r>
        <r>
          <rPr>
            <b/>
            <sz val="9"/>
            <color indexed="81"/>
            <rFont val="Tahoma"/>
            <family val="2"/>
          </rPr>
          <t xml:space="preserve"> Ciclo Vital  Femenino </t>
        </r>
        <r>
          <rPr>
            <sz val="9"/>
            <color indexed="81"/>
            <rFont val="Tahoma"/>
            <family val="2"/>
          </rPr>
          <t xml:space="preserve">de la atención debe ser </t>
        </r>
        <r>
          <rPr>
            <b/>
            <sz val="9"/>
            <color indexed="81"/>
            <rFont val="Tahoma"/>
            <family val="2"/>
          </rPr>
          <t xml:space="preserve"> No Gestante</t>
        </r>
        <r>
          <rPr>
            <sz val="9"/>
            <color indexed="81"/>
            <rFont val="Tahoma"/>
            <family val="2"/>
          </rPr>
          <t>)</t>
        </r>
      </text>
    </comment>
    <comment ref="B302" authorId="4" shapeId="0">
      <text>
        <r>
          <rPr>
            <sz val="9"/>
            <color indexed="81"/>
            <rFont val="Tahoma"/>
            <family val="2"/>
          </rPr>
          <t>Este dato aparecerá  luego de que en la atención 
1.- Registrada en e</t>
        </r>
        <r>
          <rPr>
            <b/>
            <sz val="9"/>
            <color indexed="81"/>
            <rFont val="Tahoma"/>
            <family val="2"/>
          </rPr>
          <t>l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el profesional registre en el  Formulario de</t>
        </r>
        <r>
          <rPr>
            <b/>
            <sz val="9"/>
            <color indexed="81"/>
            <rFont val="Tahoma"/>
            <family val="2"/>
          </rPr>
          <t xml:space="preserve"> Control de Otros Programas de Salud </t>
        </r>
        <r>
          <rPr>
            <sz val="9"/>
            <color indexed="81"/>
            <rFont val="Tahoma"/>
            <family val="2"/>
          </rPr>
          <t xml:space="preserve">en el Campo </t>
        </r>
        <r>
          <rPr>
            <b/>
            <sz val="9"/>
            <color indexed="81"/>
            <rFont val="Tahoma"/>
            <family val="2"/>
          </rPr>
          <t xml:space="preserve">¿Tiene Infección por Trasmisión Sexual?  </t>
        </r>
        <r>
          <rPr>
            <sz val="9"/>
            <color indexed="81"/>
            <rFont val="Tahoma"/>
            <family val="2"/>
          </rPr>
          <t xml:space="preserve"> el Valor</t>
        </r>
        <r>
          <rPr>
            <b/>
            <sz val="9"/>
            <color indexed="81"/>
            <rFont val="Tahoma"/>
            <family val="2"/>
          </rPr>
          <t xml:space="preserve"> SI </t>
        </r>
        <r>
          <rPr>
            <sz val="9"/>
            <color indexed="81"/>
            <rFont val="Tahoma"/>
            <family val="2"/>
          </rPr>
          <t xml:space="preserve">en el Campo </t>
        </r>
        <r>
          <rPr>
            <b/>
            <sz val="9"/>
            <color indexed="81"/>
            <rFont val="Tahoma"/>
            <family val="2"/>
          </rPr>
          <t>¿Cual ITS?</t>
        </r>
        <r>
          <rPr>
            <sz val="9"/>
            <color indexed="81"/>
            <rFont val="Tahoma"/>
            <family val="2"/>
          </rPr>
          <t xml:space="preserve"> tenga el Valor </t>
        </r>
        <r>
          <rPr>
            <b/>
            <sz val="9"/>
            <color indexed="81"/>
            <rFont val="Tahoma"/>
            <family val="2"/>
          </rPr>
          <t>Chlamydias</t>
        </r>
        <r>
          <rPr>
            <sz val="9"/>
            <color indexed="81"/>
            <rFont val="Tahoma"/>
            <family val="2"/>
          </rPr>
          <t xml:space="preserve"> y que en el Campo </t>
        </r>
        <r>
          <rPr>
            <b/>
            <sz val="9"/>
            <color indexed="81"/>
            <rFont val="Tahoma"/>
            <family val="2"/>
          </rPr>
          <t>Estado</t>
        </r>
        <r>
          <rPr>
            <sz val="9"/>
            <color indexed="81"/>
            <rFont val="Tahoma"/>
            <family val="2"/>
          </rPr>
          <t xml:space="preserve"> sea </t>
        </r>
        <r>
          <rPr>
            <b/>
            <sz val="9"/>
            <color indexed="81"/>
            <rFont val="Tahoma"/>
            <family val="2"/>
          </rPr>
          <t>Ingreso</t>
        </r>
        <r>
          <rPr>
            <sz val="9"/>
            <color indexed="81"/>
            <rFont val="Tahoma"/>
            <family val="2"/>
          </rPr>
          <t xml:space="preserve">
(El </t>
        </r>
        <r>
          <rPr>
            <b/>
            <sz val="9"/>
            <color indexed="81"/>
            <rFont val="Tahoma"/>
            <family val="2"/>
          </rPr>
          <t xml:space="preserve">Ciclo Vital  Femenino </t>
        </r>
        <r>
          <rPr>
            <sz val="9"/>
            <color indexed="81"/>
            <rFont val="Tahoma"/>
            <family val="2"/>
          </rPr>
          <t xml:space="preserve">de la atención debe ser </t>
        </r>
        <r>
          <rPr>
            <b/>
            <sz val="9"/>
            <color indexed="81"/>
            <rFont val="Tahoma"/>
            <family val="2"/>
          </rPr>
          <t>No Gestante</t>
        </r>
        <r>
          <rPr>
            <sz val="9"/>
            <color indexed="81"/>
            <rFont val="Tahoma"/>
            <family val="2"/>
          </rPr>
          <t>)</t>
        </r>
      </text>
    </comment>
    <comment ref="B303" authorId="4" shapeId="0">
      <text>
        <r>
          <rPr>
            <sz val="9"/>
            <color indexed="81"/>
            <rFont val="Tahoma"/>
            <family val="2"/>
          </rPr>
          <t>Este dato aparecerá  luego de que en la atención 
1.- Registrada en el</t>
        </r>
        <r>
          <rPr>
            <b/>
            <sz val="9"/>
            <color indexed="81"/>
            <rFont val="Tahoma"/>
            <family val="2"/>
          </rPr>
          <t xml:space="preserve"> Módulo Box - Pacientes Citados  </t>
        </r>
        <r>
          <rPr>
            <sz val="9"/>
            <color indexed="81"/>
            <rFont val="Tahoma"/>
            <family val="2"/>
          </rPr>
          <t>o en</t>
        </r>
        <r>
          <rPr>
            <b/>
            <sz val="9"/>
            <color indexed="81"/>
            <rFont val="Tahoma"/>
            <family val="2"/>
          </rPr>
          <t xml:space="preserve"> Agregar documentos a una atención</t>
        </r>
        <r>
          <rPr>
            <sz val="9"/>
            <color indexed="81"/>
            <rFont val="Tahoma"/>
            <family val="2"/>
          </rPr>
          <t xml:space="preserve">
el profesional registre en el  Formulario de</t>
        </r>
        <r>
          <rPr>
            <b/>
            <sz val="9"/>
            <color indexed="81"/>
            <rFont val="Tahoma"/>
            <family val="2"/>
          </rPr>
          <t xml:space="preserve"> Control de Otros Programas de Salud </t>
        </r>
        <r>
          <rPr>
            <sz val="9"/>
            <color indexed="81"/>
            <rFont val="Tahoma"/>
            <family val="2"/>
          </rPr>
          <t>en el Campo ¿</t>
        </r>
        <r>
          <rPr>
            <b/>
            <sz val="9"/>
            <color indexed="81"/>
            <rFont val="Tahoma"/>
            <family val="2"/>
          </rPr>
          <t xml:space="preserve">Tiene Infeccion por Trasmision Sexual? </t>
        </r>
        <r>
          <rPr>
            <sz val="9"/>
            <color indexed="81"/>
            <rFont val="Tahoma"/>
            <family val="2"/>
          </rPr>
          <t xml:space="preserve">  el Valor</t>
        </r>
        <r>
          <rPr>
            <b/>
            <sz val="9"/>
            <color indexed="81"/>
            <rFont val="Tahoma"/>
            <family val="2"/>
          </rPr>
          <t xml:space="preserve"> SI</t>
        </r>
        <r>
          <rPr>
            <sz val="9"/>
            <color indexed="81"/>
            <rFont val="Tahoma"/>
            <family val="2"/>
          </rPr>
          <t xml:space="preserve"> en el Campo</t>
        </r>
        <r>
          <rPr>
            <b/>
            <sz val="9"/>
            <color indexed="81"/>
            <rFont val="Tahoma"/>
            <family val="2"/>
          </rPr>
          <t xml:space="preserve"> ¿Cual ITS?</t>
        </r>
        <r>
          <rPr>
            <sz val="9"/>
            <color indexed="81"/>
            <rFont val="Tahoma"/>
            <family val="2"/>
          </rPr>
          <t xml:space="preserve"> tenga el Valor </t>
        </r>
        <r>
          <rPr>
            <b/>
            <sz val="9"/>
            <color indexed="81"/>
            <rFont val="Tahoma"/>
            <family val="2"/>
          </rPr>
          <t>Uretritis no Gonocócica</t>
        </r>
        <r>
          <rPr>
            <sz val="9"/>
            <color indexed="81"/>
            <rFont val="Tahoma"/>
            <family val="2"/>
          </rPr>
          <t xml:space="preserve"> y que en el Campo </t>
        </r>
        <r>
          <rPr>
            <b/>
            <sz val="9"/>
            <color indexed="81"/>
            <rFont val="Tahoma"/>
            <family val="2"/>
          </rPr>
          <t>Estado</t>
        </r>
        <r>
          <rPr>
            <sz val="9"/>
            <color indexed="81"/>
            <rFont val="Tahoma"/>
            <family val="2"/>
          </rPr>
          <t xml:space="preserve"> sea</t>
        </r>
        <r>
          <rPr>
            <b/>
            <sz val="9"/>
            <color indexed="81"/>
            <rFont val="Tahoma"/>
            <family val="2"/>
          </rPr>
          <t xml:space="preserve"> Ingreso</t>
        </r>
        <r>
          <rPr>
            <sz val="9"/>
            <color indexed="81"/>
            <rFont val="Tahoma"/>
            <family val="2"/>
          </rPr>
          <t xml:space="preserve">
(El</t>
        </r>
        <r>
          <rPr>
            <b/>
            <sz val="9"/>
            <color indexed="81"/>
            <rFont val="Tahoma"/>
            <family val="2"/>
          </rPr>
          <t xml:space="preserve"> Ciclo Vital  Femenino </t>
        </r>
        <r>
          <rPr>
            <sz val="9"/>
            <color indexed="81"/>
            <rFont val="Tahoma"/>
            <family val="2"/>
          </rPr>
          <t xml:space="preserve">de la atención debe ser </t>
        </r>
        <r>
          <rPr>
            <b/>
            <sz val="9"/>
            <color indexed="81"/>
            <rFont val="Tahoma"/>
            <family val="2"/>
          </rPr>
          <t>No Gestantes</t>
        </r>
        <r>
          <rPr>
            <sz val="9"/>
            <color indexed="81"/>
            <rFont val="Tahoma"/>
            <family val="2"/>
          </rPr>
          <t>)</t>
        </r>
      </text>
    </comment>
    <comment ref="B304" authorId="4" shapeId="0">
      <text>
        <r>
          <rPr>
            <sz val="9"/>
            <color indexed="81"/>
            <rFont val="Tahoma"/>
            <family val="2"/>
          </rPr>
          <t>Este dato aparecerá  luego de que en la atención 
1.- Registrada en el</t>
        </r>
        <r>
          <rPr>
            <b/>
            <sz val="9"/>
            <color indexed="81"/>
            <rFont val="Tahoma"/>
            <family val="2"/>
          </rPr>
          <t xml:space="preserve"> Módulo Box - Pacientes Citados </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el profesional registre en el  Formulario de </t>
        </r>
        <r>
          <rPr>
            <b/>
            <sz val="9"/>
            <color indexed="81"/>
            <rFont val="Tahoma"/>
            <family val="2"/>
          </rPr>
          <t xml:space="preserve">Control de Otros Programas de Salud </t>
        </r>
        <r>
          <rPr>
            <sz val="9"/>
            <color indexed="81"/>
            <rFont val="Tahoma"/>
            <family val="2"/>
          </rPr>
          <t xml:space="preserve">en el Campo </t>
        </r>
        <r>
          <rPr>
            <b/>
            <sz val="9"/>
            <color indexed="81"/>
            <rFont val="Tahoma"/>
            <family val="2"/>
          </rPr>
          <t xml:space="preserve">¿Tiene Infeccion por Trasmision Sexual? </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¿Cual ITS?</t>
        </r>
        <r>
          <rPr>
            <sz val="9"/>
            <color indexed="81"/>
            <rFont val="Tahoma"/>
            <family val="2"/>
          </rPr>
          <t xml:space="preserve"> tenga el Valor</t>
        </r>
        <r>
          <rPr>
            <b/>
            <sz val="9"/>
            <color indexed="81"/>
            <rFont val="Tahoma"/>
            <family val="2"/>
          </rPr>
          <t xml:space="preserve"> Linfogranuloma</t>
        </r>
        <r>
          <rPr>
            <sz val="9"/>
            <color indexed="81"/>
            <rFont val="Tahoma"/>
            <family val="2"/>
          </rPr>
          <t xml:space="preserve"> y que en el Campo</t>
        </r>
        <r>
          <rPr>
            <b/>
            <sz val="9"/>
            <color indexed="81"/>
            <rFont val="Tahoma"/>
            <family val="2"/>
          </rPr>
          <t xml:space="preserve"> Estado</t>
        </r>
        <r>
          <rPr>
            <sz val="9"/>
            <color indexed="81"/>
            <rFont val="Tahoma"/>
            <family val="2"/>
          </rPr>
          <t xml:space="preserve"> sea</t>
        </r>
        <r>
          <rPr>
            <b/>
            <sz val="9"/>
            <color indexed="81"/>
            <rFont val="Tahoma"/>
            <family val="2"/>
          </rPr>
          <t xml:space="preserve"> Ingreso</t>
        </r>
        <r>
          <rPr>
            <sz val="9"/>
            <color indexed="81"/>
            <rFont val="Tahoma"/>
            <family val="2"/>
          </rPr>
          <t xml:space="preserve">
(El </t>
        </r>
        <r>
          <rPr>
            <b/>
            <sz val="9"/>
            <color indexed="81"/>
            <rFont val="Tahoma"/>
            <family val="2"/>
          </rPr>
          <t>Ciclo Vital  Femenino</t>
        </r>
        <r>
          <rPr>
            <sz val="9"/>
            <color indexed="81"/>
            <rFont val="Tahoma"/>
            <family val="2"/>
          </rPr>
          <t xml:space="preserve"> de la atención debe ser </t>
        </r>
        <r>
          <rPr>
            <b/>
            <sz val="9"/>
            <color indexed="81"/>
            <rFont val="Tahoma"/>
            <family val="2"/>
          </rPr>
          <t>No Gestante</t>
        </r>
        <r>
          <rPr>
            <sz val="9"/>
            <color indexed="81"/>
            <rFont val="Tahoma"/>
            <family val="2"/>
          </rPr>
          <t>)</t>
        </r>
      </text>
    </comment>
    <comment ref="B305" authorId="4" shapeId="0">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el profesional registre en el  Formulario de </t>
        </r>
        <r>
          <rPr>
            <b/>
            <sz val="9"/>
            <color indexed="81"/>
            <rFont val="Tahoma"/>
            <family val="2"/>
          </rPr>
          <t xml:space="preserve">Control de Otros Programas de Salud </t>
        </r>
        <r>
          <rPr>
            <sz val="9"/>
            <color indexed="81"/>
            <rFont val="Tahoma"/>
            <family val="2"/>
          </rPr>
          <t xml:space="preserve">en el Campo </t>
        </r>
        <r>
          <rPr>
            <b/>
            <sz val="9"/>
            <color indexed="81"/>
            <rFont val="Tahoma"/>
            <family val="2"/>
          </rPr>
          <t xml:space="preserve">¿Tiene Infeccion por Trasmision Sexual? </t>
        </r>
        <r>
          <rPr>
            <sz val="9"/>
            <color indexed="81"/>
            <rFont val="Tahoma"/>
            <family val="2"/>
          </rPr>
          <t xml:space="preserve">  el Valor </t>
        </r>
        <r>
          <rPr>
            <b/>
            <sz val="9"/>
            <color indexed="81"/>
            <rFont val="Tahoma"/>
            <family val="2"/>
          </rPr>
          <t xml:space="preserve">SI </t>
        </r>
        <r>
          <rPr>
            <sz val="9"/>
            <color indexed="81"/>
            <rFont val="Tahoma"/>
            <family val="2"/>
          </rPr>
          <t>en el Campo</t>
        </r>
        <r>
          <rPr>
            <b/>
            <sz val="9"/>
            <color indexed="81"/>
            <rFont val="Tahoma"/>
            <family val="2"/>
          </rPr>
          <t xml:space="preserve"> ¿Cual ITS?</t>
        </r>
        <r>
          <rPr>
            <sz val="9"/>
            <color indexed="81"/>
            <rFont val="Tahoma"/>
            <family val="2"/>
          </rPr>
          <t xml:space="preserve"> tenga el Valor</t>
        </r>
        <r>
          <rPr>
            <b/>
            <sz val="9"/>
            <color indexed="81"/>
            <rFont val="Tahoma"/>
            <family val="2"/>
          </rPr>
          <t xml:space="preserve"> Chancroide</t>
        </r>
        <r>
          <rPr>
            <sz val="9"/>
            <color indexed="81"/>
            <rFont val="Tahoma"/>
            <family val="2"/>
          </rPr>
          <t xml:space="preserve"> y que en el Campo</t>
        </r>
        <r>
          <rPr>
            <b/>
            <sz val="9"/>
            <color indexed="81"/>
            <rFont val="Tahoma"/>
            <family val="2"/>
          </rPr>
          <t xml:space="preserve"> Estado </t>
        </r>
        <r>
          <rPr>
            <sz val="9"/>
            <color indexed="81"/>
            <rFont val="Tahoma"/>
            <family val="2"/>
          </rPr>
          <t>sea</t>
        </r>
        <r>
          <rPr>
            <b/>
            <sz val="9"/>
            <color indexed="81"/>
            <rFont val="Tahoma"/>
            <family val="2"/>
          </rPr>
          <t xml:space="preserve"> Ingreso</t>
        </r>
        <r>
          <rPr>
            <sz val="9"/>
            <color indexed="81"/>
            <rFont val="Tahoma"/>
            <family val="2"/>
          </rPr>
          <t xml:space="preserve">
(El</t>
        </r>
        <r>
          <rPr>
            <b/>
            <sz val="9"/>
            <color indexed="81"/>
            <rFont val="Tahoma"/>
            <family val="2"/>
          </rPr>
          <t xml:space="preserve"> Ciclo Vital  Femenino </t>
        </r>
        <r>
          <rPr>
            <sz val="9"/>
            <color indexed="81"/>
            <rFont val="Tahoma"/>
            <family val="2"/>
          </rPr>
          <t xml:space="preserve">de la atención debe ser  </t>
        </r>
        <r>
          <rPr>
            <b/>
            <sz val="9"/>
            <color indexed="81"/>
            <rFont val="Tahoma"/>
            <family val="2"/>
          </rPr>
          <t>No Gestante</t>
        </r>
        <r>
          <rPr>
            <sz val="9"/>
            <color indexed="81"/>
            <rFont val="Tahoma"/>
            <family val="2"/>
          </rPr>
          <t>)</t>
        </r>
      </text>
    </comment>
    <comment ref="B306" authorId="4" shapeId="0">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el profesional registre en el  Formulario de</t>
        </r>
        <r>
          <rPr>
            <b/>
            <sz val="9"/>
            <color indexed="81"/>
            <rFont val="Tahoma"/>
            <family val="2"/>
          </rPr>
          <t xml:space="preserve"> Control de Otros Programas de Salud </t>
        </r>
        <r>
          <rPr>
            <sz val="9"/>
            <color indexed="81"/>
            <rFont val="Tahoma"/>
            <family val="2"/>
          </rPr>
          <t xml:space="preserve">en el Campo </t>
        </r>
        <r>
          <rPr>
            <b/>
            <sz val="9"/>
            <color indexed="81"/>
            <rFont val="Tahoma"/>
            <family val="2"/>
          </rPr>
          <t>¿Tiene Infeccion por Trasmision Sexual?</t>
        </r>
        <r>
          <rPr>
            <sz val="9"/>
            <color indexed="81"/>
            <rFont val="Tahoma"/>
            <family val="2"/>
          </rPr>
          <t xml:space="preserve">   el Valor </t>
        </r>
        <r>
          <rPr>
            <b/>
            <sz val="9"/>
            <color indexed="81"/>
            <rFont val="Tahoma"/>
            <family val="2"/>
          </rPr>
          <t xml:space="preserve">SI </t>
        </r>
        <r>
          <rPr>
            <sz val="9"/>
            <color indexed="81"/>
            <rFont val="Tahoma"/>
            <family val="2"/>
          </rPr>
          <t>en el Campo</t>
        </r>
        <r>
          <rPr>
            <b/>
            <sz val="9"/>
            <color indexed="81"/>
            <rFont val="Tahoma"/>
            <family val="2"/>
          </rPr>
          <t xml:space="preserve"> ¿Cual ITS? </t>
        </r>
        <r>
          <rPr>
            <sz val="9"/>
            <color indexed="81"/>
            <rFont val="Tahoma"/>
            <family val="2"/>
          </rPr>
          <t xml:space="preserve">tenga el Valor </t>
        </r>
        <r>
          <rPr>
            <b/>
            <sz val="9"/>
            <color indexed="81"/>
            <rFont val="Tahoma"/>
            <family val="2"/>
          </rPr>
          <t xml:space="preserve">Otras ITS </t>
        </r>
        <r>
          <rPr>
            <sz val="9"/>
            <color indexed="81"/>
            <rFont val="Tahoma"/>
            <family val="2"/>
          </rPr>
          <t>y que en el Campo</t>
        </r>
        <r>
          <rPr>
            <b/>
            <sz val="9"/>
            <color indexed="81"/>
            <rFont val="Tahoma"/>
            <family val="2"/>
          </rPr>
          <t xml:space="preserve"> Estado</t>
        </r>
        <r>
          <rPr>
            <sz val="9"/>
            <color indexed="81"/>
            <rFont val="Tahoma"/>
            <family val="2"/>
          </rPr>
          <t xml:space="preserve"> sea </t>
        </r>
        <r>
          <rPr>
            <b/>
            <sz val="9"/>
            <color indexed="81"/>
            <rFont val="Tahoma"/>
            <family val="2"/>
          </rPr>
          <t>Ingreso</t>
        </r>
        <r>
          <rPr>
            <sz val="9"/>
            <color indexed="81"/>
            <rFont val="Tahoma"/>
            <family val="2"/>
          </rPr>
          <t xml:space="preserve">
(El </t>
        </r>
        <r>
          <rPr>
            <b/>
            <sz val="9"/>
            <color indexed="81"/>
            <rFont val="Tahoma"/>
            <family val="2"/>
          </rPr>
          <t>Ciclo Vital  Femenino</t>
        </r>
        <r>
          <rPr>
            <sz val="9"/>
            <color indexed="81"/>
            <rFont val="Tahoma"/>
            <family val="2"/>
          </rPr>
          <t xml:space="preserve"> de la atención debe ser </t>
        </r>
        <r>
          <rPr>
            <b/>
            <sz val="9"/>
            <color indexed="81"/>
            <rFont val="Tahoma"/>
            <family val="2"/>
          </rPr>
          <t>No Gestante</t>
        </r>
        <r>
          <rPr>
            <sz val="9"/>
            <color indexed="81"/>
            <rFont val="Tahoma"/>
            <family val="2"/>
          </rPr>
          <t xml:space="preserve">)
</t>
        </r>
      </text>
    </comment>
    <comment ref="A308" authorId="3" shapeId="0">
      <text>
        <r>
          <rPr>
            <sz val="9"/>
            <color indexed="81"/>
            <rFont val="Tahoma"/>
            <family val="2"/>
          </rPr>
          <t xml:space="preserve">No Disponible 
</t>
        </r>
      </text>
    </comment>
    <comment ref="A323" authorId="5" shapeId="0">
      <text>
        <r>
          <rPr>
            <sz val="9"/>
            <color indexed="81"/>
            <rFont val="Tahoma"/>
            <family val="2"/>
          </rPr>
          <t xml:space="preserve">
No Disponible</t>
        </r>
      </text>
    </comment>
    <comment ref="AH323" authorId="1" shapeId="0">
      <text>
        <r>
          <rPr>
            <b/>
            <sz val="9"/>
            <color indexed="81"/>
            <rFont val="Tahoma"/>
            <family val="2"/>
          </rPr>
          <t xml:space="preserve">No Disponible - </t>
        </r>
        <r>
          <rPr>
            <sz val="9"/>
            <color indexed="81"/>
            <rFont val="Tahoma"/>
            <family val="2"/>
          </rPr>
          <t xml:space="preserve">
</t>
        </r>
      </text>
    </comment>
    <comment ref="AJ323" authorId="1" shapeId="0">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indique un </t>
        </r>
        <r>
          <rPr>
            <b/>
            <sz val="9"/>
            <color indexed="81"/>
            <rFont val="Tahoma"/>
            <family val="2"/>
          </rPr>
          <t>Pueblo Originario</t>
        </r>
      </text>
    </comment>
    <comment ref="AK323" authorId="1" shapeId="0">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O330" authorId="1" shapeId="0">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indique un </t>
        </r>
        <r>
          <rPr>
            <b/>
            <sz val="9"/>
            <color indexed="81"/>
            <rFont val="Tahoma"/>
            <family val="2"/>
          </rPr>
          <t>Pueblo Originario</t>
        </r>
      </text>
    </comment>
    <comment ref="P330" authorId="1" shapeId="0">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Q330" authorId="3" shapeId="0">
      <text>
        <r>
          <rPr>
            <sz val="9"/>
            <color indexed="81"/>
            <rFont val="Tahoma"/>
            <family val="2"/>
          </rPr>
          <t xml:space="preserve">
El Paciente debe tener identificado en Módulo de Admisión Pestaña Usuario y desde Módulo Box - Pacientes Citados en Modificar Datos del Paciente en la Opción Genero debe registrar Femenino Trans o Masculino Trans</t>
        </r>
      </text>
    </comment>
    <comment ref="A333" authorId="0" shapeId="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y en el Formulario </t>
        </r>
        <r>
          <rPr>
            <b/>
            <sz val="9"/>
            <color indexed="81"/>
            <rFont val="Tahoma"/>
            <family val="2"/>
          </rPr>
          <t>Control de Salud Mental</t>
        </r>
        <r>
          <rPr>
            <sz val="9"/>
            <color indexed="81"/>
            <rFont val="Tahoma"/>
            <family val="2"/>
          </rPr>
          <t xml:space="preserve"> en el campo </t>
        </r>
        <r>
          <rPr>
            <b/>
            <sz val="9"/>
            <color indexed="81"/>
            <rFont val="Tahoma"/>
            <family val="2"/>
          </rPr>
          <t xml:space="preserve"> Programa de Acompañamiento Psicosocial </t>
        </r>
        <r>
          <rPr>
            <sz val="9"/>
            <color indexed="81"/>
            <rFont val="Tahoma"/>
            <family val="2"/>
          </rPr>
          <t xml:space="preserve"> selecionar la opción</t>
        </r>
        <r>
          <rPr>
            <b/>
            <sz val="9"/>
            <color indexed="81"/>
            <rFont val="Tahoma"/>
            <family val="2"/>
          </rPr>
          <t xml:space="preserve"> Si</t>
        </r>
        <r>
          <rPr>
            <sz val="9"/>
            <color indexed="81"/>
            <rFont val="Tahoma"/>
            <family val="2"/>
          </rPr>
          <t>, además en el Campo</t>
        </r>
        <r>
          <rPr>
            <b/>
            <sz val="9"/>
            <color indexed="81"/>
            <rFont val="Tahoma"/>
            <family val="2"/>
          </rPr>
          <t xml:space="preserve"> Estado</t>
        </r>
        <r>
          <rPr>
            <sz val="9"/>
            <color indexed="81"/>
            <rFont val="Tahoma"/>
            <family val="2"/>
          </rPr>
          <t xml:space="preserve"> en Valor</t>
        </r>
        <r>
          <rPr>
            <b/>
            <sz val="9"/>
            <color indexed="81"/>
            <rFont val="Tahoma"/>
            <family val="2"/>
          </rPr>
          <t xml:space="preserve"> Ingreso.</t>
        </r>
      </text>
    </comment>
    <comment ref="A334" authorId="0" shapeId="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y en el Formulario</t>
        </r>
        <r>
          <rPr>
            <b/>
            <sz val="9"/>
            <color indexed="81"/>
            <rFont val="Tahoma"/>
            <family val="2"/>
          </rPr>
          <t xml:space="preserve"> Control de Salud Mental </t>
        </r>
        <r>
          <rPr>
            <sz val="9"/>
            <color indexed="81"/>
            <rFont val="Tahoma"/>
            <family val="2"/>
          </rPr>
          <t xml:space="preserve">en el campo </t>
        </r>
        <r>
          <rPr>
            <b/>
            <sz val="9"/>
            <color indexed="81"/>
            <rFont val="Tahoma"/>
            <family val="2"/>
          </rPr>
          <t xml:space="preserve"> Programa de Acompañamiento Psicosocial </t>
        </r>
        <r>
          <rPr>
            <sz val="9"/>
            <color indexed="81"/>
            <rFont val="Tahoma"/>
            <family val="2"/>
          </rPr>
          <t xml:space="preserve">selecionar la opción </t>
        </r>
        <r>
          <rPr>
            <b/>
            <sz val="9"/>
            <color indexed="81"/>
            <rFont val="Tahoma"/>
            <family val="2"/>
          </rPr>
          <t>Si,</t>
        </r>
        <r>
          <rPr>
            <sz val="9"/>
            <color indexed="81"/>
            <rFont val="Tahoma"/>
            <family val="2"/>
          </rPr>
          <t xml:space="preserve"> Además</t>
        </r>
        <r>
          <rPr>
            <b/>
            <sz val="9"/>
            <color indexed="81"/>
            <rFont val="Tahoma"/>
            <family val="2"/>
          </rPr>
          <t xml:space="preserve"> </t>
        </r>
        <r>
          <rPr>
            <sz val="9"/>
            <color indexed="81"/>
            <rFont val="Tahoma"/>
            <family val="2"/>
          </rPr>
          <t>en el Campo</t>
        </r>
        <r>
          <rPr>
            <b/>
            <sz val="9"/>
            <color indexed="81"/>
            <rFont val="Tahoma"/>
            <family val="2"/>
          </rPr>
          <t xml:space="preserve"> Estado</t>
        </r>
        <r>
          <rPr>
            <sz val="9"/>
            <color indexed="81"/>
            <rFont val="Tahoma"/>
            <family val="2"/>
          </rPr>
          <t xml:space="preserve"> en Valor</t>
        </r>
        <r>
          <rPr>
            <b/>
            <sz val="9"/>
            <color indexed="81"/>
            <rFont val="Tahoma"/>
            <family val="2"/>
          </rPr>
          <t xml:space="preserve"> Egreso</t>
        </r>
        <r>
          <rPr>
            <sz val="9"/>
            <color indexed="81"/>
            <rFont val="Tahoma"/>
            <family val="2"/>
          </rPr>
          <t xml:space="preserve">
</t>
        </r>
      </text>
    </comment>
    <comment ref="AH336" authorId="1" shapeId="0">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indique un </t>
        </r>
        <r>
          <rPr>
            <b/>
            <sz val="9"/>
            <color indexed="81"/>
            <rFont val="Tahoma"/>
            <family val="2"/>
          </rPr>
          <t>Pueblo Originario</t>
        </r>
      </text>
    </comment>
    <comment ref="AI336" authorId="1" shapeId="0">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J337" authorId="3" shapeId="0">
      <text>
        <r>
          <rPr>
            <b/>
            <sz val="9"/>
            <color indexed="81"/>
            <rFont val="Tahoma"/>
            <family val="2"/>
          </rPr>
          <t xml:space="preserve">
Este campo contabilizara los Registro Realizados por Médico + se registre uno o más de un Multiprofesional, ya sea médico o no médico.
</t>
        </r>
        <r>
          <rPr>
            <sz val="9"/>
            <color indexed="81"/>
            <rFont val="Tahoma"/>
            <family val="2"/>
          </rPr>
          <t xml:space="preserve">
</t>
        </r>
      </text>
    </comment>
    <comment ref="AK337" authorId="3" shapeId="0">
      <text>
        <r>
          <rPr>
            <b/>
            <sz val="9"/>
            <color indexed="81"/>
            <rFont val="Tahoma"/>
            <family val="2"/>
          </rPr>
          <t xml:space="preserve">
Este campo contabilizara los Registro Realizados por Médico y registros de mutiprofesional sea Médico.
</t>
        </r>
      </text>
    </comment>
    <comment ref="AL337" authorId="3" shapeId="0">
      <text>
        <r>
          <rPr>
            <b/>
            <sz val="9"/>
            <color indexed="81"/>
            <rFont val="Tahoma"/>
            <family val="2"/>
          </rPr>
          <t xml:space="preserve">
Este campo contabilizara los Registro en Multriprofesional y sea un profesional no médico.
</t>
        </r>
      </text>
    </comment>
    <comment ref="B339" authorId="9" shapeId="0">
      <text>
        <r>
          <rPr>
            <sz val="9"/>
            <color indexed="81"/>
            <rFont val="Tahoma"/>
            <family val="2"/>
          </rPr>
          <t xml:space="preserve">
Este dato aparecerá  luego de que en la atención 
1.- Registrada en Módulo Box - Pacientes Citados  o Registrada en Módulo Atención - Atención Individual. 
 Se registre la Actividad:
</t>
        </r>
        <r>
          <rPr>
            <b/>
            <sz val="9"/>
            <color indexed="81"/>
            <rFont val="Tahoma"/>
            <family val="2"/>
          </rPr>
          <t>Ingreso Integral con Riesgo Leve (G1)</t>
        </r>
        <r>
          <rPr>
            <sz val="9"/>
            <color indexed="81"/>
            <rFont val="Tahoma"/>
            <family val="2"/>
          </rPr>
          <t xml:space="preserve">
</t>
        </r>
      </text>
    </comment>
    <comment ref="AM339" authorId="3" shapeId="0">
      <text>
        <r>
          <rPr>
            <sz val="9"/>
            <color indexed="81"/>
            <rFont val="Tahoma"/>
            <family val="2"/>
          </rPr>
          <t xml:space="preserve">
Este dato aparecerá  luego de que en la atención </t>
        </r>
        <r>
          <rPr>
            <b/>
            <sz val="9"/>
            <color indexed="81"/>
            <rFont val="Tahoma"/>
            <family val="2"/>
          </rPr>
          <t xml:space="preserve">
</t>
        </r>
        <r>
          <rPr>
            <sz val="9"/>
            <color indexed="81"/>
            <rFont val="Tahoma"/>
            <family val="2"/>
          </rPr>
          <t xml:space="preserve">
Registrada en Módulo Box - Pacientes Citados  o Registrada en Módulo Atención - Atención Individual. </t>
        </r>
        <r>
          <rPr>
            <b/>
            <sz val="9"/>
            <color indexed="81"/>
            <rFont val="Tahoma"/>
            <family val="2"/>
          </rPr>
          <t xml:space="preserve">
</t>
        </r>
        <r>
          <rPr>
            <sz val="9"/>
            <color indexed="81"/>
            <rFont val="Tahoma"/>
            <family val="2"/>
          </rPr>
          <t xml:space="preserve"> Se registre la </t>
        </r>
        <r>
          <rPr>
            <b/>
            <sz val="9"/>
            <color indexed="81"/>
            <rFont val="Tahoma"/>
            <family val="2"/>
          </rPr>
          <t>Actividad</t>
        </r>
        <r>
          <rPr>
            <sz val="9"/>
            <color indexed="81"/>
            <rFont val="Tahoma"/>
            <family val="2"/>
          </rPr>
          <t xml:space="preserve">:
</t>
        </r>
        <r>
          <rPr>
            <b/>
            <sz val="9"/>
            <color indexed="81"/>
            <rFont val="Tahoma"/>
            <family val="2"/>
          </rPr>
          <t>Ingreso Integral con Riesgo Leve (G1)
+</t>
        </r>
        <r>
          <rPr>
            <sz val="9"/>
            <color indexed="81"/>
            <rFont val="Tahoma"/>
            <family val="2"/>
          </rPr>
          <t xml:space="preserve">
</t>
        </r>
        <r>
          <rPr>
            <b/>
            <sz val="9"/>
            <color indexed="81"/>
            <rFont val="Tahoma"/>
            <family val="2"/>
          </rPr>
          <t>Realizado En Domicilio</t>
        </r>
      </text>
    </comment>
    <comment ref="B340" authorId="9" shapeId="0">
      <text>
        <r>
          <rPr>
            <sz val="9"/>
            <color indexed="81"/>
            <rFont val="Tahoma"/>
            <family val="2"/>
          </rPr>
          <t xml:space="preserve">
Este dato aparecerá  luego de que en la atención 
1.- Registrada en Módulo Box - Pacientes Citados  o Registrada en Módulo Atención - Atención Individual. 
 Se registre la Actividad:</t>
        </r>
        <r>
          <rPr>
            <b/>
            <sz val="9"/>
            <color indexed="81"/>
            <rFont val="Tahoma"/>
            <family val="2"/>
          </rPr>
          <t xml:space="preserve">
Ingreso Integral con Riesgo Moderado (G2)
</t>
        </r>
      </text>
    </comment>
    <comment ref="AM340" authorId="3" shapeId="0">
      <text>
        <r>
          <rPr>
            <sz val="9"/>
            <color indexed="81"/>
            <rFont val="Tahoma"/>
            <family val="2"/>
          </rPr>
          <t xml:space="preserve">
Este dato aparecerá  luego de que en la atención 
Registrada en Módulo Box - Pacientes Citados  o Registrada en Módulo Atención - Atención Individual. 
 Se registre la </t>
        </r>
        <r>
          <rPr>
            <b/>
            <sz val="9"/>
            <color indexed="81"/>
            <rFont val="Tahoma"/>
            <family val="2"/>
          </rPr>
          <t>Actividad:
Ingreso Integral con Riesgo Moderado (G2)
+
Realizado En Domicilio</t>
        </r>
      </text>
    </comment>
    <comment ref="B341" authorId="9" shapeId="0">
      <text>
        <r>
          <rPr>
            <sz val="9"/>
            <color indexed="81"/>
            <rFont val="Tahoma"/>
            <family val="2"/>
          </rPr>
          <t xml:space="preserve">
Este dato aparecerá  luego de que en la atención 
1.- Registrada en Módulo Box - Pacientes Citados  o Registrada en Módulo Atención - Atención Individual. 
 Se registre la Actividad:</t>
        </r>
        <r>
          <rPr>
            <b/>
            <sz val="9"/>
            <color indexed="81"/>
            <rFont val="Tahoma"/>
            <family val="2"/>
          </rPr>
          <t xml:space="preserve">
Ingreso Integral con Riesgo Alto (G3)
</t>
        </r>
      </text>
    </comment>
    <comment ref="AM341" authorId="3" shapeId="0">
      <text>
        <r>
          <rPr>
            <sz val="9"/>
            <color indexed="81"/>
            <rFont val="Tahoma"/>
            <family val="2"/>
          </rPr>
          <t xml:space="preserve">
Este dato aparecerá  luego de que en la atención 
Registrada en Módulo Box - Pacientes Citados  o Registrada en Módulo Atención - Atención Individual. 
 Se registre la </t>
        </r>
        <r>
          <rPr>
            <b/>
            <sz val="9"/>
            <color indexed="81"/>
            <rFont val="Tahoma"/>
            <family val="2"/>
          </rPr>
          <t>Actividad:
Ingreso Integral con Riesgo Alto (G3)
+
Realizado En Domicilio</t>
        </r>
      </text>
    </comment>
    <comment ref="B342" authorId="9" shapeId="0">
      <text>
        <r>
          <rPr>
            <sz val="9"/>
            <color indexed="81"/>
            <rFont val="Tahoma"/>
            <family val="2"/>
          </rPr>
          <t xml:space="preserve">
Este dato aparecerá  luego de que en la atención 
1.- Registrada en Módulo Box - Pacientes Citados  o Registrada en Módulo Atención - Atención Individual. 
 Se registre la Actividad:</t>
        </r>
        <r>
          <rPr>
            <b/>
            <sz val="9"/>
            <color indexed="81"/>
            <rFont val="Tahoma"/>
            <family val="2"/>
          </rPr>
          <t xml:space="preserve">
Plan Cuidado Integral con Riesgo Leve (G1)
</t>
        </r>
      </text>
    </comment>
    <comment ref="AM342" authorId="3" shapeId="0">
      <text>
        <r>
          <rPr>
            <sz val="9"/>
            <color indexed="81"/>
            <rFont val="Tahoma"/>
            <family val="2"/>
          </rPr>
          <t xml:space="preserve">
Este dato aparecerá  luego de que en la atención 
Registrada en Módulo Box - Pacientes Citados  o Registrada en Módulo Atención - Atención Individual. 
 Se registre la</t>
        </r>
        <r>
          <rPr>
            <b/>
            <sz val="9"/>
            <color indexed="81"/>
            <rFont val="Tahoma"/>
            <family val="2"/>
          </rPr>
          <t xml:space="preserve"> Actividad:</t>
        </r>
        <r>
          <rPr>
            <sz val="9"/>
            <color indexed="81"/>
            <rFont val="Tahoma"/>
            <family val="2"/>
          </rPr>
          <t xml:space="preserve">
</t>
        </r>
        <r>
          <rPr>
            <b/>
            <sz val="9"/>
            <color indexed="81"/>
            <rFont val="Tahoma"/>
            <family val="2"/>
          </rPr>
          <t>Plan Cuidado Integral con Riesgo Leve (G1)
+
Realizado En Domicilio</t>
        </r>
      </text>
    </comment>
    <comment ref="B343" authorId="9" shapeId="0">
      <text>
        <r>
          <rPr>
            <sz val="9"/>
            <color indexed="81"/>
            <rFont val="Tahoma"/>
            <family val="2"/>
          </rPr>
          <t xml:space="preserve">Este dato aparecerá  luego de que en la atención 
1.- Registrada en Módulo Box - Pacientes Citados  o Registrada en Módulo Atención - Atención Individual. 
 Se registre la Actividad:
</t>
        </r>
        <r>
          <rPr>
            <b/>
            <sz val="9"/>
            <color indexed="81"/>
            <rFont val="Tahoma"/>
            <family val="2"/>
          </rPr>
          <t>Plan Cuidado Integral con Riesgo Moderado  (G2)</t>
        </r>
      </text>
    </comment>
    <comment ref="AM343" authorId="3" shapeId="0">
      <text>
        <r>
          <rPr>
            <sz val="9"/>
            <color indexed="81"/>
            <rFont val="Tahoma"/>
            <family val="2"/>
          </rPr>
          <t xml:space="preserve">
Este dato aparecerá  luego de que en la atención 
Registrada en Módulo Box - Pacientes Citados  o Registrada en Módulo Atención - Atención Individual. 
 Se registre la </t>
        </r>
        <r>
          <rPr>
            <b/>
            <sz val="9"/>
            <color indexed="81"/>
            <rFont val="Tahoma"/>
            <family val="2"/>
          </rPr>
          <t>Actividad:
Plan Cuidado Integral con Riesgo Moderado  (G2)
+
Realizado En Domicilio</t>
        </r>
      </text>
    </comment>
    <comment ref="B344" authorId="9" shapeId="0">
      <text>
        <r>
          <rPr>
            <sz val="9"/>
            <color indexed="81"/>
            <rFont val="Tahoma"/>
            <family val="2"/>
          </rPr>
          <t xml:space="preserve">
Este dato aparecerá  luego de que en la atención 
1.- Registrada en Módulo Box - Pacientes Citados  o Registrada en Módulo Atención - Atención Individual. 
 Se registre la Actividad:</t>
        </r>
        <r>
          <rPr>
            <b/>
            <sz val="9"/>
            <color indexed="81"/>
            <rFont val="Tahoma"/>
            <family val="2"/>
          </rPr>
          <t xml:space="preserve">
Plan Cuidado Integral con Riesgo Alto (G3)</t>
        </r>
      </text>
    </comment>
    <comment ref="AM344" authorId="3" shapeId="0">
      <text>
        <r>
          <rPr>
            <sz val="9"/>
            <color indexed="81"/>
            <rFont val="Tahoma"/>
            <family val="2"/>
          </rPr>
          <t xml:space="preserve">
Este dato aparecerá  luego de que en la atención 
Registrada en Módulo Box - Pacientes Citados  o Registrada en Módulo Atención - Atención Individual. 
 Se registre la </t>
        </r>
        <r>
          <rPr>
            <b/>
            <sz val="9"/>
            <color indexed="81"/>
            <rFont val="Tahoma"/>
            <family val="2"/>
          </rPr>
          <t>Actividad;
Plan Cuidado Integral con Riesgo Alto (G3)
+
Realizado En Domicilio</t>
        </r>
      </text>
    </comment>
    <comment ref="B345" authorId="3" shapeId="0">
      <text>
        <r>
          <rPr>
            <b/>
            <sz val="9"/>
            <color indexed="81"/>
            <rFont val="Tahoma"/>
            <family val="2"/>
          </rPr>
          <t>Este dato aparecerá  luego de que en la atención 
Registrada en Módulo Box - Pacientes Citados  o Registrada en Módulo Atención - Atención Individual. 
 Se registre la Actividad:
Gestión de Casos - Ingreso Riesgo Alto (G3)</t>
        </r>
        <r>
          <rPr>
            <sz val="9"/>
            <color indexed="81"/>
            <rFont val="Tahoma"/>
            <family val="2"/>
          </rPr>
          <t xml:space="preserve">
</t>
        </r>
      </text>
    </comment>
    <comment ref="AM345" authorId="3" shapeId="0">
      <text>
        <r>
          <rPr>
            <b/>
            <sz val="9"/>
            <color indexed="81"/>
            <rFont val="Tahoma"/>
            <family val="2"/>
          </rPr>
          <t>Este dato aparecerá  luego de que en la atención 
Registrada en Módulo Box - Pacientes Citados  o Registrada en Módulo Atención - Atención Individual. 
 Se registre la Actividad:
Gestión de Casos - Ingreso Riesgo Alto (G3)
+
Realizado En Domicilio</t>
        </r>
      </text>
    </comment>
    <comment ref="B346" authorId="3" shapeId="0">
      <text>
        <r>
          <rPr>
            <b/>
            <sz val="9"/>
            <color indexed="81"/>
            <rFont val="Tahoma"/>
            <family val="2"/>
          </rPr>
          <t>Este dato aparecerá  luego de que en la atención 
Registrada en Módulo Box - Pacientes Citados  o Registrada en Módulo Atención - Atención Individual. 
 Se registre la Actividad:
Gestión de Casos - Ingreso Riesgo Moderado (G2)</t>
        </r>
      </text>
    </comment>
    <comment ref="AM346" authorId="3" shapeId="0">
      <text>
        <r>
          <rPr>
            <b/>
            <sz val="9"/>
            <color indexed="81"/>
            <rFont val="Tahoma"/>
            <family val="2"/>
          </rPr>
          <t>Este dato aparecerá  luego de que en la atención 
Registrada en Módulo Box - Pacientes Citados  o Registrada en Módulo Atención - Atención Individual. 
 Se registre la Actividad:
Gestión de Casos - Ingreso Riesgo Moderado (G2)
+
Realizado En Domicilio</t>
        </r>
      </text>
    </comment>
    <comment ref="B347" authorId="3" shapeId="0">
      <text>
        <r>
          <rPr>
            <b/>
            <sz val="9"/>
            <color indexed="81"/>
            <rFont val="Tahoma"/>
            <family val="2"/>
          </rPr>
          <t>Este dato aparecerá  luego de que en la atención 
Registrada en Módulo Box - Pacientes Citados  o Registrada en Módulo Atención - Atención Individual. 
 Se registre la Actividad:
Gestión de Casos - Egreso Riesgo Alto (G3)</t>
        </r>
      </text>
    </comment>
    <comment ref="AM347" authorId="3" shapeId="0">
      <text>
        <r>
          <rPr>
            <b/>
            <sz val="9"/>
            <color indexed="81"/>
            <rFont val="Tahoma"/>
            <family val="2"/>
          </rPr>
          <t>Este dato aparecerá  luego de que en la atención 
Registrada en Módulo Box - Pacientes Citados  o Registrada en Módulo Atención - Atención Individual. 
 Se registre la Actividad:
Gestión de Casos - Egreso Riesgo Alto (G3)
+
Realizado En Domicilio</t>
        </r>
      </text>
    </comment>
    <comment ref="B348" authorId="3" shapeId="0">
      <text>
        <r>
          <rPr>
            <b/>
            <sz val="9"/>
            <color indexed="81"/>
            <rFont val="Tahoma"/>
            <family val="2"/>
          </rPr>
          <t>Este dato aparecerá  luego de que en la atención 
Registrada en Módulo Box - Pacientes Citados  o Registrada en Módulo Atención - Atención Individual. 
 Se registre la Actividad:
Gestión de Casos - Egreso Riesgo Moderado (G2)</t>
        </r>
      </text>
    </comment>
    <comment ref="AM348" authorId="3" shapeId="0">
      <text>
        <r>
          <rPr>
            <b/>
            <sz val="9"/>
            <color indexed="81"/>
            <rFont val="Tahoma"/>
            <family val="2"/>
          </rPr>
          <t>Este dato aparecerá  luego de que en la atención 
Registrada en Módulo Box - Pacientes Citados  o Registrada en Módulo Atención - Atención Individual. 
 Se registre la Actividad:
Gestión de Casos - Egreso Riesgo Moderado (G2)
+
Realizado En Domicilio</t>
        </r>
      </text>
    </comment>
    <comment ref="A351" authorId="3" shapeId="0">
      <text>
        <r>
          <rPr>
            <b/>
            <sz val="9"/>
            <color indexed="81"/>
            <rFont val="Tahoma"/>
            <family val="2"/>
          </rPr>
          <t>No Disponible</t>
        </r>
        <r>
          <rPr>
            <sz val="9"/>
            <color indexed="81"/>
            <rFont val="Tahoma"/>
            <family val="2"/>
          </rPr>
          <t xml:space="preserve">
</t>
        </r>
      </text>
    </comment>
    <comment ref="A361" authorId="3" shapeId="0">
      <text>
        <r>
          <rPr>
            <b/>
            <sz val="9"/>
            <color indexed="81"/>
            <rFont val="Tahoma"/>
            <family val="2"/>
          </rPr>
          <t>No Disponible</t>
        </r>
        <r>
          <rPr>
            <sz val="9"/>
            <color indexed="81"/>
            <rFont val="Tahoma"/>
            <family val="2"/>
          </rPr>
          <t xml:space="preserve">
</t>
        </r>
      </text>
    </comment>
    <comment ref="A367" authorId="3" shapeId="0">
      <text>
        <r>
          <rPr>
            <b/>
            <sz val="9"/>
            <color indexed="81"/>
            <rFont val="Tahoma"/>
            <family val="2"/>
          </rPr>
          <t>No Disponible</t>
        </r>
      </text>
    </comment>
    <comment ref="A375" authorId="3" shapeId="0">
      <text>
        <r>
          <rPr>
            <b/>
            <sz val="9"/>
            <color indexed="81"/>
            <rFont val="Tahoma"/>
            <family val="2"/>
          </rPr>
          <t>No Disponible</t>
        </r>
      </text>
    </comment>
  </commentList>
</comments>
</file>

<file path=xl/comments6.xml><?xml version="1.0" encoding="utf-8"?>
<comments xmlns="http://schemas.openxmlformats.org/spreadsheetml/2006/main">
  <authors>
    <author>Nicole Cisternas</author>
    <author>Priscilla Acuña</author>
    <author>Soledad Paredes Bascuñan</author>
    <author>Erik Rojas Basualto</author>
    <author>Ines Kohnenkamp</author>
    <author>Natalia Arancibia</author>
    <author>Carolina Velasquez Ordonez</author>
    <author>Camila Puebla</author>
    <author>Carlos Chavez</author>
    <author>Maria Paz Fernanda Llanten Vasquez</author>
    <author>ffuentes</author>
    <author>Roxana Gallardo</author>
  </authors>
  <commentList>
    <comment ref="AN10" authorId="0" shapeId="0">
      <text>
        <r>
          <rPr>
            <sz val="9"/>
            <color indexed="81"/>
            <rFont val="Tahoma"/>
            <family val="2"/>
          </rPr>
          <t xml:space="preserve">Todo usuario registrado como </t>
        </r>
        <r>
          <rPr>
            <b/>
            <sz val="9"/>
            <color indexed="81"/>
            <rFont val="Tahoma"/>
            <family val="2"/>
          </rPr>
          <t>FONASA</t>
        </r>
        <r>
          <rPr>
            <sz val="9"/>
            <color indexed="81"/>
            <rFont val="Tahoma"/>
            <family val="2"/>
          </rPr>
          <t xml:space="preserve"> en el campo </t>
        </r>
        <r>
          <rPr>
            <b/>
            <sz val="9"/>
            <color indexed="81"/>
            <rFont val="Tahoma"/>
            <family val="2"/>
          </rPr>
          <t>prevision</t>
        </r>
        <r>
          <rPr>
            <sz val="9"/>
            <color indexed="81"/>
            <rFont val="Tahoma"/>
            <family val="2"/>
          </rPr>
          <t xml:space="preserve"> de la inscripción en RAYEN</t>
        </r>
      </text>
    </comment>
    <comment ref="AO10" authorId="1" shapeId="0">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P10" authorId="1" shapeId="0">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AQ10" authorId="0" shapeId="0">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indique un </t>
        </r>
        <r>
          <rPr>
            <b/>
            <sz val="9"/>
            <color indexed="81"/>
            <rFont val="Tahoma"/>
            <family val="2"/>
          </rPr>
          <t>Pueblo Originario</t>
        </r>
      </text>
    </comment>
    <comment ref="AR10" authorId="2" shapeId="0">
      <text>
        <r>
          <rPr>
            <sz val="9"/>
            <color indexed="81"/>
            <rFont val="Tahoma"/>
            <family val="2"/>
          </rPr>
          <t xml:space="preserve">
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S10" authorId="0" shapeId="0">
      <text>
        <r>
          <rPr>
            <sz val="9"/>
            <color indexed="81"/>
            <rFont val="Tahoma"/>
            <family val="2"/>
          </rPr>
          <t>Este dato aparecerá luego que en la atención registrada en</t>
        </r>
        <r>
          <rPr>
            <b/>
            <sz val="9"/>
            <color indexed="81"/>
            <rFont val="Tahoma"/>
            <family val="2"/>
          </rPr>
          <t xml:space="preserve"> Módulo Box/Pacientes citados ó Modulo Atención/Registro Atención Individual. 
</t>
        </r>
        <r>
          <rPr>
            <sz val="9"/>
            <color indexed="81"/>
            <rFont val="Tahoma"/>
            <family val="2"/>
          </rPr>
          <t>Estamento</t>
        </r>
        <r>
          <rPr>
            <b/>
            <sz val="9"/>
            <color indexed="81"/>
            <rFont val="Tahoma"/>
            <family val="2"/>
          </rPr>
          <t xml:space="preserve"> Médico</t>
        </r>
        <r>
          <rPr>
            <sz val="9"/>
            <color indexed="81"/>
            <rFont val="Tahoma"/>
            <family val="2"/>
          </rPr>
          <t xml:space="preserve"> registre la actividad</t>
        </r>
        <r>
          <rPr>
            <b/>
            <sz val="9"/>
            <color indexed="81"/>
            <rFont val="Tahoma"/>
            <family val="2"/>
          </rPr>
          <t xml:space="preserve">: 
- Controles Salud Mental 
</t>
        </r>
        <r>
          <rPr>
            <sz val="9"/>
            <color indexed="81"/>
            <rFont val="Tahoma"/>
            <family val="2"/>
          </rPr>
          <t xml:space="preserve">Y </t>
        </r>
        <r>
          <rPr>
            <b/>
            <sz val="9"/>
            <color indexed="81"/>
            <rFont val="Tahoma"/>
            <family val="2"/>
          </rPr>
          <t xml:space="preserve">
</t>
        </r>
        <r>
          <rPr>
            <sz val="9"/>
            <color indexed="81"/>
            <rFont val="Tahoma"/>
            <family val="2"/>
          </rPr>
          <t>En campo</t>
        </r>
        <r>
          <rPr>
            <b/>
            <sz val="9"/>
            <color indexed="81"/>
            <rFont val="Tahoma"/>
            <family val="2"/>
          </rPr>
          <t xml:space="preserve"> Diagnostico, </t>
        </r>
        <r>
          <rPr>
            <sz val="9"/>
            <color indexed="81"/>
            <rFont val="Tahoma"/>
            <family val="2"/>
          </rPr>
          <t xml:space="preserve">ingrese uno de los siguientes: </t>
        </r>
        <r>
          <rPr>
            <b/>
            <sz val="9"/>
            <color indexed="81"/>
            <rFont val="Tahoma"/>
            <family val="2"/>
          </rPr>
          <t xml:space="preserve">
</t>
        </r>
        <r>
          <rPr>
            <sz val="9"/>
            <color indexed="81"/>
            <rFont val="Tahoma"/>
            <family val="2"/>
          </rPr>
          <t>F01 DEMENCIA VASCULAR
F01.0 DEMENCIA VASCULAR DE COMIENZO AGUDO
F01.1 DEMENCIA VASCULAR POR INFARTOS MULTIPLES
F01.2 DEMENCIA VASCULAR SUBCORTICAL
F01.3 DEMENCIA VASCULAR MIXTA, CORTICAL Y SUBCORTICAL
F01.8 OTRAS DEMENCIAS VASCULARES
F03 DEMENCIA, NO ESPECIFICADA</t>
        </r>
      </text>
    </comment>
    <comment ref="AU11" authorId="3" shapeId="0">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tenga Registrado en el campo </t>
        </r>
        <r>
          <rPr>
            <b/>
            <sz val="9"/>
            <color indexed="81"/>
            <rFont val="Tahoma"/>
            <family val="2"/>
          </rPr>
          <t>Genero,</t>
        </r>
        <r>
          <rPr>
            <sz val="9"/>
            <color indexed="81"/>
            <rFont val="Tahoma"/>
            <family val="2"/>
          </rPr>
          <t xml:space="preserve"> la opcion </t>
        </r>
        <r>
          <rPr>
            <b/>
            <sz val="9"/>
            <color indexed="81"/>
            <rFont val="Tahoma"/>
            <family val="2"/>
          </rPr>
          <t>Masculino Trans</t>
        </r>
        <r>
          <rPr>
            <sz val="9"/>
            <color indexed="81"/>
            <rFont val="Tahoma"/>
            <family val="2"/>
          </rPr>
          <t xml:space="preserve">
</t>
        </r>
      </text>
    </comment>
    <comment ref="AV11" authorId="3" shapeId="0">
      <text>
        <r>
          <rPr>
            <sz val="9"/>
            <color indexed="81"/>
            <rFont val="Tahoma"/>
            <family val="2"/>
          </rPr>
          <t xml:space="preserve">Este dato aparecerá, luego que en </t>
        </r>
        <r>
          <rPr>
            <b/>
            <sz val="9"/>
            <color indexed="81"/>
            <rFont val="Tahoma"/>
            <family val="2"/>
          </rPr>
          <t>Modulo Admisio</t>
        </r>
        <r>
          <rPr>
            <sz val="9"/>
            <color indexed="81"/>
            <rFont val="Tahoma"/>
            <family val="2"/>
          </rPr>
          <t xml:space="preserve">n, el paciente tenga Registrado en el campo </t>
        </r>
        <r>
          <rPr>
            <b/>
            <sz val="9"/>
            <color indexed="81"/>
            <rFont val="Tahoma"/>
            <family val="2"/>
          </rPr>
          <t>Genero</t>
        </r>
        <r>
          <rPr>
            <sz val="9"/>
            <color indexed="81"/>
            <rFont val="Tahoma"/>
            <family val="2"/>
          </rPr>
          <t xml:space="preserve">, la opcion </t>
        </r>
        <r>
          <rPr>
            <b/>
            <sz val="9"/>
            <color indexed="81"/>
            <rFont val="Tahoma"/>
            <family val="2"/>
          </rPr>
          <t>Femenino Trans</t>
        </r>
      </text>
    </comment>
    <comment ref="C13" authorId="4" shapeId="0">
      <text>
        <r>
          <rPr>
            <sz val="9"/>
            <color indexed="81"/>
            <rFont val="Tahoma"/>
            <family val="2"/>
          </rPr>
          <t>Este dato aparecerá luego que en la atención registrada en</t>
        </r>
        <r>
          <rPr>
            <b/>
            <sz val="9"/>
            <color indexed="81"/>
            <rFont val="Tahoma"/>
            <family val="2"/>
          </rPr>
          <t xml:space="preserve"> Módulo Box/Pacientes citados</t>
        </r>
        <r>
          <rPr>
            <sz val="9"/>
            <color indexed="81"/>
            <rFont val="Tahoma"/>
            <family val="2"/>
          </rPr>
          <t xml:space="preserve"> ó</t>
        </r>
        <r>
          <rPr>
            <b/>
            <sz val="9"/>
            <color indexed="81"/>
            <rFont val="Tahoma"/>
            <family val="2"/>
          </rPr>
          <t xml:space="preserve"> Modulo Atención/Registro Atención Individual.</t>
        </r>
        <r>
          <rPr>
            <sz val="9"/>
            <color indexed="81"/>
            <rFont val="Tahoma"/>
            <family val="2"/>
          </rPr>
          <t xml:space="preserve"> 
Estamento </t>
        </r>
        <r>
          <rPr>
            <b/>
            <sz val="9"/>
            <color indexed="81"/>
            <rFont val="Tahoma"/>
            <family val="2"/>
          </rPr>
          <t>Médico/a</t>
        </r>
        <r>
          <rPr>
            <sz val="9"/>
            <color indexed="81"/>
            <rFont val="Tahoma"/>
            <family val="2"/>
          </rPr>
          <t xml:space="preserve"> registre la actividad: 
- </t>
        </r>
        <r>
          <rPr>
            <b/>
            <sz val="9"/>
            <color indexed="81"/>
            <rFont val="Tahoma"/>
            <family val="2"/>
          </rPr>
          <t>Controles Salud Mental</t>
        </r>
        <r>
          <rPr>
            <sz val="9"/>
            <color indexed="81"/>
            <rFont val="Tahoma"/>
            <family val="2"/>
          </rPr>
          <t xml:space="preserve">
</t>
        </r>
      </text>
    </comment>
    <comment ref="AT13" authorId="3" shapeId="0">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t>
        </r>
        <r>
          <rPr>
            <b/>
            <sz val="9"/>
            <color indexed="81"/>
            <rFont val="Tahoma"/>
            <family val="2"/>
          </rPr>
          <t xml:space="preserve"> Medico/a</t>
        </r>
        <r>
          <rPr>
            <sz val="9"/>
            <color indexed="81"/>
            <rFont val="Tahoma"/>
            <family val="2"/>
          </rPr>
          <t xml:space="preserve"> registre la actividad: 
</t>
        </r>
        <r>
          <rPr>
            <b/>
            <sz val="9"/>
            <color indexed="81"/>
            <rFont val="Tahoma"/>
            <family val="2"/>
          </rPr>
          <t xml:space="preserve">-Controles de Salud Mental - Espacios Amigables/ Adolescente
</t>
        </r>
      </text>
    </comment>
    <comment ref="C14" authorId="4" shapeId="0">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 </t>
        </r>
        <r>
          <rPr>
            <b/>
            <sz val="9"/>
            <color indexed="81"/>
            <rFont val="Tahoma"/>
            <family val="2"/>
          </rPr>
          <t>Psicólogo</t>
        </r>
        <r>
          <rPr>
            <sz val="9"/>
            <color indexed="81"/>
            <rFont val="Tahoma"/>
            <family val="2"/>
          </rPr>
          <t xml:space="preserve"> registre la actividad: 
- </t>
        </r>
        <r>
          <rPr>
            <b/>
            <sz val="9"/>
            <color indexed="81"/>
            <rFont val="Tahoma"/>
            <family val="2"/>
          </rPr>
          <t>Controles Salud Mental</t>
        </r>
        <r>
          <rPr>
            <sz val="9"/>
            <color indexed="81"/>
            <rFont val="Tahoma"/>
            <family val="2"/>
          </rPr>
          <t xml:space="preserve">
</t>
        </r>
      </text>
    </comment>
    <comment ref="AT14" authorId="3" shapeId="0">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t>
        </r>
        <r>
          <rPr>
            <b/>
            <sz val="9"/>
            <color indexed="81"/>
            <rFont val="Tahoma"/>
            <family val="2"/>
          </rPr>
          <t xml:space="preserve"> PSICÓLOGO/A</t>
        </r>
        <r>
          <rPr>
            <sz val="9"/>
            <color indexed="81"/>
            <rFont val="Tahoma"/>
            <family val="2"/>
          </rPr>
          <t xml:space="preserve"> registre la actividad: 
</t>
        </r>
        <r>
          <rPr>
            <b/>
            <sz val="9"/>
            <color indexed="81"/>
            <rFont val="Tahoma"/>
            <family val="2"/>
          </rPr>
          <t>-Controles de Salud Mental - Espacios Amigables/ Adolescente</t>
        </r>
      </text>
    </comment>
    <comment ref="C15" authorId="4" shapeId="0">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Modulo Atención/Registro Atención Individual.</t>
        </r>
        <r>
          <rPr>
            <sz val="9"/>
            <color indexed="81"/>
            <rFont val="Tahoma"/>
            <family val="2"/>
          </rPr>
          <t xml:space="preserve"> 
Estamento </t>
        </r>
        <r>
          <rPr>
            <b/>
            <sz val="9"/>
            <color indexed="81"/>
            <rFont val="Tahoma"/>
            <family val="2"/>
          </rPr>
          <t>Enfermera/o</t>
        </r>
        <r>
          <rPr>
            <sz val="9"/>
            <color indexed="81"/>
            <rFont val="Tahoma"/>
            <family val="2"/>
          </rPr>
          <t xml:space="preserve"> registre la actividad: 
- </t>
        </r>
        <r>
          <rPr>
            <b/>
            <sz val="9"/>
            <color indexed="81"/>
            <rFont val="Tahoma"/>
            <family val="2"/>
          </rPr>
          <t>Controles Salud Mental</t>
        </r>
        <r>
          <rPr>
            <sz val="9"/>
            <color indexed="81"/>
            <rFont val="Tahoma"/>
            <family val="2"/>
          </rPr>
          <t xml:space="preserve">
</t>
        </r>
      </text>
    </comment>
    <comment ref="AT15" authorId="3" shapeId="0">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t>
        </r>
        <r>
          <rPr>
            <b/>
            <sz val="9"/>
            <color indexed="81"/>
            <rFont val="Tahoma"/>
            <family val="2"/>
          </rPr>
          <t xml:space="preserve"> ENFERMERA/O</t>
        </r>
        <r>
          <rPr>
            <sz val="9"/>
            <color indexed="81"/>
            <rFont val="Tahoma"/>
            <family val="2"/>
          </rPr>
          <t xml:space="preserve"> registre la actividad: 
</t>
        </r>
        <r>
          <rPr>
            <b/>
            <sz val="9"/>
            <color indexed="81"/>
            <rFont val="Tahoma"/>
            <family val="2"/>
          </rPr>
          <t>-Controles de Salud Mental - Espacios Amigables/ Adolescente</t>
        </r>
      </text>
    </comment>
    <comment ref="C16" authorId="4" shapeId="0">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t>
        </r>
        <r>
          <rPr>
            <b/>
            <sz val="9"/>
            <color indexed="81"/>
            <rFont val="Tahoma"/>
            <family val="2"/>
          </rPr>
          <t xml:space="preserve"> Matrona/on</t>
        </r>
        <r>
          <rPr>
            <sz val="9"/>
            <color indexed="81"/>
            <rFont val="Tahoma"/>
            <family val="2"/>
          </rPr>
          <t xml:space="preserve"> registre la actividad: 
</t>
        </r>
        <r>
          <rPr>
            <b/>
            <sz val="9"/>
            <color indexed="81"/>
            <rFont val="Tahoma"/>
            <family val="2"/>
          </rPr>
          <t>- Controles Salud Mental</t>
        </r>
        <r>
          <rPr>
            <sz val="9"/>
            <color indexed="81"/>
            <rFont val="Tahoma"/>
            <family val="2"/>
          </rPr>
          <t xml:space="preserve">
</t>
        </r>
      </text>
    </comment>
    <comment ref="AT16" authorId="3" shapeId="0">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t>
        </r>
        <r>
          <rPr>
            <b/>
            <sz val="9"/>
            <color indexed="81"/>
            <rFont val="Tahoma"/>
            <family val="2"/>
          </rPr>
          <t xml:space="preserve"> MATRONA/ÓN</t>
        </r>
        <r>
          <rPr>
            <sz val="9"/>
            <color indexed="81"/>
            <rFont val="Tahoma"/>
            <family val="2"/>
          </rPr>
          <t xml:space="preserve"> registre la actividad: 
</t>
        </r>
        <r>
          <rPr>
            <b/>
            <sz val="9"/>
            <color indexed="81"/>
            <rFont val="Tahoma"/>
            <family val="2"/>
          </rPr>
          <t>-Controles de Salud Mental - Espacios Amigables/ Adolescente</t>
        </r>
      </text>
    </comment>
    <comment ref="C17" authorId="4" shapeId="0">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t>
        </r>
        <r>
          <rPr>
            <b/>
            <sz val="9"/>
            <color indexed="81"/>
            <rFont val="Tahoma"/>
            <family val="2"/>
          </rPr>
          <t xml:space="preserve"> Asistente Socia</t>
        </r>
        <r>
          <rPr>
            <sz val="9"/>
            <color indexed="81"/>
            <rFont val="Tahoma"/>
            <family val="2"/>
          </rPr>
          <t>l  registre la actividad: 
-</t>
        </r>
        <r>
          <rPr>
            <b/>
            <sz val="9"/>
            <color indexed="81"/>
            <rFont val="Tahoma"/>
            <family val="2"/>
          </rPr>
          <t xml:space="preserve"> Controles Salud Mental</t>
        </r>
      </text>
    </comment>
    <comment ref="AT17" authorId="3" shapeId="0">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t>
        </r>
        <r>
          <rPr>
            <b/>
            <sz val="9"/>
            <color indexed="81"/>
            <rFont val="Tahoma"/>
            <family val="2"/>
          </rPr>
          <t xml:space="preserve"> Asistente Social </t>
        </r>
        <r>
          <rPr>
            <sz val="9"/>
            <color indexed="81"/>
            <rFont val="Tahoma"/>
            <family val="2"/>
          </rPr>
          <t xml:space="preserve"> registre la actividad: 
</t>
        </r>
        <r>
          <rPr>
            <b/>
            <sz val="9"/>
            <color indexed="81"/>
            <rFont val="Tahoma"/>
            <family val="2"/>
          </rPr>
          <t>-Controles de Salud Mental - Espacios Amigables/ Adolescente</t>
        </r>
      </text>
    </comment>
    <comment ref="C18" authorId="4" shapeId="0">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 </t>
        </r>
        <r>
          <rPr>
            <b/>
            <sz val="9"/>
            <color indexed="81"/>
            <rFont val="Tahoma"/>
            <family val="2"/>
          </rPr>
          <t xml:space="preserve">Otros Profesionales </t>
        </r>
        <r>
          <rPr>
            <sz val="9"/>
            <color indexed="81"/>
            <rFont val="Tahoma"/>
            <family val="2"/>
          </rPr>
          <t xml:space="preserve"> registren la actividad: 
- </t>
        </r>
        <r>
          <rPr>
            <b/>
            <sz val="9"/>
            <color indexed="81"/>
            <rFont val="Tahoma"/>
            <family val="2"/>
          </rPr>
          <t>Controles Salud Mental</t>
        </r>
        <r>
          <rPr>
            <sz val="9"/>
            <color indexed="81"/>
            <rFont val="Tahoma"/>
            <family val="2"/>
          </rPr>
          <t xml:space="preserve">
</t>
        </r>
      </text>
    </comment>
    <comment ref="AT18" authorId="3" shapeId="0">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t>
        </r>
        <r>
          <rPr>
            <b/>
            <sz val="9"/>
            <color indexed="81"/>
            <rFont val="Tahoma"/>
            <family val="2"/>
          </rPr>
          <t xml:space="preserve"> Otros Profesionales</t>
        </r>
        <r>
          <rPr>
            <sz val="9"/>
            <color indexed="81"/>
            <rFont val="Tahoma"/>
            <family val="2"/>
          </rPr>
          <t xml:space="preserve"> registre la actividad: 
</t>
        </r>
        <r>
          <rPr>
            <b/>
            <sz val="9"/>
            <color indexed="81"/>
            <rFont val="Tahoma"/>
            <family val="2"/>
          </rPr>
          <t>-Controles de Salud Mental - Espacios Amigables/ Adolescente</t>
        </r>
      </text>
    </comment>
    <comment ref="C19" authorId="4" shapeId="0">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 </t>
        </r>
        <r>
          <rPr>
            <b/>
            <sz val="9"/>
            <color indexed="81"/>
            <rFont val="Tahoma"/>
            <family val="2"/>
          </rPr>
          <t>Terapeuta Ocupacional</t>
        </r>
        <r>
          <rPr>
            <sz val="9"/>
            <color indexed="81"/>
            <rFont val="Tahoma"/>
            <family val="2"/>
          </rPr>
          <t xml:space="preserve"> registre la actividad: 
- </t>
        </r>
        <r>
          <rPr>
            <b/>
            <sz val="9"/>
            <color indexed="81"/>
            <rFont val="Tahoma"/>
            <family val="2"/>
          </rPr>
          <t>Controles Salud Mental</t>
        </r>
        <r>
          <rPr>
            <sz val="9"/>
            <color indexed="81"/>
            <rFont val="Tahoma"/>
            <family val="2"/>
          </rPr>
          <t xml:space="preserve">
</t>
        </r>
      </text>
    </comment>
    <comment ref="AT19" authorId="3" shapeId="0">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t>
        </r>
        <r>
          <rPr>
            <b/>
            <sz val="9"/>
            <color indexed="81"/>
            <rFont val="Tahoma"/>
            <family val="2"/>
          </rPr>
          <t xml:space="preserve"> TERAPEUTA OCUPACIONAL</t>
        </r>
        <r>
          <rPr>
            <sz val="9"/>
            <color indexed="81"/>
            <rFont val="Tahoma"/>
            <family val="2"/>
          </rPr>
          <t xml:space="preserve"> registre la actividad: 
</t>
        </r>
        <r>
          <rPr>
            <b/>
            <sz val="9"/>
            <color indexed="81"/>
            <rFont val="Tahoma"/>
            <family val="2"/>
          </rPr>
          <t>-Controles de Salud Mental - Espacios Amigables/ Adolescente</t>
        </r>
      </text>
    </comment>
    <comment ref="C20" authorId="4" shapeId="0">
      <text>
        <r>
          <rPr>
            <sz val="9"/>
            <color indexed="81"/>
            <rFont val="Tahoma"/>
            <family val="2"/>
          </rPr>
          <t xml:space="preserve">Este dato aparecerá luego que en la atención registrada en </t>
        </r>
        <r>
          <rPr>
            <b/>
            <sz val="9"/>
            <color indexed="81"/>
            <rFont val="Tahoma"/>
            <family val="2"/>
          </rPr>
          <t xml:space="preserve">Módulo Box/Pacientes citados </t>
        </r>
        <r>
          <rPr>
            <sz val="9"/>
            <color indexed="81"/>
            <rFont val="Tahoma"/>
            <family val="2"/>
          </rPr>
          <t xml:space="preserve">ó </t>
        </r>
        <r>
          <rPr>
            <b/>
            <sz val="9"/>
            <color indexed="81"/>
            <rFont val="Tahoma"/>
            <family val="2"/>
          </rPr>
          <t xml:space="preserve">Modulo Atención/Registro Atención Individual. </t>
        </r>
        <r>
          <rPr>
            <sz val="9"/>
            <color indexed="81"/>
            <rFont val="Tahoma"/>
            <family val="2"/>
          </rPr>
          <t xml:space="preserve">
Estamento </t>
        </r>
        <r>
          <rPr>
            <b/>
            <sz val="9"/>
            <color indexed="81"/>
            <rFont val="Tahoma"/>
            <family val="2"/>
          </rPr>
          <t>Tecnico Paramedico</t>
        </r>
        <r>
          <rPr>
            <sz val="9"/>
            <color indexed="81"/>
            <rFont val="Tahoma"/>
            <family val="2"/>
          </rPr>
          <t xml:space="preserve"> registre la actividad: 
- </t>
        </r>
        <r>
          <rPr>
            <b/>
            <sz val="9"/>
            <color indexed="81"/>
            <rFont val="Tahoma"/>
            <family val="2"/>
          </rPr>
          <t>Controles Salud Mental</t>
        </r>
      </text>
    </comment>
    <comment ref="AT20" authorId="3" shapeId="0">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t>
        </r>
        <r>
          <rPr>
            <b/>
            <sz val="9"/>
            <color indexed="81"/>
            <rFont val="Tahoma"/>
            <family val="2"/>
          </rPr>
          <t xml:space="preserve"> Tecnico Paramedico</t>
        </r>
        <r>
          <rPr>
            <sz val="9"/>
            <color indexed="81"/>
            <rFont val="Tahoma"/>
            <family val="2"/>
          </rPr>
          <t xml:space="preserve"> registre la actividad: 
</t>
        </r>
        <r>
          <rPr>
            <b/>
            <sz val="9"/>
            <color indexed="81"/>
            <rFont val="Tahoma"/>
            <family val="2"/>
          </rPr>
          <t>-Controles de Salud Mental - Espacios Amigables/ Adolescente</t>
        </r>
      </text>
    </comment>
    <comment ref="C21" authorId="4" shapeId="0">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 </t>
        </r>
        <r>
          <rPr>
            <b/>
            <sz val="9"/>
            <color indexed="81"/>
            <rFont val="Tahoma"/>
            <family val="2"/>
          </rPr>
          <t>Gestor Comunitario</t>
        </r>
        <r>
          <rPr>
            <sz val="9"/>
            <color indexed="81"/>
            <rFont val="Tahoma"/>
            <family val="2"/>
          </rPr>
          <t xml:space="preserve"> registre la actividad: 
- </t>
        </r>
        <r>
          <rPr>
            <b/>
            <sz val="9"/>
            <color indexed="81"/>
            <rFont val="Tahoma"/>
            <family val="2"/>
          </rPr>
          <t>Controles Salud Mental</t>
        </r>
        <r>
          <rPr>
            <sz val="9"/>
            <color indexed="81"/>
            <rFont val="Tahoma"/>
            <family val="2"/>
          </rPr>
          <t xml:space="preserve">
 </t>
        </r>
      </text>
    </comment>
    <comment ref="AT21" authorId="3" shapeId="0">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t>
        </r>
        <r>
          <rPr>
            <b/>
            <sz val="9"/>
            <color indexed="81"/>
            <rFont val="Tahoma"/>
            <family val="2"/>
          </rPr>
          <t xml:space="preserve"> GESTOR COMUNITARIO</t>
        </r>
        <r>
          <rPr>
            <sz val="9"/>
            <color indexed="81"/>
            <rFont val="Tahoma"/>
            <family val="2"/>
          </rPr>
          <t xml:space="preserve"> registre la actividad: 
</t>
        </r>
        <r>
          <rPr>
            <b/>
            <sz val="9"/>
            <color indexed="81"/>
            <rFont val="Tahoma"/>
            <family val="2"/>
          </rPr>
          <t>-Controles de Salud Mental - Espacios Amigables/ Adolescente</t>
        </r>
      </text>
    </comment>
    <comment ref="C22" authorId="5" shapeId="0">
      <text>
        <r>
          <rPr>
            <sz val="9"/>
            <color indexed="81"/>
            <rFont val="Tahoma"/>
            <family val="2"/>
          </rPr>
          <t>Este dato aparecerá luego que en la atención registrada en</t>
        </r>
        <r>
          <rPr>
            <b/>
            <sz val="9"/>
            <color indexed="81"/>
            <rFont val="Tahoma"/>
            <family val="2"/>
          </rPr>
          <t xml:space="preserve"> 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 </t>
        </r>
        <r>
          <rPr>
            <b/>
            <sz val="9"/>
            <color indexed="81"/>
            <rFont val="Tahoma"/>
            <family val="2"/>
          </rPr>
          <t>Tecnico en Rehabilitacion Alcohol y Drogas</t>
        </r>
        <r>
          <rPr>
            <sz val="9"/>
            <color indexed="81"/>
            <rFont val="Tahoma"/>
            <family val="2"/>
          </rPr>
          <t xml:space="preserve"> registre la actividad: 
- </t>
        </r>
        <r>
          <rPr>
            <b/>
            <sz val="9"/>
            <color indexed="81"/>
            <rFont val="Tahoma"/>
            <family val="2"/>
          </rPr>
          <t>Controles Salud Mental</t>
        </r>
        <r>
          <rPr>
            <sz val="9"/>
            <color indexed="81"/>
            <rFont val="Tahoma"/>
            <family val="2"/>
          </rPr>
          <t xml:space="preserve">
</t>
        </r>
      </text>
    </comment>
    <comment ref="AT22" authorId="3" shapeId="0">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t>
        </r>
        <r>
          <rPr>
            <b/>
            <sz val="9"/>
            <color indexed="81"/>
            <rFont val="Tahoma"/>
            <family val="2"/>
          </rPr>
          <t xml:space="preserve"> TÉCNICO REHABILITACIÓN ALCOHOL Y DROGAS </t>
        </r>
        <r>
          <rPr>
            <sz val="9"/>
            <color indexed="81"/>
            <rFont val="Tahoma"/>
            <family val="2"/>
          </rPr>
          <t xml:space="preserve">registre la actividad: 
</t>
        </r>
        <r>
          <rPr>
            <b/>
            <sz val="9"/>
            <color indexed="81"/>
            <rFont val="Tahoma"/>
            <family val="2"/>
          </rPr>
          <t>-Controles de Salud Mental - Espacios Amigables/ Adolescente</t>
        </r>
      </text>
    </comment>
    <comment ref="C24" authorId="6" shapeId="0">
      <text>
        <r>
          <rPr>
            <sz val="9"/>
            <color indexed="81"/>
            <rFont val="Tahoma"/>
            <family val="2"/>
          </rPr>
          <t>Este dato aparecera cuando en la atención:</t>
        </r>
        <r>
          <rPr>
            <b/>
            <sz val="9"/>
            <color indexed="81"/>
            <rFont val="Tahoma"/>
            <family val="2"/>
          </rPr>
          <t xml:space="preserve">
</t>
        </r>
        <r>
          <rPr>
            <sz val="9"/>
            <color indexed="81"/>
            <rFont val="Tahoma"/>
            <family val="2"/>
          </rPr>
          <t xml:space="preserve">Registrada en </t>
        </r>
        <r>
          <rPr>
            <b/>
            <sz val="9"/>
            <color indexed="81"/>
            <rFont val="Tahoma"/>
            <family val="2"/>
          </rPr>
          <t xml:space="preserve">Módulo Atención / Registro Atención Grupal.
</t>
        </r>
        <r>
          <rPr>
            <sz val="9"/>
            <color indexed="81"/>
            <rFont val="Tahoma"/>
            <family val="2"/>
          </rPr>
          <t xml:space="preserve">
Se registre la actividad </t>
        </r>
        <r>
          <rPr>
            <b/>
            <sz val="9"/>
            <color indexed="81"/>
            <rFont val="Tahoma"/>
            <family val="2"/>
          </rPr>
          <t xml:space="preserve">
Intervención Psicosocial Grupal (Personas)</t>
        </r>
        <r>
          <rPr>
            <sz val="9"/>
            <color indexed="81"/>
            <rFont val="Tahoma"/>
            <family val="2"/>
          </rPr>
          <t xml:space="preserve">
</t>
        </r>
      </text>
    </comment>
    <comment ref="AT24" authorId="3" shapeId="0">
      <text>
        <r>
          <rPr>
            <sz val="9"/>
            <color indexed="81"/>
            <rFont val="Tahoma"/>
            <family val="2"/>
          </rPr>
          <t xml:space="preserve">Este dato aparecera cuando en la atención:
</t>
        </r>
        <r>
          <rPr>
            <b/>
            <sz val="9"/>
            <color indexed="81"/>
            <rFont val="Tahoma"/>
            <family val="2"/>
          </rPr>
          <t>Registrada en Módulo Atención / Registro Atención Grupal.</t>
        </r>
        <r>
          <rPr>
            <sz val="9"/>
            <color indexed="81"/>
            <rFont val="Tahoma"/>
            <family val="2"/>
          </rPr>
          <t xml:space="preserve">
Se registre la actividad 
</t>
        </r>
        <r>
          <rPr>
            <b/>
            <sz val="9"/>
            <color indexed="81"/>
            <rFont val="Tahoma"/>
            <family val="2"/>
          </rPr>
          <t>Intervención Psicosocial Grupal (Personas) - Espacios Amigables/ Adolescente</t>
        </r>
        <r>
          <rPr>
            <sz val="9"/>
            <color indexed="81"/>
            <rFont val="Tahoma"/>
            <family val="2"/>
          </rPr>
          <t xml:space="preserve">
</t>
        </r>
      </text>
    </comment>
    <comment ref="C25" authorId="4" shapeId="0">
      <text>
        <r>
          <rPr>
            <sz val="9"/>
            <color indexed="81"/>
            <rFont val="Tahoma"/>
            <family val="2"/>
          </rPr>
          <t>Este dato aparecerá luego que en la atención registrada en</t>
        </r>
        <r>
          <rPr>
            <b/>
            <sz val="9"/>
            <color indexed="81"/>
            <rFont val="Tahoma"/>
            <family val="2"/>
          </rPr>
          <t xml:space="preserve"> 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 </t>
        </r>
        <r>
          <rPr>
            <b/>
            <sz val="9"/>
            <color indexed="81"/>
            <rFont val="Tahoma"/>
            <family val="2"/>
          </rPr>
          <t>Psicólogo</t>
        </r>
        <r>
          <rPr>
            <sz val="9"/>
            <color indexed="81"/>
            <rFont val="Tahoma"/>
            <family val="2"/>
          </rPr>
          <t xml:space="preserve"> registre la actividad: 
- </t>
        </r>
        <r>
          <rPr>
            <b/>
            <sz val="9"/>
            <color indexed="81"/>
            <rFont val="Tahoma"/>
            <family val="2"/>
          </rPr>
          <t>Consulta Psicodiagnóstico</t>
        </r>
        <r>
          <rPr>
            <sz val="9"/>
            <color indexed="81"/>
            <rFont val="Tahoma"/>
            <family val="2"/>
          </rPr>
          <t xml:space="preserve">
</t>
        </r>
      </text>
    </comment>
    <comment ref="AT25" authorId="3" shapeId="0">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 </t>
        </r>
        <r>
          <rPr>
            <b/>
            <sz val="9"/>
            <color indexed="81"/>
            <rFont val="Tahoma"/>
            <family val="2"/>
          </rPr>
          <t xml:space="preserve">Psicólogo/a </t>
        </r>
        <r>
          <rPr>
            <sz val="9"/>
            <color indexed="81"/>
            <rFont val="Tahoma"/>
            <family val="2"/>
          </rPr>
          <t xml:space="preserve">registre la actividad: </t>
        </r>
        <r>
          <rPr>
            <b/>
            <sz val="9"/>
            <color indexed="81"/>
            <rFont val="Tahoma"/>
            <family val="2"/>
          </rPr>
          <t xml:space="preserve">
- Consulta Psicodiagnóstico - Espacios Amigables/ Adolescente</t>
        </r>
      </text>
    </comment>
    <comment ref="C26" authorId="5" shapeId="0">
      <text>
        <r>
          <rPr>
            <sz val="9"/>
            <color indexed="81"/>
            <rFont val="Tahoma"/>
            <family val="2"/>
          </rPr>
          <t>Este dato aparecerá luego que en la atención registrada en</t>
        </r>
        <r>
          <rPr>
            <b/>
            <sz val="9"/>
            <color indexed="81"/>
            <rFont val="Tahoma"/>
            <family val="2"/>
          </rPr>
          <t xml:space="preserve"> 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 </t>
        </r>
        <r>
          <rPr>
            <b/>
            <sz val="9"/>
            <color indexed="81"/>
            <rFont val="Tahoma"/>
            <family val="2"/>
          </rPr>
          <t>Psicólogo</t>
        </r>
        <r>
          <rPr>
            <sz val="9"/>
            <color indexed="81"/>
            <rFont val="Tahoma"/>
            <family val="2"/>
          </rPr>
          <t xml:space="preserve"> registre la actividad: 
- </t>
        </r>
        <r>
          <rPr>
            <b/>
            <sz val="9"/>
            <color indexed="81"/>
            <rFont val="Tahoma"/>
            <family val="2"/>
          </rPr>
          <t>Consulta Psicoterapia Individual</t>
        </r>
      </text>
    </comment>
    <comment ref="AT26" authorId="3" shapeId="0">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 </t>
        </r>
        <r>
          <rPr>
            <b/>
            <sz val="9"/>
            <color indexed="81"/>
            <rFont val="Tahoma"/>
            <family val="2"/>
          </rPr>
          <t xml:space="preserve">Psicólogo/a </t>
        </r>
        <r>
          <rPr>
            <sz val="9"/>
            <color indexed="81"/>
            <rFont val="Tahoma"/>
            <family val="2"/>
          </rPr>
          <t xml:space="preserve">registre la actividad: 
</t>
        </r>
        <r>
          <rPr>
            <b/>
            <sz val="9"/>
            <color indexed="81"/>
            <rFont val="Tahoma"/>
            <family val="2"/>
          </rPr>
          <t>- Consulta Psicoterapia Individual - Espacios Amigables/ Adolescente</t>
        </r>
      </text>
    </comment>
    <comment ref="C27" authorId="5" shapeId="0">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 </t>
        </r>
        <r>
          <rPr>
            <b/>
            <sz val="9"/>
            <color indexed="81"/>
            <rFont val="Tahoma"/>
            <family val="2"/>
          </rPr>
          <t>Médico/a</t>
        </r>
        <r>
          <rPr>
            <sz val="9"/>
            <color indexed="81"/>
            <rFont val="Tahoma"/>
            <family val="2"/>
          </rPr>
          <t xml:space="preserve"> - Especialidad  </t>
        </r>
        <r>
          <rPr>
            <b/>
            <sz val="9"/>
            <color indexed="81"/>
            <rFont val="Tahoma"/>
            <family val="2"/>
          </rPr>
          <t xml:space="preserve">Psiquiatra </t>
        </r>
        <r>
          <rPr>
            <sz val="9"/>
            <color indexed="81"/>
            <rFont val="Tahoma"/>
            <family val="2"/>
          </rPr>
          <t xml:space="preserve">registre la actividad: 
-  </t>
        </r>
        <r>
          <rPr>
            <b/>
            <sz val="9"/>
            <color indexed="81"/>
            <rFont val="Tahoma"/>
            <family val="2"/>
          </rPr>
          <t>Consulta Psicoterapia Individual</t>
        </r>
        <r>
          <rPr>
            <sz val="9"/>
            <color indexed="81"/>
            <rFont val="Tahoma"/>
            <family val="2"/>
          </rPr>
          <t xml:space="preserve">
</t>
        </r>
      </text>
    </comment>
    <comment ref="AT27" authorId="3" shapeId="0">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 </t>
        </r>
        <r>
          <rPr>
            <b/>
            <sz val="9"/>
            <color indexed="81"/>
            <rFont val="Tahoma"/>
            <family val="2"/>
          </rPr>
          <t>Médico/a</t>
        </r>
        <r>
          <rPr>
            <sz val="9"/>
            <color indexed="81"/>
            <rFont val="Tahoma"/>
            <family val="2"/>
          </rPr>
          <t xml:space="preserve"> - Especialidad  </t>
        </r>
        <r>
          <rPr>
            <b/>
            <sz val="9"/>
            <color indexed="81"/>
            <rFont val="Tahoma"/>
            <family val="2"/>
          </rPr>
          <t>Psiquiatra</t>
        </r>
        <r>
          <rPr>
            <sz val="9"/>
            <color indexed="81"/>
            <rFont val="Tahoma"/>
            <family val="2"/>
          </rPr>
          <t xml:space="preserve"> registre la actividad: 
</t>
        </r>
        <r>
          <rPr>
            <b/>
            <sz val="9"/>
            <color indexed="81"/>
            <rFont val="Tahoma"/>
            <family val="2"/>
          </rPr>
          <t>-  Consulta Psicoterapia Individual - - Espacios Amigables/ Adolescente</t>
        </r>
      </text>
    </comment>
    <comment ref="AP29" authorId="3" shapeId="0">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indique un </t>
        </r>
        <r>
          <rPr>
            <b/>
            <sz val="9"/>
            <color indexed="81"/>
            <rFont val="Tahoma"/>
            <family val="2"/>
          </rPr>
          <t>Pueblo Originario</t>
        </r>
      </text>
    </comment>
    <comment ref="AQ29" authorId="3" shapeId="0">
      <text>
        <r>
          <rPr>
            <sz val="9"/>
            <color indexed="81"/>
            <rFont val="Tahoma"/>
            <family val="2"/>
          </rPr>
          <t xml:space="preserve">
Se contabilizara a los pacientes que tengan en  </t>
        </r>
        <r>
          <rPr>
            <b/>
            <sz val="9"/>
            <color indexed="81"/>
            <rFont val="Tahoma"/>
            <family val="2"/>
          </rPr>
          <t>Antecedentes del usuario APS / Pestaña "Identificacion"</t>
        </r>
        <r>
          <rPr>
            <sz val="9"/>
            <color indexed="81"/>
            <rFont val="Tahoma"/>
            <family val="2"/>
          </rPr>
          <t xml:space="preserve">  Item  Alertas Adm. </t>
        </r>
        <r>
          <rPr>
            <b/>
            <sz val="9"/>
            <color indexed="81"/>
            <rFont val="Tahoma"/>
            <family val="2"/>
          </rPr>
          <t xml:space="preserve"> "MIGRANTE"</t>
        </r>
        <r>
          <rPr>
            <sz val="9"/>
            <color indexed="81"/>
            <rFont val="Tahoma"/>
            <family val="2"/>
          </rPr>
          <t xml:space="preserve">
</t>
        </r>
      </text>
    </comment>
    <comment ref="AR29" authorId="1" shapeId="0">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S29" authorId="1" shapeId="0">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B31" authorId="0" shapeId="0">
      <text>
        <r>
          <rPr>
            <sz val="9"/>
            <color indexed="81"/>
            <rFont val="Tahoma"/>
            <family val="2"/>
          </rPr>
          <t xml:space="preserve">Corresponde al total de consultorias recibidas, desagregadas en: 
</t>
        </r>
        <r>
          <rPr>
            <b/>
            <sz val="9"/>
            <color indexed="81"/>
            <rFont val="Tahoma"/>
            <family val="2"/>
          </rPr>
          <t xml:space="preserve">- Consultorías De Salud Mental Infanto Adolescente (Individual)
- Consultorías De Salud Mental Infanto Adolescente (Grupal)
Y
- Consultorías De Salud Mental Adulto (Individual) 
- Consultorías De Salud Mental Adulto (Grupal) </t>
        </r>
      </text>
    </comment>
    <comment ref="C31" authorId="5"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o Registrada en </t>
        </r>
        <r>
          <rPr>
            <b/>
            <sz val="9"/>
            <color indexed="81"/>
            <rFont val="Tahoma"/>
            <family val="2"/>
          </rPr>
          <t>Módulo Atención / Registro Atención Individual.</t>
        </r>
        <r>
          <rPr>
            <sz val="9"/>
            <color indexed="81"/>
            <rFont val="Tahoma"/>
            <family val="2"/>
          </rPr>
          <t xml:space="preserve"> 
Registre la actividad.
- </t>
        </r>
        <r>
          <rPr>
            <b/>
            <sz val="9"/>
            <color indexed="81"/>
            <rFont val="Tahoma"/>
            <family val="2"/>
          </rPr>
          <t xml:space="preserve">Consultorías De Salud Mental Infanto Adolescente (Individual)
 </t>
        </r>
        <r>
          <rPr>
            <sz val="9"/>
            <color indexed="81"/>
            <rFont val="Tahoma"/>
            <family val="2"/>
          </rPr>
          <t xml:space="preserve">
ó
En </t>
        </r>
        <r>
          <rPr>
            <b/>
            <sz val="9"/>
            <color indexed="81"/>
            <rFont val="Tahoma"/>
            <family val="2"/>
          </rPr>
          <t xml:space="preserve">Módulo Atención / Registro Atención Grupal </t>
        </r>
        <r>
          <rPr>
            <sz val="9"/>
            <color indexed="81"/>
            <rFont val="Tahoma"/>
            <family val="2"/>
          </rPr>
          <t xml:space="preserve">
Registre la actividad.</t>
        </r>
        <r>
          <rPr>
            <b/>
            <sz val="9"/>
            <color indexed="81"/>
            <rFont val="Tahoma"/>
            <family val="2"/>
          </rPr>
          <t xml:space="preserve">
- Consultorías De Salud Mental Infanto Adolescente (Grupal)</t>
        </r>
        <r>
          <rPr>
            <sz val="9"/>
            <color indexed="81"/>
            <rFont val="Tahoma"/>
            <family val="2"/>
          </rPr>
          <t xml:space="preserve"> </t>
        </r>
      </text>
    </comment>
    <comment ref="D31" authorId="5"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o Registrada en </t>
        </r>
        <r>
          <rPr>
            <b/>
            <sz val="9"/>
            <color indexed="81"/>
            <rFont val="Tahoma"/>
            <family val="2"/>
          </rPr>
          <t>Módulo Atención / Registro Atención Individual.</t>
        </r>
        <r>
          <rPr>
            <sz val="9"/>
            <color indexed="81"/>
            <rFont val="Tahoma"/>
            <family val="2"/>
          </rPr>
          <t xml:space="preserve"> 
Registre la actividad.
- </t>
        </r>
        <r>
          <rPr>
            <b/>
            <sz val="9"/>
            <color indexed="81"/>
            <rFont val="Tahoma"/>
            <family val="2"/>
          </rPr>
          <t xml:space="preserve">Consultorías De Salud Mental Adulto (Individual)
ó
</t>
        </r>
        <r>
          <rPr>
            <sz val="9"/>
            <color indexed="81"/>
            <rFont val="Tahoma"/>
            <family val="2"/>
          </rPr>
          <t xml:space="preserve">
En</t>
        </r>
        <r>
          <rPr>
            <b/>
            <sz val="9"/>
            <color indexed="81"/>
            <rFont val="Tahoma"/>
            <family val="2"/>
          </rPr>
          <t xml:space="preserve"> Módulo Atención / Registro Atención Grupal,
</t>
        </r>
        <r>
          <rPr>
            <sz val="9"/>
            <color indexed="81"/>
            <rFont val="Tahoma"/>
            <family val="2"/>
          </rPr>
          <t>Registre la actividad.</t>
        </r>
        <r>
          <rPr>
            <b/>
            <sz val="9"/>
            <color indexed="81"/>
            <rFont val="Tahoma"/>
            <family val="2"/>
          </rPr>
          <t xml:space="preserve">
- Consultorías De Salud Mental Adulto (Grupal)</t>
        </r>
        <r>
          <rPr>
            <sz val="9"/>
            <color indexed="81"/>
            <rFont val="Tahoma"/>
            <family val="2"/>
          </rPr>
          <t xml:space="preserve"> 
</t>
        </r>
      </text>
    </comment>
    <comment ref="E31" authorId="2" shapeId="0">
      <text>
        <r>
          <rPr>
            <sz val="9"/>
            <color indexed="81"/>
            <rFont val="Tahoma"/>
            <family val="2"/>
          </rPr>
          <t xml:space="preserve">
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Registre la actividad.
</t>
        </r>
        <r>
          <rPr>
            <b/>
            <sz val="9"/>
            <color indexed="81"/>
            <rFont val="Tahoma"/>
            <family val="2"/>
          </rPr>
          <t xml:space="preserve">Consultorías De Salud Mental Infanto Adolescente (Individual) o
Consultorías De Salud Mental Adulto (Individual) </t>
        </r>
        <r>
          <rPr>
            <sz val="9"/>
            <color indexed="81"/>
            <rFont val="Tahoma"/>
            <family val="2"/>
          </rPr>
          <t xml:space="preserve">
 Esto generará 1 caso revisado
</t>
        </r>
        <r>
          <rPr>
            <b/>
            <sz val="9"/>
            <color indexed="81"/>
            <rFont val="Tahoma"/>
            <family val="2"/>
          </rPr>
          <t>o</t>
        </r>
        <r>
          <rPr>
            <sz val="9"/>
            <color indexed="81"/>
            <rFont val="Tahoma"/>
            <family val="2"/>
          </rPr>
          <t xml:space="preserve">
Registrada en</t>
        </r>
        <r>
          <rPr>
            <b/>
            <sz val="9"/>
            <color indexed="81"/>
            <rFont val="Tahoma"/>
            <family val="2"/>
          </rPr>
          <t xml:space="preserve"> Módulo Atención / Registro Atención Grupal </t>
        </r>
        <r>
          <rPr>
            <sz val="9"/>
            <color indexed="81"/>
            <rFont val="Tahoma"/>
            <family val="2"/>
          </rPr>
          <t xml:space="preserve">
Registre la actividad.
</t>
        </r>
        <r>
          <rPr>
            <b/>
            <sz val="9"/>
            <color indexed="81"/>
            <rFont val="Tahoma"/>
            <family val="2"/>
          </rPr>
          <t>-Consultorías De Salud Mental Infanto Adolescente (Grupal)</t>
        </r>
        <r>
          <rPr>
            <sz val="9"/>
            <color indexed="81"/>
            <rFont val="Tahoma"/>
            <family val="2"/>
          </rPr>
          <t xml:space="preserve"> o
-</t>
        </r>
        <r>
          <rPr>
            <b/>
            <sz val="9"/>
            <color indexed="81"/>
            <rFont val="Tahoma"/>
            <family val="2"/>
          </rPr>
          <t xml:space="preserve">Consultorías De Salud Mental Adulto (Grupal) </t>
        </r>
        <r>
          <rPr>
            <sz val="9"/>
            <color indexed="81"/>
            <rFont val="Tahoma"/>
            <family val="2"/>
          </rPr>
          <t xml:space="preserve">
-- Una actividad generará ene casos revisados, al marcar la celda caso revisado</t>
        </r>
      </text>
    </comment>
    <comment ref="B32" authorId="7" shapeId="0">
      <text>
        <r>
          <rPr>
            <sz val="9"/>
            <color indexed="81"/>
            <rFont val="Tahoma"/>
            <family val="2"/>
          </rPr>
          <t xml:space="preserve">Corresponde al total de teleconsultorias recibidas, desagregadas en: 
</t>
        </r>
        <r>
          <rPr>
            <b/>
            <sz val="9"/>
            <color indexed="81"/>
            <rFont val="Tahoma"/>
            <family val="2"/>
          </rPr>
          <t>-Teleconsultorías De Salud Mental Infanto Adolescente (Individual)
-Teleconsultorías De Salud Mental Infanto Adolescente (Grupal)</t>
        </r>
        <r>
          <rPr>
            <sz val="9"/>
            <color indexed="81"/>
            <rFont val="Tahoma"/>
            <family val="2"/>
          </rPr>
          <t xml:space="preserve">
Y
</t>
        </r>
        <r>
          <rPr>
            <b/>
            <sz val="9"/>
            <color indexed="81"/>
            <rFont val="Tahoma"/>
            <family val="2"/>
          </rPr>
          <t xml:space="preserve">- Teleconsultorías De Salud Mental Adulto (Individual) 
- Teleconsultorías De Salud Mental Adulto (Grupal) </t>
        </r>
        <r>
          <rPr>
            <sz val="9"/>
            <color indexed="81"/>
            <rFont val="Tahoma"/>
            <family val="2"/>
          </rPr>
          <t xml:space="preserve">
</t>
        </r>
      </text>
    </comment>
    <comment ref="C32" authorId="7" shapeId="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Registre la actividad.
</t>
        </r>
        <r>
          <rPr>
            <b/>
            <sz val="9"/>
            <color indexed="81"/>
            <rFont val="Tahoma"/>
            <family val="2"/>
          </rPr>
          <t>- Teleconsultorías De Salud Mental Infanto Adolescente (Individual)</t>
        </r>
        <r>
          <rPr>
            <sz val="9"/>
            <color indexed="81"/>
            <rFont val="Tahoma"/>
            <family val="2"/>
          </rPr>
          <t xml:space="preserve"> 
</t>
        </r>
        <r>
          <rPr>
            <b/>
            <sz val="9"/>
            <color indexed="81"/>
            <rFont val="Tahoma"/>
            <family val="2"/>
          </rPr>
          <t>ó</t>
        </r>
        <r>
          <rPr>
            <sz val="9"/>
            <color indexed="81"/>
            <rFont val="Tahoma"/>
            <family val="2"/>
          </rPr>
          <t xml:space="preserve">
En Módulo </t>
        </r>
        <r>
          <rPr>
            <b/>
            <sz val="9"/>
            <color indexed="81"/>
            <rFont val="Tahoma"/>
            <family val="2"/>
          </rPr>
          <t xml:space="preserve">Atención / Registro Atención Grupal </t>
        </r>
        <r>
          <rPr>
            <sz val="9"/>
            <color indexed="81"/>
            <rFont val="Tahoma"/>
            <family val="2"/>
          </rPr>
          <t xml:space="preserve">
Registre la actividad: 
</t>
        </r>
        <r>
          <rPr>
            <b/>
            <sz val="9"/>
            <color indexed="81"/>
            <rFont val="Tahoma"/>
            <family val="2"/>
          </rPr>
          <t xml:space="preserve">-Teleconsultorías De Salud Mental Infanto Adolescente (Grupal) </t>
        </r>
        <r>
          <rPr>
            <sz val="9"/>
            <color indexed="81"/>
            <rFont val="Tahoma"/>
            <family val="2"/>
          </rPr>
          <t xml:space="preserve">
</t>
        </r>
      </text>
    </comment>
    <comment ref="D32" authorId="7" shapeId="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Registre la actividad.
</t>
        </r>
        <r>
          <rPr>
            <b/>
            <sz val="9"/>
            <color indexed="81"/>
            <rFont val="Tahoma"/>
            <family val="2"/>
          </rPr>
          <t>- Teleconsultorías De Salud Mental Adulto (Individual)</t>
        </r>
        <r>
          <rPr>
            <sz val="9"/>
            <color indexed="81"/>
            <rFont val="Tahoma"/>
            <family val="2"/>
          </rPr>
          <t xml:space="preserve">
ó
En </t>
        </r>
        <r>
          <rPr>
            <b/>
            <sz val="9"/>
            <color indexed="81"/>
            <rFont val="Tahoma"/>
            <family val="2"/>
          </rPr>
          <t xml:space="preserve">Módulo Atención / Registro Atención Grupal 
</t>
        </r>
        <r>
          <rPr>
            <sz val="9"/>
            <color indexed="81"/>
            <rFont val="Tahoma"/>
            <family val="2"/>
          </rPr>
          <t xml:space="preserve">Se registre la actividad.
</t>
        </r>
        <r>
          <rPr>
            <b/>
            <sz val="9"/>
            <color indexed="81"/>
            <rFont val="Tahoma"/>
            <family val="2"/>
          </rPr>
          <t xml:space="preserve">- Teleconsultorías De Salud Mental Adulto (Grupal) </t>
        </r>
        <r>
          <rPr>
            <sz val="9"/>
            <color indexed="81"/>
            <rFont val="Tahoma"/>
            <family val="2"/>
          </rPr>
          <t xml:space="preserve">
</t>
        </r>
      </text>
    </comment>
    <comment ref="E32" authorId="7"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Registre la actividad.
</t>
        </r>
        <r>
          <rPr>
            <b/>
            <sz val="9"/>
            <color indexed="81"/>
            <rFont val="Tahoma"/>
            <family val="2"/>
          </rPr>
          <t xml:space="preserve">- Teleconsultorías De Salud Mental Infanto Adolescente (Individual) o
- Teleconsultorías De Salud Mental Adulto (Individual) 
</t>
        </r>
        <r>
          <rPr>
            <sz val="9"/>
            <color indexed="81"/>
            <rFont val="Tahoma"/>
            <family val="2"/>
          </rPr>
          <t xml:space="preserve"> -- Esto generará 1 caso revisado
o
</t>
        </r>
        <r>
          <rPr>
            <b/>
            <sz val="9"/>
            <color indexed="81"/>
            <rFont val="Tahoma"/>
            <family val="2"/>
          </rPr>
          <t xml:space="preserve">Registrada en Módulo Atención / Registro Atención Grupal 
</t>
        </r>
        <r>
          <rPr>
            <sz val="9"/>
            <color indexed="81"/>
            <rFont val="Tahoma"/>
            <family val="2"/>
          </rPr>
          <t>Registre la actividad
-</t>
        </r>
        <r>
          <rPr>
            <b/>
            <sz val="9"/>
            <color indexed="81"/>
            <rFont val="Tahoma"/>
            <family val="2"/>
          </rPr>
          <t>Teleconsultorías De Salud Mental Infanto Adolescente (Grupal) o
-Teleconsultorías De Salud Mental Adulto (Grupal)</t>
        </r>
        <r>
          <rPr>
            <sz val="9"/>
            <color indexed="81"/>
            <rFont val="Tahoma"/>
            <family val="2"/>
          </rPr>
          <t xml:space="preserve"> 
Una actividad generara ene casos revisados, al marcar la celda caso revisado
</t>
        </r>
      </text>
    </comment>
    <comment ref="A33" authorId="7" shapeId="0">
      <text>
        <r>
          <rPr>
            <b/>
            <sz val="9"/>
            <color indexed="81"/>
            <rFont val="Tahoma"/>
            <family val="2"/>
          </rPr>
          <t xml:space="preserve">Corresponde al Total de Consultorías y Teleconsultorías realizadas en el establecimiento. </t>
        </r>
        <r>
          <rPr>
            <sz val="9"/>
            <color indexed="81"/>
            <rFont val="Tahoma"/>
            <family val="2"/>
          </rPr>
          <t xml:space="preserve">
</t>
        </r>
      </text>
    </comment>
    <comment ref="H36" authorId="0" shapeId="0">
      <text>
        <r>
          <rPr>
            <sz val="9"/>
            <color indexed="81"/>
            <rFont val="Tahoma"/>
            <family val="2"/>
          </rPr>
          <t xml:space="preserve">Este dato aparecerá  luego de que en la atención 
</t>
        </r>
        <r>
          <rPr>
            <b/>
            <sz val="9"/>
            <color indexed="81"/>
            <rFont val="Tahoma"/>
            <family val="2"/>
          </rPr>
          <t xml:space="preserve"> Registrada en el Módulo Box - Pacientes Citados
o Registrada en Módulo Atención / Registro Atención Individual. 
</t>
        </r>
        <r>
          <rPr>
            <sz val="9"/>
            <color indexed="81"/>
            <rFont val="Tahoma"/>
            <family val="2"/>
          </rPr>
          <t>Registre la actividad por estamento "</t>
        </r>
        <r>
          <rPr>
            <b/>
            <sz val="9"/>
            <color indexed="81"/>
            <rFont val="Tahoma"/>
            <family val="2"/>
          </rPr>
          <t xml:space="preserve">Medico + </t>
        </r>
        <r>
          <rPr>
            <sz val="9"/>
            <color indexed="81"/>
            <rFont val="Tahoma"/>
            <family val="2"/>
          </rPr>
          <t xml:space="preserve">Especialidad </t>
        </r>
        <r>
          <rPr>
            <b/>
            <sz val="9"/>
            <color indexed="81"/>
            <rFont val="Tahoma"/>
            <family val="2"/>
          </rPr>
          <t xml:space="preserve">"Psiquiatra" 
- Consultorías De Salud Mental Infanto Adolescente (Individual) o Consultorías De Salud Mental  Adulto (Individual) o
- Teleconsultorías De Salud Mental Adulto (Individual) o Teleconsultorías Infanto Adolescente Salud Mental  (Individual)
ó
Registrada en Módulo Atención / Registro Atención Grupal 
</t>
        </r>
        <r>
          <rPr>
            <sz val="9"/>
            <color indexed="81"/>
            <rFont val="Tahoma"/>
            <family val="2"/>
          </rPr>
          <t>Registre la actividad.</t>
        </r>
        <r>
          <rPr>
            <b/>
            <sz val="9"/>
            <color indexed="81"/>
            <rFont val="Tahoma"/>
            <family val="2"/>
          </rPr>
          <t xml:space="preserve">
-Consultorías De Salud Mental Infanto Adolescente (Grupal) </t>
        </r>
        <r>
          <rPr>
            <sz val="9"/>
            <color indexed="81"/>
            <rFont val="Tahoma"/>
            <family val="2"/>
          </rPr>
          <t>o</t>
        </r>
        <r>
          <rPr>
            <b/>
            <sz val="9"/>
            <color indexed="81"/>
            <rFont val="Tahoma"/>
            <family val="2"/>
          </rPr>
          <t xml:space="preserve"> Consultorías De Salud Mental Adulto (Grupal) o 
-Teleconsultorías De Salud Mental Infanto Adolescente (Grupal) o Teleconsultorías De Salud Mental Adulto (Grupal)
</t>
        </r>
      </text>
    </comment>
    <comment ref="I36" authorId="0" shapeId="0">
      <text>
        <r>
          <rPr>
            <sz val="9"/>
            <color indexed="81"/>
            <rFont val="Tahoma"/>
            <family val="2"/>
          </rPr>
          <t xml:space="preserve">Este dato aparecerá  luego de que en la atención 
</t>
        </r>
        <r>
          <rPr>
            <b/>
            <sz val="9"/>
            <color indexed="81"/>
            <rFont val="Tahoma"/>
            <family val="2"/>
          </rPr>
          <t xml:space="preserve"> Registrada en el Módulo Box - Pacientes Citados
o Registrada en Módulo Atención / Registro Atención Individual. 
</t>
        </r>
        <r>
          <rPr>
            <sz val="9"/>
            <color indexed="81"/>
            <rFont val="Tahoma"/>
            <family val="2"/>
          </rPr>
          <t>Registre la actividad por estamento "</t>
        </r>
        <r>
          <rPr>
            <b/>
            <sz val="9"/>
            <color indexed="81"/>
            <rFont val="Tahoma"/>
            <family val="2"/>
          </rPr>
          <t xml:space="preserve">Medico + </t>
        </r>
        <r>
          <rPr>
            <sz val="9"/>
            <color indexed="81"/>
            <rFont val="Tahoma"/>
            <family val="2"/>
          </rPr>
          <t xml:space="preserve">Especialidad </t>
        </r>
        <r>
          <rPr>
            <b/>
            <sz val="9"/>
            <color indexed="81"/>
            <rFont val="Tahoma"/>
            <family val="2"/>
          </rPr>
          <t>"Psiquiatra" 
- Consultorías De Salud Mental Infanto Adolescente (Individual) o Consultorías De Salud Mental  Adulto (Individual) ó
- Teleconsultorías De Salud Mental Infanto Adolescente (Individual) o Teleconsultorías De Salud Mental Adulto (Individual)
ó
Registrada en Módulo Atención / Registro Atención Grupal 
Registre la actividad.
-Consultorías De Salud Mental Infanto Adolescente (Grupal) o Consultorías De Salud Mental Infanto Adulto (Grupal) ó
-Teleconsultorías De Salud Mental Infanto Adolescente (Grupal) o Teleconsultorías De Salud Mental Adulto (Grupal)
Además en Item "Profesional o Técnico", sea incorporado 1 estamento.</t>
        </r>
      </text>
    </comment>
    <comment ref="J36" authorId="0" shapeId="0">
      <text>
        <r>
          <rPr>
            <sz val="9"/>
            <color indexed="81"/>
            <rFont val="Tahoma"/>
            <family val="2"/>
          </rPr>
          <t xml:space="preserve">Este dato aparecerá  luego de que en la atención </t>
        </r>
        <r>
          <rPr>
            <b/>
            <sz val="9"/>
            <color indexed="81"/>
            <rFont val="Tahoma"/>
            <family val="2"/>
          </rPr>
          <t xml:space="preserve">
 Registrada en el Módulo Box - Pacientes Citados
o Registrada en Módulo Atención / Registro Atención Individual. 
</t>
        </r>
        <r>
          <rPr>
            <sz val="9"/>
            <color indexed="81"/>
            <rFont val="Tahoma"/>
            <family val="2"/>
          </rPr>
          <t xml:space="preserve">Registre la actividad por Estamento </t>
        </r>
        <r>
          <rPr>
            <b/>
            <sz val="9"/>
            <color indexed="81"/>
            <rFont val="Tahoma"/>
            <family val="2"/>
          </rPr>
          <t xml:space="preserve">"Medico + </t>
        </r>
        <r>
          <rPr>
            <sz val="9"/>
            <color indexed="81"/>
            <rFont val="Tahoma"/>
            <family val="2"/>
          </rPr>
          <t>Especialidad</t>
        </r>
        <r>
          <rPr>
            <b/>
            <sz val="9"/>
            <color indexed="81"/>
            <rFont val="Tahoma"/>
            <family val="2"/>
          </rPr>
          <t xml:space="preserve"> "Psiquiatra" 
- Consultorías De Salud Mental Infanto Adolescente (Individual) o Consultorías De Salud Mental  Adulto (Individual) o
- Teleconsultorías De Salud Mental Infanto Adolescente (Individual) o Teleconsultorías De Salud Mental Adulto (Individual)
ó
Registrada en Módulo Atención / Registro Atención Grupal 
</t>
        </r>
        <r>
          <rPr>
            <sz val="9"/>
            <color indexed="81"/>
            <rFont val="Tahoma"/>
            <family val="2"/>
          </rPr>
          <t xml:space="preserve">
Registre la actividad.</t>
        </r>
        <r>
          <rPr>
            <b/>
            <sz val="9"/>
            <color indexed="81"/>
            <rFont val="Tahoma"/>
            <family val="2"/>
          </rPr>
          <t xml:space="preserve">
-Consultorías De Salud Mental Infanto Adolescente (Grupal) o Consultorías De Salud Mental Adulto (Grupal) o
-Teleconsultorías De Salud Mental Infanto Adolescente (Grupal) o Teleconsultorías De Salud Mental Adulto (Grupal)
Además en Item "Profesional o Técnico", sean incorporados 2 estamentos.</t>
        </r>
        <r>
          <rPr>
            <sz val="9"/>
            <color indexed="81"/>
            <rFont val="Tahoma"/>
            <family val="2"/>
          </rPr>
          <t xml:space="preserve">
</t>
        </r>
      </text>
    </comment>
    <comment ref="K36" authorId="7" shapeId="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Registre la actividad por </t>
        </r>
        <r>
          <rPr>
            <b/>
            <sz val="9"/>
            <color indexed="81"/>
            <rFont val="Tahoma"/>
            <family val="2"/>
          </rPr>
          <t>Estamento "Medico + Especialidad "Psiquiatra"</t>
        </r>
        <r>
          <rPr>
            <sz val="9"/>
            <color indexed="81"/>
            <rFont val="Tahoma"/>
            <family val="2"/>
          </rPr>
          <t xml:space="preserve"> 
-</t>
        </r>
        <r>
          <rPr>
            <b/>
            <sz val="9"/>
            <color indexed="81"/>
            <rFont val="Tahoma"/>
            <family val="2"/>
          </rPr>
          <t xml:space="preserve">Consultorías De Salud Mental Infanto Adolescente (Individual) o Consultorías De Salud Mental  Adulto (Individual) o
- Teleconsultorías De Salud Mental Infanto Adolescente (Individual) o Teleconsultorías De Salud Mental Adulto (Individual)
o
Registrada en Módulo Atención / Registro Atención Grupal 
</t>
        </r>
        <r>
          <rPr>
            <sz val="9"/>
            <color indexed="81"/>
            <rFont val="Tahoma"/>
            <family val="2"/>
          </rPr>
          <t>Registre la actividad.</t>
        </r>
        <r>
          <rPr>
            <b/>
            <sz val="9"/>
            <color indexed="81"/>
            <rFont val="Tahoma"/>
            <family val="2"/>
          </rPr>
          <t xml:space="preserve">
-Consultorías De Salud Mental Infanto Adolescente (Grupal) o Consultorías De Salud Mental Infanto Adulto (Grupal) o
-Teleconsultorías De Salud Mental Infanto Adolescente (Grupal) o Teleconsultorías De Salud Mental Adulto (Grupal)
</t>
        </r>
        <r>
          <rPr>
            <sz val="9"/>
            <color indexed="81"/>
            <rFont val="Tahoma"/>
            <family val="2"/>
          </rPr>
          <t xml:space="preserve">
</t>
        </r>
        <r>
          <rPr>
            <b/>
            <sz val="9"/>
            <color indexed="81"/>
            <rFont val="Tahoma"/>
            <family val="2"/>
          </rPr>
          <t>Además en Item "Profesional o Técnico", sean incorporados más de 2 estamentos.</t>
        </r>
        <r>
          <rPr>
            <sz val="9"/>
            <color indexed="81"/>
            <rFont val="Tahoma"/>
            <family val="2"/>
          </rPr>
          <t xml:space="preserve">
</t>
        </r>
      </text>
    </comment>
    <comment ref="L36" authorId="0" shapeId="0">
      <text>
        <r>
          <rPr>
            <sz val="9"/>
            <color indexed="81"/>
            <rFont val="Tahoma"/>
            <family val="2"/>
          </rPr>
          <t xml:space="preserve">Este dato aparecerá  luego de que en la atención </t>
        </r>
        <r>
          <rPr>
            <b/>
            <sz val="9"/>
            <color indexed="81"/>
            <rFont val="Tahoma"/>
            <family val="2"/>
          </rPr>
          <t xml:space="preserve">
 Registrada en el Módulo Box - Pacientes Citados
o Registrada en Módulo Atención / Registro Atención Individual. 
</t>
        </r>
        <r>
          <rPr>
            <sz val="9"/>
            <color indexed="81"/>
            <rFont val="Tahoma"/>
            <family val="2"/>
          </rPr>
          <t>Registre la actividad</t>
        </r>
        <r>
          <rPr>
            <b/>
            <sz val="9"/>
            <color indexed="81"/>
            <rFont val="Tahoma"/>
            <family val="2"/>
          </rPr>
          <t xml:space="preserve">
- Consultorías De Salud Mental Infanto Adolescente (Individual) o Consultorías De Salud Mental  Adulto (Individual) ó
- Teleconsultorías De Salud Mental Infanto Adolescente (Individual) o Teleconsultorías De Salud Mental Adulto (Individual)
o
Registrada en Módulo Atención / Registro Atención Grupal 
</t>
        </r>
        <r>
          <rPr>
            <sz val="9"/>
            <color indexed="81"/>
            <rFont val="Tahoma"/>
            <family val="2"/>
          </rPr>
          <t>Registre la actividad</t>
        </r>
        <r>
          <rPr>
            <b/>
            <sz val="9"/>
            <color indexed="81"/>
            <rFont val="Tahoma"/>
            <family val="2"/>
          </rPr>
          <t xml:space="preserve">
- Consultorías De Salud Mental Infanto Adolescente (Grupal) o Consultorías De Salud Mental  Adulto (Grupal) ó
- Teleconsultorías De Salud Mental Infanto Adolescente (Grupal) o Teleconsultorías De Salud Mental Adulto (Grupal)
</t>
        </r>
        <r>
          <rPr>
            <sz val="9"/>
            <color indexed="81"/>
            <rFont val="Tahoma"/>
            <family val="2"/>
          </rPr>
          <t>En Item</t>
        </r>
        <r>
          <rPr>
            <b/>
            <sz val="9"/>
            <color indexed="81"/>
            <rFont val="Tahoma"/>
            <family val="2"/>
          </rPr>
          <t xml:space="preserve"> "Profesional o Técnico", </t>
        </r>
        <r>
          <rPr>
            <sz val="9"/>
            <color indexed="81"/>
            <rFont val="Tahoma"/>
            <family val="2"/>
          </rPr>
          <t>sea incorporado 1 estamento.</t>
        </r>
        <r>
          <rPr>
            <b/>
            <sz val="9"/>
            <color indexed="81"/>
            <rFont val="Tahoma"/>
            <family val="2"/>
          </rPr>
          <t xml:space="preserve">
</t>
        </r>
        <r>
          <rPr>
            <b/>
            <u/>
            <sz val="9"/>
            <color indexed="81"/>
            <rFont val="Tahoma"/>
            <family val="2"/>
          </rPr>
          <t>Para esta seccion se deberá considerar que usuario que registra tenga identificado una Especialidad</t>
        </r>
        <r>
          <rPr>
            <sz val="9"/>
            <color indexed="81"/>
            <rFont val="Tahoma"/>
            <family val="2"/>
          </rPr>
          <t xml:space="preserve">
</t>
        </r>
      </text>
    </comment>
    <comment ref="M36" authorId="0" shapeId="0">
      <text>
        <r>
          <rPr>
            <sz val="9"/>
            <color indexed="81"/>
            <rFont val="Tahoma"/>
            <family val="2"/>
          </rPr>
          <t xml:space="preserve">Este dato aparecerá  luego de que en la atención </t>
        </r>
        <r>
          <rPr>
            <b/>
            <sz val="9"/>
            <color indexed="81"/>
            <rFont val="Tahoma"/>
            <family val="2"/>
          </rPr>
          <t xml:space="preserve">
 Registrada en el Módulo Box - Pacientes Citados
o Registrada en Módulo Atención / Registro Atención Individual. 
</t>
        </r>
        <r>
          <rPr>
            <sz val="9"/>
            <color indexed="81"/>
            <rFont val="Tahoma"/>
            <family val="2"/>
          </rPr>
          <t xml:space="preserve">
</t>
        </r>
        <r>
          <rPr>
            <b/>
            <sz val="9"/>
            <color indexed="81"/>
            <rFont val="Tahoma"/>
            <family val="2"/>
          </rPr>
          <t>- Consultorías De Salud Mental Infanto Adolescente (Individual) o Consultorías De Salud Mental  Adulto (Individual) ó 
- Teleconsultorías De Salud Mental Infanto Adolescente (Individual) o Teleconsultorías De Salud Mental Adulto (Individual)</t>
        </r>
        <r>
          <rPr>
            <sz val="9"/>
            <color indexed="81"/>
            <rFont val="Tahoma"/>
            <family val="2"/>
          </rPr>
          <t xml:space="preserve">
ó
Registrada en Módulo Atención / Registro Atención Grupal 
Registre la actividad.
</t>
        </r>
        <r>
          <rPr>
            <b/>
            <sz val="9"/>
            <color indexed="81"/>
            <rFont val="Tahoma"/>
            <family val="2"/>
          </rPr>
          <t xml:space="preserve">- Consultorías De Salud Mental Infanto Adolescente (Grupal) o Consultorías De Salud Mental Infanto Adulto (Grupal) ó 
- Teleconsultorías De Salud Mental Infanto Adolescente (Grupal) o Teleconsultorías De Salud Mental Adulto (Grupal)
</t>
        </r>
        <r>
          <rPr>
            <sz val="9"/>
            <color indexed="81"/>
            <rFont val="Tahoma"/>
            <family val="2"/>
          </rPr>
          <t>En Item</t>
        </r>
        <r>
          <rPr>
            <b/>
            <sz val="9"/>
            <color indexed="81"/>
            <rFont val="Tahoma"/>
            <family val="2"/>
          </rPr>
          <t xml:space="preserve"> "Profesional o Técnico",</t>
        </r>
        <r>
          <rPr>
            <sz val="9"/>
            <color indexed="81"/>
            <rFont val="Tahoma"/>
            <family val="2"/>
          </rPr>
          <t xml:space="preserve"> sean incorporados 2 o más estamentos</t>
        </r>
        <r>
          <rPr>
            <b/>
            <sz val="9"/>
            <color indexed="81"/>
            <rFont val="Tahoma"/>
            <family val="2"/>
          </rPr>
          <t xml:space="preserve">
</t>
        </r>
        <r>
          <rPr>
            <b/>
            <u/>
            <sz val="9"/>
            <color indexed="81"/>
            <rFont val="Tahoma"/>
            <family val="2"/>
          </rPr>
          <t>Para esta seccion se deberá considerar que usuario que registra tenga identificado una Especialidad</t>
        </r>
        <r>
          <rPr>
            <sz val="9"/>
            <color indexed="81"/>
            <rFont val="Tahoma"/>
            <family val="2"/>
          </rPr>
          <t xml:space="preserve">
</t>
        </r>
      </text>
    </comment>
    <comment ref="B37" authorId="5" shapeId="0">
      <text>
        <r>
          <rPr>
            <sz val="9"/>
            <color indexed="81"/>
            <rFont val="Tahoma"/>
            <family val="2"/>
          </rPr>
          <t xml:space="preserve">Corresponde al total de consultorias recibidas, desagregadas en: 
</t>
        </r>
        <r>
          <rPr>
            <b/>
            <sz val="9"/>
            <color indexed="81"/>
            <rFont val="Tahoma"/>
            <family val="2"/>
          </rPr>
          <t>- Consultorías De Salud Mental Infanto Adolescente (Individual) o
- Consultorías De Salud Mental Infanto Adolescente (Grupal)</t>
        </r>
        <r>
          <rPr>
            <sz val="9"/>
            <color indexed="81"/>
            <rFont val="Tahoma"/>
            <family val="2"/>
          </rPr>
          <t xml:space="preserve">
Y
</t>
        </r>
        <r>
          <rPr>
            <b/>
            <sz val="9"/>
            <color indexed="81"/>
            <rFont val="Tahoma"/>
            <family val="2"/>
          </rPr>
          <t xml:space="preserve">- Consultorías De Salud Mental Adulto (Individual) o
- Consultorías De Salud Mental Adulto (Grupal) </t>
        </r>
        <r>
          <rPr>
            <sz val="9"/>
            <color indexed="81"/>
            <rFont val="Tahoma"/>
            <family val="2"/>
          </rPr>
          <t xml:space="preserve">
</t>
        </r>
        <r>
          <rPr>
            <b/>
            <u/>
            <sz val="9"/>
            <color indexed="81"/>
            <rFont val="Tahoma"/>
            <family val="2"/>
          </rPr>
          <t>Para esta seccion se deberá considerar que profesional que registra tenga identificado una</t>
        </r>
        <r>
          <rPr>
            <u/>
            <sz val="9"/>
            <color indexed="81"/>
            <rFont val="Tahoma"/>
            <family val="2"/>
          </rPr>
          <t xml:space="preserve"> </t>
        </r>
        <r>
          <rPr>
            <b/>
            <u/>
            <sz val="9"/>
            <color indexed="81"/>
            <rFont val="Tahoma"/>
            <family val="2"/>
          </rPr>
          <t>Especialidad</t>
        </r>
      </text>
    </comment>
    <comment ref="C37" authorId="5"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o Registrada en </t>
        </r>
        <r>
          <rPr>
            <b/>
            <sz val="9"/>
            <color indexed="81"/>
            <rFont val="Tahoma"/>
            <family val="2"/>
          </rPr>
          <t>Módulo Atención / Registro Atención Individual.</t>
        </r>
        <r>
          <rPr>
            <sz val="9"/>
            <color indexed="81"/>
            <rFont val="Tahoma"/>
            <family val="2"/>
          </rPr>
          <t xml:space="preserve"> 
Registre la actividad.
- </t>
        </r>
        <r>
          <rPr>
            <b/>
            <sz val="9"/>
            <color indexed="81"/>
            <rFont val="Tahoma"/>
            <family val="2"/>
          </rPr>
          <t xml:space="preserve">Consultorías De Salud Mental Infanto Adolescente (Individual) </t>
        </r>
        <r>
          <rPr>
            <sz val="9"/>
            <color indexed="81"/>
            <rFont val="Tahoma"/>
            <family val="2"/>
          </rPr>
          <t xml:space="preserve">
ó
En </t>
        </r>
        <r>
          <rPr>
            <b/>
            <sz val="9"/>
            <color indexed="81"/>
            <rFont val="Tahoma"/>
            <family val="2"/>
          </rPr>
          <t xml:space="preserve">Módulo Atención / Registro Atención Grupal </t>
        </r>
        <r>
          <rPr>
            <sz val="9"/>
            <color indexed="81"/>
            <rFont val="Tahoma"/>
            <family val="2"/>
          </rPr>
          <t xml:space="preserve">
Registre la actividad.</t>
        </r>
        <r>
          <rPr>
            <b/>
            <sz val="9"/>
            <color indexed="81"/>
            <rFont val="Tahoma"/>
            <family val="2"/>
          </rPr>
          <t xml:space="preserve">
- Consultorías De Salud Mental Infanto Adolescente (Grupal)</t>
        </r>
        <r>
          <rPr>
            <sz val="9"/>
            <color indexed="81"/>
            <rFont val="Tahoma"/>
            <family val="2"/>
          </rPr>
          <t xml:space="preserve"> </t>
        </r>
      </text>
    </comment>
    <comment ref="D37" authorId="5"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o Registrada en </t>
        </r>
        <r>
          <rPr>
            <b/>
            <sz val="9"/>
            <color indexed="81"/>
            <rFont val="Tahoma"/>
            <family val="2"/>
          </rPr>
          <t>Módulo Atención / Registro Atención Individual.</t>
        </r>
        <r>
          <rPr>
            <sz val="9"/>
            <color indexed="81"/>
            <rFont val="Tahoma"/>
            <family val="2"/>
          </rPr>
          <t xml:space="preserve"> 
Registre la actividad.
- </t>
        </r>
        <r>
          <rPr>
            <b/>
            <sz val="9"/>
            <color indexed="81"/>
            <rFont val="Tahoma"/>
            <family val="2"/>
          </rPr>
          <t>Consultorías De Salud Mental Adulto (Individual)
o</t>
        </r>
        <r>
          <rPr>
            <sz val="9"/>
            <color indexed="81"/>
            <rFont val="Tahoma"/>
            <family val="2"/>
          </rPr>
          <t xml:space="preserve">
En</t>
        </r>
        <r>
          <rPr>
            <b/>
            <sz val="9"/>
            <color indexed="81"/>
            <rFont val="Tahoma"/>
            <family val="2"/>
          </rPr>
          <t xml:space="preserve"> Módulo Atención / Registro Atención Grupal </t>
        </r>
        <r>
          <rPr>
            <sz val="9"/>
            <color indexed="81"/>
            <rFont val="Tahoma"/>
            <family val="2"/>
          </rPr>
          <t xml:space="preserve">
Registre la actividad.
</t>
        </r>
        <r>
          <rPr>
            <b/>
            <sz val="9"/>
            <color indexed="81"/>
            <rFont val="Tahoma"/>
            <family val="2"/>
          </rPr>
          <t xml:space="preserve">
- Consultorías De Salud Mental Adulto (Grupal)</t>
        </r>
        <r>
          <rPr>
            <sz val="9"/>
            <color indexed="81"/>
            <rFont val="Tahoma"/>
            <family val="2"/>
          </rPr>
          <t xml:space="preserve"> 
</t>
        </r>
      </text>
    </comment>
    <comment ref="E37" authorId="2" shapeId="0">
      <text>
        <r>
          <rPr>
            <sz val="9"/>
            <color indexed="81"/>
            <rFont val="Tahoma"/>
            <family val="2"/>
          </rPr>
          <t xml:space="preserve">
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Registre la actividad.
</t>
        </r>
        <r>
          <rPr>
            <b/>
            <sz val="9"/>
            <color indexed="81"/>
            <rFont val="Tahoma"/>
            <family val="2"/>
          </rPr>
          <t xml:space="preserve">Consultorías De Salud Mental Infanto Adolescente (Individual) o
Consultorías De Salud Mental Adulto (Individual) </t>
        </r>
        <r>
          <rPr>
            <sz val="9"/>
            <color indexed="81"/>
            <rFont val="Tahoma"/>
            <family val="2"/>
          </rPr>
          <t xml:space="preserve">
 Esto generará 1 caso revisado
</t>
        </r>
        <r>
          <rPr>
            <b/>
            <sz val="9"/>
            <color indexed="81"/>
            <rFont val="Tahoma"/>
            <family val="2"/>
          </rPr>
          <t>ó</t>
        </r>
        <r>
          <rPr>
            <sz val="9"/>
            <color indexed="81"/>
            <rFont val="Tahoma"/>
            <family val="2"/>
          </rPr>
          <t xml:space="preserve">
Registrada en Módulo Atención / Registro Atención Grupal 
Registre la actividad.
</t>
        </r>
        <r>
          <rPr>
            <b/>
            <sz val="9"/>
            <color indexed="81"/>
            <rFont val="Tahoma"/>
            <family val="2"/>
          </rPr>
          <t>-Consultorías De Salud Mental Infanto Adolescente (Grupal)</t>
        </r>
        <r>
          <rPr>
            <sz val="9"/>
            <color indexed="81"/>
            <rFont val="Tahoma"/>
            <family val="2"/>
          </rPr>
          <t xml:space="preserve"> o
-</t>
        </r>
        <r>
          <rPr>
            <b/>
            <sz val="9"/>
            <color indexed="81"/>
            <rFont val="Tahoma"/>
            <family val="2"/>
          </rPr>
          <t xml:space="preserve">Consultorías De Salud Mental Infanto Adulto (Grupal) </t>
        </r>
        <r>
          <rPr>
            <sz val="9"/>
            <color indexed="81"/>
            <rFont val="Tahoma"/>
            <family val="2"/>
          </rPr>
          <t xml:space="preserve">
-Una actividad generará ene casos revisados, al marcar la celda caso revisado</t>
        </r>
      </text>
    </comment>
    <comment ref="B38" authorId="7" shapeId="0">
      <text>
        <r>
          <rPr>
            <sz val="9"/>
            <color indexed="81"/>
            <rFont val="Tahoma"/>
            <family val="2"/>
          </rPr>
          <t xml:space="preserve">Corresponde al total de teleconsultorias recibidas, desagregadas en: 
</t>
        </r>
        <r>
          <rPr>
            <b/>
            <sz val="9"/>
            <color indexed="81"/>
            <rFont val="Tahoma"/>
            <family val="2"/>
          </rPr>
          <t xml:space="preserve">
-Teleconsultorías De Salud Mental Infanto Adolescente (Individual) o
-Teleconsultorías De Salud Mental Infanto Adolescente (Grupal)</t>
        </r>
        <r>
          <rPr>
            <sz val="9"/>
            <color indexed="81"/>
            <rFont val="Tahoma"/>
            <family val="2"/>
          </rPr>
          <t xml:space="preserve">
Y
</t>
        </r>
        <r>
          <rPr>
            <b/>
            <sz val="9"/>
            <color indexed="81"/>
            <rFont val="Tahoma"/>
            <family val="2"/>
          </rPr>
          <t xml:space="preserve">- Teleconsultorías De Salud Mental Adulto (Individual) o
- Teleconsultorías De Salud Mental Adulto (Grupal) 
</t>
        </r>
        <r>
          <rPr>
            <b/>
            <u/>
            <sz val="9"/>
            <color indexed="81"/>
            <rFont val="Tahoma"/>
            <family val="2"/>
          </rPr>
          <t>Para esta seccion se deberá considerar que profesional que registra tenga identificado una Especialidad</t>
        </r>
      </text>
    </comment>
    <comment ref="C38" authorId="7" shapeId="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Registre la actividad.
</t>
        </r>
        <r>
          <rPr>
            <b/>
            <sz val="9"/>
            <color indexed="81"/>
            <rFont val="Tahoma"/>
            <family val="2"/>
          </rPr>
          <t xml:space="preserve">- Teleconsultorías De Salud Mental Infanto Adolescente (Individual) </t>
        </r>
        <r>
          <rPr>
            <sz val="9"/>
            <color indexed="81"/>
            <rFont val="Tahoma"/>
            <family val="2"/>
          </rPr>
          <t xml:space="preserve">
o
En </t>
        </r>
        <r>
          <rPr>
            <b/>
            <sz val="9"/>
            <color indexed="81"/>
            <rFont val="Tahoma"/>
            <family val="2"/>
          </rPr>
          <t xml:space="preserve">Módulo Atención / Registro Atención Grupal </t>
        </r>
        <r>
          <rPr>
            <sz val="9"/>
            <color indexed="81"/>
            <rFont val="Tahoma"/>
            <family val="2"/>
          </rPr>
          <t xml:space="preserve">
Registre la actividad: 
</t>
        </r>
        <r>
          <rPr>
            <b/>
            <sz val="9"/>
            <color indexed="81"/>
            <rFont val="Tahoma"/>
            <family val="2"/>
          </rPr>
          <t xml:space="preserve">-Teleconsultorías De Salud Mental Infanto Adolescente (Grupal) 
</t>
        </r>
        <r>
          <rPr>
            <b/>
            <u/>
            <sz val="9"/>
            <color indexed="81"/>
            <rFont val="Tahoma"/>
            <family val="2"/>
          </rPr>
          <t>Para esta seccion se deberá considerar que profesional que registra tenga identificado una Especialidad</t>
        </r>
        <r>
          <rPr>
            <sz val="9"/>
            <color indexed="81"/>
            <rFont val="Tahoma"/>
            <family val="2"/>
          </rPr>
          <t xml:space="preserve">
</t>
        </r>
      </text>
    </comment>
    <comment ref="D38" authorId="7" shapeId="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Registre la actividad.
</t>
        </r>
        <r>
          <rPr>
            <b/>
            <sz val="9"/>
            <color indexed="81"/>
            <rFont val="Tahoma"/>
            <family val="2"/>
          </rPr>
          <t>- Teleconsultorías De Salud Mental Adulto (Individual)</t>
        </r>
        <r>
          <rPr>
            <sz val="9"/>
            <color indexed="81"/>
            <rFont val="Tahoma"/>
            <family val="2"/>
          </rPr>
          <t xml:space="preserve">
o
En Módulo Atención / Registro Atención Grupal se registre la actividad.
</t>
        </r>
        <r>
          <rPr>
            <b/>
            <sz val="9"/>
            <color indexed="81"/>
            <rFont val="Tahoma"/>
            <family val="2"/>
          </rPr>
          <t xml:space="preserve">- Teleconsultorías De Salud Mental Adulto (Grupal) </t>
        </r>
        <r>
          <rPr>
            <sz val="9"/>
            <color indexed="81"/>
            <rFont val="Tahoma"/>
            <family val="2"/>
          </rPr>
          <t xml:space="preserve">
</t>
        </r>
        <r>
          <rPr>
            <b/>
            <sz val="9"/>
            <color indexed="81"/>
            <rFont val="Tahoma"/>
            <family val="2"/>
          </rPr>
          <t xml:space="preserve">
</t>
        </r>
        <r>
          <rPr>
            <b/>
            <u/>
            <sz val="9"/>
            <color indexed="81"/>
            <rFont val="Tahoma"/>
            <family val="2"/>
          </rPr>
          <t>Para esta seccion se deberá considerar que profesional que registra tenga identificado una Especialidad</t>
        </r>
      </text>
    </comment>
    <comment ref="E38" authorId="7"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Registre la actividad.
</t>
        </r>
        <r>
          <rPr>
            <b/>
            <sz val="9"/>
            <color indexed="81"/>
            <rFont val="Tahoma"/>
            <family val="2"/>
          </rPr>
          <t xml:space="preserve">- Teleconsultorías De Salud Mental Infanto Adolescente (Individual) o
- Teleconsultorías De Salud Mental Adulto (Individual) 
</t>
        </r>
        <r>
          <rPr>
            <sz val="9"/>
            <color indexed="81"/>
            <rFont val="Tahoma"/>
            <family val="2"/>
          </rPr>
          <t xml:space="preserve"> -Esto generará 1 caso revisado
ó
</t>
        </r>
        <r>
          <rPr>
            <b/>
            <sz val="9"/>
            <color indexed="81"/>
            <rFont val="Tahoma"/>
            <family val="2"/>
          </rPr>
          <t xml:space="preserve">Registrada en Módulo Atención / Registro Atención Grupal 
</t>
        </r>
        <r>
          <rPr>
            <sz val="9"/>
            <color indexed="81"/>
            <rFont val="Tahoma"/>
            <family val="2"/>
          </rPr>
          <t>Registre la actividad
-</t>
        </r>
        <r>
          <rPr>
            <b/>
            <sz val="9"/>
            <color indexed="81"/>
            <rFont val="Tahoma"/>
            <family val="2"/>
          </rPr>
          <t>Teleconsultorías De Salud Mental Infanto Adolescente (Grupal) o
-Teleconsultorías De Salud Mental Adulto (Grupal)</t>
        </r>
        <r>
          <rPr>
            <sz val="9"/>
            <color indexed="81"/>
            <rFont val="Tahoma"/>
            <family val="2"/>
          </rPr>
          <t xml:space="preserve"> 
Una actividad generara ene casos revisados, al marcar la celda caso revisado
</t>
        </r>
      </text>
    </comment>
    <comment ref="A39" authorId="7" shapeId="0">
      <text>
        <r>
          <rPr>
            <b/>
            <sz val="9"/>
            <color indexed="81"/>
            <rFont val="Tahoma"/>
            <family val="2"/>
          </rPr>
          <t>Corresponde al Total de Consultorías y Teleconsultorías realizadas en el establecimiento</t>
        </r>
        <r>
          <rPr>
            <sz val="9"/>
            <color indexed="81"/>
            <rFont val="Tahoma"/>
            <family val="2"/>
          </rPr>
          <t xml:space="preserve">
</t>
        </r>
      </text>
    </comment>
    <comment ref="C43" authorId="4" shapeId="0">
      <text>
        <r>
          <rPr>
            <sz val="9"/>
            <color indexed="81"/>
            <rFont val="Tahoma"/>
            <family val="2"/>
          </rPr>
          <t xml:space="preserve">Este dato aparecera cuando en la atención:
Registrada en </t>
        </r>
        <r>
          <rPr>
            <b/>
            <sz val="9"/>
            <color indexed="81"/>
            <rFont val="Tahoma"/>
            <family val="2"/>
          </rPr>
          <t>Módulo Atención / Registro Atención Grupal.</t>
        </r>
        <r>
          <rPr>
            <sz val="9"/>
            <color indexed="81"/>
            <rFont val="Tahoma"/>
            <family val="2"/>
          </rPr>
          <t xml:space="preserve">
Estamento </t>
        </r>
        <r>
          <rPr>
            <b/>
            <sz val="9"/>
            <color indexed="81"/>
            <rFont val="Tahoma"/>
            <family val="2"/>
          </rPr>
          <t>Médico/a</t>
        </r>
        <r>
          <rPr>
            <sz val="9"/>
            <color indexed="81"/>
            <rFont val="Tahoma"/>
            <family val="2"/>
          </rPr>
          <t xml:space="preserve">  - Especialidad  </t>
        </r>
        <r>
          <rPr>
            <b/>
            <sz val="9"/>
            <color indexed="81"/>
            <rFont val="Tahoma"/>
            <family val="2"/>
          </rPr>
          <t>Psiquiatra</t>
        </r>
        <r>
          <rPr>
            <sz val="9"/>
            <color indexed="81"/>
            <rFont val="Tahoma"/>
            <family val="2"/>
          </rPr>
          <t xml:space="preserve"> registre la actividad: 
- </t>
        </r>
        <r>
          <rPr>
            <b/>
            <sz val="9"/>
            <color indexed="81"/>
            <rFont val="Tahoma"/>
            <family val="2"/>
          </rPr>
          <t>Psicoterapia grupal</t>
        </r>
        <r>
          <rPr>
            <sz val="9"/>
            <color indexed="81"/>
            <rFont val="Tahoma"/>
            <family val="2"/>
          </rPr>
          <t xml:space="preserve">
</t>
        </r>
      </text>
    </comment>
    <comment ref="C44" authorId="4" shapeId="0">
      <text>
        <r>
          <rPr>
            <sz val="9"/>
            <color indexed="81"/>
            <rFont val="Tahoma"/>
            <family val="2"/>
          </rPr>
          <t xml:space="preserve">Este dato aparecerá cuando en la atención:
Registrada en </t>
        </r>
        <r>
          <rPr>
            <b/>
            <sz val="9"/>
            <color indexed="81"/>
            <rFont val="Tahoma"/>
            <family val="2"/>
          </rPr>
          <t>Módulo Atención / Registro Atención Grupal</t>
        </r>
        <r>
          <rPr>
            <sz val="9"/>
            <color indexed="81"/>
            <rFont val="Tahoma"/>
            <family val="2"/>
          </rPr>
          <t xml:space="preserve">
Estamento </t>
        </r>
        <r>
          <rPr>
            <b/>
            <sz val="9"/>
            <color indexed="81"/>
            <rFont val="Tahoma"/>
            <family val="2"/>
          </rPr>
          <t xml:space="preserve">Psicólogo </t>
        </r>
        <r>
          <rPr>
            <sz val="9"/>
            <color indexed="81"/>
            <rFont val="Tahoma"/>
            <family val="2"/>
          </rPr>
          <t xml:space="preserve">registre la actividad: 
</t>
        </r>
        <r>
          <rPr>
            <b/>
            <sz val="9"/>
            <color indexed="81"/>
            <rFont val="Tahoma"/>
            <family val="2"/>
          </rPr>
          <t>Psicoterapia grupal</t>
        </r>
        <r>
          <rPr>
            <sz val="9"/>
            <color indexed="81"/>
            <rFont val="Tahoma"/>
            <family val="2"/>
          </rPr>
          <t xml:space="preserve">
</t>
        </r>
      </text>
    </comment>
    <comment ref="C45" authorId="4" shapeId="0">
      <text>
        <r>
          <rPr>
            <sz val="9"/>
            <color indexed="81"/>
            <rFont val="Tahoma"/>
            <family val="2"/>
          </rPr>
          <t>Este dato aparecera cuando en la atención
Registrada en</t>
        </r>
        <r>
          <rPr>
            <b/>
            <sz val="9"/>
            <color indexed="81"/>
            <rFont val="Tahoma"/>
            <family val="2"/>
          </rPr>
          <t xml:space="preserve"> Módulo Atención/ Registro Atención Grupal</t>
        </r>
        <r>
          <rPr>
            <sz val="9"/>
            <color indexed="81"/>
            <rFont val="Tahoma"/>
            <family val="2"/>
          </rPr>
          <t xml:space="preserve">
Estamento </t>
        </r>
        <r>
          <rPr>
            <b/>
            <sz val="9"/>
            <color indexed="81"/>
            <rFont val="Tahoma"/>
            <family val="2"/>
          </rPr>
          <t>Médico/a</t>
        </r>
        <r>
          <rPr>
            <sz val="9"/>
            <color indexed="81"/>
            <rFont val="Tahoma"/>
            <family val="2"/>
          </rPr>
          <t xml:space="preserve"> -  Especialidad </t>
        </r>
        <r>
          <rPr>
            <b/>
            <sz val="9"/>
            <color indexed="81"/>
            <rFont val="Tahoma"/>
            <family val="2"/>
          </rPr>
          <t>Psiquiatra</t>
        </r>
        <r>
          <rPr>
            <sz val="9"/>
            <color indexed="81"/>
            <rFont val="Tahoma"/>
            <family val="2"/>
          </rPr>
          <t xml:space="preserve"> registre la actividad: 
- </t>
        </r>
        <r>
          <rPr>
            <b/>
            <sz val="9"/>
            <color indexed="81"/>
            <rFont val="Tahoma"/>
            <family val="2"/>
          </rPr>
          <t>Psicoterapia Familiar</t>
        </r>
        <r>
          <rPr>
            <sz val="9"/>
            <color indexed="81"/>
            <rFont val="Tahoma"/>
            <family val="2"/>
          </rPr>
          <t xml:space="preserve">
</t>
        </r>
      </text>
    </comment>
    <comment ref="C46" authorId="4" shapeId="0">
      <text>
        <r>
          <rPr>
            <sz val="9"/>
            <color indexed="81"/>
            <rFont val="Tahoma"/>
            <family val="2"/>
          </rPr>
          <t xml:space="preserve">Este dato aparecera cuando en la atención:
Registrada en </t>
        </r>
        <r>
          <rPr>
            <b/>
            <sz val="9"/>
            <color indexed="81"/>
            <rFont val="Tahoma"/>
            <family val="2"/>
          </rPr>
          <t>Módulo Atención / Registro Atención Grupal</t>
        </r>
        <r>
          <rPr>
            <sz val="9"/>
            <color indexed="81"/>
            <rFont val="Tahoma"/>
            <family val="2"/>
          </rPr>
          <t xml:space="preserve">
Estamento </t>
        </r>
        <r>
          <rPr>
            <b/>
            <sz val="9"/>
            <color indexed="81"/>
            <rFont val="Tahoma"/>
            <family val="2"/>
          </rPr>
          <t>Psicólogo</t>
        </r>
        <r>
          <rPr>
            <sz val="9"/>
            <color indexed="81"/>
            <rFont val="Tahoma"/>
            <family val="2"/>
          </rPr>
          <t xml:space="preserve"> registre la actividad: </t>
        </r>
        <r>
          <rPr>
            <b/>
            <sz val="9"/>
            <color indexed="81"/>
            <rFont val="Tahoma"/>
            <family val="2"/>
          </rPr>
          <t xml:space="preserve"> 
- Psicoterapia Familiar</t>
        </r>
        <r>
          <rPr>
            <sz val="9"/>
            <color indexed="81"/>
            <rFont val="Tahoma"/>
            <family val="2"/>
          </rPr>
          <t xml:space="preserve">
</t>
        </r>
      </text>
    </comment>
    <comment ref="AN48" authorId="0" shapeId="0">
      <text>
        <r>
          <rPr>
            <sz val="9"/>
            <color indexed="81"/>
            <rFont val="Tahoma"/>
            <family val="2"/>
          </rPr>
          <t xml:space="preserve">Todo usuario registrado como </t>
        </r>
        <r>
          <rPr>
            <b/>
            <sz val="9"/>
            <color indexed="81"/>
            <rFont val="Tahoma"/>
            <family val="2"/>
          </rPr>
          <t>FONASA</t>
        </r>
        <r>
          <rPr>
            <sz val="9"/>
            <color indexed="81"/>
            <rFont val="Tahoma"/>
            <family val="2"/>
          </rPr>
          <t xml:space="preserve"> en el campo </t>
        </r>
        <r>
          <rPr>
            <b/>
            <sz val="9"/>
            <color indexed="81"/>
            <rFont val="Tahoma"/>
            <family val="2"/>
          </rPr>
          <t>prevision</t>
        </r>
        <r>
          <rPr>
            <sz val="9"/>
            <color indexed="81"/>
            <rFont val="Tahoma"/>
            <family val="2"/>
          </rPr>
          <t xml:space="preserve"> de la inscripción en RAYEN</t>
        </r>
      </text>
    </comment>
    <comment ref="AO48" authorId="3" shapeId="0">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indique un </t>
        </r>
        <r>
          <rPr>
            <b/>
            <sz val="9"/>
            <color indexed="81"/>
            <rFont val="Tahoma"/>
            <family val="2"/>
          </rPr>
          <t>Pueblo Originario</t>
        </r>
        <r>
          <rPr>
            <sz val="9"/>
            <color indexed="81"/>
            <rFont val="Tahoma"/>
            <family val="2"/>
          </rPr>
          <t xml:space="preserve">
</t>
        </r>
      </text>
    </comment>
    <comment ref="AP48" authorId="3" shapeId="0">
      <text>
        <r>
          <rPr>
            <sz val="9"/>
            <color indexed="81"/>
            <rFont val="Tahoma"/>
            <family val="2"/>
          </rPr>
          <t xml:space="preserve">Se contabilizara a los pacientes que tengan en </t>
        </r>
        <r>
          <rPr>
            <b/>
            <sz val="9"/>
            <color indexed="81"/>
            <rFont val="Tahoma"/>
            <family val="2"/>
          </rPr>
          <t xml:space="preserve"> Antecedentes del usuario APS / Pestaña "Identificacion" </t>
        </r>
        <r>
          <rPr>
            <sz val="9"/>
            <color indexed="81"/>
            <rFont val="Tahoma"/>
            <family val="2"/>
          </rPr>
          <t xml:space="preserve"> Item  Alertas Adm.  </t>
        </r>
        <r>
          <rPr>
            <b/>
            <sz val="9"/>
            <color indexed="81"/>
            <rFont val="Tahoma"/>
            <family val="2"/>
          </rPr>
          <t>"MIGRANTE"</t>
        </r>
        <r>
          <rPr>
            <sz val="9"/>
            <color indexed="81"/>
            <rFont val="Tahoma"/>
            <family val="2"/>
          </rPr>
          <t xml:space="preserve">
</t>
        </r>
      </text>
    </comment>
    <comment ref="C51" authorId="5" shapeId="0">
      <text>
        <r>
          <rPr>
            <sz val="9"/>
            <color indexed="81"/>
            <rFont val="Tahoma"/>
            <family val="2"/>
          </rPr>
          <t xml:space="preserve">Este dato aparecerá  luego de que en la atención 
 Registrada en el Módulo Box - Pacientes Citados o Registrada en Módulo Atención / Registro Atención Individual. 
Registre la actividad.
- </t>
        </r>
        <r>
          <rPr>
            <b/>
            <sz val="9"/>
            <color indexed="81"/>
            <rFont val="Tahoma"/>
            <family val="2"/>
          </rPr>
          <t>Programa De Rehabilitación Tipo I</t>
        </r>
        <r>
          <rPr>
            <sz val="9"/>
            <color indexed="81"/>
            <rFont val="Tahoma"/>
            <family val="2"/>
          </rPr>
          <t xml:space="preserve">
ó
En Módulo Atención / Registro Atención Grupal 
Registre la actividad.
- </t>
        </r>
        <r>
          <rPr>
            <b/>
            <sz val="9"/>
            <color indexed="81"/>
            <rFont val="Tahoma"/>
            <family val="2"/>
          </rPr>
          <t>Programa De Rehabilitación Tipo I -Grp</t>
        </r>
      </text>
    </comment>
    <comment ref="C52" authorId="5" shapeId="0">
      <text>
        <r>
          <rPr>
            <sz val="9"/>
            <color indexed="81"/>
            <rFont val="Tahoma"/>
            <family val="2"/>
          </rPr>
          <t xml:space="preserve">Este dato aparecerá  luego de que en la atención 
 Registrada en el Módulo Box - Pacientes Citados o Registrada en Módulo Atención / Registro Atención Individual. 
Registre la actividad.
</t>
        </r>
        <r>
          <rPr>
            <b/>
            <sz val="9"/>
            <color indexed="81"/>
            <rFont val="Tahoma"/>
            <family val="2"/>
          </rPr>
          <t>- Programa De Rehabilitación Tipo II</t>
        </r>
        <r>
          <rPr>
            <sz val="9"/>
            <color indexed="81"/>
            <rFont val="Tahoma"/>
            <family val="2"/>
          </rPr>
          <t xml:space="preserve">
ó
En Módulo Atención / Registro Atención Grupal 
Registre la actividad.
-</t>
        </r>
        <r>
          <rPr>
            <b/>
            <sz val="9"/>
            <color indexed="81"/>
            <rFont val="Tahoma"/>
            <family val="2"/>
          </rPr>
          <t xml:space="preserve"> Programa De Rehabilitación Tipo II -Grp</t>
        </r>
      </text>
    </comment>
    <comment ref="AN54" authorId="3" shapeId="0">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indique un </t>
        </r>
        <r>
          <rPr>
            <b/>
            <sz val="9"/>
            <color indexed="81"/>
            <rFont val="Tahoma"/>
            <family val="2"/>
          </rPr>
          <t xml:space="preserve">Pueblo Originario
</t>
        </r>
      </text>
    </comment>
    <comment ref="AO54" authorId="3" shapeId="0">
      <text>
        <r>
          <rPr>
            <sz val="9"/>
            <color indexed="81"/>
            <rFont val="Tahoma"/>
            <family val="2"/>
          </rPr>
          <t xml:space="preserve">Se contabilizara a los pacientes que tengan en  </t>
        </r>
        <r>
          <rPr>
            <b/>
            <sz val="9"/>
            <color indexed="81"/>
            <rFont val="Tahoma"/>
            <family val="2"/>
          </rPr>
          <t>Antecedentes del usuario APS / Pestaña "Identificacion"</t>
        </r>
        <r>
          <rPr>
            <sz val="9"/>
            <color indexed="81"/>
            <rFont val="Tahoma"/>
            <family val="2"/>
          </rPr>
          <t xml:space="preserve">  Item  Alertas Adm.  </t>
        </r>
        <r>
          <rPr>
            <b/>
            <sz val="9"/>
            <color indexed="81"/>
            <rFont val="Tahoma"/>
            <family val="2"/>
          </rPr>
          <t>"MIGRANTE"</t>
        </r>
        <r>
          <rPr>
            <sz val="9"/>
            <color indexed="81"/>
            <rFont val="Tahoma"/>
            <family val="2"/>
          </rPr>
          <t xml:space="preserve">
</t>
        </r>
      </text>
    </comment>
    <comment ref="C57" authorId="4" shapeId="0">
      <text>
        <r>
          <rPr>
            <sz val="9"/>
            <color indexed="81"/>
            <rFont val="Tahoma"/>
            <family val="2"/>
          </rPr>
          <t>Este dato aparecerá  luego de que en la atención 
Registrada en el</t>
        </r>
        <r>
          <rPr>
            <b/>
            <sz val="9"/>
            <color indexed="81"/>
            <rFont val="Tahoma"/>
            <family val="2"/>
          </rPr>
          <t xml:space="preserve"> Módulo Box - Pacientes Citados </t>
        </r>
        <r>
          <rPr>
            <sz val="9"/>
            <color indexed="81"/>
            <rFont val="Tahoma"/>
            <family val="2"/>
          </rPr>
          <t xml:space="preserve">
o Registrada en</t>
        </r>
        <r>
          <rPr>
            <b/>
            <sz val="9"/>
            <color indexed="81"/>
            <rFont val="Tahoma"/>
            <family val="2"/>
          </rPr>
          <t xml:space="preserve"> Módulo Atención / Registro Atención Individual. </t>
        </r>
        <r>
          <rPr>
            <sz val="9"/>
            <color indexed="81"/>
            <rFont val="Tahoma"/>
            <family val="2"/>
          </rPr>
          <t xml:space="preserve">
Estamento </t>
        </r>
        <r>
          <rPr>
            <b/>
            <sz val="9"/>
            <color indexed="81"/>
            <rFont val="Tahoma"/>
            <family val="2"/>
          </rPr>
          <t>Médico/a</t>
        </r>
        <r>
          <rPr>
            <sz val="9"/>
            <color indexed="81"/>
            <rFont val="Tahoma"/>
            <family val="2"/>
          </rPr>
          <t xml:space="preserve"> registre la actividad:  
</t>
        </r>
        <r>
          <rPr>
            <b/>
            <sz val="9"/>
            <color indexed="81"/>
            <rFont val="Tahoma"/>
            <family val="2"/>
          </rPr>
          <t xml:space="preserve">Peritaje Judicial </t>
        </r>
        <r>
          <rPr>
            <sz val="9"/>
            <color indexed="81"/>
            <rFont val="Tahoma"/>
            <family val="2"/>
          </rPr>
          <t xml:space="preserve">   
o
</t>
        </r>
        <r>
          <rPr>
            <b/>
            <sz val="9"/>
            <color indexed="81"/>
            <rFont val="Tahoma"/>
            <family val="2"/>
          </rPr>
          <t>Peritaje Psiquiátrico Judicial</t>
        </r>
        <r>
          <rPr>
            <sz val="9"/>
            <color indexed="81"/>
            <rFont val="Tahoma"/>
            <family val="2"/>
          </rPr>
          <t xml:space="preserve">
</t>
        </r>
      </text>
    </comment>
    <comment ref="C58" authorId="4" shapeId="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Registrada en </t>
        </r>
        <r>
          <rPr>
            <b/>
            <sz val="9"/>
            <color indexed="81"/>
            <rFont val="Tahoma"/>
            <family val="2"/>
          </rPr>
          <t>Módulo Atención / Registro Atención Individual.</t>
        </r>
        <r>
          <rPr>
            <sz val="9"/>
            <color indexed="81"/>
            <rFont val="Tahoma"/>
            <family val="2"/>
          </rPr>
          <t xml:space="preserve"> 
Estamento </t>
        </r>
        <r>
          <rPr>
            <b/>
            <sz val="9"/>
            <color indexed="81"/>
            <rFont val="Tahoma"/>
            <family val="2"/>
          </rPr>
          <t xml:space="preserve">Médico/a </t>
        </r>
        <r>
          <rPr>
            <sz val="9"/>
            <color indexed="81"/>
            <rFont val="Tahoma"/>
            <family val="2"/>
          </rPr>
          <t xml:space="preserve">- Especialidad </t>
        </r>
        <r>
          <rPr>
            <b/>
            <sz val="9"/>
            <color indexed="81"/>
            <rFont val="Tahoma"/>
            <family val="2"/>
          </rPr>
          <t>Psiquiatra</t>
        </r>
        <r>
          <rPr>
            <sz val="9"/>
            <color indexed="81"/>
            <rFont val="Tahoma"/>
            <family val="2"/>
          </rPr>
          <t xml:space="preserve"> registre la actividad:  
</t>
        </r>
        <r>
          <rPr>
            <b/>
            <sz val="9"/>
            <color indexed="81"/>
            <rFont val="Tahoma"/>
            <family val="2"/>
          </rPr>
          <t>Peritaje Judicial</t>
        </r>
        <r>
          <rPr>
            <sz val="9"/>
            <color indexed="81"/>
            <rFont val="Tahoma"/>
            <family val="2"/>
          </rPr>
          <t xml:space="preserve">    
o
</t>
        </r>
        <r>
          <rPr>
            <b/>
            <sz val="9"/>
            <color indexed="81"/>
            <rFont val="Tahoma"/>
            <family val="2"/>
          </rPr>
          <t>Peritaje Psiquiátrico Judicial</t>
        </r>
        <r>
          <rPr>
            <sz val="9"/>
            <color indexed="81"/>
            <rFont val="Tahoma"/>
            <family val="2"/>
          </rPr>
          <t xml:space="preserve">
</t>
        </r>
      </text>
    </comment>
    <comment ref="C59" authorId="4"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o Registrada en </t>
        </r>
        <r>
          <rPr>
            <b/>
            <sz val="9"/>
            <color indexed="81"/>
            <rFont val="Tahoma"/>
            <family val="2"/>
          </rPr>
          <t xml:space="preserve">Módulo Atención / Registro Atención Individual. </t>
        </r>
        <r>
          <rPr>
            <sz val="9"/>
            <color indexed="81"/>
            <rFont val="Tahoma"/>
            <family val="2"/>
          </rPr>
          <t xml:space="preserve">
Estamento </t>
        </r>
        <r>
          <rPr>
            <b/>
            <sz val="9"/>
            <color indexed="81"/>
            <rFont val="Tahoma"/>
            <family val="2"/>
          </rPr>
          <t>Psicólogo</t>
        </r>
        <r>
          <rPr>
            <sz val="9"/>
            <color indexed="81"/>
            <rFont val="Tahoma"/>
            <family val="2"/>
          </rPr>
          <t xml:space="preserve"> registre la actividad: 
</t>
        </r>
        <r>
          <rPr>
            <b/>
            <sz val="9"/>
            <color indexed="81"/>
            <rFont val="Tahoma"/>
            <family val="2"/>
          </rPr>
          <t>Peritaje Judicial</t>
        </r>
        <r>
          <rPr>
            <sz val="9"/>
            <color indexed="81"/>
            <rFont val="Tahoma"/>
            <family val="2"/>
          </rPr>
          <t xml:space="preserve">   
o
</t>
        </r>
        <r>
          <rPr>
            <b/>
            <sz val="9"/>
            <color indexed="81"/>
            <rFont val="Tahoma"/>
            <family val="2"/>
          </rPr>
          <t>Peritaje Psiquiátrico Judicial</t>
        </r>
      </text>
    </comment>
    <comment ref="C60" authorId="4"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Estamento </t>
        </r>
        <r>
          <rPr>
            <b/>
            <sz val="9"/>
            <color indexed="81"/>
            <rFont val="Tahoma"/>
            <family val="2"/>
          </rPr>
          <t>Enfermero/a</t>
        </r>
        <r>
          <rPr>
            <sz val="9"/>
            <color indexed="81"/>
            <rFont val="Tahoma"/>
            <family val="2"/>
          </rPr>
          <t xml:space="preserve"> registre la actividad:  
</t>
        </r>
        <r>
          <rPr>
            <b/>
            <sz val="9"/>
            <color indexed="81"/>
            <rFont val="Tahoma"/>
            <family val="2"/>
          </rPr>
          <t xml:space="preserve">Peritaje Judicial </t>
        </r>
        <r>
          <rPr>
            <sz val="9"/>
            <color indexed="81"/>
            <rFont val="Tahoma"/>
            <family val="2"/>
          </rPr>
          <t xml:space="preserve">   
o
</t>
        </r>
        <r>
          <rPr>
            <b/>
            <sz val="9"/>
            <color indexed="81"/>
            <rFont val="Tahoma"/>
            <family val="2"/>
          </rPr>
          <t>Peritaje Psiquiátrico Judicial</t>
        </r>
        <r>
          <rPr>
            <sz val="9"/>
            <color indexed="81"/>
            <rFont val="Tahoma"/>
            <family val="2"/>
          </rPr>
          <t xml:space="preserve">
</t>
        </r>
      </text>
    </comment>
    <comment ref="C61" authorId="4" shapeId="0">
      <text>
        <r>
          <rPr>
            <sz val="9"/>
            <color indexed="81"/>
            <rFont val="Tahoma"/>
            <family val="2"/>
          </rPr>
          <t>Este dato aparecerá  luego de que en la atención 
Registrada en el</t>
        </r>
        <r>
          <rPr>
            <b/>
            <sz val="9"/>
            <color indexed="81"/>
            <rFont val="Tahoma"/>
            <family val="2"/>
          </rPr>
          <t xml:space="preserve"> Módulo Box - Pacientes Citados </t>
        </r>
        <r>
          <rPr>
            <sz val="9"/>
            <color indexed="81"/>
            <rFont val="Tahoma"/>
            <family val="2"/>
          </rPr>
          <t xml:space="preserve">
o Registrada en </t>
        </r>
        <r>
          <rPr>
            <b/>
            <sz val="9"/>
            <color indexed="81"/>
            <rFont val="Tahoma"/>
            <family val="2"/>
          </rPr>
          <t>Módulo Atención / Registro Atención Individual.</t>
        </r>
        <r>
          <rPr>
            <sz val="9"/>
            <color indexed="81"/>
            <rFont val="Tahoma"/>
            <family val="2"/>
          </rPr>
          <t xml:space="preserve"> 
Estamento </t>
        </r>
        <r>
          <rPr>
            <b/>
            <sz val="9"/>
            <color indexed="81"/>
            <rFont val="Tahoma"/>
            <family val="2"/>
          </rPr>
          <t xml:space="preserve">Asistente Social </t>
        </r>
        <r>
          <rPr>
            <sz val="9"/>
            <color indexed="81"/>
            <rFont val="Tahoma"/>
            <family val="2"/>
          </rPr>
          <t xml:space="preserve">registre la actividad:  
</t>
        </r>
        <r>
          <rPr>
            <b/>
            <sz val="9"/>
            <color indexed="81"/>
            <rFont val="Tahoma"/>
            <family val="2"/>
          </rPr>
          <t xml:space="preserve">Peritaje Judicial </t>
        </r>
        <r>
          <rPr>
            <sz val="9"/>
            <color indexed="81"/>
            <rFont val="Tahoma"/>
            <family val="2"/>
          </rPr>
          <t xml:space="preserve">   
o
</t>
        </r>
        <r>
          <rPr>
            <b/>
            <sz val="9"/>
            <color indexed="81"/>
            <rFont val="Tahoma"/>
            <family val="2"/>
          </rPr>
          <t>Peritaje Psiquiátrico Judicial</t>
        </r>
        <r>
          <rPr>
            <sz val="9"/>
            <color indexed="81"/>
            <rFont val="Tahoma"/>
            <family val="2"/>
          </rPr>
          <t xml:space="preserve">
</t>
        </r>
      </text>
    </comment>
    <comment ref="C62" authorId="4"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t>
        </r>
        <r>
          <rPr>
            <b/>
            <sz val="9"/>
            <color indexed="81"/>
            <rFont val="Tahoma"/>
            <family val="2"/>
          </rPr>
          <t xml:space="preserve"> Atención / Registro Atención Individual. </t>
        </r>
        <r>
          <rPr>
            <sz val="9"/>
            <color indexed="81"/>
            <rFont val="Tahoma"/>
            <family val="2"/>
          </rPr>
          <t xml:space="preserve">
</t>
        </r>
        <r>
          <rPr>
            <b/>
            <sz val="9"/>
            <color indexed="81"/>
            <rFont val="Tahoma"/>
            <family val="2"/>
          </rPr>
          <t xml:space="preserve">Otros Profesionales </t>
        </r>
        <r>
          <rPr>
            <sz val="9"/>
            <color indexed="81"/>
            <rFont val="Tahoma"/>
            <family val="2"/>
          </rPr>
          <t xml:space="preserve">registren la actividad.
</t>
        </r>
        <r>
          <rPr>
            <b/>
            <sz val="9"/>
            <color indexed="81"/>
            <rFont val="Tahoma"/>
            <family val="2"/>
          </rPr>
          <t>Peritaje Judicial</t>
        </r>
        <r>
          <rPr>
            <sz val="9"/>
            <color indexed="81"/>
            <rFont val="Tahoma"/>
            <family val="2"/>
          </rPr>
          <t xml:space="preserve">    
o
</t>
        </r>
        <r>
          <rPr>
            <b/>
            <sz val="9"/>
            <color indexed="81"/>
            <rFont val="Tahoma"/>
            <family val="2"/>
          </rPr>
          <t>Peritaje Psiquiátrico Judicial</t>
        </r>
        <r>
          <rPr>
            <sz val="9"/>
            <color indexed="81"/>
            <rFont val="Tahoma"/>
            <family val="2"/>
          </rPr>
          <t xml:space="preserve">
</t>
        </r>
      </text>
    </comment>
    <comment ref="C63" authorId="4"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Atención / Registro Atención Individual.</t>
        </r>
        <r>
          <rPr>
            <sz val="9"/>
            <color indexed="81"/>
            <rFont val="Tahoma"/>
            <family val="2"/>
          </rPr>
          <t xml:space="preserve">
Estamento </t>
        </r>
        <r>
          <rPr>
            <b/>
            <sz val="9"/>
            <color indexed="81"/>
            <rFont val="Tahoma"/>
            <family val="2"/>
          </rPr>
          <t>Psicólogo</t>
        </r>
        <r>
          <rPr>
            <sz val="9"/>
            <color indexed="81"/>
            <rFont val="Tahoma"/>
            <family val="2"/>
          </rPr>
          <t xml:space="preserve"> registre la actividad:  
</t>
        </r>
        <r>
          <rPr>
            <b/>
            <sz val="9"/>
            <color indexed="81"/>
            <rFont val="Tahoma"/>
            <family val="2"/>
          </rPr>
          <t xml:space="preserve">Examen Preliminar En Drogas Para Adolescentes Imputados/Condenados </t>
        </r>
        <r>
          <rPr>
            <sz val="9"/>
            <color indexed="81"/>
            <rFont val="Tahoma"/>
            <family val="2"/>
          </rPr>
          <t xml:space="preserve">
</t>
        </r>
      </text>
    </comment>
    <comment ref="C64" authorId="4"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Módulo Atención / Registro Atención Individual.</t>
        </r>
        <r>
          <rPr>
            <sz val="9"/>
            <color indexed="81"/>
            <rFont val="Tahoma"/>
            <family val="2"/>
          </rPr>
          <t xml:space="preserve"> 
Estamento </t>
        </r>
        <r>
          <rPr>
            <b/>
            <sz val="9"/>
            <color indexed="81"/>
            <rFont val="Tahoma"/>
            <family val="2"/>
          </rPr>
          <t>Asistente Social</t>
        </r>
        <r>
          <rPr>
            <sz val="9"/>
            <color indexed="81"/>
            <rFont val="Tahoma"/>
            <family val="2"/>
          </rPr>
          <t xml:space="preserve"> registre la actividad:  
</t>
        </r>
        <r>
          <rPr>
            <b/>
            <sz val="9"/>
            <color indexed="81"/>
            <rFont val="Tahoma"/>
            <family val="2"/>
          </rPr>
          <t xml:space="preserve">Examen Preliminar En Drogas Para Adolescentes Imputados/Condenados </t>
        </r>
        <r>
          <rPr>
            <sz val="9"/>
            <color indexed="81"/>
            <rFont val="Tahoma"/>
            <family val="2"/>
          </rPr>
          <t xml:space="preserve">
</t>
        </r>
      </text>
    </comment>
    <comment ref="C65" authorId="4"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Módulo Atención / Registro Atención Individual</t>
        </r>
        <r>
          <rPr>
            <sz val="9"/>
            <color indexed="81"/>
            <rFont val="Tahoma"/>
            <family val="2"/>
          </rPr>
          <t xml:space="preserve">. 
Estamento </t>
        </r>
        <r>
          <rPr>
            <b/>
            <sz val="9"/>
            <color indexed="81"/>
            <rFont val="Tahoma"/>
            <family val="2"/>
          </rPr>
          <t xml:space="preserve">Médico/a </t>
        </r>
        <r>
          <rPr>
            <sz val="9"/>
            <color indexed="81"/>
            <rFont val="Tahoma"/>
            <family val="2"/>
          </rPr>
          <t xml:space="preserve">registre la actividad:  
</t>
        </r>
        <r>
          <rPr>
            <b/>
            <sz val="9"/>
            <color indexed="81"/>
            <rFont val="Tahoma"/>
            <family val="2"/>
          </rPr>
          <t>Evaluación Clínica Para Adolescentes Imputados Con Consumo De Drogas</t>
        </r>
        <r>
          <rPr>
            <sz val="9"/>
            <color indexed="81"/>
            <rFont val="Tahoma"/>
            <family val="2"/>
          </rPr>
          <t xml:space="preserve">
</t>
        </r>
      </text>
    </comment>
    <comment ref="C66" authorId="4" shapeId="0">
      <text>
        <r>
          <rPr>
            <sz val="9"/>
            <color indexed="81"/>
            <rFont val="Tahoma"/>
            <family val="2"/>
          </rPr>
          <t xml:space="preserve">Este dato aparecerá  luego de que en la atención 
Registrada en el </t>
        </r>
        <r>
          <rPr>
            <b/>
            <sz val="9"/>
            <color indexed="81"/>
            <rFont val="Tahoma"/>
            <family val="2"/>
          </rPr>
          <t xml:space="preserve">Módulo Box- Pacientes Citados </t>
        </r>
        <r>
          <rPr>
            <sz val="9"/>
            <color indexed="81"/>
            <rFont val="Tahoma"/>
            <family val="2"/>
          </rPr>
          <t xml:space="preserve">
o Registrada en</t>
        </r>
        <r>
          <rPr>
            <b/>
            <sz val="9"/>
            <color indexed="81"/>
            <rFont val="Tahoma"/>
            <family val="2"/>
          </rPr>
          <t xml:space="preserve"> Módulo Atención / Registro Atención Individual.</t>
        </r>
        <r>
          <rPr>
            <sz val="9"/>
            <color indexed="81"/>
            <rFont val="Tahoma"/>
            <family val="2"/>
          </rPr>
          <t xml:space="preserve"> 
Estamento </t>
        </r>
        <r>
          <rPr>
            <b/>
            <sz val="9"/>
            <color indexed="81"/>
            <rFont val="Tahoma"/>
            <family val="2"/>
          </rPr>
          <t>Médico/a</t>
        </r>
        <r>
          <rPr>
            <sz val="9"/>
            <color indexed="81"/>
            <rFont val="Tahoma"/>
            <family val="2"/>
          </rPr>
          <t xml:space="preserve"> - Especialidad </t>
        </r>
        <r>
          <rPr>
            <b/>
            <sz val="9"/>
            <color indexed="81"/>
            <rFont val="Tahoma"/>
            <family val="2"/>
          </rPr>
          <t>Psiquiatra</t>
        </r>
        <r>
          <rPr>
            <sz val="9"/>
            <color indexed="81"/>
            <rFont val="Tahoma"/>
            <family val="2"/>
          </rPr>
          <t xml:space="preserve"> registre la actividad:  
</t>
        </r>
        <r>
          <rPr>
            <b/>
            <sz val="9"/>
            <color indexed="81"/>
            <rFont val="Tahoma"/>
            <family val="2"/>
          </rPr>
          <t>Evaluación Clínica Para Adolescentes Imputados Con Consumo De Drogas</t>
        </r>
        <r>
          <rPr>
            <sz val="9"/>
            <color indexed="81"/>
            <rFont val="Tahoma"/>
            <family val="2"/>
          </rPr>
          <t xml:space="preserve">
</t>
        </r>
      </text>
    </comment>
    <comment ref="C67" authorId="4"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Estamento</t>
        </r>
        <r>
          <rPr>
            <b/>
            <sz val="9"/>
            <color indexed="81"/>
            <rFont val="Tahoma"/>
            <family val="2"/>
          </rPr>
          <t xml:space="preserve"> Psicólogo</t>
        </r>
        <r>
          <rPr>
            <sz val="9"/>
            <color indexed="81"/>
            <rFont val="Tahoma"/>
            <family val="2"/>
          </rPr>
          <t xml:space="preserve"> registre la actividad:  
</t>
        </r>
        <r>
          <rPr>
            <b/>
            <sz val="9"/>
            <color indexed="81"/>
            <rFont val="Tahoma"/>
            <family val="2"/>
          </rPr>
          <t>Evaluación Clínica Para Adolescentes Imputados Con Consumo De Drogas</t>
        </r>
        <r>
          <rPr>
            <sz val="9"/>
            <color indexed="81"/>
            <rFont val="Tahoma"/>
            <family val="2"/>
          </rPr>
          <t xml:space="preserve">
</t>
        </r>
      </text>
    </comment>
    <comment ref="C68" authorId="4" shapeId="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Estamento </t>
        </r>
        <r>
          <rPr>
            <b/>
            <sz val="9"/>
            <color indexed="81"/>
            <rFont val="Tahoma"/>
            <family val="2"/>
          </rPr>
          <t>Asistente Social</t>
        </r>
        <r>
          <rPr>
            <sz val="9"/>
            <color indexed="81"/>
            <rFont val="Tahoma"/>
            <family val="2"/>
          </rPr>
          <t xml:space="preserve"> registre la actividad:  
</t>
        </r>
        <r>
          <rPr>
            <b/>
            <sz val="9"/>
            <color indexed="81"/>
            <rFont val="Tahoma"/>
            <family val="2"/>
          </rPr>
          <t xml:space="preserve">Evaluación Clínica Para Adolescentes Imputados Con Consumo De Drogas
</t>
        </r>
      </text>
    </comment>
    <comment ref="C69" authorId="4"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Módulo Atención / Registro Atención Individual.</t>
        </r>
        <r>
          <rPr>
            <sz val="9"/>
            <color indexed="81"/>
            <rFont val="Tahoma"/>
            <family val="2"/>
          </rPr>
          <t xml:space="preserve"> 
Estamento </t>
        </r>
        <r>
          <rPr>
            <b/>
            <sz val="9"/>
            <color indexed="81"/>
            <rFont val="Tahoma"/>
            <family val="2"/>
          </rPr>
          <t>Médico/a</t>
        </r>
        <r>
          <rPr>
            <sz val="9"/>
            <color indexed="81"/>
            <rFont val="Tahoma"/>
            <family val="2"/>
          </rPr>
          <t xml:space="preserve"> registre la actividad:  
</t>
        </r>
        <r>
          <rPr>
            <b/>
            <sz val="9"/>
            <color indexed="81"/>
            <rFont val="Tahoma"/>
            <family val="2"/>
          </rPr>
          <t>Examen Mental Preliminar A Personas Imputadas</t>
        </r>
        <r>
          <rPr>
            <sz val="9"/>
            <color indexed="81"/>
            <rFont val="Tahoma"/>
            <family val="2"/>
          </rPr>
          <t xml:space="preserve">
</t>
        </r>
      </text>
    </comment>
    <comment ref="C70" authorId="4"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Estamento </t>
        </r>
        <r>
          <rPr>
            <b/>
            <sz val="9"/>
            <color indexed="81"/>
            <rFont val="Tahoma"/>
            <family val="2"/>
          </rPr>
          <t>Médico/a</t>
        </r>
        <r>
          <rPr>
            <sz val="9"/>
            <color indexed="81"/>
            <rFont val="Tahoma"/>
            <family val="2"/>
          </rPr>
          <t xml:space="preserve"> - Especialidad </t>
        </r>
        <r>
          <rPr>
            <b/>
            <sz val="9"/>
            <color indexed="81"/>
            <rFont val="Tahoma"/>
            <family val="2"/>
          </rPr>
          <t>Psiquiatra</t>
        </r>
        <r>
          <rPr>
            <sz val="9"/>
            <color indexed="81"/>
            <rFont val="Tahoma"/>
            <family val="2"/>
          </rPr>
          <t xml:space="preserve"> registre la actividad:  
</t>
        </r>
        <r>
          <rPr>
            <b/>
            <sz val="9"/>
            <color indexed="81"/>
            <rFont val="Tahoma"/>
            <family val="2"/>
          </rPr>
          <t>Examen Mental Preliminar A Personas Imputadas</t>
        </r>
        <r>
          <rPr>
            <sz val="9"/>
            <color indexed="81"/>
            <rFont val="Tahoma"/>
            <family val="2"/>
          </rPr>
          <t xml:space="preserve">
</t>
        </r>
      </text>
    </comment>
    <comment ref="C71" authorId="4" shapeId="0">
      <text>
        <r>
          <rPr>
            <sz val="9"/>
            <color indexed="81"/>
            <rFont val="Tahoma"/>
            <family val="2"/>
          </rPr>
          <t xml:space="preserve">Este dato aparecerá  luego de que en la atención 
Registrada en el </t>
        </r>
        <r>
          <rPr>
            <b/>
            <sz val="9"/>
            <color indexed="81"/>
            <rFont val="Tahoma"/>
            <family val="2"/>
          </rPr>
          <t xml:space="preserve">Módulo Box- Pacientes Citados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Estamento </t>
        </r>
        <r>
          <rPr>
            <b/>
            <sz val="9"/>
            <color indexed="81"/>
            <rFont val="Tahoma"/>
            <family val="2"/>
          </rPr>
          <t>Médico/a</t>
        </r>
        <r>
          <rPr>
            <sz val="9"/>
            <color indexed="81"/>
            <rFont val="Tahoma"/>
            <family val="2"/>
          </rPr>
          <t xml:space="preserve"> registre la actividad:  
</t>
        </r>
        <r>
          <rPr>
            <b/>
            <sz val="9"/>
            <color indexed="81"/>
            <rFont val="Tahoma"/>
            <family val="2"/>
          </rPr>
          <t xml:space="preserve">Peritaje Drogas </t>
        </r>
        <r>
          <rPr>
            <sz val="9"/>
            <color indexed="81"/>
            <rFont val="Tahoma"/>
            <family val="2"/>
          </rPr>
          <t xml:space="preserve">
</t>
        </r>
      </text>
    </comment>
    <comment ref="C72" authorId="4"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o Registrada en </t>
        </r>
        <r>
          <rPr>
            <b/>
            <sz val="9"/>
            <color indexed="81"/>
            <rFont val="Tahoma"/>
            <family val="2"/>
          </rPr>
          <t xml:space="preserve">Módulo Atención / Registro Atención Individual. </t>
        </r>
        <r>
          <rPr>
            <sz val="9"/>
            <color indexed="81"/>
            <rFont val="Tahoma"/>
            <family val="2"/>
          </rPr>
          <t xml:space="preserve">
Estamento Médico/a - Especialidad </t>
        </r>
        <r>
          <rPr>
            <b/>
            <sz val="9"/>
            <color indexed="81"/>
            <rFont val="Tahoma"/>
            <family val="2"/>
          </rPr>
          <t>Psiquiatra</t>
        </r>
        <r>
          <rPr>
            <sz val="9"/>
            <color indexed="81"/>
            <rFont val="Tahoma"/>
            <family val="2"/>
          </rPr>
          <t xml:space="preserve"> registre la actividad:  
</t>
        </r>
        <r>
          <rPr>
            <b/>
            <sz val="9"/>
            <color indexed="81"/>
            <rFont val="Tahoma"/>
            <family val="2"/>
          </rPr>
          <t xml:space="preserve">Peritaje Drogas </t>
        </r>
        <r>
          <rPr>
            <sz val="9"/>
            <color indexed="81"/>
            <rFont val="Tahoma"/>
            <family val="2"/>
          </rPr>
          <t xml:space="preserve">
</t>
        </r>
      </text>
    </comment>
    <comment ref="C73" authorId="4" shapeId="0">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Estamento </t>
        </r>
        <r>
          <rPr>
            <b/>
            <sz val="9"/>
            <color indexed="81"/>
            <rFont val="Tahoma"/>
            <family val="2"/>
          </rPr>
          <t>Médico/a</t>
        </r>
        <r>
          <rPr>
            <sz val="9"/>
            <color indexed="81"/>
            <rFont val="Tahoma"/>
            <family val="2"/>
          </rPr>
          <t xml:space="preserve"> registre la actividad:  
</t>
        </r>
        <r>
          <rPr>
            <b/>
            <sz val="9"/>
            <color indexed="81"/>
            <rFont val="Tahoma"/>
            <family val="2"/>
          </rPr>
          <t xml:space="preserve"> Atención a agresores derivados de tribunales (ley de violencia intrafamiliar) </t>
        </r>
        <r>
          <rPr>
            <sz val="9"/>
            <color indexed="81"/>
            <rFont val="Tahoma"/>
            <family val="2"/>
          </rPr>
          <t xml:space="preserve">
</t>
        </r>
      </text>
    </comment>
    <comment ref="C74" authorId="4"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Registro en </t>
        </r>
        <r>
          <rPr>
            <b/>
            <sz val="9"/>
            <color indexed="81"/>
            <rFont val="Tahoma"/>
            <family val="2"/>
          </rPr>
          <t xml:space="preserve">Módulo Atención / Registro Atención Individual. </t>
        </r>
        <r>
          <rPr>
            <sz val="9"/>
            <color indexed="81"/>
            <rFont val="Tahoma"/>
            <family val="2"/>
          </rPr>
          <t xml:space="preserve">
Estamento </t>
        </r>
        <r>
          <rPr>
            <b/>
            <sz val="9"/>
            <color indexed="81"/>
            <rFont val="Tahoma"/>
            <family val="2"/>
          </rPr>
          <t>Médico/a</t>
        </r>
        <r>
          <rPr>
            <sz val="9"/>
            <color indexed="81"/>
            <rFont val="Tahoma"/>
            <family val="2"/>
          </rPr>
          <t xml:space="preserve"> - Especialidad </t>
        </r>
        <r>
          <rPr>
            <b/>
            <sz val="9"/>
            <color indexed="81"/>
            <rFont val="Tahoma"/>
            <family val="2"/>
          </rPr>
          <t>Psiquiatra</t>
        </r>
        <r>
          <rPr>
            <sz val="9"/>
            <color indexed="81"/>
            <rFont val="Tahoma"/>
            <family val="2"/>
          </rPr>
          <t xml:space="preserve"> registre la actividad:  
</t>
        </r>
        <r>
          <rPr>
            <b/>
            <sz val="9"/>
            <color indexed="81"/>
            <rFont val="Tahoma"/>
            <family val="2"/>
          </rPr>
          <t xml:space="preserve"> Atención a agresores derivados de tribunales (ley de violencia intrafamiliar) </t>
        </r>
        <r>
          <rPr>
            <sz val="9"/>
            <color indexed="81"/>
            <rFont val="Tahoma"/>
            <family val="2"/>
          </rPr>
          <t xml:space="preserve">
</t>
        </r>
      </text>
    </comment>
    <comment ref="C75" authorId="4"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Estamento</t>
        </r>
        <r>
          <rPr>
            <b/>
            <sz val="9"/>
            <color indexed="81"/>
            <rFont val="Tahoma"/>
            <family val="2"/>
          </rPr>
          <t xml:space="preserve"> Psicólogo</t>
        </r>
        <r>
          <rPr>
            <sz val="9"/>
            <color indexed="81"/>
            <rFont val="Tahoma"/>
            <family val="2"/>
          </rPr>
          <t xml:space="preserve"> registre la actividad:  
 </t>
        </r>
        <r>
          <rPr>
            <b/>
            <sz val="9"/>
            <color indexed="81"/>
            <rFont val="Tahoma"/>
            <family val="2"/>
          </rPr>
          <t xml:space="preserve">Atención a agresores derivados de tribunales (ley de violencia intrafamiliar) 
</t>
        </r>
      </text>
    </comment>
    <comment ref="C76" authorId="4" shapeId="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Estamento </t>
        </r>
        <r>
          <rPr>
            <b/>
            <sz val="9"/>
            <color indexed="81"/>
            <rFont val="Tahoma"/>
            <family val="2"/>
          </rPr>
          <t>Enfermero/a</t>
        </r>
        <r>
          <rPr>
            <sz val="9"/>
            <color indexed="81"/>
            <rFont val="Tahoma"/>
            <family val="2"/>
          </rPr>
          <t xml:space="preserve"> registre la actividad:  
</t>
        </r>
        <r>
          <rPr>
            <b/>
            <sz val="9"/>
            <color indexed="81"/>
            <rFont val="Tahoma"/>
            <family val="2"/>
          </rPr>
          <t xml:space="preserve">Atención a agresores derivados de tribunales (ley de violencia intrafamiliar) 
</t>
        </r>
      </text>
    </comment>
    <comment ref="C77" authorId="4"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Estamento</t>
        </r>
        <r>
          <rPr>
            <b/>
            <sz val="9"/>
            <color indexed="81"/>
            <rFont val="Tahoma"/>
            <family val="2"/>
          </rPr>
          <t xml:space="preserve"> Asistente Social</t>
        </r>
        <r>
          <rPr>
            <sz val="9"/>
            <color indexed="81"/>
            <rFont val="Tahoma"/>
            <family val="2"/>
          </rPr>
          <t xml:space="preserve"> registre la actividad:  
</t>
        </r>
        <r>
          <rPr>
            <b/>
            <sz val="9"/>
            <color indexed="81"/>
            <rFont val="Tahoma"/>
            <family val="2"/>
          </rPr>
          <t xml:space="preserve">Atención a agresores derivados de tribunales (ley de violencia intrafamiliar) </t>
        </r>
        <r>
          <rPr>
            <sz val="9"/>
            <color indexed="81"/>
            <rFont val="Tahoma"/>
            <family val="2"/>
          </rPr>
          <t xml:space="preserve">
</t>
        </r>
      </text>
    </comment>
    <comment ref="C78" authorId="4"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Módulo Atención / Registro Atención Individual.</t>
        </r>
        <r>
          <rPr>
            <sz val="9"/>
            <color indexed="81"/>
            <rFont val="Tahoma"/>
            <family val="2"/>
          </rPr>
          <t xml:space="preserve"> 
</t>
        </r>
        <r>
          <rPr>
            <b/>
            <sz val="9"/>
            <color indexed="81"/>
            <rFont val="Tahoma"/>
            <family val="2"/>
          </rPr>
          <t>Otros Profesionales</t>
        </r>
        <r>
          <rPr>
            <sz val="9"/>
            <color indexed="81"/>
            <rFont val="Tahoma"/>
            <family val="2"/>
          </rPr>
          <t xml:space="preserve"> registren la actividad.
</t>
        </r>
        <r>
          <rPr>
            <b/>
            <sz val="9"/>
            <color indexed="81"/>
            <rFont val="Tahoma"/>
            <family val="2"/>
          </rPr>
          <t xml:space="preserve">Atención a agresores derivados de tribunales (ley de violencia intrafamiliar) 
</t>
        </r>
      </text>
    </comment>
    <comment ref="A80" authorId="5" shapeId="0">
      <text>
        <r>
          <rPr>
            <b/>
            <sz val="9"/>
            <color indexed="81"/>
            <rFont val="Tahoma"/>
            <family val="2"/>
          </rPr>
          <t>CONCEPTOS NO CONTABILIZABLES EN RAYEN</t>
        </r>
      </text>
    </comment>
    <comment ref="C87" authorId="8" shapeId="0">
      <text>
        <r>
          <rPr>
            <sz val="9"/>
            <color indexed="81"/>
            <rFont val="Tahoma"/>
            <family val="2"/>
          </rPr>
          <t xml:space="preserve">
Este dato corresponde al número de Reuniones/Sesiones realizadas y registrada por el Módulo </t>
        </r>
        <r>
          <rPr>
            <b/>
            <sz val="9"/>
            <color indexed="81"/>
            <rFont val="Tahoma"/>
            <family val="2"/>
          </rPr>
          <t>Atención/Registro de atención Comunitaria</t>
        </r>
        <r>
          <rPr>
            <sz val="9"/>
            <color indexed="81"/>
            <rFont val="Tahoma"/>
            <family val="2"/>
          </rPr>
          <t xml:space="preserve"> durante el mes informado</t>
        </r>
        <r>
          <rPr>
            <b/>
            <sz val="9"/>
            <color indexed="81"/>
            <rFont val="Tahoma"/>
            <family val="2"/>
          </rPr>
          <t xml:space="preserve">.
</t>
        </r>
      </text>
    </comment>
    <comment ref="D87" authorId="8" shapeId="0">
      <text>
        <r>
          <rPr>
            <sz val="9"/>
            <color indexed="81"/>
            <rFont val="Tahoma"/>
            <family val="2"/>
          </rPr>
          <t xml:space="preserve">
Este dato corresponde al número de Instituciones/Organizaciones registrada por el Módulo </t>
        </r>
        <r>
          <rPr>
            <b/>
            <sz val="9"/>
            <color indexed="81"/>
            <rFont val="Tahoma"/>
            <family val="2"/>
          </rPr>
          <t>Atención/Registro de atención Comunitaria</t>
        </r>
        <r>
          <rPr>
            <sz val="9"/>
            <color indexed="81"/>
            <rFont val="Tahoma"/>
            <family val="2"/>
          </rPr>
          <t xml:space="preserve"> durante el mes informado</t>
        </r>
        <r>
          <rPr>
            <b/>
            <sz val="9"/>
            <color indexed="81"/>
            <rFont val="Tahoma"/>
            <family val="2"/>
          </rPr>
          <t xml:space="preserve">.
</t>
        </r>
      </text>
    </comment>
    <comment ref="B89" authorId="4" shapeId="0">
      <text>
        <r>
          <rPr>
            <sz val="9"/>
            <color indexed="81"/>
            <rFont val="Tahoma"/>
            <family val="2"/>
          </rPr>
          <t xml:space="preserve">Este dato aparecera cuando en la atención:
Registrada en </t>
        </r>
        <r>
          <rPr>
            <b/>
            <sz val="9"/>
            <color indexed="81"/>
            <rFont val="Tahoma"/>
            <family val="2"/>
          </rPr>
          <t>Módulo Atención / Registro Atención Comunitaria.</t>
        </r>
        <r>
          <rPr>
            <sz val="9"/>
            <color indexed="81"/>
            <rFont val="Tahoma"/>
            <family val="2"/>
          </rPr>
          <t xml:space="preserve">
Se registre la actividad 
</t>
        </r>
        <r>
          <rPr>
            <b/>
            <sz val="9"/>
            <color indexed="81"/>
            <rFont val="Tahoma"/>
            <family val="2"/>
          </rPr>
          <t>Trabajo Intersectorial</t>
        </r>
      </text>
    </comment>
    <comment ref="B90" authorId="4" shapeId="0">
      <text>
        <r>
          <rPr>
            <sz val="9"/>
            <color indexed="81"/>
            <rFont val="Tahoma"/>
            <family val="2"/>
          </rPr>
          <t xml:space="preserve">Este dato aparecera cuando en la atención:
Registrada en </t>
        </r>
        <r>
          <rPr>
            <b/>
            <sz val="9"/>
            <color indexed="81"/>
            <rFont val="Tahoma"/>
            <family val="2"/>
          </rPr>
          <t>Módulo Atención / Registro Atención Comunitaria.</t>
        </r>
        <r>
          <rPr>
            <sz val="9"/>
            <color indexed="81"/>
            <rFont val="Tahoma"/>
            <family val="2"/>
          </rPr>
          <t xml:space="preserve">
Se registre la actividad 
</t>
        </r>
        <r>
          <rPr>
            <b/>
            <sz val="9"/>
            <color indexed="81"/>
            <rFont val="Tahoma"/>
            <family val="2"/>
          </rPr>
          <t>Trabajo con Organizaciones Comunitarias de Base</t>
        </r>
        <r>
          <rPr>
            <sz val="9"/>
            <color indexed="81"/>
            <rFont val="Tahoma"/>
            <family val="2"/>
          </rPr>
          <t xml:space="preserve">
</t>
        </r>
      </text>
    </comment>
    <comment ref="B91" authorId="4" shapeId="0">
      <text>
        <r>
          <rPr>
            <sz val="9"/>
            <color indexed="81"/>
            <rFont val="Tahoma"/>
            <family val="2"/>
          </rPr>
          <t xml:space="preserve">Este dato aparecera cuando en la atención:
Registrada en </t>
        </r>
        <r>
          <rPr>
            <b/>
            <sz val="9"/>
            <color indexed="81"/>
            <rFont val="Tahoma"/>
            <family val="2"/>
          </rPr>
          <t>Módulo Atención / Registro Atención Comunitaria.</t>
        </r>
        <r>
          <rPr>
            <sz val="9"/>
            <color indexed="81"/>
            <rFont val="Tahoma"/>
            <family val="2"/>
          </rPr>
          <t xml:space="preserve">
Se registre la actividad 
</t>
        </r>
        <r>
          <rPr>
            <b/>
            <sz val="9"/>
            <color indexed="81"/>
            <rFont val="Tahoma"/>
            <family val="2"/>
          </rPr>
          <t>Trabajo con Organizaciones de Usuarios y Familiares</t>
        </r>
        <r>
          <rPr>
            <sz val="9"/>
            <color indexed="81"/>
            <rFont val="Tahoma"/>
            <family val="2"/>
          </rPr>
          <t xml:space="preserve">
</t>
        </r>
      </text>
    </comment>
    <comment ref="B92" authorId="9" shapeId="0">
      <text>
        <r>
          <rPr>
            <sz val="9"/>
            <color indexed="81"/>
            <rFont val="Tahoma"/>
            <family val="2"/>
          </rPr>
          <t xml:space="preserve">Este dato aparecera cuando en la atención:
Registrada en </t>
        </r>
        <r>
          <rPr>
            <b/>
            <sz val="9"/>
            <color indexed="81"/>
            <rFont val="Tahoma"/>
            <family val="2"/>
          </rPr>
          <t>Módulo Atención / Registro Atención Comunitaria.</t>
        </r>
        <r>
          <rPr>
            <sz val="9"/>
            <color indexed="81"/>
            <rFont val="Tahoma"/>
            <family val="2"/>
          </rPr>
          <t xml:space="preserve">
Se registre la actividad 
 </t>
        </r>
        <r>
          <rPr>
            <b/>
            <sz val="9"/>
            <color indexed="81"/>
            <rFont val="Tahoma"/>
            <family val="2"/>
          </rPr>
          <t>Colaboración con Grupo de Autoayuda</t>
        </r>
      </text>
    </comment>
    <comment ref="B93" authorId="5" shapeId="0">
      <text>
        <r>
          <rPr>
            <sz val="9"/>
            <color indexed="81"/>
            <rFont val="Tahoma"/>
            <family val="2"/>
          </rPr>
          <t xml:space="preserve">Este dato aparecera cuando en la atención:
Registrada en </t>
        </r>
        <r>
          <rPr>
            <b/>
            <sz val="9"/>
            <color indexed="81"/>
            <rFont val="Tahoma"/>
            <family val="2"/>
          </rPr>
          <t>Módulo Atención / Registro Atención Comunitaria.</t>
        </r>
        <r>
          <rPr>
            <sz val="9"/>
            <color indexed="81"/>
            <rFont val="Tahoma"/>
            <family val="2"/>
          </rPr>
          <t xml:space="preserve">
Se registre la actividad 
</t>
        </r>
        <r>
          <rPr>
            <b/>
            <sz val="9"/>
            <color indexed="81"/>
            <rFont val="Tahoma"/>
            <family val="2"/>
          </rPr>
          <t xml:space="preserve">Reuniones con Instituciones del Sector Salud - Programa Acompañamiento Psicosocial
</t>
        </r>
        <r>
          <rPr>
            <sz val="9"/>
            <color indexed="81"/>
            <rFont val="Tahoma"/>
            <family val="2"/>
          </rPr>
          <t xml:space="preserve">
</t>
        </r>
      </text>
    </comment>
    <comment ref="B94" authorId="5" shapeId="0">
      <text>
        <r>
          <rPr>
            <sz val="9"/>
            <color indexed="81"/>
            <rFont val="Tahoma"/>
            <family val="2"/>
          </rPr>
          <t xml:space="preserve">Este dato aparecera cuando en la atención:
Registrada en </t>
        </r>
        <r>
          <rPr>
            <b/>
            <sz val="9"/>
            <color indexed="81"/>
            <rFont val="Tahoma"/>
            <family val="2"/>
          </rPr>
          <t>Módulo Atención / Registro Atención Comunitaria.</t>
        </r>
        <r>
          <rPr>
            <sz val="9"/>
            <color indexed="81"/>
            <rFont val="Tahoma"/>
            <family val="2"/>
          </rPr>
          <t xml:space="preserve">
Se registre la actividad 
</t>
        </r>
        <r>
          <rPr>
            <b/>
            <sz val="9"/>
            <color indexed="81"/>
            <rFont val="Tahoma"/>
            <family val="2"/>
          </rPr>
          <t xml:space="preserve">Reuniones con Instituciones del Intersector Acompañamiento Psicosocial
</t>
        </r>
      </text>
    </comment>
    <comment ref="B95" authorId="5" shapeId="0">
      <text>
        <r>
          <rPr>
            <sz val="9"/>
            <color indexed="81"/>
            <rFont val="Tahoma"/>
            <family val="2"/>
          </rPr>
          <t xml:space="preserve">Este dato aparecera cuando en la atención:
Registrada en </t>
        </r>
        <r>
          <rPr>
            <b/>
            <sz val="9"/>
            <color indexed="81"/>
            <rFont val="Tahoma"/>
            <family val="2"/>
          </rPr>
          <t>Módulo Atención / Registro Atención Comunitaria.</t>
        </r>
        <r>
          <rPr>
            <sz val="9"/>
            <color indexed="81"/>
            <rFont val="Tahoma"/>
            <family val="2"/>
          </rPr>
          <t xml:space="preserve">
Se registre la actividad 
</t>
        </r>
        <r>
          <rPr>
            <b/>
            <sz val="9"/>
            <color indexed="81"/>
            <rFont val="Tahoma"/>
            <family val="2"/>
          </rPr>
          <t>Reuniones con Organizaciones Comunitarias Acompamiento Psicosocial</t>
        </r>
      </text>
    </comment>
    <comment ref="D99" authorId="4"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Módulo Atención / Registro Atención Individual.</t>
        </r>
        <r>
          <rPr>
            <sz val="9"/>
            <color indexed="81"/>
            <rFont val="Tahoma"/>
            <family val="2"/>
          </rPr>
          <t xml:space="preserve"> 
Se registre la actividad.
</t>
        </r>
        <r>
          <rPr>
            <b/>
            <sz val="9"/>
            <color indexed="81"/>
            <rFont val="Tahoma"/>
            <family val="2"/>
          </rPr>
          <t>Informes Tribunal de Familia</t>
        </r>
        <r>
          <rPr>
            <sz val="9"/>
            <color indexed="81"/>
            <rFont val="Tahoma"/>
            <family val="2"/>
          </rPr>
          <t xml:space="preserve">
</t>
        </r>
      </text>
    </comment>
    <comment ref="E99" authorId="10"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ó Registrada en </t>
        </r>
        <r>
          <rPr>
            <b/>
            <sz val="9"/>
            <color indexed="81"/>
            <rFont val="Tahoma"/>
            <family val="2"/>
          </rPr>
          <t xml:space="preserve">Módulo Atención / Registro Atención Individual. </t>
        </r>
        <r>
          <rPr>
            <sz val="9"/>
            <color indexed="81"/>
            <rFont val="Tahoma"/>
            <family val="2"/>
          </rPr>
          <t xml:space="preserve">
Se registre la actividad
</t>
        </r>
        <r>
          <rPr>
            <b/>
            <sz val="9"/>
            <color indexed="81"/>
            <rFont val="Tahoma"/>
            <family val="2"/>
          </rPr>
          <t xml:space="preserve">Asistencia a Tribunales de Familia </t>
        </r>
        <r>
          <rPr>
            <sz val="9"/>
            <color indexed="81"/>
            <rFont val="Tahoma"/>
            <family val="2"/>
          </rPr>
          <t xml:space="preserve">
y agregar en la pestaña Diagnóstico, en el campo </t>
        </r>
        <r>
          <rPr>
            <b/>
            <sz val="9"/>
            <color indexed="81"/>
            <rFont val="Tahoma"/>
            <family val="2"/>
          </rPr>
          <t xml:space="preserve">"Profesional o Técnico" </t>
        </r>
        <r>
          <rPr>
            <sz val="9"/>
            <color indexed="81"/>
            <rFont val="Tahoma"/>
            <family val="2"/>
          </rPr>
          <t>los profesionales que asisten a dicha actividad.</t>
        </r>
      </text>
    </comment>
    <comment ref="F99" authorId="10"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ó Registrada en </t>
        </r>
        <r>
          <rPr>
            <b/>
            <sz val="9"/>
            <color indexed="81"/>
            <rFont val="Tahoma"/>
            <family val="2"/>
          </rPr>
          <t xml:space="preserve">Módulo Atención / Registro Atención Individual. </t>
        </r>
        <r>
          <rPr>
            <sz val="9"/>
            <color indexed="81"/>
            <rFont val="Tahoma"/>
            <family val="2"/>
          </rPr>
          <t xml:space="preserve">
Se registre la actividad
</t>
        </r>
        <r>
          <rPr>
            <b/>
            <sz val="9"/>
            <color indexed="81"/>
            <rFont val="Tahoma"/>
            <family val="2"/>
          </rPr>
          <t xml:space="preserve">Asistencia a Tribunales de Familia </t>
        </r>
        <r>
          <rPr>
            <sz val="9"/>
            <color indexed="81"/>
            <rFont val="Tahoma"/>
            <family val="2"/>
          </rPr>
          <t xml:space="preserve">
</t>
        </r>
        <r>
          <rPr>
            <b/>
            <sz val="9"/>
            <color indexed="81"/>
            <rFont val="Tahoma"/>
            <family val="2"/>
          </rPr>
          <t xml:space="preserve">
</t>
        </r>
        <r>
          <rPr>
            <sz val="9"/>
            <color indexed="81"/>
            <rFont val="Tahoma"/>
            <family val="2"/>
          </rPr>
          <t xml:space="preserve">
</t>
        </r>
      </text>
    </comment>
    <comment ref="D100" authorId="4"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Se registre la actividad.
</t>
        </r>
        <r>
          <rPr>
            <b/>
            <sz val="9"/>
            <color indexed="81"/>
            <rFont val="Tahoma"/>
            <family val="2"/>
          </rPr>
          <t>Informe Tibunales Penales</t>
        </r>
      </text>
    </comment>
    <comment ref="E100" authorId="10" shapeId="0">
      <text>
        <r>
          <rPr>
            <sz val="9"/>
            <color indexed="81"/>
            <rFont val="Tahoma"/>
            <family val="2"/>
          </rPr>
          <t>Este dato aparecerá  luego de que en la atención  
Registrada en el</t>
        </r>
        <r>
          <rPr>
            <b/>
            <sz val="9"/>
            <color indexed="81"/>
            <rFont val="Tahoma"/>
            <family val="2"/>
          </rPr>
          <t xml:space="preserve"> Módulo Box - Pacientes Citados 
</t>
        </r>
        <r>
          <rPr>
            <sz val="9"/>
            <color indexed="81"/>
            <rFont val="Tahoma"/>
            <family val="2"/>
          </rPr>
          <t>ó Registrada en</t>
        </r>
        <r>
          <rPr>
            <b/>
            <sz val="9"/>
            <color indexed="81"/>
            <rFont val="Tahoma"/>
            <family val="2"/>
          </rPr>
          <t xml:space="preserve"> Módulo Atención / Registro Atención Individual. 
</t>
        </r>
        <r>
          <rPr>
            <sz val="9"/>
            <color indexed="81"/>
            <rFont val="Tahoma"/>
            <family val="2"/>
          </rPr>
          <t>Se registre la actividad</t>
        </r>
        <r>
          <rPr>
            <b/>
            <sz val="9"/>
            <color indexed="81"/>
            <rFont val="Tahoma"/>
            <family val="2"/>
          </rPr>
          <t xml:space="preserve">
Asistencia a Tribunales Penales
</t>
        </r>
        <r>
          <rPr>
            <sz val="9"/>
            <color indexed="81"/>
            <rFont val="Tahoma"/>
            <family val="2"/>
          </rPr>
          <t>y agregar en la pestaña</t>
        </r>
        <r>
          <rPr>
            <b/>
            <sz val="9"/>
            <color indexed="81"/>
            <rFont val="Tahoma"/>
            <family val="2"/>
          </rPr>
          <t xml:space="preserve"> Diagnóstico, </t>
        </r>
        <r>
          <rPr>
            <sz val="9"/>
            <color indexed="81"/>
            <rFont val="Tahoma"/>
            <family val="2"/>
          </rPr>
          <t xml:space="preserve">en el campo </t>
        </r>
        <r>
          <rPr>
            <b/>
            <sz val="9"/>
            <color indexed="81"/>
            <rFont val="Tahoma"/>
            <family val="2"/>
          </rPr>
          <t xml:space="preserve">"Profesional o Técnico" </t>
        </r>
        <r>
          <rPr>
            <sz val="9"/>
            <color indexed="81"/>
            <rFont val="Tahoma"/>
            <family val="2"/>
          </rPr>
          <t xml:space="preserve">los profesionales que asisten a dicha actividad.
</t>
        </r>
      </text>
    </comment>
    <comment ref="F100" authorId="10"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ó Registrada en </t>
        </r>
        <r>
          <rPr>
            <b/>
            <sz val="9"/>
            <color indexed="81"/>
            <rFont val="Tahoma"/>
            <family val="2"/>
          </rPr>
          <t xml:space="preserve">Módulo Atención / Registro Atención </t>
        </r>
        <r>
          <rPr>
            <sz val="9"/>
            <color indexed="81"/>
            <rFont val="Tahoma"/>
            <family val="2"/>
          </rPr>
          <t xml:space="preserve">Individual. 
Se registre la actividad
</t>
        </r>
        <r>
          <rPr>
            <b/>
            <sz val="9"/>
            <color indexed="81"/>
            <rFont val="Tahoma"/>
            <family val="2"/>
          </rPr>
          <t xml:space="preserve">Asistencia a Tribunales Penales
</t>
        </r>
        <r>
          <rPr>
            <sz val="9"/>
            <color indexed="81"/>
            <rFont val="Tahoma"/>
            <family val="2"/>
          </rPr>
          <t xml:space="preserve">
</t>
        </r>
      </text>
    </comment>
    <comment ref="D101" authorId="4" shapeId="0">
      <text>
        <r>
          <rPr>
            <sz val="9"/>
            <color indexed="81"/>
            <rFont val="Tahoma"/>
            <family val="2"/>
          </rPr>
          <t xml:space="preserve">Este dato aparecerá  luego de que en la atención 
Registrada en el </t>
        </r>
        <r>
          <rPr>
            <b/>
            <sz val="9"/>
            <color indexed="81"/>
            <rFont val="Tahoma"/>
            <family val="2"/>
          </rPr>
          <t xml:space="preserve">Módulo Box -Pacientes Citados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Se registre la actividad.
</t>
        </r>
        <r>
          <rPr>
            <b/>
            <sz val="9"/>
            <color indexed="81"/>
            <rFont val="Tahoma"/>
            <family val="2"/>
          </rPr>
          <t>Informe Tribunales Civiles</t>
        </r>
      </text>
    </comment>
    <comment ref="E101" authorId="10"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ó Registrada en </t>
        </r>
        <r>
          <rPr>
            <b/>
            <sz val="9"/>
            <color indexed="81"/>
            <rFont val="Tahoma"/>
            <family val="2"/>
          </rPr>
          <t xml:space="preserve">Módulo Atención / Registro Atención Individual. </t>
        </r>
        <r>
          <rPr>
            <sz val="9"/>
            <color indexed="81"/>
            <rFont val="Tahoma"/>
            <family val="2"/>
          </rPr>
          <t xml:space="preserve">
Se registre la actividad
</t>
        </r>
        <r>
          <rPr>
            <b/>
            <sz val="9"/>
            <color indexed="81"/>
            <rFont val="Tahoma"/>
            <family val="2"/>
          </rPr>
          <t>Asistencia a Tribunales Civiles</t>
        </r>
        <r>
          <rPr>
            <sz val="9"/>
            <color indexed="81"/>
            <rFont val="Tahoma"/>
            <family val="2"/>
          </rPr>
          <t xml:space="preserve">
y agregar en la pestaña Diagnóstico, en el campo </t>
        </r>
        <r>
          <rPr>
            <b/>
            <sz val="9"/>
            <color indexed="81"/>
            <rFont val="Tahoma"/>
            <family val="2"/>
          </rPr>
          <t>"Profesional o Técnico"</t>
        </r>
        <r>
          <rPr>
            <sz val="9"/>
            <color indexed="81"/>
            <rFont val="Tahoma"/>
            <family val="2"/>
          </rPr>
          <t xml:space="preserve"> los profesionales que asisten a dicha actividad.
</t>
        </r>
      </text>
    </comment>
    <comment ref="F101" authorId="10"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ó Registrada en </t>
        </r>
        <r>
          <rPr>
            <b/>
            <sz val="9"/>
            <color indexed="81"/>
            <rFont val="Tahoma"/>
            <family val="2"/>
          </rPr>
          <t xml:space="preserve">Módulo Atención / Registro Atención Individual. 
</t>
        </r>
        <r>
          <rPr>
            <sz val="9"/>
            <color indexed="81"/>
            <rFont val="Tahoma"/>
            <family val="2"/>
          </rPr>
          <t xml:space="preserve">
Se registre la actividad
</t>
        </r>
        <r>
          <rPr>
            <b/>
            <sz val="9"/>
            <color indexed="81"/>
            <rFont val="Tahoma"/>
            <family val="2"/>
          </rPr>
          <t xml:space="preserve">Asistencia a Tribunales Civiles </t>
        </r>
        <r>
          <rPr>
            <sz val="9"/>
            <color indexed="81"/>
            <rFont val="Tahoma"/>
            <family val="2"/>
          </rPr>
          <t xml:space="preserve">
</t>
        </r>
      </text>
    </comment>
    <comment ref="D102" authorId="4" shapeId="0">
      <text>
        <r>
          <rPr>
            <sz val="9"/>
            <color indexed="81"/>
            <rFont val="Tahoma"/>
            <family val="2"/>
          </rPr>
          <t xml:space="preserve">Este dato aparecerá  luego de que en la atención 
Registrada en el </t>
        </r>
        <r>
          <rPr>
            <b/>
            <sz val="9"/>
            <color indexed="81"/>
            <rFont val="Tahoma"/>
            <family val="2"/>
          </rPr>
          <t xml:space="preserve">Módulo Box - Pacientes Citadas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Se registre la actividad.
</t>
        </r>
        <r>
          <rPr>
            <b/>
            <sz val="9"/>
            <color indexed="81"/>
            <rFont val="Tahoma"/>
            <family val="2"/>
          </rPr>
          <t>Informe Tribunales Policia Local</t>
        </r>
        <r>
          <rPr>
            <sz val="9"/>
            <color indexed="81"/>
            <rFont val="Tahoma"/>
            <family val="2"/>
          </rPr>
          <t xml:space="preserve">
</t>
        </r>
      </text>
    </comment>
    <comment ref="E102" authorId="10"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ó Registrada en </t>
        </r>
        <r>
          <rPr>
            <b/>
            <sz val="9"/>
            <color indexed="81"/>
            <rFont val="Tahoma"/>
            <family val="2"/>
          </rPr>
          <t xml:space="preserve">Módulo Atención / Registro Atención Individual. </t>
        </r>
        <r>
          <rPr>
            <sz val="9"/>
            <color indexed="81"/>
            <rFont val="Tahoma"/>
            <family val="2"/>
          </rPr>
          <t xml:space="preserve">
Se registre la actividad
</t>
        </r>
        <r>
          <rPr>
            <b/>
            <sz val="9"/>
            <color indexed="81"/>
            <rFont val="Tahoma"/>
            <family val="2"/>
          </rPr>
          <t>Asistencia a Tribunales de Policia Local</t>
        </r>
        <r>
          <rPr>
            <sz val="9"/>
            <color indexed="81"/>
            <rFont val="Tahoma"/>
            <family val="2"/>
          </rPr>
          <t xml:space="preserve">
y agregar en la pestaña Diagnóstico, en el campo </t>
        </r>
        <r>
          <rPr>
            <b/>
            <sz val="9"/>
            <color indexed="81"/>
            <rFont val="Tahoma"/>
            <family val="2"/>
          </rPr>
          <t xml:space="preserve">"Profesional o Técnico" </t>
        </r>
        <r>
          <rPr>
            <sz val="9"/>
            <color indexed="81"/>
            <rFont val="Tahoma"/>
            <family val="2"/>
          </rPr>
          <t xml:space="preserve">los profesionales que asisten a dicha actividad.
</t>
        </r>
      </text>
    </comment>
    <comment ref="F102" authorId="10"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ó Registrada en </t>
        </r>
        <r>
          <rPr>
            <b/>
            <sz val="9"/>
            <color indexed="81"/>
            <rFont val="Tahoma"/>
            <family val="2"/>
          </rPr>
          <t xml:space="preserve">Módulo Atención / Registro Atención Individual. </t>
        </r>
        <r>
          <rPr>
            <sz val="9"/>
            <color indexed="81"/>
            <rFont val="Tahoma"/>
            <family val="2"/>
          </rPr>
          <t xml:space="preserve">
Se registre la actividad
</t>
        </r>
        <r>
          <rPr>
            <b/>
            <sz val="9"/>
            <color indexed="81"/>
            <rFont val="Tahoma"/>
            <family val="2"/>
          </rPr>
          <t>Asistencia a Tribunales de Policia Local</t>
        </r>
        <r>
          <rPr>
            <sz val="9"/>
            <color indexed="81"/>
            <rFont val="Tahoma"/>
            <family val="2"/>
          </rPr>
          <t xml:space="preserve">
</t>
        </r>
      </text>
    </comment>
    <comment ref="D103" authorId="4"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Registro en </t>
        </r>
        <r>
          <rPr>
            <b/>
            <sz val="9"/>
            <color indexed="81"/>
            <rFont val="Tahoma"/>
            <family val="2"/>
          </rPr>
          <t xml:space="preserve">Módulo Atención / Registro Atención Individual. </t>
        </r>
        <r>
          <rPr>
            <sz val="9"/>
            <color indexed="81"/>
            <rFont val="Tahoma"/>
            <family val="2"/>
          </rPr>
          <t xml:space="preserve">
Se registre la actividad.
</t>
        </r>
        <r>
          <rPr>
            <b/>
            <sz val="9"/>
            <color indexed="81"/>
            <rFont val="Tahoma"/>
            <family val="2"/>
          </rPr>
          <t>Informe Tribunales Laborales</t>
        </r>
        <r>
          <rPr>
            <sz val="9"/>
            <color indexed="81"/>
            <rFont val="Tahoma"/>
            <family val="2"/>
          </rPr>
          <t xml:space="preserve">
</t>
        </r>
      </text>
    </comment>
    <comment ref="E103" authorId="10"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ó Registrada en </t>
        </r>
        <r>
          <rPr>
            <b/>
            <sz val="9"/>
            <color indexed="81"/>
            <rFont val="Tahoma"/>
            <family val="2"/>
          </rPr>
          <t xml:space="preserve">Módulo Atención / Registro Atención Individual. </t>
        </r>
        <r>
          <rPr>
            <sz val="9"/>
            <color indexed="81"/>
            <rFont val="Tahoma"/>
            <family val="2"/>
          </rPr>
          <t xml:space="preserve">
Se registre la actividad
</t>
        </r>
        <r>
          <rPr>
            <b/>
            <sz val="9"/>
            <color indexed="81"/>
            <rFont val="Tahoma"/>
            <family val="2"/>
          </rPr>
          <t xml:space="preserve">Asistencia a Tribunales Laborales </t>
        </r>
        <r>
          <rPr>
            <sz val="9"/>
            <color indexed="81"/>
            <rFont val="Tahoma"/>
            <family val="2"/>
          </rPr>
          <t xml:space="preserve">
y agregar en la pestaña Diagnóstico, en el campo "</t>
        </r>
        <r>
          <rPr>
            <b/>
            <sz val="9"/>
            <color indexed="81"/>
            <rFont val="Tahoma"/>
            <family val="2"/>
          </rPr>
          <t xml:space="preserve">Profesional o Técnico" </t>
        </r>
        <r>
          <rPr>
            <sz val="9"/>
            <color indexed="81"/>
            <rFont val="Tahoma"/>
            <family val="2"/>
          </rPr>
          <t xml:space="preserve">los profesionales que asisten a dicha actividad.
</t>
        </r>
      </text>
    </comment>
    <comment ref="F103" authorId="10"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ó Registrada en </t>
        </r>
        <r>
          <rPr>
            <b/>
            <sz val="9"/>
            <color indexed="81"/>
            <rFont val="Tahoma"/>
            <family val="2"/>
          </rPr>
          <t xml:space="preserve">Módulo Atención / Registro Atención Individual. </t>
        </r>
        <r>
          <rPr>
            <sz val="9"/>
            <color indexed="81"/>
            <rFont val="Tahoma"/>
            <family val="2"/>
          </rPr>
          <t xml:space="preserve">
Se registre la actividad
</t>
        </r>
        <r>
          <rPr>
            <b/>
            <sz val="9"/>
            <color indexed="81"/>
            <rFont val="Tahoma"/>
            <family val="2"/>
          </rPr>
          <t xml:space="preserve">Asistencia a Tribunales Laborales
</t>
        </r>
        <r>
          <rPr>
            <sz val="9"/>
            <color indexed="81"/>
            <rFont val="Tahoma"/>
            <family val="2"/>
          </rPr>
          <t xml:space="preserve">
</t>
        </r>
      </text>
    </comment>
    <comment ref="O106" authorId="3" shapeId="0">
      <text>
        <r>
          <rPr>
            <sz val="9"/>
            <color indexed="81"/>
            <rFont val="Tahoma"/>
            <family val="2"/>
          </rPr>
          <t xml:space="preserve">Este dato aparecerá, luego que en </t>
        </r>
        <r>
          <rPr>
            <b/>
            <sz val="9"/>
            <color indexed="81"/>
            <rFont val="Tahoma"/>
            <family val="2"/>
          </rPr>
          <t xml:space="preserve">Modulo Admision, </t>
        </r>
        <r>
          <rPr>
            <sz val="9"/>
            <color indexed="81"/>
            <rFont val="Tahoma"/>
            <family val="2"/>
          </rPr>
          <t>el paciente indique un</t>
        </r>
        <r>
          <rPr>
            <b/>
            <sz val="9"/>
            <color indexed="81"/>
            <rFont val="Tahoma"/>
            <family val="2"/>
          </rPr>
          <t xml:space="preserve"> Pueblo Originario</t>
        </r>
      </text>
    </comment>
    <comment ref="P106" authorId="3" shapeId="0">
      <text>
        <r>
          <rPr>
            <sz val="9"/>
            <color indexed="81"/>
            <rFont val="Tahoma"/>
            <family val="2"/>
          </rPr>
          <t xml:space="preserve">Se contabilizara a los pacientes que tengan en  </t>
        </r>
        <r>
          <rPr>
            <b/>
            <sz val="9"/>
            <color indexed="81"/>
            <rFont val="Tahoma"/>
            <family val="2"/>
          </rPr>
          <t xml:space="preserve">Antecedentes del usuario APS / Pestaña "Identificacion" </t>
        </r>
        <r>
          <rPr>
            <sz val="9"/>
            <color indexed="81"/>
            <rFont val="Tahoma"/>
            <family val="2"/>
          </rPr>
          <t xml:space="preserve"> Item  Alertas Adm.</t>
        </r>
        <r>
          <rPr>
            <b/>
            <sz val="9"/>
            <color indexed="81"/>
            <rFont val="Tahoma"/>
            <family val="2"/>
          </rPr>
          <t xml:space="preserve">  "MIGRANTE"</t>
        </r>
      </text>
    </comment>
    <comment ref="A109" authorId="5"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t>
        </r>
        <r>
          <rPr>
            <b/>
            <sz val="9"/>
            <color indexed="81"/>
            <rFont val="Tahoma"/>
            <family val="2"/>
          </rPr>
          <t xml:space="preserve">
</t>
        </r>
        <r>
          <rPr>
            <sz val="9"/>
            <color indexed="81"/>
            <rFont val="Tahoma"/>
            <family val="2"/>
          </rPr>
          <t>Se registre la actividad.</t>
        </r>
        <r>
          <rPr>
            <b/>
            <sz val="9"/>
            <color indexed="81"/>
            <rFont val="Tahoma"/>
            <family val="2"/>
          </rPr>
          <t xml:space="preserve">
Planes y Evaluaciones-Plan de Acompañamiento Elaborados</t>
        </r>
        <r>
          <rPr>
            <sz val="9"/>
            <color indexed="81"/>
            <rFont val="Tahoma"/>
            <family val="2"/>
          </rPr>
          <t xml:space="preserve">
</t>
        </r>
      </text>
    </comment>
    <comment ref="A110" authorId="3" shapeId="0">
      <text>
        <r>
          <rPr>
            <sz val="9"/>
            <color indexed="81"/>
            <rFont val="Tahoma"/>
            <family val="2"/>
          </rPr>
          <t>Este dato aparecerá  luego de que en la atención 
Registrada en el</t>
        </r>
        <r>
          <rPr>
            <b/>
            <sz val="9"/>
            <color indexed="81"/>
            <rFont val="Tahoma"/>
            <family val="2"/>
          </rPr>
          <t xml:space="preserve"> Módulo Box - Pacientes Citados 
o en Atención / Registro Atención Individual</t>
        </r>
        <r>
          <rPr>
            <sz val="9"/>
            <color indexed="81"/>
            <rFont val="Tahoma"/>
            <family val="2"/>
          </rPr>
          <t xml:space="preserve">. 
Se registre la actividad.
</t>
        </r>
        <r>
          <rPr>
            <b/>
            <sz val="9"/>
            <color indexed="81"/>
            <rFont val="Tahoma"/>
            <family val="2"/>
          </rPr>
          <t>Planes y Evaluaciones- Plan de Acompañamiento con mejoría al Egreso del Programa</t>
        </r>
      </text>
    </comment>
    <comment ref="A111" authorId="5" shapeId="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 xml:space="preserve">Atención / Registro Atención Individual. 
</t>
        </r>
        <r>
          <rPr>
            <sz val="9"/>
            <color indexed="81"/>
            <rFont val="Tahoma"/>
            <family val="2"/>
          </rPr>
          <t>Se registre la actividad.</t>
        </r>
        <r>
          <rPr>
            <b/>
            <sz val="9"/>
            <color indexed="81"/>
            <rFont val="Tahoma"/>
            <family val="2"/>
          </rPr>
          <t xml:space="preserve">
Planes y Evaluaciones- Evaluación Participativa Realizadas al Egreso del Programa</t>
        </r>
      </text>
    </comment>
    <comment ref="E113" authorId="0" shapeId="0">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en Item </t>
        </r>
        <r>
          <rPr>
            <b/>
            <sz val="9"/>
            <color indexed="81"/>
            <rFont val="Tahoma"/>
            <family val="2"/>
          </rPr>
          <t xml:space="preserve">"Diagnostico" </t>
        </r>
        <r>
          <rPr>
            <sz val="9"/>
            <color indexed="81"/>
            <rFont val="Tahoma"/>
            <family val="2"/>
          </rPr>
          <t xml:space="preserve">se registre uno o mas de acuerdo a la clasificacion CIE - 10 correspondiente a Salud Mental y en campo </t>
        </r>
        <r>
          <rPr>
            <b/>
            <sz val="9"/>
            <color indexed="81"/>
            <rFont val="Tahoma"/>
            <family val="2"/>
          </rPr>
          <t>Estado</t>
        </r>
        <r>
          <rPr>
            <sz val="9"/>
            <color indexed="81"/>
            <rFont val="Tahoma"/>
            <family val="2"/>
          </rPr>
          <t xml:space="preserve"> el valor </t>
        </r>
        <r>
          <rPr>
            <b/>
            <sz val="9"/>
            <color indexed="81"/>
            <rFont val="Tahoma"/>
            <family val="2"/>
          </rPr>
          <t>"Confirmado"</t>
        </r>
        <r>
          <rPr>
            <sz val="9"/>
            <color indexed="81"/>
            <rFont val="Tahoma"/>
            <family val="2"/>
          </rPr>
          <t xml:space="preserve">
</t>
        </r>
      </text>
    </comment>
    <comment ref="B114" authorId="0" shapeId="0">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en Item </t>
        </r>
        <r>
          <rPr>
            <b/>
            <sz val="9"/>
            <color indexed="81"/>
            <rFont val="Tahoma"/>
            <family val="2"/>
          </rPr>
          <t>"Diagnostico"</t>
        </r>
        <r>
          <rPr>
            <sz val="9"/>
            <color indexed="81"/>
            <rFont val="Tahoma"/>
            <family val="2"/>
          </rPr>
          <t xml:space="preserve"> se registre uno o mas de acuerdo a la clasificacion CIE - 10 correspondiente a Salud Mental.
</t>
        </r>
      </text>
    </comment>
    <comment ref="C114" authorId="0" shapeId="0">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en Item </t>
        </r>
        <r>
          <rPr>
            <b/>
            <sz val="9"/>
            <color indexed="81"/>
            <rFont val="Tahoma"/>
            <family val="2"/>
          </rPr>
          <t>"Diagnostico"</t>
        </r>
        <r>
          <rPr>
            <sz val="9"/>
            <color indexed="81"/>
            <rFont val="Tahoma"/>
            <family val="2"/>
          </rPr>
          <t xml:space="preserve"> se registre uno o mas de acuerdo a la clasificacion CIE - 10 correspondiente a Salud Mental.
Y
En el Item</t>
        </r>
        <r>
          <rPr>
            <b/>
            <sz val="9"/>
            <color indexed="81"/>
            <rFont val="Tahoma"/>
            <family val="2"/>
          </rPr>
          <t xml:space="preserve"> "Profesional o Tecnico"</t>
        </r>
        <r>
          <rPr>
            <sz val="9"/>
            <color indexed="81"/>
            <rFont val="Tahoma"/>
            <family val="2"/>
          </rPr>
          <t xml:space="preserve">, sea incorporado </t>
        </r>
        <r>
          <rPr>
            <b/>
            <sz val="9"/>
            <color indexed="81"/>
            <rFont val="Tahoma"/>
            <family val="2"/>
          </rPr>
          <t>un estamento.</t>
        </r>
        <r>
          <rPr>
            <sz val="9"/>
            <color indexed="81"/>
            <rFont val="Tahoma"/>
            <family val="2"/>
          </rPr>
          <t xml:space="preserve">
</t>
        </r>
      </text>
    </comment>
    <comment ref="D114" authorId="0" shapeId="0">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xml:space="preserve"> en Item </t>
        </r>
        <r>
          <rPr>
            <b/>
            <sz val="9"/>
            <color indexed="81"/>
            <rFont val="Tahoma"/>
            <family val="2"/>
          </rPr>
          <t>"Diagnostico"</t>
        </r>
        <r>
          <rPr>
            <sz val="9"/>
            <color indexed="81"/>
            <rFont val="Tahoma"/>
            <family val="2"/>
          </rPr>
          <t xml:space="preserve"> se registre uno o mas de acuerdo a la clasificacion CIE - 10 correspondiente a Salud Mental.
Y
En el Item </t>
        </r>
        <r>
          <rPr>
            <b/>
            <sz val="9"/>
            <color indexed="81"/>
            <rFont val="Tahoma"/>
            <family val="2"/>
          </rPr>
          <t>"Profesional o Tecnico"</t>
        </r>
        <r>
          <rPr>
            <sz val="9"/>
            <color indexed="81"/>
            <rFont val="Tahoma"/>
            <family val="2"/>
          </rPr>
          <t xml:space="preserve">, sea incorporado </t>
        </r>
        <r>
          <rPr>
            <b/>
            <sz val="9"/>
            <color indexed="81"/>
            <rFont val="Tahoma"/>
            <family val="2"/>
          </rPr>
          <t>2 estamentos</t>
        </r>
        <r>
          <rPr>
            <sz val="9"/>
            <color indexed="81"/>
            <rFont val="Tahoma"/>
            <family val="2"/>
          </rPr>
          <t xml:space="preserve">
</t>
        </r>
      </text>
    </comment>
    <comment ref="A115" authorId="0" shapeId="0">
      <text>
        <r>
          <rPr>
            <sz val="9"/>
            <color indexed="81"/>
            <rFont val="Tahoma"/>
            <family val="2"/>
          </rPr>
          <t xml:space="preserve">Total de número de evluaciones diagnosticas realizadas, N° de profesionales  y N° de confirmaciones diagnosticas
</t>
        </r>
      </text>
    </comment>
    <comment ref="E118" authorId="0" shapeId="0">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t>
        </r>
        <r>
          <rPr>
            <sz val="9"/>
            <color indexed="81"/>
            <rFont val="Tahoma"/>
            <family val="2"/>
          </rPr>
          <t>n; en Formulario Clínico:</t>
        </r>
        <r>
          <rPr>
            <b/>
            <sz val="9"/>
            <color indexed="81"/>
            <rFont val="Tahoma"/>
            <family val="2"/>
          </rPr>
          <t xml:space="preserve"> "Escala de Deterioro Global (GDS) de Reisberg”</t>
        </r>
        <r>
          <rPr>
            <sz val="9"/>
            <color indexed="81"/>
            <rFont val="Tahoma"/>
            <family val="2"/>
          </rPr>
          <t xml:space="preserve">, en campo </t>
        </r>
        <r>
          <rPr>
            <b/>
            <sz val="9"/>
            <color indexed="81"/>
            <rFont val="Tahoma"/>
            <family val="2"/>
          </rPr>
          <t>"Deterioro Global de la persona con demencia actual"</t>
        </r>
        <r>
          <rPr>
            <sz val="9"/>
            <color indexed="81"/>
            <rFont val="Tahoma"/>
            <family val="2"/>
          </rPr>
          <t xml:space="preserve"> tenga el valor </t>
        </r>
        <r>
          <rPr>
            <b/>
            <sz val="9"/>
            <color indexed="81"/>
            <rFont val="Tahoma"/>
            <family val="2"/>
          </rPr>
          <t xml:space="preserve">"Aumento" </t>
        </r>
      </text>
    </comment>
    <comment ref="G118" authorId="0" shapeId="0">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t>
        </r>
        <r>
          <rPr>
            <sz val="9"/>
            <color indexed="81"/>
            <rFont val="Tahoma"/>
            <family val="2"/>
          </rPr>
          <t>n; en Formulario Clínico:</t>
        </r>
        <r>
          <rPr>
            <b/>
            <sz val="9"/>
            <color indexed="81"/>
            <rFont val="Tahoma"/>
            <family val="2"/>
          </rPr>
          <t xml:space="preserve"> "Escala de Deterioro Global (GDS) de Reisberg”</t>
        </r>
        <r>
          <rPr>
            <sz val="9"/>
            <color indexed="81"/>
            <rFont val="Tahoma"/>
            <family val="2"/>
          </rPr>
          <t xml:space="preserve">, en campo </t>
        </r>
        <r>
          <rPr>
            <b/>
            <sz val="9"/>
            <color indexed="81"/>
            <rFont val="Tahoma"/>
            <family val="2"/>
          </rPr>
          <t>"Deterioro Global de la persona con demencia actual"</t>
        </r>
        <r>
          <rPr>
            <sz val="9"/>
            <color indexed="81"/>
            <rFont val="Tahoma"/>
            <family val="2"/>
          </rPr>
          <t xml:space="preserve"> tenga el valor </t>
        </r>
        <r>
          <rPr>
            <b/>
            <sz val="9"/>
            <color indexed="81"/>
            <rFont val="Tahoma"/>
            <family val="2"/>
          </rPr>
          <t xml:space="preserve">"Mantención" </t>
        </r>
      </text>
    </comment>
    <comment ref="I118" authorId="0" shapeId="0">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t>
        </r>
        <r>
          <rPr>
            <sz val="9"/>
            <color indexed="81"/>
            <rFont val="Tahoma"/>
            <family val="2"/>
          </rPr>
          <t>n; en Formulario Clínico:</t>
        </r>
        <r>
          <rPr>
            <b/>
            <sz val="9"/>
            <color indexed="81"/>
            <rFont val="Tahoma"/>
            <family val="2"/>
          </rPr>
          <t xml:space="preserve"> "Escala de Deterioro Global (GDS) de Reisberg”</t>
        </r>
        <r>
          <rPr>
            <sz val="9"/>
            <color indexed="81"/>
            <rFont val="Tahoma"/>
            <family val="2"/>
          </rPr>
          <t xml:space="preserve">, en campo </t>
        </r>
        <r>
          <rPr>
            <b/>
            <sz val="9"/>
            <color indexed="81"/>
            <rFont val="Tahoma"/>
            <family val="2"/>
          </rPr>
          <t>"Deterioro Global de la persona con demencia actual"</t>
        </r>
        <r>
          <rPr>
            <sz val="9"/>
            <color indexed="81"/>
            <rFont val="Tahoma"/>
            <family val="2"/>
          </rPr>
          <t xml:space="preserve"> tenga el valor </t>
        </r>
        <r>
          <rPr>
            <b/>
            <sz val="9"/>
            <color indexed="81"/>
            <rFont val="Tahoma"/>
            <family val="2"/>
          </rPr>
          <t xml:space="preserve">"Disminuye" </t>
        </r>
      </text>
    </comment>
    <comment ref="A120" authorId="0" shapeId="0">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t>
        </r>
        <r>
          <rPr>
            <b/>
            <sz val="9"/>
            <color indexed="81"/>
            <rFont val="Tahoma"/>
            <family val="2"/>
          </rPr>
          <t>Formulario Clínico:</t>
        </r>
        <r>
          <rPr>
            <sz val="9"/>
            <color indexed="81"/>
            <rFont val="Tahoma"/>
            <family val="2"/>
          </rPr>
          <t xml:space="preserve"> </t>
        </r>
        <r>
          <rPr>
            <b/>
            <sz val="9"/>
            <color indexed="81"/>
            <rFont val="Tahoma"/>
            <family val="2"/>
          </rPr>
          <t xml:space="preserve">"Escala de Deterioro Global (GDS) de Reisberg”, </t>
        </r>
        <r>
          <rPr>
            <sz val="9"/>
            <color indexed="81"/>
            <rFont val="Tahoma"/>
            <family val="2"/>
          </rPr>
          <t xml:space="preserve">en campo </t>
        </r>
        <r>
          <rPr>
            <b/>
            <sz val="9"/>
            <color indexed="81"/>
            <rFont val="Tahoma"/>
            <family val="2"/>
          </rPr>
          <t xml:space="preserve">"Deterioro Global de la persona con demencia actual" </t>
        </r>
        <r>
          <rPr>
            <sz val="9"/>
            <color indexed="81"/>
            <rFont val="Tahoma"/>
            <family val="2"/>
          </rPr>
          <t xml:space="preserve">tenga el valor </t>
        </r>
        <r>
          <rPr>
            <b/>
            <sz val="9"/>
            <color indexed="81"/>
            <rFont val="Tahoma"/>
            <family val="2"/>
          </rPr>
          <t>"Aumento"</t>
        </r>
        <r>
          <rPr>
            <sz val="9"/>
            <color indexed="81"/>
            <rFont val="Tahoma"/>
            <family val="2"/>
          </rPr>
          <t xml:space="preserve"> o </t>
        </r>
        <r>
          <rPr>
            <b/>
            <sz val="9"/>
            <color indexed="81"/>
            <rFont val="Tahoma"/>
            <family val="2"/>
          </rPr>
          <t>"Mantención"</t>
        </r>
        <r>
          <rPr>
            <sz val="9"/>
            <color indexed="81"/>
            <rFont val="Tahoma"/>
            <family val="2"/>
          </rPr>
          <t xml:space="preserve"> o </t>
        </r>
        <r>
          <rPr>
            <b/>
            <sz val="9"/>
            <color indexed="81"/>
            <rFont val="Tahoma"/>
            <family val="2"/>
          </rPr>
          <t xml:space="preserve">"Disminuye" </t>
        </r>
        <r>
          <rPr>
            <sz val="9"/>
            <color indexed="81"/>
            <rFont val="Tahoma"/>
            <family val="2"/>
          </rPr>
          <t xml:space="preserve">
</t>
        </r>
      </text>
    </comment>
    <comment ref="A121" authorId="0" shapeId="0">
      <text>
        <r>
          <rPr>
            <b/>
            <sz val="9"/>
            <color indexed="81"/>
            <rFont val="Tahoma"/>
            <family val="2"/>
          </rPr>
          <t>No disponible.</t>
        </r>
        <r>
          <rPr>
            <sz val="9"/>
            <color indexed="81"/>
            <rFont val="Tahoma"/>
            <family val="2"/>
          </rPr>
          <t xml:space="preserve">
</t>
        </r>
      </text>
    </comment>
    <comment ref="A122" authorId="0" shapeId="0">
      <text>
        <r>
          <rPr>
            <b/>
            <sz val="9"/>
            <color indexed="81"/>
            <rFont val="Tahoma"/>
            <family val="2"/>
          </rPr>
          <t xml:space="preserve">No disponible </t>
        </r>
        <r>
          <rPr>
            <sz val="9"/>
            <color indexed="81"/>
            <rFont val="Tahoma"/>
            <family val="2"/>
          </rPr>
          <t xml:space="preserve">
</t>
        </r>
      </text>
    </comment>
    <comment ref="E125" authorId="11" shapeId="0">
      <text>
        <r>
          <rPr>
            <sz val="9"/>
            <color indexed="81"/>
            <rFont val="Tahoma"/>
            <family val="2"/>
          </rPr>
          <t xml:space="preserve">
Este dato aparecerá  luego de que en la atención 
Registrada en el Módulo Box - Pacientes Citados  o en Agregar Documentos a una Atención.
 Complete el Formulario Clínico </t>
        </r>
        <r>
          <rPr>
            <b/>
            <sz val="9"/>
            <color indexed="81"/>
            <rFont val="Tahoma"/>
            <family val="2"/>
          </rPr>
          <t>Ficha Salud Mental Infantil (PASMI)</t>
        </r>
        <r>
          <rPr>
            <sz val="9"/>
            <color indexed="81"/>
            <rFont val="Tahoma"/>
            <family val="2"/>
          </rPr>
          <t xml:space="preserve"> en la</t>
        </r>
        <r>
          <rPr>
            <b/>
            <sz val="9"/>
            <color indexed="81"/>
            <rFont val="Tahoma"/>
            <family val="2"/>
          </rPr>
          <t xml:space="preserve"> Seccion REM,</t>
        </r>
        <r>
          <rPr>
            <sz val="9"/>
            <color indexed="81"/>
            <rFont val="Tahoma"/>
            <family val="2"/>
          </rPr>
          <t xml:space="preserve"> Campo</t>
        </r>
        <r>
          <rPr>
            <b/>
            <sz val="9"/>
            <color indexed="81"/>
            <rFont val="Tahoma"/>
            <family val="2"/>
          </rPr>
          <t xml:space="preserve"> Evaluadores</t>
        </r>
        <r>
          <rPr>
            <sz val="9"/>
            <color indexed="81"/>
            <rFont val="Tahoma"/>
            <family val="2"/>
          </rPr>
          <t xml:space="preserve"> seleccionar la opción </t>
        </r>
        <r>
          <rPr>
            <b/>
            <sz val="9"/>
            <color indexed="81"/>
            <rFont val="Tahoma"/>
            <family val="2"/>
          </rPr>
          <t>Equipo Biopsicosocial</t>
        </r>
        <r>
          <rPr>
            <sz val="9"/>
            <color indexed="81"/>
            <rFont val="Tahoma"/>
            <family val="2"/>
          </rPr>
          <t xml:space="preserve"> e indicar un valor en el campo</t>
        </r>
        <r>
          <rPr>
            <b/>
            <sz val="9"/>
            <color indexed="81"/>
            <rFont val="Tahoma"/>
            <family val="2"/>
          </rPr>
          <t xml:space="preserve"> Estado</t>
        </r>
        <r>
          <rPr>
            <sz val="9"/>
            <color indexed="81"/>
            <rFont val="Tahoma"/>
            <family val="2"/>
          </rPr>
          <t xml:space="preserve">
Ademas debe ingresar la actividad
</t>
        </r>
        <r>
          <rPr>
            <b/>
            <sz val="9"/>
            <color indexed="81"/>
            <rFont val="Tahoma"/>
            <family val="2"/>
          </rPr>
          <t>Evaluación Diagnóstica Integral PASMI</t>
        </r>
        <r>
          <rPr>
            <sz val="9"/>
            <color indexed="81"/>
            <rFont val="Tahoma"/>
            <family val="2"/>
          </rPr>
          <t xml:space="preserve">
</t>
        </r>
      </text>
    </comment>
    <comment ref="F125" authorId="11" shapeId="0">
      <text>
        <r>
          <rPr>
            <sz val="9"/>
            <color indexed="81"/>
            <rFont val="Tahoma"/>
            <family val="2"/>
          </rPr>
          <t xml:space="preserve">
Este dato aparecerá  luego de que en la atención 
Registrada en el Módulo Box - Pacientes Citados  o en Agregar Documentos a una Atención.
 Complete el Formulario Clínico </t>
        </r>
        <r>
          <rPr>
            <b/>
            <sz val="9"/>
            <color indexed="81"/>
            <rFont val="Tahoma"/>
            <family val="2"/>
          </rPr>
          <t>Ficha Salud Mental Infantil (PASMI)</t>
        </r>
        <r>
          <rPr>
            <sz val="9"/>
            <color indexed="81"/>
            <rFont val="Tahoma"/>
            <family val="2"/>
          </rPr>
          <t xml:space="preserve"> en la</t>
        </r>
        <r>
          <rPr>
            <b/>
            <sz val="9"/>
            <color indexed="81"/>
            <rFont val="Tahoma"/>
            <family val="2"/>
          </rPr>
          <t xml:space="preserve"> Seccion REM,</t>
        </r>
        <r>
          <rPr>
            <sz val="9"/>
            <color indexed="81"/>
            <rFont val="Tahoma"/>
            <family val="2"/>
          </rPr>
          <t xml:space="preserve"> Campo</t>
        </r>
        <r>
          <rPr>
            <b/>
            <sz val="9"/>
            <color indexed="81"/>
            <rFont val="Tahoma"/>
            <family val="2"/>
          </rPr>
          <t xml:space="preserve"> Evaluadores</t>
        </r>
        <r>
          <rPr>
            <sz val="9"/>
            <color indexed="81"/>
            <rFont val="Tahoma"/>
            <family val="2"/>
          </rPr>
          <t xml:space="preserve"> seleccionar la opción </t>
        </r>
        <r>
          <rPr>
            <b/>
            <sz val="9"/>
            <color indexed="81"/>
            <rFont val="Tahoma"/>
            <family val="2"/>
          </rPr>
          <t>Equipo Psicosocial</t>
        </r>
        <r>
          <rPr>
            <sz val="9"/>
            <color indexed="81"/>
            <rFont val="Tahoma"/>
            <family val="2"/>
          </rPr>
          <t xml:space="preserve"> e indicar un valor en el campo</t>
        </r>
        <r>
          <rPr>
            <b/>
            <sz val="9"/>
            <color indexed="81"/>
            <rFont val="Tahoma"/>
            <family val="2"/>
          </rPr>
          <t xml:space="preserve"> Estado</t>
        </r>
        <r>
          <rPr>
            <sz val="9"/>
            <color indexed="81"/>
            <rFont val="Tahoma"/>
            <family val="2"/>
          </rPr>
          <t xml:space="preserve">
Ademas debe ingresar la actividad
</t>
        </r>
        <r>
          <rPr>
            <b/>
            <sz val="9"/>
            <color indexed="81"/>
            <rFont val="Tahoma"/>
            <family val="2"/>
          </rPr>
          <t>Evaluación Diagnóstica Integral PASMI</t>
        </r>
        <r>
          <rPr>
            <sz val="9"/>
            <color indexed="81"/>
            <rFont val="Tahoma"/>
            <family val="2"/>
          </rPr>
          <t xml:space="preserve">
</t>
        </r>
      </text>
    </comment>
    <comment ref="G125" authorId="11" shapeId="0">
      <text>
        <r>
          <rPr>
            <sz val="9"/>
            <color indexed="81"/>
            <rFont val="Tahoma"/>
            <family val="2"/>
          </rPr>
          <t xml:space="preserve">
Este dato aparecerá  luego de que en la atención Registrada en el Módulo Box - Pacientes Citados  o en Agregar Documentos a una Atención complete el Formulario Clínico
</t>
        </r>
        <r>
          <rPr>
            <b/>
            <sz val="9"/>
            <color indexed="81"/>
            <rFont val="Tahoma"/>
            <family val="2"/>
          </rPr>
          <t>Ficha Salud Mental Infantil (PASMI)</t>
        </r>
        <r>
          <rPr>
            <sz val="9"/>
            <color indexed="81"/>
            <rFont val="Tahoma"/>
            <family val="2"/>
          </rPr>
          <t xml:space="preserve"> 
en la </t>
        </r>
        <r>
          <rPr>
            <b/>
            <sz val="9"/>
            <color indexed="81"/>
            <rFont val="Tahoma"/>
            <family val="2"/>
          </rPr>
          <t xml:space="preserve">Seccion REM, </t>
        </r>
        <r>
          <rPr>
            <sz val="9"/>
            <color indexed="81"/>
            <rFont val="Tahoma"/>
            <family val="2"/>
          </rPr>
          <t xml:space="preserve">Campo </t>
        </r>
        <r>
          <rPr>
            <b/>
            <sz val="9"/>
            <color indexed="81"/>
            <rFont val="Tahoma"/>
            <family val="2"/>
          </rPr>
          <t>Cumplimiento de criterios diagnósticos según Evaluación Diagnóstica (EDI)</t>
        </r>
        <r>
          <rPr>
            <sz val="9"/>
            <color indexed="81"/>
            <rFont val="Tahoma"/>
            <family val="2"/>
          </rPr>
          <t xml:space="preserve"> seleccione el campo </t>
        </r>
        <r>
          <rPr>
            <b/>
            <sz val="9"/>
            <color indexed="81"/>
            <rFont val="Tahoma"/>
            <family val="2"/>
          </rPr>
          <t>Requiere Tratamiento en APS</t>
        </r>
        <r>
          <rPr>
            <sz val="9"/>
            <color indexed="81"/>
            <rFont val="Tahoma"/>
            <family val="2"/>
          </rPr>
          <t xml:space="preserve"> e indicar un valor en el campo</t>
        </r>
        <r>
          <rPr>
            <b/>
            <sz val="9"/>
            <color indexed="81"/>
            <rFont val="Tahoma"/>
            <family val="2"/>
          </rPr>
          <t xml:space="preserve"> Estado</t>
        </r>
        <r>
          <rPr>
            <sz val="9"/>
            <color indexed="81"/>
            <rFont val="Tahoma"/>
            <family val="2"/>
          </rPr>
          <t xml:space="preserve">
Ademas complete la actividad
</t>
        </r>
        <r>
          <rPr>
            <b/>
            <sz val="9"/>
            <color indexed="81"/>
            <rFont val="Tahoma"/>
            <family val="2"/>
          </rPr>
          <t>Evaluación Diagnóstica Integral PASMI</t>
        </r>
        <r>
          <rPr>
            <sz val="9"/>
            <color indexed="81"/>
            <rFont val="Tahoma"/>
            <family val="2"/>
          </rPr>
          <t xml:space="preserve">
</t>
        </r>
      </text>
    </comment>
    <comment ref="H125" authorId="11" shapeId="0">
      <text>
        <r>
          <rPr>
            <sz val="9"/>
            <color indexed="81"/>
            <rFont val="Tahoma"/>
            <family val="2"/>
          </rPr>
          <t xml:space="preserve">
Este dato aparecerá  luego de que en la atención Registrada en el Módulo Box - Pacientes Citados  o en Agregar Documentos a una Atención complete el Formulario Clínico
</t>
        </r>
        <r>
          <rPr>
            <b/>
            <sz val="9"/>
            <color indexed="81"/>
            <rFont val="Tahoma"/>
            <family val="2"/>
          </rPr>
          <t>Ficha Salud Mental Infantil (PASMI)</t>
        </r>
        <r>
          <rPr>
            <sz val="9"/>
            <color indexed="81"/>
            <rFont val="Tahoma"/>
            <family val="2"/>
          </rPr>
          <t xml:space="preserve"> 
en la </t>
        </r>
        <r>
          <rPr>
            <b/>
            <sz val="9"/>
            <color indexed="81"/>
            <rFont val="Tahoma"/>
            <family val="2"/>
          </rPr>
          <t xml:space="preserve">Seccion REM, </t>
        </r>
        <r>
          <rPr>
            <sz val="9"/>
            <color indexed="81"/>
            <rFont val="Tahoma"/>
            <family val="2"/>
          </rPr>
          <t xml:space="preserve">Campo </t>
        </r>
        <r>
          <rPr>
            <b/>
            <sz val="9"/>
            <color indexed="81"/>
            <rFont val="Tahoma"/>
            <family val="2"/>
          </rPr>
          <t>Cumplimiento de criterios diagnósticos según Evaluación Diagnóstica (EDI)</t>
        </r>
        <r>
          <rPr>
            <sz val="9"/>
            <color indexed="81"/>
            <rFont val="Tahoma"/>
            <family val="2"/>
          </rPr>
          <t xml:space="preserve"> seleccione el campo </t>
        </r>
        <r>
          <rPr>
            <b/>
            <sz val="9"/>
            <color indexed="81"/>
            <rFont val="Tahoma"/>
            <family val="2"/>
          </rPr>
          <t>Requiere Tratamiento en Nivel Secundario</t>
        </r>
        <r>
          <rPr>
            <sz val="9"/>
            <color indexed="81"/>
            <rFont val="Tahoma"/>
            <family val="2"/>
          </rPr>
          <t xml:space="preserve"> e indicar un valor en el campo</t>
        </r>
        <r>
          <rPr>
            <b/>
            <sz val="9"/>
            <color indexed="81"/>
            <rFont val="Tahoma"/>
            <family val="2"/>
          </rPr>
          <t xml:space="preserve"> Estado</t>
        </r>
        <r>
          <rPr>
            <sz val="9"/>
            <color indexed="81"/>
            <rFont val="Tahoma"/>
            <family val="2"/>
          </rPr>
          <t xml:space="preserve">
Ademas complete la actividad
</t>
        </r>
        <r>
          <rPr>
            <b/>
            <sz val="9"/>
            <color indexed="81"/>
            <rFont val="Tahoma"/>
            <family val="2"/>
          </rPr>
          <t>Evaluación Diagnóstica Integral PASMI</t>
        </r>
        <r>
          <rPr>
            <sz val="9"/>
            <color indexed="81"/>
            <rFont val="Tahoma"/>
            <family val="2"/>
          </rPr>
          <t xml:space="preserve">
</t>
        </r>
      </text>
    </comment>
    <comment ref="I125" authorId="11" shapeId="0">
      <text>
        <r>
          <rPr>
            <sz val="9"/>
            <color indexed="81"/>
            <rFont val="Tahoma"/>
            <family val="2"/>
          </rPr>
          <t xml:space="preserve">
Este dato aparecerá  luego de que en la atención Registrada en el Módulo Box - Pacientes Citados  o en Agregar Documentos a una Atención complete el Formulario Clínico
</t>
        </r>
        <r>
          <rPr>
            <b/>
            <sz val="9"/>
            <color indexed="81"/>
            <rFont val="Tahoma"/>
            <family val="2"/>
          </rPr>
          <t>Ficha Salud Mental Infantil (PASMI)</t>
        </r>
        <r>
          <rPr>
            <sz val="9"/>
            <color indexed="81"/>
            <rFont val="Tahoma"/>
            <family val="2"/>
          </rPr>
          <t xml:space="preserve"> 
en la </t>
        </r>
        <r>
          <rPr>
            <b/>
            <sz val="9"/>
            <color indexed="81"/>
            <rFont val="Tahoma"/>
            <family val="2"/>
          </rPr>
          <t xml:space="preserve">Seccion REM, </t>
        </r>
        <r>
          <rPr>
            <sz val="9"/>
            <color indexed="81"/>
            <rFont val="Tahoma"/>
            <family val="2"/>
          </rPr>
          <t xml:space="preserve">Campo </t>
        </r>
        <r>
          <rPr>
            <b/>
            <sz val="9"/>
            <color indexed="81"/>
            <rFont val="Tahoma"/>
            <family val="2"/>
          </rPr>
          <t>Cumplimiento de criterios diagnósticos según Evaluación Diagnóstica (EDI)</t>
        </r>
        <r>
          <rPr>
            <sz val="9"/>
            <color indexed="81"/>
            <rFont val="Tahoma"/>
            <family val="2"/>
          </rPr>
          <t xml:space="preserve"> seleccione el campo</t>
        </r>
        <r>
          <rPr>
            <b/>
            <sz val="9"/>
            <color indexed="81"/>
            <rFont val="Tahoma"/>
            <family val="2"/>
          </rPr>
          <t xml:space="preserve"> No</t>
        </r>
        <r>
          <rPr>
            <sz val="9"/>
            <color indexed="81"/>
            <rFont val="Tahoma"/>
            <family val="2"/>
          </rPr>
          <t xml:space="preserve"> </t>
        </r>
        <r>
          <rPr>
            <b/>
            <sz val="9"/>
            <color indexed="81"/>
            <rFont val="Tahoma"/>
            <family val="2"/>
          </rPr>
          <t xml:space="preserve">Requiere Tratamiento </t>
        </r>
        <r>
          <rPr>
            <sz val="9"/>
            <color indexed="81"/>
            <rFont val="Tahoma"/>
            <family val="2"/>
          </rPr>
          <t>e indicar un valor en el campo</t>
        </r>
        <r>
          <rPr>
            <b/>
            <sz val="9"/>
            <color indexed="81"/>
            <rFont val="Tahoma"/>
            <family val="2"/>
          </rPr>
          <t xml:space="preserve"> Estado</t>
        </r>
        <r>
          <rPr>
            <sz val="9"/>
            <color indexed="81"/>
            <rFont val="Tahoma"/>
            <family val="2"/>
          </rPr>
          <t xml:space="preserve">
Ademas complete la actividad
</t>
        </r>
        <r>
          <rPr>
            <b/>
            <sz val="9"/>
            <color indexed="81"/>
            <rFont val="Tahoma"/>
            <family val="2"/>
          </rPr>
          <t>Evaluación Diagnóstica Integral PASMI</t>
        </r>
        <r>
          <rPr>
            <sz val="9"/>
            <color indexed="81"/>
            <rFont val="Tahoma"/>
            <family val="2"/>
          </rPr>
          <t xml:space="preserve">
</t>
        </r>
      </text>
    </comment>
    <comment ref="AN128" authorId="0" shapeId="0">
      <text>
        <r>
          <rPr>
            <sz val="9"/>
            <color indexed="81"/>
            <rFont val="Tahoma"/>
            <family val="2"/>
          </rPr>
          <t xml:space="preserve">Todo usuario registrado como </t>
        </r>
        <r>
          <rPr>
            <b/>
            <sz val="9"/>
            <color indexed="81"/>
            <rFont val="Tahoma"/>
            <family val="2"/>
          </rPr>
          <t>FONASA</t>
        </r>
        <r>
          <rPr>
            <sz val="9"/>
            <color indexed="81"/>
            <rFont val="Tahoma"/>
            <family val="2"/>
          </rPr>
          <t xml:space="preserve"> en el campo </t>
        </r>
        <r>
          <rPr>
            <b/>
            <sz val="9"/>
            <color indexed="81"/>
            <rFont val="Tahoma"/>
            <family val="2"/>
          </rPr>
          <t>prevision</t>
        </r>
        <r>
          <rPr>
            <sz val="9"/>
            <color indexed="81"/>
            <rFont val="Tahoma"/>
            <family val="2"/>
          </rPr>
          <t xml:space="preserve"> de la inscripción en RAYEN</t>
        </r>
      </text>
    </comment>
    <comment ref="AO128" authorId="1" shapeId="0">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P128" authorId="1" shapeId="0">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AQ128" authorId="0" shapeId="0">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indique un </t>
        </r>
        <r>
          <rPr>
            <b/>
            <sz val="9"/>
            <color indexed="81"/>
            <rFont val="Tahoma"/>
            <family val="2"/>
          </rPr>
          <t>Pueblo Originario</t>
        </r>
      </text>
    </comment>
    <comment ref="AR128" authorId="2" shapeId="0">
      <text>
        <r>
          <rPr>
            <sz val="9"/>
            <color indexed="81"/>
            <rFont val="Tahoma"/>
            <family val="2"/>
          </rPr>
          <t xml:space="preserve">
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B131" authorId="0" shapeId="0">
      <text>
        <r>
          <rPr>
            <sz val="9"/>
            <color indexed="81"/>
            <rFont val="Tahoma"/>
            <family val="2"/>
          </rPr>
          <t xml:space="preserve">Se contabilizaran las atenciones </t>
        </r>
        <r>
          <rPr>
            <b/>
            <sz val="9"/>
            <color indexed="81"/>
            <rFont val="Tahoma"/>
            <family val="2"/>
          </rPr>
          <t>completadas</t>
        </r>
        <r>
          <rPr>
            <sz val="9"/>
            <color indexed="81"/>
            <rFont val="Tahoma"/>
            <family val="2"/>
          </rPr>
          <t xml:space="preserve"> originadas por una SIC desde APS, estas deben ser citadas desde el modulo</t>
        </r>
        <r>
          <rPr>
            <b/>
            <sz val="9"/>
            <color indexed="81"/>
            <rFont val="Tahoma"/>
            <family val="2"/>
          </rPr>
          <t xml:space="preserve"> "Recepcion Derivacion SOME"</t>
        </r>
        <r>
          <rPr>
            <sz val="9"/>
            <color indexed="81"/>
            <rFont val="Tahoma"/>
            <family val="2"/>
          </rPr>
          <t xml:space="preserve">
Además, la atencion debe tener registrada la actividad:
- </t>
        </r>
        <r>
          <rPr>
            <b/>
            <sz val="9"/>
            <color indexed="81"/>
            <rFont val="Tahoma"/>
            <family val="2"/>
          </rPr>
          <t xml:space="preserve">Consulta nueva salud mental - Ingreso
</t>
        </r>
        <r>
          <rPr>
            <b/>
            <u/>
            <sz val="9"/>
            <color indexed="81"/>
            <rFont val="Tahoma"/>
            <family val="2"/>
          </rPr>
          <t>Para esta seccion se deberá considerar que usuario que registra tenga identificado una Especialidad</t>
        </r>
        <r>
          <rPr>
            <b/>
            <sz val="9"/>
            <color indexed="81"/>
            <rFont val="Tahoma"/>
            <family val="2"/>
          </rPr>
          <t xml:space="preserve">
</t>
        </r>
        <r>
          <rPr>
            <sz val="9"/>
            <color indexed="81"/>
            <rFont val="Tahoma"/>
            <family val="2"/>
          </rPr>
          <t xml:space="preserve">
</t>
        </r>
      </text>
    </comment>
    <comment ref="B132" authorId="0" shapeId="0">
      <text>
        <r>
          <rPr>
            <b/>
            <sz val="9"/>
            <color indexed="81"/>
            <rFont val="Tahoma"/>
            <family val="2"/>
          </rPr>
          <t xml:space="preserve">
</t>
        </r>
        <r>
          <rPr>
            <sz val="9"/>
            <color indexed="81"/>
            <rFont val="Tahoma"/>
            <family val="2"/>
          </rPr>
          <t xml:space="preserve">Se contabilizaran las atenciones </t>
        </r>
        <r>
          <rPr>
            <b/>
            <sz val="9"/>
            <color indexed="81"/>
            <rFont val="Tahoma"/>
            <family val="2"/>
          </rPr>
          <t>completadas</t>
        </r>
        <r>
          <rPr>
            <sz val="9"/>
            <color indexed="81"/>
            <rFont val="Tahoma"/>
            <family val="2"/>
          </rPr>
          <t xml:space="preserve"> originadas por una SIC desde APS, éstas deben ser citadas desde el modulo </t>
        </r>
        <r>
          <rPr>
            <b/>
            <sz val="9"/>
            <color indexed="81"/>
            <rFont val="Tahoma"/>
            <family val="2"/>
          </rPr>
          <t xml:space="preserve">"Recepcion Derivacion SOME"
</t>
        </r>
        <r>
          <rPr>
            <sz val="9"/>
            <color indexed="81"/>
            <rFont val="Tahoma"/>
            <family val="2"/>
          </rPr>
          <t>además, la atencion debe tener registrada la actividad:</t>
        </r>
        <r>
          <rPr>
            <b/>
            <sz val="9"/>
            <color indexed="81"/>
            <rFont val="Tahoma"/>
            <family val="2"/>
          </rPr>
          <t xml:space="preserve">
- Consulta nueva Salud Mental - Ingreso
</t>
        </r>
        <r>
          <rPr>
            <sz val="9"/>
            <color indexed="81"/>
            <rFont val="Tahoma"/>
            <family val="2"/>
          </rPr>
          <t>Y</t>
        </r>
        <r>
          <rPr>
            <b/>
            <sz val="9"/>
            <color indexed="81"/>
            <rFont val="Tahoma"/>
            <family val="2"/>
          </rPr>
          <t xml:space="preserve">
</t>
        </r>
        <r>
          <rPr>
            <sz val="9"/>
            <color indexed="81"/>
            <rFont val="Tahoma"/>
            <family val="2"/>
          </rPr>
          <t xml:space="preserve">En el Item </t>
        </r>
        <r>
          <rPr>
            <b/>
            <sz val="9"/>
            <color indexed="81"/>
            <rFont val="Tahoma"/>
            <family val="2"/>
          </rPr>
          <t>"Profesional o Técnico"</t>
        </r>
        <r>
          <rPr>
            <sz val="9"/>
            <color indexed="81"/>
            <rFont val="Tahoma"/>
            <family val="2"/>
          </rPr>
          <t xml:space="preserve">, sea incorporado un estamento.
</t>
        </r>
        <r>
          <rPr>
            <b/>
            <u/>
            <sz val="9"/>
            <color indexed="81"/>
            <rFont val="Tahoma"/>
            <family val="2"/>
          </rPr>
          <t>Para esta seccion se deberá considerar que usuario que registra tenga identificado una Especialidad</t>
        </r>
        <r>
          <rPr>
            <sz val="9"/>
            <color indexed="81"/>
            <rFont val="Tahoma"/>
            <family val="2"/>
          </rPr>
          <t xml:space="preserve">
</t>
        </r>
      </text>
    </comment>
    <comment ref="B133" authorId="0" shapeId="0">
      <text>
        <r>
          <rPr>
            <b/>
            <sz val="9"/>
            <color indexed="81"/>
            <rFont val="Tahoma"/>
            <family val="2"/>
          </rPr>
          <t xml:space="preserve">
</t>
        </r>
        <r>
          <rPr>
            <sz val="9"/>
            <color indexed="81"/>
            <rFont val="Tahoma"/>
            <family val="2"/>
          </rPr>
          <t>Se contabilizaran las atenciones</t>
        </r>
        <r>
          <rPr>
            <b/>
            <sz val="9"/>
            <color indexed="81"/>
            <rFont val="Tahoma"/>
            <family val="2"/>
          </rPr>
          <t xml:space="preserve"> completadas </t>
        </r>
        <r>
          <rPr>
            <sz val="9"/>
            <color indexed="81"/>
            <rFont val="Tahoma"/>
            <family val="2"/>
          </rPr>
          <t>originadas por una SIC desde APS, éstas deben ser citadas desde el modulo</t>
        </r>
        <r>
          <rPr>
            <b/>
            <sz val="9"/>
            <color indexed="81"/>
            <rFont val="Tahoma"/>
            <family val="2"/>
          </rPr>
          <t xml:space="preserve"> "Recepcion Derivacion SOME"
</t>
        </r>
        <r>
          <rPr>
            <sz val="9"/>
            <color indexed="81"/>
            <rFont val="Tahoma"/>
            <family val="2"/>
          </rPr>
          <t>además, la atencion debe tener registrada la actividad:</t>
        </r>
        <r>
          <rPr>
            <b/>
            <sz val="9"/>
            <color indexed="81"/>
            <rFont val="Tahoma"/>
            <family val="2"/>
          </rPr>
          <t xml:space="preserve">
- Consulta nueva Salud Mental - Ingreso
</t>
        </r>
        <r>
          <rPr>
            <sz val="9"/>
            <color indexed="81"/>
            <rFont val="Tahoma"/>
            <family val="2"/>
          </rPr>
          <t>Y</t>
        </r>
        <r>
          <rPr>
            <b/>
            <sz val="9"/>
            <color indexed="81"/>
            <rFont val="Tahoma"/>
            <family val="2"/>
          </rPr>
          <t xml:space="preserve">
</t>
        </r>
        <r>
          <rPr>
            <sz val="9"/>
            <color indexed="81"/>
            <rFont val="Tahoma"/>
            <family val="2"/>
          </rPr>
          <t>En el Item</t>
        </r>
        <r>
          <rPr>
            <b/>
            <sz val="9"/>
            <color indexed="81"/>
            <rFont val="Tahoma"/>
            <family val="2"/>
          </rPr>
          <t xml:space="preserve"> "Profesional o Técnico",</t>
        </r>
        <r>
          <rPr>
            <sz val="9"/>
            <color indexed="81"/>
            <rFont val="Tahoma"/>
            <family val="2"/>
          </rPr>
          <t xml:space="preserve"> sea incorporado 2 o mas estamentos.</t>
        </r>
        <r>
          <rPr>
            <b/>
            <sz val="9"/>
            <color indexed="81"/>
            <rFont val="Tahoma"/>
            <family val="2"/>
          </rPr>
          <t xml:space="preserve">
</t>
        </r>
        <r>
          <rPr>
            <b/>
            <u/>
            <sz val="9"/>
            <color indexed="81"/>
            <rFont val="Tahoma"/>
            <family val="2"/>
          </rPr>
          <t>Para esta seccion se deberá considerar que usuario que registra tenga identificado una Especialidad</t>
        </r>
        <r>
          <rPr>
            <sz val="9"/>
            <color indexed="81"/>
            <rFont val="Tahoma"/>
            <family val="2"/>
          </rPr>
          <t xml:space="preserve">
</t>
        </r>
      </text>
    </comment>
    <comment ref="B136" authorId="3" shapeId="0">
      <text>
        <r>
          <rPr>
            <b/>
            <sz val="9"/>
            <color indexed="81"/>
            <rFont val="Tahoma"/>
            <family val="2"/>
          </rPr>
          <t xml:space="preserve">Definiciones conceptuales:
</t>
        </r>
        <r>
          <rPr>
            <sz val="9"/>
            <color indexed="81"/>
            <rFont val="Tahoma"/>
            <family val="2"/>
          </rPr>
          <t>En esta sección se registra la actividad que se realiza para reincorporar a los pacientes que han permanecido inasistentes en el Programa de Salud Mental.</t>
        </r>
        <r>
          <rPr>
            <b/>
            <sz val="9"/>
            <color indexed="81"/>
            <rFont val="Tahoma"/>
            <family val="2"/>
          </rPr>
          <t xml:space="preserve">
Definicion Rescate en domicilio
</t>
        </r>
        <r>
          <rPr>
            <sz val="9"/>
            <color indexed="81"/>
            <rFont val="Tahoma"/>
            <family val="2"/>
          </rPr>
          <t>En estas columnas se debe registrar el número de rescates de pacientes en terreno que realiza el funcionario Técnico Paramédico, administrativo u otro.</t>
        </r>
      </text>
    </comment>
    <comment ref="H136" authorId="3" shapeId="0">
      <text>
        <r>
          <rPr>
            <b/>
            <sz val="9"/>
            <color indexed="81"/>
            <rFont val="Tahoma"/>
            <family val="2"/>
          </rPr>
          <t xml:space="preserve">Definiciones conceptuales:
</t>
        </r>
        <r>
          <rPr>
            <sz val="9"/>
            <color indexed="81"/>
            <rFont val="Tahoma"/>
            <family val="2"/>
          </rPr>
          <t xml:space="preserve">En esta sección se registra la actividad que se realiza para reincorporar a los pacientes que han permanecido inasistentes en el Programa de Salud Mental.
</t>
        </r>
        <r>
          <rPr>
            <b/>
            <sz val="9"/>
            <color indexed="81"/>
            <rFont val="Tahoma"/>
            <family val="2"/>
          </rPr>
          <t xml:space="preserve">
Definicion Rescate Telefonico:
</t>
        </r>
        <r>
          <rPr>
            <sz val="9"/>
            <color indexed="81"/>
            <rFont val="Tahoma"/>
            <family val="2"/>
          </rPr>
          <t>Se debe registrar el rescate realizado a través de llamada telefónica efectiva, desde el establecimiento, o bien si es realizado por empresa contratada a través de la modalidad de compra de servicio.</t>
        </r>
      </text>
    </comment>
    <comment ref="G137" authorId="3" shapeId="0">
      <text>
        <r>
          <rPr>
            <b/>
            <sz val="9"/>
            <color indexed="81"/>
            <rFont val="Tahoma"/>
            <family val="2"/>
          </rPr>
          <t xml:space="preserve">No Disponible
Definicion Manual DEIS: 
</t>
        </r>
        <r>
          <rPr>
            <sz val="9"/>
            <color indexed="81"/>
            <rFont val="Tahoma"/>
            <family val="2"/>
          </rPr>
          <t>Las actividades que son resueltas mediante compra de servicio no deben ser incluidas como producción del establecimiento.</t>
        </r>
      </text>
    </comment>
    <comment ref="C138" authorId="4" shapeId="0">
      <text>
        <r>
          <rPr>
            <sz val="9"/>
            <color indexed="81"/>
            <rFont val="Tahoma"/>
            <family val="2"/>
          </rPr>
          <t xml:space="preserve">Este dato aparecerá luego que en la atención registrada en </t>
        </r>
        <r>
          <rPr>
            <b/>
            <sz val="9"/>
            <color indexed="81"/>
            <rFont val="Tahoma"/>
            <family val="2"/>
          </rPr>
          <t xml:space="preserve">Módulo Box/Pacientes citados </t>
        </r>
        <r>
          <rPr>
            <sz val="9"/>
            <color indexed="81"/>
            <rFont val="Tahoma"/>
            <family val="2"/>
          </rPr>
          <t xml:space="preserve">ó </t>
        </r>
        <r>
          <rPr>
            <b/>
            <sz val="9"/>
            <color indexed="81"/>
            <rFont val="Tahoma"/>
            <family val="2"/>
          </rPr>
          <t xml:space="preserve">Modulo Atención/Registro Atención Individual. </t>
        </r>
        <r>
          <rPr>
            <sz val="9"/>
            <color indexed="81"/>
            <rFont val="Tahoma"/>
            <family val="2"/>
          </rPr>
          <t xml:space="preserve">
Se registre la actividad: 
- </t>
        </r>
        <r>
          <rPr>
            <b/>
            <sz val="9"/>
            <color indexed="81"/>
            <rFont val="Tahoma"/>
            <family val="2"/>
          </rPr>
          <t>Rescate en Domicilio - Programa Salud Mental</t>
        </r>
      </text>
    </comment>
    <comment ref="D138" authorId="4" shapeId="0">
      <text>
        <r>
          <rPr>
            <sz val="9"/>
            <color indexed="81"/>
            <rFont val="Tahoma"/>
            <family val="2"/>
          </rPr>
          <t xml:space="preserve">Este dato aparecerá luego que en la atención registrada en </t>
        </r>
        <r>
          <rPr>
            <b/>
            <sz val="9"/>
            <color indexed="81"/>
            <rFont val="Tahoma"/>
            <family val="2"/>
          </rPr>
          <t xml:space="preserve">Módulo Box/Pacientes citados </t>
        </r>
        <r>
          <rPr>
            <sz val="9"/>
            <color indexed="81"/>
            <rFont val="Tahoma"/>
            <family val="2"/>
          </rPr>
          <t xml:space="preserve">ó </t>
        </r>
        <r>
          <rPr>
            <b/>
            <sz val="9"/>
            <color indexed="81"/>
            <rFont val="Tahoma"/>
            <family val="2"/>
          </rPr>
          <t xml:space="preserve">Modulo Atención/Registro Atención Individual. </t>
        </r>
        <r>
          <rPr>
            <sz val="9"/>
            <color indexed="81"/>
            <rFont val="Tahoma"/>
            <family val="2"/>
          </rPr>
          <t xml:space="preserve">
Estamento </t>
        </r>
        <r>
          <rPr>
            <b/>
            <sz val="9"/>
            <color indexed="81"/>
            <rFont val="Tahoma"/>
            <family val="2"/>
          </rPr>
          <t>Tecnico Paramedico</t>
        </r>
        <r>
          <rPr>
            <sz val="9"/>
            <color indexed="81"/>
            <rFont val="Tahoma"/>
            <family val="2"/>
          </rPr>
          <t xml:space="preserve"> registre la actividad: 
- </t>
        </r>
        <r>
          <rPr>
            <b/>
            <sz val="9"/>
            <color indexed="81"/>
            <rFont val="Tahoma"/>
            <family val="2"/>
          </rPr>
          <t xml:space="preserve"> Rescate en Domicilio Tecnico Paramedico - Programa Salud Mental</t>
        </r>
      </text>
    </comment>
    <comment ref="E138" authorId="4" shapeId="0">
      <text>
        <r>
          <rPr>
            <sz val="9"/>
            <color indexed="81"/>
            <rFont val="Tahoma"/>
            <family val="2"/>
          </rPr>
          <t>No Disponible</t>
        </r>
      </text>
    </comment>
    <comment ref="F138" authorId="4" shapeId="0">
      <text>
        <r>
          <rPr>
            <sz val="9"/>
            <color indexed="81"/>
            <rFont val="Tahoma"/>
            <family val="2"/>
          </rPr>
          <t xml:space="preserve">Este dato aparecerá luego que en la atención registrada en </t>
        </r>
        <r>
          <rPr>
            <b/>
            <sz val="9"/>
            <color indexed="81"/>
            <rFont val="Tahoma"/>
            <family val="2"/>
          </rPr>
          <t xml:space="preserve">Módulo Box/Pacientes citados </t>
        </r>
        <r>
          <rPr>
            <sz val="9"/>
            <color indexed="81"/>
            <rFont val="Tahoma"/>
            <family val="2"/>
          </rPr>
          <t xml:space="preserve">ó </t>
        </r>
        <r>
          <rPr>
            <b/>
            <sz val="9"/>
            <color indexed="81"/>
            <rFont val="Tahoma"/>
            <family val="2"/>
          </rPr>
          <t xml:space="preserve">Modulo Atención/Registro Atención Individual. </t>
        </r>
        <r>
          <rPr>
            <sz val="9"/>
            <color indexed="81"/>
            <rFont val="Tahoma"/>
            <family val="2"/>
          </rPr>
          <t xml:space="preserve">
Estamento </t>
        </r>
        <r>
          <rPr>
            <b/>
            <sz val="9"/>
            <color indexed="81"/>
            <rFont val="Tahoma"/>
            <family val="2"/>
          </rPr>
          <t xml:space="preserve">Otros Profesionales </t>
        </r>
        <r>
          <rPr>
            <sz val="9"/>
            <color indexed="81"/>
            <rFont val="Tahoma"/>
            <family val="2"/>
          </rPr>
          <t xml:space="preserve">registre la actividad: 
- </t>
        </r>
        <r>
          <rPr>
            <b/>
            <sz val="9"/>
            <color indexed="81"/>
            <rFont val="Tahoma"/>
            <family val="2"/>
          </rPr>
          <t>Rescate en Domicilio Otros Profesionales - Programa Salud Mental</t>
        </r>
      </text>
    </comment>
    <comment ref="H138" authorId="4" shapeId="0">
      <text>
        <r>
          <rPr>
            <sz val="9"/>
            <color indexed="81"/>
            <rFont val="Tahoma"/>
            <family val="2"/>
          </rPr>
          <t>Este dato aparecerá luego que en la atención registrada en</t>
        </r>
        <r>
          <rPr>
            <b/>
            <sz val="9"/>
            <color indexed="81"/>
            <rFont val="Tahoma"/>
            <family val="2"/>
          </rPr>
          <t xml:space="preserve"> Módulo Box/Pacientes citados</t>
        </r>
        <r>
          <rPr>
            <sz val="9"/>
            <color indexed="81"/>
            <rFont val="Tahoma"/>
            <family val="2"/>
          </rPr>
          <t xml:space="preserve"> ó</t>
        </r>
        <r>
          <rPr>
            <b/>
            <sz val="9"/>
            <color indexed="81"/>
            <rFont val="Tahoma"/>
            <family val="2"/>
          </rPr>
          <t xml:space="preserve"> Modulo Atención/Registro Atención Individual.</t>
        </r>
        <r>
          <rPr>
            <sz val="9"/>
            <color indexed="81"/>
            <rFont val="Tahoma"/>
            <family val="2"/>
          </rPr>
          <t xml:space="preserve"> 
Se registre la siguiente actividad: 
- </t>
        </r>
        <r>
          <rPr>
            <b/>
            <sz val="9"/>
            <color indexed="81"/>
            <rFont val="Tahoma"/>
            <family val="2"/>
          </rPr>
          <t>Rescate Telefónico - Programa Salud Mental</t>
        </r>
      </text>
    </comment>
    <comment ref="I138" authorId="3" shapeId="0">
      <text>
        <r>
          <rPr>
            <b/>
            <sz val="9"/>
            <color indexed="81"/>
            <rFont val="Tahoma"/>
            <family val="2"/>
          </rPr>
          <t xml:space="preserve">No Disponible
Definicion Manual DEIS: 
</t>
        </r>
        <r>
          <rPr>
            <sz val="9"/>
            <color indexed="81"/>
            <rFont val="Tahoma"/>
            <family val="2"/>
          </rPr>
          <t>Las actividades que son resueltas mediante compra de servicio no deben ser incluidas como producción del establecimiento.</t>
        </r>
      </text>
    </comment>
    <comment ref="B150" authorId="3" shapeId="0">
      <text>
        <r>
          <rPr>
            <b/>
            <sz val="9"/>
            <color indexed="81"/>
            <rFont val="Tahoma"/>
            <family val="2"/>
          </rPr>
          <t>Pendiente Definicion Minsal</t>
        </r>
      </text>
    </comment>
    <comment ref="C150" authorId="3" shapeId="0">
      <text>
        <r>
          <rPr>
            <b/>
            <sz val="9"/>
            <color indexed="81"/>
            <rFont val="Tahoma"/>
            <family val="2"/>
          </rPr>
          <t>Pendiente Definicion Minsal</t>
        </r>
      </text>
    </comment>
    <comment ref="B151" authorId="3" shapeId="0">
      <text>
        <r>
          <rPr>
            <sz val="9"/>
            <color indexed="81"/>
            <rFont val="Tahoma"/>
            <family val="2"/>
          </rPr>
          <t>Este dato aparecerá  luego de que en la atención 
1.- Registrada en el</t>
        </r>
        <r>
          <rPr>
            <b/>
            <sz val="9"/>
            <color indexed="81"/>
            <rFont val="Tahoma"/>
            <family val="2"/>
          </rPr>
          <t xml:space="preserve"> Módulo Box - Pacientes Citados  </t>
        </r>
        <r>
          <rPr>
            <sz val="9"/>
            <color indexed="81"/>
            <rFont val="Tahoma"/>
            <family val="2"/>
          </rPr>
          <t xml:space="preserve">o en </t>
        </r>
        <r>
          <rPr>
            <b/>
            <sz val="9"/>
            <color indexed="81"/>
            <rFont val="Tahoma"/>
            <family val="2"/>
          </rPr>
          <t>Agregar documentos a una atención</t>
        </r>
        <r>
          <rPr>
            <sz val="9"/>
            <color indexed="81"/>
            <rFont val="Tahoma"/>
            <family val="2"/>
          </rPr>
          <t xml:space="preserve">
el paciente tenga un registro previo en el  </t>
        </r>
        <r>
          <rPr>
            <b/>
            <sz val="9"/>
            <color indexed="81"/>
            <rFont val="Tahoma"/>
            <family val="2"/>
          </rPr>
          <t xml:space="preserve"> Formulario Control  De Salud Menta</t>
        </r>
        <r>
          <rPr>
            <sz val="9"/>
            <color indexed="81"/>
            <rFont val="Tahoma"/>
            <family val="2"/>
          </rPr>
          <t xml:space="preserve">l el valor </t>
        </r>
        <r>
          <rPr>
            <b/>
            <sz val="9"/>
            <color indexed="81"/>
            <rFont val="Tahoma"/>
            <family val="2"/>
          </rPr>
          <t xml:space="preserve">Si </t>
        </r>
        <r>
          <rPr>
            <sz val="9"/>
            <color indexed="81"/>
            <rFont val="Tahoma"/>
            <family val="2"/>
          </rPr>
          <t xml:space="preserve">en uno o más </t>
        </r>
        <r>
          <rPr>
            <b/>
            <sz val="9"/>
            <color indexed="81"/>
            <rFont val="Tahoma"/>
            <family val="2"/>
          </rPr>
          <t>Factores de Riesgo o Condicionantes de la Salud Mental</t>
        </r>
        <r>
          <rPr>
            <sz val="9"/>
            <color indexed="81"/>
            <rFont val="Tahoma"/>
            <family val="2"/>
          </rPr>
          <t xml:space="preserve">  y estado</t>
        </r>
        <r>
          <rPr>
            <b/>
            <sz val="9"/>
            <color indexed="81"/>
            <rFont val="Tahoma"/>
            <family val="2"/>
          </rPr>
          <t xml:space="preserve"> "Ingreso o Reingreso"</t>
        </r>
        <r>
          <rPr>
            <sz val="9"/>
            <color indexed="81"/>
            <rFont val="Tahoma"/>
            <family val="2"/>
          </rPr>
          <t xml:space="preserve"> Adicionalmente en item  </t>
        </r>
        <r>
          <rPr>
            <b/>
            <sz val="9"/>
            <color indexed="81"/>
            <rFont val="Tahoma"/>
            <family val="2"/>
          </rPr>
          <t xml:space="preserve">"Diagnostico" </t>
        </r>
        <r>
          <rPr>
            <sz val="9"/>
            <color indexed="81"/>
            <rFont val="Tahoma"/>
            <family val="2"/>
          </rPr>
          <t xml:space="preserve">se registre uno o mas de acuerdo a la clasificacion CIE - 10 correspondiente a Salud Mental y en campo Estado el valor </t>
        </r>
        <r>
          <rPr>
            <b/>
            <sz val="9"/>
            <color indexed="81"/>
            <rFont val="Tahoma"/>
            <family val="2"/>
          </rPr>
          <t>"Sospecha"</t>
        </r>
        <r>
          <rPr>
            <sz val="9"/>
            <color indexed="81"/>
            <rFont val="Tahoma"/>
            <family val="2"/>
          </rPr>
          <t xml:space="preserve"> se  segun la </t>
        </r>
        <r>
          <rPr>
            <b/>
            <sz val="9"/>
            <color indexed="81"/>
            <rFont val="Tahoma"/>
            <family val="2"/>
          </rPr>
          <t>seccion "E" rem 06.</t>
        </r>
        <r>
          <rPr>
            <sz val="9"/>
            <color indexed="81"/>
            <rFont val="Tahoma"/>
            <family val="2"/>
          </rPr>
          <t xml:space="preserve">
Para contabilizar el numero de dias trasncurridos durante el mes, se considera hasta que en las proximas atenciones otorgadas al pacientes se incorpore  item  </t>
        </r>
        <r>
          <rPr>
            <b/>
            <sz val="9"/>
            <color indexed="81"/>
            <rFont val="Tahoma"/>
            <family val="2"/>
          </rPr>
          <t>"Diagnostico"</t>
        </r>
        <r>
          <rPr>
            <sz val="9"/>
            <color indexed="81"/>
            <rFont val="Tahoma"/>
            <family val="2"/>
          </rPr>
          <t xml:space="preserve"> y estado </t>
        </r>
        <r>
          <rPr>
            <b/>
            <sz val="9"/>
            <color indexed="81"/>
            <rFont val="Tahoma"/>
            <family val="2"/>
          </rPr>
          <t>"Confirmado"</t>
        </r>
        <r>
          <rPr>
            <sz val="9"/>
            <color indexed="81"/>
            <rFont val="Tahoma"/>
            <family val="2"/>
          </rPr>
          <t xml:space="preserve"> de alguno de los diagnosticos de salud mental registrados en el</t>
        </r>
        <r>
          <rPr>
            <b/>
            <sz val="9"/>
            <color indexed="81"/>
            <rFont val="Tahoma"/>
            <family val="2"/>
          </rPr>
          <t xml:space="preserve"> Ingreso o Reingreso</t>
        </r>
        <r>
          <rPr>
            <sz val="9"/>
            <color indexed="81"/>
            <rFont val="Tahoma"/>
            <family val="2"/>
          </rPr>
          <t xml:space="preserve"> del paciente.</t>
        </r>
        <r>
          <rPr>
            <b/>
            <sz val="9"/>
            <color indexed="81"/>
            <rFont val="Tahoma"/>
            <family val="2"/>
          </rPr>
          <t xml:space="preserve">
</t>
        </r>
      </text>
    </comment>
    <comment ref="C151" authorId="3" shapeId="0">
      <text>
        <r>
          <rPr>
            <b/>
            <sz val="9"/>
            <color indexed="81"/>
            <rFont val="Tahoma"/>
            <family val="2"/>
          </rPr>
          <t>Se contabilizan las cantidades de personas atendidas con las codiciones mencionadas en el Numero de Dias.</t>
        </r>
      </text>
    </comment>
  </commentList>
</comments>
</file>

<file path=xl/comments7.xml><?xml version="1.0" encoding="utf-8"?>
<comments xmlns="http://schemas.openxmlformats.org/spreadsheetml/2006/main">
  <authors>
    <author>Wilma Salinas</author>
    <author>John San Martin Retamal</author>
    <author>Francisco Fuentes Salazar</author>
    <author>Esthela Henriquez</author>
    <author>Priscilla Acuña</author>
  </authors>
  <commentList>
    <comment ref="T9" authorId="0" shapeId="0">
      <text>
        <r>
          <rPr>
            <sz val="9"/>
            <color indexed="81"/>
            <rFont val="Tahoma"/>
            <family val="2"/>
          </rPr>
          <t xml:space="preserve">Este dato aparecera a todo Usuario registrado como </t>
        </r>
        <r>
          <rPr>
            <b/>
            <sz val="9"/>
            <color indexed="81"/>
            <rFont val="Tahoma"/>
            <family val="2"/>
          </rPr>
          <t>FONASA</t>
        </r>
        <r>
          <rPr>
            <sz val="9"/>
            <color indexed="81"/>
            <rFont val="Tahoma"/>
            <family val="2"/>
          </rPr>
          <t xml:space="preserve"> en el campo previsión
</t>
        </r>
      </text>
    </comment>
    <comment ref="X10" authorId="0" shapeId="0">
      <text>
        <r>
          <rPr>
            <sz val="9"/>
            <color indexed="81"/>
            <rFont val="Tahoma"/>
            <family val="2"/>
          </rPr>
          <t>Se contarán aquellas Solicitudes de Interconsultas generadas en:
1.- En Modulo Box ;  Modulo Derivación ó   Agregar documentos a una atención 
2.- La atención realizada por Médico.
3.- La interconsulta tenga la especialidad del profesional medico, además se encuentren en estado:</t>
        </r>
        <r>
          <rPr>
            <b/>
            <sz val="9"/>
            <color indexed="81"/>
            <rFont val="Tahoma"/>
            <family val="2"/>
          </rPr>
          <t xml:space="preserve"> "atendido"</t>
        </r>
        <r>
          <rPr>
            <sz val="9"/>
            <color indexed="81"/>
            <rFont val="Tahoma"/>
            <family val="2"/>
          </rPr>
          <t xml:space="preserve">
4.- Paciente Menor a 15 Años.</t>
        </r>
        <r>
          <rPr>
            <b/>
            <sz val="9"/>
            <color indexed="81"/>
            <rFont val="Tahoma"/>
            <family val="2"/>
          </rPr>
          <t>.</t>
        </r>
        <r>
          <rPr>
            <sz val="9"/>
            <color indexed="81"/>
            <rFont val="Tahoma"/>
            <family val="2"/>
          </rPr>
          <t xml:space="preserve"> 
5.- </t>
        </r>
        <r>
          <rPr>
            <b/>
            <sz val="9"/>
            <color indexed="81"/>
            <rFont val="Tahoma"/>
            <family val="2"/>
          </rPr>
          <t>En</t>
        </r>
        <r>
          <rPr>
            <sz val="9"/>
            <color indexed="81"/>
            <rFont val="Tahoma"/>
            <family val="2"/>
          </rPr>
          <t xml:space="preserve"> </t>
        </r>
        <r>
          <rPr>
            <b/>
            <sz val="9"/>
            <color indexed="81"/>
            <rFont val="Tahoma"/>
            <family val="2"/>
          </rPr>
          <t>establecimientos</t>
        </r>
        <r>
          <rPr>
            <sz val="9"/>
            <color indexed="81"/>
            <rFont val="Tahoma"/>
            <family val="2"/>
          </rPr>
          <t xml:space="preserve">  </t>
        </r>
        <r>
          <rPr>
            <b/>
            <sz val="9"/>
            <color indexed="81"/>
            <rFont val="Tahoma"/>
            <family val="2"/>
          </rPr>
          <t>definidos como tipo de Nodo:</t>
        </r>
        <r>
          <rPr>
            <sz val="9"/>
            <color indexed="81"/>
            <rFont val="Tahoma"/>
            <family val="2"/>
          </rPr>
          <t xml:space="preserve">  </t>
        </r>
        <r>
          <rPr>
            <b/>
            <sz val="9"/>
            <color indexed="81"/>
            <rFont val="Tahoma"/>
            <family val="2"/>
          </rPr>
          <t xml:space="preserve">cesfam,cecof ,ConsultorioGeneralUrbano ,ConsultorioGeneralRural ,PostaSaludRural </t>
        </r>
        <r>
          <rPr>
            <sz val="9"/>
            <color indexed="81"/>
            <rFont val="Tahoma"/>
            <family val="2"/>
          </rPr>
          <t xml:space="preserve">
</t>
        </r>
      </text>
    </comment>
    <comment ref="Y10"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del profesional medico,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r>
          <rPr>
            <sz val="9"/>
            <color indexed="81"/>
            <rFont val="Tahoma"/>
            <family val="2"/>
          </rPr>
          <t xml:space="preserve"> 
5.- </t>
        </r>
        <r>
          <rPr>
            <b/>
            <sz val="9"/>
            <color indexed="81"/>
            <rFont val="Tahoma"/>
            <family val="2"/>
          </rPr>
          <t>En establecimientos  definidos como tipo de Nodo:  CentroDeDiagnosticoYTratamiento, CentroDeReferenciaDeSalud, HospitalTipo1, HospitalTipo2, HospitalTipo3 y HospitalTipo4</t>
        </r>
        <r>
          <rPr>
            <sz val="9"/>
            <color indexed="81"/>
            <rFont val="Tahoma"/>
            <family val="2"/>
          </rPr>
          <t xml:space="preserve">
</t>
        </r>
      </text>
    </comment>
    <comment ref="Z10"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del profesional medico, además se encuentren en estado: </t>
        </r>
        <r>
          <rPr>
            <b/>
            <sz val="9"/>
            <color indexed="81"/>
            <rFont val="Tahoma"/>
            <family val="2"/>
          </rPr>
          <t>"atendido"</t>
        </r>
        <r>
          <rPr>
            <sz val="9"/>
            <color indexed="81"/>
            <rFont val="Tahoma"/>
            <family val="2"/>
          </rPr>
          <t xml:space="preserve">
4.- Paciente </t>
        </r>
        <r>
          <rPr>
            <b/>
            <sz val="9"/>
            <color indexed="81"/>
            <rFont val="Tahoma"/>
            <family val="2"/>
          </rPr>
          <t xml:space="preserve">Menor a 15 Años.. </t>
        </r>
        <r>
          <rPr>
            <sz val="9"/>
            <color indexed="81"/>
            <rFont val="Tahoma"/>
            <family val="2"/>
          </rPr>
          <t xml:space="preserve">
5.- </t>
        </r>
        <r>
          <rPr>
            <b/>
            <sz val="9"/>
            <color indexed="81"/>
            <rFont val="Tahoma"/>
            <family val="2"/>
          </rPr>
          <t xml:space="preserve"> En establecimientos  definidos como tipo de Nodo:  SAR, SAPU
</t>
        </r>
      </text>
    </comment>
    <comment ref="AB10"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del profesional medico, además se encuentren en estado: </t>
        </r>
        <r>
          <rPr>
            <b/>
            <sz val="9"/>
            <color indexed="81"/>
            <rFont val="Tahoma"/>
            <family val="2"/>
          </rPr>
          <t>"atendido"</t>
        </r>
        <r>
          <rPr>
            <sz val="9"/>
            <color indexed="81"/>
            <rFont val="Tahoma"/>
            <family val="2"/>
          </rPr>
          <t xml:space="preserve">
4.- Paciente </t>
        </r>
        <r>
          <rPr>
            <b/>
            <sz val="9"/>
            <color indexed="81"/>
            <rFont val="Tahoma"/>
            <family val="2"/>
          </rPr>
          <t>Mayor a 15 Años.</t>
        </r>
        <r>
          <rPr>
            <sz val="9"/>
            <color indexed="81"/>
            <rFont val="Tahoma"/>
            <family val="2"/>
          </rPr>
          <t xml:space="preserve">
5.- </t>
        </r>
        <r>
          <rPr>
            <b/>
            <sz val="9"/>
            <color indexed="81"/>
            <rFont val="Tahoma"/>
            <family val="2"/>
          </rPr>
          <t xml:space="preserve">En establecimientos  definidos como tipo de Nodo:  cesfam,cecof ,ConsultorioGeneralUrbano ,ConsultorioGeneralRural ,PostaSaludRural </t>
        </r>
        <r>
          <rPr>
            <sz val="9"/>
            <color indexed="81"/>
            <rFont val="Tahoma"/>
            <family val="2"/>
          </rPr>
          <t xml:space="preserve">
</t>
        </r>
      </text>
    </comment>
    <comment ref="AC10"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del profesional medico, además se encuentren en estado: </t>
        </r>
        <r>
          <rPr>
            <b/>
            <sz val="9"/>
            <color indexed="81"/>
            <rFont val="Tahoma"/>
            <family val="2"/>
          </rPr>
          <t>"atendido"</t>
        </r>
        <r>
          <rPr>
            <sz val="9"/>
            <color indexed="81"/>
            <rFont val="Tahoma"/>
            <family val="2"/>
          </rPr>
          <t xml:space="preserve">
4.- Paciente </t>
        </r>
        <r>
          <rPr>
            <b/>
            <sz val="9"/>
            <color indexed="81"/>
            <rFont val="Tahoma"/>
            <family val="2"/>
          </rPr>
          <t xml:space="preserve">Mayor a 15 Años. </t>
        </r>
        <r>
          <rPr>
            <sz val="9"/>
            <color indexed="81"/>
            <rFont val="Tahoma"/>
            <family val="2"/>
          </rPr>
          <t xml:space="preserve">
5. </t>
        </r>
        <r>
          <rPr>
            <b/>
            <sz val="9"/>
            <color indexed="81"/>
            <rFont val="Tahoma"/>
            <family val="2"/>
          </rPr>
          <t>En establecimientos  definidos como tipo de Nodo:  CentroDeDiagnosticoYTratamiento, CentroDeReferenciaDeSalud, HospitalTipo1, HospitalTipo2, HospitalTipo3 y HospitalTipo4</t>
        </r>
      </text>
    </comment>
    <comment ref="AD10" authorId="0" shapeId="0">
      <text>
        <r>
          <rPr>
            <sz val="9"/>
            <color indexed="81"/>
            <rFont val="Tahoma"/>
            <family val="2"/>
          </rPr>
          <t>Se contarán aquellas Solicitudes de Interconsultas generadas en:
1.- En Modulo Box ;  Modulo Derivación ó   Agregar documentos a una atención 
2.- La atención realizada por Médico.
3.- La interconsulta tenga la especialidad del profesional medico, además se encuentren en estado:</t>
        </r>
        <r>
          <rPr>
            <b/>
            <sz val="9"/>
            <color indexed="81"/>
            <rFont val="Tahoma"/>
            <family val="2"/>
          </rPr>
          <t xml:space="preserve"> "atendido"</t>
        </r>
        <r>
          <rPr>
            <sz val="9"/>
            <color indexed="81"/>
            <rFont val="Tahoma"/>
            <family val="2"/>
          </rPr>
          <t xml:space="preserve">
4.- Paciente</t>
        </r>
        <r>
          <rPr>
            <b/>
            <sz val="9"/>
            <color indexed="81"/>
            <rFont val="Tahoma"/>
            <family val="2"/>
          </rPr>
          <t xml:space="preserve"> Mayor a 15 Años. </t>
        </r>
        <r>
          <rPr>
            <sz val="9"/>
            <color indexed="81"/>
            <rFont val="Tahoma"/>
            <family val="2"/>
          </rPr>
          <t xml:space="preserve">
4.- </t>
        </r>
        <r>
          <rPr>
            <b/>
            <sz val="9"/>
            <color indexed="81"/>
            <rFont val="Tahoma"/>
            <family val="2"/>
          </rPr>
          <t>En establecimientos  definidos como tipo de Nodo:  SAR, SAPU</t>
        </r>
      </text>
    </comment>
    <comment ref="B11"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Pediatría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Pediatría</t>
        </r>
        <r>
          <rPr>
            <sz val="9"/>
            <color indexed="81"/>
            <rFont val="Tahoma"/>
            <family val="2"/>
          </rPr>
          <t xml:space="preserve">
3.- En la cita contenga la especialidad medica del profesional</t>
        </r>
      </text>
    </comment>
    <comment ref="W11" authorId="0" shapeId="0">
      <text>
        <r>
          <rPr>
            <sz val="9"/>
            <color indexed="81"/>
            <rFont val="Tahoma"/>
            <family val="2"/>
          </rPr>
          <t>Se contarán aquellas Solicitudes de Interconsultas generadas en:
1.- En Modulo Box ;  Modulo Derivación ó   Agregar documentos a una atención</t>
        </r>
        <r>
          <rPr>
            <b/>
            <sz val="9"/>
            <color indexed="81"/>
            <rFont val="Tahoma"/>
            <family val="2"/>
          </rPr>
          <t xml:space="preserve"> 
</t>
        </r>
        <r>
          <rPr>
            <sz val="9"/>
            <color indexed="81"/>
            <rFont val="Tahoma"/>
            <family val="2"/>
          </rPr>
          <t>2.- La atención realizada por</t>
        </r>
        <r>
          <rPr>
            <b/>
            <sz val="9"/>
            <color indexed="81"/>
            <rFont val="Tahoma"/>
            <family val="2"/>
          </rPr>
          <t xml:space="preserve"> Médico.
</t>
        </r>
        <r>
          <rPr>
            <sz val="9"/>
            <color indexed="81"/>
            <rFont val="Tahoma"/>
            <family val="2"/>
          </rPr>
          <t xml:space="preserve">3.- La interconsulta tenga la especialidad </t>
        </r>
        <r>
          <rPr>
            <b/>
            <sz val="9"/>
            <color indexed="81"/>
            <rFont val="Tahoma"/>
            <family val="2"/>
          </rPr>
          <t>"Pediatria"</t>
        </r>
        <r>
          <rPr>
            <sz val="9"/>
            <color indexed="81"/>
            <rFont val="Tahoma"/>
            <family val="2"/>
          </rPr>
          <t xml:space="preserve"> además se encuentren en estado:</t>
        </r>
        <r>
          <rPr>
            <b/>
            <sz val="9"/>
            <color indexed="81"/>
            <rFont val="Tahoma"/>
            <family val="2"/>
          </rPr>
          <t xml:space="preserve"> "Atendido"
</t>
        </r>
        <r>
          <rPr>
            <sz val="9"/>
            <color indexed="81"/>
            <rFont val="Tahoma"/>
            <family val="2"/>
          </rPr>
          <t>4.- Paciente</t>
        </r>
        <r>
          <rPr>
            <b/>
            <sz val="9"/>
            <color indexed="81"/>
            <rFont val="Tahoma"/>
            <family val="2"/>
          </rPr>
          <t xml:space="preserve"> Menor a 15 Años.</t>
        </r>
      </text>
    </comment>
    <comment ref="AA11" authorId="0" shapeId="0">
      <text>
        <r>
          <rPr>
            <sz val="9"/>
            <color indexed="81"/>
            <rFont val="Tahoma"/>
            <family val="2"/>
          </rPr>
          <t>Se contarán aquellas Solicitudes de Interconsultas generadas en:
1.- En Modulo Box ;  Modulo Derivación ó   Agregar documentos a una atención</t>
        </r>
        <r>
          <rPr>
            <b/>
            <sz val="9"/>
            <color indexed="81"/>
            <rFont val="Tahoma"/>
            <family val="2"/>
          </rPr>
          <t xml:space="preserve"> 
</t>
        </r>
        <r>
          <rPr>
            <sz val="9"/>
            <color indexed="81"/>
            <rFont val="Tahoma"/>
            <family val="2"/>
          </rPr>
          <t>2.- La atención realizada por</t>
        </r>
        <r>
          <rPr>
            <b/>
            <sz val="9"/>
            <color indexed="81"/>
            <rFont val="Tahoma"/>
            <family val="2"/>
          </rPr>
          <t xml:space="preserve"> Médico.
</t>
        </r>
        <r>
          <rPr>
            <sz val="9"/>
            <color indexed="81"/>
            <rFont val="Tahoma"/>
            <family val="2"/>
          </rPr>
          <t xml:space="preserve">3.- La interconsulta tenga la especialidad </t>
        </r>
        <r>
          <rPr>
            <b/>
            <sz val="9"/>
            <color indexed="81"/>
            <rFont val="Tahoma"/>
            <family val="2"/>
          </rPr>
          <t>"Pediatria"</t>
        </r>
        <r>
          <rPr>
            <sz val="9"/>
            <color indexed="81"/>
            <rFont val="Tahoma"/>
            <family val="2"/>
          </rPr>
          <t xml:space="preserve"> además se encuentren en estado:</t>
        </r>
        <r>
          <rPr>
            <b/>
            <sz val="9"/>
            <color indexed="81"/>
            <rFont val="Tahoma"/>
            <family val="2"/>
          </rPr>
          <t xml:space="preserve"> "atendido"
</t>
        </r>
        <r>
          <rPr>
            <sz val="9"/>
            <color indexed="81"/>
            <rFont val="Tahoma"/>
            <family val="2"/>
          </rPr>
          <t>4.- Paciente</t>
        </r>
        <r>
          <rPr>
            <b/>
            <sz val="9"/>
            <color indexed="81"/>
            <rFont val="Tahoma"/>
            <family val="2"/>
          </rPr>
          <t xml:space="preserve"> Mayor a 15 Años y mas</t>
        </r>
      </text>
    </comment>
    <comment ref="AE11"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 Consulta Médica Pediatría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11"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Pediatría </t>
        </r>
        <r>
          <rPr>
            <sz val="9"/>
            <color indexed="81"/>
            <rFont val="Tahoma"/>
            <family val="2"/>
          </rPr>
          <t xml:space="preserve">y este realizada por un profesional de instrumento </t>
        </r>
        <r>
          <rPr>
            <b/>
            <sz val="9"/>
            <color indexed="81"/>
            <rFont val="Tahoma"/>
            <family val="2"/>
          </rPr>
          <t xml:space="preserve">Médico, </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12"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Interna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Interna.</t>
        </r>
        <r>
          <rPr>
            <sz val="9"/>
            <color indexed="81"/>
            <rFont val="Tahoma"/>
            <family val="2"/>
          </rPr>
          <t xml:space="preserve">
3.- En la cita contenga la especialidad medica del profesional
</t>
        </r>
      </text>
    </comment>
    <comment ref="W12"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"Medicina Interna" </t>
        </r>
        <r>
          <rPr>
            <sz val="9"/>
            <color indexed="81"/>
            <rFont val="Tahoma"/>
            <family val="2"/>
          </rPr>
          <t>además se encuentren en estado:</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12"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"Medicina Interna" </t>
        </r>
        <r>
          <rPr>
            <sz val="9"/>
            <color indexed="81"/>
            <rFont val="Tahoma"/>
            <family val="2"/>
          </rPr>
          <t>además se encuentren en estado:</t>
        </r>
        <r>
          <rPr>
            <b/>
            <sz val="9"/>
            <color indexed="81"/>
            <rFont val="Tahoma"/>
            <family val="2"/>
          </rPr>
          <t>"atendido"</t>
        </r>
        <r>
          <rPr>
            <sz val="9"/>
            <color indexed="81"/>
            <rFont val="Tahoma"/>
            <family val="2"/>
          </rPr>
          <t xml:space="preserve">
4.-</t>
        </r>
        <r>
          <rPr>
            <b/>
            <sz val="9"/>
            <color indexed="81"/>
            <rFont val="Tahoma"/>
            <family val="2"/>
          </rPr>
          <t>Paciente Mayor a 15 Años y mas</t>
        </r>
      </text>
    </comment>
    <comment ref="AE12"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Interna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12"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Medicina Interna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13"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Neonatología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Neonatología.</t>
        </r>
        <r>
          <rPr>
            <sz val="9"/>
            <color indexed="81"/>
            <rFont val="Tahoma"/>
            <family val="2"/>
          </rPr>
          <t xml:space="preserve">
3.- En la cita contenga la especialidad medica del profesional
</t>
        </r>
      </text>
    </comment>
    <comment ref="W13" authorId="0" shapeId="0">
      <text>
        <r>
          <rPr>
            <sz val="9"/>
            <color indexed="81"/>
            <rFont val="Tahoma"/>
            <family val="2"/>
          </rPr>
          <t>Se contarán aquellas Solicitudes de Interconsultas generadas en:
1.- En Modulo Box ;  Modulo Derivación ó   Agregar documentos a una atención 
2.- La atención realizada por</t>
        </r>
        <r>
          <rPr>
            <b/>
            <sz val="9"/>
            <color indexed="81"/>
            <rFont val="Tahoma"/>
            <family val="2"/>
          </rPr>
          <t xml:space="preserve"> Médico.</t>
        </r>
        <r>
          <rPr>
            <sz val="9"/>
            <color indexed="81"/>
            <rFont val="Tahoma"/>
            <family val="2"/>
          </rPr>
          <t xml:space="preserve">
3.- La interconsulta tenga la especialidad </t>
        </r>
        <r>
          <rPr>
            <b/>
            <sz val="9"/>
            <color indexed="81"/>
            <rFont val="Tahoma"/>
            <family val="2"/>
          </rPr>
          <t xml:space="preserve">"Neonatología" </t>
        </r>
        <r>
          <rPr>
            <sz val="9"/>
            <color indexed="81"/>
            <rFont val="Tahoma"/>
            <family val="2"/>
          </rPr>
          <t>además se encuentren en estado:</t>
        </r>
        <r>
          <rPr>
            <b/>
            <sz val="9"/>
            <color indexed="81"/>
            <rFont val="Tahoma"/>
            <family val="2"/>
          </rPr>
          <t xml:space="preserve"> "Atendido"</t>
        </r>
        <r>
          <rPr>
            <sz val="9"/>
            <color indexed="81"/>
            <rFont val="Tahoma"/>
            <family val="2"/>
          </rPr>
          <t xml:space="preserve">
4.- Paciente </t>
        </r>
        <r>
          <rPr>
            <b/>
            <sz val="9"/>
            <color indexed="81"/>
            <rFont val="Tahoma"/>
            <family val="2"/>
          </rPr>
          <t>Menor a 15 Años.</t>
        </r>
      </text>
    </comment>
    <comment ref="AA13" authorId="0" shapeId="0">
      <text>
        <r>
          <rPr>
            <sz val="9"/>
            <color indexed="81"/>
            <rFont val="Tahoma"/>
            <family val="2"/>
          </rPr>
          <t>Se contarán aquellas Solicitudes de Interconsultas generadas en:
1.- En Modulo Box ;  Modulo Derivación ó   Agregar documentos a una atención 
2.- La atención realizada por</t>
        </r>
        <r>
          <rPr>
            <b/>
            <sz val="9"/>
            <color indexed="81"/>
            <rFont val="Tahoma"/>
            <family val="2"/>
          </rPr>
          <t xml:space="preserve"> Médico.</t>
        </r>
        <r>
          <rPr>
            <sz val="9"/>
            <color indexed="81"/>
            <rFont val="Tahoma"/>
            <family val="2"/>
          </rPr>
          <t xml:space="preserve">
3.- La interconsulta tenga la especialidad </t>
        </r>
        <r>
          <rPr>
            <b/>
            <sz val="9"/>
            <color indexed="81"/>
            <rFont val="Tahoma"/>
            <family val="2"/>
          </rPr>
          <t xml:space="preserve">"Neonatología" </t>
        </r>
        <r>
          <rPr>
            <sz val="9"/>
            <color indexed="81"/>
            <rFont val="Tahoma"/>
            <family val="2"/>
          </rPr>
          <t>además se encuentren en estado:</t>
        </r>
        <r>
          <rPr>
            <b/>
            <sz val="9"/>
            <color indexed="81"/>
            <rFont val="Tahoma"/>
            <family val="2"/>
          </rPr>
          <t xml:space="preserve"> "atendido"</t>
        </r>
        <r>
          <rPr>
            <sz val="9"/>
            <color indexed="81"/>
            <rFont val="Tahoma"/>
            <family val="2"/>
          </rPr>
          <t xml:space="preserve">
4.- Paciente </t>
        </r>
        <r>
          <rPr>
            <b/>
            <sz val="9"/>
            <color indexed="81"/>
            <rFont val="Tahoma"/>
            <family val="2"/>
          </rPr>
          <t>Mayor a 15 Años y mas</t>
        </r>
      </text>
    </comment>
    <comment ref="AE13"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Neonatología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13"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Neonatología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14"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Enfermedad Respiratoria Pediátrica (Broncopulmonar Infantil)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Enfermedades Respiratorias Pediátricas. </t>
        </r>
        <r>
          <rPr>
            <sz val="9"/>
            <color indexed="81"/>
            <rFont val="Tahoma"/>
            <family val="2"/>
          </rPr>
          <t xml:space="preserve">
3.- En la cita contenga la especialidad medica del profesional
</t>
        </r>
      </text>
    </comment>
    <comment ref="W14"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Enfermedades Respiratorias Pediátricas, </t>
        </r>
        <r>
          <rPr>
            <sz val="9"/>
            <color indexed="81"/>
            <rFont val="Tahoma"/>
            <family val="2"/>
          </rPr>
          <t>además se encuentren en estado</t>
        </r>
        <r>
          <rPr>
            <b/>
            <sz val="9"/>
            <color indexed="81"/>
            <rFont val="Tahoma"/>
            <family val="2"/>
          </rPr>
          <t>:"Atendido"</t>
        </r>
        <r>
          <rPr>
            <sz val="9"/>
            <color indexed="81"/>
            <rFont val="Tahoma"/>
            <family val="2"/>
          </rPr>
          <t xml:space="preserve">
4.- Paciente </t>
        </r>
        <r>
          <rPr>
            <b/>
            <sz val="9"/>
            <color indexed="81"/>
            <rFont val="Tahoma"/>
            <family val="2"/>
          </rPr>
          <t>Menor a 15 Años</t>
        </r>
        <r>
          <rPr>
            <sz val="9"/>
            <color indexed="81"/>
            <rFont val="Tahoma"/>
            <family val="2"/>
          </rPr>
          <t xml:space="preserve">.
</t>
        </r>
      </text>
    </comment>
    <comment ref="AA14"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Enfermedades Respiratorias Pediátricas, </t>
        </r>
        <r>
          <rPr>
            <sz val="9"/>
            <color indexed="81"/>
            <rFont val="Tahoma"/>
            <family val="2"/>
          </rPr>
          <t>además se encuentren en estado</t>
        </r>
        <r>
          <rPr>
            <b/>
            <sz val="9"/>
            <color indexed="81"/>
            <rFont val="Tahoma"/>
            <family val="2"/>
          </rPr>
          <t>: "atendido"</t>
        </r>
        <r>
          <rPr>
            <sz val="9"/>
            <color indexed="81"/>
            <rFont val="Tahoma"/>
            <family val="2"/>
          </rPr>
          <t xml:space="preserve">
4.- Paciente </t>
        </r>
        <r>
          <rPr>
            <b/>
            <sz val="9"/>
            <color indexed="81"/>
            <rFont val="Tahoma"/>
            <family val="2"/>
          </rPr>
          <t xml:space="preserve"> Mayor a 15 Años y mas</t>
        </r>
        <r>
          <rPr>
            <sz val="9"/>
            <color indexed="81"/>
            <rFont val="Tahoma"/>
            <family val="2"/>
          </rPr>
          <t xml:space="preserve">
</t>
        </r>
      </text>
    </comment>
    <comment ref="AE14"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Enfermedad Respiratoria Pediátrica (Broncopulmonar Infantil)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14"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Enfermedad Respiratoria Pediátrica (Broncopulmonar Infantil)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15"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Enfermedad Respiratoria de Adulto (Broncopulmonar)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Enfermedades Respiratorias del Adulto.</t>
        </r>
        <r>
          <rPr>
            <sz val="9"/>
            <color indexed="81"/>
            <rFont val="Tahoma"/>
            <family val="2"/>
          </rPr>
          <t xml:space="preserve">
3.- En la cita contenga la especialidad medica del profesional
</t>
        </r>
      </text>
    </comment>
    <comment ref="W15"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Enfermedades Respiratorias del Adulto ", </t>
        </r>
        <r>
          <rPr>
            <sz val="9"/>
            <color indexed="81"/>
            <rFont val="Tahoma"/>
            <family val="2"/>
          </rPr>
          <t>además se encuentren en estado:</t>
        </r>
        <r>
          <rPr>
            <b/>
            <sz val="9"/>
            <color indexed="81"/>
            <rFont val="Tahoma"/>
            <family val="2"/>
          </rPr>
          <t xml:space="preserve"> "Atendido"</t>
        </r>
        <r>
          <rPr>
            <sz val="9"/>
            <color indexed="81"/>
            <rFont val="Tahoma"/>
            <family val="2"/>
          </rPr>
          <t xml:space="preserve">
4.- Paciente </t>
        </r>
        <r>
          <rPr>
            <b/>
            <sz val="9"/>
            <color indexed="81"/>
            <rFont val="Tahoma"/>
            <family val="2"/>
          </rPr>
          <t>Menor a 15 Años</t>
        </r>
        <r>
          <rPr>
            <sz val="9"/>
            <color indexed="81"/>
            <rFont val="Tahoma"/>
            <family val="2"/>
          </rPr>
          <t>.</t>
        </r>
      </text>
    </comment>
    <comment ref="AA15"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Enfermedades Respiratorias del Adulto ", </t>
        </r>
        <r>
          <rPr>
            <sz val="9"/>
            <color indexed="81"/>
            <rFont val="Tahoma"/>
            <family val="2"/>
          </rPr>
          <t>además se encuentren en estado:</t>
        </r>
        <r>
          <rPr>
            <b/>
            <sz val="9"/>
            <color indexed="81"/>
            <rFont val="Tahoma"/>
            <family val="2"/>
          </rPr>
          <t xml:space="preserve"> "atendido"</t>
        </r>
        <r>
          <rPr>
            <sz val="9"/>
            <color indexed="81"/>
            <rFont val="Tahoma"/>
            <family val="2"/>
          </rPr>
          <t xml:space="preserve">
4.- Paciente</t>
        </r>
        <r>
          <rPr>
            <b/>
            <sz val="9"/>
            <color indexed="81"/>
            <rFont val="Tahoma"/>
            <family val="2"/>
          </rPr>
          <t xml:space="preserve"> Mayor a 15 Años y mas</t>
        </r>
      </text>
    </comment>
    <comment ref="AE15"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Enfermedad Respiratoria de Adulto (Broncopulmonar)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 xml:space="preserve">
</t>
        </r>
      </text>
    </comment>
    <comment ref="AF15"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Enfermedad Respiratoria de Adulto (Broncopulmonar)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16"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Cardiología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Cardiología Pediátrica.</t>
        </r>
        <r>
          <rPr>
            <sz val="9"/>
            <color indexed="81"/>
            <rFont val="Tahoma"/>
            <family val="2"/>
          </rPr>
          <t xml:space="preserve">
3.- En la cita contenga la especialidad medica del profesional</t>
        </r>
      </text>
    </comment>
    <comment ref="W16"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Cardiologia Pediatrica"</t>
        </r>
        <r>
          <rPr>
            <sz val="9"/>
            <color indexed="81"/>
            <rFont val="Tahoma"/>
            <family val="2"/>
          </rPr>
          <t xml:space="preserve"> , además se encuentren en estado: </t>
        </r>
        <r>
          <rPr>
            <b/>
            <sz val="9"/>
            <color indexed="81"/>
            <rFont val="Tahoma"/>
            <family val="2"/>
          </rPr>
          <t>"Atendido"</t>
        </r>
        <r>
          <rPr>
            <sz val="9"/>
            <color indexed="81"/>
            <rFont val="Tahoma"/>
            <family val="2"/>
          </rPr>
          <t xml:space="preserve">
4.- Paciente</t>
        </r>
        <r>
          <rPr>
            <b/>
            <sz val="9"/>
            <color indexed="81"/>
            <rFont val="Tahoma"/>
            <family val="2"/>
          </rPr>
          <t xml:space="preserve"> Menor a 15 Años.</t>
        </r>
      </text>
    </comment>
    <comment ref="AA16"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Cardiologia Pediatrica"</t>
        </r>
        <r>
          <rPr>
            <sz val="9"/>
            <color indexed="81"/>
            <rFont val="Tahoma"/>
            <family val="2"/>
          </rPr>
          <t xml:space="preserve"> , además se encuentren en estado: </t>
        </r>
        <r>
          <rPr>
            <b/>
            <sz val="9"/>
            <color indexed="81"/>
            <rFont val="Tahoma"/>
            <family val="2"/>
          </rPr>
          <t>"atendido"</t>
        </r>
        <r>
          <rPr>
            <sz val="9"/>
            <color indexed="81"/>
            <rFont val="Tahoma"/>
            <family val="2"/>
          </rPr>
          <t xml:space="preserve">
4.- Paciente</t>
        </r>
        <r>
          <rPr>
            <b/>
            <sz val="9"/>
            <color indexed="81"/>
            <rFont val="Tahoma"/>
            <family val="2"/>
          </rPr>
          <t xml:space="preserve"> Mayor a 15 Años y mas</t>
        </r>
      </text>
    </comment>
    <comment ref="AE16"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Cardiología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16"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Cardiología Pediátrica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17"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Cardiología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Cardiología Adulto. </t>
        </r>
        <r>
          <rPr>
            <sz val="9"/>
            <color indexed="81"/>
            <rFont val="Tahoma"/>
            <family val="2"/>
          </rPr>
          <t xml:space="preserve">
3.- En la cita contenga la especialidad medica del profesional
</t>
        </r>
      </text>
    </comment>
    <comment ref="W17"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 Cardiologia Adulto</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17"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 Cardiologia Adulto</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t>
        </r>
        <r>
          <rPr>
            <b/>
            <sz val="9"/>
            <color indexed="81"/>
            <rFont val="Tahoma"/>
            <family val="2"/>
          </rPr>
          <t xml:space="preserve"> Mayor a 15 Años y mas</t>
        </r>
      </text>
    </comment>
    <comment ref="AE17"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Cardiología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17"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Cardiología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18"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Endocrinología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Endocrinología Pediátrica.</t>
        </r>
        <r>
          <rPr>
            <sz val="9"/>
            <color indexed="81"/>
            <rFont val="Tahoma"/>
            <family val="2"/>
          </rPr>
          <t xml:space="preserve">
3.- En la cita contenga la especialidad medica del profesional
</t>
        </r>
      </text>
    </comment>
    <comment ref="W18"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Endocrinologia Pediatrica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Años.l</t>
        </r>
      </text>
    </comment>
    <comment ref="AA18"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Endocrinologia Pediatrica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18"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Endocrinología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18"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Endocrinología Pediátrica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19"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Endocrinología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Endocrinología Adulto.</t>
        </r>
        <r>
          <rPr>
            <sz val="9"/>
            <color indexed="81"/>
            <rFont val="Tahoma"/>
            <family val="2"/>
          </rPr>
          <t xml:space="preserve">
3.- En la cita contenga la especialidad medica del profesional
</t>
        </r>
      </text>
    </comment>
    <comment ref="W19" authorId="0" shapeId="0">
      <text>
        <r>
          <rPr>
            <sz val="9"/>
            <color indexed="81"/>
            <rFont val="Tahoma"/>
            <family val="2"/>
          </rPr>
          <t>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Endocrinoliga Adulto</t>
        </r>
        <r>
          <rPr>
            <sz val="9"/>
            <color indexed="81"/>
            <rFont val="Tahoma"/>
            <family val="2"/>
          </rPr>
          <t>, además se encuentren en estado:</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19" authorId="0" shapeId="0">
      <text>
        <r>
          <rPr>
            <sz val="9"/>
            <color indexed="81"/>
            <rFont val="Tahoma"/>
            <family val="2"/>
          </rPr>
          <t>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Endocrinoliga Adulto</t>
        </r>
        <r>
          <rPr>
            <sz val="9"/>
            <color indexed="81"/>
            <rFont val="Tahoma"/>
            <family val="2"/>
          </rPr>
          <t>, además se encuentren en estado:</t>
        </r>
        <r>
          <rPr>
            <b/>
            <sz val="9"/>
            <color indexed="81"/>
            <rFont val="Tahoma"/>
            <family val="2"/>
          </rPr>
          <t xml:space="preserve"> "atendido"</t>
        </r>
        <r>
          <rPr>
            <sz val="9"/>
            <color indexed="81"/>
            <rFont val="Tahoma"/>
            <family val="2"/>
          </rPr>
          <t xml:space="preserve">
4.- Paciente </t>
        </r>
        <r>
          <rPr>
            <b/>
            <sz val="9"/>
            <color indexed="81"/>
            <rFont val="Tahoma"/>
            <family val="2"/>
          </rPr>
          <t>Mayor a 15 Años y mas</t>
        </r>
      </text>
    </comment>
    <comment ref="AE19"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Endocrinología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19"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Endocrinología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20"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Gastroenterología Pedriática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Gastroenterología Pediátrica. </t>
        </r>
        <r>
          <rPr>
            <sz val="9"/>
            <color indexed="81"/>
            <rFont val="Tahoma"/>
            <family val="2"/>
          </rPr>
          <t xml:space="preserve">
3.- En la cita contenga la especialidad medica del profesional
</t>
        </r>
      </text>
    </comment>
    <comment ref="W20"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Gastroenterologia Pedriatico</t>
        </r>
        <r>
          <rPr>
            <sz val="9"/>
            <color indexed="81"/>
            <rFont val="Tahoma"/>
            <family val="2"/>
          </rPr>
          <t>, además se encuentren en estado:</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20"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Gastroenterologia Pedriatico</t>
        </r>
        <r>
          <rPr>
            <sz val="9"/>
            <color indexed="81"/>
            <rFont val="Tahoma"/>
            <family val="2"/>
          </rPr>
          <t>, además se encuentren en estado:</t>
        </r>
        <r>
          <rPr>
            <b/>
            <sz val="9"/>
            <color indexed="81"/>
            <rFont val="Tahoma"/>
            <family val="2"/>
          </rPr>
          <t xml:space="preserve"> "atendido"</t>
        </r>
        <r>
          <rPr>
            <sz val="9"/>
            <color indexed="81"/>
            <rFont val="Tahoma"/>
            <family val="2"/>
          </rPr>
          <t xml:space="preserve">
4.- Paciente </t>
        </r>
        <r>
          <rPr>
            <b/>
            <sz val="9"/>
            <color indexed="81"/>
            <rFont val="Tahoma"/>
            <family val="2"/>
          </rPr>
          <t>Mayor a 15 Años y mas</t>
        </r>
      </text>
    </comment>
    <comment ref="AE20"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Gastroenterología Pedriática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20"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Gastroenterología Pedriática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21"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Gastroenterología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Gastroenterología Adulto.
</t>
        </r>
        <r>
          <rPr>
            <sz val="9"/>
            <color indexed="81"/>
            <rFont val="Tahoma"/>
            <family val="2"/>
          </rPr>
          <t>3.- En la cita contenga la especialidad medica del profesional</t>
        </r>
      </text>
    </comment>
    <comment ref="W21"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Gastroenterologia Adulto</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21"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Gastroenterologia Adulto</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Mayor a 15 Años y mas</t>
        </r>
      </text>
    </comment>
    <comment ref="AE21"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Gastroenterología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 xml:space="preserve">
</t>
        </r>
      </text>
    </comment>
    <comment ref="AF21"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Gastroenterología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22"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Genética Clínica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Genética Clínica. 
</t>
        </r>
        <r>
          <rPr>
            <sz val="9"/>
            <color indexed="81"/>
            <rFont val="Tahoma"/>
            <family val="2"/>
          </rPr>
          <t>3.- En la cita contenga la especialidad medica del profesional</t>
        </r>
      </text>
    </comment>
    <comment ref="W22"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Genética Clínica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t>
        </r>
        <r>
          <rPr>
            <b/>
            <sz val="9"/>
            <color indexed="81"/>
            <rFont val="Tahoma"/>
            <family val="2"/>
          </rPr>
          <t xml:space="preserve"> Menor a 15 Años.l</t>
        </r>
      </text>
    </comment>
    <comment ref="AA22"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Genética Clínica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Mayor a 15 Años y mas</t>
        </r>
      </text>
    </comment>
    <comment ref="AE22"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Genética Clínica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22"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Genética Clínica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23"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Hemato-Oncología Infantil </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Hemato-Oncología Pediátrica.
</t>
        </r>
        <r>
          <rPr>
            <sz val="9"/>
            <color indexed="81"/>
            <rFont val="Tahoma"/>
            <family val="2"/>
          </rPr>
          <t>3.- En la cita contenga la especialidad medica del profesional</t>
        </r>
      </text>
    </comment>
    <comment ref="W23"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Hemato-oncologia Pedriatica </t>
        </r>
        <r>
          <rPr>
            <sz val="9"/>
            <color indexed="81"/>
            <rFont val="Tahoma"/>
            <family val="2"/>
          </rPr>
          <t xml:space="preserve"> ,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23"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Hemato-oncologia Pedriatica </t>
        </r>
        <r>
          <rPr>
            <sz val="9"/>
            <color indexed="81"/>
            <rFont val="Tahoma"/>
            <family val="2"/>
          </rPr>
          <t xml:space="preserve"> ,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23"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Hemato-Oncología Infantil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23"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Hemato-Oncología Infantil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24"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Hematología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Hematología Adulto. </t>
        </r>
        <r>
          <rPr>
            <sz val="9"/>
            <color indexed="81"/>
            <rFont val="Tahoma"/>
            <family val="2"/>
          </rPr>
          <t xml:space="preserve">
3.- En la cita contenga la especialidad medica del profesional</t>
        </r>
      </text>
    </comment>
    <comment ref="W24"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Hematoligia Adulto</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24"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Hematoligia Adulto</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24"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Hematología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24"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Hematología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25"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Nefrología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Nefrología Pediátrica.</t>
        </r>
        <r>
          <rPr>
            <sz val="9"/>
            <color indexed="81"/>
            <rFont val="Tahoma"/>
            <family val="2"/>
          </rPr>
          <t xml:space="preserve">
3.- En la cita contenga la especialidad medica del profesional</t>
        </r>
      </text>
    </comment>
    <comment ref="W25"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Nefrologia Pediatrica </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25"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Nefrologia Pediatrica </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25"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Nefrología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25"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Nefrología Pediátrica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26"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Nefrología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Nefrología Adulto.</t>
        </r>
        <r>
          <rPr>
            <sz val="9"/>
            <color indexed="81"/>
            <rFont val="Tahoma"/>
            <family val="2"/>
          </rPr>
          <t xml:space="preserve">
3.- En la cita contenga la especialidad medica del profesional</t>
        </r>
      </text>
    </comment>
    <comment ref="W26"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Nefrologia Adulto</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t>
        </r>
        <r>
          <rPr>
            <b/>
            <sz val="9"/>
            <color indexed="81"/>
            <rFont val="Tahoma"/>
            <family val="2"/>
          </rPr>
          <t xml:space="preserve"> Menor a 15 Años.</t>
        </r>
      </text>
    </comment>
    <comment ref="AA26"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Nefrologia Adulto</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26"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Nefrología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26"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Nefrología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27"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Nutriólogo Pediátrico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Nutriólogo Pediátrico. </t>
        </r>
        <r>
          <rPr>
            <sz val="9"/>
            <color indexed="81"/>
            <rFont val="Tahoma"/>
            <family val="2"/>
          </rPr>
          <t xml:space="preserve">
3.- En la cita contenga la especialidad medica del profesional</t>
        </r>
      </text>
    </comment>
    <comment ref="W27"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Nutriologo Pediatrico",</t>
        </r>
        <r>
          <rPr>
            <sz val="9"/>
            <color indexed="81"/>
            <rFont val="Tahoma"/>
            <family val="2"/>
          </rPr>
          <t xml:space="preserve">  además se encuentren en estado:</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27"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Nutriologo Pediatrico",</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27"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Nutriólogo Pediátrico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27"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Nutriólogo Pediátrico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28"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Nutriólogo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Nutriólogo Adulto.</t>
        </r>
        <r>
          <rPr>
            <sz val="9"/>
            <color indexed="81"/>
            <rFont val="Tahoma"/>
            <family val="2"/>
          </rPr>
          <t xml:space="preserve">
3.- En la cita contenga la especialidad medica del profesional</t>
        </r>
      </text>
    </comment>
    <comment ref="W28" authorId="0" shapeId="0">
      <text>
        <r>
          <rPr>
            <sz val="9"/>
            <color indexed="81"/>
            <rFont val="Tahoma"/>
            <family val="2"/>
          </rPr>
          <t>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Nutriologo Adulto"</t>
        </r>
        <r>
          <rPr>
            <sz val="9"/>
            <color indexed="81"/>
            <rFont val="Tahoma"/>
            <family val="2"/>
          </rPr>
          <t>,  además se encuentren en estado:</t>
        </r>
        <r>
          <rPr>
            <b/>
            <sz val="9"/>
            <color indexed="81"/>
            <rFont val="Tahoma"/>
            <family val="2"/>
          </rPr>
          <t xml:space="preserve"> "Atendido"</t>
        </r>
        <r>
          <rPr>
            <sz val="9"/>
            <color indexed="81"/>
            <rFont val="Tahoma"/>
            <family val="2"/>
          </rPr>
          <t xml:space="preserve">
4.- Paciente </t>
        </r>
        <r>
          <rPr>
            <b/>
            <sz val="9"/>
            <color indexed="81"/>
            <rFont val="Tahoma"/>
            <family val="2"/>
          </rPr>
          <t>Menor a 15 Años.</t>
        </r>
      </text>
    </comment>
    <comment ref="AA28" authorId="0" shapeId="0">
      <text>
        <r>
          <rPr>
            <sz val="9"/>
            <color indexed="81"/>
            <rFont val="Tahoma"/>
            <family val="2"/>
          </rPr>
          <t>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Nutriologo Adulto"</t>
        </r>
        <r>
          <rPr>
            <sz val="9"/>
            <color indexed="81"/>
            <rFont val="Tahoma"/>
            <family val="2"/>
          </rPr>
          <t>,  además se encuentren en estado:</t>
        </r>
        <r>
          <rPr>
            <b/>
            <sz val="9"/>
            <color indexed="81"/>
            <rFont val="Tahoma"/>
            <family val="2"/>
          </rPr>
          <t xml:space="preserve"> "atendido"</t>
        </r>
        <r>
          <rPr>
            <sz val="9"/>
            <color indexed="81"/>
            <rFont val="Tahoma"/>
            <family val="2"/>
          </rPr>
          <t xml:space="preserve">
</t>
        </r>
        <r>
          <rPr>
            <b/>
            <sz val="9"/>
            <color indexed="81"/>
            <rFont val="Tahoma"/>
            <family val="2"/>
          </rPr>
          <t>4.- Paciente Mayor a 15 Años y mas</t>
        </r>
      </text>
    </comment>
    <comment ref="AE28"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Nutriólogo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28"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Nutriólogo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29"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Reumatología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Reumatología Pediátrica. </t>
        </r>
        <r>
          <rPr>
            <sz val="9"/>
            <color indexed="81"/>
            <rFont val="Tahoma"/>
            <family val="2"/>
          </rPr>
          <t xml:space="preserve">
3.- En la cita contenga la especialidad medica del profesional</t>
        </r>
      </text>
    </comment>
    <comment ref="W29"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Reumatologia Pediatrica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29"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Reumatologia Pediatrica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29"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Reumatología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29"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Reumatología Pediátrica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30"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Reumatología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Reumatología Adulto. </t>
        </r>
        <r>
          <rPr>
            <sz val="9"/>
            <color indexed="81"/>
            <rFont val="Tahoma"/>
            <family val="2"/>
          </rPr>
          <t xml:space="preserve">
3.- En la cita contenga la especialidad medica del profesional</t>
        </r>
      </text>
    </comment>
    <comment ref="W30"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 Reumatolgia Adulto</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30"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 Reumatolgia Adulto</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30"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Reumatología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30"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Reumatología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31"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Dermatología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Dermatología.
</t>
        </r>
        <r>
          <rPr>
            <sz val="9"/>
            <color indexed="81"/>
            <rFont val="Tahoma"/>
            <family val="2"/>
          </rPr>
          <t>3.- En la cita contenga la especialidad medica del profesional</t>
        </r>
      </text>
    </comment>
    <comment ref="W31"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Dermatoligia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31"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Dermatoligia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31"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Dermatología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31"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Dermatología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32"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Infectología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Infectología Pediátrica. 
</t>
        </r>
        <r>
          <rPr>
            <sz val="9"/>
            <color indexed="81"/>
            <rFont val="Tahoma"/>
            <family val="2"/>
          </rPr>
          <t>3.- En la cita contenga la especialidad medica del profesional</t>
        </r>
      </text>
    </comment>
    <comment ref="W32"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Infectologia Pediatrica"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32"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Infectologia Pediatrica"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32"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Infectología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32"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Infectología Pediátrica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33"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Infectología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Infectología Adulto. </t>
        </r>
        <r>
          <rPr>
            <sz val="9"/>
            <color indexed="81"/>
            <rFont val="Tahoma"/>
            <family val="2"/>
          </rPr>
          <t xml:space="preserve">
3.- En la cita contenga la especialidad medica del profesional</t>
        </r>
      </text>
    </comment>
    <comment ref="W33" authorId="0" shapeId="0">
      <text>
        <r>
          <rPr>
            <sz val="9"/>
            <color indexed="81"/>
            <rFont val="Tahoma"/>
            <family val="2"/>
          </rPr>
          <t>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Infectologia  Adulto",</t>
        </r>
        <r>
          <rPr>
            <sz val="9"/>
            <color indexed="81"/>
            <rFont val="Tahoma"/>
            <family val="2"/>
          </rPr>
          <t xml:space="preserve">  además se encuentren en estado:</t>
        </r>
        <r>
          <rPr>
            <b/>
            <sz val="9"/>
            <color indexed="81"/>
            <rFont val="Tahoma"/>
            <family val="2"/>
          </rPr>
          <t xml:space="preserve"> "Atendido"</t>
        </r>
        <r>
          <rPr>
            <sz val="9"/>
            <color indexed="81"/>
            <rFont val="Tahoma"/>
            <family val="2"/>
          </rPr>
          <t xml:space="preserve">
4.- Paciente Menor a 15 Años.</t>
        </r>
      </text>
    </comment>
    <comment ref="AA33" authorId="0" shapeId="0">
      <text>
        <r>
          <rPr>
            <sz val="9"/>
            <color indexed="81"/>
            <rFont val="Tahoma"/>
            <family val="2"/>
          </rPr>
          <t>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Infectologia  Adulto",</t>
        </r>
        <r>
          <rPr>
            <sz val="9"/>
            <color indexed="81"/>
            <rFont val="Tahoma"/>
            <family val="2"/>
          </rPr>
          <t xml:space="preserve">  además se encuentren en estado:</t>
        </r>
        <r>
          <rPr>
            <b/>
            <sz val="9"/>
            <color indexed="81"/>
            <rFont val="Tahoma"/>
            <family val="2"/>
          </rPr>
          <t xml:space="preserve"> "atendido"</t>
        </r>
        <r>
          <rPr>
            <sz val="9"/>
            <color indexed="81"/>
            <rFont val="Tahoma"/>
            <family val="2"/>
          </rPr>
          <t xml:space="preserve">
</t>
        </r>
        <r>
          <rPr>
            <b/>
            <sz val="9"/>
            <color indexed="81"/>
            <rFont val="Tahoma"/>
            <family val="2"/>
          </rPr>
          <t>4.- Paciente Mayor a 15 Años y mas</t>
        </r>
      </text>
    </comment>
    <comment ref="AE33"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Infectología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33"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Infectología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34"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Inmunología </t>
        </r>
        <r>
          <rPr>
            <sz val="9"/>
            <color indexed="81"/>
            <rFont val="Tahoma"/>
            <family val="2"/>
          </rPr>
          <t xml:space="preserve">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Inmunología.</t>
        </r>
        <r>
          <rPr>
            <sz val="9"/>
            <color indexed="81"/>
            <rFont val="Tahoma"/>
            <family val="2"/>
          </rPr>
          <t xml:space="preserve">
3.- En la cita contenga la especialidad medica del profesional</t>
        </r>
      </text>
    </comment>
    <comment ref="W34"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INMUNOLOGIA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34"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INMUNOLOGIA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34"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Inmunología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34"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Inmunología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35"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Geriatría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Geriatría.
</t>
        </r>
        <r>
          <rPr>
            <sz val="9"/>
            <color indexed="81"/>
            <rFont val="Tahoma"/>
            <family val="2"/>
          </rPr>
          <t>3.- En la cita contenga la especialidad medica del profesional</t>
        </r>
      </text>
    </comment>
    <comment ref="W35"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Geriatria"</t>
        </r>
        <r>
          <rPr>
            <sz val="9"/>
            <color indexed="81"/>
            <rFont val="Tahoma"/>
            <family val="2"/>
          </rPr>
          <t>,  además se encuentren en estado:</t>
        </r>
        <r>
          <rPr>
            <b/>
            <sz val="9"/>
            <color indexed="81"/>
            <rFont val="Tahoma"/>
            <family val="2"/>
          </rPr>
          <t xml:space="preserve"> "Atendido"</t>
        </r>
        <r>
          <rPr>
            <sz val="9"/>
            <color indexed="81"/>
            <rFont val="Tahoma"/>
            <family val="2"/>
          </rPr>
          <t xml:space="preserve">
4.- Paciente </t>
        </r>
        <r>
          <rPr>
            <b/>
            <sz val="9"/>
            <color indexed="81"/>
            <rFont val="Tahoma"/>
            <family val="2"/>
          </rPr>
          <t>Menor a 15 Años</t>
        </r>
        <r>
          <rPr>
            <sz val="9"/>
            <color indexed="81"/>
            <rFont val="Tahoma"/>
            <family val="2"/>
          </rPr>
          <t>.</t>
        </r>
      </text>
    </comment>
    <comment ref="AA35"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Geriatria"</t>
        </r>
        <r>
          <rPr>
            <sz val="9"/>
            <color indexed="81"/>
            <rFont val="Tahoma"/>
            <family val="2"/>
          </rPr>
          <t>,  además se encuentren en estado:</t>
        </r>
        <r>
          <rPr>
            <b/>
            <sz val="9"/>
            <color indexed="81"/>
            <rFont val="Tahoma"/>
            <family val="2"/>
          </rPr>
          <t xml:space="preserve"> "atendido"</t>
        </r>
        <r>
          <rPr>
            <sz val="9"/>
            <color indexed="81"/>
            <rFont val="Tahoma"/>
            <family val="2"/>
          </rPr>
          <t xml:space="preserve">
</t>
        </r>
        <r>
          <rPr>
            <b/>
            <sz val="9"/>
            <color indexed="81"/>
            <rFont val="Tahoma"/>
            <family val="2"/>
          </rPr>
          <t>4.- Paciente Mayor a 15 Años y mas</t>
        </r>
      </text>
    </comment>
    <comment ref="AE35"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Geriatría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35"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Geriatría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36"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Física y Rehabilitación Pediátrica (Fisiatría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Rehabilitación Pediátrica (Fisiatría Pediátrica).</t>
        </r>
        <r>
          <rPr>
            <sz val="9"/>
            <color indexed="81"/>
            <rFont val="Tahoma"/>
            <family val="2"/>
          </rPr>
          <t xml:space="preserve">
3.- En la cita contenga la especialidad medica del profesional</t>
        </r>
      </text>
    </comment>
    <comment ref="W36" authorId="0" shapeId="0">
      <text>
        <r>
          <rPr>
            <sz val="9"/>
            <color indexed="81"/>
            <rFont val="Tahoma"/>
            <family val="2"/>
          </rPr>
          <t xml:space="preserve">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Medicina Física y Rehabilitación Pediátrica (Fisiatría Pediátrica).</t>
        </r>
        <r>
          <rPr>
            <sz val="9"/>
            <color indexed="81"/>
            <rFont val="Tahoma"/>
            <family val="2"/>
          </rPr>
          <t xml:space="preserve"> ",  además se encuentren en estado: </t>
        </r>
        <r>
          <rPr>
            <b/>
            <sz val="9"/>
            <color indexed="81"/>
            <rFont val="Tahoma"/>
            <family val="2"/>
          </rPr>
          <t xml:space="preserve">"Atendido"
</t>
        </r>
        <r>
          <rPr>
            <sz val="9"/>
            <color indexed="81"/>
            <rFont val="Tahoma"/>
            <family val="2"/>
          </rPr>
          <t xml:space="preserve">4.- Paciente </t>
        </r>
        <r>
          <rPr>
            <b/>
            <sz val="9"/>
            <color indexed="81"/>
            <rFont val="Tahoma"/>
            <family val="2"/>
          </rPr>
          <t>Menor a 15 Años.</t>
        </r>
        <r>
          <rPr>
            <sz val="9"/>
            <color indexed="81"/>
            <rFont val="Tahoma"/>
            <family val="2"/>
          </rPr>
          <t xml:space="preserve">
</t>
        </r>
      </text>
    </comment>
    <comment ref="AA36" authorId="0" shapeId="0">
      <text>
        <r>
          <rPr>
            <sz val="9"/>
            <color indexed="81"/>
            <rFont val="Tahoma"/>
            <family val="2"/>
          </rPr>
          <t xml:space="preserve">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Medicina Física y Rehabilitación Pediátrica (Fisiatría Pediátrica).</t>
        </r>
        <r>
          <rPr>
            <sz val="9"/>
            <color indexed="81"/>
            <rFont val="Tahoma"/>
            <family val="2"/>
          </rPr>
          <t xml:space="preserve"> ",  además se encuentren en estado: </t>
        </r>
        <r>
          <rPr>
            <b/>
            <sz val="9"/>
            <color indexed="81"/>
            <rFont val="Tahoma"/>
            <family val="2"/>
          </rPr>
          <t>"atendido"
4.- Paciente Mayor a 15 Años y mas</t>
        </r>
        <r>
          <rPr>
            <sz val="9"/>
            <color indexed="81"/>
            <rFont val="Tahoma"/>
            <family val="2"/>
          </rPr>
          <t xml:space="preserve">
</t>
        </r>
      </text>
    </comment>
    <comment ref="AE36"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Física y Rehabilitación Pediátrica (Fisiatría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36"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Medicina Física y Rehabilitación Pediátrica (Fisiatría Pediátrica)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37"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Física y Rehabilitación Adulto (Fisiatría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Rehabilitacion (Fisiatría Adulto).</t>
        </r>
        <r>
          <rPr>
            <sz val="9"/>
            <color indexed="81"/>
            <rFont val="Tahoma"/>
            <family val="2"/>
          </rPr>
          <t xml:space="preserve">
3.- En la cita contenga la especialidad medica del profesional</t>
        </r>
      </text>
    </comment>
    <comment ref="W37" authorId="0" shapeId="0">
      <text>
        <r>
          <rPr>
            <sz val="9"/>
            <color indexed="81"/>
            <rFont val="Tahoma"/>
            <family val="2"/>
          </rPr>
          <t xml:space="preserve">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Medicina Física y Rehabilitación Pediátrica (Fisiatría Adulto). "</t>
        </r>
        <r>
          <rPr>
            <sz val="9"/>
            <color indexed="81"/>
            <rFont val="Tahoma"/>
            <family val="2"/>
          </rPr>
          <t>,  además se encuentren en estado:</t>
        </r>
        <r>
          <rPr>
            <b/>
            <sz val="9"/>
            <color indexed="81"/>
            <rFont val="Tahoma"/>
            <family val="2"/>
          </rPr>
          <t xml:space="preserve"> "Atendido"</t>
        </r>
        <r>
          <rPr>
            <sz val="9"/>
            <color indexed="81"/>
            <rFont val="Tahoma"/>
            <family val="2"/>
          </rPr>
          <t xml:space="preserve">
4.- Paciente</t>
        </r>
        <r>
          <rPr>
            <b/>
            <sz val="9"/>
            <color indexed="81"/>
            <rFont val="Tahoma"/>
            <family val="2"/>
          </rPr>
          <t xml:space="preserve"> Menor a 15 Años.</t>
        </r>
      </text>
    </comment>
    <comment ref="AA37" authorId="0" shapeId="0">
      <text>
        <r>
          <rPr>
            <sz val="9"/>
            <color indexed="81"/>
            <rFont val="Tahoma"/>
            <family val="2"/>
          </rPr>
          <t xml:space="preserve">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Medicina Física y Rehabilitación Pediátrica (Fisiatría Adulto). "</t>
        </r>
        <r>
          <rPr>
            <sz val="9"/>
            <color indexed="81"/>
            <rFont val="Tahoma"/>
            <family val="2"/>
          </rPr>
          <t>,  además se encuentren en estado:</t>
        </r>
        <r>
          <rPr>
            <b/>
            <sz val="9"/>
            <color indexed="81"/>
            <rFont val="Tahoma"/>
            <family val="2"/>
          </rPr>
          <t xml:space="preserve"> "atendido"</t>
        </r>
        <r>
          <rPr>
            <sz val="9"/>
            <color indexed="81"/>
            <rFont val="Tahoma"/>
            <family val="2"/>
          </rPr>
          <t xml:space="preserve">
</t>
        </r>
        <r>
          <rPr>
            <b/>
            <sz val="9"/>
            <color indexed="81"/>
            <rFont val="Tahoma"/>
            <family val="2"/>
          </rPr>
          <t>4.- Paciente Mayor a 15 Años y mas</t>
        </r>
      </text>
    </comment>
    <comment ref="AE37"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Física y Rehabilitación Adulto (Fisiatría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37"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Medicina Física y Rehabilitación Adulto (Fisiatría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38"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Neurología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Neurología Pediátrica.
</t>
        </r>
        <r>
          <rPr>
            <sz val="9"/>
            <color indexed="81"/>
            <rFont val="Tahoma"/>
            <family val="2"/>
          </rPr>
          <t>3.- En la cita contenga la especialidad medica del profesional</t>
        </r>
      </text>
    </comment>
    <comment ref="W38" authorId="0" shapeId="0">
      <text>
        <r>
          <rPr>
            <sz val="9"/>
            <color indexed="81"/>
            <rFont val="Tahoma"/>
            <family val="2"/>
          </rPr>
          <t xml:space="preserve">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Neurologia Pediatrica</t>
        </r>
        <r>
          <rPr>
            <sz val="9"/>
            <color indexed="81"/>
            <rFont val="Tahoma"/>
            <family val="2"/>
          </rPr>
          <t xml:space="preserve">. ",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38" authorId="0" shapeId="0">
      <text>
        <r>
          <rPr>
            <sz val="9"/>
            <color indexed="81"/>
            <rFont val="Tahoma"/>
            <family val="2"/>
          </rPr>
          <t xml:space="preserve">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Neurologia Pediatrica</t>
        </r>
        <r>
          <rPr>
            <sz val="9"/>
            <color indexed="81"/>
            <rFont val="Tahoma"/>
            <family val="2"/>
          </rPr>
          <t xml:space="preserve">. ",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38"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Neurología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38"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Neurología Pediátrica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39"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Neurología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Neurología Adulto. 
</t>
        </r>
        <r>
          <rPr>
            <sz val="9"/>
            <color indexed="81"/>
            <rFont val="Tahoma"/>
            <family val="2"/>
          </rPr>
          <t>3.- En la cita contenga la especialidad medica del profesional</t>
        </r>
      </text>
    </comment>
    <comment ref="W39" authorId="0" shapeId="0">
      <text>
        <r>
          <rPr>
            <sz val="9"/>
            <color indexed="81"/>
            <rFont val="Tahoma"/>
            <family val="2"/>
          </rPr>
          <t xml:space="preserve">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Neurologia Adulto.</t>
        </r>
        <r>
          <rPr>
            <sz val="9"/>
            <color indexed="81"/>
            <rFont val="Tahoma"/>
            <family val="2"/>
          </rPr>
          <t xml:space="preserve"> ",  además se encuentren en estado:</t>
        </r>
        <r>
          <rPr>
            <b/>
            <sz val="9"/>
            <color indexed="81"/>
            <rFont val="Tahoma"/>
            <family val="2"/>
          </rPr>
          <t xml:space="preserve"> "Atendido"</t>
        </r>
        <r>
          <rPr>
            <sz val="9"/>
            <color indexed="81"/>
            <rFont val="Tahoma"/>
            <family val="2"/>
          </rPr>
          <t xml:space="preserve">
4.- Paciente</t>
        </r>
        <r>
          <rPr>
            <b/>
            <sz val="9"/>
            <color indexed="81"/>
            <rFont val="Tahoma"/>
            <family val="2"/>
          </rPr>
          <t xml:space="preserve"> Menor a 15 Años.</t>
        </r>
      </text>
    </comment>
    <comment ref="AA39" authorId="0" shapeId="0">
      <text>
        <r>
          <rPr>
            <sz val="9"/>
            <color indexed="81"/>
            <rFont val="Tahoma"/>
            <family val="2"/>
          </rPr>
          <t xml:space="preserve">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Neurologia Adulto.</t>
        </r>
        <r>
          <rPr>
            <sz val="9"/>
            <color indexed="81"/>
            <rFont val="Tahoma"/>
            <family val="2"/>
          </rPr>
          <t xml:space="preserve"> ",  además se encuentren en estado:</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39"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Neurología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39"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Neurología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40"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Oncología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Oncología Médica.
</t>
        </r>
        <r>
          <rPr>
            <sz val="9"/>
            <color indexed="81"/>
            <rFont val="Tahoma"/>
            <family val="2"/>
          </rPr>
          <t>3.- En la cita contenga la especialidad medica del profesional</t>
        </r>
      </text>
    </comment>
    <comment ref="W40" authorId="0" shapeId="0">
      <text>
        <r>
          <rPr>
            <sz val="9"/>
            <color indexed="81"/>
            <rFont val="Tahoma"/>
            <family val="2"/>
          </rPr>
          <t xml:space="preserve">Este dato aparecerá  luego de que en lSe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Oncologia medica"</t>
        </r>
        <r>
          <rPr>
            <sz val="9"/>
            <color indexed="81"/>
            <rFont val="Tahoma"/>
            <family val="2"/>
          </rPr>
          <t>,  además se encuentren en estado:</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40" authorId="0" shapeId="0">
      <text>
        <r>
          <rPr>
            <sz val="9"/>
            <color indexed="81"/>
            <rFont val="Tahoma"/>
            <family val="2"/>
          </rPr>
          <t xml:space="preserve">Este dato aparecerá  luego de que en lSe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Oncologia medica"</t>
        </r>
        <r>
          <rPr>
            <sz val="9"/>
            <color indexed="81"/>
            <rFont val="Tahoma"/>
            <family val="2"/>
          </rPr>
          <t>,  además se encuentren en estado:</t>
        </r>
        <r>
          <rPr>
            <b/>
            <sz val="9"/>
            <color indexed="81"/>
            <rFont val="Tahoma"/>
            <family val="2"/>
          </rPr>
          <t xml:space="preserve"> "atendido"</t>
        </r>
        <r>
          <rPr>
            <sz val="9"/>
            <color indexed="81"/>
            <rFont val="Tahoma"/>
            <family val="2"/>
          </rPr>
          <t xml:space="preserve">
</t>
        </r>
        <r>
          <rPr>
            <b/>
            <sz val="9"/>
            <color indexed="81"/>
            <rFont val="Tahoma"/>
            <family val="2"/>
          </rPr>
          <t>4.- Paciente Mayor a 15 Años y mas</t>
        </r>
      </text>
    </comment>
    <comment ref="AE40"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Oncología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40"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Oncología Médica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l</t>
        </r>
      </text>
    </comment>
    <comment ref="B41"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Psiquiatría Pediátrica y de la Adolescencia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ó Psiquiatra  con</t>
        </r>
        <r>
          <rPr>
            <sz val="9"/>
            <color indexed="81"/>
            <rFont val="Tahoma"/>
            <family val="2"/>
          </rPr>
          <t xml:space="preserve"> especialidad : </t>
        </r>
        <r>
          <rPr>
            <b/>
            <sz val="9"/>
            <color indexed="81"/>
            <rFont val="Tahoma"/>
            <family val="2"/>
          </rPr>
          <t xml:space="preserve">Psiquiatría Pediátrica y de la Adolescencia. </t>
        </r>
        <r>
          <rPr>
            <sz val="9"/>
            <color indexed="81"/>
            <rFont val="Tahoma"/>
            <family val="2"/>
          </rPr>
          <t xml:space="preserve">
3.- En la cita contenga la especialidad medica del profesion</t>
        </r>
      </text>
    </comment>
    <comment ref="W41" authorId="0" shapeId="0">
      <text>
        <r>
          <rPr>
            <sz val="9"/>
            <color indexed="81"/>
            <rFont val="Tahoma"/>
            <family val="2"/>
          </rPr>
          <t xml:space="preserve">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Psiquiatría Pediátrica y de la Adolescencia."</t>
        </r>
        <r>
          <rPr>
            <sz val="9"/>
            <color indexed="81"/>
            <rFont val="Tahoma"/>
            <family val="2"/>
          </rPr>
          <t>,  además se encuentren en estado:</t>
        </r>
        <r>
          <rPr>
            <b/>
            <sz val="9"/>
            <color indexed="81"/>
            <rFont val="Tahoma"/>
            <family val="2"/>
          </rPr>
          <t xml:space="preserve"> "Atendido"</t>
        </r>
        <r>
          <rPr>
            <sz val="9"/>
            <color indexed="81"/>
            <rFont val="Tahoma"/>
            <family val="2"/>
          </rPr>
          <t xml:space="preserve">
4.- Paciente</t>
        </r>
        <r>
          <rPr>
            <b/>
            <sz val="9"/>
            <color indexed="81"/>
            <rFont val="Tahoma"/>
            <family val="2"/>
          </rPr>
          <t xml:space="preserve"> Menor a 15 Años.</t>
        </r>
      </text>
    </comment>
    <comment ref="AA41" authorId="0" shapeId="0">
      <text>
        <r>
          <rPr>
            <sz val="9"/>
            <color indexed="81"/>
            <rFont val="Tahoma"/>
            <family val="2"/>
          </rPr>
          <t xml:space="preserve">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Psiquiatría Pediátrica y de la Adolescencia."</t>
        </r>
        <r>
          <rPr>
            <sz val="9"/>
            <color indexed="81"/>
            <rFont val="Tahoma"/>
            <family val="2"/>
          </rPr>
          <t>,  además se encuentren en estado:</t>
        </r>
        <r>
          <rPr>
            <b/>
            <sz val="9"/>
            <color indexed="81"/>
            <rFont val="Tahoma"/>
            <family val="2"/>
          </rPr>
          <t xml:space="preserve"> "atendido"</t>
        </r>
        <r>
          <rPr>
            <sz val="9"/>
            <color indexed="81"/>
            <rFont val="Tahoma"/>
            <family val="2"/>
          </rPr>
          <t xml:space="preserve">
</t>
        </r>
        <r>
          <rPr>
            <b/>
            <sz val="9"/>
            <color indexed="81"/>
            <rFont val="Tahoma"/>
            <family val="2"/>
          </rPr>
          <t>4.- Paciente Mayor a 15 Años y mas</t>
        </r>
      </text>
    </comment>
    <comment ref="AE41"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Psiquiatría Pediátrica y de la Adolescencia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41"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Psiquiatría Pediátrica y de la Adolescencia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42"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Psiquiatría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ó Psiquiatra</t>
        </r>
        <r>
          <rPr>
            <sz val="9"/>
            <color indexed="81"/>
            <rFont val="Tahoma"/>
            <family val="2"/>
          </rPr>
          <t xml:space="preserve"> con especialidad: </t>
        </r>
        <r>
          <rPr>
            <b/>
            <sz val="9"/>
            <color indexed="81"/>
            <rFont val="Tahoma"/>
            <family val="2"/>
          </rPr>
          <t xml:space="preserve">Psiquiatría Adulto. 
</t>
        </r>
        <r>
          <rPr>
            <sz val="9"/>
            <color indexed="81"/>
            <rFont val="Tahoma"/>
            <family val="2"/>
          </rPr>
          <t>3.- En la cita contenga la especialidad medica del profesional</t>
        </r>
      </text>
    </comment>
    <comment ref="W42"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Psiquiatría Adulto.",</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42"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Psiquiatría Adulto.",</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42"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Psiquiatría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42"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Psiquiatría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43"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Pediátrica. 
</t>
        </r>
        <r>
          <rPr>
            <sz val="9"/>
            <color indexed="81"/>
            <rFont val="Tahoma"/>
            <family val="2"/>
          </rPr>
          <t>3.- En la cita contenga la especialidad medica del profesional</t>
        </r>
      </text>
    </comment>
    <comment ref="W43"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Cirugia Pediatrica</t>
        </r>
        <r>
          <rPr>
            <sz val="9"/>
            <color indexed="81"/>
            <rFont val="Tahoma"/>
            <family val="2"/>
          </rPr>
          <t>,  además se encuentren en estado:</t>
        </r>
        <r>
          <rPr>
            <b/>
            <sz val="9"/>
            <color indexed="81"/>
            <rFont val="Tahoma"/>
            <family val="2"/>
          </rPr>
          <t xml:space="preserve"> "Atendido"</t>
        </r>
        <r>
          <rPr>
            <sz val="9"/>
            <color indexed="81"/>
            <rFont val="Tahoma"/>
            <family val="2"/>
          </rPr>
          <t xml:space="preserve">
4.- Paciente </t>
        </r>
        <r>
          <rPr>
            <b/>
            <sz val="9"/>
            <color indexed="81"/>
            <rFont val="Tahoma"/>
            <family val="2"/>
          </rPr>
          <t>Menor a 15 Años.</t>
        </r>
      </text>
    </comment>
    <comment ref="AA43"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Cirugia Pediatrica</t>
        </r>
        <r>
          <rPr>
            <sz val="9"/>
            <color indexed="81"/>
            <rFont val="Tahoma"/>
            <family val="2"/>
          </rPr>
          <t>,  además se encuentren en estado:</t>
        </r>
        <r>
          <rPr>
            <b/>
            <sz val="9"/>
            <color indexed="81"/>
            <rFont val="Tahoma"/>
            <family val="2"/>
          </rPr>
          <t xml:space="preserve"> "atendido"</t>
        </r>
        <r>
          <rPr>
            <sz val="9"/>
            <color indexed="81"/>
            <rFont val="Tahoma"/>
            <family val="2"/>
          </rPr>
          <t xml:space="preserve">
</t>
        </r>
        <r>
          <rPr>
            <b/>
            <sz val="9"/>
            <color indexed="81"/>
            <rFont val="Tahoma"/>
            <family val="2"/>
          </rPr>
          <t>4.- Paciente Mayor a 15 Años y mas</t>
        </r>
      </text>
    </comment>
    <comment ref="AE43"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43"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Cirugía Pediátrica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44"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General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General Adulto . 
</t>
        </r>
        <r>
          <rPr>
            <sz val="9"/>
            <color indexed="81"/>
            <rFont val="Tahoma"/>
            <family val="2"/>
          </rPr>
          <t>3.- En la cita contenga la especialidad medica del profesional</t>
        </r>
      </text>
    </comment>
    <comment ref="W44" authorId="0" shapeId="0">
      <text>
        <r>
          <rPr>
            <sz val="9"/>
            <color indexed="81"/>
            <rFont val="Tahoma"/>
            <family val="2"/>
          </rPr>
          <t>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Cirugia Genral Adulto </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44" authorId="0" shapeId="0">
      <text>
        <r>
          <rPr>
            <sz val="9"/>
            <color indexed="81"/>
            <rFont val="Tahoma"/>
            <family val="2"/>
          </rPr>
          <t>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Cirugia Genral Adulto </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44"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Cirugía General Adulto </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44"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Cirugía General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45"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Digestiva (Alta)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Digestiva (Alta).  
</t>
        </r>
        <r>
          <rPr>
            <sz val="9"/>
            <color indexed="81"/>
            <rFont val="Tahoma"/>
            <family val="2"/>
          </rPr>
          <t>3.- En la cita contenga la especialidad medica del profesional</t>
        </r>
      </text>
    </comment>
    <comment ref="W45" authorId="0" shapeId="0">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Cirugia Digestiva (Alta), </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45" authorId="0" shapeId="0">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Cirugia Digestiva (Alta), </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45"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Digestiva (Alta)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45"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Cirugía Digestiva (Alta)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46"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de Cabeza, Cuello y MaxiloFacial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Cabeza, Cuello y Maxilofacial.</t>
        </r>
        <r>
          <rPr>
            <sz val="9"/>
            <color indexed="81"/>
            <rFont val="Tahoma"/>
            <family val="2"/>
          </rPr>
          <t xml:space="preserve">
3.- En la cita contenga la especialidad medica del profesional</t>
        </r>
      </text>
    </comment>
    <comment ref="W46" authorId="0" shapeId="0">
      <text>
        <r>
          <rPr>
            <sz val="9"/>
            <color indexed="81"/>
            <rFont val="Tahoma"/>
            <family val="2"/>
          </rPr>
          <t xml:space="preserve">
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Cirugía de Cabeza, Cuello y Maxilofacial.</t>
        </r>
        <r>
          <rPr>
            <sz val="9"/>
            <color indexed="81"/>
            <rFont val="Tahoma"/>
            <family val="2"/>
          </rPr>
          <t xml:space="preserve"> ,  además se encuentren en estado:</t>
        </r>
        <r>
          <rPr>
            <b/>
            <sz val="9"/>
            <color indexed="81"/>
            <rFont val="Tahoma"/>
            <family val="2"/>
          </rPr>
          <t>"Atendido"</t>
        </r>
        <r>
          <rPr>
            <sz val="9"/>
            <color indexed="81"/>
            <rFont val="Tahoma"/>
            <family val="2"/>
          </rPr>
          <t xml:space="preserve">
4.- Paciente </t>
        </r>
        <r>
          <rPr>
            <b/>
            <sz val="9"/>
            <color indexed="81"/>
            <rFont val="Tahoma"/>
            <family val="2"/>
          </rPr>
          <t>Menor a 15 Años</t>
        </r>
        <r>
          <rPr>
            <sz val="9"/>
            <color indexed="81"/>
            <rFont val="Tahoma"/>
            <family val="2"/>
          </rPr>
          <t>.</t>
        </r>
      </text>
    </comment>
    <comment ref="AA46" authorId="0" shapeId="0">
      <text>
        <r>
          <rPr>
            <sz val="9"/>
            <color indexed="81"/>
            <rFont val="Tahoma"/>
            <family val="2"/>
          </rPr>
          <t xml:space="preserve">
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Cirugía de Cabeza, Cuello y Maxilofacial.</t>
        </r>
        <r>
          <rPr>
            <sz val="9"/>
            <color indexed="81"/>
            <rFont val="Tahoma"/>
            <family val="2"/>
          </rPr>
          <t xml:space="preserve"> ,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46"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de Cabeza, Cuello y MaxiloFacial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46"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Cirugía de Cabeza, Cuello y MaxiloFacial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47"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Plástica y Reparadora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Plástica y Reparadora Pediátrica. 
</t>
        </r>
        <r>
          <rPr>
            <sz val="9"/>
            <color indexed="81"/>
            <rFont val="Tahoma"/>
            <family val="2"/>
          </rPr>
          <t>3.- En la cita contenga la especialidad medica del profesional</t>
        </r>
      </text>
    </comment>
    <comment ref="W47" authorId="0" shapeId="0">
      <text>
        <r>
          <rPr>
            <sz val="9"/>
            <color indexed="81"/>
            <rFont val="Tahoma"/>
            <family val="2"/>
          </rPr>
          <t xml:space="preserve">
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Cirugía Plastica y Reparadora Infantil.</t>
        </r>
        <r>
          <rPr>
            <sz val="9"/>
            <color indexed="81"/>
            <rFont val="Tahoma"/>
            <family val="2"/>
          </rPr>
          <t xml:space="preserve"> ,  además se encuentren en estado:</t>
        </r>
        <r>
          <rPr>
            <b/>
            <sz val="9"/>
            <color indexed="81"/>
            <rFont val="Tahoma"/>
            <family val="2"/>
          </rPr>
          <t xml:space="preserve"> "Atendido"</t>
        </r>
        <r>
          <rPr>
            <sz val="9"/>
            <color indexed="81"/>
            <rFont val="Tahoma"/>
            <family val="2"/>
          </rPr>
          <t xml:space="preserve">
4.- Paciente </t>
        </r>
        <r>
          <rPr>
            <b/>
            <sz val="9"/>
            <color indexed="81"/>
            <rFont val="Tahoma"/>
            <family val="2"/>
          </rPr>
          <t>Menor a 15 Años.</t>
        </r>
      </text>
    </comment>
    <comment ref="AA47" authorId="0" shapeId="0">
      <text>
        <r>
          <rPr>
            <sz val="9"/>
            <color indexed="81"/>
            <rFont val="Tahoma"/>
            <family val="2"/>
          </rPr>
          <t xml:space="preserve">
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Cirugía Plastica y Reparadora Infantil.</t>
        </r>
        <r>
          <rPr>
            <sz val="9"/>
            <color indexed="81"/>
            <rFont val="Tahoma"/>
            <family val="2"/>
          </rPr>
          <t xml:space="preserve"> ,  además se encuentren en estado:</t>
        </r>
        <r>
          <rPr>
            <b/>
            <sz val="9"/>
            <color indexed="81"/>
            <rFont val="Tahoma"/>
            <family val="2"/>
          </rPr>
          <t xml:space="preserve"> "atendido"</t>
        </r>
        <r>
          <rPr>
            <sz val="9"/>
            <color indexed="81"/>
            <rFont val="Tahoma"/>
            <family val="2"/>
          </rPr>
          <t xml:space="preserve">
</t>
        </r>
        <r>
          <rPr>
            <b/>
            <sz val="9"/>
            <color indexed="81"/>
            <rFont val="Tahoma"/>
            <family val="2"/>
          </rPr>
          <t>4.- Paciente Mayor a 15 Años y mas</t>
        </r>
      </text>
    </comment>
    <comment ref="AE47"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Plástica y Reparadora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47"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Cirugía Plástica y Reparadora Pediátrica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48"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Plástica y Reparadora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Plástica y Reparadora Adulto. </t>
        </r>
        <r>
          <rPr>
            <sz val="9"/>
            <color indexed="81"/>
            <rFont val="Tahoma"/>
            <family val="2"/>
          </rPr>
          <t xml:space="preserve">
3.- En la cita contenga la especialidad medica del profesional</t>
        </r>
      </text>
    </comment>
    <comment ref="W48" authorId="0" shapeId="0">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Cirugía Plastica y Reparadora Adulto.</t>
        </r>
        <r>
          <rPr>
            <sz val="9"/>
            <color indexed="81"/>
            <rFont val="Tahoma"/>
            <family val="2"/>
          </rPr>
          <t xml:space="preserve"> ,  además se encuentren en estado:</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48" authorId="0" shapeId="0">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Cirugía Plastica y Reparadora Adulto.</t>
        </r>
        <r>
          <rPr>
            <sz val="9"/>
            <color indexed="81"/>
            <rFont val="Tahoma"/>
            <family val="2"/>
          </rPr>
          <t xml:space="preserve"> ,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48"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Plástica y Reparadora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48"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Cirugía Plástica y Reparadora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49"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Coloproctología (Cirugía Digestiva Baja)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Coloproctología.</t>
        </r>
        <r>
          <rPr>
            <sz val="9"/>
            <color indexed="81"/>
            <rFont val="Tahoma"/>
            <family val="2"/>
          </rPr>
          <t xml:space="preserve">
3.- En la cita contenga la especialidad medica del profesional</t>
        </r>
      </text>
    </comment>
    <comment ref="W49" authorId="0" shapeId="0">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Coloproctología </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r>
          <rPr>
            <sz val="9"/>
            <color indexed="81"/>
            <rFont val="Tahoma"/>
            <family val="2"/>
          </rPr>
          <t>.</t>
        </r>
      </text>
    </comment>
    <comment ref="AA49" authorId="0" shapeId="0">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Coloproctología </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49"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Coloproctología (Cirugía Digestiva Baja)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49"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Coloproctología (Cirugía Digestiva Baja)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50"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Tórax</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Tórax.</t>
        </r>
        <r>
          <rPr>
            <sz val="9"/>
            <color indexed="81"/>
            <rFont val="Tahoma"/>
            <family val="2"/>
          </rPr>
          <t xml:space="preserve">
3.- En la cita contenga la especialidad medica del profesional</t>
        </r>
      </text>
    </comment>
    <comment ref="W50" authorId="0" shapeId="0">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Cirugía Tórax</t>
        </r>
        <r>
          <rPr>
            <sz val="9"/>
            <color indexed="81"/>
            <rFont val="Tahoma"/>
            <family val="2"/>
          </rPr>
          <t xml:space="preserve">  ,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50" authorId="0" shapeId="0">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Cirugía Tórax</t>
        </r>
        <r>
          <rPr>
            <sz val="9"/>
            <color indexed="81"/>
            <rFont val="Tahoma"/>
            <family val="2"/>
          </rPr>
          <t xml:space="preserve">  ,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50"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Tórax</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50"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Cirugía Tórax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51"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Vascular Periférica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Vascular Periférica.
</t>
        </r>
        <r>
          <rPr>
            <sz val="9"/>
            <color indexed="81"/>
            <rFont val="Tahoma"/>
            <family val="2"/>
          </rPr>
          <t>3.- En la cita contenga la especialidad medica del profesional</t>
        </r>
      </text>
    </comment>
    <comment ref="W51" authorId="0" shapeId="0">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CirugíaVascular Periferica  </t>
        </r>
        <r>
          <rPr>
            <sz val="9"/>
            <color indexed="81"/>
            <rFont val="Tahoma"/>
            <family val="2"/>
          </rPr>
          <t>,  además se encuentren en estado:</t>
        </r>
        <r>
          <rPr>
            <b/>
            <sz val="9"/>
            <color indexed="81"/>
            <rFont val="Tahoma"/>
            <family val="2"/>
          </rPr>
          <t xml:space="preserve"> "Atendido"</t>
        </r>
        <r>
          <rPr>
            <sz val="9"/>
            <color indexed="81"/>
            <rFont val="Tahoma"/>
            <family val="2"/>
          </rPr>
          <t xml:space="preserve">
4.- Paciente</t>
        </r>
        <r>
          <rPr>
            <b/>
            <sz val="9"/>
            <color indexed="81"/>
            <rFont val="Tahoma"/>
            <family val="2"/>
          </rPr>
          <t xml:space="preserve"> Menor a 15 Años.</t>
        </r>
      </text>
    </comment>
    <comment ref="AA51" authorId="0" shapeId="0">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CirugíaVascular Periferica  </t>
        </r>
        <r>
          <rPr>
            <sz val="9"/>
            <color indexed="81"/>
            <rFont val="Tahoma"/>
            <family val="2"/>
          </rPr>
          <t>,  además se encuentren en estado:</t>
        </r>
        <r>
          <rPr>
            <b/>
            <sz val="9"/>
            <color indexed="81"/>
            <rFont val="Tahoma"/>
            <family val="2"/>
          </rPr>
          <t xml:space="preserve"> "atendido"</t>
        </r>
        <r>
          <rPr>
            <sz val="9"/>
            <color indexed="81"/>
            <rFont val="Tahoma"/>
            <family val="2"/>
          </rPr>
          <t xml:space="preserve">
</t>
        </r>
        <r>
          <rPr>
            <b/>
            <sz val="9"/>
            <color indexed="81"/>
            <rFont val="Tahoma"/>
            <family val="2"/>
          </rPr>
          <t>4.- Paciente Mayor a 15 Años y mas</t>
        </r>
      </text>
    </comment>
    <comment ref="AE51"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Vascular Periférica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51"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Cirugía Vascular Periférica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52"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Neurocirugía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Neurocirugía.
</t>
        </r>
        <r>
          <rPr>
            <sz val="9"/>
            <color indexed="81"/>
            <rFont val="Tahoma"/>
            <family val="2"/>
          </rPr>
          <t>3.- En la cita contenga la especialidad medica del profesional</t>
        </r>
      </text>
    </comment>
    <comment ref="W52" authorId="0" shapeId="0">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Neurocirugia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t>
        </r>
        <r>
          <rPr>
            <b/>
            <sz val="9"/>
            <color indexed="81"/>
            <rFont val="Tahoma"/>
            <family val="2"/>
          </rPr>
          <t xml:space="preserve"> Menor a 15 Años.</t>
        </r>
      </text>
    </comment>
    <comment ref="AA52" authorId="0" shapeId="0">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Neurocirugia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52"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Neurocirugía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52"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Neurocirugía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53"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Cardiovascular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Cardiovascular.</t>
        </r>
        <r>
          <rPr>
            <sz val="9"/>
            <color indexed="81"/>
            <rFont val="Tahoma"/>
            <family val="2"/>
          </rPr>
          <t xml:space="preserve">
3.- En la cita contenga la especialidad medica del profesional</t>
        </r>
      </text>
    </comment>
    <comment ref="W53" authorId="0" shapeId="0">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Cirugía Cardiovascular  </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t>
        </r>
        <r>
          <rPr>
            <b/>
            <sz val="9"/>
            <color indexed="81"/>
            <rFont val="Tahoma"/>
            <family val="2"/>
          </rPr>
          <t xml:space="preserve"> Menor a 15 Años.</t>
        </r>
      </text>
    </comment>
    <comment ref="AA53" authorId="0" shapeId="0">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Cirugía Cardiovascular  </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53"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Cardiovascular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53"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Cirugía Cardiovascular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54"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Anestesiología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Anestesiología.</t>
        </r>
        <r>
          <rPr>
            <sz val="9"/>
            <color indexed="81"/>
            <rFont val="Tahoma"/>
            <family val="2"/>
          </rPr>
          <t xml:space="preserve">
3.- En la cita contenga la especialidad medica del profesional</t>
        </r>
      </text>
    </comment>
    <comment ref="W54" authorId="0" shapeId="0">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Anestesiologia</t>
        </r>
        <r>
          <rPr>
            <sz val="9"/>
            <color indexed="81"/>
            <rFont val="Tahoma"/>
            <family val="2"/>
          </rPr>
          <t>,  además se encuentren en estado:</t>
        </r>
        <r>
          <rPr>
            <b/>
            <sz val="9"/>
            <color indexed="81"/>
            <rFont val="Tahoma"/>
            <family val="2"/>
          </rPr>
          <t xml:space="preserve"> "Atendido"</t>
        </r>
        <r>
          <rPr>
            <sz val="9"/>
            <color indexed="81"/>
            <rFont val="Tahoma"/>
            <family val="2"/>
          </rPr>
          <t xml:space="preserve">
4.- Paciente</t>
        </r>
        <r>
          <rPr>
            <b/>
            <sz val="9"/>
            <color indexed="81"/>
            <rFont val="Tahoma"/>
            <family val="2"/>
          </rPr>
          <t xml:space="preserve"> Menor a 15 Años.</t>
        </r>
      </text>
    </comment>
    <comment ref="AA54" authorId="0" shapeId="0">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Anestesiologia</t>
        </r>
        <r>
          <rPr>
            <sz val="9"/>
            <color indexed="81"/>
            <rFont val="Tahoma"/>
            <family val="2"/>
          </rPr>
          <t>,  además se encuentren en estado:</t>
        </r>
        <r>
          <rPr>
            <b/>
            <sz val="9"/>
            <color indexed="81"/>
            <rFont val="Tahoma"/>
            <family val="2"/>
          </rPr>
          <t xml:space="preserve"> "atendido"</t>
        </r>
        <r>
          <rPr>
            <sz val="9"/>
            <color indexed="81"/>
            <rFont val="Tahoma"/>
            <family val="2"/>
          </rPr>
          <t xml:space="preserve">
</t>
        </r>
        <r>
          <rPr>
            <b/>
            <sz val="9"/>
            <color indexed="81"/>
            <rFont val="Tahoma"/>
            <family val="2"/>
          </rPr>
          <t>4.- Paciente Mayor a 15 Años y mas</t>
        </r>
      </text>
    </comment>
    <comment ref="AE54"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Anestesiología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54"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Anestesiología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55"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Obstetricia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Obstetricia.
</t>
        </r>
        <r>
          <rPr>
            <sz val="9"/>
            <color indexed="81"/>
            <rFont val="Tahoma"/>
            <family val="2"/>
          </rPr>
          <t>3.- En la cita contenga la especialidad medica del profesional</t>
        </r>
      </text>
    </comment>
    <comment ref="W55" authorId="0" shapeId="0">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Obstetricia,</t>
        </r>
        <r>
          <rPr>
            <sz val="9"/>
            <color indexed="81"/>
            <rFont val="Tahoma"/>
            <family val="2"/>
          </rPr>
          <t xml:space="preserve">  además se encuentren en estado:</t>
        </r>
        <r>
          <rPr>
            <b/>
            <sz val="9"/>
            <color indexed="81"/>
            <rFont val="Tahoma"/>
            <family val="2"/>
          </rPr>
          <t xml:space="preserve"> "Atendido"</t>
        </r>
        <r>
          <rPr>
            <sz val="9"/>
            <color indexed="81"/>
            <rFont val="Tahoma"/>
            <family val="2"/>
          </rPr>
          <t xml:space="preserve">
4.- Paciente </t>
        </r>
        <r>
          <rPr>
            <b/>
            <sz val="9"/>
            <color indexed="81"/>
            <rFont val="Tahoma"/>
            <family val="2"/>
          </rPr>
          <t>Menor a 15 Años.</t>
        </r>
      </text>
    </comment>
    <comment ref="AA55" authorId="0" shapeId="0">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Obstetricia,</t>
        </r>
        <r>
          <rPr>
            <sz val="9"/>
            <color indexed="81"/>
            <rFont val="Tahoma"/>
            <family val="2"/>
          </rPr>
          <t xml:space="preserve">  además se encuentren en estado:</t>
        </r>
        <r>
          <rPr>
            <b/>
            <sz val="9"/>
            <color indexed="81"/>
            <rFont val="Tahoma"/>
            <family val="2"/>
          </rPr>
          <t xml:space="preserve"> "atendido"</t>
        </r>
        <r>
          <rPr>
            <sz val="9"/>
            <color indexed="81"/>
            <rFont val="Tahoma"/>
            <family val="2"/>
          </rPr>
          <t xml:space="preserve">
</t>
        </r>
        <r>
          <rPr>
            <b/>
            <sz val="9"/>
            <color indexed="81"/>
            <rFont val="Tahoma"/>
            <family val="2"/>
          </rPr>
          <t>4.- Paciente Mayor a 15 Años y mas</t>
        </r>
      </text>
    </comment>
    <comment ref="AE55"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Obstetricia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55"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Obstetricia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56"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Ginecología Pediátrica y de la Adolescencia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Ginecología Pediátrica y de la Adolescencia. 
</t>
        </r>
        <r>
          <rPr>
            <sz val="9"/>
            <color indexed="81"/>
            <rFont val="Tahoma"/>
            <family val="2"/>
          </rPr>
          <t>3.- En la cita contenga la especialidad medica del profesional</t>
        </r>
      </text>
    </comment>
    <comment ref="W56" authorId="0" shapeId="0">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Ginecologia Pediatrica y de la Adolescencia.</t>
        </r>
        <r>
          <rPr>
            <sz val="9"/>
            <color indexed="81"/>
            <rFont val="Tahoma"/>
            <family val="2"/>
          </rPr>
          <t xml:space="preserve"> ,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56" authorId="0" shapeId="0">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Ginecologia Pediatrica y de la Adolescencia.</t>
        </r>
        <r>
          <rPr>
            <sz val="9"/>
            <color indexed="81"/>
            <rFont val="Tahoma"/>
            <family val="2"/>
          </rPr>
          <t xml:space="preserve"> ,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56"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Ginecología Pediátrica y de la Adolescencia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56"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Ginecología Pediátrica y de la Adolescencia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57"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Ginecología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Ginecología Adulto.
</t>
        </r>
        <r>
          <rPr>
            <sz val="9"/>
            <color indexed="81"/>
            <rFont val="Tahoma"/>
            <family val="2"/>
          </rPr>
          <t>3.- En la cita contenga la especialidad medica del profesional</t>
        </r>
      </text>
    </comment>
    <comment ref="W57" authorId="0" shapeId="0">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Ginecologia Adulto , </t>
        </r>
        <r>
          <rPr>
            <sz val="9"/>
            <color indexed="81"/>
            <rFont val="Tahoma"/>
            <family val="2"/>
          </rPr>
          <t xml:space="preserve"> además se encuentren en estado:</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57" authorId="0" shapeId="0">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Ginecologia Adulto , </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57"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Ginecología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57"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Ginecología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58"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Oftalmología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Oftalmología.
</t>
        </r>
        <r>
          <rPr>
            <sz val="9"/>
            <color indexed="81"/>
            <rFont val="Tahoma"/>
            <family val="2"/>
          </rPr>
          <t>3.- En la cita contenga la especialidad medica del profesional</t>
        </r>
      </text>
    </comment>
    <comment ref="W58" authorId="0" shapeId="0">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Oftalmología</t>
        </r>
        <r>
          <rPr>
            <sz val="9"/>
            <color indexed="81"/>
            <rFont val="Tahoma"/>
            <family val="2"/>
          </rPr>
          <t>. ,  además se encuentren en estado:</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58" authorId="0" shapeId="0">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Oftalmología</t>
        </r>
        <r>
          <rPr>
            <sz val="9"/>
            <color indexed="81"/>
            <rFont val="Tahoma"/>
            <family val="2"/>
          </rPr>
          <t>. ,  además se encuentren en estado:</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58"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Oftalmología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58"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Oftalmología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59"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Otorrinolaringología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Otorrinolaringología.</t>
        </r>
        <r>
          <rPr>
            <sz val="9"/>
            <color indexed="81"/>
            <rFont val="Tahoma"/>
            <family val="2"/>
          </rPr>
          <t xml:space="preserve">
3.- En la cita contenga la especialidad medica del profesional</t>
        </r>
      </text>
    </comment>
    <comment ref="W59" authorId="0" shapeId="0">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Otorrinolaringologia</t>
        </r>
        <r>
          <rPr>
            <sz val="9"/>
            <color indexed="81"/>
            <rFont val="Tahoma"/>
            <family val="2"/>
          </rPr>
          <t xml:space="preserve"> además se encuentren en estado:</t>
        </r>
        <r>
          <rPr>
            <b/>
            <sz val="9"/>
            <color indexed="81"/>
            <rFont val="Tahoma"/>
            <family val="2"/>
          </rPr>
          <t xml:space="preserve"> "Atendido"</t>
        </r>
        <r>
          <rPr>
            <sz val="9"/>
            <color indexed="81"/>
            <rFont val="Tahoma"/>
            <family val="2"/>
          </rPr>
          <t xml:space="preserve">
4.- Paciente</t>
        </r>
        <r>
          <rPr>
            <b/>
            <sz val="9"/>
            <color indexed="81"/>
            <rFont val="Tahoma"/>
            <family val="2"/>
          </rPr>
          <t xml:space="preserve"> Menor a 15 Años.</t>
        </r>
      </text>
    </comment>
    <comment ref="AA59" authorId="0" shapeId="0">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Otorrinolaringologia</t>
        </r>
        <r>
          <rPr>
            <sz val="9"/>
            <color indexed="81"/>
            <rFont val="Tahoma"/>
            <family val="2"/>
          </rPr>
          <t xml:space="preserve"> además se encuentren en estado:</t>
        </r>
        <r>
          <rPr>
            <b/>
            <sz val="9"/>
            <color indexed="81"/>
            <rFont val="Tahoma"/>
            <family val="2"/>
          </rPr>
          <t xml:space="preserve"> "atendido"</t>
        </r>
        <r>
          <rPr>
            <sz val="9"/>
            <color indexed="81"/>
            <rFont val="Tahoma"/>
            <family val="2"/>
          </rPr>
          <t xml:space="preserve">
</t>
        </r>
        <r>
          <rPr>
            <b/>
            <sz val="9"/>
            <color indexed="81"/>
            <rFont val="Tahoma"/>
            <family val="2"/>
          </rPr>
          <t>4.- Paciente Mayor a 15 Años y mas</t>
        </r>
      </text>
    </comment>
    <comment ref="AE59"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Otorrinolaringología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 xml:space="preserve">4- En la cita contenga la especialidad </t>
        </r>
      </text>
    </comment>
    <comment ref="AF59"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Otorrinolaringología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60"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Traumatología y Ortopedia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Traumatología y Ortopedia Pediátrica. 
</t>
        </r>
        <r>
          <rPr>
            <sz val="9"/>
            <color indexed="81"/>
            <rFont val="Tahoma"/>
            <family val="2"/>
          </rPr>
          <t>3.- En la cita contenga la especialidad medica del profesional</t>
        </r>
      </text>
    </comment>
    <comment ref="W60" authorId="0" shapeId="0">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Traumatoliga y ortopedia Pediatrica  ,  </t>
        </r>
        <r>
          <rPr>
            <sz val="9"/>
            <color indexed="81"/>
            <rFont val="Tahoma"/>
            <family val="2"/>
          </rPr>
          <t xml:space="preserve">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r>
          <rPr>
            <sz val="9"/>
            <color indexed="81"/>
            <rFont val="Tahoma"/>
            <family val="2"/>
          </rPr>
          <t xml:space="preserve"> </t>
        </r>
      </text>
    </comment>
    <comment ref="AA60" authorId="0" shapeId="0">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Traumatoliga y ortopedia Pediatrica  ,  </t>
        </r>
        <r>
          <rPr>
            <sz val="9"/>
            <color indexed="81"/>
            <rFont val="Tahoma"/>
            <family val="2"/>
          </rPr>
          <t xml:space="preserve">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60"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Traumatología y Ortopedia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60"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Traumatología y Ortopedia Pediátrica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61"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Traumatología y Ortopedia Adulto</t>
        </r>
        <r>
          <rPr>
            <sz val="9"/>
            <color indexed="81"/>
            <rFont val="Tahoma"/>
            <family val="2"/>
          </rPr>
          <t xml:space="preserve"> y este realizada por un profesional de instrumento Médico con especialidad: </t>
        </r>
        <r>
          <rPr>
            <b/>
            <sz val="9"/>
            <color indexed="81"/>
            <rFont val="Tahoma"/>
            <family val="2"/>
          </rPr>
          <t xml:space="preserve">Traumatología y Ortopedia Adulto. 
</t>
        </r>
        <r>
          <rPr>
            <sz val="9"/>
            <color indexed="81"/>
            <rFont val="Tahoma"/>
            <family val="2"/>
          </rPr>
          <t>3.- En la cita contenga la especialidad medica del profesional</t>
        </r>
      </text>
    </comment>
    <comment ref="W61" authorId="0" shapeId="0">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Traumatologia y ortopedia Adulto  </t>
        </r>
        <r>
          <rPr>
            <sz val="9"/>
            <color indexed="81"/>
            <rFont val="Tahoma"/>
            <family val="2"/>
          </rPr>
          <t>,  además se encuentren en estado</t>
        </r>
        <r>
          <rPr>
            <b/>
            <sz val="9"/>
            <color indexed="81"/>
            <rFont val="Tahoma"/>
            <family val="2"/>
          </rPr>
          <t>:"Atendido"</t>
        </r>
        <r>
          <rPr>
            <sz val="9"/>
            <color indexed="81"/>
            <rFont val="Tahoma"/>
            <family val="2"/>
          </rPr>
          <t xml:space="preserve">
4.- Paciente </t>
        </r>
        <r>
          <rPr>
            <b/>
            <sz val="9"/>
            <color indexed="81"/>
            <rFont val="Tahoma"/>
            <family val="2"/>
          </rPr>
          <t xml:space="preserve">Menor a 15 Años. </t>
        </r>
      </text>
    </comment>
    <comment ref="AA61" authorId="0" shapeId="0">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Traumatologia y ortopedia Adulto  </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61"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Traumatología y Ortopedia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61"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Traumatología y Ortopedia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62"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Urología Pediátrica </t>
        </r>
        <r>
          <rPr>
            <sz val="9"/>
            <color indexed="81"/>
            <rFont val="Tahoma"/>
            <family val="2"/>
          </rPr>
          <t xml:space="preserve">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Urología Pediátrica.
</t>
        </r>
        <r>
          <rPr>
            <sz val="9"/>
            <color indexed="81"/>
            <rFont val="Tahoma"/>
            <family val="2"/>
          </rPr>
          <t>3.- En la cita contenga la especialidad medica del profesional</t>
        </r>
      </text>
    </comment>
    <comment ref="W62" authorId="0" shapeId="0">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Urologia Pediatrica </t>
        </r>
        <r>
          <rPr>
            <sz val="9"/>
            <color indexed="81"/>
            <rFont val="Tahoma"/>
            <family val="2"/>
          </rPr>
          <t xml:space="preserve"> además se encuentren en estado:</t>
        </r>
        <r>
          <rPr>
            <b/>
            <sz val="9"/>
            <color indexed="81"/>
            <rFont val="Tahoma"/>
            <family val="2"/>
          </rPr>
          <t>"Atendido"</t>
        </r>
        <r>
          <rPr>
            <sz val="9"/>
            <color indexed="81"/>
            <rFont val="Tahoma"/>
            <family val="2"/>
          </rPr>
          <t xml:space="preserve">
4.- Paciente</t>
        </r>
        <r>
          <rPr>
            <b/>
            <sz val="9"/>
            <color indexed="81"/>
            <rFont val="Tahoma"/>
            <family val="2"/>
          </rPr>
          <t xml:space="preserve"> Menor a 15 Años. </t>
        </r>
      </text>
    </comment>
    <comment ref="AA62" authorId="0" shapeId="0">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Urologia Pediatrica </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 xml:space="preserve">4.- Paciente Mayor a 15 Años y mas </t>
        </r>
      </text>
    </comment>
    <comment ref="AE62"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Urología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62"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Urología Pediátrica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63"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Urología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Urología Adulto.
</t>
        </r>
        <r>
          <rPr>
            <sz val="9"/>
            <color indexed="81"/>
            <rFont val="Tahoma"/>
            <family val="2"/>
          </rPr>
          <t>3.- En la cita contenga la especialidad medica del profesional</t>
        </r>
      </text>
    </comment>
    <comment ref="W63" authorId="0" shapeId="0">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Urología Adulto  </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t>
        </r>
        <r>
          <rPr>
            <b/>
            <sz val="9"/>
            <color indexed="81"/>
            <rFont val="Tahoma"/>
            <family val="2"/>
          </rPr>
          <t xml:space="preserve"> Menor a 15 Años. </t>
        </r>
      </text>
    </comment>
    <comment ref="AA63" authorId="0" shapeId="0">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Urología Adulto  </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63"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Urología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63"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Urología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64"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Familiar del Niño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Familiar del Niño. 
</t>
        </r>
        <r>
          <rPr>
            <sz val="9"/>
            <color indexed="81"/>
            <rFont val="Tahoma"/>
            <family val="2"/>
          </rPr>
          <t>3.- En la cita contenga la especialidad medica del profesional</t>
        </r>
      </text>
    </comment>
    <comment ref="W64" authorId="0" shapeId="0">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Medicina Familiar del Niño</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 xml:space="preserve">Menor a 15 Años. </t>
        </r>
      </text>
    </comment>
    <comment ref="AA64" authorId="0" shapeId="0">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Medicina Familiar del Niño</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64"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Familiar del Niño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64"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Medicina Familiar del Niño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l</t>
        </r>
      </text>
    </comment>
    <comment ref="B65"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Familiar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Familiar.
</t>
        </r>
        <r>
          <rPr>
            <sz val="9"/>
            <color indexed="81"/>
            <rFont val="Tahoma"/>
            <family val="2"/>
          </rPr>
          <t>3.- En la cita contenga la especialidad medica del profesional</t>
        </r>
      </text>
    </comment>
    <comment ref="W65" authorId="0" shapeId="0">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Medicina Familiar</t>
        </r>
        <r>
          <rPr>
            <sz val="9"/>
            <color indexed="81"/>
            <rFont val="Tahoma"/>
            <family val="2"/>
          </rPr>
          <t xml:space="preserve"> ,  además se encuentren en estado: </t>
        </r>
        <r>
          <rPr>
            <b/>
            <sz val="9"/>
            <color indexed="81"/>
            <rFont val="Tahoma"/>
            <family val="2"/>
          </rPr>
          <t>"Atendido"</t>
        </r>
        <r>
          <rPr>
            <sz val="9"/>
            <color indexed="81"/>
            <rFont val="Tahoma"/>
            <family val="2"/>
          </rPr>
          <t xml:space="preserve">
4.- Paciente</t>
        </r>
        <r>
          <rPr>
            <b/>
            <sz val="9"/>
            <color indexed="81"/>
            <rFont val="Tahoma"/>
            <family val="2"/>
          </rPr>
          <t xml:space="preserve"> Menor a 15 Años. </t>
        </r>
        <r>
          <rPr>
            <sz val="9"/>
            <color indexed="81"/>
            <rFont val="Tahoma"/>
            <family val="2"/>
          </rPr>
          <t xml:space="preserve">
</t>
        </r>
      </text>
    </comment>
    <comment ref="AA65" authorId="0" shapeId="0">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Medicina Familiar</t>
        </r>
        <r>
          <rPr>
            <sz val="9"/>
            <color indexed="81"/>
            <rFont val="Tahoma"/>
            <family val="2"/>
          </rPr>
          <t xml:space="preserve"> ,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r>
          <rPr>
            <sz val="9"/>
            <color indexed="81"/>
            <rFont val="Tahoma"/>
            <family val="2"/>
          </rPr>
          <t xml:space="preserve">
</t>
        </r>
      </text>
    </comment>
    <comment ref="AE65"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Familiar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65"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Medicina Familiar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66"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Familiar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Familiar Adulto. 
</t>
        </r>
        <r>
          <rPr>
            <sz val="9"/>
            <color indexed="81"/>
            <rFont val="Tahoma"/>
            <family val="2"/>
          </rPr>
          <t>3.- En la cita contenga la especialidad medica del profesional</t>
        </r>
      </text>
    </comment>
    <comment ref="W66" authorId="0" shapeId="0">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Medicina Familiar Adulto</t>
        </r>
        <r>
          <rPr>
            <sz val="9"/>
            <color indexed="81"/>
            <rFont val="Tahoma"/>
            <family val="2"/>
          </rPr>
          <t xml:space="preserve"> ,  además se encuentren en estado: </t>
        </r>
        <r>
          <rPr>
            <b/>
            <sz val="9"/>
            <color indexed="81"/>
            <rFont val="Tahoma"/>
            <family val="2"/>
          </rPr>
          <t>"Atendido"</t>
        </r>
        <r>
          <rPr>
            <sz val="9"/>
            <color indexed="81"/>
            <rFont val="Tahoma"/>
            <family val="2"/>
          </rPr>
          <t xml:space="preserve">
4.- Paciente </t>
        </r>
        <r>
          <rPr>
            <b/>
            <sz val="9"/>
            <color indexed="81"/>
            <rFont val="Tahoma"/>
            <family val="2"/>
          </rPr>
          <t xml:space="preserve">Menor a 15 Años. </t>
        </r>
      </text>
    </comment>
    <comment ref="AA66" authorId="0" shapeId="0">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Medicina Familiar Adulto</t>
        </r>
        <r>
          <rPr>
            <sz val="9"/>
            <color indexed="81"/>
            <rFont val="Tahoma"/>
            <family val="2"/>
          </rPr>
          <t xml:space="preserve"> ,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66"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Familiar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l</t>
        </r>
      </text>
    </comment>
    <comment ref="AF66"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Medicina Familiar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 xml:space="preserve">de 15 y más años.
</t>
        </r>
        <r>
          <rPr>
            <sz val="9"/>
            <color indexed="81"/>
            <rFont val="Tahoma"/>
            <family val="2"/>
          </rPr>
          <t>l</t>
        </r>
      </text>
    </comment>
    <comment ref="B67" authorId="0" shapeId="0">
      <text>
        <r>
          <rPr>
            <sz val="9"/>
            <color indexed="81"/>
            <rFont val="Tahoma"/>
            <family val="2"/>
          </rPr>
          <t>Este dato aparecerá  luego de que en la atención 
1.- Registrada en el box 
2.- o en Atención / Registro Atención Individual. 
Se Registre la actividad C</t>
        </r>
        <r>
          <rPr>
            <b/>
            <sz val="9"/>
            <color indexed="81"/>
            <rFont val="Tahoma"/>
            <family val="2"/>
          </rPr>
          <t>onsulta Médica Diabetología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Diabetología.
</t>
        </r>
        <r>
          <rPr>
            <sz val="9"/>
            <color indexed="81"/>
            <rFont val="Tahoma"/>
            <family val="2"/>
          </rPr>
          <t>3.- En la cita contenga la especialidad medica del profesional</t>
        </r>
      </text>
    </comment>
    <comment ref="W67" authorId="0" shapeId="0">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Diabetología,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 xml:space="preserve">Menor a 15 Años. </t>
        </r>
      </text>
    </comment>
    <comment ref="AA67" authorId="0" shapeId="0">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Diabetología,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67"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Diabetología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67"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Diabetología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68"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Medicina Nuclear (Excluye Informes) </t>
        </r>
        <r>
          <rPr>
            <sz val="9"/>
            <color indexed="81"/>
            <rFont val="Tahoma"/>
            <family val="2"/>
          </rPr>
          <t xml:space="preserve">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Nuclear.</t>
        </r>
        <r>
          <rPr>
            <sz val="9"/>
            <color indexed="81"/>
            <rFont val="Tahoma"/>
            <family val="2"/>
          </rPr>
          <t xml:space="preserve"> 
3.- En la cita contenga la especialidad medica del profesional</t>
        </r>
      </text>
    </comment>
    <comment ref="W68" authorId="0" shapeId="0">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Medicina Nuclear </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r>
          <rPr>
            <sz val="9"/>
            <color indexed="81"/>
            <rFont val="Tahoma"/>
            <family val="2"/>
          </rPr>
          <t xml:space="preserve"> </t>
        </r>
      </text>
    </comment>
    <comment ref="AA68" authorId="0" shapeId="0">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Medicina Nuclear </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68"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Nuclear (Excluye Informes)</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68"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Medicina Nuclear (Excluye Informes)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69"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Imagenología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Imagenología.</t>
        </r>
        <r>
          <rPr>
            <sz val="9"/>
            <color indexed="81"/>
            <rFont val="Tahoma"/>
            <family val="2"/>
          </rPr>
          <t xml:space="preserve">
3.- En la cita contenga la especialidad medica del profesional</t>
        </r>
      </text>
    </comment>
    <comment ref="W69" authorId="0" shapeId="0">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Imagenologia,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 xml:space="preserve">Menor a 15 Años. </t>
        </r>
      </text>
    </comment>
    <comment ref="AA69" authorId="0" shapeId="0">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Imagenologia,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69"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Imagenología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69"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Imagenología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70"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Radioterapia Oncológica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Radioterapia Oncológica. 
</t>
        </r>
        <r>
          <rPr>
            <sz val="9"/>
            <color indexed="81"/>
            <rFont val="Tahoma"/>
            <family val="2"/>
          </rPr>
          <t>3.- En la cita contenga la especialidad medica del profesional</t>
        </r>
      </text>
    </comment>
    <comment ref="W70" authorId="0" shapeId="0">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Radioterapia Oncologica,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 xml:space="preserve">Menor a 15 Años. </t>
        </r>
      </text>
    </comment>
    <comment ref="AA70" authorId="0" shapeId="0">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Radioterapia Oncologica,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70"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Radioterapia Oncológica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70"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Radioterapia Oncológica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73" authorId="1" shapeId="0">
      <text>
        <r>
          <rPr>
            <b/>
            <sz val="9"/>
            <color indexed="81"/>
            <rFont val="Tahoma"/>
            <family val="2"/>
          </rPr>
          <t>No disponible</t>
        </r>
      </text>
    </comment>
    <comment ref="F73" authorId="1" shapeId="0">
      <text>
        <r>
          <rPr>
            <b/>
            <sz val="9"/>
            <color indexed="81"/>
            <rFont val="Tahoma"/>
            <family val="2"/>
          </rPr>
          <t>No Disponible</t>
        </r>
      </text>
    </comment>
    <comment ref="J73" authorId="1" shapeId="0">
      <text>
        <r>
          <rPr>
            <b/>
            <sz val="9"/>
            <color indexed="81"/>
            <rFont val="Tahoma"/>
            <family val="2"/>
          </rPr>
          <t xml:space="preserve">No Disponible
</t>
        </r>
      </text>
    </comment>
    <comment ref="N73" authorId="1" shapeId="0">
      <text>
        <r>
          <rPr>
            <b/>
            <sz val="9"/>
            <color indexed="81"/>
            <rFont val="Tahoma"/>
            <family val="2"/>
          </rPr>
          <t>No Disponible</t>
        </r>
      </text>
    </comment>
    <comment ref="Q73" authorId="1" shapeId="0">
      <text>
        <r>
          <rPr>
            <b/>
            <sz val="9"/>
            <color indexed="81"/>
            <rFont val="Tahoma"/>
            <family val="2"/>
          </rPr>
          <t>No Disponible</t>
        </r>
      </text>
    </comment>
    <comment ref="S73" authorId="1" shapeId="0">
      <text>
        <r>
          <rPr>
            <b/>
            <sz val="9"/>
            <color indexed="81"/>
            <rFont val="Tahoma"/>
            <family val="2"/>
          </rPr>
          <t>No Disponible</t>
        </r>
      </text>
    </comment>
    <comment ref="X73" authorId="1" shapeId="0">
      <text>
        <r>
          <rPr>
            <b/>
            <sz val="9"/>
            <color indexed="81"/>
            <rFont val="Tahoma"/>
            <family val="2"/>
          </rPr>
          <t>No Disponible</t>
        </r>
      </text>
    </comment>
    <comment ref="AB73" authorId="1" shapeId="0">
      <text>
        <r>
          <rPr>
            <b/>
            <sz val="9"/>
            <color indexed="81"/>
            <rFont val="Tahoma"/>
            <family val="2"/>
          </rPr>
          <t>No Disponible</t>
        </r>
      </text>
    </comment>
    <comment ref="AD73" authorId="0" shapeId="0">
      <text>
        <r>
          <rPr>
            <sz val="9"/>
            <color indexed="81"/>
            <rFont val="Tahoma"/>
            <family val="2"/>
          </rPr>
          <t xml:space="preserve">Este dato aparecerá  luego de que en la atención 
1.- Registrada en el box 
2.- o en Atención / Registro Atención Individual. 
</t>
        </r>
        <r>
          <rPr>
            <b/>
            <sz val="9"/>
            <color indexed="81"/>
            <rFont val="Tahoma"/>
            <family val="2"/>
          </rPr>
          <t>Se Registre la actividad descrita en cada seccion por operativos y este realizada por un especialista correspondiente.</t>
        </r>
        <r>
          <rPr>
            <sz val="9"/>
            <color indexed="81"/>
            <rFont val="Tahoma"/>
            <family val="2"/>
          </rPr>
          <t xml:space="preserve">
</t>
        </r>
      </text>
    </comment>
    <comment ref="U75" authorId="0" shapeId="0">
      <text>
        <r>
          <rPr>
            <sz val="9"/>
            <color indexed="81"/>
            <rFont val="Tahoma"/>
            <family val="2"/>
          </rPr>
          <t xml:space="preserve">El dato aparecerá luego de que:
1.- Tipo de cupo sea </t>
        </r>
        <r>
          <rPr>
            <b/>
            <sz val="9"/>
            <color indexed="81"/>
            <rFont val="Tahoma"/>
            <family val="2"/>
          </rPr>
          <t>normal o sobrecupo</t>
        </r>
        <r>
          <rPr>
            <sz val="9"/>
            <color indexed="81"/>
            <rFont val="Tahoma"/>
            <family val="2"/>
          </rPr>
          <t xml:space="preserve"> 
2.- Razon de la cita: </t>
        </r>
        <r>
          <rPr>
            <b/>
            <sz val="9"/>
            <color indexed="81"/>
            <rFont val="Tahoma"/>
            <family val="2"/>
          </rPr>
          <t>Consulta</t>
        </r>
        <r>
          <rPr>
            <sz val="9"/>
            <color indexed="81"/>
            <rFont val="Tahoma"/>
            <family val="2"/>
          </rPr>
          <t xml:space="preserve">
3.- El estado de la cita : </t>
        </r>
        <r>
          <rPr>
            <b/>
            <sz val="9"/>
            <color indexed="81"/>
            <rFont val="Tahoma"/>
            <family val="2"/>
          </rPr>
          <t>No se presentó</t>
        </r>
      </text>
    </comment>
    <comment ref="V75" authorId="0" shapeId="0">
      <text>
        <r>
          <rPr>
            <sz val="9"/>
            <color indexed="81"/>
            <rFont val="Tahoma"/>
            <family val="2"/>
          </rPr>
          <t xml:space="preserve">El dato aparecerá luego de que:
1.- Tipo de cupo sea </t>
        </r>
        <r>
          <rPr>
            <b/>
            <sz val="9"/>
            <color indexed="81"/>
            <rFont val="Tahoma"/>
            <family val="2"/>
          </rPr>
          <t>normal o sobrecupo</t>
        </r>
        <r>
          <rPr>
            <sz val="9"/>
            <color indexed="81"/>
            <rFont val="Tahoma"/>
            <family val="2"/>
          </rPr>
          <t xml:space="preserve"> 
2.- Razon de la cita: </t>
        </r>
        <r>
          <rPr>
            <b/>
            <sz val="9"/>
            <color indexed="81"/>
            <rFont val="Tahoma"/>
            <family val="2"/>
          </rPr>
          <t>Control</t>
        </r>
        <r>
          <rPr>
            <sz val="9"/>
            <color indexed="81"/>
            <rFont val="Tahoma"/>
            <family val="2"/>
          </rPr>
          <t xml:space="preserve">
3.- El estado de la cita : </t>
        </r>
        <r>
          <rPr>
            <b/>
            <sz val="9"/>
            <color indexed="81"/>
            <rFont val="Tahoma"/>
            <family val="2"/>
          </rPr>
          <t>No se presentó</t>
        </r>
        <r>
          <rPr>
            <sz val="9"/>
            <color indexed="81"/>
            <rFont val="Tahoma"/>
            <family val="2"/>
          </rPr>
          <t xml:space="preserve">
</t>
        </r>
      </text>
    </comment>
    <comment ref="AA75" authorId="0" shapeId="0">
      <text>
        <r>
          <rPr>
            <b/>
            <sz val="9"/>
            <color indexed="81"/>
            <rFont val="Tahoma"/>
            <family val="2"/>
          </rPr>
          <t>No Disponible</t>
        </r>
      </text>
    </comment>
    <comment ref="U76"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Pediatría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76"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Pediatría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76"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Pediatría
</t>
        </r>
        <r>
          <rPr>
            <sz val="9"/>
            <color indexed="81"/>
            <rFont val="Tahoma"/>
            <family val="2"/>
          </rPr>
          <t xml:space="preserve">3.- En la cita contenga la especialidad medica del profesional
</t>
        </r>
      </text>
    </comment>
    <comment ref="Z76"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t>
        </r>
        <r>
          <rPr>
            <sz val="9"/>
            <color indexed="81"/>
            <rFont val="Tahoma"/>
            <family val="2"/>
          </rPr>
          <t xml:space="preserve"> </t>
        </r>
        <r>
          <rPr>
            <b/>
            <sz val="9"/>
            <color indexed="81"/>
            <rFont val="Tahoma"/>
            <family val="2"/>
          </rPr>
          <t>Pediatría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Pediatría</t>
        </r>
        <r>
          <rPr>
            <sz val="9"/>
            <color indexed="81"/>
            <rFont val="Tahoma"/>
            <family val="2"/>
          </rPr>
          <t xml:space="preserve">
3.- En la cita contenga la especialidad medica del profesional</t>
        </r>
      </text>
    </comment>
    <comment ref="AD76"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Pediatría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Pediatría</t>
        </r>
        <r>
          <rPr>
            <sz val="9"/>
            <color indexed="81"/>
            <rFont val="Tahoma"/>
            <family val="2"/>
          </rPr>
          <t xml:space="preserve">
3.- En la cita contenga la especialidad medica del profesional</t>
        </r>
      </text>
    </comment>
    <comment ref="AE76" authorId="0" shapeId="0">
      <text>
        <r>
          <rPr>
            <sz val="9"/>
            <color indexed="81"/>
            <rFont val="Tahoma"/>
            <family val="2"/>
          </rPr>
          <t>Se contarán aquellas Solicitudes de Interconsultas generadas en:
1.- En Modulo Box ;  Modulo Derivación ó   Agregar documentos a una atención 
2.- La atención realizada por Médico.
3.- La interconsulta tenga la especialidad</t>
        </r>
        <r>
          <rPr>
            <b/>
            <sz val="9"/>
            <color indexed="81"/>
            <rFont val="Tahoma"/>
            <family val="2"/>
          </rPr>
          <t xml:space="preserve"> Pediatria</t>
        </r>
        <r>
          <rPr>
            <sz val="9"/>
            <color indexed="81"/>
            <rFont val="Tahoma"/>
            <family val="2"/>
          </rPr>
          <t xml:space="preserve"> </t>
        </r>
        <r>
          <rPr>
            <sz val="9"/>
            <color indexed="81"/>
            <rFont val="Tahoma"/>
            <family val="2"/>
          </rPr>
          <t xml:space="preserve">
4.- Paciente </t>
        </r>
        <r>
          <rPr>
            <b/>
            <sz val="9"/>
            <color indexed="81"/>
            <rFont val="Tahoma"/>
            <family val="2"/>
          </rPr>
          <t>Menor a 15 Años</t>
        </r>
        <r>
          <rPr>
            <sz val="9"/>
            <color indexed="81"/>
            <rFont val="Tahoma"/>
            <family val="2"/>
          </rPr>
          <t xml:space="preserve">.
</t>
        </r>
      </text>
    </comment>
    <comment ref="AF76"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Pediatría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76"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Consultoría Médica Pediatría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Pediatría</t>
        </r>
        <r>
          <rPr>
            <sz val="9"/>
            <color indexed="81"/>
            <rFont val="Tahoma"/>
            <family val="2"/>
          </rPr>
          <t xml:space="preserve">
3.- En la cita contenga la especialidad medica del profesional</t>
        </r>
      </text>
    </comment>
    <comment ref="AH76"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Pediatría</t>
        </r>
        <r>
          <rPr>
            <sz val="9"/>
            <color indexed="81"/>
            <rFont val="Tahoma"/>
            <family val="2"/>
          </rPr>
          <t xml:space="preserve"> 
y la actividad </t>
        </r>
        <r>
          <rPr>
            <b/>
            <sz val="9"/>
            <color indexed="81"/>
            <rFont val="Tahoma"/>
            <family val="2"/>
          </rPr>
          <t xml:space="preserve">Consultoría: Caso revisado por el Equipo </t>
        </r>
        <r>
          <rPr>
            <sz val="9"/>
            <color indexed="81"/>
            <rFont val="Tahoma"/>
            <family val="2"/>
          </rPr>
          <t xml:space="preserve">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Pediatría</t>
        </r>
        <r>
          <rPr>
            <sz val="9"/>
            <color indexed="81"/>
            <rFont val="Tahoma"/>
            <family val="2"/>
          </rPr>
          <t xml:space="preserve">
4- En la cita contenga la especialidad medica del profesional</t>
        </r>
      </text>
    </comment>
    <comment ref="AI76"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Pediatría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Pediatría</t>
        </r>
        <r>
          <rPr>
            <sz val="9"/>
            <color indexed="81"/>
            <rFont val="Tahoma"/>
            <family val="2"/>
          </rPr>
          <t xml:space="preserve">
4- En la cita contenga la especialidad medica del profesional</t>
        </r>
      </text>
    </comment>
    <comment ref="U77"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Interna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77"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Interna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77"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Interna</t>
        </r>
        <r>
          <rPr>
            <sz val="9"/>
            <color indexed="81"/>
            <rFont val="Tahoma"/>
            <family val="2"/>
          </rPr>
          <t xml:space="preserve">
3.- En la cita contenga la especialidad medica del profesional</t>
        </r>
      </text>
    </comment>
    <comment ref="Z77"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Interna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Interna</t>
        </r>
        <r>
          <rPr>
            <sz val="9"/>
            <color indexed="81"/>
            <rFont val="Tahoma"/>
            <family val="2"/>
          </rPr>
          <t xml:space="preserve">
3.- En la cita contenga la especialidad medica del profesional</t>
        </r>
      </text>
    </comment>
    <comment ref="AD77"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Medicina Interna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Interna</t>
        </r>
        <r>
          <rPr>
            <sz val="9"/>
            <color indexed="81"/>
            <rFont val="Tahoma"/>
            <family val="2"/>
          </rPr>
          <t xml:space="preserve">
3.- En la cita contenga la especialidad medica del profesional</t>
        </r>
      </text>
    </comment>
    <comment ref="AE77"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Medicina Interna</t>
        </r>
        <r>
          <rPr>
            <sz val="9"/>
            <color indexed="81"/>
            <rFont val="Tahoma"/>
            <family val="2"/>
          </rPr>
          <t xml:space="preserve">, </t>
        </r>
        <r>
          <rPr>
            <sz val="9"/>
            <color indexed="81"/>
            <rFont val="Tahoma"/>
            <family val="2"/>
          </rPr>
          <t xml:space="preserve">
4.- Paciente </t>
        </r>
        <r>
          <rPr>
            <b/>
            <sz val="9"/>
            <color indexed="81"/>
            <rFont val="Tahoma"/>
            <family val="2"/>
          </rPr>
          <t>Menor a 15 Años.</t>
        </r>
      </text>
    </comment>
    <comment ref="AF77"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Medicina Interna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77"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Medicina Interna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Interna
</t>
        </r>
        <r>
          <rPr>
            <sz val="9"/>
            <color indexed="81"/>
            <rFont val="Tahoma"/>
            <family val="2"/>
          </rPr>
          <t>3- En la cita contenga la especialidad medica del profesional</t>
        </r>
      </text>
    </comment>
    <comment ref="AH77"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Medicina Interna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Interna</t>
        </r>
        <r>
          <rPr>
            <sz val="9"/>
            <color indexed="81"/>
            <rFont val="Tahoma"/>
            <family val="2"/>
          </rPr>
          <t xml:space="preserve">
4- En la cita contenga la especialidad medica del profesional</t>
        </r>
      </text>
    </comment>
    <comment ref="AI77"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Medicina Interna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Interna
</t>
        </r>
        <r>
          <rPr>
            <sz val="9"/>
            <color indexed="81"/>
            <rFont val="Tahoma"/>
            <family val="2"/>
          </rPr>
          <t>4- En la cita contenga la especialidad medica del profesional</t>
        </r>
      </text>
    </comment>
    <comment ref="U78"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Neonatología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78"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Neonatología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78"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Neonatología</t>
        </r>
        <r>
          <rPr>
            <sz val="9"/>
            <color indexed="81"/>
            <rFont val="Tahoma"/>
            <family val="2"/>
          </rPr>
          <t xml:space="preserve">
3.- En la cita contenga la especialidad medica del profesional</t>
        </r>
      </text>
    </comment>
    <comment ref="Z78"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Neonatología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Neonatología</t>
        </r>
        <r>
          <rPr>
            <sz val="9"/>
            <color indexed="81"/>
            <rFont val="Tahoma"/>
            <family val="2"/>
          </rPr>
          <t xml:space="preserve">
3.- En la cita contenga la especialidad medica del profesional</t>
        </r>
      </text>
    </comment>
    <comment ref="AD78"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Neonatología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Neonatología</t>
        </r>
        <r>
          <rPr>
            <sz val="9"/>
            <color indexed="81"/>
            <rFont val="Tahoma"/>
            <family val="2"/>
          </rPr>
          <t xml:space="preserve">
3.- En la cita contenga la especialidad: 3.- En la cita contenga la especialidad medica del profesional</t>
        </r>
      </text>
    </comment>
    <comment ref="AE78" authorId="0" shapeId="0">
      <text>
        <r>
          <rPr>
            <sz val="9"/>
            <color indexed="81"/>
            <rFont val="Tahoma"/>
            <family val="2"/>
          </rPr>
          <t>Se contarán aquellas Solicitudes de Interconsultas generadas en:
1.- En Modulo Box ;  Modulo Derivación ó   Agregar documentos a una atención 
2.- La atención realizada por Médico.
3.- La interconsulta tenga la  Especialidad</t>
        </r>
        <r>
          <rPr>
            <b/>
            <sz val="9"/>
            <color indexed="81"/>
            <rFont val="Tahoma"/>
            <family val="2"/>
          </rPr>
          <t xml:space="preserve"> Neonatología</t>
        </r>
        <r>
          <rPr>
            <sz val="9"/>
            <color indexed="81"/>
            <rFont val="Tahoma"/>
            <family val="2"/>
          </rPr>
          <t xml:space="preserve"> </t>
        </r>
        <r>
          <rPr>
            <sz val="9"/>
            <color indexed="81"/>
            <rFont val="Tahoma"/>
            <family val="2"/>
          </rPr>
          <t xml:space="preserve">
4.- Paciente </t>
        </r>
        <r>
          <rPr>
            <b/>
            <sz val="9"/>
            <color indexed="81"/>
            <rFont val="Tahoma"/>
            <family val="2"/>
          </rPr>
          <t>Menor a 15 Años.</t>
        </r>
      </text>
    </comment>
    <comment ref="AF78"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Neonatología</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78"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Neonatología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Neonatología
</t>
        </r>
        <r>
          <rPr>
            <sz val="9"/>
            <color indexed="81"/>
            <rFont val="Tahoma"/>
            <family val="2"/>
          </rPr>
          <t>3- En la cita contenga la especialidad medica del profesional</t>
        </r>
      </text>
    </comment>
    <comment ref="AH78"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Neonatología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Neonatología</t>
        </r>
        <r>
          <rPr>
            <sz val="9"/>
            <color indexed="81"/>
            <rFont val="Tahoma"/>
            <family val="2"/>
          </rPr>
          <t xml:space="preserve">
4- En la cita contenga la especialidad medica del profesional</t>
        </r>
      </text>
    </comment>
    <comment ref="AI78"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Neonatología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Neonatología
</t>
        </r>
        <r>
          <rPr>
            <sz val="9"/>
            <color indexed="81"/>
            <rFont val="Tahoma"/>
            <family val="2"/>
          </rPr>
          <t>4- En la cita contenga la especialidad medica del profesional</t>
        </r>
      </text>
    </comment>
    <comment ref="U79"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 xml:space="preserve">Enfermedad Respiratoria Pediátrica </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79"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Enfermedad Respiratoria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79"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Enfermedad Respiratoria Pediátrica</t>
        </r>
        <r>
          <rPr>
            <sz val="9"/>
            <color indexed="81"/>
            <rFont val="Tahoma"/>
            <family val="2"/>
          </rPr>
          <t xml:space="preserve">
3.- En la cita contenga la especialidad medica del profesional</t>
        </r>
      </text>
    </comment>
    <comment ref="Z79"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Enfermedad Respiratoria Pediátrica (Broncopulmonar Infantil)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Enfermedad Respiratoria Pediátrica </t>
        </r>
        <r>
          <rPr>
            <sz val="9"/>
            <color indexed="81"/>
            <rFont val="Tahoma"/>
            <family val="2"/>
          </rPr>
          <t xml:space="preserve">
3.- En la cita contenga la especialidad medica del profesional</t>
        </r>
      </text>
    </comment>
    <comment ref="AD79"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Enfermedad Respiratoria Pediátrica (Broncopulmonar Infantil)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Enfermedad Respiratoria Pediátrica </t>
        </r>
        <r>
          <rPr>
            <sz val="9"/>
            <color indexed="81"/>
            <rFont val="Tahoma"/>
            <family val="2"/>
          </rPr>
          <t xml:space="preserve">
3.- En la cita contenga la especialidad medica del profesional</t>
        </r>
      </text>
    </comment>
    <comment ref="AE79"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especialidado </t>
        </r>
        <r>
          <rPr>
            <b/>
            <sz val="9"/>
            <color indexed="81"/>
            <rFont val="Tahoma"/>
            <family val="2"/>
          </rPr>
          <t xml:space="preserve"> Enfermedad Respiratoria Pediátrica </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79"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Enfermedad Respiratoria Pediátrica</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79"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Enfermedad Respiratoria Pediátrica (Broncopulmonar Infantil)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Enfermedad Respiratoria Pediátrica 
</t>
        </r>
        <r>
          <rPr>
            <sz val="9"/>
            <color indexed="81"/>
            <rFont val="Tahoma"/>
            <family val="2"/>
          </rPr>
          <t>3- En la cita contenga la especialidad medica del profesional</t>
        </r>
      </text>
    </comment>
    <comment ref="AH79"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Enfermedad Respiratoria Pediátrica (Broncopulmonar Infantil)</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Enfermedad Respiratoria Pediátrica</t>
        </r>
        <r>
          <rPr>
            <sz val="9"/>
            <color indexed="81"/>
            <rFont val="Tahoma"/>
            <family val="2"/>
          </rPr>
          <t xml:space="preserve">
4- En la cita contenga la especialidad medica del profesional</t>
        </r>
      </text>
    </comment>
    <comment ref="AI79"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Enfermedad Respiratoria Pediátrica (Broncopulmonar Infantil)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Enfermedad Respiratoria Pediátrica
</t>
        </r>
        <r>
          <rPr>
            <sz val="9"/>
            <color indexed="81"/>
            <rFont val="Tahoma"/>
            <family val="2"/>
          </rPr>
          <t>4- En la cita contenga la especialidad medica del profesional</t>
        </r>
      </text>
    </comment>
    <comment ref="U80"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Enfermedad Respiratoria de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80"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Enfermedad Respiratoria de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80"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Enfermedad Respiratoria de Adulto</t>
        </r>
        <r>
          <rPr>
            <sz val="9"/>
            <color indexed="81"/>
            <rFont val="Tahoma"/>
            <family val="2"/>
          </rPr>
          <t xml:space="preserve">
3.- En la cita contenga la especialidad medica del profesional</t>
        </r>
      </text>
    </comment>
    <comment ref="Z80"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Enfermedad Respiratoria de Adulto (Broncopulmonar)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Enfermedad Respiratoria de Adulto</t>
        </r>
        <r>
          <rPr>
            <sz val="9"/>
            <color indexed="81"/>
            <rFont val="Tahoma"/>
            <family val="2"/>
          </rPr>
          <t xml:space="preserve">
3.- En la cita contenga la especialidad medica del profesional</t>
        </r>
      </text>
    </comment>
    <comment ref="AD80"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Enfermedad Respiratoria de Adulto (Broncopulmonar)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Enfermedad Respiratoria de Adulto</t>
        </r>
        <r>
          <rPr>
            <sz val="9"/>
            <color indexed="81"/>
            <rFont val="Tahoma"/>
            <family val="2"/>
          </rPr>
          <t xml:space="preserve">
3.- En la cita contenga la especialidad medica del profesional</t>
        </r>
      </text>
    </comment>
    <comment ref="AE80"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Enfermedad Respiratoria de Adulto </t>
        </r>
        <r>
          <rPr>
            <sz val="9"/>
            <color indexed="81"/>
            <rFont val="Tahoma"/>
            <family val="2"/>
          </rPr>
          <t xml:space="preserve">
4- Paciente </t>
        </r>
        <r>
          <rPr>
            <b/>
            <sz val="9"/>
            <color indexed="81"/>
            <rFont val="Tahoma"/>
            <family val="2"/>
          </rPr>
          <t xml:space="preserve">Menor a 15 Años.
</t>
        </r>
      </text>
    </comment>
    <comment ref="AF80"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Enfermedad Respiratoria de Adulto</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80"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Enfermedad Respiratoria de Adulto (Broncopulmonar)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Enfermedad Respiratoria de Adulto 
</t>
        </r>
        <r>
          <rPr>
            <sz val="9"/>
            <color indexed="81"/>
            <rFont val="Tahoma"/>
            <family val="2"/>
          </rPr>
          <t>3- En la cita contenga la especialidad medica del profesional</t>
        </r>
      </text>
    </comment>
    <comment ref="AH80"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Enfermedad Respiratoria de Adulto (Broncopulmonar)</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Enfermedad Respiratoria de Adulto</t>
        </r>
        <r>
          <rPr>
            <sz val="9"/>
            <color indexed="81"/>
            <rFont val="Tahoma"/>
            <family val="2"/>
          </rPr>
          <t xml:space="preserve">
4- En la cita contenga la especialidad medica del profesional</t>
        </r>
      </text>
    </comment>
    <comment ref="AI80"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Enfermedad Respiratoria de Adulto (Broncopulmonar)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Enfermedad Respiratoria de Adulto
</t>
        </r>
        <r>
          <rPr>
            <sz val="9"/>
            <color indexed="81"/>
            <rFont val="Tahoma"/>
            <family val="2"/>
          </rPr>
          <t>4- En la cita contenga la especialidad medica del profesional</t>
        </r>
      </text>
    </comment>
    <comment ref="U81"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Cardiología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81"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Cardiología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81"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Cardiología Pediátrica</t>
        </r>
        <r>
          <rPr>
            <sz val="9"/>
            <color indexed="81"/>
            <rFont val="Tahoma"/>
            <family val="2"/>
          </rPr>
          <t xml:space="preserve">
3.- En la cita contenga la especialidad medica del profesional</t>
        </r>
      </text>
    </comment>
    <comment ref="Z81"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Cardiología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Cardiología Pediátrica</t>
        </r>
        <r>
          <rPr>
            <sz val="9"/>
            <color indexed="81"/>
            <rFont val="Tahoma"/>
            <family val="2"/>
          </rPr>
          <t xml:space="preserve">
3.- En la cita contenga la especialidad medica del profesional</t>
        </r>
      </text>
    </comment>
    <comment ref="AD81"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Cardiología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Cardiología Pediátrica</t>
        </r>
        <r>
          <rPr>
            <sz val="9"/>
            <color indexed="81"/>
            <rFont val="Tahoma"/>
            <family val="2"/>
          </rPr>
          <t xml:space="preserve">
3.- En la cita contenga la especialidad medica del profesional</t>
        </r>
      </text>
    </comment>
    <comment ref="AE81"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Cardiología Pediátrica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81"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Cardiología Pediátrica</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81"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Cardiología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Cardiología Pediátrica
</t>
        </r>
        <r>
          <rPr>
            <sz val="9"/>
            <color indexed="81"/>
            <rFont val="Tahoma"/>
            <family val="2"/>
          </rPr>
          <t>3- En la cita contenga la especialidad medica del profesional</t>
        </r>
      </text>
    </comment>
    <comment ref="AH81"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Cardiología Pediátrica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Cardiología Pediátrica</t>
        </r>
        <r>
          <rPr>
            <sz val="9"/>
            <color indexed="81"/>
            <rFont val="Tahoma"/>
            <family val="2"/>
          </rPr>
          <t xml:space="preserve">
4- En la cita contenga la especialidad medica del profesional</t>
        </r>
      </text>
    </comment>
    <comment ref="AI81"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Cardiología Pediátrica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Cardiología Pediátrica
</t>
        </r>
        <r>
          <rPr>
            <sz val="9"/>
            <color indexed="81"/>
            <rFont val="Tahoma"/>
            <family val="2"/>
          </rPr>
          <t>4- En la cita contenga la especialidad medica del profesional</t>
        </r>
      </text>
    </comment>
    <comment ref="U82"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Cardiología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82"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Cardiología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82"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Cardiología Adulto</t>
        </r>
        <r>
          <rPr>
            <sz val="9"/>
            <color indexed="81"/>
            <rFont val="Tahoma"/>
            <family val="2"/>
          </rPr>
          <t xml:space="preserve">
3.- En la cita contenga la especialidad medica del profesional</t>
        </r>
      </text>
    </comment>
    <comment ref="Z82"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Cardiología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Cardiología Adulto</t>
        </r>
        <r>
          <rPr>
            <sz val="9"/>
            <color indexed="81"/>
            <rFont val="Tahoma"/>
            <family val="2"/>
          </rPr>
          <t xml:space="preserve">
3.- En la cita contenga la especialidad medica del profesional</t>
        </r>
      </text>
    </comment>
    <comment ref="AD82"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Cardiología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Cardiología Adulto</t>
        </r>
        <r>
          <rPr>
            <sz val="9"/>
            <color indexed="81"/>
            <rFont val="Tahoma"/>
            <family val="2"/>
          </rPr>
          <t xml:space="preserve">
3.- En la cita contenga la especialidad medica del profesional</t>
        </r>
      </text>
    </comment>
    <comment ref="AE82"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Cardiología Adulto</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82"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Cardiología Adulto</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82"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Cardiología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Cardiología Adulto
</t>
        </r>
        <r>
          <rPr>
            <sz val="9"/>
            <color indexed="81"/>
            <rFont val="Tahoma"/>
            <family val="2"/>
          </rPr>
          <t>3- En la cita contenga la especialidad medica del profesional</t>
        </r>
      </text>
    </comment>
    <comment ref="AH82"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Cardiología Adulto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Cardiología Adulto</t>
        </r>
        <r>
          <rPr>
            <sz val="9"/>
            <color indexed="81"/>
            <rFont val="Tahoma"/>
            <family val="2"/>
          </rPr>
          <t xml:space="preserve">
4- En la cita contenga la especialidad medica del profesional</t>
        </r>
      </text>
    </comment>
    <comment ref="AI82"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Cardiología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Cardiología Adulto
</t>
        </r>
        <r>
          <rPr>
            <sz val="9"/>
            <color indexed="81"/>
            <rFont val="Tahoma"/>
            <family val="2"/>
          </rPr>
          <t>4- En la cita contenga la especialidad medica del profesional</t>
        </r>
      </text>
    </comment>
    <comment ref="U83"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Endocrinología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83"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Endocrinología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83"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Endocrinología Pediátrica</t>
        </r>
        <r>
          <rPr>
            <sz val="9"/>
            <color indexed="81"/>
            <rFont val="Tahoma"/>
            <family val="2"/>
          </rPr>
          <t xml:space="preserve">
3.- En la cita contenga la especialidad medica del profesional</t>
        </r>
      </text>
    </comment>
    <comment ref="Z83"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Endocrinología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Endocrinología Pediátrica</t>
        </r>
        <r>
          <rPr>
            <sz val="9"/>
            <color indexed="81"/>
            <rFont val="Tahoma"/>
            <family val="2"/>
          </rPr>
          <t xml:space="preserve">
3.- En la cita contenga la especialidad medica del profesional</t>
        </r>
      </text>
    </comment>
    <comment ref="AD83"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Endocrinología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Endocrinología Pediátrica</t>
        </r>
        <r>
          <rPr>
            <sz val="9"/>
            <color indexed="81"/>
            <rFont val="Tahoma"/>
            <family val="2"/>
          </rPr>
          <t xml:space="preserve">
3.- En la cita contenga la especialidad medica del profesional</t>
        </r>
      </text>
    </comment>
    <comment ref="AE83" authorId="0" shapeId="0">
      <text>
        <r>
          <rPr>
            <sz val="9"/>
            <color indexed="81"/>
            <rFont val="Tahoma"/>
            <family val="2"/>
          </rPr>
          <t>Se contarán aquellas Solicitudes de Interconsultas generadas en:
1.- En Modulo Box ;  Modulo Derivación ó   Agregar documentos a una atención 
2.- La atención realizada por Médico.
3.- La interconsulta tenga la especialidad</t>
        </r>
        <r>
          <rPr>
            <b/>
            <sz val="9"/>
            <color indexed="81"/>
            <rFont val="Tahoma"/>
            <family val="2"/>
          </rPr>
          <t xml:space="preserve"> Endocrinología Pediátrica</t>
        </r>
        <r>
          <rPr>
            <sz val="9"/>
            <color indexed="81"/>
            <rFont val="Tahoma"/>
            <family val="2"/>
          </rPr>
          <t xml:space="preserve">
4.- Paciente </t>
        </r>
        <r>
          <rPr>
            <b/>
            <sz val="9"/>
            <color indexed="81"/>
            <rFont val="Tahoma"/>
            <family val="2"/>
          </rPr>
          <t xml:space="preserve">Menor a 15 Años.
</t>
        </r>
      </text>
    </comment>
    <comment ref="AF83"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Endocrinología Pediátrica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83"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Endocrinología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Endocrinología Pediátrica
</t>
        </r>
        <r>
          <rPr>
            <sz val="9"/>
            <color indexed="81"/>
            <rFont val="Tahoma"/>
            <family val="2"/>
          </rPr>
          <t>3- En la cita contenga la especialidad medica del profesional</t>
        </r>
      </text>
    </comment>
    <comment ref="AH83"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Endocrinología Pediátrica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Endocrinología Pediátrica</t>
        </r>
        <r>
          <rPr>
            <sz val="9"/>
            <color indexed="81"/>
            <rFont val="Tahoma"/>
            <family val="2"/>
          </rPr>
          <t xml:space="preserve">
4- En la cita contenga la especialidad medica del profesional</t>
        </r>
      </text>
    </comment>
    <comment ref="AI83"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Endocrinología Pediátrica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Endocrinología Pediátrica
</t>
        </r>
        <r>
          <rPr>
            <sz val="9"/>
            <color indexed="81"/>
            <rFont val="Tahoma"/>
            <family val="2"/>
          </rPr>
          <t>4- En la cita contenga la especialidad medica del profesional</t>
        </r>
      </text>
    </comment>
    <comment ref="U84"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Endocrinología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84"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Endocrinología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84"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Endocrinología Adulto</t>
        </r>
        <r>
          <rPr>
            <sz val="9"/>
            <color indexed="81"/>
            <rFont val="Tahoma"/>
            <family val="2"/>
          </rPr>
          <t xml:space="preserve">
3.- En la cita contenga la especialidad medica del profesional</t>
        </r>
      </text>
    </comment>
    <comment ref="Z84"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Endocrinología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Endocrinología Adulto</t>
        </r>
        <r>
          <rPr>
            <sz val="9"/>
            <color indexed="81"/>
            <rFont val="Tahoma"/>
            <family val="2"/>
          </rPr>
          <t xml:space="preserve">
3.- En la cita contenga la especialidad medica del profesional</t>
        </r>
      </text>
    </comment>
    <comment ref="AD84"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Endocrinología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Endocrinología Adulto</t>
        </r>
        <r>
          <rPr>
            <sz val="9"/>
            <color indexed="81"/>
            <rFont val="Tahoma"/>
            <family val="2"/>
          </rPr>
          <t xml:space="preserve">
3.- En la cita contenga la especialidad medica del profesional</t>
        </r>
      </text>
    </comment>
    <comment ref="AE84"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Endocrinología Adulto</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r>
          <rPr>
            <sz val="9"/>
            <color indexed="81"/>
            <rFont val="Tahoma"/>
            <family val="2"/>
          </rPr>
          <t>l</t>
        </r>
      </text>
    </comment>
    <comment ref="AF84"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Endocrinología Adulto</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84"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Endocrinología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Endocrinología Adulto
</t>
        </r>
        <r>
          <rPr>
            <sz val="9"/>
            <color indexed="81"/>
            <rFont val="Tahoma"/>
            <family val="2"/>
          </rPr>
          <t>3- En la cita contenga la especialidad medica del profesional</t>
        </r>
      </text>
    </comment>
    <comment ref="AH84"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Endocrinología Adulto</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Endocrinología Adulto</t>
        </r>
        <r>
          <rPr>
            <sz val="9"/>
            <color indexed="81"/>
            <rFont val="Tahoma"/>
            <family val="2"/>
          </rPr>
          <t xml:space="preserve">
4- En la cita contenga la especialidad medica del profesional</t>
        </r>
      </text>
    </comment>
    <comment ref="AI84"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Endocrinología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Endocrinología Adulto
</t>
        </r>
        <r>
          <rPr>
            <sz val="9"/>
            <color indexed="81"/>
            <rFont val="Tahoma"/>
            <family val="2"/>
          </rPr>
          <t>4- En la cita contenga la especialidad medica del profesional</t>
        </r>
      </text>
    </comment>
    <comment ref="U85"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Gastroenterología Pedriática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85"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Gastroenterología Pedriática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85"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Gastroenterología Pedriática</t>
        </r>
        <r>
          <rPr>
            <sz val="9"/>
            <color indexed="81"/>
            <rFont val="Tahoma"/>
            <family val="2"/>
          </rPr>
          <t xml:space="preserve">
3.- En la cita contenga la especialidad medica del profesional</t>
        </r>
      </text>
    </comment>
    <comment ref="Z85"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Gastroenterología Pedriática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Gastroenterología Pedriática</t>
        </r>
        <r>
          <rPr>
            <sz val="9"/>
            <color indexed="81"/>
            <rFont val="Tahoma"/>
            <family val="2"/>
          </rPr>
          <t xml:space="preserve">
3.- En la cita contenga la especialidad medica del profesional</t>
        </r>
      </text>
    </comment>
    <comment ref="AD85"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Gastroenterología Pedriática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Gastroenterología Pedriática</t>
        </r>
        <r>
          <rPr>
            <sz val="9"/>
            <color indexed="81"/>
            <rFont val="Tahoma"/>
            <family val="2"/>
          </rPr>
          <t xml:space="preserve">
3.- En la cita contenga la especialidad medica del profesional</t>
        </r>
      </text>
    </comment>
    <comment ref="AE85"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Gastroenterología Pedriática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85"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Gastroenterología Pedriática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85"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Gastroenterología Pedriática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Gastroenterología Pedriática
</t>
        </r>
        <r>
          <rPr>
            <sz val="9"/>
            <color indexed="81"/>
            <rFont val="Tahoma"/>
            <family val="2"/>
          </rPr>
          <t>3- En la cita contenga la especialidad medica del profesional</t>
        </r>
      </text>
    </comment>
    <comment ref="AH85"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Gastroenterología Pedriática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Gastroenterología Pedriática</t>
        </r>
        <r>
          <rPr>
            <sz val="9"/>
            <color indexed="81"/>
            <rFont val="Tahoma"/>
            <family val="2"/>
          </rPr>
          <t xml:space="preserve">
4- En la cita contenga la especialidad medica del profesional</t>
        </r>
      </text>
    </comment>
    <comment ref="AI85"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Gastroenterología Pedriática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Gastroenterología Pedriática
</t>
        </r>
        <r>
          <rPr>
            <sz val="9"/>
            <color indexed="81"/>
            <rFont val="Tahoma"/>
            <family val="2"/>
          </rPr>
          <t>4- En la cita contenga la especialidad medica del profesional</t>
        </r>
      </text>
    </comment>
    <comment ref="U86"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Gastroenterología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86"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Gastroenterología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86"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Gastroenterología Adulto</t>
        </r>
        <r>
          <rPr>
            <sz val="9"/>
            <color indexed="81"/>
            <rFont val="Tahoma"/>
            <family val="2"/>
          </rPr>
          <t xml:space="preserve">
3.- En la cita contenga la especialidad medica del profesional</t>
        </r>
      </text>
    </comment>
    <comment ref="Z86"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Gastroenterología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Gastroenterología Adulto</t>
        </r>
        <r>
          <rPr>
            <sz val="9"/>
            <color indexed="81"/>
            <rFont val="Tahoma"/>
            <family val="2"/>
          </rPr>
          <t xml:space="preserve">
3.- En la cita contenga la especialidad medica del profesional</t>
        </r>
      </text>
    </comment>
    <comment ref="AD86"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Gastroenterología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Gastroenterología Adulto</t>
        </r>
        <r>
          <rPr>
            <sz val="9"/>
            <color indexed="81"/>
            <rFont val="Tahoma"/>
            <family val="2"/>
          </rPr>
          <t xml:space="preserve">
3.- En la cita contenga la especialidad medica del profesional</t>
        </r>
      </text>
    </comment>
    <comment ref="AE86"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Gastroenterología Adulto</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86"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Gastroenterología Adulto</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86"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Gastroenterología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Gastroenterología Adulto
</t>
        </r>
        <r>
          <rPr>
            <sz val="9"/>
            <color indexed="81"/>
            <rFont val="Tahoma"/>
            <family val="2"/>
          </rPr>
          <t>3- En la cita contenga la especialidad medica del profesional</t>
        </r>
      </text>
    </comment>
    <comment ref="AH86"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Gastroenterología Adulto</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Gastroenterología Adulto</t>
        </r>
        <r>
          <rPr>
            <sz val="9"/>
            <color indexed="81"/>
            <rFont val="Tahoma"/>
            <family val="2"/>
          </rPr>
          <t xml:space="preserve">
4- En la cita contenga la especialidad medica del profesional</t>
        </r>
      </text>
    </comment>
    <comment ref="AI86"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Gastroenterología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Gastroenterología Adulto
</t>
        </r>
        <r>
          <rPr>
            <sz val="9"/>
            <color indexed="81"/>
            <rFont val="Tahoma"/>
            <family val="2"/>
          </rPr>
          <t>4- En la cita contenga la especialidad medica del profesional</t>
        </r>
      </text>
    </comment>
    <comment ref="U87"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Genética Clínica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87"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Genética Clínica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87"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Genética Clínica</t>
        </r>
        <r>
          <rPr>
            <sz val="9"/>
            <color indexed="81"/>
            <rFont val="Tahoma"/>
            <family val="2"/>
          </rPr>
          <t xml:space="preserve">
3.- En la cita contenga la especialidad medica del profesional</t>
        </r>
      </text>
    </comment>
    <comment ref="Z87"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Genética Clínica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Genética Clínica</t>
        </r>
        <r>
          <rPr>
            <sz val="9"/>
            <color indexed="81"/>
            <rFont val="Tahoma"/>
            <family val="2"/>
          </rPr>
          <t xml:space="preserve">
3.- En la cita contenga la especialidad medica del profesional</t>
        </r>
      </text>
    </comment>
    <comment ref="AD87"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Genética Clínica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Genética Clínica</t>
        </r>
        <r>
          <rPr>
            <sz val="9"/>
            <color indexed="81"/>
            <rFont val="Tahoma"/>
            <family val="2"/>
          </rPr>
          <t xml:space="preserve">
3.- En la cita contenga la especialidad medica del profesional</t>
        </r>
      </text>
    </comment>
    <comment ref="AE87"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Genética Clínica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87"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d </t>
        </r>
        <r>
          <rPr>
            <b/>
            <sz val="9"/>
            <color indexed="81"/>
            <rFont val="Tahoma"/>
            <family val="2"/>
          </rPr>
          <t>Genética Clínica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87"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Genética Clínica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Genética Clínica
</t>
        </r>
        <r>
          <rPr>
            <sz val="9"/>
            <color indexed="81"/>
            <rFont val="Tahoma"/>
            <family val="2"/>
          </rPr>
          <t>3- En la cita contenga la especialidad medica del profesional</t>
        </r>
      </text>
    </comment>
    <comment ref="AH87"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Genética Clínica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Genética Clínica</t>
        </r>
        <r>
          <rPr>
            <sz val="9"/>
            <color indexed="81"/>
            <rFont val="Tahoma"/>
            <family val="2"/>
          </rPr>
          <t xml:space="preserve">
4- En la cita contenga la especialidad medica del profesional</t>
        </r>
      </text>
    </comment>
    <comment ref="AI87"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Genética Clínica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Genética Clínica
</t>
        </r>
        <r>
          <rPr>
            <sz val="9"/>
            <color indexed="81"/>
            <rFont val="Tahoma"/>
            <family val="2"/>
          </rPr>
          <t>4- En la cita contenga la especialidad medica del profesional</t>
        </r>
      </text>
    </comment>
    <comment ref="U88"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Hemato-Oncología Infantil</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88"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Hemato-Oncología Infantil</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88"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Hemato-Oncología Infantil</t>
        </r>
        <r>
          <rPr>
            <sz val="9"/>
            <color indexed="81"/>
            <rFont val="Tahoma"/>
            <family val="2"/>
          </rPr>
          <t xml:space="preserve">
3.- En la cita contenga la especialidad medica del profesional</t>
        </r>
      </text>
    </comment>
    <comment ref="Z88"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Hemato-Oncología Infantil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Hemato-Oncología Infantil</t>
        </r>
        <r>
          <rPr>
            <sz val="9"/>
            <color indexed="81"/>
            <rFont val="Tahoma"/>
            <family val="2"/>
          </rPr>
          <t xml:space="preserve">
3.- En la cita contenga la especialidad medica del profesional</t>
        </r>
      </text>
    </comment>
    <comment ref="AD88"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Hemato-Oncología Infantil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Hemato-Oncología Infantil</t>
        </r>
        <r>
          <rPr>
            <sz val="9"/>
            <color indexed="81"/>
            <rFont val="Tahoma"/>
            <family val="2"/>
          </rPr>
          <t xml:space="preserve">
3.- En la cita contenga la especialidad medica del profesional</t>
        </r>
      </text>
    </comment>
    <comment ref="AE88"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Hemato-Oncología Infantil</t>
        </r>
        <r>
          <rPr>
            <sz val="9"/>
            <color indexed="81"/>
            <rFont val="Tahoma"/>
            <family val="2"/>
          </rPr>
          <t xml:space="preserve">
4- Paciente </t>
        </r>
        <r>
          <rPr>
            <b/>
            <sz val="9"/>
            <color indexed="81"/>
            <rFont val="Tahoma"/>
            <family val="2"/>
          </rPr>
          <t xml:space="preserve">Menor a 15 Años.
</t>
        </r>
      </text>
    </comment>
    <comment ref="AF88"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Hemato-Oncología Infantil</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88"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Hemato-Oncología Infantil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Hemato-Oncología Infantil
</t>
        </r>
        <r>
          <rPr>
            <sz val="9"/>
            <color indexed="81"/>
            <rFont val="Tahoma"/>
            <family val="2"/>
          </rPr>
          <t>3- En la cita contenga la especialidad medica del profesional</t>
        </r>
      </text>
    </comment>
    <comment ref="AH88"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Hemato-Oncología Infantil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Hemato-Oncología Infantil</t>
        </r>
        <r>
          <rPr>
            <sz val="9"/>
            <color indexed="81"/>
            <rFont val="Tahoma"/>
            <family val="2"/>
          </rPr>
          <t xml:space="preserve">
4- En la cita contenga la especialidad medica del profesional</t>
        </r>
      </text>
    </comment>
    <comment ref="AI88"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Hemato-Oncología Infantil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Hemato-Oncología Infantil
</t>
        </r>
        <r>
          <rPr>
            <sz val="9"/>
            <color indexed="81"/>
            <rFont val="Tahoma"/>
            <family val="2"/>
          </rPr>
          <t>4- En la cita contenga la especialidad medica del profesional</t>
        </r>
      </text>
    </comment>
    <comment ref="U89"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Hematología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89"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Hematología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89"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Hematología Adulto</t>
        </r>
        <r>
          <rPr>
            <sz val="9"/>
            <color indexed="81"/>
            <rFont val="Tahoma"/>
            <family val="2"/>
          </rPr>
          <t xml:space="preserve">
3.- En la cita contenga la especialidad medica del profesional</t>
        </r>
      </text>
    </comment>
    <comment ref="Z89"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Hematología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Hematología Adulto</t>
        </r>
        <r>
          <rPr>
            <sz val="9"/>
            <color indexed="81"/>
            <rFont val="Tahoma"/>
            <family val="2"/>
          </rPr>
          <t xml:space="preserve">
3.- En la cita contenga la especialidad medica del profesional</t>
        </r>
      </text>
    </comment>
    <comment ref="AD89"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Hematología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Hematología Adulto</t>
        </r>
        <r>
          <rPr>
            <sz val="9"/>
            <color indexed="81"/>
            <rFont val="Tahoma"/>
            <family val="2"/>
          </rPr>
          <t xml:space="preserve">
3.- En la cita contenga la especialidad medica del profesional</t>
        </r>
      </text>
    </comment>
    <comment ref="AE89"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Hematología Adulto</t>
        </r>
        <r>
          <rPr>
            <sz val="9"/>
            <color indexed="81"/>
            <rFont val="Tahoma"/>
            <family val="2"/>
          </rPr>
          <t xml:space="preserve"> </t>
        </r>
        <r>
          <rPr>
            <b/>
            <sz val="9"/>
            <color indexed="81"/>
            <rFont val="Tahoma"/>
            <family val="2"/>
          </rPr>
          <t xml:space="preserve">
</t>
        </r>
        <r>
          <rPr>
            <sz val="9"/>
            <color indexed="81"/>
            <rFont val="Tahoma"/>
            <family val="2"/>
          </rPr>
          <t>4- Paciente</t>
        </r>
        <r>
          <rPr>
            <b/>
            <sz val="9"/>
            <color indexed="81"/>
            <rFont val="Tahoma"/>
            <family val="2"/>
          </rPr>
          <t xml:space="preserve"> Menor a 15 Años.</t>
        </r>
        <r>
          <rPr>
            <sz val="9"/>
            <color indexed="81"/>
            <rFont val="Tahoma"/>
            <family val="2"/>
          </rPr>
          <t xml:space="preserve">
</t>
        </r>
      </text>
    </comment>
    <comment ref="AF89"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Hematología Adulto</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89"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Hematología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Hematología Adulto
</t>
        </r>
        <r>
          <rPr>
            <sz val="9"/>
            <color indexed="81"/>
            <rFont val="Tahoma"/>
            <family val="2"/>
          </rPr>
          <t>3- En la cita contenga la especialidad medica del profesional</t>
        </r>
      </text>
    </comment>
    <comment ref="AH89"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Hematología Adulto</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Hematología Adulto</t>
        </r>
        <r>
          <rPr>
            <sz val="9"/>
            <color indexed="81"/>
            <rFont val="Tahoma"/>
            <family val="2"/>
          </rPr>
          <t xml:space="preserve">
4- En la cita contenga la especialidad medica del profesional</t>
        </r>
      </text>
    </comment>
    <comment ref="AI89"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Hematología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Hematología Adulto
</t>
        </r>
        <r>
          <rPr>
            <sz val="9"/>
            <color indexed="81"/>
            <rFont val="Tahoma"/>
            <family val="2"/>
          </rPr>
          <t>4- En la cita contenga la especialidad medica del profesional</t>
        </r>
      </text>
    </comment>
    <comment ref="U90"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Nefrología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90"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Nefrología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90"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Nefrología Pediátrica</t>
        </r>
        <r>
          <rPr>
            <sz val="9"/>
            <color indexed="81"/>
            <rFont val="Tahoma"/>
            <family val="2"/>
          </rPr>
          <t xml:space="preserve">
3.- En la cita contenga la especialidad medica del profesional</t>
        </r>
      </text>
    </comment>
    <comment ref="Z90"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Nefrología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Nefrología Pediátrica</t>
        </r>
        <r>
          <rPr>
            <sz val="9"/>
            <color indexed="81"/>
            <rFont val="Tahoma"/>
            <family val="2"/>
          </rPr>
          <t xml:space="preserve">
3.- En la cita contenga la especialidad medica del profesional</t>
        </r>
      </text>
    </comment>
    <comment ref="AD90"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Nefrología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Nefrología Pediátrica</t>
        </r>
        <r>
          <rPr>
            <sz val="9"/>
            <color indexed="81"/>
            <rFont val="Tahoma"/>
            <family val="2"/>
          </rPr>
          <t xml:space="preserve">
3.- En la cita contenga la especialidad medica del profesional</t>
        </r>
      </text>
    </comment>
    <comment ref="AE90"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Nefrología Pediátrica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90"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Nefrología Pediátrica</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90"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Nefrología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Nefrología Pediátrica
</t>
        </r>
        <r>
          <rPr>
            <sz val="9"/>
            <color indexed="81"/>
            <rFont val="Tahoma"/>
            <family val="2"/>
          </rPr>
          <t>3- En la cita contenga la especialidad medica del profesional</t>
        </r>
      </text>
    </comment>
    <comment ref="AH90"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Nefrología Pediátrica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Nefrología Pediátrica</t>
        </r>
        <r>
          <rPr>
            <sz val="9"/>
            <color indexed="81"/>
            <rFont val="Tahoma"/>
            <family val="2"/>
          </rPr>
          <t xml:space="preserve">
4- En la cita contenga la especialidad medica del profesional</t>
        </r>
      </text>
    </comment>
    <comment ref="AI90"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Nefrología Pediátrica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Nefrología Pediátrica
</t>
        </r>
        <r>
          <rPr>
            <sz val="9"/>
            <color indexed="81"/>
            <rFont val="Tahoma"/>
            <family val="2"/>
          </rPr>
          <t>4- En la cita contenga la especialidad medica del profesional</t>
        </r>
      </text>
    </comment>
    <comment ref="U91"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Nefrología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91"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Nefrología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91"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Nefrología Adulto</t>
        </r>
        <r>
          <rPr>
            <sz val="9"/>
            <color indexed="81"/>
            <rFont val="Tahoma"/>
            <family val="2"/>
          </rPr>
          <t xml:space="preserve">
3.- En la cita contenga la especialidad medica del profesional</t>
        </r>
      </text>
    </comment>
    <comment ref="Z91"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Nefrología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Nefrología Adulto</t>
        </r>
        <r>
          <rPr>
            <sz val="9"/>
            <color indexed="81"/>
            <rFont val="Tahoma"/>
            <family val="2"/>
          </rPr>
          <t xml:space="preserve">
3.- En la cita contenga la especialidad medica del profesional</t>
        </r>
      </text>
    </comment>
    <comment ref="AD91"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Nefrología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Nefrología Adulto</t>
        </r>
        <r>
          <rPr>
            <sz val="9"/>
            <color indexed="81"/>
            <rFont val="Tahoma"/>
            <family val="2"/>
          </rPr>
          <t xml:space="preserve">
3.- En la cita contenga la especialidad medica del profesional</t>
        </r>
      </text>
    </comment>
    <comment ref="AE91"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Nefrología Adulto</t>
        </r>
        <r>
          <rPr>
            <sz val="9"/>
            <color indexed="81"/>
            <rFont val="Tahoma"/>
            <family val="2"/>
          </rPr>
          <t xml:space="preserve">
4.- Paciente </t>
        </r>
        <r>
          <rPr>
            <b/>
            <sz val="9"/>
            <color indexed="81"/>
            <rFont val="Tahoma"/>
            <family val="2"/>
          </rPr>
          <t xml:space="preserve">Menor a 15 Años.
</t>
        </r>
      </text>
    </comment>
    <comment ref="AF91"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v </t>
        </r>
        <r>
          <rPr>
            <b/>
            <sz val="9"/>
            <color indexed="81"/>
            <rFont val="Tahoma"/>
            <family val="2"/>
          </rPr>
          <t>Nefrología Adulto</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91"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Nefrología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Nefrología Adulto
</t>
        </r>
        <r>
          <rPr>
            <sz val="9"/>
            <color indexed="81"/>
            <rFont val="Tahoma"/>
            <family val="2"/>
          </rPr>
          <t>3- En la cita contenga la especialidad medica del profesional</t>
        </r>
      </text>
    </comment>
    <comment ref="AH91"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Nefrología Adulto</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Nefrología Adulto</t>
        </r>
        <r>
          <rPr>
            <sz val="9"/>
            <color indexed="81"/>
            <rFont val="Tahoma"/>
            <family val="2"/>
          </rPr>
          <t xml:space="preserve">
4- En la cita contenga la especialidad medica del profesional</t>
        </r>
      </text>
    </comment>
    <comment ref="AI91"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Nefrología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Nefrología Adulto
</t>
        </r>
        <r>
          <rPr>
            <sz val="9"/>
            <color indexed="81"/>
            <rFont val="Tahoma"/>
            <family val="2"/>
          </rPr>
          <t>4- En la cita contenga la especialidad medica del profesional</t>
        </r>
      </text>
    </comment>
    <comment ref="U92"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Nutriólogo Pediátrico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92"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Nutriólogo Pediátrico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92"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Nutriólogo Pediátrico</t>
        </r>
        <r>
          <rPr>
            <sz val="9"/>
            <color indexed="81"/>
            <rFont val="Tahoma"/>
            <family val="2"/>
          </rPr>
          <t xml:space="preserve">
3.- En la cita contenga la especialidad medica del profesional</t>
        </r>
      </text>
    </comment>
    <comment ref="Z92"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Nutriólogo Pediátrico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Nutriólogo Pediátrico</t>
        </r>
        <r>
          <rPr>
            <sz val="9"/>
            <color indexed="81"/>
            <rFont val="Tahoma"/>
            <family val="2"/>
          </rPr>
          <t xml:space="preserve">
3.- En la cita contenga la especialidad medica del profesional</t>
        </r>
      </text>
    </comment>
    <comment ref="AD92"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Nutriólogo Pediátrico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Nutriólogo Pediátrico</t>
        </r>
        <r>
          <rPr>
            <sz val="9"/>
            <color indexed="81"/>
            <rFont val="Tahoma"/>
            <family val="2"/>
          </rPr>
          <t xml:space="preserve">
3.- En la cita contenga la especialidad medica del profesional</t>
        </r>
      </text>
    </comment>
    <comment ref="AE92"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Nutriólogo Pediátrico</t>
        </r>
        <r>
          <rPr>
            <sz val="9"/>
            <color indexed="81"/>
            <rFont val="Tahoma"/>
            <family val="2"/>
          </rPr>
          <t xml:space="preserve">
4.- Paciente </t>
        </r>
        <r>
          <rPr>
            <b/>
            <sz val="9"/>
            <color indexed="81"/>
            <rFont val="Tahoma"/>
            <family val="2"/>
          </rPr>
          <t xml:space="preserve">Menor a 15 Años.
</t>
        </r>
      </text>
    </comment>
    <comment ref="AF92"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Nutriólogo Pediátrico</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92"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Nutriólogo Pediátrico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Nutriólogo Pediátrico
</t>
        </r>
        <r>
          <rPr>
            <sz val="9"/>
            <color indexed="81"/>
            <rFont val="Tahoma"/>
            <family val="2"/>
          </rPr>
          <t>3- En la cita contenga la especialidad medica del profesional</t>
        </r>
      </text>
    </comment>
    <comment ref="AH92"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Nutriólogo Pediátrico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Nutriólogo Pediátrico</t>
        </r>
        <r>
          <rPr>
            <sz val="9"/>
            <color indexed="81"/>
            <rFont val="Tahoma"/>
            <family val="2"/>
          </rPr>
          <t xml:space="preserve">
4- En la cita contenga la especialidad medica del profesional</t>
        </r>
      </text>
    </comment>
    <comment ref="AI92"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Nutriólogo Pediátrico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Nutriólogo Pediátrico
</t>
        </r>
        <r>
          <rPr>
            <sz val="9"/>
            <color indexed="81"/>
            <rFont val="Tahoma"/>
            <family val="2"/>
          </rPr>
          <t>4- En la cita contenga la especialidad medica del profesional</t>
        </r>
      </text>
    </comment>
    <comment ref="U93"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Nutriólogo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93"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Nutriólogo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93"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Nutriólogo Adulto</t>
        </r>
        <r>
          <rPr>
            <sz val="9"/>
            <color indexed="81"/>
            <rFont val="Tahoma"/>
            <family val="2"/>
          </rPr>
          <t xml:space="preserve">
3.- En la cita contenga la especialidad medica del profesional</t>
        </r>
      </text>
    </comment>
    <comment ref="Z93"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Nutriólogo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Nutriólogo Adulto</t>
        </r>
        <r>
          <rPr>
            <sz val="9"/>
            <color indexed="81"/>
            <rFont val="Tahoma"/>
            <family val="2"/>
          </rPr>
          <t xml:space="preserve">
3.- En la cita contenga la especialidad medica del profesional</t>
        </r>
      </text>
    </comment>
    <comment ref="AD93"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Nutriólogo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Nutriólogo Adulto</t>
        </r>
        <r>
          <rPr>
            <sz val="9"/>
            <color indexed="81"/>
            <rFont val="Tahoma"/>
            <family val="2"/>
          </rPr>
          <t xml:space="preserve">
3.- En la cita contenga la especialidad medica del profesional</t>
        </r>
      </text>
    </comment>
    <comment ref="AE93"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Nutriólogo Adulto</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r>
          <rPr>
            <sz val="9"/>
            <color indexed="81"/>
            <rFont val="Tahoma"/>
            <family val="2"/>
          </rPr>
          <t>l</t>
        </r>
      </text>
    </comment>
    <comment ref="AF93"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Nutriólogo Adulto</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93"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Nutriólogo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Nutriólogo Adulto
</t>
        </r>
        <r>
          <rPr>
            <sz val="9"/>
            <color indexed="81"/>
            <rFont val="Tahoma"/>
            <family val="2"/>
          </rPr>
          <t>3- En la cita contenga la especialidad medica del profesional</t>
        </r>
      </text>
    </comment>
    <comment ref="AH93"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Nutriólogo Adulto</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Nutriólogo Adulto</t>
        </r>
        <r>
          <rPr>
            <sz val="9"/>
            <color indexed="81"/>
            <rFont val="Tahoma"/>
            <family val="2"/>
          </rPr>
          <t xml:space="preserve">
4- En la cita contenga la especialidad medica del profesional</t>
        </r>
      </text>
    </comment>
    <comment ref="AI93"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Nutriólogo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Nutriólogo Adulto
</t>
        </r>
        <r>
          <rPr>
            <sz val="9"/>
            <color indexed="81"/>
            <rFont val="Tahoma"/>
            <family val="2"/>
          </rPr>
          <t>4- En la cita contenga la especialidad medica del profesional</t>
        </r>
      </text>
    </comment>
    <comment ref="U94"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Reumatología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94"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Reumatología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94"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Reumatología Pediátrica</t>
        </r>
        <r>
          <rPr>
            <sz val="9"/>
            <color indexed="81"/>
            <rFont val="Tahoma"/>
            <family val="2"/>
          </rPr>
          <t xml:space="preserve">
3.- En la cita contenga la especialidad medica del profesional</t>
        </r>
      </text>
    </comment>
    <comment ref="Z94"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Reumatología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Reumatología Pediátrica</t>
        </r>
        <r>
          <rPr>
            <sz val="9"/>
            <color indexed="81"/>
            <rFont val="Tahoma"/>
            <family val="2"/>
          </rPr>
          <t xml:space="preserve">
3.- En la cita contenga la especialidad medica del profesional</t>
        </r>
      </text>
    </comment>
    <comment ref="AD94"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Reumatología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Reumatología Pediátrica</t>
        </r>
        <r>
          <rPr>
            <sz val="9"/>
            <color indexed="81"/>
            <rFont val="Tahoma"/>
            <family val="2"/>
          </rPr>
          <t xml:space="preserve">
3.- En la cita contenga la especialidad medica del profesional</t>
        </r>
      </text>
    </comment>
    <comment ref="AE94"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Reumatología Pediátrica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94"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Reumatología Pediátrica</t>
        </r>
        <r>
          <rPr>
            <sz val="9"/>
            <color indexed="81"/>
            <rFont val="Tahoma"/>
            <family val="2"/>
          </rPr>
          <t xml:space="preserve"> </t>
        </r>
        <r>
          <rPr>
            <sz val="9"/>
            <color indexed="81"/>
            <rFont val="Tahoma"/>
            <family val="2"/>
          </rPr>
          <t xml:space="preserve">
4.- Paciente de 15 y más años.
</t>
        </r>
      </text>
    </comment>
    <comment ref="AG94"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Reumatología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Reumatología Pediátrica
</t>
        </r>
        <r>
          <rPr>
            <sz val="9"/>
            <color indexed="81"/>
            <rFont val="Tahoma"/>
            <family val="2"/>
          </rPr>
          <t>3- En la cita contenga la especialidad medica del profesional</t>
        </r>
      </text>
    </comment>
    <comment ref="AH94"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Reumatología Pediátrica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Reumatología Pediátrica</t>
        </r>
        <r>
          <rPr>
            <sz val="9"/>
            <color indexed="81"/>
            <rFont val="Tahoma"/>
            <family val="2"/>
          </rPr>
          <t xml:space="preserve">
4- En la cita contenga la especialidad medica del profesional</t>
        </r>
      </text>
    </comment>
    <comment ref="AI94"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Reumatología Pediátrica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Reumatología Pediátrica
</t>
        </r>
        <r>
          <rPr>
            <sz val="9"/>
            <color indexed="81"/>
            <rFont val="Tahoma"/>
            <family val="2"/>
          </rPr>
          <t>4- En la cita contenga la especialidad medica del profesional</t>
        </r>
      </text>
    </comment>
    <comment ref="U95"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Reumatología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95"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Reumatología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95"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Reumatología Adulto</t>
        </r>
        <r>
          <rPr>
            <sz val="9"/>
            <color indexed="81"/>
            <rFont val="Tahoma"/>
            <family val="2"/>
          </rPr>
          <t xml:space="preserve">
3.- En la cita contenga la especialidad medica del profesional</t>
        </r>
      </text>
    </comment>
    <comment ref="Z95"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Reumatología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Reumatología Adulto</t>
        </r>
        <r>
          <rPr>
            <sz val="9"/>
            <color indexed="81"/>
            <rFont val="Tahoma"/>
            <family val="2"/>
          </rPr>
          <t xml:space="preserve">
3.- En la cita contenga la especialidad medica del profesional</t>
        </r>
      </text>
    </comment>
    <comment ref="AD95"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Reumatología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Reumatología Adulto</t>
        </r>
        <r>
          <rPr>
            <sz val="9"/>
            <color indexed="81"/>
            <rFont val="Tahoma"/>
            <family val="2"/>
          </rPr>
          <t xml:space="preserve">
3.- En la cita contenga la especialidad medica del profesional</t>
        </r>
      </text>
    </comment>
    <comment ref="AE95"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Reumatología Adulto</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95"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Reumatología Adulto</t>
        </r>
        <r>
          <rPr>
            <sz val="9"/>
            <color indexed="81"/>
            <rFont val="Tahoma"/>
            <family val="2"/>
          </rPr>
          <t xml:space="preserve"> </t>
        </r>
        <r>
          <rPr>
            <sz val="9"/>
            <color indexed="81"/>
            <rFont val="Tahoma"/>
            <family val="2"/>
          </rPr>
          <t xml:space="preserve">
4.- Paciente de 15 y más años.
</t>
        </r>
      </text>
    </comment>
    <comment ref="AG95"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Reumatología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Reumatología Adulto
</t>
        </r>
        <r>
          <rPr>
            <sz val="9"/>
            <color indexed="81"/>
            <rFont val="Tahoma"/>
            <family val="2"/>
          </rPr>
          <t>3- En la cita contenga la especialidad medica del profesional</t>
        </r>
      </text>
    </comment>
    <comment ref="AH95"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Reumatología Adulto</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Reumatología Adulto</t>
        </r>
        <r>
          <rPr>
            <sz val="9"/>
            <color indexed="81"/>
            <rFont val="Tahoma"/>
            <family val="2"/>
          </rPr>
          <t xml:space="preserve">
4- En la cita contenga la especialidad medica del profesional</t>
        </r>
      </text>
    </comment>
    <comment ref="AI95"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Reumatología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Reumatología Adulto
</t>
        </r>
        <r>
          <rPr>
            <sz val="9"/>
            <color indexed="81"/>
            <rFont val="Tahoma"/>
            <family val="2"/>
          </rPr>
          <t>4- En la cita contenga la especialidad medica del profesional</t>
        </r>
      </text>
    </comment>
    <comment ref="U96"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Dermatología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96"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Dermatología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96"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Dermatología</t>
        </r>
        <r>
          <rPr>
            <sz val="9"/>
            <color indexed="81"/>
            <rFont val="Tahoma"/>
            <family val="2"/>
          </rPr>
          <t xml:space="preserve">
3.- En la cita contenga la especialidad medica del profesional</t>
        </r>
      </text>
    </comment>
    <comment ref="Z96"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Dermatología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Dermatología</t>
        </r>
        <r>
          <rPr>
            <sz val="9"/>
            <color indexed="81"/>
            <rFont val="Tahoma"/>
            <family val="2"/>
          </rPr>
          <t xml:space="preserve">
3.- En la cita contenga la especialidad medica del profesional</t>
        </r>
      </text>
    </comment>
    <comment ref="AD96"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Dermatología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Dermatología</t>
        </r>
        <r>
          <rPr>
            <sz val="9"/>
            <color indexed="81"/>
            <rFont val="Tahoma"/>
            <family val="2"/>
          </rPr>
          <t xml:space="preserve">
3.- En la cita contenga la especialidad medica del profesional</t>
        </r>
      </text>
    </comment>
    <comment ref="AE96"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Dermatología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96"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Dermatología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96"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Dermatología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Dermatología
</t>
        </r>
        <r>
          <rPr>
            <sz val="9"/>
            <color indexed="81"/>
            <rFont val="Tahoma"/>
            <family val="2"/>
          </rPr>
          <t>3- En la cita contenga la especialidad medica del profesional</t>
        </r>
      </text>
    </comment>
    <comment ref="AH96"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Dermatología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Dermatología</t>
        </r>
        <r>
          <rPr>
            <sz val="9"/>
            <color indexed="81"/>
            <rFont val="Tahoma"/>
            <family val="2"/>
          </rPr>
          <t xml:space="preserve">
4- En la cita contenga la especialidad medica del profesional</t>
        </r>
      </text>
    </comment>
    <comment ref="AI96"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Dermatología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Dermatología
</t>
        </r>
        <r>
          <rPr>
            <sz val="9"/>
            <color indexed="81"/>
            <rFont val="Tahoma"/>
            <family val="2"/>
          </rPr>
          <t>4- En la cita contenga la especialidad medica del profesional</t>
        </r>
      </text>
    </comment>
    <comment ref="U97"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Infectología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97"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Infectología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97"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Infectología Pediátrica</t>
        </r>
        <r>
          <rPr>
            <sz val="9"/>
            <color indexed="81"/>
            <rFont val="Tahoma"/>
            <family val="2"/>
          </rPr>
          <t xml:space="preserve">
3.- En la cita contenga la especialidad medica del profesional</t>
        </r>
      </text>
    </comment>
    <comment ref="Z97"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Infectología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Infectología Pediátrica</t>
        </r>
        <r>
          <rPr>
            <sz val="9"/>
            <color indexed="81"/>
            <rFont val="Tahoma"/>
            <family val="2"/>
          </rPr>
          <t xml:space="preserve">
3.- En la cita contenga la especialidad medica del profesional</t>
        </r>
      </text>
    </comment>
    <comment ref="AD97"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Infectología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Infectología Pediátrica</t>
        </r>
        <r>
          <rPr>
            <sz val="9"/>
            <color indexed="81"/>
            <rFont val="Tahoma"/>
            <family val="2"/>
          </rPr>
          <t xml:space="preserve">
3.- En la cita contenga la especialidad medica del profesional</t>
        </r>
      </text>
    </comment>
    <comment ref="AE97"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Infectología Pediátrica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97"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Infectología Pediátrica</t>
        </r>
        <r>
          <rPr>
            <sz val="9"/>
            <color indexed="81"/>
            <rFont val="Tahoma"/>
            <family val="2"/>
          </rPr>
          <t xml:space="preserve"> </t>
        </r>
        <r>
          <rPr>
            <sz val="9"/>
            <color indexed="81"/>
            <rFont val="Tahoma"/>
            <family val="2"/>
          </rPr>
          <t xml:space="preserve">
4.- Paciente de 15 y más años.
</t>
        </r>
      </text>
    </comment>
    <comment ref="AG97"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Infectología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Infectología Pediátrica
</t>
        </r>
        <r>
          <rPr>
            <sz val="9"/>
            <color indexed="81"/>
            <rFont val="Tahoma"/>
            <family val="2"/>
          </rPr>
          <t>3- En la cita contenga la especialidad medica del profesional</t>
        </r>
      </text>
    </comment>
    <comment ref="AH97"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Infectología Pediátrica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Infectología Pediátrica</t>
        </r>
        <r>
          <rPr>
            <sz val="9"/>
            <color indexed="81"/>
            <rFont val="Tahoma"/>
            <family val="2"/>
          </rPr>
          <t xml:space="preserve">
4- En la cita contenga la especialidad medica del profesional</t>
        </r>
      </text>
    </comment>
    <comment ref="AI97"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Infectología Pediátrica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Infectología Pediátrica
</t>
        </r>
        <r>
          <rPr>
            <sz val="9"/>
            <color indexed="81"/>
            <rFont val="Tahoma"/>
            <family val="2"/>
          </rPr>
          <t>4- En la cita contenga la especialidad medica del profesional</t>
        </r>
      </text>
    </comment>
    <comment ref="U98"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Infectología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98"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Infectología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98"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Infectología Adulto</t>
        </r>
        <r>
          <rPr>
            <sz val="9"/>
            <color indexed="81"/>
            <rFont val="Tahoma"/>
            <family val="2"/>
          </rPr>
          <t xml:space="preserve">
3.- En la cita contenga la especialidad medica del profesional</t>
        </r>
      </text>
    </comment>
    <comment ref="Z98"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Infectología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Infectología Adulto</t>
        </r>
        <r>
          <rPr>
            <sz val="9"/>
            <color indexed="81"/>
            <rFont val="Tahoma"/>
            <family val="2"/>
          </rPr>
          <t xml:space="preserve">
3.- En la cita contenga la especialidad medica del profesional</t>
        </r>
      </text>
    </comment>
    <comment ref="AD98"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Infectología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Infectología Adulto</t>
        </r>
        <r>
          <rPr>
            <sz val="9"/>
            <color indexed="81"/>
            <rFont val="Tahoma"/>
            <family val="2"/>
          </rPr>
          <t xml:space="preserve">
3.- En la cita contenga la especialidad medica del profesional</t>
        </r>
      </text>
    </comment>
    <comment ref="AE98"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Infectología Adulto</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98"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Infectología Adulto</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98"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Infectología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Infectología Adulto
</t>
        </r>
        <r>
          <rPr>
            <sz val="9"/>
            <color indexed="81"/>
            <rFont val="Tahoma"/>
            <family val="2"/>
          </rPr>
          <t>3- En la cita contenga la especialidad medica del profesional</t>
        </r>
      </text>
    </comment>
    <comment ref="AH98"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Infectología Adulto</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Infectología Adulto</t>
        </r>
        <r>
          <rPr>
            <sz val="9"/>
            <color indexed="81"/>
            <rFont val="Tahoma"/>
            <family val="2"/>
          </rPr>
          <t xml:space="preserve">
4- En la cita contenga la especialidad medica del profesional</t>
        </r>
      </text>
    </comment>
    <comment ref="AI98"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Infectología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Infectología Adulto
</t>
        </r>
        <r>
          <rPr>
            <sz val="9"/>
            <color indexed="81"/>
            <rFont val="Tahoma"/>
            <family val="2"/>
          </rPr>
          <t>4- En la cita contenga la especialidad medica del profesional</t>
        </r>
      </text>
    </comment>
    <comment ref="U99"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Inmunología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99"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Inmunología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99"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Inmunología</t>
        </r>
        <r>
          <rPr>
            <sz val="9"/>
            <color indexed="81"/>
            <rFont val="Tahoma"/>
            <family val="2"/>
          </rPr>
          <t xml:space="preserve">
3.- En la cita contenga la especialidad medica del profesional</t>
        </r>
      </text>
    </comment>
    <comment ref="Z99"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Inmunología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Inmunología</t>
        </r>
        <r>
          <rPr>
            <sz val="9"/>
            <color indexed="81"/>
            <rFont val="Tahoma"/>
            <family val="2"/>
          </rPr>
          <t xml:space="preserve">
3.- En la cita contenga la especialidad medica del profesional</t>
        </r>
      </text>
    </comment>
    <comment ref="AD99"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Inmunología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Inmunología</t>
        </r>
        <r>
          <rPr>
            <sz val="9"/>
            <color indexed="81"/>
            <rFont val="Tahoma"/>
            <family val="2"/>
          </rPr>
          <t xml:space="preserve">
3.- En la cita contenga la especialidad medica del profesional</t>
        </r>
      </text>
    </comment>
    <comment ref="AE99"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Inmunología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99"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Inmunología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99"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Inmunología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Inmunología
</t>
        </r>
        <r>
          <rPr>
            <sz val="9"/>
            <color indexed="81"/>
            <rFont val="Tahoma"/>
            <family val="2"/>
          </rPr>
          <t>3- En la cita contenga la especialidad medica del profesional</t>
        </r>
      </text>
    </comment>
    <comment ref="AH99"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Inmunología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Inmunología</t>
        </r>
        <r>
          <rPr>
            <sz val="9"/>
            <color indexed="81"/>
            <rFont val="Tahoma"/>
            <family val="2"/>
          </rPr>
          <t xml:space="preserve">
4- En la cita contenga la especialidad medica del profesional</t>
        </r>
      </text>
    </comment>
    <comment ref="AI99"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Inmunología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Inmunología
</t>
        </r>
        <r>
          <rPr>
            <sz val="9"/>
            <color indexed="81"/>
            <rFont val="Tahoma"/>
            <family val="2"/>
          </rPr>
          <t>4- En la cita contenga la especialidad medica del profesional</t>
        </r>
      </text>
    </comment>
    <comment ref="U100"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Geriatría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00"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Geriatría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00"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Geriatría</t>
        </r>
        <r>
          <rPr>
            <sz val="9"/>
            <color indexed="81"/>
            <rFont val="Tahoma"/>
            <family val="2"/>
          </rPr>
          <t xml:space="preserve">
3.- En la cita contenga la especialidad medica del profesional</t>
        </r>
      </text>
    </comment>
    <comment ref="Z100"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Geriatría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Geriatría</t>
        </r>
        <r>
          <rPr>
            <sz val="9"/>
            <color indexed="81"/>
            <rFont val="Tahoma"/>
            <family val="2"/>
          </rPr>
          <t xml:space="preserve">
3.- En la cita contenga la especialidad medica del profesional</t>
        </r>
      </text>
    </comment>
    <comment ref="AD100"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Geriatría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Geriatría</t>
        </r>
        <r>
          <rPr>
            <sz val="9"/>
            <color indexed="81"/>
            <rFont val="Tahoma"/>
            <family val="2"/>
          </rPr>
          <t xml:space="preserve">
3.- En la cita contenga la especialidad medica del profesional</t>
        </r>
      </text>
    </comment>
    <comment ref="AE100"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Geriatría</t>
        </r>
        <r>
          <rPr>
            <sz val="9"/>
            <color indexed="81"/>
            <rFont val="Tahoma"/>
            <family val="2"/>
          </rPr>
          <t xml:space="preserve"> </t>
        </r>
        <r>
          <rPr>
            <b/>
            <sz val="9"/>
            <color indexed="81"/>
            <rFont val="Tahoma"/>
            <family val="2"/>
          </rPr>
          <t>"</t>
        </r>
        <r>
          <rPr>
            <sz val="9"/>
            <color indexed="81"/>
            <rFont val="Tahoma"/>
            <family val="2"/>
          </rPr>
          <t xml:space="preserve">
4.- Paciente </t>
        </r>
        <r>
          <rPr>
            <b/>
            <sz val="9"/>
            <color indexed="81"/>
            <rFont val="Tahoma"/>
            <family val="2"/>
          </rPr>
          <t xml:space="preserve">Menor a 15 Años.
</t>
        </r>
        <r>
          <rPr>
            <sz val="9"/>
            <color indexed="81"/>
            <rFont val="Tahoma"/>
            <family val="2"/>
          </rPr>
          <t>l</t>
        </r>
      </text>
    </comment>
    <comment ref="AF100"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Geriatría</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00"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Geriatría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Geriatría
</t>
        </r>
        <r>
          <rPr>
            <sz val="9"/>
            <color indexed="81"/>
            <rFont val="Tahoma"/>
            <family val="2"/>
          </rPr>
          <t>3- En la cita contenga la especialidad medica del profesional</t>
        </r>
      </text>
    </comment>
    <comment ref="AH100"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Geriatría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Geriatría</t>
        </r>
        <r>
          <rPr>
            <sz val="9"/>
            <color indexed="81"/>
            <rFont val="Tahoma"/>
            <family val="2"/>
          </rPr>
          <t xml:space="preserve">
 4- En la cita contenga la especialidad medica del profesional</t>
        </r>
      </text>
    </comment>
    <comment ref="AI100"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Geriatría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Geriatría
</t>
        </r>
        <r>
          <rPr>
            <sz val="9"/>
            <color indexed="81"/>
            <rFont val="Tahoma"/>
            <family val="2"/>
          </rPr>
          <t>4- En la cita contenga la especialidad medica del profesional</t>
        </r>
      </text>
    </comment>
    <comment ref="U101"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Física y Rehabilitación Pediátrica (Fisiatría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01"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Física y Rehabilitación Pediátrica (Fisiatría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01"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Rehabilitación Pediátrica (Fisiatría Pediátrica)</t>
        </r>
        <r>
          <rPr>
            <sz val="9"/>
            <color indexed="81"/>
            <rFont val="Tahoma"/>
            <family val="2"/>
          </rPr>
          <t xml:space="preserve">
3.- En la cita contenga la especialidad medica del profesional</t>
        </r>
      </text>
    </comment>
    <comment ref="Z101"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Física y Rehabilitación Pediátrica (Fisiatría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Rehabilitación Pediátrica (Fisiatría Pediátrica)</t>
        </r>
        <r>
          <rPr>
            <sz val="9"/>
            <color indexed="81"/>
            <rFont val="Tahoma"/>
            <family val="2"/>
          </rPr>
          <t xml:space="preserve">
3.- En la cita contenga la especialidad medica del profesional</t>
        </r>
      </text>
    </comment>
    <comment ref="AD101"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Medicina Física y Rehabilitación Pediátrica (Fisiatría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Rehabilitación Pediátrica (Fisiatría Pediátrica)</t>
        </r>
        <r>
          <rPr>
            <sz val="9"/>
            <color indexed="81"/>
            <rFont val="Tahoma"/>
            <family val="2"/>
          </rPr>
          <t xml:space="preserve">
3.- En la cita contenga la especialidad medica del profesional</t>
        </r>
      </text>
    </comment>
    <comment ref="AE101" authorId="0" shapeId="0">
      <text>
        <r>
          <rPr>
            <sz val="9"/>
            <color indexed="81"/>
            <rFont val="Tahoma"/>
            <family val="2"/>
          </rPr>
          <t xml:space="preserve">Se contarán aquellas Solicitudes de Interconsultas generadas en:
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Medicina Física y Rehabilitación Pediátrica (Fisiatría Pediátrica)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01"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Medicina Física y Rehabilitación Pediátrica (Fisiatría Pediátrica)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01"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Medicina Física y Rehabilitación Pediátrica (Fisiatría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Física y Rehabilitación Pediátrica (Fisiatría Pediátrica)
</t>
        </r>
        <r>
          <rPr>
            <sz val="9"/>
            <color indexed="81"/>
            <rFont val="Tahoma"/>
            <family val="2"/>
          </rPr>
          <t>3- En la cita contenga la especialidad medica del profesional</t>
        </r>
      </text>
    </comment>
    <comment ref="AH101"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Medicina Física y Rehabilitación Pediátrica (Fisiatría Pediátrica)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Rehabilitación Pediátrica (Fisiatría Pediátrica)</t>
        </r>
        <r>
          <rPr>
            <sz val="9"/>
            <color indexed="81"/>
            <rFont val="Tahoma"/>
            <family val="2"/>
          </rPr>
          <t xml:space="preserve">
4- En la cita contenga la especialidad medica del profesional</t>
        </r>
      </text>
    </comment>
    <comment ref="AI101"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Medicina Física y Rehabilitación Pediátrica (Fisiatría Pediátrica)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Física y Rehabilitación Pediátrica (Fisiatría Pediátrica)
</t>
        </r>
        <r>
          <rPr>
            <sz val="9"/>
            <color indexed="81"/>
            <rFont val="Tahoma"/>
            <family val="2"/>
          </rPr>
          <t>4- En la cita contenga la especialidad medica del profesional</t>
        </r>
      </text>
    </comment>
    <comment ref="U102"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Física y Rehabilitación Adulto (Fisiatría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02"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Física y Rehabilitación Adulto (Fisiatría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02"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Rehabilitación Adulto (Fisiatría Adulto)</t>
        </r>
        <r>
          <rPr>
            <sz val="9"/>
            <color indexed="81"/>
            <rFont val="Tahoma"/>
            <family val="2"/>
          </rPr>
          <t xml:space="preserve">
3.- En la cita contenga la especialidad medica del profesional</t>
        </r>
      </text>
    </comment>
    <comment ref="Z102"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Física y Rehabilitación Adulto (Fisiatría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Rehabilitación Adulto (Fisiatría Adulto)</t>
        </r>
        <r>
          <rPr>
            <sz val="9"/>
            <color indexed="81"/>
            <rFont val="Tahoma"/>
            <family val="2"/>
          </rPr>
          <t xml:space="preserve">
3.- En la cita contenga la especialidad medica del profesional</t>
        </r>
      </text>
    </comment>
    <comment ref="AD102"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Medicina Física y Rehabilitación Adulto (Fisiatría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Rehabilitación Adulto (Fisiatría Adulto)</t>
        </r>
        <r>
          <rPr>
            <sz val="9"/>
            <color indexed="81"/>
            <rFont val="Tahoma"/>
            <family val="2"/>
          </rPr>
          <t xml:space="preserve">
3.- En la cita contenga la especialidad medica del profesional</t>
        </r>
      </text>
    </comment>
    <comment ref="AE102"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Medicina Física y Rehabilitación Adulto (Fisiatría Adulto)</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02"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Medicina Física y Rehabilitación Adulto (Fisiatría Adulto)</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02"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Medicina Física y Rehabilitación Adulto (Fisiatría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Física y Rehabilitación Adulto (Fisiatría Adulto)
</t>
        </r>
        <r>
          <rPr>
            <sz val="9"/>
            <color indexed="81"/>
            <rFont val="Tahoma"/>
            <family val="2"/>
          </rPr>
          <t>3- En la cita contenga la especialidad medica del profesional</t>
        </r>
      </text>
    </comment>
    <comment ref="AH102"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Medicina Física y Rehabilitación Adulto (Fisiatría Adulto)</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Rehabilitación Adulto (Fisiatría Adulto)</t>
        </r>
        <r>
          <rPr>
            <sz val="9"/>
            <color indexed="81"/>
            <rFont val="Tahoma"/>
            <family val="2"/>
          </rPr>
          <t xml:space="preserve">
4- En la cita contenga la especialidad medica del profesional</t>
        </r>
      </text>
    </comment>
    <comment ref="AI102"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Medicina Física y Rehabilitación Adulto (Fisiatría Adulto)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Física y Rehabilitación Adulto (Fisiatría Adulto)
</t>
        </r>
        <r>
          <rPr>
            <sz val="9"/>
            <color indexed="81"/>
            <rFont val="Tahoma"/>
            <family val="2"/>
          </rPr>
          <t>4- En la cita contenga la especialidad medica del profesional</t>
        </r>
      </text>
    </comment>
    <comment ref="U103"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Neurología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03"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Neurología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03"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Neurología Pediátrica</t>
        </r>
        <r>
          <rPr>
            <sz val="9"/>
            <color indexed="81"/>
            <rFont val="Tahoma"/>
            <family val="2"/>
          </rPr>
          <t xml:space="preserve">
3.- En la cita contenga la especialidad medica del profesional</t>
        </r>
      </text>
    </comment>
    <comment ref="Z103"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Neurología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Neurología Pediátrica</t>
        </r>
        <r>
          <rPr>
            <sz val="9"/>
            <color indexed="81"/>
            <rFont val="Tahoma"/>
            <family val="2"/>
          </rPr>
          <t xml:space="preserve">
3.- En la cita contenga la especialidad medica del profesional</t>
        </r>
      </text>
    </comment>
    <comment ref="AD103"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Neurología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Neurología Pediátrica</t>
        </r>
        <r>
          <rPr>
            <sz val="9"/>
            <color indexed="81"/>
            <rFont val="Tahoma"/>
            <family val="2"/>
          </rPr>
          <t xml:space="preserve">
3.- En la cita contenga la especialidad medica del profesional</t>
        </r>
      </text>
    </comment>
    <comment ref="AE103"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Neurología Pediátrica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03"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Neurología Pediátrica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03"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Neurología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Neurología Pediátrica
</t>
        </r>
        <r>
          <rPr>
            <sz val="9"/>
            <color indexed="81"/>
            <rFont val="Tahoma"/>
            <family val="2"/>
          </rPr>
          <t>3- En la cita contenga la especialidad medica del profesional</t>
        </r>
      </text>
    </comment>
    <comment ref="AH103"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Neurología Pediátrica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Neurología Pediátrica</t>
        </r>
        <r>
          <rPr>
            <sz val="9"/>
            <color indexed="81"/>
            <rFont val="Tahoma"/>
            <family val="2"/>
          </rPr>
          <t xml:space="preserve">
4- En la cita contenga la especialidad medica del profesional</t>
        </r>
      </text>
    </comment>
    <comment ref="AI103"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Neurología Pediátrica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Neurología Pediátrica
</t>
        </r>
        <r>
          <rPr>
            <sz val="9"/>
            <color indexed="81"/>
            <rFont val="Tahoma"/>
            <family val="2"/>
          </rPr>
          <t>4- En la cita contenga la especialidad medica del profesional</t>
        </r>
      </text>
    </comment>
    <comment ref="U104"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Neurología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04"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Neurología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04"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Neurología Adulto</t>
        </r>
        <r>
          <rPr>
            <sz val="9"/>
            <color indexed="81"/>
            <rFont val="Tahoma"/>
            <family val="2"/>
          </rPr>
          <t xml:space="preserve">
3.- En la cita contenga la especialidad medica del profesional</t>
        </r>
      </text>
    </comment>
    <comment ref="Z104"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Neurología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Neurología Adulto</t>
        </r>
        <r>
          <rPr>
            <sz val="9"/>
            <color indexed="81"/>
            <rFont val="Tahoma"/>
            <family val="2"/>
          </rPr>
          <t xml:space="preserve">
3.- En la cita contenga la especialidad medica del profesional</t>
        </r>
      </text>
    </comment>
    <comment ref="AD104"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Neurología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Neurología Adulto</t>
        </r>
        <r>
          <rPr>
            <sz val="9"/>
            <color indexed="81"/>
            <rFont val="Tahoma"/>
            <family val="2"/>
          </rPr>
          <t xml:space="preserve">
3.- En la cita contenga la especialidad medica del profesional</t>
        </r>
      </text>
    </comment>
    <comment ref="AE104"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Neurología Adulto</t>
        </r>
        <r>
          <rPr>
            <sz val="9"/>
            <color indexed="81"/>
            <rFont val="Tahoma"/>
            <family val="2"/>
          </rPr>
          <t xml:space="preserve">
4.- Paciente </t>
        </r>
        <r>
          <rPr>
            <b/>
            <sz val="9"/>
            <color indexed="81"/>
            <rFont val="Tahoma"/>
            <family val="2"/>
          </rPr>
          <t xml:space="preserve">Menor a 15 Años.
</t>
        </r>
      </text>
    </comment>
    <comment ref="AF104"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Neurología Adulto</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04"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Neurología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Neurología Adulto
</t>
        </r>
        <r>
          <rPr>
            <sz val="9"/>
            <color indexed="81"/>
            <rFont val="Tahoma"/>
            <family val="2"/>
          </rPr>
          <t>3- En la cita contenga la especialidad medica del profesional</t>
        </r>
      </text>
    </comment>
    <comment ref="AH104"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Neurología Adulto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Neurología Adulto</t>
        </r>
        <r>
          <rPr>
            <sz val="9"/>
            <color indexed="81"/>
            <rFont val="Tahoma"/>
            <family val="2"/>
          </rPr>
          <t xml:space="preserve">
4- En la cita contenga la especialidad medica del profesional</t>
        </r>
      </text>
    </comment>
    <comment ref="AI104"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Neurología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Neurología Adulto
</t>
        </r>
        <r>
          <rPr>
            <sz val="9"/>
            <color indexed="81"/>
            <rFont val="Tahoma"/>
            <family val="2"/>
          </rPr>
          <t>4- En la cita contenga la especialidad medica del profesional</t>
        </r>
      </text>
    </comment>
    <comment ref="U105"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Oncología Médica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05"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Oncología Médica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05"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Oncología Médica</t>
        </r>
        <r>
          <rPr>
            <sz val="9"/>
            <color indexed="81"/>
            <rFont val="Tahoma"/>
            <family val="2"/>
          </rPr>
          <t xml:space="preserve">
3.- En la cita contenga la especialidad medica del profesional</t>
        </r>
      </text>
    </comment>
    <comment ref="Z105"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Oncología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Oncología Médica</t>
        </r>
        <r>
          <rPr>
            <sz val="9"/>
            <color indexed="81"/>
            <rFont val="Tahoma"/>
            <family val="2"/>
          </rPr>
          <t xml:space="preserve">
3.- En la cita contenga la especialidad medica del profesional</t>
        </r>
      </text>
    </comment>
    <comment ref="AD105"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Oncología Médica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Oncología Médica</t>
        </r>
        <r>
          <rPr>
            <sz val="9"/>
            <color indexed="81"/>
            <rFont val="Tahoma"/>
            <family val="2"/>
          </rPr>
          <t xml:space="preserve">
3.- En la cita contenga la especialidad medica del profesional</t>
        </r>
      </text>
    </comment>
    <comment ref="AE105"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Oncología Médica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05"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Oncología Médica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05"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Oncología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Oncología Médica
</t>
        </r>
        <r>
          <rPr>
            <sz val="9"/>
            <color indexed="81"/>
            <rFont val="Tahoma"/>
            <family val="2"/>
          </rPr>
          <t>3- En la cita contenga la especialidad medica del profesional</t>
        </r>
      </text>
    </comment>
    <comment ref="AH105"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Oncología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Oncología Médica</t>
        </r>
        <r>
          <rPr>
            <sz val="9"/>
            <color indexed="81"/>
            <rFont val="Tahoma"/>
            <family val="2"/>
          </rPr>
          <t xml:space="preserve">
4- En la cita contenga la especialidad medica del profesional</t>
        </r>
      </text>
    </comment>
    <comment ref="AI105"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Oncología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Oncología Médica
</t>
        </r>
        <r>
          <rPr>
            <sz val="9"/>
            <color indexed="81"/>
            <rFont val="Tahoma"/>
            <family val="2"/>
          </rPr>
          <t>4- En la cita contenga la especialidad medica del profesional</t>
        </r>
      </text>
    </comment>
    <comment ref="U106"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Psiquiatría Pediátrica y de la Adolescencia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06"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Psiquiatría Pediátrica y de la Adolescencia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06"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Psiquiatría Pediátrica y de la Adolescencia</t>
        </r>
        <r>
          <rPr>
            <sz val="9"/>
            <color indexed="81"/>
            <rFont val="Tahoma"/>
            <family val="2"/>
          </rPr>
          <t xml:space="preserve">
3.- En la cita contenga la especialidad medica del profesional</t>
        </r>
      </text>
    </comment>
    <comment ref="Z106"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Psiquiatría Pediátrica y de la Adolescencia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Psiquiatría Pediátrica y de la Adolescencia</t>
        </r>
        <r>
          <rPr>
            <sz val="9"/>
            <color indexed="81"/>
            <rFont val="Tahoma"/>
            <family val="2"/>
          </rPr>
          <t xml:space="preserve">
3.- En la cita contenga la especialidad medica del profesional</t>
        </r>
      </text>
    </comment>
    <comment ref="AD106"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Psiquiatría Pediátrica y de la Adolescencia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Psiquiatría Pediátrica y de la Adolescencia</t>
        </r>
        <r>
          <rPr>
            <sz val="9"/>
            <color indexed="81"/>
            <rFont val="Tahoma"/>
            <family val="2"/>
          </rPr>
          <t xml:space="preserve">
3.- En la cita contenga la especialidad medica del profesional</t>
        </r>
      </text>
    </comment>
    <comment ref="AE106"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Psiquiatría Pediátrica y de la Adolescencia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06"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Psiquiatría Pediátrica y de la Adolescencia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06"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Psiquiatría Pediátrica y de la Adolescencia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Psiquiatría Pediátrica y de la Adolescencia
</t>
        </r>
        <r>
          <rPr>
            <sz val="9"/>
            <color indexed="81"/>
            <rFont val="Tahoma"/>
            <family val="2"/>
          </rPr>
          <t>3- En la cita contenga la especialidad medica del profesional</t>
        </r>
      </text>
    </comment>
    <comment ref="AH106"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Psiquiatría Pediátrica y de la Adolescencia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Psiquiatría Pediátrica y de la Adolescencia</t>
        </r>
        <r>
          <rPr>
            <sz val="9"/>
            <color indexed="81"/>
            <rFont val="Tahoma"/>
            <family val="2"/>
          </rPr>
          <t xml:space="preserve">
4- En la cita contenga la especialidad medica del profesional</t>
        </r>
      </text>
    </comment>
    <comment ref="AI106"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Psiquiatría Pediátrica y de la Adolescencia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Psiquiatría Pediátrica y de la Adolescencia
</t>
        </r>
        <r>
          <rPr>
            <sz val="9"/>
            <color indexed="81"/>
            <rFont val="Tahoma"/>
            <family val="2"/>
          </rPr>
          <t>4- En la cita contenga la especialidad medica del profesional</t>
        </r>
      </text>
    </comment>
    <comment ref="U107"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Psiquiatría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07"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Psiquiatría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07"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Psiquiatría Adulto</t>
        </r>
        <r>
          <rPr>
            <sz val="9"/>
            <color indexed="81"/>
            <rFont val="Tahoma"/>
            <family val="2"/>
          </rPr>
          <t xml:space="preserve">
3.- En la cita contenga la especialidad medica del profesional</t>
        </r>
      </text>
    </comment>
    <comment ref="Z107"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Psiquiatría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Psiquiatría Adulto</t>
        </r>
        <r>
          <rPr>
            <sz val="9"/>
            <color indexed="81"/>
            <rFont val="Tahoma"/>
            <family val="2"/>
          </rPr>
          <t xml:space="preserve">
3.- En la cita contenga la especialidad medica del profesional</t>
        </r>
      </text>
    </comment>
    <comment ref="AD107"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Psiquiatría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Psiquiatría Adulto</t>
        </r>
        <r>
          <rPr>
            <sz val="9"/>
            <color indexed="81"/>
            <rFont val="Tahoma"/>
            <family val="2"/>
          </rPr>
          <t xml:space="preserve">
3.- En la cita contenga la especialidad medica del profesional</t>
        </r>
      </text>
    </comment>
    <comment ref="AE107"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Psiquiatría Adulto</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07"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Psiquiatría Adulto</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07"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Psiquiatría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Psiquiatría Adulto
</t>
        </r>
        <r>
          <rPr>
            <sz val="9"/>
            <color indexed="81"/>
            <rFont val="Tahoma"/>
            <family val="2"/>
          </rPr>
          <t>3- En la cita contenga la especialidad medica del profesional</t>
        </r>
      </text>
    </comment>
    <comment ref="AH107"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Psiquiatría Adulto</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Psiquiatría Adulto</t>
        </r>
        <r>
          <rPr>
            <sz val="9"/>
            <color indexed="81"/>
            <rFont val="Tahoma"/>
            <family val="2"/>
          </rPr>
          <t xml:space="preserve">
4- En la cita contenga la especialidad medica del profesional</t>
        </r>
      </text>
    </comment>
    <comment ref="AI107"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Psiquiatría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Psiquiatría Adulto
</t>
        </r>
        <r>
          <rPr>
            <sz val="9"/>
            <color indexed="81"/>
            <rFont val="Tahoma"/>
            <family val="2"/>
          </rPr>
          <t>4- En la cita contenga la especialidad medica del profesional</t>
        </r>
      </text>
    </comment>
    <comment ref="U108"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08"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08"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Pediátrica</t>
        </r>
        <r>
          <rPr>
            <sz val="9"/>
            <color indexed="81"/>
            <rFont val="Tahoma"/>
            <family val="2"/>
          </rPr>
          <t xml:space="preserve">
3.- En la cita contenga la especialidad medica del profesionalo</t>
        </r>
      </text>
    </comment>
    <comment ref="Z108"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Pediátrica</t>
        </r>
        <r>
          <rPr>
            <sz val="9"/>
            <color indexed="81"/>
            <rFont val="Tahoma"/>
            <family val="2"/>
          </rPr>
          <t xml:space="preserve">
3.- En la cita contenga la especialidad medica del profesional</t>
        </r>
      </text>
    </comment>
    <comment ref="AD108"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Cirugía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Pediátrica</t>
        </r>
        <r>
          <rPr>
            <sz val="9"/>
            <color indexed="81"/>
            <rFont val="Tahoma"/>
            <family val="2"/>
          </rPr>
          <t xml:space="preserve">
3.- En la cita contenga la especialidad medica del profesional</t>
        </r>
      </text>
    </comment>
    <comment ref="AE108"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Cirugía Pediátrica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08"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Cirugía Pediátrica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08"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Cirugía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Pediátrica
</t>
        </r>
        <r>
          <rPr>
            <sz val="9"/>
            <color indexed="81"/>
            <rFont val="Tahoma"/>
            <family val="2"/>
          </rPr>
          <t>3- En la cita contenga la especialidad medica del profesional</t>
        </r>
      </text>
    </comment>
    <comment ref="AH108"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Cirugía Pediátrica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Pediátrica</t>
        </r>
        <r>
          <rPr>
            <sz val="9"/>
            <color indexed="81"/>
            <rFont val="Tahoma"/>
            <family val="2"/>
          </rPr>
          <t xml:space="preserve">
4- En la cita contenga la especialidad medica del profesional</t>
        </r>
      </text>
    </comment>
    <comment ref="AI108"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Pediátrica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Pediátrica
</t>
        </r>
        <r>
          <rPr>
            <sz val="9"/>
            <color indexed="81"/>
            <rFont val="Tahoma"/>
            <family val="2"/>
          </rPr>
          <t>4- En la cita contenga la especialidad medica del profesional</t>
        </r>
      </text>
    </comment>
    <comment ref="U109"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 xml:space="preserve">Cirugía General Adulto </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09"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 xml:space="preserve">Cirugía General Adulto </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09"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General Adulto </t>
        </r>
        <r>
          <rPr>
            <sz val="9"/>
            <color indexed="81"/>
            <rFont val="Tahoma"/>
            <family val="2"/>
          </rPr>
          <t xml:space="preserve">
3.- En la cita contenga la especialidad medica del profesional</t>
        </r>
      </text>
    </comment>
    <comment ref="Z109"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Cirugía General Adulto </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General Adulto </t>
        </r>
        <r>
          <rPr>
            <sz val="9"/>
            <color indexed="81"/>
            <rFont val="Tahoma"/>
            <family val="2"/>
          </rPr>
          <t xml:space="preserve">
3.- En la cita contenga la especialidad medica del profesional</t>
        </r>
      </text>
    </comment>
    <comment ref="AD109"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Consultas Realizadas por Operativos - Cirugía General Adulto </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General Adulto </t>
        </r>
        <r>
          <rPr>
            <sz val="9"/>
            <color indexed="81"/>
            <rFont val="Tahoma"/>
            <family val="2"/>
          </rPr>
          <t xml:space="preserve">
3.- En la cita contenga la especialidad medica del profesional</t>
        </r>
      </text>
    </comment>
    <comment ref="AE109"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Cirugía General Adulto </t>
        </r>
        <r>
          <rPr>
            <sz val="9"/>
            <color indexed="81"/>
            <rFont val="Tahoma"/>
            <family val="2"/>
          </rPr>
          <t xml:space="preserve">
4- Paciente </t>
        </r>
        <r>
          <rPr>
            <b/>
            <sz val="9"/>
            <color indexed="81"/>
            <rFont val="Tahoma"/>
            <family val="2"/>
          </rPr>
          <t xml:space="preserve">Menor a 15 Años.
</t>
        </r>
      </text>
    </comment>
    <comment ref="AF109"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Cirugía General Adulto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09"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Cirugía General Adulto </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General Adulto 
</t>
        </r>
        <r>
          <rPr>
            <sz val="9"/>
            <color indexed="81"/>
            <rFont val="Tahoma"/>
            <family val="2"/>
          </rPr>
          <t>3- En la cita contenga la especialidad medica del profesional</t>
        </r>
      </text>
    </comment>
    <comment ref="AH109"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General Adulto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General Adulto </t>
        </r>
        <r>
          <rPr>
            <sz val="9"/>
            <color indexed="81"/>
            <rFont val="Tahoma"/>
            <family val="2"/>
          </rPr>
          <t xml:space="preserve">
4- En la cita contenga la especialidad medica del profesional</t>
        </r>
      </text>
    </comment>
    <comment ref="AI109"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General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General Adulto 
</t>
        </r>
        <r>
          <rPr>
            <sz val="9"/>
            <color indexed="81"/>
            <rFont val="Tahoma"/>
            <family val="2"/>
          </rPr>
          <t>4- En la cita contenga la especialidad medica del profesional</t>
        </r>
      </text>
    </comment>
    <comment ref="U110"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Digestiva (Alta)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10"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Digestiva (Alta)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10"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Digestiva (Alta)</t>
        </r>
        <r>
          <rPr>
            <sz val="9"/>
            <color indexed="81"/>
            <rFont val="Tahoma"/>
            <family val="2"/>
          </rPr>
          <t xml:space="preserve">
3.- En la cita contenga la especialidad medica del profesional</t>
        </r>
      </text>
    </comment>
    <comment ref="Z110"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Digestiva (Alta)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Digestiva (Alta)</t>
        </r>
        <r>
          <rPr>
            <sz val="9"/>
            <color indexed="81"/>
            <rFont val="Tahoma"/>
            <family val="2"/>
          </rPr>
          <t xml:space="preserve">
3.- En la cita contenga la especialidad medica del profesional</t>
        </r>
      </text>
    </comment>
    <comment ref="AD110"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Cirugía Digestiva (Alta)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Digestiva (Alta)</t>
        </r>
        <r>
          <rPr>
            <sz val="9"/>
            <color indexed="81"/>
            <rFont val="Tahoma"/>
            <family val="2"/>
          </rPr>
          <t xml:space="preserve">
3.- En la cita contenga la especialidad medica del profesional</t>
        </r>
      </text>
    </comment>
    <comment ref="AE110"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Cirugía Digestiva (Alta)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10"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Cirugía Digestiva (Alta)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l</t>
        </r>
      </text>
    </comment>
    <comment ref="AG110"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Cirugía Digestiva (Alta)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Digestiva (Alta)
</t>
        </r>
        <r>
          <rPr>
            <sz val="9"/>
            <color indexed="81"/>
            <rFont val="Tahoma"/>
            <family val="2"/>
          </rPr>
          <t>3- En la cita contenga la especialidad medica del profesional</t>
        </r>
      </text>
    </comment>
    <comment ref="AH110"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Digestiva (Alta)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Digestiva (Alta)</t>
        </r>
        <r>
          <rPr>
            <sz val="9"/>
            <color indexed="81"/>
            <rFont val="Tahoma"/>
            <family val="2"/>
          </rPr>
          <t xml:space="preserve">
4- En la cita contenga la especialidad medica del profesional</t>
        </r>
      </text>
    </comment>
    <comment ref="AI110"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Digestiva (Alta)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Digestiva (Alta)
</t>
        </r>
        <r>
          <rPr>
            <sz val="9"/>
            <color indexed="81"/>
            <rFont val="Tahoma"/>
            <family val="2"/>
          </rPr>
          <t>4- En la cita contenga la especialidad medica del profesional</t>
        </r>
      </text>
    </comment>
    <comment ref="U111"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de Cabeza, Cuello y MaxiloFacial.</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11"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de Cabeza, Cuello y MaxiloFacial.</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11"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de Cabeza, Cuello y MaxiloFacial.</t>
        </r>
        <r>
          <rPr>
            <sz val="9"/>
            <color indexed="81"/>
            <rFont val="Tahoma"/>
            <family val="2"/>
          </rPr>
          <t xml:space="preserve">
3.- En la cita contenga la especialidad medica del profesional</t>
        </r>
      </text>
    </comment>
    <comment ref="Z111"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de Cabeza, Cuello y MaxiloFacial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de Cabeza, Cuello y MaxiloFacial.</t>
        </r>
        <r>
          <rPr>
            <sz val="9"/>
            <color indexed="81"/>
            <rFont val="Tahoma"/>
            <family val="2"/>
          </rPr>
          <t xml:space="preserve">
3.- En la cita contenga la especialidad medica del profesional</t>
        </r>
      </text>
    </comment>
    <comment ref="AD111"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Cirugía de Cabeza, Cuello y MaxiloFacial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de Cabeza, Cuello y MaxiloFacial</t>
        </r>
        <r>
          <rPr>
            <sz val="9"/>
            <color indexed="81"/>
            <rFont val="Tahoma"/>
            <family val="2"/>
          </rPr>
          <t xml:space="preserve">
3.- En la cita contenga la especialidad medica del profesional</t>
        </r>
      </text>
    </comment>
    <comment ref="AE111"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Cirugía de Cabeza, Cuello y MaxiloFacial</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11"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Cirugía de Cabeza, Cuello y MaxiloFacial</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11"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Cirugía de Cabeza, Cuello y MaxiloFacial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de Cabeza, Cuello y MaxiloFacial
</t>
        </r>
        <r>
          <rPr>
            <sz val="9"/>
            <color indexed="81"/>
            <rFont val="Tahoma"/>
            <family val="2"/>
          </rPr>
          <t>3- En la cita contenga la especialidad medica del profesional</t>
        </r>
      </text>
    </comment>
    <comment ref="AH111"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Cirugía de Cabeza, Cuello y MaxiloFacial</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de Cabeza, Cuello y MaxiloFacial</t>
        </r>
        <r>
          <rPr>
            <sz val="9"/>
            <color indexed="81"/>
            <rFont val="Tahoma"/>
            <family val="2"/>
          </rPr>
          <t xml:space="preserve">
4- En la cita contenga la especialidad medica del profesional</t>
        </r>
      </text>
    </comment>
    <comment ref="AI111"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de Cabeza, Cuello y MaxiloFacial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de Cabeza, Cuello y MaxiloFacial
</t>
        </r>
        <r>
          <rPr>
            <sz val="9"/>
            <color indexed="81"/>
            <rFont val="Tahoma"/>
            <family val="2"/>
          </rPr>
          <t>4- En la cita contenga la especialidad medica del profesional</t>
        </r>
      </text>
    </comment>
    <comment ref="U112"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Plástica y Reparadora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12"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Plástica y Reparadora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12"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Plástica y Reparadora Pediátrica</t>
        </r>
        <r>
          <rPr>
            <sz val="9"/>
            <color indexed="81"/>
            <rFont val="Tahoma"/>
            <family val="2"/>
          </rPr>
          <t xml:space="preserve">
3.- En la cita contenga la especialidad medica del profesional</t>
        </r>
      </text>
    </comment>
    <comment ref="Z112"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Plástica y Reparadora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Plástica y Reparadora Pediátrica</t>
        </r>
        <r>
          <rPr>
            <sz val="9"/>
            <color indexed="81"/>
            <rFont val="Tahoma"/>
            <family val="2"/>
          </rPr>
          <t xml:space="preserve">
3.- En la cita contenga la especialidad medica del profesional</t>
        </r>
      </text>
    </comment>
    <comment ref="AD112"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Cirugía Plástica y Reparadora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Plástica y Reparadora Pediátrica</t>
        </r>
        <r>
          <rPr>
            <sz val="9"/>
            <color indexed="81"/>
            <rFont val="Tahoma"/>
            <family val="2"/>
          </rPr>
          <t xml:space="preserve">
3.- En la cita contenga la especialidad medica del profesional</t>
        </r>
      </text>
    </comment>
    <comment ref="AE112"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Cirugía Plástica y Reparadora Pediátrica</t>
        </r>
        <r>
          <rPr>
            <sz val="9"/>
            <color indexed="81"/>
            <rFont val="Tahoma"/>
            <family val="2"/>
          </rPr>
          <t xml:space="preserve">
4.- Paciente </t>
        </r>
        <r>
          <rPr>
            <b/>
            <sz val="9"/>
            <color indexed="81"/>
            <rFont val="Tahoma"/>
            <family val="2"/>
          </rPr>
          <t xml:space="preserve">Menor a 15 Años.
</t>
        </r>
      </text>
    </comment>
    <comment ref="AF112"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Cirugía Plástica y Reparadora Pediátrica</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12"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Cirugía Plástica y Reparadora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Plástica y Reparadora Pediátrica
</t>
        </r>
        <r>
          <rPr>
            <sz val="9"/>
            <color indexed="81"/>
            <rFont val="Tahoma"/>
            <family val="2"/>
          </rPr>
          <t>3- En la cita contenga la especialidad medica del profesional</t>
        </r>
      </text>
    </comment>
    <comment ref="AH112"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Cirugía Plástica y Reparadora Pediátrica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Plástica y Reparadora Pediátrica</t>
        </r>
        <r>
          <rPr>
            <sz val="9"/>
            <color indexed="81"/>
            <rFont val="Tahoma"/>
            <family val="2"/>
          </rPr>
          <t xml:space="preserve">
4- En la cita contenga la especialidad medica del profesional</t>
        </r>
      </text>
    </comment>
    <comment ref="AI112"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Plástica y Reparadora Pediátrica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Plástica y Reparadora Pediátrica
</t>
        </r>
        <r>
          <rPr>
            <sz val="9"/>
            <color indexed="81"/>
            <rFont val="Tahoma"/>
            <family val="2"/>
          </rPr>
          <t>4- En la cita contenga la especialidad medica del profesional</t>
        </r>
      </text>
    </comment>
    <comment ref="U113"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Plástica y Reparadora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13"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Plástica y Reparadora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13"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Plástica y Reparadora Adulto</t>
        </r>
        <r>
          <rPr>
            <sz val="9"/>
            <color indexed="81"/>
            <rFont val="Tahoma"/>
            <family val="2"/>
          </rPr>
          <t xml:space="preserve">
3.- En la cita contenga la especialidad medica del profesional</t>
        </r>
      </text>
    </comment>
    <comment ref="Z113"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Plástica y Reparadora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Plástica y Reparadora Adulto.</t>
        </r>
        <r>
          <rPr>
            <sz val="9"/>
            <color indexed="81"/>
            <rFont val="Tahoma"/>
            <family val="2"/>
          </rPr>
          <t xml:space="preserve">
3.- En la cita contenga la especialidad medica del profesional</t>
        </r>
      </text>
    </comment>
    <comment ref="AD113"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Cirugía Plástica y Reparadora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Plástica y Reparadora Adulto</t>
        </r>
        <r>
          <rPr>
            <sz val="9"/>
            <color indexed="81"/>
            <rFont val="Tahoma"/>
            <family val="2"/>
          </rPr>
          <t xml:space="preserve">
3.- En la cita contenga la especialidad medica del profesional</t>
        </r>
      </text>
    </comment>
    <comment ref="AE113"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Cirugía Plástica y Reparadora Adulto</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13"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Cirugía Plástica y Reparadora Adulto</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13"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Cirugía Plástica y Reparadora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Plástica y Reparadora Adulto
</t>
        </r>
        <r>
          <rPr>
            <sz val="9"/>
            <color indexed="81"/>
            <rFont val="Tahoma"/>
            <family val="2"/>
          </rPr>
          <t>3- En la cita contenga la especialidad medica del profesional</t>
        </r>
      </text>
    </comment>
    <comment ref="AH113"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Plástica y Reparadora Adulto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Plástica y Reparadora Adulto.</t>
        </r>
        <r>
          <rPr>
            <sz val="9"/>
            <color indexed="81"/>
            <rFont val="Tahoma"/>
            <family val="2"/>
          </rPr>
          <t xml:space="preserve">
4- En la cita contenga la especialidad medica del profesional</t>
        </r>
      </text>
    </comment>
    <comment ref="AI113"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Plástica y Reparadora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Plástica y Reparadora Adulto
</t>
        </r>
        <r>
          <rPr>
            <sz val="9"/>
            <color indexed="81"/>
            <rFont val="Tahoma"/>
            <family val="2"/>
          </rPr>
          <t>4- En la cita contenga la especialidad medica del profesional</t>
        </r>
      </text>
    </comment>
    <comment ref="U114"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Coloproctología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14"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Coloproctología.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14"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Coloproctología.</t>
        </r>
        <r>
          <rPr>
            <sz val="9"/>
            <color indexed="81"/>
            <rFont val="Tahoma"/>
            <family val="2"/>
          </rPr>
          <t xml:space="preserve">
3.- En la cita contenga la especialidad medica del profesional</t>
        </r>
      </text>
    </comment>
    <comment ref="Z114"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Coloproctología (Cirugía Digestiva Baja)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Coloproctología.</t>
        </r>
        <r>
          <rPr>
            <sz val="9"/>
            <color indexed="81"/>
            <rFont val="Tahoma"/>
            <family val="2"/>
          </rPr>
          <t xml:space="preserve">
3.- En la cita contenga la especialidad medica del profesional</t>
        </r>
      </text>
    </comment>
    <comment ref="AD114"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Coloproctología (Cirugía Digestiva Baja)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Coloproctología.</t>
        </r>
        <r>
          <rPr>
            <sz val="9"/>
            <color indexed="81"/>
            <rFont val="Tahoma"/>
            <family val="2"/>
          </rPr>
          <t xml:space="preserve">
3.- En la cita contenga la especialidad medica del profesional</t>
        </r>
      </text>
    </comment>
    <comment ref="AE114"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Coloproctología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14"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Coloproctología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14"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Coloproctología (Cirugía Digestiva Baja)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Coloproctología.
</t>
        </r>
        <r>
          <rPr>
            <sz val="9"/>
            <color indexed="81"/>
            <rFont val="Tahoma"/>
            <family val="2"/>
          </rPr>
          <t>3- En la cita contenga la especialidad medica del profesional</t>
        </r>
      </text>
    </comment>
    <comment ref="AH114"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Coloproctología (Cirugía Digestiva Baja)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Coloproctología.</t>
        </r>
        <r>
          <rPr>
            <sz val="9"/>
            <color indexed="81"/>
            <rFont val="Tahoma"/>
            <family val="2"/>
          </rPr>
          <t xml:space="preserve">
4- En la cita contenga la especialidad medica del profesional</t>
        </r>
      </text>
    </comment>
    <comment ref="AI114"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Coloproctología (Cirugía Digestiva Baja)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Coloproctología.
</t>
        </r>
        <r>
          <rPr>
            <sz val="9"/>
            <color indexed="81"/>
            <rFont val="Tahoma"/>
            <family val="2"/>
          </rPr>
          <t>4- En la cita contenga la especialidad medica del profesional</t>
        </r>
      </text>
    </comment>
    <comment ref="U115"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Tórax</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15"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Tórax</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15"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Tórax.</t>
        </r>
        <r>
          <rPr>
            <sz val="9"/>
            <color indexed="81"/>
            <rFont val="Tahoma"/>
            <family val="2"/>
          </rPr>
          <t xml:space="preserve">
3.- En la cita contenga la especialidad medica del profesional</t>
        </r>
      </text>
    </comment>
    <comment ref="Z115"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Tórax</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Tórax</t>
        </r>
        <r>
          <rPr>
            <sz val="9"/>
            <color indexed="81"/>
            <rFont val="Tahoma"/>
            <family val="2"/>
          </rPr>
          <t xml:space="preserve">
3.- En la cita contenga la especialidad medica del profesional</t>
        </r>
      </text>
    </comment>
    <comment ref="AD115"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Cirugía Tórax</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Tórax</t>
        </r>
        <r>
          <rPr>
            <sz val="9"/>
            <color indexed="81"/>
            <rFont val="Tahoma"/>
            <family val="2"/>
          </rPr>
          <t xml:space="preserve">
3.- En la cita contenga la especialidad medica del profesional</t>
        </r>
      </text>
    </comment>
    <comment ref="AE115"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Cirugía Tórax</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15"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Cirugía Tórax</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15"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Cirugía Tórax</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Tórax.
</t>
        </r>
        <r>
          <rPr>
            <sz val="9"/>
            <color indexed="81"/>
            <rFont val="Tahoma"/>
            <family val="2"/>
          </rPr>
          <t>3- En la cita contenga la especialidad medica del profesional</t>
        </r>
      </text>
    </comment>
    <comment ref="AH115"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Cirugía Tórax</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Tórax.</t>
        </r>
        <r>
          <rPr>
            <sz val="9"/>
            <color indexed="81"/>
            <rFont val="Tahoma"/>
            <family val="2"/>
          </rPr>
          <t xml:space="preserve">
4- En la cita contenga la especialidad medica del profesional</t>
        </r>
      </text>
    </comment>
    <comment ref="AI115"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Tórax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Tórax.
</t>
        </r>
        <r>
          <rPr>
            <sz val="9"/>
            <color indexed="81"/>
            <rFont val="Tahoma"/>
            <family val="2"/>
          </rPr>
          <t>4- En la cita contenga la especialidad medica del profesional</t>
        </r>
      </text>
    </comment>
    <comment ref="U116"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Vascular Periférica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16"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Vascular Periférica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16"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Vascular Periférica.</t>
        </r>
        <r>
          <rPr>
            <sz val="9"/>
            <color indexed="81"/>
            <rFont val="Tahoma"/>
            <family val="2"/>
          </rPr>
          <t xml:space="preserve">
3.- En la cita contenga la especialidad medica del profesional</t>
        </r>
      </text>
    </comment>
    <comment ref="Z116"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Vascular Periférica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Vascular Periférica.</t>
        </r>
        <r>
          <rPr>
            <sz val="9"/>
            <color indexed="81"/>
            <rFont val="Tahoma"/>
            <family val="2"/>
          </rPr>
          <t xml:space="preserve">
3.- En la cita contenga la especialidad medica del profesional</t>
        </r>
      </text>
    </comment>
    <comment ref="AD116"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Cirugía Vascular Periférica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Vascular Periférica.</t>
        </r>
        <r>
          <rPr>
            <sz val="9"/>
            <color indexed="81"/>
            <rFont val="Tahoma"/>
            <family val="2"/>
          </rPr>
          <t xml:space="preserve">
3.- En la cita contenga la especialidad medica del profesional</t>
        </r>
      </text>
    </comment>
    <comment ref="AE116"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Cirugía Vascular Periférica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16"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Cirugía Vascular Periférica</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16"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Cirugía Vascular Periférica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Vascular Periférica.
</t>
        </r>
        <r>
          <rPr>
            <sz val="9"/>
            <color indexed="81"/>
            <rFont val="Tahoma"/>
            <family val="2"/>
          </rPr>
          <t>3- En la cita contenga la especialidad medica del profesional</t>
        </r>
      </text>
    </comment>
    <comment ref="AH116"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Vascular Periférica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Vascular Periférica.</t>
        </r>
        <r>
          <rPr>
            <sz val="9"/>
            <color indexed="81"/>
            <rFont val="Tahoma"/>
            <family val="2"/>
          </rPr>
          <t xml:space="preserve">
4- En la cita contenga la especialidad medica del profesional</t>
        </r>
      </text>
    </comment>
    <comment ref="AI116"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Vascular Periférica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Vascular Periférica
</t>
        </r>
        <r>
          <rPr>
            <sz val="9"/>
            <color indexed="81"/>
            <rFont val="Tahoma"/>
            <family val="2"/>
          </rPr>
          <t>4- En la cita contenga la especialidad medica del profesional</t>
        </r>
      </text>
    </comment>
    <comment ref="U117"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Neurocirugía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17"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Neurocirugía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17"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Neurocirugía</t>
        </r>
        <r>
          <rPr>
            <sz val="9"/>
            <color indexed="81"/>
            <rFont val="Tahoma"/>
            <family val="2"/>
          </rPr>
          <t xml:space="preserve">
3.- En la cita contenga la especialidad medica del profesional</t>
        </r>
      </text>
    </comment>
    <comment ref="Z117"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Neurocirugía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Neurocirugía.</t>
        </r>
        <r>
          <rPr>
            <sz val="9"/>
            <color indexed="81"/>
            <rFont val="Tahoma"/>
            <family val="2"/>
          </rPr>
          <t xml:space="preserve">
3.- En la cita contenga la especialidad medica del profesional</t>
        </r>
      </text>
    </comment>
    <comment ref="AD117"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Neurocirugía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Neurocirugía.</t>
        </r>
        <r>
          <rPr>
            <sz val="9"/>
            <color indexed="81"/>
            <rFont val="Tahoma"/>
            <family val="2"/>
          </rPr>
          <t xml:space="preserve">
3.- En la cita contenga la especialidad medica del profesional</t>
        </r>
      </text>
    </comment>
    <comment ref="AE117"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Neurocirugía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17"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ad </t>
        </r>
        <r>
          <rPr>
            <b/>
            <sz val="9"/>
            <color indexed="81"/>
            <rFont val="Tahoma"/>
            <family val="2"/>
          </rPr>
          <t>Neurocirugía</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17"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Neurocirugía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Neurocirugía.
</t>
        </r>
        <r>
          <rPr>
            <sz val="9"/>
            <color indexed="81"/>
            <rFont val="Tahoma"/>
            <family val="2"/>
          </rPr>
          <t>3- En la cita contenga la especialidad medica del profesional</t>
        </r>
      </text>
    </comment>
    <comment ref="AH117"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Neurocirugía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Neurocirugía.</t>
        </r>
        <r>
          <rPr>
            <sz val="9"/>
            <color indexed="81"/>
            <rFont val="Tahoma"/>
            <family val="2"/>
          </rPr>
          <t xml:space="preserve">
4- En la cita contenga la especialidad medica del profesional</t>
        </r>
      </text>
    </comment>
    <comment ref="AI117"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Neurocirugía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Neurocirugía.
</t>
        </r>
        <r>
          <rPr>
            <sz val="9"/>
            <color indexed="81"/>
            <rFont val="Tahoma"/>
            <family val="2"/>
          </rPr>
          <t>4- En la cita contenga la especialidad medica del profesional</t>
        </r>
      </text>
    </comment>
    <comment ref="U118"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Cardiovascular</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18"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Cardiovascular</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18"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Cardiovascular</t>
        </r>
        <r>
          <rPr>
            <sz val="9"/>
            <color indexed="81"/>
            <rFont val="Tahoma"/>
            <family val="2"/>
          </rPr>
          <t xml:space="preserve">
3.- En la cita contenga la especialidad medica del profesional</t>
        </r>
      </text>
    </comment>
    <comment ref="Z118"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Cardiovascular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Cardiovascular.</t>
        </r>
        <r>
          <rPr>
            <sz val="9"/>
            <color indexed="81"/>
            <rFont val="Tahoma"/>
            <family val="2"/>
          </rPr>
          <t xml:space="preserve">
3.- En la cita contenga la especialidad medica del profesional</t>
        </r>
      </text>
    </comment>
    <comment ref="AD118"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Cirugía Cardiovascular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Cardiovascular.</t>
        </r>
        <r>
          <rPr>
            <sz val="9"/>
            <color indexed="81"/>
            <rFont val="Tahoma"/>
            <family val="2"/>
          </rPr>
          <t xml:space="preserve">
3.- En la cita contenga la especialidad medica del profesional</t>
        </r>
      </text>
    </comment>
    <comment ref="AE118"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Cirugía Cardiovascular</t>
        </r>
        <r>
          <rPr>
            <sz val="9"/>
            <color indexed="81"/>
            <rFont val="Tahoma"/>
            <family val="2"/>
          </rPr>
          <t xml:space="preserve">
4.- Paciente </t>
        </r>
        <r>
          <rPr>
            <b/>
            <sz val="9"/>
            <color indexed="81"/>
            <rFont val="Tahoma"/>
            <family val="2"/>
          </rPr>
          <t xml:space="preserve">Menor a 15 Años.
</t>
        </r>
      </text>
    </comment>
    <comment ref="AF118"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Cirugía Cardiovascular</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18"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Cirugía Cardiovascular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Cardiovascular.
</t>
        </r>
        <r>
          <rPr>
            <sz val="9"/>
            <color indexed="81"/>
            <rFont val="Tahoma"/>
            <family val="2"/>
          </rPr>
          <t>3- En la cita contenga la especialidad medica del profesional</t>
        </r>
      </text>
    </comment>
    <comment ref="AH118"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Cardiovascular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Cardiovascular.</t>
        </r>
        <r>
          <rPr>
            <sz val="9"/>
            <color indexed="81"/>
            <rFont val="Tahoma"/>
            <family val="2"/>
          </rPr>
          <t xml:space="preserve">
4- En la cita contenga la especialidad medica del profesional</t>
        </r>
      </text>
    </comment>
    <comment ref="AI118"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Cardiovascular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Cardiovascular
</t>
        </r>
        <r>
          <rPr>
            <sz val="9"/>
            <color indexed="81"/>
            <rFont val="Tahoma"/>
            <family val="2"/>
          </rPr>
          <t>4- En la cita contenga la especialidad medica del profesional</t>
        </r>
      </text>
    </comment>
    <comment ref="U119"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Anestesiología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19"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Anestesiología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19"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Anestesiología</t>
        </r>
        <r>
          <rPr>
            <sz val="9"/>
            <color indexed="81"/>
            <rFont val="Tahoma"/>
            <family val="2"/>
          </rPr>
          <t xml:space="preserve">
3.- En la cita contenga la especialidad medica del profesional</t>
        </r>
      </text>
    </comment>
    <comment ref="Z119"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Anestesiología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Anestesiología.</t>
        </r>
        <r>
          <rPr>
            <sz val="9"/>
            <color indexed="81"/>
            <rFont val="Tahoma"/>
            <family val="2"/>
          </rPr>
          <t xml:space="preserve">
3.- En la cita contenga la especialidad medica del profesional</t>
        </r>
      </text>
    </comment>
    <comment ref="AD119"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Anestesiología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Anestesiología.</t>
        </r>
        <r>
          <rPr>
            <sz val="9"/>
            <color indexed="81"/>
            <rFont val="Tahoma"/>
            <family val="2"/>
          </rPr>
          <t xml:space="preserve">
3.- En la cita contenga la especialidad medica del profesional</t>
        </r>
      </text>
    </comment>
    <comment ref="AE119"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Anestesiología</t>
        </r>
        <r>
          <rPr>
            <sz val="9"/>
            <color indexed="81"/>
            <rFont val="Tahoma"/>
            <family val="2"/>
          </rPr>
          <t xml:space="preserve">
4.- Paciente </t>
        </r>
        <r>
          <rPr>
            <b/>
            <sz val="9"/>
            <color indexed="81"/>
            <rFont val="Tahoma"/>
            <family val="2"/>
          </rPr>
          <t xml:space="preserve">Menor a 15 Años.
</t>
        </r>
      </text>
    </comment>
    <comment ref="AF119"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Anestesiología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19"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Anestesiología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Anestesiología.
</t>
        </r>
        <r>
          <rPr>
            <sz val="9"/>
            <color indexed="81"/>
            <rFont val="Tahoma"/>
            <family val="2"/>
          </rPr>
          <t>3- En la cita contenga la especialidad medica del profesional</t>
        </r>
      </text>
    </comment>
    <comment ref="AH119"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Anestesiología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Anestesiología.</t>
        </r>
        <r>
          <rPr>
            <sz val="9"/>
            <color indexed="81"/>
            <rFont val="Tahoma"/>
            <family val="2"/>
          </rPr>
          <t xml:space="preserve">
4- En la cita contenga la especialidad medica del profesional</t>
        </r>
      </text>
    </comment>
    <comment ref="AI119"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Anestesiología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Anestesiología.
</t>
        </r>
        <r>
          <rPr>
            <sz val="9"/>
            <color indexed="81"/>
            <rFont val="Tahoma"/>
            <family val="2"/>
          </rPr>
          <t>4- En la cita contenga la especialidad medica del profesional</t>
        </r>
      </text>
    </comment>
    <comment ref="U120"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Obstetricia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20"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Obstetricia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20"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Obstetricia</t>
        </r>
        <r>
          <rPr>
            <sz val="9"/>
            <color indexed="81"/>
            <rFont val="Tahoma"/>
            <family val="2"/>
          </rPr>
          <t xml:space="preserve">
3.- En la cita contenga la especialidad medica del profesional</t>
        </r>
      </text>
    </comment>
    <comment ref="Z120"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Obstetricia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Obstetricia.</t>
        </r>
        <r>
          <rPr>
            <sz val="9"/>
            <color indexed="81"/>
            <rFont val="Tahoma"/>
            <family val="2"/>
          </rPr>
          <t xml:space="preserve">
3.- En la cita contenga la especialidad medica del profesional</t>
        </r>
      </text>
    </comment>
    <comment ref="AD120"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Obstetricia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Obstetricia.
</t>
        </r>
        <r>
          <rPr>
            <sz val="9"/>
            <color indexed="81"/>
            <rFont val="Tahoma"/>
            <family val="2"/>
          </rPr>
          <t>3.- En la cita contenga la especialidad medica del profesional</t>
        </r>
      </text>
    </comment>
    <comment ref="AE120"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Obstetricia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20"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Obstetricia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20"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Obstetricia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Obstetricia.
</t>
        </r>
        <r>
          <rPr>
            <sz val="9"/>
            <color indexed="81"/>
            <rFont val="Tahoma"/>
            <family val="2"/>
          </rPr>
          <t>3- En la cita contenga la especialidad medica del profesional</t>
        </r>
      </text>
    </comment>
    <comment ref="AH120"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Obstetricia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Obstetricia.</t>
        </r>
        <r>
          <rPr>
            <sz val="9"/>
            <color indexed="81"/>
            <rFont val="Tahoma"/>
            <family val="2"/>
          </rPr>
          <t xml:space="preserve">
4- En la cita contenga la especialidad medica del profesional</t>
        </r>
      </text>
    </comment>
    <comment ref="AI120"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Obstetricia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Obstetricia.
</t>
        </r>
        <r>
          <rPr>
            <sz val="9"/>
            <color indexed="81"/>
            <rFont val="Tahoma"/>
            <family val="2"/>
          </rPr>
          <t>4- En la cita contenga la especialidad medica del profesional</t>
        </r>
      </text>
    </comment>
    <comment ref="U121"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Ginecología Pediátrica y de la Adolescencia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21"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Ginecología Pediátrica y de la Adolescencia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21"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Ginecología Pediátrica y de la Adolescencia.</t>
        </r>
        <r>
          <rPr>
            <sz val="9"/>
            <color indexed="81"/>
            <rFont val="Tahoma"/>
            <family val="2"/>
          </rPr>
          <t xml:space="preserve">
3.- En la cita contenga la especialidad medica del profesional</t>
        </r>
      </text>
    </comment>
    <comment ref="Z121"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Ginecología Pediátrica y de la Adolescencia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Ginecología Pediátrica y de la Adolescencia.</t>
        </r>
        <r>
          <rPr>
            <sz val="9"/>
            <color indexed="81"/>
            <rFont val="Tahoma"/>
            <family val="2"/>
          </rPr>
          <t xml:space="preserve">
3.- En la cita contenga la especialidad medica del profesional</t>
        </r>
      </text>
    </comment>
    <comment ref="AD121"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Ginecología Pediátrica y de la Adolescencia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Ginecología Pediátrica y de la Adolescencia.</t>
        </r>
        <r>
          <rPr>
            <sz val="9"/>
            <color indexed="81"/>
            <rFont val="Tahoma"/>
            <family val="2"/>
          </rPr>
          <t xml:space="preserve">
3.- En la cita contenga la especialidad medica del profesional</t>
        </r>
      </text>
    </comment>
    <comment ref="AE121"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Ginecología Pediátrica y de la Adolescencia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21"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Ginecología Pediátrica y de la Adolescencia</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21"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Ginecología Pediátrica y de la Adolescencia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Ginecología Pediátrica y de la Adolescencia
</t>
        </r>
        <r>
          <rPr>
            <sz val="9"/>
            <color indexed="81"/>
            <rFont val="Tahoma"/>
            <family val="2"/>
          </rPr>
          <t>3- En la cita contenga la especialidad medica del profesional</t>
        </r>
      </text>
    </comment>
    <comment ref="AH121"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Ginecología Pediátrica y de la Adolescencia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Ginecología Pediátrica y de la Adolescencia</t>
        </r>
        <r>
          <rPr>
            <sz val="9"/>
            <color indexed="81"/>
            <rFont val="Tahoma"/>
            <family val="2"/>
          </rPr>
          <t xml:space="preserve">
4- En la cita contenga la especialidad medica del profesional</t>
        </r>
      </text>
    </comment>
    <comment ref="AI121"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Ginecología Pediátrica y de la Adolescencia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Ginecología Pediátrica y de la Adolescencia
</t>
        </r>
        <r>
          <rPr>
            <sz val="9"/>
            <color indexed="81"/>
            <rFont val="Tahoma"/>
            <family val="2"/>
          </rPr>
          <t>4- En la cita contenga la especialidad medica del profesional</t>
        </r>
      </text>
    </comment>
    <comment ref="U122"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Ginecología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22"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Ginecología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22"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Ginecología Adulto</t>
        </r>
        <r>
          <rPr>
            <sz val="9"/>
            <color indexed="81"/>
            <rFont val="Tahoma"/>
            <family val="2"/>
          </rPr>
          <t xml:space="preserve">
3.- En la cita contenga la especialidad medica del profesional</t>
        </r>
      </text>
    </comment>
    <comment ref="Z122"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Ginecología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Ginecología Adulto.</t>
        </r>
        <r>
          <rPr>
            <sz val="9"/>
            <color indexed="81"/>
            <rFont val="Tahoma"/>
            <family val="2"/>
          </rPr>
          <t xml:space="preserve">
3.- En la cita contenga la especialidad medica del profesional</t>
        </r>
      </text>
    </comment>
    <comment ref="AD122"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Ginecología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Ginecología Adulto.</t>
        </r>
        <r>
          <rPr>
            <sz val="9"/>
            <color indexed="81"/>
            <rFont val="Tahoma"/>
            <family val="2"/>
          </rPr>
          <t xml:space="preserve">
3.- En la cita contenga la especialidad medica del profesional</t>
        </r>
      </text>
    </comment>
    <comment ref="AE122"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Ginecología Adulto</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22"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Ginecología Adulto</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22"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Ginecología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Ginecología Adulto.
</t>
        </r>
        <r>
          <rPr>
            <sz val="9"/>
            <color indexed="81"/>
            <rFont val="Tahoma"/>
            <family val="2"/>
          </rPr>
          <t>3- En la cita contenga la especialidad medica del profesional</t>
        </r>
      </text>
    </comment>
    <comment ref="AH122"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Ginecología Adulto</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Ginecología Adulto.</t>
        </r>
        <r>
          <rPr>
            <sz val="9"/>
            <color indexed="81"/>
            <rFont val="Tahoma"/>
            <family val="2"/>
          </rPr>
          <t xml:space="preserve">
4- En la cita contenga la especialidad medica del profesional</t>
        </r>
      </text>
    </comment>
    <comment ref="AI122"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Ginecología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Ginecología Adulto
</t>
        </r>
        <r>
          <rPr>
            <sz val="9"/>
            <color indexed="81"/>
            <rFont val="Tahoma"/>
            <family val="2"/>
          </rPr>
          <t>4- En la cita contenga la especialidad medica del profesional</t>
        </r>
      </text>
    </comment>
    <comment ref="U123"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Oftalmología.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23"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Oftalmología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23"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Oftalmología.</t>
        </r>
        <r>
          <rPr>
            <sz val="9"/>
            <color indexed="81"/>
            <rFont val="Tahoma"/>
            <family val="2"/>
          </rPr>
          <t xml:space="preserve">
3.- En la cita contenga la especialidad medica del profesional</t>
        </r>
      </text>
    </comment>
    <comment ref="Z123"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Oftalmología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Oftalmología</t>
        </r>
        <r>
          <rPr>
            <sz val="9"/>
            <color indexed="81"/>
            <rFont val="Tahoma"/>
            <family val="2"/>
          </rPr>
          <t xml:space="preserve">
3.- En la cita contenga la especialidad medica del profesional</t>
        </r>
      </text>
    </comment>
    <comment ref="AD123"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Oftalmología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Oftalmología.</t>
        </r>
        <r>
          <rPr>
            <sz val="9"/>
            <color indexed="81"/>
            <rFont val="Tahoma"/>
            <family val="2"/>
          </rPr>
          <t xml:space="preserve">
3.- En la cita contenga la especialidad medica del profesional</t>
        </r>
      </text>
    </comment>
    <comment ref="AE123"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Oftalmología</t>
        </r>
        <r>
          <rPr>
            <sz val="9"/>
            <color indexed="81"/>
            <rFont val="Tahoma"/>
            <family val="2"/>
          </rPr>
          <t xml:space="preserve">
4.- Paciente </t>
        </r>
        <r>
          <rPr>
            <b/>
            <sz val="9"/>
            <color indexed="81"/>
            <rFont val="Tahoma"/>
            <family val="2"/>
          </rPr>
          <t xml:space="preserve">Menor a 15 Años.
</t>
        </r>
      </text>
    </comment>
    <comment ref="AF123"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Oftalmología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23"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Oftalmología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Oftalmología.
</t>
        </r>
        <r>
          <rPr>
            <sz val="9"/>
            <color indexed="81"/>
            <rFont val="Tahoma"/>
            <family val="2"/>
          </rPr>
          <t>3- En la cita contenga la especialidad medica del profesional</t>
        </r>
      </text>
    </comment>
    <comment ref="AH123"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Oftalmología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Oftalmología.</t>
        </r>
        <r>
          <rPr>
            <sz val="9"/>
            <color indexed="81"/>
            <rFont val="Tahoma"/>
            <family val="2"/>
          </rPr>
          <t xml:space="preserve">
4- En la cita contenga la especialidad medica del profesional</t>
        </r>
      </text>
    </comment>
    <comment ref="AI123"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Oftalmología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Oftalmología
</t>
        </r>
        <r>
          <rPr>
            <sz val="9"/>
            <color indexed="81"/>
            <rFont val="Tahoma"/>
            <family val="2"/>
          </rPr>
          <t>4- En la cita contenga la especialidad medica del profesional</t>
        </r>
      </text>
    </comment>
    <comment ref="U124"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Otorrinolaringología.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24"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Otorrinolaringología.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24"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Otorrinolaringología. </t>
        </r>
        <r>
          <rPr>
            <sz val="9"/>
            <color indexed="81"/>
            <rFont val="Tahoma"/>
            <family val="2"/>
          </rPr>
          <t xml:space="preserve">
3.- En la cita contenga la especialidad medica del profesional</t>
        </r>
      </text>
    </comment>
    <comment ref="Z124"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Otorrinolaringología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Otorrinolaringología.</t>
        </r>
        <r>
          <rPr>
            <sz val="9"/>
            <color indexed="81"/>
            <rFont val="Tahoma"/>
            <family val="2"/>
          </rPr>
          <t xml:space="preserve">
3.- En la cita contenga la especialidad medica del profesional</t>
        </r>
      </text>
    </comment>
    <comment ref="AD124"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Otorrinolaringología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Otorrinolaringología.</t>
        </r>
        <r>
          <rPr>
            <sz val="9"/>
            <color indexed="81"/>
            <rFont val="Tahoma"/>
            <family val="2"/>
          </rPr>
          <t xml:space="preserve">
3.- En la cita contenga la especialidad medica del profesional</t>
        </r>
      </text>
    </comment>
    <comment ref="AE124"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Otorrinolaringología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24"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Otorrinolaringología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24"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Otorrinolaringología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Otorrinolaringología.
</t>
        </r>
        <r>
          <rPr>
            <sz val="9"/>
            <color indexed="81"/>
            <rFont val="Tahoma"/>
            <family val="2"/>
          </rPr>
          <t>3- En la cita contenga la especialidad medica del profesional</t>
        </r>
      </text>
    </comment>
    <comment ref="AH124"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Otorrinolaringología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Otorrinolaringología</t>
        </r>
        <r>
          <rPr>
            <sz val="9"/>
            <color indexed="81"/>
            <rFont val="Tahoma"/>
            <family val="2"/>
          </rPr>
          <t xml:space="preserve">
4- En la cita contenga la especialidad medica del profesional</t>
        </r>
      </text>
    </comment>
    <comment ref="AI124"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Otorrinolaringología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Otorrinolaringología
</t>
        </r>
        <r>
          <rPr>
            <sz val="9"/>
            <color indexed="81"/>
            <rFont val="Tahoma"/>
            <family val="2"/>
          </rPr>
          <t>4- En la cita contenga la especialidad medica del profesional</t>
        </r>
      </text>
    </comment>
    <comment ref="U125"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Traumatología y Ortopedia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25"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Traumatología y Ortopedia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25"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Traumatología y Ortopedia Pediátrica.</t>
        </r>
        <r>
          <rPr>
            <sz val="9"/>
            <color indexed="81"/>
            <rFont val="Tahoma"/>
            <family val="2"/>
          </rPr>
          <t xml:space="preserve">
3.- En la cita contenga la especialidad medica del profesional</t>
        </r>
      </text>
    </comment>
    <comment ref="Z125"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Traumatología y Ortopedia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Traumatología y Ortopedia Pediátrica.</t>
        </r>
        <r>
          <rPr>
            <sz val="9"/>
            <color indexed="81"/>
            <rFont val="Tahoma"/>
            <family val="2"/>
          </rPr>
          <t xml:space="preserve">
3.- En la cita contenga la especialidad medica del profesional</t>
        </r>
      </text>
    </comment>
    <comment ref="AD125"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Traumatología y Ortopedia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Traumatología y Ortopedia Pediátrica.</t>
        </r>
        <r>
          <rPr>
            <sz val="9"/>
            <color indexed="81"/>
            <rFont val="Tahoma"/>
            <family val="2"/>
          </rPr>
          <t xml:space="preserve">
3.- En la cita contenga la especialidad medica del profesional</t>
        </r>
      </text>
    </comment>
    <comment ref="AE125"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Traumatología y Ortopedia Pediátrica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25"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Traumatología y Ortopedia Pediátrica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25"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Traumatología y Ortopedia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Traumatología y Ortopedia Pediátrica
</t>
        </r>
        <r>
          <rPr>
            <sz val="9"/>
            <color indexed="81"/>
            <rFont val="Tahoma"/>
            <family val="2"/>
          </rPr>
          <t>3- En la cita contenga la especialidad medica del profesional</t>
        </r>
      </text>
    </comment>
    <comment ref="AH125"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Traumatología y Ortopedia Pediátrica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Traumatología y Ortopedia Pediátrica.</t>
        </r>
        <r>
          <rPr>
            <sz val="9"/>
            <color indexed="81"/>
            <rFont val="Tahoma"/>
            <family val="2"/>
          </rPr>
          <t xml:space="preserve">
4- En la cita contenga la especialidad medica del profesional</t>
        </r>
      </text>
    </comment>
    <comment ref="AI125"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Traumatología y Ortopedia Pediátrica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Traumatología y Ortopedia Pediátrica
</t>
        </r>
        <r>
          <rPr>
            <sz val="9"/>
            <color indexed="81"/>
            <rFont val="Tahoma"/>
            <family val="2"/>
          </rPr>
          <t>4- En la cita contenga la especialidad medica del profesional</t>
        </r>
      </text>
    </comment>
    <comment ref="U126"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Traumatología y Ortopedia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26"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Traumatología y Ortopedia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26"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Traumatología y Ortopedia Adulto</t>
        </r>
        <r>
          <rPr>
            <sz val="9"/>
            <color indexed="81"/>
            <rFont val="Tahoma"/>
            <family val="2"/>
          </rPr>
          <t xml:space="preserve">
3.- En la cita contenga la especialidad medica del profesional</t>
        </r>
      </text>
    </comment>
    <comment ref="Z126"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Traumatología y Ortopedia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Traumatología y Ortopedia Adulto.</t>
        </r>
        <r>
          <rPr>
            <sz val="9"/>
            <color indexed="81"/>
            <rFont val="Tahoma"/>
            <family val="2"/>
          </rPr>
          <t xml:space="preserve">
3.- En la cita contenga la especialidad medica del profesional</t>
        </r>
      </text>
    </comment>
    <comment ref="AD126"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Traumatología y Ortopedia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Traumatología y Ortopedia Adulto.</t>
        </r>
        <r>
          <rPr>
            <sz val="9"/>
            <color indexed="81"/>
            <rFont val="Tahoma"/>
            <family val="2"/>
          </rPr>
          <t xml:space="preserve">
3.- En la cita contenga la especialidad medica del profesional</t>
        </r>
      </text>
    </comment>
    <comment ref="AE126"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Traumatología y Ortopedia Adulto</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26"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Traumatología y Ortopedia Adulto</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26"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Traumatología y Ortopedia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Traumatología y Ortopedia Adulto.
</t>
        </r>
        <r>
          <rPr>
            <sz val="9"/>
            <color indexed="81"/>
            <rFont val="Tahoma"/>
            <family val="2"/>
          </rPr>
          <t>3- En la cita contenga la especialidad medica del profesional</t>
        </r>
      </text>
    </comment>
    <comment ref="AH126"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Traumatología y Ortopedia Adulto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Traumatología y Ortopedia Adulto.</t>
        </r>
        <r>
          <rPr>
            <sz val="9"/>
            <color indexed="81"/>
            <rFont val="Tahoma"/>
            <family val="2"/>
          </rPr>
          <t xml:space="preserve">
4- En la cita contenga la especialidad medica del profesional</t>
        </r>
      </text>
    </comment>
    <comment ref="AI126"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Traumatología y Ortopedia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Traumatología y Ortopedia Adulto.
</t>
        </r>
        <r>
          <rPr>
            <sz val="9"/>
            <color indexed="81"/>
            <rFont val="Tahoma"/>
            <family val="2"/>
          </rPr>
          <t>4- En la cita contenga la especialidad medica del profesional</t>
        </r>
      </text>
    </comment>
    <comment ref="U127"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Urología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27"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Urología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27"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Urología Pediátrica.</t>
        </r>
        <r>
          <rPr>
            <sz val="9"/>
            <color indexed="81"/>
            <rFont val="Tahoma"/>
            <family val="2"/>
          </rPr>
          <t xml:space="preserve">
3.- En la cita contenga la especialidad medica del profesional</t>
        </r>
      </text>
    </comment>
    <comment ref="Z127"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Urología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Urología Pediátrica.</t>
        </r>
        <r>
          <rPr>
            <sz val="9"/>
            <color indexed="81"/>
            <rFont val="Tahoma"/>
            <family val="2"/>
          </rPr>
          <t xml:space="preserve">
3.- En la cita contenga la especialidad medica del profesional</t>
        </r>
      </text>
    </comment>
    <comment ref="AD127"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Urología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Urología Pediátrica.</t>
        </r>
        <r>
          <rPr>
            <sz val="9"/>
            <color indexed="81"/>
            <rFont val="Tahoma"/>
            <family val="2"/>
          </rPr>
          <t xml:space="preserve">
3.- En la cita contenga la especialidad medica del profesional</t>
        </r>
      </text>
    </comment>
    <comment ref="AE127"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Urología Pediátrica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27"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Urología Pediátrica</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27"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Urología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Urología Pediátrica.
</t>
        </r>
        <r>
          <rPr>
            <sz val="9"/>
            <color indexed="81"/>
            <rFont val="Tahoma"/>
            <family val="2"/>
          </rPr>
          <t>3- En la cita contenga la especialidad medica del profesional</t>
        </r>
      </text>
    </comment>
    <comment ref="AH127"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Urología Pediátrica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Urología Pediátrica.</t>
        </r>
        <r>
          <rPr>
            <sz val="9"/>
            <color indexed="81"/>
            <rFont val="Tahoma"/>
            <family val="2"/>
          </rPr>
          <t xml:space="preserve">
4- En la cita contenga la especialidad medica del profesional</t>
        </r>
      </text>
    </comment>
    <comment ref="AI127"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Urología Pediátrica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Urología Pediátrica.
</t>
        </r>
        <r>
          <rPr>
            <sz val="9"/>
            <color indexed="81"/>
            <rFont val="Tahoma"/>
            <family val="2"/>
          </rPr>
          <t>4- En la cita contenga la especialidad medica del profesional</t>
        </r>
      </text>
    </comment>
    <comment ref="U128"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Urología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28"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Urología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28"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Urología Adulto.</t>
        </r>
        <r>
          <rPr>
            <sz val="9"/>
            <color indexed="81"/>
            <rFont val="Tahoma"/>
            <family val="2"/>
          </rPr>
          <t xml:space="preserve">
3.- En la cita contenga la especialidad medica del profesional</t>
        </r>
      </text>
    </comment>
    <comment ref="Z128"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Urología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Urología Adulto.</t>
        </r>
        <r>
          <rPr>
            <sz val="9"/>
            <color indexed="81"/>
            <rFont val="Tahoma"/>
            <family val="2"/>
          </rPr>
          <t xml:space="preserve">
3.- En la cita contenga la especialidad medica del profesional</t>
        </r>
      </text>
    </comment>
    <comment ref="AD128"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Urología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Urología Adulto.</t>
        </r>
        <r>
          <rPr>
            <sz val="9"/>
            <color indexed="81"/>
            <rFont val="Tahoma"/>
            <family val="2"/>
          </rPr>
          <t xml:space="preserve">
3.- En la cita contenga la especialidad medica del profesional</t>
        </r>
      </text>
    </comment>
    <comment ref="AE128"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Urología Adulto</t>
        </r>
        <r>
          <rPr>
            <sz val="9"/>
            <color indexed="81"/>
            <rFont val="Tahoma"/>
            <family val="2"/>
          </rPr>
          <t xml:space="preserve">
4.- Paciente </t>
        </r>
        <r>
          <rPr>
            <b/>
            <sz val="9"/>
            <color indexed="81"/>
            <rFont val="Tahoma"/>
            <family val="2"/>
          </rPr>
          <t xml:space="preserve">Menor a 15 Años.
</t>
        </r>
      </text>
    </comment>
    <comment ref="AF128"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Urología Adulto</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28"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Urología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Urología Adulto.
</t>
        </r>
        <r>
          <rPr>
            <sz val="9"/>
            <color indexed="81"/>
            <rFont val="Tahoma"/>
            <family val="2"/>
          </rPr>
          <t>3- En la cita contenga la especialidad medica del profesional</t>
        </r>
      </text>
    </comment>
    <comment ref="AH128"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Urología Adulto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Urología Adulto.</t>
        </r>
        <r>
          <rPr>
            <sz val="9"/>
            <color indexed="81"/>
            <rFont val="Tahoma"/>
            <family val="2"/>
          </rPr>
          <t xml:space="preserve">
4- En la cita contenga la especialidad medica del profesional</t>
        </r>
      </text>
    </comment>
    <comment ref="AI128"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Urología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Urología Adulto.
</t>
        </r>
        <r>
          <rPr>
            <sz val="9"/>
            <color indexed="81"/>
            <rFont val="Tahoma"/>
            <family val="2"/>
          </rPr>
          <t>4- En la cita contenga la especialidad medica del profesional</t>
        </r>
      </text>
    </comment>
    <comment ref="U129"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Familiar del Niño.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29"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Familiar del Niño.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r>
          <rPr>
            <b/>
            <sz val="9"/>
            <color indexed="81"/>
            <rFont val="Tahoma"/>
            <family val="2"/>
          </rPr>
          <t xml:space="preserve">
</t>
        </r>
      </text>
    </comment>
    <comment ref="W129"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 del Niño.</t>
        </r>
        <r>
          <rPr>
            <sz val="9"/>
            <color indexed="81"/>
            <rFont val="Tahoma"/>
            <family val="2"/>
          </rPr>
          <t xml:space="preserve">
3.- En la cita contenga la especialidad medica del profesional</t>
        </r>
      </text>
    </comment>
    <comment ref="Z129"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Familiar del Niño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 del Niño.</t>
        </r>
        <r>
          <rPr>
            <sz val="9"/>
            <color indexed="81"/>
            <rFont val="Tahoma"/>
            <family val="2"/>
          </rPr>
          <t xml:space="preserve">
3.- En la cita contenga la especialidad medica del profesional</t>
        </r>
      </text>
    </comment>
    <comment ref="AD129"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Medicina Familiar del Niño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 del Niño.</t>
        </r>
        <r>
          <rPr>
            <sz val="9"/>
            <color indexed="81"/>
            <rFont val="Tahoma"/>
            <family val="2"/>
          </rPr>
          <t xml:space="preserve">
3.- En la cita contenga la especialidad medica del profesional</t>
        </r>
      </text>
    </comment>
    <comment ref="AE129"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Medicina Familiar del Niño</t>
        </r>
        <r>
          <rPr>
            <sz val="9"/>
            <color indexed="81"/>
            <rFont val="Tahoma"/>
            <family val="2"/>
          </rPr>
          <t xml:space="preserve">
4.- Paciente </t>
        </r>
        <r>
          <rPr>
            <b/>
            <sz val="9"/>
            <color indexed="81"/>
            <rFont val="Tahoma"/>
            <family val="2"/>
          </rPr>
          <t xml:space="preserve">Menor a 15 Años.
</t>
        </r>
      </text>
    </comment>
    <comment ref="AF129"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Medicina Familiar del Niño</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29"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Medicina Familiar del Niño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Familiar del Niño.
</t>
        </r>
        <r>
          <rPr>
            <sz val="9"/>
            <color indexed="81"/>
            <rFont val="Tahoma"/>
            <family val="2"/>
          </rPr>
          <t>3- En la cita contenga la especialidad medica del profesional</t>
        </r>
      </text>
    </comment>
    <comment ref="AH129"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Medicina Familiar del Niño</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 del Niño.</t>
        </r>
        <r>
          <rPr>
            <sz val="9"/>
            <color indexed="81"/>
            <rFont val="Tahoma"/>
            <family val="2"/>
          </rPr>
          <t xml:space="preserve">
4- En la cita contenga la especialidad medica del profesional</t>
        </r>
      </text>
    </comment>
    <comment ref="AI129"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Medicina Familiar del Niño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Familiar del Niño.
</t>
        </r>
        <r>
          <rPr>
            <sz val="9"/>
            <color indexed="81"/>
            <rFont val="Tahoma"/>
            <family val="2"/>
          </rPr>
          <t>4- En la cita contenga la especialidad medica del profesional</t>
        </r>
      </text>
    </comment>
    <comment ref="U130"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Familiar.</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30"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Familiar.</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30"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t>
        </r>
        <r>
          <rPr>
            <sz val="9"/>
            <color indexed="81"/>
            <rFont val="Tahoma"/>
            <family val="2"/>
          </rPr>
          <t xml:space="preserve">
3.- En la cita contenga la especialidad medica del profesional</t>
        </r>
      </text>
    </comment>
    <comment ref="Z130"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Familiar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t>
        </r>
        <r>
          <rPr>
            <sz val="9"/>
            <color indexed="81"/>
            <rFont val="Tahoma"/>
            <family val="2"/>
          </rPr>
          <t xml:space="preserve">
3.- En la cita contenga la especialidad medica del profesional</t>
        </r>
      </text>
    </comment>
    <comment ref="AD130"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Medicina Familiar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t>
        </r>
        <r>
          <rPr>
            <sz val="9"/>
            <color indexed="81"/>
            <rFont val="Tahoma"/>
            <family val="2"/>
          </rPr>
          <t xml:space="preserve">
3.- En la cita contenga la especialidad medica del profesional</t>
        </r>
      </text>
    </comment>
    <comment ref="AE130"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Medicina Familiar</t>
        </r>
        <r>
          <rPr>
            <sz val="9"/>
            <color indexed="81"/>
            <rFont val="Tahoma"/>
            <family val="2"/>
          </rPr>
          <t xml:space="preserve">
4.- Paciente </t>
        </r>
        <r>
          <rPr>
            <b/>
            <sz val="9"/>
            <color indexed="81"/>
            <rFont val="Tahoma"/>
            <family val="2"/>
          </rPr>
          <t xml:space="preserve">Menor a 15 Años.
</t>
        </r>
      </text>
    </comment>
    <comment ref="AF130"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Medicina Familiar</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30"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Medicina Familiar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Familiar.
</t>
        </r>
        <r>
          <rPr>
            <sz val="9"/>
            <color indexed="81"/>
            <rFont val="Tahoma"/>
            <family val="2"/>
          </rPr>
          <t>3- En la cita contenga la especialidad medica del profesional</t>
        </r>
      </text>
    </comment>
    <comment ref="AH130"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Medicina Familiar</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t>
        </r>
        <r>
          <rPr>
            <sz val="9"/>
            <color indexed="81"/>
            <rFont val="Tahoma"/>
            <family val="2"/>
          </rPr>
          <t xml:space="preserve">
4- En la cita contenga la especialidad medica del profesional</t>
        </r>
      </text>
    </comment>
    <comment ref="AI130"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Medicina Familiar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Familiar.
</t>
        </r>
        <r>
          <rPr>
            <sz val="9"/>
            <color indexed="81"/>
            <rFont val="Tahoma"/>
            <family val="2"/>
          </rPr>
          <t>4- En la cita contenga la especialidad medica del profesional</t>
        </r>
      </text>
    </comment>
    <comment ref="U131"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Familiar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31"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Familiar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31"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 Adulto</t>
        </r>
        <r>
          <rPr>
            <sz val="9"/>
            <color indexed="81"/>
            <rFont val="Tahoma"/>
            <family val="2"/>
          </rPr>
          <t xml:space="preserve">
3.- En la cita contenga la especialidad medica del profesional</t>
        </r>
      </text>
    </comment>
    <comment ref="Z131"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Familiar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 Adulto.</t>
        </r>
        <r>
          <rPr>
            <sz val="9"/>
            <color indexed="81"/>
            <rFont val="Tahoma"/>
            <family val="2"/>
          </rPr>
          <t xml:space="preserve">
3.- En la cita contenga la especialidad medica del profesional</t>
        </r>
      </text>
    </comment>
    <comment ref="AD131"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Medicina Familiar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 Adulto.</t>
        </r>
        <r>
          <rPr>
            <sz val="9"/>
            <color indexed="81"/>
            <rFont val="Tahoma"/>
            <family val="2"/>
          </rPr>
          <t xml:space="preserve">
3.- En la cita contenga la especialidad medica del profesional</t>
        </r>
      </text>
    </comment>
    <comment ref="AE131"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Medicina Familiar Adulto</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31"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Medicina Familiar Adulto</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31"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Medicina Familiar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Familiar Adulto.
</t>
        </r>
        <r>
          <rPr>
            <sz val="9"/>
            <color indexed="81"/>
            <rFont val="Tahoma"/>
            <family val="2"/>
          </rPr>
          <t>3- En la cita contenga la especialidad medica del profesional</t>
        </r>
      </text>
    </comment>
    <comment ref="AH131"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Medicina Familiar Adulto</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 Adulto.</t>
        </r>
        <r>
          <rPr>
            <sz val="9"/>
            <color indexed="81"/>
            <rFont val="Tahoma"/>
            <family val="2"/>
          </rPr>
          <t xml:space="preserve">
4- En la cita contenga la especialidad medica del profesional</t>
        </r>
      </text>
    </comment>
    <comment ref="AI131"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Medicina Familiar Adulto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Familiar Adulto.
</t>
        </r>
        <r>
          <rPr>
            <sz val="9"/>
            <color indexed="81"/>
            <rFont val="Tahoma"/>
            <family val="2"/>
          </rPr>
          <t>4- En la cita contenga la especialidad medica del profesional</t>
        </r>
      </text>
    </comment>
    <comment ref="U132"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Diabetología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32"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Diabetología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32"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Diabetología.</t>
        </r>
        <r>
          <rPr>
            <sz val="9"/>
            <color indexed="81"/>
            <rFont val="Tahoma"/>
            <family val="2"/>
          </rPr>
          <t xml:space="preserve">
3.- En la cita contenga la especialidad medica del profesional</t>
        </r>
      </text>
    </comment>
    <comment ref="Z132"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Familiar Adulto</t>
        </r>
        <r>
          <rPr>
            <sz val="9"/>
            <color indexed="81"/>
            <rFont val="Tahoma"/>
            <family val="2"/>
          </rPr>
          <t xml:space="preserve">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Diabetología.</t>
        </r>
        <r>
          <rPr>
            <sz val="9"/>
            <color indexed="81"/>
            <rFont val="Tahoma"/>
            <family val="2"/>
          </rPr>
          <t xml:space="preserve">
3.- En la cita contenga la especialidad medica del profesional</t>
        </r>
      </text>
    </comment>
    <comment ref="AD132"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Diabetología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Diabetología.</t>
        </r>
        <r>
          <rPr>
            <sz val="9"/>
            <color indexed="81"/>
            <rFont val="Tahoma"/>
            <family val="2"/>
          </rPr>
          <t xml:space="preserve">
3.- En la cita contenga la especialidad medica del profesional</t>
        </r>
      </text>
    </comment>
    <comment ref="AE132"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Diabetología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32"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Diabetología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32"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Diabetología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Diabetología.
</t>
        </r>
        <r>
          <rPr>
            <sz val="9"/>
            <color indexed="81"/>
            <rFont val="Tahoma"/>
            <family val="2"/>
          </rPr>
          <t>3- En la cita contenga la especialidad medica del profesional</t>
        </r>
      </text>
    </comment>
    <comment ref="AH132"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Diabetología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Diabetología.</t>
        </r>
        <r>
          <rPr>
            <sz val="9"/>
            <color indexed="81"/>
            <rFont val="Tahoma"/>
            <family val="2"/>
          </rPr>
          <t xml:space="preserve">
4- En la cita contenga la especialidad medica del profesional</t>
        </r>
      </text>
    </comment>
    <comment ref="AI132"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Diabetología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Diabetología.
</t>
        </r>
        <r>
          <rPr>
            <sz val="9"/>
            <color indexed="81"/>
            <rFont val="Tahoma"/>
            <family val="2"/>
          </rPr>
          <t>4- En la cita contenga la especialidad medica del profesional</t>
        </r>
      </text>
    </comment>
    <comment ref="U133"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Nuclear.</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33"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 xml:space="preserve">Medicina Nuclear. </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33"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Nuclear.</t>
        </r>
        <r>
          <rPr>
            <sz val="9"/>
            <color indexed="81"/>
            <rFont val="Tahoma"/>
            <family val="2"/>
          </rPr>
          <t xml:space="preserve">
3.- En la cita contenga la especialidad medica del profesional</t>
        </r>
      </text>
    </comment>
    <comment ref="Z133"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Nuclear (Excluye Informes)</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Nuclear.</t>
        </r>
        <r>
          <rPr>
            <sz val="9"/>
            <color indexed="81"/>
            <rFont val="Tahoma"/>
            <family val="2"/>
          </rPr>
          <t xml:space="preserve">
3.- En la cita contenga la especialidad medica del profesional</t>
        </r>
      </text>
    </comment>
    <comment ref="AD133"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Medicina Nuclear (Excluye Informes)</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Nuclear.</t>
        </r>
        <r>
          <rPr>
            <sz val="9"/>
            <color indexed="81"/>
            <rFont val="Tahoma"/>
            <family val="2"/>
          </rPr>
          <t xml:space="preserve">
3.- En la cita contenga la especialidad medica del profesional</t>
        </r>
      </text>
    </comment>
    <comment ref="AE133"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Medicina Nuclear </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text>
    </comment>
    <comment ref="AF133"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Medicina Nuclear</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33"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Medicina Nuclear (Excluye Informes)</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Nuclear.
</t>
        </r>
        <r>
          <rPr>
            <sz val="9"/>
            <color indexed="81"/>
            <rFont val="Tahoma"/>
            <family val="2"/>
          </rPr>
          <t>3- En la cita contenga la especialidad medica del profesional</t>
        </r>
      </text>
    </comment>
    <comment ref="AH133"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Medicina Nuclear (Excluye Informes)</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Nuclear</t>
        </r>
        <r>
          <rPr>
            <sz val="9"/>
            <color indexed="81"/>
            <rFont val="Tahoma"/>
            <family val="2"/>
          </rPr>
          <t xml:space="preserve">
4- En la cita contenga la especialidad medica del profesional</t>
        </r>
      </text>
    </comment>
    <comment ref="AI133"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Medicina Nuclear (Excluye Informes)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Nuclear.
</t>
        </r>
        <r>
          <rPr>
            <sz val="9"/>
            <color indexed="81"/>
            <rFont val="Tahoma"/>
            <family val="2"/>
          </rPr>
          <t>4- En la cita contenga la especialidad medica del profesional</t>
        </r>
      </text>
    </comment>
    <comment ref="U134"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Imagenología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34"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Imagenología.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34"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Imagenología.</t>
        </r>
        <r>
          <rPr>
            <sz val="9"/>
            <color indexed="81"/>
            <rFont val="Tahoma"/>
            <family val="2"/>
          </rPr>
          <t xml:space="preserve">
3.- En la cita contenga la especialidad medica del profesional</t>
        </r>
      </text>
    </comment>
    <comment ref="Z134"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Imagenología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Imagenología.</t>
        </r>
        <r>
          <rPr>
            <sz val="9"/>
            <color indexed="81"/>
            <rFont val="Tahoma"/>
            <family val="2"/>
          </rPr>
          <t xml:space="preserve">
3.- En la cita contenga la especialidad medica del profesional</t>
        </r>
      </text>
    </comment>
    <comment ref="AD134"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Imagenología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Imagenología.</t>
        </r>
        <r>
          <rPr>
            <sz val="9"/>
            <color indexed="81"/>
            <rFont val="Tahoma"/>
            <family val="2"/>
          </rPr>
          <t xml:space="preserve">
3.- En la cita contenga la especialidad medica del profesional</t>
        </r>
      </text>
    </comment>
    <comment ref="AE134"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Imagenología</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text>
    </comment>
    <comment ref="AF134"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Imagenología</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34"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Imagenología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Imagenología.
</t>
        </r>
        <r>
          <rPr>
            <sz val="9"/>
            <color indexed="81"/>
            <rFont val="Tahoma"/>
            <family val="2"/>
          </rPr>
          <t>3- En la cita contenga la especialidad medica del profesional</t>
        </r>
      </text>
    </comment>
    <comment ref="AH134"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Imagenología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Imagenología.</t>
        </r>
        <r>
          <rPr>
            <sz val="9"/>
            <color indexed="81"/>
            <rFont val="Tahoma"/>
            <family val="2"/>
          </rPr>
          <t xml:space="preserve">
4- En la cita contenga la especialidad medica del profesional</t>
        </r>
      </text>
    </comment>
    <comment ref="AI134"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Imagenología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Imagenología.
</t>
        </r>
        <r>
          <rPr>
            <sz val="9"/>
            <color indexed="81"/>
            <rFont val="Tahoma"/>
            <family val="2"/>
          </rPr>
          <t>4- En la cita contenga la especialidad medica del profesional</t>
        </r>
      </text>
    </comment>
    <comment ref="U135"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Radioterapia Oncológica.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35" authorId="0" shapeId="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Radioterapia Oncológica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35"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Radioterapia Oncológica.</t>
        </r>
        <r>
          <rPr>
            <sz val="9"/>
            <color indexed="81"/>
            <rFont val="Tahoma"/>
            <family val="2"/>
          </rPr>
          <t xml:space="preserve">
3.- En la cita contenga la especialidad medica del profesional</t>
        </r>
      </text>
    </comment>
    <comment ref="Z135"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Radioterapia Oncológica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Radioterapia Oncológica.</t>
        </r>
        <r>
          <rPr>
            <sz val="9"/>
            <color indexed="81"/>
            <rFont val="Tahoma"/>
            <family val="2"/>
          </rPr>
          <t xml:space="preserve">
3.- En la cita contenga la especialidad medica del profesional</t>
        </r>
      </text>
    </comment>
    <comment ref="AD135"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Radioterapia Oncológica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Radioterapia Oncológica.</t>
        </r>
        <r>
          <rPr>
            <sz val="9"/>
            <color indexed="81"/>
            <rFont val="Tahoma"/>
            <family val="2"/>
          </rPr>
          <t xml:space="preserve">
3.- En la cita contenga la especialidad medica del profesional</t>
        </r>
      </text>
    </comment>
    <comment ref="AE135"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Radioterapia Oncológica</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text>
    </comment>
    <comment ref="AF135" authorId="0" shapeI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Radioterapia Oncológica.</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35"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Radioterapia Oncológica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Radioterapia Oncológica.
</t>
        </r>
        <r>
          <rPr>
            <sz val="9"/>
            <color indexed="81"/>
            <rFont val="Tahoma"/>
            <family val="2"/>
          </rPr>
          <t>3- En la cita contenga la especialidad medica del profesional</t>
        </r>
      </text>
    </comment>
    <comment ref="AH135"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Radioterapia Oncológica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Radioterapia Oncológica.</t>
        </r>
        <r>
          <rPr>
            <sz val="9"/>
            <color indexed="81"/>
            <rFont val="Tahoma"/>
            <family val="2"/>
          </rPr>
          <t xml:space="preserve">
4- En la cita contenga la especialidad medica del profesional</t>
        </r>
      </text>
    </comment>
    <comment ref="AI135" authorId="0" shapeId="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Radioterapia Oncológica.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Radioterapia Oncológica.
</t>
        </r>
        <r>
          <rPr>
            <sz val="9"/>
            <color indexed="81"/>
            <rFont val="Tahoma"/>
            <family val="2"/>
          </rPr>
          <t>4- En la cita contenga la especialidad medica del profesional</t>
        </r>
      </text>
    </comment>
    <comment ref="T138" authorId="2" shapeId="0">
      <text>
        <r>
          <rPr>
            <b/>
            <sz val="9"/>
            <color indexed="81"/>
            <rFont val="Tahoma"/>
            <family val="2"/>
          </rPr>
          <t>Francisco Fuentes Salazar:</t>
        </r>
        <r>
          <rPr>
            <sz val="9"/>
            <color indexed="81"/>
            <rFont val="Tahoma"/>
            <family val="2"/>
          </rPr>
          <t xml:space="preserve">
Este dato aparecerá luego que en el </t>
        </r>
        <r>
          <rPr>
            <b/>
            <sz val="9"/>
            <color indexed="81"/>
            <rFont val="Tahoma"/>
            <family val="2"/>
          </rPr>
          <t>Módulo de Admisión</t>
        </r>
        <r>
          <rPr>
            <sz val="9"/>
            <color indexed="81"/>
            <rFont val="Tahoma"/>
            <family val="2"/>
          </rPr>
          <t xml:space="preserve"> el paciente indique campo genero </t>
        </r>
        <r>
          <rPr>
            <b/>
            <sz val="9"/>
            <color indexed="81"/>
            <rFont val="Tahoma"/>
            <family val="2"/>
          </rPr>
          <t>"Masculino Trans"</t>
        </r>
        <r>
          <rPr>
            <sz val="9"/>
            <color indexed="81"/>
            <rFont val="Tahoma"/>
            <family val="2"/>
          </rPr>
          <t xml:space="preserve">
</t>
        </r>
      </text>
    </comment>
    <comment ref="U138" authorId="2" shapeId="0">
      <text>
        <r>
          <rPr>
            <b/>
            <sz val="9"/>
            <color indexed="81"/>
            <rFont val="Tahoma"/>
            <family val="2"/>
          </rPr>
          <t>Francisco Fuentes Salazar:</t>
        </r>
        <r>
          <rPr>
            <sz val="9"/>
            <color indexed="81"/>
            <rFont val="Tahoma"/>
            <family val="2"/>
          </rPr>
          <t xml:space="preserve">
Este dato aparecerá luego que en el </t>
        </r>
        <r>
          <rPr>
            <b/>
            <sz val="9"/>
            <color indexed="81"/>
            <rFont val="Tahoma"/>
            <family val="2"/>
          </rPr>
          <t>Módulo de Admisión</t>
        </r>
        <r>
          <rPr>
            <sz val="9"/>
            <color indexed="81"/>
            <rFont val="Tahoma"/>
            <family val="2"/>
          </rPr>
          <t xml:space="preserve"> el paciente indique campo genero </t>
        </r>
        <r>
          <rPr>
            <b/>
            <sz val="9"/>
            <color indexed="81"/>
            <rFont val="Tahoma"/>
            <family val="2"/>
          </rPr>
          <t>"Femenino Trans"</t>
        </r>
        <r>
          <rPr>
            <sz val="9"/>
            <color indexed="81"/>
            <rFont val="Tahoma"/>
            <family val="2"/>
          </rPr>
          <t xml:space="preserve">
</t>
        </r>
      </text>
    </comment>
    <comment ref="B139" authorId="3" shapeId="0">
      <text>
        <r>
          <rPr>
            <sz val="9"/>
            <color indexed="81"/>
            <rFont val="Tahoma"/>
            <family val="2"/>
          </rPr>
          <t xml:space="preserve">
este dato aparecerá luego que en </t>
        </r>
        <r>
          <rPr>
            <b/>
            <sz val="9"/>
            <color indexed="81"/>
            <rFont val="Tahoma"/>
            <family val="2"/>
          </rPr>
          <t xml:space="preserve">Box /registro atención individual, </t>
        </r>
        <r>
          <rPr>
            <sz val="9"/>
            <color indexed="81"/>
            <rFont val="Tahoma"/>
            <family val="2"/>
          </rPr>
          <t>se registre</t>
        </r>
        <r>
          <rPr>
            <sz val="9"/>
            <color indexed="81"/>
            <rFont val="Tahoma"/>
            <family val="2"/>
          </rPr>
          <t xml:space="preserve"> el </t>
        </r>
        <r>
          <rPr>
            <b/>
            <sz val="9"/>
            <color indexed="81"/>
            <rFont val="Tahoma"/>
            <family val="2"/>
          </rPr>
          <t xml:space="preserve">Diagnostico </t>
        </r>
        <r>
          <rPr>
            <sz val="9"/>
            <color indexed="81"/>
            <rFont val="Tahoma"/>
            <family val="2"/>
          </rPr>
          <t>por el cual fue referido</t>
        </r>
        <r>
          <rPr>
            <sz val="9"/>
            <color indexed="81"/>
            <rFont val="Tahoma"/>
            <family val="2"/>
          </rPr>
          <t xml:space="preserve">, y además el usuario se encuentre ingresado al Programa de Salud correspondiente que incluya </t>
        </r>
        <r>
          <rPr>
            <b/>
            <sz val="9"/>
            <color indexed="81"/>
            <rFont val="Tahoma"/>
            <family val="2"/>
          </rPr>
          <t>ARRITMIAS.</t>
        </r>
      </text>
    </comment>
    <comment ref="B140" authorId="3" shapeId="0">
      <text>
        <r>
          <rPr>
            <sz val="9"/>
            <color indexed="81"/>
            <rFont val="Tahoma"/>
            <family val="2"/>
          </rPr>
          <t xml:space="preserve">
este dato aparecerá luego que en </t>
        </r>
        <r>
          <rPr>
            <b/>
            <sz val="9"/>
            <color indexed="81"/>
            <rFont val="Tahoma"/>
            <family val="2"/>
          </rPr>
          <t xml:space="preserve">Box /registro atención individual, </t>
        </r>
        <r>
          <rPr>
            <sz val="9"/>
            <color indexed="81"/>
            <rFont val="Tahoma"/>
            <family val="2"/>
          </rPr>
          <t>se registre</t>
        </r>
        <r>
          <rPr>
            <sz val="9"/>
            <color indexed="81"/>
            <rFont val="Tahoma"/>
            <family val="2"/>
          </rPr>
          <t xml:space="preserve"> el </t>
        </r>
        <r>
          <rPr>
            <b/>
            <sz val="9"/>
            <color indexed="81"/>
            <rFont val="Tahoma"/>
            <family val="2"/>
          </rPr>
          <t xml:space="preserve">Diagnostico </t>
        </r>
        <r>
          <rPr>
            <sz val="9"/>
            <color indexed="81"/>
            <rFont val="Tahoma"/>
            <family val="2"/>
          </rPr>
          <t>por el cual fue referido</t>
        </r>
        <r>
          <rPr>
            <sz val="9"/>
            <color indexed="81"/>
            <rFont val="Tahoma"/>
            <family val="2"/>
          </rPr>
          <t>, y además el usuario se encuentre ingresado al Programa de Salud correspondiente que incluya</t>
        </r>
        <r>
          <rPr>
            <b/>
            <sz val="9"/>
            <color indexed="81"/>
            <rFont val="Tahoma"/>
            <family val="2"/>
          </rPr>
          <t xml:space="preserve"> DIABETES</t>
        </r>
      </text>
    </comment>
    <comment ref="B141" authorId="3" shapeId="0">
      <text>
        <r>
          <rPr>
            <sz val="9"/>
            <color indexed="81"/>
            <rFont val="Tahoma"/>
            <family val="2"/>
          </rPr>
          <t xml:space="preserve">
este dato aparecerá luego que en </t>
        </r>
        <r>
          <rPr>
            <b/>
            <sz val="9"/>
            <color indexed="81"/>
            <rFont val="Tahoma"/>
            <family val="2"/>
          </rPr>
          <t xml:space="preserve">Box /registro atención individual, </t>
        </r>
        <r>
          <rPr>
            <sz val="9"/>
            <color indexed="81"/>
            <rFont val="Tahoma"/>
            <family val="2"/>
          </rPr>
          <t>se registre</t>
        </r>
        <r>
          <rPr>
            <sz val="9"/>
            <color indexed="81"/>
            <rFont val="Tahoma"/>
            <family val="2"/>
          </rPr>
          <t xml:space="preserve"> el </t>
        </r>
        <r>
          <rPr>
            <b/>
            <sz val="9"/>
            <color indexed="81"/>
            <rFont val="Tahoma"/>
            <family val="2"/>
          </rPr>
          <t xml:space="preserve">Diagnostico </t>
        </r>
        <r>
          <rPr>
            <sz val="9"/>
            <color indexed="81"/>
            <rFont val="Tahoma"/>
            <family val="2"/>
          </rPr>
          <t>por el cual fue referido</t>
        </r>
        <r>
          <rPr>
            <sz val="9"/>
            <color indexed="81"/>
            <rFont val="Tahoma"/>
            <family val="2"/>
          </rPr>
          <t xml:space="preserve">, y además el usuario se encuentre ingresado al Programa de Salud correspondiente que incluya </t>
        </r>
        <r>
          <rPr>
            <b/>
            <sz val="9"/>
            <color indexed="81"/>
            <rFont val="Tahoma"/>
            <family val="2"/>
          </rPr>
          <t>CIRUGÍA DE MAMAS</t>
        </r>
      </text>
    </comment>
    <comment ref="B142" authorId="3" shapeId="0">
      <text>
        <r>
          <rPr>
            <sz val="9"/>
            <color indexed="81"/>
            <rFont val="Tahoma"/>
            <family val="2"/>
          </rPr>
          <t xml:space="preserve">
este dato aparecerá luego que en </t>
        </r>
        <r>
          <rPr>
            <b/>
            <sz val="9"/>
            <color indexed="81"/>
            <rFont val="Tahoma"/>
            <family val="2"/>
          </rPr>
          <t xml:space="preserve">Box /registro atención individual, </t>
        </r>
        <r>
          <rPr>
            <sz val="9"/>
            <color indexed="81"/>
            <rFont val="Tahoma"/>
            <family val="2"/>
          </rPr>
          <t>se registre</t>
        </r>
        <r>
          <rPr>
            <sz val="9"/>
            <color indexed="81"/>
            <rFont val="Tahoma"/>
            <family val="2"/>
          </rPr>
          <t xml:space="preserve"> el </t>
        </r>
        <r>
          <rPr>
            <b/>
            <sz val="9"/>
            <color indexed="81"/>
            <rFont val="Tahoma"/>
            <family val="2"/>
          </rPr>
          <t xml:space="preserve">Diagnostico </t>
        </r>
        <r>
          <rPr>
            <sz val="9"/>
            <color indexed="81"/>
            <rFont val="Tahoma"/>
            <family val="2"/>
          </rPr>
          <t>por el cual fue referido</t>
        </r>
        <r>
          <rPr>
            <sz val="9"/>
            <color indexed="81"/>
            <rFont val="Tahoma"/>
            <family val="2"/>
          </rPr>
          <t xml:space="preserve">, y además el usuario se encuentre ingresado al Programa de Salud correspondiente que incluya </t>
        </r>
        <r>
          <rPr>
            <b/>
            <sz val="9"/>
            <color indexed="81"/>
            <rFont val="Tahoma"/>
            <family val="2"/>
          </rPr>
          <t>ALTO RIEGO OBSTETRICO</t>
        </r>
      </text>
    </comment>
    <comment ref="B143" authorId="3" shapeId="0">
      <text>
        <r>
          <rPr>
            <sz val="9"/>
            <color indexed="81"/>
            <rFont val="Tahoma"/>
            <family val="2"/>
          </rPr>
          <t xml:space="preserve">
este dato aparecerá luego que en </t>
        </r>
        <r>
          <rPr>
            <b/>
            <sz val="9"/>
            <color indexed="81"/>
            <rFont val="Tahoma"/>
            <family val="2"/>
          </rPr>
          <t xml:space="preserve">Box /registro atención individual, </t>
        </r>
        <r>
          <rPr>
            <sz val="9"/>
            <color indexed="81"/>
            <rFont val="Tahoma"/>
            <family val="2"/>
          </rPr>
          <t>se registre</t>
        </r>
        <r>
          <rPr>
            <sz val="9"/>
            <color indexed="81"/>
            <rFont val="Tahoma"/>
            <family val="2"/>
          </rPr>
          <t xml:space="preserve"> el </t>
        </r>
        <r>
          <rPr>
            <b/>
            <sz val="9"/>
            <color indexed="81"/>
            <rFont val="Tahoma"/>
            <family val="2"/>
          </rPr>
          <t xml:space="preserve">Diagnostico </t>
        </r>
        <r>
          <rPr>
            <sz val="9"/>
            <color indexed="81"/>
            <rFont val="Tahoma"/>
            <family val="2"/>
          </rPr>
          <t>por el cual fue referido</t>
        </r>
        <r>
          <rPr>
            <sz val="9"/>
            <color indexed="81"/>
            <rFont val="Tahoma"/>
            <family val="2"/>
          </rPr>
          <t xml:space="preserve">, y además el usuario se encuentre ingresado al Programa de Salud correspondiente que incluya </t>
        </r>
        <r>
          <rPr>
            <b/>
            <sz val="9"/>
            <color indexed="81"/>
            <rFont val="Tahoma"/>
            <family val="2"/>
          </rPr>
          <t>ATENCION OBSTETRICAS POR LEY IVE.</t>
        </r>
      </text>
    </comment>
    <comment ref="B144" authorId="3" shapeId="0">
      <text>
        <r>
          <rPr>
            <sz val="9"/>
            <color indexed="81"/>
            <rFont val="Tahoma"/>
            <family val="2"/>
          </rPr>
          <t xml:space="preserve">
este dato aparecerá luego que en </t>
        </r>
        <r>
          <rPr>
            <b/>
            <sz val="9"/>
            <color indexed="81"/>
            <rFont val="Tahoma"/>
            <family val="2"/>
          </rPr>
          <t xml:space="preserve">Box /registro atención individual, </t>
        </r>
        <r>
          <rPr>
            <sz val="9"/>
            <color indexed="81"/>
            <rFont val="Tahoma"/>
            <family val="2"/>
          </rPr>
          <t>se registre</t>
        </r>
        <r>
          <rPr>
            <sz val="9"/>
            <color indexed="81"/>
            <rFont val="Tahoma"/>
            <family val="2"/>
          </rPr>
          <t xml:space="preserve"> el </t>
        </r>
        <r>
          <rPr>
            <b/>
            <sz val="9"/>
            <color indexed="81"/>
            <rFont val="Tahoma"/>
            <family val="2"/>
          </rPr>
          <t xml:space="preserve">Diagnostico </t>
        </r>
        <r>
          <rPr>
            <sz val="9"/>
            <color indexed="81"/>
            <rFont val="Tahoma"/>
            <family val="2"/>
          </rPr>
          <t>por el cual fue referido</t>
        </r>
        <r>
          <rPr>
            <sz val="9"/>
            <color indexed="81"/>
            <rFont val="Tahoma"/>
            <family val="2"/>
          </rPr>
          <t xml:space="preserve">, y además el usuario se encuentre ingresado al Programa de Salud correspondiente que incluya </t>
        </r>
        <r>
          <rPr>
            <b/>
            <sz val="9"/>
            <color indexed="81"/>
            <rFont val="Tahoma"/>
            <family val="2"/>
          </rPr>
          <t>TRATAMIENTO ANTICOAGULANTE.</t>
        </r>
      </text>
    </comment>
    <comment ref="B145" authorId="3" shapeId="0">
      <text>
        <r>
          <rPr>
            <sz val="9"/>
            <color indexed="81"/>
            <rFont val="Tahoma"/>
            <family val="2"/>
          </rPr>
          <t xml:space="preserve">
este dato aparecerá luego que en </t>
        </r>
        <r>
          <rPr>
            <b/>
            <sz val="9"/>
            <color indexed="81"/>
            <rFont val="Tahoma"/>
            <family val="2"/>
          </rPr>
          <t xml:space="preserve">Box /registro atención individual, </t>
        </r>
        <r>
          <rPr>
            <sz val="9"/>
            <color indexed="81"/>
            <rFont val="Tahoma"/>
            <family val="2"/>
          </rPr>
          <t>se registre</t>
        </r>
        <r>
          <rPr>
            <sz val="9"/>
            <color indexed="81"/>
            <rFont val="Tahoma"/>
            <family val="2"/>
          </rPr>
          <t xml:space="preserve"> el </t>
        </r>
        <r>
          <rPr>
            <b/>
            <sz val="9"/>
            <color indexed="81"/>
            <rFont val="Tahoma"/>
            <family val="2"/>
          </rPr>
          <t xml:space="preserve">Diagnostico </t>
        </r>
        <r>
          <rPr>
            <sz val="9"/>
            <color indexed="81"/>
            <rFont val="Tahoma"/>
            <family val="2"/>
          </rPr>
          <t>por el cual fue referido</t>
        </r>
        <r>
          <rPr>
            <sz val="9"/>
            <color indexed="81"/>
            <rFont val="Tahoma"/>
            <family val="2"/>
          </rPr>
          <t xml:space="preserve">, y además el usuario se encuentre ingresado al Programa de Salud correspondiente que incluya </t>
        </r>
        <r>
          <rPr>
            <b/>
            <sz val="9"/>
            <color indexed="81"/>
            <rFont val="Tahoma"/>
            <family val="2"/>
          </rPr>
          <t>CUIDADOS PALEATIVOS.</t>
        </r>
      </text>
    </comment>
    <comment ref="B146" authorId="3" shapeId="0">
      <text>
        <r>
          <rPr>
            <sz val="9"/>
            <color indexed="81"/>
            <rFont val="Tahoma"/>
            <family val="2"/>
          </rPr>
          <t xml:space="preserve">
este dato aparecerá luego que en </t>
        </r>
        <r>
          <rPr>
            <b/>
            <sz val="9"/>
            <color indexed="81"/>
            <rFont val="Tahoma"/>
            <family val="2"/>
          </rPr>
          <t xml:space="preserve">Box /registro atención individual, </t>
        </r>
        <r>
          <rPr>
            <sz val="9"/>
            <color indexed="81"/>
            <rFont val="Tahoma"/>
            <family val="2"/>
          </rPr>
          <t>se registre</t>
        </r>
        <r>
          <rPr>
            <sz val="9"/>
            <color indexed="81"/>
            <rFont val="Tahoma"/>
            <family val="2"/>
          </rPr>
          <t xml:space="preserve"> el </t>
        </r>
        <r>
          <rPr>
            <b/>
            <sz val="9"/>
            <color indexed="81"/>
            <rFont val="Tahoma"/>
            <family val="2"/>
          </rPr>
          <t xml:space="preserve">Diagnostico </t>
        </r>
        <r>
          <rPr>
            <sz val="9"/>
            <color indexed="81"/>
            <rFont val="Tahoma"/>
            <family val="2"/>
          </rPr>
          <t>por el cual fue referido</t>
        </r>
        <r>
          <rPr>
            <sz val="9"/>
            <color indexed="81"/>
            <rFont val="Tahoma"/>
            <family val="2"/>
          </rPr>
          <t>, y además el usuario se encuentre ingresado al Programa de Salud correspondiente que incluya</t>
        </r>
        <r>
          <rPr>
            <b/>
            <sz val="9"/>
            <color indexed="81"/>
            <rFont val="Tahoma"/>
            <family val="2"/>
          </rPr>
          <t xml:space="preserve"> INFERTILIDAD</t>
        </r>
      </text>
    </comment>
    <comment ref="B147" authorId="3" shapeId="0">
      <text>
        <r>
          <rPr>
            <sz val="9"/>
            <color indexed="81"/>
            <rFont val="Tahoma"/>
            <family val="2"/>
          </rPr>
          <t xml:space="preserve">
este dato aparecerá luego que en </t>
        </r>
        <r>
          <rPr>
            <b/>
            <sz val="9"/>
            <color indexed="81"/>
            <rFont val="Tahoma"/>
            <family val="2"/>
          </rPr>
          <t xml:space="preserve">Box /registro atención individual, </t>
        </r>
        <r>
          <rPr>
            <sz val="9"/>
            <color indexed="81"/>
            <rFont val="Tahoma"/>
            <family val="2"/>
          </rPr>
          <t>se registre</t>
        </r>
        <r>
          <rPr>
            <sz val="9"/>
            <color indexed="81"/>
            <rFont val="Tahoma"/>
            <family val="2"/>
          </rPr>
          <t xml:space="preserve"> el </t>
        </r>
        <r>
          <rPr>
            <b/>
            <sz val="9"/>
            <color indexed="81"/>
            <rFont val="Tahoma"/>
            <family val="2"/>
          </rPr>
          <t xml:space="preserve">Diagnostico </t>
        </r>
        <r>
          <rPr>
            <sz val="9"/>
            <color indexed="81"/>
            <rFont val="Tahoma"/>
            <family val="2"/>
          </rPr>
          <t>por el cual fue referido</t>
        </r>
        <r>
          <rPr>
            <sz val="9"/>
            <color indexed="81"/>
            <rFont val="Tahoma"/>
            <family val="2"/>
          </rPr>
          <t xml:space="preserve">, y además el usuario se encuentre ingresado al Programa de Salud correspondiente que incluya </t>
        </r>
        <r>
          <rPr>
            <b/>
            <sz val="9"/>
            <color indexed="81"/>
            <rFont val="Tahoma"/>
            <family val="2"/>
          </rPr>
          <t>PATOLOGIA CERVICAL</t>
        </r>
      </text>
    </comment>
    <comment ref="B148" authorId="3" shapeId="0">
      <text>
        <r>
          <rPr>
            <sz val="9"/>
            <color indexed="81"/>
            <rFont val="Tahoma"/>
            <family val="2"/>
          </rPr>
          <t xml:space="preserve">
este dato aparecerá luego que en </t>
        </r>
        <r>
          <rPr>
            <b/>
            <sz val="9"/>
            <color indexed="81"/>
            <rFont val="Tahoma"/>
            <family val="2"/>
          </rPr>
          <t xml:space="preserve">Box /registro atención individual, </t>
        </r>
        <r>
          <rPr>
            <sz val="9"/>
            <color indexed="81"/>
            <rFont val="Tahoma"/>
            <family val="2"/>
          </rPr>
          <t>se registre</t>
        </r>
        <r>
          <rPr>
            <sz val="9"/>
            <color indexed="81"/>
            <rFont val="Tahoma"/>
            <family val="2"/>
          </rPr>
          <t xml:space="preserve"> el </t>
        </r>
        <r>
          <rPr>
            <b/>
            <sz val="9"/>
            <color indexed="81"/>
            <rFont val="Tahoma"/>
            <family val="2"/>
          </rPr>
          <t xml:space="preserve">Diagnostico </t>
        </r>
        <r>
          <rPr>
            <sz val="9"/>
            <color indexed="81"/>
            <rFont val="Tahoma"/>
            <family val="2"/>
          </rPr>
          <t>por el cual fue referido</t>
        </r>
        <r>
          <rPr>
            <sz val="9"/>
            <color indexed="81"/>
            <rFont val="Tahoma"/>
            <family val="2"/>
          </rPr>
          <t xml:space="preserve">, y además el usuario se encuentre ingresado al Programa de Salud correspondiente que incluya </t>
        </r>
        <r>
          <rPr>
            <b/>
            <sz val="9"/>
            <color indexed="81"/>
            <rFont val="Tahoma"/>
            <family val="2"/>
          </rPr>
          <t>PATOLOGIA DE MAMAS</t>
        </r>
      </text>
    </comment>
    <comment ref="B149" authorId="3" shapeId="0">
      <text>
        <r>
          <rPr>
            <sz val="9"/>
            <color indexed="81"/>
            <rFont val="Tahoma"/>
            <family val="2"/>
          </rPr>
          <t xml:space="preserve">
este dato aparecerá luego que en </t>
        </r>
        <r>
          <rPr>
            <b/>
            <sz val="9"/>
            <color indexed="81"/>
            <rFont val="Tahoma"/>
            <family val="2"/>
          </rPr>
          <t xml:space="preserve">Box /registro atención individual, </t>
        </r>
        <r>
          <rPr>
            <sz val="9"/>
            <color indexed="81"/>
            <rFont val="Tahoma"/>
            <family val="2"/>
          </rPr>
          <t>se registre</t>
        </r>
        <r>
          <rPr>
            <sz val="9"/>
            <color indexed="81"/>
            <rFont val="Tahoma"/>
            <family val="2"/>
          </rPr>
          <t xml:space="preserve"> el </t>
        </r>
        <r>
          <rPr>
            <b/>
            <sz val="9"/>
            <color indexed="81"/>
            <rFont val="Tahoma"/>
            <family val="2"/>
          </rPr>
          <t xml:space="preserve">Diagnostico </t>
        </r>
        <r>
          <rPr>
            <sz val="9"/>
            <color indexed="81"/>
            <rFont val="Tahoma"/>
            <family val="2"/>
          </rPr>
          <t>por el cual fue referido</t>
        </r>
        <r>
          <rPr>
            <sz val="9"/>
            <color indexed="81"/>
            <rFont val="Tahoma"/>
            <family val="2"/>
          </rPr>
          <t xml:space="preserve">, y además el usuario se encuentre ingresado al Programa de Salud correspondiente que incluya </t>
        </r>
        <r>
          <rPr>
            <b/>
            <sz val="9"/>
            <color indexed="81"/>
            <rFont val="Tahoma"/>
            <family val="2"/>
          </rPr>
          <t>ADOLESCENCIA</t>
        </r>
      </text>
    </comment>
    <comment ref="B150" authorId="3" shapeId="0">
      <text>
        <r>
          <rPr>
            <sz val="9"/>
            <color indexed="81"/>
            <rFont val="Tahoma"/>
            <family val="2"/>
          </rPr>
          <t xml:space="preserve">
este dato aparecerá luego que en </t>
        </r>
        <r>
          <rPr>
            <b/>
            <sz val="9"/>
            <color indexed="81"/>
            <rFont val="Tahoma"/>
            <family val="2"/>
          </rPr>
          <t xml:space="preserve">Box /registro atención individual, </t>
        </r>
        <r>
          <rPr>
            <sz val="9"/>
            <color indexed="81"/>
            <rFont val="Tahoma"/>
            <family val="2"/>
          </rPr>
          <t>se registre</t>
        </r>
        <r>
          <rPr>
            <sz val="9"/>
            <color indexed="81"/>
            <rFont val="Tahoma"/>
            <family val="2"/>
          </rPr>
          <t xml:space="preserve"> el </t>
        </r>
        <r>
          <rPr>
            <b/>
            <sz val="9"/>
            <color indexed="81"/>
            <rFont val="Tahoma"/>
            <family val="2"/>
          </rPr>
          <t xml:space="preserve">Diagnostico </t>
        </r>
        <r>
          <rPr>
            <sz val="9"/>
            <color indexed="81"/>
            <rFont val="Tahoma"/>
            <family val="2"/>
          </rPr>
          <t>por el cual fue referido</t>
        </r>
        <r>
          <rPr>
            <sz val="9"/>
            <color indexed="81"/>
            <rFont val="Tahoma"/>
            <family val="2"/>
          </rPr>
          <t xml:space="preserve">, y además el usuario se encuentre ingresado al Programa de Salud correspondiente que incluya </t>
        </r>
        <r>
          <rPr>
            <b/>
            <sz val="9"/>
            <color indexed="81"/>
            <rFont val="Tahoma"/>
            <family val="2"/>
          </rPr>
          <t>NANEAS</t>
        </r>
      </text>
    </comment>
    <comment ref="B151" authorId="3" shapeId="0">
      <text>
        <r>
          <rPr>
            <sz val="9"/>
            <color indexed="81"/>
            <rFont val="Tahoma"/>
            <family val="2"/>
          </rPr>
          <t xml:space="preserve">
este dato aparecerá luego que en </t>
        </r>
        <r>
          <rPr>
            <b/>
            <sz val="9"/>
            <color indexed="81"/>
            <rFont val="Tahoma"/>
            <family val="2"/>
          </rPr>
          <t xml:space="preserve">Box /registro atención individual, </t>
        </r>
        <r>
          <rPr>
            <sz val="9"/>
            <color indexed="81"/>
            <rFont val="Tahoma"/>
            <family val="2"/>
          </rPr>
          <t>se registre</t>
        </r>
        <r>
          <rPr>
            <sz val="9"/>
            <color indexed="81"/>
            <rFont val="Tahoma"/>
            <family val="2"/>
          </rPr>
          <t xml:space="preserve"> el </t>
        </r>
        <r>
          <rPr>
            <b/>
            <sz val="9"/>
            <color indexed="81"/>
            <rFont val="Tahoma"/>
            <family val="2"/>
          </rPr>
          <t xml:space="preserve">Diagnostico </t>
        </r>
        <r>
          <rPr>
            <sz val="9"/>
            <color indexed="81"/>
            <rFont val="Tahoma"/>
            <family val="2"/>
          </rPr>
          <t>por el cual fue referido</t>
        </r>
        <r>
          <rPr>
            <sz val="9"/>
            <color indexed="81"/>
            <rFont val="Tahoma"/>
            <family val="2"/>
          </rPr>
          <t xml:space="preserve">, y además el usuario se encuentre ingresado al Programa de Salud correspondiente que incluya </t>
        </r>
        <r>
          <rPr>
            <b/>
            <sz val="9"/>
            <color indexed="81"/>
            <rFont val="Tahoma"/>
            <family val="2"/>
          </rPr>
          <t>ITS.</t>
        </r>
      </text>
    </comment>
    <comment ref="B152" authorId="3" shapeId="0">
      <text>
        <r>
          <rPr>
            <sz val="9"/>
            <color indexed="81"/>
            <rFont val="Tahoma"/>
            <family val="2"/>
          </rPr>
          <t xml:space="preserve">
este dato aparecerá luego que en </t>
        </r>
        <r>
          <rPr>
            <b/>
            <sz val="9"/>
            <color indexed="81"/>
            <rFont val="Tahoma"/>
            <family val="2"/>
          </rPr>
          <t xml:space="preserve">Box /registro atención individual, </t>
        </r>
        <r>
          <rPr>
            <sz val="9"/>
            <color indexed="81"/>
            <rFont val="Tahoma"/>
            <family val="2"/>
          </rPr>
          <t>se registre</t>
        </r>
        <r>
          <rPr>
            <sz val="9"/>
            <color indexed="81"/>
            <rFont val="Tahoma"/>
            <family val="2"/>
          </rPr>
          <t xml:space="preserve"> el </t>
        </r>
        <r>
          <rPr>
            <b/>
            <sz val="9"/>
            <color indexed="81"/>
            <rFont val="Tahoma"/>
            <family val="2"/>
          </rPr>
          <t xml:space="preserve">Diagnostico </t>
        </r>
        <r>
          <rPr>
            <sz val="9"/>
            <color indexed="81"/>
            <rFont val="Tahoma"/>
            <family val="2"/>
          </rPr>
          <t>por el cual fue referido</t>
        </r>
        <r>
          <rPr>
            <sz val="9"/>
            <color indexed="81"/>
            <rFont val="Tahoma"/>
            <family val="2"/>
          </rPr>
          <t xml:space="preserve">, y además el usuario se encuentre ingresado al Programa de Salud correspondiente que incluya </t>
        </r>
        <r>
          <rPr>
            <b/>
            <sz val="9"/>
            <color indexed="81"/>
            <rFont val="Tahoma"/>
            <family val="2"/>
          </rPr>
          <t>VIH/SIDA</t>
        </r>
      </text>
    </comment>
    <comment ref="B153" authorId="3" shapeId="0">
      <text>
        <r>
          <rPr>
            <sz val="9"/>
            <color indexed="81"/>
            <rFont val="Tahoma"/>
            <family val="2"/>
          </rPr>
          <t xml:space="preserve">
este dato aparecerá luego que en </t>
        </r>
        <r>
          <rPr>
            <b/>
            <sz val="9"/>
            <color indexed="81"/>
            <rFont val="Tahoma"/>
            <family val="2"/>
          </rPr>
          <t xml:space="preserve">Box /registro atención individual, </t>
        </r>
        <r>
          <rPr>
            <sz val="9"/>
            <color indexed="81"/>
            <rFont val="Tahoma"/>
            <family val="2"/>
          </rPr>
          <t>se registre</t>
        </r>
        <r>
          <rPr>
            <sz val="9"/>
            <color indexed="81"/>
            <rFont val="Tahoma"/>
            <family val="2"/>
          </rPr>
          <t xml:space="preserve"> el </t>
        </r>
        <r>
          <rPr>
            <b/>
            <sz val="9"/>
            <color indexed="81"/>
            <rFont val="Tahoma"/>
            <family val="2"/>
          </rPr>
          <t xml:space="preserve">Diagnostico </t>
        </r>
        <r>
          <rPr>
            <sz val="9"/>
            <color indexed="81"/>
            <rFont val="Tahoma"/>
            <family val="2"/>
          </rPr>
          <t>por el cual fue referido</t>
        </r>
        <r>
          <rPr>
            <sz val="9"/>
            <color indexed="81"/>
            <rFont val="Tahoma"/>
            <family val="2"/>
          </rPr>
          <t xml:space="preserve">, y además el usuario se encuentre ingresado al Programa de Salud correspondiente que incluya </t>
        </r>
        <r>
          <rPr>
            <b/>
            <sz val="9"/>
            <color indexed="81"/>
            <rFont val="Tahoma"/>
            <family val="2"/>
          </rPr>
          <t>MEDICINAL OCUPACIONAL (SALUD DEL PERSONAL)</t>
        </r>
      </text>
    </comment>
    <comment ref="B154" authorId="3" shapeId="0">
      <text>
        <r>
          <rPr>
            <sz val="9"/>
            <color indexed="81"/>
            <rFont val="Tahoma"/>
            <family val="2"/>
          </rPr>
          <t xml:space="preserve">
este dato aparecerá luego que en </t>
        </r>
        <r>
          <rPr>
            <b/>
            <sz val="9"/>
            <color indexed="81"/>
            <rFont val="Tahoma"/>
            <family val="2"/>
          </rPr>
          <t xml:space="preserve">Box /registro atención individual, </t>
        </r>
        <r>
          <rPr>
            <sz val="9"/>
            <color indexed="81"/>
            <rFont val="Tahoma"/>
            <family val="2"/>
          </rPr>
          <t>se registre</t>
        </r>
        <r>
          <rPr>
            <sz val="9"/>
            <color indexed="81"/>
            <rFont val="Tahoma"/>
            <family val="2"/>
          </rPr>
          <t xml:space="preserve"> el </t>
        </r>
        <r>
          <rPr>
            <b/>
            <sz val="9"/>
            <color indexed="81"/>
            <rFont val="Tahoma"/>
            <family val="2"/>
          </rPr>
          <t xml:space="preserve">Diagnostico </t>
        </r>
        <r>
          <rPr>
            <sz val="9"/>
            <color indexed="81"/>
            <rFont val="Tahoma"/>
            <family val="2"/>
          </rPr>
          <t>por el cual fue referido</t>
        </r>
        <r>
          <rPr>
            <sz val="9"/>
            <color indexed="81"/>
            <rFont val="Tahoma"/>
            <family val="2"/>
          </rPr>
          <t xml:space="preserve">, y además el usuario se encuentre ingresado al Programa de Salud correspondiente que incluya </t>
        </r>
        <r>
          <rPr>
            <b/>
            <sz val="9"/>
            <color indexed="81"/>
            <rFont val="Tahoma"/>
            <family val="2"/>
          </rPr>
          <t>UNIDAD TRAUMA OCULAR.</t>
        </r>
      </text>
    </comment>
    <comment ref="A158" authorId="0" shapeId="0">
      <text>
        <r>
          <rPr>
            <sz val="9"/>
            <color indexed="81"/>
            <rFont val="Tahoma"/>
            <family val="2"/>
          </rPr>
          <t>Este dato aparecerá cuando se registren todo tipo de consultas, realizadas por el Instrumento descrito en cada seccion, y especialidades en el caso que sea necesario y en establecimientos definidos como tipo de Nodo: CAE/CDT/CRS/HT4.</t>
        </r>
      </text>
    </comment>
    <comment ref="AN158" authorId="0" shapeId="0">
      <text>
        <r>
          <rPr>
            <sz val="9"/>
            <color indexed="81"/>
            <rFont val="Tahoma"/>
            <family val="2"/>
          </rPr>
          <t xml:space="preserve">Este dato aparecera a todo Usuario registrado como </t>
        </r>
        <r>
          <rPr>
            <b/>
            <sz val="9"/>
            <color indexed="81"/>
            <rFont val="Tahoma"/>
            <family val="2"/>
          </rPr>
          <t>FONASA</t>
        </r>
        <r>
          <rPr>
            <sz val="9"/>
            <color indexed="81"/>
            <rFont val="Tahoma"/>
            <family val="2"/>
          </rPr>
          <t xml:space="preserve"> en el campo previsión</t>
        </r>
      </text>
    </comment>
    <comment ref="AO158" authorId="0" shapeId="0">
      <text>
        <r>
          <rPr>
            <sz val="9"/>
            <color indexed="81"/>
            <rFont val="Tahoma"/>
            <family val="2"/>
          </rPr>
          <t>Total de controles expuestos en esta sección por cada instrumento</t>
        </r>
      </text>
    </comment>
    <comment ref="AP158" authorId="0" shapeId="0">
      <text>
        <r>
          <rPr>
            <sz val="9"/>
            <color indexed="81"/>
            <rFont val="Tahoma"/>
            <family val="2"/>
          </rPr>
          <t xml:space="preserve">Este dato aparecerá luego que en el </t>
        </r>
        <r>
          <rPr>
            <b/>
            <sz val="9"/>
            <color indexed="81"/>
            <rFont val="Tahoma"/>
            <family val="2"/>
          </rPr>
          <t xml:space="preserve">Módulo de Admisión </t>
        </r>
        <r>
          <rPr>
            <sz val="9"/>
            <color indexed="81"/>
            <rFont val="Tahoma"/>
            <family val="2"/>
          </rPr>
          <t xml:space="preserve">el paciente indique un </t>
        </r>
        <r>
          <rPr>
            <b/>
            <sz val="9"/>
            <color indexed="81"/>
            <rFont val="Tahoma"/>
            <family val="2"/>
          </rPr>
          <t>Pueblo Originario.</t>
        </r>
      </text>
    </comment>
    <comment ref="AQ158" authorId="0" shapeId="0">
      <text>
        <r>
          <rPr>
            <sz val="9"/>
            <color indexed="81"/>
            <rFont val="Tahoma"/>
            <family val="2"/>
          </rPr>
          <t xml:space="preserve">Se contabilizara a los pacientes que tengan en  </t>
        </r>
        <r>
          <rPr>
            <b/>
            <sz val="9"/>
            <color indexed="81"/>
            <rFont val="Tahoma"/>
            <family val="2"/>
          </rPr>
          <t xml:space="preserve">Antecedentes del usuario APS </t>
        </r>
        <r>
          <rPr>
            <sz val="9"/>
            <color indexed="81"/>
            <rFont val="Tahoma"/>
            <family val="2"/>
          </rPr>
          <t xml:space="preserve">/ Pestaña "Identificacion"  Item </t>
        </r>
        <r>
          <rPr>
            <b/>
            <sz val="9"/>
            <color indexed="81"/>
            <rFont val="Tahoma"/>
            <family val="2"/>
          </rPr>
          <t xml:space="preserve"> Alertas</t>
        </r>
        <r>
          <rPr>
            <sz val="9"/>
            <color indexed="81"/>
            <rFont val="Tahoma"/>
            <family val="2"/>
          </rPr>
          <t xml:space="preserve"> </t>
        </r>
        <r>
          <rPr>
            <b/>
            <sz val="9"/>
            <color indexed="81"/>
            <rFont val="Tahoma"/>
            <family val="2"/>
          </rPr>
          <t>Adm.</t>
        </r>
        <r>
          <rPr>
            <sz val="9"/>
            <color indexed="81"/>
            <rFont val="Tahoma"/>
            <family val="2"/>
          </rPr>
          <t xml:space="preserve">  </t>
        </r>
        <r>
          <rPr>
            <b/>
            <sz val="9"/>
            <color indexed="81"/>
            <rFont val="Tahoma"/>
            <family val="2"/>
          </rPr>
          <t>"MIGRANTE"</t>
        </r>
      </text>
    </comment>
    <comment ref="C161"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por Enfermera</t>
        </r>
        <r>
          <rPr>
            <sz val="9"/>
            <color indexed="81"/>
            <rFont val="Tahoma"/>
            <family val="2"/>
          </rPr>
          <t xml:space="preserve">
ó  </t>
        </r>
        <r>
          <rPr>
            <b/>
            <sz val="9"/>
            <color indexed="81"/>
            <rFont val="Tahoma"/>
            <family val="2"/>
          </rPr>
          <t>Control por Enfermera</t>
        </r>
        <r>
          <rPr>
            <sz val="9"/>
            <color indexed="81"/>
            <rFont val="Tahoma"/>
            <family val="2"/>
          </rPr>
          <t xml:space="preserve">  y este realizada por un profesional de instrumento </t>
        </r>
        <r>
          <rPr>
            <b/>
            <sz val="9"/>
            <color indexed="81"/>
            <rFont val="Tahoma"/>
            <family val="2"/>
          </rPr>
          <t>Enfermero (a).</t>
        </r>
        <r>
          <rPr>
            <sz val="9"/>
            <color indexed="81"/>
            <rFont val="Tahoma"/>
            <family val="2"/>
          </rPr>
          <t xml:space="preserve"> 
</t>
        </r>
      </text>
    </comment>
    <comment ref="C162"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por ARO</t>
        </r>
        <r>
          <rPr>
            <sz val="9"/>
            <color indexed="81"/>
            <rFont val="Tahoma"/>
            <family val="2"/>
          </rPr>
          <t xml:space="preserve">
ó  </t>
        </r>
        <r>
          <rPr>
            <b/>
            <sz val="9"/>
            <color indexed="81"/>
            <rFont val="Tahoma"/>
            <family val="2"/>
          </rPr>
          <t>Control por ARO</t>
        </r>
        <r>
          <rPr>
            <sz val="9"/>
            <color indexed="81"/>
            <rFont val="Tahoma"/>
            <family val="2"/>
          </rPr>
          <t xml:space="preserve">  y este realizada por un profesional de instrumento</t>
        </r>
        <r>
          <rPr>
            <b/>
            <sz val="9"/>
            <color indexed="81"/>
            <rFont val="Tahoma"/>
            <family val="2"/>
          </rPr>
          <t xml:space="preserve"> Matron (a). </t>
        </r>
        <r>
          <rPr>
            <sz val="9"/>
            <color indexed="81"/>
            <rFont val="Tahoma"/>
            <family val="2"/>
          </rPr>
          <t xml:space="preserve">
</t>
        </r>
      </text>
    </comment>
    <comment ref="C163"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por ARO por Ley IVE
ó  Control por ARO por Ley IVE </t>
        </r>
        <r>
          <rPr>
            <sz val="9"/>
            <color indexed="81"/>
            <rFont val="Tahoma"/>
            <family val="2"/>
          </rPr>
          <t xml:space="preserve"> y este realizada por un profesional de instrumento</t>
        </r>
        <r>
          <rPr>
            <b/>
            <sz val="9"/>
            <color indexed="81"/>
            <rFont val="Tahoma"/>
            <family val="2"/>
          </rPr>
          <t xml:space="preserve"> Matron (a).</t>
        </r>
        <r>
          <rPr>
            <sz val="9"/>
            <color indexed="81"/>
            <rFont val="Tahoma"/>
            <family val="2"/>
          </rPr>
          <t xml:space="preserve"> </t>
        </r>
      </text>
    </comment>
    <comment ref="C164"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por Ginecología y otros</t>
        </r>
        <r>
          <rPr>
            <sz val="9"/>
            <color indexed="81"/>
            <rFont val="Tahoma"/>
            <family val="2"/>
          </rPr>
          <t xml:space="preserve">
ó  </t>
        </r>
        <r>
          <rPr>
            <b/>
            <sz val="9"/>
            <color indexed="81"/>
            <rFont val="Tahoma"/>
            <family val="2"/>
          </rPr>
          <t>Controles por Ginecología y otros</t>
        </r>
        <r>
          <rPr>
            <sz val="9"/>
            <color indexed="81"/>
            <rFont val="Tahoma"/>
            <family val="2"/>
          </rPr>
          <t xml:space="preserve"> y este realizada por un profesional de instrumento </t>
        </r>
        <r>
          <rPr>
            <b/>
            <sz val="9"/>
            <color indexed="81"/>
            <rFont val="Tahoma"/>
            <family val="2"/>
          </rPr>
          <t xml:space="preserve">Matron (a). </t>
        </r>
        <r>
          <rPr>
            <sz val="9"/>
            <color indexed="81"/>
            <rFont val="Tahoma"/>
            <family val="2"/>
          </rPr>
          <t xml:space="preserve">
</t>
        </r>
      </text>
    </comment>
    <comment ref="C165"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por Infertilidad</t>
        </r>
        <r>
          <rPr>
            <sz val="9"/>
            <color indexed="81"/>
            <rFont val="Tahoma"/>
            <family val="2"/>
          </rPr>
          <t xml:space="preserve">
ó  </t>
        </r>
        <r>
          <rPr>
            <b/>
            <sz val="9"/>
            <color indexed="81"/>
            <rFont val="Tahoma"/>
            <family val="2"/>
          </rPr>
          <t xml:space="preserve">Control por Infertilidad </t>
        </r>
        <r>
          <rPr>
            <sz val="9"/>
            <color indexed="81"/>
            <rFont val="Tahoma"/>
            <family val="2"/>
          </rPr>
          <t xml:space="preserve"> y este realizada por un profesional de instrumento </t>
        </r>
        <r>
          <rPr>
            <b/>
            <sz val="9"/>
            <color indexed="81"/>
            <rFont val="Tahoma"/>
            <family val="2"/>
          </rPr>
          <t xml:space="preserve">Matron (a). </t>
        </r>
      </text>
    </comment>
    <comment ref="C166"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por Nutricionista</t>
        </r>
        <r>
          <rPr>
            <sz val="9"/>
            <color indexed="81"/>
            <rFont val="Tahoma"/>
            <family val="2"/>
          </rPr>
          <t xml:space="preserve">
ó  </t>
        </r>
        <r>
          <rPr>
            <b/>
            <sz val="9"/>
            <color indexed="81"/>
            <rFont val="Tahoma"/>
            <family val="2"/>
          </rPr>
          <t xml:space="preserve">Control por Nutricionista </t>
        </r>
        <r>
          <rPr>
            <sz val="9"/>
            <color indexed="81"/>
            <rFont val="Tahoma"/>
            <family val="2"/>
          </rPr>
          <t xml:space="preserve"> y este realizada por un profesional de instrumento </t>
        </r>
        <r>
          <rPr>
            <b/>
            <sz val="9"/>
            <color indexed="81"/>
            <rFont val="Tahoma"/>
            <family val="2"/>
          </rPr>
          <t>Nutricionista.</t>
        </r>
        <r>
          <rPr>
            <sz val="9"/>
            <color indexed="81"/>
            <rFont val="Tahoma"/>
            <family val="2"/>
          </rPr>
          <t xml:space="preserve"> 
</t>
        </r>
      </text>
    </comment>
    <comment ref="C167"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por Psicólogo (Excluye SM)</t>
        </r>
        <r>
          <rPr>
            <sz val="9"/>
            <color indexed="81"/>
            <rFont val="Tahoma"/>
            <family val="2"/>
          </rPr>
          <t xml:space="preserve">
ó  </t>
        </r>
        <r>
          <rPr>
            <b/>
            <sz val="9"/>
            <color indexed="81"/>
            <rFont val="Tahoma"/>
            <family val="2"/>
          </rPr>
          <t>Control por por Psicólogo (Excluye SM)</t>
        </r>
        <r>
          <rPr>
            <sz val="9"/>
            <color indexed="81"/>
            <rFont val="Tahoma"/>
            <family val="2"/>
          </rPr>
          <t xml:space="preserve">  y este realizada por un profesional de instrumento </t>
        </r>
        <r>
          <rPr>
            <b/>
            <sz val="9"/>
            <color indexed="81"/>
            <rFont val="Tahoma"/>
            <family val="2"/>
          </rPr>
          <t xml:space="preserve">Psicólogo (a). </t>
        </r>
      </text>
    </comment>
    <comment ref="C168"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por Fonoaudiólogo</t>
        </r>
        <r>
          <rPr>
            <sz val="9"/>
            <color indexed="81"/>
            <rFont val="Tahoma"/>
            <family val="2"/>
          </rPr>
          <t xml:space="preserve">
ó  </t>
        </r>
        <r>
          <rPr>
            <b/>
            <sz val="9"/>
            <color indexed="81"/>
            <rFont val="Tahoma"/>
            <family val="2"/>
          </rPr>
          <t>Control por Fonoaudiólogo</t>
        </r>
        <r>
          <rPr>
            <sz val="9"/>
            <color indexed="81"/>
            <rFont val="Tahoma"/>
            <family val="2"/>
          </rPr>
          <t xml:space="preserve">  y este realizada por un profesional de instrumento </t>
        </r>
        <r>
          <rPr>
            <b/>
            <sz val="9"/>
            <color indexed="81"/>
            <rFont val="Tahoma"/>
            <family val="2"/>
          </rPr>
          <t>Fonoaudiólogo (a).</t>
        </r>
        <r>
          <rPr>
            <sz val="9"/>
            <color indexed="81"/>
            <rFont val="Tahoma"/>
            <family val="2"/>
          </rPr>
          <t xml:space="preserve"> </t>
        </r>
      </text>
    </comment>
    <comment ref="C169" authorId="0" shapeId="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Consulta por Técnologo Médico</t>
        </r>
        <r>
          <rPr>
            <sz val="9"/>
            <color indexed="81"/>
            <rFont val="Tahoma"/>
            <family val="2"/>
          </rPr>
          <t xml:space="preserve">
ó  </t>
        </r>
        <r>
          <rPr>
            <b/>
            <sz val="9"/>
            <color indexed="81"/>
            <rFont val="Tahoma"/>
            <family val="2"/>
          </rPr>
          <t>Control por</t>
        </r>
        <r>
          <rPr>
            <sz val="9"/>
            <color indexed="81"/>
            <rFont val="Tahoma"/>
            <family val="2"/>
          </rPr>
          <t xml:space="preserve"> </t>
        </r>
        <r>
          <rPr>
            <b/>
            <sz val="9"/>
            <color indexed="81"/>
            <rFont val="Tahoma"/>
            <family val="2"/>
          </rPr>
          <t>Técnologo Médico</t>
        </r>
        <r>
          <rPr>
            <sz val="9"/>
            <color indexed="81"/>
            <rFont val="Tahoma"/>
            <family val="2"/>
          </rPr>
          <t xml:space="preserve"> y este realizada por un profesional de instrumento </t>
        </r>
        <r>
          <rPr>
            <b/>
            <sz val="9"/>
            <color indexed="81"/>
            <rFont val="Tahoma"/>
            <family val="2"/>
          </rPr>
          <t>Técnologo Médico</t>
        </r>
        <r>
          <rPr>
            <sz val="9"/>
            <color indexed="81"/>
            <rFont val="Tahoma"/>
            <family val="2"/>
          </rPr>
          <t xml:space="preserve">. </t>
        </r>
      </text>
    </comment>
    <comment ref="C170"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por Asistente Social</t>
        </r>
        <r>
          <rPr>
            <sz val="9"/>
            <color indexed="81"/>
            <rFont val="Tahoma"/>
            <family val="2"/>
          </rPr>
          <t xml:space="preserve">
ó  </t>
        </r>
        <r>
          <rPr>
            <b/>
            <sz val="9"/>
            <color indexed="81"/>
            <rFont val="Tahoma"/>
            <family val="2"/>
          </rPr>
          <t>Control por Asistente Social</t>
        </r>
        <r>
          <rPr>
            <sz val="9"/>
            <color indexed="81"/>
            <rFont val="Tahoma"/>
            <family val="2"/>
          </rPr>
          <t xml:space="preserve">  y este realizada por un profesional de instrumento </t>
        </r>
        <r>
          <rPr>
            <b/>
            <sz val="9"/>
            <color indexed="81"/>
            <rFont val="Tahoma"/>
            <family val="2"/>
          </rPr>
          <t xml:space="preserve">Asistente Social. </t>
        </r>
        <r>
          <rPr>
            <sz val="9"/>
            <color indexed="81"/>
            <rFont val="Tahoma"/>
            <family val="2"/>
          </rPr>
          <t xml:space="preserve">
</t>
        </r>
      </text>
    </comment>
    <comment ref="C171" authorId="2"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por Terapeuta Ocupacional
ó  Control por Terapeuta Ocupacional</t>
        </r>
        <r>
          <rPr>
            <sz val="9"/>
            <color indexed="81"/>
            <rFont val="Tahoma"/>
            <family val="2"/>
          </rPr>
          <t xml:space="preserve"> y este realizada por un profesional de instrumento </t>
        </r>
        <r>
          <rPr>
            <b/>
            <sz val="9"/>
            <color indexed="81"/>
            <rFont val="Tahoma"/>
            <family val="2"/>
          </rPr>
          <t xml:space="preserve">Terapeuta Ocupacional. </t>
        </r>
      </text>
    </comment>
    <comment ref="AN174" authorId="0" shapeId="0">
      <text>
        <r>
          <rPr>
            <sz val="9"/>
            <color indexed="81"/>
            <rFont val="Tahoma"/>
            <family val="2"/>
          </rPr>
          <t xml:space="preserve">Este dato aparecera a todo Usuario registrado como </t>
        </r>
        <r>
          <rPr>
            <b/>
            <sz val="9"/>
            <color indexed="81"/>
            <rFont val="Tahoma"/>
            <family val="2"/>
          </rPr>
          <t>FONASA</t>
        </r>
        <r>
          <rPr>
            <sz val="9"/>
            <color indexed="81"/>
            <rFont val="Tahoma"/>
            <family val="2"/>
          </rPr>
          <t xml:space="preserve"> en el campo previsión </t>
        </r>
      </text>
    </comment>
    <comment ref="AQ174" authorId="0" shapeId="0">
      <text>
        <r>
          <rPr>
            <sz val="9"/>
            <color indexed="81"/>
            <rFont val="Tahoma"/>
            <family val="2"/>
          </rPr>
          <t xml:space="preserve">Este dato aparecerá luego que en el </t>
        </r>
        <r>
          <rPr>
            <b/>
            <sz val="9"/>
            <color indexed="81"/>
            <rFont val="Tahoma"/>
            <family val="2"/>
          </rPr>
          <t>Módulo de Admisión</t>
        </r>
        <r>
          <rPr>
            <sz val="9"/>
            <color indexed="81"/>
            <rFont val="Tahoma"/>
            <family val="2"/>
          </rPr>
          <t xml:space="preserve"> el paciente indique un</t>
        </r>
        <r>
          <rPr>
            <b/>
            <sz val="9"/>
            <color indexed="81"/>
            <rFont val="Tahoma"/>
            <family val="2"/>
          </rPr>
          <t xml:space="preserve"> Pueblo Originario.</t>
        </r>
        <r>
          <rPr>
            <sz val="9"/>
            <color indexed="81"/>
            <rFont val="Tahoma"/>
            <family val="2"/>
          </rPr>
          <t xml:space="preserve">
</t>
        </r>
      </text>
    </comment>
    <comment ref="AR174" authorId="0" shapeId="0">
      <text>
        <r>
          <rPr>
            <sz val="9"/>
            <color indexed="81"/>
            <rFont val="Tahoma"/>
            <family val="2"/>
          </rPr>
          <t xml:space="preserve">Se contabilizara a los pacientes que tengan en  </t>
        </r>
        <r>
          <rPr>
            <b/>
            <sz val="9"/>
            <color indexed="81"/>
            <rFont val="Tahoma"/>
            <family val="2"/>
          </rPr>
          <t>Antecedentes del usuario APS</t>
        </r>
        <r>
          <rPr>
            <sz val="9"/>
            <color indexed="81"/>
            <rFont val="Tahoma"/>
            <family val="2"/>
          </rPr>
          <t xml:space="preserve"> / Pestaña "Identificacion"  Item  </t>
        </r>
        <r>
          <rPr>
            <b/>
            <sz val="9"/>
            <color indexed="81"/>
            <rFont val="Tahoma"/>
            <family val="2"/>
          </rPr>
          <t xml:space="preserve">Alertas Adm. </t>
        </r>
        <r>
          <rPr>
            <sz val="9"/>
            <color indexed="81"/>
            <rFont val="Tahoma"/>
            <family val="2"/>
          </rPr>
          <t xml:space="preserve"> </t>
        </r>
        <r>
          <rPr>
            <b/>
            <sz val="9"/>
            <color indexed="81"/>
            <rFont val="Tahoma"/>
            <family val="2"/>
          </rPr>
          <t>"MIGRANTE"</t>
        </r>
        <r>
          <rPr>
            <sz val="9"/>
            <color indexed="81"/>
            <rFont val="Tahoma"/>
            <family val="2"/>
          </rPr>
          <t xml:space="preserve">
</t>
        </r>
      </text>
    </comment>
    <comment ref="AS174" authorId="4" shapeId="0">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T174" authorId="4" shapeId="0">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AO176" authorId="0" shapeId="0">
      <text>
        <r>
          <rPr>
            <sz val="9"/>
            <color indexed="81"/>
            <rFont val="Tahoma"/>
            <family val="2"/>
          </rPr>
          <t>Este dato aparecerá luego que en el</t>
        </r>
        <r>
          <rPr>
            <b/>
            <sz val="9"/>
            <color indexed="81"/>
            <rFont val="Tahoma"/>
            <family val="2"/>
          </rPr>
          <t xml:space="preserve"> Módulo de Admisión</t>
        </r>
        <r>
          <rPr>
            <sz val="9"/>
            <color indexed="81"/>
            <rFont val="Tahoma"/>
            <family val="2"/>
          </rPr>
          <t xml:space="preserve"> el paciente indique campo </t>
        </r>
        <r>
          <rPr>
            <b/>
            <sz val="9"/>
            <color indexed="81"/>
            <rFont val="Tahoma"/>
            <family val="2"/>
          </rPr>
          <t>genero</t>
        </r>
        <r>
          <rPr>
            <sz val="9"/>
            <color indexed="81"/>
            <rFont val="Tahoma"/>
            <family val="2"/>
          </rPr>
          <t xml:space="preserve"> </t>
        </r>
        <r>
          <rPr>
            <b/>
            <sz val="9"/>
            <color indexed="81"/>
            <rFont val="Tahoma"/>
            <family val="2"/>
          </rPr>
          <t>"Masculino Trans"</t>
        </r>
        <r>
          <rPr>
            <sz val="9"/>
            <color indexed="81"/>
            <rFont val="Tahoma"/>
            <family val="2"/>
          </rPr>
          <t xml:space="preserve">
</t>
        </r>
      </text>
    </comment>
    <comment ref="AP176" authorId="0" shapeId="0">
      <text>
        <r>
          <rPr>
            <sz val="9"/>
            <color indexed="81"/>
            <rFont val="Tahoma"/>
            <family val="2"/>
          </rPr>
          <t xml:space="preserve">Este dato aparecerá luego que en el </t>
        </r>
        <r>
          <rPr>
            <b/>
            <sz val="9"/>
            <color indexed="81"/>
            <rFont val="Tahoma"/>
            <family val="2"/>
          </rPr>
          <t xml:space="preserve">Módulo de Admisión </t>
        </r>
        <r>
          <rPr>
            <sz val="9"/>
            <color indexed="81"/>
            <rFont val="Tahoma"/>
            <family val="2"/>
          </rPr>
          <t xml:space="preserve">el paciente indique campo </t>
        </r>
        <r>
          <rPr>
            <b/>
            <sz val="9"/>
            <color indexed="81"/>
            <rFont val="Tahoma"/>
            <family val="2"/>
          </rPr>
          <t>genero "Femenino Trans"</t>
        </r>
        <r>
          <rPr>
            <sz val="9"/>
            <color indexed="81"/>
            <rFont val="Tahoma"/>
            <family val="2"/>
          </rPr>
          <t xml:space="preserve">
</t>
        </r>
      </text>
    </comment>
    <comment ref="C177"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Consultas Infección Trasmisión Sexual (ITS) (excluye VIH/SIDA) </t>
        </r>
        <r>
          <rPr>
            <sz val="9"/>
            <color indexed="81"/>
            <rFont val="Tahoma"/>
            <family val="2"/>
          </rPr>
          <t xml:space="preserve">y este realizada por un instrumento  </t>
        </r>
        <r>
          <rPr>
            <b/>
            <sz val="9"/>
            <color indexed="81"/>
            <rFont val="Tahoma"/>
            <family val="2"/>
          </rPr>
          <t>Enfermero (a).</t>
        </r>
        <r>
          <rPr>
            <sz val="9"/>
            <color indexed="81"/>
            <rFont val="Tahoma"/>
            <family val="2"/>
          </rPr>
          <t xml:space="preserve">
</t>
        </r>
      </text>
    </comment>
    <comment ref="C178"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Infección Trasmisión Sexual (ITS) (excluye VIH/SIDA)</t>
        </r>
        <r>
          <rPr>
            <sz val="9"/>
            <color indexed="81"/>
            <rFont val="Tahoma"/>
            <family val="2"/>
          </rPr>
          <t xml:space="preserve"> y este realizada por un instrumento: </t>
        </r>
        <r>
          <rPr>
            <b/>
            <sz val="9"/>
            <color indexed="81"/>
            <rFont val="Tahoma"/>
            <family val="2"/>
          </rPr>
          <t>Matron (a).</t>
        </r>
        <r>
          <rPr>
            <sz val="9"/>
            <color indexed="81"/>
            <rFont val="Tahoma"/>
            <family val="2"/>
          </rPr>
          <t xml:space="preserve">
</t>
        </r>
      </text>
    </comment>
    <comment ref="C179"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VIH/SIDA</t>
        </r>
        <r>
          <rPr>
            <sz val="9"/>
            <color indexed="81"/>
            <rFont val="Tahoma"/>
            <family val="2"/>
          </rPr>
          <t xml:space="preserve"> y este realizada por un instrumento </t>
        </r>
        <r>
          <rPr>
            <b/>
            <sz val="9"/>
            <color indexed="81"/>
            <rFont val="Tahoma"/>
            <family val="2"/>
          </rPr>
          <t>Enfermero (a).</t>
        </r>
        <r>
          <rPr>
            <sz val="9"/>
            <color indexed="81"/>
            <rFont val="Tahoma"/>
            <family val="2"/>
          </rPr>
          <t xml:space="preserve">
</t>
        </r>
      </text>
    </comment>
    <comment ref="C180"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Consultas VIH/SIDA </t>
        </r>
        <r>
          <rPr>
            <sz val="9"/>
            <color indexed="81"/>
            <rFont val="Tahoma"/>
            <family val="2"/>
          </rPr>
          <t xml:space="preserve">y este realizada por un instrumento </t>
        </r>
        <r>
          <rPr>
            <b/>
            <sz val="9"/>
            <color indexed="81"/>
            <rFont val="Tahoma"/>
            <family val="2"/>
          </rPr>
          <t>Matron (a).</t>
        </r>
        <r>
          <rPr>
            <sz val="9"/>
            <color indexed="81"/>
            <rFont val="Tahoma"/>
            <family val="2"/>
          </rPr>
          <t xml:space="preserve">
</t>
        </r>
      </text>
    </comment>
    <comment ref="C181"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VIH/SIDA</t>
        </r>
        <r>
          <rPr>
            <sz val="9"/>
            <color indexed="81"/>
            <rFont val="Tahoma"/>
            <family val="2"/>
          </rPr>
          <t xml:space="preserve"> y este realizada por un instrumento </t>
        </r>
        <r>
          <rPr>
            <b/>
            <sz val="9"/>
            <color indexed="81"/>
            <rFont val="Tahoma"/>
            <family val="2"/>
          </rPr>
          <t>Psicologo (a).</t>
        </r>
        <r>
          <rPr>
            <sz val="9"/>
            <color indexed="81"/>
            <rFont val="Tahoma"/>
            <family val="2"/>
          </rPr>
          <t xml:space="preserve">
</t>
        </r>
      </text>
    </comment>
    <comment ref="C182"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Control VIH Con TAR </t>
        </r>
        <r>
          <rPr>
            <sz val="9"/>
            <color indexed="81"/>
            <rFont val="Tahoma"/>
            <family val="2"/>
          </rPr>
          <t xml:space="preserve">y este realizada por un instrumento </t>
        </r>
        <r>
          <rPr>
            <b/>
            <sz val="9"/>
            <color indexed="81"/>
            <rFont val="Tahoma"/>
            <family val="2"/>
          </rPr>
          <t>Enfermero (a).</t>
        </r>
        <r>
          <rPr>
            <sz val="9"/>
            <color indexed="81"/>
            <rFont val="Tahoma"/>
            <family val="2"/>
          </rPr>
          <t xml:space="preserve">
</t>
        </r>
      </text>
    </comment>
    <comment ref="C183"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Control VIH Con TAR </t>
        </r>
        <r>
          <rPr>
            <sz val="9"/>
            <color indexed="81"/>
            <rFont val="Tahoma"/>
            <family val="2"/>
          </rPr>
          <t xml:space="preserve">y este realizada por un instrumento </t>
        </r>
        <r>
          <rPr>
            <b/>
            <sz val="9"/>
            <color indexed="81"/>
            <rFont val="Tahoma"/>
            <family val="2"/>
          </rPr>
          <t>Matron (a).</t>
        </r>
        <r>
          <rPr>
            <sz val="9"/>
            <color indexed="81"/>
            <rFont val="Tahoma"/>
            <family val="2"/>
          </rPr>
          <t xml:space="preserve">
</t>
        </r>
      </text>
    </comment>
    <comment ref="C184"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Control VIH sin TAR</t>
        </r>
        <r>
          <rPr>
            <sz val="9"/>
            <color indexed="81"/>
            <rFont val="Tahoma"/>
            <family val="2"/>
          </rPr>
          <t xml:space="preserve"> y este realizada por un instrumento </t>
        </r>
        <r>
          <rPr>
            <b/>
            <sz val="9"/>
            <color indexed="81"/>
            <rFont val="Tahoma"/>
            <family val="2"/>
          </rPr>
          <t>Enfermero (a).</t>
        </r>
        <r>
          <rPr>
            <sz val="9"/>
            <color indexed="81"/>
            <rFont val="Tahoma"/>
            <family val="2"/>
          </rPr>
          <t xml:space="preserve">
</t>
        </r>
      </text>
    </comment>
    <comment ref="C185"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Control VIH sin TAR </t>
        </r>
        <r>
          <rPr>
            <sz val="9"/>
            <color indexed="81"/>
            <rFont val="Tahoma"/>
            <family val="2"/>
          </rPr>
          <t xml:space="preserve">y este realizada por un instrumento </t>
        </r>
        <r>
          <rPr>
            <b/>
            <sz val="9"/>
            <color indexed="81"/>
            <rFont val="Tahoma"/>
            <family val="2"/>
          </rPr>
          <t>Matron (a).</t>
        </r>
        <r>
          <rPr>
            <sz val="9"/>
            <color indexed="81"/>
            <rFont val="Tahoma"/>
            <family val="2"/>
          </rPr>
          <t xml:space="preserve">
</t>
        </r>
      </text>
    </comment>
    <comment ref="C186"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Controles de Salud a Personas que Ejercen Comercio Sexual </t>
        </r>
        <r>
          <rPr>
            <sz val="9"/>
            <color indexed="81"/>
            <rFont val="Tahoma"/>
            <family val="2"/>
          </rPr>
          <t xml:space="preserve">y este realizada por un instrumento </t>
        </r>
        <r>
          <rPr>
            <b/>
            <sz val="9"/>
            <color indexed="81"/>
            <rFont val="Tahoma"/>
            <family val="2"/>
          </rPr>
          <t>Enfermero (a).</t>
        </r>
        <r>
          <rPr>
            <sz val="9"/>
            <color indexed="81"/>
            <rFont val="Tahoma"/>
            <family val="2"/>
          </rPr>
          <t xml:space="preserve">
</t>
        </r>
      </text>
    </comment>
    <comment ref="C187" authorId="0" shapeI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Controles de Salud a Personas que Ejercen Comercio Sexual </t>
        </r>
        <r>
          <rPr>
            <sz val="9"/>
            <color indexed="81"/>
            <rFont val="Tahoma"/>
            <family val="2"/>
          </rPr>
          <t xml:space="preserve">y este realizada por un instrumento </t>
        </r>
        <r>
          <rPr>
            <b/>
            <sz val="9"/>
            <color indexed="81"/>
            <rFont val="Tahoma"/>
            <family val="2"/>
          </rPr>
          <t>Matron (a).</t>
        </r>
        <r>
          <rPr>
            <sz val="9"/>
            <color indexed="81"/>
            <rFont val="Tahoma"/>
            <family val="2"/>
          </rPr>
          <t xml:space="preserve">
</t>
        </r>
      </text>
    </comment>
  </commentList>
</comments>
</file>

<file path=xl/comments8.xml><?xml version="1.0" encoding="utf-8"?>
<comments xmlns="http://schemas.openxmlformats.org/spreadsheetml/2006/main">
  <authors>
    <author>Esthela Henriquez</author>
    <author>Ines Kohnenkamp</author>
    <author>Jonathan Caceres</author>
    <author>Alexis Caceres Zapata</author>
    <author>Natalia Arancibia</author>
    <author>Alexis Cáceres Zapata</author>
    <author>Miguel Angel Rozas Bustamante</author>
  </authors>
  <commentList>
    <comment ref="A9" authorId="0" shapeId="0">
      <text>
        <r>
          <rPr>
            <b/>
            <sz val="9"/>
            <color indexed="81"/>
            <rFont val="Tahoma"/>
            <family val="2"/>
          </rPr>
          <t>Registros a contabilizar para Nodos (Centros) de mediana y alta complejidad; realizados según estamento.
Medico - Ginecologo - Matrona - Odontologo 
HT1
HT2 
HT3</t>
        </r>
        <r>
          <rPr>
            <sz val="9"/>
            <color indexed="81"/>
            <rFont val="Tahoma"/>
            <family val="2"/>
          </rPr>
          <t xml:space="preserve">
</t>
        </r>
      </text>
    </comment>
    <comment ref="B20" authorId="1" shapeId="0">
      <text>
        <r>
          <rPr>
            <sz val="9"/>
            <color indexed="81"/>
            <rFont val="Tahoma"/>
            <family val="2"/>
          </rPr>
          <t xml:space="preserve">Se contara este dato con todas aquellas atenciones efectuadas y con estado </t>
        </r>
        <r>
          <rPr>
            <b/>
            <sz val="9"/>
            <color indexed="81"/>
            <rFont val="Tahoma"/>
            <family val="2"/>
          </rPr>
          <t xml:space="preserve">COMPLETADA en Nodo de tipo SAPU o SAR.
Atención Completada en módulo urgencia por profesional MEDICO </t>
        </r>
        <r>
          <rPr>
            <sz val="9"/>
            <color indexed="81"/>
            <rFont val="Tahoma"/>
            <family val="2"/>
          </rPr>
          <t xml:space="preserve">
NOTA: Esta sección cuenta por tipo de nodo según codigo DEIS. Ejemplo: codigo DEIS 111, tipo de nodo, SAPU.</t>
        </r>
      </text>
    </comment>
    <comment ref="B21" authorId="1" shapeId="0">
      <text>
        <r>
          <rPr>
            <sz val="9"/>
            <color indexed="81"/>
            <rFont val="Tahoma"/>
            <family val="2"/>
          </rPr>
          <t>Se contara este dato con todas aquellas atenciones efectuadas y con estado</t>
        </r>
        <r>
          <rPr>
            <b/>
            <sz val="9"/>
            <color indexed="81"/>
            <rFont val="Tahoma"/>
            <family val="2"/>
          </rPr>
          <t xml:space="preserve"> COMPLETADA en Nodo de tipo SAPU o SAR.
Atención Completada en módulo urgencia por profesional ENFERMERA/O</t>
        </r>
        <r>
          <rPr>
            <sz val="9"/>
            <color indexed="81"/>
            <rFont val="Tahoma"/>
            <family val="2"/>
          </rPr>
          <t xml:space="preserve">
NOTA: Esta sección cuenta por tipo de nodo según codigo DEIS. Ejemplo: codigo DEIS 111, tipo de nodo, SAPU.
</t>
        </r>
      </text>
    </comment>
    <comment ref="B22" authorId="1" shapeId="0">
      <text>
        <r>
          <rPr>
            <sz val="9"/>
            <color indexed="81"/>
            <rFont val="Tahoma"/>
            <family val="2"/>
          </rPr>
          <t xml:space="preserve">Se contara este dato con todas aquellas atenciones efectuadas y con estado </t>
        </r>
        <r>
          <rPr>
            <b/>
            <sz val="9"/>
            <color indexed="81"/>
            <rFont val="Tahoma"/>
            <family val="2"/>
          </rPr>
          <t>COMPLETADA en Nodo de tipo SAPU o SAR.
Atención Completada en módulo urgencia por profesional MATRONA/ÓN</t>
        </r>
        <r>
          <rPr>
            <sz val="9"/>
            <color indexed="81"/>
            <rFont val="Tahoma"/>
            <family val="2"/>
          </rPr>
          <t xml:space="preserve">
NOTA: Esta sección cuenta por tipo de nodo según codigo DEIS. Ejemplo: codigo DEIS 111, tipo de nodo, SAPU.
</t>
        </r>
      </text>
    </comment>
    <comment ref="B23" authorId="1" shapeId="0">
      <text>
        <r>
          <rPr>
            <sz val="9"/>
            <color indexed="81"/>
            <rFont val="Tahoma"/>
            <family val="2"/>
          </rPr>
          <t xml:space="preserve">Se contara este dato con todas aquellas atenciones efectuadas y con estado </t>
        </r>
        <r>
          <rPr>
            <b/>
            <sz val="9"/>
            <color indexed="81"/>
            <rFont val="Tahoma"/>
            <family val="2"/>
          </rPr>
          <t>COMPLETADA en Nodo de tipo SAPU o SAR.
Atención Completada en módulo urgencia por profesional KINESIÓLOGO</t>
        </r>
        <r>
          <rPr>
            <sz val="9"/>
            <color indexed="81"/>
            <rFont val="Tahoma"/>
            <family val="2"/>
          </rPr>
          <t xml:space="preserve">
NOTA: Esta sección cuenta por tipo de nodo según codigo DEIS. Ejemplo: codigo DEIS 111, tipo de nodo, SAPU.</t>
        </r>
      </text>
    </comment>
    <comment ref="B24" authorId="2" shapeId="0">
      <text>
        <r>
          <rPr>
            <sz val="9"/>
            <color indexed="81"/>
            <rFont val="Tahoma"/>
            <family val="2"/>
          </rPr>
          <t xml:space="preserve">Se contara este dato con todas aquellas atenciones efectuadas y con estado </t>
        </r>
        <r>
          <rPr>
            <b/>
            <sz val="9"/>
            <color indexed="81"/>
            <rFont val="Tahoma"/>
            <family val="2"/>
          </rPr>
          <t>COMPLETADA en Nodo de tipo SAPU o SAR.</t>
        </r>
        <r>
          <rPr>
            <sz val="9"/>
            <color indexed="81"/>
            <rFont val="Tahoma"/>
            <family val="2"/>
          </rPr>
          <t xml:space="preserve">
</t>
        </r>
        <r>
          <rPr>
            <b/>
            <sz val="9"/>
            <color indexed="81"/>
            <rFont val="Tahoma"/>
            <family val="2"/>
          </rPr>
          <t>Atención Completada en módulo urgencia por profesional PSICOLOGO</t>
        </r>
        <r>
          <rPr>
            <sz val="9"/>
            <color indexed="81"/>
            <rFont val="Tahoma"/>
            <family val="2"/>
          </rPr>
          <t xml:space="preserve">
NOTA: Esta sección cuenta por tipo de nodo según codigo DEIS. Ejemplo: codigo DEIS 111, tipo de nodo, SAPU.
</t>
        </r>
      </text>
    </comment>
    <comment ref="B25" authorId="2" shapeId="0">
      <text>
        <r>
          <rPr>
            <sz val="9"/>
            <color indexed="81"/>
            <rFont val="Tahoma"/>
            <family val="2"/>
          </rPr>
          <t xml:space="preserve">Se contara este dato con todas aquellas atenciones efectuadas y con estado </t>
        </r>
        <r>
          <rPr>
            <b/>
            <sz val="9"/>
            <color indexed="81"/>
            <rFont val="Tahoma"/>
            <family val="2"/>
          </rPr>
          <t>COMPLETADA en Nodo de tipo SAPU o SAR.</t>
        </r>
        <r>
          <rPr>
            <sz val="9"/>
            <color indexed="81"/>
            <rFont val="Tahoma"/>
            <family val="2"/>
          </rPr>
          <t xml:space="preserve">
</t>
        </r>
        <r>
          <rPr>
            <b/>
            <sz val="9"/>
            <color indexed="81"/>
            <rFont val="Tahoma"/>
            <family val="2"/>
          </rPr>
          <t>Atención Completada en módulo urgencia por profesional ASISTENTE SOCIAL</t>
        </r>
        <r>
          <rPr>
            <sz val="9"/>
            <color indexed="81"/>
            <rFont val="Tahoma"/>
            <family val="2"/>
          </rPr>
          <t xml:space="preserve">
NOTA: Esta sección cuenta por tipo de nodo según codigo DEIS. Ejemplo: codigo DEIS 111, tipo de nodo, SAPU.
</t>
        </r>
      </text>
    </comment>
    <comment ref="B30" authorId="1" shapeId="0">
      <text>
        <r>
          <rPr>
            <sz val="9"/>
            <color indexed="81"/>
            <rFont val="Tahoma"/>
            <family val="2"/>
          </rPr>
          <t xml:space="preserve">Se contara este dato con todas aquellas atenciones efectuadas y con estado </t>
        </r>
        <r>
          <rPr>
            <b/>
            <sz val="9"/>
            <color indexed="81"/>
            <rFont val="Tahoma"/>
            <family val="2"/>
          </rPr>
          <t>COMPLETADA en nodo de tipo, Hospital de baja complejidad (HT4).
Atención Completada en módulo urgencia por profesional MEDICO</t>
        </r>
        <r>
          <rPr>
            <sz val="9"/>
            <color indexed="81"/>
            <rFont val="Tahoma"/>
            <family val="2"/>
          </rPr>
          <t xml:space="preserve">
NOTA: Esta sección cuenta por tipo de nodo según codigo DEIS. Ejemplo: codigo DEIS 222, tipo de nodo, HT4.</t>
        </r>
      </text>
    </comment>
    <comment ref="B31" authorId="1" shapeId="0">
      <text>
        <r>
          <rPr>
            <sz val="9"/>
            <color indexed="81"/>
            <rFont val="Tahoma"/>
            <family val="2"/>
          </rPr>
          <t xml:space="preserve">Se contara este dato con todas aquellas atenciones efectuadas y con estado </t>
        </r>
        <r>
          <rPr>
            <b/>
            <sz val="9"/>
            <color indexed="81"/>
            <rFont val="Tahoma"/>
            <family val="2"/>
          </rPr>
          <t>COMPLETADA en nodo de tipo, Hospital de baja complejidad (HT4).
Atención Completada en módulo urgencia por profesional ENFERMERA</t>
        </r>
        <r>
          <rPr>
            <sz val="9"/>
            <color indexed="81"/>
            <rFont val="Tahoma"/>
            <family val="2"/>
          </rPr>
          <t xml:space="preserve">
NOTA: Esta sección cuenta por tipo de nodo según codigo DEIS. Ejemplo: codigo DEIS 222, tipo de nodo, HT4.</t>
        </r>
      </text>
    </comment>
    <comment ref="B32" authorId="1" shapeId="0">
      <text>
        <r>
          <rPr>
            <sz val="9"/>
            <color indexed="81"/>
            <rFont val="Tahoma"/>
            <family val="2"/>
          </rPr>
          <t xml:space="preserve">Se contara este dato con todas aquellas atenciones efectuadas y con estado </t>
        </r>
        <r>
          <rPr>
            <b/>
            <sz val="9"/>
            <color indexed="81"/>
            <rFont val="Tahoma"/>
            <family val="2"/>
          </rPr>
          <t>COMPLETADA en nodo de tipo, Hospital de baja complejidad (HT4).
Atención Completada en módulo urgencia por profesional MATRONA/ÓN</t>
        </r>
        <r>
          <rPr>
            <sz val="9"/>
            <color indexed="81"/>
            <rFont val="Tahoma"/>
            <family val="2"/>
          </rPr>
          <t xml:space="preserve">
NOTA: Esta sección cuenta por tipo de nodo según codigo DEIS. Ejemplo: codigo DEIS 222, tipo de nodo, HT4.</t>
        </r>
      </text>
    </comment>
    <comment ref="B33" authorId="1" shapeId="0">
      <text>
        <r>
          <rPr>
            <sz val="9"/>
            <color indexed="81"/>
            <rFont val="Tahoma"/>
            <family val="2"/>
          </rPr>
          <t xml:space="preserve">Se contara este dato con todas aquellas atenciones efectuadas y con estado </t>
        </r>
        <r>
          <rPr>
            <b/>
            <sz val="9"/>
            <color indexed="81"/>
            <rFont val="Tahoma"/>
            <family val="2"/>
          </rPr>
          <t>COMPLETADA en nodo de tipo, Hospital de baja complejidad (HT4).
Atención Completada en módulo urgencia  por profesional KINESIOLOGO</t>
        </r>
        <r>
          <rPr>
            <sz val="9"/>
            <color indexed="81"/>
            <rFont val="Tahoma"/>
            <family val="2"/>
          </rPr>
          <t xml:space="preserve">
NOTA: Esta sección cuenta por tipo de nodo según codigo DEIS. Ejemplo: codigo DEIS 222, tipo de nodo, HT4.</t>
        </r>
      </text>
    </comment>
    <comment ref="B34" authorId="1" shapeId="0">
      <text>
        <r>
          <rPr>
            <sz val="9"/>
            <color indexed="81"/>
            <rFont val="Tahoma"/>
            <family val="2"/>
          </rPr>
          <t xml:space="preserve">Se contara este dato con todas aquellas atenciones efectuadas y con estado </t>
        </r>
        <r>
          <rPr>
            <b/>
            <sz val="9"/>
            <color indexed="81"/>
            <rFont val="Tahoma"/>
            <family val="2"/>
          </rPr>
          <t>COMPLETADA en nodo de tipo, Hospital de baja complejidad (HT4).
Atención Completada en módulo urgencia por profesional TÉCNICO PARAMÉDICO</t>
        </r>
        <r>
          <rPr>
            <sz val="9"/>
            <color indexed="81"/>
            <rFont val="Tahoma"/>
            <family val="2"/>
          </rPr>
          <t xml:space="preserve">
NOTA: Esta sección cuenta por tipo de nodo según codigo DEIS. Ejemplo: codigo DEIS 222, tipo de nodo, HT4.</t>
        </r>
      </text>
    </comment>
    <comment ref="B35" authorId="1" shapeId="0">
      <text>
        <r>
          <rPr>
            <sz val="9"/>
            <color indexed="81"/>
            <rFont val="Tahoma"/>
            <family val="2"/>
          </rPr>
          <t>Se contara este dato con todas aquellas atenciones efectuadas y con estado</t>
        </r>
        <r>
          <rPr>
            <b/>
            <sz val="9"/>
            <color indexed="81"/>
            <rFont val="Tahoma"/>
            <family val="2"/>
          </rPr>
          <t xml:space="preserve"> COMPLETADA en nodo de tipo, Hospital de baja complejidad (HT4).
Atención Completada en módulo urgencia por el resto de profesionales no considerados en las celdas anteriores</t>
        </r>
        <r>
          <rPr>
            <sz val="9"/>
            <color indexed="81"/>
            <rFont val="Tahoma"/>
            <family val="2"/>
          </rPr>
          <t xml:space="preserve">
NOTA: Esta sección cuenta por tipo de nodo según codigo DEIS. Ejemplo: codigo DEIS 222, tipo de nodo, HT4.</t>
        </r>
      </text>
    </comment>
    <comment ref="B40" authorId="1" shapeId="0">
      <text>
        <r>
          <rPr>
            <sz val="9"/>
            <color indexed="81"/>
            <rFont val="Tahoma"/>
            <family val="2"/>
          </rPr>
          <t xml:space="preserve">Este dato aparecerá  luego de que en la atención cerrada (estado completada) registrada en </t>
        </r>
        <r>
          <rPr>
            <b/>
            <sz val="9"/>
            <color indexed="81"/>
            <rFont val="Tahoma"/>
            <family val="2"/>
          </rPr>
          <t>módulo  Box, Pacientes Citados  ó  en Atención, Registro Atención Individua</t>
        </r>
        <r>
          <rPr>
            <sz val="9"/>
            <color indexed="81"/>
            <rFont val="Tahoma"/>
            <family val="2"/>
          </rPr>
          <t xml:space="preserve">l, el </t>
        </r>
        <r>
          <rPr>
            <b/>
            <sz val="9"/>
            <color indexed="81"/>
            <rFont val="Tahoma"/>
            <family val="2"/>
          </rPr>
          <t>Médico</t>
        </r>
        <r>
          <rPr>
            <sz val="9"/>
            <color indexed="81"/>
            <rFont val="Tahoma"/>
            <family val="2"/>
          </rPr>
          <t xml:space="preserve"> registre la actividad:
</t>
        </r>
        <r>
          <rPr>
            <b/>
            <sz val="9"/>
            <color indexed="81"/>
            <rFont val="Tahoma"/>
            <family val="2"/>
          </rPr>
          <t>Atención de urgencia No SAPU</t>
        </r>
        <r>
          <rPr>
            <sz val="9"/>
            <color indexed="81"/>
            <rFont val="Tahoma"/>
            <family val="2"/>
          </rPr>
          <t xml:space="preserve">
</t>
        </r>
      </text>
    </comment>
    <comment ref="B41" authorId="1" shapeId="0">
      <text>
        <r>
          <rPr>
            <sz val="9"/>
            <color indexed="81"/>
            <rFont val="Tahoma"/>
            <family val="2"/>
          </rPr>
          <t xml:space="preserve">Este dato aparecerá  luego de que en la atención cerrada (estado completada) registrada en </t>
        </r>
        <r>
          <rPr>
            <b/>
            <sz val="9"/>
            <color indexed="81"/>
            <rFont val="Tahoma"/>
            <family val="2"/>
          </rPr>
          <t>módulo  Box, Pacientes Citados  ó  en Atención, Registro Atención Individual</t>
        </r>
        <r>
          <rPr>
            <sz val="9"/>
            <color indexed="81"/>
            <rFont val="Tahoma"/>
            <family val="2"/>
          </rPr>
          <t xml:space="preserve">, el </t>
        </r>
        <r>
          <rPr>
            <b/>
            <sz val="9"/>
            <color indexed="81"/>
            <rFont val="Tahoma"/>
            <family val="2"/>
          </rPr>
          <t xml:space="preserve">Enfermero/a </t>
        </r>
        <r>
          <rPr>
            <sz val="9"/>
            <color indexed="81"/>
            <rFont val="Tahoma"/>
            <family val="2"/>
          </rPr>
          <t xml:space="preserve"> registre la actividad:
</t>
        </r>
        <r>
          <rPr>
            <b/>
            <sz val="9"/>
            <color indexed="81"/>
            <rFont val="Tahoma"/>
            <family val="2"/>
          </rPr>
          <t>Atención de urgencia No SAPU</t>
        </r>
        <r>
          <rPr>
            <sz val="9"/>
            <color indexed="81"/>
            <rFont val="Tahoma"/>
            <family val="2"/>
          </rPr>
          <t xml:space="preserve">
</t>
        </r>
      </text>
    </comment>
    <comment ref="B42" authorId="1" shapeId="0">
      <text>
        <r>
          <rPr>
            <sz val="9"/>
            <color indexed="81"/>
            <rFont val="Tahoma"/>
            <family val="2"/>
          </rPr>
          <t>Este dato aparecerá  luego de que en la atención cerrada (estado completada) registrada en</t>
        </r>
        <r>
          <rPr>
            <b/>
            <sz val="9"/>
            <color indexed="81"/>
            <rFont val="Tahoma"/>
            <family val="2"/>
          </rPr>
          <t xml:space="preserve"> módulo  Box, Pacientes Citados  ó  en Atención, Registro Atención Individual</t>
        </r>
        <r>
          <rPr>
            <sz val="9"/>
            <color indexed="81"/>
            <rFont val="Tahoma"/>
            <family val="2"/>
          </rPr>
          <t xml:space="preserve">, el </t>
        </r>
        <r>
          <rPr>
            <b/>
            <sz val="9"/>
            <color indexed="81"/>
            <rFont val="Tahoma"/>
            <family val="2"/>
          </rPr>
          <t>Matron/a</t>
        </r>
        <r>
          <rPr>
            <sz val="9"/>
            <color indexed="81"/>
            <rFont val="Tahoma"/>
            <family val="2"/>
          </rPr>
          <t xml:space="preserve"> registre la actividad:
</t>
        </r>
        <r>
          <rPr>
            <b/>
            <sz val="9"/>
            <color indexed="81"/>
            <rFont val="Tahoma"/>
            <family val="2"/>
          </rPr>
          <t>Atención de urgencia No SAPU</t>
        </r>
        <r>
          <rPr>
            <sz val="9"/>
            <color indexed="81"/>
            <rFont val="Tahoma"/>
            <family val="2"/>
          </rPr>
          <t xml:space="preserve">
</t>
        </r>
      </text>
    </comment>
    <comment ref="B43" authorId="1" shapeId="0">
      <text>
        <r>
          <rPr>
            <sz val="9"/>
            <color indexed="81"/>
            <rFont val="Tahoma"/>
            <family val="2"/>
          </rPr>
          <t xml:space="preserve">Este dato aparecerá  luego de que en la atención cerrada (estado completada) registrada en </t>
        </r>
        <r>
          <rPr>
            <b/>
            <sz val="9"/>
            <color indexed="81"/>
            <rFont val="Tahoma"/>
            <family val="2"/>
          </rPr>
          <t>módulo  Box, Pacientes Citados  ó  en Atención, Registro Atención Individua</t>
        </r>
        <r>
          <rPr>
            <sz val="9"/>
            <color indexed="81"/>
            <rFont val="Tahoma"/>
            <family val="2"/>
          </rPr>
          <t xml:space="preserve">l, el </t>
        </r>
        <r>
          <rPr>
            <b/>
            <sz val="9"/>
            <color indexed="81"/>
            <rFont val="Tahoma"/>
            <family val="2"/>
          </rPr>
          <t>Kinesiólogo/a</t>
        </r>
        <r>
          <rPr>
            <sz val="9"/>
            <color indexed="81"/>
            <rFont val="Tahoma"/>
            <family val="2"/>
          </rPr>
          <t xml:space="preserve"> registre la actividad:
</t>
        </r>
        <r>
          <rPr>
            <b/>
            <sz val="9"/>
            <color indexed="81"/>
            <rFont val="Tahoma"/>
            <family val="2"/>
          </rPr>
          <t xml:space="preserve">
Atención de urgencia No SAPU</t>
        </r>
        <r>
          <rPr>
            <sz val="9"/>
            <color indexed="81"/>
            <rFont val="Tahoma"/>
            <family val="2"/>
          </rPr>
          <t xml:space="preserve">
</t>
        </r>
      </text>
    </comment>
    <comment ref="B44" authorId="1" shapeId="0">
      <text>
        <r>
          <rPr>
            <sz val="9"/>
            <color indexed="81"/>
            <rFont val="Tahoma"/>
            <family val="2"/>
          </rPr>
          <t>Este dato aparecerá  luego de que en la atención cerrada (estado completada) registrada en</t>
        </r>
        <r>
          <rPr>
            <b/>
            <sz val="9"/>
            <color indexed="81"/>
            <rFont val="Tahoma"/>
            <family val="2"/>
          </rPr>
          <t xml:space="preserve"> módulo  Box, Pacientes Citados  ó  en Atención, Registro Atención Individua</t>
        </r>
        <r>
          <rPr>
            <sz val="9"/>
            <color indexed="81"/>
            <rFont val="Tahoma"/>
            <family val="2"/>
          </rPr>
          <t xml:space="preserve">l, el </t>
        </r>
        <r>
          <rPr>
            <b/>
            <sz val="9"/>
            <color indexed="81"/>
            <rFont val="Tahoma"/>
            <family val="2"/>
          </rPr>
          <t>TENS</t>
        </r>
        <r>
          <rPr>
            <sz val="9"/>
            <color indexed="81"/>
            <rFont val="Tahoma"/>
            <family val="2"/>
          </rPr>
          <t xml:space="preserve"> registre la actividad:
</t>
        </r>
        <r>
          <rPr>
            <b/>
            <sz val="9"/>
            <color indexed="81"/>
            <rFont val="Tahoma"/>
            <family val="2"/>
          </rPr>
          <t>Atención de urgencia No SAPU</t>
        </r>
        <r>
          <rPr>
            <sz val="9"/>
            <color indexed="81"/>
            <rFont val="Tahoma"/>
            <family val="2"/>
          </rPr>
          <t xml:space="preserve">
</t>
        </r>
      </text>
    </comment>
    <comment ref="B45" authorId="1" shapeId="0">
      <text>
        <r>
          <rPr>
            <sz val="9"/>
            <color indexed="81"/>
            <rFont val="Tahoma"/>
            <family val="2"/>
          </rPr>
          <t xml:space="preserve">Este dato aparecerá  luego de que en la atención cerrada (estado completada) registrada en </t>
        </r>
        <r>
          <rPr>
            <b/>
            <sz val="9"/>
            <color indexed="81"/>
            <rFont val="Tahoma"/>
            <family val="2"/>
          </rPr>
          <t>módulo  Box, Pacientes Citados  ó  en Atención, Registro Atención Individua</t>
        </r>
        <r>
          <rPr>
            <sz val="9"/>
            <color indexed="81"/>
            <rFont val="Tahoma"/>
            <family val="2"/>
          </rPr>
          <t xml:space="preserve">l, </t>
        </r>
        <r>
          <rPr>
            <b/>
            <sz val="9"/>
            <color indexed="81"/>
            <rFont val="Tahoma"/>
            <family val="2"/>
          </rPr>
          <t>cualquier profesional clínico no considerados en las celdas anteriores</t>
        </r>
        <r>
          <rPr>
            <sz val="9"/>
            <color indexed="81"/>
            <rFont val="Tahoma"/>
            <family val="2"/>
          </rPr>
          <t xml:space="preserve">, registre la actividad:
</t>
        </r>
        <r>
          <rPr>
            <b/>
            <sz val="9"/>
            <color indexed="81"/>
            <rFont val="Tahoma"/>
            <family val="2"/>
          </rPr>
          <t>Atención de urgencia No SAPU</t>
        </r>
        <r>
          <rPr>
            <sz val="9"/>
            <color indexed="81"/>
            <rFont val="Tahoma"/>
            <family val="2"/>
          </rPr>
          <t xml:space="preserve">
</t>
        </r>
      </text>
    </comment>
    <comment ref="B50" authorId="1" shapeId="0">
      <text>
        <r>
          <rPr>
            <sz val="9"/>
            <color indexed="81"/>
            <rFont val="Tahoma"/>
            <family val="2"/>
          </rPr>
          <t xml:space="preserve">Se contara este dato con todas aquellas atenciones efectuadas y con estado </t>
        </r>
        <r>
          <rPr>
            <b/>
            <sz val="9"/>
            <color indexed="81"/>
            <rFont val="Tahoma"/>
            <family val="2"/>
          </rPr>
          <t>COMPLETADA en nodo de tipo CGR, PSR o SUR.
Atención Completada en módulo urgencia por profesional MÉDICO.</t>
        </r>
        <r>
          <rPr>
            <sz val="9"/>
            <color indexed="81"/>
            <rFont val="Tahoma"/>
            <family val="2"/>
          </rPr>
          <t xml:space="preserve">
NOTA: Esta sección cuenta por tipo de nodo según codigo DEIS. Ejemplo: codigo DEIS 444, tipo de nodo, PSR.</t>
        </r>
      </text>
    </comment>
    <comment ref="B51" authorId="1" shapeId="0">
      <text>
        <r>
          <rPr>
            <sz val="9"/>
            <color indexed="81"/>
            <rFont val="Tahoma"/>
            <family val="2"/>
          </rPr>
          <t xml:space="preserve">Se contara este dato con todas aquellas atenciones efectuadas y con estado </t>
        </r>
        <r>
          <rPr>
            <b/>
            <sz val="9"/>
            <color indexed="81"/>
            <rFont val="Tahoma"/>
            <family val="2"/>
          </rPr>
          <t>COMPLETADA en nodo de tipo CGR, PSR o SUR.
Atención Completada en módulo urgencia por profesional ENFERMERA/O</t>
        </r>
        <r>
          <rPr>
            <sz val="9"/>
            <color indexed="81"/>
            <rFont val="Tahoma"/>
            <family val="2"/>
          </rPr>
          <t xml:space="preserve">
NOTA: Esta sección cuenta por tipo de nodo según codigo DEIS. Ejemplo: codigo DEIS 444, tipo de nodo, PSR.</t>
        </r>
      </text>
    </comment>
    <comment ref="B52" authorId="1" shapeId="0">
      <text>
        <r>
          <rPr>
            <sz val="9"/>
            <color indexed="81"/>
            <rFont val="Tahoma"/>
            <family val="2"/>
          </rPr>
          <t xml:space="preserve">Se contara este dato con todas aquellas atenciones efectuadas y con estado </t>
        </r>
        <r>
          <rPr>
            <b/>
            <sz val="9"/>
            <color indexed="81"/>
            <rFont val="Tahoma"/>
            <family val="2"/>
          </rPr>
          <t xml:space="preserve">COMPLETADA en nodo de tipo CGR, PSR o SUR.
</t>
        </r>
        <r>
          <rPr>
            <sz val="9"/>
            <color indexed="81"/>
            <rFont val="Tahoma"/>
            <family val="2"/>
          </rPr>
          <t xml:space="preserve">
</t>
        </r>
        <r>
          <rPr>
            <b/>
            <sz val="9"/>
            <color indexed="81"/>
            <rFont val="Tahoma"/>
            <family val="2"/>
          </rPr>
          <t>Atención Completada en módulo urgencia por profesional MATRONA/ÓN</t>
        </r>
        <r>
          <rPr>
            <sz val="9"/>
            <color indexed="81"/>
            <rFont val="Tahoma"/>
            <family val="2"/>
          </rPr>
          <t xml:space="preserve">
NOTA: Esta sección cuenta por tipo de nodo según codigo DEIS. Ejemplo: codigo DEIS 444, tipo de nodo, PSR.</t>
        </r>
      </text>
    </comment>
    <comment ref="B53" authorId="1" shapeId="0">
      <text>
        <r>
          <rPr>
            <sz val="9"/>
            <color indexed="81"/>
            <rFont val="Tahoma"/>
            <family val="2"/>
          </rPr>
          <t xml:space="preserve">Se contara este dato con todas aquellas atenciones efectuadas y con estado </t>
        </r>
        <r>
          <rPr>
            <b/>
            <sz val="9"/>
            <color indexed="81"/>
            <rFont val="Tahoma"/>
            <family val="2"/>
          </rPr>
          <t xml:space="preserve">COMPLETADA en nodo de tipo CGR, PSR o SUR.
</t>
        </r>
        <r>
          <rPr>
            <sz val="9"/>
            <color indexed="81"/>
            <rFont val="Tahoma"/>
            <family val="2"/>
          </rPr>
          <t xml:space="preserve">
</t>
        </r>
        <r>
          <rPr>
            <b/>
            <sz val="9"/>
            <color indexed="81"/>
            <rFont val="Tahoma"/>
            <family val="2"/>
          </rPr>
          <t>Atención Completada en módulo urgencia por profesional Kinesiologo/a</t>
        </r>
        <r>
          <rPr>
            <sz val="9"/>
            <color indexed="81"/>
            <rFont val="Tahoma"/>
            <family val="2"/>
          </rPr>
          <t xml:space="preserve">
NOTA: Esta sección cuenta por tipo de nodo según codigo DEIS. Ejemplo: codigo DEIS 444, tipo de nodo, PSR.
</t>
        </r>
      </text>
    </comment>
    <comment ref="B54" authorId="1" shapeId="0">
      <text>
        <r>
          <rPr>
            <sz val="9"/>
            <color indexed="81"/>
            <rFont val="Tahoma"/>
            <family val="2"/>
          </rPr>
          <t xml:space="preserve">Se contara este dato con todas aquellas atenciones efectuadas y con estado </t>
        </r>
        <r>
          <rPr>
            <b/>
            <sz val="9"/>
            <color indexed="81"/>
            <rFont val="Tahoma"/>
            <family val="2"/>
          </rPr>
          <t>COMPLETADA en nodo de tipo CGR, PSR o SUR.
Atención Completada en módulo urgencia por profesional TÉCNICO PARAMÉDICO</t>
        </r>
        <r>
          <rPr>
            <sz val="9"/>
            <color indexed="81"/>
            <rFont val="Tahoma"/>
            <family val="2"/>
          </rPr>
          <t xml:space="preserve">
NOTA: Esta sección cuenta por tipo de nodo según codigo DEIS. Ejemplo: codigo DEIS 444, tipo de nodo, PSR.
</t>
        </r>
      </text>
    </comment>
    <comment ref="B55" authorId="1" shapeId="0">
      <text>
        <r>
          <rPr>
            <sz val="9"/>
            <color indexed="81"/>
            <rFont val="Tahoma"/>
            <family val="2"/>
          </rPr>
          <t>Se contara este dato con todas aquellas atenciones efectuadas y con estado</t>
        </r>
        <r>
          <rPr>
            <b/>
            <sz val="9"/>
            <color indexed="81"/>
            <rFont val="Tahoma"/>
            <family val="2"/>
          </rPr>
          <t xml:space="preserve"> COMPLETADA en nodo de tipo CGR, PSR o SUR.</t>
        </r>
        <r>
          <rPr>
            <sz val="9"/>
            <color indexed="81"/>
            <rFont val="Tahoma"/>
            <family val="2"/>
          </rPr>
          <t xml:space="preserve">
</t>
        </r>
        <r>
          <rPr>
            <b/>
            <sz val="9"/>
            <color indexed="81"/>
            <rFont val="Tahoma"/>
            <family val="2"/>
          </rPr>
          <t>Atención Completada en módulo urgencia por el resto de profesionales no considerados en las celdas anteriores</t>
        </r>
        <r>
          <rPr>
            <sz val="9"/>
            <color indexed="81"/>
            <rFont val="Tahoma"/>
            <family val="2"/>
          </rPr>
          <t xml:space="preserve">
NOTA: Esta sección cuenta por tipo de nodo según codigo DEIS. Ejemplo: codigo DEIS 444, tipo de nodo, PSR.</t>
        </r>
      </text>
    </comment>
    <comment ref="A60" authorId="3" shapeId="0">
      <text>
        <r>
          <rPr>
            <sz val="9"/>
            <color indexed="81"/>
            <rFont val="Tahoma"/>
            <family val="2"/>
          </rPr>
          <t xml:space="preserve">Se contara este dato con todas aquellas </t>
        </r>
        <r>
          <rPr>
            <b/>
            <sz val="9"/>
            <color indexed="81"/>
            <rFont val="Tahoma"/>
            <family val="2"/>
          </rPr>
          <t>atenciones de urgencia</t>
        </r>
        <r>
          <rPr>
            <sz val="9"/>
            <color indexed="81"/>
            <rFont val="Tahoma"/>
            <family val="2"/>
          </rPr>
          <t xml:space="preserve"> en estado </t>
        </r>
        <r>
          <rPr>
            <b/>
            <sz val="9"/>
            <color indexed="81"/>
            <rFont val="Tahoma"/>
            <family val="2"/>
          </rPr>
          <t>COMPLETADA</t>
        </r>
        <r>
          <rPr>
            <sz val="9"/>
            <color indexed="81"/>
            <rFont val="Tahoma"/>
            <family val="2"/>
          </rPr>
          <t xml:space="preserve"> y con el registro de  catigorización </t>
        </r>
        <r>
          <rPr>
            <b/>
            <sz val="9"/>
            <color indexed="81"/>
            <rFont val="Tahoma"/>
            <family val="2"/>
          </rPr>
          <t>C1</t>
        </r>
        <r>
          <rPr>
            <sz val="9"/>
            <color indexed="81"/>
            <rFont val="Tahoma"/>
            <family val="2"/>
          </rPr>
          <t xml:space="preserve">.
</t>
        </r>
        <r>
          <rPr>
            <b/>
            <sz val="9"/>
            <color indexed="81"/>
            <rFont val="Tahoma"/>
            <family val="2"/>
          </rPr>
          <t xml:space="preserve">
</t>
        </r>
      </text>
    </comment>
    <comment ref="A61" authorId="3" shapeId="0">
      <text>
        <r>
          <rPr>
            <sz val="9"/>
            <color indexed="81"/>
            <rFont val="Tahoma"/>
            <family val="2"/>
          </rPr>
          <t xml:space="preserve">Se contara este dato con todas aquellas </t>
        </r>
        <r>
          <rPr>
            <b/>
            <sz val="9"/>
            <color indexed="81"/>
            <rFont val="Tahoma"/>
            <family val="2"/>
          </rPr>
          <t xml:space="preserve">atenciones de urgencia </t>
        </r>
        <r>
          <rPr>
            <sz val="9"/>
            <color indexed="81"/>
            <rFont val="Tahoma"/>
            <family val="2"/>
          </rPr>
          <t>en</t>
        </r>
        <r>
          <rPr>
            <b/>
            <sz val="9"/>
            <color indexed="81"/>
            <rFont val="Tahoma"/>
            <family val="2"/>
          </rPr>
          <t xml:space="preserve"> </t>
        </r>
        <r>
          <rPr>
            <sz val="9"/>
            <color indexed="81"/>
            <rFont val="Tahoma"/>
            <family val="2"/>
          </rPr>
          <t xml:space="preserve">estado </t>
        </r>
        <r>
          <rPr>
            <b/>
            <sz val="9"/>
            <color indexed="81"/>
            <rFont val="Tahoma"/>
            <family val="2"/>
          </rPr>
          <t>COMPLETADA</t>
        </r>
        <r>
          <rPr>
            <sz val="9"/>
            <color indexed="81"/>
            <rFont val="Tahoma"/>
            <family val="2"/>
          </rPr>
          <t xml:space="preserve"> y con el registro de catigorización </t>
        </r>
        <r>
          <rPr>
            <b/>
            <sz val="9"/>
            <color indexed="81"/>
            <rFont val="Tahoma"/>
            <family val="2"/>
          </rPr>
          <t>C2</t>
        </r>
        <r>
          <rPr>
            <sz val="9"/>
            <color indexed="81"/>
            <rFont val="Tahoma"/>
            <family val="2"/>
          </rPr>
          <t>.</t>
        </r>
      </text>
    </comment>
    <comment ref="A62" authorId="3" shapeId="0">
      <text>
        <r>
          <rPr>
            <sz val="9"/>
            <color indexed="81"/>
            <rFont val="Tahoma"/>
            <family val="2"/>
          </rPr>
          <t xml:space="preserve">Se contara este dato con todas aquellas </t>
        </r>
        <r>
          <rPr>
            <b/>
            <sz val="9"/>
            <color indexed="81"/>
            <rFont val="Tahoma"/>
            <family val="2"/>
          </rPr>
          <t>atenciones de urgencia</t>
        </r>
        <r>
          <rPr>
            <sz val="9"/>
            <color indexed="81"/>
            <rFont val="Tahoma"/>
            <family val="2"/>
          </rPr>
          <t xml:space="preserve"> en estado </t>
        </r>
        <r>
          <rPr>
            <b/>
            <sz val="9"/>
            <color indexed="81"/>
            <rFont val="Tahoma"/>
            <family val="2"/>
          </rPr>
          <t>COMPLETADA</t>
        </r>
        <r>
          <rPr>
            <sz val="9"/>
            <color indexed="81"/>
            <rFont val="Tahoma"/>
            <family val="2"/>
          </rPr>
          <t xml:space="preserve"> y con el registro de catigorización </t>
        </r>
        <r>
          <rPr>
            <b/>
            <sz val="9"/>
            <color indexed="81"/>
            <rFont val="Tahoma"/>
            <family val="2"/>
          </rPr>
          <t>C3</t>
        </r>
        <r>
          <rPr>
            <sz val="9"/>
            <color indexed="81"/>
            <rFont val="Tahoma"/>
            <family val="2"/>
          </rPr>
          <t>.</t>
        </r>
      </text>
    </comment>
    <comment ref="A63" authorId="3" shapeId="0">
      <text>
        <r>
          <rPr>
            <sz val="9"/>
            <color indexed="81"/>
            <rFont val="Tahoma"/>
            <family val="2"/>
          </rPr>
          <t xml:space="preserve">Se contara este dato con todas aquellas </t>
        </r>
        <r>
          <rPr>
            <b/>
            <sz val="9"/>
            <color indexed="81"/>
            <rFont val="Tahoma"/>
            <family val="2"/>
          </rPr>
          <t xml:space="preserve">atenciones de urgencia </t>
        </r>
        <r>
          <rPr>
            <sz val="9"/>
            <color indexed="81"/>
            <rFont val="Tahoma"/>
            <family val="2"/>
          </rPr>
          <t>en estado</t>
        </r>
        <r>
          <rPr>
            <b/>
            <sz val="9"/>
            <color indexed="81"/>
            <rFont val="Tahoma"/>
            <family val="2"/>
          </rPr>
          <t xml:space="preserve"> COMPLETADA </t>
        </r>
        <r>
          <rPr>
            <sz val="9"/>
            <color indexed="81"/>
            <rFont val="Tahoma"/>
            <family val="2"/>
          </rPr>
          <t xml:space="preserve">y con el registro de catigorización </t>
        </r>
        <r>
          <rPr>
            <b/>
            <sz val="9"/>
            <color indexed="81"/>
            <rFont val="Tahoma"/>
            <family val="2"/>
          </rPr>
          <t>C4.</t>
        </r>
      </text>
    </comment>
    <comment ref="A64" authorId="3" shapeId="0">
      <text>
        <r>
          <rPr>
            <sz val="9"/>
            <color indexed="81"/>
            <rFont val="Tahoma"/>
            <family val="2"/>
          </rPr>
          <t>Se contara este dato con todas aquellas</t>
        </r>
        <r>
          <rPr>
            <b/>
            <sz val="9"/>
            <color indexed="81"/>
            <rFont val="Tahoma"/>
            <family val="2"/>
          </rPr>
          <t xml:space="preserve"> atenciones de urgencia </t>
        </r>
        <r>
          <rPr>
            <sz val="9"/>
            <color indexed="81"/>
            <rFont val="Tahoma"/>
            <family val="2"/>
          </rPr>
          <t xml:space="preserve">en estado </t>
        </r>
        <r>
          <rPr>
            <b/>
            <sz val="9"/>
            <color indexed="81"/>
            <rFont val="Tahoma"/>
            <family val="2"/>
          </rPr>
          <t xml:space="preserve">COMPLETADA </t>
        </r>
        <r>
          <rPr>
            <sz val="9"/>
            <color indexed="81"/>
            <rFont val="Tahoma"/>
            <family val="2"/>
          </rPr>
          <t>y con el registro de catigorización</t>
        </r>
        <r>
          <rPr>
            <b/>
            <sz val="9"/>
            <color indexed="81"/>
            <rFont val="Tahoma"/>
            <family val="2"/>
          </rPr>
          <t xml:space="preserve"> C5.</t>
        </r>
      </text>
    </comment>
    <comment ref="A65" authorId="3" shapeId="0">
      <text>
        <r>
          <rPr>
            <sz val="9"/>
            <color indexed="81"/>
            <rFont val="Tahoma"/>
            <family val="2"/>
          </rPr>
          <t xml:space="preserve">Se contara este dato con todas aquellas </t>
        </r>
        <r>
          <rPr>
            <b/>
            <sz val="9"/>
            <color indexed="81"/>
            <rFont val="Tahoma"/>
            <family val="2"/>
          </rPr>
          <t>atenciones de urgencia</t>
        </r>
        <r>
          <rPr>
            <sz val="9"/>
            <color indexed="81"/>
            <rFont val="Tahoma"/>
            <family val="2"/>
          </rPr>
          <t xml:space="preserve"> en estado </t>
        </r>
        <r>
          <rPr>
            <b/>
            <sz val="9"/>
            <color indexed="81"/>
            <rFont val="Tahoma"/>
            <family val="2"/>
          </rPr>
          <t xml:space="preserve">COMPLETADAS </t>
        </r>
        <r>
          <rPr>
            <sz val="9"/>
            <color indexed="81"/>
            <rFont val="Tahoma"/>
            <family val="2"/>
          </rPr>
          <t>y</t>
        </r>
        <r>
          <rPr>
            <b/>
            <sz val="9"/>
            <color indexed="81"/>
            <rFont val="Tahoma"/>
            <family val="2"/>
          </rPr>
          <t xml:space="preserve"> sin categorización registrada.</t>
        </r>
      </text>
    </comment>
    <comment ref="B69" authorId="0" shapeId="0">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 </t>
        </r>
        <r>
          <rPr>
            <sz val="9"/>
            <color indexed="81"/>
            <rFont val="Tahoma"/>
            <family val="2"/>
          </rPr>
          <t xml:space="preserve"> el Médico con la especialidad de </t>
        </r>
        <r>
          <rPr>
            <b/>
            <sz val="9"/>
            <color indexed="81"/>
            <rFont val="Tahoma"/>
            <family val="2"/>
          </rPr>
          <t>Medicina Interna</t>
        </r>
        <r>
          <rPr>
            <sz val="9"/>
            <color indexed="81"/>
            <rFont val="Tahoma"/>
            <family val="2"/>
          </rPr>
          <t xml:space="preserve"> registre su  atención.
</t>
        </r>
      </text>
    </comment>
    <comment ref="B70" authorId="0" shapeId="0">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 </t>
        </r>
        <r>
          <rPr>
            <sz val="9"/>
            <color indexed="81"/>
            <rFont val="Tahoma"/>
            <family val="2"/>
          </rPr>
          <t xml:space="preserve"> el Médico con la especialidad de </t>
        </r>
        <r>
          <rPr>
            <b/>
            <sz val="9"/>
            <color indexed="81"/>
            <rFont val="Tahoma"/>
            <family val="2"/>
          </rPr>
          <t>Neurología Adultos</t>
        </r>
        <r>
          <rPr>
            <sz val="9"/>
            <color indexed="81"/>
            <rFont val="Tahoma"/>
            <family val="2"/>
          </rPr>
          <t xml:space="preserve"> registre su  atención.
</t>
        </r>
      </text>
    </comment>
    <comment ref="B71" authorId="0" shapeId="0">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t>
        </r>
        <r>
          <rPr>
            <sz val="9"/>
            <color indexed="81"/>
            <rFont val="Tahoma"/>
            <family val="2"/>
          </rPr>
          <t xml:space="preserve"> el Médico con la especialidad de </t>
        </r>
        <r>
          <rPr>
            <b/>
            <sz val="9"/>
            <color indexed="81"/>
            <rFont val="Tahoma"/>
            <family val="2"/>
          </rPr>
          <t>Neurología Pediátrica</t>
        </r>
        <r>
          <rPr>
            <sz val="9"/>
            <color indexed="81"/>
            <rFont val="Tahoma"/>
            <family val="2"/>
          </rPr>
          <t xml:space="preserve"> registre su  atención.
</t>
        </r>
      </text>
    </comment>
    <comment ref="B72" authorId="0" shapeId="0">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 </t>
        </r>
        <r>
          <rPr>
            <sz val="9"/>
            <color indexed="81"/>
            <rFont val="Tahoma"/>
            <family val="2"/>
          </rPr>
          <t xml:space="preserve"> el Médico con la especialidad de </t>
        </r>
        <r>
          <rPr>
            <b/>
            <sz val="9"/>
            <color indexed="81"/>
            <rFont val="Tahoma"/>
            <family val="2"/>
          </rPr>
          <t xml:space="preserve">Obstetricia y Ginecología </t>
        </r>
        <r>
          <rPr>
            <sz val="9"/>
            <color indexed="81"/>
            <rFont val="Tahoma"/>
            <family val="2"/>
          </rPr>
          <t xml:space="preserve">registre su  atención
</t>
        </r>
      </text>
    </comment>
    <comment ref="B73" authorId="0" shapeId="0">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Urgencias, </t>
        </r>
        <r>
          <rPr>
            <sz val="9"/>
            <color indexed="81"/>
            <rFont val="Tahoma"/>
            <family val="2"/>
          </rPr>
          <t xml:space="preserve"> el Médico con la especialidad de </t>
        </r>
        <r>
          <rPr>
            <b/>
            <sz val="9"/>
            <color indexed="81"/>
            <rFont val="Tahoma"/>
            <family val="2"/>
          </rPr>
          <t>Oftalmología</t>
        </r>
        <r>
          <rPr>
            <sz val="9"/>
            <color indexed="81"/>
            <rFont val="Tahoma"/>
            <family val="2"/>
          </rPr>
          <t xml:space="preserve"> registre su  atención.
</t>
        </r>
      </text>
    </comment>
    <comment ref="B74" authorId="0" shapeId="0">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t>
        </r>
        <r>
          <rPr>
            <sz val="9"/>
            <color indexed="81"/>
            <rFont val="Tahoma"/>
            <family val="2"/>
          </rPr>
          <t xml:space="preserve"> el Médico con la especialidad de </t>
        </r>
        <r>
          <rPr>
            <b/>
            <sz val="9"/>
            <color indexed="81"/>
            <rFont val="Tahoma"/>
            <family val="2"/>
          </rPr>
          <t>Otorrinolaringología</t>
        </r>
        <r>
          <rPr>
            <sz val="9"/>
            <color indexed="81"/>
            <rFont val="Tahoma"/>
            <family val="2"/>
          </rPr>
          <t xml:space="preserve"> registre su  atención.
</t>
        </r>
      </text>
    </comment>
    <comment ref="B75" authorId="0" shapeId="0">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t>
        </r>
        <r>
          <rPr>
            <sz val="9"/>
            <color indexed="81"/>
            <rFont val="Tahoma"/>
            <family val="2"/>
          </rPr>
          <t xml:space="preserve"> el Médico con la especialidad de </t>
        </r>
        <r>
          <rPr>
            <b/>
            <sz val="9"/>
            <color indexed="81"/>
            <rFont val="Tahoma"/>
            <family val="2"/>
          </rPr>
          <t>Pediatría</t>
        </r>
        <r>
          <rPr>
            <sz val="9"/>
            <color indexed="81"/>
            <rFont val="Tahoma"/>
            <family val="2"/>
          </rPr>
          <t xml:space="preserve"> registre su  atención.
</t>
        </r>
      </text>
    </comment>
    <comment ref="B76" authorId="0" shapeId="0">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 </t>
        </r>
        <r>
          <rPr>
            <sz val="9"/>
            <color indexed="81"/>
            <rFont val="Tahoma"/>
            <family val="2"/>
          </rPr>
          <t xml:space="preserve"> el Médico con la especialidad de </t>
        </r>
        <r>
          <rPr>
            <b/>
            <sz val="9"/>
            <color indexed="81"/>
            <rFont val="Tahoma"/>
            <family val="2"/>
          </rPr>
          <t>Traumatología y Ortopedia</t>
        </r>
        <r>
          <rPr>
            <sz val="9"/>
            <color indexed="81"/>
            <rFont val="Tahoma"/>
            <family val="2"/>
          </rPr>
          <t xml:space="preserve"> registre su  atención.
</t>
        </r>
      </text>
    </comment>
    <comment ref="B77" authorId="0" shapeId="0">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 </t>
        </r>
        <r>
          <rPr>
            <sz val="9"/>
            <color indexed="81"/>
            <rFont val="Tahoma"/>
            <family val="2"/>
          </rPr>
          <t xml:space="preserve"> el Médico con la especialidad de </t>
        </r>
        <r>
          <rPr>
            <b/>
            <sz val="9"/>
            <color indexed="81"/>
            <rFont val="Tahoma"/>
            <family val="2"/>
          </rPr>
          <t>Neurocirugía</t>
        </r>
        <r>
          <rPr>
            <sz val="9"/>
            <color indexed="81"/>
            <rFont val="Tahoma"/>
            <family val="2"/>
          </rPr>
          <t xml:space="preserve"> registre su  atención.
</t>
        </r>
      </text>
    </comment>
    <comment ref="B78" authorId="0" shapeId="0">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 </t>
        </r>
        <r>
          <rPr>
            <sz val="9"/>
            <color indexed="81"/>
            <rFont val="Tahoma"/>
            <family val="2"/>
          </rPr>
          <t xml:space="preserve"> el Médico con la especialidad de </t>
        </r>
        <r>
          <rPr>
            <b/>
            <sz val="9"/>
            <color indexed="81"/>
            <rFont val="Tahoma"/>
            <family val="2"/>
          </rPr>
          <t>Psiquiatría Adultos</t>
        </r>
        <r>
          <rPr>
            <sz val="9"/>
            <color indexed="81"/>
            <rFont val="Tahoma"/>
            <family val="2"/>
          </rPr>
          <t xml:space="preserve"> registre su  atención.
</t>
        </r>
      </text>
    </comment>
    <comment ref="B79" authorId="0" shapeId="0">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 </t>
        </r>
        <r>
          <rPr>
            <sz val="9"/>
            <color indexed="81"/>
            <rFont val="Tahoma"/>
            <family val="2"/>
          </rPr>
          <t xml:space="preserve"> el Médico con la especialidad de </t>
        </r>
        <r>
          <rPr>
            <b/>
            <sz val="9"/>
            <color indexed="81"/>
            <rFont val="Tahoma"/>
            <family val="2"/>
          </rPr>
          <t xml:space="preserve">Psiquiatría Pediátrica y Adolescentes </t>
        </r>
        <r>
          <rPr>
            <sz val="9"/>
            <color indexed="81"/>
            <rFont val="Tahoma"/>
            <family val="2"/>
          </rPr>
          <t xml:space="preserve">registre su  atención.
</t>
        </r>
      </text>
    </comment>
    <comment ref="B80" authorId="0" shapeId="0">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 </t>
        </r>
        <r>
          <rPr>
            <sz val="9"/>
            <color indexed="81"/>
            <rFont val="Tahoma"/>
            <family val="2"/>
          </rPr>
          <t xml:space="preserve"> el Médico con la especialidad de </t>
        </r>
        <r>
          <rPr>
            <b/>
            <sz val="9"/>
            <color indexed="81"/>
            <rFont val="Tahoma"/>
            <family val="2"/>
          </rPr>
          <t>Urología</t>
        </r>
        <r>
          <rPr>
            <sz val="9"/>
            <color indexed="81"/>
            <rFont val="Tahoma"/>
            <family val="2"/>
          </rPr>
          <t xml:space="preserve"> registre su  atención.
</t>
        </r>
      </text>
    </comment>
    <comment ref="B81" authorId="0" shapeId="0">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t>
        </r>
        <r>
          <rPr>
            <sz val="9"/>
            <color indexed="81"/>
            <rFont val="Tahoma"/>
            <family val="2"/>
          </rPr>
          <t xml:space="preserve"> el Médico con la especialidad de </t>
        </r>
        <r>
          <rPr>
            <b/>
            <sz val="9"/>
            <color indexed="81"/>
            <rFont val="Tahoma"/>
            <family val="2"/>
          </rPr>
          <t>Urgenciología</t>
        </r>
        <r>
          <rPr>
            <sz val="9"/>
            <color indexed="81"/>
            <rFont val="Tahoma"/>
            <family val="2"/>
          </rPr>
          <t xml:space="preserve"> registre su  atención.
</t>
        </r>
      </text>
    </comment>
    <comment ref="B82" authorId="0" shapeId="0">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 </t>
        </r>
        <r>
          <rPr>
            <sz val="9"/>
            <color indexed="81"/>
            <rFont val="Tahoma"/>
            <family val="2"/>
          </rPr>
          <t xml:space="preserve"> el Médico con la especialidad de </t>
        </r>
        <r>
          <rPr>
            <b/>
            <sz val="9"/>
            <color indexed="81"/>
            <rFont val="Tahoma"/>
            <family val="2"/>
          </rPr>
          <t xml:space="preserve">cirugía vascular Periférica </t>
        </r>
        <r>
          <rPr>
            <sz val="9"/>
            <color indexed="81"/>
            <rFont val="Tahoma"/>
            <family val="2"/>
          </rPr>
          <t xml:space="preserve">registre su atención.
</t>
        </r>
      </text>
    </comment>
    <comment ref="B83" authorId="0" shapeId="0">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t>
        </r>
        <r>
          <rPr>
            <sz val="9"/>
            <color indexed="81"/>
            <rFont val="Tahoma"/>
            <family val="2"/>
          </rPr>
          <t xml:space="preserve"> el Médico con la especialidad de </t>
        </r>
        <r>
          <rPr>
            <b/>
            <sz val="9"/>
            <color indexed="81"/>
            <rFont val="Tahoma"/>
            <family val="2"/>
          </rPr>
          <t>Cirugía General</t>
        </r>
        <r>
          <rPr>
            <sz val="9"/>
            <color indexed="81"/>
            <rFont val="Tahoma"/>
            <family val="2"/>
          </rPr>
          <t xml:space="preserve"> registre su  atención.
</t>
        </r>
      </text>
    </comment>
    <comment ref="B84" authorId="0" shapeId="0">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t>
        </r>
        <r>
          <rPr>
            <sz val="9"/>
            <color indexed="81"/>
            <rFont val="Tahoma"/>
            <family val="2"/>
          </rPr>
          <t xml:space="preserve"> el Médico con la especialidad de </t>
        </r>
        <r>
          <rPr>
            <b/>
            <sz val="9"/>
            <color indexed="81"/>
            <rFont val="Tahoma"/>
            <family val="2"/>
          </rPr>
          <t>Cirugía Pediatrica</t>
        </r>
        <r>
          <rPr>
            <sz val="9"/>
            <color indexed="81"/>
            <rFont val="Tahoma"/>
            <family val="2"/>
          </rPr>
          <t xml:space="preserve"> registre su  atención.
</t>
        </r>
      </text>
    </comment>
    <comment ref="B85" authorId="0" shapeId="0">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 </t>
        </r>
        <r>
          <rPr>
            <sz val="9"/>
            <color indexed="81"/>
            <rFont val="Tahoma"/>
            <family val="2"/>
          </rPr>
          <t xml:space="preserve">el Médico con la especialidad de </t>
        </r>
        <r>
          <rPr>
            <b/>
            <sz val="9"/>
            <color indexed="81"/>
            <rFont val="Tahoma"/>
            <family val="2"/>
          </rPr>
          <t>Cardiología</t>
        </r>
        <r>
          <rPr>
            <sz val="9"/>
            <color indexed="81"/>
            <rFont val="Tahoma"/>
            <family val="2"/>
          </rPr>
          <t xml:space="preserve"> registre su  atención.
</t>
        </r>
      </text>
    </comment>
    <comment ref="B86" authorId="0" shapeId="0">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t>
        </r>
        <r>
          <rPr>
            <sz val="9"/>
            <color indexed="81"/>
            <rFont val="Tahoma"/>
            <family val="2"/>
          </rPr>
          <t xml:space="preserve"> el Médico con la especialidad de </t>
        </r>
        <r>
          <rPr>
            <b/>
            <sz val="9"/>
            <color indexed="81"/>
            <rFont val="Tahoma"/>
            <family val="2"/>
          </rPr>
          <t>Anestesiología</t>
        </r>
        <r>
          <rPr>
            <sz val="9"/>
            <color indexed="81"/>
            <rFont val="Tahoma"/>
            <family val="2"/>
          </rPr>
          <t xml:space="preserve"> registre su  atención.
</t>
        </r>
      </text>
    </comment>
    <comment ref="B87" authorId="0" shapeId="0">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 </t>
        </r>
        <r>
          <rPr>
            <sz val="9"/>
            <color indexed="81"/>
            <rFont val="Tahoma"/>
            <family val="2"/>
          </rPr>
          <t xml:space="preserve">el Médico con la especialidad de </t>
        </r>
        <r>
          <rPr>
            <b/>
            <sz val="9"/>
            <color indexed="81"/>
            <rFont val="Tahoma"/>
            <family val="2"/>
          </rPr>
          <t xml:space="preserve">Cirugía de Cabeza, Cuello y Maxilofacial, </t>
        </r>
        <r>
          <rPr>
            <sz val="9"/>
            <color indexed="81"/>
            <rFont val="Tahoma"/>
            <family val="2"/>
          </rPr>
          <t xml:space="preserve">registre su  atención.
</t>
        </r>
      </text>
    </comment>
    <comment ref="B88" authorId="2" shapeId="0">
      <text>
        <r>
          <rPr>
            <sz val="9"/>
            <color indexed="81"/>
            <rFont val="Tahoma"/>
            <family val="2"/>
          </rPr>
          <t xml:space="preserve">Este dato aparecerá  luego de completada la  atención </t>
        </r>
        <r>
          <rPr>
            <b/>
            <sz val="9"/>
            <color indexed="81"/>
            <rFont val="Tahoma"/>
            <family val="2"/>
          </rPr>
          <t>(estado completada),</t>
        </r>
        <r>
          <rPr>
            <sz val="9"/>
            <color indexed="81"/>
            <rFont val="Tahoma"/>
            <family val="2"/>
          </rPr>
          <t xml:space="preserve">  registrada en</t>
        </r>
        <r>
          <rPr>
            <b/>
            <sz val="9"/>
            <color indexed="81"/>
            <rFont val="Tahoma"/>
            <family val="2"/>
          </rPr>
          <t xml:space="preserve"> módulo  Urgencia</t>
        </r>
        <r>
          <rPr>
            <sz val="9"/>
            <color indexed="81"/>
            <rFont val="Tahoma"/>
            <family val="2"/>
          </rPr>
          <t xml:space="preserve">, el </t>
        </r>
        <r>
          <rPr>
            <b/>
            <sz val="9"/>
            <color indexed="81"/>
            <rFont val="Tahoma"/>
            <family val="2"/>
          </rPr>
          <t>ODONTOTOLOGO,</t>
        </r>
        <r>
          <rPr>
            <sz val="9"/>
            <color indexed="81"/>
            <rFont val="Tahoma"/>
            <family val="2"/>
          </rPr>
          <t xml:space="preserve"> registre su  atención.
</t>
        </r>
      </text>
    </comment>
    <comment ref="A91" authorId="4" shapeId="0">
      <text>
        <r>
          <rPr>
            <b/>
            <sz val="9"/>
            <color indexed="81"/>
            <rFont val="Tahoma"/>
            <family val="2"/>
          </rPr>
          <t xml:space="preserve">Seccion No Disponible 
</t>
        </r>
        <r>
          <rPr>
            <b/>
            <sz val="9"/>
            <color indexed="81"/>
            <rFont val="Tahoma"/>
            <family val="2"/>
          </rPr>
          <t xml:space="preserve">
</t>
        </r>
      </text>
    </comment>
    <comment ref="A104" authorId="4" shapeId="0">
      <text>
        <r>
          <rPr>
            <sz val="9"/>
            <color indexed="81"/>
            <rFont val="Tahoma"/>
            <family val="2"/>
          </rPr>
          <t xml:space="preserve">Se contara a todo paciente derivado a Box de tipo  </t>
        </r>
        <r>
          <rPr>
            <b/>
            <sz val="9"/>
            <color indexed="81"/>
            <rFont val="Tahoma"/>
            <family val="2"/>
          </rPr>
          <t xml:space="preserve">Observación, Tratamiento o Recuperacion </t>
        </r>
        <r>
          <rPr>
            <sz val="9"/>
            <color indexed="81"/>
            <rFont val="Tahoma"/>
            <family val="2"/>
          </rPr>
          <t xml:space="preserve">por indicación médica. </t>
        </r>
        <r>
          <rPr>
            <b/>
            <sz val="9"/>
            <color indexed="81"/>
            <rFont val="Tahoma"/>
            <family val="2"/>
          </rPr>
          <t xml:space="preserve">
</t>
        </r>
        <r>
          <rPr>
            <sz val="9"/>
            <color indexed="81"/>
            <rFont val="Tahoma"/>
            <family val="2"/>
          </rPr>
          <t>Atención registrada en módulo urgencia.</t>
        </r>
        <r>
          <rPr>
            <b/>
            <sz val="9"/>
            <color indexed="81"/>
            <rFont val="Tahoma"/>
            <family val="2"/>
          </rPr>
          <t xml:space="preserve">
-  Tipo de Nodo SAR</t>
        </r>
      </text>
    </comment>
    <comment ref="C104" authorId="5" shapeId="0">
      <text>
        <r>
          <rPr>
            <sz val="9"/>
            <color indexed="81"/>
            <rFont val="Tahoma"/>
            <family val="2"/>
          </rPr>
          <t xml:space="preserve">Se contara a todo paciente que se haya mantenido por menos de dos horas en Box de tipo </t>
        </r>
        <r>
          <rPr>
            <b/>
            <sz val="9"/>
            <color indexed="81"/>
            <rFont val="Tahoma"/>
            <family val="2"/>
          </rPr>
          <t xml:space="preserve">Observación, Tratamiento o Recuperacion </t>
        </r>
        <r>
          <rPr>
            <sz val="9"/>
            <color indexed="81"/>
            <rFont val="Tahoma"/>
            <family val="2"/>
          </rPr>
          <t>por indicación médica 
Atención registrada en módulo urgencia.
Tipo de nodo SAR.</t>
        </r>
      </text>
    </comment>
    <comment ref="C105" authorId="5" shapeId="0">
      <text>
        <r>
          <rPr>
            <sz val="9"/>
            <color indexed="81"/>
            <rFont val="Tahoma"/>
            <family val="2"/>
          </rPr>
          <t xml:space="preserve">Se contara a todo paciente que se haya mantenido entre dos  a seis horas en Box de tipo </t>
        </r>
        <r>
          <rPr>
            <b/>
            <sz val="9"/>
            <color indexed="81"/>
            <rFont val="Tahoma"/>
            <family val="2"/>
          </rPr>
          <t>Observación, Tratamiento o Recuperacion</t>
        </r>
        <r>
          <rPr>
            <sz val="9"/>
            <color indexed="81"/>
            <rFont val="Tahoma"/>
            <family val="2"/>
          </rPr>
          <t xml:space="preserve"> por indicación médica 
Atención registrada en módulo urgencia.
Tipo de nodo SAR.</t>
        </r>
      </text>
    </comment>
    <comment ref="C106" authorId="5" shapeId="0">
      <text>
        <r>
          <rPr>
            <sz val="9"/>
            <color indexed="81"/>
            <rFont val="Tahoma"/>
            <family val="2"/>
          </rPr>
          <t xml:space="preserve">Se contara a todo paciente que se haya mantenido por mas de 6 horas en Box de tipo </t>
        </r>
        <r>
          <rPr>
            <b/>
            <sz val="9"/>
            <color indexed="81"/>
            <rFont val="Tahoma"/>
            <family val="2"/>
          </rPr>
          <t>Observación, Tratamiento o Recuperacion</t>
        </r>
        <r>
          <rPr>
            <sz val="9"/>
            <color indexed="81"/>
            <rFont val="Tahoma"/>
            <family val="2"/>
          </rPr>
          <t xml:space="preserve"> por indicación médica.
Atención registrada en módulo urgencia.
Tipo de nodo SAR.</t>
        </r>
      </text>
    </comment>
    <comment ref="A111" authorId="5" shapeId="0">
      <text>
        <r>
          <rPr>
            <sz val="9"/>
            <color indexed="81"/>
            <rFont val="Tahoma"/>
            <family val="2"/>
          </rPr>
          <t xml:space="preserve">Este dato aparecerá  luego de que en la atención  registrada en </t>
        </r>
        <r>
          <rPr>
            <b/>
            <sz val="9"/>
            <color indexed="81"/>
            <rFont val="Tahoma"/>
            <family val="2"/>
          </rPr>
          <t>Módulo Urgencia  /Sub Modulo admisión</t>
        </r>
        <r>
          <rPr>
            <sz val="9"/>
            <color indexed="81"/>
            <rFont val="Tahoma"/>
            <family val="2"/>
          </rPr>
          <t>, el profesional registre lo siguiente:</t>
        </r>
        <r>
          <rPr>
            <b/>
            <sz val="9"/>
            <color indexed="81"/>
            <rFont val="Tahoma"/>
            <family val="2"/>
          </rPr>
          <t xml:space="preserve">
Alta administrativa, Motivo de alta SAM: Fallecido 
</t>
        </r>
      </text>
    </comment>
    <comment ref="A112" authorId="5" shapeId="0">
      <text>
        <r>
          <rPr>
            <sz val="9"/>
            <color indexed="81"/>
            <rFont val="Tahoma"/>
            <family val="2"/>
          </rPr>
          <t>Este dato aparecerá  luego de que en la atención  registrada en</t>
        </r>
        <r>
          <rPr>
            <b/>
            <sz val="9"/>
            <color indexed="81"/>
            <rFont val="Tahoma"/>
            <family val="2"/>
          </rPr>
          <t xml:space="preserve"> Módulo Urgencia  /Sub Modulo Atencion, Item Egreso,</t>
        </r>
        <r>
          <rPr>
            <sz val="9"/>
            <color indexed="81"/>
            <rFont val="Tahoma"/>
            <family val="2"/>
          </rPr>
          <t xml:space="preserve"> el profesional registre lo siguiente:</t>
        </r>
        <r>
          <rPr>
            <b/>
            <sz val="9"/>
            <color indexed="81"/>
            <rFont val="Tahoma"/>
            <family val="2"/>
          </rPr>
          <t xml:space="preserve">
Destino: Fallecido </t>
        </r>
      </text>
    </comment>
    <comment ref="A113" authorId="5" shapeId="0">
      <text>
        <r>
          <rPr>
            <sz val="9"/>
            <color indexed="81"/>
            <rFont val="Tahoma"/>
            <family val="2"/>
          </rPr>
          <t>Este dato aparecerá  luego de que en la atención registrada en Módulo</t>
        </r>
        <r>
          <rPr>
            <b/>
            <sz val="9"/>
            <color indexed="81"/>
            <rFont val="Tahoma"/>
            <family val="2"/>
          </rPr>
          <t xml:space="preserve"> Gestion de Camas,Item Solicitudes Pendientes</t>
        </r>
        <r>
          <rPr>
            <sz val="9"/>
            <color indexed="81"/>
            <rFont val="Tahoma"/>
            <family val="2"/>
          </rPr>
          <t xml:space="preserve"> el profesional registre lo siguiente:</t>
        </r>
        <r>
          <rPr>
            <b/>
            <sz val="9"/>
            <color indexed="81"/>
            <rFont val="Tahoma"/>
            <family val="2"/>
          </rPr>
          <t xml:space="preserve">
Cancelar solicitud, Motivo de la cancelación: Fallecido. </t>
        </r>
      </text>
    </comment>
    <comment ref="A117" authorId="2" shapeId="0">
      <text>
        <r>
          <rPr>
            <sz val="9"/>
            <color indexed="81"/>
            <rFont val="Tahoma"/>
            <family val="2"/>
          </rPr>
          <t xml:space="preserve">Este dato aparecerá  luego de que en la atención  registrada en </t>
        </r>
        <r>
          <rPr>
            <b/>
            <sz val="9"/>
            <color indexed="81"/>
            <rFont val="Tahoma"/>
            <family val="2"/>
          </rPr>
          <t>Módulo Urgencia  /Sub Modulo Atención</t>
        </r>
        <r>
          <rPr>
            <sz val="9"/>
            <color indexed="81"/>
            <rFont val="Tahoma"/>
            <family val="2"/>
          </rPr>
          <t xml:space="preserve">, Ítem </t>
        </r>
        <r>
          <rPr>
            <b/>
            <sz val="9"/>
            <color indexed="81"/>
            <rFont val="Tahoma"/>
            <family val="2"/>
          </rPr>
          <t>anamnesis,</t>
        </r>
        <r>
          <rPr>
            <sz val="9"/>
            <color indexed="81"/>
            <rFont val="Tahoma"/>
            <family val="2"/>
          </rPr>
          <t xml:space="preserve"> se utilice la opción </t>
        </r>
        <r>
          <rPr>
            <b/>
            <sz val="9"/>
            <color indexed="81"/>
            <rFont val="Tahoma"/>
            <family val="2"/>
          </rPr>
          <t>"registro de violencia"</t>
        </r>
        <r>
          <rPr>
            <sz val="9"/>
            <color indexed="81"/>
            <rFont val="Tahoma"/>
            <family val="2"/>
          </rPr>
          <t xml:space="preserve"> y se seleccione la actividad
</t>
        </r>
        <r>
          <rPr>
            <b/>
            <sz val="9"/>
            <color indexed="81"/>
            <rFont val="Tahoma"/>
            <family val="2"/>
          </rPr>
          <t xml:space="preserve">"VIOLENCIA INTRAFAMILIAR" </t>
        </r>
        <r>
          <rPr>
            <sz val="9"/>
            <color indexed="81"/>
            <rFont val="Tahoma"/>
            <family val="2"/>
          </rPr>
          <t xml:space="preserve">
</t>
        </r>
      </text>
    </comment>
    <comment ref="A118" authorId="2" shapeId="0">
      <text>
        <r>
          <rPr>
            <sz val="9"/>
            <color indexed="81"/>
            <rFont val="Tahoma"/>
            <family val="2"/>
          </rPr>
          <t>Este dato aparecerá  luego de que en la atención  registrada en</t>
        </r>
        <r>
          <rPr>
            <b/>
            <sz val="9"/>
            <color indexed="81"/>
            <rFont val="Tahoma"/>
            <family val="2"/>
          </rPr>
          <t xml:space="preserve"> Módulo Urgencia  /Sub Modulo Atención, </t>
        </r>
        <r>
          <rPr>
            <sz val="9"/>
            <color indexed="81"/>
            <rFont val="Tahoma"/>
            <family val="2"/>
          </rPr>
          <t>Ítem</t>
        </r>
        <r>
          <rPr>
            <b/>
            <sz val="9"/>
            <color indexed="81"/>
            <rFont val="Tahoma"/>
            <family val="2"/>
          </rPr>
          <t xml:space="preserve"> anamnesis,</t>
        </r>
        <r>
          <rPr>
            <sz val="9"/>
            <color indexed="81"/>
            <rFont val="Tahoma"/>
            <family val="2"/>
          </rPr>
          <t xml:space="preserve"> se utilice la opción </t>
        </r>
        <r>
          <rPr>
            <b/>
            <sz val="9"/>
            <color indexed="81"/>
            <rFont val="Tahoma"/>
            <family val="2"/>
          </rPr>
          <t xml:space="preserve">"registro de violencia" </t>
        </r>
        <r>
          <rPr>
            <sz val="9"/>
            <color indexed="81"/>
            <rFont val="Tahoma"/>
            <family val="2"/>
          </rPr>
          <t>y se seleccione la actividad</t>
        </r>
        <r>
          <rPr>
            <b/>
            <sz val="9"/>
            <color indexed="81"/>
            <rFont val="Tahoma"/>
            <family val="2"/>
          </rPr>
          <t xml:space="preserve">
"OTRAS VIOLENCIAS " 
</t>
        </r>
        <r>
          <rPr>
            <sz val="9"/>
            <color indexed="81"/>
            <rFont val="Tahoma"/>
            <family val="2"/>
          </rPr>
          <t xml:space="preserve">
</t>
        </r>
      </text>
    </comment>
    <comment ref="A122" authorId="2" shapeId="0">
      <text>
        <r>
          <rPr>
            <sz val="9"/>
            <color indexed="81"/>
            <rFont val="Tahoma"/>
            <family val="2"/>
          </rPr>
          <t xml:space="preserve">Este dato aparecerá  luego de que en la atención  registrada en </t>
        </r>
        <r>
          <rPr>
            <b/>
            <sz val="9"/>
            <color indexed="81"/>
            <rFont val="Tahoma"/>
            <family val="2"/>
          </rPr>
          <t>Módulo Urgencia  /Sub Modulo Atención</t>
        </r>
        <r>
          <rPr>
            <sz val="9"/>
            <color indexed="81"/>
            <rFont val="Tahoma"/>
            <family val="2"/>
          </rPr>
          <t xml:space="preserve">, Ítem </t>
        </r>
        <r>
          <rPr>
            <b/>
            <sz val="9"/>
            <color indexed="81"/>
            <rFont val="Tahoma"/>
            <family val="2"/>
          </rPr>
          <t>anamnesis,</t>
        </r>
        <r>
          <rPr>
            <sz val="9"/>
            <color indexed="81"/>
            <rFont val="Tahoma"/>
            <family val="2"/>
          </rPr>
          <t xml:space="preserve"> se utilice la opción </t>
        </r>
        <r>
          <rPr>
            <b/>
            <sz val="9"/>
            <color indexed="81"/>
            <rFont val="Tahoma"/>
            <family val="2"/>
          </rPr>
          <t xml:space="preserve">"registro de violencia" </t>
        </r>
        <r>
          <rPr>
            <sz val="9"/>
            <color indexed="81"/>
            <rFont val="Tahoma"/>
            <family val="2"/>
          </rPr>
          <t xml:space="preserve">y se seleccione la actividad
</t>
        </r>
        <r>
          <rPr>
            <b/>
            <sz val="9"/>
            <color indexed="81"/>
            <rFont val="Tahoma"/>
            <family val="2"/>
          </rPr>
          <t xml:space="preserve">"VIOLENCIA INTRAFAMILIAR" </t>
        </r>
        <r>
          <rPr>
            <sz val="9"/>
            <color indexed="81"/>
            <rFont val="Tahoma"/>
            <family val="2"/>
          </rPr>
          <t xml:space="preserve">
</t>
        </r>
      </text>
    </comment>
    <comment ref="A123" authorId="2" shapeId="0">
      <text>
        <r>
          <rPr>
            <sz val="9"/>
            <color indexed="81"/>
            <rFont val="Tahoma"/>
            <family val="2"/>
          </rPr>
          <t>Este dato aparecerá  luego de que en la atención  registrada en</t>
        </r>
        <r>
          <rPr>
            <b/>
            <sz val="9"/>
            <color indexed="81"/>
            <rFont val="Tahoma"/>
            <family val="2"/>
          </rPr>
          <t xml:space="preserve"> Módulo Urgencia  /Sub Modulo Atención, </t>
        </r>
        <r>
          <rPr>
            <sz val="9"/>
            <color indexed="81"/>
            <rFont val="Tahoma"/>
            <family val="2"/>
          </rPr>
          <t>Ítem</t>
        </r>
        <r>
          <rPr>
            <b/>
            <sz val="9"/>
            <color indexed="81"/>
            <rFont val="Tahoma"/>
            <family val="2"/>
          </rPr>
          <t xml:space="preserve"> anamnesis, </t>
        </r>
        <r>
          <rPr>
            <sz val="9"/>
            <color indexed="81"/>
            <rFont val="Tahoma"/>
            <family val="2"/>
          </rPr>
          <t xml:space="preserve">se utilice la opción </t>
        </r>
        <r>
          <rPr>
            <b/>
            <sz val="9"/>
            <color indexed="81"/>
            <rFont val="Tahoma"/>
            <family val="2"/>
          </rPr>
          <t xml:space="preserve">"registro de violencia" </t>
        </r>
        <r>
          <rPr>
            <sz val="9"/>
            <color indexed="81"/>
            <rFont val="Tahoma"/>
            <family val="2"/>
          </rPr>
          <t>y se seleccione la actividad</t>
        </r>
        <r>
          <rPr>
            <b/>
            <sz val="9"/>
            <color indexed="81"/>
            <rFont val="Tahoma"/>
            <family val="2"/>
          </rPr>
          <t xml:space="preserve">
"OTRAS VIOLENCIAS " 
</t>
        </r>
      </text>
    </comment>
    <comment ref="C127" authorId="0" shapeId="0">
      <text>
        <r>
          <rPr>
            <sz val="9"/>
            <color indexed="81"/>
            <rFont val="Tahoma"/>
            <family val="2"/>
          </rPr>
          <t>Este dato aparecerá  luego de que en la atención  registrada en</t>
        </r>
        <r>
          <rPr>
            <b/>
            <sz val="9"/>
            <color indexed="81"/>
            <rFont val="Tahoma"/>
            <family val="2"/>
          </rPr>
          <t xml:space="preserve"> Módulo Urgencia  /Sub Modulo Atencion</t>
        </r>
        <r>
          <rPr>
            <sz val="9"/>
            <color indexed="81"/>
            <rFont val="Tahoma"/>
            <family val="2"/>
          </rPr>
          <t xml:space="preserve">, </t>
        </r>
        <r>
          <rPr>
            <b/>
            <sz val="9"/>
            <color indexed="81"/>
            <rFont val="Tahoma"/>
            <family val="2"/>
          </rPr>
          <t>Item anamnesis</t>
        </r>
        <r>
          <rPr>
            <sz val="9"/>
            <color indexed="81"/>
            <rFont val="Tahoma"/>
            <family val="2"/>
          </rPr>
          <t xml:space="preserve">,  el profesional registre la siguente actividad:
</t>
        </r>
        <r>
          <rPr>
            <b/>
            <sz val="9"/>
            <color indexed="81"/>
            <rFont val="Tahoma"/>
            <family val="2"/>
          </rPr>
          <t>Consulta Anticoncepción de Emergencia con entrega de PAE</t>
        </r>
        <r>
          <rPr>
            <sz val="9"/>
            <color indexed="81"/>
            <rFont val="Tahoma"/>
            <family val="2"/>
          </rPr>
          <t xml:space="preserve">
</t>
        </r>
      </text>
    </comment>
    <comment ref="C128" authorId="0" shapeId="0">
      <text>
        <r>
          <rPr>
            <sz val="9"/>
            <color indexed="81"/>
            <rFont val="Tahoma"/>
            <family val="2"/>
          </rPr>
          <t>Este dato aparecerá  luego de que en la atención  registrada en</t>
        </r>
        <r>
          <rPr>
            <b/>
            <sz val="9"/>
            <color indexed="81"/>
            <rFont val="Tahoma"/>
            <family val="2"/>
          </rPr>
          <t xml:space="preserve"> Módulo Urgencia  /Sub Modulo Atencion</t>
        </r>
        <r>
          <rPr>
            <sz val="9"/>
            <color indexed="81"/>
            <rFont val="Tahoma"/>
            <family val="2"/>
          </rPr>
          <t xml:space="preserve">, </t>
        </r>
        <r>
          <rPr>
            <b/>
            <sz val="9"/>
            <color indexed="81"/>
            <rFont val="Tahoma"/>
            <family val="2"/>
          </rPr>
          <t>Item anamnesis</t>
        </r>
        <r>
          <rPr>
            <sz val="9"/>
            <color indexed="81"/>
            <rFont val="Tahoma"/>
            <family val="2"/>
          </rPr>
          <t xml:space="preserve">,  el profesional registre la siguente actividad:
</t>
        </r>
        <r>
          <rPr>
            <b/>
            <sz val="9"/>
            <color indexed="81"/>
            <rFont val="Tahoma"/>
            <family val="2"/>
          </rPr>
          <t>Consulta Anticoncepción de Emergencia con entrega de PAE</t>
        </r>
        <r>
          <rPr>
            <sz val="9"/>
            <color indexed="81"/>
            <rFont val="Tahoma"/>
            <family val="2"/>
          </rPr>
          <t xml:space="preserve">
</t>
        </r>
      </text>
    </comment>
    <comment ref="A130" authorId="0" shapeId="0">
      <text>
        <r>
          <rPr>
            <sz val="9"/>
            <color indexed="81"/>
            <rFont val="Tahoma"/>
            <family val="2"/>
          </rPr>
          <t xml:space="preserve">
este dato se tomara luego que se registre en el </t>
        </r>
        <r>
          <rPr>
            <b/>
            <sz val="9"/>
            <color indexed="81"/>
            <rFont val="Tahoma"/>
            <family val="2"/>
          </rPr>
          <t>Modulo de Urgencia</t>
        </r>
        <r>
          <rPr>
            <sz val="9"/>
            <color indexed="81"/>
            <rFont val="Tahoma"/>
            <family val="2"/>
          </rPr>
          <t xml:space="preserve">:  </t>
        </r>
        <r>
          <rPr>
            <b/>
            <sz val="9"/>
            <color indexed="81"/>
            <rFont val="Tahoma"/>
            <family val="2"/>
          </rPr>
          <t>el motivo de consulta y/o patologia que se asocia a la  embarazada.</t>
        </r>
        <r>
          <rPr>
            <sz val="9"/>
            <color indexed="81"/>
            <rFont val="Tahoma"/>
            <family val="2"/>
          </rPr>
          <t xml:space="preserve"> 
*La atención realizada se registra como consulta en sección A.1.</t>
        </r>
      </text>
    </comment>
    <comment ref="A132" authorId="0" shapeId="0">
      <text>
        <r>
          <rPr>
            <sz val="9"/>
            <color indexed="81"/>
            <rFont val="Tahoma"/>
            <family val="2"/>
          </rPr>
          <t xml:space="preserve">
este dato se tomara luego que se registre en e</t>
        </r>
        <r>
          <rPr>
            <b/>
            <sz val="9"/>
            <color indexed="81"/>
            <rFont val="Tahoma"/>
            <family val="2"/>
          </rPr>
          <t xml:space="preserve">l Modulo de Urgencia: </t>
        </r>
        <r>
          <rPr>
            <sz val="9"/>
            <color indexed="81"/>
            <rFont val="Tahoma"/>
            <family val="2"/>
          </rPr>
          <t xml:space="preserve"> el motivo de consulta y/o patologia que se asocia a la  embarazada: </t>
        </r>
        <r>
          <rPr>
            <b/>
            <sz val="9"/>
            <color indexed="81"/>
            <rFont val="Tahoma"/>
            <family val="2"/>
          </rPr>
          <t>Preeclamsia Severa</t>
        </r>
        <r>
          <rPr>
            <sz val="9"/>
            <color indexed="81"/>
            <rFont val="Tahoma"/>
            <family val="2"/>
          </rPr>
          <t xml:space="preserve">
*La atención realizada se registra como consulta en sección A.1.</t>
        </r>
      </text>
    </comment>
    <comment ref="A133" authorId="0" shapeId="0">
      <text>
        <r>
          <rPr>
            <sz val="9"/>
            <color indexed="81"/>
            <rFont val="Tahoma"/>
            <family val="2"/>
          </rPr>
          <t xml:space="preserve">este dato se tomara luego que se registre en el </t>
        </r>
        <r>
          <rPr>
            <b/>
            <sz val="9"/>
            <color indexed="81"/>
            <rFont val="Tahoma"/>
            <family val="2"/>
          </rPr>
          <t xml:space="preserve">Modulo de Urgencia: </t>
        </r>
        <r>
          <rPr>
            <sz val="9"/>
            <color indexed="81"/>
            <rFont val="Tahoma"/>
            <family val="2"/>
          </rPr>
          <t xml:space="preserve"> el motivo de consulta y/o patologia que se asocia a la  embarazada:</t>
        </r>
        <r>
          <rPr>
            <b/>
            <sz val="9"/>
            <color indexed="81"/>
            <rFont val="Tahoma"/>
            <family val="2"/>
          </rPr>
          <t xml:space="preserve"> Eclampsia
*La atención realizada se registra como consulta en sección A.1.</t>
        </r>
        <r>
          <rPr>
            <sz val="9"/>
            <color indexed="81"/>
            <rFont val="Tahoma"/>
            <family val="2"/>
          </rPr>
          <t xml:space="preserve">
</t>
        </r>
      </text>
    </comment>
    <comment ref="A134" authorId="0" shapeId="0">
      <text>
        <r>
          <rPr>
            <sz val="9"/>
            <color indexed="81"/>
            <rFont val="Tahoma"/>
            <family val="2"/>
          </rPr>
          <t xml:space="preserve">este dato se tomara luego que se registre en el </t>
        </r>
        <r>
          <rPr>
            <b/>
            <sz val="9"/>
            <color indexed="81"/>
            <rFont val="Tahoma"/>
            <family val="2"/>
          </rPr>
          <t>Modulo de Urgencia:</t>
        </r>
        <r>
          <rPr>
            <sz val="9"/>
            <color indexed="81"/>
            <rFont val="Tahoma"/>
            <family val="2"/>
          </rPr>
          <t xml:space="preserve">  </t>
        </r>
        <r>
          <rPr>
            <b/>
            <sz val="9"/>
            <color indexed="81"/>
            <rFont val="Tahoma"/>
            <family val="2"/>
          </rPr>
          <t>el motivo de consulta y/o patologia</t>
        </r>
        <r>
          <rPr>
            <sz val="9"/>
            <color indexed="81"/>
            <rFont val="Tahoma"/>
            <family val="2"/>
          </rPr>
          <t xml:space="preserve"> que se asocia a la  embarazada: </t>
        </r>
        <r>
          <rPr>
            <b/>
            <sz val="9"/>
            <color indexed="81"/>
            <rFont val="Tahoma"/>
            <family val="2"/>
          </rPr>
          <t>Sindrome hipertensivo Del Embarazo (SHE)</t>
        </r>
        <r>
          <rPr>
            <sz val="9"/>
            <color indexed="81"/>
            <rFont val="Tahoma"/>
            <family val="2"/>
          </rPr>
          <t xml:space="preserve">
*La atención realizada se registra como consulta en sección A.1.
</t>
        </r>
      </text>
    </comment>
    <comment ref="A135" authorId="0" shapeId="0">
      <text>
        <r>
          <rPr>
            <sz val="9"/>
            <color indexed="81"/>
            <rFont val="Tahoma"/>
            <family val="2"/>
          </rPr>
          <t xml:space="preserve">
este dato se tomara luego que se registre en el </t>
        </r>
        <r>
          <rPr>
            <b/>
            <sz val="9"/>
            <color indexed="81"/>
            <rFont val="Tahoma"/>
            <family val="2"/>
          </rPr>
          <t>Modulo de Urgencia:  el motivo de consulta y/o patologia</t>
        </r>
        <r>
          <rPr>
            <sz val="9"/>
            <color indexed="81"/>
            <rFont val="Tahoma"/>
            <family val="2"/>
          </rPr>
          <t xml:space="preserve"> que se asocia a la  embarazada :</t>
        </r>
        <r>
          <rPr>
            <b/>
            <sz val="9"/>
            <color indexed="81"/>
            <rFont val="Tahoma"/>
            <family val="2"/>
          </rPr>
          <t>Retardo Crecimiento Intruterino (RCIU)</t>
        </r>
        <r>
          <rPr>
            <sz val="9"/>
            <color indexed="81"/>
            <rFont val="Tahoma"/>
            <family val="2"/>
          </rPr>
          <t xml:space="preserve">
*La atención realizada se registra como consulta en sección A.1.</t>
        </r>
      </text>
    </comment>
    <comment ref="A136" authorId="0" shapeId="0">
      <text>
        <r>
          <rPr>
            <sz val="9"/>
            <color indexed="81"/>
            <rFont val="Tahoma"/>
            <family val="2"/>
          </rPr>
          <t xml:space="preserve">
este dato se tomara luego que se registre en el</t>
        </r>
        <r>
          <rPr>
            <b/>
            <sz val="9"/>
            <color indexed="81"/>
            <rFont val="Tahoma"/>
            <family val="2"/>
          </rPr>
          <t xml:space="preserve"> Modulo de Urgencia:  el motivo de consulta y/o patologia </t>
        </r>
        <r>
          <rPr>
            <sz val="9"/>
            <color indexed="81"/>
            <rFont val="Tahoma"/>
            <family val="2"/>
          </rPr>
          <t>que se asocia a la  embarazada</t>
        </r>
        <r>
          <rPr>
            <b/>
            <sz val="9"/>
            <color indexed="81"/>
            <rFont val="Tahoma"/>
            <family val="2"/>
          </rPr>
          <t>: HELLP 
*La atención realizada se registra como consulta en sección A.1.</t>
        </r>
      </text>
    </comment>
    <comment ref="A137" authorId="0" shapeId="0">
      <text>
        <r>
          <rPr>
            <sz val="9"/>
            <color indexed="81"/>
            <rFont val="Tahoma"/>
            <family val="2"/>
          </rPr>
          <t xml:space="preserve">
este dato se tomara luego que se registre en el </t>
        </r>
        <r>
          <rPr>
            <b/>
            <sz val="9"/>
            <color indexed="81"/>
            <rFont val="Tahoma"/>
            <family val="2"/>
          </rPr>
          <t>Modulo de</t>
        </r>
        <r>
          <rPr>
            <sz val="9"/>
            <color indexed="81"/>
            <rFont val="Tahoma"/>
            <family val="2"/>
          </rPr>
          <t xml:space="preserve"> </t>
        </r>
        <r>
          <rPr>
            <b/>
            <sz val="9"/>
            <color indexed="81"/>
            <rFont val="Tahoma"/>
            <family val="2"/>
          </rPr>
          <t>Urgencia:  el motivo de consulta y/o patologia</t>
        </r>
        <r>
          <rPr>
            <sz val="9"/>
            <color indexed="81"/>
            <rFont val="Tahoma"/>
            <family val="2"/>
          </rPr>
          <t xml:space="preserve"> que se asocia a la  embarazada: </t>
        </r>
        <r>
          <rPr>
            <b/>
            <sz val="9"/>
            <color indexed="81"/>
            <rFont val="Tahoma"/>
            <family val="2"/>
          </rPr>
          <t>Parto Prematuro</t>
        </r>
        <r>
          <rPr>
            <sz val="9"/>
            <color indexed="81"/>
            <rFont val="Tahoma"/>
            <family val="2"/>
          </rPr>
          <t xml:space="preserve">
*La atención realizada se registra como consulta en sección A.1.</t>
        </r>
      </text>
    </comment>
    <comment ref="A138" authorId="0" shapeId="0">
      <text>
        <r>
          <rPr>
            <sz val="9"/>
            <color indexed="81"/>
            <rFont val="Tahoma"/>
            <family val="2"/>
          </rPr>
          <t xml:space="preserve">
este dato se tomara luego que se registre en el </t>
        </r>
        <r>
          <rPr>
            <b/>
            <sz val="9"/>
            <color indexed="81"/>
            <rFont val="Tahoma"/>
            <family val="2"/>
          </rPr>
          <t>Modulo de Urgencia:  el motivo de consulta y/o patologia</t>
        </r>
        <r>
          <rPr>
            <sz val="9"/>
            <color indexed="81"/>
            <rFont val="Tahoma"/>
            <family val="2"/>
          </rPr>
          <t xml:space="preserve"> que se asocia a la  embarazada: </t>
        </r>
        <r>
          <rPr>
            <b/>
            <sz val="9"/>
            <color indexed="81"/>
            <rFont val="Tahoma"/>
            <family val="2"/>
          </rPr>
          <t>Hemorragia I Trimestre</t>
        </r>
        <r>
          <rPr>
            <sz val="9"/>
            <color indexed="81"/>
            <rFont val="Tahoma"/>
            <family val="2"/>
          </rPr>
          <t xml:space="preserve">
*La atención realizada se registra como consulta en sección A.1.</t>
        </r>
      </text>
    </comment>
    <comment ref="A139" authorId="0" shapeId="0">
      <text>
        <r>
          <rPr>
            <sz val="9"/>
            <color indexed="81"/>
            <rFont val="Tahoma"/>
            <family val="2"/>
          </rPr>
          <t xml:space="preserve">
este dato se tomara luego que se registre en el</t>
        </r>
        <r>
          <rPr>
            <b/>
            <sz val="9"/>
            <color indexed="81"/>
            <rFont val="Tahoma"/>
            <family val="2"/>
          </rPr>
          <t xml:space="preserve"> Modulo de Urgencia:  el motivo de consulta y/o patologia</t>
        </r>
        <r>
          <rPr>
            <sz val="9"/>
            <color indexed="81"/>
            <rFont val="Tahoma"/>
            <family val="2"/>
          </rPr>
          <t xml:space="preserve"> que se asocia a la  embarazada: </t>
        </r>
        <r>
          <rPr>
            <b/>
            <sz val="9"/>
            <color indexed="81"/>
            <rFont val="Tahoma"/>
            <family val="2"/>
          </rPr>
          <t>Hemorragia II Trimestre</t>
        </r>
        <r>
          <rPr>
            <sz val="9"/>
            <color indexed="81"/>
            <rFont val="Tahoma"/>
            <family val="2"/>
          </rPr>
          <t xml:space="preserve">
*La atención realizada se registra como consulta en sección A.1.</t>
        </r>
      </text>
    </comment>
    <comment ref="A140" authorId="0" shapeId="0">
      <text>
        <r>
          <rPr>
            <sz val="9"/>
            <color indexed="81"/>
            <rFont val="Tahoma"/>
            <family val="2"/>
          </rPr>
          <t xml:space="preserve">
este dato se tomara luego que se registre en el </t>
        </r>
        <r>
          <rPr>
            <b/>
            <sz val="9"/>
            <color indexed="81"/>
            <rFont val="Tahoma"/>
            <family val="2"/>
          </rPr>
          <t>Modulo de Urgencia:  el motivo de consulta y/o patologia</t>
        </r>
        <r>
          <rPr>
            <sz val="9"/>
            <color indexed="81"/>
            <rFont val="Tahoma"/>
            <family val="2"/>
          </rPr>
          <t xml:space="preserve"> que se asocia a la  embarazada: </t>
        </r>
        <r>
          <rPr>
            <b/>
            <sz val="9"/>
            <color indexed="81"/>
            <rFont val="Tahoma"/>
            <family val="2"/>
          </rPr>
          <t>Hemorragia III Trimestre</t>
        </r>
        <r>
          <rPr>
            <sz val="9"/>
            <color indexed="81"/>
            <rFont val="Tahoma"/>
            <family val="2"/>
          </rPr>
          <t xml:space="preserve">
*La atención realizada se registra como consulta en sección A.1.</t>
        </r>
      </text>
    </comment>
    <comment ref="A141" authorId="0" shapeId="0">
      <text>
        <r>
          <rPr>
            <sz val="9"/>
            <color indexed="81"/>
            <rFont val="Tahoma"/>
            <family val="2"/>
          </rPr>
          <t xml:space="preserve">
este dato se tomara luego que se registre en el </t>
        </r>
        <r>
          <rPr>
            <b/>
            <sz val="9"/>
            <color indexed="81"/>
            <rFont val="Tahoma"/>
            <family val="2"/>
          </rPr>
          <t>Modulo de Urgencia:  el motivo de consulta y/o patologia</t>
        </r>
        <r>
          <rPr>
            <sz val="9"/>
            <color indexed="81"/>
            <rFont val="Tahoma"/>
            <family val="2"/>
          </rPr>
          <t xml:space="preserve"> que se asocia a la  embarazada: </t>
        </r>
        <r>
          <rPr>
            <b/>
            <sz val="9"/>
            <color indexed="81"/>
            <rFont val="Tahoma"/>
            <family val="2"/>
          </rPr>
          <t>Rotura Prematura de Membrana</t>
        </r>
        <r>
          <rPr>
            <sz val="9"/>
            <color indexed="81"/>
            <rFont val="Tahoma"/>
            <family val="2"/>
          </rPr>
          <t xml:space="preserve">
*La atención realizada se registra como consulta en sección A.1.</t>
        </r>
      </text>
    </comment>
    <comment ref="A142" authorId="0" shapeId="0">
      <text>
        <r>
          <rPr>
            <sz val="9"/>
            <color indexed="81"/>
            <rFont val="Tahoma"/>
            <family val="2"/>
          </rPr>
          <t xml:space="preserve">
este dato se tomara luego que se registre en el </t>
        </r>
        <r>
          <rPr>
            <b/>
            <sz val="9"/>
            <color indexed="81"/>
            <rFont val="Tahoma"/>
            <family val="2"/>
          </rPr>
          <t>Modulo de Urgencia:  el motivo de consulta y/o patologia</t>
        </r>
        <r>
          <rPr>
            <sz val="9"/>
            <color indexed="81"/>
            <rFont val="Tahoma"/>
            <family val="2"/>
          </rPr>
          <t xml:space="preserve"> que se asocia a la  embarazada: </t>
        </r>
        <r>
          <rPr>
            <b/>
            <sz val="9"/>
            <color indexed="81"/>
            <rFont val="Tahoma"/>
            <family val="2"/>
          </rPr>
          <t>Otras Patologias</t>
        </r>
        <r>
          <rPr>
            <sz val="9"/>
            <color indexed="81"/>
            <rFont val="Tahoma"/>
            <family val="2"/>
          </rPr>
          <t xml:space="preserve">
*La atención realizada se registra como consulta en sección A.1.</t>
        </r>
      </text>
    </comment>
    <comment ref="A143" authorId="0" shapeId="0">
      <text>
        <r>
          <rPr>
            <sz val="9"/>
            <color indexed="81"/>
            <rFont val="Tahoma"/>
            <family val="2"/>
          </rPr>
          <t xml:space="preserve">
este dato se tomara luego que se registre en el </t>
        </r>
        <r>
          <rPr>
            <b/>
            <sz val="9"/>
            <color indexed="81"/>
            <rFont val="Tahoma"/>
            <family val="2"/>
          </rPr>
          <t>Modulo de Urgencia:  el motivo de consulta y/o patologia</t>
        </r>
        <r>
          <rPr>
            <sz val="9"/>
            <color indexed="81"/>
            <rFont val="Tahoma"/>
            <family val="2"/>
          </rPr>
          <t xml:space="preserve"> que se asocia a la  embarazada: </t>
        </r>
        <r>
          <rPr>
            <b/>
            <sz val="9"/>
            <color indexed="81"/>
            <rFont val="Tahoma"/>
            <family val="2"/>
          </rPr>
          <t>Trabajo de Parto sin Patologia</t>
        </r>
        <r>
          <rPr>
            <sz val="9"/>
            <color indexed="81"/>
            <rFont val="Tahoma"/>
            <family val="2"/>
          </rPr>
          <t xml:space="preserve">
</t>
        </r>
        <r>
          <rPr>
            <b/>
            <sz val="9"/>
            <color indexed="81"/>
            <rFont val="Tahoma"/>
            <family val="2"/>
          </rPr>
          <t>*La atención realizada se registra como consulta en sección A.1.</t>
        </r>
      </text>
    </comment>
    <comment ref="A146" authorId="4" shapeId="0">
      <text>
        <r>
          <rPr>
            <b/>
            <sz val="9"/>
            <color indexed="81"/>
            <rFont val="Tahoma"/>
            <family val="2"/>
          </rPr>
          <t xml:space="preserve">Seccion No Disponible </t>
        </r>
        <r>
          <rPr>
            <sz val="9"/>
            <color indexed="81"/>
            <rFont val="Tahoma"/>
            <family val="2"/>
          </rPr>
          <t xml:space="preserve">
- Registro Fuera de Sistema 
</t>
        </r>
      </text>
    </comment>
    <comment ref="A149" authorId="5" shapeId="0">
      <text>
        <r>
          <rPr>
            <b/>
            <sz val="9"/>
            <color indexed="81"/>
            <rFont val="Tahoma"/>
            <family val="2"/>
          </rPr>
          <t>Seccion No disponible</t>
        </r>
        <r>
          <rPr>
            <sz val="9"/>
            <color indexed="81"/>
            <rFont val="Tahoma"/>
            <family val="2"/>
          </rPr>
          <t xml:space="preserve">
- Registrado fuera de sistema por personal (SAMU)</t>
        </r>
      </text>
    </comment>
    <comment ref="A154" authorId="4" shapeId="0">
      <text>
        <r>
          <rPr>
            <b/>
            <sz val="9"/>
            <color indexed="81"/>
            <rFont val="Tahoma"/>
            <family val="2"/>
          </rPr>
          <t xml:space="preserve">Seccion No disponible
</t>
        </r>
        <r>
          <rPr>
            <sz val="9"/>
            <color indexed="81"/>
            <rFont val="Tahoma"/>
            <family val="2"/>
          </rPr>
          <t xml:space="preserve">
- Registrado fuera de sistema por personal (SAMU)</t>
        </r>
      </text>
    </comment>
    <comment ref="A171" authorId="4" shapeId="0">
      <text>
        <r>
          <rPr>
            <b/>
            <sz val="9"/>
            <color indexed="81"/>
            <rFont val="Tahoma"/>
            <family val="2"/>
          </rPr>
          <t xml:space="preserve">Seccion No disponible
</t>
        </r>
        <r>
          <rPr>
            <sz val="9"/>
            <color indexed="81"/>
            <rFont val="Tahoma"/>
            <family val="2"/>
          </rPr>
          <t xml:space="preserve"> - Registrado fuera de sistema por personal (SAMU)</t>
        </r>
        <r>
          <rPr>
            <b/>
            <sz val="9"/>
            <color indexed="81"/>
            <rFont val="Tahoma"/>
            <family val="2"/>
          </rPr>
          <t xml:space="preserve">
</t>
        </r>
      </text>
    </comment>
    <comment ref="A179" authorId="0" shapeId="0">
      <text>
        <r>
          <rPr>
            <sz val="9"/>
            <color indexed="81"/>
            <rFont val="Tahoma"/>
            <family val="2"/>
          </rPr>
          <t>Se contarán atenciones que en anamnesis hagan uso del botón</t>
        </r>
        <r>
          <rPr>
            <b/>
            <sz val="9"/>
            <color indexed="81"/>
            <rFont val="Tahoma"/>
            <family val="2"/>
          </rPr>
          <t xml:space="preserve"> “registro de actividades”.</t>
        </r>
        <r>
          <rPr>
            <sz val="9"/>
            <color indexed="81"/>
            <rFont val="Tahoma"/>
            <family val="2"/>
          </rPr>
          <t xml:space="preserve">
</t>
        </r>
      </text>
    </comment>
    <comment ref="B182" authorId="6" shapeId="0">
      <text>
        <r>
          <rPr>
            <sz val="9"/>
            <color indexed="81"/>
            <rFont val="Tahoma"/>
            <family val="2"/>
          </rPr>
          <t>Se Contarán Atenciones Que En Anamnesis Hagan Uso Del Botón “</t>
        </r>
        <r>
          <rPr>
            <b/>
            <sz val="9"/>
            <color indexed="81"/>
            <rFont val="Tahoma"/>
            <family val="2"/>
          </rPr>
          <t>Registro De Actividade</t>
        </r>
        <r>
          <rPr>
            <sz val="9"/>
            <color indexed="81"/>
            <rFont val="Tahoma"/>
            <family val="2"/>
          </rPr>
          <t>s" para ingresar en  la opcion "</t>
        </r>
        <r>
          <rPr>
            <b/>
            <sz val="9"/>
            <color indexed="81"/>
            <rFont val="Tahoma"/>
            <family val="2"/>
          </rPr>
          <t>Agresion Sexua</t>
        </r>
        <r>
          <rPr>
            <sz val="9"/>
            <color indexed="81"/>
            <rFont val="Tahoma"/>
            <family val="2"/>
          </rPr>
          <t xml:space="preserve">l", la actividad; 
</t>
        </r>
        <r>
          <rPr>
            <b/>
            <sz val="9"/>
            <color indexed="81"/>
            <rFont val="Tahoma"/>
            <family val="2"/>
          </rPr>
          <t xml:space="preserve">
• Agresión Sexual hace 72 horas o menos</t>
        </r>
        <r>
          <rPr>
            <sz val="9"/>
            <color indexed="81"/>
            <rFont val="Tahoma"/>
            <family val="2"/>
          </rPr>
          <t xml:space="preserve">
</t>
        </r>
      </text>
    </comment>
    <comment ref="B183" authorId="6" shapeId="0">
      <text>
        <r>
          <rPr>
            <sz val="9"/>
            <color indexed="81"/>
            <rFont val="Tahoma"/>
            <family val="2"/>
          </rPr>
          <t>Se Contarán Atenciones Que En Anamnesis Hagan Uso Del Botón</t>
        </r>
        <r>
          <rPr>
            <b/>
            <sz val="9"/>
            <color indexed="81"/>
            <rFont val="Tahoma"/>
            <family val="2"/>
          </rPr>
          <t xml:space="preserve"> “Registro De Actividades" </t>
        </r>
        <r>
          <rPr>
            <sz val="9"/>
            <color indexed="81"/>
            <rFont val="Tahoma"/>
            <family val="2"/>
          </rPr>
          <t>para ingresar en  la opcion</t>
        </r>
        <r>
          <rPr>
            <b/>
            <sz val="9"/>
            <color indexed="81"/>
            <rFont val="Tahoma"/>
            <family val="2"/>
          </rPr>
          <t xml:space="preserve"> "Agresion Sexual", </t>
        </r>
        <r>
          <rPr>
            <sz val="9"/>
            <color indexed="81"/>
            <rFont val="Tahoma"/>
            <family val="2"/>
          </rPr>
          <t xml:space="preserve">la actividad; </t>
        </r>
        <r>
          <rPr>
            <b/>
            <sz val="9"/>
            <color indexed="81"/>
            <rFont val="Tahoma"/>
            <family val="2"/>
          </rPr>
          <t xml:space="preserve">
• Agresión Sexual después de 72 horas
</t>
        </r>
      </text>
    </comment>
    <comment ref="A185" authorId="5" shapeId="0">
      <text>
        <r>
          <rPr>
            <b/>
            <sz val="9"/>
            <color indexed="81"/>
            <rFont val="Tahoma"/>
            <family val="2"/>
          </rPr>
          <t xml:space="preserve">Seccion No dispoble.- 
</t>
        </r>
      </text>
    </comment>
    <comment ref="A193" authorId="5" shapeId="0">
      <text>
        <r>
          <rPr>
            <sz val="9"/>
            <color indexed="81"/>
            <rFont val="Tahoma"/>
            <family val="2"/>
          </rPr>
          <t xml:space="preserve">Se Contarán Atenciones Que En </t>
        </r>
        <r>
          <rPr>
            <b/>
            <sz val="9"/>
            <color indexed="81"/>
            <rFont val="Tahoma"/>
            <family val="2"/>
          </rPr>
          <t>Anamnesis</t>
        </r>
        <r>
          <rPr>
            <sz val="9"/>
            <color indexed="81"/>
            <rFont val="Tahoma"/>
            <family val="2"/>
          </rPr>
          <t xml:space="preserve"> Hagan Uso Del Botón </t>
        </r>
        <r>
          <rPr>
            <b/>
            <sz val="9"/>
            <color indexed="81"/>
            <rFont val="Tahoma"/>
            <family val="2"/>
          </rPr>
          <t>“Registro De Actividades</t>
        </r>
        <r>
          <rPr>
            <sz val="9"/>
            <color indexed="81"/>
            <rFont val="Tahoma"/>
            <family val="2"/>
          </rPr>
          <t xml:space="preserve">" 
en las opciones desplegadas ir a </t>
        </r>
        <r>
          <rPr>
            <b/>
            <sz val="9"/>
            <color indexed="81"/>
            <rFont val="Tahoma"/>
            <family val="2"/>
          </rPr>
          <t xml:space="preserve">lesiones </t>
        </r>
        <r>
          <rPr>
            <sz val="9"/>
            <color indexed="81"/>
            <rFont val="Tahoma"/>
            <family val="2"/>
          </rPr>
          <t>y seleccionar</t>
        </r>
        <r>
          <rPr>
            <b/>
            <sz val="9"/>
            <color indexed="81"/>
            <rFont val="Tahoma"/>
            <family val="2"/>
          </rPr>
          <t>;</t>
        </r>
        <r>
          <rPr>
            <sz val="9"/>
            <color indexed="81"/>
            <rFont val="Tahoma"/>
            <family val="2"/>
          </rPr>
          <t xml:space="preserve"> 
</t>
        </r>
        <r>
          <rPr>
            <b/>
            <sz val="9"/>
            <color indexed="81"/>
            <rFont val="Tahoma"/>
            <family val="2"/>
          </rPr>
          <t>"autoinfligindas"</t>
        </r>
        <r>
          <rPr>
            <sz val="9"/>
            <color indexed="81"/>
            <rFont val="Tahoma"/>
            <family val="2"/>
          </rPr>
          <t xml:space="preserve"> </t>
        </r>
      </text>
    </comment>
    <comment ref="A195" authorId="3" shapeId="0">
      <text>
        <r>
          <rPr>
            <sz val="9"/>
            <color indexed="81"/>
            <rFont val="Tahoma"/>
            <family val="2"/>
          </rPr>
          <t xml:space="preserve">se contaran atencion que en el ingreso del paciente, en el </t>
        </r>
        <r>
          <rPr>
            <b/>
            <sz val="9"/>
            <color indexed="81"/>
            <rFont val="Tahoma"/>
            <family val="2"/>
          </rPr>
          <t>modulo de admision</t>
        </r>
        <r>
          <rPr>
            <sz val="9"/>
            <color indexed="81"/>
            <rFont val="Tahoma"/>
            <family val="2"/>
          </rPr>
          <t>, se complete el campo "</t>
        </r>
        <r>
          <rPr>
            <b/>
            <sz val="9"/>
            <color indexed="81"/>
            <rFont val="Tahoma"/>
            <family val="2"/>
          </rPr>
          <t xml:space="preserve">Tipo de Accidente", </t>
        </r>
        <r>
          <rPr>
            <sz val="9"/>
            <color indexed="81"/>
            <rFont val="Tahoma"/>
            <family val="2"/>
          </rPr>
          <t xml:space="preserve">se ingrese la alternativa; 
</t>
        </r>
        <r>
          <rPr>
            <b/>
            <sz val="9"/>
            <color indexed="81"/>
            <rFont val="Tahoma"/>
            <family val="2"/>
          </rPr>
          <t xml:space="preserve">"Mordedura de animal"
</t>
        </r>
        <r>
          <rPr>
            <sz val="9"/>
            <color indexed="81"/>
            <rFont val="Tahoma"/>
            <family val="2"/>
          </rPr>
          <t xml:space="preserve">
y tambien se llene el campo que aparece a continuacion </t>
        </r>
        <r>
          <rPr>
            <b/>
            <sz val="9"/>
            <color indexed="81"/>
            <rFont val="Tahoma"/>
            <family val="2"/>
          </rPr>
          <t xml:space="preserve">"Tipo Mordedura", </t>
        </r>
        <r>
          <rPr>
            <sz val="9"/>
            <color indexed="81"/>
            <rFont val="Tahoma"/>
            <family val="2"/>
          </rPr>
          <t xml:space="preserve">con unas opciones posibles. 
</t>
        </r>
      </text>
    </comment>
    <comment ref="A199" authorId="6" shapeId="0">
      <text>
        <r>
          <rPr>
            <sz val="9"/>
            <color indexed="81"/>
            <rFont val="Tahoma"/>
            <family val="2"/>
          </rPr>
          <t xml:space="preserve">se contaran atencion que en el ingreso del paciente, en el </t>
        </r>
        <r>
          <rPr>
            <b/>
            <sz val="9"/>
            <color indexed="81"/>
            <rFont val="Tahoma"/>
            <family val="2"/>
          </rPr>
          <t>modulo de admision</t>
        </r>
        <r>
          <rPr>
            <sz val="9"/>
            <color indexed="81"/>
            <rFont val="Tahoma"/>
            <family val="2"/>
          </rPr>
          <t xml:space="preserve">, se complete el campo </t>
        </r>
        <r>
          <rPr>
            <b/>
            <sz val="9"/>
            <color indexed="81"/>
            <rFont val="Tahoma"/>
            <family val="2"/>
          </rPr>
          <t>"Tipo de Accidente"</t>
        </r>
        <r>
          <rPr>
            <sz val="9"/>
            <color indexed="81"/>
            <rFont val="Tahoma"/>
            <family val="2"/>
          </rPr>
          <t xml:space="preserve">, se ingrese la alternativa; 
</t>
        </r>
        <r>
          <rPr>
            <b/>
            <sz val="9"/>
            <color indexed="81"/>
            <rFont val="Tahoma"/>
            <family val="2"/>
          </rPr>
          <t>"Mordedura de animal"</t>
        </r>
        <r>
          <rPr>
            <sz val="9"/>
            <color indexed="81"/>
            <rFont val="Tahoma"/>
            <family val="2"/>
          </rPr>
          <t xml:space="preserve">
y tambien se llene el campo que aparece a continuacion "Tipo Mordedura", con;
 </t>
        </r>
        <r>
          <rPr>
            <b/>
            <sz val="9"/>
            <color indexed="81"/>
            <rFont val="Tahoma"/>
            <family val="2"/>
          </rPr>
          <t xml:space="preserve">
Moderara Múltiple de PERRO
o
Mordedura única de PERRO
</t>
        </r>
        <r>
          <rPr>
            <sz val="9"/>
            <color indexed="81"/>
            <rFont val="Tahoma"/>
            <family val="2"/>
          </rPr>
          <t xml:space="preserve">
</t>
        </r>
      </text>
    </comment>
    <comment ref="A200" authorId="6" shapeId="0">
      <text>
        <r>
          <rPr>
            <sz val="9"/>
            <color indexed="81"/>
            <rFont val="Tahoma"/>
            <family val="2"/>
          </rPr>
          <t>se contaran atencion que en el ingreso del paciente, en el modulo de admision, se complete el campo "</t>
        </r>
        <r>
          <rPr>
            <b/>
            <sz val="9"/>
            <color indexed="81"/>
            <rFont val="Tahoma"/>
            <family val="2"/>
          </rPr>
          <t>Tipo de Accidente</t>
        </r>
        <r>
          <rPr>
            <sz val="9"/>
            <color indexed="81"/>
            <rFont val="Tahoma"/>
            <family val="2"/>
          </rPr>
          <t xml:space="preserve">", se ingrese la alternativa; 
</t>
        </r>
        <r>
          <rPr>
            <b/>
            <sz val="9"/>
            <color indexed="81"/>
            <rFont val="Tahoma"/>
            <family val="2"/>
          </rPr>
          <t>"Mordedura de animal"</t>
        </r>
        <r>
          <rPr>
            <sz val="9"/>
            <color indexed="81"/>
            <rFont val="Tahoma"/>
            <family val="2"/>
          </rPr>
          <t xml:space="preserve">
y tambien se llene el campo que aparece a continuacion </t>
        </r>
        <r>
          <rPr>
            <b/>
            <sz val="9"/>
            <color indexed="81"/>
            <rFont val="Tahoma"/>
            <family val="2"/>
          </rPr>
          <t>"Tipo Mordedura"</t>
        </r>
        <r>
          <rPr>
            <sz val="9"/>
            <color indexed="81"/>
            <rFont val="Tahoma"/>
            <family val="2"/>
          </rPr>
          <t xml:space="preserve">, con;
 </t>
        </r>
        <r>
          <rPr>
            <b/>
            <sz val="9"/>
            <color indexed="81"/>
            <rFont val="Tahoma"/>
            <family val="2"/>
          </rPr>
          <t xml:space="preserve">
Moderara Múltiple de GATO
o
Mordedura única de GATO
</t>
        </r>
        <r>
          <rPr>
            <sz val="9"/>
            <color indexed="81"/>
            <rFont val="Tahoma"/>
            <family val="2"/>
          </rPr>
          <t xml:space="preserve">
</t>
        </r>
      </text>
    </comment>
    <comment ref="A201" authorId="6" shapeId="0">
      <text>
        <r>
          <rPr>
            <sz val="9"/>
            <color indexed="81"/>
            <rFont val="Tahoma"/>
            <family val="2"/>
          </rPr>
          <t>se contaran atencion que en el ingreso del paciente, en el</t>
        </r>
        <r>
          <rPr>
            <b/>
            <sz val="9"/>
            <color indexed="81"/>
            <rFont val="Tahoma"/>
            <family val="2"/>
          </rPr>
          <t xml:space="preserve"> modulo de admision</t>
        </r>
        <r>
          <rPr>
            <sz val="9"/>
            <color indexed="81"/>
            <rFont val="Tahoma"/>
            <family val="2"/>
          </rPr>
          <t>, se complete el campo "</t>
        </r>
        <r>
          <rPr>
            <b/>
            <sz val="9"/>
            <color indexed="81"/>
            <rFont val="Tahoma"/>
            <family val="2"/>
          </rPr>
          <t>Tipo de Accidente"</t>
        </r>
        <r>
          <rPr>
            <sz val="9"/>
            <color indexed="81"/>
            <rFont val="Tahoma"/>
            <family val="2"/>
          </rPr>
          <t xml:space="preserve">, se ingrese la alternativa; 
</t>
        </r>
        <r>
          <rPr>
            <b/>
            <sz val="9"/>
            <color indexed="81"/>
            <rFont val="Tahoma"/>
            <family val="2"/>
          </rPr>
          <t>"Mordedura de animal"</t>
        </r>
        <r>
          <rPr>
            <sz val="9"/>
            <color indexed="81"/>
            <rFont val="Tahoma"/>
            <family val="2"/>
          </rPr>
          <t xml:space="preserve">
y tambien se llene el campo que aparece a continuacion "</t>
        </r>
        <r>
          <rPr>
            <b/>
            <sz val="9"/>
            <color indexed="81"/>
            <rFont val="Tahoma"/>
            <family val="2"/>
          </rPr>
          <t>Tipo Mordedura</t>
        </r>
        <r>
          <rPr>
            <sz val="9"/>
            <color indexed="81"/>
            <rFont val="Tahoma"/>
            <family val="2"/>
          </rPr>
          <t xml:space="preserve">", con;
</t>
        </r>
        <r>
          <rPr>
            <b/>
            <sz val="9"/>
            <color indexed="81"/>
            <rFont val="Tahoma"/>
            <family val="2"/>
          </rPr>
          <t xml:space="preserve">Moderara Múltiple de ANIMAL SILVESTRE 
o
Mordedura única de ANIMAL SILVESTRE </t>
        </r>
        <r>
          <rPr>
            <sz val="9"/>
            <color indexed="81"/>
            <rFont val="Tahoma"/>
            <family val="2"/>
          </rPr>
          <t xml:space="preserve">
</t>
        </r>
      </text>
    </comment>
    <comment ref="A202" authorId="6" shapeId="0">
      <text>
        <r>
          <rPr>
            <sz val="9"/>
            <color indexed="81"/>
            <rFont val="Tahoma"/>
            <family val="2"/>
          </rPr>
          <t xml:space="preserve">se contaran atencion que en el ingreso del paciente, en el </t>
        </r>
        <r>
          <rPr>
            <b/>
            <sz val="9"/>
            <color indexed="81"/>
            <rFont val="Tahoma"/>
            <family val="2"/>
          </rPr>
          <t>modulo de admisio</t>
        </r>
        <r>
          <rPr>
            <sz val="9"/>
            <color indexed="81"/>
            <rFont val="Tahoma"/>
            <family val="2"/>
          </rPr>
          <t xml:space="preserve">n, se complete el campo </t>
        </r>
        <r>
          <rPr>
            <b/>
            <sz val="9"/>
            <color indexed="81"/>
            <rFont val="Tahoma"/>
            <family val="2"/>
          </rPr>
          <t>"Tipo de Accidente"</t>
        </r>
        <r>
          <rPr>
            <sz val="9"/>
            <color indexed="81"/>
            <rFont val="Tahoma"/>
            <family val="2"/>
          </rPr>
          <t xml:space="preserve">, se ingrese la alternativa; 
</t>
        </r>
        <r>
          <rPr>
            <b/>
            <sz val="9"/>
            <color indexed="81"/>
            <rFont val="Tahoma"/>
            <family val="2"/>
          </rPr>
          <t>"Mordedura de animal"</t>
        </r>
        <r>
          <rPr>
            <sz val="9"/>
            <color indexed="81"/>
            <rFont val="Tahoma"/>
            <family val="2"/>
          </rPr>
          <t xml:space="preserve">
y tambien se llene el campo que aparece a continuacion "</t>
        </r>
        <r>
          <rPr>
            <b/>
            <sz val="9"/>
            <color indexed="81"/>
            <rFont val="Tahoma"/>
            <family val="2"/>
          </rPr>
          <t>Tipo Mordedura",</t>
        </r>
        <r>
          <rPr>
            <sz val="9"/>
            <color indexed="81"/>
            <rFont val="Tahoma"/>
            <family val="2"/>
          </rPr>
          <t xml:space="preserve"> con;
</t>
        </r>
        <r>
          <rPr>
            <b/>
            <sz val="9"/>
            <color indexed="81"/>
            <rFont val="Tahoma"/>
            <family val="2"/>
          </rPr>
          <t xml:space="preserve">Moderara Múltiple de ANIMAL SILVESTRE 
o
Mordedura única de ANIMAL SILVESTRE 
</t>
        </r>
      </text>
    </comment>
    <comment ref="A203" authorId="6" shapeId="0">
      <text>
        <r>
          <rPr>
            <sz val="9"/>
            <color indexed="81"/>
            <rFont val="Tahoma"/>
            <family val="2"/>
          </rPr>
          <t xml:space="preserve">se contaran atencion que en el ingreso del paciente, en el </t>
        </r>
        <r>
          <rPr>
            <b/>
            <sz val="9"/>
            <color indexed="81"/>
            <rFont val="Tahoma"/>
            <family val="2"/>
          </rPr>
          <t>modulo de admisio</t>
        </r>
        <r>
          <rPr>
            <sz val="9"/>
            <color indexed="81"/>
            <rFont val="Tahoma"/>
            <family val="2"/>
          </rPr>
          <t>n, se complete el campo "</t>
        </r>
        <r>
          <rPr>
            <b/>
            <sz val="9"/>
            <color indexed="81"/>
            <rFont val="Tahoma"/>
            <family val="2"/>
          </rPr>
          <t>Tipo de Accidente</t>
        </r>
        <r>
          <rPr>
            <sz val="9"/>
            <color indexed="81"/>
            <rFont val="Tahoma"/>
            <family val="2"/>
          </rPr>
          <t xml:space="preserve">", se ingrese la alternativa; 
</t>
        </r>
        <r>
          <rPr>
            <b/>
            <sz val="9"/>
            <color indexed="81"/>
            <rFont val="Tahoma"/>
            <family val="2"/>
          </rPr>
          <t>"Mordedura de animal"</t>
        </r>
        <r>
          <rPr>
            <sz val="9"/>
            <color indexed="81"/>
            <rFont val="Tahoma"/>
            <family val="2"/>
          </rPr>
          <t xml:space="preserve">
y tambien se llene el campo que aparece a continuacion "</t>
        </r>
        <r>
          <rPr>
            <b/>
            <sz val="9"/>
            <color indexed="81"/>
            <rFont val="Tahoma"/>
            <family val="2"/>
          </rPr>
          <t>Tipo Mordedura</t>
        </r>
        <r>
          <rPr>
            <sz val="9"/>
            <color indexed="81"/>
            <rFont val="Tahoma"/>
            <family val="2"/>
          </rPr>
          <t>", con;</t>
        </r>
        <r>
          <rPr>
            <b/>
            <sz val="9"/>
            <color indexed="81"/>
            <rFont val="Tahoma"/>
            <family val="2"/>
          </rPr>
          <t xml:space="preserve">
Moderara Múltiple de ROEDOR O ANIMAL DE ABASTO
o
Mordedura única ROEDOR O ANIMAL DE ABASTO
</t>
        </r>
      </text>
    </comment>
  </commentList>
</comments>
</file>

<file path=xl/comments9.xml><?xml version="1.0" encoding="utf-8"?>
<comments xmlns="http://schemas.openxmlformats.org/spreadsheetml/2006/main">
  <authors>
    <author>John San Martin Retamal</author>
    <author>Camila Puebla</author>
    <author>Priscilla Acuña</author>
    <author>Felipe Menares</author>
    <author>Nicole Cisternas</author>
    <author>Natalia Arancibia</author>
    <author>Soledad Paredes Bascuñan</author>
    <author>Ines Kohnenkamp</author>
    <author>Lorena</author>
    <author>Carolina Cortes Acevedo</author>
    <author>Carolina Velasquez Ordonez</author>
  </authors>
  <commentList>
    <comment ref="AQ9" authorId="0" shapeId="0">
      <text>
        <r>
          <rPr>
            <sz val="9"/>
            <color indexed="81"/>
            <rFont val="Tahoma"/>
            <family val="2"/>
          </rPr>
          <t xml:space="preserve">Contabiliza Pacientes que tengan entre 10 a 14 años de edad 
</t>
        </r>
      </text>
    </comment>
    <comment ref="AR9" authorId="1" shapeId="0">
      <text>
        <r>
          <rPr>
            <sz val="9"/>
            <color indexed="81"/>
            <rFont val="Tahoma"/>
            <family val="2"/>
          </rPr>
          <t xml:space="preserve">Contabiliza usuarias con ciclo vital:     
</t>
        </r>
        <r>
          <rPr>
            <b/>
            <sz val="9"/>
            <color indexed="81"/>
            <rFont val="Tahoma"/>
            <family val="2"/>
          </rPr>
          <t xml:space="preserve">- Embarazada
 o 
-Embarazada Primigesta
</t>
        </r>
        <r>
          <rPr>
            <sz val="9"/>
            <color indexed="81"/>
            <rFont val="Tahoma"/>
            <family val="2"/>
          </rPr>
          <t xml:space="preserve">
</t>
        </r>
      </text>
    </comment>
    <comment ref="AS9" authorId="1" shapeId="0">
      <text>
        <r>
          <rPr>
            <sz val="9"/>
            <color indexed="81"/>
            <rFont val="Tahoma"/>
            <family val="2"/>
          </rPr>
          <t xml:space="preserve">Contabiliza Pacientes que tengan 60 años de edad 
</t>
        </r>
      </text>
    </comment>
    <comment ref="AT9" authorId="1" shapeId="0">
      <text>
        <r>
          <rPr>
            <sz val="9"/>
            <color indexed="81"/>
            <rFont val="Tahoma"/>
            <family val="2"/>
          </rPr>
          <t xml:space="preserve">
Contabilizará pacientes con Discapacidad registrada desde el Módulo Admisión o desde BOX.</t>
        </r>
      </text>
    </comment>
    <comment ref="AU9" authorId="1" shapeId="0">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V9" authorId="0" shapeId="0">
      <text>
        <r>
          <rPr>
            <sz val="9"/>
            <color indexed="81"/>
            <rFont val="Tahoma"/>
            <family val="2"/>
          </rPr>
          <t xml:space="preserve">Se contabilizaran los pacientes que esten </t>
        </r>
        <r>
          <rPr>
            <b/>
            <sz val="9"/>
            <color indexed="81"/>
            <rFont val="Tahoma"/>
            <family val="2"/>
          </rPr>
          <t>Activos</t>
        </r>
        <r>
          <rPr>
            <sz val="9"/>
            <color indexed="81"/>
            <rFont val="Tahoma"/>
            <family val="2"/>
          </rPr>
          <t xml:space="preserve"> en el </t>
        </r>
        <r>
          <rPr>
            <b/>
            <sz val="9"/>
            <color indexed="81"/>
            <rFont val="Tahoma"/>
            <family val="2"/>
          </rPr>
          <t>Programa de Salud Cardiovascular</t>
        </r>
        <r>
          <rPr>
            <sz val="9"/>
            <color indexed="81"/>
            <rFont val="Tahoma"/>
            <family val="2"/>
          </rPr>
          <t>, los cuales deben cumplir con el siguiente tipo de registros por Clínicos del programa;
El paciente debe contar con el Formulario Clínico</t>
        </r>
        <r>
          <rPr>
            <b/>
            <sz val="9"/>
            <color indexed="81"/>
            <rFont val="Tahoma"/>
            <family val="2"/>
          </rPr>
          <t xml:space="preserve"> "Nuevo Control Cardiovascular"</t>
        </r>
        <r>
          <rPr>
            <sz val="9"/>
            <color indexed="81"/>
            <rFont val="Tahoma"/>
            <family val="2"/>
          </rPr>
          <t xml:space="preserve">; en el campo:
 - Es </t>
        </r>
        <r>
          <rPr>
            <b/>
            <sz val="9"/>
            <color indexed="81"/>
            <rFont val="Tahoma"/>
            <family val="2"/>
          </rPr>
          <t>HTA</t>
        </r>
        <r>
          <rPr>
            <sz val="9"/>
            <color indexed="81"/>
            <rFont val="Tahoma"/>
            <family val="2"/>
          </rPr>
          <t xml:space="preserve"> valor </t>
        </r>
        <r>
          <rPr>
            <b/>
            <sz val="9"/>
            <color indexed="81"/>
            <rFont val="Tahoma"/>
            <family val="2"/>
          </rPr>
          <t>Si</t>
        </r>
        <r>
          <rPr>
            <sz val="9"/>
            <color indexed="81"/>
            <rFont val="Tahoma"/>
            <family val="2"/>
          </rPr>
          <t xml:space="preserve">
 - Campo </t>
        </r>
        <r>
          <rPr>
            <b/>
            <sz val="9"/>
            <color indexed="81"/>
            <rFont val="Tahoma"/>
            <family val="2"/>
          </rPr>
          <t>Estado</t>
        </r>
        <r>
          <rPr>
            <sz val="9"/>
            <color indexed="81"/>
            <rFont val="Tahoma"/>
            <family val="2"/>
          </rPr>
          <t xml:space="preserve"> valor </t>
        </r>
        <r>
          <rPr>
            <b/>
            <sz val="9"/>
            <color indexed="81"/>
            <rFont val="Tahoma"/>
            <family val="2"/>
          </rPr>
          <t>Ingreso</t>
        </r>
        <r>
          <rPr>
            <sz val="9"/>
            <color indexed="81"/>
            <rFont val="Tahoma"/>
            <family val="2"/>
          </rPr>
          <t xml:space="preserve"> o </t>
        </r>
        <r>
          <rPr>
            <b/>
            <sz val="9"/>
            <color indexed="81"/>
            <rFont val="Tahoma"/>
            <family val="2"/>
          </rPr>
          <t>Seguimiento</t>
        </r>
        <r>
          <rPr>
            <sz val="9"/>
            <color indexed="81"/>
            <rFont val="Tahoma"/>
            <family val="2"/>
          </rPr>
          <t xml:space="preserve"> 
y/ó
 - Es </t>
        </r>
        <r>
          <rPr>
            <b/>
            <sz val="9"/>
            <color indexed="81"/>
            <rFont val="Tahoma"/>
            <family val="2"/>
          </rPr>
          <t>DM2</t>
        </r>
        <r>
          <rPr>
            <sz val="9"/>
            <color indexed="81"/>
            <rFont val="Tahoma"/>
            <family val="2"/>
          </rPr>
          <t xml:space="preserve">, valor </t>
        </r>
        <r>
          <rPr>
            <b/>
            <sz val="9"/>
            <color indexed="81"/>
            <rFont val="Tahoma"/>
            <family val="2"/>
          </rPr>
          <t>Si</t>
        </r>
        <r>
          <rPr>
            <sz val="9"/>
            <color indexed="81"/>
            <rFont val="Tahoma"/>
            <family val="2"/>
          </rPr>
          <t xml:space="preserve">
 - Campo </t>
        </r>
        <r>
          <rPr>
            <b/>
            <sz val="9"/>
            <color indexed="81"/>
            <rFont val="Tahoma"/>
            <family val="2"/>
          </rPr>
          <t>Estado</t>
        </r>
        <r>
          <rPr>
            <sz val="9"/>
            <color indexed="81"/>
            <rFont val="Tahoma"/>
            <family val="2"/>
          </rPr>
          <t xml:space="preserve"> valor </t>
        </r>
        <r>
          <rPr>
            <b/>
            <sz val="9"/>
            <color indexed="81"/>
            <rFont val="Tahoma"/>
            <family val="2"/>
          </rPr>
          <t xml:space="preserve">Ingreso </t>
        </r>
        <r>
          <rPr>
            <sz val="9"/>
            <color indexed="81"/>
            <rFont val="Tahoma"/>
            <family val="2"/>
          </rPr>
          <t xml:space="preserve">o </t>
        </r>
        <r>
          <rPr>
            <b/>
            <sz val="9"/>
            <color indexed="81"/>
            <rFont val="Tahoma"/>
            <family val="2"/>
          </rPr>
          <t>Seguimiento</t>
        </r>
        <r>
          <rPr>
            <sz val="9"/>
            <color indexed="81"/>
            <rFont val="Tahoma"/>
            <family val="2"/>
          </rPr>
          <t xml:space="preserve">
y/ó
 - Es </t>
        </r>
        <r>
          <rPr>
            <b/>
            <sz val="9"/>
            <color indexed="81"/>
            <rFont val="Tahoma"/>
            <family val="2"/>
          </rPr>
          <t>Dislipidémico</t>
        </r>
        <r>
          <rPr>
            <sz val="9"/>
            <color indexed="81"/>
            <rFont val="Tahoma"/>
            <family val="2"/>
          </rPr>
          <t xml:space="preserve"> valor </t>
        </r>
        <r>
          <rPr>
            <b/>
            <sz val="9"/>
            <color indexed="81"/>
            <rFont val="Tahoma"/>
            <family val="2"/>
          </rPr>
          <t>Si</t>
        </r>
        <r>
          <rPr>
            <sz val="9"/>
            <color indexed="81"/>
            <rFont val="Tahoma"/>
            <family val="2"/>
          </rPr>
          <t xml:space="preserve">
 - Campo </t>
        </r>
        <r>
          <rPr>
            <b/>
            <sz val="9"/>
            <color indexed="81"/>
            <rFont val="Tahoma"/>
            <family val="2"/>
          </rPr>
          <t>Estado</t>
        </r>
        <r>
          <rPr>
            <sz val="9"/>
            <color indexed="81"/>
            <rFont val="Tahoma"/>
            <family val="2"/>
          </rPr>
          <t xml:space="preserve"> valor </t>
        </r>
        <r>
          <rPr>
            <b/>
            <sz val="9"/>
            <color indexed="81"/>
            <rFont val="Tahoma"/>
            <family val="2"/>
          </rPr>
          <t>Ingreso</t>
        </r>
        <r>
          <rPr>
            <sz val="9"/>
            <color indexed="81"/>
            <rFont val="Tahoma"/>
            <family val="2"/>
          </rPr>
          <t xml:space="preserve"> o </t>
        </r>
        <r>
          <rPr>
            <b/>
            <sz val="9"/>
            <color indexed="81"/>
            <rFont val="Tahoma"/>
            <family val="2"/>
          </rPr>
          <t xml:space="preserve">Seguimiento
</t>
        </r>
        <r>
          <rPr>
            <sz val="9"/>
            <color indexed="81"/>
            <rFont val="Tahoma"/>
            <family val="2"/>
          </rPr>
          <t xml:space="preserve">
Y que en el campo</t>
        </r>
        <r>
          <rPr>
            <b/>
            <sz val="9"/>
            <color indexed="81"/>
            <rFont val="Tahoma"/>
            <family val="2"/>
          </rPr>
          <t xml:space="preserve"> "Fecha Proximo Control"</t>
        </r>
        <r>
          <rPr>
            <sz val="9"/>
            <color indexed="81"/>
            <rFont val="Tahoma"/>
            <family val="2"/>
          </rPr>
          <t xml:space="preserve">, sea con un plazo máximo de inasistencia de </t>
        </r>
        <r>
          <rPr>
            <b/>
            <sz val="9"/>
            <color indexed="81"/>
            <rFont val="Tahoma"/>
            <family val="2"/>
          </rPr>
          <t>11 meses y 29 días</t>
        </r>
        <r>
          <rPr>
            <sz val="9"/>
            <color indexed="81"/>
            <rFont val="Tahoma"/>
            <family val="2"/>
          </rPr>
          <t>, desde la última fecha ingresada en el formulario.</t>
        </r>
      </text>
    </comment>
    <comment ref="AW9" authorId="2" shapeId="0">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X9" authorId="2" shapeId="0">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D12" authorId="3" shapeId="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
*Consulta de Morbilidad Odontológica.
</t>
        </r>
        <r>
          <rPr>
            <sz val="9"/>
            <color indexed="81"/>
            <rFont val="Tahoma"/>
            <family val="2"/>
          </rPr>
          <t xml:space="preserve">
Este dato esta asociado a los siguientes Profesionales:
</t>
        </r>
        <r>
          <rPr>
            <b/>
            <sz val="9"/>
            <color indexed="81"/>
            <rFont val="Tahoma"/>
            <family val="2"/>
          </rPr>
          <t xml:space="preserve">*Odontólogo
</t>
        </r>
      </text>
    </comment>
    <comment ref="D13" authorId="3" shapeId="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
- Control Odontológico 
</t>
        </r>
        <r>
          <rPr>
            <sz val="9"/>
            <color indexed="81"/>
            <rFont val="Tahoma"/>
            <family val="2"/>
          </rPr>
          <t xml:space="preserve">
Este dato esta asociado a los siguientes Profesionales:
</t>
        </r>
        <r>
          <rPr>
            <b/>
            <sz val="9"/>
            <color indexed="81"/>
            <rFont val="Tahoma"/>
            <family val="2"/>
          </rPr>
          <t xml:space="preserve">*Odontólogo
</t>
        </r>
      </text>
    </comment>
    <comment ref="D14" authorId="3" shapeId="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
*Consulta de Urgencia (GES)</t>
        </r>
        <r>
          <rPr>
            <sz val="9"/>
            <color indexed="81"/>
            <rFont val="Tahoma"/>
            <family val="2"/>
          </rPr>
          <t xml:space="preserve">
Este dato esta asociado a los siguientes Profesionales:
</t>
        </r>
        <r>
          <rPr>
            <b/>
            <sz val="9"/>
            <color indexed="81"/>
            <rFont val="Tahoma"/>
            <family val="2"/>
          </rPr>
          <t xml:space="preserve">
*Odontólogo
</t>
        </r>
        <r>
          <rPr>
            <sz val="9"/>
            <color indexed="81"/>
            <rFont val="Tahoma"/>
            <family val="2"/>
          </rPr>
          <t xml:space="preserve">
</t>
        </r>
      </text>
    </comment>
    <comment ref="D15" authorId="3" shapeId="0">
      <text>
        <r>
          <rPr>
            <sz val="9"/>
            <color indexed="81"/>
            <rFont val="Tahoma"/>
            <family val="2"/>
          </rPr>
          <t xml:space="preserve">
Se registran las Inasistencia (</t>
        </r>
        <r>
          <rPr>
            <b/>
            <sz val="10"/>
            <color indexed="81"/>
            <rFont val="Tahoma"/>
            <family val="2"/>
          </rPr>
          <t>NSP</t>
        </r>
        <r>
          <rPr>
            <sz val="9"/>
            <color indexed="81"/>
            <rFont val="Tahoma"/>
            <family val="2"/>
          </rPr>
          <t xml:space="preserve">) a los Tipos de Atención que contengan en su tipo de instrumento el nombre de:
</t>
        </r>
        <r>
          <rPr>
            <b/>
            <sz val="9"/>
            <color indexed="81"/>
            <rFont val="Tahoma"/>
            <family val="2"/>
          </rPr>
          <t xml:space="preserve">Odontologo
</t>
        </r>
        <r>
          <rPr>
            <sz val="9"/>
            <color indexed="81"/>
            <rFont val="Tahoma"/>
            <family val="2"/>
          </rPr>
          <t xml:space="preserve">
</t>
        </r>
      </text>
    </comment>
    <comment ref="AQ17" authorId="0" shapeId="0">
      <text>
        <r>
          <rPr>
            <sz val="9"/>
            <color indexed="81"/>
            <rFont val="Tahoma"/>
            <family val="2"/>
          </rPr>
          <t xml:space="preserve">Contabiliza Pacientes que tengan entre 10 a 14 años de edad 
</t>
        </r>
      </text>
    </comment>
    <comment ref="AR17" authorId="1" shapeId="0">
      <text>
        <r>
          <rPr>
            <sz val="9"/>
            <color indexed="81"/>
            <rFont val="Tahoma"/>
            <family val="2"/>
          </rPr>
          <t xml:space="preserve">Contabiliza usuarias con ciclo vital:     
</t>
        </r>
        <r>
          <rPr>
            <b/>
            <sz val="9"/>
            <color indexed="81"/>
            <rFont val="Tahoma"/>
            <family val="2"/>
          </rPr>
          <t>- Embarazada
 o 
-Embarazada Primigesta</t>
        </r>
        <r>
          <rPr>
            <sz val="9"/>
            <color indexed="81"/>
            <rFont val="Tahoma"/>
            <family val="2"/>
          </rPr>
          <t xml:space="preserve">
</t>
        </r>
      </text>
    </comment>
    <comment ref="AS17" authorId="4" shapeId="0">
      <text>
        <r>
          <rPr>
            <sz val="9"/>
            <color indexed="81"/>
            <rFont val="Tahoma"/>
            <family val="2"/>
          </rPr>
          <t xml:space="preserve">Todo usuario registrado como </t>
        </r>
        <r>
          <rPr>
            <b/>
            <sz val="9"/>
            <color indexed="81"/>
            <rFont val="Tahoma"/>
            <family val="2"/>
          </rPr>
          <t>FONASA</t>
        </r>
        <r>
          <rPr>
            <sz val="9"/>
            <color indexed="81"/>
            <rFont val="Tahoma"/>
            <family val="2"/>
          </rPr>
          <t xml:space="preserve"> en el campo </t>
        </r>
        <r>
          <rPr>
            <b/>
            <sz val="9"/>
            <color indexed="81"/>
            <rFont val="Tahoma"/>
            <family val="2"/>
          </rPr>
          <t>prevision</t>
        </r>
        <r>
          <rPr>
            <sz val="9"/>
            <color indexed="81"/>
            <rFont val="Tahoma"/>
            <family val="2"/>
          </rPr>
          <t xml:space="preserve"> de la inscripción en RAYEN</t>
        </r>
      </text>
    </comment>
    <comment ref="AT17" authorId="1" shapeId="0">
      <text>
        <r>
          <rPr>
            <sz val="9"/>
            <color indexed="81"/>
            <rFont val="Tahoma"/>
            <family val="2"/>
          </rPr>
          <t xml:space="preserve">Contabiliza Pacientes que tengan 60 años de edad
</t>
        </r>
      </text>
    </comment>
    <comment ref="AU17" authorId="4" shapeId="0">
      <text>
        <r>
          <rPr>
            <b/>
            <sz val="9"/>
            <color indexed="81"/>
            <rFont val="Tahoma"/>
            <family val="2"/>
          </rPr>
          <t>No Disponible.</t>
        </r>
        <r>
          <rPr>
            <sz val="9"/>
            <color indexed="81"/>
            <rFont val="Tahoma"/>
            <family val="2"/>
          </rPr>
          <t xml:space="preserve">
</t>
        </r>
      </text>
    </comment>
    <comment ref="AV17" authorId="1" shapeId="0">
      <text>
        <r>
          <rPr>
            <sz val="9"/>
            <color indexed="81"/>
            <rFont val="Tahoma"/>
            <family val="2"/>
          </rPr>
          <t xml:space="preserve">
Contabilizará pacientes con Discapacidad registrada desde el Módulo Admisión o desde BOX.
</t>
        </r>
      </text>
    </comment>
    <comment ref="AW17" authorId="1" shapeId="0">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X17" authorId="2" shapeId="0">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Y17" authorId="2" shapeId="0">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D19" authorId="3" shapeId="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*Educación Individual con instrucción de técnica de cepillado</t>
        </r>
        <r>
          <rPr>
            <sz val="9"/>
            <color indexed="81"/>
            <rFont val="Tahoma"/>
            <family val="2"/>
          </rPr>
          <t xml:space="preserve">
Este dato esta asociado a los siguientes Profesionales:
</t>
        </r>
        <r>
          <rPr>
            <b/>
            <sz val="9"/>
            <color indexed="81"/>
            <rFont val="Tahoma"/>
            <family val="2"/>
          </rPr>
          <t>*Odontólogo</t>
        </r>
        <r>
          <rPr>
            <sz val="9"/>
            <color indexed="81"/>
            <rFont val="Tahoma"/>
            <family val="2"/>
          </rPr>
          <t xml:space="preserve">
</t>
        </r>
      </text>
    </comment>
    <comment ref="D20" authorId="3" shapeId="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*Consejería breve en tabaco
</t>
        </r>
        <r>
          <rPr>
            <sz val="9"/>
            <color indexed="81"/>
            <rFont val="Tahoma"/>
            <family val="2"/>
          </rPr>
          <t xml:space="preserve">Este dato esta asociado a los siguientes Profesionales:
</t>
        </r>
        <r>
          <rPr>
            <b/>
            <sz val="9"/>
            <color indexed="81"/>
            <rFont val="Tahoma"/>
            <family val="2"/>
          </rPr>
          <t xml:space="preserve">
*Odontólogo
</t>
        </r>
        <r>
          <rPr>
            <sz val="9"/>
            <color indexed="81"/>
            <rFont val="Tahoma"/>
            <family val="2"/>
          </rPr>
          <t xml:space="preserve">
</t>
        </r>
      </text>
    </comment>
    <comment ref="D21" authorId="3" shapeId="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*Exámen de Salud Oral</t>
        </r>
        <r>
          <rPr>
            <sz val="9"/>
            <color indexed="81"/>
            <rFont val="Tahoma"/>
            <family val="2"/>
          </rPr>
          <t xml:space="preserve">
Este dato esta asociado a los siguientes Profesionales:
</t>
        </r>
        <r>
          <rPr>
            <b/>
            <sz val="9"/>
            <color indexed="81"/>
            <rFont val="Tahoma"/>
            <family val="2"/>
          </rPr>
          <t>*Odontólogo</t>
        </r>
        <r>
          <rPr>
            <sz val="9"/>
            <color indexed="81"/>
            <rFont val="Tahoma"/>
            <family val="2"/>
          </rPr>
          <t xml:space="preserve">
</t>
        </r>
      </text>
    </comment>
    <comment ref="D22" authorId="3" shapeId="0">
      <text>
        <r>
          <rPr>
            <sz val="9"/>
            <color indexed="81"/>
            <rFont val="Tahoma"/>
            <family val="2"/>
          </rPr>
          <t xml:space="preserve">
Este dato aparecerá  luego de que en la atención 
1.- Registrada en el Modulo Box / Pacientes citados 
 o en Atención / Registro Atención Individual. 
Registre el siguiente Procedimiento:
</t>
        </r>
        <r>
          <rPr>
            <b/>
            <sz val="9"/>
            <color indexed="81"/>
            <rFont val="Tahoma"/>
            <family val="2"/>
          </rPr>
          <t xml:space="preserve">
*Aplicación de Sellante</t>
        </r>
        <r>
          <rPr>
            <sz val="9"/>
            <color indexed="81"/>
            <rFont val="Tahoma"/>
            <family val="2"/>
          </rPr>
          <t xml:space="preserve">
Este dato esta asociado a los siguientes Profesionales:
</t>
        </r>
        <r>
          <rPr>
            <b/>
            <sz val="9"/>
            <color indexed="81"/>
            <rFont val="Tahoma"/>
            <family val="2"/>
          </rPr>
          <t>*Odontólogo</t>
        </r>
        <r>
          <rPr>
            <sz val="9"/>
            <color indexed="81"/>
            <rFont val="Tahoma"/>
            <family val="2"/>
          </rPr>
          <t xml:space="preserve">
</t>
        </r>
      </text>
    </comment>
    <comment ref="D23" authorId="3" shapeId="0">
      <text>
        <r>
          <rPr>
            <sz val="9"/>
            <color indexed="81"/>
            <rFont val="Tahoma"/>
            <family val="2"/>
          </rPr>
          <t xml:space="preserve">
Este dato aparecerá  luego de que en la atención 
1.- Registrada en el Modulo Box / Pacientes citados 
 o en Atención / Registro Atención Individual. 
Registre el siguiente Procedimiento:
</t>
        </r>
        <r>
          <rPr>
            <b/>
            <sz val="9"/>
            <color indexed="81"/>
            <rFont val="Tahoma"/>
            <family val="2"/>
          </rPr>
          <t>*Fluoración Tópica Barniz</t>
        </r>
        <r>
          <rPr>
            <sz val="9"/>
            <color indexed="81"/>
            <rFont val="Tahoma"/>
            <family val="2"/>
          </rPr>
          <t xml:space="preserve">
Este dato esta asociado a los siguientes Profesionales:
</t>
        </r>
        <r>
          <rPr>
            <b/>
            <sz val="9"/>
            <color indexed="81"/>
            <rFont val="Tahoma"/>
            <family val="2"/>
          </rPr>
          <t>*Odontólogo</t>
        </r>
        <r>
          <rPr>
            <sz val="9"/>
            <color indexed="81"/>
            <rFont val="Tahoma"/>
            <family val="2"/>
          </rPr>
          <t xml:space="preserve">
</t>
        </r>
      </text>
    </comment>
    <comment ref="D24" authorId="3" shapeId="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*Actividad Interceptiva de Anomalías Dento Maxilares (OPI) </t>
        </r>
        <r>
          <rPr>
            <sz val="9"/>
            <color indexed="81"/>
            <rFont val="Tahoma"/>
            <family val="2"/>
          </rPr>
          <t xml:space="preserve">
Este dato esta asociado a los siguientes Profesionales:
</t>
        </r>
        <r>
          <rPr>
            <b/>
            <sz val="9"/>
            <color indexed="81"/>
            <rFont val="Tahoma"/>
            <family val="2"/>
          </rPr>
          <t>*Odontólogo</t>
        </r>
        <r>
          <rPr>
            <sz val="9"/>
            <color indexed="81"/>
            <rFont val="Tahoma"/>
            <family val="2"/>
          </rPr>
          <t xml:space="preserve">
</t>
        </r>
      </text>
    </comment>
    <comment ref="D25" authorId="3" shapeId="0">
      <text>
        <r>
          <rPr>
            <sz val="9"/>
            <color indexed="81"/>
            <rFont val="Tahoma"/>
            <family val="2"/>
          </rPr>
          <t xml:space="preserve">
Este dato aparecerá  luego de que en la atención 
1.- Registrada en el Modulo Box / Pacientes citados 
 o en Atención / Registro Atención Individual. 
Registre el siguiente Procedimiento:
</t>
        </r>
        <r>
          <rPr>
            <b/>
            <sz val="9"/>
            <color indexed="81"/>
            <rFont val="Tahoma"/>
            <family val="2"/>
          </rPr>
          <t xml:space="preserve">
Pulido Coronario
Destartraje Supragingival
Destartraje Supragingival y Pulido Coronario
</t>
        </r>
        <r>
          <rPr>
            <sz val="9"/>
            <color indexed="81"/>
            <rFont val="Tahoma"/>
            <family val="2"/>
          </rPr>
          <t xml:space="preserve">
Este dato está asociado a los siguientes Profesionales:
</t>
        </r>
        <r>
          <rPr>
            <b/>
            <sz val="9"/>
            <color indexed="81"/>
            <rFont val="Tahoma"/>
            <family val="2"/>
          </rPr>
          <t>*Odontólogo</t>
        </r>
      </text>
    </comment>
    <comment ref="D26" authorId="3" shapeId="0">
      <text>
        <r>
          <rPr>
            <sz val="9"/>
            <color indexed="81"/>
            <rFont val="Tahoma"/>
            <family val="2"/>
          </rPr>
          <t xml:space="preserve">
Este dato aparecerá  luego de que en la atención 
1.- Registrada en el Modulo Box / Pacientes citados 
 o en Atención Individual 
Registre en el odontograma/ Procedimiento:
</t>
        </r>
        <r>
          <rPr>
            <b/>
            <sz val="9"/>
            <color indexed="81"/>
            <rFont val="Tahoma"/>
            <family val="2"/>
          </rPr>
          <t>Exodoncia
Exodoncia por Caries</t>
        </r>
        <r>
          <rPr>
            <sz val="9"/>
            <color indexed="81"/>
            <rFont val="Tahoma"/>
            <family val="2"/>
          </rPr>
          <t xml:space="preserve">
Este dato está asociado a los siguientes Profesionales:
</t>
        </r>
        <r>
          <rPr>
            <b/>
            <sz val="9"/>
            <color indexed="81"/>
            <rFont val="Tahoma"/>
            <family val="2"/>
          </rPr>
          <t xml:space="preserve">*Odontólogo
</t>
        </r>
        <r>
          <rPr>
            <sz val="9"/>
            <color indexed="81"/>
            <rFont val="Tahoma"/>
            <family val="2"/>
          </rPr>
          <t xml:space="preserve">
</t>
        </r>
      </text>
    </comment>
    <comment ref="D27" authorId="3" shapeId="0">
      <text>
        <r>
          <rPr>
            <sz val="9"/>
            <color indexed="81"/>
            <rFont val="Tahoma"/>
            <family val="2"/>
          </rPr>
          <t xml:space="preserve">
Este dato aparecerá  luego de que en la atención 
1.- Registrada en el Modulo Box / Pacientes citados 
 o en Atención / Registro Atención Individual. 
Registre el siguiente Procedimiento:
</t>
        </r>
        <r>
          <rPr>
            <b/>
            <sz val="9"/>
            <color indexed="81"/>
            <rFont val="Tahoma"/>
            <family val="2"/>
          </rPr>
          <t xml:space="preserve">
Pulpotomía
Procedimiento Pulpar</t>
        </r>
        <r>
          <rPr>
            <sz val="9"/>
            <color indexed="81"/>
            <rFont val="Tahoma"/>
            <family val="2"/>
          </rPr>
          <t xml:space="preserve">
Este dato está asociado a los siguientes Profesionales:
</t>
        </r>
        <r>
          <rPr>
            <b/>
            <sz val="9"/>
            <color indexed="81"/>
            <rFont val="Tahoma"/>
            <family val="2"/>
          </rPr>
          <t>*Odontólogo</t>
        </r>
        <r>
          <rPr>
            <sz val="9"/>
            <color indexed="81"/>
            <rFont val="Tahoma"/>
            <family val="2"/>
          </rPr>
          <t xml:space="preserve">
</t>
        </r>
      </text>
    </comment>
    <comment ref="D28" authorId="0" shapeId="0">
      <text>
        <r>
          <rPr>
            <sz val="9"/>
            <color indexed="81"/>
            <rFont val="Tahoma"/>
            <family val="2"/>
          </rPr>
          <t xml:space="preserve">Este dato aparecerá  luego de que en la atención 
1.- Registrada en el Modulo Box / Pacientes citados 
 o en Atención / Registro Atención Individual. 
Registre el siguiente Procedimiento:
</t>
        </r>
        <r>
          <rPr>
            <b/>
            <sz val="9"/>
            <color indexed="81"/>
            <rFont val="Tahoma"/>
            <family val="2"/>
          </rPr>
          <t>*Acceso Cavitario</t>
        </r>
        <r>
          <rPr>
            <sz val="9"/>
            <color indexed="81"/>
            <rFont val="Tahoma"/>
            <family val="2"/>
          </rPr>
          <t xml:space="preserve">
Este dato está asociado a los siguientes Profesionales:
</t>
        </r>
        <r>
          <rPr>
            <b/>
            <sz val="9"/>
            <color indexed="81"/>
            <rFont val="Tahoma"/>
            <family val="2"/>
          </rPr>
          <t>*Odontólogo</t>
        </r>
      </text>
    </comment>
    <comment ref="D29" authorId="3" shapeId="0">
      <text>
        <r>
          <rPr>
            <sz val="9"/>
            <color indexed="81"/>
            <rFont val="Tahoma"/>
            <family val="2"/>
          </rPr>
          <t xml:space="preserve">
Este dato aparecerá  luego de que en la atención 
1.- Registrada en el Modulo Box / Pacientes citados 
 o en Atención / Registro Atención Individual. 
Registre el siguiente procedimiento
</t>
        </r>
        <r>
          <rPr>
            <b/>
            <sz val="9"/>
            <color indexed="81"/>
            <rFont val="Tahoma"/>
            <family val="2"/>
          </rPr>
          <t xml:space="preserve">Obturación Directa (Obturación Composite)
Restauración Estética
</t>
        </r>
        <r>
          <rPr>
            <sz val="9"/>
            <color indexed="81"/>
            <rFont val="Tahoma"/>
            <family val="2"/>
          </rPr>
          <t xml:space="preserve">Este dato está asociado a los siguientes Profesionales:
</t>
        </r>
        <r>
          <rPr>
            <b/>
            <sz val="9"/>
            <color indexed="81"/>
            <rFont val="Tahoma"/>
            <family val="2"/>
          </rPr>
          <t>*Odontólogo</t>
        </r>
        <r>
          <rPr>
            <sz val="9"/>
            <color indexed="81"/>
            <rFont val="Tahoma"/>
            <family val="2"/>
          </rPr>
          <t xml:space="preserve">
</t>
        </r>
        <r>
          <rPr>
            <b/>
            <sz val="9"/>
            <color indexed="81"/>
            <rFont val="Tahoma"/>
            <family val="2"/>
          </rPr>
          <t xml:space="preserve">
</t>
        </r>
      </text>
    </comment>
    <comment ref="D30" authorId="3" shapeId="0">
      <text>
        <r>
          <rPr>
            <sz val="9"/>
            <color indexed="81"/>
            <rFont val="Tahoma"/>
            <family val="2"/>
          </rPr>
          <t xml:space="preserve">
Este dato aparecerá  luego de que en la atención 
1.- Registrada en el Modulo Box / Pacientes citados 
 o en Atención / Registro Atención Individual. 
Registre el siguiente procedimiento
</t>
        </r>
        <r>
          <rPr>
            <b/>
            <sz val="9"/>
            <color indexed="81"/>
            <rFont val="Tahoma"/>
            <family val="2"/>
          </rPr>
          <t xml:space="preserve">
*Restauración de Amalgamas 
ó
*Obturación Directa (Obturación  Amalgama)
ó
*Obturación Amalgama  </t>
        </r>
        <r>
          <rPr>
            <sz val="9"/>
            <color indexed="81"/>
            <rFont val="Tahoma"/>
            <family val="2"/>
          </rPr>
          <t xml:space="preserve">
Este dato está asociado a los siguientes Profesionales:
</t>
        </r>
        <r>
          <rPr>
            <b/>
            <sz val="9"/>
            <color indexed="81"/>
            <rFont val="Tahoma"/>
            <family val="2"/>
          </rPr>
          <t xml:space="preserve">
*Odontólogo</t>
        </r>
        <r>
          <rPr>
            <sz val="9"/>
            <color indexed="81"/>
            <rFont val="Tahoma"/>
            <family val="2"/>
          </rPr>
          <t xml:space="preserve">
</t>
        </r>
      </text>
    </comment>
    <comment ref="D31" authorId="3" shapeId="0">
      <text>
        <r>
          <rPr>
            <sz val="9"/>
            <color indexed="81"/>
            <rFont val="Tahoma"/>
            <family val="2"/>
          </rPr>
          <t xml:space="preserve">
Este dato aparecerá  luego de que en la atención 
1.- Registrada en el Modulo Box / Pacientes citados 
 o en Atención / Registro Atención Individual. 
Registre el siguiente Procedimiento:
</t>
        </r>
        <r>
          <rPr>
            <b/>
            <sz val="9"/>
            <color indexed="81"/>
            <rFont val="Tahoma"/>
            <family val="2"/>
          </rPr>
          <t xml:space="preserve">
Obturación Directa (Obturación Vidrio Ionómero)
</t>
        </r>
        <r>
          <rPr>
            <sz val="9"/>
            <color indexed="81"/>
            <rFont val="Tahoma"/>
            <family val="2"/>
          </rPr>
          <t>(Odontólogo sin especialidad y Agendas sin especialidad)</t>
        </r>
        <r>
          <rPr>
            <b/>
            <sz val="9"/>
            <color indexed="81"/>
            <rFont val="Tahoma"/>
            <family val="2"/>
          </rPr>
          <t xml:space="preserve">
o 
Desde Odontograma se registre la herramienta "Obturacion V. Ionomero" 
</t>
        </r>
        <r>
          <rPr>
            <sz val="9"/>
            <color indexed="81"/>
            <rFont val="Tahoma"/>
            <family val="2"/>
          </rPr>
          <t xml:space="preserve">
Este dato está asociado a los siguientes Profesionales:
</t>
        </r>
        <r>
          <rPr>
            <b/>
            <sz val="9"/>
            <color indexed="81"/>
            <rFont val="Tahoma"/>
            <family val="2"/>
          </rPr>
          <t xml:space="preserve">
*Odontólogo</t>
        </r>
        <r>
          <rPr>
            <sz val="9"/>
            <color indexed="81"/>
            <rFont val="Tahoma"/>
            <family val="2"/>
          </rPr>
          <t xml:space="preserve">
</t>
        </r>
      </text>
    </comment>
    <comment ref="D32" authorId="3" shapeId="0">
      <text>
        <r>
          <rPr>
            <sz val="9"/>
            <color indexed="81"/>
            <rFont val="Tahoma"/>
            <family val="2"/>
          </rPr>
          <t xml:space="preserve">
Este dato aparecerá  luego de que en la atención 
1.- Registrada en el Modulo Box / Pacientes citados 
 o en Atención / Registro Atención Individual. 
Registre  el siguiente procedimiento:
</t>
        </r>
        <r>
          <rPr>
            <b/>
            <sz val="9"/>
            <color indexed="81"/>
            <rFont val="Tahoma"/>
            <family val="2"/>
          </rPr>
          <t xml:space="preserve">
Destartraje Subgingival
Pulido Radicular
Destartraje Subgingival y Pulido Radicular Por Sextante</t>
        </r>
        <r>
          <rPr>
            <sz val="9"/>
            <color indexed="81"/>
            <rFont val="Tahoma"/>
            <family val="2"/>
          </rPr>
          <t xml:space="preserve">
Este dato está asociado a los siguientes Profesionales:
</t>
        </r>
        <r>
          <rPr>
            <b/>
            <sz val="9"/>
            <color indexed="81"/>
            <rFont val="Tahoma"/>
            <family val="2"/>
          </rPr>
          <t>*Odontólogo</t>
        </r>
        <r>
          <rPr>
            <sz val="9"/>
            <color indexed="81"/>
            <rFont val="Tahoma"/>
            <family val="2"/>
          </rPr>
          <t xml:space="preserve">
</t>
        </r>
      </text>
    </comment>
    <comment ref="D33" authorId="0" shapeId="0">
      <text>
        <r>
          <rPr>
            <sz val="9"/>
            <color indexed="81"/>
            <rFont val="Tahoma"/>
            <family val="2"/>
          </rPr>
          <t xml:space="preserve">
Este dato aparecerá  luego de que en la atención 
1.- Registrada en el Modulo Box / Pacientes citados 
 o en Atención / Registro Atención Individual. </t>
        </r>
        <r>
          <rPr>
            <b/>
            <sz val="9"/>
            <color indexed="81"/>
            <rFont val="Tahoma"/>
            <family val="2"/>
          </rPr>
          <t xml:space="preserve">
Registre el siguiente Procedimiento:
*Tratamiento Restaurador Atraumático (ART)
</t>
        </r>
        <r>
          <rPr>
            <sz val="9"/>
            <color indexed="81"/>
            <rFont val="Tahoma"/>
            <family val="2"/>
          </rPr>
          <t>Este dato está asociado a los siguientes Profesionales:</t>
        </r>
        <r>
          <rPr>
            <b/>
            <sz val="9"/>
            <color indexed="81"/>
            <rFont val="Tahoma"/>
            <family val="2"/>
          </rPr>
          <t xml:space="preserve">
*Odontólogo</t>
        </r>
      </text>
    </comment>
    <comment ref="D34" authorId="3" shapeId="0">
      <text>
        <r>
          <rPr>
            <sz val="9"/>
            <color indexed="81"/>
            <rFont val="Tahoma"/>
            <family val="2"/>
          </rPr>
          <t xml:space="preserve">
Este dato aparecerá  luego de que en la atención 
1.- Registrada en el Modulo Box / Pacientes citados 
 o en Atención / Registro Atención Individual. 
Registre el siguiente Procedimiento:
</t>
        </r>
        <r>
          <rPr>
            <b/>
            <sz val="9"/>
            <color indexed="81"/>
            <rFont val="Tahoma"/>
            <family val="2"/>
          </rPr>
          <t xml:space="preserve">
*Procedimiento Médico - Quirúrgico</t>
        </r>
        <r>
          <rPr>
            <sz val="9"/>
            <color indexed="81"/>
            <rFont val="Tahoma"/>
            <family val="2"/>
          </rPr>
          <t xml:space="preserve">
Este dato está asociado a los siguientes Profesionales:
</t>
        </r>
        <r>
          <rPr>
            <b/>
            <sz val="9"/>
            <color indexed="81"/>
            <rFont val="Tahoma"/>
            <family val="2"/>
          </rPr>
          <t>*Odontólogo</t>
        </r>
        <r>
          <rPr>
            <sz val="9"/>
            <color indexed="81"/>
            <rFont val="Tahoma"/>
            <family val="2"/>
          </rPr>
          <t xml:space="preserve">
</t>
        </r>
      </text>
    </comment>
    <comment ref="D35" authorId="3" shapeId="0">
      <text>
        <r>
          <rPr>
            <sz val="9"/>
            <color indexed="81"/>
            <rFont val="Tahoma"/>
            <family val="2"/>
          </rPr>
          <t xml:space="preserve">
Este dato aparecerá  luego de que en la atención 
1.- Registrada en el Modulo Box / Pacientes citados 
 o en Atención / Registro Atención Individual. 
Registre el siguiente Procedimiento:
</t>
        </r>
        <r>
          <rPr>
            <b/>
            <sz val="9"/>
            <color indexed="81"/>
            <rFont val="Tahoma"/>
            <family val="2"/>
          </rPr>
          <t xml:space="preserve">
*RX Intraoral Retroalveolar
*RX Intraoral Bite Wing
*Rx Intraoral Bite Wing Izquierda
*Rx Intraoral Bite Wing Derecha
*RX Intraoral Oclusal</t>
        </r>
        <r>
          <rPr>
            <sz val="9"/>
            <color indexed="81"/>
            <rFont val="Tahoma"/>
            <family val="2"/>
          </rPr>
          <t xml:space="preserve">
Este dato está asociado a los siguientes Profesionales:
</t>
        </r>
        <r>
          <rPr>
            <b/>
            <sz val="9"/>
            <color indexed="81"/>
            <rFont val="Tahoma"/>
            <family val="2"/>
          </rPr>
          <t>*Odontólogo</t>
        </r>
        <r>
          <rPr>
            <sz val="9"/>
            <color indexed="81"/>
            <rFont val="Tahoma"/>
            <family val="2"/>
          </rPr>
          <t xml:space="preserve">
</t>
        </r>
      </text>
    </comment>
    <comment ref="AQ38" authorId="0" shapeId="0">
      <text>
        <r>
          <rPr>
            <sz val="9"/>
            <color indexed="81"/>
            <rFont val="Tahoma"/>
            <family val="2"/>
          </rPr>
          <t xml:space="preserve">Contabiliza Pacientes que tengan entre 10 a 14 años de edad 
</t>
        </r>
      </text>
    </comment>
    <comment ref="AR38" authorId="1" shapeId="0">
      <text>
        <r>
          <rPr>
            <sz val="9"/>
            <color indexed="81"/>
            <rFont val="Tahoma"/>
            <family val="2"/>
          </rPr>
          <t xml:space="preserve">Contabiliza usuarias con ciclo vital:     
</t>
        </r>
        <r>
          <rPr>
            <b/>
            <sz val="9"/>
            <color indexed="81"/>
            <rFont val="Tahoma"/>
            <family val="2"/>
          </rPr>
          <t xml:space="preserve">- Embarazada
 o 
-Embarazada Primigesta
</t>
        </r>
        <r>
          <rPr>
            <sz val="9"/>
            <color indexed="81"/>
            <rFont val="Tahoma"/>
            <family val="2"/>
          </rPr>
          <t xml:space="preserve">
</t>
        </r>
      </text>
    </comment>
    <comment ref="AS38" authorId="1" shapeId="0">
      <text>
        <r>
          <rPr>
            <sz val="9"/>
            <color indexed="81"/>
            <rFont val="Tahoma"/>
            <family val="2"/>
          </rPr>
          <t xml:space="preserve">Contabiliza Pacientes que tengan 60 años de edad 
</t>
        </r>
      </text>
    </comment>
    <comment ref="AT38" authorId="1" shapeId="0">
      <text>
        <r>
          <rPr>
            <sz val="9"/>
            <color indexed="81"/>
            <rFont val="Tahoma"/>
            <family val="2"/>
          </rPr>
          <t xml:space="preserve">
Contabilizará pacientes con Discapacidad registrada desde el Módulo Admisión o desde BOX.</t>
        </r>
      </text>
    </comment>
    <comment ref="AU38" authorId="2" shapeId="0">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V38" authorId="2" shapeId="0">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AW38" authorId="1" shapeId="0">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X38" authorId="0" shapeId="0">
      <text>
        <r>
          <rPr>
            <sz val="9"/>
            <color indexed="81"/>
            <rFont val="Tahoma"/>
            <family val="2"/>
          </rPr>
          <t xml:space="preserve">Se contabilizaran los pacientes que esten </t>
        </r>
        <r>
          <rPr>
            <b/>
            <sz val="9"/>
            <color indexed="81"/>
            <rFont val="Tahoma"/>
            <family val="2"/>
          </rPr>
          <t>Activos</t>
        </r>
        <r>
          <rPr>
            <sz val="9"/>
            <color indexed="81"/>
            <rFont val="Tahoma"/>
            <family val="2"/>
          </rPr>
          <t xml:space="preserve"> en el </t>
        </r>
        <r>
          <rPr>
            <b/>
            <sz val="9"/>
            <color indexed="81"/>
            <rFont val="Tahoma"/>
            <family val="2"/>
          </rPr>
          <t>Programa de Salud Cardiovascular</t>
        </r>
        <r>
          <rPr>
            <sz val="9"/>
            <color indexed="81"/>
            <rFont val="Tahoma"/>
            <family val="2"/>
          </rPr>
          <t>, los cuales deben cumplir con el siguiente tipo de registros por Clínicos del programa;
El paciente debe contar con el Formulario Clínico</t>
        </r>
        <r>
          <rPr>
            <b/>
            <sz val="9"/>
            <color indexed="81"/>
            <rFont val="Tahoma"/>
            <family val="2"/>
          </rPr>
          <t xml:space="preserve"> "Nuevo Control Cardiovascular"</t>
        </r>
        <r>
          <rPr>
            <sz val="9"/>
            <color indexed="81"/>
            <rFont val="Tahoma"/>
            <family val="2"/>
          </rPr>
          <t xml:space="preserve">; en el campo:
 - Es </t>
        </r>
        <r>
          <rPr>
            <b/>
            <sz val="9"/>
            <color indexed="81"/>
            <rFont val="Tahoma"/>
            <family val="2"/>
          </rPr>
          <t>HTA</t>
        </r>
        <r>
          <rPr>
            <sz val="9"/>
            <color indexed="81"/>
            <rFont val="Tahoma"/>
            <family val="2"/>
          </rPr>
          <t xml:space="preserve"> valor </t>
        </r>
        <r>
          <rPr>
            <b/>
            <sz val="9"/>
            <color indexed="81"/>
            <rFont val="Tahoma"/>
            <family val="2"/>
          </rPr>
          <t>Si</t>
        </r>
        <r>
          <rPr>
            <sz val="9"/>
            <color indexed="81"/>
            <rFont val="Tahoma"/>
            <family val="2"/>
          </rPr>
          <t xml:space="preserve">
 - Campo </t>
        </r>
        <r>
          <rPr>
            <b/>
            <sz val="9"/>
            <color indexed="81"/>
            <rFont val="Tahoma"/>
            <family val="2"/>
          </rPr>
          <t>Estado</t>
        </r>
        <r>
          <rPr>
            <sz val="9"/>
            <color indexed="81"/>
            <rFont val="Tahoma"/>
            <family val="2"/>
          </rPr>
          <t xml:space="preserve"> valor </t>
        </r>
        <r>
          <rPr>
            <b/>
            <sz val="9"/>
            <color indexed="81"/>
            <rFont val="Tahoma"/>
            <family val="2"/>
          </rPr>
          <t>Ingreso</t>
        </r>
        <r>
          <rPr>
            <sz val="9"/>
            <color indexed="81"/>
            <rFont val="Tahoma"/>
            <family val="2"/>
          </rPr>
          <t xml:space="preserve"> o </t>
        </r>
        <r>
          <rPr>
            <b/>
            <sz val="9"/>
            <color indexed="81"/>
            <rFont val="Tahoma"/>
            <family val="2"/>
          </rPr>
          <t>Seguimiento</t>
        </r>
        <r>
          <rPr>
            <sz val="9"/>
            <color indexed="81"/>
            <rFont val="Tahoma"/>
            <family val="2"/>
          </rPr>
          <t xml:space="preserve"> 
y/ó
 - Es </t>
        </r>
        <r>
          <rPr>
            <b/>
            <sz val="9"/>
            <color indexed="81"/>
            <rFont val="Tahoma"/>
            <family val="2"/>
          </rPr>
          <t>DM2</t>
        </r>
        <r>
          <rPr>
            <sz val="9"/>
            <color indexed="81"/>
            <rFont val="Tahoma"/>
            <family val="2"/>
          </rPr>
          <t xml:space="preserve">, valor </t>
        </r>
        <r>
          <rPr>
            <b/>
            <sz val="9"/>
            <color indexed="81"/>
            <rFont val="Tahoma"/>
            <family val="2"/>
          </rPr>
          <t>Si</t>
        </r>
        <r>
          <rPr>
            <sz val="9"/>
            <color indexed="81"/>
            <rFont val="Tahoma"/>
            <family val="2"/>
          </rPr>
          <t xml:space="preserve">
 - Campo </t>
        </r>
        <r>
          <rPr>
            <b/>
            <sz val="9"/>
            <color indexed="81"/>
            <rFont val="Tahoma"/>
            <family val="2"/>
          </rPr>
          <t>Estado</t>
        </r>
        <r>
          <rPr>
            <sz val="9"/>
            <color indexed="81"/>
            <rFont val="Tahoma"/>
            <family val="2"/>
          </rPr>
          <t xml:space="preserve"> valor </t>
        </r>
        <r>
          <rPr>
            <b/>
            <sz val="9"/>
            <color indexed="81"/>
            <rFont val="Tahoma"/>
            <family val="2"/>
          </rPr>
          <t xml:space="preserve">Ingreso </t>
        </r>
        <r>
          <rPr>
            <sz val="9"/>
            <color indexed="81"/>
            <rFont val="Tahoma"/>
            <family val="2"/>
          </rPr>
          <t xml:space="preserve">o </t>
        </r>
        <r>
          <rPr>
            <b/>
            <sz val="9"/>
            <color indexed="81"/>
            <rFont val="Tahoma"/>
            <family val="2"/>
          </rPr>
          <t>Seguimiento</t>
        </r>
        <r>
          <rPr>
            <sz val="9"/>
            <color indexed="81"/>
            <rFont val="Tahoma"/>
            <family val="2"/>
          </rPr>
          <t xml:space="preserve">
y/ó
 - Es </t>
        </r>
        <r>
          <rPr>
            <b/>
            <sz val="9"/>
            <color indexed="81"/>
            <rFont val="Tahoma"/>
            <family val="2"/>
          </rPr>
          <t>Dislipidémico</t>
        </r>
        <r>
          <rPr>
            <sz val="9"/>
            <color indexed="81"/>
            <rFont val="Tahoma"/>
            <family val="2"/>
          </rPr>
          <t xml:space="preserve"> valor </t>
        </r>
        <r>
          <rPr>
            <b/>
            <sz val="9"/>
            <color indexed="81"/>
            <rFont val="Tahoma"/>
            <family val="2"/>
          </rPr>
          <t>Si</t>
        </r>
        <r>
          <rPr>
            <sz val="9"/>
            <color indexed="81"/>
            <rFont val="Tahoma"/>
            <family val="2"/>
          </rPr>
          <t xml:space="preserve">
 - Campo </t>
        </r>
        <r>
          <rPr>
            <b/>
            <sz val="9"/>
            <color indexed="81"/>
            <rFont val="Tahoma"/>
            <family val="2"/>
          </rPr>
          <t>Estado</t>
        </r>
        <r>
          <rPr>
            <sz val="9"/>
            <color indexed="81"/>
            <rFont val="Tahoma"/>
            <family val="2"/>
          </rPr>
          <t xml:space="preserve"> valor </t>
        </r>
        <r>
          <rPr>
            <b/>
            <sz val="9"/>
            <color indexed="81"/>
            <rFont val="Tahoma"/>
            <family val="2"/>
          </rPr>
          <t>Ingreso</t>
        </r>
        <r>
          <rPr>
            <sz val="9"/>
            <color indexed="81"/>
            <rFont val="Tahoma"/>
            <family val="2"/>
          </rPr>
          <t xml:space="preserve"> o </t>
        </r>
        <r>
          <rPr>
            <b/>
            <sz val="9"/>
            <color indexed="81"/>
            <rFont val="Tahoma"/>
            <family val="2"/>
          </rPr>
          <t xml:space="preserve">Seguimiento
</t>
        </r>
        <r>
          <rPr>
            <sz val="9"/>
            <color indexed="81"/>
            <rFont val="Tahoma"/>
            <family val="2"/>
          </rPr>
          <t xml:space="preserve">
Y que en el campo</t>
        </r>
        <r>
          <rPr>
            <b/>
            <sz val="9"/>
            <color indexed="81"/>
            <rFont val="Tahoma"/>
            <family val="2"/>
          </rPr>
          <t xml:space="preserve"> "Fecha Proximo Control"</t>
        </r>
        <r>
          <rPr>
            <sz val="9"/>
            <color indexed="81"/>
            <rFont val="Tahoma"/>
            <family val="2"/>
          </rPr>
          <t xml:space="preserve">, sea con un plazo máximo de inasistencia de </t>
        </r>
        <r>
          <rPr>
            <b/>
            <sz val="9"/>
            <color indexed="81"/>
            <rFont val="Tahoma"/>
            <family val="2"/>
          </rPr>
          <t>11 meses y 29 días</t>
        </r>
        <r>
          <rPr>
            <sz val="9"/>
            <color indexed="81"/>
            <rFont val="Tahoma"/>
            <family val="2"/>
          </rPr>
          <t>, desde la última fecha ingresada en el formulario.</t>
        </r>
      </text>
    </comment>
    <comment ref="D41" authorId="3" shapeId="0">
      <text>
        <r>
          <rPr>
            <sz val="9"/>
            <color indexed="81"/>
            <rFont val="Tahoma"/>
            <family val="2"/>
          </rPr>
          <t xml:space="preserve">
Este dato aparecerá  luego de que en la atención 
1.- Registrada en el Modulo Box / Pacientes citados 
Registre la actividad:
</t>
        </r>
        <r>
          <rPr>
            <b/>
            <sz val="9"/>
            <color indexed="81"/>
            <rFont val="Tahoma"/>
            <family val="2"/>
          </rPr>
          <t xml:space="preserve">Ingreso a Tratamiento Odontología General.
</t>
        </r>
        <r>
          <rPr>
            <sz val="9"/>
            <color indexed="81"/>
            <rFont val="Tahoma"/>
            <family val="2"/>
          </rPr>
          <t xml:space="preserve">
</t>
        </r>
      </text>
    </comment>
    <comment ref="D42" authorId="3" shapeId="0">
      <text>
        <r>
          <rPr>
            <sz val="9"/>
            <color indexed="81"/>
            <rFont val="Tahoma"/>
            <family val="2"/>
          </rPr>
          <t xml:space="preserve">
Este dato aparecerá  luego de que en la atención registrada en el Modulo Box / Pacientes citados 
Registre la actividad:
</t>
        </r>
        <r>
          <rPr>
            <b/>
            <sz val="9"/>
            <color indexed="81"/>
            <rFont val="Tahoma"/>
            <family val="2"/>
          </rPr>
          <t xml:space="preserve">Ingreso a control con enfoque de riesgo odontológico (CERO) </t>
        </r>
        <r>
          <rPr>
            <sz val="9"/>
            <color indexed="81"/>
            <rFont val="Tahoma"/>
            <family val="2"/>
          </rPr>
          <t xml:space="preserve">y Seleccionar </t>
        </r>
        <r>
          <rPr>
            <b/>
            <sz val="9"/>
            <color indexed="81"/>
            <rFont val="Tahoma"/>
            <family val="2"/>
          </rPr>
          <t xml:space="preserve">Ingreso </t>
        </r>
        <r>
          <rPr>
            <sz val="9"/>
            <color indexed="81"/>
            <rFont val="Tahoma"/>
            <family val="2"/>
          </rPr>
          <t xml:space="preserve">en sección </t>
        </r>
        <r>
          <rPr>
            <b/>
            <sz val="9"/>
            <color indexed="81"/>
            <rFont val="Tahoma"/>
            <family val="2"/>
          </rPr>
          <t xml:space="preserve">Estado de Control </t>
        </r>
        <r>
          <rPr>
            <sz val="9"/>
            <color indexed="81"/>
            <rFont val="Tahoma"/>
            <family val="2"/>
          </rPr>
          <t>en el</t>
        </r>
        <r>
          <rPr>
            <b/>
            <sz val="9"/>
            <color indexed="81"/>
            <rFont val="Tahoma"/>
            <family val="2"/>
          </rPr>
          <t xml:space="preserve"> Formulario "Población en Control con Enfoque de Riesgo Odontologico (CERO)"</t>
        </r>
        <r>
          <rPr>
            <sz val="9"/>
            <color indexed="81"/>
            <rFont val="Tahoma"/>
            <family val="2"/>
          </rPr>
          <t>.</t>
        </r>
        <r>
          <rPr>
            <b/>
            <sz val="9"/>
            <color indexed="81"/>
            <rFont val="Tahoma"/>
            <family val="2"/>
          </rPr>
          <t xml:space="preserve">
</t>
        </r>
      </text>
    </comment>
    <comment ref="D43" authorId="3" shapeId="0">
      <text>
        <r>
          <rPr>
            <sz val="9"/>
            <color indexed="81"/>
            <rFont val="Tahoma"/>
            <family val="2"/>
          </rPr>
          <t xml:space="preserve">
Este dato aparecerá  luego de que en la atención 
1.- Registrada en el Modulo Box / Pacientes citados  
Registre la actividad:
</t>
        </r>
        <r>
          <rPr>
            <b/>
            <sz val="9"/>
            <color indexed="81"/>
            <rFont val="Tahoma"/>
            <family val="2"/>
          </rPr>
          <t>Egreso  a control con enfoque de riesgo odontológico (CERO)</t>
        </r>
        <r>
          <rPr>
            <sz val="9"/>
            <color indexed="81"/>
            <rFont val="Tahoma"/>
            <family val="2"/>
          </rPr>
          <t xml:space="preserve"> y Seleccionar</t>
        </r>
        <r>
          <rPr>
            <b/>
            <sz val="9"/>
            <color indexed="81"/>
            <rFont val="Tahoma"/>
            <family val="2"/>
          </rPr>
          <t xml:space="preserve"> Egreso </t>
        </r>
        <r>
          <rPr>
            <sz val="9"/>
            <color indexed="81"/>
            <rFont val="Tahoma"/>
            <family val="2"/>
          </rPr>
          <t xml:space="preserve">en sección </t>
        </r>
        <r>
          <rPr>
            <b/>
            <sz val="9"/>
            <color indexed="81"/>
            <rFont val="Tahoma"/>
            <family val="2"/>
          </rPr>
          <t xml:space="preserve">Estado de Control </t>
        </r>
        <r>
          <rPr>
            <sz val="9"/>
            <color indexed="81"/>
            <rFont val="Tahoma"/>
            <family val="2"/>
          </rPr>
          <t>en el Formulario</t>
        </r>
        <r>
          <rPr>
            <b/>
            <sz val="9"/>
            <color indexed="81"/>
            <rFont val="Tahoma"/>
            <family val="2"/>
          </rPr>
          <t xml:space="preserve"> "Población en Control con Enfoque de Riesgo Odontologico (CERO)".
</t>
        </r>
      </text>
    </comment>
    <comment ref="D44" authorId="3" shapeId="0">
      <text>
        <r>
          <rPr>
            <sz val="9"/>
            <color indexed="81"/>
            <rFont val="Tahoma"/>
            <family val="2"/>
          </rPr>
          <t xml:space="preserve">
Este dato aparecerá  luego de que en la atención 
1.- Registrada en el Modulo Box / Pacientes citados 
Registre la actividad:
</t>
        </r>
        <r>
          <rPr>
            <b/>
            <sz val="9"/>
            <color indexed="81"/>
            <rFont val="Tahoma"/>
            <family val="2"/>
          </rPr>
          <t>Alta Odontológica Preventiva</t>
        </r>
      </text>
    </comment>
    <comment ref="D45" authorId="3" shapeId="0">
      <text>
        <r>
          <rPr>
            <sz val="9"/>
            <color indexed="81"/>
            <rFont val="Tahoma"/>
            <family val="2"/>
          </rPr>
          <t xml:space="preserve">
Este dato aparecerá  luego de que en la atención 
1.- Registrada en el Modulo Box / Pacientes citados  
Registre la actividad:
</t>
        </r>
        <r>
          <rPr>
            <b/>
            <sz val="9"/>
            <color indexed="81"/>
            <rFont val="Tahoma"/>
            <family val="2"/>
          </rPr>
          <t>Alta Odontológica Integral (excluye sección G)</t>
        </r>
      </text>
    </comment>
    <comment ref="D46" authorId="5" shapeId="0">
      <text>
        <r>
          <rPr>
            <sz val="9"/>
            <color indexed="81"/>
            <rFont val="Tahoma"/>
            <family val="2"/>
          </rPr>
          <t xml:space="preserve">
Corresponde a la suma de:
</t>
        </r>
        <r>
          <rPr>
            <b/>
            <sz val="9"/>
            <color indexed="81"/>
            <rFont val="Tahoma"/>
            <family val="2"/>
          </rPr>
          <t xml:space="preserve">
Altas odontológicas preventivas, 
Altas odontológicas  integrales (excluye sección G)</t>
        </r>
      </text>
    </comment>
    <comment ref="D47" authorId="3" shapeId="0">
      <text>
        <r>
          <rPr>
            <sz val="9"/>
            <color indexed="81"/>
            <rFont val="Tahoma"/>
            <family val="2"/>
          </rPr>
          <t xml:space="preserve">
Este dato aparecerá  luego de que en la atención 
1.- Registrada en el Modulo Box / Pacientes citados 
Registre la actividad:
</t>
        </r>
        <r>
          <rPr>
            <b/>
            <sz val="9"/>
            <color indexed="81"/>
            <rFont val="Tahoma"/>
            <family val="2"/>
          </rPr>
          <t>Alta Odontológica (Egreso por Abandono)</t>
        </r>
      </text>
    </comment>
    <comment ref="A48" authorId="5" shapeId="0">
      <text>
        <r>
          <rPr>
            <sz val="9"/>
            <color indexed="81"/>
            <rFont val="Tahoma"/>
            <family val="2"/>
          </rPr>
          <t>Este dato aparecerá luego de que en la atención registrada en Box /Pacientes citados</t>
        </r>
        <r>
          <rPr>
            <b/>
            <sz val="9"/>
            <color indexed="81"/>
            <rFont val="Tahoma"/>
            <family val="2"/>
          </rPr>
          <t xml:space="preserve">. 
</t>
        </r>
        <r>
          <rPr>
            <sz val="9"/>
            <color indexed="81"/>
            <rFont val="Tahoma"/>
            <family val="2"/>
          </rPr>
          <t xml:space="preserve">Registre la actividad 
</t>
        </r>
        <r>
          <rPr>
            <b/>
            <sz val="9"/>
            <color indexed="81"/>
            <rFont val="Tahoma"/>
            <family val="2"/>
          </rPr>
          <t>Ingreso a Tratamiento Odontología General 
Ó 
Ingreso a Control con Enfoque de Riesgo Odontológico (CERO)</t>
        </r>
        <r>
          <rPr>
            <sz val="9"/>
            <color indexed="81"/>
            <rFont val="Tahoma"/>
            <family val="2"/>
          </rPr>
          <t xml:space="preserve">  y Seleccionar</t>
        </r>
        <r>
          <rPr>
            <b/>
            <sz val="9"/>
            <color indexed="81"/>
            <rFont val="Tahoma"/>
            <family val="2"/>
          </rPr>
          <t xml:space="preserve"> Ingreso </t>
        </r>
        <r>
          <rPr>
            <sz val="9"/>
            <color indexed="81"/>
            <rFont val="Tahoma"/>
            <family val="2"/>
          </rPr>
          <t>en</t>
        </r>
        <r>
          <rPr>
            <b/>
            <sz val="9"/>
            <color indexed="81"/>
            <rFont val="Tahoma"/>
            <family val="2"/>
          </rPr>
          <t xml:space="preserve"> </t>
        </r>
        <r>
          <rPr>
            <sz val="9"/>
            <color indexed="81"/>
            <rFont val="Tahoma"/>
            <family val="2"/>
          </rPr>
          <t xml:space="preserve">sección </t>
        </r>
        <r>
          <rPr>
            <b/>
            <sz val="9"/>
            <color indexed="81"/>
            <rFont val="Tahoma"/>
            <family val="2"/>
          </rPr>
          <t xml:space="preserve">Estado de Control </t>
        </r>
        <r>
          <rPr>
            <sz val="9"/>
            <color indexed="81"/>
            <rFont val="Tahoma"/>
            <family val="2"/>
          </rPr>
          <t xml:space="preserve">en el Formulario </t>
        </r>
        <r>
          <rPr>
            <b/>
            <sz val="9"/>
            <color indexed="81"/>
            <rFont val="Tahoma"/>
            <family val="2"/>
          </rPr>
          <t xml:space="preserve">"Población en Control con Enfoque de Riesgo Odontologico (CERO)"
Ó
Control Odontologico  </t>
        </r>
        <r>
          <rPr>
            <sz val="9"/>
            <color indexed="81"/>
            <rFont val="Tahoma"/>
            <family val="2"/>
          </rPr>
          <t>y  Seleccionar</t>
        </r>
        <r>
          <rPr>
            <b/>
            <sz val="9"/>
            <color indexed="81"/>
            <rFont val="Tahoma"/>
            <family val="2"/>
          </rPr>
          <t xml:space="preserve"> Primer Contol del Año</t>
        </r>
        <r>
          <rPr>
            <sz val="9"/>
            <color indexed="81"/>
            <rFont val="Tahoma"/>
            <family val="2"/>
          </rPr>
          <t xml:space="preserve"> en sección </t>
        </r>
        <r>
          <rPr>
            <b/>
            <sz val="9"/>
            <color indexed="81"/>
            <rFont val="Tahoma"/>
            <family val="2"/>
          </rPr>
          <t xml:space="preserve">Estado de Control </t>
        </r>
        <r>
          <rPr>
            <sz val="9"/>
            <color indexed="81"/>
            <rFont val="Tahoma"/>
            <family val="2"/>
          </rPr>
          <t>en el Formulario</t>
        </r>
        <r>
          <rPr>
            <b/>
            <sz val="9"/>
            <color indexed="81"/>
            <rFont val="Tahoma"/>
            <family val="2"/>
          </rPr>
          <t xml:space="preserve"> "Población en Control con Enfoque de Riesgo Odontologico (CERO)".
El índice CEOD o COPD en Índice CEO en el Odontograma serán obtenidos de forma automática cumpliendo con las indicaciones anteriores y solo en el caso que el valor sea cero (0) se debe Confirmar Índice en “Acción”.
</t>
        </r>
        <r>
          <rPr>
            <sz val="9"/>
            <color indexed="81"/>
            <rFont val="Tahoma"/>
            <family val="2"/>
          </rPr>
          <t xml:space="preserve">
</t>
        </r>
      </text>
    </comment>
    <comment ref="A55" authorId="0" shapeId="0">
      <text>
        <r>
          <rPr>
            <sz val="9"/>
            <color indexed="81"/>
            <rFont val="Tahoma"/>
            <family val="2"/>
          </rPr>
          <t xml:space="preserve">Este dato aparecerá luego de que en la atención registrada en Box /Pacientes citados.
Registre la actividad
</t>
        </r>
        <r>
          <rPr>
            <b/>
            <sz val="9"/>
            <color indexed="81"/>
            <rFont val="Tahoma"/>
            <family val="2"/>
          </rPr>
          <t xml:space="preserve">
Ingreso a Tratamiento Odontología General</t>
        </r>
        <r>
          <rPr>
            <sz val="9"/>
            <color indexed="81"/>
            <rFont val="Tahoma"/>
            <family val="2"/>
          </rPr>
          <t xml:space="preserve">
Ó
</t>
        </r>
        <r>
          <rPr>
            <b/>
            <sz val="9"/>
            <color indexed="81"/>
            <rFont val="Tahoma"/>
            <family val="2"/>
          </rPr>
          <t xml:space="preserve">
Consulta de Morbilidad Odontológica
</t>
        </r>
        <r>
          <rPr>
            <sz val="9"/>
            <color indexed="81"/>
            <rFont val="Tahoma"/>
            <family val="2"/>
          </rPr>
          <t>Ó</t>
        </r>
        <r>
          <rPr>
            <b/>
            <sz val="9"/>
            <color indexed="81"/>
            <rFont val="Tahoma"/>
            <family val="2"/>
          </rPr>
          <t xml:space="preserve">
</t>
        </r>
        <r>
          <rPr>
            <sz val="9"/>
            <color indexed="81"/>
            <rFont val="Tahoma"/>
            <family val="2"/>
          </rPr>
          <t xml:space="preserve">
En el caso de ser un </t>
        </r>
        <r>
          <rPr>
            <b/>
            <sz val="9"/>
            <color indexed="81"/>
            <rFont val="Tahoma"/>
            <family val="2"/>
          </rPr>
          <t>control anual del Programa CERO</t>
        </r>
        <r>
          <rPr>
            <sz val="9"/>
            <color indexed="81"/>
            <rFont val="Tahoma"/>
            <family val="2"/>
          </rPr>
          <t xml:space="preserve">  se debe registrar en el Formulario </t>
        </r>
        <r>
          <rPr>
            <b/>
            <sz val="9"/>
            <color indexed="81"/>
            <rFont val="Tahoma"/>
            <family val="2"/>
          </rPr>
          <t>"Población en Control con Enfoque de Riesgo Odontologico (CERO)</t>
        </r>
        <r>
          <rPr>
            <sz val="9"/>
            <color indexed="81"/>
            <rFont val="Tahoma"/>
            <family val="2"/>
          </rPr>
          <t xml:space="preserve">" en la Sección </t>
        </r>
        <r>
          <rPr>
            <b/>
            <sz val="9"/>
            <color indexed="81"/>
            <rFont val="Tahoma"/>
            <family val="2"/>
          </rPr>
          <t xml:space="preserve">Estado del Control </t>
        </r>
        <r>
          <rPr>
            <sz val="9"/>
            <color indexed="81"/>
            <rFont val="Tahoma"/>
            <family val="2"/>
          </rPr>
          <t xml:space="preserve">tenga el valor </t>
        </r>
        <r>
          <rPr>
            <b/>
            <sz val="9"/>
            <color indexed="81"/>
            <rFont val="Tahoma"/>
            <family val="2"/>
          </rPr>
          <t xml:space="preserve">Primer Control del Año </t>
        </r>
        <r>
          <rPr>
            <sz val="9"/>
            <color indexed="81"/>
            <rFont val="Tahoma"/>
            <family val="2"/>
          </rPr>
          <t>o</t>
        </r>
        <r>
          <rPr>
            <b/>
            <sz val="9"/>
            <color indexed="81"/>
            <rFont val="Tahoma"/>
            <family val="2"/>
          </rPr>
          <t xml:space="preserve"> Ingreso</t>
        </r>
        <r>
          <rPr>
            <sz val="9"/>
            <color indexed="81"/>
            <rFont val="Tahoma"/>
            <family val="2"/>
          </rPr>
          <t xml:space="preserve"> y como actividad</t>
        </r>
        <r>
          <rPr>
            <b/>
            <sz val="9"/>
            <color indexed="81"/>
            <rFont val="Tahoma"/>
            <family val="2"/>
          </rPr>
          <t xml:space="preserve"> Control Odontologico </t>
        </r>
        <r>
          <rPr>
            <sz val="9"/>
            <color indexed="81"/>
            <rFont val="Tahoma"/>
            <family val="2"/>
          </rPr>
          <t>o</t>
        </r>
        <r>
          <rPr>
            <b/>
            <sz val="9"/>
            <color indexed="81"/>
            <rFont val="Tahoma"/>
            <family val="2"/>
          </rPr>
          <t xml:space="preserve"> Ingreso a control con enfoque de riesgo odontológico (CERO),</t>
        </r>
        <r>
          <rPr>
            <sz val="9"/>
            <color indexed="81"/>
            <rFont val="Tahoma"/>
            <family val="2"/>
          </rPr>
          <t xml:space="preserve"> segun  corresponda.</t>
        </r>
        <r>
          <rPr>
            <b/>
            <sz val="9"/>
            <color indexed="81"/>
            <rFont val="Tahoma"/>
            <family val="2"/>
          </rPr>
          <t xml:space="preserve">
</t>
        </r>
        <r>
          <rPr>
            <sz val="9"/>
            <color indexed="81"/>
            <rFont val="Tahoma"/>
            <family val="2"/>
          </rPr>
          <t xml:space="preserve">
Y además en el Odontograma</t>
        </r>
        <r>
          <rPr>
            <b/>
            <sz val="9"/>
            <color indexed="81"/>
            <rFont val="Tahoma"/>
            <family val="2"/>
          </rPr>
          <t xml:space="preserve"> Ingresar el Numero de Dientes en Boca.
</t>
        </r>
        <r>
          <rPr>
            <sz val="9"/>
            <color indexed="81"/>
            <rFont val="Tahoma"/>
            <family val="2"/>
          </rPr>
          <t xml:space="preserve">
</t>
        </r>
        <r>
          <rPr>
            <b/>
            <sz val="9"/>
            <color indexed="81"/>
            <rFont val="Tahoma"/>
            <family val="2"/>
          </rPr>
          <t>Ref. DEIS 2022</t>
        </r>
        <r>
          <rPr>
            <sz val="9"/>
            <color indexed="81"/>
            <rFont val="Tahoma"/>
            <family val="2"/>
          </rPr>
          <t xml:space="preserve">
El registro del total de dientes en boca se debe </t>
        </r>
        <r>
          <rPr>
            <b/>
            <sz val="9"/>
            <color indexed="81"/>
            <rFont val="Tahoma"/>
            <family val="2"/>
          </rPr>
          <t>realizar sólo una vez al año</t>
        </r>
        <r>
          <rPr>
            <sz val="9"/>
            <color indexed="81"/>
            <rFont val="Tahoma"/>
            <family val="2"/>
          </rPr>
          <t>, ya sea en</t>
        </r>
        <r>
          <rPr>
            <b/>
            <sz val="9"/>
            <color indexed="81"/>
            <rFont val="Tahoma"/>
            <family val="2"/>
          </rPr>
          <t xml:space="preserve"> Control con enfoque de
riesgo odontológico</t>
        </r>
        <r>
          <rPr>
            <sz val="9"/>
            <color indexed="81"/>
            <rFont val="Tahoma"/>
            <family val="2"/>
          </rPr>
          <t xml:space="preserve">, al momento del </t>
        </r>
        <r>
          <rPr>
            <b/>
            <sz val="9"/>
            <color indexed="81"/>
            <rFont val="Tahoma"/>
            <family val="2"/>
          </rPr>
          <t xml:space="preserve">Ingreso a tratamiento de odontología general </t>
        </r>
        <r>
          <rPr>
            <sz val="9"/>
            <color indexed="81"/>
            <rFont val="Tahoma"/>
            <family val="2"/>
          </rPr>
          <t xml:space="preserve">o en la primera </t>
        </r>
        <r>
          <rPr>
            <b/>
            <sz val="9"/>
            <color indexed="81"/>
            <rFont val="Tahoma"/>
            <family val="2"/>
          </rPr>
          <t>consulta de
morbilidad</t>
        </r>
        <r>
          <rPr>
            <sz val="9"/>
            <color indexed="81"/>
            <rFont val="Tahoma"/>
            <family val="2"/>
          </rPr>
          <t xml:space="preserve"> del año.</t>
        </r>
      </text>
    </comment>
    <comment ref="A61" authorId="1" shapeId="0">
      <text>
        <r>
          <rPr>
            <sz val="9"/>
            <color indexed="81"/>
            <rFont val="Tahoma"/>
            <family val="2"/>
          </rPr>
          <t xml:space="preserve">Este dato aparecerá luego de que en la atención registrada en Box /Pacientes citados. 
Registre la actividad 
</t>
        </r>
        <r>
          <rPr>
            <b/>
            <sz val="9"/>
            <color indexed="81"/>
            <rFont val="Tahoma"/>
            <family val="2"/>
          </rPr>
          <t xml:space="preserve">Ingreso a Tratamiento Odontología General. 
Y 
</t>
        </r>
        <r>
          <rPr>
            <sz val="9"/>
            <color indexed="81"/>
            <rFont val="Tahoma"/>
            <family val="2"/>
          </rPr>
          <t xml:space="preserve">
Se complete en formulario clinico</t>
        </r>
        <r>
          <rPr>
            <b/>
            <sz val="9"/>
            <color indexed="81"/>
            <rFont val="Tahoma"/>
            <family val="2"/>
          </rPr>
          <t xml:space="preserve"> "Periodoncia" Sección G "Examen Periodontal Basico" el código de cada sextante. </t>
        </r>
        <r>
          <rPr>
            <sz val="9"/>
            <color indexed="81"/>
            <rFont val="Tahoma"/>
            <family val="2"/>
          </rPr>
          <t xml:space="preserve">
* Se considerará para la contabilizacion el sextante de mayor valor por cada uno de los pacientes ingresados. </t>
        </r>
      </text>
    </comment>
    <comment ref="E66" authorId="1" shapeId="0">
      <text>
        <r>
          <rPr>
            <sz val="9"/>
            <color indexed="81"/>
            <rFont val="Tahoma"/>
            <family val="2"/>
          </rPr>
          <t xml:space="preserve">Contabiliza usuarias con ciclo vital:     
</t>
        </r>
        <r>
          <rPr>
            <b/>
            <sz val="9"/>
            <color indexed="81"/>
            <rFont val="Tahoma"/>
            <family val="2"/>
          </rPr>
          <t>- Embarazada
 o 
-Embarazada Primigesta</t>
        </r>
        <r>
          <rPr>
            <sz val="9"/>
            <color indexed="81"/>
            <rFont val="Tahoma"/>
            <family val="2"/>
          </rPr>
          <t xml:space="preserve">
</t>
        </r>
      </text>
    </comment>
    <comment ref="F66" authorId="6" shapeId="0">
      <text>
        <r>
          <rPr>
            <sz val="9"/>
            <color indexed="81"/>
            <rFont val="Tahoma"/>
            <family val="2"/>
          </rPr>
          <t>Contabiliza Pacientes que tengan</t>
        </r>
        <r>
          <rPr>
            <b/>
            <sz val="9"/>
            <color indexed="81"/>
            <rFont val="Tahoma"/>
            <family val="2"/>
          </rPr>
          <t xml:space="preserve"> 60 años de edad al momento del registro.
</t>
        </r>
      </text>
    </comment>
    <comment ref="G66" authorId="1" shapeId="0">
      <text>
        <r>
          <rPr>
            <sz val="9"/>
            <color indexed="81"/>
            <rFont val="Tahoma"/>
            <family val="2"/>
          </rPr>
          <t xml:space="preserve">
Contabilizará pacientes con Discapacidad registrada desde el Módulo Admisión o desde BOX.
</t>
        </r>
      </text>
    </comment>
    <comment ref="H66" authorId="2" shapeId="0">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I66" authorId="2" shapeId="0">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J66" authorId="4" shapeId="0">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67" authorId="3" shapeId="0">
      <text>
        <r>
          <rPr>
            <sz val="9"/>
            <color indexed="81"/>
            <rFont val="Tahoma"/>
            <family val="2"/>
          </rPr>
          <t xml:space="preserve">
Se contarán aquellas Solicitudes de Interconsultas 
generadas en:
1.- En Modulo Box / Pacientes Citados  o 
2.- Modulo Derivación  /  Solicitud De Interconsulta  o
3.- Modulo Box / Agregar Documentos a una Atención / Agregar solicitud (interconsulta)
Donde:
Unidad ATENCION AMBULATORIA  / Especialidad  </t>
        </r>
        <r>
          <rPr>
            <b/>
            <sz val="9"/>
            <color indexed="81"/>
            <rFont val="Tahoma"/>
            <family val="2"/>
          </rPr>
          <t xml:space="preserve">ENDODONCIA
</t>
        </r>
        <r>
          <rPr>
            <sz val="9"/>
            <color indexed="81"/>
            <rFont val="Tahoma"/>
            <family val="2"/>
          </rPr>
          <t>y se encuentren en estados:</t>
        </r>
        <r>
          <rPr>
            <b/>
            <sz val="9"/>
            <color indexed="81"/>
            <rFont val="Tahoma"/>
            <family val="2"/>
          </rPr>
          <t xml:space="preserve"> "Enviada" o "Aceptada por establecimiento destino"</t>
        </r>
      </text>
    </comment>
    <comment ref="B68" authorId="3" shapeId="0">
      <text>
        <r>
          <rPr>
            <sz val="9"/>
            <color indexed="81"/>
            <rFont val="Tahoma"/>
            <family val="2"/>
          </rPr>
          <t xml:space="preserve">
Se contarán aquellas Solicitudes de Interconsultas generadas en:
1.- En Modulo Box / Pacientes Citados  o 
2.- Modulo Derivación  /  Solicitud De Interconsulta  o
3.- Modulo Box / Agregar Documentos a una Atención / Agregar solicitud (interconsulta)
Donde:
Unidad ATENCION AMBULATORIA  / Especialidad  REHABILITACION : </t>
        </r>
        <r>
          <rPr>
            <b/>
            <sz val="9"/>
            <color indexed="81"/>
            <rFont val="Tahoma"/>
            <family val="2"/>
          </rPr>
          <t xml:space="preserve">PROTESIS REMOVIBLE </t>
        </r>
        <r>
          <rPr>
            <sz val="9"/>
            <color indexed="81"/>
            <rFont val="Tahoma"/>
            <family val="2"/>
          </rPr>
          <t>y se encuentren en estados:</t>
        </r>
        <r>
          <rPr>
            <b/>
            <sz val="9"/>
            <color indexed="81"/>
            <rFont val="Tahoma"/>
            <family val="2"/>
          </rPr>
          <t xml:space="preserve"> "Enviada" o "Aceptada por establecimiento destino"</t>
        </r>
      </text>
    </comment>
    <comment ref="B69" authorId="3" shapeId="0">
      <text>
        <r>
          <rPr>
            <sz val="9"/>
            <color indexed="81"/>
            <rFont val="Tahoma"/>
            <family val="2"/>
          </rPr>
          <t xml:space="preserve">
Se contarán  aquellas Solicitudes de Interconsultas generadas en:
1.- En Modulo Box / Pacientes Citados  o 
2.- Modulo Derivación  /  Solicitud De Interconsulta  o
3.- Modulo Box / Agregar Documentos a una Atención / Agregar solicitud (interconsulta)
Donde:
Unidad ATENCION AMBULATORIA  / Especialidad  REHABILITACION :</t>
        </r>
        <r>
          <rPr>
            <b/>
            <sz val="9"/>
            <color indexed="81"/>
            <rFont val="Tahoma"/>
            <family val="2"/>
          </rPr>
          <t xml:space="preserve"> PROTESIS FIJA </t>
        </r>
        <r>
          <rPr>
            <sz val="9"/>
            <color indexed="81"/>
            <rFont val="Tahoma"/>
            <family val="2"/>
          </rPr>
          <t>y se encuentren en estados:</t>
        </r>
        <r>
          <rPr>
            <b/>
            <sz val="9"/>
            <color indexed="81"/>
            <rFont val="Tahoma"/>
            <family val="2"/>
          </rPr>
          <t xml:space="preserve"> "Enviada" o "Aceptada por establecimiento destino"</t>
        </r>
      </text>
    </comment>
    <comment ref="B70" authorId="0" shapeId="0">
      <text>
        <r>
          <rPr>
            <sz val="9"/>
            <color indexed="81"/>
            <rFont val="Tahoma"/>
            <family val="2"/>
          </rPr>
          <t>Espera de Definición de Codigos DEIS</t>
        </r>
      </text>
    </comment>
    <comment ref="A71" authorId="0" shapeId="0">
      <text>
        <r>
          <rPr>
            <sz val="9"/>
            <color indexed="81"/>
            <rFont val="Tahoma"/>
            <family val="2"/>
          </rPr>
          <t xml:space="preserve">
Se contarán  todas aquellas Solicitudes de Interconsultas generadas en:
1.- En Modulo Box / Pacientes Citados  o 
2.- Modulo Derivación  /  Solicitud De Interconsulta  o
3.- Modulo Box / Agregar Documentos a una Atención / Agregar solicitud (interconsulta)
Donde: Unidad ATENCION AMBULATORIA  / Especialidad  </t>
        </r>
        <r>
          <rPr>
            <b/>
            <sz val="9"/>
            <color indexed="81"/>
            <rFont val="Tahoma"/>
            <family val="2"/>
          </rPr>
          <t>CIRUGIA BUCAL</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text>
    </comment>
    <comment ref="A72" authorId="0" shapeId="0">
      <text>
        <r>
          <rPr>
            <sz val="9"/>
            <color indexed="81"/>
            <rFont val="Tahoma"/>
            <family val="2"/>
          </rPr>
          <t xml:space="preserve">
Se contarán  todas aquellas Solicitudes de Interconsultas generadas en:
1.- En Modulo Box / Pacientes Citados  o 
2.- Modulo Derivación  /  Solicitud De Interconsulta  o
3.- Modulo Box / Agregar Documentos a una Atención / Agregar solicitud (interconsulta)
Donde:
Unidad ATENCION AMBULATORIA  / Especialidad  </t>
        </r>
        <r>
          <rPr>
            <b/>
            <sz val="9"/>
            <color indexed="81"/>
            <rFont val="Tahoma"/>
            <family val="2"/>
          </rPr>
          <t xml:space="preserve">CIRUGIA Y TRAUMATOLOGIA MAXILO FACIAL </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text>
    </comment>
    <comment ref="A73" authorId="3" shapeId="0">
      <text>
        <r>
          <rPr>
            <sz val="9"/>
            <color indexed="81"/>
            <rFont val="Tahoma"/>
            <family val="2"/>
          </rPr>
          <t xml:space="preserve">
Se contarán  todas aquellas Solicitudes de Interconsultas generadas en:
1.- En Modulo Box / Pacientes Citados  o 
2.- Modulo Derivación  /  Solicitud De Interconsulta  o
3.- Modulo Box / Agregar Documentos a una Atención / Agregar solicitud (interconsulta)
Donde:
Unidad ATENCION AMBULATORIA  / Especialidad </t>
        </r>
        <r>
          <rPr>
            <b/>
            <sz val="9"/>
            <color indexed="81"/>
            <rFont val="Tahoma"/>
            <family val="2"/>
          </rPr>
          <t xml:space="preserve">ODONTOPEDIATRIA </t>
        </r>
        <r>
          <rPr>
            <sz val="9"/>
            <color indexed="81"/>
            <rFont val="Tahoma"/>
            <family val="2"/>
          </rPr>
          <t>y se encuentren en estados:</t>
        </r>
        <r>
          <rPr>
            <b/>
            <sz val="9"/>
            <color indexed="81"/>
            <rFont val="Tahoma"/>
            <family val="2"/>
          </rPr>
          <t xml:space="preserve"> "Enviada" o "Aceptada por establecimiento destino"</t>
        </r>
      </text>
    </comment>
    <comment ref="A74" authorId="0" shapeId="0">
      <text>
        <r>
          <rPr>
            <sz val="9"/>
            <color indexed="81"/>
            <rFont val="Tahoma"/>
            <family val="2"/>
          </rPr>
          <t xml:space="preserve">
Se contarán  todas aquellas Solicitudes de Interconsultas generadas en
1.- En Modulo Box / Pacientes Citados  o 
2.- Modulo Derivación  /  Solicitud De Interconsulta  o
3.- Modulo Box / Agregar Documentos a una Atención / Agregar solicitud (interconsulta)
Donde:
Unidad ATENCION AMBULATORIA  / Especialidad </t>
        </r>
        <r>
          <rPr>
            <b/>
            <sz val="9"/>
            <color indexed="81"/>
            <rFont val="Tahoma"/>
            <family val="2"/>
          </rPr>
          <t xml:space="preserve">Ortodoncia y Ortopedia Dento Máxilo Facial </t>
        </r>
        <r>
          <rPr>
            <sz val="9"/>
            <color indexed="81"/>
            <rFont val="Tahoma"/>
            <family val="2"/>
          </rPr>
          <t>y se encuentren en estados:</t>
        </r>
        <r>
          <rPr>
            <b/>
            <sz val="9"/>
            <color indexed="81"/>
            <rFont val="Tahoma"/>
            <family val="2"/>
          </rPr>
          <t xml:space="preserve"> "Enviada"</t>
        </r>
        <r>
          <rPr>
            <sz val="9"/>
            <color indexed="81"/>
            <rFont val="Tahoma"/>
            <family val="2"/>
          </rPr>
          <t xml:space="preserve"> o</t>
        </r>
        <r>
          <rPr>
            <b/>
            <sz val="9"/>
            <color indexed="81"/>
            <rFont val="Tahoma"/>
            <family val="2"/>
          </rPr>
          <t xml:space="preserve"> "Aceptada por establecimiento destino"</t>
        </r>
      </text>
    </comment>
    <comment ref="A76" authorId="3" shapeId="0">
      <text>
        <r>
          <rPr>
            <sz val="9"/>
            <color indexed="81"/>
            <rFont val="Tahoma"/>
            <family val="2"/>
          </rPr>
          <t xml:space="preserve">
Se contarán  todas aquellas Solicitudes de Interconsultas generadas en: 
1.- En Modulo Box / Pacientes Citados  o 
2.- Modulo Derivación  /  Solicitud De Interconsulta  o
3.- Modulo Box / Agregar Documentos a una Atención / Agregar solicitud (interconsulta)
Donde:
Unidad ATENCION AMBULATORIA  / Especialidad </t>
        </r>
        <r>
          <rPr>
            <b/>
            <sz val="9"/>
            <color indexed="81"/>
            <rFont val="Tahoma"/>
            <family val="2"/>
          </rPr>
          <t>PERIODONCIA</t>
        </r>
        <r>
          <rPr>
            <sz val="9"/>
            <color indexed="81"/>
            <rFont val="Tahoma"/>
            <family val="2"/>
          </rPr>
          <t xml:space="preserve"> y se encuentren en estados: </t>
        </r>
        <r>
          <rPr>
            <b/>
            <sz val="9"/>
            <color indexed="81"/>
            <rFont val="Tahoma"/>
            <family val="2"/>
          </rPr>
          <t>"Enviada" o "Aceptada por establecimiento destino"</t>
        </r>
      </text>
    </comment>
    <comment ref="A77" authorId="7" shapeId="0">
      <text>
        <r>
          <rPr>
            <sz val="9"/>
            <color indexed="81"/>
            <rFont val="Tahoma"/>
            <family val="2"/>
          </rPr>
          <t xml:space="preserve">Se contarán  todas aquellas Solicitudes de Interconsultas generadas en:
1.- En Modulo Box / Pacientes Citados  o 
2.- Modulo Derivación  /  Solicitud De Interconsulta  o
3.- Modulo Box / Agregar Documentos a una Atención / Agregar solicitud (interconsulta)
Donde:
Unidad ATENCION AMBULATORIA  / Especialidad </t>
        </r>
        <r>
          <rPr>
            <b/>
            <sz val="9"/>
            <color indexed="81"/>
            <rFont val="Tahoma"/>
            <family val="2"/>
          </rPr>
          <t xml:space="preserve">PATOLOGIA ORAL </t>
        </r>
        <r>
          <rPr>
            <sz val="9"/>
            <color indexed="81"/>
            <rFont val="Tahoma"/>
            <family val="2"/>
          </rPr>
          <t>y se encuentren en estados:</t>
        </r>
        <r>
          <rPr>
            <b/>
            <sz val="9"/>
            <color indexed="81"/>
            <rFont val="Tahoma"/>
            <family val="2"/>
          </rPr>
          <t xml:space="preserve"> "Enviada" o "Aceptada por establecimiento destino"</t>
        </r>
      </text>
    </comment>
    <comment ref="A78" authorId="7" shapeId="0">
      <text>
        <r>
          <rPr>
            <sz val="9"/>
            <color indexed="81"/>
            <rFont val="Tahoma"/>
            <family val="2"/>
          </rPr>
          <t>Se contarán  todas aquellas Solicitudes de Interconsultas 
generadas en:
1.- En Modulo Box / Pacientes Citados  o 
2.- Modulo Derivación  /  Solicitud De Interconsulta  o
3.- Modulo Box / Agregar Documentos a una Atención / Agregar solicitud (interconsulta)
Donde:
Unidad ATENCION AMBULATORIA  / Especialidad</t>
        </r>
        <r>
          <rPr>
            <b/>
            <sz val="9"/>
            <color indexed="81"/>
            <rFont val="Tahoma"/>
            <family val="2"/>
          </rPr>
          <t xml:space="preserve"> IMPLANTOLOGIA </t>
        </r>
        <r>
          <rPr>
            <sz val="9"/>
            <color indexed="81"/>
            <rFont val="Tahoma"/>
            <family val="2"/>
          </rPr>
          <t>y se encuentren en estados:</t>
        </r>
        <r>
          <rPr>
            <b/>
            <sz val="9"/>
            <color indexed="81"/>
            <rFont val="Tahoma"/>
            <family val="2"/>
          </rPr>
          <t xml:space="preserve"> "Enviada" o "Aceptada por establecimiento destino"</t>
        </r>
      </text>
    </comment>
    <comment ref="A79" authorId="3" shapeId="0">
      <text>
        <r>
          <rPr>
            <sz val="9"/>
            <color indexed="81"/>
            <rFont val="Tahoma"/>
            <family val="2"/>
          </rPr>
          <t xml:space="preserve">
Se contarán  todas aquellas Solicitudes de Interconsultas generadas en
1.- En Modulo Box / Pacientes Citados  o 
2.- Modulo Derivación  /  Solicitud De Interconsulta  o
3.- Modulo Box / Agregar Documentos a una Atención / Agregar solicitud (interconsulta)
Donde:
Unidad ATENCION AMBULATORIA  / Especialidad </t>
        </r>
        <r>
          <rPr>
            <b/>
            <sz val="9"/>
            <color indexed="81"/>
            <rFont val="Tahoma"/>
            <family val="2"/>
          </rPr>
          <t xml:space="preserve">TRANSTORNOS TEMPORAL MANDIBULARES Y DOLOR OROFACIAL </t>
        </r>
        <r>
          <rPr>
            <sz val="9"/>
            <color indexed="81"/>
            <rFont val="Tahoma"/>
            <family val="2"/>
          </rPr>
          <t>y se encuentren en estados:</t>
        </r>
        <r>
          <rPr>
            <b/>
            <sz val="9"/>
            <color indexed="81"/>
            <rFont val="Tahoma"/>
            <family val="2"/>
          </rPr>
          <t xml:space="preserve"> "Enviada" o "Aceptada por establecimiento destino"</t>
        </r>
      </text>
    </comment>
    <comment ref="A80" authorId="0" shapeId="0">
      <text>
        <r>
          <rPr>
            <sz val="9"/>
            <color indexed="81"/>
            <rFont val="Tahoma"/>
            <family val="2"/>
          </rPr>
          <t xml:space="preserve">
Se contarán  todas aquellas Solicitudes de Interconsultas generadas en
1.- En Modulo Box / Pacientes Citados  o 
2.- Modulo Derivación  /  Solicitud De Interconsulta  o
3.- Modulo Box / Agregar Documentos a una Atención / Agregar solicitud (interconsulta)
Donde:
Unidad ATENCION AMBULATORIA  / Especialidad </t>
        </r>
        <r>
          <rPr>
            <b/>
            <sz val="9"/>
            <color indexed="81"/>
            <rFont val="Tahoma"/>
            <family val="2"/>
          </rPr>
          <t xml:space="preserve">Somato-Prótesis </t>
        </r>
        <r>
          <rPr>
            <sz val="9"/>
            <color indexed="81"/>
            <rFont val="Tahoma"/>
            <family val="2"/>
          </rPr>
          <t>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text>
    </comment>
    <comment ref="B84" authorId="3" shapeId="0">
      <text>
        <r>
          <rPr>
            <sz val="9"/>
            <color indexed="81"/>
            <rFont val="Tahoma"/>
            <family val="2"/>
          </rPr>
          <t xml:space="preserve">
Consultas efectuadas
De lunes a Jueves de 17:00 hasta 21:59
Viernes  de 16:00  hasta 21:59</t>
        </r>
      </text>
    </comment>
    <comment ref="B85" authorId="3" shapeId="0">
      <text>
        <r>
          <rPr>
            <sz val="9"/>
            <color indexed="81"/>
            <rFont val="Tahoma"/>
            <family val="2"/>
          </rPr>
          <t xml:space="preserve">
Consultas efectuadas Sabados, Domingos y Festivos</t>
        </r>
      </text>
    </comment>
    <comment ref="AO87" authorId="0" shapeId="0">
      <text>
        <r>
          <rPr>
            <sz val="9"/>
            <color indexed="81"/>
            <rFont val="Tahoma"/>
            <family val="2"/>
          </rPr>
          <t xml:space="preserve">Contabiliza Pacientes que tengan entre 10 a 14 años de edad 
</t>
        </r>
      </text>
    </comment>
    <comment ref="AP87" authorId="1" shapeId="0">
      <text>
        <r>
          <rPr>
            <sz val="9"/>
            <color indexed="81"/>
            <rFont val="Tahoma"/>
            <family val="2"/>
          </rPr>
          <t xml:space="preserve">Contabiliza usuarias con ciclo vital:     
</t>
        </r>
        <r>
          <rPr>
            <b/>
            <sz val="9"/>
            <color indexed="81"/>
            <rFont val="Tahoma"/>
            <family val="2"/>
          </rPr>
          <t xml:space="preserve">- Embarazada
 o 
-Embarazada Primigesta
</t>
        </r>
        <r>
          <rPr>
            <sz val="9"/>
            <color indexed="81"/>
            <rFont val="Tahoma"/>
            <family val="2"/>
          </rPr>
          <t xml:space="preserve">
</t>
        </r>
      </text>
    </comment>
    <comment ref="AQ87" authorId="0" shapeId="0">
      <text>
        <r>
          <rPr>
            <b/>
            <sz val="9"/>
            <color indexed="81"/>
            <rFont val="Tahoma"/>
            <family val="2"/>
          </rPr>
          <t>Todo usuario registrado como FONASA en el campo prevision de la inscripción en RAYEN</t>
        </r>
      </text>
    </comment>
    <comment ref="AR87" authorId="1" shapeId="0">
      <text>
        <r>
          <rPr>
            <sz val="9"/>
            <color indexed="81"/>
            <rFont val="Tahoma"/>
            <family val="2"/>
          </rPr>
          <t xml:space="preserve">Contabiliza Pacientes que tengan 60 años de edad 
</t>
        </r>
      </text>
    </comment>
    <comment ref="AT87" authorId="1" shapeId="0">
      <text>
        <r>
          <rPr>
            <sz val="9"/>
            <color indexed="81"/>
            <rFont val="Tahoma"/>
            <family val="2"/>
          </rPr>
          <t xml:space="preserve">
Contabilizará pacientes con Discapacidad registrada desde el Módulo Admisión o desde BOX.</t>
        </r>
      </text>
    </comment>
    <comment ref="AU87" authorId="2" shapeId="0">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V87" authorId="2" shapeId="0">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AW87" authorId="1" shapeId="0">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90" authorId="8" shapeId="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Exámen y Diagnóstico de Especialidad</t>
        </r>
      </text>
    </comment>
    <comment ref="A91" authorId="6" shapeId="0">
      <text>
        <r>
          <rPr>
            <b/>
            <sz val="9"/>
            <color indexed="81"/>
            <rFont val="Tahoma"/>
            <family val="2"/>
          </rPr>
          <t xml:space="preserve">
</t>
        </r>
        <r>
          <rPr>
            <sz val="9"/>
            <color indexed="81"/>
            <rFont val="Tahoma"/>
            <family val="2"/>
          </rPr>
          <t xml:space="preserve">Este dato aparecerá  luego de que en la atención: 
1.- Registrada en el Modulo Box / Pacientes citados 
 o en Atención / Registro Atención Individual. </t>
        </r>
        <r>
          <rPr>
            <b/>
            <sz val="9"/>
            <color indexed="81"/>
            <rFont val="Tahoma"/>
            <family val="2"/>
          </rPr>
          <t xml:space="preserve">
</t>
        </r>
        <r>
          <rPr>
            <sz val="9"/>
            <color indexed="81"/>
            <rFont val="Tahoma"/>
            <family val="2"/>
          </rPr>
          <t xml:space="preserve"> Registre la actividad:</t>
        </r>
        <r>
          <rPr>
            <b/>
            <sz val="9"/>
            <color indexed="81"/>
            <rFont val="Tahoma"/>
            <family val="2"/>
          </rPr>
          <t xml:space="preserve">
Educación en salud bucal
*El profesional debe tener instrumento "Odontólogo" y su especialidad seleccionada.
</t>
        </r>
        <r>
          <rPr>
            <b/>
            <sz val="9"/>
            <color indexed="10"/>
            <rFont val="Tahoma"/>
            <family val="2"/>
          </rPr>
          <t xml:space="preserve">
</t>
        </r>
      </text>
    </comment>
    <comment ref="A92" authorId="0" shapeId="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RESPUESTA A INTERCONSULTA PERSONAS HOSPITALIZADOS</t>
        </r>
        <r>
          <rPr>
            <sz val="9"/>
            <color indexed="81"/>
            <rFont val="Tahoma"/>
            <family val="2"/>
          </rPr>
          <t xml:space="preserve">
*El profesional debe tener instrumento "Odontólogo" y su especialidad seleccionada.</t>
        </r>
      </text>
    </comment>
    <comment ref="A93" authorId="6" shapeId="0">
      <text>
        <r>
          <rPr>
            <b/>
            <sz val="9"/>
            <color indexed="81"/>
            <rFont val="Tahoma"/>
            <family val="2"/>
          </rPr>
          <t xml:space="preserve">
</t>
        </r>
        <r>
          <rPr>
            <sz val="9"/>
            <color indexed="81"/>
            <rFont val="Tahoma"/>
            <family val="2"/>
          </rPr>
          <t>Este dato aparecerá  luego de que en la atención: 
1.- Registrada en el Modulo Box / Pacientes citados 
 o en Registro de Atención Espontanea</t>
        </r>
        <r>
          <rPr>
            <b/>
            <sz val="9"/>
            <color indexed="81"/>
            <rFont val="Tahoma"/>
            <family val="2"/>
          </rPr>
          <t xml:space="preserve">
 Registre la actividad:
 Visita a Sala
</t>
        </r>
        <r>
          <rPr>
            <b/>
            <sz val="9"/>
            <color indexed="10"/>
            <rFont val="Tahoma"/>
            <family val="2"/>
          </rPr>
          <t xml:space="preserve">
</t>
        </r>
      </text>
    </comment>
    <comment ref="A94" authorId="6" shapeId="0">
      <text>
        <r>
          <rPr>
            <sz val="9"/>
            <color indexed="81"/>
            <rFont val="Tahoma"/>
            <family val="2"/>
          </rPr>
          <t xml:space="preserve">
Se contabilizaran todas las SIC emitidas por estamento Odontologo las cuales sean revisadas por Contralor en Modulo Derivación. 
</t>
        </r>
        <r>
          <rPr>
            <b/>
            <sz val="9"/>
            <color indexed="81"/>
            <rFont val="Tahoma"/>
            <family val="2"/>
          </rPr>
          <t xml:space="preserve">
Módulo Derivación --&gt; Recepción Derivación Contralor --&gt; Solicitud de interconsulta odontológica --&gt; Seleciono o Filtro SIC --&gt; Cambio Estado;
Se contabilizaran los siguientes estados;
- Aceptada por est. destino.
- Observada por est. destino.
- Postergada.
- Rechazada por est. destino
Obs: Para esta función deben estar parametrizada una integración de SIC.</t>
        </r>
        <r>
          <rPr>
            <sz val="9"/>
            <color indexed="81"/>
            <rFont val="Tahoma"/>
            <family val="2"/>
          </rPr>
          <t xml:space="preserve">
</t>
        </r>
      </text>
    </comment>
    <comment ref="A95" authorId="6" shapeId="0">
      <text>
        <r>
          <rPr>
            <sz val="9"/>
            <color indexed="81"/>
            <rFont val="Tahoma"/>
            <family val="2"/>
          </rPr>
          <t xml:space="preserve">
Este dato aparecerá  luego de que en la atención: 
1.- Registrada en el Modulo Box / Pacientes citados 
 o en Atención / Registro Atención Individual. 
 Registre procedimiento:</t>
        </r>
        <r>
          <rPr>
            <b/>
            <sz val="9"/>
            <color indexed="81"/>
            <rFont val="Tahoma"/>
            <family val="2"/>
          </rPr>
          <t xml:space="preserve">
Cirugía tercer molar  y marque el diente.
</t>
        </r>
        <r>
          <rPr>
            <b/>
            <sz val="9"/>
            <color indexed="10"/>
            <rFont val="Tahoma"/>
            <family val="2"/>
          </rPr>
          <t xml:space="preserve">
</t>
        </r>
      </text>
    </comment>
    <comment ref="A96" authorId="6" shapeId="0">
      <text>
        <r>
          <rPr>
            <b/>
            <sz val="9"/>
            <color indexed="81"/>
            <rFont val="Tahoma"/>
            <family val="2"/>
          </rPr>
          <t xml:space="preserve">
</t>
        </r>
        <r>
          <rPr>
            <sz val="9"/>
            <color indexed="81"/>
            <rFont val="Tahoma"/>
            <family val="2"/>
          </rPr>
          <t>Este dato aparecerá  luego de que en la atención: 
1.- Registrada en el Modulo Box / Pacientes citados 
 o en Atención / Registro Atención Individual. 
 Registre el procedimiento:</t>
        </r>
        <r>
          <rPr>
            <b/>
            <sz val="9"/>
            <color indexed="81"/>
            <rFont val="Tahoma"/>
            <family val="2"/>
          </rPr>
          <t xml:space="preserve">
- Cirugía Menor Ambulatoria
</t>
        </r>
      </text>
    </comment>
    <comment ref="A97" authorId="8" shapeId="0">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Tratamiento Traumatismos Dento Alveolares
</t>
        </r>
      </text>
    </comment>
    <comment ref="A98" authorId="8" shapeId="0">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Obturación Directa (Obturación Amalgama)          </t>
        </r>
        <r>
          <rPr>
            <sz val="9"/>
            <color indexed="81"/>
            <rFont val="Tahoma"/>
            <family val="2"/>
          </rPr>
          <t>ó</t>
        </r>
        <r>
          <rPr>
            <b/>
            <sz val="9"/>
            <color indexed="81"/>
            <rFont val="Tahoma"/>
            <family val="2"/>
          </rPr>
          <t xml:space="preserve">
Obturación Directa (Obturación Composite)           </t>
        </r>
        <r>
          <rPr>
            <sz val="9"/>
            <color indexed="81"/>
            <rFont val="Tahoma"/>
            <family val="2"/>
          </rPr>
          <t>ó</t>
        </r>
        <r>
          <rPr>
            <b/>
            <sz val="9"/>
            <color indexed="81"/>
            <rFont val="Tahoma"/>
            <family val="2"/>
          </rPr>
          <t xml:space="preserve">
Obturación Directa (Obturación Vidrio Ionómero)     </t>
        </r>
        <r>
          <rPr>
            <sz val="9"/>
            <color indexed="81"/>
            <rFont val="Tahoma"/>
            <family val="2"/>
          </rPr>
          <t>ó</t>
        </r>
        <r>
          <rPr>
            <b/>
            <sz val="9"/>
            <color indexed="81"/>
            <rFont val="Tahoma"/>
            <family val="2"/>
          </rPr>
          <t xml:space="preserve">
*El profesional debe tener instrumento "Odontologo" y su especialidad seleccionada en Perfil ( La especialidad debe estar en el segmento al crear la agenda del profesional)
</t>
        </r>
        <r>
          <rPr>
            <b/>
            <sz val="9"/>
            <color indexed="10"/>
            <rFont val="Tahoma"/>
            <family val="2"/>
          </rPr>
          <t xml:space="preserve">
</t>
        </r>
      </text>
    </comment>
    <comment ref="A99" authorId="6" shapeId="0">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Obturación Indirecta (Obturación Inlay)           ó
Obturación Indirecta (Obturación Onlay) 
*El profesional debe tener instrumento "Odontologo" y su especialidad seleccionada.  
</t>
        </r>
      </text>
    </comment>
    <comment ref="A100" authorId="8" shapeId="0">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Instalación Aparato Removible Ortodoncico 
</t>
        </r>
        <r>
          <rPr>
            <sz val="9"/>
            <color indexed="81"/>
            <rFont val="Tahoma"/>
            <family val="2"/>
          </rPr>
          <t xml:space="preserve">
</t>
        </r>
      </text>
    </comment>
    <comment ref="A101" authorId="8" shapeId="0">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Instalación Aparato Fijo en Ortodoncia (Brackets)
</t>
        </r>
        <r>
          <rPr>
            <b/>
            <sz val="9"/>
            <color indexed="10"/>
            <rFont val="Tahoma"/>
            <family val="2"/>
          </rPr>
          <t xml:space="preserve">
</t>
        </r>
      </text>
    </comment>
    <comment ref="A102" authorId="0" shapeId="0">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INSTALACIÓN APARATO DE CONTENCIÓN ORTODÓNCICO</t>
        </r>
        <r>
          <rPr>
            <sz val="9"/>
            <color indexed="81"/>
            <rFont val="Tahoma"/>
            <family val="2"/>
          </rPr>
          <t xml:space="preserve">
*El profesional debe tener instrumento "Odontologo" y su especialidad seleccionada.  
</t>
        </r>
      </text>
    </comment>
    <comment ref="A103" authorId="6" shapeId="0">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Retiro Aparatología de ortodoncia</t>
        </r>
        <r>
          <rPr>
            <sz val="9"/>
            <color indexed="81"/>
            <rFont val="Tahoma"/>
            <family val="2"/>
          </rPr>
          <t xml:space="preserve">
</t>
        </r>
      </text>
    </comment>
    <comment ref="A104" authorId="0" shapeId="0">
      <text>
        <r>
          <rPr>
            <sz val="9"/>
            <color indexed="81"/>
            <rFont val="Tahoma"/>
            <family val="2"/>
          </rPr>
          <t>Este dato aparecerá  luego de que en la atención: 
1.- Registrada en el Modulo Box / Pacientes citados 
 Registre el procedimiento:</t>
        </r>
        <r>
          <rPr>
            <b/>
            <sz val="9"/>
            <color indexed="81"/>
            <rFont val="Tahoma"/>
            <family val="2"/>
          </rPr>
          <t xml:space="preserve">
Ortopedia Prequirurgica, Actividad (Fisura Labiopalatina)
</t>
        </r>
        <r>
          <rPr>
            <sz val="9"/>
            <color indexed="81"/>
            <rFont val="Tahoma"/>
            <family val="2"/>
          </rPr>
          <t xml:space="preserve">
*El profesional debe tener instrumento "Odontologo" y su especialidad seleccionada. </t>
        </r>
        <r>
          <rPr>
            <b/>
            <sz val="9"/>
            <color indexed="81"/>
            <rFont val="Tahoma"/>
            <family val="2"/>
          </rPr>
          <t xml:space="preserve"> 
</t>
        </r>
      </text>
    </comment>
    <comment ref="A105" authorId="6" shapeId="0">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Ortodoncia Preventiva e Interceptiva (OPI)</t>
        </r>
        <r>
          <rPr>
            <sz val="9"/>
            <color indexed="81"/>
            <rFont val="Tahoma"/>
            <family val="2"/>
          </rPr>
          <t xml:space="preserve">
</t>
        </r>
      </text>
    </comment>
    <comment ref="A106" authorId="8" shapeId="0">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Tratamiento de Endodoncia Unirradicular
</t>
        </r>
      </text>
    </comment>
    <comment ref="A107" authorId="8" shapeId="0">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Tratamiento de Endodoncia  Birradicular
</t>
        </r>
      </text>
    </comment>
    <comment ref="A108" authorId="8" shapeId="0">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Tratamiento de Endodoncia  Multirradicular
</t>
        </r>
      </text>
    </comment>
    <comment ref="A109" authorId="6" shapeId="0">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Inducción al cierre apical</t>
        </r>
        <r>
          <rPr>
            <sz val="9"/>
            <color indexed="81"/>
            <rFont val="Tahoma"/>
            <family val="2"/>
          </rPr>
          <t xml:space="preserve">
</t>
        </r>
      </text>
    </comment>
    <comment ref="A110" authorId="0" shapeId="0">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RETRATAMIENTO DE ENDODONCIA</t>
        </r>
        <r>
          <rPr>
            <sz val="9"/>
            <color indexed="81"/>
            <rFont val="Tahoma"/>
            <family val="2"/>
          </rPr>
          <t xml:space="preserve">
*El profesional debe tener instrumento "Odontologo" y su especialidad seleccionada.  </t>
        </r>
        <r>
          <rPr>
            <b/>
            <sz val="9"/>
            <color indexed="81"/>
            <rFont val="Tahoma"/>
            <family val="2"/>
          </rPr>
          <t xml:space="preserve">
</t>
        </r>
      </text>
    </comment>
    <comment ref="A111" authorId="6" shapeId="0">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 xml:space="preserve">Cirugía Apical
</t>
        </r>
      </text>
    </comment>
    <comment ref="A112" authorId="6" shapeId="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Adaptación a la atención odontológica
</t>
        </r>
      </text>
    </comment>
    <comment ref="A113" authorId="6" shapeId="0">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Obturación Directa (Obturación Amalgama)          ó
Obturación Directa (Obturación Composite)           ó
Obturación Directa (Obturación Vidrio Ionómero)     ó
Obturación Onlay    ó
Obturación Inlay.
</t>
        </r>
        <r>
          <rPr>
            <sz val="9"/>
            <color indexed="81"/>
            <rFont val="Tahoma"/>
            <family val="2"/>
          </rPr>
          <t xml:space="preserve">
</t>
        </r>
        <r>
          <rPr>
            <sz val="9"/>
            <color indexed="10"/>
            <rFont val="Tahoma"/>
            <family val="2"/>
          </rPr>
          <t xml:space="preserve">
</t>
        </r>
        <r>
          <rPr>
            <sz val="9"/>
            <color indexed="81"/>
            <rFont val="Tahoma"/>
            <family val="2"/>
          </rPr>
          <t xml:space="preserve">*El profesional debe tener instrumento "Odontologo" y la especialidad de Odontopediatria.
</t>
        </r>
      </text>
    </comment>
    <comment ref="A114" authorId="0" shapeId="0">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PROCEDIMIENTO PULPAR (ODONTOPEDIATRÍA)</t>
        </r>
        <r>
          <rPr>
            <sz val="9"/>
            <color indexed="81"/>
            <rFont val="Tahoma"/>
            <family val="2"/>
          </rPr>
          <t xml:space="preserve">
*El profesional debe tener instrumento "Odontologo" y su especialidad seleccionada.  </t>
        </r>
      </text>
    </comment>
    <comment ref="A115" authorId="6" shapeId="0">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 xml:space="preserve">Cirugia Ambulatoria (Odontopediatría)
</t>
        </r>
      </text>
    </comment>
    <comment ref="A116" authorId="8" shapeId="0">
      <text>
        <r>
          <rPr>
            <sz val="9"/>
            <color indexed="81"/>
            <rFont val="Tahoma"/>
            <family val="2"/>
          </rPr>
          <t xml:space="preserve">Este dato aparecerá  luego de que en la atención: 
</t>
        </r>
        <r>
          <rPr>
            <b/>
            <sz val="9"/>
            <color indexed="81"/>
            <rFont val="Tahoma"/>
            <family val="2"/>
          </rPr>
          <t xml:space="preserve">1.- Registrada en el Modulo Box / Pacientes citados </t>
        </r>
        <r>
          <rPr>
            <sz val="9"/>
            <color indexed="81"/>
            <rFont val="Tahoma"/>
            <family val="2"/>
          </rPr>
          <t xml:space="preserve">
 Registre el procedimiento:
- </t>
        </r>
        <r>
          <rPr>
            <b/>
            <sz val="9"/>
            <color indexed="81"/>
            <rFont val="Tahoma"/>
            <family val="2"/>
          </rPr>
          <t>Destartraje Subgingival</t>
        </r>
        <r>
          <rPr>
            <sz val="9"/>
            <color indexed="81"/>
            <rFont val="Tahoma"/>
            <family val="2"/>
          </rPr>
          <t xml:space="preserve">
o
- </t>
        </r>
        <r>
          <rPr>
            <b/>
            <sz val="9"/>
            <color indexed="81"/>
            <rFont val="Tahoma"/>
            <family val="2"/>
          </rPr>
          <t>Pulido Radicular</t>
        </r>
        <r>
          <rPr>
            <sz val="9"/>
            <color indexed="81"/>
            <rFont val="Tahoma"/>
            <family val="2"/>
          </rPr>
          <t xml:space="preserve">
*El profesional debe tener instrumento </t>
        </r>
        <r>
          <rPr>
            <b/>
            <sz val="9"/>
            <color indexed="81"/>
            <rFont val="Tahoma"/>
            <family val="2"/>
          </rPr>
          <t>"Odontologo"</t>
        </r>
        <r>
          <rPr>
            <sz val="9"/>
            <color indexed="81"/>
            <rFont val="Tahoma"/>
            <family val="2"/>
          </rPr>
          <t xml:space="preserve"> y su</t>
        </r>
        <r>
          <rPr>
            <b/>
            <sz val="9"/>
            <color indexed="81"/>
            <rFont val="Tahoma"/>
            <family val="2"/>
          </rPr>
          <t xml:space="preserve"> especialidad seleccionada. 
</t>
        </r>
      </text>
    </comment>
    <comment ref="A117" authorId="6" shapeId="0">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
- Destartraje Supragingival
      O
- Pulido Coronario</t>
        </r>
        <r>
          <rPr>
            <sz val="9"/>
            <color indexed="81"/>
            <rFont val="Tahoma"/>
            <family val="2"/>
          </rPr>
          <t xml:space="preserve">
</t>
        </r>
        <r>
          <rPr>
            <b/>
            <sz val="9"/>
            <color indexed="81"/>
            <rFont val="Tahoma"/>
            <family val="2"/>
          </rPr>
          <t xml:space="preserve">
*El profesional debe tener instrumento "Odontologo" y su especialidad seleccionada.  
</t>
        </r>
        <r>
          <rPr>
            <sz val="9"/>
            <color indexed="81"/>
            <rFont val="Tahoma"/>
            <family val="2"/>
          </rPr>
          <t xml:space="preserve">
</t>
        </r>
      </text>
    </comment>
    <comment ref="A118" authorId="6" shapeId="0">
      <text>
        <r>
          <rPr>
            <sz val="9"/>
            <color indexed="81"/>
            <rFont val="Tahoma"/>
            <family val="2"/>
          </rPr>
          <t>Este dato aparecerá  luego de que en la atención: 
1.- Registrada en el Modulo Box / Pacientes citados 
 o en Atención / Registro Atención Individual. 
 Registre el procedimiento:</t>
        </r>
        <r>
          <rPr>
            <b/>
            <sz val="9"/>
            <color indexed="81"/>
            <rFont val="Tahoma"/>
            <family val="2"/>
          </rPr>
          <t xml:space="preserve">
Procedimiento Quirúrgico (Periodoncia)
</t>
        </r>
      </text>
    </comment>
    <comment ref="A119" authorId="6" shapeId="0">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Procedimiento Quirúrgico Periimplantar (Periodoncia)</t>
        </r>
        <r>
          <rPr>
            <sz val="9"/>
            <color indexed="81"/>
            <rFont val="Tahoma"/>
            <family val="2"/>
          </rPr>
          <t xml:space="preserve">
</t>
        </r>
        <r>
          <rPr>
            <b/>
            <sz val="9"/>
            <color indexed="10"/>
            <rFont val="Tahoma"/>
            <family val="2"/>
          </rPr>
          <t xml:space="preserve">
</t>
        </r>
      </text>
    </comment>
    <comment ref="A120" authorId="8" shapeId="0">
      <text>
        <r>
          <rPr>
            <sz val="9"/>
            <color indexed="81"/>
            <rFont val="Tahoma"/>
            <family val="2"/>
          </rPr>
          <t xml:space="preserve">Este dato aparecerá  luego de que en la atención: 
1.- Registrada en el Modulo Box / Pacientes citados 
 Registre el procedimiento:
- </t>
        </r>
        <r>
          <rPr>
            <b/>
            <sz val="9"/>
            <color indexed="81"/>
            <rFont val="Tahoma"/>
            <family val="2"/>
          </rPr>
          <t xml:space="preserve">Ferulización 
</t>
        </r>
      </text>
    </comment>
    <comment ref="A121" authorId="6" shapeId="0">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
Prótesis Removible Acrílica 
*El profesional debe tener instrumento "Odontólogo" y su especialidad seleccionada.</t>
        </r>
      </text>
    </comment>
    <comment ref="A122" authorId="6" shapeId="0">
      <text>
        <r>
          <rPr>
            <sz val="9"/>
            <color indexed="81"/>
            <rFont val="Tahoma"/>
            <family val="2"/>
          </rPr>
          <t>Este dato aparecerá  luego de que en la atención: 
1.- Registrada en el Modulo Box / Pacientes citados 
 Registre el procedimiento:</t>
        </r>
        <r>
          <rPr>
            <b/>
            <sz val="9"/>
            <color indexed="81"/>
            <rFont val="Tahoma"/>
            <family val="2"/>
          </rPr>
          <t xml:space="preserve">
Prótesis Removible Metálica 
*El profesional debe tener instrumento "Odontólogo" y su especialidad seleccionada.</t>
        </r>
      </text>
    </comment>
    <comment ref="A123" authorId="6" shapeId="0">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
Prótesis Fija Unitaria    ó
Prótesis Fija Plural 
*El profesional debe tener instrumento "Odontólogo" y su especialidad seleccionada.</t>
        </r>
      </text>
    </comment>
    <comment ref="A124" authorId="6" shapeId="0">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Rehabilitación mediante Prótesis Fija Implantosoportada</t>
        </r>
        <r>
          <rPr>
            <sz val="9"/>
            <color indexed="81"/>
            <rFont val="Tahoma"/>
            <family val="2"/>
          </rPr>
          <t xml:space="preserve">
</t>
        </r>
        <r>
          <rPr>
            <b/>
            <sz val="9"/>
            <color indexed="10"/>
            <rFont val="Tahoma"/>
            <family val="2"/>
          </rPr>
          <t xml:space="preserve">
</t>
        </r>
      </text>
    </comment>
    <comment ref="A125" authorId="6" shapeId="0">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Rehabilitación mediante Prótesis Fija Muco- Implantosoportada</t>
        </r>
        <r>
          <rPr>
            <sz val="9"/>
            <color indexed="81"/>
            <rFont val="Tahoma"/>
            <family val="2"/>
          </rPr>
          <t xml:space="preserve">
</t>
        </r>
      </text>
    </comment>
    <comment ref="A126" authorId="8" shapeId="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
Reparación de Prótesis ESPECIALIDAD
</t>
        </r>
        <r>
          <rPr>
            <b/>
            <sz val="9"/>
            <color indexed="10"/>
            <rFont val="Tahoma"/>
            <family val="2"/>
          </rPr>
          <t xml:space="preserve">
</t>
        </r>
      </text>
    </comment>
    <comment ref="A127" authorId="8" shapeId="0">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Implantología Quirúrgica</t>
        </r>
      </text>
    </comment>
    <comment ref="A128" authorId="6" shapeId="0">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Toma de Biopsia</t>
        </r>
        <r>
          <rPr>
            <sz val="9"/>
            <color indexed="81"/>
            <rFont val="Tahoma"/>
            <family val="2"/>
          </rPr>
          <t xml:space="preserve">
</t>
        </r>
      </text>
    </comment>
    <comment ref="A129" authorId="6" shapeId="0">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Estudio Histopatológico</t>
        </r>
        <r>
          <rPr>
            <sz val="9"/>
            <color indexed="81"/>
            <rFont val="Tahoma"/>
            <family val="2"/>
          </rPr>
          <t xml:space="preserve">
</t>
        </r>
      </text>
    </comment>
    <comment ref="A130" authorId="6" shapeId="0">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Sialometría</t>
        </r>
        <r>
          <rPr>
            <sz val="9"/>
            <color indexed="81"/>
            <rFont val="Tahoma"/>
            <family val="2"/>
          </rPr>
          <t xml:space="preserve">
</t>
        </r>
      </text>
    </comment>
    <comment ref="A131" authorId="0" shapeId="0">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TERAPIA FARMACOLÓGICA DE LESIONES DEL TERRITORIO ORAL Y MAXILOFACIAL</t>
        </r>
        <r>
          <rPr>
            <sz val="9"/>
            <color indexed="81"/>
            <rFont val="Tahoma"/>
            <family val="2"/>
          </rPr>
          <t xml:space="preserve">
*El profesional debe tener instrumento "Odontologo" y su especialidad seleccionada.  </t>
        </r>
      </text>
    </comment>
    <comment ref="A132" authorId="0" shapeId="0">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
TERAPIA NO FARMACOLÓGICA DE LESIONES DEL TERRITORIO ORAL Y MAXILOFACIAL</t>
        </r>
        <r>
          <rPr>
            <sz val="9"/>
            <color indexed="81"/>
            <rFont val="Tahoma"/>
            <family val="2"/>
          </rPr>
          <t xml:space="preserve">
*El profesional debe tener instrumento "Odontologo" y su especialidad seleccionada. </t>
        </r>
      </text>
    </comment>
    <comment ref="A133" authorId="0" shapeId="0">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ESTUDIO CLÍNICO LESIONES DEL TERRITORIO ORAL MAXILOFACIAL</t>
        </r>
        <r>
          <rPr>
            <sz val="9"/>
            <color indexed="81"/>
            <rFont val="Tahoma"/>
            <family val="2"/>
          </rPr>
          <t xml:space="preserve">
*El profesional debe tener instrumento "Odontologo" y su especialidad seleccionada. </t>
        </r>
      </text>
    </comment>
    <comment ref="A134" authorId="6" shapeId="0">
      <text>
        <r>
          <rPr>
            <sz val="9"/>
            <color indexed="81"/>
            <rFont val="Tahoma"/>
            <family val="2"/>
          </rPr>
          <t>Este dato aparecerá  luego de que en la atención: 
1.- Registrada en el Modulo Box / Pacientes citados 
 Registre el procedimiento:</t>
        </r>
        <r>
          <rPr>
            <b/>
            <sz val="9"/>
            <color indexed="10"/>
            <rFont val="Tahoma"/>
            <family val="2"/>
          </rPr>
          <t xml:space="preserve">
</t>
        </r>
        <r>
          <rPr>
            <b/>
            <sz val="9"/>
            <color indexed="81"/>
            <rFont val="Tahoma"/>
            <family val="2"/>
          </rPr>
          <t>Terapia Física en trastornos Temporomandibulares (TTM) y Dolor Orofacial (DOF).</t>
        </r>
        <r>
          <rPr>
            <b/>
            <sz val="9"/>
            <color indexed="10"/>
            <rFont val="Tahoma"/>
            <family val="2"/>
          </rPr>
          <t xml:space="preserve">
</t>
        </r>
      </text>
    </comment>
    <comment ref="A135" authorId="6" shapeId="0">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Infiltración en articulación Temporo mandibular (TTM)</t>
        </r>
        <r>
          <rPr>
            <sz val="9"/>
            <color indexed="81"/>
            <rFont val="Tahoma"/>
            <family val="2"/>
          </rPr>
          <t xml:space="preserve">
</t>
        </r>
      </text>
    </comment>
    <comment ref="A136" authorId="6" shapeId="0">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Bloqueo Anestésico y/o medicamentoso en TTM y DOF</t>
        </r>
        <r>
          <rPr>
            <sz val="9"/>
            <color indexed="81"/>
            <rFont val="Tahoma"/>
            <family val="2"/>
          </rPr>
          <t xml:space="preserve">
</t>
        </r>
        <r>
          <rPr>
            <b/>
            <sz val="9"/>
            <color indexed="10"/>
            <rFont val="Tahoma"/>
            <family val="2"/>
          </rPr>
          <t xml:space="preserve">
</t>
        </r>
      </text>
    </comment>
    <comment ref="A137" authorId="6" shapeId="0">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Artrocentesis en ATM</t>
        </r>
        <r>
          <rPr>
            <sz val="9"/>
            <color indexed="81"/>
            <rFont val="Tahoma"/>
            <family val="2"/>
          </rPr>
          <t xml:space="preserve">
</t>
        </r>
        <r>
          <rPr>
            <b/>
            <sz val="9"/>
            <color indexed="10"/>
            <rFont val="Tahoma"/>
            <family val="2"/>
          </rPr>
          <t xml:space="preserve">
</t>
        </r>
      </text>
    </comment>
    <comment ref="A138" authorId="6" shapeId="0">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 xml:space="preserve">Terapia Bioconductal
</t>
        </r>
      </text>
    </comment>
    <comment ref="A139" authorId="6" shapeId="0">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 xml:space="preserve">Desgaste Selectivo
</t>
        </r>
      </text>
    </comment>
    <comment ref="A140" authorId="8" shapeId="0">
      <text>
        <r>
          <rPr>
            <sz val="9"/>
            <color indexed="81"/>
            <rFont val="Tahoma"/>
            <family val="2"/>
          </rPr>
          <t xml:space="preserve">Este dato aparecerá  luego de que en la atención: 
1.- Registrada en el Modulo Box / Pacientes citados 
 Registre el procedimiento:
- </t>
        </r>
        <r>
          <rPr>
            <b/>
            <sz val="9"/>
            <color indexed="81"/>
            <rFont val="Tahoma"/>
            <family val="2"/>
          </rPr>
          <t xml:space="preserve">Instalación de dispositivo ortopédico </t>
        </r>
        <r>
          <rPr>
            <sz val="9"/>
            <color indexed="81"/>
            <rFont val="Tahoma"/>
            <family val="2"/>
          </rPr>
          <t xml:space="preserve">
</t>
        </r>
        <r>
          <rPr>
            <b/>
            <sz val="9"/>
            <color indexed="81"/>
            <rFont val="Tahoma"/>
            <family val="2"/>
          </rPr>
          <t xml:space="preserve">
</t>
        </r>
      </text>
    </comment>
    <comment ref="A141" authorId="6" shapeId="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Actividades Somatoprótesis
</t>
        </r>
      </text>
    </comment>
    <comment ref="A142" authorId="0" shapeId="0">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REHABILITACIÓN DE PRÓTESIS MAXILOFACIAL</t>
        </r>
        <r>
          <rPr>
            <sz val="9"/>
            <color indexed="81"/>
            <rFont val="Tahoma"/>
            <family val="2"/>
          </rPr>
          <t xml:space="preserve">
*El profesional debe tener instrumento "Odontologo" y su especialidad seleccionada.</t>
        </r>
      </text>
    </comment>
    <comment ref="AQ145" authorId="0" shapeId="0">
      <text>
        <r>
          <rPr>
            <sz val="9"/>
            <color indexed="81"/>
            <rFont val="Tahoma"/>
            <family val="2"/>
          </rPr>
          <t xml:space="preserve">Contabiliza Pacientes que tengan entre 10 a 14 años de edad 
</t>
        </r>
      </text>
    </comment>
    <comment ref="AR145" authorId="1" shapeId="0">
      <text>
        <r>
          <rPr>
            <sz val="9"/>
            <color indexed="81"/>
            <rFont val="Tahoma"/>
            <family val="2"/>
          </rPr>
          <t xml:space="preserve">Contabiliza usuarias con ciclo vital:     
</t>
        </r>
        <r>
          <rPr>
            <b/>
            <sz val="9"/>
            <color indexed="81"/>
            <rFont val="Tahoma"/>
            <family val="2"/>
          </rPr>
          <t xml:space="preserve">- Embarazada
 o 
-Embarazada Primigesta
</t>
        </r>
        <r>
          <rPr>
            <sz val="9"/>
            <color indexed="81"/>
            <rFont val="Tahoma"/>
            <family val="2"/>
          </rPr>
          <t xml:space="preserve">
</t>
        </r>
      </text>
    </comment>
    <comment ref="AS145" authorId="1" shapeId="0">
      <text>
        <r>
          <rPr>
            <sz val="9"/>
            <color indexed="81"/>
            <rFont val="Tahoma"/>
            <family val="2"/>
          </rPr>
          <t xml:space="preserve">Contabiliza Pacientes que tengan 60 años de edad 
</t>
        </r>
      </text>
    </comment>
    <comment ref="AT145" authorId="0" shapeId="0">
      <text>
        <r>
          <rPr>
            <sz val="9"/>
            <color indexed="81"/>
            <rFont val="Tahoma"/>
            <family val="2"/>
          </rPr>
          <t xml:space="preserve">
Contabilizará pacientes que se les ingrese la Actividad de gestión</t>
        </r>
        <r>
          <rPr>
            <b/>
            <sz val="9"/>
            <color indexed="81"/>
            <rFont val="Tahoma"/>
            <family val="2"/>
          </rPr>
          <t xml:space="preserve"> Compra de Servicios</t>
        </r>
      </text>
    </comment>
    <comment ref="AU145" authorId="1" shapeId="0">
      <text>
        <r>
          <rPr>
            <sz val="9"/>
            <color indexed="81"/>
            <rFont val="Tahoma"/>
            <family val="2"/>
          </rPr>
          <t xml:space="preserve">
Contabilizará pacientes con Discapacidad registrada desde el Módulo Admisión o desde BOX.</t>
        </r>
      </text>
    </comment>
    <comment ref="AV145" authorId="2" shapeId="0">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W145" authorId="2" shapeId="0">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AX145" authorId="1" shapeId="0">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148" authorId="0" shapeId="0">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RADIOGRAFÍA INTRAORAL MEDIANTE TÉCNICAS RETROALVEOLARES (POR PLACA)</t>
        </r>
        <r>
          <rPr>
            <sz val="9"/>
            <color indexed="81"/>
            <rFont val="Tahoma"/>
            <family val="2"/>
          </rPr>
          <t xml:space="preserve">
*El profesional debe tener instrumento "Odontologo" y su especialidad seleccionada.</t>
        </r>
      </text>
    </comment>
    <comment ref="A149" authorId="0" shapeId="0">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RADIOGRAFÍA INTRAORAL MEDIANTE TÉCNICAS BITE WING (POR PROCEDIMIENTO)</t>
        </r>
        <r>
          <rPr>
            <sz val="9"/>
            <color indexed="81"/>
            <rFont val="Tahoma"/>
            <family val="2"/>
          </rPr>
          <t xml:space="preserve">
*El profesional debe tener instrumento "Odontologo" y su especialidad seleccionada.</t>
        </r>
      </text>
    </comment>
    <comment ref="A150" authorId="8" shapeId="0">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Radiografía Extraoral (por placa)
</t>
        </r>
      </text>
    </comment>
    <comment ref="A151" authorId="8" shapeId="0">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Radiografía Oclusal (por placa)
</t>
        </r>
      </text>
    </comment>
    <comment ref="A152" authorId="8" shapeId="0">
      <text>
        <r>
          <rPr>
            <sz val="9"/>
            <color indexed="81"/>
            <rFont val="Tahoma"/>
            <family val="2"/>
          </rPr>
          <t xml:space="preserve">Este dato aparecerá  luego de que en la atención: 
1.- Registrada en el Modulo Box / Pacientes citados 
 Registre el procedimiento:
- </t>
        </r>
        <r>
          <rPr>
            <b/>
            <sz val="9"/>
            <color indexed="81"/>
            <rFont val="Tahoma"/>
            <family val="2"/>
          </rPr>
          <t xml:space="preserve">Telerradiografía
</t>
        </r>
      </text>
    </comment>
    <comment ref="A153" authorId="8" shapeId="0">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Radiografía Panoramica (por  Placa)</t>
        </r>
      </text>
    </comment>
    <comment ref="A154" authorId="8" shapeId="0">
      <text>
        <r>
          <rPr>
            <sz val="9"/>
            <color indexed="81"/>
            <rFont val="Tahoma"/>
            <family val="2"/>
          </rPr>
          <t>Este dato aparecerá  luego de que en la atención: 
1.- Registrada en el Modulo Box / Pacientes citados 
 Registre el procedimiento:</t>
        </r>
        <r>
          <rPr>
            <b/>
            <sz val="9"/>
            <color indexed="81"/>
            <rFont val="Tahoma"/>
            <family val="2"/>
          </rPr>
          <t xml:space="preserve">
Tomografía Computacional Maxilo Facial Cone Beam
</t>
        </r>
      </text>
    </comment>
    <comment ref="A155" authorId="8" shapeId="0">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Sialografías (procedimientos)
</t>
        </r>
      </text>
    </comment>
    <comment ref="A156" authorId="8" shapeId="0">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Procedimiento Imagenológico complejo (por procedimientos)
</t>
        </r>
      </text>
    </comment>
    <comment ref="AQ159" authorId="0" shapeId="0">
      <text>
        <r>
          <rPr>
            <sz val="9"/>
            <color indexed="81"/>
            <rFont val="Tahoma"/>
            <family val="2"/>
          </rPr>
          <t xml:space="preserve">
Contabilizará pacientes que se les ingrese la Actividad de gestión</t>
        </r>
        <r>
          <rPr>
            <b/>
            <sz val="9"/>
            <color indexed="81"/>
            <rFont val="Tahoma"/>
            <family val="2"/>
          </rPr>
          <t xml:space="preserve"> Compra de Servicios</t>
        </r>
      </text>
    </comment>
    <comment ref="AR159" authorId="0" shapeId="0">
      <text>
        <r>
          <rPr>
            <b/>
            <sz val="9"/>
            <color indexed="81"/>
            <rFont val="Tahoma"/>
            <family val="2"/>
          </rPr>
          <t xml:space="preserve">
Contabilizará pacientes con Discapacidad registrada desde el Módulo Admisión o desde BOX.</t>
        </r>
      </text>
    </comment>
    <comment ref="AS159" authorId="2" shapeId="0">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T159" authorId="2" shapeId="0">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AU159" authorId="0" shapeId="0">
      <text>
        <r>
          <rPr>
            <b/>
            <sz val="9"/>
            <color indexed="81"/>
            <rFont val="Tahoma"/>
            <family val="2"/>
          </rPr>
          <t xml:space="preserve">Se contabilizara a los pacientes que tengan en  Antecedentes del usuario APS / Pestaña "Identificacion"  Item  Alertas Adm.  "MIGRANTE"
</t>
        </r>
      </text>
    </comment>
    <comment ref="AV159" authorId="0" shapeId="0">
      <text>
        <r>
          <rPr>
            <b/>
            <sz val="9"/>
            <color indexed="81"/>
            <rFont val="Tahoma"/>
            <family val="2"/>
          </rPr>
          <t>Este dato aparecerá  luego de que en la atención 
Registrada en el Modulo Box / Pacientes citados o en Atención / Registro Atención Individual. 
Registre la actividad:
- Egreso por Abandono - Programas Especiales y Ges
+
Alguna de las Actividades de la Sección G</t>
        </r>
      </text>
    </comment>
    <comment ref="AW159" authorId="0" shapeId="0">
      <text>
        <r>
          <rPr>
            <sz val="9"/>
            <color indexed="81"/>
            <rFont val="Tahoma"/>
            <family val="2"/>
          </rPr>
          <t xml:space="preserve">Se contabilizaran los pacientes que esten Activos en el Programa de Salud Cardiovascular, los cuales deben cumplir con el siguiente tipo de registros por Clínicos del programa;
El paciente debe contar con el Formulario Clínico "Nuevo Control Cardiovascular"; en el campo:
</t>
        </r>
        <r>
          <rPr>
            <b/>
            <sz val="9"/>
            <color indexed="81"/>
            <rFont val="Tahoma"/>
            <family val="2"/>
          </rPr>
          <t xml:space="preserve">
 - </t>
        </r>
        <r>
          <rPr>
            <sz val="9"/>
            <color indexed="81"/>
            <rFont val="Tahoma"/>
            <family val="2"/>
          </rPr>
          <t>Es</t>
        </r>
        <r>
          <rPr>
            <b/>
            <sz val="9"/>
            <color indexed="81"/>
            <rFont val="Tahoma"/>
            <family val="2"/>
          </rPr>
          <t xml:space="preserve"> DM2,</t>
        </r>
        <r>
          <rPr>
            <sz val="9"/>
            <color indexed="81"/>
            <rFont val="Tahoma"/>
            <family val="2"/>
          </rPr>
          <t xml:space="preserve"> valor</t>
        </r>
        <r>
          <rPr>
            <b/>
            <sz val="9"/>
            <color indexed="81"/>
            <rFont val="Tahoma"/>
            <family val="2"/>
          </rPr>
          <t xml:space="preserve"> Si
 - </t>
        </r>
        <r>
          <rPr>
            <sz val="9"/>
            <color indexed="81"/>
            <rFont val="Tahoma"/>
            <family val="2"/>
          </rPr>
          <t xml:space="preserve">Campo Estado valor </t>
        </r>
        <r>
          <rPr>
            <b/>
            <sz val="9"/>
            <color indexed="81"/>
            <rFont val="Tahoma"/>
            <family val="2"/>
          </rPr>
          <t>Ingreso</t>
        </r>
        <r>
          <rPr>
            <sz val="9"/>
            <color indexed="81"/>
            <rFont val="Tahoma"/>
            <family val="2"/>
          </rPr>
          <t xml:space="preserve"> o </t>
        </r>
        <r>
          <rPr>
            <b/>
            <sz val="9"/>
            <color indexed="81"/>
            <rFont val="Tahoma"/>
            <family val="2"/>
          </rPr>
          <t xml:space="preserve">Seguimiento
</t>
        </r>
        <r>
          <rPr>
            <sz val="9"/>
            <color indexed="81"/>
            <rFont val="Tahoma"/>
            <family val="2"/>
          </rPr>
          <t xml:space="preserve">
Y que en el campo "Fecha Proximo Control", sea con un plazo máximo de inasistencia de 11 meses y 29 días, desde la última fecha ingresada en el formulario.</t>
        </r>
      </text>
    </comment>
    <comment ref="B162" authorId="3" shapeId="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Auditorías Clínicas (PE Mujeres "Más Sonrisas")</t>
        </r>
        <r>
          <rPr>
            <sz val="9"/>
            <color indexed="81"/>
            <rFont val="Tahoma"/>
            <family val="2"/>
          </rPr>
          <t xml:space="preserve">
</t>
        </r>
      </text>
    </comment>
    <comment ref="B163" authorId="3" shapeId="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Prótesis Removibles - PE Estrategia Más Sonrisas para Chile</t>
        </r>
      </text>
    </comment>
    <comment ref="B164" authorId="0" shapeId="0">
      <text>
        <r>
          <rPr>
            <b/>
            <sz val="9"/>
            <color indexed="81"/>
            <rFont val="Tahoma"/>
            <family val="2"/>
          </rPr>
          <t>Este dato aparecerá  luego de que en la atención Registrada en el Modulo Box / Pacientes citados o en Atención / Registro Atención Individual. 
Registre la Actividad
Endodoncia - PE Estrategia Más Sonrisas para Chile</t>
        </r>
      </text>
    </comment>
    <comment ref="B165" authorId="3" shapeId="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Reparación de Prótesis - PE Estrategia Más Sonrisas para Chile</t>
        </r>
      </text>
    </comment>
    <comment ref="C167" authorId="1" shapeId="0">
      <text>
        <r>
          <rPr>
            <sz val="9"/>
            <color indexed="81"/>
            <rFont val="Tahoma"/>
            <family val="2"/>
          </rPr>
          <t xml:space="preserve">Este dato aparecerá  luego de que en la atención 
1.- Registrada en el Modulo Box / Pacientes citados 
 o en Atención / Registro Atención Individual. </t>
        </r>
        <r>
          <rPr>
            <b/>
            <sz val="9"/>
            <color indexed="81"/>
            <rFont val="Tahoma"/>
            <family val="2"/>
          </rPr>
          <t xml:space="preserve">
</t>
        </r>
        <r>
          <rPr>
            <sz val="9"/>
            <color indexed="81"/>
            <rFont val="Tahoma"/>
            <family val="2"/>
          </rPr>
          <t>Registre la actividad:</t>
        </r>
        <r>
          <rPr>
            <b/>
            <sz val="9"/>
            <color indexed="81"/>
            <rFont val="Tahoma"/>
            <family val="2"/>
          </rPr>
          <t xml:space="preserve">
Alta Integral - PE Estrategia Más Sonrisas Para Chile
</t>
        </r>
        <r>
          <rPr>
            <sz val="9"/>
            <color indexed="81"/>
            <rFont val="Tahoma"/>
            <family val="2"/>
          </rPr>
          <t>Y el paciente cuente con la alerta administrativa</t>
        </r>
        <r>
          <rPr>
            <b/>
            <sz val="9"/>
            <color indexed="81"/>
            <rFont val="Tahoma"/>
            <family val="2"/>
          </rPr>
          <t xml:space="preserve">
JUNJI - INTEGRA - MINEDUC</t>
        </r>
        <r>
          <rPr>
            <sz val="9"/>
            <color indexed="81"/>
            <rFont val="Tahoma"/>
            <family val="2"/>
          </rPr>
          <t xml:space="preserve">
</t>
        </r>
      </text>
    </comment>
    <comment ref="C168" authorId="1" shapeId="0">
      <text>
        <r>
          <rPr>
            <sz val="9"/>
            <color indexed="81"/>
            <rFont val="Tahoma"/>
            <family val="2"/>
          </rPr>
          <t>Este dato aparecerá  luego de que en la atención 
1.- Registrada en el Modulo Box / Pacientes citados 
 o en Atención / Registro Atención Individual. 
Registre la actividad:</t>
        </r>
        <r>
          <rPr>
            <b/>
            <sz val="9"/>
            <color indexed="81"/>
            <rFont val="Tahoma"/>
            <family val="2"/>
          </rPr>
          <t xml:space="preserve">
Alta Integral - PE Estrategia Más Sonrisas Para Chile
</t>
        </r>
        <r>
          <rPr>
            <sz val="9"/>
            <color indexed="81"/>
            <rFont val="Tahoma"/>
            <family val="2"/>
          </rPr>
          <t xml:space="preserve">
Y el paciente cuente con la alerta administrativa</t>
        </r>
        <r>
          <rPr>
            <b/>
            <sz val="9"/>
            <color indexed="81"/>
            <rFont val="Tahoma"/>
            <family val="2"/>
          </rPr>
          <t xml:space="preserve">
SERNAM</t>
        </r>
        <r>
          <rPr>
            <sz val="9"/>
            <color indexed="81"/>
            <rFont val="Tahoma"/>
            <family val="2"/>
          </rPr>
          <t xml:space="preserve">
</t>
        </r>
      </text>
    </comment>
    <comment ref="C169" authorId="1" shapeId="0">
      <text>
        <r>
          <rPr>
            <sz val="9"/>
            <color indexed="81"/>
            <rFont val="Tahoma"/>
            <family val="2"/>
          </rPr>
          <t xml:space="preserve">Este dato aparecerá  luego de que en la atención 
1.- Registrada en el Modulo Box / Pacientes citados 
 o en Atención / Registro Atención Individual. </t>
        </r>
        <r>
          <rPr>
            <b/>
            <sz val="9"/>
            <color indexed="81"/>
            <rFont val="Tahoma"/>
            <family val="2"/>
          </rPr>
          <t xml:space="preserve">
</t>
        </r>
        <r>
          <rPr>
            <sz val="9"/>
            <color indexed="81"/>
            <rFont val="Tahoma"/>
            <family val="2"/>
          </rPr>
          <t>Registre la actividad:</t>
        </r>
        <r>
          <rPr>
            <b/>
            <sz val="9"/>
            <color indexed="81"/>
            <rFont val="Tahoma"/>
            <family val="2"/>
          </rPr>
          <t xml:space="preserve">
Alta Integral - PE Estrategia Más Sonrisas Para Chile
</t>
        </r>
        <r>
          <rPr>
            <sz val="9"/>
            <color indexed="81"/>
            <rFont val="Tahoma"/>
            <family val="2"/>
          </rPr>
          <t>Y el paciente cuente con la alerta administrativa</t>
        </r>
        <r>
          <rPr>
            <b/>
            <sz val="9"/>
            <color indexed="81"/>
            <rFont val="Tahoma"/>
            <family val="2"/>
          </rPr>
          <t xml:space="preserve">
PRODEMU
</t>
        </r>
      </text>
    </comment>
    <comment ref="C170" authorId="1" shapeId="0">
      <text>
        <r>
          <rPr>
            <sz val="9"/>
            <color indexed="81"/>
            <rFont val="Tahoma"/>
            <family val="2"/>
          </rPr>
          <t xml:space="preserve">
Este dato aparecerá  luego de que en la atención 
1.- Registrada en el Modulo Box / Pacientes citados 
 o en Atención / Registro Atención Individual. </t>
        </r>
        <r>
          <rPr>
            <b/>
            <sz val="9"/>
            <color indexed="81"/>
            <rFont val="Tahoma"/>
            <family val="2"/>
          </rPr>
          <t xml:space="preserve">
</t>
        </r>
        <r>
          <rPr>
            <sz val="9"/>
            <color indexed="81"/>
            <rFont val="Tahoma"/>
            <family val="2"/>
          </rPr>
          <t xml:space="preserve">
Registre la actividad:</t>
        </r>
        <r>
          <rPr>
            <b/>
            <sz val="9"/>
            <color indexed="81"/>
            <rFont val="Tahoma"/>
            <family val="2"/>
          </rPr>
          <t xml:space="preserve">
Alta Integral - PE Estrategia Más Sonrisas Para Chile
</t>
        </r>
        <r>
          <rPr>
            <sz val="9"/>
            <color indexed="81"/>
            <rFont val="Tahoma"/>
            <family val="2"/>
          </rPr>
          <t>Y el paciente cuente con la alerta administrativa</t>
        </r>
        <r>
          <rPr>
            <b/>
            <sz val="9"/>
            <color indexed="81"/>
            <rFont val="Tahoma"/>
            <family val="2"/>
          </rPr>
          <t xml:space="preserve">
Chile Solidario</t>
        </r>
        <r>
          <rPr>
            <sz val="9"/>
            <color indexed="81"/>
            <rFont val="Tahoma"/>
            <family val="2"/>
          </rPr>
          <t xml:space="preserve">
</t>
        </r>
      </text>
    </comment>
    <comment ref="C171" authorId="1" shapeId="0">
      <text>
        <r>
          <rPr>
            <sz val="9"/>
            <color indexed="81"/>
            <rFont val="Tahoma"/>
            <family val="2"/>
          </rPr>
          <t>Este dato aparecerá  luego de que en la atención 
1.- Registrada en el Modulo Box / Pacientes citados 
 o en Atención / Registro Atención Individual. 
Registre la actividad:
Alt</t>
        </r>
        <r>
          <rPr>
            <b/>
            <sz val="9"/>
            <color indexed="81"/>
            <rFont val="Tahoma"/>
            <family val="2"/>
          </rPr>
          <t>a Integral - PE Estrategia Más Sonrisas Para Chile</t>
        </r>
        <r>
          <rPr>
            <sz val="9"/>
            <color indexed="81"/>
            <rFont val="Tahoma"/>
            <family val="2"/>
          </rPr>
          <t xml:space="preserve">
Y el paciente cuente con la alerta administrativa
</t>
        </r>
        <r>
          <rPr>
            <b/>
            <sz val="9"/>
            <color indexed="81"/>
            <rFont val="Tahoma"/>
            <family val="2"/>
          </rPr>
          <t>MINVU</t>
        </r>
        <r>
          <rPr>
            <sz val="9"/>
            <color indexed="81"/>
            <rFont val="Tahoma"/>
            <family val="2"/>
          </rPr>
          <t xml:space="preserve">
</t>
        </r>
      </text>
    </comment>
    <comment ref="C172" authorId="1" shapeId="0">
      <text>
        <r>
          <rPr>
            <sz val="9"/>
            <color indexed="81"/>
            <rFont val="Tahoma"/>
            <family val="2"/>
          </rPr>
          <t>Este dato aparecerá  luego de que en la atención 
1.- Registrada en el Modulo Box / Pacientes citados 
 o en Atención / Registro Atención Individual. 
Registre la actividad</t>
        </r>
        <r>
          <rPr>
            <b/>
            <sz val="9"/>
            <color indexed="81"/>
            <rFont val="Tahoma"/>
            <family val="2"/>
          </rPr>
          <t xml:space="preserve">
Alta Integral - PE Estrategia Más Sonrisas Para Chile
</t>
        </r>
        <r>
          <rPr>
            <sz val="9"/>
            <color indexed="81"/>
            <rFont val="Tahoma"/>
            <family val="2"/>
          </rPr>
          <t xml:space="preserve">
Y el paciente  NO cuente con ninguna de las alertas administrativas</t>
        </r>
        <r>
          <rPr>
            <b/>
            <sz val="9"/>
            <color indexed="81"/>
            <rFont val="Tahoma"/>
            <family val="2"/>
          </rPr>
          <t xml:space="preserve">:
- JUNJI -  INTEGRA - MINEDUC
- SERNAM
- CHILE SOLIDARIO
- MINVU
</t>
        </r>
      </text>
    </comment>
    <comment ref="C173" authorId="9" shapeId="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Prótesis Removibles (Programa Odont. Integral Hom. Esc. Rec.)</t>
        </r>
        <r>
          <rPr>
            <sz val="9"/>
            <color indexed="81"/>
            <rFont val="Tahoma"/>
            <family val="2"/>
          </rPr>
          <t xml:space="preserve">
</t>
        </r>
      </text>
    </comment>
    <comment ref="C174" authorId="10" shapeId="0">
      <text>
        <r>
          <rPr>
            <sz val="9"/>
            <color indexed="81"/>
            <rFont val="Tahoma"/>
            <family val="2"/>
          </rPr>
          <t xml:space="preserve">Este dato aparecerá  luego de que en la atención 
1.- Registrada en el Modulo Box / Pacientes citados 
 o en Atención / Registro Atención Individual. 
Registre la actividad
Registre la actividad:
</t>
        </r>
        <r>
          <rPr>
            <b/>
            <sz val="9"/>
            <color indexed="81"/>
            <rFont val="Tahoma"/>
            <family val="2"/>
          </rPr>
          <t>Alta Integral -Programa Odontológico Integral:  Hombres Escasos Recursos</t>
        </r>
        <r>
          <rPr>
            <sz val="9"/>
            <color indexed="81"/>
            <rFont val="Tahoma"/>
            <family val="2"/>
          </rPr>
          <t xml:space="preserve">.
</t>
        </r>
      </text>
    </comment>
    <comment ref="C175" authorId="9" shapeId="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
Programa Hombre Escasos Recursos - Auditoría Clínica</t>
        </r>
      </text>
    </comment>
    <comment ref="C176" authorId="0" shapeId="0">
      <text>
        <r>
          <rPr>
            <b/>
            <sz val="9"/>
            <color indexed="81"/>
            <rFont val="Tahoma"/>
            <family val="2"/>
          </rPr>
          <t xml:space="preserve">Este dato aparecerá  luego de que en la atención 
Registrada en el Modulo Box / Pacientes citados  o en Atención / Registro Atención Individual. 
Registre la actividad:
Endodoncia (Programa Odont. Integral Hom. Esc. Rec.)
</t>
        </r>
      </text>
    </comment>
    <comment ref="C177" authorId="9" shapeId="0">
      <text>
        <r>
          <rPr>
            <sz val="9"/>
            <color indexed="81"/>
            <rFont val="Tahoma"/>
            <family val="2"/>
          </rPr>
          <t xml:space="preserve">
Este dato aparecerá  luego de que en la atención 
1.- Registrada en el Modulo Box / Pacientes citados 
 o en Atención / Registro Atención Individual. 
Registre la actividad
Registre la actividad:
</t>
        </r>
        <r>
          <rPr>
            <b/>
            <sz val="9"/>
            <color indexed="81"/>
            <rFont val="Tahoma"/>
            <family val="2"/>
          </rPr>
          <t xml:space="preserve">Programa Hombres Escasos Recursos -Reparación de protesis.
</t>
        </r>
        <r>
          <rPr>
            <sz val="9"/>
            <color indexed="81"/>
            <rFont val="Tahoma"/>
            <family val="2"/>
          </rPr>
          <t xml:space="preserve">
</t>
        </r>
      </text>
    </comment>
    <comment ref="C178" authorId="1" shapeId="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
Alta Personas con Dependencia Severa - Programa Odonto/Atencion en Domicilio.
o
Alta Cuidadores Personas con Dependencia Severa - Programa Odonto/Atencion en Domicilio.
Observación.
</t>
        </r>
        <r>
          <rPr>
            <sz val="9"/>
            <color indexed="81"/>
            <rFont val="Tahoma"/>
            <family val="2"/>
          </rPr>
          <t xml:space="preserve">Es la </t>
        </r>
        <r>
          <rPr>
            <b/>
            <sz val="9"/>
            <color indexed="81"/>
            <rFont val="Tahoma"/>
            <family val="2"/>
          </rPr>
          <t xml:space="preserve">suma de actividades </t>
        </r>
        <r>
          <rPr>
            <sz val="9"/>
            <color indexed="81"/>
            <rFont val="Tahoma"/>
            <family val="2"/>
          </rPr>
          <t xml:space="preserve">de la fila </t>
        </r>
        <r>
          <rPr>
            <b/>
            <sz val="9"/>
            <color indexed="81"/>
            <rFont val="Tahoma"/>
            <family val="2"/>
          </rPr>
          <t xml:space="preserve">ALTAS PERSONAS CON DEPENDENCIA SEVERA </t>
        </r>
        <r>
          <rPr>
            <sz val="9"/>
            <color indexed="81"/>
            <rFont val="Tahoma"/>
            <family val="2"/>
          </rPr>
          <t xml:space="preserve">y la fila </t>
        </r>
        <r>
          <rPr>
            <b/>
            <sz val="9"/>
            <color indexed="81"/>
            <rFont val="Tahoma"/>
            <family val="2"/>
          </rPr>
          <t>ALTAS CUIDADORES PERSONAS CON DEPENDENCIA</t>
        </r>
      </text>
    </comment>
    <comment ref="C179" authorId="6" shapeId="0">
      <text>
        <r>
          <rPr>
            <sz val="9"/>
            <color indexed="81"/>
            <rFont val="Tahoma"/>
            <family val="2"/>
          </rPr>
          <t xml:space="preserve">Este dato aparecerá  luego de que en la atención 
1.- Registrada en el Modulo Box / Pacientes citados 
 o en Atención / Registro Atención Individual. 
Registre la actividad
Registre la actividad:
</t>
        </r>
        <r>
          <rPr>
            <b/>
            <sz val="9"/>
            <color indexed="81"/>
            <rFont val="Tahoma"/>
            <family val="2"/>
          </rPr>
          <t xml:space="preserve">Alta Personas con Dependencia Severa - Programa Odonto/Atencion en Domicilio.
</t>
        </r>
      </text>
    </comment>
    <comment ref="C180" authorId="6" shapeId="0">
      <text>
        <r>
          <rPr>
            <sz val="9"/>
            <color indexed="81"/>
            <rFont val="Tahoma"/>
            <family val="2"/>
          </rPr>
          <t xml:space="preserve">Este dato aparecerá  luego de que en la atención 
1.- Registrada en el Modulo Box / Pacientes citados 
 o en Atención / Registro Atención Individual. 
Registre la actividad
Registre la actividad:
</t>
        </r>
        <r>
          <rPr>
            <b/>
            <sz val="9"/>
            <color indexed="81"/>
            <rFont val="Tahoma"/>
            <family val="2"/>
          </rPr>
          <t xml:space="preserve">Alta Cuidadores Personas con Dependencia Severa - Programa Odonto/Atencion en Domicilio.
</t>
        </r>
      </text>
    </comment>
    <comment ref="C181" authorId="8" shapeId="0">
      <text>
        <r>
          <rPr>
            <sz val="9"/>
            <color indexed="81"/>
            <rFont val="Tahoma"/>
            <family val="2"/>
          </rPr>
          <t xml:space="preserve">
Este dato aparecerá  luego de que en la atención 
1.- Registrada en el Modulo Box / Pacientes citados 
 Registre el procedimiento:
</t>
        </r>
        <r>
          <rPr>
            <b/>
            <sz val="9"/>
            <color indexed="81"/>
            <rFont val="Tahoma"/>
            <family val="2"/>
          </rPr>
          <t xml:space="preserve">Tratamiento Endodoncia (Programa Resolutividad)
</t>
        </r>
        <r>
          <rPr>
            <sz val="9"/>
            <color indexed="81"/>
            <rFont val="Tahoma"/>
            <family val="2"/>
          </rPr>
          <t xml:space="preserve">
Se contabilizaran personas con esta actividad.
</t>
        </r>
      </text>
    </comment>
    <comment ref="C182" authorId="0" shapeId="0">
      <text>
        <r>
          <rPr>
            <b/>
            <sz val="9"/>
            <color indexed="81"/>
            <rFont val="Tahoma"/>
            <family val="2"/>
          </rPr>
          <t>Total de Tratamientos Endodoncia por odontologo General</t>
        </r>
        <r>
          <rPr>
            <sz val="9"/>
            <color indexed="81"/>
            <rFont val="Tahoma"/>
            <family val="2"/>
          </rPr>
          <t xml:space="preserve">
</t>
        </r>
      </text>
    </comment>
    <comment ref="C183" authorId="0" shapeId="0">
      <text>
        <r>
          <rPr>
            <b/>
            <sz val="9"/>
            <color indexed="81"/>
            <rFont val="Tahoma"/>
            <family val="2"/>
          </rPr>
          <t>Numero Total Tratamientos Endodoncia por Endodoncistas (</t>
        </r>
        <r>
          <rPr>
            <sz val="9"/>
            <color indexed="81"/>
            <rFont val="Tahoma"/>
            <family val="2"/>
          </rPr>
          <t>odontólogo debe tener selecionada su especialidad al crear su agenda)</t>
        </r>
      </text>
    </comment>
    <comment ref="C184" authorId="6" shapeId="0">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Tratamiento Periodoncia - Estrategia resolucion de especialidad</t>
        </r>
        <r>
          <rPr>
            <sz val="9"/>
            <color indexed="81"/>
            <rFont val="Tahoma"/>
            <family val="2"/>
          </rPr>
          <t xml:space="preserve">
Se contabilizaran personas con este procedimiento.
</t>
        </r>
        <r>
          <rPr>
            <b/>
            <sz val="9"/>
            <color indexed="10"/>
            <rFont val="Tahoma"/>
            <family val="2"/>
          </rPr>
          <t xml:space="preserve">
</t>
        </r>
        <r>
          <rPr>
            <sz val="9"/>
            <color indexed="81"/>
            <rFont val="Tahoma"/>
            <family val="2"/>
          </rPr>
          <t xml:space="preserve">
</t>
        </r>
      </text>
    </comment>
    <comment ref="C185" authorId="0" shapeId="0">
      <text>
        <r>
          <rPr>
            <b/>
            <sz val="9"/>
            <color indexed="81"/>
            <rFont val="Tahoma"/>
            <family val="2"/>
          </rPr>
          <t xml:space="preserve">Numero Total Tratamientos Perioconcia por Por Periodoncista </t>
        </r>
        <r>
          <rPr>
            <sz val="9"/>
            <color indexed="81"/>
            <rFont val="Tahoma"/>
            <family val="2"/>
          </rPr>
          <t>(Odontólogo debe tener selecionada su especialidad al crear su agenda)</t>
        </r>
      </text>
    </comment>
    <comment ref="C186" authorId="8" shapeId="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Prótesis Removibles (Programa Resolutividad)</t>
        </r>
        <r>
          <rPr>
            <sz val="9"/>
            <color indexed="81"/>
            <rFont val="Tahoma"/>
            <family val="2"/>
          </rPr>
          <t xml:space="preserve">
Se contabilizaran personas con esta actividad</t>
        </r>
      </text>
    </comment>
    <comment ref="C187" authorId="0" shapeId="0">
      <text>
        <r>
          <rPr>
            <b/>
            <sz val="9"/>
            <color indexed="81"/>
            <rFont val="Tahoma"/>
            <family val="2"/>
          </rPr>
          <t xml:space="preserve">Numero Total protesis Removible por Odontólogo General </t>
        </r>
      </text>
    </comment>
    <comment ref="C188" authorId="0" shapeId="0">
      <text>
        <r>
          <rPr>
            <b/>
            <sz val="9"/>
            <color indexed="81"/>
            <rFont val="Tahoma"/>
            <family val="2"/>
          </rPr>
          <t xml:space="preserve">Numero Total Prótesis Removibles por Rehabilitador Oral </t>
        </r>
        <r>
          <rPr>
            <sz val="9"/>
            <color indexed="81"/>
            <rFont val="Tahoma"/>
            <family val="2"/>
          </rPr>
          <t>(Odontólogo debe tener selecionada su especialidad al crear su agenda)</t>
        </r>
      </text>
    </comment>
    <comment ref="B189" authorId="8" shapeId="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Alta Integral GES 60 Años</t>
        </r>
        <r>
          <rPr>
            <sz val="9"/>
            <color indexed="81"/>
            <rFont val="Tahoma"/>
            <family val="2"/>
          </rPr>
          <t xml:space="preserve">
A un paciente de 60 años.
</t>
        </r>
      </text>
    </comment>
    <comment ref="C190" authorId="8" shapeId="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Tratamiento de Endodoncia (Ges 60 años)</t>
        </r>
        <r>
          <rPr>
            <sz val="9"/>
            <color indexed="81"/>
            <rFont val="Tahoma"/>
            <family val="2"/>
          </rPr>
          <t xml:space="preserve">
Se contabilizarán personas con esta actividad, con 60 años de edad.</t>
        </r>
      </text>
    </comment>
    <comment ref="C191" authorId="8" shapeId="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Tratamiento de Endodoncia (Ges 60 años)</t>
        </r>
        <r>
          <rPr>
            <sz val="9"/>
            <color indexed="81"/>
            <rFont val="Tahoma"/>
            <family val="2"/>
          </rPr>
          <t xml:space="preserve">
Se contabilizarán cantidad de actividades, que se hayan realizadon a pacientes  con 60 años de edad.</t>
        </r>
      </text>
    </comment>
    <comment ref="C192" authorId="8" shapeId="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Protesis Removible (Ges 60 años )</t>
        </r>
        <r>
          <rPr>
            <sz val="9"/>
            <color indexed="81"/>
            <rFont val="Tahoma"/>
            <family val="2"/>
          </rPr>
          <t xml:space="preserve">
Se contabilizarán personas con esta actividad, con 60 años de edad.</t>
        </r>
      </text>
    </comment>
    <comment ref="C193" authorId="8" shapeId="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Protesis Removible (Ges 60 años)</t>
        </r>
        <r>
          <rPr>
            <sz val="9"/>
            <color indexed="81"/>
            <rFont val="Tahoma"/>
            <family val="2"/>
          </rPr>
          <t xml:space="preserve">
Se contabilizarán cantidad de actividades, que se hayan realizadon a pacientes  con 60 años de edad.</t>
        </r>
      </text>
    </comment>
    <comment ref="C194" authorId="1" shapeId="0">
      <text>
        <r>
          <rPr>
            <sz val="9"/>
            <color indexed="81"/>
            <rFont val="Tahoma"/>
            <family val="2"/>
          </rPr>
          <t xml:space="preserve">
Este dato aparecerá  luego de que en la atención registrada en Box  ó  en Atención / Registro Atención Individual. 
Registre la actividad:</t>
        </r>
        <r>
          <rPr>
            <b/>
            <sz val="9"/>
            <color indexed="81"/>
            <rFont val="Tahoma"/>
            <family val="2"/>
          </rPr>
          <t xml:space="preserve">
Programa odontológica integral - Altas Integrales estudiantes de enseñanza media – en centro de salud</t>
        </r>
        <r>
          <rPr>
            <sz val="9"/>
            <color indexed="81"/>
            <rFont val="Tahoma"/>
            <family val="2"/>
          </rPr>
          <t xml:space="preserve">
</t>
        </r>
      </text>
    </comment>
    <comment ref="C195" authorId="1" shapeId="0">
      <text>
        <r>
          <rPr>
            <sz val="9"/>
            <color indexed="81"/>
            <rFont val="Tahoma"/>
            <family val="2"/>
          </rPr>
          <t xml:space="preserve">Este dato aparecerá  luego de que en la atención registrada en Box  ó  en Atención / Registro Atención Individual. 
Registre la actividad:
</t>
        </r>
        <r>
          <rPr>
            <b/>
            <sz val="9"/>
            <color indexed="81"/>
            <rFont val="Tahoma"/>
            <family val="2"/>
          </rPr>
          <t>Programa odontológica integral - Altas Integrales estudiantes de enseñanza media – en unidad dental móvil o portátil</t>
        </r>
        <r>
          <rPr>
            <sz val="9"/>
            <color indexed="81"/>
            <rFont val="Tahoma"/>
            <family val="2"/>
          </rPr>
          <t xml:space="preserve">
</t>
        </r>
      </text>
    </comment>
    <comment ref="C196" authorId="1" shapeId="0">
      <text>
        <r>
          <rPr>
            <sz val="9"/>
            <color indexed="81"/>
            <rFont val="Tahoma"/>
            <family val="2"/>
          </rPr>
          <t xml:space="preserve">
Este dato aparecerá  luego de que en la atención registrada en Box  ó  en Atención / Registro Atención Individual. 
Registre la actividad:
</t>
        </r>
        <r>
          <rPr>
            <b/>
            <sz val="9"/>
            <color indexed="81"/>
            <rFont val="Tahoma"/>
            <family val="2"/>
          </rPr>
          <t xml:space="preserve">
 Programa odontológica integral - Altas Integrales estudiantes de enseñanza media – en establecimiento educacional</t>
        </r>
      </text>
    </comment>
    <comment ref="C197" authorId="1" shapeId="0">
      <text>
        <r>
          <rPr>
            <sz val="9"/>
            <color indexed="81"/>
            <rFont val="Tahoma"/>
            <family val="2"/>
          </rPr>
          <t xml:space="preserve">
Este dato aparecerá  luego de que en la atención 
1.- Registrada en el Modulo Box / Pacientes Citados  
Se debe agregar la actividad </t>
        </r>
        <r>
          <rPr>
            <b/>
            <sz val="9"/>
            <color indexed="81"/>
            <rFont val="Tahoma"/>
            <family val="2"/>
          </rPr>
          <t>Consulta Programa Mejoramiento del acceso - Morbilidad Adulto</t>
        </r>
        <r>
          <rPr>
            <sz val="9"/>
            <color indexed="81"/>
            <rFont val="Tahoma"/>
            <family val="2"/>
          </rPr>
          <t xml:space="preserve">
</t>
        </r>
        <r>
          <rPr>
            <b/>
            <sz val="9"/>
            <color indexed="81"/>
            <rFont val="Tahoma"/>
            <family val="2"/>
          </rPr>
          <t xml:space="preserve">Y Cumpla la condición de ser </t>
        </r>
        <r>
          <rPr>
            <sz val="9"/>
            <color indexed="81"/>
            <rFont val="Tahoma"/>
            <family val="2"/>
          </rPr>
          <t xml:space="preserve"> </t>
        </r>
        <r>
          <rPr>
            <b/>
            <sz val="9"/>
            <color indexed="81"/>
            <rFont val="Tahoma"/>
            <family val="2"/>
          </rPr>
          <t>&gt;20 años</t>
        </r>
        <r>
          <rPr>
            <sz val="9"/>
            <color indexed="81"/>
            <rFont val="Tahoma"/>
            <family val="2"/>
          </rPr>
          <t xml:space="preserve">
Se Contabilizaran los siguientes procedimientos realizados:
(Manual DEIS) Pulido coronario, destartraje supragingival, exodoncia, restauración estética, restauración de amalgama, destartraje subgingival y pulido radicular por sextante, desinfección bucal total y procedimientos Médico-quirúrgicos.
Procedimientos en Sistema.
- </t>
        </r>
        <r>
          <rPr>
            <b/>
            <sz val="9"/>
            <color indexed="81"/>
            <rFont val="Tahoma"/>
            <family val="2"/>
          </rPr>
          <t>Pulido Coronario</t>
        </r>
        <r>
          <rPr>
            <sz val="9"/>
            <color indexed="81"/>
            <rFont val="Tahoma"/>
            <family val="2"/>
          </rPr>
          <t xml:space="preserve">
- </t>
        </r>
        <r>
          <rPr>
            <b/>
            <sz val="9"/>
            <color indexed="81"/>
            <rFont val="Tahoma"/>
            <family val="2"/>
          </rPr>
          <t>Destartraje Supragingival</t>
        </r>
        <r>
          <rPr>
            <sz val="9"/>
            <color indexed="81"/>
            <rFont val="Tahoma"/>
            <family val="2"/>
          </rPr>
          <t xml:space="preserve">
- </t>
        </r>
        <r>
          <rPr>
            <b/>
            <sz val="9"/>
            <color indexed="81"/>
            <rFont val="Tahoma"/>
            <family val="2"/>
          </rPr>
          <t>Obturación Amalgama</t>
        </r>
        <r>
          <rPr>
            <sz val="9"/>
            <color indexed="81"/>
            <rFont val="Tahoma"/>
            <family val="2"/>
          </rPr>
          <t xml:space="preserve">
- </t>
        </r>
        <r>
          <rPr>
            <b/>
            <sz val="9"/>
            <color indexed="81"/>
            <rFont val="Tahoma"/>
            <family val="2"/>
          </rPr>
          <t>Destartraje Subgingival</t>
        </r>
        <r>
          <rPr>
            <sz val="9"/>
            <color indexed="81"/>
            <rFont val="Tahoma"/>
            <family val="2"/>
          </rPr>
          <t xml:space="preserve">
- </t>
        </r>
        <r>
          <rPr>
            <b/>
            <sz val="9"/>
            <color indexed="81"/>
            <rFont val="Tahoma"/>
            <family val="2"/>
          </rPr>
          <t>Obturación Directa (Obturación Amalgama)
- Obturación Directa (Obturación Composite)</t>
        </r>
        <r>
          <rPr>
            <sz val="9"/>
            <color indexed="81"/>
            <rFont val="Tahoma"/>
            <family val="2"/>
          </rPr>
          <t xml:space="preserve">
- </t>
        </r>
        <r>
          <rPr>
            <b/>
            <sz val="9"/>
            <color indexed="81"/>
            <rFont val="Tahoma"/>
            <family val="2"/>
          </rPr>
          <t>Procedimiento Médico-Quirúrgico</t>
        </r>
        <r>
          <rPr>
            <sz val="9"/>
            <color indexed="81"/>
            <rFont val="Tahoma"/>
            <family val="2"/>
          </rPr>
          <t xml:space="preserve">
- </t>
        </r>
        <r>
          <rPr>
            <b/>
            <sz val="9"/>
            <color indexed="81"/>
            <rFont val="Tahoma"/>
            <family val="2"/>
          </rPr>
          <t>Restauracion Estetica</t>
        </r>
        <r>
          <rPr>
            <sz val="9"/>
            <color indexed="81"/>
            <rFont val="Tahoma"/>
            <family val="2"/>
          </rPr>
          <t xml:space="preserve">
- </t>
        </r>
        <r>
          <rPr>
            <b/>
            <sz val="9"/>
            <color indexed="81"/>
            <rFont val="Tahoma"/>
            <family val="2"/>
          </rPr>
          <t>Restauracion de Amalgamas</t>
        </r>
        <r>
          <rPr>
            <sz val="9"/>
            <color indexed="81"/>
            <rFont val="Tahoma"/>
            <family val="2"/>
          </rPr>
          <t xml:space="preserve">
- </t>
        </r>
        <r>
          <rPr>
            <b/>
            <sz val="9"/>
            <color indexed="81"/>
            <rFont val="Tahoma"/>
            <family val="2"/>
          </rPr>
          <t>Destartraje Supragingival y Pulido Coronario</t>
        </r>
        <r>
          <rPr>
            <sz val="9"/>
            <color indexed="81"/>
            <rFont val="Tahoma"/>
            <family val="2"/>
          </rPr>
          <t xml:space="preserve">
- </t>
        </r>
        <r>
          <rPr>
            <b/>
            <sz val="9"/>
            <color indexed="81"/>
            <rFont val="Tahoma"/>
            <family val="2"/>
          </rPr>
          <t>Destartraje Subgingival y Pulido Radicular Por Sextante
- Exodoncia
- Exodoncia por Caries
- Desinfección Bucal Total</t>
        </r>
        <r>
          <rPr>
            <sz val="9"/>
            <color indexed="81"/>
            <rFont val="Tahoma"/>
            <family val="2"/>
          </rPr>
          <t xml:space="preserve">
</t>
        </r>
        <r>
          <rPr>
            <b/>
            <sz val="9"/>
            <color indexed="81"/>
            <rFont val="Tahoma"/>
            <family val="2"/>
          </rPr>
          <t>Además solo se deben conciderar los procedimiento en extención Horaria. Lunes a Jueves Despues de las 17:00 hrs,  Viernes despues de las 16:00 hrs y Sabado, Domingos y Festivos.</t>
        </r>
        <r>
          <rPr>
            <sz val="9"/>
            <color indexed="81"/>
            <rFont val="Tahoma"/>
            <family val="2"/>
          </rPr>
          <t xml:space="preserve">
--</t>
        </r>
      </text>
    </comment>
    <comment ref="C198" authorId="1" shapeId="0">
      <text>
        <r>
          <rPr>
            <sz val="9"/>
            <color indexed="81"/>
            <rFont val="Tahoma"/>
            <family val="2"/>
          </rPr>
          <t xml:space="preserve">
Este dato aparecerá  luego de que en la atención 
1.- Registrada en el Modulo Box / Pacientes Citados.
Se contabilizara la actividad</t>
        </r>
        <r>
          <rPr>
            <b/>
            <sz val="9"/>
            <color indexed="81"/>
            <rFont val="Tahoma"/>
            <family val="2"/>
          </rPr>
          <t xml:space="preserve"> Consulta Programa Mejoramiento del acceso - Morbilidad Adulto </t>
        </r>
        <r>
          <rPr>
            <sz val="9"/>
            <color indexed="81"/>
            <rFont val="Tahoma"/>
            <family val="2"/>
          </rPr>
          <t xml:space="preserve">
</t>
        </r>
        <r>
          <rPr>
            <b/>
            <sz val="9"/>
            <color indexed="81"/>
            <rFont val="Tahoma"/>
            <family val="2"/>
          </rPr>
          <t xml:space="preserve">
Además solo se deben conciderar los procedimiento en extención Horaria. Lunes a Jueves Despues de las 17:00 hrs,  Viernes despues de las 16:00 hrs y Sabado, Domingos y Festivos.</t>
        </r>
        <r>
          <rPr>
            <sz val="9"/>
            <color indexed="81"/>
            <rFont val="Tahoma"/>
            <family val="2"/>
          </rPr>
          <t xml:space="preserve">
Y ademas </t>
        </r>
        <r>
          <rPr>
            <b/>
            <sz val="9"/>
            <color indexed="81"/>
            <rFont val="Tahoma"/>
            <family val="2"/>
          </rPr>
          <t>Cumpla la condición de ser &gt;20 años.</t>
        </r>
        <r>
          <rPr>
            <sz val="9"/>
            <color indexed="81"/>
            <rFont val="Tahoma"/>
            <family val="2"/>
          </rPr>
          <t xml:space="preserve">
</t>
        </r>
      </text>
    </comment>
    <comment ref="AC200" authorId="1" shapeId="0">
      <text>
        <r>
          <rPr>
            <sz val="9"/>
            <color indexed="81"/>
            <rFont val="Tahoma"/>
            <family val="2"/>
          </rPr>
          <t xml:space="preserve">Contabilizará pacientes con Discapacidad registrada desde el Módulo Admisión o desde BOX.
</t>
        </r>
      </text>
    </comment>
    <comment ref="AE200" authorId="1" shapeId="0">
      <text>
        <r>
          <rPr>
            <sz val="9"/>
            <color indexed="81"/>
            <rFont val="Tahoma"/>
            <family val="2"/>
          </rPr>
          <t xml:space="preserve">Se contabilizara a los pacientes que tengan en  Antecedentes del usuario APS / Pestaña "Identificacion"  Item  Alertas Adm.  </t>
        </r>
        <r>
          <rPr>
            <b/>
            <sz val="9"/>
            <color indexed="81"/>
            <rFont val="Tahoma"/>
            <family val="2"/>
          </rPr>
          <t>"JUNJI"</t>
        </r>
        <r>
          <rPr>
            <sz val="9"/>
            <color indexed="81"/>
            <rFont val="Tahoma"/>
            <family val="2"/>
          </rPr>
          <t xml:space="preserve">
</t>
        </r>
      </text>
    </comment>
    <comment ref="AF200" authorId="1" shapeId="0">
      <text>
        <r>
          <rPr>
            <sz val="9"/>
            <color indexed="81"/>
            <rFont val="Tahoma"/>
            <family val="2"/>
          </rPr>
          <t xml:space="preserve">Se contabilizara a los pacientes que tengan en  Antecedentes del usuario APS / Pestaña "Identificacion"  Item  Alertas Adm. </t>
        </r>
        <r>
          <rPr>
            <b/>
            <sz val="9"/>
            <color indexed="81"/>
            <rFont val="Tahoma"/>
            <family val="2"/>
          </rPr>
          <t xml:space="preserve"> "INTEGRA"</t>
        </r>
        <r>
          <rPr>
            <sz val="9"/>
            <color indexed="81"/>
            <rFont val="Tahoma"/>
            <family val="2"/>
          </rPr>
          <t xml:space="preserve">
</t>
        </r>
      </text>
    </comment>
    <comment ref="AG200" authorId="1" shapeId="0">
      <text>
        <r>
          <rPr>
            <sz val="9"/>
            <color indexed="81"/>
            <rFont val="Tahoma"/>
            <family val="2"/>
          </rPr>
          <t xml:space="preserve">Se contabilizara a los pacientes que tengan en  Antecedentes del usuario APS / Pestaña "Identificacion"  Item  Alertas Adm. </t>
        </r>
        <r>
          <rPr>
            <b/>
            <sz val="9"/>
            <color indexed="81"/>
            <rFont val="Tahoma"/>
            <family val="2"/>
          </rPr>
          <t xml:space="preserve"> "MINEDUC"</t>
        </r>
        <r>
          <rPr>
            <sz val="9"/>
            <color indexed="81"/>
            <rFont val="Tahoma"/>
            <family val="2"/>
          </rPr>
          <t xml:space="preserve">
</t>
        </r>
      </text>
    </comment>
    <comment ref="A203" authorId="1" shapeId="0">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 xml:space="preserve"> Programa Sembrando Sonrisas - Exámen de Salud</t>
        </r>
        <r>
          <rPr>
            <sz val="9"/>
            <color indexed="81"/>
            <rFont val="Tahoma"/>
            <family val="2"/>
          </rPr>
          <t xml:space="preserve">
</t>
        </r>
      </text>
    </comment>
    <comment ref="A204" authorId="1" shapeId="0">
      <text>
        <r>
          <rPr>
            <sz val="9"/>
            <color indexed="81"/>
            <rFont val="Tahoma"/>
            <family val="2"/>
          </rPr>
          <t xml:space="preserve">Este dato aparecerá  luego de que en la atención registrada en Modulo Atencion / Atención Grupal: 
Registre la siguiente actividad:
 </t>
        </r>
        <r>
          <rPr>
            <b/>
            <sz val="9"/>
            <color indexed="81"/>
            <rFont val="Tahoma"/>
            <family val="2"/>
          </rPr>
          <t>Programa Sembrando Sonrisas - Exámen de Salud</t>
        </r>
        <r>
          <rPr>
            <sz val="9"/>
            <color indexed="81"/>
            <rFont val="Tahoma"/>
            <family val="2"/>
          </rPr>
          <t xml:space="preserve">
y
en CEO=0  en  esta Atención Grupal.
 (No presenten historia de caries)
</t>
        </r>
      </text>
    </comment>
    <comment ref="A205" authorId="1" shapeId="0">
      <text>
        <r>
          <rPr>
            <sz val="9"/>
            <color indexed="81"/>
            <rFont val="Tahoma"/>
            <family val="2"/>
          </rPr>
          <t xml:space="preserve">Este dato aparecerá  luego de que en la atención registrada en Modulo Atencion / Atención Grupal: 
Registre la siguiente actividad:
</t>
        </r>
        <r>
          <rPr>
            <b/>
            <sz val="9"/>
            <color indexed="81"/>
            <rFont val="Tahoma"/>
            <family val="2"/>
          </rPr>
          <t xml:space="preserve"> Programa Sembrando Sonrisas - Set de Higiene Oral Entregados</t>
        </r>
        <r>
          <rPr>
            <sz val="9"/>
            <color indexed="81"/>
            <rFont val="Tahoma"/>
            <family val="2"/>
          </rPr>
          <t xml:space="preserve">
</t>
        </r>
      </text>
    </comment>
    <comment ref="A206" authorId="1" shapeId="0">
      <text>
        <r>
          <rPr>
            <sz val="9"/>
            <color indexed="81"/>
            <rFont val="Tahoma"/>
            <family val="2"/>
          </rPr>
          <t xml:space="preserve">
Este dato aparecerá  luego de que en la atención registrada en Modulo Atención / Registro Atención Grupal
Registre la actividad:
</t>
        </r>
        <r>
          <rPr>
            <b/>
            <sz val="9"/>
            <color indexed="81"/>
            <rFont val="Tahoma"/>
            <family val="2"/>
          </rPr>
          <t>Programa Sembrando Sonrisas  - N. de Aplicaciones Flúor Barniz</t>
        </r>
      </text>
    </comment>
    <comment ref="A207" authorId="1" shapeId="0">
      <text>
        <r>
          <rPr>
            <sz val="9"/>
            <color indexed="81"/>
            <rFont val="Tahoma"/>
            <family val="2"/>
          </rPr>
          <t xml:space="preserve">Este dato aparecerá  luego de que en la atención registrada en Modulo Atencion / Atención Grupal: 
Registre la siguiente actividad:
</t>
        </r>
        <r>
          <rPr>
            <b/>
            <sz val="9"/>
            <color indexed="81"/>
            <rFont val="Tahoma"/>
            <family val="2"/>
          </rPr>
          <t xml:space="preserve"> Programa Sembrando Sonrisas - Educación Grupal en Establecimiento de Educación </t>
        </r>
        <r>
          <rPr>
            <sz val="9"/>
            <color indexed="81"/>
            <rFont val="Tahoma"/>
            <family val="2"/>
          </rPr>
          <t xml:space="preserve">
</t>
        </r>
      </text>
    </comment>
    <comment ref="A208" authorId="0" shapeId="0">
      <text>
        <r>
          <rPr>
            <b/>
            <sz val="9"/>
            <color indexed="81"/>
            <rFont val="Tahoma"/>
            <family val="2"/>
          </rPr>
          <t xml:space="preserve">No Disponible
</t>
        </r>
      </text>
    </comment>
    <comment ref="A213" authorId="8" shapeId="0">
      <text>
        <r>
          <rPr>
            <sz val="9"/>
            <color indexed="81"/>
            <rFont val="Tahoma"/>
            <family val="2"/>
          </rPr>
          <t xml:space="preserve">Este dato aparecerá  luego de que en la atención 
1.- Registrada en el Modulo Box / Pacientes citados 
 Registre el procedimiento:
- </t>
        </r>
        <r>
          <rPr>
            <b/>
            <sz val="9"/>
            <color indexed="81"/>
            <rFont val="Tahoma"/>
            <family val="2"/>
          </rPr>
          <t xml:space="preserve">Atención Bajo Sedación Inhalatoria (Con óxido Nitroso)
</t>
        </r>
      </text>
    </comment>
    <comment ref="A214" authorId="1" shapeId="0">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Sedación endovenosa</t>
        </r>
        <r>
          <rPr>
            <sz val="9"/>
            <color indexed="81"/>
            <rFont val="Tahoma"/>
            <family val="2"/>
          </rPr>
          <t xml:space="preserve">
</t>
        </r>
      </text>
    </comment>
    <comment ref="A215" authorId="8" shapeId="0">
      <text>
        <r>
          <rPr>
            <sz val="9"/>
            <color indexed="81"/>
            <rFont val="Tahoma"/>
            <family val="2"/>
          </rPr>
          <t xml:space="preserve">
Este dato aparecerá  luego de que en la atención 
1.- Registrada en el Modulo Box / Pacientes citados 
 Registre el procedimiento:
</t>
        </r>
        <r>
          <rPr>
            <b/>
            <sz val="9"/>
            <color indexed="81"/>
            <rFont val="Tahoma"/>
            <family val="2"/>
          </rPr>
          <t xml:space="preserve">Atención Bajo Anestesia General
</t>
        </r>
      </text>
    </comment>
    <comment ref="A216" authorId="8" shapeId="0">
      <text>
        <r>
          <rPr>
            <sz val="9"/>
            <color indexed="81"/>
            <rFont val="Tahoma"/>
            <family val="2"/>
          </rPr>
          <t xml:space="preserve">
Este dato aparecerá  luego de que en la atención 
1.- Registrada en el Modulo Box / Pacientes citados 
 Registre el procedimiento:
</t>
        </r>
        <r>
          <rPr>
            <b/>
            <sz val="9"/>
            <color indexed="81"/>
            <rFont val="Tahoma"/>
            <family val="2"/>
          </rPr>
          <t xml:space="preserve">Atención Bajo Sedación Oral.
</t>
        </r>
      </text>
    </comment>
    <comment ref="AO218" authorId="1" shapeId="0">
      <text>
        <r>
          <rPr>
            <sz val="9"/>
            <color indexed="81"/>
            <rFont val="Tahoma"/>
            <family val="2"/>
          </rPr>
          <t xml:space="preserve">Contabiliza usuarias con ciclo vital:     
</t>
        </r>
        <r>
          <rPr>
            <b/>
            <sz val="9"/>
            <color indexed="81"/>
            <rFont val="Tahoma"/>
            <family val="2"/>
          </rPr>
          <t>- Embarazada
 o 
-Embarazada Primigesta</t>
        </r>
        <r>
          <rPr>
            <sz val="9"/>
            <color indexed="81"/>
            <rFont val="Tahoma"/>
            <family val="2"/>
          </rPr>
          <t xml:space="preserve">
</t>
        </r>
      </text>
    </comment>
    <comment ref="AP218" authorId="1" shapeId="0">
      <text>
        <r>
          <rPr>
            <sz val="9"/>
            <color indexed="81"/>
            <rFont val="Tahoma"/>
            <family val="2"/>
          </rPr>
          <t xml:space="preserve">Contabiliza Pacientes que tengan 60 años de edad.
</t>
        </r>
      </text>
    </comment>
    <comment ref="AQ218" authorId="6" shapeId="0">
      <text>
        <r>
          <rPr>
            <sz val="9"/>
            <color indexed="81"/>
            <rFont val="Tahoma"/>
            <family val="2"/>
          </rPr>
          <t>Se contabilizara al  registra la Actividad</t>
        </r>
        <r>
          <rPr>
            <b/>
            <sz val="9"/>
            <color indexed="81"/>
            <rFont val="Tahoma"/>
            <family val="2"/>
          </rPr>
          <t xml:space="preserve"> 
Consulta nueva</t>
        </r>
        <r>
          <rPr>
            <sz val="9"/>
            <color indexed="81"/>
            <rFont val="Tahoma"/>
            <family val="2"/>
          </rPr>
          <t xml:space="preserve"> según cada especialidad, 
Además, la actividad:   
</t>
        </r>
        <r>
          <rPr>
            <b/>
            <sz val="9"/>
            <color indexed="81"/>
            <rFont val="Tahoma"/>
            <family val="2"/>
          </rPr>
          <t xml:space="preserve">Consulta Pertinente: Según Protocolo de Referencia
y/o 
Consulta Pertinente: Según condición clinica.
</t>
        </r>
      </text>
    </comment>
    <comment ref="AS218" authorId="9" shapeId="0">
      <text>
        <r>
          <rPr>
            <sz val="9"/>
            <color indexed="81"/>
            <rFont val="Tahoma"/>
            <family val="2"/>
          </rPr>
          <t xml:space="preserve">
Contabilizarán las Inasistencias (NSP) registradas por odontologos que en su especialidad, contengan : 
</t>
        </r>
        <r>
          <rPr>
            <b/>
            <sz val="9"/>
            <color indexed="81"/>
            <rFont val="Tahoma"/>
            <family val="2"/>
          </rPr>
          <t>Cirugía Bucal
Cirugía y Traumatología Maxilofacial
Endodoncia
Odontopedriatría
Operatoria
Ortodoncia y ortopedia dento maxilofacial
Periodoncia
Rehabilitación: Prótesis Fija
Rehabilitación: Prótesis Removible
Implantologia Buco Maxilofacial
Patologia Oral
Transtornos Temporomandibulares y dolor orofacial
Sólo se contarán las consultas nuevas</t>
        </r>
      </text>
    </comment>
    <comment ref="AT218" authorId="0" shapeId="0">
      <text>
        <r>
          <rPr>
            <b/>
            <sz val="9"/>
            <color indexed="81"/>
            <rFont val="Tahoma"/>
            <family val="2"/>
          </rPr>
          <t xml:space="preserve">
Contabilizará pacientes que se les ingrese la Actividad de gestión Compra de Servicios</t>
        </r>
        <r>
          <rPr>
            <sz val="9"/>
            <color indexed="81"/>
            <rFont val="Tahoma"/>
            <family val="2"/>
          </rPr>
          <t xml:space="preserve">
</t>
        </r>
      </text>
    </comment>
    <comment ref="AU218" authorId="0" shapeId="0">
      <text>
        <r>
          <rPr>
            <b/>
            <sz val="9"/>
            <color indexed="81"/>
            <rFont val="Tahoma"/>
            <family val="2"/>
          </rPr>
          <t>Este dato aparecerá  luego de que en la atención 
 Registrada en el Modulo Box / Pacientes citados o en Atención / Registro Atención Individual.  
Registre la actividad: Operatoria
Ref Deis:
Operatoria: Corresponde a la atención en que el/la profesional odontólogo/a realiza un conjunto de actividades o procedimientos odontológicos básicos que tienen por objetivo devolver funcionalidad a la cavidad bucal.</t>
        </r>
      </text>
    </comment>
    <comment ref="AV218" authorId="1" shapeId="0">
      <text>
        <r>
          <rPr>
            <sz val="9"/>
            <color indexed="81"/>
            <rFont val="Tahoma"/>
            <family val="2"/>
          </rPr>
          <t xml:space="preserve">Contabilizará pacientes con Discapacidad registrada desde el Módulo Admisión o desde BOX.
</t>
        </r>
      </text>
    </comment>
    <comment ref="AW218" authorId="0" shapeId="0">
      <text>
        <r>
          <rPr>
            <b/>
            <sz val="9"/>
            <color indexed="81"/>
            <rFont val="Tahoma"/>
            <family val="2"/>
          </rPr>
          <t>Se contabilizara a los pacientes que tengan en  Antecedentes del usuario APS /en Módulo Admisión  Pestaña "Identificacion"  Item  Alertas Adm.  "Usuario Oncológico" o En Módulo Box -Pacientes Citados en Alertas Administrativas.</t>
        </r>
      </text>
    </comment>
    <comment ref="AX218" authorId="4" shapeId="0">
      <text>
        <r>
          <rPr>
            <sz val="9"/>
            <color indexed="81"/>
            <rFont val="Tahoma"/>
            <family val="2"/>
          </rPr>
          <t xml:space="preserve">Se contabilizara a los pacientes que tengan en  Antecedentes del usuario APS /en Admisión  Pestaña "Identificacion"  Item  Alertas Adm.  </t>
        </r>
        <r>
          <rPr>
            <b/>
            <sz val="9"/>
            <color indexed="81"/>
            <rFont val="Tahoma"/>
            <family val="2"/>
          </rPr>
          <t>"MIGRANTE" o En Módulo Box -Pacientes Citados en Alertas Administrativas.</t>
        </r>
        <r>
          <rPr>
            <sz val="9"/>
            <color indexed="81"/>
            <rFont val="Tahoma"/>
            <family val="2"/>
          </rPr>
          <t xml:space="preserve">
</t>
        </r>
      </text>
    </comment>
    <comment ref="B221" authorId="10" shapeId="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 Consulta de Urgencia - Establecimiento de nivel secundario</t>
        </r>
        <r>
          <rPr>
            <sz val="9"/>
            <color indexed="81"/>
            <rFont val="Tahoma"/>
            <family val="2"/>
          </rPr>
          <t xml:space="preserve">
</t>
        </r>
      </text>
    </comment>
    <comment ref="B222" authorId="0" shapeId="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
Consulta Urgencia No Ges
</t>
        </r>
      </text>
    </comment>
    <comment ref="B223" authorId="6" shapeId="0">
      <text>
        <r>
          <rPr>
            <sz val="9"/>
            <color indexed="81"/>
            <rFont val="Tahoma"/>
            <family val="2"/>
          </rPr>
          <t>Este dato aparecerá  luego de que en la atención 
1.- Registrada en el Modulo Box / Pacientes citados 
 o en Atención / Registro Atención Individual.  
 Registre la actividad:</t>
        </r>
        <r>
          <rPr>
            <b/>
            <sz val="9"/>
            <color indexed="81"/>
            <rFont val="Tahoma"/>
            <family val="2"/>
          </rPr>
          <t xml:space="preserve">
</t>
        </r>
        <r>
          <rPr>
            <b/>
            <sz val="9"/>
            <color indexed="8"/>
            <rFont val="Tahoma"/>
            <family val="2"/>
          </rPr>
          <t>Cirugía Bucal Consulta Nueva</t>
        </r>
        <r>
          <rPr>
            <sz val="9"/>
            <color indexed="81"/>
            <rFont val="Tahoma"/>
            <family val="2"/>
          </rPr>
          <t xml:space="preserve">
</t>
        </r>
      </text>
    </comment>
    <comment ref="B224" authorId="6" shapeId="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Cirugía Bucal Control</t>
        </r>
      </text>
    </comment>
    <comment ref="B225" authorId="6" shapeId="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Ingreso a tratamiento Cirugía Bucal</t>
        </r>
      </text>
    </comment>
    <comment ref="B226" authorId="6" shapeId="0">
      <text>
        <r>
          <rPr>
            <sz val="9"/>
            <color indexed="81"/>
            <rFont val="Tahoma"/>
            <family val="2"/>
          </rPr>
          <t>Este dato aparecerá  luego de que en la atención 
1.- Registrada en el Modulo Box / Pacientes citados 
 o en Atención / Registro Atención Individual. 
 Registre la actividad:</t>
        </r>
        <r>
          <rPr>
            <b/>
            <sz val="9"/>
            <color indexed="81"/>
            <rFont val="Tahoma"/>
            <family val="2"/>
          </rPr>
          <t xml:space="preserve">
Altas de tratamiento Cirugía Bucal
</t>
        </r>
      </text>
    </comment>
    <comment ref="B227" authorId="0" shapeId="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
CONTROL DE ESPECIALIDAD POST ALTA - CIRUGÍA BUCAL</t>
        </r>
        <r>
          <rPr>
            <sz val="9"/>
            <color indexed="81"/>
            <rFont val="Tahoma"/>
            <family val="2"/>
          </rPr>
          <t xml:space="preserve">
</t>
        </r>
      </text>
    </comment>
    <comment ref="B228" authorId="6" shapeId="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Altas administrativa Cirugía Bucal</t>
        </r>
        <r>
          <rPr>
            <sz val="9"/>
            <color indexed="81"/>
            <rFont val="Tahoma"/>
            <family val="2"/>
          </rPr>
          <t xml:space="preserve">
</t>
        </r>
        <r>
          <rPr>
            <sz val="9"/>
            <color indexed="81"/>
            <rFont val="Tahoma"/>
            <family val="2"/>
          </rPr>
          <t xml:space="preserve">
</t>
        </r>
      </text>
    </comment>
    <comment ref="B229" authorId="6" shapeId="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
            <rFont val="Tahoma"/>
            <family val="2"/>
          </rPr>
          <t>Cirugía y Traumatología Maxilofacial Consulta Nueva</t>
        </r>
        <r>
          <rPr>
            <sz val="9"/>
            <color indexed="81"/>
            <rFont val="Tahoma"/>
            <family val="2"/>
          </rPr>
          <t xml:space="preserve">
</t>
        </r>
      </text>
    </comment>
    <comment ref="B230" authorId="6" shapeId="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Cirugía y Traumatología Maxilofacial Control</t>
        </r>
      </text>
    </comment>
    <comment ref="B231" authorId="8" shapeId="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Ingreso a tratamiento Cirugía y Traumatología Máxilo Facial
</t>
        </r>
      </text>
    </comment>
    <comment ref="B232" authorId="8" shapeId="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Altas de tratamiento Cirugía y Traumatología Máxilo Facial</t>
        </r>
        <r>
          <rPr>
            <sz val="9"/>
            <color indexed="81"/>
            <rFont val="Tahoma"/>
            <family val="2"/>
          </rPr>
          <t xml:space="preserve">
</t>
        </r>
      </text>
    </comment>
    <comment ref="B233" authorId="0" shapeId="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CONTROL DE ESPECIALIDAD POST ALTA -CIRUGÍA Y TRAUMATOLOGÍA MAXILOFACIAL
</t>
        </r>
        <r>
          <rPr>
            <sz val="9"/>
            <color indexed="81"/>
            <rFont val="Tahoma"/>
            <family val="2"/>
          </rPr>
          <t xml:space="preserve">
</t>
        </r>
      </text>
    </comment>
    <comment ref="B234" authorId="6" shapeId="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Altas administrativa Cirugía y Traumatología Maxilofacial</t>
        </r>
        <r>
          <rPr>
            <sz val="9"/>
            <color indexed="81"/>
            <rFont val="Tahoma"/>
            <family val="2"/>
          </rPr>
          <t xml:space="preserve">
</t>
        </r>
        <r>
          <rPr>
            <sz val="9"/>
            <color indexed="81"/>
            <rFont val="Tahoma"/>
            <family val="2"/>
          </rPr>
          <t xml:space="preserve">
</t>
        </r>
      </text>
    </comment>
    <comment ref="B235" authorId="6" shapeId="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
            <rFont val="Tahoma"/>
            <family val="2"/>
          </rPr>
          <t>Endodoncia Consulta Nueva</t>
        </r>
        <r>
          <rPr>
            <sz val="9"/>
            <color indexed="81"/>
            <rFont val="Tahoma"/>
            <family val="2"/>
          </rPr>
          <t xml:space="preserve">
</t>
        </r>
      </text>
    </comment>
    <comment ref="B236" authorId="6" shapeId="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Endodoncia Control</t>
        </r>
      </text>
    </comment>
    <comment ref="B237" authorId="8" shapeId="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Ingreso a tratamiento Endodoncia</t>
        </r>
      </text>
    </comment>
    <comment ref="B238" authorId="8" shapeId="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Altas de tratamiento Endodoncia</t>
        </r>
      </text>
    </comment>
    <comment ref="B239" authorId="0" shapeId="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CONTROL DE ESPECIALIDAD POST ALTA - ENDODONCIA</t>
        </r>
      </text>
    </comment>
    <comment ref="B240" authorId="6" shapeId="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Altas administrativa Endodoncia</t>
        </r>
        <r>
          <rPr>
            <sz val="9"/>
            <color indexed="81"/>
            <rFont val="Tahoma"/>
            <family val="2"/>
          </rPr>
          <t xml:space="preserve">
</t>
        </r>
        <r>
          <rPr>
            <sz val="9"/>
            <color indexed="81"/>
            <rFont val="Tahoma"/>
            <family val="2"/>
          </rPr>
          <t xml:space="preserve">
</t>
        </r>
      </text>
    </comment>
    <comment ref="B241" authorId="6" shapeId="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
            <rFont val="Tahoma"/>
            <family val="2"/>
          </rPr>
          <t>Odontopediatría Consulta Nueva</t>
        </r>
        <r>
          <rPr>
            <sz val="9"/>
            <color indexed="81"/>
            <rFont val="Tahoma"/>
            <family val="2"/>
          </rPr>
          <t xml:space="preserve">
</t>
        </r>
      </text>
    </comment>
    <comment ref="B242" authorId="6" shapeId="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Odontopediatría Control</t>
        </r>
      </text>
    </comment>
    <comment ref="B243" authorId="8" shapeId="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Ingreso a tratamiento Odontopediatría</t>
        </r>
      </text>
    </comment>
    <comment ref="B244" authorId="8" shapeId="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Altas de tratamiento Odontopediatría</t>
        </r>
      </text>
    </comment>
    <comment ref="B245" authorId="0" shapeId="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
CONTROL DE ESPECIALIDAD POST ALTA - ODONTOPEDIATRÍA</t>
        </r>
      </text>
    </comment>
    <comment ref="B246" authorId="6" shapeId="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Altas administrativa Odontopediatría</t>
        </r>
        <r>
          <rPr>
            <sz val="9"/>
            <color indexed="81"/>
            <rFont val="Tahoma"/>
            <family val="2"/>
          </rPr>
          <t xml:space="preserve">
</t>
        </r>
        <r>
          <rPr>
            <sz val="9"/>
            <color indexed="81"/>
            <rFont val="Tahoma"/>
            <family val="2"/>
          </rPr>
          <t xml:space="preserve">
</t>
        </r>
      </text>
    </comment>
    <comment ref="B247" authorId="8" shapeId="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Ortodoncia y Ortopedia Dento Maxilofacial: Aparatologia fija - Consulta nueva</t>
        </r>
        <r>
          <rPr>
            <sz val="9"/>
            <color indexed="81"/>
            <rFont val="Tahoma"/>
            <family val="2"/>
          </rPr>
          <t xml:space="preserve">
</t>
        </r>
        <r>
          <rPr>
            <b/>
            <sz val="9"/>
            <color indexed="10"/>
            <rFont val="Tahoma"/>
            <family val="2"/>
          </rPr>
          <t xml:space="preserve">
</t>
        </r>
        <r>
          <rPr>
            <sz val="9"/>
            <color indexed="81"/>
            <rFont val="Tahoma"/>
            <family val="2"/>
          </rPr>
          <t xml:space="preserve">
</t>
        </r>
      </text>
    </comment>
    <comment ref="B248" authorId="8" shapeId="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Ortodoncia y Ortopedia Dento Maxilofacial: Aparatologia fija - Control
</t>
        </r>
      </text>
    </comment>
    <comment ref="B249" authorId="8" shapeId="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Ortodoncia y Ortopedia Dentomaxilofacial:  Aparatologia Fija - Alta de Tratamiento
</t>
        </r>
      </text>
    </comment>
    <comment ref="B250" authorId="8" shapeId="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Ortodoncia y Ortopedia Dentomaxilofacial:  Aparatologia Fija - Alta de Tratamiento
</t>
        </r>
        <r>
          <rPr>
            <b/>
            <sz val="9"/>
            <color indexed="10"/>
            <rFont val="Tahoma"/>
            <family val="2"/>
          </rPr>
          <t xml:space="preserve">
</t>
        </r>
      </text>
    </comment>
    <comment ref="B251" authorId="0" shapeId="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
CONTROL DE ESPECIALIDAD POST ALTA - ORTODONCIA Y ORTOPEDIA DENTO MAXILOFACIAL: APARATOLOGÍA FIJA</t>
        </r>
      </text>
    </comment>
    <comment ref="B252" authorId="6" shapeId="0">
      <text>
        <r>
          <rPr>
            <sz val="9"/>
            <color indexed="81"/>
            <rFont val="Tahoma"/>
            <family val="2"/>
          </rPr>
          <t xml:space="preserve">Soledad Paredes Bascuñan:
Este dato aparecerá  luego de que en la atención 
1.- Registrada en el Modulo Box / Pacientes citados 
 o en Atención / Registro Atención Individual. 
</t>
        </r>
        <r>
          <rPr>
            <b/>
            <sz val="9"/>
            <color indexed="81"/>
            <rFont val="Tahoma"/>
            <family val="2"/>
          </rPr>
          <t xml:space="preserve">
</t>
        </r>
        <r>
          <rPr>
            <sz val="9"/>
            <color indexed="81"/>
            <rFont val="Tahoma"/>
            <family val="2"/>
          </rPr>
          <t xml:space="preserve"> Registre la actividad</t>
        </r>
        <r>
          <rPr>
            <b/>
            <sz val="9"/>
            <color indexed="81"/>
            <rFont val="Tahoma"/>
            <family val="2"/>
          </rPr>
          <t xml:space="preserve">
Ortodoncia y Ortopedia dento Maxilofacial: Aparatologia Fija - Alta Administrativa
</t>
        </r>
      </text>
    </comment>
    <comment ref="B253" authorId="6" shapeId="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Ortodoncia y Ortopedia Dento Maxilofacial: Aparatologia removible - Consulta nueva
</t>
        </r>
      </text>
    </comment>
    <comment ref="B254" authorId="6" shapeId="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Ortodoncia y Ortopedia Dento Maxilofacial: Aparatologia removible - Control
</t>
        </r>
        <r>
          <rPr>
            <sz val="9"/>
            <color indexed="81"/>
            <rFont val="Tahoma"/>
            <family val="2"/>
          </rPr>
          <t xml:space="preserve">
</t>
        </r>
      </text>
    </comment>
    <comment ref="B255" authorId="6" shapeId="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Ortodoncia y Ortopedia Dentomaxilofacial:  Aparatologia Removible - Ingreso a Tratamiento
</t>
        </r>
      </text>
    </comment>
    <comment ref="B256" authorId="6" shapeId="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
Ortodoncia y Ortopedia Dentomaxilofacial: Aparatologia Removible - Alta de Tratamiento
</t>
        </r>
        <r>
          <rPr>
            <sz val="9"/>
            <color indexed="81"/>
            <rFont val="Tahoma"/>
            <family val="2"/>
          </rPr>
          <t xml:space="preserve">
</t>
        </r>
      </text>
    </comment>
    <comment ref="B257" authorId="0" shapeId="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
CONTROL DE ESPECIALIDAD POST ALTA - ORTODONCIA Y ORTOPEDIA DENTO MAXILOFACIAL: APARATOLOGÍA REMOVIBLE</t>
        </r>
        <r>
          <rPr>
            <sz val="9"/>
            <color indexed="81"/>
            <rFont val="Tahoma"/>
            <family val="2"/>
          </rPr>
          <t xml:space="preserve">
</t>
        </r>
      </text>
    </comment>
    <comment ref="B258" authorId="6" shapeId="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Ortodoncia y Ortopedia dento Maxilofacial: Aparatologia Removible - Alta Administrativa
</t>
        </r>
      </text>
    </comment>
    <comment ref="B259" authorId="6" shapeId="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
            <rFont val="Tahoma"/>
            <family val="2"/>
          </rPr>
          <t>Periodoncia Consulta Nueva</t>
        </r>
        <r>
          <rPr>
            <sz val="9"/>
            <color indexed="81"/>
            <rFont val="Tahoma"/>
            <family val="2"/>
          </rPr>
          <t xml:space="preserve">
</t>
        </r>
      </text>
    </comment>
    <comment ref="B260" authorId="6" shapeId="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Odontopediatría Control</t>
        </r>
      </text>
    </comment>
    <comment ref="B261" authorId="8" shapeId="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Ingreso a tratamiento Periodoncia</t>
        </r>
      </text>
    </comment>
    <comment ref="B262" authorId="8" shapeId="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Altas de tratamiento Periodoncia</t>
        </r>
      </text>
    </comment>
    <comment ref="B263" authorId="0" shapeId="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CONTROL DE ESPECIALIDAD POST ALTA - PERIODONCIA</t>
        </r>
      </text>
    </comment>
    <comment ref="B264" authorId="6" shapeId="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Periodoncia Altas administrativa</t>
        </r>
      </text>
    </comment>
    <comment ref="B265" authorId="8" shapeId="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Rehabilitación: Prótesis Fija - Consulta nueva
</t>
        </r>
      </text>
    </comment>
    <comment ref="B266" authorId="8" shapeId="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Rehabilitación: Prótesis Fija - Control
</t>
        </r>
      </text>
    </comment>
    <comment ref="B267" authorId="8" shapeId="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Ingreso a tratamiento Rehabilitación Prótesis Fija</t>
        </r>
      </text>
    </comment>
    <comment ref="B268" authorId="8" shapeId="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Altas de tratamiento Rehabilitación Prótesis Fija</t>
        </r>
      </text>
    </comment>
    <comment ref="B269" authorId="0" shapeId="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
CONTROL DE ESPECIALIDAD POST ALTA - REHABILITACIÓN: PRÓTESIS FIJA</t>
        </r>
      </text>
    </comment>
    <comment ref="B270" authorId="6" shapeId="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Rehabilitación Protesis Fija - Alta administrativa 
</t>
        </r>
        <r>
          <rPr>
            <sz val="9"/>
            <color indexed="81"/>
            <rFont val="Tahoma"/>
            <family val="2"/>
          </rPr>
          <t xml:space="preserve">
</t>
        </r>
      </text>
    </comment>
    <comment ref="B271" authorId="8" shapeId="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Rehabilitación: Prótesis removible - Consulta Nueva
</t>
        </r>
      </text>
    </comment>
    <comment ref="B272" authorId="8" shapeId="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Rehabilitación: Prótesis removible Control.
</t>
        </r>
      </text>
    </comment>
    <comment ref="B273" authorId="8" shapeId="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Ingreso a tratamiento Rehabilitación Prótesis Removible</t>
        </r>
      </text>
    </comment>
    <comment ref="B274" authorId="8" shapeId="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Altas de tratamiento Rehabilitación Prótesis Removible</t>
        </r>
      </text>
    </comment>
    <comment ref="B275" authorId="0" shapeId="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
CONTROL DE ESPECIALIDAD POST ALTA - REHABILITACIÓN: PRÓTESIS REMOVIBLE</t>
        </r>
      </text>
    </comment>
    <comment ref="B276" authorId="6" shapeId="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Rehabilitación: Prótesis Removible - Alta administrativa
</t>
        </r>
        <r>
          <rPr>
            <sz val="9"/>
            <color indexed="81"/>
            <rFont val="Tahoma"/>
            <family val="2"/>
          </rPr>
          <t xml:space="preserve">
</t>
        </r>
      </text>
    </comment>
    <comment ref="B277" authorId="6" shapeId="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Rehabilitación: Prótesis Implantoasistida - Consulta Nueva
</t>
        </r>
      </text>
    </comment>
    <comment ref="B278" authorId="6" shapeId="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Rehabilitación: Prótesis Implantoasistida - Control
</t>
        </r>
      </text>
    </comment>
    <comment ref="B279" authorId="6" shapeId="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Rehabilitación: Prótesis Implantoasistida - Ingreso a Tratamiento
</t>
        </r>
      </text>
    </comment>
    <comment ref="B280" authorId="6" shapeId="0">
      <text>
        <r>
          <rPr>
            <sz val="9"/>
            <color indexed="81"/>
            <rFont val="Tahoma"/>
            <family val="2"/>
          </rPr>
          <t xml:space="preserve">
Este dato aparecerá  luego de que en la atención 
1.- Registrada en el Modulo Box / Pacientes citados 
 o en Atención / Registro Atención Individual. 
</t>
        </r>
        <r>
          <rPr>
            <b/>
            <sz val="9"/>
            <color indexed="81"/>
            <rFont val="Tahoma"/>
            <family val="2"/>
          </rPr>
          <t xml:space="preserve">Registre la actividad:
Rehabilitación: Prótesis Implantoasistida - Alta de Tratamiento
</t>
        </r>
      </text>
    </comment>
    <comment ref="B281" authorId="0" shapeId="0">
      <text>
        <r>
          <rPr>
            <sz val="9"/>
            <color indexed="81"/>
            <rFont val="Tahoma"/>
            <family val="2"/>
          </rPr>
          <t>Este dato aparecerá  luego de que en la atención 
1.- Registrada en el Modulo Box / Pacientes citados 
 o en Atención / Registro Atención Individual.  
Registre la actividad:</t>
        </r>
        <r>
          <rPr>
            <b/>
            <sz val="9"/>
            <color indexed="81"/>
            <rFont val="Tahoma"/>
            <family val="2"/>
          </rPr>
          <t xml:space="preserve">
CONTROL DE ESPECIALIDAD POST ALTA - REHABILITACIÓN: PRÓTESIS IMPLANTOASISTIDA</t>
        </r>
      </text>
    </comment>
    <comment ref="B282" authorId="6" shapeId="0">
      <text>
        <r>
          <rPr>
            <sz val="9"/>
            <color indexed="81"/>
            <rFont val="Tahoma"/>
            <family val="2"/>
          </rPr>
          <t xml:space="preserve">Este dato aparecerá  luego de que en la atención 
1.- Registrada en el Modulo Box / Pacientes citados 
 o en Atención / Registro Atención Individual. 
</t>
        </r>
        <r>
          <rPr>
            <b/>
            <sz val="9"/>
            <color indexed="81"/>
            <rFont val="Tahoma"/>
            <family val="2"/>
          </rPr>
          <t xml:space="preserve">Registre la actividad:
Rehabilitación: Prótesis Implantoasistida - Alta Administrativa
</t>
        </r>
      </text>
    </comment>
    <comment ref="B283" authorId="8" shapeId="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Implantología Buco Maxilofacial - Consulta Nueva
</t>
        </r>
      </text>
    </comment>
    <comment ref="B284" authorId="8" shapeId="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Implantología Buco Maxilofacial - Control
</t>
        </r>
      </text>
    </comment>
    <comment ref="B285" authorId="8" shapeId="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Ingreso a tratamiento Implantología Buco Maxilofacial</t>
        </r>
      </text>
    </comment>
    <comment ref="B286" authorId="8" shapeId="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Alta de tratamiento Implantología Buco Maxilofacial</t>
        </r>
      </text>
    </comment>
    <comment ref="B287" authorId="0" shapeId="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CONTROL DE ESPECIALIDAD POST ALTA - IMPLANTOLOGÍA BUCO MAXILOFACIAL</t>
        </r>
      </text>
    </comment>
    <comment ref="B288" authorId="6" shapeId="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Implantologia Buco Maxilofacial - Alta administrativa
</t>
        </r>
        <r>
          <rPr>
            <sz val="9"/>
            <color indexed="81"/>
            <rFont val="Tahoma"/>
            <family val="2"/>
          </rPr>
          <t xml:space="preserve">
</t>
        </r>
      </text>
    </comment>
    <comment ref="B289" authorId="8" shapeId="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Patología Oral - Consulta Nueva
</t>
        </r>
      </text>
    </comment>
    <comment ref="B290" authorId="8" shapeId="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Patología Oral Control
</t>
        </r>
      </text>
    </comment>
    <comment ref="B291" authorId="8" shapeId="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Ingreso a tratamiento Patología Oral</t>
        </r>
        <r>
          <rPr>
            <sz val="9"/>
            <color indexed="81"/>
            <rFont val="Tahoma"/>
            <family val="2"/>
          </rPr>
          <t xml:space="preserve">
</t>
        </r>
      </text>
    </comment>
    <comment ref="B292" authorId="8" shapeId="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Alta de tratamiento Patología Oral</t>
        </r>
      </text>
    </comment>
    <comment ref="B293" authorId="0" shapeId="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
CONTROL DE ESPECIALIDAD POST ALTA - PATOLOGÍA ORAL</t>
        </r>
      </text>
    </comment>
    <comment ref="B294" authorId="6" shapeId="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Patologia Oral - Alta administrativa</t>
        </r>
        <r>
          <rPr>
            <sz val="9"/>
            <color indexed="81"/>
            <rFont val="Tahoma"/>
            <family val="2"/>
          </rPr>
          <t xml:space="preserve">
</t>
        </r>
        <r>
          <rPr>
            <sz val="9"/>
            <color indexed="81"/>
            <rFont val="Tahoma"/>
            <family val="2"/>
          </rPr>
          <t xml:space="preserve">
</t>
        </r>
      </text>
    </comment>
    <comment ref="B295" authorId="8" shapeId="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Trastornos Temporomandibulares y dolor orofacial - Consulta Nueva
</t>
        </r>
      </text>
    </comment>
    <comment ref="B296" authorId="8" shapeId="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Trastornos Temporomandibulares y dolor orofacial Control.
</t>
        </r>
      </text>
    </comment>
    <comment ref="B297" authorId="8" shapeId="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Ingreso a tratamiento Trastornos Temporomandibulares y Dolor Orofacial</t>
        </r>
      </text>
    </comment>
    <comment ref="B298" authorId="8" shapeId="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Altas de tratamiento Trastornos Temporno mandibulares y Dolor Orofacial</t>
        </r>
      </text>
    </comment>
    <comment ref="B299" authorId="0" shapeId="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CONTROL DE ESPECIALIDAD POST ALTA - TRASTORNOS TEMPOROMANDIBULARES Y DOLOR OROFACIAL</t>
        </r>
      </text>
    </comment>
    <comment ref="B300" authorId="6" shapeId="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Trastornos Temporomandibulares y Dolor Orofacial - Alta administrativa</t>
        </r>
        <r>
          <rPr>
            <sz val="9"/>
            <color indexed="81"/>
            <rFont val="Tahoma"/>
            <family val="2"/>
          </rPr>
          <t xml:space="preserve">
</t>
        </r>
        <r>
          <rPr>
            <sz val="9"/>
            <color indexed="81"/>
            <rFont val="Tahoma"/>
            <family val="2"/>
          </rPr>
          <t xml:space="preserve">
</t>
        </r>
      </text>
    </comment>
    <comment ref="B301" authorId="9" shapeId="0">
      <text>
        <r>
          <rPr>
            <sz val="9"/>
            <color indexed="81"/>
            <rFont val="Tahoma"/>
            <family val="2"/>
          </rPr>
          <t>Total de las</t>
        </r>
        <r>
          <rPr>
            <b/>
            <u/>
            <sz val="9"/>
            <color indexed="81"/>
            <rFont val="Tahoma"/>
            <family val="2"/>
          </rPr>
          <t xml:space="preserve"> Consultas Nuevas </t>
        </r>
        <r>
          <rPr>
            <sz val="9"/>
            <color indexed="81"/>
            <rFont val="Tahoma"/>
            <family val="2"/>
          </rPr>
          <t>de esta sección.</t>
        </r>
      </text>
    </comment>
    <comment ref="B302" authorId="9" shapeId="0">
      <text>
        <r>
          <rPr>
            <sz val="9"/>
            <color indexed="81"/>
            <rFont val="Tahoma"/>
            <family val="2"/>
          </rPr>
          <t>Total de los</t>
        </r>
        <r>
          <rPr>
            <u/>
            <sz val="9"/>
            <color indexed="81"/>
            <rFont val="Tahoma"/>
            <family val="2"/>
          </rPr>
          <t xml:space="preserve"> </t>
        </r>
        <r>
          <rPr>
            <b/>
            <u/>
            <sz val="9"/>
            <color indexed="81"/>
            <rFont val="Tahoma"/>
            <family val="2"/>
          </rPr>
          <t xml:space="preserve">Controles </t>
        </r>
        <r>
          <rPr>
            <sz val="9"/>
            <color indexed="81"/>
            <rFont val="Tahoma"/>
            <family val="2"/>
          </rPr>
          <t>de esta sección.</t>
        </r>
      </text>
    </comment>
    <comment ref="B303" authorId="9" shapeId="0">
      <text>
        <r>
          <rPr>
            <sz val="9"/>
            <color indexed="81"/>
            <rFont val="Tahoma"/>
            <family val="2"/>
          </rPr>
          <t xml:space="preserve">Total de </t>
        </r>
        <r>
          <rPr>
            <u/>
            <sz val="9"/>
            <color indexed="81"/>
            <rFont val="Tahoma"/>
            <family val="2"/>
          </rPr>
          <t xml:space="preserve"> </t>
        </r>
        <r>
          <rPr>
            <b/>
            <u/>
            <sz val="9"/>
            <color indexed="81"/>
            <rFont val="Tahoma"/>
            <family val="2"/>
          </rPr>
          <t>Ingreso a tratamiento</t>
        </r>
        <r>
          <rPr>
            <sz val="9"/>
            <color indexed="81"/>
            <rFont val="Tahoma"/>
            <family val="2"/>
          </rPr>
          <t xml:space="preserve">  de esta sección.</t>
        </r>
      </text>
    </comment>
    <comment ref="B304" authorId="9" shapeId="0">
      <text>
        <r>
          <rPr>
            <sz val="9"/>
            <color indexed="81"/>
            <rFont val="Tahoma"/>
            <family val="2"/>
          </rPr>
          <t xml:space="preserve">Total de </t>
        </r>
        <r>
          <rPr>
            <b/>
            <u/>
            <sz val="9"/>
            <color indexed="81"/>
            <rFont val="Tahoma"/>
            <family val="2"/>
          </rPr>
          <t xml:space="preserve">Altas de Tratamiento </t>
        </r>
        <r>
          <rPr>
            <sz val="9"/>
            <color indexed="81"/>
            <rFont val="Tahoma"/>
            <family val="2"/>
          </rPr>
          <t>de esta sección.</t>
        </r>
      </text>
    </comment>
    <comment ref="B305" authorId="0" shapeId="0">
      <text>
        <r>
          <rPr>
            <b/>
            <sz val="9"/>
            <color indexed="81"/>
            <rFont val="Tahoma"/>
            <family val="2"/>
          </rPr>
          <t>Total de Controles de Especialidad Post Alta</t>
        </r>
      </text>
    </comment>
    <comment ref="B306" authorId="6" shapeId="0">
      <text>
        <r>
          <rPr>
            <sz val="9"/>
            <color indexed="81"/>
            <rFont val="Tahoma"/>
            <family val="2"/>
          </rPr>
          <t xml:space="preserve">
Total de </t>
        </r>
        <r>
          <rPr>
            <b/>
            <u/>
            <sz val="9"/>
            <color indexed="81"/>
            <rFont val="Tahoma"/>
            <family val="2"/>
          </rPr>
          <t xml:space="preserve">Altas Administrativas </t>
        </r>
        <r>
          <rPr>
            <sz val="9"/>
            <color indexed="81"/>
            <rFont val="Tahoma"/>
            <family val="2"/>
          </rPr>
          <t xml:space="preserve">de esta sección.
</t>
        </r>
      </text>
    </comment>
    <comment ref="AQ308" authorId="1" shapeId="0">
      <text>
        <r>
          <rPr>
            <sz val="9"/>
            <color indexed="81"/>
            <rFont val="Tahoma"/>
            <family val="2"/>
          </rPr>
          <t xml:space="preserve">Contabiliza usuarias con ciclo vital:     
</t>
        </r>
        <r>
          <rPr>
            <b/>
            <sz val="9"/>
            <color indexed="81"/>
            <rFont val="Tahoma"/>
            <family val="2"/>
          </rPr>
          <t>- Embarazada
 o 
-Embarazada Primigesta</t>
        </r>
        <r>
          <rPr>
            <sz val="9"/>
            <color indexed="81"/>
            <rFont val="Tahoma"/>
            <family val="2"/>
          </rPr>
          <t xml:space="preserve">
</t>
        </r>
      </text>
    </comment>
    <comment ref="AR308" authorId="1" shapeId="0">
      <text>
        <r>
          <rPr>
            <sz val="9"/>
            <color indexed="81"/>
            <rFont val="Tahoma"/>
            <family val="2"/>
          </rPr>
          <t xml:space="preserve">Contabiliza Pacientes que tengan 60 años de edad.
</t>
        </r>
      </text>
    </comment>
    <comment ref="A311" authorId="8" shapeId="0">
      <text>
        <r>
          <rPr>
            <sz val="9"/>
            <color indexed="81"/>
            <rFont val="Tahoma"/>
            <family val="2"/>
          </rPr>
          <t xml:space="preserve">
Este dato aparecerá  luego de que en la atención 
1.- Registrada en el Modulo Box / Pacientes citados 
 Registre el procedimiento: 
</t>
        </r>
        <r>
          <rPr>
            <b/>
            <sz val="9"/>
            <color indexed="81"/>
            <rFont val="Tahoma"/>
            <family val="2"/>
          </rPr>
          <t xml:space="preserve">Aplicación de Sellante
</t>
        </r>
      </text>
    </comment>
    <comment ref="A312" authorId="8" shapeId="0">
      <text>
        <r>
          <rPr>
            <sz val="9"/>
            <color indexed="81"/>
            <rFont val="Tahoma"/>
            <family val="2"/>
          </rPr>
          <t xml:space="preserve">
Este dato aparecerá  luego de que en la atención 
1.- Registrada en el Modulo Box / Pacientes citados 
 Registre el procedimiento:
</t>
        </r>
        <r>
          <rPr>
            <b/>
            <sz val="9"/>
            <color indexed="81"/>
            <rFont val="Tahoma"/>
            <family val="2"/>
          </rPr>
          <t xml:space="preserve">Pulido Coronario 
O
Destartraje Supragingival
</t>
        </r>
      </text>
    </comment>
    <comment ref="A313" authorId="8" shapeId="0">
      <text>
        <r>
          <rPr>
            <sz val="9"/>
            <color indexed="81"/>
            <rFont val="Tahoma"/>
            <family val="2"/>
          </rPr>
          <t xml:space="preserve">
Este dato aparecerá  luego de que en la atención 
1.- Registrada en el Modulo Box / Pacientes citados 
 Registre el procedimiento:
</t>
        </r>
        <r>
          <rPr>
            <b/>
            <sz val="9"/>
            <color indexed="81"/>
            <rFont val="Tahoma"/>
            <family val="2"/>
          </rPr>
          <t xml:space="preserve">Fluoruración Tópica Gel
O
Fluoruración Tópica Barniz
</t>
        </r>
      </text>
    </comment>
    <comment ref="A314" authorId="8" shapeId="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Educación Individual con Instrucción de Técnica de Cepillado.</t>
        </r>
      </text>
    </comment>
    <comment ref="A315" authorId="8" shapeId="0">
      <text>
        <r>
          <rPr>
            <sz val="9"/>
            <color indexed="81"/>
            <rFont val="Tahoma"/>
            <family val="2"/>
          </rPr>
          <t xml:space="preserve">
Este dato aparecerá  luego de que en la atención 
1.- Registrada en el Modulo Box / Pacientes citados 
 Registre el procedimiento:
</t>
        </r>
        <r>
          <rPr>
            <b/>
            <sz val="9"/>
            <color indexed="81"/>
            <rFont val="Tahoma"/>
            <family val="2"/>
          </rPr>
          <t xml:space="preserve">RX Intraoral Retroalveolar
o
RX Intraoral Bite Wing
o
Rx Intraoral Bite Wing Izquierda
o
Rx Intraoral Bite Wing Derecha
</t>
        </r>
      </text>
    </comment>
    <comment ref="D317" authorId="6" shapeId="0">
      <text>
        <r>
          <rPr>
            <sz val="9"/>
            <color indexed="81"/>
            <rFont val="Tahoma"/>
            <family val="2"/>
          </rPr>
          <t xml:space="preserve">
Este dato aparecerá  luego de que en la atención 
1.- Registrada en el Modulo Box / Pacientes citados 
Registre la actividad correspondiente a cada especialidad odontológica</t>
        </r>
        <r>
          <rPr>
            <b/>
            <sz val="9"/>
            <color indexed="81"/>
            <rFont val="Tahoma"/>
            <family val="2"/>
          </rPr>
          <t xml:space="preserve">
Consultoría especialidad...
</t>
        </r>
        <r>
          <rPr>
            <sz val="9"/>
            <color indexed="81"/>
            <rFont val="Tahoma"/>
            <family val="2"/>
          </rPr>
          <t xml:space="preserve">
y la actividad</t>
        </r>
        <r>
          <rPr>
            <b/>
            <sz val="9"/>
            <color indexed="81"/>
            <rFont val="Tahoma"/>
            <family val="2"/>
          </rPr>
          <t xml:space="preserve">
Consultoria: Caso revisado por el Equipo
</t>
        </r>
      </text>
    </comment>
    <comment ref="E317" authorId="6" shapeId="0">
      <text>
        <r>
          <rPr>
            <sz val="9"/>
            <color indexed="81"/>
            <rFont val="Tahoma"/>
            <family val="2"/>
          </rPr>
          <t xml:space="preserve">
Este dato aparecerá  luego de que en la atención 
1.- Registrada en el Modulo Box / Pacientes citados 
Registre la actividad correspondiente a cada especialidad odontologica</t>
        </r>
        <r>
          <rPr>
            <b/>
            <sz val="9"/>
            <color indexed="81"/>
            <rFont val="Tahoma"/>
            <family val="2"/>
          </rPr>
          <t xml:space="preserve">
Consultoría especialidad...
</t>
        </r>
        <r>
          <rPr>
            <sz val="9"/>
            <color indexed="81"/>
            <rFont val="Tahoma"/>
            <family val="2"/>
          </rPr>
          <t xml:space="preserve">
y la actividad</t>
        </r>
        <r>
          <rPr>
            <b/>
            <sz val="9"/>
            <color indexed="81"/>
            <rFont val="Tahoma"/>
            <family val="2"/>
          </rPr>
          <t xml:space="preserve">
Consultoria: Caso Atendido
</t>
        </r>
      </text>
    </comment>
    <comment ref="C318" authorId="6" shapeId="0">
      <text>
        <r>
          <rPr>
            <sz val="9"/>
            <color indexed="81"/>
            <rFont val="Tahoma"/>
            <family val="2"/>
          </rPr>
          <t xml:space="preserve">
Este dato aparecerá  luego de que en la atención 
1.- Registrada en el Modulo Box / Pacientes citados 
Registre la actividad</t>
        </r>
        <r>
          <rPr>
            <b/>
            <sz val="9"/>
            <color indexed="81"/>
            <rFont val="Tahoma"/>
            <family val="2"/>
          </rPr>
          <t xml:space="preserve">
Consultoría especialidad Endodoncia
</t>
        </r>
      </text>
    </comment>
    <comment ref="C319" authorId="6" shapeId="0">
      <text>
        <r>
          <rPr>
            <sz val="9"/>
            <color indexed="81"/>
            <rFont val="Tahoma"/>
            <family val="2"/>
          </rPr>
          <t xml:space="preserve">
Este dato aparecerá  luego de que en la atención 
1.- Registrada en el Modulo Box / Pacientes citados 
Registre la actividad</t>
        </r>
        <r>
          <rPr>
            <b/>
            <sz val="9"/>
            <color indexed="81"/>
            <rFont val="Tahoma"/>
            <family val="2"/>
          </rPr>
          <t xml:space="preserve">
Consultoría especialidad Imagenología oral y Maxilofacial</t>
        </r>
      </text>
    </comment>
    <comment ref="C320" authorId="6" shapeId="0">
      <text>
        <r>
          <rPr>
            <sz val="9"/>
            <color indexed="81"/>
            <rFont val="Tahoma"/>
            <family val="2"/>
          </rPr>
          <t xml:space="preserve">
Este dato aparecerá  luego de que en la atención 
1.- Registrada en el Modulo Box / Pacientes citados 
Registre la actividad
</t>
        </r>
        <r>
          <rPr>
            <b/>
            <sz val="9"/>
            <color indexed="81"/>
            <rFont val="Tahoma"/>
            <family val="2"/>
          </rPr>
          <t xml:space="preserve">
Consultoría especialidad Ortodoncia</t>
        </r>
      </text>
    </comment>
    <comment ref="C321" authorId="6" shapeId="0">
      <text>
        <r>
          <rPr>
            <b/>
            <sz val="9"/>
            <color indexed="81"/>
            <rFont val="Tahoma"/>
            <family val="2"/>
          </rPr>
          <t xml:space="preserve">
</t>
        </r>
        <r>
          <rPr>
            <sz val="9"/>
            <color indexed="81"/>
            <rFont val="Tahoma"/>
            <family val="2"/>
          </rPr>
          <t>Este dato aparecerá  luego de que en la atención 
1.- Registrada en el Modulo Box / Pacientes citados 
Registre la actividad</t>
        </r>
        <r>
          <rPr>
            <b/>
            <sz val="9"/>
            <color indexed="81"/>
            <rFont val="Tahoma"/>
            <family val="2"/>
          </rPr>
          <t xml:space="preserve">
Consultoría especialidad Odontopedría</t>
        </r>
      </text>
    </comment>
    <comment ref="C322" authorId="6" shapeId="0">
      <text>
        <r>
          <rPr>
            <sz val="9"/>
            <color indexed="81"/>
            <rFont val="Tahoma"/>
            <family val="2"/>
          </rPr>
          <t xml:space="preserve">
Este dato aparecerá  luego de que en la atención 
1.- Registrada en el Modulo Box / Pacientes citados 
Registre la actividad</t>
        </r>
        <r>
          <rPr>
            <b/>
            <sz val="9"/>
            <color indexed="81"/>
            <rFont val="Tahoma"/>
            <family val="2"/>
          </rPr>
          <t xml:space="preserve">
Consultoría especialidad Periodoncia</t>
        </r>
      </text>
    </comment>
    <comment ref="C323" authorId="6" shapeId="0">
      <text>
        <r>
          <rPr>
            <sz val="9"/>
            <color indexed="81"/>
            <rFont val="Tahoma"/>
            <family val="2"/>
          </rPr>
          <t xml:space="preserve">
Este dato aparecerá  luego de que en la atención 
1.- Registrada en el Modulo Box / Pacientes citados 
Registre la actividad</t>
        </r>
        <r>
          <rPr>
            <b/>
            <sz val="9"/>
            <color indexed="81"/>
            <rFont val="Tahoma"/>
            <family val="2"/>
          </rPr>
          <t xml:space="preserve">
Consultoría especialidad Rehabilitación Oral</t>
        </r>
      </text>
    </comment>
    <comment ref="C324" authorId="6" shapeId="0">
      <text>
        <r>
          <rPr>
            <sz val="9"/>
            <color indexed="81"/>
            <rFont val="Tahoma"/>
            <family val="2"/>
          </rPr>
          <t xml:space="preserve">
Este dato aparecerá  luego de que en la atención 
1.- Registrada en el Modulo Box / Pacientes citados 
Registre la actividad
</t>
        </r>
        <r>
          <rPr>
            <b/>
            <sz val="9"/>
            <color indexed="81"/>
            <rFont val="Tahoma"/>
            <family val="2"/>
          </rPr>
          <t xml:space="preserve">
Consultoría especialidad Cirugía y Tramatología Maxilofacial</t>
        </r>
      </text>
    </comment>
    <comment ref="C325" authorId="6" shapeId="0">
      <text>
        <r>
          <rPr>
            <sz val="9"/>
            <color indexed="81"/>
            <rFont val="Tahoma"/>
            <family val="2"/>
          </rPr>
          <t xml:space="preserve">
Este dato aparecerá  luego de que en la atención 
1.- Registrada en el Modulo Box / Pacientes citados 
Registre la actividad
</t>
        </r>
        <r>
          <rPr>
            <b/>
            <sz val="9"/>
            <color indexed="81"/>
            <rFont val="Tahoma"/>
            <family val="2"/>
          </rPr>
          <t>Consultoría especialidad Trastornos Temporomandibulares y dolor orofacial</t>
        </r>
        <r>
          <rPr>
            <sz val="9"/>
            <color indexed="81"/>
            <rFont val="Tahoma"/>
            <family val="2"/>
          </rPr>
          <t xml:space="preserve">
</t>
        </r>
      </text>
    </comment>
    <comment ref="C326" authorId="6" shapeId="0">
      <text>
        <r>
          <rPr>
            <sz val="9"/>
            <color indexed="81"/>
            <rFont val="Tahoma"/>
            <family val="2"/>
          </rPr>
          <t xml:space="preserve">
Este dato aparecerá  luego de que en la atención 
1.- Registrada en el Modulo Box / Pacientes citados 
Registre la actividad</t>
        </r>
        <r>
          <rPr>
            <b/>
            <sz val="9"/>
            <color indexed="81"/>
            <rFont val="Tahoma"/>
            <family val="2"/>
          </rPr>
          <t xml:space="preserve">
Consultoría especialidad Patología Oral</t>
        </r>
      </text>
    </comment>
    <comment ref="C327" authorId="6" shapeId="0">
      <text>
        <r>
          <rPr>
            <b/>
            <sz val="9"/>
            <color indexed="81"/>
            <rFont val="Tahoma"/>
            <family val="2"/>
          </rPr>
          <t xml:space="preserve">
</t>
        </r>
        <r>
          <rPr>
            <sz val="9"/>
            <color indexed="81"/>
            <rFont val="Tahoma"/>
            <family val="2"/>
          </rPr>
          <t>Este dato aparecerá  luego de que en la atención 
1.- Registrada en el Modulo Box / Pacientes citados 
Registre la actividad</t>
        </r>
        <r>
          <rPr>
            <b/>
            <sz val="9"/>
            <color indexed="81"/>
            <rFont val="Tahoma"/>
            <family val="2"/>
          </rPr>
          <t xml:space="preserve">
Consultoría especialidad Implantología Buco Maxilofacial</t>
        </r>
      </text>
    </comment>
  </commentList>
</comments>
</file>

<file path=xl/sharedStrings.xml><?xml version="1.0" encoding="utf-8"?>
<sst xmlns="http://schemas.openxmlformats.org/spreadsheetml/2006/main" count="16468" uniqueCount="4221">
  <si>
    <t>SERVICIO DE SALUD</t>
  </si>
  <si>
    <t>REM-A01.   CONTROLES DE SALUD</t>
  </si>
  <si>
    <t>SECCIÓN A: CONTROLES DE SALUD SEXUAL Y REPRODUCTIVA</t>
  </si>
  <si>
    <t>TIPO DE CONTROL</t>
  </si>
  <si>
    <t>PROFESIONAL</t>
  </si>
  <si>
    <t xml:space="preserve">TOTAL      </t>
  </si>
  <si>
    <t>POR EDAD</t>
  </si>
  <si>
    <t>SEXO</t>
  </si>
  <si>
    <t>Control con pareja familiar u otro</t>
  </si>
  <si>
    <t>Control de diada con presencia del padre</t>
  </si>
  <si>
    <t>Espacios Amigables/ Adolescentes</t>
  </si>
  <si>
    <t>Niños, Niñas, Adolescentes y Jóvenes  SENAME</t>
  </si>
  <si>
    <t>Niños, Niñas, Adolescentes y Jóvenes Mejor Niñez</t>
  </si>
  <si>
    <t>Pueblos Originarios</t>
  </si>
  <si>
    <t>Migrantes</t>
  </si>
  <si>
    <t>Menor de 4 años</t>
  </si>
  <si>
    <t xml:space="preserve"> 5  -  9 años</t>
  </si>
  <si>
    <t xml:space="preserve"> 10 - 14 años</t>
  </si>
  <si>
    <t>15 a 19 años</t>
  </si>
  <si>
    <t>20 - 24 años</t>
  </si>
  <si>
    <t>25 - 29 años</t>
  </si>
  <si>
    <t>30 - 34 años</t>
  </si>
  <si>
    <t>35 - 39 años</t>
  </si>
  <si>
    <t>40 - 44 años</t>
  </si>
  <si>
    <t>45 - 49 años</t>
  </si>
  <si>
    <t>50 - 54 años</t>
  </si>
  <si>
    <t>55 - 59 años</t>
  </si>
  <si>
    <t>60 - 64 años</t>
  </si>
  <si>
    <t>65 - 69 años</t>
  </si>
  <si>
    <t>70 - 74 años</t>
  </si>
  <si>
    <t>75 - 79 años</t>
  </si>
  <si>
    <t>80 y más años</t>
  </si>
  <si>
    <t>HOMBRES</t>
  </si>
  <si>
    <t>MUJERES</t>
  </si>
  <si>
    <t xml:space="preserve"> PRE-
CONCEPCIONAL </t>
  </si>
  <si>
    <t>MÉDICO/A</t>
  </si>
  <si>
    <t>MATRONA/ÓN</t>
  </si>
  <si>
    <t>PRENATAL</t>
  </si>
  <si>
    <t xml:space="preserve">POST PARTO </t>
  </si>
  <si>
    <t>POST ABORTO</t>
  </si>
  <si>
    <t>PUÉRPERA CON RECIÉN NACIDO HASTA 10 DÍAS DE VIDA</t>
  </si>
  <si>
    <t>PUÉRPERA CON RECIÉN NACIDO ENTRE 11 y 28 DÍAS</t>
  </si>
  <si>
    <t>RECIÉN NACIDO HASTA 10 DÍAS DE VIDA</t>
  </si>
  <si>
    <t>MATRONA /ÓN</t>
  </si>
  <si>
    <t>RECIÉN NACIDO ENTRE 11 y 28 DÍAS</t>
  </si>
  <si>
    <t xml:space="preserve">GINECOLÓGICO </t>
  </si>
  <si>
    <t xml:space="preserve">CLIMATERIO </t>
  </si>
  <si>
    <t>REGULACIÓN DE FECUNDIDAD</t>
  </si>
  <si>
    <t>SECCIÓN B: CONTROLES DE SALUD SEGÚN CICLO VITAL</t>
  </si>
  <si>
    <t>TOTAL</t>
  </si>
  <si>
    <t xml:space="preserve">POR EDAD </t>
  </si>
  <si>
    <t>CONTROL CON PRESENCIA DEL PADRE</t>
  </si>
  <si>
    <t>Ambos Sexos</t>
  </si>
  <si>
    <t>Hombres</t>
  </si>
  <si>
    <t>Mujeres</t>
  </si>
  <si>
    <t>Menor de 1 mes</t>
  </si>
  <si>
    <t>1 mes</t>
  </si>
  <si>
    <t>2 meses</t>
  </si>
  <si>
    <t>3 meses</t>
  </si>
  <si>
    <t>4 meses</t>
  </si>
  <si>
    <t xml:space="preserve"> 5 meses</t>
  </si>
  <si>
    <t>6 meses</t>
  </si>
  <si>
    <t xml:space="preserve"> 7  -  11 meses</t>
  </si>
  <si>
    <t>12 a 17 meses</t>
  </si>
  <si>
    <t>18  - 23  meses</t>
  </si>
  <si>
    <t>24  - 47  meses</t>
  </si>
  <si>
    <t>48  - 59  meses</t>
  </si>
  <si>
    <t>60  - 71  meses</t>
  </si>
  <si>
    <t xml:space="preserve"> 6  -  9 </t>
  </si>
  <si>
    <t xml:space="preserve"> 10 - 14 </t>
  </si>
  <si>
    <t>15 - 19</t>
  </si>
  <si>
    <t>20 - 24</t>
  </si>
  <si>
    <t>25 - 29</t>
  </si>
  <si>
    <t>30 - 34</t>
  </si>
  <si>
    <t>35 - 39</t>
  </si>
  <si>
    <t>40 - 44</t>
  </si>
  <si>
    <t>45 - 49</t>
  </si>
  <si>
    <t>50 - 54</t>
  </si>
  <si>
    <t>55 - 59</t>
  </si>
  <si>
    <t>60 - 64</t>
  </si>
  <si>
    <t>65 - 69</t>
  </si>
  <si>
    <t>70 - 74</t>
  </si>
  <si>
    <t>75 - 79</t>
  </si>
  <si>
    <t>80 y mas</t>
  </si>
  <si>
    <t>menor 1 año</t>
  </si>
  <si>
    <t>1 año a 3 años 11 meses 29 días</t>
  </si>
  <si>
    <t>DE SALUD</t>
  </si>
  <si>
    <t>ENFERMERA/O</t>
  </si>
  <si>
    <t>TÉCNICO EN ENFERMERÍA</t>
  </si>
  <si>
    <t>SECCIÓN C: CONTROLES SEGÚN PROBLEMA DE SALUD</t>
  </si>
  <si>
    <t xml:space="preserve"> 0  -  4 años</t>
  </si>
  <si>
    <t>DE SALUD CARDIOVASCULAR</t>
  </si>
  <si>
    <t>NUTRICIONISTA</t>
  </si>
  <si>
    <t>SEGUIMIENTO AUTOVALENTE CON RIESGO</t>
  </si>
  <si>
    <t>OTROS PROFESIONALES DEBIDAMENTE CAPACITADOS</t>
  </si>
  <si>
    <t>SEGUIMIENTO RIESGO DEPENDENCIA</t>
  </si>
  <si>
    <t>DE  INFECCIÓN TRANSMISIÓN SEXUAL</t>
  </si>
  <si>
    <t>OTROS PROBLEMAS DE SALUD</t>
  </si>
  <si>
    <t xml:space="preserve">TÉCNICO EN ENFERMERÍA </t>
  </si>
  <si>
    <t>NIÑOS CON NECESIDADES ESPECIALES</t>
  </si>
  <si>
    <t>SECCIÓN D: CONTROL DE SALUD INTEGRAL DE ADOLESCENTES (incluidos en sección B)</t>
  </si>
  <si>
    <t>LUGAR DEL CONTROL, SEGÚN EDAD</t>
  </si>
  <si>
    <t>10 A 14 AÑOS</t>
  </si>
  <si>
    <t>15 A 19 AÑOS</t>
  </si>
  <si>
    <t>EN ESPACIO AMIGABLE</t>
  </si>
  <si>
    <t>EN OTROS ESPACIOS DEL ESTABLECIMIENTO DE SALUD</t>
  </si>
  <si>
    <t>EN ESTABLECIMIENTOS EDUCACIONALES</t>
  </si>
  <si>
    <t>EN OTROS LUGARES FUERA DEL ESTABLECIMIENTO DE SALUD</t>
  </si>
  <si>
    <t>SECCIÓN E: CONTROLES DE SALUD EN ESTABLECIMIENTOS EDUCACIONALES</t>
  </si>
  <si>
    <t>SECCIÓN E1: CONTROLES INDIVIDUALES</t>
  </si>
  <si>
    <t>CURSO</t>
  </si>
  <si>
    <t>KÍNDER</t>
  </si>
  <si>
    <t xml:space="preserve">PRIMERO BÁSICO </t>
  </si>
  <si>
    <t>SEGUNDO BÁSICO</t>
  </si>
  <si>
    <t>TERCERO BÁSICO</t>
  </si>
  <si>
    <t>CUARTO BÁSICO</t>
  </si>
  <si>
    <t>SECCIÓN E2: CONTROLES GRUPALES</t>
  </si>
  <si>
    <t>TOTAL DE GRUPOS</t>
  </si>
  <si>
    <t xml:space="preserve">TOTAL </t>
  </si>
  <si>
    <t>SECCIÓN F: CONTROLES INTEGRALES DE PERSONAS CON CONDICIONES CRÓNICAS (incluidos en Secciones B y C)</t>
  </si>
  <si>
    <t>15 - 19 años</t>
  </si>
  <si>
    <t>CONTROL INTEGRAL CON RIESGO LEVE (G1)</t>
  </si>
  <si>
    <t>CONTROL INTEGRAL CON RIESGO MODERADO (G2)</t>
  </si>
  <si>
    <t>CONTROL INTEGRAL CON RIESGO ALTO (G3)</t>
  </si>
  <si>
    <t>SEGUIMIENTO A DISTANCIA CON RIESGO LEVE (G1)</t>
  </si>
  <si>
    <t>SEGUIMIENTO A DISTANCIA CON RIESGO MODEADO (G2)</t>
  </si>
  <si>
    <t>SEGUIMIENTO A DISTANCIA CON RIESGO ALTO (G3)</t>
  </si>
  <si>
    <t>COMUNA</t>
  </si>
  <si>
    <t>ESTABLECIMIENTO / ESTRATEGIA</t>
  </si>
  <si>
    <t>MES</t>
  </si>
  <si>
    <t>AÑO</t>
  </si>
  <si>
    <t>REM-A02.   EXAMEN DE MEDICINA PREVENTIVA EN MAYORES DE 15 AÑOS</t>
  </si>
  <si>
    <t>SECCIÓN A: EMP REALIZADO POR PROFESIONAL</t>
  </si>
  <si>
    <t>Pueblo Originario</t>
  </si>
  <si>
    <t>Migrante</t>
  </si>
  <si>
    <t>MÉDICO</t>
  </si>
  <si>
    <t>ENFERMERA /O</t>
  </si>
  <si>
    <t xml:space="preserve">NUTRICIONISTA </t>
  </si>
  <si>
    <t>OTRO PROFESIONAL (capacitados en EMP Y EMPAM)</t>
  </si>
  <si>
    <t>SECCIÓN B: EMP SEGÚN RESULTADO DEL ESTADO NUTRICIONAL</t>
  </si>
  <si>
    <t>ESTADO 
NUTRICIONAL</t>
  </si>
  <si>
    <t>15 a 19</t>
  </si>
  <si>
    <t>20 a 24</t>
  </si>
  <si>
    <t>25 a 29</t>
  </si>
  <si>
    <t>30 a 34</t>
  </si>
  <si>
    <t>35 a 39</t>
  </si>
  <si>
    <t>40 a 44</t>
  </si>
  <si>
    <t>45 a 49</t>
  </si>
  <si>
    <t>50 a 54</t>
  </si>
  <si>
    <t>55 a 59</t>
  </si>
  <si>
    <t>60 a 64</t>
  </si>
  <si>
    <t>65 a 69</t>
  </si>
  <si>
    <t>70 a 74</t>
  </si>
  <si>
    <t>75 a 79</t>
  </si>
  <si>
    <t>80 y más</t>
  </si>
  <si>
    <t>NORMAL</t>
  </si>
  <si>
    <t>BAJO PESO</t>
  </si>
  <si>
    <t>SOBREPESO</t>
  </si>
  <si>
    <t>OBESOS</t>
  </si>
  <si>
    <t>SECCIÓN C: RESULTADOS DE EMP SEGÚN ESTADO DE SALUD</t>
  </si>
  <si>
    <t>ESTADO 
DE SALUD</t>
  </si>
  <si>
    <t>TABAQUISMO</t>
  </si>
  <si>
    <t>PRESIÓN ARTERIAL ELEVADA (= &gt;140/90 mmHg)</t>
  </si>
  <si>
    <t>SECCIÓN D: RESULTADOS DE EMP SEGÚN ESTADO DE SALUD (EXÁMENES DE LABORATORIO)</t>
  </si>
  <si>
    <t>20 a 24 años</t>
  </si>
  <si>
    <t>GLICEMIA ALTERADA (= &gt; a 100 mg/dl)</t>
  </si>
  <si>
    <t>COLESTEROL ELEVADO (= &gt; 200 mg/dl)</t>
  </si>
  <si>
    <t xml:space="preserve">REM-A03.   APLICACIÓN Y RESULTADOS DE ESCALAS DE EVALUACIÓN </t>
  </si>
  <si>
    <t>SECCION A: APLICACIÓN DE INSTRUMENTO Y RESULTADO EN EL NIÑO (A)</t>
  </si>
  <si>
    <t>SECCIÓN A1: APLICACIÓN Y RESULTADOS DE PAUTA BREVE</t>
  </si>
  <si>
    <t>EVALUACIONES POR EDAD DEL NIÑO</t>
  </si>
  <si>
    <t xml:space="preserve">TOTAL  </t>
  </si>
  <si>
    <t>GRUPO DE EDAD</t>
  </si>
  <si>
    <t xml:space="preserve"> 7 - 11 meses</t>
  </si>
  <si>
    <t>12 - 17 meses</t>
  </si>
  <si>
    <t>18 - 24 meses</t>
  </si>
  <si>
    <t>APLICACIÓN PAUTA BREVE</t>
  </si>
  <si>
    <t xml:space="preserve">         </t>
  </si>
  <si>
    <t>RESULTADOS</t>
  </si>
  <si>
    <t>ALTERADO</t>
  </si>
  <si>
    <t>SECCIÓN A2: RESULTADOS DE LA APLICACIÓN DE ESCALA DE EVALUACIÓN DEL DESARROLLO PSICOMOTOR</t>
  </si>
  <si>
    <t>ACTIVIDAD</t>
  </si>
  <si>
    <t>RESULTADO</t>
  </si>
  <si>
    <t xml:space="preserve">TOTAL    </t>
  </si>
  <si>
    <t>Menor 7 meses</t>
  </si>
  <si>
    <t>7 - 11 meses</t>
  </si>
  <si>
    <t>18 - 23 meses</t>
  </si>
  <si>
    <t>24 - 47 meses</t>
  </si>
  <si>
    <t>48 - 59 meses</t>
  </si>
  <si>
    <t>APLICACIÓN TEST DE DESARROLLO PSICOMOTOR</t>
  </si>
  <si>
    <t>PRIMERA EVALUACIÓN</t>
  </si>
  <si>
    <t>NORMAL CON REZAGO</t>
  </si>
  <si>
    <t>RIESGO</t>
  </si>
  <si>
    <t>RETRASO</t>
  </si>
  <si>
    <t>REEVALUACIÓN</t>
  </si>
  <si>
    <t>NORMAL (desde normal con rezago)</t>
  </si>
  <si>
    <t>NORMAL (desde riesgo)</t>
  </si>
  <si>
    <t>NORMAL (desde retraso)</t>
  </si>
  <si>
    <t>NORMAL CON REZAGO (desde riesgo)</t>
  </si>
  <si>
    <t>NORMAL CON REZAGO (desde retraso)</t>
  </si>
  <si>
    <t>RIESGO (desde retraso)</t>
  </si>
  <si>
    <t>NORMAL CON REZAGO (desde normal con rezago)</t>
  </si>
  <si>
    <t>RIESGO (desde riesgo)</t>
  </si>
  <si>
    <t>RIESGO (desde normal con rezago)</t>
  </si>
  <si>
    <t>RETRASO (desde retraso)</t>
  </si>
  <si>
    <t>RETRASO (desde riesgo)</t>
  </si>
  <si>
    <t>RETRASO (desde normal con rezago)</t>
  </si>
  <si>
    <t>DERIVADOS A ESPECIALIDAD</t>
  </si>
  <si>
    <t>TRASLADO DE ESTABLECIMIENTO</t>
  </si>
  <si>
    <t>SECCIÓN A3: NIÑOS Y NIÑAS CON REZAGO, DÉFICIT U OTRA VULNERABILIDAD DERIVADOS A ALGUNA MODALIDAD DE ESTIMULACIÓN EN LA PRIMERA EVALUACIÓN</t>
  </si>
  <si>
    <t>NIÑO / A</t>
  </si>
  <si>
    <t>OTRA VULNERABILIDAD</t>
  </si>
  <si>
    <t>SECCIÓN A.4: RESULTADOS DE LA APLICACIÓN DE PROTOCOLO NEUROSENSORIAL</t>
  </si>
  <si>
    <t>APLICACIÓN DE PROTOCOLO NEUROSENSORIAL (1-2 MESES)</t>
  </si>
  <si>
    <t>ANORMAL</t>
  </si>
  <si>
    <t>MUY ANORMAL</t>
  </si>
  <si>
    <t>SECCIÓN A.5:  LACTANCIA EN  NIÑOS Y NIÑAS CONTROLADOS</t>
  </si>
  <si>
    <t>TIPO DE ALIMENTACIÓN</t>
  </si>
  <si>
    <t>SEGÚN CONTROL PROGRAMÁTICO</t>
  </si>
  <si>
    <t>Diada</t>
  </si>
  <si>
    <t>Del 1° mes</t>
  </si>
  <si>
    <t>Del 3° mes</t>
  </si>
  <si>
    <t>Del 6° mes</t>
  </si>
  <si>
    <t>Del 12° mes</t>
  </si>
  <si>
    <t>Del 24° mes</t>
  </si>
  <si>
    <t>LACTANCIA MATERNA EXCLUSIVA</t>
  </si>
  <si>
    <t>LACTANCIA MATERNA / FORMULA LÁCTEA</t>
  </si>
  <si>
    <t>FORMULA LÁCTEA</t>
  </si>
  <si>
    <t xml:space="preserve">LACTANCIA MATERNA MAS ALIMENTACIÓN COMPLEMENTARIA </t>
  </si>
  <si>
    <t>LACTANCIA MATERNA/ FÓRMULA LÁCTEA/ ALIMENTACIÓN COMPLEMENTARIA</t>
  </si>
  <si>
    <t>FORMULA LÁCTEA ALIMENTACIÓN COMPLEMENTARIA</t>
  </si>
  <si>
    <t>NÚMERO DE NIÑOS Y NIÑAS CONTROLADOS</t>
  </si>
  <si>
    <t>SECCIÓN A.6:  RESULTADOS RADIOGRAFÍA DE PELVIS (CADERA)</t>
  </si>
  <si>
    <t>3 MESES</t>
  </si>
  <si>
    <t>4 MESES</t>
  </si>
  <si>
    <t>INMADURA</t>
  </si>
  <si>
    <t>SECCION B: EVALUACIÓN, APLICACIÓN Y RESULTADOS DE ESCALAS EN  LA MUJER</t>
  </si>
  <si>
    <t>SECCIÓN B.1: EVALUACIÓN DEL ESTADO NUTRICIONAL A MUJERES CONTROLADAS AL OCTAVO MES POST PARTO</t>
  </si>
  <si>
    <t>ESTADO NUTRICIONAL</t>
  </si>
  <si>
    <t>OBESA</t>
  </si>
  <si>
    <t>SECCIÓN B.2: APLICACIÓN DE ESCALA SEGÚN EVALUACION DE RIESGO PSICOSOCIAL ABREVIADA A GESTANTES</t>
  </si>
  <si>
    <t>TIPO</t>
  </si>
  <si>
    <t>TOTAL DE APLICACIONES</t>
  </si>
  <si>
    <t>DERIVADAS A EQUIPO DE CABECERA</t>
  </si>
  <si>
    <t>VIOLENCIA INTRAFAMILIAR</t>
  </si>
  <si>
    <t>EVALUACIÓN AL INGRESO</t>
  </si>
  <si>
    <t>EVALUACIÓN AL TERCER TRIMESTRE</t>
  </si>
  <si>
    <t>SECCIÓN B.3: APLICACIÓN DE ESCALA DE EDIMBURGO A GESTANTES Y MUJERES POST PARTO</t>
  </si>
  <si>
    <t>CONCEPTO</t>
  </si>
  <si>
    <r>
      <t xml:space="preserve">RESULTADOS  
</t>
    </r>
    <r>
      <rPr>
        <b/>
        <sz val="7"/>
        <rFont val="Verdana"/>
        <family val="2"/>
      </rPr>
      <t>10 O MÁS</t>
    </r>
    <r>
      <rPr>
        <sz val="7"/>
        <rFont val="Verdana"/>
        <family val="2"/>
      </rPr>
      <t xml:space="preserve"> </t>
    </r>
    <r>
      <rPr>
        <b/>
        <sz val="7"/>
        <rFont val="Verdana"/>
        <family val="2"/>
      </rPr>
      <t xml:space="preserve">PTOS </t>
    </r>
    <r>
      <rPr>
        <sz val="7"/>
        <rFont val="Verdana"/>
        <family val="2"/>
      </rPr>
      <t>O RESULTADO DISTINTO DE 0 EN PREG 10 . (PUERPERAS)</t>
    </r>
  </si>
  <si>
    <t>RESULTADOS  
13 O MÁS PTOS O RESULTADO DISTINTO DE 0 EN PREG 10. (GESTANTES)</t>
  </si>
  <si>
    <t>TOTAL DE CASOS ALTERADOS DERIVADOS A SALUD MENTAL</t>
  </si>
  <si>
    <t>EVALUACIÓN A GESTANTES</t>
  </si>
  <si>
    <t>PRIMERA EVALUACIÓN (2º control prenatal)</t>
  </si>
  <si>
    <t>REEVALUACIÓN (con puntaje elevado en la primera evaluación)</t>
  </si>
  <si>
    <t>EVALUACIÓN A MUJERES POST PARTO O SÍNTOMAS DE DEPRESIÓN</t>
  </si>
  <si>
    <t>A los 2 meses</t>
  </si>
  <si>
    <t>A los 6 meses</t>
  </si>
  <si>
    <t>SECCIÓN C: RESULTADOS DE LA EVALUACIÓN DEL ESTADO NUTRICIONAL DEL ADOLESCENTE CON CONTROL SALUD INTEGRAL</t>
  </si>
  <si>
    <t>10 A 14</t>
  </si>
  <si>
    <t>15 A 19</t>
  </si>
  <si>
    <t>SOBRE PESO</t>
  </si>
  <si>
    <t xml:space="preserve">OBESOS SEVEROS </t>
  </si>
  <si>
    <t>SECCIÓN D: OTRAS EVALUACIONES, APLICACIONES Y RESULTADOS DE ESCALAS EN TODAS LAS EDADES</t>
  </si>
  <si>
    <t>SECCIÓN D.1: APLICACIÓN DE TAMIZAJE PARA EVALUAR EL NIVEL DE RIESGO DE CONSUMO DE  ALCOHOL, TABACO Y OTRAS DROGAS</t>
  </si>
  <si>
    <t>COMPONENTE</t>
  </si>
  <si>
    <t xml:space="preserve">TOTAL              </t>
  </si>
  <si>
    <t>10-14 años</t>
  </si>
  <si>
    <t>15-19 años</t>
  </si>
  <si>
    <t>20-24 años</t>
  </si>
  <si>
    <t>25-44 años</t>
  </si>
  <si>
    <t>45-64 años</t>
  </si>
  <si>
    <t>65-69 años</t>
  </si>
  <si>
    <t>70-79 años</t>
  </si>
  <si>
    <t>Nº DE AUDIT (EMP/EMPAM)</t>
  </si>
  <si>
    <t>Nº DE AUDIT APLICADO</t>
  </si>
  <si>
    <t>Nº DE ASSIST (EMP/EMPAM)</t>
  </si>
  <si>
    <t>N° DE ASSIST APLICADO</t>
  </si>
  <si>
    <t xml:space="preserve">N° DE CRAFFT EN CONTROL DE SALUD INTEGRAL DEL ADOLESCENTE </t>
  </si>
  <si>
    <t>N° DE CRAFFT APLICADO</t>
  </si>
  <si>
    <t>RESULTADOS DE EVALUACIÓN</t>
  </si>
  <si>
    <t xml:space="preserve">BAJO RIESGO </t>
  </si>
  <si>
    <t>CONSUMO RIESGOSO / INTERMEDIO</t>
  </si>
  <si>
    <t xml:space="preserve">POSIBLE CONSUMO PERJUDICIAL O DEPENDENCIA </t>
  </si>
  <si>
    <t>SECCIÓN D.2: RESULTADOS DE LA APLICACIÓN DE INSTRUMENTO DE VALORACIÓN DE DESEMPEÑO EN COMUNIDAD (IVADEC-CIF)</t>
  </si>
  <si>
    <t>6 -11 meses</t>
  </si>
  <si>
    <t>12 - 23 meses</t>
  </si>
  <si>
    <t>2 - 4 años</t>
  </si>
  <si>
    <t>5 - 9 años</t>
  </si>
  <si>
    <t>10 a 14 años</t>
  </si>
  <si>
    <t>25 a 64 años</t>
  </si>
  <si>
    <t>65 a 69 años</t>
  </si>
  <si>
    <t>70 a 79 años</t>
  </si>
  <si>
    <t>ORIGEN FÍSICO</t>
  </si>
  <si>
    <t>SIN DISCAPACIDAD</t>
  </si>
  <si>
    <t>DISCAPACIDAD LEVE</t>
  </si>
  <si>
    <t>DISCAPACIDAD MODERADA</t>
  </si>
  <si>
    <t>DISCAPACIDAD SEVERA</t>
  </si>
  <si>
    <t>DISCAPACIDAD PROFUNDA</t>
  </si>
  <si>
    <t>ORIGEN SENSORIAL VISUAL</t>
  </si>
  <si>
    <t>ORIGEN SENSORIAL AUDITIVO</t>
  </si>
  <si>
    <t>ORIGEN MENTAL PSÍQUICO</t>
  </si>
  <si>
    <t>ORIGEN MENTAL INTELECTUAL</t>
  </si>
  <si>
    <t>ORIGEN MÚLTIPLE</t>
  </si>
  <si>
    <t>TOTAL DE EVALUACIONES</t>
  </si>
  <si>
    <t>EVALUACIÓN INGRESO</t>
  </si>
  <si>
    <t>EVALUACIÓN EGRESO</t>
  </si>
  <si>
    <t>SECCION D.3: APLICACIÓN Y RESULTADO DE PAUTA DE EVALUACIÓN Y SALUD MENTAL</t>
  </si>
  <si>
    <t>0 a 4 años</t>
  </si>
  <si>
    <t>5 a 9 años</t>
  </si>
  <si>
    <t>25 a 29 años</t>
  </si>
  <si>
    <t>30 a 34 años</t>
  </si>
  <si>
    <t>35 a 39 años</t>
  </si>
  <si>
    <t>40 a 44 años</t>
  </si>
  <si>
    <t>45 a 49 años</t>
  </si>
  <si>
    <t>50 a 54 años</t>
  </si>
  <si>
    <t>55 a 59 años</t>
  </si>
  <si>
    <t>60 a 64 años</t>
  </si>
  <si>
    <t>70 a 74 años</t>
  </si>
  <si>
    <t>75 a 79 años</t>
  </si>
  <si>
    <t>EVALUACION AL INGRESO</t>
  </si>
  <si>
    <t>BAJO</t>
  </si>
  <si>
    <t>MEDIO</t>
  </si>
  <si>
    <t>ALTO</t>
  </si>
  <si>
    <t>EVALUACION AL EGRESO</t>
  </si>
  <si>
    <t>SECCION D.4: RESULTADO DE APLICACIÓN DE CONDICIÓN DE FUNCIONALIDAD AL EGRESO PROGRAMA "MÁS ADULTOS MAYORES AUTOVALENTES"</t>
  </si>
  <si>
    <t xml:space="preserve"> </t>
  </si>
  <si>
    <t>TIMED UP AND GO</t>
  </si>
  <si>
    <t>MEJORA</t>
  </si>
  <si>
    <t>MANTIENE</t>
  </si>
  <si>
    <t>DISMINUYE</t>
  </si>
  <si>
    <t xml:space="preserve">CUESTIONARIO </t>
  </si>
  <si>
    <t>SECCION D.5: VARIACION  DE RESULTADO DE APLICACIÓN DEL ÍNDICE DE BARTHEL ENTRE EL INGRESO Y EGRESO HOSPITALARIO</t>
  </si>
  <si>
    <t>INDICE DE BARTHEL</t>
  </si>
  <si>
    <t>80 a 84 años</t>
  </si>
  <si>
    <t>85 a 89 años</t>
  </si>
  <si>
    <t>90 y mas años</t>
  </si>
  <si>
    <t>MEJORA PUNTUACIÓN ÍNDICE DE BARTHEL</t>
  </si>
  <si>
    <t>MANTIENE PUNTUACIÓN ÍNDICE DE BARTHEL</t>
  </si>
  <si>
    <t>DISMINUYE PUNTUACIÓN ÍNDICE DE BARTHEL</t>
  </si>
  <si>
    <t>** * El resultado que se consigna es la comparacion del indice de Barthel aplicado al Ingreso y Egreso de la Hospitalizacion</t>
  </si>
  <si>
    <t>SECCIÓN D.6: APLICACIÓN DE ESCALA ZARIT ABREVIADO EN CUIDADORES</t>
  </si>
  <si>
    <t>ESCALA DE SOBRECARGA DEL CUIDADOR "ZARIT ABREVIADO"</t>
  </si>
  <si>
    <t>65 o más años</t>
  </si>
  <si>
    <t>CUIDADOR (A) PACIENTE CON DEPENDENCIA SEVERA CON SOBRECARGA INTENSA</t>
  </si>
  <si>
    <t>CUIDADOR (A) PACIENTE CON DEPENDENCIA SEVERA SIN SOBRECARGA INTENSA</t>
  </si>
  <si>
    <t>CUIDADOR (A) PACIENTES  NANEAS CON SOBRECARGA INTENSA</t>
  </si>
  <si>
    <t>CUIDADOR (A) PACIENTES  NANEAS SIN SOBRECARGA INTENSA</t>
  </si>
  <si>
    <t>TOTAL CUIDADORES EVALUADOS</t>
  </si>
  <si>
    <t>SECCION D.7: APLICACIÓN Y RESULTADOS DE PAUTA DE EVALUACION CON ENFOQUE DE RIESGO ODONTOLOGICO (CERO)</t>
  </si>
  <si>
    <t xml:space="preserve">PAUTA CERO </t>
  </si>
  <si>
    <t>Niños, Niñas, Adolescentes y Jovenes SENAME</t>
  </si>
  <si>
    <t>Niños, Niñas, Adolescentes y Jovenes Mejor Niñez</t>
  </si>
  <si>
    <t>&lt;1 año</t>
  </si>
  <si>
    <t>1 año</t>
  </si>
  <si>
    <t>2 años</t>
  </si>
  <si>
    <t xml:space="preserve">3 años </t>
  </si>
  <si>
    <t>4 años</t>
  </si>
  <si>
    <t>5 años</t>
  </si>
  <si>
    <t>6 años</t>
  </si>
  <si>
    <t>7 años</t>
  </si>
  <si>
    <t>8 años</t>
  </si>
  <si>
    <t>9 años</t>
  </si>
  <si>
    <t>Ambos sexos</t>
  </si>
  <si>
    <t>EVALUACIÓN DE RIESGO</t>
  </si>
  <si>
    <t>ALTO RIESGO</t>
  </si>
  <si>
    <t>SECCION E: APLICACIÓN DE PAUTA DETECCIÓN DE FACTORES DE RIESGO PSICOSOCIAL INFANTIL</t>
  </si>
  <si>
    <t>EVALUACIÓN</t>
  </si>
  <si>
    <t>Pueblo originarios</t>
  </si>
  <si>
    <t>DERIVACIÓN</t>
  </si>
  <si>
    <t>24- 48 meses</t>
  </si>
  <si>
    <t>5 A 9 AÑOS</t>
  </si>
  <si>
    <t>Riesgo</t>
  </si>
  <si>
    <t>Derivadas a equipos de cabecera</t>
  </si>
  <si>
    <t>derivada a MADI  0  4 años</t>
  </si>
  <si>
    <t>Derivado a Salud Mental 5 a 9 años</t>
  </si>
  <si>
    <t>EVALUACIÓN RIESGO PSICOSOCIAL EN CONTROL DE SALUD MENTAL</t>
  </si>
  <si>
    <t xml:space="preserve">SECCIÓN F: TAMIZAJE TRASTORNO ESPECTRO AUTISTA  (MCHAT-RF) </t>
  </si>
  <si>
    <t>16 - 30 meses</t>
  </si>
  <si>
    <t>Niños/as con Control a los 18 meses</t>
  </si>
  <si>
    <t>Niños/as con alteración de área Lenguaje y/o Social en Control de los 18 meses</t>
  </si>
  <si>
    <t>Niños/as con sospecha del Espectro Autista en otros controles o consultas.</t>
  </si>
  <si>
    <t>Resultado M-CHAT R/F 1° parte</t>
  </si>
  <si>
    <t>Riego Bajo</t>
  </si>
  <si>
    <t>Riego Medio</t>
  </si>
  <si>
    <t>Riego Alto</t>
  </si>
  <si>
    <t>Riego Alto con derivacion a especialista</t>
  </si>
  <si>
    <t>Resultado M-CHAT R/F 2° Parte</t>
  </si>
  <si>
    <t>Riesgo Medio en 1° parte</t>
  </si>
  <si>
    <t xml:space="preserve">No requiere derivacion </t>
  </si>
  <si>
    <t>Requiere derivacion</t>
  </si>
  <si>
    <t>SECCIÓN G: APLICACIÓN ESCALA MRS EN MUJERES EN EDAD DE CLIMATERIO</t>
  </si>
  <si>
    <t xml:space="preserve">
TOTAL DE APLICACIONES SEGÚN AREA DE AFECTACIÓN 
</t>
  </si>
  <si>
    <t xml:space="preserve">Momento y condiciones de de aplicación </t>
  </si>
  <si>
    <t xml:space="preserve">Ingreso </t>
  </si>
  <si>
    <t>MRS Control</t>
  </si>
  <si>
    <t>Control sin THM</t>
  </si>
  <si>
    <t>Control con THM</t>
  </si>
  <si>
    <t xml:space="preserve">TOTAL APLICACIONES  </t>
  </si>
  <si>
    <t>TOTAL MRS ALTO</t>
  </si>
  <si>
    <t xml:space="preserve">AFECTACIÓN PREDOMINIO SOMÁTICO </t>
  </si>
  <si>
    <t>AFECTACIÓN PREDOMINIO PSICOLÓGICO</t>
  </si>
  <si>
    <t xml:space="preserve">AFECTACIÓN PREDOMINIO UROGENITAL </t>
  </si>
  <si>
    <t>SECCIÓN H: APLICACIÓN DE TAMIZAJE PARA EVALUAR RIESGO DE TRASTORNOS O PROBLEMAS DE SALUD MENTAL EN APS</t>
  </si>
  <si>
    <t>0-4 años</t>
  </si>
  <si>
    <t>5-9 años</t>
  </si>
  <si>
    <t>Nº DE CUESTIONARIO PSC-17</t>
  </si>
  <si>
    <t>Nº DE CUESTIONARIO PSC-Y-17</t>
  </si>
  <si>
    <t>N° DE CUESTIONARIO PHQ-9 MODIFICADO PARA ADOLESCENTES</t>
  </si>
  <si>
    <t>N° DE CUESTIONARIO PHQ-9 PARA ADULTOS</t>
  </si>
  <si>
    <t>N° DE ESCALA CAPE-P15</t>
  </si>
  <si>
    <t>ESCALA DE COLUMBIA</t>
  </si>
  <si>
    <t>N° DE ESCALA DE DEPRESIÓN GERIÁTRICA DE YESAVAGE GDS-15</t>
  </si>
  <si>
    <t>RIESGO MEDIO</t>
  </si>
  <si>
    <t xml:space="preserve">ALTO RIESGO </t>
  </si>
  <si>
    <t>SECCIÓN I: APLICACIÓN Y RESULTADO DE PAUTA EVALUACIÓN PROGRAMA ACOMPAÑAMIENTO PSICOSOCIAL EN APS</t>
  </si>
  <si>
    <t>EVALUACIÓN AL EGRESO</t>
  </si>
  <si>
    <t>SECCIÓN J: EVALUACIÓN INTEGRAL DE DAÑO (5 A 6 SESIONES) (PRAIS)</t>
  </si>
  <si>
    <t xml:space="preserve">TOTAL               </t>
  </si>
  <si>
    <t>GRUPOS DE EDAD  (en años)</t>
  </si>
  <si>
    <t>ORIGEN DE SOLICITUD</t>
  </si>
  <si>
    <t>Beneficiarios</t>
  </si>
  <si>
    <t>Niños, Niñas, Adolescentes y Jóvenes Población SENAME</t>
  </si>
  <si>
    <t>0 - 4 años</t>
  </si>
  <si>
    <t>10 - 14 años</t>
  </si>
  <si>
    <t>Total</t>
  </si>
  <si>
    <t>En consulta de ingreso a equipo PRAIS</t>
  </si>
  <si>
    <t xml:space="preserve">Demanda de usuario </t>
  </si>
  <si>
    <t xml:space="preserve">Solicitud de Tribunal </t>
  </si>
  <si>
    <r>
      <rPr>
        <b/>
        <sz val="8"/>
        <color rgb="FFFF0000"/>
        <rFont val="Verdana"/>
        <family val="2"/>
      </rPr>
      <t>PRIMERA SESIÓN</t>
    </r>
    <r>
      <rPr>
        <sz val="8"/>
        <color rgb="FFFF0000"/>
        <rFont val="Verdana"/>
        <family val="2"/>
      </rPr>
      <t xml:space="preserve">
(USUARIOS ATENDIDOS POR PROFESIONAL)</t>
    </r>
  </si>
  <si>
    <t>TRABAJADOR/A SOCIAL</t>
  </si>
  <si>
    <t>PSICÓLOGO/A</t>
  </si>
  <si>
    <t>TOTAL SESIÓN</t>
  </si>
  <si>
    <r>
      <rPr>
        <b/>
        <sz val="8"/>
        <color rgb="FFFF0000"/>
        <rFont val="Verdana"/>
        <family val="2"/>
      </rPr>
      <t>SEGUNDA  SESIÓN</t>
    </r>
    <r>
      <rPr>
        <sz val="8"/>
        <color rgb="FFFF0000"/>
        <rFont val="Verdana"/>
        <family val="2"/>
      </rPr>
      <t xml:space="preserve">
(PROFESIONALES QUE REALIZAN 2 DE 4 EVALUACIONES, LAS QUE PUEDEN SER; SOCIAL, PSICOLÓGICA, MÉDICA Y/O PSIQUIÁTRICA)</t>
    </r>
  </si>
  <si>
    <t>MÉDICO/A GENERAL</t>
  </si>
  <si>
    <t>MÉDICO/A PSIQUIATRA</t>
  </si>
  <si>
    <t>MÉDICO/A ESPECIALIDAD - SUBESPECIALIDAD</t>
  </si>
  <si>
    <t>OTRO PROFESIONAL</t>
  </si>
  <si>
    <r>
      <rPr>
        <b/>
        <sz val="8"/>
        <color rgb="FFFF0000"/>
        <rFont val="Verdana"/>
        <family val="2"/>
      </rPr>
      <t>TERCERA SESIÓN</t>
    </r>
    <r>
      <rPr>
        <sz val="8"/>
        <color rgb="FFFF0000"/>
        <rFont val="Verdana"/>
        <family val="2"/>
      </rPr>
      <t xml:space="preserve">
(PROFESIONALES QUE REALIZAN LAS 2 EVALUACIONES RESTANTES, RESPECTO A LAS REALIZADAS EN LA 3° SESIÓN, PUDIENDO SER; SOCIAL, PSICOLÓGICA, MÉDICA Y/O PSIQUIÁTRICA)</t>
    </r>
  </si>
  <si>
    <r>
      <rPr>
        <b/>
        <sz val="8"/>
        <color rgb="FFFF0000"/>
        <rFont val="Verdana"/>
        <family val="2"/>
      </rPr>
      <t>CUARTA SESIÓN</t>
    </r>
    <r>
      <rPr>
        <sz val="8"/>
        <color rgb="FFFF0000"/>
        <rFont val="Verdana"/>
        <family val="2"/>
      </rPr>
      <t xml:space="preserve">
(PROFESIONAL PARTICIPANTE EN REDACCIÓN DE INFORME POR CADA CASO) </t>
    </r>
  </si>
  <si>
    <t>ENFERMERO/A</t>
  </si>
  <si>
    <t>KINESIÓLOGO/A</t>
  </si>
  <si>
    <t>TERAPEUTA OCUPACIONAL</t>
  </si>
  <si>
    <t>GESTOR COMUNITARIO</t>
  </si>
  <si>
    <r>
      <rPr>
        <b/>
        <sz val="8"/>
        <color rgb="FFFF0000"/>
        <rFont val="Verdana"/>
        <family val="2"/>
      </rPr>
      <t>QUINTA SESIÓN</t>
    </r>
    <r>
      <rPr>
        <sz val="8"/>
        <color rgb="FFFF0000"/>
        <rFont val="Verdana"/>
        <family val="2"/>
      </rPr>
      <t xml:space="preserve">
(PROFESIONAL PARTICIPANTE EN ENTREGA DE INFORME POR CADA CASO) </t>
    </r>
  </si>
  <si>
    <t>ASISTENTE SOCIAL</t>
  </si>
  <si>
    <t>MÉDICO GENERAL</t>
  </si>
  <si>
    <t>MÉDICO PSIQUIATRA</t>
  </si>
  <si>
    <r>
      <rPr>
        <b/>
        <sz val="8"/>
        <color rgb="FFFF0000"/>
        <rFont val="Verdana"/>
        <family val="2"/>
      </rPr>
      <t>SEXTA SESIÓN</t>
    </r>
    <r>
      <rPr>
        <sz val="8"/>
        <color rgb="FFFF0000"/>
        <rFont val="Verdana"/>
        <family val="2"/>
      </rPr>
      <t xml:space="preserve">
(PROFESIONAL QUE REALIZA ACOMPAÑAMIENTO, REPRESENTACIÓN JURÍDICA Y/O TESTIFICACIÓN EN TRIBUNAL POR CADA CASO)</t>
    </r>
  </si>
  <si>
    <t>TOTAL EVALUACIONES INTEGRALES DE DAÑO</t>
  </si>
  <si>
    <t>REM-A04.   CONSULTAS Y OTRAS ATENCIONES EN LA RED</t>
  </si>
  <si>
    <t xml:space="preserve">SECCIÓN A: CONSULTAS MÉDICAS </t>
  </si>
  <si>
    <t>TIPO DE CONSULTA</t>
  </si>
  <si>
    <t>POR DE EDAD (en años)</t>
  </si>
  <si>
    <t>Niños, niñas, adolescentes y jóvenes población SENAME</t>
  </si>
  <si>
    <t>Por Campaña de Invierno</t>
  </si>
  <si>
    <t>Menor 
de 1</t>
  </si>
  <si>
    <t>1 a 4</t>
  </si>
  <si>
    <t>5 a 9</t>
  </si>
  <si>
    <t>10 a 14</t>
  </si>
  <si>
    <t>IRA ALTA</t>
  </si>
  <si>
    <t xml:space="preserve">SÍNDROME BRONQUIAL OBSTRUCTIVO </t>
  </si>
  <si>
    <t>NEUMONÍA</t>
  </si>
  <si>
    <t>EXACERBACIÓN ASMA</t>
  </si>
  <si>
    <t>ENFERMEDAD PULMONAR OBSTRUCTIVA CRÓNICA</t>
  </si>
  <si>
    <t>OTRAS RESPIRATORIAS</t>
  </si>
  <si>
    <t>OBSTETRICA</t>
  </si>
  <si>
    <t>GINECOLÓGICA</t>
  </si>
  <si>
    <t>GINECOLÓGICA  POR INFERTILIDAD</t>
  </si>
  <si>
    <t>INFECCIÓN TRANSMISIÓN SEXUAL</t>
  </si>
  <si>
    <t>VIH-SIDA</t>
  </si>
  <si>
    <t>SALUD MENTAL</t>
  </si>
  <si>
    <t>CARDIOVASCULAR</t>
  </si>
  <si>
    <t>OTRAS MORBILIDADES</t>
  </si>
  <si>
    <t xml:space="preserve">SECCIÓN B: CONSULTAS DE PROFESIONALES NO MÉDICOS </t>
  </si>
  <si>
    <t>Espacios Amigables</t>
  </si>
  <si>
    <t>MATRONA /ÓN (MORB.GINECOLÓGICA)</t>
  </si>
  <si>
    <t>MATRONA /ÓN (ITS)</t>
  </si>
  <si>
    <t>MATRONA /ÓN (INFERTILIDAD)</t>
  </si>
  <si>
    <t>MATRONA /ÓN (OTRAS CONSULTAS)</t>
  </si>
  <si>
    <t>MATRONA /ÓN (SALUD SEXUAL)</t>
  </si>
  <si>
    <t>MATRONA /ÓN (PISO PELVICO)</t>
  </si>
  <si>
    <t>NUTRICIONISTA (OTRAS CONSULTAS)</t>
  </si>
  <si>
    <t>NUTRICIONISTA MAULNUTRICIÓN POR EXCESO</t>
  </si>
  <si>
    <t>NUTRICIONISTA MALNUTRICIÓN POR DEFICIT</t>
  </si>
  <si>
    <t>FONOAUDIÓLOGO/A</t>
  </si>
  <si>
    <t>TECNÓLOGO/A MÉDICO/A (EXCLUYE UAPO)</t>
  </si>
  <si>
    <t>TRABAJADOR (A) SOCIAL (EXCLUYE SM)</t>
  </si>
  <si>
    <t>SECCIÓN C: CONSULTAS ANTICONCEPCIÓN DE EMERGENCIA (Incluidas en Sección A o B, respectivamente.)</t>
  </si>
  <si>
    <t>CON ENTREGA ANTICONCEPCIÓN EMERGENCIA</t>
  </si>
  <si>
    <t>SIN ENTREGA ANTICONCEPCIÓN EMERGENCIA</t>
  </si>
  <si>
    <t>25 y más años</t>
  </si>
  <si>
    <t>SECCIÓN D: CONSULTAS EN HORARIO CONTINUADO (Incluidas en las consultas de morbilidad de sección A o B)</t>
  </si>
  <si>
    <t>TIPO JORNADA</t>
  </si>
  <si>
    <t>HORARIO CONTINUADO</t>
  </si>
  <si>
    <t>OTROS PROFESIONALES</t>
  </si>
  <si>
    <t>SÁBADO, DOMINGO o FESTIVO</t>
  </si>
  <si>
    <t>SECCIÓN E: CONSULTA  ABREVIADA</t>
  </si>
  <si>
    <t>MATRONA/ON</t>
  </si>
  <si>
    <t>SECCIÓN F: CONSULTA ABREVIADA PROFESIONALES NO MÉDICOS PRAIS</t>
  </si>
  <si>
    <t>SECCIÓN G: ATENCIONES DE MEDICINA INDÍGENA</t>
  </si>
  <si>
    <t>POR EDAD EN AÑOS</t>
  </si>
  <si>
    <t>Pueblos No Originarios</t>
  </si>
  <si>
    <t>5 a 9  años</t>
  </si>
  <si>
    <t>80 y mas años</t>
  </si>
  <si>
    <t>ATENCIONES POR AGENTE MEDICINA INDÍGENA</t>
  </si>
  <si>
    <t>SECCIÓN H: INTERVENCIÓN INDIVIDUAL DEL USUARIO EN PROGRAMA ELIGE VIDA SANA</t>
  </si>
  <si>
    <t>PRESTACIÒN</t>
  </si>
  <si>
    <t>Gestantes</t>
  </si>
  <si>
    <t>Post Parto</t>
  </si>
  <si>
    <t>Menor de 2 años</t>
  </si>
  <si>
    <t>2 a 4</t>
  </si>
  <si>
    <t>15 a 18</t>
  </si>
  <si>
    <t>PROFESIONAL DE LA ACTIVIDAD FISICA</t>
  </si>
  <si>
    <t>CONSULTA NUTRICIONAL</t>
  </si>
  <si>
    <t>CONSULTA NUTRICIONAL DE SEGUIMIENTO</t>
  </si>
  <si>
    <t>CONSULTA</t>
  </si>
  <si>
    <t>SECCIÓN I: SERVICIOS FARMACEÚTICOS</t>
  </si>
  <si>
    <t xml:space="preserve">ATENCION ABIERTA </t>
  </si>
  <si>
    <t>ATENCION CERRADA</t>
  </si>
  <si>
    <t>SERVICIOS FARMACÉUTICOS REALIZADOS EN ESTABLECIMIENTOS DE SALUD</t>
  </si>
  <si>
    <t>SERVICIOS FARMACÉUTICOS REALIZADOS EN DOMICILIO</t>
  </si>
  <si>
    <t>ATENCIÓN FARMACÉUTICA</t>
  </si>
  <si>
    <t>REVISIÓN DE LA MEDICACIÓN SIN ENTREVISTA</t>
  </si>
  <si>
    <t>REVISIÓN DE LA MEDICACIÓN CON ENTREVISTA</t>
  </si>
  <si>
    <t>CONCILIACIÓN FARMACÉUTICA</t>
  </si>
  <si>
    <t>EDUCACIÓN FARMACÉUTICA</t>
  </si>
  <si>
    <t>SEGUIMIENTO FARMACOTERAPÉUTICO</t>
  </si>
  <si>
    <t>FARMACOVIGILANCIA</t>
  </si>
  <si>
    <t>REPORTE REACCIÓN ADVERSA A MEDICAMENTOS</t>
  </si>
  <si>
    <t>REPORTE FALLA DE CALIDAD</t>
  </si>
  <si>
    <t>REPORTE DE EVENTOS ADVERSOS ASOCIADOS A MEDICAMENTOS</t>
  </si>
  <si>
    <t>SECCIÓN J: DESPACHO DE RECETAS DE PACIENTES AMBULATORIOS</t>
  </si>
  <si>
    <t>TIPO DE RECETA</t>
  </si>
  <si>
    <t>RECETAS DESPACHADAS</t>
  </si>
  <si>
    <t>LUGAR DE ENTREGA</t>
  </si>
  <si>
    <t xml:space="preserve">PRESCRIPCIONES </t>
  </si>
  <si>
    <t>COORDINACION TERRITORIAL</t>
  </si>
  <si>
    <t>RECETAS DESPACHADAS CON OPORTUNIDAD  (Entregado el mismo día)</t>
  </si>
  <si>
    <t>RECETAS DESPACHADAS A PACIENTES DEL PROGRAMA DE SALUD CARDIOVASCULAR</t>
  </si>
  <si>
    <t>PRESCRIPCIONES A PACIENTES DEL PROGRAMA DE SALUD CARDIOVASCULAR</t>
  </si>
  <si>
    <t>DESPACHO TOTAL</t>
  </si>
  <si>
    <t>DESPACHO COMPLETO</t>
  </si>
  <si>
    <t>DESPACHO
PARCIAL</t>
  </si>
  <si>
    <t>EN CENTRO DE SALUD</t>
  </si>
  <si>
    <t>EN DOMICILIO</t>
  </si>
  <si>
    <t>EMITIDAS</t>
  </si>
  <si>
    <t>RECHAZADAS</t>
  </si>
  <si>
    <t>RECHA-
ZADAS</t>
  </si>
  <si>
    <t>CRÓNICA</t>
  </si>
  <si>
    <t>MORBILIDAD</t>
  </si>
  <si>
    <t>BAJO CONTROL LEGAL</t>
  </si>
  <si>
    <t>SECCIÓN K: RONDAS POR TIPO Y PROFESIONAL</t>
  </si>
  <si>
    <t>TIPO DE RONDA</t>
  </si>
  <si>
    <t>Nº Rondas</t>
  </si>
  <si>
    <t>TOTAL DE PROFESIONALES QUE PARTICIPARON EN RONDAS, SEGÚN TIPO DE PROFESIONAL</t>
  </si>
  <si>
    <t>COMPRA DE SERVICIO - Nº TRASLADOS PROFESIONALES EN RONDA</t>
  </si>
  <si>
    <t>Médico</t>
  </si>
  <si>
    <t>Dentista</t>
  </si>
  <si>
    <t>Enfermera</t>
  </si>
  <si>
    <t>Matrona</t>
  </si>
  <si>
    <t>Nutricionista</t>
  </si>
  <si>
    <t>Tecnico Paramedico</t>
  </si>
  <si>
    <t>Asistente Social</t>
  </si>
  <si>
    <t>Psicólogo</t>
  </si>
  <si>
    <t>Químico Farmacéutico</t>
  </si>
  <si>
    <t>Otros</t>
  </si>
  <si>
    <t>TERRESTRE</t>
  </si>
  <si>
    <t>AÉREA</t>
  </si>
  <si>
    <t>MARÍTIMA</t>
  </si>
  <si>
    <t>SECCION L: CLASIFICACION DE CONSULTA NUTRICIONAL POR GRUPO DE EDAD (Incluidas en Seccion B)</t>
  </si>
  <si>
    <t>Clasificacion</t>
  </si>
  <si>
    <t>Embarazada</t>
  </si>
  <si>
    <t>Niños, niñas, adolescentes y jóvenes SENAME</t>
  </si>
  <si>
    <t xml:space="preserve">MAL NUTRICIÓN POR RIESGO A DESNUTRIR/RIESGO BAJO PESO </t>
  </si>
  <si>
    <t xml:space="preserve">MAL NUTRICIÓN POR RIESGO OBESIDAD SOBREPESO </t>
  </si>
  <si>
    <t>ESTADO NUTRICIONAL NORMAL</t>
  </si>
  <si>
    <t>SECCIÓN M: CONSULTA DE LACTANCIA EN NIÑOS Y NIÑAS CONTROLADOS</t>
  </si>
  <si>
    <t>TIPOS DE CONSULTA</t>
  </si>
  <si>
    <t xml:space="preserve"> De 0 a 29 días</t>
  </si>
  <si>
    <t>De 1 mes a 2 meses 29 días</t>
  </si>
  <si>
    <t>De 3 meses a 5 meses 29 días</t>
  </si>
  <si>
    <t>De 6 meses a 11 meses 29 días</t>
  </si>
  <si>
    <t>De 1 a 2 años</t>
  </si>
  <si>
    <t>CONSULTA DE LACTANCIA</t>
  </si>
  <si>
    <t>CONSULTA LACTANCIA MATERNA DE ALERTA</t>
  </si>
  <si>
    <t>CONSULTA DE LACTANCIA MATERNA DE SEGUIMIENTO</t>
  </si>
  <si>
    <t>OTRAS CONSULTAS DE LACTANCIA MATERNA</t>
  </si>
  <si>
    <t>CONSEJERÍA DE LACTANCIA</t>
  </si>
  <si>
    <t>CONSEJERÍA PRENATAL EN LACTANCIA MATERNA</t>
  </si>
  <si>
    <t>CONSEJERÍA POSTNATAL EN LACTANCIA MATERNA</t>
  </si>
  <si>
    <t>CONSULTA DE LACTANCIA POR PROFESIONAL</t>
  </si>
  <si>
    <t>MATRÓN/A</t>
  </si>
  <si>
    <t>SECCION N: ATENCIONES AMBULATORIAS POR  EL PROGRAMA TUBERCULOSIS</t>
  </si>
  <si>
    <t>TIPOS DE ATENCION</t>
  </si>
  <si>
    <t>GRUPO DE EDAD (En años)</t>
  </si>
  <si>
    <t>0 a 4</t>
  </si>
  <si>
    <t>5 - 9</t>
  </si>
  <si>
    <t>10 - 14</t>
  </si>
  <si>
    <t xml:space="preserve">Hombres </t>
  </si>
  <si>
    <t>Ingreso tratamiento</t>
  </si>
  <si>
    <t>Ingreso quimioprófilaxis</t>
  </si>
  <si>
    <t>Control mensual</t>
  </si>
  <si>
    <t>Control de seguimiento</t>
  </si>
  <si>
    <t>Consultas espontáneas</t>
  </si>
  <si>
    <t>Rescate</t>
  </si>
  <si>
    <t>Control de los contactos</t>
  </si>
  <si>
    <t>Atención domiciliaria</t>
  </si>
  <si>
    <t>ENFERMERA</t>
  </si>
  <si>
    <t>Ingreso de tratamiento</t>
  </si>
  <si>
    <t>SECCION O: EXÁMENES BACTERIOLOGICOS PROCESADOS</t>
  </si>
  <si>
    <t>TIPO DE MUESTRA</t>
  </si>
  <si>
    <t>30-34 años</t>
  </si>
  <si>
    <t>40-44 años</t>
  </si>
  <si>
    <t xml:space="preserve">50-54 años </t>
  </si>
  <si>
    <t xml:space="preserve">80 y más </t>
  </si>
  <si>
    <t>Muestras procesadas para diagnóstico de tuberculosis pulmonar mediante bacteriología.</t>
  </si>
  <si>
    <t>Tipos de RECETAS existentes - Según clasificación</t>
  </si>
  <si>
    <t xml:space="preserve">CRONICAS </t>
  </si>
  <si>
    <t>Morbilidad</t>
  </si>
  <si>
    <t xml:space="preserve">Crónica </t>
  </si>
  <si>
    <t>Controlada</t>
  </si>
  <si>
    <t>Odontológica</t>
  </si>
  <si>
    <t>AUGE (GES)</t>
  </si>
  <si>
    <t>Psicotrópica</t>
  </si>
  <si>
    <t>Maternal</t>
  </si>
  <si>
    <t>Crónica C/2</t>
  </si>
  <si>
    <t>Estupefacientes (Cheque)</t>
  </si>
  <si>
    <t>Maternal Climaterio</t>
  </si>
  <si>
    <t>Crónica C/1</t>
  </si>
  <si>
    <t>Psicotrópica(SDP)</t>
  </si>
  <si>
    <t>IRA Infantil</t>
  </si>
  <si>
    <t>Postrados</t>
  </si>
  <si>
    <t>Controlada (Disp.Prolongada)</t>
  </si>
  <si>
    <t>Salud Mental</t>
  </si>
  <si>
    <t>Salud Mental (Disp.Prolongada)</t>
  </si>
  <si>
    <t>Receta Retenida con Control de Stock</t>
  </si>
  <si>
    <t>SNS</t>
  </si>
  <si>
    <t>EBOC</t>
  </si>
  <si>
    <t>Receta Cheque</t>
  </si>
  <si>
    <t>Ginecológica</t>
  </si>
  <si>
    <t>Sala IRA</t>
  </si>
  <si>
    <t>Control Climaterio</t>
  </si>
  <si>
    <t>Receta en Red</t>
  </si>
  <si>
    <t>Sala ERA</t>
  </si>
  <si>
    <t>Extencion Morbilidad</t>
  </si>
  <si>
    <t>Receta Crónica Provisoria</t>
  </si>
  <si>
    <t>Maternal T/2</t>
  </si>
  <si>
    <t>Recetas Visadas Nivel 2</t>
  </si>
  <si>
    <t>Hospital Base Osorno</t>
  </si>
  <si>
    <t>AUGE Crónica</t>
  </si>
  <si>
    <t>Obstétrica</t>
  </si>
  <si>
    <t>Sala ERA DISP.P</t>
  </si>
  <si>
    <t>Preventiva</t>
  </si>
  <si>
    <t>Sala IRA DISP.P</t>
  </si>
  <si>
    <t>Paternidad Responsable (SDP)</t>
  </si>
  <si>
    <t>Cecosam</t>
  </si>
  <si>
    <t>Control Sano</t>
  </si>
  <si>
    <t>Neurológica</t>
  </si>
  <si>
    <t>SAC</t>
  </si>
  <si>
    <t>Oftalmologica</t>
  </si>
  <si>
    <t>PRAIS</t>
  </si>
  <si>
    <t>Crónica Hipertensión</t>
  </si>
  <si>
    <t>Hospital de Día</t>
  </si>
  <si>
    <t>Crónica Diabetes</t>
  </si>
  <si>
    <t>PAD y CP</t>
  </si>
  <si>
    <t>Otras Crónicas</t>
  </si>
  <si>
    <t>Hospitalizado M.H</t>
  </si>
  <si>
    <t>Crónica Salud Cardiovascular</t>
  </si>
  <si>
    <t>Hospitalizado M.M</t>
  </si>
  <si>
    <t>Teledermatologia</t>
  </si>
  <si>
    <t>Hospitalizado PED</t>
  </si>
  <si>
    <t>Crónica – Mixto (DM+HTA)</t>
  </si>
  <si>
    <t>Hospitalizado MAT</t>
  </si>
  <si>
    <t>Crónica - Cosam</t>
  </si>
  <si>
    <t>Especialidad (SDP)</t>
  </si>
  <si>
    <t>Crónica - Epilepsia</t>
  </si>
  <si>
    <t>Receta Simple</t>
  </si>
  <si>
    <t>Crónica - Hipotiroidismo</t>
  </si>
  <si>
    <t>Receta Retenida sin Control de Stock</t>
  </si>
  <si>
    <t>Crónica - LCFA</t>
  </si>
  <si>
    <t>Venta directa</t>
  </si>
  <si>
    <t>Crónica - Artrosis</t>
  </si>
  <si>
    <t>Hospitalizados</t>
  </si>
  <si>
    <t xml:space="preserve">Medicina Paliativa </t>
  </si>
  <si>
    <t>Morbilidad-UAPO</t>
  </si>
  <si>
    <t>Crónica - Dislipidemia</t>
  </si>
  <si>
    <t>Particular</t>
  </si>
  <si>
    <t>Especialidad</t>
  </si>
  <si>
    <t>Hospital Digital</t>
  </si>
  <si>
    <t>Crónica - Prosam</t>
  </si>
  <si>
    <t>Insumo Diabetes</t>
  </si>
  <si>
    <t>UAPO</t>
  </si>
  <si>
    <t>COSAM</t>
  </si>
  <si>
    <t>Oftalmologia</t>
  </si>
  <si>
    <t>Oftalmológica con dispensación prolongada</t>
  </si>
  <si>
    <t>Crónica Cardiovascular</t>
  </si>
  <si>
    <t>Cronica-UAPO</t>
  </si>
  <si>
    <t>Matronería</t>
  </si>
  <si>
    <t>Anticoagulación</t>
  </si>
  <si>
    <t>Paternidad Responsable</t>
  </si>
  <si>
    <t>Gineco-Obstetrica  (Disp.Prolongada)</t>
  </si>
  <si>
    <t>Ginecológica (Disp. Prolongada)</t>
  </si>
  <si>
    <t>Obstétrica (Disp. Prolongada)</t>
  </si>
  <si>
    <t>Regulación de Fertilidad (Disp.Prolongada)</t>
  </si>
  <si>
    <t>Terapia Hormonal de la Menopausia(Disp.Prolongada)</t>
  </si>
  <si>
    <t xml:space="preserve">Medicamentos Programa FOFAR </t>
  </si>
  <si>
    <t>Considerar: Los Farmacos a contabilizar por NODO serán de acuerdo al arsenal que tengan recepcionado*   Se incluye Farmacos no validados y Validados</t>
  </si>
  <si>
    <t xml:space="preserve">Fuente: Orientacion Tecnica FOFAR 2022.- </t>
  </si>
  <si>
    <t>REM-A05.   INGRESOS Y EGRESOS POR CONDICIÓN Y PROBLEMAS DE SALUD</t>
  </si>
  <si>
    <t>SECCIÓN A: INGRESOS DE GESTANTES A PROGRAMA PRENATAL</t>
  </si>
  <si>
    <t>CONDICIÓN</t>
  </si>
  <si>
    <t>VÍCTIMA DE VIOLENCIA DE GÉNERO</t>
  </si>
  <si>
    <t>Ingresos por Traslado</t>
  </si>
  <si>
    <t>Ingresos con Control Precoz Extrasistema</t>
  </si>
  <si>
    <t>Menor 
de 15</t>
  </si>
  <si>
    <t xml:space="preserve">15 - 19 </t>
  </si>
  <si>
    <t>55 y Mas</t>
  </si>
  <si>
    <t>GESTANTES INGRESADAS</t>
  </si>
  <si>
    <t>PRIMIGESTAS INGRESADAS</t>
  </si>
  <si>
    <t>GESTANTES INGRESADAS ANTES DE LAS 14 SEMANAS</t>
  </si>
  <si>
    <t>GESTANTES CON EMBARAZO NO PLANIFICADO</t>
  </si>
  <si>
    <t>SECCIÓN B: INGRESO DE GESTANTES CON PATOLOGÍA DE ALTO RIESGO OBSTÉTRICO A LA UNIDAD DE ARO  (Nivel Secundario)</t>
  </si>
  <si>
    <t>PATOLOGÍA</t>
  </si>
  <si>
    <t>Nº DE INGRESOS A ARO</t>
  </si>
  <si>
    <t>VÍCTIMA DE VIOLENCIA DE GENERO</t>
  </si>
  <si>
    <t>Nº DE GESTANTES INGRESADAS</t>
  </si>
  <si>
    <t xml:space="preserve">  </t>
  </si>
  <si>
    <t>PREECLAMPSIA (PE)</t>
  </si>
  <si>
    <t>SÍNDROME HIPERTENSIVO DEL EMBARAZO (SHE)</t>
  </si>
  <si>
    <t>FACTORES DE RIESGO Y CONDICIONANTES DE PARTO PREMATURO</t>
  </si>
  <si>
    <t>RETARDO CRECIMIENTO INTRAUTERINO (RCIU)</t>
  </si>
  <si>
    <t>SÍFILIS</t>
  </si>
  <si>
    <t>VIH</t>
  </si>
  <si>
    <t>DIABETES</t>
  </si>
  <si>
    <t>CESÁREA ANTERIOR</t>
  </si>
  <si>
    <t>MALFORMACIÓN CONGÉNITA</t>
  </si>
  <si>
    <t>HIPOTIROIDISMO</t>
  </si>
  <si>
    <t>DIABETES GESTACIONAL</t>
  </si>
  <si>
    <t>HIPERTENSIÓN CRONICA</t>
  </si>
  <si>
    <t>OTRAS PATOLOGÍAS DEL EMBARAZO</t>
  </si>
  <si>
    <t>SECCIÓN C: INGRESOS A PROGRAMA DE REGULACIÓN DE FERTILIDAD Y SALUD SEXUAL.</t>
  </si>
  <si>
    <t>MÉTODOS</t>
  </si>
  <si>
    <t>Ingreso por cambio de Método Anticonceptivo</t>
  </si>
  <si>
    <t>Inicio precoz de MAC nivel secundario y terciario</t>
  </si>
  <si>
    <t xml:space="preserve">55 -59 </t>
  </si>
  <si>
    <t>70 y más</t>
  </si>
  <si>
    <t>TOTAL REGULACIÓN DE FERTILIDAD</t>
  </si>
  <si>
    <t>D . I . U T con Cobre</t>
  </si>
  <si>
    <t>D . I . U con Levonorgestrel</t>
  </si>
  <si>
    <t>HORMONAL</t>
  </si>
  <si>
    <t>Oral Combinado</t>
  </si>
  <si>
    <t>Oral Progestágeno</t>
  </si>
  <si>
    <t>Inyectable Combinado</t>
  </si>
  <si>
    <t>Inyectable Progestágeno</t>
  </si>
  <si>
    <t>Implante Etonogestrel (3 años)</t>
  </si>
  <si>
    <t>Implante Levonorgestrel (5 años)</t>
  </si>
  <si>
    <t>Anillo Vaginal</t>
  </si>
  <si>
    <t>SÓLO PRESERVATIVO MAC</t>
  </si>
  <si>
    <t>Mujer</t>
  </si>
  <si>
    <t>ESTERILIZACIÓN QUIRURGICA</t>
  </si>
  <si>
    <t xml:space="preserve"> MÉTODO DE REGULACIÓN DE FERTILIDAD MÁS PRESERVATIVOS</t>
  </si>
  <si>
    <t>Gestantes que reciben preservativo</t>
  </si>
  <si>
    <t>PRESERVATIVO/PRACTICA SEXUAL SEGURA</t>
  </si>
  <si>
    <t>LUBRICANTES</t>
  </si>
  <si>
    <t>CONDON FEMENINO</t>
  </si>
  <si>
    <t>SECCIÓN C1: EGRESOS DE PROGRAMA DE REGULACIÓN DE FERTILIDAD Y SALUD SEXUAL.</t>
  </si>
  <si>
    <t xml:space="preserve"> SÓLO PRESERVATIVO MAC                                                                                                                                                                                                                                              </t>
  </si>
  <si>
    <t>ESTERILIZACIÓN QUIRÚRGICA</t>
  </si>
  <si>
    <t xml:space="preserve"> Método de Regulación de Fertilidad más Preservativos</t>
  </si>
  <si>
    <t>CONDÓN FEMENINO</t>
  </si>
  <si>
    <t xml:space="preserve">SECCION D: INGRESOS A PROGRAMA CONTROL DE CLIMATERIO </t>
  </si>
  <si>
    <t>INGRESOS</t>
  </si>
  <si>
    <t>SECCIÓN E:  INGRESOS  A CONTROL DE SALUD DE RECIÉN NACIDOS</t>
  </si>
  <si>
    <t>EDAD</t>
  </si>
  <si>
    <t>NIÑOS</t>
  </si>
  <si>
    <t>NIÑAS</t>
  </si>
  <si>
    <t>MENORES DE 28 DÍAS</t>
  </si>
  <si>
    <t xml:space="preserve">SECCIÓN F:  INGRESOS Y EGRESOS A SALA DE ESTIMULACIÓN SERVICIO ITINERANTE Y ATENCIÓN DOMICILIARIA </t>
  </si>
  <si>
    <t xml:space="preserve">NIÑO / A (CON) </t>
  </si>
  <si>
    <t xml:space="preserve">INGRESOS SALA DE ESTIMULACIÓN  </t>
  </si>
  <si>
    <t>SERVICIO ITINERANTE EN CENTRO DE SALUD</t>
  </si>
  <si>
    <t xml:space="preserve">ATENCIÓN DOMICILIARIA </t>
  </si>
  <si>
    <t>EGRESOS</t>
  </si>
  <si>
    <t xml:space="preserve">RESULTADOS DE LA REEVALUACIÓN POST EGRESO </t>
  </si>
  <si>
    <t xml:space="preserve"> 7 a 59 meses</t>
  </si>
  <si>
    <t>7 a 59 meses</t>
  </si>
  <si>
    <t>MOTIVO EGRESO</t>
  </si>
  <si>
    <t>Cumplimiento de tratamiento</t>
  </si>
  <si>
    <t>Inasistente</t>
  </si>
  <si>
    <t>Recuperado</t>
  </si>
  <si>
    <t>No Recuperado</t>
  </si>
  <si>
    <t>SECCIÓN F.1: REINGRESOS Y EGRESOS POR SEGUNDA VEZ A MODALIDAD DE ESTIMULACIÓN EN EL CENTRO DE SALUD</t>
  </si>
  <si>
    <t>REINGRESOS A MODALIDAD DE ESTIMULACIÓN  EN CENTRO DE SALUD</t>
  </si>
  <si>
    <t xml:space="preserve"> EGRESOS POR SEGUNDA VEZ Y RESULTADOS DE LA REEVALUACIÓN POST EGRESO </t>
  </si>
  <si>
    <t>RESULTADO DE REEVALUACIÓN</t>
  </si>
  <si>
    <t>SECCIÓN G: INGRESOS DE NIÑOS NIÑAS Y ADOLESCENTES CON NECESIDADES ESPECIALES DE BAJA COMPLEJIDAD A CONTROL DE SALUD  EN APS</t>
  </si>
  <si>
    <t>NANEAS</t>
  </si>
  <si>
    <t xml:space="preserve"> 0  -  4</t>
  </si>
  <si>
    <t xml:space="preserve"> 5  -  9</t>
  </si>
  <si>
    <t xml:space="preserve"> 10 - 14  </t>
  </si>
  <si>
    <t>SECCIÓN H: INGRESOS AL PSCV</t>
  </si>
  <si>
    <t>20-24</t>
  </si>
  <si>
    <t>INGRESOS AL PSCV</t>
  </si>
  <si>
    <t>PROGRAMA DE SALUD CARDIOVASCULAR</t>
  </si>
  <si>
    <t>HIPERTENSIÓN ARTERIAL</t>
  </si>
  <si>
    <t>DIABETES MELLITUS</t>
  </si>
  <si>
    <t>DISLIPIDEMIA</t>
  </si>
  <si>
    <t>.</t>
  </si>
  <si>
    <t>ANTECEDENTES ENF. CARDIOVASCULAR (F.VENTRICULAR-IAM)</t>
  </si>
  <si>
    <t>ANTECEDENTES ENF. CEREBROVASCULAR (ACV)</t>
  </si>
  <si>
    <t>ENFERMEDAD RENAL CRÓNICA</t>
  </si>
  <si>
    <t>PROTOCOLO HEARTS</t>
  </si>
  <si>
    <t>SECCIÓN I: EGRESOS  DEL PSCV</t>
  </si>
  <si>
    <t>CAUSAL DE EGRESO</t>
  </si>
  <si>
    <t>Abandono</t>
  </si>
  <si>
    <t>Traslado</t>
  </si>
  <si>
    <t>Fallecimiento</t>
  </si>
  <si>
    <t>No cumple criterio de inclusión</t>
  </si>
  <si>
    <t>EGRESOS DEL PSCV</t>
  </si>
  <si>
    <t>SECCIÓN J: INGRESOS Y EGRESOS AL PROGRAMA DE PACIENTES CON DEPENDENCIA LEVE, MODERADA Y SEVERA</t>
  </si>
  <si>
    <t xml:space="preserve"> 0 - 4 años</t>
  </si>
  <si>
    <t xml:space="preserve"> 5 - 9 años</t>
  </si>
  <si>
    <t xml:space="preserve"> 10 -14 años</t>
  </si>
  <si>
    <t>Altas</t>
  </si>
  <si>
    <t>Abandono/Traslado</t>
  </si>
  <si>
    <t>DEPENDENCIA LEVE</t>
  </si>
  <si>
    <t>DEPENDENCIA MODERADA</t>
  </si>
  <si>
    <t xml:space="preserve">DEPENDENCIA SEVERA  </t>
  </si>
  <si>
    <t>ONCOLÓGICO</t>
  </si>
  <si>
    <t>NO ONCOLÓGICO</t>
  </si>
  <si>
    <t xml:space="preserve">DEPENDENCIA SEVERA CON  ESCARAS </t>
  </si>
  <si>
    <t>SECCIÓN K: INGRESOS AL PROGRAMA DEL ADULTO MAYOR SEGÚN CONDICIÓN DE FUNCIONALIDAD Y DEPENDENCIA</t>
  </si>
  <si>
    <t>EMPAM</t>
  </si>
  <si>
    <t>AUTOVALENTE SIN RIESGO</t>
  </si>
  <si>
    <t>AUTOVALENTE CON RIESGO</t>
  </si>
  <si>
    <t xml:space="preserve">RIESGO DE DEPENDENCIA </t>
  </si>
  <si>
    <t>SUBTOTAL</t>
  </si>
  <si>
    <t>BARTHEL</t>
  </si>
  <si>
    <t>DEPENDIENTE LEVE</t>
  </si>
  <si>
    <t>DEPENDIENTE MODERADO</t>
  </si>
  <si>
    <t xml:space="preserve">DEPENDIENTE GRAVE </t>
  </si>
  <si>
    <t>DEPENDIENTE TOTAL</t>
  </si>
  <si>
    <t>SECCIÓN L: EGRESOS AL PROGRAMA DEL ADULTO MAYOR SEGÚN CONDICIÓN DE FUNCIONALIDAD Y DEPENDENCIA</t>
  </si>
  <si>
    <t>SECCIÓN M: INGRESOS Y EGRESOS DEL  PROGRAMA MÁS ADULTOS MAYORES AUTOVALENTES</t>
  </si>
  <si>
    <t>INGRESO</t>
  </si>
  <si>
    <t>TOTAL INGRESOS</t>
  </si>
  <si>
    <t>EGRESO</t>
  </si>
  <si>
    <t>COMPLETA CICLO</t>
  </si>
  <si>
    <t>ABANDONO</t>
  </si>
  <si>
    <t xml:space="preserve">TRASLADO </t>
  </si>
  <si>
    <t>FALLECIMIENTO</t>
  </si>
  <si>
    <t>* Los pacientes de 60 a 64 años, no debe desagregarse por condición de funcionalidad, por ello sólo se registran en la primera fila (Autovalente Sin Riesgo).</t>
  </si>
  <si>
    <t>* Para la desagración por funcionalidad se contabiliza desde 65 y mas años.Sólo para el cálculo del total de los ingresos se contabiliza el rango de 60 - 64 años.</t>
  </si>
  <si>
    <t>SECCIÓN N: INGRESOS AL PROGRAMA DE SALUD  MENTAL EN APS /ESPECIALIDAD</t>
  </si>
  <si>
    <t>MOTIVO DE INGRESO</t>
  </si>
  <si>
    <t>Madre De Niño Menor De 5 Años</t>
  </si>
  <si>
    <t>Niños, Niñas, Adolescentes y Jóvenes  Mejor Niñez</t>
  </si>
  <si>
    <t>Trans</t>
  </si>
  <si>
    <t>TRANS Femenino/
Masculino</t>
  </si>
  <si>
    <t>Masculino</t>
  </si>
  <si>
    <t>Femenino</t>
  </si>
  <si>
    <t>INGRESOS AL PROGRAMA</t>
  </si>
  <si>
    <t>FACTORES DE RIESGO Y CONDICIONANTES DE LA SALUD MENTAL</t>
  </si>
  <si>
    <t>VIOLENCIA</t>
  </si>
  <si>
    <t>VICTIMA</t>
  </si>
  <si>
    <t>AGRESOR / A</t>
  </si>
  <si>
    <t>ABUSO SEXUAL</t>
  </si>
  <si>
    <t>SUICIDIO</t>
  </si>
  <si>
    <t>IDEACIÓN</t>
  </si>
  <si>
    <t>INTENTO</t>
  </si>
  <si>
    <t xml:space="preserve">PERSONAS CON DIAGNÓSTICOS DE TRASTORNOS MENTALES </t>
  </si>
  <si>
    <t>TRASTORNOS DEL HUMOR
(AFECTIVOS)</t>
  </si>
  <si>
    <t>DEPRESIÓN LEVE</t>
  </si>
  <si>
    <t>DEPRESIÓN MODERADA</t>
  </si>
  <si>
    <t>DEPRESIÓN GRAVE</t>
  </si>
  <si>
    <t>DEPRESIÓN POST PARTO</t>
  </si>
  <si>
    <t>TRASTORNO BIPOLAR</t>
  </si>
  <si>
    <t>DEPRESIÓN REFRACTARIA</t>
  </si>
  <si>
    <t>DEPRESIÓN GRAVE CON PSICOSIS</t>
  </si>
  <si>
    <t>DEPRESIÓN  CON ALTO RIESGO SUICIDA</t>
  </si>
  <si>
    <t>TRASTORNOS MENTALES Y DEL COMPORTAMIENTO DEBIDO A CONSUMO SUSTANCIAS PSICOTRÓPICAS</t>
  </si>
  <si>
    <t xml:space="preserve">CONSUMO PERJUDICIAL DE ALCOHOL </t>
  </si>
  <si>
    <t xml:space="preserve">CONSUMO DEPENDIENTE DEL ALCOHOL </t>
  </si>
  <si>
    <t>CONSUMO PERJUDICIAL DE DROGAS</t>
  </si>
  <si>
    <t xml:space="preserve">CONSUMO DEPENDIENTE DE DROGAS </t>
  </si>
  <si>
    <t xml:space="preserve">CONSUMO DE DROGAS Y ALCOHOL </t>
  </si>
  <si>
    <t>TRASTORNOS DEL COMPORTAMIENTO Y DE LAS EMOCIONES DE COMIENZO HABITUAL EN LA INFANCIA Y ADOLESCENCIA</t>
  </si>
  <si>
    <t>TRASTORNO HIPERCINÉTICOS</t>
  </si>
  <si>
    <t>TRASTORNO DISOCIAL DESAFIANTE Y OPOSICIONISTA</t>
  </si>
  <si>
    <t>TRASTORNO DE ANSIEDAD DE SEPARACIÓN EN LA INFANCIA</t>
  </si>
  <si>
    <t>OTROS TRASTORNOS DEL COMPORTAMIENTO Y DE LAS EMOCIONES DE COMIENZO HABITUAL EN LA INFANCIA Y ADOLESCENCIA</t>
  </si>
  <si>
    <t>TRASTORNOS DE ANSIEDAD</t>
  </si>
  <si>
    <t>TRASTORNO DE ESTRÉS POST TRAUMATICO</t>
  </si>
  <si>
    <t xml:space="preserve">TRASTORNO DE PANICO </t>
  </si>
  <si>
    <t>FOBIAS SOCIALES</t>
  </si>
  <si>
    <t>TRASTORNOS DE ANSIEDAD GENERALIZADA</t>
  </si>
  <si>
    <t>OTROS TRASTORNOS DE ANSIEDAD</t>
  </si>
  <si>
    <t>DEMENCIAS (INCLUYE ALZHEIMER)</t>
  </si>
  <si>
    <t>LEVE</t>
  </si>
  <si>
    <t>MODERADO</t>
  </si>
  <si>
    <t>AVANZADO</t>
  </si>
  <si>
    <t>ESQUIZOFRENIA</t>
  </si>
  <si>
    <t>TRASTORNO ADAPTATIVO</t>
  </si>
  <si>
    <t>TRASTORNOS DE LA CONDUCTA ALIMENTARIA</t>
  </si>
  <si>
    <t>RETRASO MENTAL</t>
  </si>
  <si>
    <t>TRASTORNO DE PERSONALIDAD</t>
  </si>
  <si>
    <t>TRASTORNO DEL DESARROLLO</t>
  </si>
  <si>
    <t>AUTISMO</t>
  </si>
  <si>
    <t>ASPERGER</t>
  </si>
  <si>
    <t>SÍNDROME DE RETT</t>
  </si>
  <si>
    <t>TRASTORNO DESINTEGRATIVO DE LA INFANCIA</t>
  </si>
  <si>
    <t>TRASTONO GENERALIZADO DEL DESARROLLO NO ESPECÍFICO</t>
  </si>
  <si>
    <t>EPILEPSIA</t>
  </si>
  <si>
    <t>OTRAS</t>
  </si>
  <si>
    <t>SECCIÓN O: EGRESOS DEL PROGRAMA DE SALUD  MENTAL POR ALTAS CLÍNICAS EN APS /ESPECIALIDAD</t>
  </si>
  <si>
    <t>MOTIVO DE EGRESO</t>
  </si>
  <si>
    <t>Traslado o Derivación</t>
  </si>
  <si>
    <t>EGRESOS DEL PROGRAMA</t>
  </si>
  <si>
    <t xml:space="preserve">VIOLENCIA </t>
  </si>
  <si>
    <t>VÍCTIMA</t>
  </si>
  <si>
    <t>SECCIÓN P:  PROGRAMA DE REHABILITACIÓN (PERSONAS CON TRASTORNOS PSIQUIÁTRICOS)</t>
  </si>
  <si>
    <t>TIPO DE PROGRAMA</t>
  </si>
  <si>
    <t>RUBRO</t>
  </si>
  <si>
    <t>GRUPOS DE EDAD (en años)</t>
  </si>
  <si>
    <t>PROGRAMA DE REHABILITACIÓN TIPO I</t>
  </si>
  <si>
    <t>PROGRAMA DE REHABILITACIÓN TIPO II</t>
  </si>
  <si>
    <t>SECCIÓN Q: INGRESOS Y EGRESOS A PROGRAMA INFECCIÓN POR TRANSMISIÓN SEXUAL (Uso de establecimientos que realizan atención de ITS)</t>
  </si>
  <si>
    <t>PATOLOGÍAS</t>
  </si>
  <si>
    <t>INGRESOS POR EDAD</t>
  </si>
  <si>
    <t>TRANS</t>
  </si>
  <si>
    <t>Por alta</t>
  </si>
  <si>
    <t>Por abandono</t>
  </si>
  <si>
    <t>TOTAL DE INGRESOS</t>
  </si>
  <si>
    <t>GESTANTES</t>
  </si>
  <si>
    <t>GONORREA</t>
  </si>
  <si>
    <t>CONDILOMA</t>
  </si>
  <si>
    <t>HERPES</t>
  </si>
  <si>
    <t>CHLAMYDIAS</t>
  </si>
  <si>
    <t>URETRITIS NO GONOCÓCICA</t>
  </si>
  <si>
    <t>LINFOGRANULOMA</t>
  </si>
  <si>
    <t>CHANCROIDE</t>
  </si>
  <si>
    <t>OTRAS ITS</t>
  </si>
  <si>
    <t>NO GESTANTES</t>
  </si>
  <si>
    <t>SECCIÓN R: INGRESOS Y EGRESOS DEL PROGRAMA DE VIH/SIDA (Uso exclusivo Centros de Atención VIH-SIDA)</t>
  </si>
  <si>
    <t>POR EDAD (en meses - años)</t>
  </si>
  <si>
    <t>Niños, Niñas, Adolescentes y Jóvenes SENAME</t>
  </si>
  <si>
    <t>Menor de 6 meses</t>
  </si>
  <si>
    <t>6 a 11 meses</t>
  </si>
  <si>
    <t>12-24 meses</t>
  </si>
  <si>
    <t>3 a 4</t>
  </si>
  <si>
    <t>75 y más años</t>
  </si>
  <si>
    <t>REINGRESOS POR ABANDONO</t>
  </si>
  <si>
    <t>TOTAL EGRESOS</t>
  </si>
  <si>
    <t>EGRESOS POR FALLECIMIENTO (INCLUÍDO EN TOTAL EGRESOS)</t>
  </si>
  <si>
    <t>EGRESOS POR ALTA HIJO VIH (-) DE MADRE VIH +INCLUÍDO EN TOTAL EGRESOS</t>
  </si>
  <si>
    <t>EVALUACIÓN MOVILIDAD PROGRAMA</t>
  </si>
  <si>
    <t>ABANDONO CONTROLES</t>
  </si>
  <si>
    <t>ABANDONO TRATAMIENTO</t>
  </si>
  <si>
    <t>ABANDONO DE LA ATENCION</t>
  </si>
  <si>
    <t>INGRESOS POR TRASLADO</t>
  </si>
  <si>
    <t>EGRESOS POR TRASLADO</t>
  </si>
  <si>
    <t>SECCIÓN S: INGRESOS Y EGRESOS POR COMERCIO SEXUAL (Uso exclusivo de Unidades Control Comercio Sexual)</t>
  </si>
  <si>
    <t>INASISTENTES</t>
  </si>
  <si>
    <t>SECCIÓN T. INGRESOS Y EGRESOS PROGRAMA DE ACOMPAÑAMIENTO PSICOSOCIAL EN ATENCIÓN PRIMARIA</t>
  </si>
  <si>
    <t>0 - 4</t>
  </si>
  <si>
    <t>SECCIÓN U. INGRESOS  INTEGRALES DE PERSONAS CON CONDICIONES CRÓNICAS EN ATENCIÓN PRIMARIA</t>
  </si>
  <si>
    <t>REALIZADO POR</t>
  </si>
  <si>
    <t>Realizado en domicilio</t>
  </si>
  <si>
    <t>Dupla (Medico + Profesional no médico)</t>
  </si>
  <si>
    <t>Profesional No Médico</t>
  </si>
  <si>
    <t>INGRESO INTEGRAL</t>
  </si>
  <si>
    <t>RIESGO LEVE (G1)</t>
  </si>
  <si>
    <t>RIESGO MODERADO (G2)</t>
  </si>
  <si>
    <t>RIESGO ALTO (G3)</t>
  </si>
  <si>
    <t>PLAN DE CUIDADO ELABORADO</t>
  </si>
  <si>
    <t>GESTIÓN DE CASOS</t>
  </si>
  <si>
    <t>INGRESO RIESGO ALTO (G3)</t>
  </si>
  <si>
    <t>INGRESO RIESGO MODERADO (G2)</t>
  </si>
  <si>
    <t>EGRESO RIESGO ALTO (G3)</t>
  </si>
  <si>
    <t>EGRESO RIESGO MODERADO (G2)</t>
  </si>
  <si>
    <t>SECCIÓN V: POBLACIÓN USUARIA PRAIS</t>
  </si>
  <si>
    <t>SECCIÓN V.1: POBLACIÓN USUARIA SEGÚN CALIDAD DE ACREDITACIÓN</t>
  </si>
  <si>
    <t>CALIDAD DE LA ACREDITACIÓN (Acumulado)</t>
  </si>
  <si>
    <t xml:space="preserve">TOTAL        </t>
  </si>
  <si>
    <t>Art. 7° Ley 19.980</t>
  </si>
  <si>
    <t>Norma Complementaria (N°88)</t>
  </si>
  <si>
    <t xml:space="preserve">Sin ningún tipo de información </t>
  </si>
  <si>
    <t>Ley 19.123, ley 19.980, ley 20.405 (DD Y EP)</t>
  </si>
  <si>
    <t>Ley 19.992, ley 20.405 (Prisión política y tortura)</t>
  </si>
  <si>
    <t>Ley 19.965</t>
  </si>
  <si>
    <t>Trabajador DDHH</t>
  </si>
  <si>
    <t>Ingresado antes 30/08/2003</t>
  </si>
  <si>
    <t>Ex prisión política</t>
  </si>
  <si>
    <t>Exilio</t>
  </si>
  <si>
    <t>Relegación</t>
  </si>
  <si>
    <t>Clandestinidad</t>
  </si>
  <si>
    <t>Exoneración Política</t>
  </si>
  <si>
    <t>Ex preso político</t>
  </si>
  <si>
    <t>ÍNDICE</t>
  </si>
  <si>
    <t>AFECTADO DIRECTO</t>
  </si>
  <si>
    <t>BENEFICIARIO</t>
  </si>
  <si>
    <t xml:space="preserve">SIN REGISTRO DE CALIDAD DE LA ACREDITACIÓN </t>
  </si>
  <si>
    <t xml:space="preserve">SIN NINGÚN TIPO DE INFORMACIÓN </t>
  </si>
  <si>
    <t>SECCIÓN V.2: POBLACIÓN USUARIA TOTAL (UNIVERSO)</t>
  </si>
  <si>
    <t>UNIVERSO</t>
  </si>
  <si>
    <t>POBLACIÓN USUARIA AL MES DE REPORTE (Acumulado)</t>
  </si>
  <si>
    <t>SECCIÓN W: ACREDITACIÓN PRAIS</t>
  </si>
  <si>
    <t>SECCIÓN W.1: ATENCIÓN PARA ACREDITACIÓN PRAIS</t>
  </si>
  <si>
    <t>USUARIOS  ACREDITADOS POR PROFESIONAL/ES QUE ATIENDE/N
(Individual o en Dupla)</t>
  </si>
  <si>
    <t>ASISTENTE SOCIAL, Y PSICÓLOGO/A</t>
  </si>
  <si>
    <t>SECCIÓN W.2: ACREDITACIÓN PRAIS SEGÚN LEY, NORMATIVA Y CALIDAD DE ACREDITACIÓN</t>
  </si>
  <si>
    <t>CALIDAD DE LA ACREDITACIÓN DEL MES QUE REPORTA</t>
  </si>
  <si>
    <t>REM-06.   PROGRAMA DE SALUD MENTAL ATENCIÓN PRIMARIA Y ESPECIALIDADES</t>
  </si>
  <si>
    <t>SECCIÓN A.1: CONTROLES DE ATENCIÓN PRIMARIA / ESPECIALIDADES</t>
  </si>
  <si>
    <t>Demencia</t>
  </si>
  <si>
    <t>Espacios Amigables/ Adolescente</t>
  </si>
  <si>
    <t xml:space="preserve">TRANS
</t>
  </si>
  <si>
    <t>CONTROLES SALUD MENTAL</t>
  </si>
  <si>
    <t>OTROS PROFESIONALES CAPACITADOS (SALUD MENTAL)</t>
  </si>
  <si>
    <t>TÉCNICO EN ENFERMERÍA Y EN SALUD MENTAL</t>
  </si>
  <si>
    <t>TÉCNICO REHABILITACIÓN ALCOHOL Y DROGAS</t>
  </si>
  <si>
    <t>INTERVENCIÓN PSICOSOCIAL GRUPAL (PERSONAS)</t>
  </si>
  <si>
    <t>PSICODIAGNOSTICO</t>
  </si>
  <si>
    <t>PSICOTERAPIA INDIVIDUAL</t>
  </si>
  <si>
    <t>SECCIÓN A.2: CONSULTORÍAS DE SALUD MENTAL EN APS</t>
  </si>
  <si>
    <t>TOTAL CONSULTORÍAS Y TELECONSULTORÍAS RECIBIDAS</t>
  </si>
  <si>
    <t>CONSULTORÍAS Y TELECONSULTORÍAS RECIBIDAS</t>
  </si>
  <si>
    <t>TOTAL Nº DE CASOS REVISADOS</t>
  </si>
  <si>
    <t>CONSULTORÍAS Y TELECONSULTORÍAS DE SALUD MENTAL INFANTO ADOLESCENTE</t>
  </si>
  <si>
    <t>CONSULTORÍAS Y TELECONSULTORÍAS DE SALUD MENTAL ADULTO</t>
  </si>
  <si>
    <t>CONSULTORÍAS DE SALUD MENTAL</t>
  </si>
  <si>
    <t>TELECONSULTORÍAS DE SALUD MENTAL</t>
  </si>
  <si>
    <t>SECCIÓN A.3: CONSULTORÍAS DE SALUD MENTAL OTORGADA POR EL NIVEL DE ESPECIALIDAD</t>
  </si>
  <si>
    <t>TOTAL CONSULTORÍAS Y TELECONSULTORÍAS OTORGADAS</t>
  </si>
  <si>
    <t>CONSULTORÍAS Y TELECONSULTORÍAS OTORGADAS</t>
  </si>
  <si>
    <t>Participantes</t>
  </si>
  <si>
    <t>Médico psiquiatra</t>
  </si>
  <si>
    <t>Médico Psiquiatría más un profesional</t>
  </si>
  <si>
    <t>Médico Psiquiatría más dos Profesionales</t>
  </si>
  <si>
    <t>Médico Psiquiatría con más de dos Profesionales</t>
  </si>
  <si>
    <t>Dos profesionales</t>
  </si>
  <si>
    <t>Más de dos profesionales</t>
  </si>
  <si>
    <t>SECCIÓN B.1: ACTIVIDADES GRUPALES (NÚMERO DE SESIONES)</t>
  </si>
  <si>
    <t>PSICOTERAPIA  GRUPAL</t>
  </si>
  <si>
    <t>PSICOTERAPIA FAMILIAR</t>
  </si>
  <si>
    <t>SECCIÓN B.2:  PROGRAMA DE REHABILITACIÓN (PERSONAS CON TRASTORNOS PSIQUIÁTRICOS)</t>
  </si>
  <si>
    <t>DÍAS PERSONA</t>
  </si>
  <si>
    <t>SECCIÓN B.3: ACTIVIDADES DE PSIQUIATRÍA FORENSE PARA PERSONAS EN CONFLICTO CON LA JUSTICIA (En lo Penal, Civil, Familiar, etc.)</t>
  </si>
  <si>
    <t>PERITAJE PSIQUIÁTRICO JUDICIAL</t>
  </si>
  <si>
    <t xml:space="preserve">EXAMEN PRELIMINAR EN DROGAS PARA ADOLESCENTES IMPUTADOS / CONDENADOS </t>
  </si>
  <si>
    <t>EVALUACIÓN CLÍNICA PARA ADOLESCENTES IMPUTADOS CON CONSUMO DE DROGAS</t>
  </si>
  <si>
    <t>EXAMEN MENTAL PRELIMINAR A PERSONAS IMPUTADAS</t>
  </si>
  <si>
    <t>PERITAJE DROGAS</t>
  </si>
  <si>
    <t>ATENCIÓN A AGRESORES DERIVADOS DE TRIBUNALES (LEY DE VIOLENCIA INTRAFAMILIAR</t>
  </si>
  <si>
    <t>SECCIÓN B.4: DISPOSITIVOS DE SALUD MENTAL</t>
  </si>
  <si>
    <t>TIPO DE DISPOSITIVO</t>
  </si>
  <si>
    <t>Nº DE PERSONAS ATENDIDAS</t>
  </si>
  <si>
    <t>DÍAS DE ESTADA DE PERSONAS ATENDIDAS EN EL MES</t>
  </si>
  <si>
    <t>Nº DE EGRESOS</t>
  </si>
  <si>
    <t>Nº DE PERSONAS EN LISTA DE ESPERA</t>
  </si>
  <si>
    <t>Menos de 20 años</t>
  </si>
  <si>
    <t>20 y más años</t>
  </si>
  <si>
    <t xml:space="preserve">HOGAR PROTEGIDO  </t>
  </si>
  <si>
    <t>RESIDENCIA PROTEGIDA</t>
  </si>
  <si>
    <t>HOSPITAL PSIQUIÁTRICO DIURNO</t>
  </si>
  <si>
    <t>CENTRO PRIVATIVO DE LIBERTAD (SENAME)</t>
  </si>
  <si>
    <t>SECCIÓN C.1: ACTIVIDADES DE COORDINACION SECTORIAL, INTERSECTORIAL Y COMUNITARIA</t>
  </si>
  <si>
    <t>ACTIVIDADES</t>
  </si>
  <si>
    <t>TOTAL DE PARTICIPANTES</t>
  </si>
  <si>
    <t>Nº REUNIONES / SESIONES</t>
  </si>
  <si>
    <t>Nº INSTITUCIONES,  ORGANIZACIONES  PARTICIPANTES</t>
  </si>
  <si>
    <t>TRABAJO INTERSECTORIAL</t>
  </si>
  <si>
    <t>TRABAJO CON ORGANIZACIONES COMUNITARIAS DE BASE</t>
  </si>
  <si>
    <t>TRABAJO CON ORGANIZACIONES DE USUARIOS Y FAMILIARES</t>
  </si>
  <si>
    <t>COLABORACIÓN CON GRUPO DE AUTOAYUDA</t>
  </si>
  <si>
    <t>REUNIONES CON INSTITUCIONES DEL SECTOR SALUD PROGRAMA ACOMPAÑAMIENTO PSICOSOCIAL</t>
  </si>
  <si>
    <t>REUNIONES CON INSTITUCIONES DEL INTERSECTOR ACOMPAÑAMIENTO PSICOSOCIAL</t>
  </si>
  <si>
    <t>REUNIONES CON ORGANIZACIONES COMUNITARIAS ACOMPAÑAMIENTO PSICOSOCIAL</t>
  </si>
  <si>
    <t>SECCIÓN C.2: INFORMES A TRIBUNALES</t>
  </si>
  <si>
    <t>TRIBUNALES</t>
  </si>
  <si>
    <t>Menor de 18 años</t>
  </si>
  <si>
    <t>18 y más años</t>
  </si>
  <si>
    <t>Nº INFORMES</t>
  </si>
  <si>
    <t>ASISTENCIA A TRIBUNALES</t>
  </si>
  <si>
    <t>Nº de profesionales</t>
  </si>
  <si>
    <t>Nº de veces</t>
  </si>
  <si>
    <t>DE FAMILIA</t>
  </si>
  <si>
    <t>PENALES</t>
  </si>
  <si>
    <t>CIVILES</t>
  </si>
  <si>
    <t>POLICÍA LOCAL</t>
  </si>
  <si>
    <t>LABORALES</t>
  </si>
  <si>
    <t>SECCIÓN D: PLANES Y EVALUACIONES PROGRAMA DE ACOMPAÑAMIENTO PSICOSOCIAL EN ATENCIÓN PRIMARIA</t>
  </si>
  <si>
    <t>PLAN DE ACOMPAÑAMIENTO ELABORADOS</t>
  </si>
  <si>
    <t>PLAN DE ACOMPAÑAMIENTO CON MEJORÍA AL EGRESO DEL PROGRAMA</t>
  </si>
  <si>
    <t>EVALUACIONES PARTICIPATIVAS REALIZADAS AL EGRESO DEL PROGRAMA</t>
  </si>
  <si>
    <t>SECCIÓN E: PERSONAS CON EVALUACIÓN Y CONFIRMACIÓN DIAGNOSTICA EN APS</t>
  </si>
  <si>
    <t>N° DE ENTREVISTAS</t>
  </si>
  <si>
    <t>REALIZADA POR</t>
  </si>
  <si>
    <t>N° CONFIRMACIONES DIAGNÓSTICAS</t>
  </si>
  <si>
    <t>1 PROFESIONAL</t>
  </si>
  <si>
    <t>2 PROFESIONALES</t>
  </si>
  <si>
    <t>3 PROFESIONALES</t>
  </si>
  <si>
    <t>SECCIÓN F: EVALUACIONES PROGRAMA PLAN NACIONAL DE DEMENCIA</t>
  </si>
  <si>
    <t>AUMENTO</t>
  </si>
  <si>
    <t>MANTENCIÓN</t>
  </si>
  <si>
    <t>DISMINUCIÓN</t>
  </si>
  <si>
    <t>PERSONAS CON DEMENCIA CON  REEVALUACIÓN DETERIORO GLOGAL GDS REISBERG</t>
  </si>
  <si>
    <t>CUIDADORES PERSONAS CON DEMENCIA CON REEVALUACIÓN SOBRECARGA DEL CUIDADO</t>
  </si>
  <si>
    <t>CUIDADORES DE PERSONAS CON DEMENCIA CON EVALUACIÓN DE SATISFACCIÓN USARIA DEL PROCESO DE INTERVENCIÓN</t>
  </si>
  <si>
    <t>SECCIÓN G: EVALUACIÓN PROGRAMA DE APOYO A LA SALUD MENTAL INFANTIL (PASMI)</t>
  </si>
  <si>
    <t>GRUPOS DE EDAD 5 A 9 AÑOS</t>
  </si>
  <si>
    <t>Evaluadores</t>
  </si>
  <si>
    <t>Cumplimiento de criterios diagnósticos según  Evaluación Diagnóstica Integral (EDI)</t>
  </si>
  <si>
    <t>Equipo biopsicosocial</t>
  </si>
  <si>
    <t>Equipo psicosocial</t>
  </si>
  <si>
    <t>Requiere tratamiento en APS</t>
  </si>
  <si>
    <t>Requiere tratamiento en nivel secundario</t>
  </si>
  <si>
    <t>No Requiere tratamiento</t>
  </si>
  <si>
    <t>Evaluación Diagnostica Integral (EDI)</t>
  </si>
  <si>
    <t>SECCIÓN H: CONSULTA DE SALUD MENTAL POR EL NIVEL DE ESPECIALIDAD</t>
  </si>
  <si>
    <t>CONSULTA NUEVA SALUD MENTAL (INGRESO)</t>
  </si>
  <si>
    <t>UNIPROFESIONAL</t>
  </si>
  <si>
    <t>DOS PROFESIONALES</t>
  </si>
  <si>
    <t>MULTIPROFESIONAL</t>
  </si>
  <si>
    <t xml:space="preserve">SECCIÓN I: RESCATE DE PACIENTES PROGRAMA SALUD MENTAL </t>
  </si>
  <si>
    <t>GRUPO ETARIO</t>
  </si>
  <si>
    <t>RESCATE EN DOMICILIO</t>
  </si>
  <si>
    <t>RESCATE TELEFÓNICO</t>
  </si>
  <si>
    <t>FUNCIONARIO</t>
  </si>
  <si>
    <t>COMPRA DE SERVICIO (*)</t>
  </si>
  <si>
    <t>Profesional</t>
  </si>
  <si>
    <t>Técnico en Enfermería</t>
  </si>
  <si>
    <t>Administrativo</t>
  </si>
  <si>
    <t>Otro</t>
  </si>
  <si>
    <t>Desde el establecimiento</t>
  </si>
  <si>
    <t>Compra de servicio (*)</t>
  </si>
  <si>
    <t>1 a 4 años</t>
  </si>
  <si>
    <t>65 a 79 años</t>
  </si>
  <si>
    <t>80  y más años</t>
  </si>
  <si>
    <t>*no incluidos en REM A26 sección D.</t>
  </si>
  <si>
    <t>SECCIÓN J: TIEMPOS DE ESPERA EN SALUD MENTAL DE APS</t>
  </si>
  <si>
    <t>TIEMPOS DE ESPERA ENTRE:</t>
  </si>
  <si>
    <t xml:space="preserve">Número de días </t>
  </si>
  <si>
    <t xml:space="preserve">Número de personas atendidas </t>
  </si>
  <si>
    <t>TAMIZAJE Y PRIMERA ATENCIÓN SALUD MENTAL EN APS (INDIVIDUAL O GRUPAL)</t>
  </si>
  <si>
    <t xml:space="preserve">TAMIZAJE Y CONFIRMACIÓN DIAGNÓSTICA </t>
  </si>
  <si>
    <t xml:space="preserve">Codigo CIE 10 </t>
  </si>
  <si>
    <t xml:space="preserve">Descripcion del Diagnostico </t>
  </si>
  <si>
    <t>F01.0</t>
  </si>
  <si>
    <t>DEMENCIA VASCULAR DE COMIENZO AGUDO</t>
  </si>
  <si>
    <t>F01.1</t>
  </si>
  <si>
    <t>DEMENCIA VASCULAR POR INFARTOS MULTIPLES</t>
  </si>
  <si>
    <t>F01.2</t>
  </si>
  <si>
    <t>DEMENCIA VASCULAR SUBCORTICAL</t>
  </si>
  <si>
    <t>F01.3</t>
  </si>
  <si>
    <t>DEMENCIA VASCULAR MIXTA, CORTICAL Y SUBCORTICAL</t>
  </si>
  <si>
    <t>F01.8</t>
  </si>
  <si>
    <t>OTRAS DEMENCIAS VASCULARES</t>
  </si>
  <si>
    <t>F01.9</t>
  </si>
  <si>
    <t>DEMENCIA VASCULAR, NO ESPECIFICADA</t>
  </si>
  <si>
    <t>F03</t>
  </si>
  <si>
    <t>DEMENCIA, NO ESPECIFICADA</t>
  </si>
  <si>
    <t>F04.X</t>
  </si>
  <si>
    <t>SINDROME AMNESICO ORGANICO, NO INDUCIDO POR ALCOHOL O POR OTRAS SUSTANCIAS PSICOACTIVAS</t>
  </si>
  <si>
    <t>F05.0</t>
  </si>
  <si>
    <t>DELIRIO NO SUPERPUESTO A UN CUADRO DE DEMENCIA, ASI DESCRITO</t>
  </si>
  <si>
    <t>F05.1</t>
  </si>
  <si>
    <t>DELIRIO SUPERPUESTO A UN CUADRO DE DEMENCIA</t>
  </si>
  <si>
    <t>F05.8</t>
  </si>
  <si>
    <t>OTROS DELIRIOS</t>
  </si>
  <si>
    <t>F05.9</t>
  </si>
  <si>
    <t>DELIRIO, NO ESPECIFICADO</t>
  </si>
  <si>
    <t>F06.0</t>
  </si>
  <si>
    <t>ALUCINOSIS ORGANICA</t>
  </si>
  <si>
    <t>F06.1</t>
  </si>
  <si>
    <t>TRASTORNO CATATONICO, ORGANICO</t>
  </si>
  <si>
    <t>F06.2</t>
  </si>
  <si>
    <t>TRASTORNO DELIRANTE (ESQUIZOFRENIFORME), ORGANICO</t>
  </si>
  <si>
    <t>F06.3</t>
  </si>
  <si>
    <t>TRASTORNOS DEL HUMOR (AFECTIVOS), ORGANICOS</t>
  </si>
  <si>
    <t>F06.4</t>
  </si>
  <si>
    <t>TRASTORNO DE ANSIEDAD, ORGANICO</t>
  </si>
  <si>
    <t>F06.5</t>
  </si>
  <si>
    <t>TRASTORNO DISOCIATIVO, ORGANICO</t>
  </si>
  <si>
    <t>F06.6</t>
  </si>
  <si>
    <t>TRASTORNO DE LABILIDAD EMOCIONAL (ASTENICO), ORGANICO</t>
  </si>
  <si>
    <t>F06.7</t>
  </si>
  <si>
    <t xml:space="preserve">TRASTORNO COGNOSCITIVO LEVE </t>
  </si>
  <si>
    <t>F06.8</t>
  </si>
  <si>
    <t>Otros trastornos mentales especificados debidos a lesión y disfunción cerebral y a enfermedad física</t>
  </si>
  <si>
    <t>F06.9</t>
  </si>
  <si>
    <t>Trastorno mental no especificado debido a lesión y disfunción cerebral y a enfermedad física</t>
  </si>
  <si>
    <t>F07.0</t>
  </si>
  <si>
    <t>TRASTORNO DE LA PERSONALIDAD, ORGANICO</t>
  </si>
  <si>
    <t>F07.1</t>
  </si>
  <si>
    <t>SINDROME POSTENCEFALITICO</t>
  </si>
  <si>
    <t>F07.2</t>
  </si>
  <si>
    <t>SINDROME POSTCONCUSIONAL</t>
  </si>
  <si>
    <t>F07.8</t>
  </si>
  <si>
    <t>Otros trastornos orgánicos de la personalidad y del comportamiento debidos a enfermedad, lesión y disfunción cerebrales</t>
  </si>
  <si>
    <t>F07.9</t>
  </si>
  <si>
    <t>Trastorno orgánico de la personalidad y del comportamiento, no especificado, debido a enfermedad, lesión y disfunción cerebral</t>
  </si>
  <si>
    <t>F09</t>
  </si>
  <si>
    <t>TRASTORNO MENTAL ORGANICO O SINTOMATICO NO ESPECIFICADO</t>
  </si>
  <si>
    <t>F10</t>
  </si>
  <si>
    <t>Trastornos mentales y del comportamiento debidos al uso de alcohol, intoxicación aguda</t>
  </si>
  <si>
    <t>F10.1</t>
  </si>
  <si>
    <t>Trastornos mentales y del comportamiento debidos al uso de alcohol, uso nocivo</t>
  </si>
  <si>
    <t>F10.2</t>
  </si>
  <si>
    <t>Trastornos mentales y del comportamiento debidos al uso de alcohol, síndrome de dependencia</t>
  </si>
  <si>
    <t>F10.3</t>
  </si>
  <si>
    <t>Trastornos mentales y del comportamiento debidos al uso de alcohol, estado de abstinencia</t>
  </si>
  <si>
    <t>F10.4</t>
  </si>
  <si>
    <t>Trastornos mentales y del comportamiento debidos al uso de alcohol, estado de abstinencia con delirio</t>
  </si>
  <si>
    <t>F10.5</t>
  </si>
  <si>
    <t>Trastornos mentales y del comportamiento debidos al uso de alcohol, trastorno psicótico</t>
  </si>
  <si>
    <t>F10.6</t>
  </si>
  <si>
    <t>Trastornos mentales y del comportamiento debidos al uso de alcohol, síndrome amnésico</t>
  </si>
  <si>
    <t>F10.7</t>
  </si>
  <si>
    <t>Trastornos mentales y del comportamiento debidos al uso de alcohol, trastorno psicótico residual y de comienzo tardío</t>
  </si>
  <si>
    <t>F10.8</t>
  </si>
  <si>
    <t>OTRO TRASTORNO MENTAL Y DEL COMPORTAMIENTO DEBIDO AL USO DE ALCOHOL</t>
  </si>
  <si>
    <t>F10.9</t>
  </si>
  <si>
    <t>Trastornos mentales y del comportamiento debidos al uso de alcohol, trastorno mental y del comportamiento, no especificado</t>
  </si>
  <si>
    <t>F11.0</t>
  </si>
  <si>
    <t>TRASTORNO MENTAL Y DEL COMPORTAMIENTO DEBIDO A INTOXICACION AGUDA POR USO DE OPIACEOS</t>
  </si>
  <si>
    <t>F11.1</t>
  </si>
  <si>
    <t>Trastornos mentales y del comportamiento debidos al uso de opiáceos, uso nocivo</t>
  </si>
  <si>
    <t>F11.2</t>
  </si>
  <si>
    <t>Trastornos mentales y del comportamiento debidos al uso de opiáceos, síndrome de dependencia</t>
  </si>
  <si>
    <t>F11.3</t>
  </si>
  <si>
    <t>Trastornos mentales y del comportamiento debidos al uso de opiáceos, estado de abstinencia</t>
  </si>
  <si>
    <t>F11.4</t>
  </si>
  <si>
    <t>Trastornos mentales y del comportamiento debidos al uso de opiáceos, estado de abstinencia con delirio</t>
  </si>
  <si>
    <t>F11.5</t>
  </si>
  <si>
    <t>Trastornos mentales y del comportamiento debidos al uso de opiáceos, trastorno psicótico</t>
  </si>
  <si>
    <t>F11.6</t>
  </si>
  <si>
    <t>Trastornos mentales y del comportamiento debidos al uso de opiáceos, síndrome amnésico</t>
  </si>
  <si>
    <t>F11.7</t>
  </si>
  <si>
    <t>TRASTORNO PSICOTICO RESIDUAL Y DE COMIENZO TARDIO DEBIDO AL USO DE OPIACEOS</t>
  </si>
  <si>
    <t>F11.8</t>
  </si>
  <si>
    <t>OTRO TRASTORNO MENTAL Y DEL COMPORTAMIENTO DEBIDO AL USO DE OPIACEOS</t>
  </si>
  <si>
    <t>F11.9</t>
  </si>
  <si>
    <t>Trastornos mentales y del comportamiento debidos al uso de opiáceos, trastorno mental y del comportamiento, no especificado</t>
  </si>
  <si>
    <t>F12.0</t>
  </si>
  <si>
    <t>TRASTORNO MENTAL Y DEL COMPORTAMIENTO DEBIDO A INTOXICACION AGUDA POR USO DE CANNABINOIDES</t>
  </si>
  <si>
    <t>F12.1</t>
  </si>
  <si>
    <t>Trastornos mentales y del comportamiento debidos al uso de cannabinoides, uso nocivo</t>
  </si>
  <si>
    <t>F12.2</t>
  </si>
  <si>
    <t>Trastornos mentales y del comportamiento debidos al uso de cannabinoides, síndrome de dependencia</t>
  </si>
  <si>
    <t>F12.3</t>
  </si>
  <si>
    <t>Trastornos mentales y del comportamiento debidos al uso de cannabinoides, estado de abstinencia</t>
  </si>
  <si>
    <t>F12.4</t>
  </si>
  <si>
    <t>Trastornos mentales y del comportamiento debidos al uso de cannabinoides, estado de abstinencia con delirio</t>
  </si>
  <si>
    <t>F12.5</t>
  </si>
  <si>
    <t>Trastornos mentales y del comportamiento debidos al uso de cannabinoides, trastorno psicótico</t>
  </si>
  <si>
    <t>F12.6</t>
  </si>
  <si>
    <t>Trastornos mentales y del comportamiento debidos al uso de cannabinoides, síndrome amnésico</t>
  </si>
  <si>
    <t>F12.7</t>
  </si>
  <si>
    <t>TRASTORNO PSICOTICO RESIDUAL Y DE COMIENZO TARDIO DEBIDO AL USO DE CANNABINOIDES</t>
  </si>
  <si>
    <t>F12.8</t>
  </si>
  <si>
    <t>OTRO TRASTORNO MENTAL Y DEL COMPORTAMIENTO DEBIDO AL USO DE CANNABINOIDES</t>
  </si>
  <si>
    <t>F12.9</t>
  </si>
  <si>
    <t>Trastornos mentales y del comportamiento debidos al uso de cannabinoides, trastorno mental y del comportamiento, no especificado</t>
  </si>
  <si>
    <t>f13.0</t>
  </si>
  <si>
    <t>Trastornos mentales y del comportamiento debidos al uso de sedantes o hipnóticos, intoxicación aguda</t>
  </si>
  <si>
    <t>f13.1</t>
  </si>
  <si>
    <t>Trastornos mentales y del comportamiento debidos al uso de sedantes o hipnóticos, uso nocivo</t>
  </si>
  <si>
    <t>f13.2</t>
  </si>
  <si>
    <t>Trastornos mentales y del comportamiento debidos al uso de sedantes o hipnóticos, síndrome de dependencia</t>
  </si>
  <si>
    <t>f13.3</t>
  </si>
  <si>
    <t>Trastornos mentales y del comportamiento debidos al uso de sedantes o hipnóticos, estado de abstinencia</t>
  </si>
  <si>
    <t>f13.4</t>
  </si>
  <si>
    <t>Trastornos mentales y del comportamiento debidos al uso de sedantes o hipnóticos, estado de abstinencia con delirio</t>
  </si>
  <si>
    <t>f13.5</t>
  </si>
  <si>
    <t>Trastornos mentales y del comportamiento debidos al uso de sedantes o hipnóticos, trastorno psicótico</t>
  </si>
  <si>
    <t>f13.6</t>
  </si>
  <si>
    <t>Trastornos mentales y del comportamiento debidos al uso de sedantes o hipnóticos, síndrome amnésico</t>
  </si>
  <si>
    <t>f13.7</t>
  </si>
  <si>
    <t>TRASTORNO PSICOTICO RESIDUAL Y DE COMIENZO TARDIO DEBIDO AL USO DE SEDANTES O HIPNOTICOS</t>
  </si>
  <si>
    <t>f13.8</t>
  </si>
  <si>
    <t>OTRO TRASTORNO MENTAL Y DEL COMPORTAMIENTO DEBIDO AL USO DE SEDANTES O HIPNOTICOS</t>
  </si>
  <si>
    <t>f13.9</t>
  </si>
  <si>
    <t>Trastornos mentales y del comportamiento debidos al uso de sedantes o hipnóticos, trastorno mental y del comportamiento, no especificado</t>
  </si>
  <si>
    <t>F14.0</t>
  </si>
  <si>
    <t>TRASTORNO MENTAL Y DEL COMPORTAMIENTO DEBIDO A INTOXICACION AGUDA POR USO DE COCAINA</t>
  </si>
  <si>
    <t>F14.1</t>
  </si>
  <si>
    <t>Trastornos mentales y del comportamiento debidos al uso de cocaína, uso nocivo</t>
  </si>
  <si>
    <t>F14.2</t>
  </si>
  <si>
    <t>Trastornos mentales y del comportamiento debidos al uso de cocaína, síndrome de dependencia</t>
  </si>
  <si>
    <t>F14.3</t>
  </si>
  <si>
    <t>Trastornos mentales y del comportamiento debidos al uso de cocaína, estado de abstinencia</t>
  </si>
  <si>
    <t>F14.4</t>
  </si>
  <si>
    <t>Trastornos mentales y del comportamiento debidos al uso de cocaína, estado de abstinencia con delirio</t>
  </si>
  <si>
    <t>F14.5</t>
  </si>
  <si>
    <t>Trastornos mentales y del comportamiento debidos al uso de cocaína, trastorno psicótico</t>
  </si>
  <si>
    <t>F14.6</t>
  </si>
  <si>
    <t>Trastornos mentales y del comportamiento debidos al uso de cocaína, síndrome amnésico</t>
  </si>
  <si>
    <t>F14.7</t>
  </si>
  <si>
    <t>TRASTORNO PSICOTICO RESIDUAL Y DE COMIENZO TARDIO, DEBIDO AL USO DE COCAINA</t>
  </si>
  <si>
    <t>F14.8</t>
  </si>
  <si>
    <t>Trastornos mentales y del comportamiento debidos al uso de cocaína, otros trastornos mentales y del comportamiento</t>
  </si>
  <si>
    <t>F14.9</t>
  </si>
  <si>
    <t>Trastornos mentales y del comportamiento debidos al uso de cocaína, trastorno mental y del comportamiento, no especificado</t>
  </si>
  <si>
    <t>F15.0</t>
  </si>
  <si>
    <t>Trastornos mentales y del comportamiento debidos al uso de otros estimulantes, excluida la cafeína, intoxicación aguda</t>
  </si>
  <si>
    <t>F15.1</t>
  </si>
  <si>
    <t>Trastornos mentales y del comportamiento debidos al uso de otros estimulantes, incluida la cafeína, uso nocivo</t>
  </si>
  <si>
    <t>F15.2</t>
  </si>
  <si>
    <t>Trastornos mentales y del comportamiento debidos al uso de otros estimulantes, incluida la cafeína, síndrome de dependencia</t>
  </si>
  <si>
    <t>F15.3</t>
  </si>
  <si>
    <t>Trastornos mentales y del comportamiento debidos al uso de otros estimulantes, incluida la cafeína, estado de abstinencia</t>
  </si>
  <si>
    <t>F15.4</t>
  </si>
  <si>
    <t>Trastornos mentales y del comportamiento debidos al uso de otros estimulantes, incluida la cafeína, estado de abstinencia con delirio</t>
  </si>
  <si>
    <t>F15.5</t>
  </si>
  <si>
    <t>Trastornos mentales y del comportamiento debidos al uso de otros estimulantes, incluida la cafeína, trastorno psicótico</t>
  </si>
  <si>
    <t>F15.6</t>
  </si>
  <si>
    <t>Trastornos mentales y del comportamiento debidos al uso de otros estimulantes, incluida la cafeína, síndrome amnésico</t>
  </si>
  <si>
    <t>F15.7</t>
  </si>
  <si>
    <t>Trastornos mentales y del comportamiento debidos al uso de otros estimulantes, incluida la cafeína, trastorno psicótico residual y de comienzo tardío</t>
  </si>
  <si>
    <t>F15.8</t>
  </si>
  <si>
    <t>Trastornos mentales y del comportamiento debidos al uso de otros estimulantes, incluida la cafeína, otros trastornos mentales y del comportamiento</t>
  </si>
  <si>
    <t>F15.9</t>
  </si>
  <si>
    <t>F16.0</t>
  </si>
  <si>
    <t>TRASTORNO MENTAL Y DEL COMPORTAMIENTO DEBIDO A INTOXICACION AGUDA POR USO DE ALUCINOGENOS</t>
  </si>
  <si>
    <t>F16.1</t>
  </si>
  <si>
    <t>Trastornos mentales y del comportamiento debidos al uso de alucinógenos, uso nocivo</t>
  </si>
  <si>
    <t>F16.2</t>
  </si>
  <si>
    <t>Trastornos mentales y del comportamiento debidos al uso de alucinógenos, síndrome de dependencia</t>
  </si>
  <si>
    <t>F16.3</t>
  </si>
  <si>
    <t>Trastornos mentales y del comportamiento debidos al uso de alucinógenos, estado de abstinencia</t>
  </si>
  <si>
    <t>F16.4</t>
  </si>
  <si>
    <t>Trastornos mentales y del comportamiento debidos al uso de alucinógenos, estado de abstinencia con delirio</t>
  </si>
  <si>
    <t>F16.5</t>
  </si>
  <si>
    <t>Trastornos mentales y del comportamiento debidos al uso de alucinógenos, trastorno psicótico</t>
  </si>
  <si>
    <t>F16.6</t>
  </si>
  <si>
    <t>Trastornos mentales y del comportamiento debidos al uso de alucinógenos, síndrome amnésico</t>
  </si>
  <si>
    <t>F16.7</t>
  </si>
  <si>
    <t>TRASTORNO PSICOTICO RESIDUAL Y DE COMIENZO TARDIO DEBIDO AL USO DE ALUCINOGENOS</t>
  </si>
  <si>
    <t>F16.8</t>
  </si>
  <si>
    <t>OTRO TRASTORNO MENTAL Y DEL COMPORTAMIENTO DEBIDO AL USO DE ALUCINOGENOS</t>
  </si>
  <si>
    <t>F16.9</t>
  </si>
  <si>
    <t>Trastornos mentales y del comportamiento debidos al uso de alucinógenos, trastorno mental y del comportamiento, no especificado</t>
  </si>
  <si>
    <t>F17.0</t>
  </si>
  <si>
    <t>TRASTORNO MENTAL Y DEL COMPORTAMIENTO DEBIDO A INTOXICACION AGUDA POR USO DE TABACO</t>
  </si>
  <si>
    <t>F17.1</t>
  </si>
  <si>
    <t>Trastornos mentales y del comportamiento debidos al uso de tabaco, uso nocivo</t>
  </si>
  <si>
    <t>F17.2</t>
  </si>
  <si>
    <t>Trastornos mentales y del comportamiento debidos al uso de tabaco, síndrome de dependencia</t>
  </si>
  <si>
    <t>F17.3</t>
  </si>
  <si>
    <t>Trastornos mentales y del comportamiento debidos al uso de tabaco, estado de abstinencia</t>
  </si>
  <si>
    <t>F17.4</t>
  </si>
  <si>
    <t>Trastornos mentales y del comportamiento debidos al uso de tabaco, estado de abstinencia con delirio</t>
  </si>
  <si>
    <t>F17.5</t>
  </si>
  <si>
    <t>Trastornos mentales y del comportamiento debidos al uso de tabaco, trastorno psicótico</t>
  </si>
  <si>
    <t>F17.6</t>
  </si>
  <si>
    <t>Trastornos mentales y del comportamiento debidos al uso de tabaco, síndrome amnésico</t>
  </si>
  <si>
    <t>F17.7</t>
  </si>
  <si>
    <t>TRASTORNO PSICOTICO RESIDUAL Y DE COMIENZO TARDIO DEBIDO AL USO DE TABACO</t>
  </si>
  <si>
    <t>F17.8</t>
  </si>
  <si>
    <t>OTRO TRASTORNO MENTAL Y DEL COMPORTAMIENTO DEBIDO AL USO DE TABACO</t>
  </si>
  <si>
    <t>F17.9</t>
  </si>
  <si>
    <t>Trastornos mentales y del comportamiento debidos al uso de tabaco, trastorno mental y del comportamiento, no especificado</t>
  </si>
  <si>
    <t>F18.0</t>
  </si>
  <si>
    <t>Trastornos mentales y del comportamiento debidos al uso de disolventes volátiles, intoxicación aguda</t>
  </si>
  <si>
    <t>F18.1</t>
  </si>
  <si>
    <t>Trastornos mentales y del comportamiento debidos al uso de disolventes volátiles, uso nocivo</t>
  </si>
  <si>
    <t>F18.2</t>
  </si>
  <si>
    <t>Trastornos mentales y del comportamiento debidos al uso de disolventes volátiles, síndrome de dependencia</t>
  </si>
  <si>
    <t>F18.3</t>
  </si>
  <si>
    <t>Trastornos mentales y del comportamiento debidos al uso de disolventes volátiles, estado de abstinencia</t>
  </si>
  <si>
    <t>F18.4</t>
  </si>
  <si>
    <t>Trastornos mentales y del comportamiento debidos al uso de disolventes volátiles, estado de abstinencia con delirio</t>
  </si>
  <si>
    <t>F18.5</t>
  </si>
  <si>
    <t>Trastornos mentales y del comportamiento debidos al uso de disolventes volátiles, trastorno psicótico</t>
  </si>
  <si>
    <t>F18.6</t>
  </si>
  <si>
    <t>Trastornos mentales y del comportamiento debidos al uso de disolventes volátiles, síndrome amnésico</t>
  </si>
  <si>
    <t>F18.7</t>
  </si>
  <si>
    <t>TRASTORNO PSICOTICO RESIDUAL Y DE COMIENZO TARDIO DEBIDO AL USO DE DISOLVENTES VOLATILES</t>
  </si>
  <si>
    <t>F18.8</t>
  </si>
  <si>
    <t>OTRO TRASTORNO MENTAL Y DEL COMPORTAMIENTO DEBIDO AL USO DE DISOLVENTES VOLATILES</t>
  </si>
  <si>
    <t>F18.9</t>
  </si>
  <si>
    <t>Trastornos mentales y del comportamiento debidos al uso de disolventes volátiles, trastorno mental y del comportamiento, no especificado</t>
  </si>
  <si>
    <t>F19.0</t>
  </si>
  <si>
    <t>Trastornos mentales y del comportamiento debidos al uso de múltiples drogas y al uso de otras sustancias psicoactivas, intoxicación aguda</t>
  </si>
  <si>
    <t>F19.1</t>
  </si>
  <si>
    <t>Trastornos mentales y del comportamiento debidos al uso de múltiples drogas y al uso de otras sustancias psicoactivas, uso nocivo</t>
  </si>
  <si>
    <t>F19.2</t>
  </si>
  <si>
    <t>Trastornos mentales y del comportamiento debidos al uso de múltiples drogas y al uso de otras sustancias psicoactivas, síndrome de dependencia</t>
  </si>
  <si>
    <t>F19.3</t>
  </si>
  <si>
    <t>Trastornos mentales y del comportamiento debidos al uso de múltiples drogas y al uso de otras sustancias psicoactivas, estado de abstinencia</t>
  </si>
  <si>
    <t>F19.4</t>
  </si>
  <si>
    <t>Trastornos mentales y del comportamiento debidos al uso de múltiples drogas y al uso de otras sustancias psicoactivas, estado de abstinencia con delirio</t>
  </si>
  <si>
    <t>F19.5</t>
  </si>
  <si>
    <t>Trastornos mentales y del comportamiento debidos al uso de múltiples drogas y al uso de otras sustancias psicoactivas, trastorno psicótico</t>
  </si>
  <si>
    <t>F19.6</t>
  </si>
  <si>
    <t>Trastornos mentales y del comportamiento debidos al uso de múltiples drogas y al uso de otras sustancias psicoactivas, síndrome amnésico</t>
  </si>
  <si>
    <t>F19.7</t>
  </si>
  <si>
    <t>Trastornos mentales y del comportamiento debidos al uso de múltiples drogas y al uso de otras sustancias psicoactivas, trastorno psicótico residual y de comienzo tardío</t>
  </si>
  <si>
    <t>F19.8</t>
  </si>
  <si>
    <t>Trastornos mentales y del comportamiento debidos al uso de múltiples drogas y al uso de otras sustancias psicoactivas, otros trastornos mentales y del comportamiento</t>
  </si>
  <si>
    <t>F19.9</t>
  </si>
  <si>
    <t>Trastornos mentales y del comportamiento debidos al uso de múltiples drogas y al uso de otras sustancias psicoactivas, trastorno mental y del comportamiento, no especificado</t>
  </si>
  <si>
    <t>F20.0</t>
  </si>
  <si>
    <t>ESQUIZOFRENIA PARANOIDE</t>
  </si>
  <si>
    <t>F20.1</t>
  </si>
  <si>
    <t>ESQUIZOFRENIA HEBEFRENICA</t>
  </si>
  <si>
    <t>F20.2</t>
  </si>
  <si>
    <t>ESQUIZOFRENIA CATATONICA</t>
  </si>
  <si>
    <t>F20.3</t>
  </si>
  <si>
    <t>ESQUIZOFRENIA INDIFERENCIADA</t>
  </si>
  <si>
    <t>F20.4</t>
  </si>
  <si>
    <t>DEPRESION POSTESQUIZOFRENICA</t>
  </si>
  <si>
    <t>F20.5</t>
  </si>
  <si>
    <t>ESQUIZOFRENIA RESIDUAL</t>
  </si>
  <si>
    <t>F20.6</t>
  </si>
  <si>
    <t>ESQUIZOFRENIA SIMPLE</t>
  </si>
  <si>
    <t>F20.8</t>
  </si>
  <si>
    <t>OTRAS ESQUIZOFRENIAS</t>
  </si>
  <si>
    <t>F20.9</t>
  </si>
  <si>
    <t>ESQUIZOFRENIA, NO ESPECIFICADA</t>
  </si>
  <si>
    <t>F21.X</t>
  </si>
  <si>
    <t>TRASTORNO ESQUIZOTIPICO</t>
  </si>
  <si>
    <t>F22.0</t>
  </si>
  <si>
    <t>TRASTORNO DELIRANTE</t>
  </si>
  <si>
    <t>F22.8</t>
  </si>
  <si>
    <t>OTROS TRASTORNOS DELIRANTES PERSISTENTES</t>
  </si>
  <si>
    <t>F22.9</t>
  </si>
  <si>
    <t>TRASTORNO DELIRANTE PERSISTENTE, NO ESPECIFICADO</t>
  </si>
  <si>
    <t>F23.0</t>
  </si>
  <si>
    <t>TRASTORNO PSICOTICO AGUDO POLIMORFO, SIN SINTOMAS DE ESQUIZOFRENIA</t>
  </si>
  <si>
    <t>F23.1</t>
  </si>
  <si>
    <t>TRASTORNO PSICOTICO AGUDO POLIMORFO, CON SINTOMAS DE ESQUIZOFRENIA</t>
  </si>
  <si>
    <t>F23.2</t>
  </si>
  <si>
    <t>TRASTORNO PSICOTICO AGUDO DE TIPO ESQUIZOFRENICO</t>
  </si>
  <si>
    <t>F23.3</t>
  </si>
  <si>
    <t>OTRO TRASTORNO PSICOTICO AGUDO, CON PREDOMINIO DE IDEAS DELIRANTES</t>
  </si>
  <si>
    <t>F23.8</t>
  </si>
  <si>
    <t>OTROS TRASTORNOS PSICOTICOS AGUDOS Y TRANSITORIOS</t>
  </si>
  <si>
    <t>F23.9</t>
  </si>
  <si>
    <t>TRASTORNO PSICOTICO AGUDO Y TRANSITORIO, NO ESPECIFICADO</t>
  </si>
  <si>
    <t>F24.X</t>
  </si>
  <si>
    <t>TRASTORNO DELIRANTE INDUCIDO</t>
  </si>
  <si>
    <t>F25.0</t>
  </si>
  <si>
    <t>TRASTORNO ESQUIZOAFECTIVO DE TIPO MANIACO</t>
  </si>
  <si>
    <t>F25.1</t>
  </si>
  <si>
    <t>TRASTORNO ESQUIZOAFECTIVO DE TIPO DEPRESIVO</t>
  </si>
  <si>
    <t>F25.2</t>
  </si>
  <si>
    <t>TRASTORNO ESQUIZOAFECTIVO DE TIPO MIXTO</t>
  </si>
  <si>
    <t>F25.8</t>
  </si>
  <si>
    <t>OTROS TRASTORNOS ESQUIZOAFECTIVOS</t>
  </si>
  <si>
    <t>F25.9</t>
  </si>
  <si>
    <t>TRASTORNO ESQUIZOAFECTIVO, NO ESPECIFICADO</t>
  </si>
  <si>
    <t>F28</t>
  </si>
  <si>
    <t>OTROS TRASTORNOS PSICOTICOS DE ORIGEN NO ORGANICO</t>
  </si>
  <si>
    <t>F29</t>
  </si>
  <si>
    <t>PSICOSIS DE ORIGEN NO ORGANICO, NO ESPECIFICADA</t>
  </si>
  <si>
    <t>F30.0</t>
  </si>
  <si>
    <t>HIPOMANIA</t>
  </si>
  <si>
    <t>F30.1</t>
  </si>
  <si>
    <t>MANIA SIN SINTOMAS PSICOTICOS</t>
  </si>
  <si>
    <t>F30.2</t>
  </si>
  <si>
    <t>MANIA CON SINTOMAS PSICOTICOS</t>
  </si>
  <si>
    <t>F30.8</t>
  </si>
  <si>
    <t>OTROS EPISODIOS MANIACOS</t>
  </si>
  <si>
    <t>F30.9</t>
  </si>
  <si>
    <t>EPISODIO MANIACO, NO ESPECIFICADO</t>
  </si>
  <si>
    <t>F31.0</t>
  </si>
  <si>
    <t>TRASTORNO AFECTIVO BIPOLAR, EPISODIO HIPOMANIACO PRESENTE</t>
  </si>
  <si>
    <t>F31.1</t>
  </si>
  <si>
    <t>TRASTORNO AFECTIVO BIPOLAR, EPISODIO MANIACO PRESENTE SIN SINTOMAS PSICOTICOS</t>
  </si>
  <si>
    <t>F31.2</t>
  </si>
  <si>
    <t>TRASTORNO AFECTIVO BIPOLAR, EPISODIO MANIACO PRESENTE CON SINTOMAS PSICOTICOS</t>
  </si>
  <si>
    <t>F31.3</t>
  </si>
  <si>
    <t>TRASTORNO AFECTIVO BIPOLAR, EPISODIO DEPRESIVO PRESENTE LEVE O MODERADO</t>
  </si>
  <si>
    <t>F31.4</t>
  </si>
  <si>
    <t>TRASTORNO AFECTIVO BIPOLAR, EPISODIO DEPRESIVO GRAVE PRESENTE SIN SINTOMAS PSICOTICOS</t>
  </si>
  <si>
    <t>F31.5</t>
  </si>
  <si>
    <t>TRASTORNO AFECTIVO BIPOLAR, EPISODIO DEPRESIVO GRAVE PRESENTE CON SINTOMAS PSICOTICOS</t>
  </si>
  <si>
    <t>F31.6</t>
  </si>
  <si>
    <t>TRASTORNO AFECTIVO BIPOLAR, EPISODIO MIXTO PRESENTE</t>
  </si>
  <si>
    <t>F31.7</t>
  </si>
  <si>
    <t>TRASTORNO AFECTIVO BIPOLAR, ACTUALMENTE EN REMISION</t>
  </si>
  <si>
    <t>F31.8</t>
  </si>
  <si>
    <t>OTROS TRASTORNOS AFECTIVOS BIPOLARES</t>
  </si>
  <si>
    <t>F31.9</t>
  </si>
  <si>
    <t>TRASTORNO AFECTIVO BIPOLAR, NO ESPECIFICADO</t>
  </si>
  <si>
    <t>F32.0</t>
  </si>
  <si>
    <t>EPISODIO DEPRESIVO LEVE</t>
  </si>
  <si>
    <t>F32.1</t>
  </si>
  <si>
    <t>EPISODIO DEPRESIVO MODERADO</t>
  </si>
  <si>
    <t>F32.2</t>
  </si>
  <si>
    <t>EPISODIO DEPRESIVO GRAVE SIN SINTOMAS PSICOTICOS</t>
  </si>
  <si>
    <t>F32.3</t>
  </si>
  <si>
    <t>EPISODIO DEPRESIVO GRAVE CON SINTOMAS PSICOTICOS</t>
  </si>
  <si>
    <t>F32.8</t>
  </si>
  <si>
    <t>OTROS EPISODIOS DEPRESIVOS</t>
  </si>
  <si>
    <t>F32.9</t>
  </si>
  <si>
    <t>EPISODIO DEPRESIVO, NO ESPECIFICADO</t>
  </si>
  <si>
    <t>F33.0</t>
  </si>
  <si>
    <t>TRASTORNO DEPRESIVO RECURRENTE, EPISODIO LEVE PRESENTE</t>
  </si>
  <si>
    <t>F33.1</t>
  </si>
  <si>
    <t>TRASTORNO DEPRESIVO RECURRENTE, EPISODIO MODERADO PRESENTE</t>
  </si>
  <si>
    <t>F33.2</t>
  </si>
  <si>
    <t>TRASTORNO DEPRESIVO RECURRENTE, EPISODIO DEPRESIVO GRAVE PRESENTE SIN SINTOMAS PSICOTICOS</t>
  </si>
  <si>
    <t>F33.3</t>
  </si>
  <si>
    <t>TRASTORNO DEPRESIVO RECURRENTE, EPISODIO DEPRESIVO GRAVE PRESENTE, CON SINTOMAS PSICOTICOS</t>
  </si>
  <si>
    <t>F33.4</t>
  </si>
  <si>
    <t>TRASTORNO DEPRESIVO RECURRENTE ACTUALMENTE EN REMISION</t>
  </si>
  <si>
    <t>F33.8</t>
  </si>
  <si>
    <t>OTROS TRASTORNOS DEPRESIVOS RECURRENTES</t>
  </si>
  <si>
    <t>F33.9</t>
  </si>
  <si>
    <t>TRASTORNO DEPRESIVO RECURRENTE, NO ESPECIFICADO</t>
  </si>
  <si>
    <t>F34.0</t>
  </si>
  <si>
    <t>CICLOTIMIA</t>
  </si>
  <si>
    <t>F34.1</t>
  </si>
  <si>
    <t>DISTIMIA</t>
  </si>
  <si>
    <t>F34.8</t>
  </si>
  <si>
    <t>OTROS TRASTORNOS DEL HUMOR (AFECTIVOS) PERSISTENTES</t>
  </si>
  <si>
    <t>F34.9</t>
  </si>
  <si>
    <t>TRASTORNO PERSISTENTE DEL HUMOR (AFECTIVO), NO ESPECIFICADO</t>
  </si>
  <si>
    <t>F38.0</t>
  </si>
  <si>
    <t>OTROS TRASTORNOS DEL HUMOR (AFECTIVOS), AISLADOS</t>
  </si>
  <si>
    <t>F38.1</t>
  </si>
  <si>
    <t>OTROS TRASTORNOS DEL HUMOR (AFECTIVOS), RECURRENTES</t>
  </si>
  <si>
    <t>F38.8</t>
  </si>
  <si>
    <t>OTROS TRASTORNOS DEL HUMOR (AFECTIVOS), ESPECIFICADOS</t>
  </si>
  <si>
    <t>F39.X</t>
  </si>
  <si>
    <t>TRASTORNO DEL HUMOR [AFECTIVO], NO ESPECIFICADO</t>
  </si>
  <si>
    <t>F40.0</t>
  </si>
  <si>
    <t>AGORAFOBIA</t>
  </si>
  <si>
    <t>F40.1</t>
  </si>
  <si>
    <t>F40.2</t>
  </si>
  <si>
    <t>FOBIAS ESPECIFICADAS (AISLADAS)</t>
  </si>
  <si>
    <t>F40.8</t>
  </si>
  <si>
    <t>OTROS TRASTORNOS FOBICOS DE ANSIEDAD</t>
  </si>
  <si>
    <t>F40.9</t>
  </si>
  <si>
    <t>TRASTORNO FOBICO DE ANSIEDAD, NO ESPECIFICADO</t>
  </si>
  <si>
    <t>F41.0</t>
  </si>
  <si>
    <t>TRASTORNO DE PANICO (ANSIEDAD PAROXISTICA EPISODICA)</t>
  </si>
  <si>
    <t>F41.1</t>
  </si>
  <si>
    <t>TRASTORNO DE ANSIEDAD GENERALIZADA</t>
  </si>
  <si>
    <t>F41.2</t>
  </si>
  <si>
    <t>TRASTORNO MIXTO DE ANSIEDAD Y DEPRESION</t>
  </si>
  <si>
    <t>F41.3</t>
  </si>
  <si>
    <t>OTROS TRASTORNOS DE ANSIEDAD MIXTOS</t>
  </si>
  <si>
    <t>F41.8</t>
  </si>
  <si>
    <t>OTROS TRASTORNOS DE ANSIEDAD ESPECIFICADOS</t>
  </si>
  <si>
    <t>F41.9</t>
  </si>
  <si>
    <t>TRASTORNO DE ANSIEDAD, NO ESPECIFICADO</t>
  </si>
  <si>
    <t>F42.0</t>
  </si>
  <si>
    <t>Predominio de pensamientos o rumiaciones obsesivas</t>
  </si>
  <si>
    <t>F42.1</t>
  </si>
  <si>
    <t>Predominio de actos compulsivos [rituales obsesivos</t>
  </si>
  <si>
    <t>F42.2</t>
  </si>
  <si>
    <t>Actos e ideas obsesivas mixtos</t>
  </si>
  <si>
    <t>F42.8</t>
  </si>
  <si>
    <t>OTROS TRASTORNOS OBSESIVO-COMPULSIVOS</t>
  </si>
  <si>
    <t>F42.9</t>
  </si>
  <si>
    <t>TRASTORNO OBSESIVO-COMPULSIVO, NO ESPECIFICADO</t>
  </si>
  <si>
    <t>F43.0</t>
  </si>
  <si>
    <t>REACCION AL ESTRES AGUDO</t>
  </si>
  <si>
    <t>F43.1</t>
  </si>
  <si>
    <t>TRASTORNO DE ESTRES POSTRAUMATICO</t>
  </si>
  <si>
    <t>F43.2</t>
  </si>
  <si>
    <t>TRASTORNOS DE ADAPTACION</t>
  </si>
  <si>
    <t>F43.8</t>
  </si>
  <si>
    <t>OTRAS REACCIONES AL ESTRES GRAVE</t>
  </si>
  <si>
    <t>F43.9</t>
  </si>
  <si>
    <t>REACCION AL ESTRES GRAVE, NO ESPECIFICADA</t>
  </si>
  <si>
    <t>F44.0</t>
  </si>
  <si>
    <t>AMNESIA DISOCIATIVA</t>
  </si>
  <si>
    <t>F44.1</t>
  </si>
  <si>
    <t>FUGA DISOCIATIVA</t>
  </si>
  <si>
    <t>F44.2</t>
  </si>
  <si>
    <t>ESTUPOR DISOCIATIVO</t>
  </si>
  <si>
    <t>F44.3</t>
  </si>
  <si>
    <t>TRASTORNOS DE TRANCE Y POSESION</t>
  </si>
  <si>
    <t>F44.4</t>
  </si>
  <si>
    <t>TRASTORNOS DISOCIATIVOS DEL MOVIMIENTO</t>
  </si>
  <si>
    <t>F44.5</t>
  </si>
  <si>
    <t>CONVULSIONES DISOCIATIVAS</t>
  </si>
  <si>
    <t>F44.6</t>
  </si>
  <si>
    <t>ANESTESIA DISOCIATIVA Y PERDIDA SENSORIAL</t>
  </si>
  <si>
    <t>F44.7</t>
  </si>
  <si>
    <t>TRASTORNOS DISOCIATIVOS MIXTOS (Y DE CONVERSION)</t>
  </si>
  <si>
    <t>F44.8</t>
  </si>
  <si>
    <t>OTROS TRASTORNOS DISOCIATIVOS (DE CONVERSION)</t>
  </si>
  <si>
    <t>F44.9</t>
  </si>
  <si>
    <t>TRASTORNO DISOCIATIVO (DE CONVERSION), NO ESPECIFICADO</t>
  </si>
  <si>
    <t>F45.0</t>
  </si>
  <si>
    <t>TRASTORNO DE SOMATIZACION</t>
  </si>
  <si>
    <t>F45.1</t>
  </si>
  <si>
    <t>TRASTORNO SOMATOMORFO INDIFERENCIADO</t>
  </si>
  <si>
    <t>F45.2</t>
  </si>
  <si>
    <t>TRASTORNO HIPOCONDRIACO</t>
  </si>
  <si>
    <t>F45.3</t>
  </si>
  <si>
    <t>DISFUNCION AUTONOMICA SOMATOMORFA</t>
  </si>
  <si>
    <t>F45.4</t>
  </si>
  <si>
    <t>TRASTORNO DE DOLOR PERSISTENTE SOMATOMORFO</t>
  </si>
  <si>
    <t>F45.8</t>
  </si>
  <si>
    <t>OTROS TRASTORNOS SOMATOMORFOS</t>
  </si>
  <si>
    <t>F45.9</t>
  </si>
  <si>
    <t>TRASTORNO SOMATOMORFO, NO ESPECIFICADO</t>
  </si>
  <si>
    <t>F48.0</t>
  </si>
  <si>
    <t>NEURASTENIA</t>
  </si>
  <si>
    <t>F48.1</t>
  </si>
  <si>
    <t>SINDROME DE DESPERSONALIZACION Y DESVINCULACION DE LA REALIDAD</t>
  </si>
  <si>
    <t>F48.8</t>
  </si>
  <si>
    <t>OTROS TRASTORNOS NEUROTICOS ESPECIFICADOS</t>
  </si>
  <si>
    <t>F48.9</t>
  </si>
  <si>
    <t>TRASTORNO NEUROTICO, NO ESPECIFICADO</t>
  </si>
  <si>
    <t>F50.0</t>
  </si>
  <si>
    <t>ANOREXIA NERVIOSA</t>
  </si>
  <si>
    <t>F50.1</t>
  </si>
  <si>
    <t>ANOREXIA NERVIOSA ATIPICA</t>
  </si>
  <si>
    <t>F50.2</t>
  </si>
  <si>
    <t>BULIMIA NERVIOSA</t>
  </si>
  <si>
    <t>F50.3</t>
  </si>
  <si>
    <t>BULIMIA NERVIOSA ATIPICA</t>
  </si>
  <si>
    <t>F50.4</t>
  </si>
  <si>
    <t>Hiperfagia asociada con otras alteraciones psicológicas</t>
  </si>
  <si>
    <t>F50.5</t>
  </si>
  <si>
    <t>Vómitos asociados con otras alteraciones psicológicas</t>
  </si>
  <si>
    <t>F50.8</t>
  </si>
  <si>
    <t>Otros trastornos de la ingestión de alimentos</t>
  </si>
  <si>
    <t>F50.9</t>
  </si>
  <si>
    <t>TRASTORNO DE LA INGESTION DE ALIMENTOS, NO ESPECIFICADO</t>
  </si>
  <si>
    <t>F51.0</t>
  </si>
  <si>
    <t>INSOMNIO NO ORGANICO</t>
  </si>
  <si>
    <t>F51.1</t>
  </si>
  <si>
    <t>HIPERSOMNIO NO ORGANICO</t>
  </si>
  <si>
    <t>F51.2</t>
  </si>
  <si>
    <t>TRASTORNO NO ORGANICO DEL CICLO SUEÑO-VIGILIA</t>
  </si>
  <si>
    <t>F51.3</t>
  </si>
  <si>
    <t>SONAMBULISMO</t>
  </si>
  <si>
    <t>F51.4</t>
  </si>
  <si>
    <t>TERRORES DEL SUEÑO (TERRORES NOCTURNOS)</t>
  </si>
  <si>
    <t>F51.5</t>
  </si>
  <si>
    <t>PESADILLAS</t>
  </si>
  <si>
    <t>F51.8</t>
  </si>
  <si>
    <t>OTROS TRASTORNOS NO ORGANICOS DEL SUEÑO</t>
  </si>
  <si>
    <t>F51.9</t>
  </si>
  <si>
    <t>TRASTORNO NO ORGANICO DEL SUEÑO, NO ESPECIFICADO</t>
  </si>
  <si>
    <t>F52.0</t>
  </si>
  <si>
    <t>FALTA O PERDIDA DEL DESEO SEXUAL</t>
  </si>
  <si>
    <t>F52.1</t>
  </si>
  <si>
    <t>AVERSION AL SEXO Y FALTA DE GOCE SEXUAL</t>
  </si>
  <si>
    <t>F52.2</t>
  </si>
  <si>
    <t>FALLA DE LA RESPUESTA GENITAL</t>
  </si>
  <si>
    <t>F52.3</t>
  </si>
  <si>
    <t>DISFUNCION ORGASMICA</t>
  </si>
  <si>
    <t>F52.4</t>
  </si>
  <si>
    <t>EYACULACION PRECOZ</t>
  </si>
  <si>
    <t>F52.5</t>
  </si>
  <si>
    <t>VAGINISMO NO ORGANICO</t>
  </si>
  <si>
    <t>F52.6</t>
  </si>
  <si>
    <t>DISPAREUNIA NO ORGANICA</t>
  </si>
  <si>
    <t>F52.7</t>
  </si>
  <si>
    <t>IMPULSO SEXUAL EXCESIVO</t>
  </si>
  <si>
    <t>F52.8</t>
  </si>
  <si>
    <t>OTRAS DISFUNCIONES SEXUALES, NO OCASIONADAS POR TRASTORNO NI POR ENFERMEDAD ORGANICOS</t>
  </si>
  <si>
    <t>F52.9</t>
  </si>
  <si>
    <t>DISFUNCION SEXUAL NO OCASIONADA POR TRASTORNO NI POR ENFERMEDAD ORGANICOS, NO ESPECIFICADA</t>
  </si>
  <si>
    <t>F53.0</t>
  </si>
  <si>
    <t>TRASTORNOS MENTALES Y DEL COMPORTAMIENTO LEVES, ASOCIADOS CON EL PUERPERIO, NCOP</t>
  </si>
  <si>
    <t>F53.1</t>
  </si>
  <si>
    <t>TRASTORNOS MENTALES Y DEL COMPORTAMIENTO GRAVES, ASOCIADOS CON EL PUERPERIO, NCOP</t>
  </si>
  <si>
    <t>F53.8</t>
  </si>
  <si>
    <t>OTROS TRASTORNOS MENTALES Y DEL COMPORTAMIENTO ASOCIADOS CON EL PUERPERIO, NCOP</t>
  </si>
  <si>
    <t>F53.9</t>
  </si>
  <si>
    <t>TRASTORNO MENTAL PUERPERAL, NO ESPECIFICADO</t>
  </si>
  <si>
    <t>F54.X</t>
  </si>
  <si>
    <t>FACTORES PSICOLOGICOS Y DEL COMPORTAMIENTO ASOC.C/TRAST.O ENF. CLASIFICADOS EN OTRA PARTE</t>
  </si>
  <si>
    <t>F55.X</t>
  </si>
  <si>
    <t>ABUSO DE SUSTANCIAS QUE NO PRODUCEN DEPENDENCIA</t>
  </si>
  <si>
    <t>F59.X</t>
  </si>
  <si>
    <t>SINDROMES DEL COMPORTAMIENTO ASOC.C/ALTERACIONES FISIOLOGICAS Y FACTORES FISICOS, NO ESPECIF.</t>
  </si>
  <si>
    <t>F60.0</t>
  </si>
  <si>
    <t>TRASTORNO PARANOIDE DE LA PERSONALIDAD</t>
  </si>
  <si>
    <t>F60.1</t>
  </si>
  <si>
    <t>TRASTORNO ESQUIZOIDE DE LA PERSONALIDAD</t>
  </si>
  <si>
    <t>F60.2</t>
  </si>
  <si>
    <t>TRASTORNO ASOCIAL DE LA PERSONALIDAD</t>
  </si>
  <si>
    <t>F60.3</t>
  </si>
  <si>
    <t>TRASTORNO DE LA PERSONALIDAD EMOCIONALMENTE INESTABLE</t>
  </si>
  <si>
    <t>F60.4</t>
  </si>
  <si>
    <t>TRASTORNO HISTRIONICO DE LA PERSONALIDAD</t>
  </si>
  <si>
    <t>F60.5</t>
  </si>
  <si>
    <t>TRASTORNO ANANCASTICO DE LA PERSONALIDAD</t>
  </si>
  <si>
    <t>F60.6</t>
  </si>
  <si>
    <t>TRASTORNO DE LA PERSONALIDAD ANSIOSA (EVASIVA, ELUSIVA)</t>
  </si>
  <si>
    <t>F60.7</t>
  </si>
  <si>
    <t>TRASTORNO DE LA PERSONALIDAD DEPENDIENTE</t>
  </si>
  <si>
    <t>F60.8</t>
  </si>
  <si>
    <t>OTROS TRASTORNOS ESPECIFICOS DE LA PERSONALIDAD</t>
  </si>
  <si>
    <t>F60.9</t>
  </si>
  <si>
    <t>TRASTORNO DE LA PERSONALIDAD, NO ESPECIFICADO</t>
  </si>
  <si>
    <t>F61.X</t>
  </si>
  <si>
    <t>TRASTORNOS MIXTOS Y OTROS TRASTORNOS DE LA PERSONALIDAD</t>
  </si>
  <si>
    <t>F62.0</t>
  </si>
  <si>
    <t>CAMBIO PERDURABLE DE LA PERSONALIDAD DESPUES DE UNA EXPERIENCIA CATASTROFICA</t>
  </si>
  <si>
    <t>F62.1</t>
  </si>
  <si>
    <t>CAMBIO PERDURABLE DE LA PERSONALIDAD CONSECUTIVO A UNA ENFERMEDAD PSIQUIATRICA</t>
  </si>
  <si>
    <t>F62.8</t>
  </si>
  <si>
    <t>OTROS CAMBIOS PERDURABLES DE LA PERSONALIDAD</t>
  </si>
  <si>
    <t>F62.9</t>
  </si>
  <si>
    <t>CAMBIO PERDURABLE DE LA PERSONALIDAD, NO ESPECIFICADO</t>
  </si>
  <si>
    <t>F63.0</t>
  </si>
  <si>
    <t>JUEGO PATOLOGICO</t>
  </si>
  <si>
    <t>F63.1</t>
  </si>
  <si>
    <t>PIROMANIA</t>
  </si>
  <si>
    <t>F63.2</t>
  </si>
  <si>
    <t>HURTO PATOLOGICO (CLEPTOMANIA)</t>
  </si>
  <si>
    <t>F63.3</t>
  </si>
  <si>
    <t>TRICOTILOMANIA</t>
  </si>
  <si>
    <t>F63.8</t>
  </si>
  <si>
    <t>OTROS TRASTORNOS DE LOS HABITOS Y DE LOS IMPULSOS</t>
  </si>
  <si>
    <t>F63.9</t>
  </si>
  <si>
    <t>TRASTORNO DE LOS HABITOS Y DE LOS IMPULSOS, NO ESPECIFICADO</t>
  </si>
  <si>
    <t>F64.0</t>
  </si>
  <si>
    <t>TRANSEXUALISMO</t>
  </si>
  <si>
    <t>F64.1</t>
  </si>
  <si>
    <t>TRANSVESTISMO DE ROL DUAL</t>
  </si>
  <si>
    <t>F64.2</t>
  </si>
  <si>
    <t>TRASTORNO DE LA IDENTIDAD DE GENERO EN LA NIÑEZ</t>
  </si>
  <si>
    <t>F64.8</t>
  </si>
  <si>
    <t>OTROS TRASTORNOS DE LA IDENTIDAD DE GENERO</t>
  </si>
  <si>
    <t>F64.9</t>
  </si>
  <si>
    <t>TRASTORNO DE LA IDENTIDAD DE GENERO, NO ESPECIFICADO</t>
  </si>
  <si>
    <t>F65.0</t>
  </si>
  <si>
    <t>FETICHISMO</t>
  </si>
  <si>
    <t>F65.1</t>
  </si>
  <si>
    <t>TRANSVESTISMO FETICHISTA</t>
  </si>
  <si>
    <t>F65.2</t>
  </si>
  <si>
    <t>EXHIBICIONISMO</t>
  </si>
  <si>
    <t>F65.3</t>
  </si>
  <si>
    <t>VOYEURISMO</t>
  </si>
  <si>
    <t>F65.4</t>
  </si>
  <si>
    <t>PEDOFILIA</t>
  </si>
  <si>
    <t>F65.5</t>
  </si>
  <si>
    <t>SADOMASOQUISMO</t>
  </si>
  <si>
    <t>F65.6</t>
  </si>
  <si>
    <t>TRASTORNOS MULTIPLES DE LA PREFERENCIA SEXUAL</t>
  </si>
  <si>
    <t>F65.8</t>
  </si>
  <si>
    <t>OTROS TRASTORNOS DE LA PREFERENCIA SEXUAL</t>
  </si>
  <si>
    <t>F65.9</t>
  </si>
  <si>
    <t>TRASTORNO DE LA PREFERENCIA SEXUAL, NO ESPECIFICADO</t>
  </si>
  <si>
    <t>F66.0</t>
  </si>
  <si>
    <t>TRASTORNO DE LA MADURACION SEXUAL</t>
  </si>
  <si>
    <t>F66.1</t>
  </si>
  <si>
    <t>ORIENTACION SEXUAL EGODISTONICA</t>
  </si>
  <si>
    <t>F66.2</t>
  </si>
  <si>
    <t>TRASTORNO DE LA RELACION SEXUAL</t>
  </si>
  <si>
    <t>F66.8</t>
  </si>
  <si>
    <t>OTROS TRASTORNOS DEL DESARROLLO PSICOSEXUAL</t>
  </si>
  <si>
    <t>F66.9</t>
  </si>
  <si>
    <t>TRASTORNO DEL DESARROLLO PSICOSEXUAL, NO ESPECIFICADO</t>
  </si>
  <si>
    <t>F68.0</t>
  </si>
  <si>
    <t>ELABORACION DE SINTOMAS FISICOS POR CAUSAS PSICOLOGICAS</t>
  </si>
  <si>
    <t>F68.1</t>
  </si>
  <si>
    <t>PRODUCC.INTENCIONAL O SIMULAC.DE SINT. O DE INCAPACID., FISICAS O PSICOLOGICAS (TRAST. FACTICIO)</t>
  </si>
  <si>
    <t>F68.8</t>
  </si>
  <si>
    <t>OTROS TRASTORNOS ESPECIFICADOS DE LA PERSONALIDAD Y DEL COMPORTAMIENTO EN ADULTOS</t>
  </si>
  <si>
    <t>F69.X</t>
  </si>
  <si>
    <t>TRASTORNO DE LA PERSONALIDAD Y DEL COMPORTAMIENTO EN ADULTOS, NO ESPECIFICADO</t>
  </si>
  <si>
    <t>F70.0</t>
  </si>
  <si>
    <t>RETRASO MENTAL LEVE, CON DETERIORO DEL COMPORTAMIENTO NULO O MINIMO</t>
  </si>
  <si>
    <t>F70.1</t>
  </si>
  <si>
    <t>RETRASO MENTAL LEVE C/DETERIORO SIGNIFICAT.DEL COMPORTAM., QUE REQUIERE ATENC. O TRATAMIENTO</t>
  </si>
  <si>
    <t>F70.8</t>
  </si>
  <si>
    <t>RETRASO MENTAL LEVE CON OTROS DETERIOROS DEL COMPORTAMIENTO</t>
  </si>
  <si>
    <t>F70.9</t>
  </si>
  <si>
    <t>RETRASO MENTAL LEVE CON DETERIORO DEL COMPORTAMIENTO DE GRADO NO ESPECIFICADO</t>
  </si>
  <si>
    <t>F71.0</t>
  </si>
  <si>
    <t>RETRASO MENTAL MODERADO CON DETERIORO DEL COMPORTAMIENTO NULO O MINIMO</t>
  </si>
  <si>
    <t>F71.1</t>
  </si>
  <si>
    <t>RETRASO MENTAL MODERADO C/DETERIORO SIGNIFICAT. DEL COMPORTAM., QUE REQUIERE ATENC. O TRATAM.</t>
  </si>
  <si>
    <t>F71.8</t>
  </si>
  <si>
    <t>RETRASO MENTAL MODERADO CON OTROS DETERIOROS DEL COMPORTAMIENTO</t>
  </si>
  <si>
    <t>F71.9</t>
  </si>
  <si>
    <t>RETRASO MENTAL MODERADO CON DETERIORO DEL COMPORTAMIENTO DE GRADO NO ESPECIFICADO</t>
  </si>
  <si>
    <t>F72.0</t>
  </si>
  <si>
    <t>RETRASO MENTAL GRAVE CON DETERIORO DEL COMPORTAMIENTO NULO O MINIMO</t>
  </si>
  <si>
    <t>F72.1</t>
  </si>
  <si>
    <t>RETRASO MENTAL GRAVE C/DETERIORO SIGNIFICAT. DEL COMPORTAM., QUE REQUIERE ATENC. O TRATAM.</t>
  </si>
  <si>
    <t>F72.8</t>
  </si>
  <si>
    <t>RETRASO MENTAL GRAVE CON OTROS DETERIOROS DEL COMPORTAMIENTO</t>
  </si>
  <si>
    <t>F72.9</t>
  </si>
  <si>
    <t>RETRASO MENTAL GRAVE CON DETERIORO DEL COMPORTAMIENTO DE GRADO NO ESPECIFICADO</t>
  </si>
  <si>
    <t>F73.0</t>
  </si>
  <si>
    <t>RETRASO MENTAL PROFUNDO CON DETERIORO DEL COMPORTAMIENTO NULO O MINIMO</t>
  </si>
  <si>
    <t>F73.1</t>
  </si>
  <si>
    <t>RETRASO MENTAL PROFUNDO C/DETERIORO SIGNIFICAT. DEL COMPORTAM., QUE REQUIERE ATENC. O TRATAM.</t>
  </si>
  <si>
    <t>F73.8</t>
  </si>
  <si>
    <t>RETRASO MENTAL PROFUNDO, CON OTROS DETERIOROS DEL COMPORTAMIENTO</t>
  </si>
  <si>
    <t>F73.9</t>
  </si>
  <si>
    <t>RETRASO MENTAL PROFUNDO CON DETERIORO DEL COMPORTAMIENTO DE GRADO NO ESPECIFICADO</t>
  </si>
  <si>
    <t>F78.0</t>
  </si>
  <si>
    <t>OTROS TIPOS DE RETRASO MENTAL, CON DETERIORO DEL COMPORTAMIENTO NULO O MINIMO</t>
  </si>
  <si>
    <t>F78.1</t>
  </si>
  <si>
    <t>OTROS TPOS.DE RETRASO MENT.C/DETERIORO SIGNIFICAT. DEL COMPORTAM., QUE REQUIERE ATENC. O TRATAM.</t>
  </si>
  <si>
    <t>F78.8</t>
  </si>
  <si>
    <t>OTROS TIPOS DE RETRASO MENTAL CON OTROS DETERIOROS DEL COMPORTAMIENTO</t>
  </si>
  <si>
    <t>F78.9</t>
  </si>
  <si>
    <t>OTROS TIPOS DE RETRASO MENTAL, CON DETERIORO DEL COMPORTAMIENTO DE GRADO NO ESPECIFICADO</t>
  </si>
  <si>
    <t>F79.0</t>
  </si>
  <si>
    <t>RETRASO MENTAL, NO ESPECIFICADO, CON DETERIORO DEL COMPORTAMIENTO NULO O MINIMO</t>
  </si>
  <si>
    <t>F79.1</t>
  </si>
  <si>
    <t>RETRASO MENTAL, NO ESPECIF., C/DETERIORO SIGNIFICAT.DEL COMPORTAM., QUE REQUIERE ATENC. O TRTTO.</t>
  </si>
  <si>
    <t>F79.8</t>
  </si>
  <si>
    <t>RETRASO MENTAL, NO ESPECIFICADO, CON OTROS DETERIOROS DEL COMPORTAMIENTO</t>
  </si>
  <si>
    <t>F79.9</t>
  </si>
  <si>
    <t>RETRASO MENTAL, NO ESPECIFICADO, CON DETERIORO DEL COMPORTAMIENTO DE GRADO NO ESPECIFICADO</t>
  </si>
  <si>
    <t>F80.0</t>
  </si>
  <si>
    <t>TRASTORNO ESPECIFICO DE LA PRONUNCIACION</t>
  </si>
  <si>
    <t>F80.1</t>
  </si>
  <si>
    <t>TRASTORNO DEL LENGUAJE EXPRESIVO</t>
  </si>
  <si>
    <t>F80.2</t>
  </si>
  <si>
    <t>TRASTORNO DE LA RECEPCION DEL LENGUAJE</t>
  </si>
  <si>
    <t>F80.3</t>
  </si>
  <si>
    <t>AFASIA ADQUIRIDA CON EPILEPSIA (LANDAU-KLEFFNER)</t>
  </si>
  <si>
    <t>F80.8</t>
  </si>
  <si>
    <t>OTROS TRASTORNOS DEL DESARROLLO DEL HABLA Y DEL LENGUAJE</t>
  </si>
  <si>
    <t>F80.9</t>
  </si>
  <si>
    <t>Trastorno del desarrollo del habla y del lenguaje no especificado</t>
  </si>
  <si>
    <t>F81.0</t>
  </si>
  <si>
    <t>TRASTORNO ESPECIFICO DE LA LECTURA</t>
  </si>
  <si>
    <t>F81.1</t>
  </si>
  <si>
    <t>Trastorno específico del deletreo [ortografía]</t>
  </si>
  <si>
    <t>F81.2</t>
  </si>
  <si>
    <t>Trastorno especifico de las habilidades aritméticas</t>
  </si>
  <si>
    <t>F81.3</t>
  </si>
  <si>
    <t>TRASTORNO MIXTO DE LAS HABILIDADES ESCOLARES</t>
  </si>
  <si>
    <t>F81.8</t>
  </si>
  <si>
    <t>OTROS TRASTORNOS DEL DESARROLLO DE LAS HABILIDADES ESCOLARES</t>
  </si>
  <si>
    <t>F81.9</t>
  </si>
  <si>
    <t>TRASTORNO DEL DESARROLLO DE LAS HABILIDADES ESCOLARES, NO ESPECIFICADO</t>
  </si>
  <si>
    <t>F82</t>
  </si>
  <si>
    <t>Trastorno especifico del desarrollo de la función motriz</t>
  </si>
  <si>
    <t>F83</t>
  </si>
  <si>
    <t>Trastornos específicos mixtos del desarrollo</t>
  </si>
  <si>
    <t>F84.0</t>
  </si>
  <si>
    <t>Autismo en la niñez</t>
  </si>
  <si>
    <t>F84.1</t>
  </si>
  <si>
    <t>AUTISMO ATIPICO</t>
  </si>
  <si>
    <t>F84.2</t>
  </si>
  <si>
    <t>Síndrome de Rett</t>
  </si>
  <si>
    <t>F84.3</t>
  </si>
  <si>
    <t>OTRO TRASTORNO DESINTEGRATIVO DE LA NIÑEZ</t>
  </si>
  <si>
    <t>F84.4</t>
  </si>
  <si>
    <t>TRASTORNO HIPERACTIVO ASOCIADO CON RETRASO MENTAL Y MOVIMIENTOS ESTEREOTIPADOS</t>
  </si>
  <si>
    <t>F84.5</t>
  </si>
  <si>
    <t>Síndrome de asperger</t>
  </si>
  <si>
    <t>F84.8</t>
  </si>
  <si>
    <t>OTROS TRASTORNOS GENERALIZADOS DEL DESARROLLO</t>
  </si>
  <si>
    <t>F84.9</t>
  </si>
  <si>
    <t>TRASTORNO GENERALIZADO DEL DESARROLLO NO ESPECIFICADO</t>
  </si>
  <si>
    <t>F88</t>
  </si>
  <si>
    <t>OTROS TRASTORNOS DEL DESARROLLO PSICOLOGICO</t>
  </si>
  <si>
    <t>F89</t>
  </si>
  <si>
    <t>TRASTORNO DEL DESARROLLO PSICOLOGICO, NO ESPECIFICADO</t>
  </si>
  <si>
    <t>F90.0</t>
  </si>
  <si>
    <t>PERTURBACION DE LA ACTIVIDAD Y DE LA ATENCION</t>
  </si>
  <si>
    <t>F90.1</t>
  </si>
  <si>
    <t>TRASTORNO HIPERCINETICO DE LA CONDUCTA</t>
  </si>
  <si>
    <t>F90.8</t>
  </si>
  <si>
    <t>OTROS TRASTORNOS HIPERCINETICOS</t>
  </si>
  <si>
    <t>F90.9</t>
  </si>
  <si>
    <t>TRASTORNO HIPERCINETICO, NO ESPECIFICADO</t>
  </si>
  <si>
    <t>F91.0</t>
  </si>
  <si>
    <t>TRASTORNO DE LA CONDUCTA LIMITADO AL CONTEXTO FAMILIAR</t>
  </si>
  <si>
    <t>F91.1</t>
  </si>
  <si>
    <t>TRASTORNO DE LA CONDUCTA INSOCIABLE</t>
  </si>
  <si>
    <t>F91.2</t>
  </si>
  <si>
    <t>TRASTORNO DE LA CONDUCTA SOCIABLE</t>
  </si>
  <si>
    <t>F91.3</t>
  </si>
  <si>
    <t>TRASTORNO OPOSITOR DESAFIANTE</t>
  </si>
  <si>
    <t>F91.8</t>
  </si>
  <si>
    <t>OTROS TRASTORNOS DE LA CONDUCTA</t>
  </si>
  <si>
    <t>F91.9</t>
  </si>
  <si>
    <t>TRASTORNO DE LA CONDUCTA, NO ESPECIFICADO</t>
  </si>
  <si>
    <t>F92.0</t>
  </si>
  <si>
    <t>TRASTORNO DEPRESIVO DE LA CONDUCTA</t>
  </si>
  <si>
    <t>F92.8</t>
  </si>
  <si>
    <t>OTROS TRASTORNOS MIXTOS DE LA CONDUCTA Y DE LAS EMOCIONES</t>
  </si>
  <si>
    <t>F92.9</t>
  </si>
  <si>
    <t>TRASTORNO MIXTO DE LA CONDUCTA Y DE LAS EMOCIONES, NO ESPECIFICADO</t>
  </si>
  <si>
    <t>F93.0</t>
  </si>
  <si>
    <t>Trastorno de ansiedad de separación en la niñez</t>
  </si>
  <si>
    <t>F93.1</t>
  </si>
  <si>
    <t>Trastorno de ansiedad fóbica en la niñez</t>
  </si>
  <si>
    <t>F93.2</t>
  </si>
  <si>
    <t>TRASTORNO DE ANSIEDAD SOCIAL EN LA NIÑEZ</t>
  </si>
  <si>
    <t>F93.3</t>
  </si>
  <si>
    <t>TRASTORNO DE RIVALIDAD ENTRE HERMANOS</t>
  </si>
  <si>
    <t>F93.8</t>
  </si>
  <si>
    <t>OTROS TRASTORNOS EMOCIONALES EN LA NIÑEZ</t>
  </si>
  <si>
    <t>F93.9</t>
  </si>
  <si>
    <t>TRASTORNO EMOCIONAL EN LA NIÑEZ, NO ESPECIFICADO</t>
  </si>
  <si>
    <t>F94.0</t>
  </si>
  <si>
    <t>MUTISMO ELECTIVO</t>
  </si>
  <si>
    <t>F94.1</t>
  </si>
  <si>
    <t>TRASTORNO DE VINCULACION REACTIVA EN LA NIÑEZ</t>
  </si>
  <si>
    <t>F94.2</t>
  </si>
  <si>
    <t>TRASTORNO DE VINCULACION DESINHIBIDA EN LA NIÑEZ</t>
  </si>
  <si>
    <t>F94.8</t>
  </si>
  <si>
    <t>OTROS TRASTORNOS DEL COMPORTAMIENTO SOCIAL EN LA NIÑEZ</t>
  </si>
  <si>
    <t>F94.9</t>
  </si>
  <si>
    <t>TRASTORNO DEL COMPORTAMIENTO SOCIAL EN LA NIÑEZ, NO ESPECIFICADO</t>
  </si>
  <si>
    <t>F95.0</t>
  </si>
  <si>
    <t>TRASTORNO POR TIC TRANSITORIO</t>
  </si>
  <si>
    <t>F95.1</t>
  </si>
  <si>
    <t>Trastorno por tic motor o vocal crónico</t>
  </si>
  <si>
    <t>F95.2</t>
  </si>
  <si>
    <t>Trastorno por tics motores y vocales múltiples combinados [de la Tourette]</t>
  </si>
  <si>
    <t>F95.8</t>
  </si>
  <si>
    <t>OTROS TRASTORNOS POR TICS</t>
  </si>
  <si>
    <t>F95.9</t>
  </si>
  <si>
    <t>TRASTORNO POR TIC, NO ESPECIFICADO</t>
  </si>
  <si>
    <t>F98.0</t>
  </si>
  <si>
    <t>ENURESIS NO ORGANICA</t>
  </si>
  <si>
    <t>F98.1</t>
  </si>
  <si>
    <t>ENCOPRESIS NO ORGANICA</t>
  </si>
  <si>
    <t>F98.2</t>
  </si>
  <si>
    <t>TRASTORNO DE LA INGESTION ALIMENTARIA EN LA INFANCIA Y LA NIÑEZ</t>
  </si>
  <si>
    <t>F98.3</t>
  </si>
  <si>
    <t>PICA EN LA INFANCIA Y EN LA NIÑEZ</t>
  </si>
  <si>
    <t>F98.4</t>
  </si>
  <si>
    <t>TRASTORNOS DE LOS MOVIMIENTOS ESTEREOTIPADOS</t>
  </si>
  <si>
    <t>F98.5</t>
  </si>
  <si>
    <t>Tartamudez [espasmofemia]</t>
  </si>
  <si>
    <t>F98.6</t>
  </si>
  <si>
    <t>FARFULLEO</t>
  </si>
  <si>
    <t>F98.8</t>
  </si>
  <si>
    <t>Otros trastornos emocionales y del comportamiento que aparecen habitualmente en la niñez y en la adolescencia</t>
  </si>
  <si>
    <t>F98.9</t>
  </si>
  <si>
    <t>Trastornos no especificados, emocionales y del comportamiento, que aparecen habitualmente en la niñez y en la adolescencia</t>
  </si>
  <si>
    <t>F99</t>
  </si>
  <si>
    <t>Trastorno mental, no especificado</t>
  </si>
  <si>
    <t xml:space="preserve">REM-07.  ATENCIÓN  DE ESPECIALIDADES </t>
  </si>
  <si>
    <t>SECCIÓN A : ATENCIONES MÉDICAS DE ESPECIALIDAD</t>
  </si>
  <si>
    <t>ESPECIALIDADES   Y  SUB-ESPECIALIDADES</t>
  </si>
  <si>
    <t>ATENCIONES MÉDICAS</t>
  </si>
  <si>
    <t>CONSULTAS NUEVAS SEGÚN ORIGEN(*)</t>
  </si>
  <si>
    <t>Consultas de Especialidades resueltas por Médico General</t>
  </si>
  <si>
    <t>BENEFICIARIOS</t>
  </si>
  <si>
    <t>POR SEXO</t>
  </si>
  <si>
    <t>Menos 15 años</t>
  </si>
  <si>
    <t>De 15 y más años</t>
  </si>
  <si>
    <t xml:space="preserve">70 - 74 años </t>
  </si>
  <si>
    <t>APS</t>
  </si>
  <si>
    <t>CAE/CDT/CRS/HOSPITALIZACIÓN</t>
  </si>
  <si>
    <t>URGENCIA</t>
  </si>
  <si>
    <t>Menos 
15 años</t>
  </si>
  <si>
    <t>15 y más 
años</t>
  </si>
  <si>
    <t>PEDIATRÍA</t>
  </si>
  <si>
    <t>MEDICINA INTERNA</t>
  </si>
  <si>
    <t>NEONATOLOGÍA</t>
  </si>
  <si>
    <t>ENFERMEDAD RESPIRATORIA PEDIÁTRICA (BRONCOPULMONAR INFANTIL)</t>
  </si>
  <si>
    <t>ENFERMEDAD RESPIRATORIA DE ADULTO (BRONCOPULMONAR)</t>
  </si>
  <si>
    <t>CARDIOLOGÍA PEDIÁTRICA</t>
  </si>
  <si>
    <t>CARDIOLOGÍA ADULTO</t>
  </si>
  <si>
    <t>ENDOCRINOLOGÍA PEDIÁTRICA</t>
  </si>
  <si>
    <t>ENDOCRINOLOGÍA ADULTO</t>
  </si>
  <si>
    <t>GASTROENTEROLOGÍA PEDIÁTRICA</t>
  </si>
  <si>
    <t>GASTROENTEROLOGÍA ADULTO</t>
  </si>
  <si>
    <t>GENÉTICA CLÍNICA</t>
  </si>
  <si>
    <t>HEMATO-ONCOLOGÍA INFANTIL</t>
  </si>
  <si>
    <t>HEMATOLOGÍA ADULTO</t>
  </si>
  <si>
    <t>NEFROLOGÍA PEDIÁTRICA</t>
  </si>
  <si>
    <t>NEFROLOGÍA ADULTO</t>
  </si>
  <si>
    <t>NUTRIÓLOGO PEDIÁTRICO</t>
  </si>
  <si>
    <t>NUTRIÓLOGO ADULTO</t>
  </si>
  <si>
    <t>REUMATOLOGÍA PEDIÁTRICA</t>
  </si>
  <si>
    <t>REUMATOLOGÍA ADULTO</t>
  </si>
  <si>
    <t>DERMATOLOGÍA</t>
  </si>
  <si>
    <t>INFECTOLOGÍA PEDIÁTRICA</t>
  </si>
  <si>
    <t>INFECTOLOGÍA ADULTO</t>
  </si>
  <si>
    <t>INMUNOLOGÍA</t>
  </si>
  <si>
    <t>GERIATRÍA</t>
  </si>
  <si>
    <t>MEDICINA FÍSICA Y REHABILITACIÓN PEDIÁTRICA (FISIATRÍA PEDIÁTRICA)</t>
  </si>
  <si>
    <t>MEDICINA FÍSICA Y REHABILITACIÓN ADULTO (FISIATRÍA ADULTO)</t>
  </si>
  <si>
    <t>NEUROLOGÍA PEDIÁTRICA</t>
  </si>
  <si>
    <t>NEUROLOGÍA ADULTO</t>
  </si>
  <si>
    <t>ONCOLOGÍA MÉDICA</t>
  </si>
  <si>
    <t>PSIQUIATRÍA PEDIÁTRICA Y DE LA ADOLESCENCIA</t>
  </si>
  <si>
    <t>PSIQUIATRÍA ADULTO</t>
  </si>
  <si>
    <t>CIRUGÍA PEDIÁTRICA</t>
  </si>
  <si>
    <t>CIRUGÍA GENERAL ADULTO</t>
  </si>
  <si>
    <t>CIRUGÍA DIGESTIVA (ALTA)</t>
  </si>
  <si>
    <t>CIRUGÍA DE CABEZA, CUELLO Y MAXILOFACIAL</t>
  </si>
  <si>
    <t>CIRUGÍA PLÁSTICA Y REPARADORA PEDIÁTRICA</t>
  </si>
  <si>
    <t>CIRUGÍA PLÁSTICA Y REPARADORA ADULTO</t>
  </si>
  <si>
    <t>COLOPROCTOLOGÍA (CIRUGIA DIGESTIVA BAJA)</t>
  </si>
  <si>
    <t>CIRUGÍA TÓRAX</t>
  </si>
  <si>
    <t>CIRUGÍA VASCULAR PERIFÉRICA</t>
  </si>
  <si>
    <t>NEUROCIRUGÍA</t>
  </si>
  <si>
    <t>CIRUGÍA CARDIOVASCULAR</t>
  </si>
  <si>
    <t>ANESTESIOLOGÍA</t>
  </si>
  <si>
    <t>OBSTETRICIA</t>
  </si>
  <si>
    <t>GINECOLOGÍA PEDIÁTRICA Y DE LA ADOLESCENCIA</t>
  </si>
  <si>
    <t>GINECOLOGÍA ADULTO</t>
  </si>
  <si>
    <t>OFTALMOLOGÍA</t>
  </si>
  <si>
    <t>OTORRINOLARINGOLOGÍA</t>
  </si>
  <si>
    <t>TRAUMATOLOGÍA Y ORTOPEDIA PEDIÁTRICA</t>
  </si>
  <si>
    <t>TRAUMATOLOGÍA Y ORTOPEDIA ADULTO</t>
  </si>
  <si>
    <t>UROLOGÍA PEDIÁTRICA</t>
  </si>
  <si>
    <t>UROLOGÍA ADULTO</t>
  </si>
  <si>
    <t>MEDICINA FAMILIAR DEL NIÑO</t>
  </si>
  <si>
    <t>MEDICINA FAMILIAR</t>
  </si>
  <si>
    <t>MEDICINA FAMILIAR ADULTO</t>
  </si>
  <si>
    <t>DIABETOLOGÍA</t>
  </si>
  <si>
    <t>MEDICINA NUCLEAR (EXCLUYE INFORMES)</t>
  </si>
  <si>
    <t>IMAGENOLOGÍA</t>
  </si>
  <si>
    <t>RADIOTERAPIA ONCOLÓGICA</t>
  </si>
  <si>
    <t>SECCIÓN A.1: ATRIBUTOS DE LAS ATENCIONES DE ESPECIALIDAD</t>
  </si>
  <si>
    <t>Interconsultas pertinentes según Criterio Clínico</t>
  </si>
  <si>
    <t>Consultas pertinentes según tiempo establecido en Box</t>
  </si>
  <si>
    <t>consultas  pertinentes según Criterio Clínico en Box</t>
  </si>
  <si>
    <t>Contrarreferencia inicial o retorno</t>
  </si>
  <si>
    <t>Contrarreferencia al alta</t>
  </si>
  <si>
    <t>ALTA DE CONSULTA DE ESPECIALIDAD AMBULATORIA</t>
  </si>
  <si>
    <t>INASISTENTE A CONSULTA MÉDICA (NSP)</t>
  </si>
  <si>
    <t>CONSULTA ABREVIADA (Confección de recetas o lectura de exámenes)</t>
  </si>
  <si>
    <t>Atención Especialista en Sala</t>
  </si>
  <si>
    <t>CONSULTAS REALIZADAS EN APS E INFORMADAS (CONTENIDAS EN LA SECCION A)</t>
  </si>
  <si>
    <r>
      <t xml:space="preserve">Compra de Servicios </t>
    </r>
    <r>
      <rPr>
        <b/>
        <sz val="8"/>
        <color theme="1"/>
        <rFont val="Verdana"/>
        <family val="2"/>
      </rPr>
      <t>(No incluidas en total de atenciones)</t>
    </r>
  </si>
  <si>
    <t>CONSULTAS MÉDICAS POR OPERATIVOS (no incluidas en produccion)</t>
  </si>
  <si>
    <t>TOTAL INTERCONSULTAS GENERADAS EN APS PARA DERIVACION ESPECIALIDAD</t>
  </si>
  <si>
    <t>CONSULTORÍAS DE MEDICOS ESPECIALISTAS OTORGADAS</t>
  </si>
  <si>
    <t>CDT/CAE/CRS/Hospitalizado</t>
  </si>
  <si>
    <t>Urgencia</t>
  </si>
  <si>
    <t>15 y más años</t>
  </si>
  <si>
    <t>NUEVAS</t>
  </si>
  <si>
    <t>CONTROLES</t>
  </si>
  <si>
    <t>CONTRATADOS POR EL ESTABLECIMIENTO O DIRECCIÓN DEL SERVICIO</t>
  </si>
  <si>
    <t>ESPECIALISTAS DE  HOSPITALES</t>
  </si>
  <si>
    <t>Red Pública</t>
  </si>
  <si>
    <t>Privados</t>
  </si>
  <si>
    <t>Nº Consultorías</t>
  </si>
  <si>
    <t>Nº de casos revisados por el equipo</t>
  </si>
  <si>
    <t>Nº de casos atendidos</t>
  </si>
  <si>
    <t>SECCIÓN B: ATENCIONES MEDICAS POR PROGRAMAS Y POLICLÍNICOS  (INCLUIDAS EN SECCION A Y A1)</t>
  </si>
  <si>
    <t>ATENCIONES</t>
  </si>
  <si>
    <t>80  años y mas</t>
  </si>
  <si>
    <t>Trans Masculino</t>
  </si>
  <si>
    <t>Trans Femenino</t>
  </si>
  <si>
    <t>ARRITMIAS</t>
  </si>
  <si>
    <t>CIRUGÍA DE MAMAS</t>
  </si>
  <si>
    <t>ALTO RIESGO OBSTÉTRICO</t>
  </si>
  <si>
    <t>ATENCIÓN OBSTÉTRICA POR LEY IVE</t>
  </si>
  <si>
    <t>TRATAMIENTO ANTICOAGULANTE</t>
  </si>
  <si>
    <t>CUIDADOS PALIATIVOS</t>
  </si>
  <si>
    <t>INFERTILIDAD</t>
  </si>
  <si>
    <t>PATOLOGÍA CERVICAL</t>
  </si>
  <si>
    <t>PATOLOGÍA DE MAMAS</t>
  </si>
  <si>
    <t>ADOLESCENCIA</t>
  </si>
  <si>
    <t>ITS</t>
  </si>
  <si>
    <t>VIH/SIDA</t>
  </si>
  <si>
    <t>MEDICINAL OCUPACIONAL (SALUD DEL PERSONAL)</t>
  </si>
  <si>
    <t>UNIDAD TRAUMA OCULAR</t>
  </si>
  <si>
    <t>SECCIÓN C: CONSULTAS Y CONTROLES POR OTROS PROFESIONALES EN ESPECIALIDAD (NIVEL SECUNDARIO)</t>
  </si>
  <si>
    <t>POR EDAD (en años)</t>
  </si>
  <si>
    <t>Total Controles (incluidos en grupo de edad)</t>
  </si>
  <si>
    <t xml:space="preserve">10 - 14 años </t>
  </si>
  <si>
    <t>75 - 80 años</t>
  </si>
  <si>
    <t>ARO</t>
  </si>
  <si>
    <t>ARO POR LEY IVE</t>
  </si>
  <si>
    <t>GINECOLOGÍA Y OTROS</t>
  </si>
  <si>
    <t>PSICÓLOGO/A (EXCLUYE SM)</t>
  </si>
  <si>
    <t>TECNÓLOGO/A MÉDICO/A</t>
  </si>
  <si>
    <t>SECCIÓN D: CONSULTAS INFECCIÓN TRANSMISIÓN SEXUAL (ITS) Y CONTROLES DE SALUD SEXUAL EN EL NIVEL SECUNDARIO (Incluidas en Sección C)</t>
  </si>
  <si>
    <t>Niños, Niñas, Adolescentes SENAME</t>
  </si>
  <si>
    <t>Hombre</t>
  </si>
  <si>
    <t>CONSULTAS  INFECCIÓN TRANSMISIÓN SEXUAL  (ITS) (excluir VIH/SIDA)</t>
  </si>
  <si>
    <t>CONSULTAS VIH/SIDA</t>
  </si>
  <si>
    <t>CONTROL VIH CON TAR</t>
  </si>
  <si>
    <t>CONTROL VIH SIN TAR</t>
  </si>
  <si>
    <t>CONTROLES DE SALUD A PERSONAS QUE EJERCEN COMERCIO SEXUAL</t>
  </si>
  <si>
    <t>REM-A08.  ATENCIÓN DE URGENCIA</t>
  </si>
  <si>
    <t>SECCIÓN A: ATENCIONES REALIZADAS EN UNIDADES DE URGENCIA DE LA RED</t>
  </si>
  <si>
    <t>SECCIÓN A.1: ATENCIONES REALIZADAS EN UNIDADES DE EMERGENCIA HOSPITALARIA DE ALTA Y MEDIANA COMPLEJIDAD (UEH)</t>
  </si>
  <si>
    <t>TIPO DE ATENCIÓN</t>
  </si>
  <si>
    <t>ORIGEN DE LA PROCEDENCIA (Sólo pacientes derivados de establecimientos de la Red)</t>
  </si>
  <si>
    <t>Establecimientos de otra Red</t>
  </si>
  <si>
    <t>Demanda de Urgencia</t>
  </si>
  <si>
    <t>SAPU/ SAR / SUR</t>
  </si>
  <si>
    <t>Hospital Baja Complejidad</t>
  </si>
  <si>
    <t>Hospital Mediana/Alta Complejidad</t>
  </si>
  <si>
    <t>Otros Establecimientos de la  Red</t>
  </si>
  <si>
    <t>ATENCIÓN MÉDICA NIÑO Y ADULTO</t>
  </si>
  <si>
    <t>ATENCIÓN MÉDICA GINECO-OBSTETRA</t>
  </si>
  <si>
    <t>ATENCIÓN POR MATRONA</t>
  </si>
  <si>
    <t>ATENCIÓN POR ODONTÓLOGO</t>
  </si>
  <si>
    <t>SECCIÓN A.2: ATENCIONES DE URGENCIA REALIZADAS EN SAPU Y SAR</t>
  </si>
  <si>
    <t>Atenciones por profesionales  a Honorarios</t>
  </si>
  <si>
    <t>KINESIÓLOGO/ A</t>
  </si>
  <si>
    <t>PSICOLOGÍA</t>
  </si>
  <si>
    <t>TRABAJO SOCIAL</t>
  </si>
  <si>
    <t>SECCIÓN A.3: ATENCIONES DE URGENCIA REALIZADAS EN ESTABLECIMIENTOS DE BAJA COMPLEJIDAD</t>
  </si>
  <si>
    <t>TÉCNICO PARAMÉDICO</t>
  </si>
  <si>
    <t>SECCIÓN A.4: ATENCIONES DE URGENCIA REALIZADAS EN ESTABLECIMIENTOS  ATENCIÓN PRIMARIA NO SAPU</t>
  </si>
  <si>
    <t>SECCIÓN A.5:  CONSULTAS EN SISTEMA DE ATENCIÓN DE URGENCIA EN CENTROS DE SALUD RURAL (SUR) Y POSTAS RURALES</t>
  </si>
  <si>
    <t>SECCIÓN B: CATEGORIZACIÓN DE PACIENTES, PREVIA A LA ATENCIÓN MÉDICA (Establecimientos Alta, Mediana o Baja Complejidad y SAR).</t>
  </si>
  <si>
    <t>CATEGORÍAS</t>
  </si>
  <si>
    <t>Herramientas de Categorización</t>
  </si>
  <si>
    <t>Discrecional</t>
  </si>
  <si>
    <t>Estructurado (ESI)</t>
  </si>
  <si>
    <t>C1</t>
  </si>
  <si>
    <t>C2</t>
  </si>
  <si>
    <t>C3</t>
  </si>
  <si>
    <t>C4</t>
  </si>
  <si>
    <t>C5</t>
  </si>
  <si>
    <t>SIN CATEGORIZACIÓN</t>
  </si>
  <si>
    <t>SECCIÓN C: ATENCIONES REALIZADAS POR MÉDICOS ESPECIALISTAS EN LAS UNIDADES DE URGENCIA HOSPITALARIA</t>
  </si>
  <si>
    <t>ESPECIALIDADES</t>
  </si>
  <si>
    <t>DE TURNO</t>
  </si>
  <si>
    <t>CONSULTOR LLAMADA</t>
  </si>
  <si>
    <t>OTROS</t>
  </si>
  <si>
    <t>NEUROLOGÍA ADULTOS</t>
  </si>
  <si>
    <t>OBSTETRICIA Y GINECOLOGÍA</t>
  </si>
  <si>
    <t>TRAUMATOLOGÍA Y ORTOPEDIA</t>
  </si>
  <si>
    <t>PSIQUIATRÍA ADULTOS</t>
  </si>
  <si>
    <t>PSIQUIATRÍA PEDIÁTRICA  Y ADOLESCENTES</t>
  </si>
  <si>
    <t>UROLOGÍA</t>
  </si>
  <si>
    <t>URGENCIÓLOGO</t>
  </si>
  <si>
    <t>CIRUGÍA GENERAL</t>
  </si>
  <si>
    <t>CARDIOLOGÍA</t>
  </si>
  <si>
    <t>ODONTÓLOGO</t>
  </si>
  <si>
    <t>SECCIÓN D: PACIENTES CON INDICACIÓN DE HOSPITALIZACIÓN EN ESPERA DE CAMAS EN UEH</t>
  </si>
  <si>
    <t>TIPO DE PACIENTES</t>
  </si>
  <si>
    <t>Hospitalización Domiciliaria</t>
  </si>
  <si>
    <t>TOTAL DE PACIENTES CON INDICACIÓN DE HOSPITALIZACIÓN</t>
  </si>
  <si>
    <t xml:space="preserve">PACIENTES QUE INGRESAN A CAMA HOSPITALARIA SEGÚN TIEMPO DE DEMORA AL INGRESO                               </t>
  </si>
  <si>
    <t>MENOS DE 12 HORAS</t>
  </si>
  <si>
    <t>12-24 HORAS</t>
  </si>
  <si>
    <t>MAYOR A 24 HORAS</t>
  </si>
  <si>
    <t xml:space="preserve">PACIENTES QUE RECHAZAN HOSPITALIZACIÓN </t>
  </si>
  <si>
    <t>PACIENTES DERIVADOS  A OTRO ESTABLECIMIENTO</t>
  </si>
  <si>
    <t>PACIENTES QUE PERMANECEN EN UEH</t>
  </si>
  <si>
    <t>PACIENTES QUE INGRESAN DIRECTAMENTE A PROCESO QUIRÚRGICO</t>
  </si>
  <si>
    <t>SECCIÓN E: PACIENTES CON INDICACIÓN DE OBSERVACIÓN EN SAR</t>
  </si>
  <si>
    <t>PACIENTES CON INDICACIÓN DE OBSERVACIÓN</t>
  </si>
  <si>
    <t xml:space="preserve">PACIENTES QUE PERMANECEN EN OBSERVACIÓN     </t>
  </si>
  <si>
    <t>MENOS DE 2 HORAS</t>
  </si>
  <si>
    <t>2 A 6 HORAS</t>
  </si>
  <si>
    <t>MAYOR A 6 HORAS</t>
  </si>
  <si>
    <t xml:space="preserve">SECCIÓN F: PACIENTES FALLECIDOS EN UEH (Establecimientos Alta, Mediana o Baja Complejidad, SAR, SAPU y SUR) </t>
  </si>
  <si>
    <t>PACIENTES FALLECIDOS EN ESPERA DE ATENCIÓN MÉDICA</t>
  </si>
  <si>
    <t>PACIENTES FALLECIDOS EN PROCESO DE ATENCIÓN</t>
  </si>
  <si>
    <t xml:space="preserve">PACIENTES FALLECIDOS EN ESPERA DE CAMA HOSPITALARIA </t>
  </si>
  <si>
    <t>SECCIÓN G: ATENCIONES MÉDICAS ASOCIADAS A  VIOLENCIA POR GRUPO ETARIO</t>
  </si>
  <si>
    <t>0 - 9</t>
  </si>
  <si>
    <t>10-17</t>
  </si>
  <si>
    <t>18-19</t>
  </si>
  <si>
    <t>25-34</t>
  </si>
  <si>
    <t>35-44</t>
  </si>
  <si>
    <t>45-54</t>
  </si>
  <si>
    <t>55-64</t>
  </si>
  <si>
    <t>65 -74</t>
  </si>
  <si>
    <t>75 años y más</t>
  </si>
  <si>
    <t xml:space="preserve">OTRAS VIOLENCIAS </t>
  </si>
  <si>
    <t>SECCIÓN G.1: ATENCIONES MÉDICAS ASOCIADAS A  VIOLENCIA POR CONDICIÓN (incluidas en sección G)</t>
  </si>
  <si>
    <t>AGRESOR /A</t>
  </si>
  <si>
    <t>LESIONES DE LA VÍCTIMA</t>
  </si>
  <si>
    <t>Sin lesiones constatables</t>
  </si>
  <si>
    <t xml:space="preserve">Diversidad Sexual </t>
  </si>
  <si>
    <t>Embarazadas</t>
  </si>
  <si>
    <t>Pareja/ Ex pareja</t>
  </si>
  <si>
    <t>Familiar</t>
  </si>
  <si>
    <t>Conocido/a</t>
  </si>
  <si>
    <t>Desconocido/a</t>
  </si>
  <si>
    <t>Traumatologicas</t>
  </si>
  <si>
    <t>Odontologícas</t>
  </si>
  <si>
    <t>Contusionales</t>
  </si>
  <si>
    <t>Por Arma</t>
  </si>
  <si>
    <t xml:space="preserve">SECCIÓN H: ATENCIONES  POR ANTICONCEPCIÓN DE EMERGENCIA </t>
  </si>
  <si>
    <t>25 - 34</t>
  </si>
  <si>
    <t>35 - 44</t>
  </si>
  <si>
    <t>45 - 54</t>
  </si>
  <si>
    <t xml:space="preserve">ATENCIÓN POR ANTICONCEPCIÓN DE EMERGENCIA </t>
  </si>
  <si>
    <t>CON ENTREGA DE ANTICONCEPTIVO</t>
  </si>
  <si>
    <t>SIN ENTREGA DE ANTICONCEPTIVO</t>
  </si>
  <si>
    <t>SECCIÓN I: MOTIVOS DE ATENCIÓN POR EMERGENCIA OBSTÉTRICA AL SERVICIO DE  URGENCIA  (Establecimientos Alta y Mediana Complejidad).</t>
  </si>
  <si>
    <t>CANTIDAD</t>
  </si>
  <si>
    <t>PREECLAMPSIA SEVERA</t>
  </si>
  <si>
    <t>ECLAMPSIA</t>
  </si>
  <si>
    <t>HELLP</t>
  </si>
  <si>
    <t>PARTO PREMATURO</t>
  </si>
  <si>
    <t>HEMORRAGIA I TRIMESTRE</t>
  </si>
  <si>
    <t>HEMORRAGIA II TRIMESTRE</t>
  </si>
  <si>
    <t>HEMORRAGIA III TRIMESTRE</t>
  </si>
  <si>
    <t>ROTURA PREMATURA DE MEMBRANA</t>
  </si>
  <si>
    <t>OTRAS PATOLOGÍAS</t>
  </si>
  <si>
    <t>TRABAJO DE PARTO SIN PATOLOGÍA</t>
  </si>
  <si>
    <t>SECCIÓN J: LLAMADOS DE URGENCIA A CENTRO REGULADOR</t>
  </si>
  <si>
    <t>TIPO DE ACCIÓN</t>
  </si>
  <si>
    <t>TOTAL DE LLAMADAS</t>
  </si>
  <si>
    <t>LLAMADAS VALIDAS</t>
  </si>
  <si>
    <t>CENTRO REGULADOR</t>
  </si>
  <si>
    <t>Nº LLAMADOS DE URGENCIA</t>
  </si>
  <si>
    <t>SECCIÓN K: INTERVENCIONES PRE HOSPITALARIAS (SAMU)</t>
  </si>
  <si>
    <t>N° INTERVENCIONES</t>
  </si>
  <si>
    <t>TIEMPO DE LLEGADA INTERVENCIONES CRITICAS</t>
  </si>
  <si>
    <t>TIEMPO DE LLEGADA INTERVENCIONES NO CRITICAS</t>
  </si>
  <si>
    <t>Criticas</t>
  </si>
  <si>
    <t>No Criticas</t>
  </si>
  <si>
    <t>0-20 Min</t>
  </si>
  <si>
    <t>20-40 Min</t>
  </si>
  <si>
    <t>Mas de 40 Min</t>
  </si>
  <si>
    <t>INTERVENCIONES CLÍNICAS PRE HOSPITALARIAS</t>
  </si>
  <si>
    <t>INTERVENCIÓN DE MÓVIL BÁSICO</t>
  </si>
  <si>
    <t>INTERVENCIÓN DE MÓVIL AVANZADO</t>
  </si>
  <si>
    <t>SECCIÓN L: TRASLADOS PRIMARIOS A UNIDADES DE URGENCIA (Desde el lugar del evento a unidad de Emergencia)</t>
  </si>
  <si>
    <t>POR COMPRA 
DE SERVICIO</t>
  </si>
  <si>
    <t>SAMU</t>
  </si>
  <si>
    <t>BÁSICO</t>
  </si>
  <si>
    <t>ENRUTADO</t>
  </si>
  <si>
    <t>NO SAMU</t>
  </si>
  <si>
    <t>MARÍTIMO</t>
  </si>
  <si>
    <t>AÉREO</t>
  </si>
  <si>
    <t>SECCIÓN M: TRASLADO SECUNDARIO (Desde un Establecimiento a Otro)</t>
  </si>
  <si>
    <t>TOTAL DE TRASLADOS</t>
  </si>
  <si>
    <t>COMPRA DE SERVICIO</t>
  </si>
  <si>
    <t>Ambos</t>
  </si>
  <si>
    <t>CRÍTICO</t>
  </si>
  <si>
    <t>NO CRÍTICO</t>
  </si>
  <si>
    <t>SECCIÓN N: CLASIFICACIÓN DE LAS INTERVENCIONES POR GRANDES GRUPOS DE DIAGNÓSTICOS (SAMU)</t>
  </si>
  <si>
    <t>CAUSAS DE LA INTERVENCION</t>
  </si>
  <si>
    <t>TOTALES</t>
  </si>
  <si>
    <t>SÍNDROME CORONARIO AGUDO</t>
  </si>
  <si>
    <t>PARO CARDIORESPIRATORIO</t>
  </si>
  <si>
    <t>POLITRAUMATISMO</t>
  </si>
  <si>
    <t xml:space="preserve">SECCIÓN O: ATENCIONES  EN URGENCIA POR VIOLENCIA SEXUAL  </t>
  </si>
  <si>
    <t xml:space="preserve">GRUPOS DE EDAD (en años)  Y CONDICIÓN
</t>
  </si>
  <si>
    <t>Con entrega de anticoncepción de emergencia</t>
  </si>
  <si>
    <t>Sin entrega de anticoncepción de emergencia</t>
  </si>
  <si>
    <t xml:space="preserve">Con profilaxis VIH </t>
  </si>
  <si>
    <t>Con profilaxis ITS</t>
  </si>
  <si>
    <t>Con profilaxis Hepatitis B</t>
  </si>
  <si>
    <t>VICTIMARIO/A</t>
  </si>
  <si>
    <t xml:space="preserve">Diversidad sexual </t>
  </si>
  <si>
    <t>15 - 17</t>
  </si>
  <si>
    <t>18 - 24</t>
  </si>
  <si>
    <t>25 - 44</t>
  </si>
  <si>
    <t>45-64</t>
  </si>
  <si>
    <t>65 años y más</t>
  </si>
  <si>
    <t>VIOLENCIA SEXUAL</t>
  </si>
  <si>
    <t>72 horas o menos</t>
  </si>
  <si>
    <t>después de 72 horas</t>
  </si>
  <si>
    <t xml:space="preserve">SECCIÓN P: ATENCIONES MÉDICAS POR VIOLENCIA SEXUAL CON REALIZACIÓN O INDICACIÓN DE PERITAJE </t>
  </si>
  <si>
    <t>DE LLAMADA</t>
  </si>
  <si>
    <t>ATENCIÓN POR  MÉDICO PERITO</t>
  </si>
  <si>
    <t>ATENCIÓN OTROS MÉDICOS</t>
  </si>
  <si>
    <t>SECCIÓN Q: ATENCIONES DE URGENCIA ASOCIADAS A LESIONES AUTOINFLIGIDAS</t>
  </si>
  <si>
    <t xml:space="preserve">
Trans
</t>
  </si>
  <si>
    <t>10 - 19</t>
  </si>
  <si>
    <t>25-44</t>
  </si>
  <si>
    <t>65-74</t>
  </si>
  <si>
    <t>75-84</t>
  </si>
  <si>
    <t>85 y más</t>
  </si>
  <si>
    <t xml:space="preserve">Nº DE ATENCIONES </t>
  </si>
  <si>
    <t xml:space="preserve">SECCIÓN R: ATENCIONES EN SERVICIO DE URGENCIA DE LA RED, ASOCIADOS A MORDEDURA </t>
  </si>
  <si>
    <t>IDENTIFICACION DEL ANIMAL MORDEDOR</t>
  </si>
  <si>
    <t>TIPO DE MORDEDURA</t>
  </si>
  <si>
    <t xml:space="preserve">INDICACIÓN  DE VACUNA  </t>
  </si>
  <si>
    <t>Mayor 15 años</t>
  </si>
  <si>
    <t>Única</t>
  </si>
  <si>
    <t>Múltiple</t>
  </si>
  <si>
    <t>PERRO</t>
  </si>
  <si>
    <t>GATO</t>
  </si>
  <si>
    <t xml:space="preserve">ANIMAL SILVESTRE </t>
  </si>
  <si>
    <t>EXPOSICIÓN A MURCIELAGO</t>
  </si>
  <si>
    <t>ROEDOR O ANIMAL DE ABASTO</t>
  </si>
  <si>
    <t xml:space="preserve"> REM-A9. ATENCIÓN DE SALUD BUCAL EN LA RED ASISTENCIAL</t>
  </si>
  <si>
    <t xml:space="preserve">SECCIÓN A: CONSULTAS Y CONTROLES ODONTOLÓGICOS REALIZADOS EN APS. </t>
  </si>
  <si>
    <t xml:space="preserve">ACTIVIDAD </t>
  </si>
  <si>
    <t>SEGÚN GRUPOS DE EDAD O DE RIESGO</t>
  </si>
  <si>
    <t>12 años (incluido en el grupo de 10-14 años)</t>
  </si>
  <si>
    <t>60 años (incluido en grupos de 60-64 años)</t>
  </si>
  <si>
    <t>Usuarios con Discapacidad</t>
  </si>
  <si>
    <t>Paciente en Control Programa Salud Cardiovascular</t>
  </si>
  <si>
    <t>Niños, niñas, adolescentes y jóvenes Mejor Niñez</t>
  </si>
  <si>
    <t>Menos de 1 año</t>
  </si>
  <si>
    <t>3 años</t>
  </si>
  <si>
    <t>8-9 años</t>
  </si>
  <si>
    <t xml:space="preserve">20-29 años </t>
  </si>
  <si>
    <t>30-39 años</t>
  </si>
  <si>
    <t>40-49 años</t>
  </si>
  <si>
    <t>50-59 años</t>
  </si>
  <si>
    <t>60-64 años</t>
  </si>
  <si>
    <t>65-74 años</t>
  </si>
  <si>
    <t>CONSULTA DE MORBILIDAD</t>
  </si>
  <si>
    <t>CONTROL ODONTOLÓGICO</t>
  </si>
  <si>
    <t>CONSULTA DE URGENCIA (GES)</t>
  </si>
  <si>
    <t>INASISTENCIA A CONSULTA</t>
  </si>
  <si>
    <t>SECCIÓN B: ACTIVIDADES DE ODONTOLOGÍA GENERAL  REALIZADOS EN NIVEL PRIMARIO Y SECUNDARIO DE SALUD.</t>
  </si>
  <si>
    <t>TIPO DE ACTIVIDAD</t>
  </si>
  <si>
    <t>Compra de Servicios</t>
  </si>
  <si>
    <t>EDUCACIÓN INDIVIDUAL CON INSTRUCCIÓN DE TÉCNICA DE CEPILLADO</t>
  </si>
  <si>
    <t>CONSEJERÍA BREVE EN TABACO</t>
  </si>
  <si>
    <t>EXAMEN DE SALUD ORAL</t>
  </si>
  <si>
    <t>APLICACIÓN DE SELLANTES</t>
  </si>
  <si>
    <t>FLUORURACIÓN TÓPICA BARNIZ</t>
  </si>
  <si>
    <t>ACTIVIDAD INTERCEPTIVA DE ANOMALÍAS DENTO MAXILARES (OPI)</t>
  </si>
  <si>
    <t>DESTARTRAJE SUPRAGINGIVAL Y PULIDO CORONARIO</t>
  </si>
  <si>
    <t>EXODONCIA</t>
  </si>
  <si>
    <t>PROCEDIMIENTO PULPAR</t>
  </si>
  <si>
    <t>ACCESO CAVITARIO</t>
  </si>
  <si>
    <t>RESTAURACIÓN ESTÉTICA</t>
  </si>
  <si>
    <t>RESTAURACIÓN DE AMALGAMAS</t>
  </si>
  <si>
    <t xml:space="preserve">OBTURACIÓN DE VIDRIO IONÓMERO </t>
  </si>
  <si>
    <t>DESTARTRAJE SUBGINGIVAL Y PULIDO RADICULAR POR SEXTANTE</t>
  </si>
  <si>
    <t>TRATAMIENTO RESTAURADOR ATRAUMÁTICO (ART)</t>
  </si>
  <si>
    <t>PROCEDIMIENTOS MÉDICO-QUIRÚRGICOS</t>
  </si>
  <si>
    <t>RADIOGRAFÍA INTRAORAL (RETROALVEOLARES, BITE WING Y OCLUSALES)</t>
  </si>
  <si>
    <t xml:space="preserve">Total Actividades </t>
  </si>
  <si>
    <t>SECCIÓN C : INGRESOS Y EGRESOS EN APS</t>
  </si>
  <si>
    <t>TIPO DE INGRESO O EGRESO</t>
  </si>
  <si>
    <t>Según grupos de edad o de riesgo</t>
  </si>
  <si>
    <t>INGRESOS A TRATAMIENTO ODONTOLOGÍA GENERAL</t>
  </si>
  <si>
    <t>INGRESO CONTROL CON ENFOQUE RIESGO ODONTOLOGICO (CERO)</t>
  </si>
  <si>
    <t>EGRESO CONTROL CON ENFOQUE RIESGO ODONTOLOGIGICO (CERO)</t>
  </si>
  <si>
    <t>ALTAS ODONTOLÓGICAS PREVENTIVAS</t>
  </si>
  <si>
    <t>ALTAS ODONTOLÓGICAS INTEGRALES (EXCLUYE SECCIÓN G)</t>
  </si>
  <si>
    <t>ALTAS ODONTOLÓGICAS TOTALES</t>
  </si>
  <si>
    <t>EGRESOS POR ABANDONO</t>
  </si>
  <si>
    <t xml:space="preserve">ÍNDICE ceod O COPD EN PACIENTES INGRESADOS  (Índice ceod se usa en menores de 7 años, para resto se utiliza COPD) </t>
  </si>
  <si>
    <t>1 a 2</t>
  </si>
  <si>
    <t>5 a 6</t>
  </si>
  <si>
    <t>7 a 8</t>
  </si>
  <si>
    <t>9 o más</t>
  </si>
  <si>
    <t xml:space="preserve"> N° de dientes (total de dientes en boca. En dentición mixta se suman los dientes primarios y permanentes)</t>
  </si>
  <si>
    <t>1 a 9</t>
  </si>
  <si>
    <t>10 a 19</t>
  </si>
  <si>
    <t>20 a 27</t>
  </si>
  <si>
    <t>28 y más</t>
  </si>
  <si>
    <t>CÓDIGO EXAMEN PERIODONTAL BASICO (EPB) EN PACIENTES INGRESADOS</t>
  </si>
  <si>
    <t>1,2,3</t>
  </si>
  <si>
    <t>4 y *</t>
  </si>
  <si>
    <t>SECCIÓN D : INTERCONSULTAS GENERADAS EN ESTABLECIMIENTOS APS</t>
  </si>
  <si>
    <t>ESPECIALIDAD</t>
  </si>
  <si>
    <t xml:space="preserve">60 años </t>
  </si>
  <si>
    <t>Niños. Niñas, adolescentes y jóvenes Mejor Niñez</t>
  </si>
  <si>
    <t>ENDODONCIA</t>
  </si>
  <si>
    <t>REHABILITACIÓN ORAL</t>
  </si>
  <si>
    <t>PRÓTESIS REMOVIBLES</t>
  </si>
  <si>
    <t>PRÓTESIS FIJA</t>
  </si>
  <si>
    <t>PRÓTESIS IMPLANTOASISTIDA</t>
  </si>
  <si>
    <t xml:space="preserve">CIRUGÍA BUCAL </t>
  </si>
  <si>
    <t>CIRUGÍA Y TRAUMATOLOGÍA MAXILOFACIAL</t>
  </si>
  <si>
    <t xml:space="preserve">ODONTOPEDIATRÍA </t>
  </si>
  <si>
    <t>ORTODONCIA Y ORTOPEDIA DENTOMAXILOFACIAL</t>
  </si>
  <si>
    <t>APARATOLOGÍA REMOVIBLE</t>
  </si>
  <si>
    <t>PERIODONCIA</t>
  </si>
  <si>
    <t>PATOLOGÍA ORAL</t>
  </si>
  <si>
    <t>IMPLANTOLOGÍA BUCO MAXILOFACIAL</t>
  </si>
  <si>
    <t>TRASTORNOS TEMPOROMANDIBULARES Y DOLOR OROFACIAL</t>
  </si>
  <si>
    <t>SOMATOPRÓTESIS</t>
  </si>
  <si>
    <t>SECCIÓN E: CONSULTAS ODONTOLÓGICAS  EN HORARIO CONTINUADO (incluidas en  Secciones A y B. . Excluye extensiones horarias de Sección G )</t>
  </si>
  <si>
    <t>JORNADA</t>
  </si>
  <si>
    <t xml:space="preserve">CONSULTAS  </t>
  </si>
  <si>
    <t xml:space="preserve"> HORARIO CONTINUADO</t>
  </si>
  <si>
    <t>VESPERTINA (LUNES-VIERNES)</t>
  </si>
  <si>
    <t>SECCIÓN F:  ACTIVIDADES DE ATENCIÓN EN ESPECIALIDADES ODONTOLÓGICAS.</t>
  </si>
  <si>
    <t>ACTIVIDADES DE ESPECIALIDADES</t>
  </si>
  <si>
    <t>EMBARAZADAS</t>
  </si>
  <si>
    <t>60 AÑOS (INCLUÍDO EN GRUPOS DE 60 -64 AÑOS)</t>
  </si>
  <si>
    <t>Niños, niñas, adolescentes y jovenes Mejor Niñez</t>
  </si>
  <si>
    <t>MIGRANTES</t>
  </si>
  <si>
    <t>Menos de 1 año - 1 año</t>
  </si>
  <si>
    <t>EXAMEN Y DIAGNÓSTICO DE ESPECIALIDAD</t>
  </si>
  <si>
    <t>EDUCACIÓN EN SALUD BUCAL</t>
  </si>
  <si>
    <t>RESPUESTA A INTERCONSULTA PERSONAS HOSPITALIZADOS</t>
  </si>
  <si>
    <t>VISITA A SALA</t>
  </si>
  <si>
    <t>CONTRALORÍA CLÍNICA</t>
  </si>
  <si>
    <t>CIRUGÍA TERCER MOLAR</t>
  </si>
  <si>
    <t>CIRUGÍA MENOR AMBULATORIA</t>
  </si>
  <si>
    <t>TRATAMIENTO TRAUMATISMO DENTOALVEOLAR</t>
  </si>
  <si>
    <t xml:space="preserve">OBTURACIÓN DIRECTA </t>
  </si>
  <si>
    <t>OBTURACIÓN INDIRECTA (INLAYS U ONLAYS)</t>
  </si>
  <si>
    <t>INSTALACIÓN APARATO REMOVIBLE ORTODONCICO</t>
  </si>
  <si>
    <t>INSTALACIÓN APARATO FIJO ORTODONCICO</t>
  </si>
  <si>
    <t>INSTALACIÓN APARATO DE CONTENCIÓN ORTODÓNCICO</t>
  </si>
  <si>
    <t>RETIRO APARATOLOGÍA DE ORTODONCIA</t>
  </si>
  <si>
    <t>ORTOPEDIA PREQUIRÚRGICA</t>
  </si>
  <si>
    <t>ORTODONCIA PREVENTIVA E INTERCEPTIVA (OPI)</t>
  </si>
  <si>
    <t>TRATAMIENTO ENDODONCIA UNIRRADICULAR</t>
  </si>
  <si>
    <t>TRATAMIENTO ENDODONCIA BIRRADICULAR</t>
  </si>
  <si>
    <t>TRATAMIENTO ENDODONCIA MULTIRRADICULAR</t>
  </si>
  <si>
    <t>INDUCCIÓN AL CIERRE APICAL</t>
  </si>
  <si>
    <t>RETRATAMIENTO DE ENDODONCIA</t>
  </si>
  <si>
    <t>CIRUGÍA APICAL</t>
  </si>
  <si>
    <t xml:space="preserve">ADAPTACIÓN A LA ATENCIÓN ODONTOLÓGICA </t>
  </si>
  <si>
    <t>PROCEDIMIENTO RESTAURADOR (ODONTOPEDIATRÍA)</t>
  </si>
  <si>
    <t>PROCEDIMIENTO PULPAR (ODONTOPEDIATRÍA)</t>
  </si>
  <si>
    <t>CIRUGÍA AMBULATORIA (ODONTOPEDIATRÍA)</t>
  </si>
  <si>
    <t>DESTARTRAJE SUBGINGIVAL O PULIDO RADICULAR</t>
  </si>
  <si>
    <t>DESTARTRAJE SUPRAGINGIVAL O PULIDO CORONARIO</t>
  </si>
  <si>
    <t>PROCEDIMIENTO QUIRÚRGICO (PERIODONCIA)</t>
  </si>
  <si>
    <t>PROCEDIMIENTO QUIRÚRGICO PERIIMPLANTAR (PERIODONCIA)</t>
  </si>
  <si>
    <t>FERULIZACIÓN</t>
  </si>
  <si>
    <t>REHABILITACIÓN MEDIANTE PRÓTESIS REMOVIBLE ACRILICA PARCIAL O TOTAL</t>
  </si>
  <si>
    <t>REHABILITACIÓN MEDIANTE PRÓTESIS REMOVIBLE METÁLICA PARCIAL</t>
  </si>
  <si>
    <t>REHABILITACIÓN MEDIANTE PRÓTESIS FIJA UNITARIA O PLURAL</t>
  </si>
  <si>
    <t>REHABILITACIÓN MEDIANTE PRÓTESIS FIJA IMPLANTOSOPORTADA</t>
  </si>
  <si>
    <t>REHABILITACIÓN MEDIANTE PRÓTESIS MUCO-  IMPLANTOSOPORTADA</t>
  </si>
  <si>
    <t>REPARACIÓN DE PRÓTESIS</t>
  </si>
  <si>
    <t>IMPLANTOLOGÍA QUIRÚRGICA</t>
  </si>
  <si>
    <t>TOMA DE BIOPSIA</t>
  </si>
  <si>
    <t>ESTUDIO HISTOPATOLÓGICO</t>
  </si>
  <si>
    <t>SIALOMETRÍA</t>
  </si>
  <si>
    <t>TERAPIA FARMACOLÓGICA DE LESIONES DEL TERRITORIO ORAL Y MAXILOFACIAL</t>
  </si>
  <si>
    <t>TERAPIA NO FARMACOLÓGICA DE LESIONES DEL TERRITORIO ORAL Y MAXILOFACIAL</t>
  </si>
  <si>
    <t>ESTUDIO CLÍNICO LESIONES DEL TERRITORIO ORAL MAXILOFACIAL</t>
  </si>
  <si>
    <t>TERAPIA FÍSICA EN TRASTORNOS TEMPOROMANDIBULARES (TTM) Y DOLOR OROFACIAL (DOF)</t>
  </si>
  <si>
    <t>INFILTRACIÓN EN ARTICULACIÓN TEMPORO MANDIBULAR (ATM)</t>
  </si>
  <si>
    <t>BLOQUEO ANESTÉSICO Y/O MEDICAMENTOSO EN TTM Y DOF</t>
  </si>
  <si>
    <t>ARTROCENTESIS EN ATM</t>
  </si>
  <si>
    <t>TERAPIA BIOCONDUCTUAL</t>
  </si>
  <si>
    <t>DESGASTE SELECTIVO</t>
  </si>
  <si>
    <t>INSTALACIÓN DE DISPOSITIVO ORTOPÉDICO</t>
  </si>
  <si>
    <t>ACTIVIDADES SOMATOPRÓTESIS</t>
  </si>
  <si>
    <t>REHABILITACIÓN DE PRÓTESIS MAXILOFACIAL</t>
  </si>
  <si>
    <t>SECCIÓN F.1:  ACTIVIDADES DE IMAGENOLOGÍA ORAL Y MAXILOFACIAL.</t>
  </si>
  <si>
    <t>ACTIVIDADES DE APOYO</t>
  </si>
  <si>
    <t xml:space="preserve">Total </t>
  </si>
  <si>
    <t>RADIOGRAFÍA INTRAORAL MEDIANTE TÉCNICAS RETROALVEOLARES (POR PLACA)</t>
  </si>
  <si>
    <t>RADIOGRAFÍA INTRAORAL MEDIANTE TÉCNICAS BITE WING (POR PROCEDIMIENTO)</t>
  </si>
  <si>
    <t>RADIOGRAFÍA EXTRAORAL (POR PLACA)</t>
  </si>
  <si>
    <t>RADIOGRAFÍA OCLUSAL (POR PLACA)</t>
  </si>
  <si>
    <t>TELERRADIOGRAFÍA (POR PLACA)</t>
  </si>
  <si>
    <t>RADIOGRAFÍA PANORÁMICA (POR PLACA)</t>
  </si>
  <si>
    <t>TOMOGRAFÍA COMPUTACIONAL MAXILO FACIAL CONE BEAM (POR ADQUISICIÓN)</t>
  </si>
  <si>
    <t>SIALOGRAFÍAS (POR PROCEDIMIENTO)</t>
  </si>
  <si>
    <t>PROCEDIMIENTO IMAGENOLÓGICO COMPLEJO (POR PROCEDIMIENTO)</t>
  </si>
  <si>
    <t>SECCIÓN G: PROGRAMAS ESPECIALES Y GES (Actividades incluidas en Sección B)</t>
  </si>
  <si>
    <t>PROGRAMA - ACTIVIDAD</t>
  </si>
  <si>
    <t>Compra de Servicio</t>
  </si>
  <si>
    <t>Niños, niñas, adolescentes y jovenes SENAME</t>
  </si>
  <si>
    <t>Egreso por Abandono</t>
  </si>
  <si>
    <t>Paciente Diabético en Control Programa Salud Cardiovascular</t>
  </si>
  <si>
    <t>PROGRAMA ODONTOLÓGICO INTEGRAL, ESTRATEGIA MÁS SONRISAS PARA CHILE</t>
  </si>
  <si>
    <t>N°AUDITORÍAS CLÍNICAS REALIZADAS</t>
  </si>
  <si>
    <t>ALTAS INTEGRALES</t>
  </si>
  <si>
    <t>JUNJI-INTEGRA-MINEDUC</t>
  </si>
  <si>
    <t>SERNAM</t>
  </si>
  <si>
    <t>PRODEMU</t>
  </si>
  <si>
    <t xml:space="preserve">CHILE SOLIDARIO </t>
  </si>
  <si>
    <t>MINVU</t>
  </si>
  <si>
    <t>DEMANDA LOCAL</t>
  </si>
  <si>
    <t xml:space="preserve">PROGRAMA ODONTOLÓGICO INTEGRAL, ESTRATEGIA HOMBRES DE ESCASOS RECURSOS </t>
  </si>
  <si>
    <t>ALTAS INTEGRALES/ACTIVIDADES</t>
  </si>
  <si>
    <t>TOTAL ALTAS INTEGRALES</t>
  </si>
  <si>
    <t>N° DE AUDITORIAS CLINICAS REALIZADAS</t>
  </si>
  <si>
    <t>REPARACIÓN DE PROTESIS</t>
  </si>
  <si>
    <t>PROGRAMA ODONTOLÓGICO INTEGRAL, ESTRATEGIA ATENCION ODONTOLOGICA EN DOMICILIO</t>
  </si>
  <si>
    <t>ALTAS ODONTOLOGICAS</t>
  </si>
  <si>
    <t xml:space="preserve">TOTAL ALTAS </t>
  </si>
  <si>
    <t>ALTAS PERSONAS CON DEPENDENCIA SEVERA</t>
  </si>
  <si>
    <t>ALTAS CUIDADORES PERSONAS CON DEPENDENCIA</t>
  </si>
  <si>
    <t>PROGRAMA MEJORAMIENTO DEL ACCESO, ESTRATEGIA RESOLUCIÓN DE ESPECIALIDAD EN APS</t>
  </si>
  <si>
    <t>TRATAMIENTO ENDODONCIA</t>
  </si>
  <si>
    <t>N° PACIENTES</t>
  </si>
  <si>
    <t>N° DIENTES TRATADOS POR ODONTOLOGO GRAL</t>
  </si>
  <si>
    <t>N° DIENTES TRATADOS POR  ENDODONCISTA</t>
  </si>
  <si>
    <t>TRATAMIENTO DE PERIODONCIA</t>
  </si>
  <si>
    <t>N° DE SEXTANTES POR PERIODONCISTA</t>
  </si>
  <si>
    <t>N° PRÓTESIS REALIZADAS POR ODONTOLOGO GRAL</t>
  </si>
  <si>
    <t>N° PRÓTESIS REALIZADAS POR REHABILITADORES ORALES</t>
  </si>
  <si>
    <t>PROGRAMA GES ODONTOLÓGICO ADULTO DE 60 AÑOS.</t>
  </si>
  <si>
    <t>N° DIENTES</t>
  </si>
  <si>
    <t>N° PRÓTESIS</t>
  </si>
  <si>
    <t>PROGRAMA ODONTOLOGICO INTEGRAL, ESTRATEGIA ESTUDIANTES DE ENSEÑANZA MEDIA</t>
  </si>
  <si>
    <t>ALTAS INTEGRALES ESTUDIANTES DE ENSEÑANZA MEDIA</t>
  </si>
  <si>
    <t>ALTA INTEGRAL EN CENTRO DE SALUD</t>
  </si>
  <si>
    <t>ALTA INTEGRAL EN UNIDAD DENTAL MÓVIL O PORTÁTIL</t>
  </si>
  <si>
    <t>ALTA INTEGRAL EN ESTABLECIMIENTO EDUCACIONAL</t>
  </si>
  <si>
    <t>PROGRAMA MEJORAMIENTO DEL ACCESO, ESTRATEGIA MORBILIDAD ADULTO</t>
  </si>
  <si>
    <t>MORBILIDAD ADULTO</t>
  </si>
  <si>
    <t>N° TOTAL DE ACTIVIDAD RECUPERATIVA REALIZADA EN &gt;20 AÑOS, EN EXTENSIÓN HORARIA</t>
  </si>
  <si>
    <t>N° DE CONSULTAS DE MORBILIDAD REALIZADAS EN &gt;20 AÑOS, EN EXTENSIÓN HORARIA</t>
  </si>
  <si>
    <t>SECCIÓN G.1: PROGRAMA SEMBRANDO SONRISAS</t>
  </si>
  <si>
    <t>JUNJI</t>
  </si>
  <si>
    <t>INTEGRA</t>
  </si>
  <si>
    <t>MINEDUC</t>
  </si>
  <si>
    <t>EXAMEN DE SALUD</t>
  </si>
  <si>
    <t>Nº DE NIÑOS CON ÍNDICE ceod=0 AL INGRESO</t>
  </si>
  <si>
    <t>SET DE HIGIENE ORAL ENTREGADOS</t>
  </si>
  <si>
    <t>Nº DE APLICACIONES FLÚOR BARNIZ</t>
  </si>
  <si>
    <t>EDUCACIÓN GRUPAL EN ESTABLECIMIENTO DE EDUCACIÓN</t>
  </si>
  <si>
    <t>N° DE ESTABLECIMIENTOS DE EDUCACIÓN CON PROGRAMA IMPLEMENTADO</t>
  </si>
  <si>
    <t>SECCIÓN H: SEDACIÓN Y ANESTESIA</t>
  </si>
  <si>
    <t xml:space="preserve">20-24 años </t>
  </si>
  <si>
    <t>25-34 años</t>
  </si>
  <si>
    <t>35-44 años</t>
  </si>
  <si>
    <t>45-59 años</t>
  </si>
  <si>
    <t>ATENCIÓN BAJO SEDACIÓN INHALATORIA (CON ÓXIDO NITROSO)</t>
  </si>
  <si>
    <t>SEDACIÓN ENDOVENOSA</t>
  </si>
  <si>
    <t>ATENCIÓN BAJO ANESTESIA GENERAL</t>
  </si>
  <si>
    <t>ATENCIÓN BAJO SEDACIÓN ORAL</t>
  </si>
  <si>
    <t>SECCIÓN I:  CONSULTAS, INGRESOS Y EGRESOS EN ESPECIALIDADES ODONTOLÓGICAS REALIZADOS EN NIVEL PRIMARIO Y SECUNDARIO DE SALUD.</t>
  </si>
  <si>
    <t>ESPECIALIDAD Y TIPO DE INGRESO O EGRESO.</t>
  </si>
  <si>
    <t xml:space="preserve">TOTAL   </t>
  </si>
  <si>
    <t>60 AÑOS (INCLUÍDO EN GRUPOS DE 20-64 AÑOS)</t>
  </si>
  <si>
    <t>CONSULTAS PERTINENTES</t>
  </si>
  <si>
    <t>INASISTENTE</t>
  </si>
  <si>
    <t xml:space="preserve">COMPRA DE SERVICIO </t>
  </si>
  <si>
    <t>Operatoria</t>
  </si>
  <si>
    <t>Usuarios Oncológicos</t>
  </si>
  <si>
    <t>Según Protocolo de Referencia</t>
  </si>
  <si>
    <t>Según condición clínica</t>
  </si>
  <si>
    <t>CONSULTAS</t>
  </si>
  <si>
    <t>CONSULTA DE URGENCIA</t>
  </si>
  <si>
    <t>CONSULTA DE URGENCIA NO GES</t>
  </si>
  <si>
    <t>CIRUGÍA BUCAL</t>
  </si>
  <si>
    <t xml:space="preserve">CONSULTA NUEVA </t>
  </si>
  <si>
    <t xml:space="preserve">CONTROL </t>
  </si>
  <si>
    <t>INGRESOS A TRATAMIENTO</t>
  </si>
  <si>
    <t>ALTAS DE TRATAMIENTO</t>
  </si>
  <si>
    <t>CONTROL DE ESPECIALIDAD POST ALTA</t>
  </si>
  <si>
    <t>ALTAS ADMINISTRATIVAS</t>
  </si>
  <si>
    <t>ODONTOPEDIATRÍA</t>
  </si>
  <si>
    <t>ORTODONCIA Y ORTOPEDIA DENTO MAXILOFACIAL: APARATOLOGÍA FIJA</t>
  </si>
  <si>
    <t>ORTODONCIA Y ORTOPEDIA DENTO MAXILOFACIAL: APARATOLOGÍA REMOVIBLE</t>
  </si>
  <si>
    <t>REHABILITACIÓN: PRÓTESIS FIJA</t>
  </si>
  <si>
    <t>REHABILITACIÓN: PRÓTESIS REMOVIBLE</t>
  </si>
  <si>
    <t>REHABILITACIÓN: PRÓTESIS IMPLANTOASISTIDA</t>
  </si>
  <si>
    <t>SECCIÓN J: ACTIVIDADES EFECTUADAS POR TÉCNICO PARAMÉDICO DENTAL Y/O HIGIENISTAS DENTALES</t>
  </si>
  <si>
    <t>PULIDO CORONARIO Y DESTARTRAJE SUPRAGINGIVAL</t>
  </si>
  <si>
    <t xml:space="preserve">FLUORURACIÓN TÓPICA </t>
  </si>
  <si>
    <t>RADIOGRAFÍAS INTRAORALES (RETROALVEOLARES Y BITEWING)</t>
  </si>
  <si>
    <t>SECCIÓN K: CONSULTORÍAS DE ESPECIALIDADES ODONTOLÓGICAS.</t>
  </si>
  <si>
    <t>Nº CONSULTORÍAS</t>
  </si>
  <si>
    <t>Nº DE CASOS REVISADOS POR EL EQUIPO</t>
  </si>
  <si>
    <t>Nº DE CASOS ATENDIDOS</t>
  </si>
  <si>
    <t xml:space="preserve">IMAGENOLOGÍA ORAL Y MAXILOFACIAL </t>
  </si>
  <si>
    <t>ORTODONCIA</t>
  </si>
  <si>
    <t xml:space="preserve">REM-A11.  EXÁMENES DE PESQUISA DE ENFERMEDADES TRASMISIBLES </t>
  </si>
  <si>
    <t>SECCION A: EXÁMENES DE SÍFILIS</t>
  </si>
  <si>
    <r>
      <t xml:space="preserve">SECCIÓN A.1: EXAMEN VDRL POR GRUPO DE USUARIOS </t>
    </r>
    <r>
      <rPr>
        <b/>
        <sz val="10"/>
        <rFont val="Verdana"/>
        <family val="2"/>
      </rPr>
      <t>(Uso exclusivo de establecimientos con Laboratorio que procesan)</t>
    </r>
  </si>
  <si>
    <t>GRUPO DE PESQUISA</t>
  </si>
  <si>
    <t>POR SEXO
(Procesados)</t>
  </si>
  <si>
    <t>Procesados</t>
  </si>
  <si>
    <t>Reactivos</t>
  </si>
  <si>
    <t>GESTANTES PRIMER TRIMESTRE EMBARAZO</t>
  </si>
  <si>
    <t>GESTANTES SEGUNDO TRIMESTRE EMBARAZO</t>
  </si>
  <si>
    <t>GESTANTES TERCER TRIMESTRE EMBARAZO</t>
  </si>
  <si>
    <t>GESTANTES TRIMESTRE EMBARAZO IGNORADO</t>
  </si>
  <si>
    <t>GESTANTES EN SEGUIMIENTO POR DIAGNÓSTICO SÍFILIS</t>
  </si>
  <si>
    <t>PAREJA DE GESTANTE CON SEROLOGÍA REACTIVA</t>
  </si>
  <si>
    <t>MUJERES QUE INGRESAN A MATERNIDAD POR PARTO</t>
  </si>
  <si>
    <t>MUJERES QUE INGRESAN POR ABORTO</t>
  </si>
  <si>
    <t>MUJERES EN CONTROL GINECOLÓGICO</t>
  </si>
  <si>
    <t>RECIÉN NACIDO Y LACTANTE PARA DETECCIÓN DE SÍFILIS CONGÉNITA</t>
  </si>
  <si>
    <t>PERSONAS EN CONTROL POR COMERCIO SEXUAL</t>
  </si>
  <si>
    <t>PERSONAS EN CONTROL FECUNDIDAD</t>
  </si>
  <si>
    <t>CONSULTANTES POR ITS</t>
  </si>
  <si>
    <t xml:space="preserve">PERSONAS EMP/EMPAM </t>
  </si>
  <si>
    <t>DONANTES DE SANGRE</t>
  </si>
  <si>
    <t>DONANTES DE ÓRGANOS Y/O TEJIDOS</t>
  </si>
  <si>
    <t>PACIENTES EN DIÁLISIS</t>
  </si>
  <si>
    <t>VÍCTIMA DE VIOLENCIA SEXUAL</t>
  </si>
  <si>
    <t>SECCIÓN A.2: EXAMEN VDRL POR GRUPO DE USUARIOS (Uso exclusivo de establecimientos que Compran Servicio)</t>
  </si>
  <si>
    <r>
      <t xml:space="preserve">SECCIÓN A.3: EXAMEN RPR POR GRUPO DE USUARIOS </t>
    </r>
    <r>
      <rPr>
        <b/>
        <sz val="10"/>
        <rFont val="Verdana"/>
        <family val="2"/>
      </rPr>
      <t>(Uso exclusivo de establecimientos con Laboratorio que procesan)</t>
    </r>
  </si>
  <si>
    <t>SECCIÓN A.4: EXAMEN RPR POR GRUPO DE USUARIOS (Uso exclusivo de establecimientos que Compran Servicio)</t>
  </si>
  <si>
    <t xml:space="preserve">                   </t>
  </si>
  <si>
    <r>
      <t xml:space="preserve">SECCIÓN A.5: EXAMEN MHA-TP POR GRUPO DE USUARIOS </t>
    </r>
    <r>
      <rPr>
        <b/>
        <sz val="10"/>
        <rFont val="Verdana"/>
        <family val="2"/>
      </rPr>
      <t>(Uso exclusivo de establecimientos con Laboratorio que procesan)</t>
    </r>
  </si>
  <si>
    <t>SECCIÓN A.6: EXAMEN MHA-TP POR GRUPO DE USUARIOS (Uso exclusivo de establecimientos que Compran Servicio)</t>
  </si>
  <si>
    <t>SECCIÓN B.1: EXÁMENES SEGÚN GRUPOS DE USUARIOS POR CONDICIÓN DE HEPATITIS B, HEPATITIS C, CHAGAS, HTLV 1 Y SIFILIS (Uso exclusivo de establecimientos con Laboratorio que procesan)</t>
  </si>
  <si>
    <t>GRUPO DE USUARIOS</t>
  </si>
  <si>
    <t>HEPATITIS  B</t>
  </si>
  <si>
    <t>HEPATITIS  C</t>
  </si>
  <si>
    <t>CHAGAS</t>
  </si>
  <si>
    <t>HTLV1</t>
  </si>
  <si>
    <t>Confirmados</t>
  </si>
  <si>
    <t>USUARIOS</t>
  </si>
  <si>
    <t>DONANTES</t>
  </si>
  <si>
    <t>ALTRUISTA NUEVO</t>
  </si>
  <si>
    <t>ALTRUISTA REPETIDO</t>
  </si>
  <si>
    <t>FAMILIAR O REPOSICIÓN</t>
  </si>
  <si>
    <t>SECCIÓN B.2: EXÁMENES SEGÚN GRUPOS DE USUARIOS POR CONDICIÓN DE HEPATITIS B, HEPATITIS C, CHAGAS, HTLV 1 Y SIFILIS (Uso exclusivo de establecimientos que Compran Servicio)</t>
  </si>
  <si>
    <t xml:space="preserve">DONANTES DE ÓRGANOS Y/O TEJIDOS </t>
  </si>
  <si>
    <t>SECCIÓN C.1: EXÁMENES  DE  VIH POR GRUPOS DE USUARIOS (Uso exclusivo de establecimientos con Laboratorio que procesan)</t>
  </si>
  <si>
    <t>Pueblos originarios</t>
  </si>
  <si>
    <t>14-18 años</t>
  </si>
  <si>
    <t>Menor de 12 meses</t>
  </si>
  <si>
    <t>3 a 4 años</t>
  </si>
  <si>
    <t xml:space="preserve"> 65 y más años</t>
  </si>
  <si>
    <t>Confirmados positivos por ISP</t>
  </si>
  <si>
    <t>GESTANTES PRIMER EXAMEN</t>
  </si>
  <si>
    <t>GESTANTES SEGUNDO EXAMEN</t>
  </si>
  <si>
    <t>MUJER EN TRABAJO DE PRE PARTO O PARTO</t>
  </si>
  <si>
    <t>POR CONSULTA ITS</t>
  </si>
  <si>
    <t>PERSONAS EN CONTROL DE REGULACIÓN FECUNDIDAD, GINECOLOGICO, CLIMATERIO</t>
  </si>
  <si>
    <t>PERSONAS EN CONTROL DE SALUD SEGÚN CICLO VITAL</t>
  </si>
  <si>
    <t>PERSONA EN CONTROL POR TBC</t>
  </si>
  <si>
    <t>PAREJA SERODISCORDANTE</t>
  </si>
  <si>
    <t>PAREJA DE GESTANTE VIH POSITIVO</t>
  </si>
  <si>
    <t>PERSONAL DE SALUD EXPUESTO A ACCIDENTE CORTOPUNZANTE</t>
  </si>
  <si>
    <t>PACIENTES FUENTE DE ACCIDENTE CORTOPUNZANTE</t>
  </si>
  <si>
    <t>PERSONA EN CONTROL POR HEPATITIS B</t>
  </si>
  <si>
    <t>PERSONA EN CONTROL POR HEPATITIS C</t>
  </si>
  <si>
    <t>CONSULTANTES POR MORBILIDAD</t>
  </si>
  <si>
    <t>POR CONSULTA ESPONTÁNEA</t>
  </si>
  <si>
    <t>SECCIÓN C.2: EXÁMENES  DE  VIH POR GRUPOS DE USUARIOS (Uso exclusivo de establecimientos que Compran Servicio)</t>
  </si>
  <si>
    <t xml:space="preserve">SECCIÓN D: EXÁMENES DE GONORREA POR GRUPOS DE USUARIOS </t>
  </si>
  <si>
    <t>COMERCIO SEXUAL</t>
  </si>
  <si>
    <t>PERSONAS VIH (+)</t>
  </si>
  <si>
    <t>CONSULTANTE ITS AMBULATORIO (nivel1º y 2º)</t>
  </si>
  <si>
    <t>CONSULTANTE ITS HOSPITALARIO (nivel 3º y urgencia)</t>
  </si>
  <si>
    <t>VICTIMA DE VIOLENCIA SEXUAL</t>
  </si>
  <si>
    <t xml:space="preserve">SECCIÓN E: EXÁMENES DE CHLAMYIDIA TRACHOMATIS POR GRUPOS DE USUARIOS </t>
  </si>
  <si>
    <t>SECCIÓN F: EXÁMENES  DE  VIH POR TECNICA VISUAL/RAPIDA Y GRUPOS DE USUARIOS (Uso exclusivo de establecimientos NO LABORATORIOS)</t>
  </si>
  <si>
    <t>GRUPOS DE USUARIOS POR INSTANCIA</t>
  </si>
  <si>
    <t>65 y Mas años</t>
  </si>
  <si>
    <t>INTERIOR ESTABLECIMIENTO SALUD (INTRAMURO)</t>
  </si>
  <si>
    <t>EXTERIOR ESTABLECIMIENTO DE SALUD (EXTRAMURO)</t>
  </si>
  <si>
    <t>CENTROS PENITENCIARIOS</t>
  </si>
  <si>
    <t>CENTROS SENAME</t>
  </si>
  <si>
    <t>CENTROS EDUCACIONALES</t>
  </si>
  <si>
    <t xml:space="preserve">OTROS </t>
  </si>
  <si>
    <t>SECCIÓN G: SCREENING ENFERMEDAD DE CHAGAS PARA EMABARAZADAS, PUERPERAS Y MUJERES EN EDAD FÉRTIL</t>
  </si>
  <si>
    <t xml:space="preserve">GRUPO DE EDAD </t>
  </si>
  <si>
    <t>55 y más años</t>
  </si>
  <si>
    <t>Gestantes con examen de Chagas solicitado</t>
  </si>
  <si>
    <t>Gestantes con examen de Chagas informado</t>
  </si>
  <si>
    <t>Gestantes con examen de Chagas confirmado</t>
  </si>
  <si>
    <t>Gestantes que ingresan a maternidad sin examen de enfermedad de Chagas</t>
  </si>
  <si>
    <t>Mujeres en Control Preconcepcional</t>
  </si>
  <si>
    <t xml:space="preserve">SECCIÓN H: DIAGNÓSTICO TRANSMISIÓN VERTICAL MADRE HIJO/A CON ENFERMEDAD DE CHAGAS </t>
  </si>
  <si>
    <t xml:space="preserve"> CONDICIÓN</t>
  </si>
  <si>
    <t>Menos de 1 mes</t>
  </si>
  <si>
    <t>5 meses</t>
  </si>
  <si>
    <t>7 meses</t>
  </si>
  <si>
    <t>8 meses</t>
  </si>
  <si>
    <t>9 meses</t>
  </si>
  <si>
    <t>10 meses</t>
  </si>
  <si>
    <t>11 meses</t>
  </si>
  <si>
    <t>12 meses</t>
  </si>
  <si>
    <t>13 meses</t>
  </si>
  <si>
    <t>14 meses</t>
  </si>
  <si>
    <t>15 meses</t>
  </si>
  <si>
    <t xml:space="preserve">Hijos/as de Madre con Enfermedad de Chagas nacidos en el periodo </t>
  </si>
  <si>
    <t>Hijos/as de Madre con Enfermedad de Chagas con diagnóstico directo realizado</t>
  </si>
  <si>
    <t xml:space="preserve">Hijos/as de Madre con Enfermedad de Chagas con diagnóstico finalizado e informado (1° muestra) </t>
  </si>
  <si>
    <t xml:space="preserve">Hijos/as de Madre con Enfermedad de Chagas con diagnóstico finalizado e informado (2° muestra) </t>
  </si>
  <si>
    <t xml:space="preserve">Hijos/as de Madre con enfermedad de Chagas con diagnóstico finalizado e informado (3° muestra) </t>
  </si>
  <si>
    <t>SECCION I: TRATAMIENTOS FAMACOLÓGICOS</t>
  </si>
  <si>
    <t>GRUPO DE EDAD Y SEXO</t>
  </si>
  <si>
    <t xml:space="preserve">menor 1 </t>
  </si>
  <si>
    <t>1-4</t>
  </si>
  <si>
    <t>5-9</t>
  </si>
  <si>
    <t>10-14</t>
  </si>
  <si>
    <t>55-59</t>
  </si>
  <si>
    <t>60-64</t>
  </si>
  <si>
    <t>65-69</t>
  </si>
  <si>
    <t>mayor 70</t>
  </si>
  <si>
    <t>1-4 años</t>
  </si>
  <si>
    <t>55-59 años</t>
  </si>
  <si>
    <t>mayor 70 años</t>
  </si>
  <si>
    <t>Personas con enfermedad de Chagas que ingresan a tratamiento farmacológico en el periodo (nifurtimox)</t>
  </si>
  <si>
    <t>Personas con enfermedad de Chagas que suspenden o rechazan tratamiento farmacológico en el periodo (nifurtimox)</t>
  </si>
  <si>
    <t>Personas con enfermedad de Chagas que finalizan tratamiento farmacológico en el periodo (nifurtimox)</t>
  </si>
  <si>
    <t>Personas con enfermedad de Chagas que ingresan a tratamiento farmacológico en el periodo (benznidazol)</t>
  </si>
  <si>
    <t>Personas con enfermedad de Chagas que suspenden o rechazan tratamiento farmacológico en el periodo (benznidazol)</t>
  </si>
  <si>
    <t>Personas con enfermedad de Chagas que finalizan tratamiento farmacológico en el periodo (benznidazol)</t>
  </si>
  <si>
    <t>SECCION J: DONANTES CONFIRMADOS ENFEMERDAD DE CHAGAS</t>
  </si>
  <si>
    <t>GRUPO DE EDAD y SEXO</t>
  </si>
  <si>
    <t>18-19 años</t>
  </si>
  <si>
    <t>mayor a 70 años</t>
  </si>
  <si>
    <t>Donantes confirmados con enfermedad de Chagas en el periodo</t>
  </si>
  <si>
    <t>Donantes confirmados e  informados de su condición serologica para enfermedad de Chagas</t>
  </si>
  <si>
    <t>SECCIÓN K: SEGUIMIENTO DE CASOS</t>
  </si>
  <si>
    <t>Control de las personas con Chagas crónico en Atencion Primaria de Salud</t>
  </si>
  <si>
    <t>Estudio de  contactos familiares de un caso por Infección por T cruzi</t>
  </si>
  <si>
    <t>Casos contactos familiares confirmados por Infección por T cruzi</t>
  </si>
  <si>
    <t>AÑO 2023</t>
  </si>
  <si>
    <t>REM-A11a.  TRANSMISIÓN VERTICAL MATERNO INFANTIL</t>
  </si>
  <si>
    <t>SECCION A: TRATAMIENTO DE SIFILIS EN GESTANTES</t>
  </si>
  <si>
    <t>TRATAMIENTO DE SIFILIS EN GESTANTES EN ATENCIÓN PRIMARIA</t>
  </si>
  <si>
    <t>Gestantes con 1° test no treponémico reactivo en este embarazo con  penicilina administrada en Atención Primaria</t>
  </si>
  <si>
    <t xml:space="preserve">Gestantes con 1° test no treponémico reactivo </t>
  </si>
  <si>
    <t>TRATAMIENTO DE  SIFILIS EN GESTANTES EN ESPECIALIDADES</t>
  </si>
  <si>
    <t>Gestantes con 1° test no treponémico reactivo en este embarazo  con penicilina administrada en especialidades</t>
  </si>
  <si>
    <t>Gestantes con 1° test no treponémico reactivo en este embarazo</t>
  </si>
  <si>
    <t>TRATAMIENTO SIFILIS EN GESTANTES AL MOMENTO DEL PARTO</t>
  </si>
  <si>
    <t>Gestantes con 1° test no treponemico reactivo en este embarazo con  penicilina administrada al parto</t>
  </si>
  <si>
    <t>SECCIÓN B: NIÑOS Y NIÑAS EXPUESTOS A LA SIFILIS TRATADOS AL NACER</t>
  </si>
  <si>
    <t>Recién nacidos/as expuestos a sífilis (hijos de mujer con serología reactiva para sífilis al parto no tratada o inadecuadamente tratada), que reciben tratamiento para sífilis congénita al nacer</t>
  </si>
  <si>
    <t>Recién nacidos/as expuestos a sífilis (hijos de mujer con serología reactiva para sífilis al parto  no tratada o inadecuadamente tratada)</t>
  </si>
  <si>
    <t>SECCIÓN C: ABORTOS Y DEFUNCIONES FETALES ATRIBUIDAS A SIFILIS SEGÚN EDAD GESTACIONAL</t>
  </si>
  <si>
    <t xml:space="preserve">Mujeres con serología reactiva para sífilis con aborto menor o igual a 19+6 semanas o menor a 500 grs </t>
  </si>
  <si>
    <t xml:space="preserve">Mujeres con aborto menor o igual a 19+6 semanas o menor a 500 grs </t>
  </si>
  <si>
    <t xml:space="preserve">Mujeres con serología reactiva para sífilis con aborto entre las 20 y las 21+6 semanas o mayor a 500 grs </t>
  </si>
  <si>
    <t xml:space="preserve">Mujeres con aborto entre las 20 y las 21+6 semanas o mayor a 500 grs </t>
  </si>
  <si>
    <t xml:space="preserve">Mujeres con serología reactiva para sífilis con mortinato mayor o igual a 22 semanas </t>
  </si>
  <si>
    <t xml:space="preserve">Mujeres con mortinato mayor o igual a 22 semanas </t>
  </si>
  <si>
    <t>SECCION D: APLICACIÓN DE PROFILAXIS OCULAR PARA GONORREA EN RECIEN NACIDOS</t>
  </si>
  <si>
    <t>Recién Nacidos  vivos que reciben profilaxis ocular para gonorrea al nacer</t>
  </si>
  <si>
    <t xml:space="preserve">Recién nacidos vivos </t>
  </si>
  <si>
    <t>SECCIÓN E: MUJERES VIH QUE RECIBE PROTOCOLO PREVENCIÓN TRANSMISIÓN VERTICAL  AL PARTO (PTV)</t>
  </si>
  <si>
    <r>
      <t xml:space="preserve">Mujeres VIH (+) </t>
    </r>
    <r>
      <rPr>
        <b/>
        <sz val="11"/>
        <rFont val="Calibri"/>
        <family val="2"/>
        <scheme val="minor"/>
      </rPr>
      <t>confirmada</t>
    </r>
    <r>
      <rPr>
        <sz val="11"/>
        <rFont val="Calibri"/>
        <family val="2"/>
        <scheme val="minor"/>
      </rPr>
      <t xml:space="preserve">  por ISP que recibieron protocolo PTV completo al parto</t>
    </r>
  </si>
  <si>
    <r>
      <t xml:space="preserve">Mujeres VIH (+) </t>
    </r>
    <r>
      <rPr>
        <b/>
        <sz val="11"/>
        <rFont val="Calibri"/>
        <family val="2"/>
        <scheme val="minor"/>
      </rPr>
      <t>confirmada</t>
    </r>
    <r>
      <rPr>
        <sz val="11"/>
        <rFont val="Calibri"/>
        <family val="2"/>
        <scheme val="minor"/>
      </rPr>
      <t xml:space="preserve">  por ISP que recibieron protocolo PTV incompleto al parto</t>
    </r>
  </si>
  <si>
    <r>
      <t xml:space="preserve">Mujeres VIH (+) </t>
    </r>
    <r>
      <rPr>
        <b/>
        <sz val="11"/>
        <rFont val="Calibri"/>
        <family val="2"/>
        <scheme val="minor"/>
      </rPr>
      <t>confirmada</t>
    </r>
    <r>
      <rPr>
        <sz val="11"/>
        <rFont val="Calibri"/>
        <family val="2"/>
        <scheme val="minor"/>
      </rPr>
      <t xml:space="preserve">  por ISP que no recibieron protocolo PTV al parto</t>
    </r>
  </si>
  <si>
    <r>
      <t xml:space="preserve">Mujeres VIH (+) </t>
    </r>
    <r>
      <rPr>
        <b/>
        <sz val="11"/>
        <rFont val="Calibri"/>
        <family val="2"/>
        <scheme val="minor"/>
      </rPr>
      <t>confirmada</t>
    </r>
    <r>
      <rPr>
        <sz val="11"/>
        <rFont val="Calibri"/>
        <family val="2"/>
        <scheme val="minor"/>
      </rPr>
      <t xml:space="preserve"> por ISP atendidas por parto </t>
    </r>
  </si>
  <si>
    <r>
      <t xml:space="preserve">Mujeres con serología VIH (+) </t>
    </r>
    <r>
      <rPr>
        <b/>
        <sz val="11"/>
        <rFont val="Calibri"/>
        <family val="2"/>
        <scheme val="minor"/>
      </rPr>
      <t>no confirmada</t>
    </r>
    <r>
      <rPr>
        <sz val="11"/>
        <rFont val="Calibri"/>
        <family val="2"/>
        <scheme val="minor"/>
      </rPr>
      <t xml:space="preserve"> por ISP que recibieron protocolo PTV completo al parto</t>
    </r>
  </si>
  <si>
    <r>
      <t xml:space="preserve">Mujeres con serología VIH (+) </t>
    </r>
    <r>
      <rPr>
        <b/>
        <sz val="11"/>
        <rFont val="Calibri"/>
        <family val="2"/>
        <scheme val="minor"/>
      </rPr>
      <t>no confirmada</t>
    </r>
    <r>
      <rPr>
        <sz val="11"/>
        <rFont val="Calibri"/>
        <family val="2"/>
        <scheme val="minor"/>
      </rPr>
      <t xml:space="preserve">  por ISP que recibieron protocolo PTV incompleto al parto</t>
    </r>
  </si>
  <si>
    <r>
      <t xml:space="preserve">Mujeres con serología VIH (+) </t>
    </r>
    <r>
      <rPr>
        <b/>
        <sz val="11"/>
        <rFont val="Calibri"/>
        <family val="2"/>
        <scheme val="minor"/>
      </rPr>
      <t>no confirmada</t>
    </r>
    <r>
      <rPr>
        <sz val="11"/>
        <rFont val="Calibri"/>
        <family val="2"/>
        <scheme val="minor"/>
      </rPr>
      <t xml:space="preserve">  por ISP que No recibieron protocolo PTV al parto</t>
    </r>
  </si>
  <si>
    <r>
      <t xml:space="preserve">Mujeres con serología VIH (+) </t>
    </r>
    <r>
      <rPr>
        <b/>
        <sz val="11"/>
        <rFont val="Calibri"/>
        <family val="2"/>
        <scheme val="minor"/>
      </rPr>
      <t>no confirmada</t>
    </r>
    <r>
      <rPr>
        <sz val="11"/>
        <rFont val="Calibri"/>
        <family val="2"/>
        <scheme val="minor"/>
      </rPr>
      <t xml:space="preserve"> por ISP atendidas por parto  </t>
    </r>
  </si>
  <si>
    <t>SECCIÓN F: RECIEN NACIDOS EXPUESTOS AL VIH QUE RECIBE PROTOCOLO DE TRANSMISION VERTICAL</t>
  </si>
  <si>
    <t xml:space="preserve">Recién nacidos vivos hijos de mujer VIH (+) confirmada por ISP que iniciaron profilaxis para VIH durante las primeras 12 hrs de vida </t>
  </si>
  <si>
    <t>Recién nacidos vivos hijos de mujer VIH (+) confirmada por ISP</t>
  </si>
  <si>
    <t xml:space="preserve">Recién nacidos vivos hijos de mujer con serología VIH (+) no confirmada por ISP que iniciaron profilaxis para VIH durante las primeras 12 hrs de vida </t>
  </si>
  <si>
    <t>Recién nacidos vivos hijos de mujer con serología VIH (+) no confirmada por ISP</t>
  </si>
  <si>
    <t>SECCÓN G: RECIEN NACIDOS EXPUESTOS AL VIH QUE RECIBEN LECHE MATERNIZADA AL ALTA</t>
  </si>
  <si>
    <t>Recién nacidos vivos hijos de mujer VIH (+) confirmada por ISP que recibieron leche maternizada al alta (para ser consumida en su casa)</t>
  </si>
  <si>
    <t>Recien nacidos vivos hijos de mujer con serología VIH (+) no confirmada por el ISP  que recibieron leche maternizada al alta (para ser consumida en su casa)</t>
  </si>
  <si>
    <t>Recien nacidos vivos hijos de mujer con serología VIH (+) no confirmada por el ISP</t>
  </si>
  <si>
    <t xml:space="preserve">SECCION H: GESTANTES ESTUDIADAS PARA ESTREPTOCOCCUS GRUPO B (EGB) </t>
  </si>
  <si>
    <t>GESTANTES ESTUDIADAS PARA ESTREPTOCOCCUS GRUPO B (EGB) EN APS</t>
  </si>
  <si>
    <t>Gestantes estudiadas para EGB en APS</t>
  </si>
  <si>
    <t xml:space="preserve">Gestantes estudiadas en APS con examen EGB (+) </t>
  </si>
  <si>
    <t>GESTANTES ESTUDIADAS PARA ESTREPTOCOCCUS GRUPO B (EGB) EN ESPECIALIDADES</t>
  </si>
  <si>
    <t>Gestantes estudiadas para EGB en Especialidades</t>
  </si>
  <si>
    <t xml:space="preserve">Gestantes estudiadas en Especialidades con examen EGB (+) </t>
  </si>
  <si>
    <t>GESTANTES ESTUDIADAS PARA ESTREPTOCOCCUS GRUPO B (EGB) EN NIVEL HOSPITALARIO</t>
  </si>
  <si>
    <t>Gestantes estudiadas para EGB en nivel hospitalario</t>
  </si>
  <si>
    <t xml:space="preserve">Gestantes estudiadas en nivel hospitalario con examen EGB (+) </t>
  </si>
  <si>
    <t>GESTANTES CON PROFILAXIS PARA ESTREPTOCOCCUS GRUPO B (EGB) AL PARTO</t>
  </si>
  <si>
    <t>Gestantes con profilaxis para  EGB (+) al parto.</t>
  </si>
  <si>
    <t>SECCION I: GESTANTES EVALUADAS PARA HEPATITIS B</t>
  </si>
  <si>
    <t>GESTANTES EVALUADAS PARA HEPATITIS B EN ATENCIÓN PRIMARIA</t>
  </si>
  <si>
    <t xml:space="preserve">Gestantes con solicitud de estudio serológico para Hepatitis B </t>
  </si>
  <si>
    <t xml:space="preserve">Gestantes con estudio serológico positivo confirmado para Hepatitis B </t>
  </si>
  <si>
    <t xml:space="preserve">Gestantes con Hepatitis B positivo derivada con especialista (Gastroenterólogo, hepatólogo u otro) </t>
  </si>
  <si>
    <t>GESTANTES EVALUADAS PARA HEPATITIS B EN ESPECIALIDADES</t>
  </si>
  <si>
    <t>GESTANTES EVALUADAS PARA HEPATITIS B EN PARTOS</t>
  </si>
  <si>
    <t>SECCION J: PROFILAXIS DE TRANSMISIÓN VERTICAL APLICADA AL RECIEN NACIDO, HIJO DE MADRE HEPATITIS B POSITIVA</t>
  </si>
  <si>
    <t>Recién nacidos hijos de madre Hepatitis B positiva, nacidos en el periodo</t>
  </si>
  <si>
    <t>Recién nacidos hijos de madre Hepatitis B positiva que recibieron profilaxis completa, según la normativa vigente</t>
  </si>
  <si>
    <t>SECCION K: SEGUIMIENTO DE NIÑOS Y NIÑAS AL AÑO DE VIDA</t>
  </si>
  <si>
    <t>Niños/as  hijos de madre Hepatitis B positiva evaluados al año de vida</t>
  </si>
  <si>
    <t>Niños/as  hijos de madre Hepatitis B positiva, evaluados al año de vida, confirmado positivo de transmisión vertical para Hepatitis B</t>
  </si>
  <si>
    <t>COMUNA:  - (  )</t>
  </si>
  <si>
    <t>ESTABLECIMIENTO/ESTRATEGIA:  - (  )</t>
  </si>
  <si>
    <t>MES:  - (  )</t>
  </si>
  <si>
    <t>AÑO: 2023</t>
  </si>
  <si>
    <t>REM-19a.   ACTIVIDADES DE PROMOCIÓN Y PREVENCIÓN DE LA SALUD</t>
  </si>
  <si>
    <t>SECCIÓN A: CONSEJERÍAS</t>
  </si>
  <si>
    <t>SECCIÓN A.1: CONSEJERÍAS INDIVIDUALES</t>
  </si>
  <si>
    <t>ACTIVIDADES Y ÁREAS TEMÁTICAS</t>
  </si>
  <si>
    <t>Espacios Amigables / adolescentes</t>
  </si>
  <si>
    <t xml:space="preserve">15-19 </t>
  </si>
  <si>
    <t xml:space="preserve">20-24 </t>
  </si>
  <si>
    <t xml:space="preserve">25-29 </t>
  </si>
  <si>
    <t xml:space="preserve">30-34 </t>
  </si>
  <si>
    <t>35-39</t>
  </si>
  <si>
    <t xml:space="preserve">40-44 </t>
  </si>
  <si>
    <t xml:space="preserve">45-49 </t>
  </si>
  <si>
    <t xml:space="preserve">50-54 </t>
  </si>
  <si>
    <t xml:space="preserve">60-64 </t>
  </si>
  <si>
    <t xml:space="preserve">65-69 </t>
  </si>
  <si>
    <t xml:space="preserve">70-74 </t>
  </si>
  <si>
    <t>75- 79</t>
  </si>
  <si>
    <t>AMBOS SEXOS</t>
  </si>
  <si>
    <t>ACTIVIDAD FÍSICA Y ALIMENTACION SALUDABLE</t>
  </si>
  <si>
    <t xml:space="preserve">MATRONA/ÓN </t>
  </si>
  <si>
    <t>KINESIÓLOGO</t>
  </si>
  <si>
    <t xml:space="preserve">TERAPEUTA OCUPACIONAL </t>
  </si>
  <si>
    <t xml:space="preserve">OTRO PROFESIONAL </t>
  </si>
  <si>
    <t>FACILITADOR/A INTERCULTURAL</t>
  </si>
  <si>
    <t>CONSUMO DE DROGAS</t>
  </si>
  <si>
    <t>SALUD SEXUAL Y REPRODUCTIVA CON O SIN ENTREGA DE PRESERVATIVOS</t>
  </si>
  <si>
    <t>REGULACIÓN DE FERTILIDAD CON O SIN ENTREGA DE PRESERVATIVOS</t>
  </si>
  <si>
    <t>PREVENCIÓN VIH E INFECCIÓN DE TRANSMISIÓN SEXUAL (ITS) CON O SIN ENTREGA DE PRESERVATIVOS</t>
  </si>
  <si>
    <t>PREVENCIÓN DE LA TRANSMISIÓN VERTICAL DEL VIH (EMBARAZADAS) CON O SIN ENTREGA DE PRESERVATIVOS</t>
  </si>
  <si>
    <t>MÉDICO PRE TEST</t>
  </si>
  <si>
    <t>MATRONA/ÓN PRE TEST</t>
  </si>
  <si>
    <t>MÉDICO POST TEST</t>
  </si>
  <si>
    <t>MATRONA / ÓN POST TEST</t>
  </si>
  <si>
    <t>DESARROLLO INFANTIL INTEGRAL</t>
  </si>
  <si>
    <t>SECCIÓN A.2: CONSEJERÍAS INDIVIDUALES POR VIH (NO INCLUIDAS EN LA SECCIÓN A.1)</t>
  </si>
  <si>
    <t>CONSEJERÍAS</t>
  </si>
  <si>
    <t>ÁREA O NIVEL</t>
  </si>
  <si>
    <t>ORIENTACIÓN E INFORMACIÓN PREVIA AL EXAMEN VIH</t>
  </si>
  <si>
    <t>EN BANCO DE SANGRE  (DONANTES)</t>
  </si>
  <si>
    <t>HOSPITALIZACIÓN</t>
  </si>
  <si>
    <t>EN CDT - CRS</t>
  </si>
  <si>
    <t>EN APS</t>
  </si>
  <si>
    <t>EN APS - ESPACIOS AMIGABLES</t>
  </si>
  <si>
    <t>EN OTRAS INSTANCIAS</t>
  </si>
  <si>
    <t>CONSEJERÍAS POST TEST VIH</t>
  </si>
  <si>
    <t>SECCIÓN A.3: CONSEJERÍAS FAMILIARES</t>
  </si>
  <si>
    <t>TEMAS PRIORIDAD</t>
  </si>
  <si>
    <t>FAMILIA</t>
  </si>
  <si>
    <t>TOTAL ACTIVIDADES</t>
  </si>
  <si>
    <t>ESPACIOS AMIGABLES</t>
  </si>
  <si>
    <t>CON RIESGO PSICOSOCIAL</t>
  </si>
  <si>
    <t>CON INTEGRANTE DE PATOLOGÍA CRÓNICA</t>
  </si>
  <si>
    <t>CON INTEGRANTE CON PROBLEMA DE SALUD MENTAL</t>
  </si>
  <si>
    <t>CON ADULTO MAYOR DEPENDIENTE</t>
  </si>
  <si>
    <t>CON ADULTO MAYOR CON DEMENCIA</t>
  </si>
  <si>
    <t>CON INTEGRANTE CON ENFERMEDAD TERMINAL</t>
  </si>
  <si>
    <t>CON INTEGRANTE DEPENDIENTE SEVERO</t>
  </si>
  <si>
    <t>OTRAS ÁREAS DE INTERVENCIÓN</t>
  </si>
  <si>
    <t>CON ADOLESCENTE VIH (+)</t>
  </si>
  <si>
    <t>SECCIÓN A.4: CONSEJERÍAS INDIVIDUALES  CON ENTREGA DE PRESERVATIVOS (INCLUIDAS EN SECCIÓN A.1)</t>
  </si>
  <si>
    <t>14 a 18</t>
  </si>
  <si>
    <t xml:space="preserve">CONSEJERÍA CON ENTREGA DE PRESERVATIVOS </t>
  </si>
  <si>
    <t>CONDONES MASCULINOS</t>
  </si>
  <si>
    <t>CONDONES FEMENINOS</t>
  </si>
  <si>
    <t>AMBOS TIPOS DE CONDONES</t>
  </si>
  <si>
    <t>SECCIÓN B: ACTIVIDADES DE PROMOCIÓN</t>
  </si>
  <si>
    <t>SECCIÓN B.1: ACTIVIDADES DE PROMOCIÓN SEGÚN ESTRATEGIAS Y CONDICIONANTES ABORDADAS Y NÚMERO DE PARTICIPANTES</t>
  </si>
  <si>
    <t xml:space="preserve">ESTRATEGIA, ESPACIOS  O LÍNEAS DE ACCIÓN </t>
  </si>
  <si>
    <t>CONDICIONANTES ABORDADAS</t>
  </si>
  <si>
    <t>DETERMINANTES SOCIALES DE LA SALUD ABORDADAS - CHILE CRECE CONTIGO</t>
  </si>
  <si>
    <t xml:space="preserve">TOTAL PARTICIPANTES </t>
  </si>
  <si>
    <t>Actividad física</t>
  </si>
  <si>
    <t xml:space="preserve">Alimentación </t>
  </si>
  <si>
    <t>Ambiente libre de humo de tabaco</t>
  </si>
  <si>
    <t>Factores protectores psicosociales</t>
  </si>
  <si>
    <t>Factores protectores ambientales</t>
  </si>
  <si>
    <t>Derechos humanos</t>
  </si>
  <si>
    <t>Salud sexual y prevención de VIH/SIDA e ITS</t>
  </si>
  <si>
    <t xml:space="preserve">EVENTOS  MASIVOS </t>
  </si>
  <si>
    <t>COMUNAS, COMUNIDADES.</t>
  </si>
  <si>
    <t>ESPACIOS AMIGABLES EN APS</t>
  </si>
  <si>
    <t>LUGARES DE TRABAJO</t>
  </si>
  <si>
    <t>ESTABLECIMIENTOS EDUCACIÓN</t>
  </si>
  <si>
    <t>REUNIONES DE PLANIFICACIÓN PARTICIPATIVA</t>
  </si>
  <si>
    <t xml:space="preserve">
JORNADAS Y  
SEMINARIOS</t>
  </si>
  <si>
    <t xml:space="preserve">EDUCACIÓN GRUPAL </t>
  </si>
  <si>
    <t>SECCIÓN B.2: TALLERES GRUPALES DE VIDA SANA SEGÚN TIPO, POR ESPACIOS DE ACCIÓN</t>
  </si>
  <si>
    <t>ESPACIOS DE ACCIÓN</t>
  </si>
  <si>
    <t>TOTAL  TALLERES</t>
  </si>
  <si>
    <t xml:space="preserve">"AUTOESTIMA Y AUTOCUIDADO" </t>
  </si>
  <si>
    <t>"MENTE SANA Y CUERPO SANO"</t>
  </si>
  <si>
    <t>"COMUNICACIÓN"</t>
  </si>
  <si>
    <t>"YO ME CUIDO"</t>
  </si>
  <si>
    <t>CONTROL DEL TABACO</t>
  </si>
  <si>
    <t>OTROS TIPO DE TALLERES</t>
  </si>
  <si>
    <t>COMUNAS, COMUNIDADES</t>
  </si>
  <si>
    <t>ESTABLECIMIENTOS EDUCACIONALES</t>
  </si>
  <si>
    <t>SECCIÓN B.3: ACTIVIDADES DE GESTIÓN SEGÚN TIPO, POR ESPACIOS DE ACCIÓN</t>
  </si>
  <si>
    <t xml:space="preserve">REUNIONES DE GESTIÓN </t>
  </si>
  <si>
    <t>REUNIONES  MASIVAS DE GESTIÓN</t>
  </si>
  <si>
    <t>ACCIONES DE COMUNICACIÓN Y DIFUSIÓN</t>
  </si>
  <si>
    <t>PREPARACIÓN ACTIVIDADES EDUCATIVAS</t>
  </si>
  <si>
    <t>ENTREVISTAS</t>
  </si>
  <si>
    <t>INVESTIGACIÓN Y CAPACITACIÓN DE RRHH</t>
  </si>
  <si>
    <t>ESTABLECIMIENTOS 
EDUCACIONALES</t>
  </si>
  <si>
    <t>OFICINA INTERCULTURAL</t>
  </si>
  <si>
    <t xml:space="preserve">SECCIÓN B.4: TALLERES GRUPALES SEGÚN TEMÁTICA Y NUMERO DE PARTICIPANTES EN PROGRAMA ESPACIOS AMIGABLES </t>
  </si>
  <si>
    <t>TOTAL TALLERES</t>
  </si>
  <si>
    <t>TOTAL PARTICIPANTES</t>
  </si>
  <si>
    <t>ACTIVIDAD FÍSICA</t>
  </si>
  <si>
    <t>ALIMENTACIÓN</t>
  </si>
  <si>
    <t>AMBIENTE LIBRE DE HUMO DEL TABACO</t>
  </si>
  <si>
    <t>FACTORES PROTECTORES PSICOSOCIALES</t>
  </si>
  <si>
    <t>PREVENCIÓN CONSUMO DE ALCOHOL Y OTRAS DROGAS</t>
  </si>
  <si>
    <t>SALUD SEXUAL Y PREVENCIÓN DE VIH/SIDA e ITS</t>
  </si>
  <si>
    <t>OTROS TIPOS DE TALLERES</t>
  </si>
  <si>
    <t>ESPACIOS COMUNITARIOS</t>
  </si>
  <si>
    <t>CENTROS DE SALUD</t>
  </si>
  <si>
    <t>SECCIÓN C: TRABAJO CON AGRUPACIONES DE USUARIOS, COMUNIDAD Y DERECHOS HUMANOS (PRAIS) (Contenidas en Sección B.1)</t>
  </si>
  <si>
    <t>SECCIÓN D: TRABAJO INTERSECTORIAL PRAIS (Contenidas en REM A06, Sección C.1)</t>
  </si>
  <si>
    <t>REM-19b.   ACTIVIDADES DE PARTICIPACIÓN SOCIAL</t>
  </si>
  <si>
    <t>SECCIÓN A: ATENCIÓN OFICINAS DE INFORMACIONES (SISTEMA INTEGRAL DE ATENCIÓN A USUARIOS)</t>
  </si>
  <si>
    <t>TIPO DE ATENCION</t>
  </si>
  <si>
    <t>Nº DE ATENCIONES EN EL MES</t>
  </si>
  <si>
    <t>RESPUESTAS DEL MES DENTRO DE PLAZOS LEGALES ( 15 DIAS HÁBILES)</t>
  </si>
  <si>
    <t>RECLAMOS RESPONDIDOS FUERA DE PLAZOS LEGALES</t>
  </si>
  <si>
    <t>RECLAMOS PENDIENTES</t>
  </si>
  <si>
    <t>Reclamos generados en el mes</t>
  </si>
  <si>
    <t>Reclamos generados en el mes anterior</t>
  </si>
  <si>
    <t>Respuestas pendientes dentro del plazo legal</t>
  </si>
  <si>
    <t>Respuestas pendientes fuera del plazo legal</t>
  </si>
  <si>
    <t xml:space="preserve">TOTAL DE RECLAMOS </t>
  </si>
  <si>
    <t>TRATO</t>
  </si>
  <si>
    <t>COMPETENCIA TÉCNICA</t>
  </si>
  <si>
    <t>INFRAESTRUCTURA</t>
  </si>
  <si>
    <t>CONCEPTOS NO CONTABILIZABLES EN RAYEN</t>
  </si>
  <si>
    <t>TIEMPO DE ESPERA (EN SALA DE ESPERA)</t>
  </si>
  <si>
    <t>TIEMPO DE ESPERA, POR CONSULTA ESPECIALIDAD (POR LISTA DE ESPERA)</t>
  </si>
  <si>
    <t>TIEMPO DE ESPERA, POR PROCEDIMIENTO (LISTA DE ESPERA)</t>
  </si>
  <si>
    <t>TIEMPO DE ESPERA , POR CIRUGÍA (LISTA DE ESPERA)</t>
  </si>
  <si>
    <t>INFORMACIÓN</t>
  </si>
  <si>
    <t>PROCEDIMIENTOS ADMINISTRATIVOS</t>
  </si>
  <si>
    <t>PROBIDAD ADMINISTRATIVA</t>
  </si>
  <si>
    <t>INCUMPLIMIENTO GARANTÍAS EXPLÍCITAS EN SALUD (GES)</t>
  </si>
  <si>
    <t>INCUMPLIMIENTO DE GARANTÍAS LEY RICARTE SOTO</t>
  </si>
  <si>
    <t>INCUMPLIMIENTO DE GARANTÍAS FOFAR</t>
  </si>
  <si>
    <t>SUGERENCIAS</t>
  </si>
  <si>
    <t>FELICITACIONES</t>
  </si>
  <si>
    <t>SOLICITUDES</t>
  </si>
  <si>
    <t>SOLICITUDES LEY 20.285 (Ley de Transparencia)</t>
  </si>
  <si>
    <t>SECCIÓN B: ACTIVIDADES POR ESTRATEGIA/LÍNEA DE ACCIÓN O ESPACIO / INSTANCIA DE PARTICIPACIÓN SOCIAL</t>
  </si>
  <si>
    <t>TIPO DE ACTIVIDADES</t>
  </si>
  <si>
    <t xml:space="preserve">ESPACIOS/INSTANCIAS </t>
  </si>
  <si>
    <t>ESTRATEGIAS/LÍNEAS DE ACCIÓN</t>
  </si>
  <si>
    <t>PARTICIPANTES</t>
  </si>
  <si>
    <t>Consultas Ciudadanas</t>
  </si>
  <si>
    <t>Consejo de la Sociedad Civil, Consejos consultivos, de desarrollo y comités locales</t>
  </si>
  <si>
    <t xml:space="preserve"> Consejos consultivos de Adolescentes y Jóvenes</t>
  </si>
  <si>
    <t>Mesas: Territoriales, diálogos ciudadanos, mesa salud intercultural</t>
  </si>
  <si>
    <t>Cuentas públicas participativas</t>
  </si>
  <si>
    <t>Presupuestos participativos</t>
  </si>
  <si>
    <t>Estrategias de satisfacción usuaria</t>
  </si>
  <si>
    <t xml:space="preserve">Planificación local participativa </t>
  </si>
  <si>
    <t>Total participantes</t>
  </si>
  <si>
    <t>Total hombres</t>
  </si>
  <si>
    <t>Total mujeres</t>
  </si>
  <si>
    <t>ADMINISTRACIÓN Y GESTIÓN</t>
  </si>
  <si>
    <t>REUNIONES INTRASECTOR</t>
  </si>
  <si>
    <t>REUNIONES INTERSECTOR</t>
  </si>
  <si>
    <t>ACTIVIDADES DE MONITOREO</t>
  </si>
  <si>
    <t>ASESORÍA TÉCNICA</t>
  </si>
  <si>
    <t>JORNADAS DE INTERCAMBIO DE EXPERIENCIAS</t>
  </si>
  <si>
    <t>ACTIVIDADES DE DIFUSIÓN Y COMUNICACIÓN</t>
  </si>
  <si>
    <t>EDUCACIÓN Y CAPACITACIÓN COMUNITARIA</t>
  </si>
  <si>
    <t>EVENTOS MASIVOS (ASAMBLEAS, CABILDOS, OTROS)</t>
  </si>
  <si>
    <t>ACTIVIDADES A PUEBLOS INDÍGENAS</t>
  </si>
  <si>
    <t>TOTAL DE ACTIVIDADES</t>
  </si>
  <si>
    <t>REM-23.   SALAS: IRA, ERA Y MIXTAS EN APS</t>
  </si>
  <si>
    <t>SECCIÓN A: INGRESOS AGUDOS SEGÚN DIAGNOSTICO DERIVADOS A SALA</t>
  </si>
  <si>
    <t>DIAGNÓSTICOS</t>
  </si>
  <si>
    <t>Reingresos</t>
  </si>
  <si>
    <t>Menos 
1 año</t>
  </si>
  <si>
    <t>1 - 4 
años</t>
  </si>
  <si>
    <t>5 - 9 
años</t>
  </si>
  <si>
    <t>10 - 14
años</t>
  </si>
  <si>
    <t>15 - 19
años</t>
  </si>
  <si>
    <t xml:space="preserve">20 a 24 años
</t>
  </si>
  <si>
    <t>25 a 39 años</t>
  </si>
  <si>
    <t>I.R.A. ALTA</t>
  </si>
  <si>
    <t>INFLUENZA</t>
  </si>
  <si>
    <t xml:space="preserve">NEUMONÍA </t>
  </si>
  <si>
    <t>COQUELUCHE</t>
  </si>
  <si>
    <t>BRONQUITIS OBSTRUCTIVA AGUDA</t>
  </si>
  <si>
    <t>OTRAS IRAS  BAJAS</t>
  </si>
  <si>
    <t>EXACERBACIÓN SÍNDROME BRONQUIAL OBSTRUCTIVO RECURRENTE (SBOR)</t>
  </si>
  <si>
    <t>EXACERBACIÓN DE ENFERMEDAD PULMONAR OBSTRUCTIVA CRÓNICA (EPOC)</t>
  </si>
  <si>
    <t>EXACERBACIÓN FIBROSIS QUÍSTICA</t>
  </si>
  <si>
    <t>EXACERBACIÓN OTRAS RESPIRATORIAS CRÓNICAS</t>
  </si>
  <si>
    <t>SECCIÓN B: INGRESO CRÓNICO SEGÚN DIAGNÓSTICO (SOLO MÉDICO)</t>
  </si>
  <si>
    <t>SÍNDROME BRONQUIAL OBSTRUCTIVO RECURRENTE (SBOR)</t>
  </si>
  <si>
    <t>Leve</t>
  </si>
  <si>
    <t>Moderado</t>
  </si>
  <si>
    <t>Severo</t>
  </si>
  <si>
    <t>ASMA BRONQUIAL</t>
  </si>
  <si>
    <t>ENFERMEDAD PULMONAR OBSTRUCTIVA CRÓNICA (EPOC)</t>
  </si>
  <si>
    <t>Tipo A</t>
  </si>
  <si>
    <t>Tipo B</t>
  </si>
  <si>
    <t>DISPLASIA BRONCOPULMONAR</t>
  </si>
  <si>
    <t>FIBROSIS QUÍSTICA</t>
  </si>
  <si>
    <t>OXIGENO DEPENDIENTE</t>
  </si>
  <si>
    <t xml:space="preserve">ASISTENCIA VENTILATORIA NO INVASIVA O INVASIVA </t>
  </si>
  <si>
    <t>OTRAS RESPIRATORIAS CRÓNICAS</t>
  </si>
  <si>
    <t>SECCION C: EGRESOS</t>
  </si>
  <si>
    <t>PROGRAMAS</t>
  </si>
  <si>
    <t>CAUSAL</t>
  </si>
  <si>
    <t>SÍNDROME BRONQUIAL OBSTRUCTIVA RECURRENTE (SBOR)</t>
  </si>
  <si>
    <t>OXÍGENO DEPENDIENTE</t>
  </si>
  <si>
    <t>SECCIÓN D: CONSULTAS DE MORBILIDAD POR ENFERMEDADES RESPIRATORIAS EN SALAS IRA, ERA Y MIXTA</t>
  </si>
  <si>
    <t>SECCIÓN E: CONTROLES REALIZADOS (CRONICOS)</t>
  </si>
  <si>
    <t>SECCIÓN F: SEGUIMIENTO DE ATENCIONES REALIZADAS EN AGUDOS</t>
  </si>
  <si>
    <t>SECCIÓN G: INASISTENTES A CONTROL DE CRÓNICOS</t>
  </si>
  <si>
    <t>S.B.O. RECURRENTE</t>
  </si>
  <si>
    <t>ASMA</t>
  </si>
  <si>
    <t>SECCIÓN H: INASISTENTES A CITACIÓN AGENDADA</t>
  </si>
  <si>
    <t>Menor de 20 años</t>
  </si>
  <si>
    <t>De 20 años y más</t>
  </si>
  <si>
    <t>SECCIÓN I: PROCEDIMIENTOS REALIZADOS</t>
  </si>
  <si>
    <t>PROCEDIMIENTO</t>
  </si>
  <si>
    <t xml:space="preserve">ESPIROMETRÍA BASAL </t>
  </si>
  <si>
    <t>ESPIROMETRÍA POST BD</t>
  </si>
  <si>
    <t xml:space="preserve">FLUJOMETRÍA BASAL </t>
  </si>
  <si>
    <t>FLUJOMETRÍA POST BD</t>
  </si>
  <si>
    <t>PIMOMETRÍA</t>
  </si>
  <si>
    <t>TEST DE PROVOCACIÓN CON EJERCICIO</t>
  </si>
  <si>
    <t>TEST DE MARCHA 6 MINUTOS</t>
  </si>
  <si>
    <t>SESIONES DE KINESIOTERAPIA RESPIRATORIA</t>
  </si>
  <si>
    <t>TOMA DE MUESTRA SECRECIÓN MUCOSA/BRONQUIAL</t>
  </si>
  <si>
    <t>SECCIÓN J: DERIVACIÓN DE PACIENTES SEGÚN DESTINO</t>
  </si>
  <si>
    <t>DESTINO</t>
  </si>
  <si>
    <t>UNIDAD EMERGENCIA HOSPITALARIA</t>
  </si>
  <si>
    <t>SAPU, SUR O SAR</t>
  </si>
  <si>
    <t>CAE / CDT / CRS</t>
  </si>
  <si>
    <t>SECCIÓN K: RECEPCIÓN DE PACIENTES SEGÚN ORIGEN</t>
  </si>
  <si>
    <t>SAPU , SUR O SAR</t>
  </si>
  <si>
    <t>EXTRASISTEMA</t>
  </si>
  <si>
    <t>SECCIÓN L: HOSPITALIZACION ABREVIADA / INTERVENCION EN CRISIS RESPIRATORIA</t>
  </si>
  <si>
    <t>BRONQUITIS OBSTRUCTIVA</t>
  </si>
  <si>
    <t>REAGUDIZACIÓN DE SBOR</t>
  </si>
  <si>
    <t>REAGUDIZACIÓN DE ASMA</t>
  </si>
  <si>
    <t>REAGUDIZACIÓN DE EPOC</t>
  </si>
  <si>
    <t>SECCIÓN M: EDUCACIÓN EN SALAS</t>
  </si>
  <si>
    <t>SECCIÓN M.1: EDUCACION INDIVIDUAL EN SALA</t>
  </si>
  <si>
    <t>ANTITABACO</t>
  </si>
  <si>
    <t>AUTOCUIDADO SEGÚN PATOLOGÍA</t>
  </si>
  <si>
    <t>USO DE TERAPIA INHALATORIA</t>
  </si>
  <si>
    <t xml:space="preserve">EDUCACION INTEGRAL EN SALUD RESPIRATORIA </t>
  </si>
  <si>
    <t>ESTILO DE VIDA SALUDABLES</t>
  </si>
  <si>
    <t>SECCIÓN M.2: EDUCACIÓN GRUPAL (AGENDADA Y PROGRAMADA)</t>
  </si>
  <si>
    <t>TEMAS</t>
  </si>
  <si>
    <t>Nº Sesiones</t>
  </si>
  <si>
    <t>Nº Participantes</t>
  </si>
  <si>
    <t>PACIENTES, PADRES O CUIDADORES</t>
  </si>
  <si>
    <t>SALAS CUNAS Y JARDINES INFANTILES</t>
  </si>
  <si>
    <t>INTERSECTOR</t>
  </si>
  <si>
    <t xml:space="preserve">SECCIÓN N: VISITAS DOMICILIARIAS Y SEGUIMIENTO REALIZADOS POR EQUIPO IRA-ERA </t>
  </si>
  <si>
    <t>CONCEPTOS</t>
  </si>
  <si>
    <t>HOGAR LIBRE DEL HUMO DEL TABACO</t>
  </si>
  <si>
    <t>POR MUERTE DE NEUMONÍA EN DOMICILIO</t>
  </si>
  <si>
    <t>PROGRAMA OXIGENOTERAPIA AMBULATORIA, AVNI, AVI, AVNIA, AVIA</t>
  </si>
  <si>
    <t>SEGUIMIENTO TELEFÓNICO REALIZADO POR KINESIOLOGO SALA</t>
  </si>
  <si>
    <t>OTRAS VISITAS</t>
  </si>
  <si>
    <t xml:space="preserve">SECCIÓN O: REHABILITACION PULMONAR Y ACTIVIDAD FISICA </t>
  </si>
  <si>
    <t>TOTAL DE ACTIVIDADES POR DIAGNOSTICO</t>
  </si>
  <si>
    <t>EPOC A</t>
  </si>
  <si>
    <t>EPOC B</t>
  </si>
  <si>
    <t>REHABILITACION PULMONAR</t>
  </si>
  <si>
    <t>SESIONES EDUCATIVAS</t>
  </si>
  <si>
    <t>SESIONES ACTIVIDAD FISICA</t>
  </si>
  <si>
    <t>ARTICULACION CONTINUIDAD CON INTERSECTOR</t>
  </si>
  <si>
    <t>PLANES DE ACTIVIDAD FISICA</t>
  </si>
  <si>
    <t>DISEÑO PLAN DE TRABAJO</t>
  </si>
  <si>
    <t>SEGUIMIENTO PRESENCIAL</t>
  </si>
  <si>
    <t>SEGUIMIENTO TELEFONICO</t>
  </si>
  <si>
    <t>SECCIÓN P: REHABILITACION PULMONAR POST COVID</t>
  </si>
  <si>
    <t>Menor de 15 años</t>
  </si>
  <si>
    <t>15 A 64 años</t>
  </si>
  <si>
    <t>65 y más años</t>
  </si>
  <si>
    <t>REHABILITACION PULMONAR POST COVID</t>
  </si>
  <si>
    <t>SECCIÓN Q: APLICACIÓN DE ENCUESTA CALIDAD DE VIDA</t>
  </si>
  <si>
    <t>DIAGNÓSTICO</t>
  </si>
  <si>
    <t>ENCUESTAS REALIZADAS</t>
  </si>
  <si>
    <t>EPOC</t>
  </si>
  <si>
    <t>REEVALUACIÓN ANUAL</t>
  </si>
  <si>
    <t>OTRAS CRÓNICAS RESPIRATORIAS</t>
  </si>
  <si>
    <r>
      <t>ESTABLECIMIENTO</t>
    </r>
    <r>
      <rPr>
        <b/>
        <sz val="8"/>
        <rFont val="Verdana"/>
        <family val="2"/>
      </rPr>
      <t>:  - (  )</t>
    </r>
  </si>
  <si>
    <t xml:space="preserve">AÑO: </t>
  </si>
  <si>
    <t>REM-A24.   ATENCIÓN EN MATERNIDAD</t>
  </si>
  <si>
    <t xml:space="preserve">SECCIÓN A: INFORMACIÓN DE PARTOS Y ABORTOS ATENDIDOS </t>
  </si>
  <si>
    <t>TÉRMINO 
DEL 
EMBARAZO</t>
  </si>
  <si>
    <t>PARTOS Y ABORTOS</t>
  </si>
  <si>
    <t>PARTOS PREMATUROS</t>
  </si>
  <si>
    <t>ANESTESIA</t>
  </si>
  <si>
    <t>ANALGESIA</t>
  </si>
  <si>
    <t>APEGO
PRECOZ</t>
  </si>
  <si>
    <t>Total **</t>
  </si>
  <si>
    <t xml:space="preserve">Beneficiarias
</t>
  </si>
  <si>
    <t>Partos prematuros menos de 24 semanas</t>
  </si>
  <si>
    <t>Partos prematuros de 24 a 28 semanas</t>
  </si>
  <si>
    <t>Partos prematuros de 29 a 32 semanas</t>
  </si>
  <si>
    <t>Partos prematuros de 33 a 36 semanas</t>
  </si>
  <si>
    <t>Total anestesia</t>
  </si>
  <si>
    <t>Epidural</t>
  </si>
  <si>
    <t>Raquídea</t>
  </si>
  <si>
    <t>General</t>
  </si>
  <si>
    <t>Local</t>
  </si>
  <si>
    <t>Total analgesia</t>
  </si>
  <si>
    <t>Analgesia inhalatoria</t>
  </si>
  <si>
    <t xml:space="preserve">Medidas analgésicas no farmacológicas </t>
  </si>
  <si>
    <t>Contacto mayor a 30 minutos (RN con peso menor o igual a 2.499 grs.) con la madre</t>
  </si>
  <si>
    <t>Contacto mayor a 30 minutos  (RN con peso de 2.500 grs. o más) con la madre</t>
  </si>
  <si>
    <t>Contacto mayor a 30 minutos (RN con peso menor o igual a 2.499 grs.) Con el Padre</t>
  </si>
  <si>
    <t>Contacto mayor a 30 minutos  (RN con peso de 2.500 grs. o más), Con el Padre</t>
  </si>
  <si>
    <t>Contacto mayor a 30 minutos (RN con peso menor o igual a 2.499 grs.) con acompañante significativo</t>
  </si>
  <si>
    <t>Contacto mayor a 30 minutos  (RN con peso de 2.500 grs. o más), con  acompañante significativo</t>
  </si>
  <si>
    <t>Lactancia materna en los primeros  60 minutos de vida  (RN con peso de 2.500 grs. o más)</t>
  </si>
  <si>
    <t>TOTAL PARTOS</t>
  </si>
  <si>
    <t>NORMAL/VAGINAL</t>
  </si>
  <si>
    <t>DISTÓCICO VAGINAL</t>
  </si>
  <si>
    <t>CESÁREA ELECTIVA</t>
  </si>
  <si>
    <t>CESÁREA URGENCIA</t>
  </si>
  <si>
    <t>ABORTOS</t>
  </si>
  <si>
    <t>PARTO NORMAL VERTICAL (*)</t>
  </si>
  <si>
    <t>ENTREGA DE PLACENTA A SOLICITUD DE LA MUJER</t>
  </si>
  <si>
    <t>PARTO FUERA ESTABLECIMIENTO DE SALUD</t>
  </si>
  <si>
    <t>EMBARAZO NO CONTROLADO</t>
  </si>
  <si>
    <t>(*) Incluido en Parto Normal</t>
  </si>
  <si>
    <t>(**) Partos de Término y Pre-Término</t>
  </si>
  <si>
    <t>SECCIÓN A.1: INTERRUPCIÓN VOLUNTARIA DEL EMBARAZO</t>
  </si>
  <si>
    <t>CAUSALES</t>
  </si>
  <si>
    <t>Grupos de edad en años</t>
  </si>
  <si>
    <t>Abortos</t>
  </si>
  <si>
    <t xml:space="preserve">Partos </t>
  </si>
  <si>
    <t>Beneficiarias</t>
  </si>
  <si>
    <t>Menor de 14 años</t>
  </si>
  <si>
    <t>14 a 19 años</t>
  </si>
  <si>
    <t>Hasta 12 semanas y cero días</t>
  </si>
  <si>
    <t>12 semanas y un día hasta 14 semanas y cero días</t>
  </si>
  <si>
    <t>de 14 hasta 21 semanas y 6 días</t>
  </si>
  <si>
    <t>Partos vaginales inducidos</t>
  </si>
  <si>
    <t>Cesáreas</t>
  </si>
  <si>
    <t xml:space="preserve">CAUSAL N° 1: MUJER EMBARAZADA CON RIESGO VITAL </t>
  </si>
  <si>
    <t>CAUSAL N° 2: INVIABILIDAD FETAL DE CARÁCTER LETAL</t>
  </si>
  <si>
    <t>CAUSAL N° 3: POR VIOLACIÓN</t>
  </si>
  <si>
    <t>SECCIÓN B: ACOMPAÑAMIENTO EN EL PROCESO REPRODUCTIVO</t>
  </si>
  <si>
    <t>EVENTO</t>
  </si>
  <si>
    <t xml:space="preserve">BENEFICIARIAS </t>
  </si>
  <si>
    <t>SOLO EN EL PARTO</t>
  </si>
  <si>
    <t>PRE PARTO Y PARTO</t>
  </si>
  <si>
    <t>SECCIÓN C: INFORMACIÓN RECIÉN NACIDOS</t>
  </si>
  <si>
    <t xml:space="preserve">SECCIÓN C.1: NACIDOS  SEGÚN PESO AL NACER  </t>
  </si>
  <si>
    <t>PESO AL NACER (EN GRAMOS)</t>
  </si>
  <si>
    <t>PROGRAMA FENILQUETONURIA (PKU) E HIPOTIROIDISMO CONGÉNITO (HC)</t>
  </si>
  <si>
    <t>Menos de 500</t>
  </si>
  <si>
    <t>500 a 999</t>
  </si>
  <si>
    <t>1.000 a 
1.499</t>
  </si>
  <si>
    <t>1.500 a 
1.999</t>
  </si>
  <si>
    <t>2.000 a 
2.499</t>
  </si>
  <si>
    <t>2.500 a 
2.999</t>
  </si>
  <si>
    <t>3.000 a 
3.999</t>
  </si>
  <si>
    <t>4.000 y 
más</t>
  </si>
  <si>
    <t>Primeras Muestras</t>
  </si>
  <si>
    <t>Muestras Repetidas</t>
  </si>
  <si>
    <t>NACIDOS VIVOS</t>
  </si>
  <si>
    <t>NACIDOS FALLECIDOS</t>
  </si>
  <si>
    <t>SECCIÓN C.2: RECIÉN NACIDOS CON MALFORMACIÓN CONGÉNITA</t>
  </si>
  <si>
    <t>SECCIÓN C.3: APGAR MENOR O IGUAL A 3 AL MINUTO Y APGAR MENOR O IGUAL A 6 A LOS 5 MINUTOS</t>
  </si>
  <si>
    <t>APGAR MENOR O IGUAL A  3 AL MINUTO</t>
  </si>
  <si>
    <t>APGAR MENOR O IGUAL A 6 A LOS 5  MINUTOS</t>
  </si>
  <si>
    <t/>
  </si>
  <si>
    <t>SECCIÓN D: ESTERILIZACIONES SEGÚN SEXO</t>
  </si>
  <si>
    <t>EDAD (en años)</t>
  </si>
  <si>
    <t>Menor 
de 20</t>
  </si>
  <si>
    <t>20 - 34</t>
  </si>
  <si>
    <t xml:space="preserve">35 y más </t>
  </si>
  <si>
    <t>MUJER</t>
  </si>
  <si>
    <t>HOMBRE</t>
  </si>
  <si>
    <t>SECCIÓN E: EGRESOS DE MATERNIDAD Y NEONATOLOGÍA, SEGÚN LACTANCIA MATERNA EXCLUSIVA</t>
  </si>
  <si>
    <t>Maternidad        (Puérperas con RN vivo)</t>
  </si>
  <si>
    <t>Neonatología</t>
  </si>
  <si>
    <t>TOTAL DE EGRESOS</t>
  </si>
  <si>
    <t xml:space="preserve">EGRESADOS CON LACTANCIA MATERNA EXCLUSIVA </t>
  </si>
  <si>
    <t>EGRESADOS QUE MANTUVIERON LACTANCIA MATERNA EXCLUSIVA DURANTE LA HOSPITALIZACIÓN Y AL ALTA</t>
  </si>
  <si>
    <t>SECCIÓN F:  TIPOS DE LACTANCIA EN NIÑOS Y NIÑAS AL EGRESO DE LA HOSPITALIZACIÓN</t>
  </si>
  <si>
    <t>POR RANGO ETARIO</t>
  </si>
  <si>
    <t>De 1 año a 2 años</t>
  </si>
  <si>
    <t>LACTANCIA MATERNA MAS LACTANCIA ARTIFICIAL</t>
  </si>
  <si>
    <t>FORMULA LACTEA</t>
  </si>
  <si>
    <t>LACTANCIA MATERNA EXCLUSIVA CON SÓLIDOS</t>
  </si>
  <si>
    <t>LACTANCIA MATERNA/FORMULA LÁCTEA MAS SÓLIDOS</t>
  </si>
  <si>
    <t>FORMULA LÁCTEA MAS SÓLIDOS</t>
  </si>
  <si>
    <t>SECCIÓN G:  TAMIZAJE AUDITIVO</t>
  </si>
  <si>
    <t>Menores de 1 año</t>
  </si>
  <si>
    <t>RECIEN NACIDOS CON FACTORES DE RIESGO CON TAMIZAJE AUDITIVO</t>
  </si>
  <si>
    <t>RECIEN NACIDOS CON TAMIZAJE AUDITIVO</t>
  </si>
  <si>
    <t>RECIEN NACIDOS CON TAMIZAJE AUDITIVO ALTERADO (referido)</t>
  </si>
  <si>
    <t>REM-26.  ACTIVIDADES EN DOMICILIO Y OTROS ESPACIOS</t>
  </si>
  <si>
    <t>SECCIÓN A: VISITAS DOMICILIARIAS INTEGRALES A FAMILIAS (ESTABLECIMIENTOS APS)</t>
  </si>
  <si>
    <t>UN PROFESIONAL</t>
  </si>
  <si>
    <t>DOS O MÁS PROFESIONALES</t>
  </si>
  <si>
    <t xml:space="preserve">UN PROFESIONAL Y UN TÉCNICO EN ENFERMERÍA </t>
  </si>
  <si>
    <t>FACILITADOR/A INTERCULTURAL PUEBLOS ORIGINARIOS</t>
  </si>
  <si>
    <t>AGENTE COMUNITARIO</t>
  </si>
  <si>
    <t>PRIMERA VISITA</t>
  </si>
  <si>
    <t>SEGUNDA VISITA</t>
  </si>
  <si>
    <t>TERCERA O MÁS VISITAS DE SEGUIMIENTO</t>
  </si>
  <si>
    <t>PROGRAMA DE ACOMPAÑAMIENTO PSICOSOCIAL EN APS</t>
  </si>
  <si>
    <t xml:space="preserve">Espacios Amigables </t>
  </si>
  <si>
    <t>FAMILIA CON NIÑO PREMATURO</t>
  </si>
  <si>
    <t>FAMILIA CON NIÑO RECIÉN NACIDO</t>
  </si>
  <si>
    <t>FAMILIA CON NIÑO CON DÉFICIT DEL DSM</t>
  </si>
  <si>
    <t>FAMILIA CON NIÑO EN RIESGO VINCULAR AFECTIVO</t>
  </si>
  <si>
    <t>FAMILIA CON NIÑO &lt; 7 MESES CON SCORE DE RIESGO MODERADO DE MORIR POR NEUMONÍA</t>
  </si>
  <si>
    <t>FAMILIA CON NIÑO &lt; 7 MESES CON SCORE DE RIESGO GRAVE DE MORIR POR NEUMONÍA</t>
  </si>
  <si>
    <t>FAMILIA CON NIÑO CON PROBLEMA RESPIRATORIO CRÓNICO O NO CONTROLADO</t>
  </si>
  <si>
    <t>FAMILIA CON NIÑO MALNUTRIDO</t>
  </si>
  <si>
    <t>FAMILIA CON NIÑO CON RIESGO PSICOSOCIAL (EXCLUYE VINCULAR AFECTIVO)</t>
  </si>
  <si>
    <t>FAMILIA CON ADOLESCENTE EN RIESGO O PROBLEMA PSICOSOCIAL</t>
  </si>
  <si>
    <t>FAMILIA CON INTEGRANTE CON PATOLOGÍA CRÓNICA DESCOMPENSADA</t>
  </si>
  <si>
    <t>FAMILIA CON ADULTO MAYOR DEPENDEDIENTE (EXCLUYE DEPENDIENTE SEVERO)</t>
  </si>
  <si>
    <t>FAMILIA CON ADULTO MAYOR EN RIESGO PSICOSOCIAL</t>
  </si>
  <si>
    <t>FAMILIA CON GESTANTE ADOLESCENTE 10 A 14 AÑOS</t>
  </si>
  <si>
    <t>FAMILIA CON GESTANTE &gt;20 AÑOS EN RIESGO PSICOSOCIAL</t>
  </si>
  <si>
    <t>FAMILIA CON GESTANTE ADOLESCENTE EN RIESGO PSICOSOCIAL 15 A 19 AÑOS</t>
  </si>
  <si>
    <t>FAMILIA CON ADOLESCENTE CON PROBLEMA RESPIRATORIO CRÓNICO O NO CONTROLADO</t>
  </si>
  <si>
    <t>FAMILIA CON ADULTO CON PROBLEMA RESPIRATORIO CRÓNICO O NO CONTROLADO</t>
  </si>
  <si>
    <t>FAMILIA CON GESTANTE EN RIESGO BIOMÉDICO</t>
  </si>
  <si>
    <t>FAMILIA CON OTRO RIESGO PSICOSOCIAL</t>
  </si>
  <si>
    <t>FAMILIA CON INTEGRANTE CON PROBLEMA DE SALUD MENTAL</t>
  </si>
  <si>
    <t>FAMILIA CON NIÑOS/AS DE 5 A 9 AÑOS CON PROBLEMAS Y/O TRASTORNOS DE SALUD MENTAL</t>
  </si>
  <si>
    <t>FAMILIA CON INTEGRANTE ALTA HOSPITALIZACIÓN PRECOZ</t>
  </si>
  <si>
    <t>FAMILIA CON INTEGRANTE CON MULTIMORBILIDAD CRONICA (excluye dependencia severa)</t>
  </si>
  <si>
    <t>FAMILIA CON NIÑOS CON NECESIDADES ESPECIALES (NANEAS)</t>
  </si>
  <si>
    <t>FAMILIA CON NNA TRANS FEMENINO/MASCULINO</t>
  </si>
  <si>
    <t>SECCIÓN A.1: VISITAS DOMICILIARIAS INTEGRALES A PERSONAS CON DEPENDENCIA SEVERA Y SUS CUIDADORES</t>
  </si>
  <si>
    <t>Primera Visita</t>
  </si>
  <si>
    <t>Segunda Visita</t>
  </si>
  <si>
    <t xml:space="preserve">Tercera o másVisitas de Seguimiento </t>
  </si>
  <si>
    <t xml:space="preserve">Elaboración Plan de Cuidados a Personas Dependientes </t>
  </si>
  <si>
    <t xml:space="preserve">Evaluación plan de cuidados a personas dependientes </t>
  </si>
  <si>
    <t>Elaboración plan de cuidados a cuidador</t>
  </si>
  <si>
    <t xml:space="preserve">Evaluación Plan de Cuidados a Cuidador </t>
  </si>
  <si>
    <t xml:space="preserve">Evaluación Zarit cuidador </t>
  </si>
  <si>
    <t xml:space="preserve">Población Multimorbilidad Crónica </t>
  </si>
  <si>
    <t xml:space="preserve">Población ELEAM o institucionalizada </t>
  </si>
  <si>
    <t xml:space="preserve">A PERSONAS CON DEPENDENCIA SEVERA EN PROGRAMA </t>
  </si>
  <si>
    <t>FAMILIA CON PERSONA CON DEMENCIA</t>
  </si>
  <si>
    <t>FAMILIA CON INTEGRANTE DEPENDIENTE SEVERO EN PROGRAMA CON ENFERMEDAD TERMINAL</t>
  </si>
  <si>
    <t>FAMILIA CON INTEGRANTE CON DEPENDENCIA SEVERA (excluye adulto mayor)</t>
  </si>
  <si>
    <t>FAMILIA CON ADULTO MAYOR DEPENDIENTE SEVERO</t>
  </si>
  <si>
    <t>SECCIÓN A.2: INGRESOS, EGRESOS Y TRASLADOS AL PROGRAMA DE ATENCION DOMICILIARIA PERSONAS CON DEPENDENCIA SEVERA</t>
  </si>
  <si>
    <t>15 - 19  años</t>
  </si>
  <si>
    <t>Alta</t>
  </si>
  <si>
    <t>REINGRESO</t>
  </si>
  <si>
    <t>TRASLADO</t>
  </si>
  <si>
    <t>SECCIÓN B: OTRAS VISITAS INTEGRALES</t>
  </si>
  <si>
    <t>DOS O MÁS 
PROFESIONALES</t>
  </si>
  <si>
    <t xml:space="preserve">UN PROFESIONAL Y 
UN TÉCNICO EN ENFERMERÍA </t>
  </si>
  <si>
    <t>VISITA EPIDEMIOLÓGICA</t>
  </si>
  <si>
    <t>A LUGAR DE TRABAJO (*)</t>
  </si>
  <si>
    <t>A COLEGIO, SALAS CUNA, JARDÍN INFANTIL (*)</t>
  </si>
  <si>
    <t>A GRUPO COMUNITARIO</t>
  </si>
  <si>
    <t>VISITA INTEGRAL DE SALUD MENTAL</t>
  </si>
  <si>
    <t>A DOMINICILIO (NIVEL SECUNDARIO)</t>
  </si>
  <si>
    <t>A LUGAR DE TRABAJO</t>
  </si>
  <si>
    <t>A ESTABLECIMIENTOS EDUCACIONALES</t>
  </si>
  <si>
    <t>EN SECTOR RURAL</t>
  </si>
  <si>
    <t>(*) Excluye visita integral de salud mental</t>
  </si>
  <si>
    <t>SECCIÓN C:  VISITAS CON FINES DE TRATAMIENTOS Y/O PROCEDIMIENTOS EN DOMICILIO A PERSONAS CON DEPENDENCIA</t>
  </si>
  <si>
    <t>Multimorbilidad Crónica</t>
  </si>
  <si>
    <t>Población ELEAM o Institucionalizada</t>
  </si>
  <si>
    <t>A PERSONAS CON DEPENDENCIA LEVE</t>
  </si>
  <si>
    <t>A PERSONAS CON DEPENDENCIA MODERADA</t>
  </si>
  <si>
    <t xml:space="preserve"> A PERSONAS CON DEPENDENCIA SEVERA</t>
  </si>
  <si>
    <t>ONCOLÓGICOS (Excluye cuidados paliativos)</t>
  </si>
  <si>
    <t>NO ONCOLÓGICOS</t>
  </si>
  <si>
    <t>ATENCION ODONTOLOGICA</t>
  </si>
  <si>
    <t>ENTREGA FARMACOS/ALIMENTOS</t>
  </si>
  <si>
    <t>ATENCION FARMACEUTICA</t>
  </si>
  <si>
    <t>ATENCION NUTRICIONAL A PERSONAS CON INDICACION DE NED</t>
  </si>
  <si>
    <t>PODOLOGO</t>
  </si>
  <si>
    <t>MORBILIDAD MEDICA</t>
  </si>
  <si>
    <t xml:space="preserve">VISITAS CON OTROS FINES </t>
  </si>
  <si>
    <t>TELEMEDICINA/TELEASISTENCIA</t>
  </si>
  <si>
    <t>SEGUIMIENTO REMOTO</t>
  </si>
  <si>
    <t>SECCIÓN D: RESCATE DE PACIENTES INASISTENTES</t>
  </si>
  <si>
    <t>RESCATE TELEFONICO</t>
  </si>
  <si>
    <t>MENOR DE 1 AÑO</t>
  </si>
  <si>
    <t>1 a 4 AÑOS</t>
  </si>
  <si>
    <t>5 a 9 AÑOS</t>
  </si>
  <si>
    <t xml:space="preserve">10 a 14 años </t>
  </si>
  <si>
    <t>25 a 64 AÑOS</t>
  </si>
  <si>
    <t>* No incluidas como producción del establecimiento.</t>
  </si>
  <si>
    <t>SECCIÓN E: OTRAS VISITAS PROGRAMA DE ACOMPAÑAMIENTO PSICOSOCIAL EN ATENCIÓN PRIMARIA</t>
  </si>
  <si>
    <t>GRUPOS</t>
  </si>
  <si>
    <t>TOTAL VISITAS</t>
  </si>
  <si>
    <t>NÚMERO DE OTRAS VISITAS SEGÚN RANGO ETARIO</t>
  </si>
  <si>
    <t>ESTABLECIMIENTO EDUCACIONAL</t>
  </si>
  <si>
    <t>SECCIÓN F: VISITA A ESTABLECIMIENTO EDUCACIONAL PROGRAMA DE APOYO A LA SALUD MENTAL INFANTIL (PASMI) EN ATENCIÓN PRIMARIA</t>
  </si>
  <si>
    <t>TOTAL VISITAS
5 A 9 AÑOS</t>
  </si>
  <si>
    <t>NÚMERO DE NIÑOS/AS VISITADOS
5 A 9 AÑOS</t>
  </si>
  <si>
    <t>SECCIÓN G: CONSULTAS Y CONTROLES  DE ESPECIALIDAD RESUELTAS POR VISITAS DOMICILIARIAS</t>
  </si>
  <si>
    <t>GRUPO DE EDAD (en años)</t>
  </si>
  <si>
    <t>Pediatría (incluye totalidad de producción pediatrica de subespecialidades)</t>
  </si>
  <si>
    <t>Medicina Interna</t>
  </si>
  <si>
    <t>Cirugía</t>
  </si>
  <si>
    <t>Enfermedad respiratoria de adulto (broncopulmonar)</t>
  </si>
  <si>
    <t>Cardiología adulto</t>
  </si>
  <si>
    <t>Endocrinología adulto</t>
  </si>
  <si>
    <t>Reumatología adulto</t>
  </si>
  <si>
    <t>Infectología adulto</t>
  </si>
  <si>
    <t>Diabetología</t>
  </si>
  <si>
    <t>Psiquiatría</t>
  </si>
  <si>
    <t>Oftalmología</t>
  </si>
  <si>
    <t>Otorrinolaringología</t>
  </si>
  <si>
    <t>Obstetricia y Ginecología</t>
  </si>
  <si>
    <t>Traumatología</t>
  </si>
  <si>
    <t>Otras Especialidades Adulto</t>
  </si>
  <si>
    <t>AÑO:  2023</t>
  </si>
  <si>
    <t>REM-27.  EDUCACIÓN PARA LA SALUD</t>
  </si>
  <si>
    <t>SECCIÓN A: PERSONAS QUE INGRESAN A EDUCACIÓN GRUPAL SEGÚN ÁREAS TEMÁTICAS Y EDAD</t>
  </si>
  <si>
    <t>ÁREAS TEMÁTICAS DE PREVENCIÓN</t>
  </si>
  <si>
    <t>MADRE, PADRE O CUIDADOR DE :</t>
  </si>
  <si>
    <t>FAMILIAS DE RIESGO</t>
  </si>
  <si>
    <t>Niños 12 a 23 meses</t>
  </si>
  <si>
    <t>Niños de 2 a 5 años</t>
  </si>
  <si>
    <t>Niños de 6 a 9 años</t>
  </si>
  <si>
    <t>Nivel Secundario</t>
  </si>
  <si>
    <t>Nivel Terciario</t>
  </si>
  <si>
    <t xml:space="preserve">   </t>
  </si>
  <si>
    <t>ESTIMULACIÓN DESARROLLO PSICOMOTOR</t>
  </si>
  <si>
    <t>NUTRICIÓN</t>
  </si>
  <si>
    <t>RIESGO DE MALNUTRICIÓN POR EXCESO</t>
  </si>
  <si>
    <t>MALNUTRICIÓN POR EXCESO</t>
  </si>
  <si>
    <t>MALNUTRICIÓN DE DÉFICIT</t>
  </si>
  <si>
    <t xml:space="preserve">SIN RIESGO DE MALNUTRICIÓN </t>
  </si>
  <si>
    <t>0</t>
  </si>
  <si>
    <t>PREVENCIÓN DE IRA - ERA</t>
  </si>
  <si>
    <t>PREVENCIÓN DE ACCIDENTES</t>
  </si>
  <si>
    <t>SALUD BUCO-DENTAL</t>
  </si>
  <si>
    <t>PREVENCIÓN VIOLENCIA DE GÉNERO</t>
  </si>
  <si>
    <t>SALUD SEXUAL Y REPRODUCTIVA</t>
  </si>
  <si>
    <t>TRANS FEMENINO</t>
  </si>
  <si>
    <t>TRANS MASCULINO</t>
  </si>
  <si>
    <t>TALLERES DE CLIMATERIO</t>
  </si>
  <si>
    <t xml:space="preserve">EDUCACIÓN PRENATAL (NUTRICIÓN- LACTANCIA- CRIANZA- AUTOCUIDADO- PREPARACIÓN PARTO Y OTROS) </t>
  </si>
  <si>
    <t>VISITA GUIADA A LA MATERNIDAD</t>
  </si>
  <si>
    <t>PROMOCIÓN DE SALUD MENTAL</t>
  </si>
  <si>
    <t>PROMOCIÓN DEL DESARROLLO INFANTIL TEMPRANO</t>
  </si>
  <si>
    <t>DEL LENGUAJE</t>
  </si>
  <si>
    <t>MOTOR</t>
  </si>
  <si>
    <t>HABILIDADES PARENTALES</t>
  </si>
  <si>
    <t>NADIE ES PERFECTO</t>
  </si>
  <si>
    <t>FAMILIAS FUERTES</t>
  </si>
  <si>
    <t>APOYO MADRE A MADRE</t>
  </si>
  <si>
    <t xml:space="preserve">PREVENCIÓN DE SALUD MENTAL </t>
  </si>
  <si>
    <t>PREVENCIÓN SUICIDIO</t>
  </si>
  <si>
    <t>PREVENCIÓN TRASTORNO MENTAL</t>
  </si>
  <si>
    <t>PREVENCION ALCOHOL Y DROGAS</t>
  </si>
  <si>
    <t>ANTITABÁQUICA (excluye REM 23)</t>
  </si>
  <si>
    <t>PREVENCIÓN DE LA TRANSMISIÓN VERTICAL DE VIH-SÍFILIS</t>
  </si>
  <si>
    <t>OTRAS ÁREAS TEMÁTICAS</t>
  </si>
  <si>
    <t>EDUCACIÓN ESPECIAL EN ADULTO MAYOR</t>
  </si>
  <si>
    <t>ESTIMULACIÓN DE MEMORIA</t>
  </si>
  <si>
    <t>PREVENCIÓN CAÍDAS</t>
  </si>
  <si>
    <t>ESTIMULACIÓN DE ACTIVIDAD FÍSICA</t>
  </si>
  <si>
    <t>AUTO CUIDADO</t>
  </si>
  <si>
    <t>OTRAS TEMATICAS</t>
  </si>
  <si>
    <t>USO RACIONAL DE MEDICAMENTOS</t>
  </si>
  <si>
    <t>RESISTENCIA ANTIMICROBIANOS</t>
  </si>
  <si>
    <t>SECCIÓN B: ACTIVIDADES DE EDUCACIÓN PARA LA SALUD SEGÚN PERSONAL QUE LAS REALIZA (SESIONES)</t>
  </si>
  <si>
    <t>UN PROFESIONAL Y UN TÉCNICO PARAMÉDICO</t>
  </si>
  <si>
    <t>TÉCNICO 
PARAMÉ-
DICO</t>
  </si>
  <si>
    <t xml:space="preserve">Facilitador/a Intercultural Pueblos Originarios </t>
  </si>
  <si>
    <t>EDUCACIÓN DE GRUPO</t>
  </si>
  <si>
    <t>PREVENCIÓN DE LA TRANSMISIÓN VERTICAL DE VIH-SIFILIS</t>
  </si>
  <si>
    <t>SECCIÓN C: EDUCACIÓN GRUPAL A GESTANTES DE ALTO RIESGO OBSTÉTRICO (Nivel Secundario)</t>
  </si>
  <si>
    <t>TOTAL 
SESIONES</t>
  </si>
  <si>
    <t>PREPARACIÓN PARA EL PARTO</t>
  </si>
  <si>
    <t>TALLER DE EDUCACIÓN PRENATAL</t>
  </si>
  <si>
    <t>SECCIÓN D: TALLERES PROGRAMA "MÁS A.M AUTOVALENTES"</t>
  </si>
  <si>
    <t>TALLER</t>
  </si>
  <si>
    <t>Nº DE SESIONES</t>
  </si>
  <si>
    <t>Nº DE PARTICIPANTES</t>
  </si>
  <si>
    <t>ESTIMULACIÓN DE FUNCIONES MOTORAS Y PREVENCIÓN DE CAÍDAS</t>
  </si>
  <si>
    <t>ESTIMULACION DE FUNCIONES  COGNITIVA</t>
  </si>
  <si>
    <t>AUTOCUIDADO Y ESTILOS DE VIDA SALUDABLE</t>
  </si>
  <si>
    <t>SECCIÓN E: TALLERES PROGRAMA ELIGE VIDA SANA</t>
  </si>
  <si>
    <t xml:space="preserve">Post Parto </t>
  </si>
  <si>
    <t>menor de 2 años</t>
  </si>
  <si>
    <t>CIRCULO DE ACTIVIDAD FISICA</t>
  </si>
  <si>
    <t>CIRCULO DE VIDA SANA</t>
  </si>
  <si>
    <t xml:space="preserve">ACTIVIDADES MASIVAS </t>
  </si>
  <si>
    <t>SECCIÓN F: INTERVENCIONES POR PATRÓN DE CONSUMO DE ALCOHOL, TABACO y OTRAS DROGAS</t>
  </si>
  <si>
    <t>TIPO DE INTERVENCIÓN</t>
  </si>
  <si>
    <t>Nº DE INTERVENCIONES</t>
  </si>
  <si>
    <t>65 o más</t>
  </si>
  <si>
    <t>INTERVENCIÓN MÍNIMA
(BAJO RIESGO)</t>
  </si>
  <si>
    <t xml:space="preserve"> ALCOHOL</t>
  </si>
  <si>
    <t xml:space="preserve"> TABACO</t>
  </si>
  <si>
    <t xml:space="preserve"> DROGAS</t>
  </si>
  <si>
    <t>INTERVENCIÓN BREVE O MOTIVACIONAL
(RIESGO)</t>
  </si>
  <si>
    <t>INTERVENCIÓN REFERENCIA ASISTIDA
(PERJUDICIAL O DEPENDENCIA)</t>
  </si>
  <si>
    <t xml:space="preserve">SECCIÓN G: PERSONAS QUE INGRESAN A TALLERES PARA PADRES DEL PROGRAMA DE APOYO A LA SALUD MENTAL INFANTIL (PASMI) </t>
  </si>
  <si>
    <t>Concepto</t>
  </si>
  <si>
    <t xml:space="preserve">Total de padres, madres o cuidadores de 5 a 9 años </t>
  </si>
  <si>
    <t>Total de Talleres</t>
  </si>
  <si>
    <t xml:space="preserve">Total de Sesiones </t>
  </si>
  <si>
    <t xml:space="preserve">Taller Nadie es Perfecto (PASMI) </t>
  </si>
  <si>
    <t>SECCIÓN H: ORGANIZACIONES SOCIALES DE LA RED DEL PROGRAMA MÁS ADULTOS MAYORES AUTOVALENTES</t>
  </si>
  <si>
    <t xml:space="preserve">Por Tipo de Organización </t>
  </si>
  <si>
    <t>N° Total de Organizaciones</t>
  </si>
  <si>
    <t>Clubes de Adultos Mayores</t>
  </si>
  <si>
    <t>Centros de Madres</t>
  </si>
  <si>
    <t>Clubes Deportivos</t>
  </si>
  <si>
    <t>Uniones Comunales de Adultos Mayores</t>
  </si>
  <si>
    <t>Junta de Vecinos</t>
  </si>
  <si>
    <t>Organizaciones Informales</t>
  </si>
  <si>
    <t>Otras Organizaciones Formales</t>
  </si>
  <si>
    <t xml:space="preserve">Organizaciones ingresadas al programa de Estimulación Funcional del programa Más Adultos Mayores Autovalentes </t>
  </si>
  <si>
    <t xml:space="preserve">Organizaciones con Líderes Comunitarios Capacitados por el Programa Más Adultos Mayores Autovalentes </t>
  </si>
  <si>
    <t xml:space="preserve">SECCIÓN I: SERVICIOS DE LA RED DEL PROGRAMA MÁS ADULTOS MAYORES AUTOVALENTES </t>
  </si>
  <si>
    <t>Por Tipo de Servicio</t>
  </si>
  <si>
    <t>N° Total de Servicios</t>
  </si>
  <si>
    <t>Unidad Municipal de Personas Mayores</t>
  </si>
  <si>
    <t>Unidad Municipal de Atención Social</t>
  </si>
  <si>
    <t>Unidad Municipal de Deportes</t>
  </si>
  <si>
    <t>Unidad Municipal Turismo</t>
  </si>
  <si>
    <t>Unidad Municipal Educación</t>
  </si>
  <si>
    <t>Biblioteca Municipal</t>
  </si>
  <si>
    <t>Unidad Cultura Municipal</t>
  </si>
  <si>
    <t>Otras Unidades Municipales</t>
  </si>
  <si>
    <t>Escuelas o Colegios</t>
  </si>
  <si>
    <t>Universidades</t>
  </si>
  <si>
    <t xml:space="preserve">Otras Unidades Externas al Municipio </t>
  </si>
  <si>
    <t xml:space="preserve">Servicios Locales con Oferta programatica para personas mayores (total o parcial) </t>
  </si>
  <si>
    <t xml:space="preserve">Servicios Locales con Planes Intersectoriales para el Fomento del Autocuidado y Estimulación Funcional desarrollados junto al Programa Más Adultos Mayores Autovalentes </t>
  </si>
  <si>
    <t xml:space="preserve">SECCION J: TALLERES GRUPALES DE LACTANCIA MATERNA EN ATENCION PRIMARIA </t>
  </si>
  <si>
    <t>Nº DE TALLERES</t>
  </si>
  <si>
    <t>Número de Talleres de Lactancia Materna realziada en Atención Primaria a menores de un año</t>
  </si>
  <si>
    <t>Número de participantes de Talleres de Lactancia Materna en Atención Primaria a Menores de un año</t>
  </si>
  <si>
    <t>SECCIÓN K: INTERVENCIONES POSTERIOR AL TAMIZAJE DE SALUD MENTAL</t>
  </si>
  <si>
    <t>CONSEJERÍA EN CONTEXTO DE TAMIZAJE</t>
  </si>
  <si>
    <t>Nº DE M-CHAT-R/F</t>
  </si>
  <si>
    <t>Nº de Cuestionario PSC-17</t>
  </si>
  <si>
    <t>Nº de Cuestionario PSC-Y-17</t>
  </si>
  <si>
    <t>N° de Cuestionario PHQ-9 modificado para Adolescentes</t>
  </si>
  <si>
    <t xml:space="preserve">N° de Cuestionario PHQ-9 para Adultos </t>
  </si>
  <si>
    <t>N° de Escala CAPE-P15</t>
  </si>
  <si>
    <t xml:space="preserve">N° de escala de Columbia </t>
  </si>
  <si>
    <t>N° de Escala de Depresión Geriatríca de  YESAVAGE GDS-15</t>
  </si>
  <si>
    <t>REFERENCIA ASISTIDA EN CONTEXTO DE TAMIZAJE</t>
  </si>
  <si>
    <t>SECCIÓN L: TRABAJO SECTORIAL DE INFORMACIÓN Y SENSIBILIZACIÓN PRAIS</t>
  </si>
  <si>
    <t>Un Profesional</t>
  </si>
  <si>
    <t xml:space="preserve">Dos o más profesioanles </t>
  </si>
  <si>
    <t xml:space="preserve">Un profesional y un Técnico en Enfermería </t>
  </si>
  <si>
    <t xml:space="preserve">Técnico en Enfermería </t>
  </si>
  <si>
    <t>SIN RIESGO DE MALNUTRICIÓN</t>
  </si>
  <si>
    <t>EDUCACIÓN PRENATAL (NUTRICIÓN - LACTANCIA - CRIANZA - AUTOCUIDADO - PREPARACIÓN PARTO Y OTROS)</t>
  </si>
  <si>
    <t>PREVENCIÓN ALCOHOL Y DROGAS</t>
  </si>
  <si>
    <t>SECCIÓN M: EDUCACIÓN PARA PROGRAMA DE SALUD CARDIOVASCULAR</t>
  </si>
  <si>
    <t>TIPO DE EDUCACIÓN</t>
  </si>
  <si>
    <t>PROFESIONAL/OTROS</t>
  </si>
  <si>
    <t>INDIVIDUAL</t>
  </si>
  <si>
    <t>PODÓLOGA/O  CLINICO</t>
  </si>
  <si>
    <t>TALLER GRUPAL</t>
  </si>
  <si>
    <t>EQUIPO MULTIDISCIPLINARIO</t>
  </si>
  <si>
    <t>REM-28. REHABILITACIÓN INTEGRAL</t>
  </si>
  <si>
    <t xml:space="preserve">SECCIÓN A:  ATENCIONES DE REHABILITACIÓN NIVEL PRIMARIO  </t>
  </si>
  <si>
    <t xml:space="preserve">SECCIÓN A.1: INGRESOS Y EGRESOS  A ATENCIONES DE REHABILITACIÓN EN EL NIVEL PRIMARIO </t>
  </si>
  <si>
    <t>TIPO DE INGRESO</t>
  </si>
  <si>
    <t xml:space="preserve">TIPO DE ESTRATEGIA </t>
  </si>
  <si>
    <t>Personas con discapacidad (con RND)</t>
  </si>
  <si>
    <t xml:space="preserve">20 - 24 </t>
  </si>
  <si>
    <t>25-29</t>
  </si>
  <si>
    <t>30-34</t>
  </si>
  <si>
    <t>45- 49</t>
  </si>
  <si>
    <t>Rehabilitación Infantil</t>
  </si>
  <si>
    <t>Rehabilitación Base Comunitaria (RBC)</t>
  </si>
  <si>
    <t>Rehabilitación Integral(RI)</t>
  </si>
  <si>
    <t>Rehabilitación Rural (RR)</t>
  </si>
  <si>
    <t>INGRESOS CON PLAN DE TRATAMIENTO INTEGRAL (PTI)</t>
  </si>
  <si>
    <t>INGRESOS CON PLAN DE TRATAMIENTO INTEGRAL (PTI) CON OBJETIVOS PARA EL TRABAJO</t>
  </si>
  <si>
    <t xml:space="preserve">INGRESOS  DE USUARIOS CON CUIDADOR </t>
  </si>
  <si>
    <t>INGRESOS CON PTI CUIDADOR</t>
  </si>
  <si>
    <t>EGRESOS POR ALTA</t>
  </si>
  <si>
    <t>EGRESOS POR FALLECIMIENTO</t>
  </si>
  <si>
    <t>EGRESOS POR OTRAS CAUSAS</t>
  </si>
  <si>
    <t>EGRESOS CON PTI CUIDADOR</t>
  </si>
  <si>
    <t>SECCIÓN A.2: INGRESOS POR CONDICIÓN DE SALUD</t>
  </si>
  <si>
    <t>CONDICIÓN DE SALUD</t>
  </si>
  <si>
    <t>TOTAL INGRESO (N° DE PERSONAS)</t>
  </si>
  <si>
    <t>CONDICIÓN FÍSICA</t>
  </si>
  <si>
    <t>DOLOR CERVICAL AGUDO</t>
  </si>
  <si>
    <t>DOLOR LUMBAR AGUDO</t>
  </si>
  <si>
    <t xml:space="preserve">HOMBRO DOLOROSO AGUDO </t>
  </si>
  <si>
    <t>OTRO DOLOR MUSCULOESQUELÉTICO AGUDO</t>
  </si>
  <si>
    <t>ARTROSIS DE RODILLA Y CADERA</t>
  </si>
  <si>
    <t>ARTRITIS REUMATOIDEA</t>
  </si>
  <si>
    <t>OTRO DOLOR MUSCULOESQUELÉTICO CRÓNICO</t>
  </si>
  <si>
    <t>ATAQUE CEREBRO VASCULAR (ACV)</t>
  </si>
  <si>
    <t>TRAUMATISMO ENCÉFALO CRANEANO (TEC)</t>
  </si>
  <si>
    <t>LESIÓN MEDULAR</t>
  </si>
  <si>
    <t>ENFERMEDAD DE PARKINSON</t>
  </si>
  <si>
    <t>ENFERMEDADES NEUROMUSCULARES</t>
  </si>
  <si>
    <t>ALTERACIONES EN EL DESARROLLO PSICOMOTOR</t>
  </si>
  <si>
    <t>DISRAFIAS ESPINALES</t>
  </si>
  <si>
    <t>TRASTORNO DEL NEURODESARROLLO</t>
  </si>
  <si>
    <t xml:space="preserve">AMPUTACIÓN </t>
  </si>
  <si>
    <t>QUEMADOS</t>
  </si>
  <si>
    <t>COVID-19</t>
  </si>
  <si>
    <t>CONDICIÓN SENSORIAL VISUAL</t>
  </si>
  <si>
    <t>CONDICIÓN SENSORIAL AUDITIVO</t>
  </si>
  <si>
    <t>SECCIÓN A.3: EVALUACIÓN INICIAL</t>
  </si>
  <si>
    <t xml:space="preserve">MODALIDAD DE REHABILITACIÓN  </t>
  </si>
  <si>
    <t xml:space="preserve">Presencial (Establecimiento) </t>
  </si>
  <si>
    <t>Domiciliaria</t>
  </si>
  <si>
    <t>FONOAUDIÓLOGO</t>
  </si>
  <si>
    <t>SECCIÓN A.4: EVALUACIÓN INTERMEDIA</t>
  </si>
  <si>
    <t xml:space="preserve">MODALIDAD DE REHABILITACIÓN   </t>
  </si>
  <si>
    <t>Rehabilitación Integral (RI)</t>
  </si>
  <si>
    <t>Presencial (Establecimiento)</t>
  </si>
  <si>
    <t>A distancia</t>
  </si>
  <si>
    <t>SECCIÓN A.5: SESIONES DE REHABILITACIÓN</t>
  </si>
  <si>
    <t>SECCIÓN A.6: PROCEDIMIENTOS Y ACTIVIDADES</t>
  </si>
  <si>
    <t>Total Rehabilitacion Base Comunitaria</t>
  </si>
  <si>
    <t>Total Rehabilitación Integral</t>
  </si>
  <si>
    <t xml:space="preserve">Total Rehabilitacion  Rural </t>
  </si>
  <si>
    <t>FISIOTERAPIA</t>
  </si>
  <si>
    <t>EJERCICIOS TERAPÉUTICOS</t>
  </si>
  <si>
    <t>INTERVENCIÓN EN ACTIVIDADES DE LA VIDA DIARIA, BÁSICAS, INSTRUMENTALES Y AVANZADAS</t>
  </si>
  <si>
    <t>HABILITACIÓN Y REHABILITACIÓN EDUCACIONAL</t>
  </si>
  <si>
    <t>ACTIVIDADES TERAPÉUTICAS</t>
  </si>
  <si>
    <t>INTEGRACIÓN SENSORIAL</t>
  </si>
  <si>
    <t>ADAPTACIÓN DEL HOGAR</t>
  </si>
  <si>
    <t>CONFECCIÓN ÓRTESIS Y/O ADAPTACIONES</t>
  </si>
  <si>
    <t>REPARACIÓN DE ÓRTESIS Y/O ADAPTACIONES</t>
  </si>
  <si>
    <t>HABILITACIÓN Y REHABILITACIÓN SOCIO-LABORAL</t>
  </si>
  <si>
    <t>ESTIMULACIÓN COGNITIVA</t>
  </si>
  <si>
    <t xml:space="preserve">REHABILITACIÓN DE LA VOZ, HABLA Y/O LENGUAJE </t>
  </si>
  <si>
    <t>REHABILITACIÓN DE LA DEGLUCIÓN</t>
  </si>
  <si>
    <t xml:space="preserve">REHABILITACIÓN VESTIBULAR </t>
  </si>
  <si>
    <t>EDUCACIÓN PERSONA USUARIO/A, CUIDADOR/A Y/O FAMILIARES</t>
  </si>
  <si>
    <t>ATENCIÓN PSICOTERAPÉUTICA</t>
  </si>
  <si>
    <t>SECCIÓN A.7: CONSEJERÍA INDIVIDUAL AGENDADA</t>
  </si>
  <si>
    <t>TRABADOR/A SOCIAL</t>
  </si>
  <si>
    <t>SECCIÓN A.8: CONSEJERÍA FAMILIAR AGENDADA</t>
  </si>
  <si>
    <t xml:space="preserve">SECCIÓN A.9: INTERVENCIONES TERAPÉUTICAS GRUPALES </t>
  </si>
  <si>
    <t>ÁREA TEMÁTICA DE PREVENCIÓN Y TRATAMIENTO</t>
  </si>
  <si>
    <t xml:space="preserve">MODALIDAD DE REHABILITACIÓN </t>
  </si>
  <si>
    <t xml:space="preserve">NÚMERO DE PERSONAS </t>
  </si>
  <si>
    <t>NÙMERO DE SESIONES</t>
  </si>
  <si>
    <t xml:space="preserve">SECCIÓN A.10: PERSONAS QUE LOGRAN PARTICIPACIÓN EN COMUNIDAD </t>
  </si>
  <si>
    <t>COMPONENTE (Nº PERSONAS)</t>
  </si>
  <si>
    <t>LABORAL</t>
  </si>
  <si>
    <t>Educativa</t>
  </si>
  <si>
    <t>Comunitario</t>
  </si>
  <si>
    <t>Trabajo con objetivos de habilitación y rehabilitación</t>
  </si>
  <si>
    <t>Trabajo sin objetivos de habilitación y rehabilitación</t>
  </si>
  <si>
    <t>Dueña/o de casa</t>
  </si>
  <si>
    <t>SECCIÓN A.11: ACTIVIDADES Y PARTICIPACIÓN</t>
  </si>
  <si>
    <t>MODALIDADES DE INTERVENCIÓN</t>
  </si>
  <si>
    <t>GRUPO OBJETIVO</t>
  </si>
  <si>
    <t>Totales Rehabilitación Infantil</t>
  </si>
  <si>
    <t>Totales Rehabilitación Base Comunitaria (RBC)</t>
  </si>
  <si>
    <t>Totales Rehabilitación Integral  (RI)</t>
  </si>
  <si>
    <t>Totales Rehabilitación Rural (RR)</t>
  </si>
  <si>
    <t xml:space="preserve">Modalidad de rehabilitación </t>
  </si>
  <si>
    <t xml:space="preserve"> Actividades </t>
  </si>
  <si>
    <t xml:space="preserve">Participantes </t>
  </si>
  <si>
    <t xml:space="preserve">DIAGNÓSTICO O PLANIFICACIÓN PARTICIPATIVA </t>
  </si>
  <si>
    <t>ORGANIZACIONES ASOCIADAS A DISCAPACIDAD</t>
  </si>
  <si>
    <t>ORGANIZACIONES COMUNITARIAS</t>
  </si>
  <si>
    <t>COMUNIDAD EDUCATIVA</t>
  </si>
  <si>
    <t>ACTIVIDADES DE PROMOCIÓN DE LA SALUD</t>
  </si>
  <si>
    <t>EMPLEADORES Y COMPAÑEROS DE TRABAJO</t>
  </si>
  <si>
    <t>RED DE APOYO</t>
  </si>
  <si>
    <t>CUIDADORES</t>
  </si>
  <si>
    <t>ACTIVIDADES PARA FORTALECER LOS CONOCIMIENTOS Y DESTREZAS PERSONALES</t>
  </si>
  <si>
    <t>PROFESIONALES DE SALUD</t>
  </si>
  <si>
    <t>MONITORES</t>
  </si>
  <si>
    <t>ASESORÍA A GRUPOS COMUNITARIOS</t>
  </si>
  <si>
    <t>SECCIÓN B: NIVEL HOSPITALARIO</t>
  </si>
  <si>
    <t>SECCIÓN B.1: INGRESOS Y EGRESOS  A REHABILITACIÓN INTEGRAL</t>
  </si>
  <si>
    <t>TIPO ATENCIÓN</t>
  </si>
  <si>
    <t>15 -19</t>
  </si>
  <si>
    <t>Abierta</t>
  </si>
  <si>
    <t>CERRADA</t>
  </si>
  <si>
    <t>UPC</t>
  </si>
  <si>
    <t>Cuidados Medios y Básicos</t>
  </si>
  <si>
    <t>NEUROMUSCULARES AGUDAS</t>
  </si>
  <si>
    <t>NEUROMUSCULARES CRÓNICAS</t>
  </si>
  <si>
    <t>OTRAS NEUROLÓGICAS</t>
  </si>
  <si>
    <t>TRASTORNOS DEL NEURODESARROLLO</t>
  </si>
  <si>
    <t>PARÁLISIS CEREBRAL</t>
  </si>
  <si>
    <t>RECIEN NACIDO DE ALTO RIESGO</t>
  </si>
  <si>
    <t>SÍNDROME POST-UCI</t>
  </si>
  <si>
    <t xml:space="preserve">ENFERMEDADES RESPIRATORIAS </t>
  </si>
  <si>
    <t>ENFERMEDADES CARDIACAS</t>
  </si>
  <si>
    <t>DOLOR MUSCULOESQUELÉTICO CRÓNICO</t>
  </si>
  <si>
    <t>OTRAS REUMATOLÓGICAS</t>
  </si>
  <si>
    <t>TRAUMATOLÓGICOS</t>
  </si>
  <si>
    <t>OTROS PRE Y POST QUIRÚRGICOS</t>
  </si>
  <si>
    <t xml:space="preserve">ONCOLÓGICOS </t>
  </si>
  <si>
    <t>GENITOURINARIAS</t>
  </si>
  <si>
    <t>SENSORIALES AUDITIVOS</t>
  </si>
  <si>
    <t>SENSORIALES VISUALES</t>
  </si>
  <si>
    <t>TRASTORNO ESPECTRO AUTISTA</t>
  </si>
  <si>
    <t>EGRESOS ACV REFERIDO A APS</t>
  </si>
  <si>
    <t>SECCIÓN B.2: EVALUACIÓN INICIAL</t>
  </si>
  <si>
    <t>Cerrada</t>
  </si>
  <si>
    <t xml:space="preserve">Presencial </t>
  </si>
  <si>
    <t>A Distancia</t>
  </si>
  <si>
    <t xml:space="preserve">Domiciliaria </t>
  </si>
  <si>
    <t>ORTOPROTESISTA</t>
  </si>
  <si>
    <t>SECCIÓN B.3: EVALUACIÓN INTERMEDIA</t>
  </si>
  <si>
    <t>SECCIÓN B.4: SESIONES DE REHABILITACIÓN</t>
  </si>
  <si>
    <t>SECCIÓN B.5: DERIVACIONES Y CONTINUIDAD EN LOS CUIDADOS</t>
  </si>
  <si>
    <t>A OTRO HOSPITAL (hospitalizado)</t>
  </si>
  <si>
    <t>A NIVEL SECUNDARIO (ambulatorio)</t>
  </si>
  <si>
    <t>A NIVEL PRIMARIO</t>
  </si>
  <si>
    <t>INSTITUCIÓN CON CONVENIO</t>
  </si>
  <si>
    <t>SECCIÓN B.6: PROCEDIMIENTOS Y ACTIVIDADES</t>
  </si>
  <si>
    <t>TRATAMIENTO COMPRESIVO</t>
  </si>
  <si>
    <t>CONFECCIÓN DE PRÓTESIS</t>
  </si>
  <si>
    <t>EDUCACIÓN A USUARIO/A, CUIDADOR/A Y/O FAMILIA</t>
  </si>
  <si>
    <t>ORIENTACIÓN Y MOVILIDAD</t>
  </si>
  <si>
    <t>ESTIMULACIÓN SENSORIAL</t>
  </si>
  <si>
    <t>TERAPIA RESPIRATORIA Y FUNCIONAL PULMONAR</t>
  </si>
  <si>
    <t>REHABILITACIÓN AUDITIVA INDIVIDUAL</t>
  </si>
  <si>
    <t>REHABILITACIÓN AUDITIVA GRUPAL</t>
  </si>
  <si>
    <t>SECCIÓN C: AYUDAS TÉCNICAS DE SALUD, NIVEL APS Y HOSPITALARIO</t>
  </si>
  <si>
    <t>SECCIÓN C.1: NÚMERO DE PERSONAS QUE RECIBEN AYUDAS TÉCNICAS</t>
  </si>
  <si>
    <t>AYUDAS TÉCNICAS</t>
  </si>
  <si>
    <t>NUMERO DE EVALUACIONES DE AYUDAS TÉCNICAS</t>
  </si>
  <si>
    <t>NÚMERO DE PERSONAS CON AYUDA TÉCNICA ENTREGADA</t>
  </si>
  <si>
    <t>NUMERO DE ENTRENAMIENTO DE AYUDAS TÉCNICAS</t>
  </si>
  <si>
    <t>SECCIÓN C.2: NÚMERO DE  AYUDAS TÉCNICAS ENTREGADAS POR TIPO</t>
  </si>
  <si>
    <t>TOTAL DE AYUDAS TÉCNICAS ENTREGADAS</t>
  </si>
  <si>
    <t>SILLAS DE RUEDAS ESTÁNDAR</t>
  </si>
  <si>
    <t>SILLA DE RUEDAS NEUROLÓGICA</t>
  </si>
  <si>
    <t>COJÍN ANTI ESCARAS</t>
  </si>
  <si>
    <t>COLCHÓN ANTI ESCARAS</t>
  </si>
  <si>
    <t>BASTONES</t>
  </si>
  <si>
    <t>ANDADORES</t>
  </si>
  <si>
    <t>SITTING</t>
  </si>
  <si>
    <t xml:space="preserve">ÓRTESIS DE COLUMNA VERTEBRAL </t>
  </si>
  <si>
    <t xml:space="preserve">ÓRTESIS MIEMBRO INFERIOR </t>
  </si>
  <si>
    <t xml:space="preserve">ÓRTESIS MIEMBRO SUPERIOR </t>
  </si>
  <si>
    <t xml:space="preserve">COJINES Y RESPALDOS PARA LA ESTABILIZACIÓN Y POSICIONAMIENTO DEL CUERPO </t>
  </si>
  <si>
    <t xml:space="preserve">AYUDAS TÉCNICAS PARA ACTIVIDADES DE ALIMENTACIÓN, VESTUARIO E HIGIENE PERSONAL </t>
  </si>
  <si>
    <t>SISTEMA COMPRESIVO</t>
  </si>
  <si>
    <t xml:space="preserve">PRÓTESIS EXTREMIDAD INFERIOR TRANSTIBIAL </t>
  </si>
  <si>
    <t xml:space="preserve">PRÓTESIS EXTREMIDAD INFERIOR TRANSFERMORAL </t>
  </si>
  <si>
    <t xml:space="preserve">OTRAS PRÓTESIS EXTREMIDAD INFERIOR </t>
  </si>
  <si>
    <t>PRÓTESIS EXTREMIDAD SUPERIOR</t>
  </si>
  <si>
    <t>AYUDA TÉCNICA AUDITIVAS AUDÍFONOS</t>
  </si>
  <si>
    <t>AYUDA TÉCNICA VISUALES LENTES</t>
  </si>
  <si>
    <t>PLANTILLA ORTOPÉDICA</t>
  </si>
  <si>
    <t>BOTA O BOTÍN DE DESCARGA</t>
  </si>
  <si>
    <t>ZAPATO ORTOPÉDICO</t>
  </si>
  <si>
    <t>BAÑO PORTÁTIL</t>
  </si>
  <si>
    <t>TECNOLOGÍAS DE LA COMUNICACIÓN AUMENTATIVA Y ALTERNATIVAS</t>
  </si>
  <si>
    <t>EQUIPO VENTILADOR MECÁNICO NO INVASIVO</t>
  </si>
  <si>
    <t>ASPIRADOR DE SECRECIONES</t>
  </si>
  <si>
    <t>SECCIÓN C.3: AYUDAS TÉCNICAS POR CONDICIÓN DE SALUD</t>
  </si>
  <si>
    <t>TOTAL AYUDA TÉCNICA POR CONDICIÓN DE SALUD CONDICIÓN DE SALUD</t>
  </si>
  <si>
    <t>ESCLEROSIS LATERAL AMIOTRÓFICA</t>
  </si>
  <si>
    <t xml:space="preserve">OTRAS NEUROLÓGICAS </t>
  </si>
  <si>
    <t>ONCOLÓGICOS</t>
  </si>
  <si>
    <t>SENSORIAL AUDITIVO</t>
  </si>
  <si>
    <t>SENSORIAL VISUAL</t>
  </si>
  <si>
    <t xml:space="preserve">PERSONA MAYOR FRÁGIL </t>
  </si>
  <si>
    <t>OTRAS CONDICIONES DE SALUD</t>
  </si>
  <si>
    <t>REM-30: ATENCIONES POR TELEMEDICINA EN LA RED ASISTENCIAL</t>
  </si>
  <si>
    <t>SECCIÓN A: TELEINTERCONSULTA DE ESPECIALIDAD (ATENCION REALIZADA DE MEDICO A MEDICO)</t>
  </si>
  <si>
    <t xml:space="preserve">ESPECIALIDADES  </t>
  </si>
  <si>
    <t>TELEINTERCONSULTA  MEDICA DE ESPECIALIDAD AMBULATORIA  NUEVA</t>
  </si>
  <si>
    <t xml:space="preserve">TELEINTERCONSULTA MEDICA  DE ESPECIALIDAD AMBULATORIA  CONTROL </t>
  </si>
  <si>
    <t xml:space="preserve">TOTAL TELEINTERCONSULTAS  MEDICAS AMBULATORIAS DE ESPECIALIDAD </t>
  </si>
  <si>
    <t>MODALIDAD</t>
  </si>
  <si>
    <t xml:space="preserve">TELEINTERCONSULTA MEDICINA MEDICA DE ESPECIALIDAD REALIZADAS   A PACIENTES HOSPITALIZADOS </t>
  </si>
  <si>
    <t xml:space="preserve">TELEINTERCONSULTAS SOLICITADAS DESDE APS O NIVEL SECUNDARIO PARA SER RESUELTAS POR OTRO ESTABLECIMIENTO </t>
  </si>
  <si>
    <t>0 a 14 años</t>
  </si>
  <si>
    <t>20 y mas años</t>
  </si>
  <si>
    <t>Institucional</t>
  </si>
  <si>
    <t>Sistema</t>
  </si>
  <si>
    <t>Extrasistema</t>
  </si>
  <si>
    <t>MEDICINA INTENSIVA</t>
  </si>
  <si>
    <t>SECCIÓN B : TELEINTERCONSULTA  MÉDICA EN ESTABLECIMIENTOS DE ATENCIÓN SECUNDARIA DE URGENCIA (ATENCIÓN MEDICO A MÉDICO)</t>
  </si>
  <si>
    <t>TIPO DE TELEINTERCONSULTA DE URGENCIA</t>
  </si>
  <si>
    <t xml:space="preserve"> TELEINTERCONSULTA  MEDICA DE URGENCIA EN HOSPITALES DE ALTA Y MEDIANA COMPLEJIDAD </t>
  </si>
  <si>
    <t xml:space="preserve">TELEINTERCONSULTAS SOLICITADAS DESDE APS O NIVEL SECUNDARIO PATRA SER RESUELTAS POR OTRO ESTABLECIMIENTO </t>
  </si>
  <si>
    <t xml:space="preserve">Institucional </t>
  </si>
  <si>
    <t>Establecimiento de la Red</t>
  </si>
  <si>
    <t>CONSULTA URGENCIA OTROS</t>
  </si>
  <si>
    <t>ACCIDENTE CEREBRO VASCULAR (ACV)</t>
  </si>
  <si>
    <t>SECCIÓN C : TELEINFORMES  EN ESTABLECIMIENTOS DE ATENCIÓN PRIMARIA, SECUNDARIA Y TERCIARIA</t>
  </si>
  <si>
    <t xml:space="preserve">TELEINFORMES  REALIZADOS  </t>
  </si>
  <si>
    <t>ESTABLECIMIENTOS DE NIVEL PRIMARIO DE SALUD</t>
  </si>
  <si>
    <t>ESTABLECIMIENTOS DE NIVEL SECUNDARIO Y TERCIARIO</t>
  </si>
  <si>
    <t>TOTAL TELEINFORMES REALIZADOS</t>
  </si>
  <si>
    <t>Teleinformes realizados por Inteligencia Artificial</t>
  </si>
  <si>
    <t xml:space="preserve">Teleinformes realizados por Médico Especialista </t>
  </si>
  <si>
    <t>TOTAL EMISIONES DE INFORMES</t>
  </si>
  <si>
    <t>N° DE INFORMES ECOGRAFÍAS OBSTETRICA</t>
  </si>
  <si>
    <t>N° DE INFORMES ELECTROCARDIOGRAMA</t>
  </si>
  <si>
    <t>N° DE INFORMES ELECTROENCEFALOGRAMA</t>
  </si>
  <si>
    <t>N° DE INFORMES ESPIROMETRÍAS</t>
  </si>
  <si>
    <t>N° DE INFORMES FONDO DE OJO (EXCLUYE RESOLUTIVIDAD)</t>
  </si>
  <si>
    <t>N° DE INFORMES HOLTER DE PRESIÓN ARTERIAL</t>
  </si>
  <si>
    <t>N° DE INFORMES TEST DE ESFUERZO</t>
  </si>
  <si>
    <t>N° DE INFORMES RADIOGRAFÍAS SIMPLES</t>
  </si>
  <si>
    <t>N° DE INFORMES RADIOGRAFÍAS DENTALES</t>
  </si>
  <si>
    <t>N° DE INFORMES DE TOMOGRAFÍA AXIAL COMPUTARIZADA</t>
  </si>
  <si>
    <t>N° DE INFORMES DE RESONANCIA MAGNÉTICA NUCLEAR</t>
  </si>
  <si>
    <t>N° DE INFORMES ECOGRAFÍAS ABDOMINAL</t>
  </si>
  <si>
    <t>N° DE MAMOGRAFÍAS</t>
  </si>
  <si>
    <r>
      <t>SECCIÓN D: TELEINTERCONSULTA ODONTOLÓGICA</t>
    </r>
    <r>
      <rPr>
        <b/>
        <i/>
        <sz val="11"/>
        <rFont val="Verdana"/>
        <family val="2"/>
      </rPr>
      <t xml:space="preserve"> </t>
    </r>
  </si>
  <si>
    <t>ESPECIALIDADES ODONTOLÓGICAS</t>
  </si>
  <si>
    <t>TELEINTERCONSULTA DE ESPECIALIDAD ODONTOLÓGICA AMBULATORIA  NUEVA</t>
  </si>
  <si>
    <t xml:space="preserve">TELEINTERCONSULTA DE ESPECIALIDAD ODONTOLÓGICA AMBULATORIA  CONTROL </t>
  </si>
  <si>
    <r>
      <t>TOTAL TELEINTERCONSULTAS AMBULATORIAS DE ESPECIALIDAD ODONTOLÓGICA</t>
    </r>
    <r>
      <rPr>
        <strike/>
        <sz val="8"/>
        <rFont val="Verdana"/>
        <family val="2"/>
      </rPr>
      <t xml:space="preserve"> </t>
    </r>
  </si>
  <si>
    <t xml:space="preserve">SOLICITUD DE TELEINTERCONSULTA DE ESPECIALIDAD ODONTOLÓGICA </t>
  </si>
  <si>
    <t>ORTODONCIA Y ORTOPEDIA DENTO MAXILOFACIAL</t>
  </si>
  <si>
    <t>SECCIÓN E: TELEPROCEDIMIENTOS EN ATENCIÓN SECUNDARIA Y TERCIARIA</t>
  </si>
  <si>
    <t>TELEPROCEDIMIENTOS</t>
  </si>
  <si>
    <t xml:space="preserve">TELEPROCEDIMIENTOS SOLICITADOS DESDE  NIVEL SECUNDARIO Y TERCIARIO Y RESUELTOS POR OTRO ESTABLECIMIENTO </t>
  </si>
  <si>
    <t>ECOCARDIOGRAMA</t>
  </si>
  <si>
    <t>TROMBOLISIS DE URGENCIA INFARTO CEREBRAL (ACV)</t>
  </si>
  <si>
    <t>TROMBOLISIS INTRACORONARIA (IAM)</t>
  </si>
  <si>
    <t>ECOGRAFÍA GINECO-OBSTÉTRICA</t>
  </si>
  <si>
    <t xml:space="preserve">SECCIÓN F: TELECOMITE DE ESPECIALIDAD </t>
  </si>
  <si>
    <t>TOTAL TELECOMITE REALIZADOS</t>
  </si>
  <si>
    <t>TELECOMITE REALIZADOS</t>
  </si>
  <si>
    <t xml:space="preserve">TELECOMITE SOLICITADOS DESDE  NIVEL SECUNDARIO Y TERCIARIO Y RESUELTOS POR OTRO ESTABLECIMIENTO </t>
  </si>
  <si>
    <t xml:space="preserve">TELECOMITE DE ESPECIALIDAD </t>
  </si>
  <si>
    <t>CUIDADOS PALIATIVOS ONCOLÓGICO</t>
  </si>
  <si>
    <t>CUIDADOS PALIATIVOS NO ONCOLÓGICO UNIVERSALES</t>
  </si>
  <si>
    <t>UNIDAD DE PACIENTE CRÍTICO</t>
  </si>
  <si>
    <t xml:space="preserve">SECCIÓN G: TELEINTERCONSULTA MEDICINA ABREVIADA </t>
  </si>
  <si>
    <t xml:space="preserve">TIPO DE CONSULTA </t>
  </si>
  <si>
    <t xml:space="preserve">TRATAMIENTO ANTICOAGULANTE ORAL </t>
  </si>
  <si>
    <t>REM-31.  MEDICINA COMPLEMENTARIA Y PRÁCTICAS DE BIENESTAR DE LA SALUD</t>
  </si>
  <si>
    <t>SECCIÓN A: TIPOS DE MEDICINA COMPLEMENTARIA Y PRÁCTICAS DE BIENESTAR DE LA SALUD ENTREGADAS EN ATENCIÓN INDIVIDUAL</t>
  </si>
  <si>
    <t>TIPO DE MEDICINA COMPLEMENTARIA O PRÁCTICA DE BIENESTAR DE LA SALUD</t>
  </si>
  <si>
    <t>Atenciones realizadas durante otras consultas</t>
  </si>
  <si>
    <t>Niños, Niñas, Adolescentes y Jóvenes población SENAME</t>
  </si>
  <si>
    <t>Ingresos a Medicina Complementaria</t>
  </si>
  <si>
    <t>Controles</t>
  </si>
  <si>
    <t>Pacientes</t>
  </si>
  <si>
    <t>Familiares / Cuidadores de los pacientes</t>
  </si>
  <si>
    <t>Funcionarios</t>
  </si>
  <si>
    <t>Reguladas</t>
  </si>
  <si>
    <t>Acupuntura</t>
  </si>
  <si>
    <t>Homeopatía</t>
  </si>
  <si>
    <t>Neuropatía</t>
  </si>
  <si>
    <t>No reguladas</t>
  </si>
  <si>
    <t>Apiterapia</t>
  </si>
  <si>
    <t>Aurículoterapia</t>
  </si>
  <si>
    <t>Biomagnetismo</t>
  </si>
  <si>
    <t xml:space="preserve">Fitoterapia </t>
  </si>
  <si>
    <t>Masoterapia</t>
  </si>
  <si>
    <t>Medicina Antroposófica</t>
  </si>
  <si>
    <t>Quiropraxia</t>
  </si>
  <si>
    <t>Reiki</t>
  </si>
  <si>
    <t xml:space="preserve">Sanación Pránica </t>
  </si>
  <si>
    <t>Sintergética</t>
  </si>
  <si>
    <t>Terapia Floral</t>
  </si>
  <si>
    <t>Terapia Neural</t>
  </si>
  <si>
    <t>Otras</t>
  </si>
  <si>
    <t xml:space="preserve">SECCIÓN B: MEDICINA COMPLEMENTARIA Y PRÁCTICAS DE BIENESTAR DE LA SALUD EN ATENCIONES INDIVIDUALES O GRUPALES, SEGÚN PROFESIONAL </t>
  </si>
  <si>
    <t xml:space="preserve">PERFIL PROFESIONAL </t>
  </si>
  <si>
    <t>Naturopatía</t>
  </si>
  <si>
    <t>Arte terapia</t>
  </si>
  <si>
    <t>Biodanza</t>
  </si>
  <si>
    <t>Qi Gong</t>
  </si>
  <si>
    <t>Fitoterapia</t>
  </si>
  <si>
    <t>Huertos Medicinales o Alimenticio/Medicinales</t>
  </si>
  <si>
    <t xml:space="preserve">Meditación </t>
  </si>
  <si>
    <t>Sanación Pránica</t>
  </si>
  <si>
    <t>Sonoterapia</t>
  </si>
  <si>
    <t xml:space="preserve">Tai Chi </t>
  </si>
  <si>
    <t>Yoga</t>
  </si>
  <si>
    <t>Constelaciones Familiares</t>
  </si>
  <si>
    <t>Circulos de escucha</t>
  </si>
  <si>
    <t>Musicoterapia</t>
  </si>
  <si>
    <t>Danzaterapia</t>
  </si>
  <si>
    <t>Dramaterapia</t>
  </si>
  <si>
    <t>Otras Individuales</t>
  </si>
  <si>
    <t>Otras Grupales</t>
  </si>
  <si>
    <t>Odontólogo</t>
  </si>
  <si>
    <t>Enfermera (o)</t>
  </si>
  <si>
    <t>Matrona (on)</t>
  </si>
  <si>
    <t>Fonoaudiólogo</t>
  </si>
  <si>
    <t>Kinesiólogo</t>
  </si>
  <si>
    <t>Farmacéutico</t>
  </si>
  <si>
    <t>Paramédico</t>
  </si>
  <si>
    <t>Tecnólogo Médico</t>
  </si>
  <si>
    <t>Terapeuta Ocupacional</t>
  </si>
  <si>
    <t>Terapeuta Complementario</t>
  </si>
  <si>
    <t>SECCIÓN C: ORIGEN DE LA ATENCIÓN CON MEDICINA COMPLEMENTARIA Y PRÁCTICAS DE BIENESTAR DE LA SALUD</t>
  </si>
  <si>
    <t>ORIGEN DE LA ATENCIÓN</t>
  </si>
  <si>
    <t>Consulta Espontánea</t>
  </si>
  <si>
    <t>Derivado desde Morbilidad</t>
  </si>
  <si>
    <t>Derivado desde Especialidad</t>
  </si>
  <si>
    <t>Paciente Hospitalizado</t>
  </si>
  <si>
    <t>Programa Crónicos Cardiovascular</t>
  </si>
  <si>
    <t>Otros programas de crónicos</t>
  </si>
  <si>
    <t>Programa de Salud Mental</t>
  </si>
  <si>
    <t>Programa de Salud Oral</t>
  </si>
  <si>
    <t xml:space="preserve">Programa de Salud sexual y reproductiva </t>
  </si>
  <si>
    <t>Chile Crece Contigo/Programa Infantil</t>
  </si>
  <si>
    <t>Programa de Cáncer (QT/RT)</t>
  </si>
  <si>
    <t>Programa de Dependencia  severa</t>
  </si>
  <si>
    <t>Programa de Hospitalización Domiciliaria</t>
  </si>
  <si>
    <t>Programa de Rehabilitación física</t>
  </si>
  <si>
    <t>Programa de Cuidados Paliativos y Manejo del Dolor</t>
  </si>
  <si>
    <t>Otros programas</t>
  </si>
  <si>
    <t>SECCIÓN D: TIPOS DE MEDICINA COMPLEMENTARIA Y PRÁCTICAS DE BIENESTAR DE LA SALUD ENTREGADAS EN ATENCION GRUPAL Y COMUNITARIA</t>
  </si>
  <si>
    <t>TIPO DE  MEDICINA COMPLEMENTARIA O PRÁCTICA DE BIENESTAR DE LA SALUD</t>
  </si>
  <si>
    <t>Total de sesiones grupales</t>
  </si>
  <si>
    <t>Nº de participantes</t>
  </si>
  <si>
    <t xml:space="preserve">PARTICIPANTES POR EDAD </t>
  </si>
  <si>
    <t>Menor de 10 años</t>
  </si>
  <si>
    <t>10-19 años</t>
  </si>
  <si>
    <t>20-64 años</t>
  </si>
  <si>
    <t>Mayor de 64 años</t>
  </si>
  <si>
    <t>Meditación</t>
  </si>
  <si>
    <t>Tai Chi</t>
  </si>
  <si>
    <t>Constelaciones familiares</t>
  </si>
  <si>
    <t>Círculos de Escucha</t>
  </si>
  <si>
    <t xml:space="preserve">SECCION E: ACCIONES REMOTAS DE MEDICINAS COMPLEMENTARIAS Y PRACTICAS DE BIENESTAR EN SALUD </t>
  </si>
  <si>
    <t>NÚMERO DE ACCIONES TELEFÓNICAS Y DE SEGUIMIENTO POR RANGOS DE EDAD</t>
  </si>
  <si>
    <t xml:space="preserve">Familiares/Cuidadores de los pacientes </t>
  </si>
  <si>
    <t xml:space="preserve">REM-32. ACTIVIDADES DE ATENCIÓN DE SALUD REMOTA </t>
  </si>
  <si>
    <t>SECCIÓN A: SEGUIMIENTO EN ATENCIÓN PRIMARIA DE SALUD POR LLAMADA TELEFÓNICA O VIDEOLLAMADAS</t>
  </si>
  <si>
    <t xml:space="preserve"> SEXO</t>
  </si>
  <si>
    <t>Espacios amigables/ Adolescentes</t>
  </si>
  <si>
    <t xml:space="preserve"> 10 - 14</t>
  </si>
  <si>
    <t>Médico/a</t>
  </si>
  <si>
    <t>Enfermera/o</t>
  </si>
  <si>
    <t>Matrona/on</t>
  </si>
  <si>
    <t>Otros Profesionales</t>
  </si>
  <si>
    <t>SECCIÓN B: CONSULTA  ABREVIADA MEDIANTE TELESALUD</t>
  </si>
  <si>
    <t>NÚMERO DE ACCIONES POR RANGOS DE EDAD</t>
  </si>
  <si>
    <t>Otros profesionales</t>
  </si>
  <si>
    <t>menores de 15 años</t>
  </si>
  <si>
    <t>15 años y más</t>
  </si>
  <si>
    <t>Entrega de resultados de exámenes</t>
  </si>
  <si>
    <t>Confección de recetas</t>
  </si>
  <si>
    <t>Renovación de licencias médicas</t>
  </si>
  <si>
    <t>SECCIÓN C: CONSULTA MÉDICA EN ATENCIÓN PRIMARIA DE SALUD POR LLAMADA TELEFÓNICA O VIDEOLLAMADAS</t>
  </si>
  <si>
    <t>Medicina General</t>
  </si>
  <si>
    <t>SECCIÓN D: ATENCIONES TELEFONICAS EN CONSULTAS Y CONTROLES</t>
  </si>
  <si>
    <t>SECCIÓN D1: ATENCIONES REMOTAS MEDICAS EN ESPECIALIDAD</t>
  </si>
  <si>
    <t>ATENCIONES REMOTAS DE CONSULTAS TOTALES DE ESPECIALIDAD</t>
  </si>
  <si>
    <t>NO CONTESTA</t>
  </si>
  <si>
    <t>ALTA DE CONSULTA DE ESPECIALIDAD AMBULATORIA REMOTA</t>
  </si>
  <si>
    <t>TELECONSULTAS NUEVAS DE ESPECIALIDAD SEGÚN ORIGEN</t>
  </si>
  <si>
    <t>Atenciones según modalidad de contacto</t>
  </si>
  <si>
    <t>Teleconsulta Abreviada  (Videollamada)/ Consulta Abreviada Telefónica Atención Remota: entrega de los resultados de exámenes o procedimiento (Confección de recetas o lectura de exámenes)</t>
  </si>
  <si>
    <t>Teleconsultorías</t>
  </si>
  <si>
    <t>Teleconsultas de especialidad resueltas por Médicos Generales</t>
  </si>
  <si>
    <t>CAE/CDT/CRS</t>
  </si>
  <si>
    <t>Hospitalización</t>
  </si>
  <si>
    <t>Teleconsulta Nueva</t>
  </si>
  <si>
    <t>Teleconsulta Control</t>
  </si>
  <si>
    <t>Contacto telefónico control</t>
  </si>
  <si>
    <t>SECCIÓN D.2: ATENCIONES REMOTAS CONSULTAS Y CONTROLES POR OTROS PROFESIONALES EN ESPECIALIDAD (NIVEL SECUNDARIO)</t>
  </si>
  <si>
    <t>Atenciones remotas según modalidad</t>
  </si>
  <si>
    <t>Atención Remota consulta abreviada PNM : entrega de los resultados de exámenes o procedimiento (Confección de recetas o lectura de exámenes)</t>
  </si>
  <si>
    <t>Consultorías resueltas vía remota</t>
  </si>
  <si>
    <t xml:space="preserve"> Contacto Telefónico Control</t>
  </si>
  <si>
    <t>Teleconsulta Nueva /Control</t>
  </si>
  <si>
    <t>Control</t>
  </si>
  <si>
    <t xml:space="preserve">SECCIÓN E: ATENCIÓN ODONTOLÓGICA </t>
  </si>
  <si>
    <t>SECCIÓN E1: ATENCIÓN ODONTOLÓGICA NIVEL PRIMARIO</t>
  </si>
  <si>
    <t xml:space="preserve">ACTIVIDADES </t>
  </si>
  <si>
    <t>60 años (incluido en grupos de 20-64 años)</t>
  </si>
  <si>
    <t>Usuarios en situación de discapacidad</t>
  </si>
  <si>
    <t>Hombres y Mujeres Mayor a Total</t>
  </si>
  <si>
    <t>Embarazadas Mayor a Total</t>
  </si>
  <si>
    <t>60 Años Mayor al Grupo 20-64</t>
  </si>
  <si>
    <t>Discapacitados Mayor al Total</t>
  </si>
  <si>
    <t>NNA Sename Mayor a Total</t>
  </si>
  <si>
    <t>NNA Mejor Niñez Mayor a Total</t>
  </si>
  <si>
    <t>Pueblos Originarios Mayor a Total</t>
  </si>
  <si>
    <t>Migrantes Mayor a Total</t>
  </si>
  <si>
    <t>No olvide</t>
  </si>
  <si>
    <t>menos de 1
año</t>
  </si>
  <si>
    <t>1 
año</t>
  </si>
  <si>
    <t>2 
años</t>
  </si>
  <si>
    <t>3 
años</t>
  </si>
  <si>
    <t>4 
años</t>
  </si>
  <si>
    <t>5 
años</t>
  </si>
  <si>
    <t>6 
años</t>
  </si>
  <si>
    <t>12 
años</t>
  </si>
  <si>
    <t>Resto 
&lt;15 años</t>
  </si>
  <si>
    <t>15-19 
años</t>
  </si>
  <si>
    <t>20-64 
años</t>
  </si>
  <si>
    <t>65 y 
más años</t>
  </si>
  <si>
    <t>Seguimiento Clínico Remoto de Pacientes</t>
  </si>
  <si>
    <t>Educación, Promoción Remota en Salud Bucal</t>
  </si>
  <si>
    <t>Pauta CERO Remota</t>
  </si>
  <si>
    <t>SECCIÓN E2: ATENCIÓN ODONTOLÓGICA ESTABLECIMIENTOS HOSPITALARIOS DE BAJA, MEDIANA Y ALTA COMPLEJIDAD</t>
  </si>
  <si>
    <t>No Contesta</t>
  </si>
  <si>
    <t xml:space="preserve">Usuarios con Discapacidad </t>
  </si>
  <si>
    <t>Beneficiarios Mayor a Total</t>
  </si>
  <si>
    <t>0-5 
años</t>
  </si>
  <si>
    <t>12 años</t>
  </si>
  <si>
    <t>Resto &lt; 15 años</t>
  </si>
  <si>
    <t>20-64 
 años (excluye 60 años)</t>
  </si>
  <si>
    <t>60 años</t>
  </si>
  <si>
    <t>Consulta nueva de especialidad odontológica (Teleconsulta)</t>
  </si>
  <si>
    <t>Control de especialidad odontológica (Teleconsulta)</t>
  </si>
  <si>
    <t xml:space="preserve">SECCION F: ACCIONES DE SALUD MENTAL REMOTAS </t>
  </si>
  <si>
    <r>
      <t xml:space="preserve">SECCIÓN F1: ACCIONES </t>
    </r>
    <r>
      <rPr>
        <b/>
        <sz val="8"/>
        <color theme="1"/>
        <rFont val="Verdana"/>
        <family val="2"/>
      </rPr>
      <t>REMOTAS DE SALUD MENTAL (APS Y ESPECIALIDAD)</t>
    </r>
  </si>
  <si>
    <t>Video llamadas</t>
  </si>
  <si>
    <t>TOTAL ACCIONES</t>
  </si>
  <si>
    <t>Niños, Niñas, Adolescentes y Jóvenes Población Mejor Niñez</t>
  </si>
  <si>
    <t>Llamadas Telefónicas</t>
  </si>
  <si>
    <t>Mensajería de Texto</t>
  </si>
  <si>
    <t>SECCIÓN F2: CONTROLES DE SALUD MENTAL REMOTOS (APS Y ESPECIALIDAD)</t>
  </si>
  <si>
    <t>NÚMERO DE CONTROLES DE SALUD MENTAL REMOTOS POR RANGOS DE EDAD</t>
  </si>
  <si>
    <t xml:space="preserve">CONTROLES DE SALUD MENTAL POR LLAMADAS TELEFONICAS </t>
  </si>
  <si>
    <t>Psicólogo/a</t>
  </si>
  <si>
    <t>Trabajador/a Social</t>
  </si>
  <si>
    <t>Técnico en Enfermería y en Salud Mental</t>
  </si>
  <si>
    <t>Gestor Comunitario</t>
  </si>
  <si>
    <t>Técnico Rehabilitación Alcohol y Drogas</t>
  </si>
  <si>
    <t xml:space="preserve">CONTROLES DE SALUD MENTAL POR VIDEO LLAMADAS  </t>
  </si>
  <si>
    <t xml:space="preserve">SECCION G: ACCIONES DE SEGUIMIENTO REMOTO EN EL PROGRAMA DE SALUD CARDIOVASCULAR EN APS </t>
  </si>
  <si>
    <t>Llamadas telefónicas o Video llamadas</t>
  </si>
  <si>
    <t>Mensajes de texto</t>
  </si>
  <si>
    <t>SECCIÓN H: ACTIVIDADES DE ACOMPAÑAMIENTO REMOTO A PERSONAS MAYORES Y SUS FAMILIAS POR PARTE DEL PROGRAMA MÁS ADULTOS MAYORES AUTOVALENTES</t>
  </si>
  <si>
    <t>GRUPAL</t>
  </si>
  <si>
    <t>Contacto individual  por mensaje electrónico</t>
  </si>
  <si>
    <t>Contacto grupal por mensaje electrónico</t>
  </si>
  <si>
    <t>SECCIÓN I: SEGUIMIENTO DE SALUD INFANTIL REMOTO</t>
  </si>
  <si>
    <t>PROFESIONALES</t>
  </si>
  <si>
    <t>ACCIONES</t>
  </si>
  <si>
    <t>TOTAL USUARIOS</t>
  </si>
  <si>
    <t xml:space="preserve">GRUPOS DE EDAD (en meses - años) </t>
  </si>
  <si>
    <t>Video Llamadas</t>
  </si>
  <si>
    <t>7 a 11 meses</t>
  </si>
  <si>
    <t>18 a 23 meses</t>
  </si>
  <si>
    <t>24 a 35 meses</t>
  </si>
  <si>
    <t>36 a 41 meses</t>
  </si>
  <si>
    <t>42 a 47 meses</t>
  </si>
  <si>
    <t>48 a 59 meses</t>
  </si>
  <si>
    <t>60 a 71 meses</t>
  </si>
  <si>
    <t>6 a 9 años 11 meses</t>
  </si>
  <si>
    <t>Otro/a</t>
  </si>
  <si>
    <t>SECCIÓN J: ATENCIÓN REMOTA ADOLESCENTE</t>
  </si>
  <si>
    <t xml:space="preserve"> CONTROL DE SALUD INTEGRAL</t>
  </si>
  <si>
    <t>Epuipo de espacio Amigable</t>
  </si>
  <si>
    <t>Otro Equipo de Salud</t>
  </si>
  <si>
    <t>SECCION K: ATENCIONES REMOTAS EN MODALIDADES DE APOYO AL DESARROLLO INFANTIL (MADIS) EN APS</t>
  </si>
  <si>
    <t>Total Acciones</t>
  </si>
  <si>
    <t>TIPO DE ACCION PARA GENERAR ATENCIONES</t>
  </si>
  <si>
    <t>GRUPOS DE EDAD (en meses - años)</t>
  </si>
  <si>
    <t>NÚMERO DE ACCIONES DE ATENCIONES POR RANGOS DE EDAD</t>
  </si>
  <si>
    <t>Telefónico</t>
  </si>
  <si>
    <t>Mensajería</t>
  </si>
  <si>
    <t>Menor de 7 meses</t>
  </si>
  <si>
    <t>7-11 MESES</t>
  </si>
  <si>
    <t>12- 17 MESES</t>
  </si>
  <si>
    <t>18-23 MESES</t>
  </si>
  <si>
    <t>24-47 MESES</t>
  </si>
  <si>
    <t>48-59 MESES</t>
  </si>
  <si>
    <t>Intervenciones de seguimiento efectivas</t>
  </si>
  <si>
    <t>Intervenciones de otro tipo</t>
  </si>
  <si>
    <t>Última sesión Término de Tratramiento</t>
  </si>
  <si>
    <t>SECCIÓN L:  EDUCACIÓN GRUPAL REMOTA SEGÚN ÁREAS TEMÁTICAS Y EDAD</t>
  </si>
  <si>
    <t>ÁREAS TEMÁTICAS DE PROMOCIÓN Y PREVENCIÓN</t>
  </si>
  <si>
    <t>MADRE, PADRE O CUIDADOR DE:</t>
  </si>
  <si>
    <t>Video llamada grupal</t>
  </si>
  <si>
    <t>Seminario-Radio</t>
  </si>
  <si>
    <t>Plataforma Digital</t>
  </si>
  <si>
    <t>Total Usuarios</t>
  </si>
  <si>
    <t>Acompañante de gestante</t>
  </si>
  <si>
    <t>Menores de 12 meses</t>
  </si>
  <si>
    <t>Niños de 12 a 23 meses</t>
  </si>
  <si>
    <t>Niños de 5 a 9 años</t>
  </si>
  <si>
    <t>Nadie es Perfecto Remoto A</t>
  </si>
  <si>
    <t>Nadie es Perfecto Remoto B</t>
  </si>
  <si>
    <t>Nadie es Perfecto Seminario</t>
  </si>
  <si>
    <t>Nadie es perfecto PASMI</t>
  </si>
  <si>
    <t xml:space="preserve">SECCIÓN M: ACTIVIDADES PROGRAMA ELIGE VIDA SANA POR LLAMADA TELEFÓNICA </t>
  </si>
  <si>
    <t>Nº de Mensajes</t>
  </si>
  <si>
    <t>Nº de Participantes</t>
  </si>
  <si>
    <t>Madre, Padre o Cuidador de</t>
  </si>
  <si>
    <t>N° de Participantes de Edad</t>
  </si>
  <si>
    <t>No Olvide</t>
  </si>
  <si>
    <t>2 a 4 años</t>
  </si>
  <si>
    <t>Información de actividades físicas enviadas por teléfono</t>
  </si>
  <si>
    <t>Información de Nutrición enviada por teléfono</t>
  </si>
  <si>
    <t>Información por Psicologos enviada por teléfono</t>
  </si>
  <si>
    <t>SECCIÓN N: ACTIVIDADES PROGRAMA ELIGE VIDA SANA POR REDES SOCIALES</t>
  </si>
  <si>
    <t>N° de Archivos Multimedia</t>
  </si>
  <si>
    <t xml:space="preserve">Madres, Padre o Cuidador de </t>
  </si>
  <si>
    <t>N° de Archivos Multimedia por Edad</t>
  </si>
  <si>
    <t>Videos de Actividad Física subido a las Redes Sociales</t>
  </si>
  <si>
    <t>Videos de Vida Sana subido a las Redes Sociales</t>
  </si>
  <si>
    <t>SECCIÓN O: SEGUIMIENTO DE PERSONAS CON CONDICIONES CRÓNICAS</t>
  </si>
  <si>
    <t>SECCIÓN P: APOYO TELEFÓNICO DEL PROGRAMA DE ACOMPAÑAMIENTO PSICOSOCIAL EN APS</t>
  </si>
  <si>
    <t>NÚMERO DE ACCIONES DE ACOMPAÑAMIENTO TELEFÓNICO</t>
  </si>
  <si>
    <t>ACCIONES TELEFÓNICAS REALIZADAS (LLAMADAS O MENSAJERÍA)</t>
  </si>
  <si>
    <t xml:space="preserve">SECCIÓN Q: TELECONSULTA MEDICINA ABREVIADA </t>
  </si>
  <si>
    <t>REM-29.  PROGRAMA DE IMÁGENES DIAGNÓSTICAS Y/O RESOLUTIVIDAD EN ATENCIÓN PRIMARIA</t>
  </si>
  <si>
    <t>SECCIÓN A: PROGRAMA DE RESOLUTIVIDAD ATENCIÓN PRIMARIA DE SALUD</t>
  </si>
  <si>
    <t>&lt;15</t>
  </si>
  <si>
    <t>20 - 64</t>
  </si>
  <si>
    <t>65 Y MÁS</t>
  </si>
  <si>
    <r>
      <t xml:space="preserve">TOTAL INTERCONSULTAS GENERADAS EN APS PARA RESOLUCIÓN POR ESPECIALIDAD </t>
    </r>
    <r>
      <rPr>
        <b/>
        <sz val="8"/>
        <rFont val="Verdana"/>
        <family val="2"/>
      </rPr>
      <t>OFTALMOLOGÍA (UAPO Y CANASTA INTEGRAL)</t>
    </r>
  </si>
  <si>
    <r>
      <t xml:space="preserve">TOTAL INTERCONSULTAS GENERADAS EN APS PARA RESOLUCIÓN POR ESPECIALIDAD </t>
    </r>
    <r>
      <rPr>
        <b/>
        <sz val="8"/>
        <rFont val="Verdana"/>
        <family val="2"/>
      </rPr>
      <t>OTORRINOLARINGOLOGÍA (UAPORRINO Y</t>
    </r>
    <r>
      <rPr>
        <sz val="8"/>
        <rFont val="Verdana"/>
        <family val="2"/>
      </rPr>
      <t xml:space="preserve"> </t>
    </r>
    <r>
      <rPr>
        <b/>
        <sz val="8"/>
        <rFont val="Verdana"/>
        <family val="2"/>
      </rPr>
      <t>CANASTA INTEGRAL)</t>
    </r>
  </si>
  <si>
    <t>Presencial</t>
  </si>
  <si>
    <t>Remoto</t>
  </si>
  <si>
    <t>CONSULTAS MÉDICAS DE ESPECIALIDADES</t>
  </si>
  <si>
    <t>OFTALMOLOGÍA /UAPO</t>
  </si>
  <si>
    <t>OTORRINOLARINGOLOGÍA/UAPORRINO</t>
  </si>
  <si>
    <t>CANASTA INTEGRAL OFTALMOLOGICA</t>
  </si>
  <si>
    <t>CANASTA INTEGRAL DE OTORRINOLARINGOLÓGICA</t>
  </si>
  <si>
    <t>CONSULTAS OTROS PROFESIONALES</t>
  </si>
  <si>
    <t xml:space="preserve">TECNÓLOGO/A MÉDICO/A CONSULTA POR VICIO DE REFRACCIÓN </t>
  </si>
  <si>
    <t xml:space="preserve">TECNÓLOGO MÉDICO (OFTALMOLOGÍA) OTRAS CONSULTAS </t>
  </si>
  <si>
    <t>TECNÓLOGO MÉDICO O FONOAUDIÓLOGO POR HIPOACUSIA (UAPORRINO)</t>
  </si>
  <si>
    <t>TECNÓLOGO MÉDICO O FONOAUDIÓLOGO CONSULTAS (UAPORRINO)</t>
  </si>
  <si>
    <t>CONSULTA DE CALIFICACIÓN DE URGENCIA POR TECNÓLOGO MÉDICO (UAPO)</t>
  </si>
  <si>
    <t>INGRESOS Y EGRESOS GLAUCOMA UAPO</t>
  </si>
  <si>
    <t>INGRESOS GLAUCOMA UAPO</t>
  </si>
  <si>
    <t>EGRESOS GLAUCOMA UAPO</t>
  </si>
  <si>
    <t>GLAUCOMA (por médico/a) (incluidas dentro de consultas de oftalmologia</t>
  </si>
  <si>
    <t>CONTROLES DE GLAUCOMA UAPO</t>
  </si>
  <si>
    <t>CONSULTA NUEVA GLAUCOMA UAPO</t>
  </si>
  <si>
    <t xml:space="preserve">SECCIÓN B: PROCEDIMIENTOS DE IMÁGENES DIAGNOSTICAS Y PROGRAMA DE RESOLUTIVIDAD EN APS  </t>
  </si>
  <si>
    <t>TIPO DE EXAMEN Y PROCEDIMIENTO DIAGNOSTICO</t>
  </si>
  <si>
    <t>POR EDAD (EN AÑOS)</t>
  </si>
  <si>
    <t>&lt; 35</t>
  </si>
  <si>
    <t>35 A 49 años</t>
  </si>
  <si>
    <t>INSTITUCIONAL</t>
  </si>
  <si>
    <t>COMPRA AL SISTEMA</t>
  </si>
  <si>
    <t>COMPRA EXTRASISTEMA</t>
  </si>
  <si>
    <t>MAMOGRAFÍA</t>
  </si>
  <si>
    <t>SOLICITADAS</t>
  </si>
  <si>
    <t>INFORMADAS</t>
  </si>
  <si>
    <t>CON BIRADS 0</t>
  </si>
  <si>
    <t>CON BIRADS 1 o 2</t>
  </si>
  <si>
    <t>CON BIRADS  3</t>
  </si>
  <si>
    <t>CON BIRADS  4, 5 o 6</t>
  </si>
  <si>
    <t>SIN INFORME BIRADS</t>
  </si>
  <si>
    <t>PROYECCION COMPLEMENTARIA</t>
  </si>
  <si>
    <t>ECOTOMOGRAFÍA MAMARIA</t>
  </si>
  <si>
    <t>CON INFORME DE SOSPECHA DE MALIGNIDAD</t>
  </si>
  <si>
    <t>ECOTOMOGRAFÍA ABDOMINAL</t>
  </si>
  <si>
    <t>CON RESULTADO LITIASIS BILIAR</t>
  </si>
  <si>
    <t>ECOGRAFÍA TRANSVAGINAL O RECTAL (excluye climaterio)</t>
  </si>
  <si>
    <t>CON INFORME DE SOSPECHA DE PATOLIGÍA MALIGNA</t>
  </si>
  <si>
    <t>ENDOSCOPIA DIGESTIVA ALTA</t>
  </si>
  <si>
    <t>TEST DE UREASA SOLICITADAS</t>
  </si>
  <si>
    <t>TEST DE UREASA POSITIVAS (+) H PYLORI</t>
  </si>
  <si>
    <t>PROCEDIMIENTOS CUTANEOS QUIRURGICOS DE BAJA COMPLEJIDAD</t>
  </si>
  <si>
    <t>REALIZADAS</t>
  </si>
  <si>
    <t>BIOPSIAS DE CIRUGÍA MENOR ENVIADAS A ANATOMÍA PATOLÓGICA</t>
  </si>
  <si>
    <t>N° BIOPSIAS DE CIRUGÍA MENOR CON INFORME DE SOSPECHA DE MALIGNIDAD</t>
  </si>
  <si>
    <t>RADIOGRAFÍA TÓRAX POR SOSPECHA NEUMONÍA Y SOSPECHA DE OTRA PATOLOGÍA RESPIRATORIA CRÓNICA</t>
  </si>
  <si>
    <t>ANTERO POSTERIOR (FRONTAL)</t>
  </si>
  <si>
    <t>ANTERO POSTERIOR  Y LATERAL</t>
  </si>
  <si>
    <t xml:space="preserve">RADIOGRAFÍA DE CADERAS 3-6 MESES (SCREENING) </t>
  </si>
  <si>
    <t>SECCIÓN C: PROCEDIMIENTOS APOYO CLÍNICO Y TERAPÉUTICO</t>
  </si>
  <si>
    <t>PROCEDIMIENTOS</t>
  </si>
  <si>
    <t>MEDICO ESPECIALISTA</t>
  </si>
  <si>
    <t>TECNÓLOGO MÉDICO, FONOAUDIOLOGO O TERAPEUTA OCUPACIONAL</t>
  </si>
  <si>
    <t>CUANTIFICACIÓN DE LAGRIMACIÓN (TEST DE SCHIMER), UNO O AMBOS OJOS</t>
  </si>
  <si>
    <t>CURVA DE TENSIÓN APLANÁTICA (POR CADA DÍA), C/OJO</t>
  </si>
  <si>
    <t>DISPLOSCOPIA CUANTITATIVA, AMBOS OJOS</t>
  </si>
  <si>
    <t>EXPLORACIÓN SENSORIOMOTORA: ESTRABISMO, ESTUDIO COMPLETO, AMBOS OJOS</t>
  </si>
  <si>
    <t>RETINOGRAFÍA, AMBOS OJOS PACIENTES SIN DIABETES MELLITUS</t>
  </si>
  <si>
    <t>TONOMETRÍA APLANÁTICA C/OJO</t>
  </si>
  <si>
    <t>TRATAMIENTO ORTÓPTICO Y/O PLEÓPTICO (POR SESIÓN), AMBOS OJOS</t>
  </si>
  <si>
    <t>EXPLORACIÓN VITREORRETINAL PACIENTES SIN DIABETES MELLITUS</t>
  </si>
  <si>
    <t>CUERPO EXTRAÑO CONJUNTIVAL Y/O CORNEAL</t>
  </si>
  <si>
    <t>CAMPIMETRÍA COMPUTARIZADA, C/OJO (EN UAPO)</t>
  </si>
  <si>
    <t>TOMOGRAFIA COHERENTE ÓPTICA, C/OJO</t>
  </si>
  <si>
    <t>AGUDEZA VISUAL AISLADA CADA OJO</t>
  </si>
  <si>
    <t>PAQUIMETRÍA</t>
  </si>
  <si>
    <t>AUTOREFRACTOMIA</t>
  </si>
  <si>
    <t>LENSOMETRIA</t>
  </si>
  <si>
    <t>EXTRACCIÓN CUERPO EXTRAÑO OJO (CONJUNTIVAL Y/O CORNEAL)</t>
  </si>
  <si>
    <t>HEMOGLUCOTEST PREVIO A CONSULTA VICIO DE REFRACCIÓN EN PACIENTE DIABÉTICO</t>
  </si>
  <si>
    <t>AUTORREFRACCIÓN BAJO CICLOPLEJIA</t>
  </si>
  <si>
    <t>IRRIGACIÓN DE LA VÍA LAGRIMAL</t>
  </si>
  <si>
    <t>PRUEBA DE PROVOCACIÓN OSCURIDAD MÁS PRONACIÓN</t>
  </si>
  <si>
    <t xml:space="preserve">OTORRINOLARINGOLOGÍA </t>
  </si>
  <si>
    <t>AUDIMETRÍAS (REALIZADAS)</t>
  </si>
  <si>
    <t>IMPEDANCIOMETRÍA</t>
  </si>
  <si>
    <t>EMISIONES OTOACUSTICAS</t>
  </si>
  <si>
    <t>EXAMEN FUNCIONAL VIII PAR</t>
  </si>
  <si>
    <t>OTROS PROCEDIMIENTOS (Lavado de Oidos u otros)</t>
  </si>
  <si>
    <t>CALIBRACION CONTROL PRUEBA DE AUDÍFONOS</t>
  </si>
  <si>
    <t>PROCEDIMIENTO V-HIT</t>
  </si>
  <si>
    <t>PEATC</t>
  </si>
  <si>
    <t>MANIOBRAS DE REPOSICIÓN DE PARTÍCULAS</t>
  </si>
  <si>
    <t>NASOFIBROSCOPIA ADULTO / NIÑO</t>
  </si>
  <si>
    <t>PRUEBA DE FUNCIÓN TUBARIA</t>
  </si>
  <si>
    <t>VEMP (POTENCIALES EVOCADOS MIOGÉNICOS  VESTIBULARES)</t>
  </si>
  <si>
    <t>TOMA DE IMPRESIÓN DE MOLDE AUDITIVO</t>
  </si>
  <si>
    <t>RINOMANOMETRIA</t>
  </si>
  <si>
    <t>SECCIÓN D: ENTREGA DE AYUDAS TÉCNICAS</t>
  </si>
  <si>
    <t>&lt; 65 Años</t>
  </si>
  <si>
    <t>LENTES (Entregados)</t>
  </si>
  <si>
    <t>AUDÍFONOS (Entregados)</t>
  </si>
  <si>
    <t>SECCIÓN E: INTERVENCIONES QUIRÚRGICAS MENORES QUE SE REALIZAN EN UAPO</t>
  </si>
  <si>
    <t>TOTAL INTERVENCIÓNES QUIRÚRGICAS</t>
  </si>
  <si>
    <t>INTUBACIÓN LAGRIMAL</t>
  </si>
  <si>
    <t>PLASTÍA DE PUNTOS LAGRIMALES</t>
  </si>
  <si>
    <t>ABSCESO, VACIAMIENTO Y/O DRENAJE DE</t>
  </si>
  <si>
    <t>ABSCESO, TRAT. QUIR. PÁRPADO O CEJA</t>
  </si>
  <si>
    <t>BIOPSIA DE PÁRPADO Y/O ANEXOS (PROC. AUT.)</t>
  </si>
  <si>
    <t>BLEFARORRAFIA CON BLEFAROTOMÍA POSTERIOR</t>
  </si>
  <si>
    <t>CANTOPLASTÍA</t>
  </si>
  <si>
    <t xml:space="preserve">CHALAZIÓN Y OTROS TUMORES BENIGNOS  </t>
  </si>
  <si>
    <t>XANTELASMA, TRAT. QUIR.</t>
  </si>
  <si>
    <t>HERIDA O DEHISCENCIA DE SUTURA DE PÁRPADO, REPARACIÓN</t>
  </si>
  <si>
    <t>SUTURA DE HERIDA O DEHISCENCIA DE LA CONJUNTIVA</t>
  </si>
  <si>
    <t>PTERIGIÓN Y/O PSEUDOPTERIGIÓN O SU RECIDIVA, EXTIRPACIÓN</t>
  </si>
  <si>
    <t>EXTIRPACIÓN DE TUMOR BENIGNO DE LA CONJUNTIVA</t>
  </si>
  <si>
    <t>CRIOTERAPIA Y RECESIÓN CONJUNTIVAL</t>
  </si>
  <si>
    <t>EXTRACCIÓN QUIR. DE CUERPO EXTRAÑO EN CORNEA Y/O ESCLERA</t>
  </si>
  <si>
    <t>IRIDOTOMÍA</t>
  </si>
  <si>
    <t>TRABECULOPLASTÍA O IRIDOPLASTÍA</t>
  </si>
  <si>
    <t>SECCION F: FONDOS DE OJO CONTROL DIABETES MELLITUS</t>
  </si>
  <si>
    <t xml:space="preserve"> PROCEDIMIENTOS</t>
  </si>
  <si>
    <t>INFORME POR MEDICO LICITADO</t>
  </si>
  <si>
    <t>INFORMADA POR MEDICO HD</t>
  </si>
  <si>
    <t>EXPLORACIÓN VITREORRETINAL, AMBOS OJOS (FONDO DE OJO)</t>
  </si>
  <si>
    <t>SIN ALTERACION</t>
  </si>
  <si>
    <t>ALTERADOS</t>
  </si>
  <si>
    <t xml:space="preserve">RETINOGRAFÍA, AMBOS OJOS (FONDO DE OJO) </t>
  </si>
  <si>
    <t>IMÁGENES CAPTURADAS</t>
  </si>
  <si>
    <t>SUBIDAS A PLATAFORMA DE TAMIZAJE IA HOSPITAL DIGITAL</t>
  </si>
  <si>
    <t>INFORMES RECIBIDOS SIN ALTERACION</t>
  </si>
  <si>
    <t>INFORMES RECIBIDOS CON SOSPECHA DE ALTERACION</t>
  </si>
  <si>
    <t>SUBIDAS A PLATAFORMA DE TELEINFORME LOCAL (NO CENTRALIZADA)</t>
  </si>
  <si>
    <t>ENTREGA RESULTADOS FONDO DE OJO AL USUARIO</t>
  </si>
  <si>
    <t>PRESENCIAL</t>
  </si>
  <si>
    <t>REMOTO</t>
  </si>
  <si>
    <t>SECCION G: ACTIVIDADES DE REHABILITACION EN UAPORRINO</t>
  </si>
  <si>
    <t>NUMERO SESIONES TOTALES REALIZADAS</t>
  </si>
  <si>
    <t>NUMERO DE BENEFICIARIOS</t>
  </si>
  <si>
    <t>SESIONES REHABILITACION AUDITIVA INDIVIDUAL</t>
  </si>
  <si>
    <t>SESIONES REHABILITACION AUDITIVA GRUPAL</t>
  </si>
  <si>
    <t xml:space="preserve">EVALUACION ADHERENCIA </t>
  </si>
  <si>
    <t xml:space="preserve">SEGUIMIENTO ADHERENCIA </t>
  </si>
  <si>
    <t>SESIONES REHABILITACION VESTIBULAR</t>
  </si>
  <si>
    <t>SESIONES REHABILITACION DEGLUCION</t>
  </si>
  <si>
    <t>SECCION H: CANASTA INTEGRAL DERMATOLOGIA</t>
  </si>
  <si>
    <t>CANASTA INTEGRAL</t>
  </si>
  <si>
    <t>&lt;15 años</t>
  </si>
  <si>
    <t>20 - 64 años</t>
  </si>
  <si>
    <t>Medico interconsultor (vía de resolusión)</t>
  </si>
  <si>
    <t>Otra</t>
  </si>
  <si>
    <t>TELEINTERCONSULTAS SOLICITADAS</t>
  </si>
  <si>
    <t>TELEINTERCONSULTAS RESPONDIDAS</t>
  </si>
  <si>
    <t>INFORMACION ENTREGADA A USUARIO</t>
  </si>
  <si>
    <t>SECCIÓN I : ATENCION INTEGRAL EN CLIMATERIO</t>
  </si>
  <si>
    <t>Grupo de Edad</t>
  </si>
  <si>
    <t>REMOTA</t>
  </si>
  <si>
    <t>COMPRA SERVICIOS</t>
  </si>
  <si>
    <t>45 - 64 años</t>
  </si>
  <si>
    <t>CONSULTA MEDICA GINECOLOGICA EN CLIMATERIO</t>
  </si>
  <si>
    <t>HORMONA FOLICULOESTIMULANTE EN SANGRE</t>
  </si>
  <si>
    <t>ECOGRAFIA TRANSVAGINAL O TRANSRECTAL</t>
  </si>
  <si>
    <t>REM - A33. CUIDADOS PALIATIVOS NIVEL APS Y ESPECIALIDADES</t>
  </si>
  <si>
    <t xml:space="preserve">SECCIÓN A:  NIVEL PRIMARIO </t>
  </si>
  <si>
    <t>SECCIÓN A1:  INGRESOS POR DIAGNÓSTICO Y EGRESO POR CAUSALES</t>
  </si>
  <si>
    <t xml:space="preserve">INGRESO Y EGRESO SEGÚN DIAGNÓSTICO </t>
  </si>
  <si>
    <t>INGRESOS POR DIAGNÓSTICO CON PLAN DE TRATAMIENTO</t>
  </si>
  <si>
    <t>Tumores malignos</t>
  </si>
  <si>
    <t>Otros cáncer (incluye hematológicos)</t>
  </si>
  <si>
    <t>Infección causada por VIH</t>
  </si>
  <si>
    <t>Otras enfermedades infecciosas</t>
  </si>
  <si>
    <t>Trastornos mentales orgánicos</t>
  </si>
  <si>
    <t>Enfermedades extrapiramidales y/o del movimiento</t>
  </si>
  <si>
    <t>Desmielinizantes del SNC</t>
  </si>
  <si>
    <t>Neurodegenerativas</t>
  </si>
  <si>
    <t>Parálisis cerebral severa</t>
  </si>
  <si>
    <t>Cardiopatías congénitas o adquiridas</t>
  </si>
  <si>
    <t>Insuficiencia cardíaca</t>
  </si>
  <si>
    <t>Enfermedades sistema nervioso vascular o traumático (ACV-TEC)</t>
  </si>
  <si>
    <t>Otras pulmonares (restrictivas, vasculares)</t>
  </si>
  <si>
    <t>Insuficiencia hepática</t>
  </si>
  <si>
    <t>Enfermedad renal crónica</t>
  </si>
  <si>
    <t>Malformaciones congénitas, deformidades y anomalías cromosómicas</t>
  </si>
  <si>
    <t>Enfermedades autoinmunes e inmunodeficiencias severas</t>
  </si>
  <si>
    <t>Enfermedades gastrointestinales</t>
  </si>
  <si>
    <t>Prematurez</t>
  </si>
  <si>
    <t>Enfermedades endocrinas, nutricionales y metabólicas</t>
  </si>
  <si>
    <t>Alteraciones del tejido conjuntivo o musculoesquelético severos</t>
  </si>
  <si>
    <t>Fallecimiento menor a 6 meses desde ingreso</t>
  </si>
  <si>
    <t>Fallecimiento más de 6 meses y menos de un año del ingreso</t>
  </si>
  <si>
    <t>Fallecimiento posterior a 12 meses del ingreso</t>
  </si>
  <si>
    <t>Otra causal</t>
  </si>
  <si>
    <t xml:space="preserve">SECCIÓN A.2:  ACTIVIDADES NIVEL PRIMARIO </t>
  </si>
  <si>
    <t>ATENCIONES POR PROFESIONAL O TECNICO</t>
  </si>
  <si>
    <t>Kinesiólogo/a</t>
  </si>
  <si>
    <t>Quimico Farmacéutico</t>
  </si>
  <si>
    <t>Fonoaudiólogo/a</t>
  </si>
  <si>
    <t>Terapeúta Ocupacional</t>
  </si>
  <si>
    <t>Visita Domiciliaria Integral (Elaboración o Evaluación Plan)</t>
  </si>
  <si>
    <t>Visita Domiciliaria Tratamiento/Rehabilitación/Seguimiento</t>
  </si>
  <si>
    <t>Procedimientos de Enfermería</t>
  </si>
  <si>
    <t>Control Ambulatorio</t>
  </si>
  <si>
    <t>Consulta Telefónica</t>
  </si>
  <si>
    <t>Atención Ambulatoria a Familiares</t>
  </si>
  <si>
    <t>Servicios Farmacéuticos</t>
  </si>
  <si>
    <t>Apoyo Psicológico al Usuario</t>
  </si>
  <si>
    <t>Apoyo Social al Usuario</t>
  </si>
  <si>
    <t>Apoyo Psicológico a Familia o Cuidadores</t>
  </si>
  <si>
    <t>Educación</t>
  </si>
  <si>
    <t>Apoyo en la Gestión de Manifestación de Voluntades Anticipadas</t>
  </si>
  <si>
    <t xml:space="preserve">SECCIÓN B:  NIVEL ESPECIALIDAD  </t>
  </si>
  <si>
    <t>SECCIÓN B1:  INGRESOS POR DIAGNÓSTICO Y EGRESO POR CAUSALES</t>
  </si>
  <si>
    <t>Otras causal</t>
  </si>
  <si>
    <t xml:space="preserve">SECCIÓN B.2:  ACTIVIDADES NIVEL ESPECIALIDAD  </t>
  </si>
  <si>
    <t xml:space="preserve">Médico/a del Programa </t>
  </si>
  <si>
    <t>QF</t>
  </si>
  <si>
    <t>Consulta Nueva</t>
  </si>
  <si>
    <t>Consulta Control</t>
  </si>
  <si>
    <t>Visita Domiciliaria</t>
  </si>
  <si>
    <t>Interconsulta en Sala</t>
  </si>
  <si>
    <t>Atención Farmacéutica</t>
  </si>
  <si>
    <t>Procedimientos</t>
  </si>
  <si>
    <t>Contacto telefónico</t>
  </si>
  <si>
    <t xml:space="preserve">Consulta  Salud Mental Usuario </t>
  </si>
  <si>
    <t xml:space="preserve">Consulta Salud mental al Cuidador o Familiar </t>
  </si>
  <si>
    <t>SECCION C: CAPACITACIONES DE EQUIPOS (Intra y entre Equipos)</t>
  </si>
  <si>
    <t>Atención Primaria de Salud</t>
  </si>
  <si>
    <t>Destino Hospitalario</t>
  </si>
  <si>
    <t xml:space="preserve">Nº Sesiones </t>
  </si>
  <si>
    <t xml:space="preserve">Nº Participantes </t>
  </si>
  <si>
    <t>Modalidad Remota</t>
  </si>
  <si>
    <t>Modalidad Presencial</t>
  </si>
  <si>
    <t>Desde Especialidad</t>
  </si>
  <si>
    <t>Desde APS (atención primaria de salud)</t>
  </si>
  <si>
    <t>SECCION D: TELECOMITES</t>
  </si>
  <si>
    <t>Entre Especialistas</t>
  </si>
  <si>
    <t>Con la RED</t>
  </si>
  <si>
    <t>SECCIÓN E:  REQUERIMIENTO DERIVACION Y/O ATENCION DE URGENCIA</t>
  </si>
  <si>
    <t>DERIVACIONES</t>
  </si>
  <si>
    <t>Nivel Hospitalario</t>
  </si>
  <si>
    <t>Urgencia Hospitalaria</t>
  </si>
  <si>
    <t>Domicilio</t>
  </si>
  <si>
    <t>SAPU-SAR</t>
  </si>
  <si>
    <t>Ambulatorio</t>
  </si>
  <si>
    <t>Atención Cerrada</t>
  </si>
  <si>
    <t>SUH</t>
  </si>
  <si>
    <t xml:space="preserve">Derivación desde Especialidad </t>
  </si>
  <si>
    <t xml:space="preserve">Derivación desde APS (atención primaria de salud) </t>
  </si>
  <si>
    <t xml:space="preserve">Derivación desde Hospitalización </t>
  </si>
  <si>
    <t xml:space="preserve">Derivación desde Urgencia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</si>
</sst>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1" formatCode="_ * #,##0_ ;_ * \-#,##0_ ;_ * &quot;-&quot;_ ;_ @_ "/>
    <numFmt numFmtId="164" formatCode="_-* #,##0_-;\-* #,##0_-;_-* &quot;-&quot;_-;_-@_-"/>
    <numFmt numFmtId="165" formatCode="_-* #,##0.00_-;\-* #,##0.00_-;_-* &quot;-&quot;??_-;_-@_-"/>
    <numFmt numFmtId="166" formatCode="#,##0_)"/>
    <numFmt numFmtId="167" formatCode="#,##0_ ;\-#,##0\ "/>
    <numFmt numFmtId="168" formatCode="_-* #,##0_-;\-* #,##0_-;_-* &quot;-&quot;??_-;_-@_-"/>
  </numFmts>
  <fonts count="104" x14ac:knownFonts="1">
    <font>
      <sz val="11"/>
      <color theme="1"/>
      <name val="Calibri"/>
      <family val="2"/>
      <scheme val="minor"/>
    </font>
    <font>
      <b/>
      <sz val="11"/>
      <color theme="0"/>
      <name val="Calibri"/>
      <family val="2"/>
      <scheme val="minor"/>
    </font>
    <font>
      <sz val="11"/>
      <color rgb="FFFF0000"/>
      <name val="Calibri"/>
      <family val="2"/>
      <scheme val="minor"/>
    </font>
    <font>
      <b/>
      <sz val="8"/>
      <color theme="1"/>
      <name val="Verdana"/>
      <family val="2"/>
    </font>
    <font>
      <sz val="11"/>
      <color theme="1"/>
      <name val="Verdana"/>
      <family val="2"/>
    </font>
    <font>
      <b/>
      <sz val="12"/>
      <color theme="1"/>
      <name val="Verdana"/>
      <family val="2"/>
    </font>
    <font>
      <b/>
      <sz val="11"/>
      <color theme="1"/>
      <name val="Verdana"/>
      <family val="2"/>
    </font>
    <font>
      <sz val="8"/>
      <color theme="1"/>
      <name val="Verdana"/>
      <family val="2"/>
    </font>
    <font>
      <sz val="8"/>
      <name val="Verdana"/>
      <family val="2"/>
    </font>
    <font>
      <sz val="8"/>
      <name val="Arial"/>
      <family val="2"/>
    </font>
    <font>
      <b/>
      <sz val="10"/>
      <color theme="1"/>
      <name val="Verdana"/>
      <family val="2"/>
    </font>
    <font>
      <sz val="10"/>
      <color theme="1"/>
      <name val="Verdana"/>
      <family val="2"/>
    </font>
    <font>
      <sz val="9"/>
      <color indexed="81"/>
      <name val="Tahoma"/>
      <family val="2"/>
    </font>
    <font>
      <b/>
      <sz val="9"/>
      <color indexed="81"/>
      <name val="Tahoma"/>
      <family val="2"/>
    </font>
    <font>
      <b/>
      <sz val="8"/>
      <name val="Verdana"/>
      <family val="2"/>
    </font>
    <font>
      <b/>
      <sz val="12"/>
      <name val="Verdana"/>
      <family val="2"/>
    </font>
    <font>
      <b/>
      <sz val="11"/>
      <name val="Verdana"/>
      <family val="2"/>
    </font>
    <font>
      <sz val="11"/>
      <name val="Verdana"/>
      <family val="2"/>
    </font>
    <font>
      <sz val="8"/>
      <color rgb="FFFF0000"/>
      <name val="Verdana"/>
      <family val="2"/>
    </font>
    <font>
      <sz val="11"/>
      <name val="Calibri"/>
      <family val="2"/>
      <scheme val="minor"/>
    </font>
    <font>
      <sz val="8"/>
      <name val="Calibri"/>
      <family val="2"/>
      <scheme val="minor"/>
    </font>
    <font>
      <sz val="12"/>
      <name val="Calibri"/>
      <family val="2"/>
      <scheme val="minor"/>
    </font>
    <font>
      <sz val="11"/>
      <name val="Arial"/>
      <family val="2"/>
    </font>
    <font>
      <sz val="9"/>
      <name val="Arial"/>
      <family val="2"/>
    </font>
    <font>
      <sz val="9"/>
      <name val="Verdana"/>
      <family val="2"/>
    </font>
    <font>
      <sz val="8"/>
      <color theme="1" tint="4.9989318521683403E-2"/>
      <name val="Verdana"/>
      <family val="2"/>
    </font>
    <font>
      <b/>
      <sz val="10"/>
      <name val="Verdana"/>
      <family val="2"/>
    </font>
    <font>
      <sz val="10"/>
      <name val="Verdana"/>
      <family val="2"/>
    </font>
    <font>
      <sz val="8"/>
      <color indexed="10"/>
      <name val="Verdana"/>
      <family val="2"/>
    </font>
    <font>
      <b/>
      <sz val="9"/>
      <name val="Verdana"/>
      <family val="2"/>
    </font>
    <font>
      <sz val="10"/>
      <name val="Times New Roman"/>
      <family val="1"/>
    </font>
    <font>
      <b/>
      <sz val="10"/>
      <color theme="1" tint="4.9989318521683403E-2"/>
      <name val="Verdana"/>
      <family val="2"/>
    </font>
    <font>
      <b/>
      <sz val="11"/>
      <color theme="1" tint="4.9989318521683403E-2"/>
      <name val="Verdana"/>
      <family val="2"/>
    </font>
    <font>
      <sz val="10"/>
      <color rgb="FFFF0000"/>
      <name val="Times New Roman"/>
      <family val="1"/>
    </font>
    <font>
      <sz val="10"/>
      <color rgb="FFFF0000"/>
      <name val="Verdana"/>
      <family val="2"/>
    </font>
    <font>
      <sz val="9"/>
      <color theme="1"/>
      <name val="Verdana"/>
      <family val="2"/>
    </font>
    <font>
      <b/>
      <sz val="10"/>
      <color rgb="FFFF0000"/>
      <name val="Verdana"/>
      <family val="2"/>
    </font>
    <font>
      <sz val="9"/>
      <color rgb="FFFF0000"/>
      <name val="Verdana"/>
      <family val="2"/>
    </font>
    <font>
      <b/>
      <sz val="11"/>
      <name val="Calibri"/>
      <family val="2"/>
      <scheme val="minor"/>
    </font>
    <font>
      <sz val="10"/>
      <name val="Arial"/>
      <family val="2"/>
    </font>
    <font>
      <b/>
      <sz val="11"/>
      <color rgb="FFFF0000"/>
      <name val="Verdana"/>
      <family val="2"/>
    </font>
    <font>
      <sz val="11"/>
      <color rgb="FFFF0000"/>
      <name val="Calibri"/>
      <family val="2"/>
    </font>
    <font>
      <sz val="11"/>
      <color rgb="FFFF0000"/>
      <name val="Arial"/>
      <family val="2"/>
    </font>
    <font>
      <sz val="11"/>
      <color indexed="8"/>
      <name val="Calibri"/>
      <family val="2"/>
    </font>
    <font>
      <u/>
      <sz val="9"/>
      <color indexed="81"/>
      <name val="Tahoma"/>
      <family val="2"/>
    </font>
    <font>
      <sz val="11"/>
      <color theme="1"/>
      <name val="Calibri"/>
      <family val="2"/>
      <scheme val="minor"/>
    </font>
    <font>
      <sz val="12"/>
      <name val="Verdana"/>
      <family val="2"/>
    </font>
    <font>
      <b/>
      <sz val="8"/>
      <color rgb="FFFF0000"/>
      <name val="Verdana"/>
      <family val="2"/>
    </font>
    <font>
      <sz val="11"/>
      <color rgb="FFFF0000"/>
      <name val="Verdana"/>
      <family val="2"/>
    </font>
    <font>
      <sz val="7"/>
      <name val="Verdana"/>
      <family val="2"/>
    </font>
    <font>
      <b/>
      <u/>
      <sz val="9"/>
      <color indexed="81"/>
      <name val="Tahoma"/>
      <family val="2"/>
    </font>
    <font>
      <sz val="11"/>
      <color indexed="8"/>
      <name val="Verdana"/>
      <family val="2"/>
    </font>
    <font>
      <sz val="11"/>
      <color theme="1" tint="4.9989318521683403E-2"/>
      <name val="Calibri"/>
      <family val="2"/>
      <scheme val="minor"/>
    </font>
    <font>
      <sz val="8"/>
      <color indexed="8"/>
      <name val="Verdana"/>
      <family val="2"/>
    </font>
    <font>
      <b/>
      <sz val="10"/>
      <name val="Arial"/>
      <family val="2"/>
    </font>
    <font>
      <i/>
      <sz val="9"/>
      <color indexed="81"/>
      <name val="Tahoma"/>
      <family val="2"/>
    </font>
    <font>
      <b/>
      <sz val="7"/>
      <name val="Verdana"/>
      <family val="2"/>
    </font>
    <font>
      <sz val="10"/>
      <color rgb="FFFF0000"/>
      <name val="Arial"/>
      <family val="2"/>
    </font>
    <font>
      <sz val="10"/>
      <color theme="1"/>
      <name val="Calibri"/>
      <family val="2"/>
      <scheme val="minor"/>
    </font>
    <font>
      <b/>
      <sz val="10"/>
      <name val="Calibri"/>
      <family val="2"/>
      <scheme val="minor"/>
    </font>
    <font>
      <sz val="10"/>
      <name val="Calibri"/>
      <family val="2"/>
      <scheme val="minor"/>
    </font>
    <font>
      <sz val="16"/>
      <name val="Verdana"/>
      <family val="2"/>
    </font>
    <font>
      <b/>
      <sz val="11"/>
      <color theme="1"/>
      <name val="Calibri"/>
      <family val="2"/>
      <scheme val="minor"/>
    </font>
    <font>
      <sz val="9"/>
      <color indexed="10"/>
      <name val="Verdana"/>
      <family val="2"/>
    </font>
    <font>
      <sz val="8"/>
      <color theme="1"/>
      <name val="Calibri"/>
      <family val="2"/>
      <scheme val="minor"/>
    </font>
    <font>
      <b/>
      <sz val="12"/>
      <color rgb="FFFF0000"/>
      <name val="Verdana"/>
      <family val="2"/>
    </font>
    <font>
      <b/>
      <sz val="10"/>
      <color indexed="81"/>
      <name val="Tahoma"/>
      <family val="2"/>
    </font>
    <font>
      <b/>
      <sz val="9"/>
      <color indexed="10"/>
      <name val="Tahoma"/>
      <family val="2"/>
    </font>
    <font>
      <sz val="9"/>
      <color indexed="10"/>
      <name val="Tahoma"/>
      <family val="2"/>
    </font>
    <font>
      <b/>
      <sz val="9"/>
      <color indexed="8"/>
      <name val="Tahoma"/>
      <family val="2"/>
    </font>
    <font>
      <b/>
      <sz val="8"/>
      <color theme="1"/>
      <name val="Arial"/>
      <family val="2"/>
    </font>
    <font>
      <sz val="8"/>
      <color theme="1"/>
      <name val="Arial"/>
      <family val="2"/>
    </font>
    <font>
      <sz val="12"/>
      <color theme="1"/>
      <name val="Calibri"/>
      <family val="2"/>
      <scheme val="minor"/>
    </font>
    <font>
      <sz val="9"/>
      <color theme="1"/>
      <name val="Arial"/>
      <family val="2"/>
    </font>
    <font>
      <sz val="11"/>
      <color theme="1"/>
      <name val="Arial"/>
      <family val="2"/>
    </font>
    <font>
      <sz val="10"/>
      <color theme="1"/>
      <name val="Arial"/>
      <family val="2"/>
    </font>
    <font>
      <b/>
      <sz val="8"/>
      <color theme="1"/>
      <name val="Calibri"/>
      <family val="2"/>
      <scheme val="minor"/>
    </font>
    <font>
      <b/>
      <i/>
      <sz val="11"/>
      <name val="Verdana"/>
      <family val="2"/>
    </font>
    <font>
      <strike/>
      <sz val="8"/>
      <name val="Verdana"/>
      <family val="2"/>
    </font>
    <font>
      <b/>
      <sz val="8"/>
      <color indexed="10"/>
      <name val="Verdana"/>
      <family val="2"/>
    </font>
    <font>
      <sz val="8"/>
      <color rgb="FF000000"/>
      <name val="Verdana"/>
      <family val="2"/>
    </font>
    <font>
      <b/>
      <sz val="8"/>
      <color indexed="8"/>
      <name val="Verdana"/>
      <family val="2"/>
    </font>
    <font>
      <b/>
      <sz val="11"/>
      <color indexed="8"/>
      <name val="Verdana"/>
      <family val="2"/>
    </font>
    <font>
      <b/>
      <i/>
      <sz val="9"/>
      <color indexed="81"/>
      <name val="Tahoma"/>
      <family val="2"/>
    </font>
    <font>
      <b/>
      <sz val="20"/>
      <name val="Verdana"/>
      <family val="2"/>
    </font>
    <font>
      <sz val="9"/>
      <color theme="1"/>
      <name val="Tahoma"/>
      <family val="2"/>
    </font>
    <font>
      <b/>
      <sz val="9"/>
      <color theme="1"/>
      <name val="Tahoma"/>
      <family val="2"/>
    </font>
    <font>
      <sz val="8"/>
      <color indexed="8"/>
      <name val="Calibri"/>
      <family val="2"/>
    </font>
    <font>
      <sz val="12"/>
      <color rgb="FFFF0000"/>
      <name val="Verdana"/>
      <family val="2"/>
    </font>
    <font>
      <sz val="8"/>
      <name val="Calibri"/>
      <family val="2"/>
    </font>
    <font>
      <b/>
      <sz val="11"/>
      <color theme="4"/>
      <name val="Verdana"/>
      <family val="2"/>
    </font>
    <font>
      <b/>
      <sz val="16"/>
      <name val="Verdana"/>
      <family val="2"/>
    </font>
    <font>
      <b/>
      <sz val="16"/>
      <color indexed="10"/>
      <name val="Verdana"/>
      <family val="2"/>
    </font>
    <font>
      <b/>
      <i/>
      <u/>
      <sz val="11"/>
      <color indexed="81"/>
      <name val="Tahoma"/>
      <family val="2"/>
    </font>
    <font>
      <sz val="9"/>
      <name val="Calibri"/>
      <family val="2"/>
      <scheme val="minor"/>
    </font>
    <font>
      <sz val="11"/>
      <name val="Calibri"/>
      <family val="2"/>
    </font>
    <font>
      <b/>
      <u/>
      <sz val="11"/>
      <name val="Verdana"/>
      <family val="2"/>
    </font>
    <font>
      <sz val="9"/>
      <color rgb="FF000000"/>
      <name val="Tahoma"/>
      <family val="2"/>
    </font>
    <font>
      <b/>
      <sz val="9"/>
      <color rgb="FF000000"/>
      <name val="Tahoma"/>
      <family val="2"/>
    </font>
    <font>
      <sz val="11"/>
      <color theme="1"/>
      <name val="Calibri"/>
      <family val="2"/>
    </font>
    <font>
      <b/>
      <sz val="10"/>
      <color theme="1"/>
      <name val="Calibri"/>
      <family val="2"/>
      <scheme val="minor"/>
    </font>
    <font>
      <b/>
      <sz val="10"/>
      <color rgb="FF000000"/>
      <name val="Calibri"/>
      <family val="2"/>
    </font>
    <font>
      <sz val="10"/>
      <color rgb="FF000000"/>
      <name val="Calibri"/>
      <family val="2"/>
    </font>
    <font>
      <sz val="10"/>
      <color theme="1"/>
      <name val="Calibri"/>
      <family val="2"/>
    </font>
  </fonts>
  <fills count="42">
    <fill>
      <patternFill patternType="none"/>
    </fill>
    <fill>
      <patternFill patternType="gray125"/>
    </fill>
    <fill>
      <patternFill patternType="solid">
        <fgColor rgb="FFA5A5A5"/>
      </patternFill>
    </fill>
    <fill>
      <patternFill patternType="solid">
        <fgColor rgb="FFFFFFCC"/>
      </patternFill>
    </fill>
    <fill>
      <patternFill patternType="solid">
        <fgColor indexed="9"/>
        <bgColor indexed="64"/>
      </patternFill>
    </fill>
    <fill>
      <patternFill patternType="solid">
        <fgColor theme="0"/>
        <bgColor indexed="64"/>
      </patternFill>
    </fill>
    <fill>
      <patternFill patternType="solid">
        <fgColor indexed="26"/>
        <bgColor indexed="64"/>
      </patternFill>
    </fill>
    <fill>
      <patternFill patternType="solid">
        <fgColor indexed="22"/>
        <bgColor indexed="64"/>
      </patternFill>
    </fill>
    <fill>
      <patternFill patternType="solid">
        <fgColor theme="0" tint="-0.249977111117893"/>
        <bgColor indexed="64"/>
      </patternFill>
    </fill>
    <fill>
      <patternFill patternType="solid">
        <fgColor rgb="FFFFFF00"/>
        <bgColor indexed="64"/>
      </patternFill>
    </fill>
    <fill>
      <patternFill patternType="solid">
        <fgColor rgb="FFFFFFCC"/>
        <bgColor indexed="64"/>
      </patternFill>
    </fill>
    <fill>
      <patternFill patternType="solid">
        <fgColor theme="7"/>
        <bgColor indexed="64"/>
      </patternFill>
    </fill>
    <fill>
      <patternFill patternType="solid">
        <fgColor theme="7" tint="0.79998168889431442"/>
        <bgColor indexed="64"/>
      </patternFill>
    </fill>
    <fill>
      <patternFill patternType="solid">
        <fgColor rgb="FFFFFF00"/>
        <bgColor rgb="FFFFFFFF"/>
      </patternFill>
    </fill>
    <fill>
      <patternFill patternType="solid">
        <fgColor rgb="FFFFFF00"/>
        <bgColor rgb="FFFFFFCC"/>
      </patternFill>
    </fill>
    <fill>
      <patternFill patternType="solid">
        <fgColor rgb="FFFFFF00"/>
        <bgColor rgb="FF999999"/>
      </patternFill>
    </fill>
    <fill>
      <patternFill patternType="solid">
        <fgColor theme="0" tint="-0.24994659260841701"/>
        <bgColor indexed="64"/>
      </patternFill>
    </fill>
    <fill>
      <patternFill patternType="solid">
        <fgColor rgb="FFCCFFCC"/>
        <bgColor indexed="64"/>
      </patternFill>
    </fill>
    <fill>
      <patternFill patternType="solid">
        <fgColor theme="0" tint="-0.14999847407452621"/>
        <bgColor indexed="64"/>
      </patternFill>
    </fill>
    <fill>
      <patternFill patternType="solid">
        <fgColor theme="9" tint="0.59996337778862885"/>
        <bgColor indexed="64"/>
      </patternFill>
    </fill>
    <fill>
      <patternFill patternType="solid">
        <fgColor indexed="26"/>
      </patternFill>
    </fill>
    <fill>
      <patternFill patternType="solid">
        <fgColor rgb="FFFF00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rgb="FFFFC000"/>
        <bgColor indexed="64"/>
      </patternFill>
    </fill>
    <fill>
      <patternFill patternType="solid">
        <fgColor theme="9" tint="0.79998168889431442"/>
        <bgColor indexed="64"/>
      </patternFill>
    </fill>
    <fill>
      <patternFill patternType="solid">
        <fgColor theme="4" tint="0.39997558519241921"/>
        <bgColor indexed="64"/>
      </patternFill>
    </fill>
    <fill>
      <patternFill patternType="solid">
        <fgColor theme="0"/>
        <bgColor rgb="FF000000"/>
      </patternFill>
    </fill>
    <fill>
      <patternFill patternType="solid">
        <fgColor theme="2" tint="-9.9978637043366805E-2"/>
        <bgColor indexed="64"/>
      </patternFill>
    </fill>
    <fill>
      <patternFill patternType="solid">
        <fgColor indexed="47"/>
        <bgColor indexed="64"/>
      </patternFill>
    </fill>
    <fill>
      <patternFill patternType="solid">
        <fgColor indexed="26"/>
        <bgColor indexed="22"/>
      </patternFill>
    </fill>
    <fill>
      <patternFill patternType="solid">
        <fgColor theme="0" tint="-4.9989318521683403E-2"/>
        <bgColor indexed="64"/>
      </patternFill>
    </fill>
    <fill>
      <patternFill patternType="solid">
        <fgColor rgb="FFC0C0C0"/>
        <bgColor indexed="64"/>
      </patternFill>
    </fill>
    <fill>
      <patternFill patternType="solid">
        <fgColor rgb="FFFFFFFF"/>
        <bgColor rgb="FFFFFFFF"/>
      </patternFill>
    </fill>
    <fill>
      <patternFill patternType="solid">
        <fgColor rgb="FFFFFFFF"/>
        <bgColor rgb="FF000000"/>
      </patternFill>
    </fill>
    <fill>
      <patternFill patternType="solid">
        <fgColor theme="0" tint="-0.249977111117893"/>
        <bgColor rgb="FF999999"/>
      </patternFill>
    </fill>
    <fill>
      <patternFill patternType="solid">
        <fgColor rgb="FFFFFFCC"/>
        <bgColor rgb="FFFFFFCC"/>
      </patternFill>
    </fill>
    <fill>
      <patternFill patternType="solid">
        <fgColor theme="9" tint="0.39994506668294322"/>
        <bgColor indexed="64"/>
      </patternFill>
    </fill>
    <fill>
      <patternFill patternType="solid">
        <fgColor theme="0"/>
        <bgColor rgb="FFFFFFCC"/>
      </patternFill>
    </fill>
    <fill>
      <patternFill patternType="solid">
        <fgColor rgb="FFD8D8D8"/>
        <bgColor rgb="FFD8D8D8"/>
      </patternFill>
    </fill>
    <fill>
      <patternFill patternType="solid">
        <fgColor theme="0"/>
        <bgColor theme="0"/>
      </patternFill>
    </fill>
    <fill>
      <patternFill patternType="solid">
        <fgColor rgb="FF92D050"/>
        <bgColor indexed="64"/>
      </patternFill>
    </fill>
  </fills>
  <borders count="1056">
    <border>
      <left/>
      <right/>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top/>
      <bottom/>
      <diagonal/>
    </border>
    <border>
      <left style="thin">
        <color indexed="64"/>
      </left>
      <right style="thin">
        <color indexed="64"/>
      </right>
      <top/>
      <bottom/>
      <diagonal/>
    </border>
    <border>
      <left style="thin">
        <color indexed="64"/>
      </left>
      <right style="hair">
        <color indexed="64"/>
      </right>
      <top/>
      <bottom style="hair">
        <color indexed="64"/>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style="thin">
        <color auto="1"/>
      </left>
      <right/>
      <top/>
      <bottom style="hair">
        <color auto="1"/>
      </bottom>
      <diagonal/>
    </border>
    <border>
      <left style="hair">
        <color auto="1"/>
      </left>
      <right style="double">
        <color auto="1"/>
      </right>
      <top/>
      <bottom style="hair">
        <color auto="1"/>
      </bottom>
      <diagonal/>
    </border>
    <border>
      <left style="thin">
        <color indexed="64"/>
      </left>
      <right style="hair">
        <color indexed="64"/>
      </right>
      <top/>
      <bottom/>
      <diagonal/>
    </border>
    <border>
      <left style="hair">
        <color indexed="64"/>
      </left>
      <right style="hair">
        <color indexed="64"/>
      </right>
      <top/>
      <bottom/>
      <diagonal/>
    </border>
    <border>
      <left style="hair">
        <color auto="1"/>
      </left>
      <right style="double">
        <color auto="1"/>
      </right>
      <top/>
      <bottom/>
      <diagonal/>
    </border>
    <border>
      <left/>
      <right style="hair">
        <color indexed="64"/>
      </right>
      <top/>
      <bottom style="hair">
        <color indexed="64"/>
      </bottom>
      <diagonal/>
    </border>
    <border>
      <left style="thin">
        <color indexed="64"/>
      </left>
      <right style="thin">
        <color indexed="64"/>
      </right>
      <top/>
      <bottom style="hair">
        <color indexed="64"/>
      </bottom>
      <diagonal/>
    </border>
    <border>
      <left/>
      <right style="double">
        <color auto="1"/>
      </right>
      <top/>
      <bottom style="hair">
        <color auto="1"/>
      </bottom>
      <diagonal/>
    </border>
    <border>
      <left/>
      <right style="hair">
        <color indexed="64"/>
      </right>
      <top/>
      <bottom/>
      <diagonal/>
    </border>
    <border>
      <left style="double">
        <color auto="1"/>
      </left>
      <right style="thin">
        <color auto="1"/>
      </right>
      <top/>
      <bottom/>
      <diagonal/>
    </border>
    <border>
      <left style="hair">
        <color auto="1"/>
      </left>
      <right/>
      <top/>
      <bottom style="hair">
        <color auto="1"/>
      </bottom>
      <diagonal/>
    </border>
    <border>
      <left/>
      <right/>
      <top/>
      <bottom style="hair">
        <color auto="1"/>
      </bottom>
      <diagonal/>
    </border>
    <border>
      <left/>
      <right/>
      <top style="hair">
        <color auto="1"/>
      </top>
      <bottom/>
      <diagonal/>
    </border>
    <border>
      <left style="thin">
        <color indexed="64"/>
      </left>
      <right style="double">
        <color indexed="64"/>
      </right>
      <top/>
      <bottom/>
      <diagonal/>
    </border>
    <border>
      <left style="thin">
        <color indexed="64"/>
      </left>
      <right style="double">
        <color indexed="64"/>
      </right>
      <top/>
      <bottom style="hair">
        <color indexed="64"/>
      </bottom>
      <diagonal/>
    </border>
    <border>
      <left style="double">
        <color auto="1"/>
      </left>
      <right style="hair">
        <color auto="1"/>
      </right>
      <top/>
      <bottom style="hair">
        <color auto="1"/>
      </bottom>
      <diagonal/>
    </border>
    <border>
      <left style="double">
        <color indexed="64"/>
      </left>
      <right style="hair">
        <color indexed="64"/>
      </right>
      <top/>
      <bottom/>
      <diagonal/>
    </border>
    <border>
      <left/>
      <right style="double">
        <color indexed="64"/>
      </right>
      <top/>
      <bottom/>
      <diagonal/>
    </border>
    <border>
      <left/>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double">
        <color rgb="FF000000"/>
      </right>
      <top style="thin">
        <color rgb="FF000000"/>
      </top>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hair">
        <color rgb="FF000000"/>
      </right>
      <top style="thin">
        <color rgb="FF000000"/>
      </top>
      <bottom style="thin">
        <color rgb="FF000000"/>
      </bottom>
      <diagonal/>
    </border>
    <border>
      <left style="hair">
        <color rgb="FF000000"/>
      </left>
      <right style="hair">
        <color rgb="FF000000"/>
      </right>
      <top style="thin">
        <color rgb="FF000000"/>
      </top>
      <bottom style="thin">
        <color rgb="FF000000"/>
      </bottom>
      <diagonal/>
    </border>
    <border>
      <left/>
      <right style="double">
        <color rgb="FF000000"/>
      </right>
      <top style="thin">
        <color rgb="FF000000"/>
      </top>
      <bottom style="thin">
        <color rgb="FF000000"/>
      </bottom>
      <diagonal/>
    </border>
    <border>
      <left/>
      <right style="hair">
        <color rgb="FF000000"/>
      </right>
      <top style="thin">
        <color rgb="FF000000"/>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top style="hair">
        <color rgb="FF000000"/>
      </top>
      <bottom style="hair">
        <color rgb="FF000000"/>
      </bottom>
      <diagonal/>
    </border>
    <border>
      <left style="thin">
        <color rgb="FF000000"/>
      </left>
      <right style="hair">
        <color rgb="FF000000"/>
      </right>
      <top style="thin">
        <color rgb="FF000000"/>
      </top>
      <bottom style="hair">
        <color rgb="FF000000"/>
      </bottom>
      <diagonal/>
    </border>
    <border>
      <left style="hair">
        <color rgb="FF000000"/>
      </left>
      <right style="hair">
        <color rgb="FF000000"/>
      </right>
      <top style="thin">
        <color rgb="FF000000"/>
      </top>
      <bottom style="hair">
        <color rgb="FF000000"/>
      </bottom>
      <diagonal/>
    </border>
    <border>
      <left/>
      <right style="double">
        <color rgb="FF000000"/>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style="hair">
        <color rgb="FF000000"/>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right style="double">
        <color rgb="FF000000"/>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right style="hair">
        <color rgb="FF000000"/>
      </right>
      <top style="hair">
        <color rgb="FF000000"/>
      </top>
      <bottom/>
      <diagonal/>
    </border>
    <border>
      <left style="hair">
        <color rgb="FF000000"/>
      </left>
      <right style="thin">
        <color rgb="FF000000"/>
      </right>
      <top style="hair">
        <color rgb="FF000000"/>
      </top>
      <bottom/>
      <diagonal/>
    </border>
    <border>
      <left style="thin">
        <color rgb="FF000000"/>
      </left>
      <right style="thin">
        <color rgb="FF000000"/>
      </right>
      <top style="hair">
        <color rgb="FF000000"/>
      </top>
      <bottom style="thin">
        <color rgb="FF000000"/>
      </bottom>
      <diagonal/>
    </border>
    <border>
      <left style="thin">
        <color rgb="FF000000"/>
      </left>
      <right style="hair">
        <color rgb="FF000000"/>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right style="double">
        <color rgb="FF000000"/>
      </right>
      <top style="hair">
        <color rgb="FF000000"/>
      </top>
      <bottom style="thin">
        <color rgb="FF000000"/>
      </bottom>
      <diagonal/>
    </border>
    <border>
      <left/>
      <right style="hair">
        <color rgb="FF000000"/>
      </right>
      <top style="hair">
        <color rgb="FF000000"/>
      </top>
      <bottom style="thin">
        <color rgb="FF000000"/>
      </bottom>
      <diagonal/>
    </border>
    <border>
      <left style="hair">
        <color rgb="FF000000"/>
      </left>
      <right style="thin">
        <color rgb="FF000000"/>
      </right>
      <top style="hair">
        <color rgb="FF000000"/>
      </top>
      <bottom style="thin">
        <color rgb="FF000000"/>
      </bottom>
      <diagonal/>
    </border>
    <border>
      <left style="thin">
        <color rgb="FF000000"/>
      </left>
      <right/>
      <top style="thin">
        <color rgb="FF000000"/>
      </top>
      <bottom style="hair">
        <color rgb="FF000000"/>
      </bottom>
      <diagonal/>
    </border>
    <border>
      <left style="thin">
        <color rgb="FF000000"/>
      </left>
      <right style="hair">
        <color rgb="FF000000"/>
      </right>
      <top/>
      <bottom style="hair">
        <color rgb="FF000000"/>
      </bottom>
      <diagonal/>
    </border>
    <border>
      <left style="hair">
        <color rgb="FF000000"/>
      </left>
      <right style="hair">
        <color rgb="FF000000"/>
      </right>
      <top/>
      <bottom style="hair">
        <color rgb="FF000000"/>
      </bottom>
      <diagonal/>
    </border>
    <border>
      <left/>
      <right style="double">
        <color rgb="FF000000"/>
      </right>
      <top/>
      <bottom style="hair">
        <color rgb="FF000000"/>
      </bottom>
      <diagonal/>
    </border>
    <border>
      <left/>
      <right style="hair">
        <color rgb="FF000000"/>
      </right>
      <top/>
      <bottom style="hair">
        <color rgb="FF000000"/>
      </bottom>
      <diagonal/>
    </border>
    <border>
      <left style="hair">
        <color rgb="FF000000"/>
      </left>
      <right style="thin">
        <color rgb="FF000000"/>
      </right>
      <top/>
      <bottom style="hair">
        <color rgb="FF000000"/>
      </bottom>
      <diagonal/>
    </border>
    <border>
      <left style="thin">
        <color rgb="FF000000"/>
      </left>
      <right/>
      <top/>
      <bottom style="thin">
        <color rgb="FF000000"/>
      </bottom>
      <diagonal/>
    </border>
    <border>
      <left style="hair">
        <color rgb="FF000000"/>
      </left>
      <right style="hair">
        <color rgb="FF000000"/>
      </right>
      <top/>
      <bottom style="thin">
        <color rgb="FF000000"/>
      </bottom>
      <diagonal/>
    </border>
    <border>
      <left/>
      <right style="double">
        <color rgb="FF000000"/>
      </right>
      <top/>
      <bottom style="thin">
        <color rgb="FF000000"/>
      </bottom>
      <diagonal/>
    </border>
    <border>
      <left style="double">
        <color indexed="64"/>
      </left>
      <right style="thin">
        <color indexed="64"/>
      </right>
      <top/>
      <bottom style="hair">
        <color indexed="64"/>
      </bottom>
      <diagonal/>
    </border>
    <border>
      <left style="medium">
        <color indexed="64"/>
      </left>
      <right style="thin">
        <color auto="1"/>
      </right>
      <top/>
      <bottom/>
      <diagonal/>
    </border>
    <border>
      <left style="hair">
        <color auto="1"/>
      </left>
      <right/>
      <top/>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hair">
        <color indexed="64"/>
      </right>
      <top/>
      <bottom style="double">
        <color indexed="64"/>
      </bottom>
      <diagonal/>
    </border>
    <border>
      <left style="hair">
        <color indexed="64"/>
      </left>
      <right style="hair">
        <color indexed="64"/>
      </right>
      <top/>
      <bottom style="double">
        <color indexed="64"/>
      </bottom>
      <diagonal/>
    </border>
    <border>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9"/>
      </left>
      <right style="thin">
        <color indexed="9"/>
      </right>
      <top/>
      <bottom/>
      <diagonal/>
    </border>
    <border>
      <left style="thin">
        <color auto="1"/>
      </left>
      <right/>
      <top/>
      <bottom/>
      <diagonal/>
    </border>
    <border>
      <left style="hair">
        <color auto="1"/>
      </left>
      <right style="double">
        <color auto="1"/>
      </right>
      <top/>
      <bottom style="double">
        <color auto="1"/>
      </bottom>
      <diagonal/>
    </border>
    <border>
      <left style="thin">
        <color indexed="64"/>
      </left>
      <right style="hair">
        <color indexed="64"/>
      </right>
      <top style="double">
        <color indexed="64"/>
      </top>
      <bottom style="hair">
        <color indexed="64"/>
      </bottom>
      <diagonal/>
    </border>
    <border>
      <left style="hair">
        <color auto="1"/>
      </left>
      <right style="hair">
        <color auto="1"/>
      </right>
      <top style="double">
        <color auto="1"/>
      </top>
      <bottom style="hair">
        <color auto="1"/>
      </bottom>
      <diagonal/>
    </border>
    <border>
      <left style="hair">
        <color indexed="64"/>
      </left>
      <right style="thin">
        <color indexed="64"/>
      </right>
      <top style="double">
        <color indexed="64"/>
      </top>
      <bottom style="hair">
        <color indexed="64"/>
      </bottom>
      <diagonal/>
    </border>
    <border>
      <left style="hair">
        <color auto="1"/>
      </left>
      <right style="double">
        <color auto="1"/>
      </right>
      <top style="double">
        <color auto="1"/>
      </top>
      <bottom style="hair">
        <color auto="1"/>
      </bottom>
      <diagonal/>
    </border>
    <border>
      <left style="thin">
        <color indexed="9"/>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double">
        <color indexed="64"/>
      </top>
      <bottom style="hair">
        <color indexed="64"/>
      </bottom>
      <diagonal/>
    </border>
    <border>
      <left/>
      <right style="hair">
        <color indexed="64"/>
      </right>
      <top style="double">
        <color indexed="64"/>
      </top>
      <bottom style="hair">
        <color indexed="64"/>
      </bottom>
      <diagonal/>
    </border>
    <border>
      <left/>
      <right/>
      <top style="double">
        <color indexed="64"/>
      </top>
      <bottom style="hair">
        <color indexed="64"/>
      </bottom>
      <diagonal/>
    </border>
    <border>
      <left/>
      <right/>
      <top/>
      <bottom style="double">
        <color indexed="64"/>
      </bottom>
      <diagonal/>
    </border>
    <border>
      <left style="thin">
        <color indexed="64"/>
      </left>
      <right style="hair">
        <color indexed="64"/>
      </right>
      <top style="double">
        <color indexed="64"/>
      </top>
      <bottom style="double">
        <color indexed="64"/>
      </bottom>
      <diagonal/>
    </border>
    <border>
      <left style="thin">
        <color indexed="64"/>
      </left>
      <right style="hair">
        <color indexed="64"/>
      </right>
      <top style="double">
        <color indexed="64"/>
      </top>
      <bottom style="thin">
        <color indexed="64"/>
      </bottom>
      <diagonal/>
    </border>
    <border>
      <left style="double">
        <color auto="1"/>
      </left>
      <right style="double">
        <color auto="1"/>
      </right>
      <top/>
      <bottom/>
      <diagonal/>
    </border>
    <border>
      <left style="thin">
        <color rgb="FF000000"/>
      </left>
      <right style="thin">
        <color rgb="FF000000"/>
      </right>
      <top style="thin">
        <color rgb="FF000000"/>
      </top>
      <bottom style="thin">
        <color rgb="FF000000"/>
      </bottom>
      <diagonal/>
    </border>
    <border>
      <left style="double">
        <color indexed="64"/>
      </left>
      <right/>
      <top/>
      <bottom/>
      <diagonal/>
    </border>
    <border>
      <left style="thin">
        <color indexed="64"/>
      </left>
      <right style="hair">
        <color indexed="64"/>
      </right>
      <top style="thin">
        <color indexed="64"/>
      </top>
      <bottom style="hair">
        <color rgb="FF3F3F3F"/>
      </bottom>
      <diagonal/>
    </border>
    <border>
      <left style="hair">
        <color indexed="64"/>
      </left>
      <right style="thin">
        <color indexed="64"/>
      </right>
      <top style="thin">
        <color indexed="64"/>
      </top>
      <bottom style="hair">
        <color rgb="FF3F3F3F"/>
      </bottom>
      <diagonal/>
    </border>
    <border>
      <left/>
      <right style="hair">
        <color indexed="64"/>
      </right>
      <top style="thin">
        <color indexed="64"/>
      </top>
      <bottom style="hair">
        <color rgb="FF3F3F3F"/>
      </bottom>
      <diagonal/>
    </border>
    <border>
      <left style="thin">
        <color indexed="64"/>
      </left>
      <right style="hair">
        <color indexed="64"/>
      </right>
      <top/>
      <bottom style="hair">
        <color rgb="FF3F3F3F"/>
      </bottom>
      <diagonal/>
    </border>
    <border>
      <left style="hair">
        <color indexed="64"/>
      </left>
      <right style="thin">
        <color indexed="64"/>
      </right>
      <top/>
      <bottom style="hair">
        <color rgb="FF3F3F3F"/>
      </bottom>
      <diagonal/>
    </border>
    <border>
      <left/>
      <right style="hair">
        <color indexed="64"/>
      </right>
      <top/>
      <bottom style="hair">
        <color rgb="FF3F3F3F"/>
      </bottom>
      <diagonal/>
    </border>
    <border>
      <left/>
      <right style="hair">
        <color indexed="64"/>
      </right>
      <top style="hair">
        <color indexed="64"/>
      </top>
      <bottom style="hair">
        <color rgb="FF3F3F3F"/>
      </bottom>
      <diagonal/>
    </border>
    <border>
      <left/>
      <right style="thin">
        <color indexed="64"/>
      </right>
      <top style="hair">
        <color indexed="64"/>
      </top>
      <bottom style="hair">
        <color rgb="FF3F3F3F"/>
      </bottom>
      <diagonal/>
    </border>
    <border>
      <left/>
      <right style="hair">
        <color rgb="FF3F3F3F"/>
      </right>
      <top/>
      <bottom style="hair">
        <color rgb="FF3F3F3F"/>
      </bottom>
      <diagonal/>
    </border>
    <border>
      <left style="hair">
        <color rgb="FF3F3F3F"/>
      </left>
      <right style="thin">
        <color rgb="FF3F3F3F"/>
      </right>
      <top/>
      <bottom style="hair">
        <color rgb="FF3F3F3F"/>
      </bottom>
      <diagonal/>
    </border>
    <border>
      <left style="hair">
        <color rgb="FF3F3F3F"/>
      </left>
      <right style="thin">
        <color indexed="64"/>
      </right>
      <top style="hair">
        <color indexed="64"/>
      </top>
      <bottom style="hair">
        <color indexed="64"/>
      </bottom>
      <diagonal/>
    </border>
    <border>
      <left style="hair">
        <color indexed="64"/>
      </left>
      <right style="thin">
        <color indexed="64"/>
      </right>
      <top style="hair">
        <color rgb="FF3F3F3F"/>
      </top>
      <bottom style="hair">
        <color rgb="FF3F3F3F"/>
      </bottom>
      <diagonal/>
    </border>
    <border>
      <left style="thin">
        <color indexed="22"/>
      </left>
      <right style="thin">
        <color indexed="22"/>
      </right>
      <top style="thin">
        <color indexed="22"/>
      </top>
      <bottom style="thin">
        <color indexed="22"/>
      </bottom>
      <diagonal/>
    </border>
    <border>
      <left style="hair">
        <color auto="1"/>
      </left>
      <right/>
      <top/>
      <bottom style="double">
        <color auto="1"/>
      </bottom>
      <diagonal/>
    </border>
    <border>
      <left style="thin">
        <color auto="1"/>
      </left>
      <right/>
      <top/>
      <bottom style="double">
        <color auto="1"/>
      </bottom>
      <diagonal/>
    </border>
    <border>
      <left style="hair">
        <color auto="1"/>
      </left>
      <right/>
      <top style="double">
        <color auto="1"/>
      </top>
      <bottom style="hair">
        <color auto="1"/>
      </bottom>
      <diagonal/>
    </border>
    <border>
      <left style="thin">
        <color auto="1"/>
      </left>
      <right style="thin">
        <color auto="1"/>
      </right>
      <top/>
      <bottom/>
      <diagonal/>
    </border>
    <border>
      <left style="thin">
        <color auto="1"/>
      </left>
      <right style="hair">
        <color auto="1"/>
      </right>
      <top/>
      <bottom/>
      <diagonal/>
    </border>
    <border>
      <left style="hair">
        <color auto="1"/>
      </left>
      <right style="thin">
        <color auto="1"/>
      </right>
      <top/>
      <bottom/>
      <diagonal/>
    </border>
    <border>
      <left/>
      <right style="hair">
        <color indexed="9"/>
      </right>
      <top/>
      <bottom/>
      <diagonal/>
    </border>
    <border>
      <left style="thin">
        <color indexed="64"/>
      </left>
      <right style="thin">
        <color indexed="64"/>
      </right>
      <top style="double">
        <color indexed="64"/>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hair">
        <color auto="1"/>
      </right>
      <top style="hair">
        <color auto="1"/>
      </top>
      <bottom/>
      <diagonal/>
    </border>
    <border>
      <left/>
      <right style="double">
        <color indexed="64"/>
      </right>
      <top style="hair">
        <color auto="1"/>
      </top>
      <bottom/>
      <diagonal/>
    </border>
    <border>
      <left/>
      <right style="thin">
        <color auto="1"/>
      </right>
      <top style="hair">
        <color auto="1"/>
      </top>
      <bottom/>
      <diagonal/>
    </border>
    <border>
      <left style="hair">
        <color auto="1"/>
      </left>
      <right style="thin">
        <color auto="1"/>
      </right>
      <top style="double">
        <color auto="1"/>
      </top>
      <bottom style="thin">
        <color auto="1"/>
      </bottom>
      <diagonal/>
    </border>
    <border>
      <left style="hair">
        <color auto="1"/>
      </left>
      <right style="hair">
        <color auto="1"/>
      </right>
      <top style="double">
        <color auto="1"/>
      </top>
      <bottom style="double">
        <color auto="1"/>
      </bottom>
      <diagonal/>
    </border>
    <border>
      <left/>
      <right style="hair">
        <color auto="1"/>
      </right>
      <top style="double">
        <color auto="1"/>
      </top>
      <bottom style="thin">
        <color auto="1"/>
      </bottom>
      <diagonal/>
    </border>
    <border>
      <left style="hair">
        <color auto="1"/>
      </left>
      <right style="hair">
        <color auto="1"/>
      </right>
      <top style="double">
        <color auto="1"/>
      </top>
      <bottom style="thin">
        <color auto="1"/>
      </bottom>
      <diagonal/>
    </border>
    <border>
      <left style="hair">
        <color auto="1"/>
      </left>
      <right style="thin">
        <color auto="1"/>
      </right>
      <top style="double">
        <color auto="1"/>
      </top>
      <bottom style="double">
        <color auto="1"/>
      </bottom>
      <diagonal/>
    </border>
    <border>
      <left style="thin">
        <color auto="1"/>
      </left>
      <right style="hair">
        <color auto="1"/>
      </right>
      <top style="double">
        <color auto="1"/>
      </top>
      <bottom/>
      <diagonal/>
    </border>
    <border>
      <left/>
      <right/>
      <top style="double">
        <color auto="1"/>
      </top>
      <bottom style="thin">
        <color auto="1"/>
      </bottom>
      <diagonal/>
    </border>
    <border>
      <left/>
      <right style="double">
        <color auto="1"/>
      </right>
      <top style="double">
        <color auto="1"/>
      </top>
      <bottom style="thin">
        <color auto="1"/>
      </bottom>
      <diagonal/>
    </border>
    <border>
      <left/>
      <right style="double">
        <color indexed="64"/>
      </right>
      <top style="double">
        <color auto="1"/>
      </top>
      <bottom style="hair">
        <color auto="1"/>
      </bottom>
      <diagonal/>
    </border>
    <border>
      <left style="thin">
        <color auto="1"/>
      </left>
      <right style="double">
        <color auto="1"/>
      </right>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9"/>
      </right>
      <top/>
      <bottom/>
      <diagonal/>
    </border>
    <border>
      <left style="thin">
        <color indexed="22"/>
      </left>
      <right style="thin">
        <color indexed="22"/>
      </right>
      <top style="thin">
        <color indexed="22"/>
      </top>
      <bottom style="thin">
        <color indexed="22"/>
      </bottom>
      <diagonal/>
    </border>
    <border>
      <left style="thin">
        <color indexed="64"/>
      </left>
      <right/>
      <top style="double">
        <color indexed="64"/>
      </top>
      <bottom/>
      <diagonal/>
    </border>
    <border>
      <left/>
      <right style="thin">
        <color indexed="22"/>
      </right>
      <top/>
      <bottom style="hair">
        <color indexed="64"/>
      </bottom>
      <diagonal/>
    </border>
    <border>
      <left/>
      <right style="thin">
        <color auto="1"/>
      </right>
      <top/>
      <bottom/>
      <diagonal/>
    </border>
    <border>
      <left style="thin">
        <color rgb="FF000000"/>
      </left>
      <right/>
      <top style="thin">
        <color rgb="FF000000"/>
      </top>
      <bottom style="thin">
        <color rgb="FF000000"/>
      </bottom>
      <diagonal/>
    </border>
    <border>
      <left style="hair">
        <color rgb="FF000000"/>
      </left>
      <right style="thin">
        <color rgb="FF000000"/>
      </right>
      <top style="thin">
        <color rgb="FF000000"/>
      </top>
      <bottom style="thin">
        <color rgb="FF000000"/>
      </bottom>
      <diagonal/>
    </border>
    <border>
      <left/>
      <right style="thin">
        <color rgb="FF000000"/>
      </right>
      <top style="thin">
        <color rgb="FF000000"/>
      </top>
      <bottom style="hair">
        <color rgb="FF000000"/>
      </bottom>
      <diagonal/>
    </border>
    <border>
      <left/>
      <right style="thin">
        <color rgb="FF000000"/>
      </right>
      <top style="hair">
        <color rgb="FF000000"/>
      </top>
      <bottom style="hair">
        <color rgb="FF000000"/>
      </bottom>
      <diagonal/>
    </border>
    <border>
      <left style="thin">
        <color rgb="FF000000"/>
      </left>
      <right/>
      <top/>
      <bottom style="hair">
        <color rgb="FF000000"/>
      </bottom>
      <diagonal/>
    </border>
    <border>
      <left/>
      <right style="thin">
        <color rgb="FF000000"/>
      </right>
      <top/>
      <bottom style="hair">
        <color rgb="FF000000"/>
      </bottom>
      <diagonal/>
    </border>
    <border>
      <left/>
      <right style="thin">
        <color rgb="FF000000"/>
      </right>
      <top style="hair">
        <color rgb="FF000000"/>
      </top>
      <bottom style="thin">
        <color rgb="FF000000"/>
      </bottom>
      <diagonal/>
    </border>
    <border>
      <left style="thin">
        <color rgb="FF000000"/>
      </left>
      <right style="hair">
        <color rgb="FF000000"/>
      </right>
      <top style="thin">
        <color rgb="FF000000"/>
      </top>
      <bottom/>
      <diagonal/>
    </border>
    <border>
      <left style="hair">
        <color rgb="FF000000"/>
      </left>
      <right style="hair">
        <color rgb="FF000000"/>
      </right>
      <top style="thin">
        <color rgb="FF000000"/>
      </top>
      <bottom/>
      <diagonal/>
    </border>
    <border>
      <left style="thin">
        <color rgb="FF000000"/>
      </left>
      <right style="thin">
        <color rgb="FF000000"/>
      </right>
      <top/>
      <bottom/>
      <diagonal/>
    </border>
    <border>
      <left style="thin">
        <color rgb="FF000000"/>
      </left>
      <right style="hair">
        <color rgb="FF000000"/>
      </right>
      <top style="hair">
        <color rgb="FF000000"/>
      </top>
      <bottom/>
      <diagonal/>
    </border>
    <border>
      <left style="hair">
        <color rgb="FF000000"/>
      </left>
      <right style="hair">
        <color rgb="FF000000"/>
      </right>
      <top style="hair">
        <color rgb="FF000000"/>
      </top>
      <bottom/>
      <diagonal/>
    </border>
    <border>
      <left/>
      <right style="thin">
        <color rgb="FF000000"/>
      </right>
      <top style="hair">
        <color rgb="FF000000"/>
      </top>
      <bottom/>
      <diagonal/>
    </border>
    <border>
      <left style="double">
        <color indexed="64"/>
      </left>
      <right style="double">
        <color indexed="64"/>
      </right>
      <top/>
      <bottom style="hair">
        <color indexed="6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hair">
        <color indexed="9"/>
      </left>
      <right/>
      <top/>
      <bottom/>
      <diagonal/>
    </border>
    <border>
      <left style="hair">
        <color indexed="9"/>
      </left>
      <right style="hair">
        <color indexed="9"/>
      </right>
      <top/>
      <bottom/>
      <diagonal/>
    </border>
    <border>
      <left style="thin">
        <color indexed="22"/>
      </left>
      <right style="thin">
        <color indexed="22"/>
      </right>
      <top style="thin">
        <color indexed="22"/>
      </top>
      <bottom style="thin">
        <color indexed="22"/>
      </bottom>
      <diagonal/>
    </border>
    <border>
      <left/>
      <right/>
      <top/>
      <bottom style="thin">
        <color auto="1"/>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hair">
        <color indexed="64"/>
      </left>
      <right style="thin">
        <color indexed="64"/>
      </right>
      <top/>
      <bottom/>
      <diagonal/>
    </border>
    <border>
      <left style="hair">
        <color auto="1"/>
      </left>
      <right style="double">
        <color auto="1"/>
      </right>
      <top/>
      <bottom/>
      <diagonal/>
    </border>
    <border>
      <left style="thin">
        <color auto="1"/>
      </left>
      <right style="thin">
        <color rgb="FF000000"/>
      </right>
      <top style="thin">
        <color rgb="FF000000"/>
      </top>
      <bottom/>
      <diagonal/>
    </border>
    <border>
      <left style="thin">
        <color indexed="22"/>
      </left>
      <right style="thin">
        <color indexed="22"/>
      </right>
      <top style="thin">
        <color indexed="22"/>
      </top>
      <bottom style="thin">
        <color indexed="22"/>
      </bottom>
      <diagonal/>
    </border>
    <border>
      <left/>
      <right style="thin">
        <color indexed="64"/>
      </right>
      <top/>
      <bottom style="hair">
        <color indexed="64"/>
      </bottom>
      <diagonal/>
    </border>
    <border>
      <left style="thin">
        <color indexed="22"/>
      </left>
      <right style="thin">
        <color indexed="22"/>
      </right>
      <top style="thin">
        <color indexed="22"/>
      </top>
      <bottom style="thin">
        <color indexed="22"/>
      </bottom>
      <diagonal/>
    </border>
    <border>
      <left style="thin">
        <color indexed="64"/>
      </left>
      <right/>
      <top style="double">
        <color indexed="64"/>
      </top>
      <bottom style="thin">
        <color indexed="64"/>
      </bottom>
      <diagonal/>
    </border>
    <border>
      <left/>
      <right style="thin">
        <color indexed="64"/>
      </right>
      <top style="double">
        <color indexed="64"/>
      </top>
      <bottom/>
      <diagonal/>
    </border>
    <border>
      <left style="thin">
        <color indexed="22"/>
      </left>
      <right style="thin">
        <color indexed="22"/>
      </right>
      <top style="thin">
        <color indexed="22"/>
      </top>
      <bottom style="thin">
        <color indexed="22"/>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rgb="FF000000"/>
      </left>
      <right style="hair">
        <color auto="1"/>
      </right>
      <top style="hair">
        <color rgb="FF000000"/>
      </top>
      <bottom style="hair">
        <color rgb="FF000000"/>
      </bottom>
      <diagonal/>
    </border>
    <border>
      <left style="thin">
        <color rgb="FF000000"/>
      </left>
      <right style="hair">
        <color auto="1"/>
      </right>
      <top style="hair">
        <color rgb="FF000000"/>
      </top>
      <bottom style="thin">
        <color rgb="FF000000"/>
      </bottom>
      <diagonal/>
    </border>
    <border>
      <left style="thin">
        <color rgb="FF000000"/>
      </left>
      <right style="hair">
        <color auto="1"/>
      </right>
      <top/>
      <bottom style="hair">
        <color rgb="FF000000"/>
      </bottom>
      <diagonal/>
    </border>
    <border>
      <left/>
      <right style="double">
        <color indexed="64"/>
      </right>
      <top style="hair">
        <color rgb="FF000000"/>
      </top>
      <bottom style="hair">
        <color rgb="FF000000"/>
      </bottom>
      <diagonal/>
    </border>
    <border>
      <left style="thin">
        <color rgb="FF000000"/>
      </left>
      <right/>
      <top style="hair">
        <color rgb="FF000000"/>
      </top>
      <bottom style="thin">
        <color rgb="FF000000"/>
      </bottom>
      <diagonal/>
    </border>
    <border>
      <left style="thin">
        <color rgb="FF000000"/>
      </left>
      <right style="hair">
        <color rgb="FF000000"/>
      </right>
      <top/>
      <bottom style="thin">
        <color rgb="FF000000"/>
      </bottom>
      <diagonal/>
    </border>
    <border>
      <left/>
      <right style="double">
        <color indexed="64"/>
      </right>
      <top/>
      <bottom style="thin">
        <color rgb="FF000000"/>
      </bottom>
      <diagonal/>
    </border>
    <border>
      <left/>
      <right style="thin">
        <color indexed="64"/>
      </right>
      <top/>
      <bottom style="thin">
        <color rgb="FF000000"/>
      </bottom>
      <diagonal/>
    </border>
    <border>
      <left style="thin">
        <color indexed="64"/>
      </left>
      <right style="thin">
        <color rgb="FF000000"/>
      </right>
      <top/>
      <bottom style="thin">
        <color rgb="FF000000"/>
      </bottom>
      <diagonal/>
    </border>
    <border>
      <left/>
      <right style="hair">
        <color rgb="FF000000"/>
      </right>
      <top style="thin">
        <color rgb="FF000000"/>
      </top>
      <bottom/>
      <diagonal/>
    </border>
    <border>
      <left style="thin">
        <color indexed="64"/>
      </left>
      <right/>
      <top style="hair">
        <color rgb="FF000000"/>
      </top>
      <bottom style="hair">
        <color rgb="FF000000"/>
      </bottom>
      <diagonal/>
    </border>
    <border>
      <left/>
      <right/>
      <top style="thin">
        <color rgb="FF000000"/>
      </top>
      <bottom style="hair">
        <color rgb="FF000000"/>
      </bottom>
      <diagonal/>
    </border>
    <border>
      <left/>
      <right style="thin">
        <color indexed="64"/>
      </right>
      <top style="thin">
        <color rgb="FF000000"/>
      </top>
      <bottom style="hair">
        <color rgb="FF000000"/>
      </bottom>
      <diagonal/>
    </border>
    <border>
      <left style="double">
        <color rgb="FF000000"/>
      </left>
      <right style="hair">
        <color rgb="FF000000"/>
      </right>
      <top style="thin">
        <color rgb="FF000000"/>
      </top>
      <bottom style="hair">
        <color rgb="FF000000"/>
      </bottom>
      <diagonal/>
    </border>
    <border>
      <left/>
      <right/>
      <top style="hair">
        <color rgb="FF000000"/>
      </top>
      <bottom style="hair">
        <color rgb="FF000000"/>
      </bottom>
      <diagonal/>
    </border>
    <border>
      <left style="thin">
        <color indexed="64"/>
      </left>
      <right style="hair">
        <color rgb="FF000000"/>
      </right>
      <top style="hair">
        <color rgb="FF000000"/>
      </top>
      <bottom style="hair">
        <color rgb="FF000000"/>
      </bottom>
      <diagonal/>
    </border>
    <border>
      <left/>
      <right style="thin">
        <color indexed="64"/>
      </right>
      <top style="hair">
        <color rgb="FF000000"/>
      </top>
      <bottom style="hair">
        <color rgb="FF000000"/>
      </bottom>
      <diagonal/>
    </border>
    <border>
      <left style="double">
        <color rgb="FF000000"/>
      </left>
      <right style="hair">
        <color rgb="FF000000"/>
      </right>
      <top style="hair">
        <color rgb="FF000000"/>
      </top>
      <bottom style="hair">
        <color rgb="FF000000"/>
      </bottom>
      <diagonal/>
    </border>
    <border>
      <left/>
      <right/>
      <top style="hair">
        <color rgb="FF000000"/>
      </top>
      <bottom/>
      <diagonal/>
    </border>
    <border>
      <left style="thin">
        <color indexed="64"/>
      </left>
      <right style="hair">
        <color rgb="FF000000"/>
      </right>
      <top style="hair">
        <color rgb="FF000000"/>
      </top>
      <bottom/>
      <diagonal/>
    </border>
    <border>
      <left/>
      <right style="thin">
        <color indexed="64"/>
      </right>
      <top style="hair">
        <color rgb="FF000000"/>
      </top>
      <bottom/>
      <diagonal/>
    </border>
    <border>
      <left/>
      <right style="double">
        <color rgb="FF000000"/>
      </right>
      <top style="hair">
        <color rgb="FF000000"/>
      </top>
      <bottom/>
      <diagonal/>
    </border>
    <border>
      <left style="double">
        <color rgb="FF000000"/>
      </left>
      <right style="hair">
        <color rgb="FF000000"/>
      </right>
      <top style="hair">
        <color rgb="FF000000"/>
      </top>
      <bottom/>
      <diagonal/>
    </border>
    <border>
      <left style="thin">
        <color rgb="FF000000"/>
      </left>
      <right style="thin">
        <color rgb="FF000000"/>
      </right>
      <top style="hair">
        <color rgb="FF000000"/>
      </top>
      <bottom style="thin">
        <color indexed="64"/>
      </bottom>
      <diagonal/>
    </border>
    <border>
      <left style="thin">
        <color rgb="FF000000"/>
      </left>
      <right/>
      <top style="hair">
        <color rgb="FF000000"/>
      </top>
      <bottom style="thin">
        <color indexed="64"/>
      </bottom>
      <diagonal/>
    </border>
    <border>
      <left style="hair">
        <color rgb="FF000000"/>
      </left>
      <right style="hair">
        <color rgb="FF000000"/>
      </right>
      <top/>
      <bottom style="thin">
        <color indexed="64"/>
      </bottom>
      <diagonal/>
    </border>
    <border>
      <left/>
      <right style="thin">
        <color rgb="FF000000"/>
      </right>
      <top style="hair">
        <color rgb="FF000000"/>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auto="1"/>
      </left>
      <right style="hair">
        <color auto="1"/>
      </right>
      <top/>
      <bottom style="thin">
        <color auto="1"/>
      </bottom>
      <diagonal/>
    </border>
    <border>
      <left/>
      <right/>
      <top style="thin">
        <color auto="1"/>
      </top>
      <bottom/>
      <diagonal/>
    </border>
    <border>
      <left style="thin">
        <color auto="1"/>
      </left>
      <right style="hair">
        <color auto="1"/>
      </right>
      <top/>
      <bottom style="thin">
        <color auto="1"/>
      </bottom>
      <diagonal/>
    </border>
    <border>
      <left/>
      <right style="thin">
        <color indexed="9"/>
      </right>
      <top/>
      <bottom style="thin">
        <color indexed="9"/>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auto="1"/>
      </left>
      <right/>
      <top style="thin">
        <color auto="1"/>
      </top>
      <bottom/>
      <diagonal/>
    </border>
    <border>
      <left style="thin">
        <color indexed="64"/>
      </left>
      <right/>
      <top/>
      <bottom style="thin">
        <color indexed="64"/>
      </bottom>
      <diagonal/>
    </border>
    <border>
      <left style="thin">
        <color auto="1"/>
      </left>
      <right style="hair">
        <color auto="1"/>
      </right>
      <top/>
      <bottom style="thin">
        <color auto="1"/>
      </bottom>
      <diagonal/>
    </border>
    <border>
      <left style="thin">
        <color indexed="9"/>
      </left>
      <right style="thin">
        <color indexed="9"/>
      </right>
      <top/>
      <bottom style="thin">
        <color indexed="9"/>
      </bottom>
      <diagonal/>
    </border>
    <border>
      <left style="double">
        <color auto="1"/>
      </left>
      <right style="thin">
        <color indexed="64"/>
      </right>
      <top/>
      <bottom style="thin">
        <color indexed="64"/>
      </bottom>
      <diagonal/>
    </border>
    <border>
      <left style="thin">
        <color indexed="9"/>
      </left>
      <right style="thin">
        <color indexed="9"/>
      </right>
      <top style="thin">
        <color indexed="9"/>
      </top>
      <bottom style="thin">
        <color indexed="9"/>
      </bottom>
      <diagonal/>
    </border>
    <border>
      <left style="thin">
        <color indexed="9"/>
      </left>
      <right/>
      <top/>
      <bottom style="thin">
        <color indexed="9"/>
      </bottom>
      <diagonal/>
    </border>
    <border>
      <left style="thin">
        <color indexed="64"/>
      </left>
      <right/>
      <top style="thin">
        <color indexed="64"/>
      </top>
      <bottom/>
      <diagonal/>
    </border>
    <border>
      <left/>
      <right/>
      <top/>
      <bottom style="thin">
        <color indexed="64"/>
      </bottom>
      <diagonal/>
    </border>
    <border>
      <left style="hair">
        <color indexed="64"/>
      </left>
      <right style="thin">
        <color indexed="64"/>
      </right>
      <top style="thin">
        <color indexed="64"/>
      </top>
      <bottom style="hair">
        <color indexed="64"/>
      </bottom>
      <diagonal/>
    </border>
    <border>
      <left style="hair">
        <color auto="1"/>
      </left>
      <right style="double">
        <color auto="1"/>
      </right>
      <top style="thin">
        <color auto="1"/>
      </top>
      <bottom style="hair">
        <color auto="1"/>
      </bottom>
      <diagonal/>
    </border>
    <border>
      <left style="double">
        <color auto="1"/>
      </left>
      <right style="hair">
        <color auto="1"/>
      </right>
      <top/>
      <bottom style="thin">
        <color auto="1"/>
      </bottom>
      <diagonal/>
    </border>
    <border>
      <left style="double">
        <color auto="1"/>
      </left>
      <right style="hair">
        <color auto="1"/>
      </right>
      <top style="thin">
        <color auto="1"/>
      </top>
      <bottom/>
      <diagonal/>
    </border>
    <border>
      <left style="thin">
        <color auto="1"/>
      </left>
      <right style="thin">
        <color auto="1"/>
      </right>
      <top style="thin">
        <color auto="1"/>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hair">
        <color auto="1"/>
      </left>
      <right style="double">
        <color auto="1"/>
      </right>
      <top/>
      <bottom style="thin">
        <color auto="1"/>
      </bottom>
      <diagonal/>
    </border>
    <border>
      <left style="thin">
        <color indexed="64"/>
      </left>
      <right style="thin">
        <color indexed="64"/>
      </right>
      <top style="thin">
        <color auto="1"/>
      </top>
      <bottom style="hair">
        <color indexed="64"/>
      </bottom>
      <diagonal/>
    </border>
    <border>
      <left style="thin">
        <color auto="1"/>
      </left>
      <right style="hair">
        <color auto="1"/>
      </right>
      <top style="thin">
        <color auto="1"/>
      </top>
      <bottom style="hair">
        <color auto="1"/>
      </bottom>
      <diagonal/>
    </border>
    <border>
      <left/>
      <right style="thin">
        <color auto="1"/>
      </right>
      <top style="thin">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right style="hair">
        <color auto="1"/>
      </right>
      <top style="thin">
        <color auto="1"/>
      </top>
      <bottom style="thin">
        <color auto="1"/>
      </bottom>
      <diagonal/>
    </border>
    <border>
      <left/>
      <right style="hair">
        <color auto="1"/>
      </right>
      <top style="thin">
        <color auto="1"/>
      </top>
      <bottom style="hair">
        <color indexed="64"/>
      </bottom>
      <diagonal/>
    </border>
    <border>
      <left style="thin">
        <color auto="1"/>
      </left>
      <right/>
      <top style="thin">
        <color auto="1"/>
      </top>
      <bottom style="hair">
        <color auto="1"/>
      </bottom>
      <diagonal/>
    </border>
    <border>
      <left/>
      <right/>
      <top style="thin">
        <color auto="1"/>
      </top>
      <bottom style="thin">
        <color auto="1"/>
      </bottom>
      <diagonal/>
    </border>
    <border>
      <left/>
      <right style="double">
        <color auto="1"/>
      </right>
      <top style="thin">
        <color auto="1"/>
      </top>
      <bottom style="thin">
        <color auto="1"/>
      </bottom>
      <diagonal/>
    </border>
    <border>
      <left style="hair">
        <color auto="1"/>
      </left>
      <right style="hair">
        <color auto="1"/>
      </right>
      <top style="thin">
        <color auto="1"/>
      </top>
      <bottom/>
      <diagonal/>
    </border>
    <border>
      <left style="double">
        <color auto="1"/>
      </left>
      <right/>
      <top/>
      <bottom style="thin">
        <color auto="1"/>
      </bottom>
      <diagonal/>
    </border>
    <border>
      <left/>
      <right/>
      <top style="thin">
        <color auto="1"/>
      </top>
      <bottom style="hair">
        <color auto="1"/>
      </bottom>
      <diagonal/>
    </border>
    <border>
      <left style="hair">
        <color auto="1"/>
      </left>
      <right/>
      <top/>
      <bottom style="thin">
        <color auto="1"/>
      </bottom>
      <diagonal/>
    </border>
    <border>
      <left/>
      <right style="thin">
        <color indexed="22"/>
      </right>
      <top style="thin">
        <color indexed="22"/>
      </top>
      <bottom style="thin">
        <color indexed="22"/>
      </bottom>
      <diagonal/>
    </border>
    <border>
      <left style="hair">
        <color auto="1"/>
      </left>
      <right style="hair">
        <color auto="1"/>
      </right>
      <top/>
      <bottom style="thin">
        <color auto="1"/>
      </bottom>
      <diagonal/>
    </border>
    <border>
      <left/>
      <right style="thin">
        <color indexed="22"/>
      </right>
      <top/>
      <bottom style="thin">
        <color indexed="22"/>
      </bottom>
      <diagonal/>
    </border>
    <border>
      <left/>
      <right style="double">
        <color indexed="64"/>
      </right>
      <top style="thin">
        <color auto="1"/>
      </top>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double">
        <color indexed="64"/>
      </right>
      <top/>
      <bottom style="thin">
        <color auto="1"/>
      </bottom>
      <diagonal/>
    </border>
    <border>
      <left style="hair">
        <color indexed="9"/>
      </left>
      <right style="hair">
        <color indexed="9"/>
      </right>
      <top style="hair">
        <color indexed="9"/>
      </top>
      <bottom/>
      <diagonal/>
    </border>
    <border>
      <left style="thin">
        <color auto="1"/>
      </left>
      <right/>
      <top style="hair">
        <color auto="1"/>
      </top>
      <bottom style="hair">
        <color auto="1"/>
      </bottom>
      <diagonal/>
    </border>
    <border>
      <left style="thin">
        <color auto="1"/>
      </left>
      <right style="thin">
        <color auto="1"/>
      </right>
      <top style="hair">
        <color auto="1"/>
      </top>
      <bottom style="hair">
        <color auto="1"/>
      </bottom>
      <diagonal/>
    </border>
    <border>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double">
        <color auto="1"/>
      </left>
      <right style="thin">
        <color auto="1"/>
      </right>
      <top style="hair">
        <color auto="1"/>
      </top>
      <bottom style="hair">
        <color auto="1"/>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right style="double">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indexed="64"/>
      </left>
      <right style="thin">
        <color auto="1"/>
      </right>
      <top style="hair">
        <color auto="1"/>
      </top>
      <bottom style="thin">
        <color indexed="64"/>
      </bottom>
      <diagonal/>
    </border>
    <border>
      <left style="thin">
        <color auto="1"/>
      </left>
      <right style="hair">
        <color auto="1"/>
      </right>
      <top style="hair">
        <color auto="1"/>
      </top>
      <bottom style="thin">
        <color auto="1"/>
      </bottom>
      <diagonal/>
    </border>
    <border>
      <left style="hair">
        <color indexed="64"/>
      </left>
      <right style="hair">
        <color indexed="64"/>
      </right>
      <top style="hair">
        <color indexed="64"/>
      </top>
      <bottom style="thin">
        <color indexed="64"/>
      </bottom>
      <diagonal/>
    </border>
    <border>
      <left style="hair">
        <color auto="1"/>
      </left>
      <right style="thin">
        <color auto="1"/>
      </right>
      <top style="hair">
        <color auto="1"/>
      </top>
      <bottom style="thin">
        <color auto="1"/>
      </bottom>
      <diagonal/>
    </border>
    <border>
      <left style="thin">
        <color indexed="64"/>
      </left>
      <right/>
      <top style="hair">
        <color indexed="64"/>
      </top>
      <bottom style="thin">
        <color indexed="64"/>
      </bottom>
      <diagonal/>
    </border>
    <border>
      <left style="hair">
        <color auto="1"/>
      </left>
      <right style="double">
        <color auto="1"/>
      </right>
      <top style="hair">
        <color auto="1"/>
      </top>
      <bottom style="hair">
        <color auto="1"/>
      </bottom>
      <diagonal/>
    </border>
    <border>
      <left style="hair">
        <color indexed="64"/>
      </left>
      <right style="double">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style="double">
        <color auto="1"/>
      </right>
      <top style="hair">
        <color auto="1"/>
      </top>
      <bottom style="hair">
        <color auto="1"/>
      </bottom>
      <diagonal/>
    </border>
    <border>
      <left style="thin">
        <color indexed="64"/>
      </left>
      <right style="double">
        <color indexed="64"/>
      </right>
      <top style="hair">
        <color indexed="64"/>
      </top>
      <bottom style="thin">
        <color indexed="64"/>
      </bottom>
      <diagonal/>
    </border>
    <border>
      <left style="thin">
        <color auto="1"/>
      </left>
      <right style="thin">
        <color auto="1"/>
      </right>
      <top/>
      <bottom style="thin">
        <color auto="1"/>
      </bottom>
      <diagonal/>
    </border>
    <border>
      <left style="double">
        <color auto="1"/>
      </left>
      <right style="thin">
        <color auto="1"/>
      </right>
      <top style="hair">
        <color auto="1"/>
      </top>
      <bottom style="thin">
        <color auto="1"/>
      </bottom>
      <diagonal/>
    </border>
    <border>
      <left style="thin">
        <color auto="1"/>
      </left>
      <right style="hair">
        <color auto="1"/>
      </right>
      <top/>
      <bottom style="thin">
        <color auto="1"/>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top/>
      <bottom style="thin">
        <color auto="1"/>
      </bottom>
      <diagonal/>
    </border>
    <border>
      <left/>
      <right style="thin">
        <color auto="1"/>
      </right>
      <top style="thin">
        <color indexed="64"/>
      </top>
      <bottom style="thin">
        <color auto="1"/>
      </bottom>
      <diagonal/>
    </border>
    <border>
      <left style="thin">
        <color indexed="64"/>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diagonal/>
    </border>
    <border>
      <left/>
      <right style="hair">
        <color auto="1"/>
      </right>
      <top style="thin">
        <color auto="1"/>
      </top>
      <bottom/>
      <diagonal/>
    </border>
    <border>
      <left/>
      <right style="hair">
        <color indexed="64"/>
      </right>
      <top/>
      <bottom style="thin">
        <color indexed="64"/>
      </bottom>
      <diagonal/>
    </border>
    <border>
      <left/>
      <right style="double">
        <color indexed="64"/>
      </right>
      <top style="thin">
        <color indexed="64"/>
      </top>
      <bottom style="thin">
        <color indexed="64"/>
      </bottom>
      <diagonal/>
    </border>
    <border>
      <left/>
      <right style="hair">
        <color auto="1"/>
      </right>
      <top style="thin">
        <color auto="1"/>
      </top>
      <bottom style="thin">
        <color auto="1"/>
      </bottom>
      <diagonal/>
    </border>
    <border>
      <left style="thin">
        <color indexed="64"/>
      </left>
      <right style="hair">
        <color indexed="64"/>
      </right>
      <top style="thin">
        <color indexed="64"/>
      </top>
      <bottom style="thin">
        <color indexed="64"/>
      </bottom>
      <diagonal/>
    </border>
    <border>
      <left style="hair">
        <color auto="1"/>
      </left>
      <right style="thin">
        <color auto="1"/>
      </right>
      <top style="thin">
        <color auto="1"/>
      </top>
      <bottom style="thin">
        <color auto="1"/>
      </bottom>
      <diagonal/>
    </border>
    <border>
      <left style="hair">
        <color indexed="64"/>
      </left>
      <right style="double">
        <color indexed="64"/>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indexed="64"/>
      </left>
      <right style="hair">
        <color indexed="64"/>
      </right>
      <top style="thin">
        <color indexed="64"/>
      </top>
      <bottom style="hair">
        <color indexed="64"/>
      </bottom>
      <diagonal/>
    </border>
    <border>
      <left/>
      <right style="hair">
        <color auto="1"/>
      </right>
      <top style="thin">
        <color auto="1"/>
      </top>
      <bottom style="hair">
        <color auto="1"/>
      </bottom>
      <diagonal/>
    </border>
    <border>
      <left style="hair">
        <color indexed="64"/>
      </left>
      <right style="hair">
        <color indexed="64"/>
      </right>
      <top style="thin">
        <color indexed="64"/>
      </top>
      <bottom style="hair">
        <color indexed="64"/>
      </bottom>
      <diagonal/>
    </border>
    <border>
      <left/>
      <right style="double">
        <color auto="1"/>
      </right>
      <top style="thin">
        <color auto="1"/>
      </top>
      <bottom style="hair">
        <color auto="1"/>
      </bottom>
      <diagonal/>
    </border>
    <border>
      <left/>
      <right style="thin">
        <color auto="1"/>
      </right>
      <top style="thin">
        <color auto="1"/>
      </top>
      <bottom style="hair">
        <color auto="1"/>
      </bottom>
      <diagonal/>
    </border>
    <border>
      <left/>
      <right style="hair">
        <color auto="1"/>
      </right>
      <top style="hair">
        <color auto="1"/>
      </top>
      <bottom style="thin">
        <color auto="1"/>
      </bottom>
      <diagonal/>
    </border>
    <border>
      <left/>
      <right style="double">
        <color auto="1"/>
      </right>
      <top style="hair">
        <color auto="1"/>
      </top>
      <bottom style="thin">
        <color auto="1"/>
      </bottom>
      <diagonal/>
    </border>
    <border>
      <left/>
      <right style="thin">
        <color auto="1"/>
      </right>
      <top style="hair">
        <color auto="1"/>
      </top>
      <bottom style="thin">
        <color auto="1"/>
      </bottom>
      <diagonal/>
    </border>
    <border>
      <left style="thin">
        <color indexed="64"/>
      </left>
      <right style="thin">
        <color indexed="64"/>
      </right>
      <top style="hair">
        <color indexed="64"/>
      </top>
      <bottom/>
      <diagonal/>
    </border>
    <border>
      <left style="thin">
        <color auto="1"/>
      </left>
      <right style="hair">
        <color auto="1"/>
      </right>
      <top style="hair">
        <color auto="1"/>
      </top>
      <bottom/>
      <diagonal/>
    </border>
    <border>
      <left style="hair">
        <color auto="1"/>
      </left>
      <right style="thin">
        <color auto="1"/>
      </right>
      <top style="hair">
        <color auto="1"/>
      </top>
      <bottom/>
      <diagonal/>
    </border>
    <border>
      <left style="hair">
        <color auto="1"/>
      </left>
      <right style="thin">
        <color auto="1"/>
      </right>
      <top style="thin">
        <color auto="1"/>
      </top>
      <bottom style="thin">
        <color auto="1"/>
      </bottom>
      <diagonal/>
    </border>
    <border>
      <left style="thin">
        <color auto="1"/>
      </left>
      <right style="thin">
        <color rgb="FF000000"/>
      </right>
      <top/>
      <bottom style="thin">
        <color auto="1"/>
      </bottom>
      <diagonal/>
    </border>
    <border>
      <left style="thin">
        <color auto="1"/>
      </left>
      <right/>
      <top style="thin">
        <color auto="1"/>
      </top>
      <bottom style="hair">
        <color auto="1"/>
      </bottom>
      <diagonal/>
    </border>
    <border>
      <left style="thin">
        <color auto="1"/>
      </left>
      <right style="hair">
        <color auto="1"/>
      </right>
      <top style="thin">
        <color indexed="22"/>
      </top>
      <bottom style="thin">
        <color indexed="22"/>
      </bottom>
      <diagonal/>
    </border>
    <border>
      <left/>
      <right style="thin">
        <color auto="1"/>
      </right>
      <top style="thin">
        <color indexed="22"/>
      </top>
      <bottom style="thin">
        <color indexed="22"/>
      </bottom>
      <diagonal/>
    </border>
    <border>
      <left style="thin">
        <color indexed="64"/>
      </left>
      <right/>
      <top style="hair">
        <color indexed="64"/>
      </top>
      <bottom/>
      <diagonal/>
    </border>
    <border>
      <left style="thin">
        <color auto="1"/>
      </left>
      <right style="hair">
        <color auto="1"/>
      </right>
      <top style="thin">
        <color indexed="22"/>
      </top>
      <bottom style="thin">
        <color indexed="64"/>
      </bottom>
      <diagonal/>
    </border>
    <border>
      <left/>
      <right style="thin">
        <color auto="1"/>
      </right>
      <top style="thin">
        <color indexed="22"/>
      </top>
      <bottom style="thin">
        <color indexed="64"/>
      </bottom>
      <diagonal/>
    </border>
    <border>
      <left style="double">
        <color auto="1"/>
      </left>
      <right style="hair">
        <color auto="1"/>
      </right>
      <top style="hair">
        <color auto="1"/>
      </top>
      <bottom style="thin">
        <color auto="1"/>
      </bottom>
      <diagonal/>
    </border>
    <border>
      <left style="thin">
        <color indexed="9"/>
      </left>
      <right/>
      <top style="thin">
        <color auto="1"/>
      </top>
      <bottom style="thin">
        <color auto="1"/>
      </bottom>
      <diagonal/>
    </border>
    <border>
      <left style="thin">
        <color indexed="9"/>
      </left>
      <right style="thin">
        <color indexed="9"/>
      </right>
      <top/>
      <bottom style="thin">
        <color indexed="64"/>
      </bottom>
      <diagonal/>
    </border>
    <border>
      <left/>
      <right/>
      <top/>
      <bottom style="thin">
        <color indexed="64"/>
      </bottom>
      <diagonal/>
    </border>
    <border>
      <left style="thin">
        <color indexed="9"/>
      </left>
      <right/>
      <top/>
      <bottom style="thin">
        <color indexed="64"/>
      </bottom>
      <diagonal/>
    </border>
    <border>
      <left style="thin">
        <color indexed="9"/>
      </left>
      <right style="thin">
        <color indexed="9"/>
      </right>
      <top style="thin">
        <color indexed="9"/>
      </top>
      <bottom style="thin">
        <color auto="1"/>
      </bottom>
      <diagonal/>
    </border>
    <border>
      <left style="thin">
        <color indexed="64"/>
      </left>
      <right/>
      <top style="thin">
        <color indexed="64"/>
      </top>
      <bottom/>
      <diagonal/>
    </border>
    <border>
      <left/>
      <right style="double">
        <color indexed="64"/>
      </right>
      <top style="thin">
        <color indexed="64"/>
      </top>
      <bottom style="thin">
        <color indexed="64"/>
      </bottom>
      <diagonal/>
    </border>
    <border>
      <left style="thin">
        <color auto="1"/>
      </left>
      <right style="hair">
        <color auto="1"/>
      </right>
      <top style="thin">
        <color auto="1"/>
      </top>
      <bottom style="thin">
        <color auto="1"/>
      </bottom>
      <diagonal/>
    </border>
    <border>
      <left style="thin">
        <color indexed="64"/>
      </left>
      <right style="thin">
        <color indexed="64"/>
      </right>
      <top style="thin">
        <color indexed="64"/>
      </top>
      <bottom style="thin">
        <color indexed="22"/>
      </bottom>
      <diagonal/>
    </border>
    <border>
      <left style="thin">
        <color auto="1"/>
      </left>
      <right style="hair">
        <color auto="1"/>
      </right>
      <top style="thin">
        <color auto="1"/>
      </top>
      <bottom style="thin">
        <color indexed="22"/>
      </bottom>
      <diagonal/>
    </border>
    <border>
      <left style="thin">
        <color auto="1"/>
      </left>
      <right style="hair">
        <color auto="1"/>
      </right>
      <top style="thin">
        <color indexed="22"/>
      </top>
      <bottom style="thin">
        <color indexed="22"/>
      </bottom>
      <diagonal/>
    </border>
    <border>
      <left style="thin">
        <color indexed="64"/>
      </left>
      <right style="thin">
        <color indexed="64"/>
      </right>
      <top style="thin">
        <color indexed="64"/>
      </top>
      <bottom style="thin">
        <color indexed="22"/>
      </bottom>
      <diagonal/>
    </border>
    <border>
      <left style="thin">
        <color auto="1"/>
      </left>
      <right style="hair">
        <color auto="1"/>
      </right>
      <top style="thin">
        <color indexed="22"/>
      </top>
      <bottom style="thin">
        <color indexed="64"/>
      </bottom>
      <diagonal/>
    </border>
    <border>
      <left style="hair">
        <color auto="1"/>
      </left>
      <right style="hair">
        <color auto="1"/>
      </right>
      <top style="thin">
        <color auto="1"/>
      </top>
      <bottom style="thin">
        <color indexed="22"/>
      </bottom>
      <diagonal/>
    </border>
    <border>
      <left/>
      <right style="thin">
        <color auto="1"/>
      </right>
      <top style="thin">
        <color indexed="64"/>
      </top>
      <bottom style="thin">
        <color indexed="22"/>
      </bottom>
      <diagonal/>
    </border>
    <border>
      <left/>
      <right style="thin">
        <color indexed="64"/>
      </right>
      <top style="thin">
        <color indexed="64"/>
      </top>
      <bottom style="hair">
        <color indexed="64"/>
      </bottom>
      <diagonal/>
    </border>
    <border>
      <left style="hair">
        <color auto="1"/>
      </left>
      <right style="hair">
        <color auto="1"/>
      </right>
      <top style="thin">
        <color indexed="22"/>
      </top>
      <bottom style="thin">
        <color auto="1"/>
      </bottom>
      <diagonal/>
    </border>
    <border>
      <left style="thin">
        <color indexed="64"/>
      </left>
      <right style="thin">
        <color indexed="64"/>
      </right>
      <top style="thin">
        <color indexed="64"/>
      </top>
      <bottom/>
      <diagonal/>
    </border>
    <border>
      <left style="hair">
        <color auto="1"/>
      </left>
      <right style="hair">
        <color auto="1"/>
      </right>
      <top style="thin">
        <color indexed="22"/>
      </top>
      <bottom style="thin">
        <color indexed="22"/>
      </bottom>
      <diagonal/>
    </border>
    <border>
      <left style="hair">
        <color auto="1"/>
      </left>
      <right style="hair">
        <color auto="1"/>
      </right>
      <top style="thin">
        <color indexed="22"/>
      </top>
      <bottom style="hair">
        <color auto="1"/>
      </bottom>
      <diagonal/>
    </border>
    <border>
      <left/>
      <right style="thin">
        <color auto="1"/>
      </right>
      <top style="thin">
        <color indexed="22"/>
      </top>
      <bottom style="hair">
        <color auto="1"/>
      </bottom>
      <diagonal/>
    </border>
    <border>
      <left style="hair">
        <color auto="1"/>
      </left>
      <right style="double">
        <color auto="1"/>
      </right>
      <top style="thin">
        <color auto="1"/>
      </top>
      <bottom style="hair">
        <color auto="1"/>
      </bottom>
      <diagonal/>
    </border>
    <border>
      <left style="hair">
        <color auto="1"/>
      </left>
      <right style="hair">
        <color auto="1"/>
      </right>
      <top style="thin">
        <color indexed="22"/>
      </top>
      <bottom style="thin">
        <color indexed="64"/>
      </bottom>
      <diagonal/>
    </border>
    <border>
      <left/>
      <right style="thin">
        <color auto="1"/>
      </right>
      <top style="thin">
        <color indexed="22"/>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double">
        <color indexed="64"/>
      </left>
      <right style="thin">
        <color auto="1"/>
      </right>
      <top style="thin">
        <color auto="1"/>
      </top>
      <bottom style="thin">
        <color indexed="64"/>
      </bottom>
      <diagonal/>
    </border>
    <border>
      <left style="thin">
        <color indexed="64"/>
      </left>
      <right/>
      <top style="thin">
        <color indexed="64"/>
      </top>
      <bottom/>
      <diagonal/>
    </border>
    <border>
      <left style="hair">
        <color auto="1"/>
      </left>
      <right style="double">
        <color auto="1"/>
      </right>
      <top style="thin">
        <color auto="1"/>
      </top>
      <bottom style="thin">
        <color auto="1"/>
      </bottom>
      <diagonal/>
    </border>
    <border>
      <left/>
      <right style="thin">
        <color rgb="FF000000"/>
      </right>
      <top style="thin">
        <color auto="1"/>
      </top>
      <bottom style="thin">
        <color indexed="64"/>
      </bottom>
      <diagonal/>
    </border>
    <border>
      <left style="thin">
        <color indexed="64"/>
      </left>
      <right style="thin">
        <color indexed="64"/>
      </right>
      <top style="thin">
        <color indexed="64"/>
      </top>
      <bottom style="thin">
        <color indexed="64"/>
      </bottom>
      <diagonal/>
    </border>
    <border>
      <left/>
      <right style="hair">
        <color auto="1"/>
      </right>
      <top style="thin">
        <color auto="1"/>
      </top>
      <bottom style="thin">
        <color auto="1"/>
      </bottom>
      <diagonal/>
    </border>
    <border>
      <left/>
      <right style="double">
        <color indexed="64"/>
      </right>
      <top style="thin">
        <color indexed="64"/>
      </top>
      <bottom style="thin">
        <color auto="1"/>
      </bottom>
      <diagonal/>
    </border>
    <border>
      <left/>
      <right style="thin">
        <color auto="1"/>
      </right>
      <top style="thin">
        <color indexed="64"/>
      </top>
      <bottom style="thin">
        <color indexed="64"/>
      </bottom>
      <diagonal/>
    </border>
    <border>
      <left style="thin">
        <color auto="1"/>
      </left>
      <right style="double">
        <color auto="1"/>
      </right>
      <top style="thin">
        <color auto="1"/>
      </top>
      <bottom style="thin">
        <color auto="1"/>
      </bottom>
      <diagonal/>
    </border>
    <border>
      <left/>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auto="1"/>
      </left>
      <right style="thin">
        <color rgb="FF000000"/>
      </right>
      <top style="hair">
        <color auto="1"/>
      </top>
      <bottom style="thin">
        <color indexed="64"/>
      </bottom>
      <diagonal/>
    </border>
    <border>
      <left/>
      <right style="hair">
        <color indexed="64"/>
      </right>
      <top/>
      <bottom style="thin">
        <color indexed="64"/>
      </bottom>
      <diagonal/>
    </border>
    <border>
      <left style="thin">
        <color auto="1"/>
      </left>
      <right style="hair">
        <color auto="1"/>
      </right>
      <top/>
      <bottom style="thin">
        <color auto="1"/>
      </bottom>
      <diagonal/>
    </border>
    <border>
      <left style="thin">
        <color indexed="64"/>
      </left>
      <right style="hair">
        <color indexed="64"/>
      </right>
      <top style="thin">
        <color indexed="64"/>
      </top>
      <bottom style="thin">
        <color indexed="64"/>
      </bottom>
      <diagonal/>
    </border>
    <border>
      <left style="double">
        <color indexed="64"/>
      </left>
      <right style="thin">
        <color auto="1"/>
      </right>
      <top style="thin">
        <color auto="1"/>
      </top>
      <bottom style="thin">
        <color indexed="64"/>
      </bottom>
      <diagonal/>
    </border>
    <border>
      <left style="hair">
        <color auto="1"/>
      </left>
      <right style="thin">
        <color auto="1"/>
      </right>
      <top style="thin">
        <color auto="1"/>
      </top>
      <bottom style="thin">
        <color auto="1"/>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auto="1"/>
      </left>
      <right style="hair">
        <color auto="1"/>
      </right>
      <top/>
      <bottom style="thin">
        <color auto="1"/>
      </bottom>
      <diagonal/>
    </border>
    <border>
      <left style="thin">
        <color indexed="9"/>
      </left>
      <right style="thin">
        <color indexed="9"/>
      </right>
      <top style="thin">
        <color indexed="9"/>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style="thin">
        <color indexed="64"/>
      </left>
      <right style="thin">
        <color indexed="9"/>
      </right>
      <top style="thin">
        <color indexed="9"/>
      </top>
      <bottom style="thin">
        <color indexed="9"/>
      </bottom>
      <diagonal/>
    </border>
    <border>
      <left style="hair">
        <color auto="1"/>
      </left>
      <right style="thin">
        <color auto="1"/>
      </right>
      <top style="thin">
        <color auto="1"/>
      </top>
      <bottom style="thin">
        <color auto="1"/>
      </bottom>
      <diagonal/>
    </border>
    <border>
      <left style="thin">
        <color indexed="64"/>
      </left>
      <right style="thin">
        <color indexed="9"/>
      </right>
      <top style="thin">
        <color indexed="9"/>
      </top>
      <bottom/>
      <diagonal/>
    </border>
    <border>
      <left style="thin">
        <color indexed="64"/>
      </left>
      <right style="hair">
        <color indexed="64"/>
      </right>
      <top style="thin">
        <color indexed="64"/>
      </top>
      <bottom style="thin">
        <color indexed="64"/>
      </bottom>
      <diagonal/>
    </border>
    <border>
      <left/>
      <right style="hair">
        <color auto="1"/>
      </right>
      <top style="thin">
        <color auto="1"/>
      </top>
      <bottom style="thin">
        <color auto="1"/>
      </bottom>
      <diagonal/>
    </border>
    <border>
      <left style="thin">
        <color indexed="64"/>
      </left>
      <right style="thin">
        <color indexed="9"/>
      </right>
      <top style="thin">
        <color indexed="9"/>
      </top>
      <bottom style="thin">
        <color indexed="9"/>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top style="thin">
        <color indexed="9"/>
      </top>
      <bottom style="thin">
        <color indexed="9"/>
      </bottom>
      <diagonal/>
    </border>
    <border>
      <left style="thin">
        <color indexed="64"/>
      </left>
      <right style="thin">
        <color indexed="22"/>
      </right>
      <top style="thin">
        <color indexed="22"/>
      </top>
      <bottom style="thin">
        <color indexed="64"/>
      </bottom>
      <diagonal/>
    </border>
    <border>
      <left style="thin">
        <color indexed="22"/>
      </left>
      <right style="thin">
        <color indexed="22"/>
      </right>
      <top style="thin">
        <color indexed="22"/>
      </top>
      <bottom style="thin">
        <color indexed="64"/>
      </bottom>
      <diagonal/>
    </border>
    <border>
      <left style="thin">
        <color indexed="22"/>
      </left>
      <right style="thin">
        <color indexed="64"/>
      </right>
      <top style="thin">
        <color indexed="22"/>
      </top>
      <bottom style="thin">
        <color indexed="64"/>
      </bottom>
      <diagonal/>
    </border>
    <border>
      <left/>
      <right style="thin">
        <color indexed="22"/>
      </right>
      <top style="thin">
        <color indexed="22"/>
      </top>
      <bottom style="thin">
        <color indexed="64"/>
      </bottom>
      <diagonal/>
    </border>
    <border>
      <left style="thin">
        <color indexed="22"/>
      </left>
      <right/>
      <top style="thin">
        <color indexed="22"/>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double">
        <color auto="1"/>
      </right>
      <top style="thin">
        <color indexed="64"/>
      </top>
      <bottom style="thin">
        <color indexed="64"/>
      </bottom>
      <diagonal/>
    </border>
    <border>
      <left/>
      <right style="thin">
        <color indexed="64"/>
      </right>
      <top style="thin">
        <color indexed="64"/>
      </top>
      <bottom style="hair">
        <color indexed="64"/>
      </bottom>
      <diagonal/>
    </border>
    <border>
      <left style="thin">
        <color auto="1"/>
      </left>
      <right/>
      <top style="thin">
        <color auto="1"/>
      </top>
      <bottom style="hair">
        <color auto="1"/>
      </bottom>
      <diagonal/>
    </border>
    <border>
      <left style="hair">
        <color auto="1"/>
      </left>
      <right style="double">
        <color auto="1"/>
      </right>
      <top style="hair">
        <color auto="1"/>
      </top>
      <bottom/>
      <diagonal/>
    </border>
    <border>
      <left style="thin">
        <color indexed="64"/>
      </left>
      <right style="thin">
        <color indexed="64"/>
      </right>
      <top style="thin">
        <color indexed="64"/>
      </top>
      <bottom style="hair">
        <color indexed="64"/>
      </bottom>
      <diagonal/>
    </border>
    <border>
      <left style="thin">
        <color auto="1"/>
      </left>
      <right/>
      <top style="thin">
        <color auto="1"/>
      </top>
      <bottom style="hair">
        <color auto="1"/>
      </bottom>
      <diagonal/>
    </border>
    <border>
      <left/>
      <right/>
      <top style="thin">
        <color indexed="64"/>
      </top>
      <bottom style="thin">
        <color indexed="64"/>
      </bottom>
      <diagonal/>
    </border>
    <border>
      <left/>
      <right style="hair">
        <color auto="1"/>
      </right>
      <top style="thin">
        <color auto="1"/>
      </top>
      <bottom/>
      <diagonal/>
    </border>
    <border>
      <left style="thin">
        <color indexed="64"/>
      </left>
      <right style="double">
        <color indexed="64"/>
      </right>
      <top style="thin">
        <color auto="1"/>
      </top>
      <bottom style="thin">
        <color indexed="64"/>
      </bottom>
      <diagonal/>
    </border>
    <border>
      <left/>
      <right style="hair">
        <color indexed="64"/>
      </right>
      <top style="thin">
        <color indexed="64"/>
      </top>
      <bottom style="hair">
        <color indexed="64"/>
      </bottom>
      <diagonal/>
    </border>
    <border>
      <left style="thin">
        <color indexed="64"/>
      </left>
      <right style="double">
        <color indexed="64"/>
      </right>
      <top style="thin">
        <color auto="1"/>
      </top>
      <bottom style="hair">
        <color auto="1"/>
      </bottom>
      <diagonal/>
    </border>
    <border>
      <left style="thin">
        <color indexed="9"/>
      </left>
      <right style="thin">
        <color indexed="9"/>
      </right>
      <top style="thin">
        <color indexed="9"/>
      </top>
      <bottom style="thin">
        <color indexed="9"/>
      </bottom>
      <diagonal/>
    </border>
    <border>
      <left style="thin">
        <color indexed="64"/>
      </left>
      <right style="double">
        <color indexed="64"/>
      </right>
      <top/>
      <bottom style="thin">
        <color indexed="64"/>
      </bottom>
      <diagonal/>
    </border>
    <border>
      <left style="thin">
        <color indexed="9"/>
      </left>
      <right style="thin">
        <color indexed="9"/>
      </right>
      <top/>
      <bottom style="thin">
        <color indexed="9"/>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auto="1"/>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9"/>
      </left>
      <right/>
      <top style="thin">
        <color indexed="9"/>
      </top>
      <bottom/>
      <diagonal/>
    </border>
    <border>
      <left style="thin">
        <color indexed="9"/>
      </left>
      <right style="thin">
        <color indexed="9"/>
      </right>
      <top style="thin">
        <color indexed="9"/>
      </top>
      <bottom/>
      <diagonal/>
    </border>
    <border>
      <left/>
      <right style="thin">
        <color indexed="64"/>
      </right>
      <top style="thin">
        <color indexed="64"/>
      </top>
      <bottom/>
      <diagonal/>
    </border>
    <border>
      <left style="thin">
        <color indexed="64"/>
      </left>
      <right/>
      <top style="thin">
        <color indexed="64"/>
      </top>
      <bottom style="hair">
        <color indexed="64"/>
      </bottom>
      <diagonal/>
    </border>
    <border>
      <left style="thin">
        <color indexed="9"/>
      </left>
      <right/>
      <top/>
      <bottom style="thin">
        <color indexed="9"/>
      </bottom>
      <diagonal/>
    </border>
    <border>
      <left/>
      <right style="thin">
        <color indexed="9"/>
      </right>
      <top style="thin">
        <color indexed="9"/>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right/>
      <top style="hair">
        <color auto="1"/>
      </top>
      <bottom style="thin">
        <color auto="1"/>
      </bottom>
      <diagonal/>
    </border>
    <border>
      <left style="thin">
        <color indexed="9"/>
      </left>
      <right style="thin">
        <color indexed="9"/>
      </right>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auto="1"/>
      </left>
      <right style="hair">
        <color auto="1"/>
      </right>
      <top/>
      <bottom style="thin">
        <color auto="1"/>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auto="1"/>
      </left>
      <right/>
      <top style="hair">
        <color auto="1"/>
      </top>
      <bottom/>
      <diagonal/>
    </border>
    <border>
      <left style="hair">
        <color auto="1"/>
      </left>
      <right/>
      <top style="hair">
        <color auto="1"/>
      </top>
      <bottom style="thin">
        <color auto="1"/>
      </bottom>
      <diagonal/>
    </border>
    <border>
      <left style="double">
        <color auto="1"/>
      </left>
      <right/>
      <top style="thin">
        <color auto="1"/>
      </top>
      <bottom/>
      <diagonal/>
    </border>
    <border>
      <left/>
      <right style="double">
        <color indexed="64"/>
      </right>
      <top style="thin">
        <color indexed="64"/>
      </top>
      <bottom style="thin">
        <color indexed="64"/>
      </bottom>
      <diagonal/>
    </border>
    <border>
      <left style="hair">
        <color indexed="64"/>
      </left>
      <right style="double">
        <color auto="1"/>
      </right>
      <top style="thin">
        <color indexed="64"/>
      </top>
      <bottom style="thin">
        <color indexed="64"/>
      </bottom>
      <diagonal/>
    </border>
    <border>
      <left/>
      <right style="double">
        <color auto="1"/>
      </right>
      <top style="thin">
        <color indexed="64"/>
      </top>
      <bottom style="hair">
        <color indexed="64"/>
      </bottom>
      <diagonal/>
    </border>
    <border>
      <left style="thin">
        <color indexed="64"/>
      </left>
      <right style="double">
        <color indexed="64"/>
      </right>
      <top style="thin">
        <color auto="1"/>
      </top>
      <bottom style="thin">
        <color indexed="64"/>
      </bottom>
      <diagonal/>
    </border>
    <border>
      <left/>
      <right style="double">
        <color indexed="64"/>
      </right>
      <top/>
      <bottom style="thin">
        <color auto="1"/>
      </bottom>
      <diagonal/>
    </border>
    <border>
      <left style="double">
        <color auto="1"/>
      </left>
      <right/>
      <top style="thin">
        <color auto="1"/>
      </top>
      <bottom style="thin">
        <color indexed="64"/>
      </bottom>
      <diagonal/>
    </border>
    <border>
      <left style="hair">
        <color auto="1"/>
      </left>
      <right style="double">
        <color auto="1"/>
      </right>
      <top style="thin">
        <color auto="1"/>
      </top>
      <bottom style="hair">
        <color auto="1"/>
      </bottom>
      <diagonal/>
    </border>
    <border>
      <left/>
      <right style="thin">
        <color auto="1"/>
      </right>
      <top style="thin">
        <color auto="1"/>
      </top>
      <bottom style="double">
        <color auto="1"/>
      </bottom>
      <diagonal/>
    </border>
    <border>
      <left/>
      <right style="hair">
        <color auto="1"/>
      </right>
      <top style="thin">
        <color auto="1"/>
      </top>
      <bottom style="double">
        <color auto="1"/>
      </bottom>
      <diagonal/>
    </border>
    <border>
      <left style="hair">
        <color auto="1"/>
      </left>
      <right style="thin">
        <color auto="1"/>
      </right>
      <top style="thin">
        <color auto="1"/>
      </top>
      <bottom style="double">
        <color auto="1"/>
      </bottom>
      <diagonal/>
    </border>
    <border>
      <left/>
      <right/>
      <top style="thin">
        <color auto="1"/>
      </top>
      <bottom style="double">
        <color auto="1"/>
      </bottom>
      <diagonal/>
    </border>
    <border>
      <left style="hair">
        <color auto="1"/>
      </left>
      <right style="double">
        <color auto="1"/>
      </right>
      <top style="thin">
        <color auto="1"/>
      </top>
      <bottom style="double">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double">
        <color indexed="64"/>
      </left>
      <right style="double">
        <color indexed="64"/>
      </right>
      <top style="thin">
        <color indexed="64"/>
      </top>
      <bottom/>
      <diagonal/>
    </border>
    <border>
      <left style="double">
        <color auto="1"/>
      </left>
      <right style="thin">
        <color auto="1"/>
      </right>
      <top style="thin">
        <color auto="1"/>
      </top>
      <bottom/>
      <diagonal/>
    </border>
    <border>
      <left style="double">
        <color indexed="64"/>
      </left>
      <right style="double">
        <color indexed="64"/>
      </right>
      <top/>
      <bottom style="thin">
        <color auto="1"/>
      </bottom>
      <diagonal/>
    </border>
    <border>
      <left style="thin">
        <color indexed="9"/>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64"/>
      </bottom>
      <diagonal/>
    </border>
    <border>
      <left style="thin">
        <color indexed="9"/>
      </left>
      <right style="thin">
        <color indexed="9"/>
      </right>
      <top style="thin">
        <color indexed="9"/>
      </top>
      <bottom style="thin">
        <color indexed="64"/>
      </bottom>
      <diagonal/>
    </border>
    <border>
      <left style="thin">
        <color indexed="64"/>
      </left>
      <right style="thin">
        <color indexed="64"/>
      </right>
      <top style="thin">
        <color indexed="64"/>
      </top>
      <bottom/>
      <diagonal/>
    </border>
    <border>
      <left/>
      <right/>
      <top style="thin">
        <color auto="1"/>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right style="thin">
        <color auto="1"/>
      </right>
      <top style="thin">
        <color indexed="22"/>
      </top>
      <bottom style="thin">
        <color indexed="64"/>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top style="thin">
        <color indexed="9"/>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auto="1"/>
      </left>
      <right style="thin">
        <color auto="1"/>
      </right>
      <top style="thin">
        <color auto="1"/>
      </top>
      <bottom style="thin">
        <color auto="1"/>
      </bottom>
      <diagonal/>
    </border>
    <border>
      <left style="double">
        <color indexed="64"/>
      </left>
      <right style="double">
        <color indexed="64"/>
      </right>
      <top style="thin">
        <color indexed="64"/>
      </top>
      <bottom style="thin">
        <color indexed="64"/>
      </bottom>
      <diagonal/>
    </border>
    <border>
      <left style="hair">
        <color auto="1"/>
      </left>
      <right style="double">
        <color auto="1"/>
      </right>
      <top style="thin">
        <color auto="1"/>
      </top>
      <bottom style="thin">
        <color auto="1"/>
      </bottom>
      <diagonal/>
    </border>
    <border>
      <left style="thin">
        <color indexed="64"/>
      </left>
      <right style="thin">
        <color indexed="64"/>
      </right>
      <top style="thin">
        <color indexed="64"/>
      </top>
      <bottom style="hair">
        <color indexed="64"/>
      </bottom>
      <diagonal/>
    </border>
    <border>
      <left style="double">
        <color indexed="64"/>
      </left>
      <right style="double">
        <color indexed="64"/>
      </right>
      <top style="hair">
        <color indexed="64"/>
      </top>
      <bottom style="thin">
        <color indexed="64"/>
      </bottom>
      <diagonal/>
    </border>
    <border>
      <left style="double">
        <color indexed="64"/>
      </left>
      <right style="hair">
        <color indexed="64"/>
      </right>
      <top style="thin">
        <color indexed="64"/>
      </top>
      <bottom style="thin">
        <color auto="1"/>
      </bottom>
      <diagonal/>
    </border>
    <border>
      <left/>
      <right style="thin">
        <color indexed="64"/>
      </right>
      <top style="thin">
        <color indexed="64"/>
      </top>
      <bottom style="hair">
        <color indexed="64"/>
      </bottom>
      <diagonal/>
    </border>
    <border>
      <left/>
      <right style="double">
        <color auto="1"/>
      </right>
      <top style="thin">
        <color indexed="64"/>
      </top>
      <bottom style="hair">
        <color indexed="64"/>
      </bottom>
      <diagonal/>
    </border>
    <border>
      <left style="double">
        <color indexed="64"/>
      </left>
      <right style="hair">
        <color indexed="64"/>
      </right>
      <top style="thin">
        <color indexed="64"/>
      </top>
      <bottom style="hair">
        <color indexed="64"/>
      </bottom>
      <diagonal/>
    </border>
    <border>
      <left style="thin">
        <color indexed="9"/>
      </left>
      <right style="thin">
        <color indexed="9"/>
      </right>
      <top style="thin">
        <color indexed="9"/>
      </top>
      <bottom style="thin">
        <color indexed="9"/>
      </bottom>
      <diagonal/>
    </border>
    <border>
      <left style="thin">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hair">
        <color indexed="64"/>
      </right>
      <top style="thin">
        <color indexed="64"/>
      </top>
      <bottom style="thin">
        <color auto="1"/>
      </bottom>
      <diagonal/>
    </border>
    <border>
      <left style="hair">
        <color indexed="64"/>
      </left>
      <right style="thin">
        <color indexed="64"/>
      </right>
      <top style="thin">
        <color indexed="64"/>
      </top>
      <bottom style="thin">
        <color indexed="64"/>
      </bottom>
      <diagonal/>
    </border>
    <border>
      <left style="thin">
        <color indexed="9"/>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9"/>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double">
        <color indexed="64"/>
      </left>
      <right style="double">
        <color indexed="64"/>
      </right>
      <top style="thin">
        <color indexed="64"/>
      </top>
      <bottom/>
      <diagonal/>
    </border>
    <border>
      <left style="double">
        <color auto="1"/>
      </left>
      <right style="thin">
        <color auto="1"/>
      </right>
      <top style="thin">
        <color auto="1"/>
      </top>
      <bottom/>
      <diagonal/>
    </border>
    <border>
      <left style="thin">
        <color indexed="64"/>
      </left>
      <right style="hair">
        <color indexed="64"/>
      </right>
      <top style="thin">
        <color auto="1"/>
      </top>
      <bottom style="thin">
        <color indexed="22"/>
      </bottom>
      <diagonal/>
    </border>
    <border>
      <left style="hair">
        <color indexed="64"/>
      </left>
      <right style="hair">
        <color indexed="64"/>
      </right>
      <top style="thin">
        <color auto="1"/>
      </top>
      <bottom style="thin">
        <color indexed="22"/>
      </bottom>
      <diagonal/>
    </border>
    <border>
      <left/>
      <right style="double">
        <color indexed="64"/>
      </right>
      <top style="thin">
        <color auto="1"/>
      </top>
      <bottom style="thin">
        <color indexed="22"/>
      </bottom>
      <diagonal/>
    </border>
    <border>
      <left style="double">
        <color indexed="64"/>
      </left>
      <right style="thin">
        <color indexed="64"/>
      </right>
      <top style="thin">
        <color auto="1"/>
      </top>
      <bottom style="thin">
        <color indexed="22"/>
      </bottom>
      <diagonal/>
    </border>
    <border>
      <left/>
      <right style="thin">
        <color auto="1"/>
      </right>
      <top style="thin">
        <color auto="1"/>
      </top>
      <bottom style="thin">
        <color indexed="22"/>
      </bottom>
      <diagonal/>
    </border>
    <border>
      <left style="thin">
        <color indexed="64"/>
      </left>
      <right style="hair">
        <color indexed="64"/>
      </right>
      <top style="thin">
        <color indexed="22"/>
      </top>
      <bottom style="thin">
        <color indexed="22"/>
      </bottom>
      <diagonal/>
    </border>
    <border>
      <left style="hair">
        <color indexed="64"/>
      </left>
      <right style="hair">
        <color indexed="64"/>
      </right>
      <top style="thin">
        <color indexed="22"/>
      </top>
      <bottom style="thin">
        <color indexed="22"/>
      </bottom>
      <diagonal/>
    </border>
    <border>
      <left/>
      <right style="double">
        <color indexed="64"/>
      </right>
      <top style="thin">
        <color indexed="22"/>
      </top>
      <bottom style="thin">
        <color indexed="22"/>
      </bottom>
      <diagonal/>
    </border>
    <border>
      <left style="double">
        <color indexed="64"/>
      </left>
      <right style="thin">
        <color indexed="64"/>
      </right>
      <top style="thin">
        <color indexed="22"/>
      </top>
      <bottom style="thin">
        <color indexed="22"/>
      </bottom>
      <diagonal/>
    </border>
    <border>
      <left/>
      <right style="thin">
        <color auto="1"/>
      </right>
      <top style="thin">
        <color indexed="22"/>
      </top>
      <bottom style="thin">
        <color indexed="22"/>
      </bottom>
      <diagonal/>
    </border>
    <border>
      <left style="thin">
        <color indexed="64"/>
      </left>
      <right style="hair">
        <color indexed="64"/>
      </right>
      <top style="thin">
        <color indexed="22"/>
      </top>
      <bottom style="thin">
        <color auto="1"/>
      </bottom>
      <diagonal/>
    </border>
    <border>
      <left style="hair">
        <color indexed="64"/>
      </left>
      <right style="hair">
        <color indexed="64"/>
      </right>
      <top style="thin">
        <color indexed="22"/>
      </top>
      <bottom style="thin">
        <color auto="1"/>
      </bottom>
      <diagonal/>
    </border>
    <border>
      <left/>
      <right style="double">
        <color indexed="64"/>
      </right>
      <top style="thin">
        <color indexed="22"/>
      </top>
      <bottom style="thin">
        <color auto="1"/>
      </bottom>
      <diagonal/>
    </border>
    <border>
      <left style="double">
        <color indexed="64"/>
      </left>
      <right style="thin">
        <color indexed="64"/>
      </right>
      <top style="thin">
        <color indexed="22"/>
      </top>
      <bottom style="thin">
        <color auto="1"/>
      </bottom>
      <diagonal/>
    </border>
    <border>
      <left/>
      <right style="thin">
        <color auto="1"/>
      </right>
      <top style="thin">
        <color indexed="22"/>
      </top>
      <bottom style="thin">
        <color auto="1"/>
      </bottom>
      <diagonal/>
    </border>
    <border>
      <left style="thin">
        <color auto="1"/>
      </left>
      <right style="hair">
        <color auto="1"/>
      </right>
      <top style="thin">
        <color auto="1"/>
      </top>
      <bottom style="hair">
        <color auto="1"/>
      </bottom>
      <diagonal/>
    </border>
    <border>
      <left style="thin">
        <color indexed="64"/>
      </left>
      <right style="hair">
        <color indexed="64"/>
      </right>
      <top style="thin">
        <color indexed="64"/>
      </top>
      <bottom/>
      <diagonal/>
    </border>
    <border>
      <left style="hair">
        <color auto="1"/>
      </left>
      <right style="hair">
        <color auto="1"/>
      </right>
      <top style="thin">
        <color indexed="64"/>
      </top>
      <bottom/>
      <diagonal/>
    </border>
    <border>
      <left style="thin">
        <color indexed="64"/>
      </left>
      <right style="hair">
        <color indexed="64"/>
      </right>
      <top style="thin">
        <color indexed="22"/>
      </top>
      <bottom style="thin">
        <color auto="1"/>
      </bottom>
      <diagonal/>
    </border>
    <border>
      <left style="hair">
        <color indexed="64"/>
      </left>
      <right style="hair">
        <color indexed="64"/>
      </right>
      <top style="thin">
        <color indexed="22"/>
      </top>
      <bottom style="thin">
        <color auto="1"/>
      </bottom>
      <diagonal/>
    </border>
    <border>
      <left/>
      <right style="double">
        <color indexed="64"/>
      </right>
      <top style="thin">
        <color indexed="22"/>
      </top>
      <bottom style="thin">
        <color auto="1"/>
      </bottom>
      <diagonal/>
    </border>
    <border>
      <left style="double">
        <color indexed="64"/>
      </left>
      <right style="double">
        <color indexed="64"/>
      </right>
      <top style="thin">
        <color indexed="64"/>
      </top>
      <bottom style="thin">
        <color auto="1"/>
      </bottom>
      <diagonal/>
    </border>
    <border>
      <left style="double">
        <color indexed="64"/>
      </left>
      <right style="thin">
        <color indexed="64"/>
      </right>
      <top style="thin">
        <color indexed="22"/>
      </top>
      <bottom style="thin">
        <color auto="1"/>
      </bottom>
      <diagonal/>
    </border>
    <border>
      <left/>
      <right style="thin">
        <color auto="1"/>
      </right>
      <top style="thin">
        <color indexed="22"/>
      </top>
      <bottom style="thin">
        <color auto="1"/>
      </bottom>
      <diagonal/>
    </border>
    <border>
      <left style="thin">
        <color auto="1"/>
      </left>
      <right style="hair">
        <color auto="1"/>
      </right>
      <top/>
      <bottom style="thin">
        <color indexed="22"/>
      </bottom>
      <diagonal/>
    </border>
    <border>
      <left style="hair">
        <color indexed="64"/>
      </left>
      <right style="hair">
        <color indexed="64"/>
      </right>
      <top/>
      <bottom style="thin">
        <color indexed="22"/>
      </bottom>
      <diagonal/>
    </border>
    <border>
      <left/>
      <right style="double">
        <color indexed="64"/>
      </right>
      <top/>
      <bottom style="thin">
        <color indexed="22"/>
      </bottom>
      <diagonal/>
    </border>
    <border>
      <left style="double">
        <color indexed="64"/>
      </left>
      <right style="double">
        <color indexed="64"/>
      </right>
      <top/>
      <bottom style="thin">
        <color indexed="22"/>
      </bottom>
      <diagonal/>
    </border>
    <border>
      <left style="double">
        <color indexed="64"/>
      </left>
      <right style="thin">
        <color indexed="64"/>
      </right>
      <top/>
      <bottom style="thin">
        <color indexed="22"/>
      </bottom>
      <diagonal/>
    </border>
    <border>
      <left/>
      <right style="thin">
        <color auto="1"/>
      </right>
      <top/>
      <bottom style="thin">
        <color indexed="22"/>
      </bottom>
      <diagonal/>
    </border>
    <border>
      <left style="double">
        <color indexed="64"/>
      </left>
      <right style="double">
        <color indexed="64"/>
      </right>
      <top style="thin">
        <color indexed="22"/>
      </top>
      <bottom style="thin">
        <color indexed="22"/>
      </bottom>
      <diagonal/>
    </border>
    <border>
      <left style="double">
        <color indexed="64"/>
      </left>
      <right style="double">
        <color indexed="64"/>
      </right>
      <top style="thin">
        <color indexed="22"/>
      </top>
      <bottom style="thin">
        <color auto="1"/>
      </bottom>
      <diagonal/>
    </border>
    <border>
      <left style="thin">
        <color indexed="64"/>
      </left>
      <right/>
      <top style="thin">
        <color indexed="64"/>
      </top>
      <bottom style="thin">
        <color indexed="64"/>
      </bottom>
      <diagonal/>
    </border>
    <border>
      <left/>
      <right style="double">
        <color auto="1"/>
      </right>
      <top style="thin">
        <color auto="1"/>
      </top>
      <bottom style="thin">
        <color auto="1"/>
      </bottom>
      <diagonal/>
    </border>
    <border>
      <left/>
      <right style="thin">
        <color auto="1"/>
      </right>
      <top style="thin">
        <color auto="1"/>
      </top>
      <bottom style="thin">
        <color auto="1"/>
      </bottom>
      <diagonal/>
    </border>
    <border>
      <left/>
      <right style="thin">
        <color indexed="64"/>
      </right>
      <top/>
      <bottom style="thin">
        <color indexed="64"/>
      </bottom>
      <diagonal/>
    </border>
    <border>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double">
        <color auto="1"/>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style="double">
        <color auto="1"/>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thin">
        <color indexed="64"/>
      </right>
      <top/>
      <bottom style="thin">
        <color indexed="64"/>
      </bottom>
      <diagonal/>
    </border>
    <border>
      <left style="hair">
        <color indexed="64"/>
      </left>
      <right style="hair">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hair">
        <color indexed="64"/>
      </bottom>
      <diagonal/>
    </border>
    <border>
      <left/>
      <right style="hair">
        <color auto="1"/>
      </right>
      <top style="thin">
        <color auto="1"/>
      </top>
      <bottom style="thin">
        <color auto="1"/>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auto="1"/>
      </top>
      <bottom style="thin">
        <color auto="1"/>
      </bottom>
      <diagonal/>
    </border>
    <border>
      <left/>
      <right/>
      <top style="thin">
        <color auto="1"/>
      </top>
      <bottom style="hair">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hair">
        <color indexed="64"/>
      </top>
      <bottom style="double">
        <color indexed="64"/>
      </bottom>
      <diagonal/>
    </border>
    <border>
      <left style="thin">
        <color indexed="64"/>
      </left>
      <right style="hair">
        <color indexed="64"/>
      </right>
      <top style="thin">
        <color indexed="64"/>
      </top>
      <bottom style="thin">
        <color indexed="64"/>
      </bottom>
      <diagonal/>
    </border>
    <border>
      <left style="thin">
        <color auto="1"/>
      </left>
      <right style="hair">
        <color auto="1"/>
      </right>
      <top/>
      <bottom style="thin">
        <color auto="1"/>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diagonal/>
    </border>
    <border>
      <left/>
      <right style="thin">
        <color indexed="64"/>
      </right>
      <top style="hair">
        <color indexed="64"/>
      </top>
      <bottom style="double">
        <color indexed="64"/>
      </bottom>
      <diagonal/>
    </border>
    <border>
      <left/>
      <right style="thin">
        <color indexed="64"/>
      </right>
      <top style="thin">
        <color indexed="64"/>
      </top>
      <bottom style="thin">
        <color indexed="64"/>
      </bottom>
      <diagonal/>
    </border>
    <border>
      <left style="double">
        <color auto="1"/>
      </left>
      <right/>
      <top style="thin">
        <color auto="1"/>
      </top>
      <bottom style="thin">
        <color auto="1"/>
      </bottom>
      <diagonal/>
    </border>
    <border>
      <left style="thin">
        <color indexed="9"/>
      </left>
      <right style="thin">
        <color indexed="9"/>
      </right>
      <top style="thin">
        <color indexed="9"/>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22"/>
      </right>
      <top style="thin">
        <color indexed="64"/>
      </top>
      <bottom style="thin">
        <color indexed="64"/>
      </bottom>
      <diagonal/>
    </border>
    <border>
      <left style="thin">
        <color indexed="9"/>
      </left>
      <right style="thin">
        <color indexed="9"/>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right/>
      <top style="thin">
        <color indexed="9"/>
      </top>
      <bottom style="thin">
        <color indexed="9"/>
      </bottom>
      <diagonal/>
    </border>
    <border>
      <left/>
      <right style="thin">
        <color indexed="9"/>
      </right>
      <top style="thin">
        <color indexed="9"/>
      </top>
      <bottom/>
      <diagonal/>
    </border>
    <border>
      <left/>
      <right/>
      <top style="thin">
        <color indexed="9"/>
      </top>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auto="1"/>
      </left>
      <right style="double">
        <color auto="1"/>
      </right>
      <top style="thin">
        <color auto="1"/>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diagonal/>
    </border>
    <border>
      <left style="thin">
        <color indexed="64"/>
      </left>
      <right style="double">
        <color indexed="64"/>
      </right>
      <top/>
      <bottom style="thin">
        <color indexed="64"/>
      </bottom>
      <diagonal/>
    </border>
    <border>
      <left style="double">
        <color auto="1"/>
      </left>
      <right style="thin">
        <color auto="1"/>
      </right>
      <top style="hair">
        <color auto="1"/>
      </top>
      <bottom/>
      <diagonal/>
    </border>
    <border>
      <left style="thin">
        <color indexed="9"/>
      </left>
      <right/>
      <top style="thin">
        <color indexed="9"/>
      </top>
      <bottom style="thin">
        <color indexed="9"/>
      </bottom>
      <diagonal/>
    </border>
    <border>
      <left style="thin">
        <color auto="1"/>
      </left>
      <right style="thin">
        <color auto="1"/>
      </right>
      <top style="thin">
        <color auto="1"/>
      </top>
      <bottom style="hair">
        <color auto="1"/>
      </bottom>
      <diagonal/>
    </border>
    <border>
      <left/>
      <right style="thin">
        <color indexed="64"/>
      </right>
      <top style="thin">
        <color indexed="64"/>
      </top>
      <bottom/>
      <diagonal/>
    </border>
    <border>
      <left/>
      <right style="double">
        <color indexed="64"/>
      </right>
      <top style="thin">
        <color auto="1"/>
      </top>
      <bottom/>
      <diagonal/>
    </border>
    <border>
      <left style="thin">
        <color indexed="9"/>
      </left>
      <right style="thin">
        <color indexed="9"/>
      </right>
      <top style="thin">
        <color indexed="9"/>
      </top>
      <bottom style="thin">
        <color indexed="9"/>
      </bottom>
      <diagonal/>
    </border>
    <border>
      <left style="double">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bottom style="thin">
        <color indexed="9"/>
      </bottom>
      <diagonal/>
    </border>
    <border>
      <left style="double">
        <color auto="1"/>
      </left>
      <right/>
      <top style="thin">
        <color auto="1"/>
      </top>
      <bottom style="thin">
        <color auto="1"/>
      </bottom>
      <diagonal/>
    </border>
    <border>
      <left/>
      <right/>
      <top style="thin">
        <color auto="1"/>
      </top>
      <bottom style="thin">
        <color auto="1"/>
      </bottom>
      <diagonal/>
    </border>
    <border>
      <left style="double">
        <color auto="1"/>
      </left>
      <right style="thin">
        <color auto="1"/>
      </right>
      <top style="thin">
        <color auto="1"/>
      </top>
      <bottom style="thin">
        <color auto="1"/>
      </bottom>
      <diagonal/>
    </border>
    <border>
      <left style="thin">
        <color indexed="64"/>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auto="1"/>
      </left>
      <right/>
      <top style="thin">
        <color auto="1"/>
      </top>
      <bottom style="hair">
        <color auto="1"/>
      </bottom>
      <diagonal/>
    </border>
    <border>
      <left style="double">
        <color indexed="64"/>
      </left>
      <right style="thin">
        <color indexed="64"/>
      </right>
      <top style="thin">
        <color indexed="64"/>
      </top>
      <bottom style="hair">
        <color indexed="64"/>
      </bottom>
      <diagonal/>
    </border>
    <border>
      <left/>
      <right/>
      <top style="thin">
        <color indexed="64"/>
      </top>
      <bottom style="thin">
        <color indexed="64"/>
      </bottom>
      <diagonal/>
    </border>
    <border>
      <left/>
      <right style="thin">
        <color auto="1"/>
      </right>
      <top style="thin">
        <color auto="1"/>
      </top>
      <bottom style="thin">
        <color auto="1"/>
      </bottom>
      <diagonal/>
    </border>
    <border>
      <left/>
      <right style="double">
        <color indexed="64"/>
      </right>
      <top style="thin">
        <color indexed="64"/>
      </top>
      <bottom style="thin">
        <color indexed="64"/>
      </bottom>
      <diagonal/>
    </border>
    <border>
      <left/>
      <right style="thin">
        <color indexed="64"/>
      </right>
      <top style="thin">
        <color indexed="64"/>
      </top>
      <bottom/>
      <diagonal/>
    </border>
    <border>
      <left style="hair">
        <color auto="1"/>
      </left>
      <right style="double">
        <color auto="1"/>
      </right>
      <top style="thin">
        <color auto="1"/>
      </top>
      <bottom style="hair">
        <color auto="1"/>
      </bottom>
      <diagonal/>
    </border>
    <border>
      <left style="thin">
        <color indexed="9"/>
      </left>
      <right/>
      <top style="thin">
        <color indexed="9"/>
      </top>
      <bottom/>
      <diagonal/>
    </border>
    <border>
      <left/>
      <right/>
      <top style="thin">
        <color indexed="9"/>
      </top>
      <bottom style="thin">
        <color indexed="64"/>
      </bottom>
      <diagonal/>
    </border>
    <border>
      <left style="thin">
        <color indexed="9"/>
      </left>
      <right/>
      <top style="thin">
        <color indexed="9"/>
      </top>
      <bottom style="thin">
        <color indexed="64"/>
      </bottom>
      <diagonal/>
    </border>
    <border>
      <left style="thin">
        <color indexed="9"/>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auto="1"/>
      </left>
      <right style="hair">
        <color auto="1"/>
      </right>
      <top/>
      <bottom style="thin">
        <color auto="1"/>
      </bottom>
      <diagonal/>
    </border>
    <border>
      <left style="thin">
        <color indexed="64"/>
      </left>
      <right/>
      <top style="thin">
        <color indexed="64"/>
      </top>
      <bottom style="dotted">
        <color indexed="64"/>
      </bottom>
      <diagonal/>
    </border>
    <border>
      <left style="thin">
        <color auto="1"/>
      </left>
      <right/>
      <top/>
      <bottom style="thin">
        <color indexed="64"/>
      </bottom>
      <diagonal/>
    </border>
    <border>
      <left/>
      <right style="hair">
        <color auto="1"/>
      </right>
      <top style="thin">
        <color auto="1"/>
      </top>
      <bottom style="thin">
        <color auto="1"/>
      </bottom>
      <diagonal/>
    </border>
    <border>
      <left style="double">
        <color indexed="64"/>
      </left>
      <right style="hair">
        <color indexed="64"/>
      </right>
      <top style="thin">
        <color indexed="64"/>
      </top>
      <bottom style="thin">
        <color auto="1"/>
      </bottom>
      <diagonal/>
    </border>
    <border>
      <left style="double">
        <color auto="1"/>
      </left>
      <right style="hair">
        <color auto="1"/>
      </right>
      <top style="thin">
        <color auto="1"/>
      </top>
      <bottom/>
      <diagonal/>
    </border>
    <border>
      <left style="thin">
        <color indexed="64"/>
      </left>
      <right style="hair">
        <color indexed="64"/>
      </right>
      <top style="thin">
        <color indexed="64"/>
      </top>
      <bottom/>
      <diagonal/>
    </border>
    <border>
      <left style="double">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top style="thin">
        <color indexed="64"/>
      </top>
      <bottom/>
      <diagonal/>
    </border>
    <border>
      <left/>
      <right style="thin">
        <color indexed="64"/>
      </right>
      <top style="thin">
        <color indexed="64"/>
      </top>
      <bottom/>
      <diagonal/>
    </border>
    <border>
      <left style="thin">
        <color indexed="22"/>
      </left>
      <right style="thin">
        <color indexed="22"/>
      </right>
      <top/>
      <bottom style="thin">
        <color indexed="22"/>
      </bottom>
      <diagonal/>
    </border>
    <border>
      <left style="thin">
        <color indexed="22"/>
      </left>
      <right style="thin">
        <color indexed="64"/>
      </right>
      <top/>
      <bottom style="thin">
        <color indexed="22"/>
      </bottom>
      <diagonal/>
    </border>
    <border>
      <left style="thin">
        <color indexed="22"/>
      </left>
      <right/>
      <top/>
      <bottom style="thin">
        <color indexed="22"/>
      </bottom>
      <diagonal/>
    </border>
    <border>
      <left style="thin">
        <color indexed="64"/>
      </left>
      <right style="thin">
        <color indexed="22"/>
      </right>
      <top/>
      <bottom style="thin">
        <color indexed="22"/>
      </bottom>
      <diagonal/>
    </border>
    <border>
      <left/>
      <right/>
      <top/>
      <bottom style="thin">
        <color indexed="64"/>
      </bottom>
      <diagonal/>
    </border>
    <border>
      <left style="thin">
        <color auto="1"/>
      </left>
      <right/>
      <top/>
      <bottom style="thin">
        <color indexed="64"/>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hair">
        <color indexed="64"/>
      </right>
      <top style="thin">
        <color indexed="64"/>
      </top>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style="thin">
        <color indexed="64"/>
      </left>
      <right style="thin">
        <color indexed="9"/>
      </right>
      <top style="thin">
        <color indexed="9"/>
      </top>
      <bottom style="thin">
        <color indexed="9"/>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right style="thin">
        <color indexed="64"/>
      </right>
      <top style="thin">
        <color indexed="64"/>
      </top>
      <bottom/>
      <diagonal/>
    </border>
    <border>
      <left style="thin">
        <color indexed="64"/>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auto="1"/>
      </top>
      <bottom style="thin">
        <color theme="1"/>
      </bottom>
      <diagonal/>
    </border>
    <border>
      <left/>
      <right/>
      <top style="thin">
        <color auto="1"/>
      </top>
      <bottom style="thin">
        <color theme="1"/>
      </bottom>
      <diagonal/>
    </border>
    <border>
      <left style="thin">
        <color indexed="64"/>
      </left>
      <right style="thin">
        <color indexed="64"/>
      </right>
      <top style="thin">
        <color indexed="64"/>
      </top>
      <bottom style="thin">
        <color indexed="64"/>
      </bottom>
      <diagonal/>
    </border>
    <border>
      <left style="thin">
        <color auto="1"/>
      </left>
      <right style="hair">
        <color auto="1"/>
      </right>
      <top style="thin">
        <color auto="1"/>
      </top>
      <bottom style="thin">
        <color auto="1"/>
      </bottom>
      <diagonal/>
    </border>
    <border>
      <left style="hair">
        <color indexed="64"/>
      </left>
      <right style="thin">
        <color indexed="64"/>
      </right>
      <top style="thin">
        <color indexed="64"/>
      </top>
      <bottom/>
      <diagonal/>
    </border>
    <border>
      <left style="thin">
        <color auto="1"/>
      </left>
      <right style="hair">
        <color auto="1"/>
      </right>
      <top/>
      <bottom style="thin">
        <color auto="1"/>
      </bottom>
      <diagonal/>
    </border>
    <border>
      <left style="hair">
        <color auto="1"/>
      </left>
      <right style="thin">
        <color auto="1"/>
      </right>
      <top/>
      <bottom style="thin">
        <color auto="1"/>
      </bottom>
      <diagonal/>
    </border>
    <border>
      <left/>
      <right style="double">
        <color auto="1"/>
      </right>
      <top/>
      <bottom style="thin">
        <color indexed="64"/>
      </bottom>
      <diagonal/>
    </border>
    <border>
      <left/>
      <right style="hair">
        <color indexed="64"/>
      </right>
      <top/>
      <bottom style="thin">
        <color indexed="64"/>
      </bottom>
      <diagonal/>
    </border>
    <border>
      <left style="thin">
        <color indexed="64"/>
      </left>
      <right/>
      <top style="thin">
        <color indexed="64"/>
      </top>
      <bottom style="thin">
        <color auto="1"/>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double">
        <color auto="1"/>
      </right>
      <top style="thin">
        <color indexed="64"/>
      </top>
      <bottom style="thin">
        <color indexed="64"/>
      </bottom>
      <diagonal/>
    </border>
    <border>
      <left style="double">
        <color auto="1"/>
      </left>
      <right style="thin">
        <color auto="1"/>
      </right>
      <top style="thin">
        <color auto="1"/>
      </top>
      <bottom style="thin">
        <color auto="1"/>
      </bottom>
      <diagonal/>
    </border>
    <border>
      <left style="thin">
        <color indexed="9"/>
      </left>
      <right style="thin">
        <color indexed="9"/>
      </right>
      <top/>
      <bottom style="thin">
        <color indexed="9"/>
      </bottom>
      <diagonal/>
    </border>
    <border>
      <left style="hair">
        <color auto="1"/>
      </left>
      <right style="double">
        <color auto="1"/>
      </right>
      <top style="thin">
        <color auto="1"/>
      </top>
      <bottom/>
      <diagonal/>
    </border>
    <border>
      <left style="thin">
        <color indexed="9"/>
      </left>
      <right/>
      <top/>
      <bottom style="thin">
        <color indexed="9"/>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hair">
        <color auto="1"/>
      </right>
      <top style="thin">
        <color auto="1"/>
      </top>
      <bottom style="thin">
        <color auto="1"/>
      </bottom>
      <diagonal/>
    </border>
    <border>
      <left style="thin">
        <color auto="1"/>
      </left>
      <right style="hair">
        <color auto="1"/>
      </right>
      <top style="thin">
        <color auto="1"/>
      </top>
      <bottom style="thin">
        <color auto="1"/>
      </bottom>
      <diagonal/>
    </border>
    <border>
      <left style="thin">
        <color indexed="9"/>
      </left>
      <right style="thin">
        <color indexed="9"/>
      </right>
      <top style="thin">
        <color indexed="9"/>
      </top>
      <bottom style="thin">
        <color indexed="9"/>
      </bottom>
      <diagonal/>
    </border>
    <border>
      <left/>
      <right style="thin">
        <color auto="1"/>
      </right>
      <top style="thin">
        <color indexed="64"/>
      </top>
      <bottom style="thin">
        <color auto="1"/>
      </bottom>
      <diagonal/>
    </border>
    <border>
      <left/>
      <right/>
      <top style="thin">
        <color indexed="64"/>
      </top>
      <bottom style="thin">
        <color indexed="64"/>
      </bottom>
      <diagonal/>
    </border>
    <border>
      <left style="thin">
        <color indexed="64"/>
      </left>
      <right/>
      <top style="thin">
        <color indexed="64"/>
      </top>
      <bottom style="thin">
        <color auto="1"/>
      </bottom>
      <diagonal/>
    </border>
    <border>
      <left/>
      <right style="hair">
        <color indexed="64"/>
      </right>
      <top/>
      <bottom style="thin">
        <color indexed="64"/>
      </bottom>
      <diagonal/>
    </border>
    <border>
      <left/>
      <right style="double">
        <color auto="1"/>
      </right>
      <top style="thin">
        <color auto="1"/>
      </top>
      <bottom style="thin">
        <color auto="1"/>
      </bottom>
      <diagonal/>
    </border>
    <border>
      <left style="thin">
        <color indexed="64"/>
      </left>
      <right style="hair">
        <color indexed="64"/>
      </right>
      <top style="thin">
        <color indexed="64"/>
      </top>
      <bottom/>
      <diagonal/>
    </border>
    <border>
      <left style="hair">
        <color auto="1"/>
      </left>
      <right style="hair">
        <color auto="1"/>
      </right>
      <top style="thin">
        <color auto="1"/>
      </top>
      <bottom/>
      <diagonal/>
    </border>
    <border>
      <left/>
      <right style="hair">
        <color auto="1"/>
      </right>
      <top style="thin">
        <color auto="1"/>
      </top>
      <bottom style="thin">
        <color auto="1"/>
      </bottom>
      <diagonal/>
    </border>
    <border>
      <left style="thin">
        <color indexed="64"/>
      </left>
      <right style="thin">
        <color indexed="64"/>
      </right>
      <top style="thin">
        <color indexed="64"/>
      </top>
      <bottom/>
      <diagonal/>
    </border>
    <border>
      <left style="hair">
        <color auto="1"/>
      </left>
      <right style="double">
        <color auto="1"/>
      </right>
      <top/>
      <bottom style="thin">
        <color auto="1"/>
      </bottom>
      <diagonal/>
    </border>
    <border>
      <left style="double">
        <color auto="1"/>
      </left>
      <right style="thin">
        <color indexed="64"/>
      </right>
      <top style="thin">
        <color auto="1"/>
      </top>
      <bottom/>
      <diagonal/>
    </border>
    <border>
      <left style="double">
        <color auto="1"/>
      </left>
      <right style="thin">
        <color indexed="64"/>
      </right>
      <top/>
      <bottom style="thin">
        <color indexed="64"/>
      </bottom>
      <diagonal/>
    </border>
    <border>
      <left style="thin">
        <color auto="1"/>
      </left>
      <right style="double">
        <color auto="1"/>
      </right>
      <top style="thin">
        <color auto="1"/>
      </top>
      <bottom style="thin">
        <color auto="1"/>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64"/>
      </left>
      <right style="hair">
        <color indexed="64"/>
      </right>
      <top style="thin">
        <color indexed="64"/>
      </top>
      <bottom/>
      <diagonal/>
    </border>
    <border>
      <left style="thin">
        <color auto="1"/>
      </left>
      <right/>
      <top style="thin">
        <color indexed="9"/>
      </top>
      <bottom/>
      <diagonal/>
    </border>
    <border>
      <left/>
      <right/>
      <top style="thin">
        <color indexed="9"/>
      </top>
      <bottom/>
      <diagonal/>
    </border>
    <border>
      <left style="thin">
        <color indexed="9"/>
      </left>
      <right style="thin">
        <color indexed="9"/>
      </right>
      <top/>
      <bottom style="thin">
        <color indexed="9"/>
      </bottom>
      <diagonal/>
    </border>
    <border>
      <left style="thin">
        <color indexed="64"/>
      </left>
      <right style="thin">
        <color indexed="64"/>
      </right>
      <top style="thin">
        <color auto="1"/>
      </top>
      <bottom style="hair">
        <color indexed="64"/>
      </bottom>
      <diagonal/>
    </border>
    <border>
      <left style="thin">
        <color auto="1"/>
      </left>
      <right style="hair">
        <color auto="1"/>
      </right>
      <top style="thin">
        <color auto="1"/>
      </top>
      <bottom style="hair">
        <color auto="1"/>
      </bottom>
      <diagonal/>
    </border>
    <border>
      <left/>
      <right style="thin">
        <color auto="1"/>
      </right>
      <top style="thin">
        <color auto="1"/>
      </top>
      <bottom style="hair">
        <color auto="1"/>
      </bottom>
      <diagonal/>
    </border>
    <border>
      <left style="thin">
        <color indexed="9"/>
      </left>
      <right style="thin">
        <color indexed="9"/>
      </right>
      <top style="thin">
        <color indexed="9"/>
      </top>
      <bottom/>
      <diagonal/>
    </border>
    <border>
      <left/>
      <right style="thin">
        <color auto="1"/>
      </right>
      <top style="thin">
        <color auto="1"/>
      </top>
      <bottom style="thin">
        <color auto="1"/>
      </bottom>
      <diagonal/>
    </border>
    <border>
      <left style="thin">
        <color indexed="64"/>
      </left>
      <right style="thin">
        <color indexed="64"/>
      </right>
      <top style="thin">
        <color auto="1"/>
      </top>
      <bottom style="hair">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right style="hair">
        <color auto="1"/>
      </right>
      <top style="thin">
        <color auto="1"/>
      </top>
      <bottom style="thin">
        <color auto="1"/>
      </bottom>
      <diagonal/>
    </border>
    <border>
      <left/>
      <right style="hair">
        <color auto="1"/>
      </right>
      <top style="thin">
        <color auto="1"/>
      </top>
      <bottom style="hair">
        <color indexed="64"/>
      </bottom>
      <diagonal/>
    </border>
    <border>
      <left style="hair">
        <color auto="1"/>
      </left>
      <right style="thin">
        <color auto="1"/>
      </right>
      <top style="thin">
        <color auto="1"/>
      </top>
      <bottom style="hair">
        <color indexed="64"/>
      </bottom>
      <diagonal/>
    </border>
    <border>
      <left style="thin">
        <color auto="1"/>
      </left>
      <right/>
      <top style="thin">
        <color auto="1"/>
      </top>
      <bottom style="hair">
        <color auto="1"/>
      </bottom>
      <diagonal/>
    </border>
    <border>
      <left style="thin">
        <color auto="1"/>
      </left>
      <right style="thin">
        <color auto="1"/>
      </right>
      <top style="thin">
        <color auto="1"/>
      </top>
      <bottom/>
      <diagonal/>
    </border>
    <border>
      <left/>
      <right/>
      <top style="thin">
        <color auto="1"/>
      </top>
      <bottom style="thin">
        <color auto="1"/>
      </bottom>
      <diagonal/>
    </border>
    <border>
      <left/>
      <right style="double">
        <color auto="1"/>
      </right>
      <top style="thin">
        <color auto="1"/>
      </top>
      <bottom style="thin">
        <color auto="1"/>
      </bottom>
      <diagonal/>
    </border>
    <border>
      <left style="double">
        <color auto="1"/>
      </left>
      <right style="thin">
        <color auto="1"/>
      </right>
      <top style="thin">
        <color auto="1"/>
      </top>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thin">
        <color auto="1"/>
      </bottom>
      <diagonal/>
    </border>
    <border>
      <left style="thin">
        <color indexed="9"/>
      </left>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style="thin">
        <color auto="1"/>
      </top>
      <bottom style="thin">
        <color auto="1"/>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thin">
        <color auto="1"/>
      </left>
      <right style="hair">
        <color auto="1"/>
      </right>
      <top style="thin">
        <color auto="1"/>
      </top>
      <bottom style="hair">
        <color auto="1"/>
      </bottom>
      <diagonal/>
    </border>
    <border>
      <left/>
      <right style="thin">
        <color auto="1"/>
      </right>
      <top style="thin">
        <color auto="1"/>
      </top>
      <bottom style="hair">
        <color auto="1"/>
      </bottom>
      <diagonal/>
    </border>
    <border>
      <left style="hair">
        <color auto="1"/>
      </left>
      <right style="double">
        <color auto="1"/>
      </right>
      <top style="thin">
        <color auto="1"/>
      </top>
      <bottom style="thin">
        <color auto="1"/>
      </bottom>
      <diagonal/>
    </border>
    <border>
      <left style="double">
        <color auto="1"/>
      </left>
      <right/>
      <top style="thin">
        <color auto="1"/>
      </top>
      <bottom/>
      <diagonal/>
    </border>
    <border>
      <left style="thin">
        <color auto="1"/>
      </left>
      <right style="double">
        <color auto="1"/>
      </right>
      <top style="thin">
        <color auto="1"/>
      </top>
      <bottom/>
      <diagonal/>
    </border>
    <border>
      <left style="double">
        <color auto="1"/>
      </left>
      <right/>
      <top/>
      <bottom style="thin">
        <color auto="1"/>
      </bottom>
      <diagonal/>
    </border>
    <border>
      <left style="hair">
        <color auto="1"/>
      </left>
      <right style="thin">
        <color auto="1"/>
      </right>
      <top style="thin">
        <color auto="1"/>
      </top>
      <bottom/>
      <diagonal/>
    </border>
    <border>
      <left style="thin">
        <color indexed="9"/>
      </left>
      <right style="thin">
        <color indexed="9"/>
      </right>
      <top/>
      <bottom style="thin">
        <color indexed="64"/>
      </bottom>
      <diagonal/>
    </border>
    <border>
      <left style="thin">
        <color indexed="9"/>
      </left>
      <right/>
      <top/>
      <bottom style="thin">
        <color indexed="64"/>
      </bottom>
      <diagonal/>
    </border>
    <border>
      <left style="thin">
        <color indexed="64"/>
      </left>
      <right/>
      <top/>
      <bottom style="thin">
        <color indexed="64"/>
      </bottom>
      <diagonal/>
    </border>
    <border>
      <left style="hair">
        <color auto="1"/>
      </left>
      <right style="double">
        <color auto="1"/>
      </right>
      <top style="thin">
        <color auto="1"/>
      </top>
      <bottom/>
      <diagonal/>
    </border>
    <border>
      <left/>
      <right style="double">
        <color auto="1"/>
      </right>
      <top/>
      <bottom style="thin">
        <color indexed="64"/>
      </bottom>
      <diagonal/>
    </border>
    <border>
      <left style="thin">
        <color auto="1"/>
      </left>
      <right style="thin">
        <color indexed="22"/>
      </right>
      <top style="thin">
        <color indexed="22"/>
      </top>
      <bottom style="thin">
        <color auto="1"/>
      </bottom>
      <diagonal/>
    </border>
    <border>
      <left style="hair">
        <color auto="1"/>
      </left>
      <right style="hair">
        <color auto="1"/>
      </right>
      <top style="thin">
        <color auto="1"/>
      </top>
      <bottom style="hair">
        <color auto="1"/>
      </bottom>
      <diagonal/>
    </border>
    <border>
      <left/>
      <right/>
      <top style="thin">
        <color auto="1"/>
      </top>
      <bottom style="hair">
        <color auto="1"/>
      </bottom>
      <diagonal/>
    </border>
    <border>
      <left style="hair">
        <color auto="1"/>
      </left>
      <right/>
      <top style="thin">
        <color auto="1"/>
      </top>
      <bottom style="hair">
        <color auto="1"/>
      </bottom>
      <diagonal/>
    </border>
    <border>
      <left style="hair">
        <color auto="1"/>
      </left>
      <right/>
      <top style="thin">
        <color auto="1"/>
      </top>
      <bottom style="thin">
        <color auto="1"/>
      </bottom>
      <diagonal/>
    </border>
    <border>
      <left style="thin">
        <color indexed="64"/>
      </left>
      <right style="hair">
        <color indexed="64"/>
      </right>
      <top style="hair">
        <color indexed="64"/>
      </top>
      <bottom style="double">
        <color indexed="64"/>
      </bottom>
      <diagonal/>
    </border>
    <border>
      <left style="hair">
        <color auto="1"/>
      </left>
      <right style="hair">
        <color auto="1"/>
      </right>
      <top style="hair">
        <color auto="1"/>
      </top>
      <bottom style="double">
        <color auto="1"/>
      </bottom>
      <diagonal/>
    </border>
    <border>
      <left/>
      <right style="hair">
        <color indexed="64"/>
      </right>
      <top style="hair">
        <color indexed="64"/>
      </top>
      <bottom style="double">
        <color indexed="64"/>
      </bottom>
      <diagonal/>
    </border>
    <border>
      <left style="hair">
        <color auto="1"/>
      </left>
      <right/>
      <top/>
      <bottom style="thin">
        <color auto="1"/>
      </bottom>
      <diagonal/>
    </border>
    <border>
      <left/>
      <right style="thin">
        <color indexed="9"/>
      </right>
      <top/>
      <bottom style="thin">
        <color auto="1"/>
      </bottom>
      <diagonal/>
    </border>
    <border>
      <left style="double">
        <color auto="1"/>
      </left>
      <right/>
      <top style="thin">
        <color auto="1"/>
      </top>
      <bottom style="thin">
        <color auto="1"/>
      </bottom>
      <diagonal/>
    </border>
    <border>
      <left style="thin">
        <color auto="1"/>
      </left>
      <right style="double">
        <color auto="1"/>
      </right>
      <top style="thin">
        <color auto="1"/>
      </top>
      <bottom style="hair">
        <color auto="1"/>
      </bottom>
      <diagonal/>
    </border>
    <border>
      <left style="double">
        <color indexed="64"/>
      </left>
      <right style="thin">
        <color indexed="64"/>
      </right>
      <top style="thin">
        <color indexed="64"/>
      </top>
      <bottom style="hair">
        <color indexed="64"/>
      </bottom>
      <diagonal/>
    </border>
    <border>
      <left style="thin">
        <color auto="1"/>
      </left>
      <right style="double">
        <color auto="1"/>
      </right>
      <top/>
      <bottom style="thin">
        <color auto="1"/>
      </bottom>
      <diagonal/>
    </border>
    <border>
      <left style="thin">
        <color auto="1"/>
      </left>
      <right style="hair">
        <color auto="1"/>
      </right>
      <top style="thin">
        <color auto="1"/>
      </top>
      <bottom style="thin">
        <color indexed="22"/>
      </bottom>
      <diagonal/>
    </border>
    <border>
      <left style="hair">
        <color auto="1"/>
      </left>
      <right style="thin">
        <color auto="1"/>
      </right>
      <top style="thin">
        <color auto="1"/>
      </top>
      <bottom style="thin">
        <color indexed="22"/>
      </bottom>
      <diagonal/>
    </border>
    <border>
      <left/>
      <right style="thin">
        <color indexed="22"/>
      </right>
      <top style="thin">
        <color auto="1"/>
      </top>
      <bottom style="thin">
        <color indexed="22"/>
      </bottom>
      <diagonal/>
    </border>
    <border>
      <left style="thin">
        <color indexed="22"/>
      </left>
      <right/>
      <top style="thin">
        <color auto="1"/>
      </top>
      <bottom style="thin">
        <color indexed="22"/>
      </bottom>
      <diagonal/>
    </border>
    <border>
      <left style="thin">
        <color auto="1"/>
      </left>
      <right style="thin">
        <color indexed="22"/>
      </right>
      <top style="thin">
        <color auto="1"/>
      </top>
      <bottom style="thin">
        <color indexed="22"/>
      </bottom>
      <diagonal/>
    </border>
    <border>
      <left style="thin">
        <color indexed="22"/>
      </left>
      <right style="thin">
        <color auto="1"/>
      </right>
      <top style="thin">
        <color auto="1"/>
      </top>
      <bottom style="thin">
        <color indexed="22"/>
      </bottom>
      <diagonal/>
    </border>
    <border>
      <left style="thin">
        <color auto="1"/>
      </left>
      <right style="thin">
        <color indexed="22"/>
      </right>
      <top style="thin">
        <color indexed="22"/>
      </top>
      <bottom style="thin">
        <color indexed="22"/>
      </bottom>
      <diagonal/>
    </border>
    <border>
      <left style="thin">
        <color indexed="22"/>
      </left>
      <right style="thin">
        <color auto="1"/>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style="thin">
        <color indexed="22"/>
      </left>
      <right style="thin">
        <color auto="1"/>
      </right>
      <top style="thin">
        <color indexed="22"/>
      </top>
      <bottom style="thin">
        <color auto="1"/>
      </bottom>
      <diagonal/>
    </border>
    <border>
      <left/>
      <right style="thin">
        <color indexed="22"/>
      </right>
      <top style="thin">
        <color indexed="22"/>
      </top>
      <bottom style="thin">
        <color auto="1"/>
      </bottom>
      <diagonal/>
    </border>
    <border>
      <left style="thin">
        <color indexed="22"/>
      </left>
      <right/>
      <top style="thin">
        <color indexed="22"/>
      </top>
      <bottom style="thin">
        <color auto="1"/>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auto="1"/>
      </left>
      <right style="thin">
        <color auto="1"/>
      </right>
      <top/>
      <bottom style="thin">
        <color auto="1"/>
      </bottom>
      <diagonal/>
    </border>
    <border>
      <left style="hair">
        <color indexed="64"/>
      </left>
      <right style="hair">
        <color indexed="64"/>
      </right>
      <top style="thin">
        <color indexed="64"/>
      </top>
      <bottom style="thin">
        <color indexed="64"/>
      </bottom>
      <diagonal/>
    </border>
    <border>
      <left style="double">
        <color auto="1"/>
      </left>
      <right style="hair">
        <color auto="1"/>
      </right>
      <top style="thin">
        <color auto="1"/>
      </top>
      <bottom style="thin">
        <color auto="1"/>
      </bottom>
      <diagonal/>
    </border>
    <border>
      <left style="thin">
        <color indexed="64"/>
      </left>
      <right style="hair">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auto="1"/>
      </left>
      <right style="double">
        <color auto="1"/>
      </right>
      <top style="thin">
        <color auto="1"/>
      </top>
      <bottom style="hair">
        <color auto="1"/>
      </bottom>
      <diagonal/>
    </border>
    <border>
      <left style="double">
        <color indexed="64"/>
      </left>
      <right style="hair">
        <color indexed="64"/>
      </right>
      <top style="thin">
        <color indexed="64"/>
      </top>
      <bottom style="hair">
        <color indexed="64"/>
      </bottom>
      <diagonal/>
    </border>
    <border>
      <left style="hair">
        <color indexed="64"/>
      </left>
      <right style="double">
        <color auto="1"/>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style="hair">
        <color indexed="9"/>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hair">
        <color indexed="64"/>
      </right>
      <top/>
      <bottom style="thin">
        <color indexed="64"/>
      </bottom>
      <diagonal/>
    </border>
    <border>
      <left style="hair">
        <color auto="1"/>
      </left>
      <right style="hair">
        <color auto="1"/>
      </right>
      <top/>
      <bottom style="thin">
        <color auto="1"/>
      </bottom>
      <diagonal/>
    </border>
    <border>
      <left style="thin">
        <color auto="1"/>
      </left>
      <right style="thin">
        <color auto="1"/>
      </right>
      <top/>
      <bottom style="thin">
        <color auto="1"/>
      </bottom>
      <diagonal/>
    </border>
    <border>
      <left style="double">
        <color auto="1"/>
      </left>
      <right style="hair">
        <color auto="1"/>
      </right>
      <top style="hair">
        <color auto="1"/>
      </top>
      <bottom/>
      <diagonal/>
    </border>
    <border>
      <left style="thin">
        <color indexed="64"/>
      </left>
      <right style="hair">
        <color indexed="64"/>
      </right>
      <top/>
      <bottom style="thin">
        <color indexed="64"/>
      </bottom>
      <diagonal/>
    </border>
    <border>
      <left style="double">
        <color auto="1"/>
      </left>
      <right style="hair">
        <color auto="1"/>
      </right>
      <top/>
      <bottom style="thin">
        <color auto="1"/>
      </bottom>
      <diagonal/>
    </border>
    <border>
      <left style="hair">
        <color auto="1"/>
      </left>
      <right/>
      <top/>
      <bottom style="thin">
        <color auto="1"/>
      </bottom>
      <diagonal/>
    </border>
    <border>
      <left style="hair">
        <color auto="1"/>
      </left>
      <right style="thin">
        <color auto="1"/>
      </right>
      <top/>
      <bottom style="thin">
        <color auto="1"/>
      </bottom>
      <diagonal/>
    </border>
    <border>
      <left style="hair">
        <color auto="1"/>
      </left>
      <right style="hair">
        <color auto="1"/>
      </right>
      <top style="thin">
        <color indexed="22"/>
      </top>
      <bottom style="thin">
        <color indexed="22"/>
      </bottom>
      <diagonal/>
    </border>
    <border>
      <left style="thin">
        <color indexed="64"/>
      </left>
      <right/>
      <top style="thin">
        <color indexed="64"/>
      </top>
      <bottom style="thin">
        <color auto="1"/>
      </bottom>
      <diagonal/>
    </border>
    <border>
      <left/>
      <right style="thin">
        <color indexed="64"/>
      </right>
      <top style="thin">
        <color indexed="64"/>
      </top>
      <bottom style="thin">
        <color indexed="64"/>
      </bottom>
      <diagonal/>
    </border>
    <border>
      <left style="hair">
        <color auto="1"/>
      </left>
      <right style="hair">
        <color auto="1"/>
      </right>
      <top style="thin">
        <color indexed="22"/>
      </top>
      <bottom style="thin">
        <color auto="1"/>
      </bottom>
      <diagonal/>
    </border>
    <border>
      <left/>
      <right style="thin">
        <color auto="1"/>
      </right>
      <top style="thin">
        <color indexed="22"/>
      </top>
      <bottom style="thin">
        <color auto="1"/>
      </bottom>
      <diagonal/>
    </border>
    <border>
      <left style="thin">
        <color indexed="64"/>
      </left>
      <right style="thin">
        <color indexed="64"/>
      </right>
      <top style="thin">
        <color indexed="64"/>
      </top>
      <bottom/>
      <diagonal/>
    </border>
    <border>
      <left style="hair">
        <color auto="1"/>
      </left>
      <right style="hair">
        <color auto="1"/>
      </right>
      <top/>
      <bottom style="thin">
        <color indexed="22"/>
      </bottom>
      <diagonal/>
    </border>
    <border>
      <left/>
      <right style="thin">
        <color indexed="22"/>
      </right>
      <top/>
      <bottom style="thin">
        <color indexed="22"/>
      </bottom>
      <diagonal/>
    </border>
    <border>
      <left style="hair">
        <color auto="1"/>
      </left>
      <right style="hair">
        <color auto="1"/>
      </right>
      <top style="thin">
        <color indexed="22"/>
      </top>
      <bottom style="hair">
        <color auto="1"/>
      </bottom>
      <diagonal/>
    </border>
    <border>
      <left/>
      <right style="thin">
        <color auto="1"/>
      </right>
      <top style="thin">
        <color indexed="22"/>
      </top>
      <bottom style="hair">
        <color auto="1"/>
      </bottom>
      <diagonal/>
    </border>
    <border>
      <left/>
      <right/>
      <top style="thin">
        <color indexed="64"/>
      </top>
      <bottom/>
      <diagonal/>
    </border>
    <border>
      <left style="hair">
        <color auto="1"/>
      </left>
      <right style="hair">
        <color auto="1"/>
      </right>
      <top style="thin">
        <color indexed="64"/>
      </top>
      <bottom style="thin">
        <color indexed="22"/>
      </bottom>
      <diagonal/>
    </border>
    <border>
      <left/>
      <right style="thin">
        <color auto="1"/>
      </right>
      <top style="thin">
        <color indexed="64"/>
      </top>
      <bottom style="thin">
        <color indexed="22"/>
      </bottom>
      <diagonal/>
    </border>
    <border>
      <left style="thin">
        <color auto="1"/>
      </left>
      <right style="hair">
        <color auto="1"/>
      </right>
      <top style="thin">
        <color indexed="64"/>
      </top>
      <bottom style="thin">
        <color indexed="22"/>
      </bottom>
      <diagonal/>
    </border>
    <border>
      <left style="hair">
        <color auto="1"/>
      </left>
      <right style="thin">
        <color auto="1"/>
      </right>
      <top style="thin">
        <color indexed="64"/>
      </top>
      <bottom style="thin">
        <color indexed="22"/>
      </bottom>
      <diagonal/>
    </border>
    <border>
      <left/>
      <right style="hair">
        <color auto="1"/>
      </right>
      <top style="thin">
        <color indexed="64"/>
      </top>
      <bottom style="thin">
        <color indexed="22"/>
      </bottom>
      <diagonal/>
    </border>
    <border>
      <left/>
      <right style="double">
        <color indexed="64"/>
      </right>
      <top style="thin">
        <color indexed="64"/>
      </top>
      <bottom style="thin">
        <color indexed="22"/>
      </bottom>
      <diagonal/>
    </border>
    <border>
      <left style="hair">
        <color auto="1"/>
      </left>
      <right/>
      <top style="thin">
        <color indexed="64"/>
      </top>
      <bottom style="thin">
        <color indexed="22"/>
      </bottom>
      <diagonal/>
    </border>
    <border>
      <left style="hair">
        <color indexed="64"/>
      </left>
      <right style="hair">
        <color indexed="64"/>
      </right>
      <top style="thin">
        <color indexed="64"/>
      </top>
      <bottom/>
      <diagonal/>
    </border>
    <border>
      <left/>
      <right style="thin">
        <color auto="1"/>
      </right>
      <top style="thin">
        <color indexed="22"/>
      </top>
      <bottom style="thin">
        <color indexed="22"/>
      </bottom>
      <diagonal/>
    </border>
    <border>
      <left style="thin">
        <color auto="1"/>
      </left>
      <right style="hair">
        <color auto="1"/>
      </right>
      <top style="thin">
        <color indexed="22"/>
      </top>
      <bottom style="thin">
        <color indexed="22"/>
      </bottom>
      <diagonal/>
    </border>
    <border>
      <left style="hair">
        <color auto="1"/>
      </left>
      <right style="thin">
        <color auto="1"/>
      </right>
      <top style="thin">
        <color indexed="22"/>
      </top>
      <bottom style="thin">
        <color indexed="22"/>
      </bottom>
      <diagonal/>
    </border>
    <border>
      <left/>
      <right style="hair">
        <color auto="1"/>
      </right>
      <top style="thin">
        <color indexed="22"/>
      </top>
      <bottom style="thin">
        <color indexed="22"/>
      </bottom>
      <diagonal/>
    </border>
    <border>
      <left/>
      <right style="double">
        <color indexed="64"/>
      </right>
      <top style="thin">
        <color indexed="22"/>
      </top>
      <bottom style="thin">
        <color indexed="22"/>
      </bottom>
      <diagonal/>
    </border>
    <border>
      <left style="hair">
        <color auto="1"/>
      </left>
      <right/>
      <top style="thin">
        <color indexed="22"/>
      </top>
      <bottom style="thin">
        <color indexed="22"/>
      </bottom>
      <diagonal/>
    </border>
    <border>
      <left style="thin">
        <color auto="1"/>
      </left>
      <right style="hair">
        <color auto="1"/>
      </right>
      <top style="thin">
        <color indexed="22"/>
      </top>
      <bottom/>
      <diagonal/>
    </border>
    <border>
      <left style="hair">
        <color auto="1"/>
      </left>
      <right style="thin">
        <color auto="1"/>
      </right>
      <top style="thin">
        <color indexed="22"/>
      </top>
      <bottom/>
      <diagonal/>
    </border>
    <border>
      <left/>
      <right style="hair">
        <color auto="1"/>
      </right>
      <top style="thin">
        <color indexed="22"/>
      </top>
      <bottom/>
      <diagonal/>
    </border>
    <border>
      <left style="hair">
        <color auto="1"/>
      </left>
      <right style="double">
        <color indexed="64"/>
      </right>
      <top style="thin">
        <color indexed="22"/>
      </top>
      <bottom/>
      <diagonal/>
    </border>
    <border>
      <left/>
      <right style="hair">
        <color auto="1"/>
      </right>
      <top style="thin">
        <color indexed="22"/>
      </top>
      <bottom style="hair">
        <color auto="1"/>
      </bottom>
      <diagonal/>
    </border>
    <border>
      <left style="hair">
        <color auto="1"/>
      </left>
      <right/>
      <top style="thin">
        <color indexed="22"/>
      </top>
      <bottom style="hair">
        <color auto="1"/>
      </bottom>
      <diagonal/>
    </border>
    <border>
      <left style="hair">
        <color auto="1"/>
      </left>
      <right style="thin">
        <color indexed="64"/>
      </right>
      <top style="thin">
        <color indexed="22"/>
      </top>
      <bottom style="hair">
        <color auto="1"/>
      </bottom>
      <diagonal/>
    </border>
    <border>
      <left style="hair">
        <color auto="1"/>
      </left>
      <right style="hair">
        <color auto="1"/>
      </right>
      <top style="thin">
        <color indexed="22"/>
      </top>
      <bottom style="double">
        <color auto="1"/>
      </bottom>
      <diagonal/>
    </border>
    <border>
      <left/>
      <right style="thin">
        <color auto="1"/>
      </right>
      <top style="thin">
        <color indexed="22"/>
      </top>
      <bottom style="double">
        <color indexed="64"/>
      </bottom>
      <diagonal/>
    </border>
    <border>
      <left style="thin">
        <color auto="1"/>
      </left>
      <right style="hair">
        <color auto="1"/>
      </right>
      <top style="thin">
        <color indexed="22"/>
      </top>
      <bottom style="double">
        <color auto="1"/>
      </bottom>
      <diagonal/>
    </border>
    <border>
      <left style="hair">
        <color auto="1"/>
      </left>
      <right style="thin">
        <color auto="1"/>
      </right>
      <top style="thin">
        <color indexed="22"/>
      </top>
      <bottom style="double">
        <color auto="1"/>
      </bottom>
      <diagonal/>
    </border>
    <border>
      <left/>
      <right style="hair">
        <color auto="1"/>
      </right>
      <top style="thin">
        <color indexed="22"/>
      </top>
      <bottom style="double">
        <color auto="1"/>
      </bottom>
      <diagonal/>
    </border>
    <border>
      <left style="hair">
        <color auto="1"/>
      </left>
      <right style="double">
        <color indexed="64"/>
      </right>
      <top style="thin">
        <color indexed="22"/>
      </top>
      <bottom style="double">
        <color indexed="64"/>
      </bottom>
      <diagonal/>
    </border>
    <border>
      <left style="hair">
        <color auto="1"/>
      </left>
      <right/>
      <top style="hair">
        <color auto="1"/>
      </top>
      <bottom style="double">
        <color auto="1"/>
      </bottom>
      <diagonal/>
    </border>
    <border>
      <left style="hair">
        <color indexed="64"/>
      </left>
      <right style="thin">
        <color indexed="64"/>
      </right>
      <top style="hair">
        <color indexed="64"/>
      </top>
      <bottom style="double">
        <color indexed="64"/>
      </bottom>
      <diagonal/>
    </border>
    <border>
      <left style="thin">
        <color indexed="64"/>
      </left>
      <right/>
      <top style="thin">
        <color indexed="64"/>
      </top>
      <bottom/>
      <diagonal/>
    </border>
    <border>
      <left/>
      <right style="thin">
        <color auto="1"/>
      </right>
      <top style="thin">
        <color auto="1"/>
      </top>
      <bottom/>
      <diagonal/>
    </border>
    <border>
      <left/>
      <right/>
      <top style="thin">
        <color auto="1"/>
      </top>
      <bottom style="thin">
        <color auto="1"/>
      </bottom>
      <diagonal/>
    </border>
    <border>
      <left/>
      <right style="hair">
        <color auto="1"/>
      </right>
      <top style="thin">
        <color auto="1"/>
      </top>
      <bottom style="thin">
        <color auto="1"/>
      </bottom>
      <diagonal/>
    </border>
    <border>
      <left style="thin">
        <color indexed="64"/>
      </left>
      <right style="hair">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double">
        <color auto="1"/>
      </right>
      <top style="thin">
        <color auto="1"/>
      </top>
      <bottom style="thin">
        <color auto="1"/>
      </bottom>
      <diagonal/>
    </border>
    <border>
      <left/>
      <right style="hair">
        <color auto="1"/>
      </right>
      <top style="thin">
        <color auto="1"/>
      </top>
      <bottom/>
      <diagonal/>
    </border>
    <border>
      <left style="hair">
        <color auto="1"/>
      </left>
      <right style="double">
        <color auto="1"/>
      </right>
      <top style="thin">
        <color auto="1"/>
      </top>
      <bottom/>
      <diagonal/>
    </border>
    <border>
      <left style="thin">
        <color auto="1"/>
      </left>
      <right style="hair">
        <color auto="1"/>
      </right>
      <top style="thin">
        <color auto="1"/>
      </top>
      <bottom/>
      <diagonal/>
    </border>
    <border>
      <left style="hair">
        <color auto="1"/>
      </left>
      <right style="thin">
        <color auto="1"/>
      </right>
      <top style="thin">
        <color auto="1"/>
      </top>
      <bottom/>
      <diagonal/>
    </border>
    <border>
      <left style="hair">
        <color auto="1"/>
      </left>
      <right style="double">
        <color auto="1"/>
      </right>
      <top/>
      <bottom style="thin">
        <color auto="1"/>
      </bottom>
      <diagonal/>
    </border>
    <border>
      <left style="thin">
        <color auto="1"/>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double">
        <color indexed="64"/>
      </left>
      <right/>
      <top style="thin">
        <color auto="1"/>
      </top>
      <bottom style="thin">
        <color indexed="64"/>
      </bottom>
      <diagonal/>
    </border>
    <border>
      <left style="double">
        <color auto="1"/>
      </left>
      <right/>
      <top style="thin">
        <color auto="1"/>
      </top>
      <bottom/>
      <diagonal/>
    </border>
    <border>
      <left/>
      <right style="double">
        <color indexed="64"/>
      </right>
      <top style="thin">
        <color auto="1"/>
      </top>
      <bottom/>
      <diagonal/>
    </border>
    <border>
      <left style="double">
        <color auto="1"/>
      </left>
      <right/>
      <top/>
      <bottom style="thin">
        <color auto="1"/>
      </bottom>
      <diagonal/>
    </border>
    <border>
      <left/>
      <right style="double">
        <color auto="1"/>
      </right>
      <top/>
      <bottom style="thin">
        <color indexed="64"/>
      </bottom>
      <diagonal/>
    </border>
    <border>
      <left style="double">
        <color indexed="64"/>
      </left>
      <right style="hair">
        <color indexed="64"/>
      </right>
      <top style="thin">
        <color indexed="64"/>
      </top>
      <bottom style="thin">
        <color auto="1"/>
      </bottom>
      <diagonal/>
    </border>
    <border>
      <left/>
      <right style="double">
        <color auto="1"/>
      </right>
      <top style="thin">
        <color indexed="64"/>
      </top>
      <bottom style="hair">
        <color indexed="64"/>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diagonal/>
    </border>
    <border>
      <left style="thin">
        <color indexed="64"/>
      </left>
      <right style="hair">
        <color rgb="FF3F3F3F"/>
      </right>
      <top style="hair">
        <color indexed="64"/>
      </top>
      <bottom style="hair">
        <color indexed="64"/>
      </bottom>
      <diagonal/>
    </border>
    <border>
      <left style="double">
        <color auto="1"/>
      </left>
      <right style="thin">
        <color auto="1"/>
      </right>
      <top style="thin">
        <color auto="1"/>
      </top>
      <bottom/>
      <diagonal/>
    </border>
    <border>
      <left style="double">
        <color auto="1"/>
      </left>
      <right style="thin">
        <color indexed="64"/>
      </right>
      <top/>
      <bottom style="thin">
        <color indexed="64"/>
      </bottom>
      <diagonal/>
    </border>
    <border>
      <left style="double">
        <color auto="1"/>
      </left>
      <right style="hair">
        <color auto="1"/>
      </right>
      <top style="thin">
        <color auto="1"/>
      </top>
      <bottom/>
      <diagonal/>
    </border>
    <border>
      <left style="thin">
        <color indexed="64"/>
      </left>
      <right style="double">
        <color indexed="64"/>
      </right>
      <top style="thin">
        <color indexed="64"/>
      </top>
      <bottom style="hair">
        <color indexed="64"/>
      </bottom>
      <diagonal/>
    </border>
    <border>
      <left style="thin">
        <color auto="1"/>
      </left>
      <right style="double">
        <color auto="1"/>
      </right>
      <top/>
      <bottom style="thin">
        <color auto="1"/>
      </bottom>
      <diagonal/>
    </border>
    <border>
      <left style="hair">
        <color indexed="64"/>
      </left>
      <right/>
      <top style="thin">
        <color indexed="64"/>
      </top>
      <bottom/>
      <diagonal/>
    </border>
    <border>
      <left style="thin">
        <color auto="1"/>
      </left>
      <right/>
      <top style="thin">
        <color indexed="9"/>
      </top>
      <bottom/>
      <diagonal/>
    </border>
    <border>
      <left/>
      <right/>
      <top style="thin">
        <color indexed="9"/>
      </top>
      <bottom/>
      <diagonal/>
    </border>
    <border>
      <left style="thin">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right style="thin">
        <color auto="1"/>
      </right>
      <top style="thin">
        <color auto="1"/>
      </top>
      <bottom style="hair">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auto="1"/>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top style="thin">
        <color indexed="64"/>
      </top>
      <bottom/>
      <diagonal/>
    </border>
    <border>
      <left style="hair">
        <color auto="1"/>
      </left>
      <right style="hair">
        <color auto="1"/>
      </right>
      <top style="thin">
        <color auto="1"/>
      </top>
      <bottom/>
      <diagonal/>
    </border>
    <border>
      <left/>
      <right style="double">
        <color indexed="64"/>
      </right>
      <top style="thin">
        <color indexed="64"/>
      </top>
      <bottom style="thin">
        <color indexed="64"/>
      </bottom>
      <diagonal/>
    </border>
    <border>
      <left style="thin">
        <color auto="1"/>
      </left>
      <right style="hair">
        <color auto="1"/>
      </right>
      <top style="thin">
        <color auto="1"/>
      </top>
      <bottom/>
      <diagonal/>
    </border>
    <border>
      <left style="hair">
        <color auto="1"/>
      </left>
      <right style="double">
        <color auto="1"/>
      </right>
      <top style="thin">
        <color auto="1"/>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double">
        <color indexed="64"/>
      </left>
      <right style="hair">
        <color indexed="64"/>
      </right>
      <top style="thin">
        <color indexed="64"/>
      </top>
      <bottom style="thin">
        <color auto="1"/>
      </bottom>
      <diagonal/>
    </border>
    <border>
      <left style="double">
        <color auto="1"/>
      </left>
      <right/>
      <top style="thin">
        <color auto="1"/>
      </top>
      <bottom/>
      <diagonal/>
    </border>
    <border>
      <left style="hair">
        <color indexed="64"/>
      </left>
      <right style="thin">
        <color indexed="64"/>
      </right>
      <top style="thin">
        <color indexed="64"/>
      </top>
      <bottom/>
      <diagonal/>
    </border>
    <border>
      <left style="double">
        <color auto="1"/>
      </left>
      <right style="thin">
        <color auto="1"/>
      </right>
      <top style="thin">
        <color auto="1"/>
      </top>
      <bottom/>
      <diagonal/>
    </border>
    <border>
      <left style="double">
        <color auto="1"/>
      </left>
      <right style="thin">
        <color auto="1"/>
      </right>
      <top style="thin">
        <color auto="1"/>
      </top>
      <bottom style="thin">
        <color auto="1"/>
      </bottom>
      <diagonal/>
    </border>
    <border>
      <left style="double">
        <color auto="1"/>
      </left>
      <right style="hair">
        <color auto="1"/>
      </right>
      <top style="thin">
        <color auto="1"/>
      </top>
      <bottom/>
      <diagonal/>
    </border>
    <border>
      <left style="thin">
        <color indexed="9"/>
      </left>
      <right/>
      <top/>
      <bottom style="thin">
        <color indexed="64"/>
      </bottom>
      <diagonal/>
    </border>
    <border>
      <left style="thin">
        <color indexed="9"/>
      </left>
      <right/>
      <top style="thin">
        <color auto="1"/>
      </top>
      <bottom/>
      <diagonal/>
    </border>
    <border>
      <left style="thin">
        <color auto="1"/>
      </left>
      <right style="double">
        <color auto="1"/>
      </right>
      <top style="thin">
        <color auto="1"/>
      </top>
      <bottom style="thin">
        <color auto="1"/>
      </bottom>
      <diagonal/>
    </border>
    <border>
      <left/>
      <right style="thin">
        <color auto="1"/>
      </right>
      <top style="thin">
        <color indexed="22"/>
      </top>
      <bottom/>
      <diagonal/>
    </border>
    <border>
      <left style="thin">
        <color auto="1"/>
      </left>
      <right style="thin">
        <color indexed="22"/>
      </right>
      <top style="hair">
        <color auto="1"/>
      </top>
      <bottom/>
      <diagonal/>
    </border>
    <border>
      <left style="thin">
        <color indexed="22"/>
      </left>
      <right style="thin">
        <color auto="1"/>
      </right>
      <top style="hair">
        <color auto="1"/>
      </top>
      <bottom/>
      <diagonal/>
    </border>
    <border>
      <left style="hair">
        <color indexed="64"/>
      </left>
      <right/>
      <top style="thin">
        <color indexed="64"/>
      </top>
      <bottom/>
      <diagonal/>
    </border>
    <border>
      <left style="double">
        <color auto="1"/>
      </left>
      <right style="double">
        <color auto="1"/>
      </right>
      <top style="hair">
        <color auto="1"/>
      </top>
      <bottom style="hair">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top style="hair">
        <color indexed="64"/>
      </top>
      <bottom/>
      <diagonal/>
    </border>
    <border>
      <left style="double">
        <color indexed="64"/>
      </left>
      <right style="double">
        <color indexed="64"/>
      </right>
      <top style="thin">
        <color indexed="64"/>
      </top>
      <bottom/>
      <diagonal/>
    </border>
    <border>
      <left/>
      <right style="hair">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auto="1"/>
      </top>
      <bottom style="thin">
        <color indexed="64"/>
      </bottom>
      <diagonal/>
    </border>
    <border>
      <left style="thin">
        <color auto="1"/>
      </left>
      <right style="double">
        <color auto="1"/>
      </right>
      <top style="thin">
        <color auto="1"/>
      </top>
      <bottom/>
      <diagonal/>
    </border>
    <border>
      <left style="thin">
        <color indexed="9"/>
      </left>
      <right/>
      <top style="thin">
        <color auto="1"/>
      </top>
      <bottom style="thin">
        <color auto="1"/>
      </bottom>
      <diagonal/>
    </border>
    <border>
      <left style="thin">
        <color auto="1"/>
      </left>
      <right style="hair">
        <color auto="1"/>
      </right>
      <top style="thin">
        <color auto="1"/>
      </top>
      <bottom style="thin">
        <color auto="1"/>
      </bottom>
      <diagonal/>
    </border>
    <border>
      <left style="medium">
        <color indexed="64"/>
      </left>
      <right style="thin">
        <color auto="1"/>
      </right>
      <top style="thin">
        <color indexed="64"/>
      </top>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diagonal/>
    </border>
    <border>
      <left style="thin">
        <color auto="1"/>
      </left>
      <right style="hair">
        <color auto="1"/>
      </right>
      <top style="hair">
        <color auto="1"/>
      </top>
      <bottom/>
      <diagonal/>
    </border>
    <border>
      <left style="thin">
        <color indexed="64"/>
      </left>
      <right style="thin">
        <color indexed="64"/>
      </right>
      <top style="hair">
        <color indexed="64"/>
      </top>
      <bottom/>
      <diagonal/>
    </border>
    <border>
      <left style="medium">
        <color indexed="64"/>
      </left>
      <right style="thin">
        <color auto="1"/>
      </right>
      <top/>
      <bottom style="thin">
        <color indexed="64"/>
      </bottom>
      <diagonal/>
    </border>
    <border>
      <left style="hair">
        <color auto="1"/>
      </left>
      <right style="thin">
        <color auto="1"/>
      </right>
      <top style="thin">
        <color auto="1"/>
      </top>
      <bottom style="thin">
        <color auto="1"/>
      </bottom>
      <diagonal/>
    </border>
    <border>
      <left style="thin">
        <color indexed="9"/>
      </left>
      <right/>
      <top style="thin">
        <color indexed="9"/>
      </top>
      <bottom/>
      <diagonal/>
    </border>
    <border>
      <left style="thin">
        <color indexed="9"/>
      </left>
      <right style="thin">
        <color indexed="9"/>
      </right>
      <top style="thin">
        <color indexed="9"/>
      </top>
      <bottom style="thin">
        <color auto="1"/>
      </bottom>
      <diagonal/>
    </border>
    <border>
      <left/>
      <right style="thin">
        <color indexed="9"/>
      </right>
      <top style="thin">
        <color indexed="9"/>
      </top>
      <bottom style="thin">
        <color auto="1"/>
      </bottom>
      <diagonal/>
    </border>
    <border>
      <left style="thin">
        <color indexed="9"/>
      </left>
      <right style="thin">
        <color indexed="9"/>
      </right>
      <top/>
      <bottom style="thin">
        <color indexed="64"/>
      </bottom>
      <diagonal/>
    </border>
    <border>
      <left/>
      <right style="thin">
        <color indexed="9"/>
      </right>
      <top/>
      <bottom style="thin">
        <color auto="1"/>
      </bottom>
      <diagonal/>
    </border>
    <border>
      <left style="thin">
        <color indexed="64"/>
      </left>
      <right style="thin">
        <color indexed="9"/>
      </right>
      <top style="thin">
        <color indexed="9"/>
      </top>
      <bottom style="thin">
        <color indexed="9"/>
      </bottom>
      <diagonal/>
    </border>
    <border>
      <left style="thin">
        <color auto="1"/>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double">
        <color indexed="64"/>
      </right>
      <top style="thin">
        <color auto="1"/>
      </top>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indexed="9"/>
      </bottom>
      <diagonal/>
    </border>
    <border>
      <left style="thin">
        <color indexed="9"/>
      </left>
      <right/>
      <top style="thin">
        <color indexed="9"/>
      </top>
      <bottom/>
      <diagonal/>
    </border>
    <border>
      <left/>
      <right/>
      <top style="thin">
        <color indexed="9"/>
      </top>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double">
        <color indexed="64"/>
      </right>
      <top style="thin">
        <color indexed="64"/>
      </top>
      <bottom style="thin">
        <color indexed="64"/>
      </bottom>
      <diagonal/>
    </border>
    <border>
      <left style="double">
        <color indexed="64"/>
      </left>
      <right/>
      <top style="thin">
        <color auto="1"/>
      </top>
      <bottom style="thin">
        <color indexed="64"/>
      </bottom>
      <diagonal/>
    </border>
    <border>
      <left/>
      <right style="hair">
        <color auto="1"/>
      </right>
      <top style="thin">
        <color auto="1"/>
      </top>
      <bottom/>
      <diagonal/>
    </border>
    <border>
      <left style="double">
        <color auto="1"/>
      </left>
      <right style="hair">
        <color auto="1"/>
      </right>
      <top style="thin">
        <color auto="1"/>
      </top>
      <bottom/>
      <diagonal/>
    </border>
    <border>
      <left/>
      <right style="hair">
        <color auto="1"/>
      </right>
      <top style="thin">
        <color auto="1"/>
      </top>
      <bottom style="thin">
        <color auto="1"/>
      </bottom>
      <diagonal/>
    </border>
    <border>
      <left style="thin">
        <color auto="1"/>
      </left>
      <right style="hair">
        <color auto="1"/>
      </right>
      <top style="thin">
        <color auto="1"/>
      </top>
      <bottom style="thin">
        <color auto="1"/>
      </bottom>
      <diagonal/>
    </border>
    <border>
      <left style="thin">
        <color auto="1"/>
      </left>
      <right style="thin">
        <color auto="1"/>
      </right>
      <top style="thin">
        <color auto="1"/>
      </top>
      <bottom style="thin">
        <color auto="1"/>
      </bottom>
      <diagonal/>
    </border>
    <border>
      <left style="double">
        <color auto="1"/>
      </left>
      <right/>
      <top style="thin">
        <color auto="1"/>
      </top>
      <bottom/>
      <diagonal/>
    </border>
    <border>
      <left style="hair">
        <color auto="1"/>
      </left>
      <right style="hair">
        <color auto="1"/>
      </right>
      <top style="thin">
        <color auto="1"/>
      </top>
      <bottom/>
      <diagonal/>
    </border>
    <border>
      <left style="hair">
        <color auto="1"/>
      </left>
      <right style="double">
        <color auto="1"/>
      </right>
      <top style="thin">
        <color auto="1"/>
      </top>
      <bottom/>
      <diagonal/>
    </border>
    <border>
      <left/>
      <right style="double">
        <color auto="1"/>
      </right>
      <top style="thin">
        <color auto="1"/>
      </top>
      <bottom style="thin">
        <color auto="1"/>
      </bottom>
      <diagonal/>
    </border>
    <border>
      <left/>
      <right/>
      <top style="thin">
        <color auto="1"/>
      </top>
      <bottom style="thin">
        <color auto="1"/>
      </bottom>
      <diagonal/>
    </border>
    <border>
      <left style="hair">
        <color auto="1"/>
      </left>
      <right style="thin">
        <color auto="1"/>
      </right>
      <top style="thin">
        <color auto="1"/>
      </top>
      <bottom/>
      <diagonal/>
    </border>
    <border>
      <left style="thin">
        <color auto="1"/>
      </left>
      <right style="hair">
        <color auto="1"/>
      </right>
      <top style="thin">
        <color auto="1"/>
      </top>
      <bottom/>
      <diagonal/>
    </border>
    <border>
      <left style="thin">
        <color auto="1"/>
      </left>
      <right style="double">
        <color auto="1"/>
      </right>
      <top style="thin">
        <color auto="1"/>
      </top>
      <bottom/>
      <diagonal/>
    </border>
    <border>
      <left style="thin">
        <color indexed="64"/>
      </left>
      <right style="double">
        <color indexed="64"/>
      </right>
      <top style="hair">
        <color indexed="64"/>
      </top>
      <bottom/>
      <diagonal/>
    </border>
    <border>
      <left style="thin">
        <color auto="1"/>
      </left>
      <right style="double">
        <color auto="1"/>
      </right>
      <top style="thin">
        <color auto="1"/>
      </top>
      <bottom style="thin">
        <color auto="1"/>
      </bottom>
      <diagonal/>
    </border>
    <border>
      <left style="hair">
        <color indexed="9"/>
      </left>
      <right style="hair">
        <color indexed="9"/>
      </right>
      <top style="hair">
        <color indexed="9"/>
      </top>
      <bottom/>
      <diagonal/>
    </border>
    <border>
      <left style="double">
        <color auto="1"/>
      </left>
      <right style="thin">
        <color auto="1"/>
      </right>
      <top style="thin">
        <color auto="1"/>
      </top>
      <bottom style="thin">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hair">
        <color indexed="64"/>
      </left>
      <right style="double">
        <color indexed="64"/>
      </right>
      <top style="hair">
        <color indexed="64"/>
      </top>
      <bottom style="hair">
        <color indexed="64"/>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indexed="64"/>
      </bottom>
      <diagonal/>
    </border>
    <border>
      <left style="hair">
        <color auto="1"/>
      </left>
      <right style="thin">
        <color auto="1"/>
      </right>
      <top style="hair">
        <color auto="1"/>
      </top>
      <bottom style="thin">
        <color auto="1"/>
      </bottom>
      <diagonal/>
    </border>
    <border>
      <left/>
      <right style="hair">
        <color auto="1"/>
      </right>
      <top style="hair">
        <color auto="1"/>
      </top>
      <bottom style="hair">
        <color auto="1"/>
      </bottom>
      <diagonal/>
    </border>
    <border>
      <left style="hair">
        <color indexed="64"/>
      </left>
      <right style="double">
        <color indexed="64"/>
      </right>
      <top style="hair">
        <color indexed="64"/>
      </top>
      <bottom style="thin">
        <color indexed="64"/>
      </bottom>
      <diagonal/>
    </border>
    <border>
      <left style="hair">
        <color indexed="9"/>
      </left>
      <right style="hair">
        <color indexed="9"/>
      </right>
      <top style="hair">
        <color indexed="9"/>
      </top>
      <bottom/>
      <diagonal/>
    </border>
    <border>
      <left style="thin">
        <color auto="1"/>
      </left>
      <right/>
      <top style="hair">
        <color auto="1"/>
      </top>
      <bottom style="hair">
        <color auto="1"/>
      </bottom>
      <diagonal/>
    </border>
    <border>
      <left style="thin">
        <color auto="1"/>
      </left>
      <right style="thin">
        <color auto="1"/>
      </right>
      <top style="hair">
        <color auto="1"/>
      </top>
      <bottom style="hair">
        <color auto="1"/>
      </bottom>
      <diagonal/>
    </border>
    <border>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indexed="64"/>
      </left>
      <right style="double">
        <color indexed="64"/>
      </right>
      <top style="hair">
        <color indexed="64"/>
      </top>
      <bottom style="hair">
        <color indexed="64"/>
      </bottom>
      <diagonal/>
    </border>
    <border>
      <left style="hair">
        <color indexed="9"/>
      </left>
      <right style="hair">
        <color indexed="9"/>
      </right>
      <top style="hair">
        <color indexed="9"/>
      </top>
      <bottom style="thin">
        <color indexed="64"/>
      </bottom>
      <diagonal/>
    </border>
    <border>
      <left style="double">
        <color auto="1"/>
      </left>
      <right style="thin">
        <color auto="1"/>
      </right>
      <top style="thin">
        <color auto="1"/>
      </top>
      <bottom/>
      <diagonal/>
    </border>
    <border>
      <left style="hair">
        <color auto="1"/>
      </left>
      <right style="hair">
        <color auto="1"/>
      </right>
      <top style="hair">
        <color auto="1"/>
      </top>
      <bottom style="hair">
        <color auto="1"/>
      </bottom>
      <diagonal/>
    </border>
    <border>
      <left style="double">
        <color auto="1"/>
      </left>
      <right style="thin">
        <color auto="1"/>
      </right>
      <top style="hair">
        <color auto="1"/>
      </top>
      <bottom style="hair">
        <color auto="1"/>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right style="double">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indexed="64"/>
      </left>
      <right style="thin">
        <color auto="1"/>
      </right>
      <top style="hair">
        <color auto="1"/>
      </top>
      <bottom style="thin">
        <color indexed="64"/>
      </bottom>
      <diagonal/>
    </border>
    <border>
      <left style="thin">
        <color auto="1"/>
      </left>
      <right style="hair">
        <color auto="1"/>
      </right>
      <top style="hair">
        <color auto="1"/>
      </top>
      <bottom style="thin">
        <color auto="1"/>
      </bottom>
      <diagonal/>
    </border>
    <border>
      <left style="hair">
        <color indexed="64"/>
      </left>
      <right style="hair">
        <color indexed="64"/>
      </right>
      <top style="hair">
        <color indexed="64"/>
      </top>
      <bottom style="thin">
        <color indexed="64"/>
      </bottom>
      <diagonal/>
    </border>
    <border>
      <left style="hair">
        <color auto="1"/>
      </left>
      <right style="thin">
        <color auto="1"/>
      </right>
      <top style="hair">
        <color auto="1"/>
      </top>
      <bottom style="thin">
        <color auto="1"/>
      </bottom>
      <diagonal/>
    </border>
    <border>
      <left style="thin">
        <color indexed="64"/>
      </left>
      <right/>
      <top style="hair">
        <color indexed="64"/>
      </top>
      <bottom style="thin">
        <color indexed="64"/>
      </bottom>
      <diagonal/>
    </border>
    <border>
      <left style="thin">
        <color indexed="64"/>
      </left>
      <right style="hair">
        <color indexed="64"/>
      </right>
      <top style="thin">
        <color indexed="64"/>
      </top>
      <bottom style="thin">
        <color indexed="22"/>
      </bottom>
      <diagonal/>
    </border>
    <border>
      <left style="thin">
        <color auto="1"/>
      </left>
      <right style="hair">
        <color auto="1"/>
      </right>
      <top style="thin">
        <color indexed="22"/>
      </top>
      <bottom style="thin">
        <color indexed="22"/>
      </bottom>
      <diagonal/>
    </border>
    <border>
      <left style="hair">
        <color auto="1"/>
      </left>
      <right style="double">
        <color auto="1"/>
      </right>
      <top style="hair">
        <color auto="1"/>
      </top>
      <bottom style="hair">
        <color auto="1"/>
      </bottom>
      <diagonal/>
    </border>
    <border>
      <left style="thin">
        <color indexed="64"/>
      </left>
      <right style="hair">
        <color indexed="64"/>
      </right>
      <top style="thin">
        <color indexed="22"/>
      </top>
      <bottom style="thin">
        <color indexed="64"/>
      </bottom>
      <diagonal/>
    </border>
    <border>
      <left style="hair">
        <color indexed="64"/>
      </left>
      <right style="double">
        <color indexed="64"/>
      </right>
      <top style="hair">
        <color indexed="64"/>
      </top>
      <bottom style="thin">
        <color indexed="64"/>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hair">
        <color auto="1"/>
      </left>
      <right/>
      <top style="hair">
        <color auto="1"/>
      </top>
      <bottom style="hair">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right style="hair">
        <color auto="1"/>
      </right>
      <top style="thin">
        <color auto="1"/>
      </top>
      <bottom style="thin">
        <color auto="1"/>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diagonal/>
    </border>
    <border>
      <left style="thin">
        <color auto="1"/>
      </left>
      <right style="double">
        <color auto="1"/>
      </right>
      <top style="hair">
        <color auto="1"/>
      </top>
      <bottom style="hair">
        <color auto="1"/>
      </bottom>
      <diagonal/>
    </border>
    <border>
      <left style="thin">
        <color indexed="64"/>
      </left>
      <right style="double">
        <color indexed="64"/>
      </right>
      <top style="hair">
        <color indexed="64"/>
      </top>
      <bottom style="thin">
        <color indexed="64"/>
      </bottom>
      <diagonal/>
    </border>
    <border>
      <left style="hair">
        <color auto="1"/>
      </left>
      <right style="hair">
        <color auto="1"/>
      </right>
      <top/>
      <bottom style="thin">
        <color indexed="22"/>
      </bottom>
      <diagonal/>
    </border>
    <border>
      <left/>
      <right style="thin">
        <color auto="1"/>
      </right>
      <top/>
      <bottom style="thin">
        <color indexed="22"/>
      </bottom>
      <diagonal/>
    </border>
    <border>
      <left style="thin">
        <color auto="1"/>
      </left>
      <right style="thin">
        <color auto="1"/>
      </right>
      <top/>
      <bottom style="thin">
        <color indexed="22"/>
      </bottom>
      <diagonal/>
    </border>
    <border>
      <left style="hair">
        <color auto="1"/>
      </left>
      <right style="hair">
        <color auto="1"/>
      </right>
      <top style="thin">
        <color indexed="22"/>
      </top>
      <bottom style="hair">
        <color auto="1"/>
      </bottom>
      <diagonal/>
    </border>
    <border>
      <left/>
      <right style="thin">
        <color auto="1"/>
      </right>
      <top style="thin">
        <color indexed="22"/>
      </top>
      <bottom style="hair">
        <color auto="1"/>
      </bottom>
      <diagonal/>
    </border>
    <border>
      <left style="thin">
        <color auto="1"/>
      </left>
      <right style="thin">
        <color auto="1"/>
      </right>
      <top style="thin">
        <color indexed="22"/>
      </top>
      <bottom style="hair">
        <color auto="1"/>
      </bottom>
      <diagonal/>
    </border>
    <border>
      <left style="thin">
        <color auto="1"/>
      </left>
      <right style="thin">
        <color auto="1"/>
      </right>
      <top/>
      <bottom style="thin">
        <color auto="1"/>
      </bottom>
      <diagonal/>
    </border>
    <border>
      <left style="double">
        <color auto="1"/>
      </left>
      <right style="thin">
        <color auto="1"/>
      </right>
      <top style="hair">
        <color auto="1"/>
      </top>
      <bottom style="thin">
        <color auto="1"/>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right style="thin">
        <color indexed="64"/>
      </right>
      <top/>
      <bottom style="thin">
        <color indexed="64"/>
      </bottom>
      <diagonal/>
    </border>
    <border>
      <left style="hair">
        <color auto="1"/>
      </left>
      <right style="hair">
        <color auto="1"/>
      </right>
      <top style="thin">
        <color auto="1"/>
      </top>
      <bottom style="thin">
        <color indexed="22"/>
      </bottom>
      <diagonal/>
    </border>
    <border>
      <left/>
      <right style="thin">
        <color auto="1"/>
      </right>
      <top style="thin">
        <color indexed="64"/>
      </top>
      <bottom style="thin">
        <color indexed="22"/>
      </bottom>
      <diagonal/>
    </border>
    <border>
      <left style="thin">
        <color indexed="64"/>
      </left>
      <right style="thin">
        <color indexed="64"/>
      </right>
      <top style="thin">
        <color indexed="64"/>
      </top>
      <bottom style="thin">
        <color indexed="22"/>
      </bottom>
      <diagonal/>
    </border>
    <border>
      <left style="thin">
        <color auto="1"/>
      </left>
      <right style="hair">
        <color auto="1"/>
      </right>
      <top style="thin">
        <color indexed="22"/>
      </top>
      <bottom style="hair">
        <color auto="1"/>
      </bottom>
      <diagonal/>
    </border>
    <border>
      <left style="thin">
        <color indexed="64"/>
      </left>
      <right style="thin">
        <color indexed="64"/>
      </right>
      <top style="thin">
        <color indexed="64"/>
      </top>
      <bottom style="thin">
        <color indexed="64"/>
      </bottom>
      <diagonal/>
    </border>
    <border>
      <left style="thin">
        <color auto="1"/>
      </left>
      <right/>
      <top/>
      <bottom style="thin">
        <color auto="1"/>
      </bottom>
      <diagonal/>
    </border>
    <border>
      <left/>
      <right style="thin">
        <color auto="1"/>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auto="1"/>
      </top>
      <bottom style="thin">
        <color auto="1"/>
      </bottom>
      <diagonal/>
    </border>
    <border>
      <left style="thin">
        <color indexed="64"/>
      </left>
      <right style="double">
        <color indexed="64"/>
      </right>
      <top style="thin">
        <color auto="1"/>
      </top>
      <bottom style="thin">
        <color indexed="64"/>
      </bottom>
      <diagonal/>
    </border>
    <border>
      <left style="thin">
        <color auto="1"/>
      </left>
      <right style="double">
        <color auto="1"/>
      </right>
      <top/>
      <bottom style="thin">
        <color auto="1"/>
      </bottom>
      <diagonal/>
    </border>
    <border>
      <left/>
      <right/>
      <top style="thin">
        <color indexed="64"/>
      </top>
      <bottom style="thin">
        <color indexed="64"/>
      </bottom>
      <diagonal/>
    </border>
    <border>
      <left/>
      <right style="thin">
        <color auto="1"/>
      </right>
      <top style="thin">
        <color auto="1"/>
      </top>
      <bottom/>
      <diagonal/>
    </border>
    <border>
      <left style="thin">
        <color rgb="FF000000"/>
      </left>
      <right/>
      <top style="thin">
        <color auto="1"/>
      </top>
      <bottom style="thin">
        <color auto="1"/>
      </bottom>
      <diagonal/>
    </border>
    <border>
      <left/>
      <right style="double">
        <color rgb="FF000000"/>
      </right>
      <top style="thin">
        <color auto="1"/>
      </top>
      <bottom style="thin">
        <color auto="1"/>
      </bottom>
      <diagonal/>
    </border>
    <border>
      <left/>
      <right style="hair">
        <color auto="1"/>
      </right>
      <top style="thin">
        <color auto="1"/>
      </top>
      <bottom/>
      <diagonal/>
    </border>
    <border>
      <left style="thin">
        <color rgb="FF000000"/>
      </left>
      <right style="hair">
        <color auto="1"/>
      </right>
      <top style="thin">
        <color auto="1"/>
      </top>
      <bottom style="thin">
        <color auto="1"/>
      </bottom>
      <diagonal/>
    </border>
    <border>
      <left style="thin">
        <color indexed="64"/>
      </left>
      <right style="hair">
        <color indexed="64"/>
      </right>
      <top style="thin">
        <color indexed="64"/>
      </top>
      <bottom style="thin">
        <color indexed="64"/>
      </bottom>
      <diagonal/>
    </border>
    <border>
      <left/>
      <right style="hair">
        <color indexed="64"/>
      </right>
      <top/>
      <bottom style="thin">
        <color indexed="64"/>
      </bottom>
      <diagonal/>
    </border>
    <border>
      <left style="thin">
        <color rgb="FF000000"/>
      </left>
      <right style="hair">
        <color rgb="FF000000"/>
      </right>
      <top style="thin">
        <color auto="1"/>
      </top>
      <bottom style="hair">
        <color rgb="FF000000"/>
      </bottom>
      <diagonal/>
    </border>
    <border>
      <left style="thin">
        <color rgb="FF000000"/>
      </left>
      <right style="hair">
        <color auto="1"/>
      </right>
      <top style="thin">
        <color auto="1"/>
      </top>
      <bottom style="hair">
        <color rgb="FF000000"/>
      </bottom>
      <diagonal/>
    </border>
    <border>
      <left/>
      <right style="double">
        <color indexed="64"/>
      </right>
      <top style="thin">
        <color indexed="64"/>
      </top>
      <bottom style="thin">
        <color indexed="64"/>
      </bottom>
      <diagonal/>
    </border>
    <border>
      <left style="thin">
        <color indexed="64"/>
      </left>
      <right style="thin">
        <color rgb="FF000000"/>
      </right>
      <top style="thin">
        <color indexed="64"/>
      </top>
      <bottom/>
      <diagonal/>
    </border>
    <border>
      <left style="thin">
        <color rgb="FF000000"/>
      </left>
      <right/>
      <top style="thin">
        <color indexed="64"/>
      </top>
      <bottom/>
      <diagonal/>
    </border>
    <border>
      <left/>
      <right style="thin">
        <color rgb="FF000000"/>
      </right>
      <top style="thin">
        <color indexed="64"/>
      </top>
      <bottom/>
      <diagonal/>
    </border>
    <border>
      <left style="thin">
        <color indexed="64"/>
      </left>
      <right style="thin">
        <color rgb="FF000000"/>
      </right>
      <top/>
      <bottom/>
      <diagonal/>
    </border>
    <border>
      <left/>
      <right style="hair">
        <color auto="1"/>
      </right>
      <top style="thin">
        <color auto="1"/>
      </top>
      <bottom style="thin">
        <color auto="1"/>
      </bottom>
      <diagonal/>
    </border>
    <border>
      <left style="thin">
        <color indexed="64"/>
      </left>
      <right style="hair">
        <color rgb="FF000000"/>
      </right>
      <top style="thin">
        <color auto="1"/>
      </top>
      <bottom style="hair">
        <color rgb="FF000000"/>
      </bottom>
      <diagonal/>
    </border>
    <border>
      <left/>
      <right style="hair">
        <color rgb="FF000000"/>
      </right>
      <top style="thin">
        <color auto="1"/>
      </top>
      <bottom style="hair">
        <color rgb="FF000000"/>
      </bottom>
      <diagonal/>
    </border>
    <border>
      <left style="thin">
        <color indexed="64"/>
      </left>
      <right style="hair">
        <color rgb="FF000000"/>
      </right>
      <top/>
      <bottom style="thin">
        <color indexed="64"/>
      </bottom>
      <diagonal/>
    </border>
    <border>
      <left/>
      <right style="hair">
        <color rgb="FF000000"/>
      </right>
      <top/>
      <bottom style="thin">
        <color indexed="64"/>
      </bottom>
      <diagonal/>
    </border>
    <border>
      <left/>
      <right style="thin">
        <color rgb="FF000000"/>
      </right>
      <top/>
      <bottom style="thin">
        <color indexed="64"/>
      </bottom>
      <diagonal/>
    </border>
    <border>
      <left style="thin">
        <color rgb="FF000000"/>
      </left>
      <right style="hair">
        <color rgb="FF000000"/>
      </right>
      <top/>
      <bottom style="thin">
        <color indexed="64"/>
      </bottom>
      <diagonal/>
    </border>
    <border>
      <left/>
      <right style="double">
        <color rgb="FF000000"/>
      </right>
      <top/>
      <bottom style="thin">
        <color indexed="64"/>
      </bottom>
      <diagonal/>
    </border>
    <border>
      <left style="double">
        <color rgb="FF000000"/>
      </left>
      <right style="hair">
        <color rgb="FF000000"/>
      </right>
      <top/>
      <bottom style="thin">
        <color indexed="64"/>
      </bottom>
      <diagonal/>
    </border>
  </borders>
  <cellStyleXfs count="55">
    <xf numFmtId="0" fontId="0" fillId="0" borderId="0"/>
    <xf numFmtId="0" fontId="1" fillId="2" borderId="1" applyNumberFormat="0" applyAlignment="0" applyProtection="0"/>
    <xf numFmtId="0" fontId="9" fillId="0" borderId="0"/>
    <xf numFmtId="0" fontId="9" fillId="0" borderId="0"/>
    <xf numFmtId="0" fontId="9" fillId="0" borderId="0"/>
    <xf numFmtId="0" fontId="39" fillId="0" borderId="0"/>
    <xf numFmtId="0" fontId="43" fillId="3" borderId="2" applyNumberFormat="0" applyFont="0" applyAlignment="0" applyProtection="0"/>
    <xf numFmtId="9" fontId="45" fillId="0" borderId="0" applyFont="0" applyFill="0" applyBorder="0" applyAlignment="0" applyProtection="0"/>
    <xf numFmtId="0" fontId="45" fillId="3" borderId="2" applyNumberFormat="0" applyFont="0" applyAlignment="0" applyProtection="0"/>
    <xf numFmtId="0" fontId="39" fillId="20" borderId="93" applyNumberFormat="0" applyFont="0" applyAlignment="0" applyProtection="0"/>
    <xf numFmtId="0" fontId="54" fillId="0" borderId="0" applyFont="0" applyBorder="0" applyAlignment="0" applyProtection="0"/>
    <xf numFmtId="165" fontId="39" fillId="0" borderId="0" applyFont="0" applyFill="0" applyBorder="0" applyAlignment="0" applyProtection="0"/>
    <xf numFmtId="0" fontId="39" fillId="20" borderId="115" applyNumberFormat="0" applyFont="0" applyAlignment="0" applyProtection="0"/>
    <xf numFmtId="0" fontId="39" fillId="20" borderId="115" applyNumberFormat="0" applyFont="0" applyAlignment="0" applyProtection="0"/>
    <xf numFmtId="41" fontId="45" fillId="0" borderId="0" applyFont="0" applyFill="0" applyBorder="0" applyAlignment="0" applyProtection="0"/>
    <xf numFmtId="0" fontId="54" fillId="0" borderId="0" applyFont="0" applyBorder="0" applyAlignment="0" applyProtection="0"/>
    <xf numFmtId="0" fontId="72" fillId="0" borderId="0"/>
    <xf numFmtId="0" fontId="39" fillId="20" borderId="124" applyNumberFormat="0" applyFont="0" applyAlignment="0" applyProtection="0"/>
    <xf numFmtId="164" fontId="43" fillId="0" borderId="0" applyFont="0" applyFill="0" applyBorder="0" applyAlignment="0" applyProtection="0"/>
    <xf numFmtId="0" fontId="39" fillId="20" borderId="125" applyNumberFormat="0" applyFont="0" applyAlignment="0" applyProtection="0"/>
    <xf numFmtId="164" fontId="39" fillId="0" borderId="0" applyFont="0" applyFill="0" applyBorder="0" applyAlignment="0" applyProtection="0"/>
    <xf numFmtId="0" fontId="9" fillId="0" borderId="0"/>
    <xf numFmtId="164" fontId="39" fillId="0" borderId="0" applyFont="0" applyFill="0" applyBorder="0" applyAlignment="0" applyProtection="0"/>
    <xf numFmtId="0" fontId="39" fillId="20" borderId="139" applyNumberFormat="0" applyFont="0" applyAlignment="0" applyProtection="0"/>
    <xf numFmtId="0" fontId="39" fillId="20" borderId="139" applyNumberFormat="0" applyFont="0" applyAlignment="0" applyProtection="0"/>
    <xf numFmtId="0" fontId="39" fillId="20" borderId="139" applyNumberFormat="0" applyFont="0" applyAlignment="0" applyProtection="0"/>
    <xf numFmtId="0" fontId="39" fillId="20" borderId="139" applyNumberFormat="0" applyFont="0" applyAlignment="0" applyProtection="0"/>
    <xf numFmtId="0" fontId="39" fillId="20" borderId="140" applyNumberFormat="0" applyFont="0" applyAlignment="0" applyProtection="0"/>
    <xf numFmtId="0" fontId="39" fillId="20" borderId="141" applyNumberFormat="0" applyFont="0" applyAlignment="0" applyProtection="0"/>
    <xf numFmtId="0" fontId="39" fillId="20" borderId="143" applyNumberFormat="0" applyFont="0" applyAlignment="0" applyProtection="0"/>
    <xf numFmtId="0" fontId="39" fillId="20" borderId="143" applyNumberFormat="0" applyFont="0" applyAlignment="0" applyProtection="0"/>
    <xf numFmtId="0" fontId="9" fillId="0" borderId="0"/>
    <xf numFmtId="165" fontId="39" fillId="0" borderId="0" applyFont="0" applyFill="0" applyBorder="0" applyAlignment="0" applyProtection="0"/>
    <xf numFmtId="0" fontId="39" fillId="20" borderId="161" applyNumberFormat="0" applyFont="0" applyAlignment="0" applyProtection="0"/>
    <xf numFmtId="0" fontId="39" fillId="20" borderId="162" applyNumberFormat="0" applyFont="0" applyAlignment="0" applyProtection="0"/>
    <xf numFmtId="0" fontId="39" fillId="20" borderId="162" applyNumberFormat="0" applyFont="0" applyAlignment="0" applyProtection="0"/>
    <xf numFmtId="0" fontId="39" fillId="20" borderId="141" applyNumberFormat="0" applyFont="0" applyAlignment="0" applyProtection="0"/>
    <xf numFmtId="0" fontId="39" fillId="20" borderId="141" applyNumberFormat="0" applyFont="0" applyAlignment="0" applyProtection="0"/>
    <xf numFmtId="0" fontId="39" fillId="20" borderId="161" applyNumberFormat="0" applyFont="0" applyAlignment="0" applyProtection="0"/>
    <xf numFmtId="0" fontId="39" fillId="20" borderId="163" applyNumberFormat="0" applyFont="0" applyAlignment="0" applyProtection="0"/>
    <xf numFmtId="0" fontId="39" fillId="20" borderId="166" applyNumberFormat="0" applyFont="0" applyAlignment="0" applyProtection="0"/>
    <xf numFmtId="0" fontId="39" fillId="20" borderId="168" applyNumberFormat="0" applyFont="0" applyAlignment="0" applyProtection="0"/>
    <xf numFmtId="0" fontId="39" fillId="20" borderId="168" applyNumberFormat="0" applyFont="0" applyAlignment="0" applyProtection="0"/>
    <xf numFmtId="0" fontId="39" fillId="20" borderId="169" applyNumberFormat="0" applyFont="0" applyAlignment="0" applyProtection="0"/>
    <xf numFmtId="0" fontId="39" fillId="20" borderId="170" applyNumberFormat="0" applyFont="0" applyAlignment="0" applyProtection="0"/>
    <xf numFmtId="0" fontId="39" fillId="20" borderId="171" applyNumberFormat="0" applyFont="0" applyAlignment="0" applyProtection="0"/>
    <xf numFmtId="0" fontId="39" fillId="20" borderId="171" applyNumberFormat="0" applyFont="0" applyAlignment="0" applyProtection="0"/>
    <xf numFmtId="0" fontId="39" fillId="20" borderId="171" applyNumberFormat="0" applyFont="0" applyAlignment="0" applyProtection="0"/>
    <xf numFmtId="0" fontId="39" fillId="20" borderId="171" applyNumberFormat="0" applyFont="0" applyAlignment="0" applyProtection="0"/>
    <xf numFmtId="0" fontId="39" fillId="20" borderId="171" applyNumberFormat="0" applyFont="0" applyAlignment="0" applyProtection="0"/>
    <xf numFmtId="0" fontId="39" fillId="20" borderId="172" applyNumberFormat="0" applyFont="0" applyAlignment="0" applyProtection="0"/>
    <xf numFmtId="0" fontId="39" fillId="20" borderId="173" applyNumberFormat="0" applyFont="0" applyAlignment="0" applyProtection="0"/>
    <xf numFmtId="0" fontId="39" fillId="20" borderId="177" applyNumberFormat="0" applyFont="0" applyAlignment="0" applyProtection="0"/>
    <xf numFmtId="0" fontId="39" fillId="20" borderId="179" applyNumberFormat="0" applyFont="0" applyAlignment="0" applyProtection="0"/>
    <xf numFmtId="0" fontId="39" fillId="20" borderId="182" applyNumberFormat="0" applyFont="0" applyAlignment="0" applyProtection="0"/>
  </cellStyleXfs>
  <cellXfs count="8488">
    <xf numFmtId="0" fontId="0" fillId="0" borderId="0" xfId="0"/>
    <xf numFmtId="1" fontId="3" fillId="4" borderId="0" xfId="0" applyNumberFormat="1" applyFont="1" applyFill="1"/>
    <xf numFmtId="1" fontId="4" fillId="4" borderId="0" xfId="0" applyNumberFormat="1" applyFont="1" applyFill="1"/>
    <xf numFmtId="1" fontId="6" fillId="4" borderId="0" xfId="0" applyNumberFormat="1" applyFont="1" applyFill="1"/>
    <xf numFmtId="1" fontId="7" fillId="4" borderId="0" xfId="0" applyNumberFormat="1" applyFont="1" applyFill="1"/>
    <xf numFmtId="1" fontId="7" fillId="0" borderId="5" xfId="0" applyNumberFormat="1" applyFont="1" applyBorder="1" applyAlignment="1">
      <alignment horizontal="right" vertical="center" wrapText="1"/>
    </xf>
    <xf numFmtId="1" fontId="7" fillId="0" borderId="6" xfId="0" applyNumberFormat="1" applyFont="1" applyBorder="1" applyAlignment="1">
      <alignment horizontal="right" vertical="center" wrapText="1"/>
    </xf>
    <xf numFmtId="1" fontId="7" fillId="6" borderId="5" xfId="0" applyNumberFormat="1" applyFont="1" applyFill="1" applyBorder="1" applyAlignment="1" applyProtection="1">
      <alignment horizontal="right"/>
      <protection locked="0"/>
    </xf>
    <xf numFmtId="1" fontId="7" fillId="6" borderId="7" xfId="0" applyNumberFormat="1" applyFont="1" applyFill="1" applyBorder="1" applyAlignment="1" applyProtection="1">
      <alignment horizontal="right"/>
      <protection locked="0"/>
    </xf>
    <xf numFmtId="1" fontId="7" fillId="7" borderId="5" xfId="0" applyNumberFormat="1" applyFont="1" applyFill="1" applyBorder="1" applyAlignment="1">
      <alignment horizontal="right"/>
    </xf>
    <xf numFmtId="1" fontId="7" fillId="7" borderId="7" xfId="0" applyNumberFormat="1" applyFont="1" applyFill="1" applyBorder="1" applyAlignment="1">
      <alignment horizontal="right"/>
    </xf>
    <xf numFmtId="1" fontId="7" fillId="7" borderId="8" xfId="0" applyNumberFormat="1" applyFont="1" applyFill="1" applyBorder="1" applyAlignment="1">
      <alignment horizontal="right"/>
    </xf>
    <xf numFmtId="1" fontId="7" fillId="7" borderId="9" xfId="0" applyNumberFormat="1" applyFont="1" applyFill="1" applyBorder="1" applyAlignment="1">
      <alignment horizontal="right"/>
    </xf>
    <xf numFmtId="1" fontId="7" fillId="0" borderId="10" xfId="0" applyNumberFormat="1" applyFont="1" applyBorder="1" applyAlignment="1">
      <alignment horizontal="right" vertical="center" wrapText="1"/>
    </xf>
    <xf numFmtId="1" fontId="7" fillId="0" borderId="11" xfId="0" applyNumberFormat="1" applyFont="1" applyBorder="1" applyAlignment="1">
      <alignment horizontal="right" vertical="center" wrapText="1"/>
    </xf>
    <xf numFmtId="1" fontId="7" fillId="6" borderId="10" xfId="0" applyNumberFormat="1" applyFont="1" applyFill="1" applyBorder="1" applyAlignment="1" applyProtection="1">
      <alignment horizontal="right"/>
      <protection locked="0"/>
    </xf>
    <xf numFmtId="1" fontId="7" fillId="7" borderId="10" xfId="0" applyNumberFormat="1" applyFont="1" applyFill="1" applyBorder="1" applyAlignment="1">
      <alignment horizontal="right"/>
    </xf>
    <xf numFmtId="1" fontId="7" fillId="7" borderId="12" xfId="0" applyNumberFormat="1" applyFont="1" applyFill="1" applyBorder="1" applyAlignment="1">
      <alignment horizontal="right"/>
    </xf>
    <xf numFmtId="1" fontId="7" fillId="6" borderId="8" xfId="0" applyNumberFormat="1" applyFont="1" applyFill="1" applyBorder="1" applyAlignment="1" applyProtection="1">
      <alignment horizontal="right"/>
      <protection locked="0"/>
    </xf>
    <xf numFmtId="1" fontId="7" fillId="6" borderId="9" xfId="0" applyNumberFormat="1" applyFont="1" applyFill="1" applyBorder="1" applyAlignment="1" applyProtection="1">
      <alignment horizontal="right"/>
      <protection locked="0"/>
    </xf>
    <xf numFmtId="1" fontId="7" fillId="0" borderId="5" xfId="0" applyNumberFormat="1" applyFont="1" applyBorder="1" applyAlignment="1">
      <alignment horizontal="right" vertical="center"/>
    </xf>
    <xf numFmtId="1" fontId="7" fillId="0" borderId="6" xfId="0" applyNumberFormat="1" applyFont="1" applyBorder="1" applyAlignment="1">
      <alignment horizontal="right" vertical="center"/>
    </xf>
    <xf numFmtId="1" fontId="4" fillId="5" borderId="0" xfId="0" applyNumberFormat="1" applyFont="1" applyFill="1"/>
    <xf numFmtId="1" fontId="7" fillId="6" borderId="13" xfId="2" applyNumberFormat="1" applyFont="1" applyFill="1" applyBorder="1" applyProtection="1">
      <protection locked="0"/>
    </xf>
    <xf numFmtId="1" fontId="7" fillId="6" borderId="7" xfId="2" applyNumberFormat="1" applyFont="1" applyFill="1" applyBorder="1" applyProtection="1">
      <protection locked="0"/>
    </xf>
    <xf numFmtId="1" fontId="7" fillId="5" borderId="0" xfId="0" applyNumberFormat="1" applyFont="1" applyFill="1" applyAlignment="1">
      <alignment vertical="top" wrapText="1"/>
    </xf>
    <xf numFmtId="1" fontId="7" fillId="6" borderId="10" xfId="2" applyNumberFormat="1" applyFont="1" applyFill="1" applyBorder="1" applyProtection="1">
      <protection locked="0"/>
    </xf>
    <xf numFmtId="1" fontId="7" fillId="0" borderId="14" xfId="4" applyNumberFormat="1" applyFont="1" applyBorder="1" applyAlignment="1">
      <alignment horizontal="right" wrapText="1"/>
    </xf>
    <xf numFmtId="1" fontId="7" fillId="0" borderId="13" xfId="4" applyNumberFormat="1" applyFont="1" applyBorder="1" applyAlignment="1">
      <alignment horizontal="right" wrapText="1"/>
    </xf>
    <xf numFmtId="1" fontId="7" fillId="7" borderId="5" xfId="2" applyNumberFormat="1" applyFont="1" applyFill="1" applyBorder="1"/>
    <xf numFmtId="1" fontId="7" fillId="6" borderId="5" xfId="2" applyNumberFormat="1" applyFont="1" applyFill="1" applyBorder="1" applyProtection="1">
      <protection locked="0"/>
    </xf>
    <xf numFmtId="1" fontId="7" fillId="6" borderId="15" xfId="2" applyNumberFormat="1" applyFont="1" applyFill="1" applyBorder="1" applyProtection="1">
      <protection locked="0"/>
    </xf>
    <xf numFmtId="1" fontId="7" fillId="0" borderId="8" xfId="0" applyNumberFormat="1" applyFont="1" applyBorder="1" applyAlignment="1">
      <alignment vertical="center"/>
    </xf>
    <xf numFmtId="1" fontId="7" fillId="0" borderId="14" xfId="0" applyNumberFormat="1" applyFont="1" applyBorder="1" applyAlignment="1">
      <alignment horizontal="right"/>
    </xf>
    <xf numFmtId="1" fontId="7" fillId="0" borderId="13" xfId="0" applyNumberFormat="1" applyFont="1" applyBorder="1" applyAlignment="1">
      <alignment horizontal="right"/>
    </xf>
    <xf numFmtId="1" fontId="7" fillId="6" borderId="15" xfId="0" applyNumberFormat="1" applyFont="1" applyFill="1" applyBorder="1" applyAlignment="1" applyProtection="1">
      <alignment horizontal="right"/>
      <protection locked="0"/>
    </xf>
    <xf numFmtId="1" fontId="7" fillId="0" borderId="16" xfId="0" applyNumberFormat="1" applyFont="1" applyBorder="1" applyAlignment="1">
      <alignment horizontal="right"/>
    </xf>
    <xf numFmtId="1" fontId="6" fillId="4" borderId="0" xfId="0" applyNumberFormat="1" applyFont="1" applyFill="1" applyAlignment="1">
      <alignment horizontal="center"/>
    </xf>
    <xf numFmtId="1" fontId="7" fillId="5" borderId="0" xfId="0" applyNumberFormat="1" applyFont="1" applyFill="1"/>
    <xf numFmtId="1" fontId="7" fillId="0" borderId="0" xfId="0" applyNumberFormat="1" applyFont="1"/>
    <xf numFmtId="1" fontId="7" fillId="0" borderId="4" xfId="0" applyNumberFormat="1" applyFont="1" applyBorder="1"/>
    <xf numFmtId="1" fontId="7" fillId="5" borderId="0" xfId="0" applyNumberFormat="1" applyFont="1" applyFill="1" applyProtection="1">
      <protection locked="0"/>
    </xf>
    <xf numFmtId="1" fontId="6" fillId="5" borderId="0" xfId="0" applyNumberFormat="1" applyFont="1" applyFill="1"/>
    <xf numFmtId="1" fontId="7" fillId="0" borderId="0" xfId="0" applyNumberFormat="1" applyFont="1" applyAlignment="1">
      <alignment horizontal="right"/>
    </xf>
    <xf numFmtId="1" fontId="7" fillId="6" borderId="5" xfId="0" applyNumberFormat="1" applyFont="1" applyFill="1" applyBorder="1" applyProtection="1">
      <protection locked="0"/>
    </xf>
    <xf numFmtId="1" fontId="7" fillId="6" borderId="13" xfId="0" applyNumberFormat="1" applyFont="1" applyFill="1" applyBorder="1" applyProtection="1">
      <protection locked="0"/>
    </xf>
    <xf numFmtId="1" fontId="7" fillId="6" borderId="18" xfId="0" applyNumberFormat="1" applyFont="1" applyFill="1" applyBorder="1" applyProtection="1">
      <protection locked="0"/>
    </xf>
    <xf numFmtId="1" fontId="7" fillId="6" borderId="7" xfId="0" applyNumberFormat="1" applyFont="1" applyFill="1" applyBorder="1" applyProtection="1">
      <protection locked="0"/>
    </xf>
    <xf numFmtId="1" fontId="7" fillId="6" borderId="8" xfId="0" applyNumberFormat="1" applyFont="1" applyFill="1" applyBorder="1" applyProtection="1">
      <protection locked="0"/>
    </xf>
    <xf numFmtId="1" fontId="7" fillId="6" borderId="9" xfId="0" applyNumberFormat="1" applyFont="1" applyFill="1" applyBorder="1" applyProtection="1">
      <protection locked="0"/>
    </xf>
    <xf numFmtId="1" fontId="7" fillId="8" borderId="14" xfId="0" applyNumberFormat="1" applyFont="1" applyFill="1" applyBorder="1"/>
    <xf numFmtId="1" fontId="4" fillId="5" borderId="0" xfId="0" applyNumberFormat="1" applyFont="1" applyFill="1" applyProtection="1">
      <protection locked="0"/>
    </xf>
    <xf numFmtId="1" fontId="7" fillId="6" borderId="4" xfId="0" applyNumberFormat="1" applyFont="1" applyFill="1" applyBorder="1" applyProtection="1">
      <protection locked="0"/>
    </xf>
    <xf numFmtId="1" fontId="7" fillId="4" borderId="0" xfId="0" applyNumberFormat="1" applyFont="1" applyFill="1" applyProtection="1">
      <protection locked="0"/>
    </xf>
    <xf numFmtId="1" fontId="3" fillId="4" borderId="0" xfId="0" applyNumberFormat="1" applyFont="1" applyFill="1" applyAlignment="1">
      <alignment horizontal="center"/>
    </xf>
    <xf numFmtId="1" fontId="7" fillId="6" borderId="13" xfId="0" applyNumberFormat="1" applyFont="1" applyFill="1" applyBorder="1" applyAlignment="1" applyProtection="1">
      <alignment horizontal="right"/>
      <protection locked="0"/>
    </xf>
    <xf numFmtId="1" fontId="7" fillId="6" borderId="18" xfId="0" applyNumberFormat="1" applyFont="1" applyFill="1" applyBorder="1" applyAlignment="1" applyProtection="1">
      <alignment horizontal="right"/>
      <protection locked="0"/>
    </xf>
    <xf numFmtId="1" fontId="7" fillId="6" borderId="19" xfId="0" applyNumberFormat="1" applyFont="1" applyFill="1" applyBorder="1" applyAlignment="1" applyProtection="1">
      <alignment horizontal="right"/>
      <protection locked="0"/>
    </xf>
    <xf numFmtId="1" fontId="7" fillId="6" borderId="20" xfId="0" applyNumberFormat="1" applyFont="1" applyFill="1" applyBorder="1" applyAlignment="1" applyProtection="1">
      <alignment horizontal="right"/>
      <protection locked="0"/>
    </xf>
    <xf numFmtId="1" fontId="8" fillId="0" borderId="14" xfId="0" applyNumberFormat="1" applyFont="1" applyBorder="1" applyAlignment="1">
      <alignment horizontal="right" vertical="center"/>
    </xf>
    <xf numFmtId="1" fontId="6" fillId="4" borderId="0" xfId="0" applyNumberFormat="1" applyFont="1" applyFill="1" applyAlignment="1">
      <alignment horizontal="left"/>
    </xf>
    <xf numFmtId="1" fontId="3" fillId="4" borderId="0" xfId="0" applyNumberFormat="1" applyFont="1" applyFill="1" applyAlignment="1">
      <alignment horizontal="left"/>
    </xf>
    <xf numFmtId="1" fontId="7" fillId="4" borderId="0" xfId="0" applyNumberFormat="1" applyFont="1" applyFill="1" applyAlignment="1">
      <alignment horizontal="left" wrapText="1"/>
    </xf>
    <xf numFmtId="1" fontId="7" fillId="4" borderId="0" xfId="0" applyNumberFormat="1" applyFont="1" applyFill="1" applyAlignment="1">
      <alignment horizontal="left"/>
    </xf>
    <xf numFmtId="1" fontId="7" fillId="6" borderId="10" xfId="0" applyNumberFormat="1" applyFont="1" applyFill="1" applyBorder="1" applyProtection="1">
      <protection locked="0"/>
    </xf>
    <xf numFmtId="1" fontId="7" fillId="6" borderId="6" xfId="0" applyNumberFormat="1" applyFont="1" applyFill="1" applyBorder="1" applyAlignment="1" applyProtection="1">
      <alignment horizontal="right"/>
      <protection locked="0"/>
    </xf>
    <xf numFmtId="1" fontId="7" fillId="5" borderId="0" xfId="0" applyNumberFormat="1" applyFont="1" applyFill="1" applyAlignment="1" applyProtection="1">
      <alignment vertical="center"/>
      <protection locked="0"/>
    </xf>
    <xf numFmtId="1" fontId="7" fillId="5" borderId="0" xfId="0" applyNumberFormat="1" applyFont="1" applyFill="1" applyAlignment="1">
      <alignment horizontal="left" wrapText="1"/>
    </xf>
    <xf numFmtId="1" fontId="3" fillId="5" borderId="0" xfId="0" applyNumberFormat="1" applyFont="1" applyFill="1"/>
    <xf numFmtId="1" fontId="7" fillId="5" borderId="0" xfId="0" applyNumberFormat="1" applyFont="1" applyFill="1" applyAlignment="1">
      <alignment horizontal="left"/>
    </xf>
    <xf numFmtId="1" fontId="7" fillId="5" borderId="13" xfId="0" applyNumberFormat="1" applyFont="1" applyFill="1" applyBorder="1" applyAlignment="1">
      <alignment horizontal="right"/>
    </xf>
    <xf numFmtId="1" fontId="7" fillId="5" borderId="7" xfId="0" applyNumberFormat="1" applyFont="1" applyFill="1" applyBorder="1" applyAlignment="1">
      <alignment horizontal="right"/>
    </xf>
    <xf numFmtId="1" fontId="4" fillId="4" borderId="0" xfId="0" applyNumberFormat="1" applyFont="1" applyFill="1" applyProtection="1">
      <protection locked="0"/>
    </xf>
    <xf numFmtId="1" fontId="7" fillId="0" borderId="8" xfId="0" applyNumberFormat="1" applyFont="1" applyBorder="1" applyAlignment="1">
      <alignment vertical="center" wrapText="1"/>
    </xf>
    <xf numFmtId="1" fontId="7" fillId="4" borderId="14" xfId="0" applyNumberFormat="1" applyFont="1" applyFill="1" applyBorder="1" applyAlignment="1">
      <alignment horizontal="right" wrapText="1"/>
    </xf>
    <xf numFmtId="1" fontId="7" fillId="0" borderId="0" xfId="0" applyNumberFormat="1" applyFont="1" applyProtection="1">
      <protection locked="0"/>
    </xf>
    <xf numFmtId="1" fontId="7" fillId="9" borderId="14" xfId="0" applyNumberFormat="1" applyFont="1" applyFill="1" applyBorder="1" applyAlignment="1">
      <alignment horizontal="right"/>
    </xf>
    <xf numFmtId="1" fontId="6" fillId="0" borderId="0" xfId="0" applyNumberFormat="1" applyFont="1" applyAlignment="1">
      <alignment horizontal="left"/>
    </xf>
    <xf numFmtId="1" fontId="10" fillId="0" borderId="0" xfId="0" applyNumberFormat="1" applyFont="1" applyAlignment="1">
      <alignment horizontal="left"/>
    </xf>
    <xf numFmtId="1" fontId="10" fillId="4" borderId="0" xfId="0" applyNumberFormat="1" applyFont="1" applyFill="1" applyAlignment="1">
      <alignment horizontal="left"/>
    </xf>
    <xf numFmtId="1" fontId="11" fillId="4" borderId="0" xfId="0" applyNumberFormat="1" applyFont="1" applyFill="1" applyAlignment="1">
      <alignment horizontal="left" wrapText="1"/>
    </xf>
    <xf numFmtId="1" fontId="11" fillId="0" borderId="0" xfId="0" applyNumberFormat="1" applyFont="1"/>
    <xf numFmtId="1" fontId="7" fillId="4" borderId="14" xfId="0" applyNumberFormat="1" applyFont="1" applyFill="1" applyBorder="1" applyAlignment="1">
      <alignment horizontal="left" vertical="center" wrapText="1"/>
    </xf>
    <xf numFmtId="1" fontId="7" fillId="4" borderId="14" xfId="0" applyNumberFormat="1" applyFont="1" applyFill="1" applyBorder="1" applyAlignment="1">
      <alignment vertical="center" wrapText="1"/>
    </xf>
    <xf numFmtId="1" fontId="7" fillId="4" borderId="5" xfId="0" applyNumberFormat="1" applyFont="1" applyFill="1" applyBorder="1" applyAlignment="1">
      <alignment vertical="center" wrapText="1"/>
    </xf>
    <xf numFmtId="0" fontId="14" fillId="4" borderId="0" xfId="0" applyFont="1" applyFill="1" applyAlignment="1">
      <alignment horizontal="left"/>
    </xf>
    <xf numFmtId="0" fontId="4" fillId="4" borderId="0" xfId="0" applyFont="1" applyFill="1"/>
    <xf numFmtId="0" fontId="4" fillId="0" borderId="0" xfId="0" applyFont="1"/>
    <xf numFmtId="3" fontId="4" fillId="4" borderId="0" xfId="0" applyNumberFormat="1" applyFont="1" applyFill="1"/>
    <xf numFmtId="1" fontId="15" fillId="4" borderId="0" xfId="0" applyNumberFormat="1" applyFont="1" applyFill="1" applyAlignment="1">
      <alignment horizontal="center" vertical="center" wrapText="1"/>
    </xf>
    <xf numFmtId="0" fontId="16" fillId="0" borderId="0" xfId="0" applyFont="1"/>
    <xf numFmtId="0" fontId="17" fillId="0" borderId="0" xfId="0" applyFont="1"/>
    <xf numFmtId="0" fontId="7" fillId="5" borderId="0" xfId="0" applyFont="1" applyFill="1"/>
    <xf numFmtId="1" fontId="8" fillId="0" borderId="4" xfId="0" applyNumberFormat="1" applyFont="1" applyBorder="1" applyAlignment="1">
      <alignment horizontal="center" vertical="center" wrapText="1"/>
    </xf>
    <xf numFmtId="1" fontId="7" fillId="6" borderId="16" xfId="0" applyNumberFormat="1" applyFont="1" applyFill="1" applyBorder="1" applyProtection="1">
      <protection locked="0"/>
    </xf>
    <xf numFmtId="1" fontId="7" fillId="6" borderId="12" xfId="0" applyNumberFormat="1" applyFont="1" applyFill="1" applyBorder="1" applyProtection="1">
      <protection locked="0"/>
    </xf>
    <xf numFmtId="1" fontId="18" fillId="5" borderId="0" xfId="0" applyNumberFormat="1" applyFont="1" applyFill="1" applyAlignment="1">
      <alignment vertical="top" wrapText="1"/>
    </xf>
    <xf numFmtId="0" fontId="7" fillId="0" borderId="14" xfId="0" applyFont="1" applyBorder="1" applyAlignment="1">
      <alignment horizontal="right" vertical="center" wrapText="1"/>
    </xf>
    <xf numFmtId="1" fontId="7" fillId="6" borderId="15" xfId="0" applyNumberFormat="1" applyFont="1" applyFill="1" applyBorder="1" applyProtection="1">
      <protection locked="0"/>
    </xf>
    <xf numFmtId="1" fontId="7" fillId="6" borderId="14" xfId="0" applyNumberFormat="1" applyFont="1" applyFill="1" applyBorder="1" applyProtection="1">
      <protection locked="0"/>
    </xf>
    <xf numFmtId="1" fontId="7" fillId="6" borderId="22" xfId="0" applyNumberFormat="1" applyFont="1" applyFill="1" applyBorder="1" applyProtection="1">
      <protection locked="0"/>
    </xf>
    <xf numFmtId="0" fontId="7" fillId="0" borderId="14" xfId="0" applyFont="1" applyBorder="1" applyAlignment="1">
      <alignment horizontal="left" vertical="center" wrapText="1"/>
    </xf>
    <xf numFmtId="0" fontId="7" fillId="0" borderId="8" xfId="0" applyFont="1" applyBorder="1" applyAlignment="1">
      <alignment horizontal="left" vertical="center" wrapText="1"/>
    </xf>
    <xf numFmtId="0" fontId="16" fillId="5" borderId="0" xfId="0" applyFont="1" applyFill="1"/>
    <xf numFmtId="0" fontId="17" fillId="5" borderId="0" xfId="0" applyFont="1" applyFill="1"/>
    <xf numFmtId="0" fontId="19" fillId="5" borderId="0" xfId="0" applyFont="1" applyFill="1"/>
    <xf numFmtId="0" fontId="4" fillId="5" borderId="0" xfId="0" applyFont="1" applyFill="1"/>
    <xf numFmtId="0" fontId="19" fillId="0" borderId="0" xfId="0" applyFont="1"/>
    <xf numFmtId="1" fontId="7" fillId="6" borderId="6" xfId="0" applyNumberFormat="1" applyFont="1" applyFill="1" applyBorder="1" applyProtection="1">
      <protection locked="0"/>
    </xf>
    <xf numFmtId="1" fontId="18" fillId="5" borderId="0" xfId="0" applyNumberFormat="1" applyFont="1" applyFill="1" applyAlignment="1">
      <alignment vertical="top"/>
    </xf>
    <xf numFmtId="0" fontId="7" fillId="0" borderId="0" xfId="0" applyFont="1"/>
    <xf numFmtId="0" fontId="8" fillId="0" borderId="0" xfId="0" applyFont="1"/>
    <xf numFmtId="0" fontId="20" fillId="0" borderId="0" xfId="0" applyFont="1"/>
    <xf numFmtId="1" fontId="7" fillId="10" borderId="5" xfId="0" applyNumberFormat="1" applyFont="1" applyFill="1" applyBorder="1" applyProtection="1">
      <protection locked="0"/>
    </xf>
    <xf numFmtId="1" fontId="7" fillId="10" borderId="6" xfId="0" applyNumberFormat="1" applyFont="1" applyFill="1" applyBorder="1" applyProtection="1">
      <protection locked="0"/>
    </xf>
    <xf numFmtId="1" fontId="7" fillId="10" borderId="18" xfId="0" applyNumberFormat="1" applyFont="1" applyFill="1" applyBorder="1" applyProtection="1">
      <protection locked="0"/>
    </xf>
    <xf numFmtId="1" fontId="7" fillId="10" borderId="13" xfId="0" applyNumberFormat="1" applyFont="1" applyFill="1" applyBorder="1" applyProtection="1">
      <protection locked="0"/>
    </xf>
    <xf numFmtId="1" fontId="7" fillId="10" borderId="9" xfId="0" applyNumberFormat="1" applyFont="1" applyFill="1" applyBorder="1" applyProtection="1">
      <protection locked="0"/>
    </xf>
    <xf numFmtId="1" fontId="7" fillId="0" borderId="14" xfId="0" applyNumberFormat="1" applyFont="1" applyBorder="1"/>
    <xf numFmtId="0" fontId="7" fillId="0" borderId="22" xfId="0" applyFont="1" applyBorder="1" applyAlignment="1">
      <alignment horizontal="left" vertical="center" wrapText="1"/>
    </xf>
    <xf numFmtId="0" fontId="7" fillId="5" borderId="21" xfId="0" applyFont="1" applyFill="1" applyBorder="1" applyAlignment="1">
      <alignment horizontal="left" vertical="center" wrapText="1"/>
    </xf>
    <xf numFmtId="0" fontId="16" fillId="9" borderId="0" xfId="0" applyFont="1" applyFill="1"/>
    <xf numFmtId="0" fontId="21" fillId="9" borderId="0" xfId="0" applyFont="1" applyFill="1"/>
    <xf numFmtId="0" fontId="22" fillId="9" borderId="0" xfId="0" applyFont="1" applyFill="1"/>
    <xf numFmtId="0" fontId="22" fillId="5" borderId="0" xfId="0" applyFont="1" applyFill="1"/>
    <xf numFmtId="0" fontId="14" fillId="0" borderId="0" xfId="0" applyFont="1" applyAlignment="1">
      <alignment horizontal="left"/>
    </xf>
    <xf numFmtId="0" fontId="3" fillId="4" borderId="0" xfId="0" applyFont="1" applyFill="1"/>
    <xf numFmtId="0" fontId="3" fillId="4" borderId="0" xfId="0" applyFont="1" applyFill="1" applyProtection="1">
      <protection locked="0"/>
    </xf>
    <xf numFmtId="0" fontId="15" fillId="4" borderId="0" xfId="0" applyFont="1" applyFill="1" applyAlignment="1">
      <alignment horizontal="center"/>
    </xf>
    <xf numFmtId="0" fontId="24" fillId="4" borderId="0" xfId="0" applyFont="1" applyFill="1"/>
    <xf numFmtId="0" fontId="8" fillId="4" borderId="0" xfId="0" applyFont="1" applyFill="1"/>
    <xf numFmtId="0" fontId="0" fillId="4" borderId="0" xfId="0" applyFill="1"/>
    <xf numFmtId="0" fontId="0" fillId="4" borderId="0" xfId="0" applyFill="1" applyProtection="1">
      <protection locked="0"/>
    </xf>
    <xf numFmtId="0" fontId="15" fillId="4" borderId="0" xfId="0" applyFont="1" applyFill="1" applyAlignment="1">
      <alignment horizontal="center" vertical="center" wrapText="1"/>
    </xf>
    <xf numFmtId="0" fontId="14" fillId="4" borderId="0" xfId="0" applyFont="1" applyFill="1" applyAlignment="1">
      <alignment horizontal="center" vertical="center" wrapText="1"/>
    </xf>
    <xf numFmtId="0" fontId="14" fillId="4" borderId="0" xfId="0" applyFont="1" applyFill="1" applyAlignment="1">
      <alignment horizontal="center"/>
    </xf>
    <xf numFmtId="3" fontId="8" fillId="6" borderId="5" xfId="0" applyNumberFormat="1" applyFont="1" applyFill="1" applyBorder="1" applyProtection="1">
      <protection locked="0"/>
    </xf>
    <xf numFmtId="3" fontId="8" fillId="6" borderId="6" xfId="0" applyNumberFormat="1" applyFont="1" applyFill="1" applyBorder="1" applyProtection="1">
      <protection locked="0"/>
    </xf>
    <xf numFmtId="3" fontId="8" fillId="6" borderId="7" xfId="0" applyNumberFormat="1" applyFont="1" applyFill="1" applyBorder="1" applyProtection="1">
      <protection locked="0"/>
    </xf>
    <xf numFmtId="1" fontId="8" fillId="8" borderId="13" xfId="0" applyNumberFormat="1" applyFont="1" applyFill="1" applyBorder="1" applyProtection="1">
      <protection locked="0"/>
    </xf>
    <xf numFmtId="49" fontId="0" fillId="4" borderId="0" xfId="0" applyNumberFormat="1" applyFill="1"/>
    <xf numFmtId="49" fontId="0" fillId="4" borderId="0" xfId="0" applyNumberFormat="1" applyFill="1" applyProtection="1">
      <protection locked="0"/>
    </xf>
    <xf numFmtId="3" fontId="8" fillId="6" borderId="13" xfId="0" applyNumberFormat="1" applyFont="1" applyFill="1" applyBorder="1" applyProtection="1">
      <protection locked="0"/>
    </xf>
    <xf numFmtId="3" fontId="8" fillId="6" borderId="18" xfId="0" applyNumberFormat="1" applyFont="1" applyFill="1" applyBorder="1" applyProtection="1">
      <protection locked="0"/>
    </xf>
    <xf numFmtId="1" fontId="8" fillId="8" borderId="23" xfId="0" applyNumberFormat="1" applyFont="1" applyFill="1" applyBorder="1" applyProtection="1">
      <protection locked="0"/>
    </xf>
    <xf numFmtId="1" fontId="8" fillId="8" borderId="6" xfId="0" applyNumberFormat="1" applyFont="1" applyFill="1" applyBorder="1" applyProtection="1">
      <protection locked="0"/>
    </xf>
    <xf numFmtId="1" fontId="8" fillId="8" borderId="9" xfId="0" applyNumberFormat="1" applyFont="1" applyFill="1" applyBorder="1" applyProtection="1">
      <protection locked="0"/>
    </xf>
    <xf numFmtId="1" fontId="8" fillId="6" borderId="23" xfId="0" applyNumberFormat="1" applyFont="1" applyFill="1" applyBorder="1" applyProtection="1">
      <protection locked="0"/>
    </xf>
    <xf numFmtId="1" fontId="8" fillId="6" borderId="6" xfId="0" applyNumberFormat="1" applyFont="1" applyFill="1" applyBorder="1" applyProtection="1">
      <protection locked="0"/>
    </xf>
    <xf numFmtId="1" fontId="8" fillId="6" borderId="9" xfId="0" applyNumberFormat="1" applyFont="1" applyFill="1" applyBorder="1" applyProtection="1">
      <protection locked="0"/>
    </xf>
    <xf numFmtId="1" fontId="18" fillId="5" borderId="0" xfId="0" applyNumberFormat="1" applyFont="1" applyFill="1" applyAlignment="1">
      <alignment vertical="center" wrapText="1"/>
    </xf>
    <xf numFmtId="1" fontId="0" fillId="5" borderId="0" xfId="0" applyNumberFormat="1" applyFill="1"/>
    <xf numFmtId="1" fontId="0" fillId="4" borderId="0" xfId="0" applyNumberFormat="1" applyFill="1"/>
    <xf numFmtId="1" fontId="0" fillId="4" borderId="0" xfId="0" applyNumberFormat="1" applyFill="1" applyProtection="1">
      <protection locked="0"/>
    </xf>
    <xf numFmtId="1" fontId="0" fillId="11" borderId="0" xfId="0" applyNumberFormat="1" applyFill="1"/>
    <xf numFmtId="1" fontId="0" fillId="12" borderId="0" xfId="0" applyNumberFormat="1" applyFill="1"/>
    <xf numFmtId="1" fontId="0" fillId="12" borderId="0" xfId="0" applyNumberFormat="1" applyFill="1" applyProtection="1">
      <protection locked="0"/>
    </xf>
    <xf numFmtId="1" fontId="0" fillId="11" borderId="0" xfId="0" applyNumberFormat="1" applyFill="1" applyProtection="1">
      <protection locked="0"/>
    </xf>
    <xf numFmtId="1" fontId="8" fillId="7" borderId="24" xfId="0" applyNumberFormat="1" applyFont="1" applyFill="1" applyBorder="1"/>
    <xf numFmtId="1" fontId="8" fillId="7" borderId="11" xfId="0" applyNumberFormat="1" applyFont="1" applyFill="1" applyBorder="1"/>
    <xf numFmtId="0" fontId="27" fillId="4" borderId="0" xfId="0" applyFont="1" applyFill="1"/>
    <xf numFmtId="0" fontId="28" fillId="4" borderId="0" xfId="0" applyFont="1" applyFill="1" applyProtection="1">
      <protection locked="0"/>
    </xf>
    <xf numFmtId="0" fontId="27" fillId="4" borderId="0" xfId="0" applyFont="1" applyFill="1" applyAlignment="1">
      <alignment horizontal="left" wrapText="1"/>
    </xf>
    <xf numFmtId="0" fontId="29" fillId="4" borderId="0" xfId="0" applyFont="1" applyFill="1"/>
    <xf numFmtId="0" fontId="24" fillId="4" borderId="0" xfId="0" applyFont="1" applyFill="1" applyAlignment="1">
      <alignment horizontal="left"/>
    </xf>
    <xf numFmtId="3" fontId="24" fillId="6" borderId="14" xfId="0" applyNumberFormat="1" applyFont="1" applyFill="1" applyBorder="1" applyProtection="1">
      <protection locked="0"/>
    </xf>
    <xf numFmtId="0" fontId="24" fillId="4" borderId="0" xfId="0" applyFont="1" applyFill="1" applyProtection="1">
      <protection locked="0"/>
    </xf>
    <xf numFmtId="0" fontId="30" fillId="0" borderId="0" xfId="0" applyFont="1" applyAlignment="1">
      <alignment vertical="center" wrapText="1"/>
    </xf>
    <xf numFmtId="0" fontId="27" fillId="0" borderId="0" xfId="0" applyFont="1" applyAlignment="1">
      <alignment horizontal="left" wrapText="1"/>
    </xf>
    <xf numFmtId="0" fontId="0" fillId="4" borderId="19" xfId="0" applyFill="1" applyBorder="1"/>
    <xf numFmtId="0" fontId="33" fillId="5" borderId="0" xfId="0" applyFont="1" applyFill="1" applyAlignment="1">
      <alignment vertical="center" wrapText="1"/>
    </xf>
    <xf numFmtId="0" fontId="34" fillId="5" borderId="0" xfId="0" applyFont="1" applyFill="1" applyAlignment="1">
      <alignment horizontal="left" wrapText="1"/>
    </xf>
    <xf numFmtId="0" fontId="2" fillId="5" borderId="0" xfId="0" applyFont="1" applyFill="1"/>
    <xf numFmtId="0" fontId="2" fillId="5" borderId="0" xfId="0" applyFont="1" applyFill="1" applyProtection="1">
      <protection locked="0"/>
    </xf>
    <xf numFmtId="0" fontId="8" fillId="0" borderId="0" xfId="0" applyFont="1" applyAlignment="1">
      <alignment horizontal="left" vertical="center"/>
    </xf>
    <xf numFmtId="0" fontId="8" fillId="6" borderId="25" xfId="0" applyFont="1" applyFill="1" applyBorder="1" applyAlignment="1" applyProtection="1">
      <alignment vertical="center"/>
      <protection locked="0"/>
    </xf>
    <xf numFmtId="0" fontId="33" fillId="0" borderId="0" xfId="0" applyFont="1" applyAlignment="1">
      <alignment vertical="center" wrapText="1"/>
    </xf>
    <xf numFmtId="0" fontId="34" fillId="0" borderId="0" xfId="0" applyFont="1" applyAlignment="1">
      <alignment horizontal="left" wrapText="1"/>
    </xf>
    <xf numFmtId="0" fontId="37" fillId="0" borderId="0" xfId="0" applyFont="1"/>
    <xf numFmtId="0" fontId="2" fillId="4" borderId="0" xfId="0" applyFont="1" applyFill="1"/>
    <xf numFmtId="0" fontId="2" fillId="4" borderId="0" xfId="0" applyFont="1" applyFill="1" applyProtection="1">
      <protection locked="0"/>
    </xf>
    <xf numFmtId="0" fontId="18" fillId="4" borderId="0" xfId="0" applyFont="1" applyFill="1" applyProtection="1">
      <protection locked="0"/>
    </xf>
    <xf numFmtId="3" fontId="8" fillId="6" borderId="14" xfId="0" applyNumberFormat="1" applyFont="1" applyFill="1" applyBorder="1" applyProtection="1">
      <protection locked="0"/>
    </xf>
    <xf numFmtId="0" fontId="7" fillId="4" borderId="0" xfId="0" applyFont="1" applyFill="1"/>
    <xf numFmtId="3" fontId="8" fillId="0" borderId="13" xfId="0" applyNumberFormat="1" applyFont="1" applyBorder="1" applyProtection="1">
      <protection locked="0"/>
    </xf>
    <xf numFmtId="3" fontId="8" fillId="0" borderId="6" xfId="0" applyNumberFormat="1" applyFont="1" applyBorder="1" applyProtection="1">
      <protection locked="0"/>
    </xf>
    <xf numFmtId="0" fontId="8" fillId="9" borderId="0" xfId="0" applyFont="1" applyFill="1"/>
    <xf numFmtId="0" fontId="0" fillId="9" borderId="0" xfId="0" applyFill="1"/>
    <xf numFmtId="0" fontId="0" fillId="9" borderId="0" xfId="0" applyFill="1" applyProtection="1">
      <protection locked="0"/>
    </xf>
    <xf numFmtId="1" fontId="40" fillId="13" borderId="26" xfId="5" applyNumberFormat="1" applyFont="1" applyFill="1" applyBorder="1"/>
    <xf numFmtId="1" fontId="36" fillId="13" borderId="26" xfId="5" applyNumberFormat="1" applyFont="1" applyFill="1" applyBorder="1"/>
    <xf numFmtId="1" fontId="33" fillId="9" borderId="0" xfId="5" applyNumberFormat="1" applyFont="1" applyFill="1" applyAlignment="1">
      <alignment wrapText="1"/>
    </xf>
    <xf numFmtId="1" fontId="41" fillId="13" borderId="0" xfId="5" applyNumberFormat="1" applyFont="1" applyFill="1"/>
    <xf numFmtId="1" fontId="37" fillId="9" borderId="0" xfId="5" applyNumberFormat="1" applyFont="1" applyFill="1"/>
    <xf numFmtId="1" fontId="19" fillId="9" borderId="0" xfId="0" applyNumberFormat="1" applyFont="1" applyFill="1"/>
    <xf numFmtId="1" fontId="19" fillId="9" borderId="0" xfId="0" applyNumberFormat="1" applyFont="1" applyFill="1" applyProtection="1">
      <protection locked="0"/>
    </xf>
    <xf numFmtId="1" fontId="18" fillId="9" borderId="36" xfId="5" applyNumberFormat="1" applyFont="1" applyFill="1" applyBorder="1" applyAlignment="1">
      <alignment horizontal="center" vertical="center" wrapText="1"/>
    </xf>
    <xf numFmtId="1" fontId="18" fillId="9" borderId="37" xfId="5" applyNumberFormat="1" applyFont="1" applyFill="1" applyBorder="1" applyAlignment="1">
      <alignment horizontal="center" vertical="center" wrapText="1"/>
    </xf>
    <xf numFmtId="1" fontId="18" fillId="9" borderId="38" xfId="5" applyNumberFormat="1" applyFont="1" applyFill="1" applyBorder="1" applyAlignment="1">
      <alignment horizontal="center" vertical="center" wrapText="1"/>
    </xf>
    <xf numFmtId="1" fontId="18" fillId="9" borderId="39" xfId="5" applyNumberFormat="1" applyFont="1" applyFill="1" applyBorder="1" applyAlignment="1">
      <alignment horizontal="center" vertical="center" wrapText="1"/>
    </xf>
    <xf numFmtId="1" fontId="18" fillId="9" borderId="32" xfId="5" applyNumberFormat="1" applyFont="1" applyFill="1" applyBorder="1" applyAlignment="1">
      <alignment horizontal="center" vertical="center" wrapText="1"/>
    </xf>
    <xf numFmtId="1" fontId="18" fillId="9" borderId="40" xfId="5" applyNumberFormat="1" applyFont="1" applyFill="1" applyBorder="1" applyAlignment="1">
      <alignment vertical="center"/>
    </xf>
    <xf numFmtId="1" fontId="18" fillId="9" borderId="41" xfId="5" applyNumberFormat="1" applyFont="1" applyFill="1" applyBorder="1"/>
    <xf numFmtId="1" fontId="18" fillId="14" borderId="42" xfId="5" applyNumberFormat="1" applyFont="1" applyFill="1" applyBorder="1"/>
    <xf numFmtId="1" fontId="18" fillId="15" borderId="43" xfId="5" applyNumberFormat="1" applyFont="1" applyFill="1" applyBorder="1"/>
    <xf numFmtId="1" fontId="18" fillId="15" borderId="44" xfId="5" applyNumberFormat="1" applyFont="1" applyFill="1" applyBorder="1"/>
    <xf numFmtId="1" fontId="18" fillId="14" borderId="45" xfId="5" applyNumberFormat="1" applyFont="1" applyFill="1" applyBorder="1"/>
    <xf numFmtId="1" fontId="18" fillId="14" borderId="46" xfId="5" applyNumberFormat="1" applyFont="1" applyFill="1" applyBorder="1"/>
    <xf numFmtId="1" fontId="18" fillId="9" borderId="49" xfId="5" applyNumberFormat="1" applyFont="1" applyFill="1" applyBorder="1" applyAlignment="1">
      <alignment vertical="center"/>
    </xf>
    <xf numFmtId="1" fontId="18" fillId="15" borderId="50" xfId="5" applyNumberFormat="1" applyFont="1" applyFill="1" applyBorder="1"/>
    <xf numFmtId="1" fontId="18" fillId="14" borderId="51" xfId="5" applyNumberFormat="1" applyFont="1" applyFill="1" applyBorder="1"/>
    <xf numFmtId="1" fontId="18" fillId="15" borderId="51" xfId="5" applyNumberFormat="1" applyFont="1" applyFill="1" applyBorder="1"/>
    <xf numFmtId="1" fontId="18" fillId="15" borderId="52" xfId="5" applyNumberFormat="1" applyFont="1" applyFill="1" applyBorder="1"/>
    <xf numFmtId="1" fontId="18" fillId="14" borderId="53" xfId="5" applyNumberFormat="1" applyFont="1" applyFill="1" applyBorder="1"/>
    <xf numFmtId="1" fontId="18" fillId="14" borderId="54" xfId="5" applyNumberFormat="1" applyFont="1" applyFill="1" applyBorder="1"/>
    <xf numFmtId="1" fontId="18" fillId="9" borderId="41" xfId="5" applyNumberFormat="1" applyFont="1" applyFill="1" applyBorder="1" applyAlignment="1">
      <alignment vertical="center" wrapText="1"/>
    </xf>
    <xf numFmtId="1" fontId="18" fillId="9" borderId="41" xfId="5" applyNumberFormat="1" applyFont="1" applyFill="1" applyBorder="1" applyAlignment="1">
      <alignment vertical="center"/>
    </xf>
    <xf numFmtId="1" fontId="18" fillId="14" borderId="55" xfId="5" applyNumberFormat="1" applyFont="1" applyFill="1" applyBorder="1"/>
    <xf numFmtId="1" fontId="18" fillId="14" borderId="56" xfId="5" applyNumberFormat="1" applyFont="1" applyFill="1" applyBorder="1"/>
    <xf numFmtId="1" fontId="18" fillId="9" borderId="57" xfId="5" applyNumberFormat="1" applyFont="1" applyFill="1" applyBorder="1"/>
    <xf numFmtId="1" fontId="18" fillId="15" borderId="58" xfId="5" applyNumberFormat="1" applyFont="1" applyFill="1" applyBorder="1"/>
    <xf numFmtId="1" fontId="18" fillId="15" borderId="59" xfId="5" applyNumberFormat="1" applyFont="1" applyFill="1" applyBorder="1"/>
    <xf numFmtId="1" fontId="18" fillId="14" borderId="59" xfId="5" applyNumberFormat="1" applyFont="1" applyFill="1" applyBorder="1"/>
    <xf numFmtId="1" fontId="18" fillId="14" borderId="60" xfId="5" applyNumberFormat="1" applyFont="1" applyFill="1" applyBorder="1"/>
    <xf numFmtId="1" fontId="18" fillId="14" borderId="61" xfId="5" applyNumberFormat="1" applyFont="1" applyFill="1" applyBorder="1"/>
    <xf numFmtId="1" fontId="18" fillId="14" borderId="62" xfId="5" applyNumberFormat="1" applyFont="1" applyFill="1" applyBorder="1"/>
    <xf numFmtId="1" fontId="18" fillId="9" borderId="63" xfId="5" applyNumberFormat="1" applyFont="1" applyFill="1" applyBorder="1"/>
    <xf numFmtId="1" fontId="18" fillId="14" borderId="64" xfId="5" applyNumberFormat="1" applyFont="1" applyFill="1" applyBorder="1"/>
    <xf numFmtId="1" fontId="18" fillId="15" borderId="65" xfId="5" applyNumberFormat="1" applyFont="1" applyFill="1" applyBorder="1"/>
    <xf numFmtId="1" fontId="18" fillId="15" borderId="66" xfId="5" applyNumberFormat="1" applyFont="1" applyFill="1" applyBorder="1"/>
    <xf numFmtId="1" fontId="18" fillId="14" borderId="67" xfId="5" applyNumberFormat="1" applyFont="1" applyFill="1" applyBorder="1"/>
    <xf numFmtId="1" fontId="18" fillId="14" borderId="68" xfId="5" applyNumberFormat="1" applyFont="1" applyFill="1" applyBorder="1"/>
    <xf numFmtId="1" fontId="18" fillId="14" borderId="70" xfId="5" applyNumberFormat="1" applyFont="1" applyFill="1" applyBorder="1"/>
    <xf numFmtId="1" fontId="18" fillId="14" borderId="71" xfId="5" applyNumberFormat="1" applyFont="1" applyFill="1" applyBorder="1"/>
    <xf numFmtId="1" fontId="40" fillId="9" borderId="0" xfId="0" applyNumberFormat="1" applyFont="1" applyFill="1"/>
    <xf numFmtId="1" fontId="8" fillId="9" borderId="0" xfId="0" applyNumberFormat="1" applyFont="1" applyFill="1"/>
    <xf numFmtId="1" fontId="17" fillId="9" borderId="0" xfId="0" applyNumberFormat="1" applyFont="1" applyFill="1"/>
    <xf numFmtId="1" fontId="18" fillId="9" borderId="5" xfId="0" applyNumberFormat="1" applyFont="1" applyFill="1" applyBorder="1" applyProtection="1">
      <protection locked="0"/>
    </xf>
    <xf numFmtId="1" fontId="18" fillId="9" borderId="6" xfId="0" applyNumberFormat="1" applyFont="1" applyFill="1" applyBorder="1" applyProtection="1">
      <protection locked="0"/>
    </xf>
    <xf numFmtId="1" fontId="18" fillId="9" borderId="0" xfId="0" applyNumberFormat="1" applyFont="1" applyFill="1"/>
    <xf numFmtId="1" fontId="2" fillId="9" borderId="0" xfId="0" applyNumberFormat="1" applyFont="1" applyFill="1"/>
    <xf numFmtId="1" fontId="2" fillId="9" borderId="0" xfId="0" applyNumberFormat="1" applyFont="1" applyFill="1" applyProtection="1">
      <protection locked="0"/>
    </xf>
    <xf numFmtId="0" fontId="8" fillId="0" borderId="0" xfId="0" applyFont="1" applyAlignment="1">
      <alignment horizontal="center" vertical="center" wrapText="1"/>
    </xf>
    <xf numFmtId="1" fontId="14" fillId="4" borderId="0" xfId="0" applyNumberFormat="1" applyFont="1" applyFill="1"/>
    <xf numFmtId="1" fontId="17" fillId="4" borderId="0" xfId="0" applyNumberFormat="1" applyFont="1" applyFill="1" applyProtection="1">
      <protection locked="0"/>
    </xf>
    <xf numFmtId="1" fontId="17" fillId="4" borderId="0" xfId="0" applyNumberFormat="1" applyFont="1" applyFill="1"/>
    <xf numFmtId="1" fontId="17" fillId="5" borderId="0" xfId="0" applyNumberFormat="1" applyFont="1" applyFill="1"/>
    <xf numFmtId="1" fontId="17" fillId="11" borderId="0" xfId="0" applyNumberFormat="1" applyFont="1" applyFill="1" applyProtection="1">
      <protection locked="0"/>
    </xf>
    <xf numFmtId="1" fontId="15" fillId="4" borderId="0" xfId="0" applyNumberFormat="1" applyFont="1" applyFill="1" applyAlignment="1">
      <alignment vertical="center" wrapText="1"/>
    </xf>
    <xf numFmtId="1" fontId="27" fillId="4" borderId="0" xfId="0" applyNumberFormat="1" applyFont="1" applyFill="1"/>
    <xf numFmtId="1" fontId="8" fillId="4" borderId="0" xfId="0" applyNumberFormat="1" applyFont="1" applyFill="1"/>
    <xf numFmtId="1" fontId="8" fillId="5" borderId="0" xfId="0" applyNumberFormat="1" applyFont="1" applyFill="1"/>
    <xf numFmtId="1" fontId="46" fillId="4" borderId="0" xfId="0" applyNumberFormat="1" applyFont="1" applyFill="1"/>
    <xf numFmtId="1" fontId="16" fillId="4" borderId="0" xfId="0" applyNumberFormat="1" applyFont="1" applyFill="1"/>
    <xf numFmtId="1" fontId="15" fillId="4" borderId="0" xfId="0" applyNumberFormat="1" applyFont="1" applyFill="1"/>
    <xf numFmtId="1" fontId="8" fillId="6" borderId="14" xfId="0" applyNumberFormat="1" applyFont="1" applyFill="1" applyBorder="1" applyProtection="1">
      <protection locked="0"/>
    </xf>
    <xf numFmtId="1" fontId="8" fillId="5" borderId="0" xfId="0" applyNumberFormat="1" applyFont="1" applyFill="1" applyAlignment="1">
      <alignment vertical="top" wrapText="1"/>
    </xf>
    <xf numFmtId="1" fontId="17" fillId="5" borderId="0" xfId="0" applyNumberFormat="1" applyFont="1" applyFill="1" applyProtection="1">
      <protection locked="0"/>
    </xf>
    <xf numFmtId="1" fontId="8" fillId="7" borderId="5" xfId="0" applyNumberFormat="1" applyFont="1" applyFill="1" applyBorder="1"/>
    <xf numFmtId="1" fontId="8" fillId="6" borderId="15" xfId="0" applyNumberFormat="1" applyFont="1" applyFill="1" applyBorder="1" applyProtection="1">
      <protection locked="0"/>
    </xf>
    <xf numFmtId="1" fontId="8" fillId="7" borderId="14" xfId="0" applyNumberFormat="1" applyFont="1" applyFill="1" applyBorder="1"/>
    <xf numFmtId="1" fontId="8" fillId="6" borderId="4" xfId="0" applyNumberFormat="1" applyFont="1" applyFill="1" applyBorder="1" applyProtection="1">
      <protection locked="0"/>
    </xf>
    <xf numFmtId="1" fontId="8" fillId="6" borderId="11" xfId="0" applyNumberFormat="1" applyFont="1" applyFill="1" applyBorder="1" applyProtection="1">
      <protection locked="0"/>
    </xf>
    <xf numFmtId="1" fontId="8" fillId="6" borderId="25" xfId="0" applyNumberFormat="1" applyFont="1" applyFill="1" applyBorder="1" applyProtection="1">
      <protection locked="0"/>
    </xf>
    <xf numFmtId="3" fontId="8" fillId="0" borderId="14" xfId="0" applyNumberFormat="1" applyFont="1" applyBorder="1" applyProtection="1">
      <protection locked="0"/>
    </xf>
    <xf numFmtId="3" fontId="8" fillId="0" borderId="4" xfId="0" applyNumberFormat="1" applyFont="1" applyBorder="1" applyProtection="1">
      <protection locked="0"/>
    </xf>
    <xf numFmtId="1" fontId="8" fillId="6" borderId="5" xfId="0" applyNumberFormat="1" applyFont="1" applyFill="1" applyBorder="1" applyProtection="1">
      <protection locked="0"/>
    </xf>
    <xf numFmtId="1" fontId="8" fillId="6" borderId="10" xfId="0" applyNumberFormat="1" applyFont="1" applyFill="1" applyBorder="1" applyProtection="1">
      <protection locked="0"/>
    </xf>
    <xf numFmtId="1" fontId="46" fillId="5" borderId="0" xfId="0" applyNumberFormat="1" applyFont="1" applyFill="1"/>
    <xf numFmtId="1" fontId="27" fillId="5" borderId="0" xfId="0" applyNumberFormat="1" applyFont="1" applyFill="1"/>
    <xf numFmtId="1" fontId="17" fillId="0" borderId="0" xfId="0" applyNumberFormat="1" applyFont="1"/>
    <xf numFmtId="1" fontId="8" fillId="0" borderId="4" xfId="0" applyNumberFormat="1" applyFont="1" applyBorder="1"/>
    <xf numFmtId="1" fontId="8" fillId="6" borderId="12" xfId="0" applyNumberFormat="1" applyFont="1" applyFill="1" applyBorder="1" applyProtection="1">
      <protection locked="0"/>
    </xf>
    <xf numFmtId="1" fontId="16" fillId="0" borderId="0" xfId="0" applyNumberFormat="1" applyFont="1"/>
    <xf numFmtId="1" fontId="8" fillId="6" borderId="13" xfId="0" applyNumberFormat="1" applyFont="1" applyFill="1" applyBorder="1" applyProtection="1">
      <protection locked="0"/>
    </xf>
    <xf numFmtId="1" fontId="8" fillId="6" borderId="22" xfId="0" applyNumberFormat="1" applyFont="1" applyFill="1" applyBorder="1" applyProtection="1">
      <protection locked="0"/>
    </xf>
    <xf numFmtId="1" fontId="27" fillId="4" borderId="0" xfId="0" applyNumberFormat="1" applyFont="1" applyFill="1" applyProtection="1">
      <protection locked="0"/>
    </xf>
    <xf numFmtId="1" fontId="8" fillId="0" borderId="0" xfId="0" applyNumberFormat="1" applyFont="1"/>
    <xf numFmtId="0" fontId="8" fillId="0" borderId="14" xfId="0" applyFont="1" applyBorder="1"/>
    <xf numFmtId="1" fontId="8" fillId="0" borderId="14" xfId="0" applyNumberFormat="1" applyFont="1" applyBorder="1"/>
    <xf numFmtId="1" fontId="8" fillId="6" borderId="72" xfId="0" applyNumberFormat="1" applyFont="1" applyFill="1" applyBorder="1" applyProtection="1">
      <protection locked="0"/>
    </xf>
    <xf numFmtId="1" fontId="18" fillId="4" borderId="0" xfId="0" applyNumberFormat="1" applyFont="1" applyFill="1"/>
    <xf numFmtId="1" fontId="8" fillId="5" borderId="3" xfId="0" applyNumberFormat="1" applyFont="1" applyFill="1" applyBorder="1" applyAlignment="1" applyProtection="1">
      <alignment vertical="center"/>
      <protection locked="0"/>
    </xf>
    <xf numFmtId="1" fontId="17" fillId="17" borderId="0" xfId="0" applyNumberFormat="1" applyFont="1" applyFill="1"/>
    <xf numFmtId="1" fontId="14" fillId="4" borderId="0" xfId="0" applyNumberFormat="1" applyFont="1" applyFill="1" applyAlignment="1">
      <alignment wrapText="1"/>
    </xf>
    <xf numFmtId="1" fontId="17" fillId="19" borderId="0" xfId="0" applyNumberFormat="1" applyFont="1" applyFill="1" applyProtection="1">
      <protection locked="0"/>
    </xf>
    <xf numFmtId="0" fontId="2" fillId="0" borderId="0" xfId="0" applyFont="1"/>
    <xf numFmtId="1" fontId="8" fillId="4" borderId="0" xfId="0" applyNumberFormat="1" applyFont="1" applyFill="1" applyProtection="1">
      <protection locked="0"/>
    </xf>
    <xf numFmtId="1" fontId="8" fillId="6" borderId="80" xfId="0" applyNumberFormat="1" applyFont="1" applyFill="1" applyBorder="1" applyProtection="1">
      <protection locked="0"/>
    </xf>
    <xf numFmtId="1" fontId="48" fillId="4" borderId="0" xfId="0" applyNumberFormat="1" applyFont="1" applyFill="1"/>
    <xf numFmtId="1" fontId="8" fillId="4" borderId="0" xfId="0" applyNumberFormat="1" applyFont="1" applyFill="1" applyAlignment="1" applyProtection="1">
      <alignment wrapText="1"/>
      <protection locked="0"/>
    </xf>
    <xf numFmtId="1" fontId="8" fillId="4" borderId="0" xfId="0" applyNumberFormat="1" applyFont="1" applyFill="1" applyAlignment="1">
      <alignment wrapText="1"/>
    </xf>
    <xf numFmtId="1" fontId="8" fillId="5" borderId="86" xfId="0" applyNumberFormat="1" applyFont="1" applyFill="1" applyBorder="1" applyAlignment="1" applyProtection="1">
      <alignment vertical="center"/>
      <protection locked="0"/>
    </xf>
    <xf numFmtId="1" fontId="16" fillId="0" borderId="85" xfId="0" applyNumberFormat="1" applyFont="1" applyBorder="1"/>
    <xf numFmtId="1" fontId="8" fillId="0" borderId="5" xfId="0" applyNumberFormat="1" applyFont="1" applyBorder="1"/>
    <xf numFmtId="1" fontId="8" fillId="0" borderId="6" xfId="0" applyNumberFormat="1" applyFont="1" applyBorder="1"/>
    <xf numFmtId="1" fontId="8" fillId="6" borderId="83" xfId="0" applyNumberFormat="1" applyFont="1" applyFill="1" applyBorder="1" applyProtection="1">
      <protection locked="0"/>
    </xf>
    <xf numFmtId="1" fontId="8" fillId="6" borderId="90" xfId="0" applyNumberFormat="1" applyFont="1" applyFill="1" applyBorder="1" applyProtection="1">
      <protection locked="0"/>
    </xf>
    <xf numFmtId="1" fontId="8" fillId="6" borderId="0" xfId="0" applyNumberFormat="1" applyFont="1" applyFill="1" applyProtection="1">
      <protection locked="0"/>
    </xf>
    <xf numFmtId="1" fontId="8" fillId="6" borderId="88" xfId="0" applyNumberFormat="1" applyFont="1" applyFill="1" applyBorder="1" applyProtection="1">
      <protection locked="0"/>
    </xf>
    <xf numFmtId="1" fontId="8" fillId="6" borderId="91" xfId="0" applyNumberFormat="1" applyFont="1" applyFill="1" applyBorder="1" applyProtection="1">
      <protection locked="0"/>
    </xf>
    <xf numFmtId="1" fontId="8" fillId="6" borderId="84" xfId="0" applyNumberFormat="1" applyFont="1" applyFill="1" applyBorder="1" applyProtection="1">
      <protection locked="0"/>
    </xf>
    <xf numFmtId="1" fontId="8" fillId="0" borderId="6" xfId="0" applyNumberFormat="1" applyFont="1" applyBorder="1" applyAlignment="1">
      <alignment horizontal="right"/>
    </xf>
    <xf numFmtId="1" fontId="8" fillId="0" borderId="11" xfId="0" applyNumberFormat="1" applyFont="1" applyBorder="1" applyAlignment="1">
      <alignment wrapText="1"/>
    </xf>
    <xf numFmtId="1" fontId="8" fillId="6" borderId="19" xfId="0" applyNumberFormat="1" applyFont="1" applyFill="1" applyBorder="1" applyProtection="1">
      <protection locked="0"/>
    </xf>
    <xf numFmtId="1" fontId="8" fillId="6" borderId="20" xfId="0" applyNumberFormat="1" applyFont="1" applyFill="1" applyBorder="1" applyProtection="1">
      <protection locked="0"/>
    </xf>
    <xf numFmtId="1" fontId="8" fillId="9" borderId="8" xfId="0" applyNumberFormat="1" applyFont="1" applyFill="1" applyBorder="1" applyAlignment="1">
      <alignment vertical="center" wrapText="1"/>
    </xf>
    <xf numFmtId="1" fontId="8" fillId="6" borderId="17" xfId="0" applyNumberFormat="1" applyFont="1" applyFill="1" applyBorder="1" applyProtection="1">
      <protection locked="0"/>
    </xf>
    <xf numFmtId="1" fontId="8" fillId="6" borderId="24" xfId="0" applyNumberFormat="1" applyFont="1" applyFill="1" applyBorder="1" applyProtection="1">
      <protection locked="0"/>
    </xf>
    <xf numFmtId="1" fontId="8" fillId="6" borderId="16" xfId="0" applyNumberFormat="1" applyFont="1" applyFill="1" applyBorder="1" applyProtection="1">
      <protection locked="0"/>
    </xf>
    <xf numFmtId="1" fontId="7" fillId="6" borderId="23" xfId="0" applyNumberFormat="1" applyFont="1" applyFill="1" applyBorder="1" applyProtection="1">
      <protection locked="0"/>
    </xf>
    <xf numFmtId="1" fontId="40" fillId="0" borderId="0" xfId="0" applyNumberFormat="1" applyFont="1"/>
    <xf numFmtId="1" fontId="8" fillId="5" borderId="14" xfId="0" applyNumberFormat="1" applyFont="1" applyFill="1" applyBorder="1"/>
    <xf numFmtId="1" fontId="18" fillId="6" borderId="13" xfId="0" applyNumberFormat="1" applyFont="1" applyFill="1" applyBorder="1" applyProtection="1">
      <protection locked="0"/>
    </xf>
    <xf numFmtId="1" fontId="18" fillId="6" borderId="7" xfId="0" applyNumberFormat="1" applyFont="1" applyFill="1" applyBorder="1" applyProtection="1">
      <protection locked="0"/>
    </xf>
    <xf numFmtId="1" fontId="8" fillId="6" borderId="7" xfId="0" applyNumberFormat="1" applyFont="1" applyFill="1" applyBorder="1" applyProtection="1">
      <protection locked="0"/>
    </xf>
    <xf numFmtId="1" fontId="18" fillId="9" borderId="7" xfId="0" applyNumberFormat="1" applyFont="1" applyFill="1" applyBorder="1" applyProtection="1">
      <protection locked="0"/>
    </xf>
    <xf numFmtId="1" fontId="48" fillId="0" borderId="0" xfId="0" applyNumberFormat="1" applyFont="1"/>
    <xf numFmtId="1" fontId="7" fillId="0" borderId="5" xfId="0" applyNumberFormat="1" applyFont="1" applyBorder="1" applyAlignment="1">
      <alignment horizontal="right" wrapText="1"/>
    </xf>
    <xf numFmtId="0" fontId="51" fillId="4" borderId="0" xfId="0" applyFont="1" applyFill="1"/>
    <xf numFmtId="0" fontId="16" fillId="4" borderId="0" xfId="0" applyFont="1" applyFill="1"/>
    <xf numFmtId="0" fontId="17" fillId="4" borderId="0" xfId="0" applyFont="1" applyFill="1"/>
    <xf numFmtId="1" fontId="8" fillId="0" borderId="0" xfId="0" applyNumberFormat="1" applyFont="1" applyAlignment="1">
      <alignment horizontal="right" vertical="center" wrapText="1"/>
    </xf>
    <xf numFmtId="1" fontId="8" fillId="0" borderId="0" xfId="0" applyNumberFormat="1" applyFont="1" applyAlignment="1">
      <alignment vertical="top" wrapText="1"/>
    </xf>
    <xf numFmtId="1" fontId="17" fillId="0" borderId="0" xfId="0" applyNumberFormat="1" applyFont="1" applyProtection="1">
      <protection locked="0"/>
    </xf>
    <xf numFmtId="1" fontId="8" fillId="4" borderId="0" xfId="0" applyNumberFormat="1" applyFont="1" applyFill="1" applyAlignment="1">
      <alignment vertical="center"/>
    </xf>
    <xf numFmtId="1" fontId="24" fillId="4" borderId="0" xfId="0" applyNumberFormat="1" applyFont="1" applyFill="1"/>
    <xf numFmtId="3" fontId="7" fillId="5" borderId="20" xfId="0" applyNumberFormat="1" applyFont="1" applyFill="1" applyBorder="1" applyProtection="1">
      <protection locked="0"/>
    </xf>
    <xf numFmtId="0" fontId="6" fillId="0" borderId="0" xfId="0" applyFont="1"/>
    <xf numFmtId="1" fontId="6" fillId="0" borderId="0" xfId="0" applyNumberFormat="1" applyFont="1"/>
    <xf numFmtId="1" fontId="51" fillId="5" borderId="0" xfId="0" applyNumberFormat="1" applyFont="1" applyFill="1"/>
    <xf numFmtId="1" fontId="26" fillId="5" borderId="0" xfId="0" applyNumberFormat="1" applyFont="1" applyFill="1" applyProtection="1">
      <protection hidden="1"/>
    </xf>
    <xf numFmtId="1" fontId="51" fillId="4" borderId="0" xfId="0" applyNumberFormat="1" applyFont="1" applyFill="1"/>
    <xf numFmtId="1" fontId="46" fillId="4" borderId="0" xfId="0" applyNumberFormat="1" applyFont="1" applyFill="1" applyAlignment="1">
      <alignment horizontal="left"/>
    </xf>
    <xf numFmtId="1" fontId="46" fillId="4" borderId="0" xfId="0" applyNumberFormat="1" applyFont="1" applyFill="1" applyAlignment="1">
      <alignment wrapText="1"/>
    </xf>
    <xf numFmtId="1" fontId="16" fillId="0" borderId="0" xfId="0" applyNumberFormat="1" applyFont="1" applyAlignment="1">
      <alignment horizontal="left"/>
    </xf>
    <xf numFmtId="1" fontId="8" fillId="0" borderId="25" xfId="0" applyNumberFormat="1" applyFont="1" applyBorder="1" applyAlignment="1">
      <alignment horizontal="center" vertical="center" wrapText="1"/>
    </xf>
    <xf numFmtId="1" fontId="15" fillId="4" borderId="0" xfId="0" applyNumberFormat="1" applyFont="1" applyFill="1" applyAlignment="1">
      <alignment horizontal="left"/>
    </xf>
    <xf numFmtId="1" fontId="16" fillId="4" borderId="0" xfId="0" applyNumberFormat="1" applyFont="1" applyFill="1" applyAlignment="1">
      <alignment horizontal="left"/>
    </xf>
    <xf numFmtId="1" fontId="15" fillId="4" borderId="0" xfId="0" applyNumberFormat="1" applyFont="1" applyFill="1" applyAlignment="1">
      <alignment horizontal="left" wrapText="1"/>
    </xf>
    <xf numFmtId="1" fontId="56" fillId="4" borderId="0" xfId="0" applyNumberFormat="1" applyFont="1" applyFill="1" applyAlignment="1">
      <alignment horizontal="left" wrapText="1"/>
    </xf>
    <xf numFmtId="1" fontId="14" fillId="4" borderId="0" xfId="0" applyNumberFormat="1" applyFont="1" applyFill="1" applyAlignment="1">
      <alignment horizontal="left" wrapText="1"/>
    </xf>
    <xf numFmtId="1" fontId="8" fillId="4" borderId="0" xfId="0" applyNumberFormat="1" applyFont="1" applyFill="1" applyProtection="1">
      <protection hidden="1"/>
    </xf>
    <xf numFmtId="1" fontId="8" fillId="5" borderId="0" xfId="0" applyNumberFormat="1" applyFont="1" applyFill="1" applyProtection="1">
      <protection hidden="1"/>
    </xf>
    <xf numFmtId="1" fontId="14" fillId="4" borderId="0" xfId="0" applyNumberFormat="1" applyFont="1" applyFill="1" applyProtection="1">
      <protection hidden="1"/>
    </xf>
    <xf numFmtId="1" fontId="14" fillId="4" borderId="0" xfId="0" applyNumberFormat="1" applyFont="1" applyFill="1" applyAlignment="1" applyProtection="1">
      <alignment wrapText="1"/>
      <protection hidden="1"/>
    </xf>
    <xf numFmtId="1" fontId="8" fillId="5" borderId="0" xfId="0" applyNumberFormat="1" applyFont="1" applyFill="1" applyProtection="1">
      <protection locked="0"/>
    </xf>
    <xf numFmtId="1" fontId="8" fillId="0" borderId="0" xfId="0" applyNumberFormat="1" applyFont="1" applyAlignment="1" applyProtection="1">
      <alignment wrapText="1"/>
      <protection locked="0"/>
    </xf>
    <xf numFmtId="1" fontId="15" fillId="4" borderId="0" xfId="0" applyNumberFormat="1" applyFont="1" applyFill="1" applyAlignment="1" applyProtection="1">
      <alignment wrapText="1"/>
      <protection hidden="1"/>
    </xf>
    <xf numFmtId="1" fontId="46" fillId="4" borderId="0" xfId="0" applyNumberFormat="1" applyFont="1" applyFill="1" applyProtection="1">
      <protection hidden="1"/>
    </xf>
    <xf numFmtId="1" fontId="26" fillId="4" borderId="0" xfId="0" applyNumberFormat="1" applyFont="1" applyFill="1" applyProtection="1">
      <protection hidden="1"/>
    </xf>
    <xf numFmtId="1" fontId="26" fillId="4" borderId="0" xfId="0" applyNumberFormat="1" applyFont="1" applyFill="1" applyAlignment="1" applyProtection="1">
      <alignment wrapText="1"/>
      <protection hidden="1"/>
    </xf>
    <xf numFmtId="1" fontId="8" fillId="4" borderId="0" xfId="0" applyNumberFormat="1" applyFont="1" applyFill="1" applyAlignment="1" applyProtection="1">
      <alignment wrapText="1"/>
      <protection hidden="1"/>
    </xf>
    <xf numFmtId="1" fontId="8" fillId="0" borderId="14" xfId="0" applyNumberFormat="1" applyFont="1" applyBorder="1" applyAlignment="1" applyProtection="1">
      <alignment vertical="center" wrapText="1"/>
      <protection hidden="1"/>
    </xf>
    <xf numFmtId="1" fontId="15" fillId="4" borderId="0" xfId="0" applyNumberFormat="1" applyFont="1" applyFill="1" applyProtection="1">
      <protection hidden="1"/>
    </xf>
    <xf numFmtId="1" fontId="17" fillId="4" borderId="0" xfId="0" applyNumberFormat="1" applyFont="1" applyFill="1" applyProtection="1">
      <protection hidden="1"/>
    </xf>
    <xf numFmtId="1" fontId="27" fillId="4" borderId="0" xfId="0" applyNumberFormat="1" applyFont="1" applyFill="1" applyProtection="1">
      <protection hidden="1"/>
    </xf>
    <xf numFmtId="1" fontId="8" fillId="0" borderId="14" xfId="0" applyNumberFormat="1" applyFont="1" applyBorder="1" applyAlignment="1">
      <alignment horizontal="left" vertical="center" wrapText="1"/>
    </xf>
    <xf numFmtId="1" fontId="8" fillId="0" borderId="14" xfId="0" applyNumberFormat="1" applyFont="1" applyBorder="1" applyAlignment="1">
      <alignment horizontal="right" wrapText="1"/>
    </xf>
    <xf numFmtId="1" fontId="8" fillId="0" borderId="13" xfId="0" applyNumberFormat="1" applyFont="1" applyBorder="1" applyAlignment="1">
      <alignment horizontal="right" wrapText="1"/>
    </xf>
    <xf numFmtId="1" fontId="8" fillId="6" borderId="5" xfId="0" applyNumberFormat="1" applyFont="1" applyFill="1" applyBorder="1" applyAlignment="1" applyProtection="1">
      <alignment horizontal="right"/>
      <protection locked="0"/>
    </xf>
    <xf numFmtId="1" fontId="8" fillId="6" borderId="7" xfId="0" applyNumberFormat="1" applyFont="1" applyFill="1" applyBorder="1" applyAlignment="1" applyProtection="1">
      <alignment horizontal="right"/>
      <protection locked="0"/>
    </xf>
    <xf numFmtId="1" fontId="57" fillId="0" borderId="0" xfId="0" applyNumberFormat="1" applyFont="1" applyAlignment="1">
      <alignment horizontal="center" vertical="center" wrapText="1"/>
    </xf>
    <xf numFmtId="1" fontId="39" fillId="0" borderId="0" xfId="0" applyNumberFormat="1" applyFont="1" applyAlignment="1">
      <alignment horizontal="center" vertical="center" wrapText="1"/>
    </xf>
    <xf numFmtId="1" fontId="8" fillId="5" borderId="3" xfId="0" applyNumberFormat="1" applyFont="1" applyFill="1" applyBorder="1" applyAlignment="1">
      <alignment vertical="center"/>
    </xf>
    <xf numFmtId="1" fontId="8" fillId="0" borderId="0" xfId="0" applyNumberFormat="1" applyFont="1" applyProtection="1">
      <protection locked="0"/>
    </xf>
    <xf numFmtId="1" fontId="8" fillId="0" borderId="0" xfId="0" applyNumberFormat="1" applyFont="1" applyAlignment="1">
      <alignment vertical="center"/>
    </xf>
    <xf numFmtId="1" fontId="37" fillId="9" borderId="0" xfId="0" applyNumberFormat="1" applyFont="1" applyFill="1"/>
    <xf numFmtId="0" fontId="58" fillId="0" borderId="0" xfId="0" applyFont="1"/>
    <xf numFmtId="0" fontId="58" fillId="0" borderId="101" xfId="0" applyFont="1" applyBorder="1"/>
    <xf numFmtId="0" fontId="58" fillId="0" borderId="29" xfId="0" applyFont="1" applyBorder="1"/>
    <xf numFmtId="0" fontId="19" fillId="0" borderId="0" xfId="0" applyFont="1" applyAlignment="1">
      <alignment wrapText="1"/>
    </xf>
    <xf numFmtId="1" fontId="8" fillId="0" borderId="14" xfId="0" applyNumberFormat="1" applyFont="1" applyBorder="1" applyAlignment="1">
      <alignment wrapText="1"/>
    </xf>
    <xf numFmtId="1" fontId="8" fillId="6" borderId="5" xfId="0" applyNumberFormat="1" applyFont="1" applyFill="1" applyBorder="1" applyAlignment="1" applyProtection="1">
      <alignment wrapText="1"/>
      <protection locked="0"/>
    </xf>
    <xf numFmtId="1" fontId="8" fillId="6" borderId="6" xfId="0" applyNumberFormat="1" applyFont="1" applyFill="1" applyBorder="1" applyAlignment="1" applyProtection="1">
      <alignment wrapText="1"/>
      <protection locked="0"/>
    </xf>
    <xf numFmtId="1" fontId="8" fillId="6" borderId="15" xfId="0" applyNumberFormat="1" applyFont="1" applyFill="1" applyBorder="1" applyAlignment="1" applyProtection="1">
      <alignment wrapText="1"/>
      <protection locked="0"/>
    </xf>
    <xf numFmtId="1" fontId="8" fillId="6" borderId="23" xfId="0" applyNumberFormat="1" applyFont="1" applyFill="1" applyBorder="1" applyAlignment="1" applyProtection="1">
      <alignment wrapText="1"/>
      <protection locked="0"/>
    </xf>
    <xf numFmtId="1" fontId="19" fillId="0" borderId="14" xfId="0" applyNumberFormat="1" applyFont="1" applyBorder="1" applyAlignment="1">
      <alignment wrapText="1"/>
    </xf>
    <xf numFmtId="1" fontId="8" fillId="6" borderId="13" xfId="0" applyNumberFormat="1" applyFont="1" applyFill="1" applyBorder="1" applyAlignment="1" applyProtection="1">
      <alignment wrapText="1"/>
      <protection locked="0"/>
    </xf>
    <xf numFmtId="1" fontId="8" fillId="6" borderId="14" xfId="0" applyNumberFormat="1" applyFont="1" applyFill="1" applyBorder="1" applyAlignment="1" applyProtection="1">
      <alignment wrapText="1"/>
      <protection locked="0"/>
    </xf>
    <xf numFmtId="1" fontId="8" fillId="6" borderId="22" xfId="0" applyNumberFormat="1" applyFont="1" applyFill="1" applyBorder="1" applyAlignment="1" applyProtection="1">
      <alignment wrapText="1"/>
      <protection locked="0"/>
    </xf>
    <xf numFmtId="1" fontId="8" fillId="6" borderId="7" xfId="0" applyNumberFormat="1" applyFont="1" applyFill="1" applyBorder="1" applyAlignment="1" applyProtection="1">
      <alignment wrapText="1"/>
      <protection locked="0"/>
    </xf>
    <xf numFmtId="1" fontId="8" fillId="5" borderId="14" xfId="0" applyNumberFormat="1" applyFont="1" applyFill="1" applyBorder="1" applyAlignment="1">
      <alignment wrapText="1"/>
    </xf>
    <xf numFmtId="1" fontId="8" fillId="6" borderId="9" xfId="0" applyNumberFormat="1" applyFont="1" applyFill="1" applyBorder="1" applyAlignment="1" applyProtection="1">
      <alignment wrapText="1"/>
      <protection locked="0"/>
    </xf>
    <xf numFmtId="1" fontId="8" fillId="6" borderId="16" xfId="0" applyNumberFormat="1" applyFont="1" applyFill="1" applyBorder="1" applyAlignment="1" applyProtection="1">
      <alignment wrapText="1"/>
      <protection locked="0"/>
    </xf>
    <xf numFmtId="1" fontId="8" fillId="5" borderId="4" xfId="0" applyNumberFormat="1" applyFont="1" applyFill="1" applyBorder="1" applyAlignment="1">
      <alignment wrapText="1"/>
    </xf>
    <xf numFmtId="1" fontId="8" fillId="6" borderId="12" xfId="0" applyNumberFormat="1" applyFont="1" applyFill="1" applyBorder="1" applyAlignment="1" applyProtection="1">
      <alignment wrapText="1"/>
      <protection locked="0"/>
    </xf>
    <xf numFmtId="0" fontId="16" fillId="0" borderId="0" xfId="0" applyFont="1" applyAlignment="1">
      <alignment wrapText="1"/>
    </xf>
    <xf numFmtId="1" fontId="38" fillId="4" borderId="0" xfId="0" applyNumberFormat="1" applyFont="1" applyFill="1"/>
    <xf numFmtId="1" fontId="38" fillId="5" borderId="0" xfId="0" applyNumberFormat="1" applyFont="1" applyFill="1"/>
    <xf numFmtId="1" fontId="38" fillId="5" borderId="0" xfId="0" applyNumberFormat="1" applyFont="1" applyFill="1" applyProtection="1">
      <protection locked="0"/>
    </xf>
    <xf numFmtId="1" fontId="19" fillId="24" borderId="0" xfId="0" applyNumberFormat="1" applyFont="1" applyFill="1" applyProtection="1">
      <protection locked="0"/>
    </xf>
    <xf numFmtId="1" fontId="19" fillId="12" borderId="0" xfId="0" applyNumberFormat="1" applyFont="1" applyFill="1" applyProtection="1">
      <protection locked="0"/>
    </xf>
    <xf numFmtId="1" fontId="19" fillId="4" borderId="0" xfId="0" applyNumberFormat="1" applyFont="1" applyFill="1"/>
    <xf numFmtId="1" fontId="19" fillId="5" borderId="0" xfId="0" applyNumberFormat="1" applyFont="1" applyFill="1"/>
    <xf numFmtId="1" fontId="19" fillId="5" borderId="0" xfId="0" applyNumberFormat="1" applyFont="1" applyFill="1" applyProtection="1">
      <protection locked="0"/>
    </xf>
    <xf numFmtId="1" fontId="16" fillId="5" borderId="0" xfId="0" applyNumberFormat="1" applyFont="1" applyFill="1" applyAlignment="1">
      <alignment horizontal="left"/>
    </xf>
    <xf numFmtId="1" fontId="19" fillId="4" borderId="0" xfId="0" applyNumberFormat="1" applyFont="1" applyFill="1" applyProtection="1">
      <protection locked="0"/>
    </xf>
    <xf numFmtId="1" fontId="8" fillId="5" borderId="0" xfId="0" applyNumberFormat="1" applyFont="1" applyFill="1" applyAlignment="1">
      <alignment vertical="center"/>
    </xf>
    <xf numFmtId="1" fontId="19" fillId="24" borderId="0" xfId="0" applyNumberFormat="1" applyFont="1" applyFill="1"/>
    <xf numFmtId="1" fontId="19" fillId="12" borderId="0" xfId="0" applyNumberFormat="1" applyFont="1" applyFill="1"/>
    <xf numFmtId="1" fontId="8" fillId="0" borderId="0" xfId="0" applyNumberFormat="1" applyFont="1" applyAlignment="1">
      <alignment wrapText="1"/>
    </xf>
    <xf numFmtId="1" fontId="8" fillId="4" borderId="3" xfId="0" applyNumberFormat="1" applyFont="1" applyFill="1" applyBorder="1"/>
    <xf numFmtId="1" fontId="8" fillId="8" borderId="13" xfId="0" applyNumberFormat="1" applyFont="1" applyFill="1" applyBorder="1"/>
    <xf numFmtId="1" fontId="8" fillId="0" borderId="7" xfId="0" applyNumberFormat="1" applyFont="1" applyBorder="1"/>
    <xf numFmtId="1" fontId="8" fillId="6" borderId="74" xfId="0" applyNumberFormat="1" applyFont="1" applyFill="1" applyBorder="1" applyProtection="1">
      <protection locked="0"/>
    </xf>
    <xf numFmtId="1" fontId="8" fillId="5" borderId="0" xfId="0" applyNumberFormat="1" applyFont="1" applyFill="1" applyAlignment="1" applyProtection="1">
      <alignment vertical="center"/>
      <protection locked="0"/>
    </xf>
    <xf numFmtId="0" fontId="38" fillId="8" borderId="103" xfId="1" applyFont="1" applyFill="1" applyBorder="1"/>
    <xf numFmtId="0" fontId="38" fillId="8" borderId="104" xfId="1" applyFont="1" applyFill="1" applyBorder="1"/>
    <xf numFmtId="0" fontId="38" fillId="8" borderId="105" xfId="1" applyFont="1" applyFill="1" applyBorder="1"/>
    <xf numFmtId="0" fontId="38" fillId="8" borderId="106" xfId="1" applyFont="1" applyFill="1" applyBorder="1"/>
    <xf numFmtId="0" fontId="38" fillId="8" borderId="107" xfId="1" applyFont="1" applyFill="1" applyBorder="1"/>
    <xf numFmtId="0" fontId="38" fillId="8" borderId="108" xfId="1" applyFont="1" applyFill="1" applyBorder="1"/>
    <xf numFmtId="1" fontId="8" fillId="6" borderId="109" xfId="0" applyNumberFormat="1" applyFont="1" applyFill="1" applyBorder="1" applyProtection="1">
      <protection locked="0"/>
    </xf>
    <xf numFmtId="1" fontId="8" fillId="6" borderId="110" xfId="0" applyNumberFormat="1" applyFont="1" applyFill="1" applyBorder="1" applyProtection="1">
      <protection locked="0"/>
    </xf>
    <xf numFmtId="0" fontId="38" fillId="8" borderId="111" xfId="1" applyFont="1" applyFill="1" applyBorder="1"/>
    <xf numFmtId="0" fontId="38" fillId="8" borderId="112" xfId="1" applyFont="1" applyFill="1" applyBorder="1"/>
    <xf numFmtId="0" fontId="38" fillId="8" borderId="113" xfId="1" applyFont="1" applyFill="1" applyBorder="1"/>
    <xf numFmtId="0" fontId="38" fillId="8" borderId="114" xfId="1" applyFont="1" applyFill="1" applyBorder="1"/>
    <xf numFmtId="49" fontId="19" fillId="0" borderId="13" xfId="0" applyNumberFormat="1" applyFont="1" applyBorder="1" applyAlignment="1">
      <alignment horizontal="center" vertical="center"/>
    </xf>
    <xf numFmtId="1" fontId="19" fillId="25" borderId="0" xfId="0" applyNumberFormat="1" applyFont="1" applyFill="1"/>
    <xf numFmtId="0" fontId="8" fillId="0" borderId="5" xfId="0" applyFont="1" applyBorder="1" applyAlignment="1">
      <alignment horizontal="right" wrapText="1"/>
    </xf>
    <xf numFmtId="1" fontId="15" fillId="4" borderId="0" xfId="0" applyNumberFormat="1" applyFont="1" applyFill="1" applyAlignment="1">
      <alignment vertical="center"/>
    </xf>
    <xf numFmtId="1" fontId="14" fillId="5" borderId="0" xfId="0" applyNumberFormat="1" applyFont="1" applyFill="1" applyAlignment="1">
      <alignment wrapText="1"/>
    </xf>
    <xf numFmtId="1" fontId="14" fillId="5" borderId="0" xfId="0" applyNumberFormat="1" applyFont="1" applyFill="1" applyAlignment="1">
      <alignment horizontal="left" wrapText="1"/>
    </xf>
    <xf numFmtId="1" fontId="16" fillId="9" borderId="0" xfId="0" applyNumberFormat="1" applyFont="1" applyFill="1"/>
    <xf numFmtId="1" fontId="8" fillId="0" borderId="8" xfId="0" applyNumberFormat="1" applyFont="1" applyBorder="1"/>
    <xf numFmtId="1" fontId="8" fillId="0" borderId="3" xfId="0" applyNumberFormat="1" applyFont="1" applyBorder="1" applyAlignment="1">
      <alignment vertical="center"/>
    </xf>
    <xf numFmtId="1" fontId="8" fillId="6" borderId="8" xfId="0" applyNumberFormat="1" applyFont="1" applyFill="1" applyBorder="1" applyProtection="1">
      <protection locked="0"/>
    </xf>
    <xf numFmtId="1" fontId="8" fillId="0" borderId="3" xfId="0" applyNumberFormat="1" applyFont="1" applyBorder="1"/>
    <xf numFmtId="1" fontId="6" fillId="9" borderId="3" xfId="0" applyNumberFormat="1" applyFont="1" applyFill="1" applyBorder="1"/>
    <xf numFmtId="1" fontId="8" fillId="9" borderId="8" xfId="0" applyNumberFormat="1" applyFont="1" applyFill="1" applyBorder="1"/>
    <xf numFmtId="1" fontId="18" fillId="9" borderId="4" xfId="0" applyNumberFormat="1" applyFont="1" applyFill="1" applyBorder="1" applyProtection="1">
      <protection locked="0"/>
    </xf>
    <xf numFmtId="1" fontId="18" fillId="9" borderId="16" xfId="0" applyNumberFormat="1" applyFont="1" applyFill="1" applyBorder="1" applyProtection="1">
      <protection locked="0"/>
    </xf>
    <xf numFmtId="1" fontId="18" fillId="9" borderId="0" xfId="0" applyNumberFormat="1" applyFont="1" applyFill="1" applyProtection="1">
      <protection locked="0"/>
    </xf>
    <xf numFmtId="1" fontId="8" fillId="9" borderId="7" xfId="0" applyNumberFormat="1" applyFont="1" applyFill="1" applyBorder="1" applyProtection="1">
      <protection locked="0"/>
    </xf>
    <xf numFmtId="1" fontId="8" fillId="9" borderId="5" xfId="0" applyNumberFormat="1" applyFont="1" applyFill="1" applyBorder="1" applyProtection="1">
      <protection locked="0"/>
    </xf>
    <xf numFmtId="1" fontId="18" fillId="9" borderId="20" xfId="0" applyNumberFormat="1" applyFont="1" applyFill="1" applyBorder="1" applyProtection="1">
      <protection locked="0"/>
    </xf>
    <xf numFmtId="1" fontId="8" fillId="9" borderId="6" xfId="0" applyNumberFormat="1" applyFont="1" applyFill="1" applyBorder="1" applyProtection="1">
      <protection locked="0"/>
    </xf>
    <xf numFmtId="1" fontId="8" fillId="9" borderId="4" xfId="0" applyNumberFormat="1" applyFont="1" applyFill="1" applyBorder="1" applyProtection="1">
      <protection locked="0"/>
    </xf>
    <xf numFmtId="1" fontId="18" fillId="9" borderId="10" xfId="0" applyNumberFormat="1" applyFont="1" applyFill="1" applyBorder="1" applyProtection="1">
      <protection locked="0"/>
    </xf>
    <xf numFmtId="1" fontId="18" fillId="9" borderId="11" xfId="0" applyNumberFormat="1" applyFont="1" applyFill="1" applyBorder="1" applyProtection="1">
      <protection locked="0"/>
    </xf>
    <xf numFmtId="1" fontId="8" fillId="9" borderId="14" xfId="0" applyNumberFormat="1" applyFont="1" applyFill="1" applyBorder="1" applyProtection="1">
      <protection locked="0"/>
    </xf>
    <xf numFmtId="1" fontId="18" fillId="9" borderId="14" xfId="0" applyNumberFormat="1" applyFont="1" applyFill="1" applyBorder="1" applyProtection="1">
      <protection locked="0"/>
    </xf>
    <xf numFmtId="1" fontId="18" fillId="9" borderId="13" xfId="0" applyNumberFormat="1" applyFont="1" applyFill="1" applyBorder="1" applyProtection="1">
      <protection locked="0"/>
    </xf>
    <xf numFmtId="1" fontId="18" fillId="9" borderId="19" xfId="0" applyNumberFormat="1" applyFont="1" applyFill="1" applyBorder="1" applyProtection="1">
      <protection locked="0"/>
    </xf>
    <xf numFmtId="1" fontId="8" fillId="9" borderId="3" xfId="0" applyNumberFormat="1" applyFont="1" applyFill="1" applyBorder="1"/>
    <xf numFmtId="1" fontId="16" fillId="5" borderId="3" xfId="0" applyNumberFormat="1" applyFont="1" applyFill="1" applyBorder="1"/>
    <xf numFmtId="1" fontId="16" fillId="0" borderId="3" xfId="0" applyNumberFormat="1" applyFont="1" applyBorder="1"/>
    <xf numFmtId="1" fontId="8" fillId="0" borderId="5" xfId="0" applyNumberFormat="1" applyFont="1" applyBorder="1" applyAlignment="1">
      <alignment horizontal="right" wrapText="1"/>
    </xf>
    <xf numFmtId="1" fontId="8" fillId="7" borderId="6" xfId="0" applyNumberFormat="1" applyFont="1" applyFill="1" applyBorder="1" applyAlignment="1">
      <alignment horizontal="right"/>
    </xf>
    <xf numFmtId="1" fontId="8" fillId="5" borderId="7" xfId="0" applyNumberFormat="1" applyFont="1" applyFill="1" applyBorder="1" applyProtection="1">
      <protection locked="0"/>
    </xf>
    <xf numFmtId="1" fontId="8" fillId="7" borderId="8" xfId="0" applyNumberFormat="1" applyFont="1" applyFill="1" applyBorder="1"/>
    <xf numFmtId="1" fontId="8" fillId="0" borderId="5" xfId="0" applyNumberFormat="1" applyFont="1" applyBorder="1" applyAlignment="1">
      <alignment horizontal="right"/>
    </xf>
    <xf numFmtId="1" fontId="8" fillId="5" borderId="5" xfId="0" applyNumberFormat="1" applyFont="1" applyFill="1" applyBorder="1" applyProtection="1">
      <protection locked="0"/>
    </xf>
    <xf numFmtId="1" fontId="8" fillId="0" borderId="0" xfId="0" applyNumberFormat="1" applyFont="1" applyAlignment="1">
      <alignment horizontal="center" vertical="center"/>
    </xf>
    <xf numFmtId="1" fontId="8" fillId="5" borderId="13" xfId="0" applyNumberFormat="1" applyFont="1" applyFill="1" applyBorder="1" applyProtection="1">
      <protection locked="0"/>
    </xf>
    <xf numFmtId="1" fontId="8" fillId="9" borderId="72" xfId="0" applyNumberFormat="1" applyFont="1" applyFill="1" applyBorder="1" applyProtection="1">
      <protection locked="0"/>
    </xf>
    <xf numFmtId="1" fontId="8" fillId="0" borderId="14" xfId="0" applyNumberFormat="1" applyFont="1" applyBorder="1" applyAlignment="1">
      <alignment horizontal="left" vertical="center"/>
    </xf>
    <xf numFmtId="1" fontId="61" fillId="4" borderId="0" xfId="0" applyNumberFormat="1" applyFont="1" applyFill="1"/>
    <xf numFmtId="1" fontId="17" fillId="4" borderId="0" xfId="0" applyNumberFormat="1" applyFont="1" applyFill="1" applyAlignment="1">
      <alignment horizontal="center"/>
    </xf>
    <xf numFmtId="1" fontId="8" fillId="4" borderId="0" xfId="0" applyNumberFormat="1" applyFont="1" applyFill="1" applyAlignment="1">
      <alignment horizontal="center" vertical="center"/>
    </xf>
    <xf numFmtId="1" fontId="8" fillId="4" borderId="0" xfId="0" applyNumberFormat="1" applyFont="1" applyFill="1" applyAlignment="1">
      <alignment horizontal="left"/>
    </xf>
    <xf numFmtId="1" fontId="26" fillId="4" borderId="0" xfId="0" applyNumberFormat="1" applyFont="1" applyFill="1"/>
    <xf numFmtId="1" fontId="17" fillId="12" borderId="0" xfId="0" applyNumberFormat="1" applyFont="1" applyFill="1" applyProtection="1">
      <protection locked="0"/>
    </xf>
    <xf numFmtId="1" fontId="8" fillId="0" borderId="10" xfId="0" applyNumberFormat="1" applyFont="1" applyBorder="1" applyAlignment="1">
      <alignment horizontal="right" wrapText="1"/>
    </xf>
    <xf numFmtId="1" fontId="8" fillId="0" borderId="11" xfId="0" applyNumberFormat="1" applyFont="1" applyBorder="1" applyAlignment="1">
      <alignment horizontal="right" wrapText="1"/>
    </xf>
    <xf numFmtId="1" fontId="8" fillId="0" borderId="0" xfId="0" applyNumberFormat="1" applyFont="1" applyAlignment="1">
      <alignment horizontal="right"/>
    </xf>
    <xf numFmtId="1" fontId="16" fillId="5" borderId="0" xfId="0" applyNumberFormat="1" applyFont="1" applyFill="1"/>
    <xf numFmtId="1" fontId="8" fillId="0" borderId="4" xfId="0" applyNumberFormat="1" applyFont="1" applyBorder="1" applyAlignment="1">
      <alignment horizontal="left" vertical="center" wrapText="1"/>
    </xf>
    <xf numFmtId="1" fontId="8" fillId="11" borderId="0" xfId="0" applyNumberFormat="1" applyFont="1" applyFill="1" applyProtection="1">
      <protection locked="0"/>
    </xf>
    <xf numFmtId="1" fontId="8" fillId="12" borderId="0" xfId="0" applyNumberFormat="1" applyFont="1" applyFill="1" applyProtection="1">
      <protection locked="0"/>
    </xf>
    <xf numFmtId="1" fontId="8" fillId="5" borderId="0" xfId="0" applyNumberFormat="1" applyFont="1" applyFill="1" applyAlignment="1">
      <alignment horizontal="left"/>
    </xf>
    <xf numFmtId="1" fontId="17" fillId="11" borderId="0" xfId="0" applyNumberFormat="1" applyFont="1" applyFill="1"/>
    <xf numFmtId="1" fontId="17" fillId="12" borderId="0" xfId="0" applyNumberFormat="1" applyFont="1" applyFill="1"/>
    <xf numFmtId="1" fontId="8" fillId="5" borderId="0" xfId="0" applyNumberFormat="1" applyFont="1" applyFill="1" applyAlignment="1" applyProtection="1">
      <alignment horizontal="left"/>
      <protection locked="0"/>
    </xf>
    <xf numFmtId="1" fontId="14" fillId="4" borderId="0" xfId="0" applyNumberFormat="1" applyFont="1" applyFill="1" applyAlignment="1">
      <alignment horizontal="left"/>
    </xf>
    <xf numFmtId="1" fontId="8" fillId="0" borderId="16" xfId="0" applyNumberFormat="1" applyFont="1" applyBorder="1" applyAlignment="1">
      <alignment horizontal="right" wrapText="1"/>
    </xf>
    <xf numFmtId="1" fontId="8" fillId="0" borderId="97" xfId="0" applyNumberFormat="1" applyFont="1" applyBorder="1" applyAlignment="1">
      <alignment horizontal="center" vertical="center" wrapText="1"/>
    </xf>
    <xf numFmtId="1" fontId="8" fillId="6" borderId="79" xfId="0" applyNumberFormat="1" applyFont="1" applyFill="1" applyBorder="1" applyAlignment="1" applyProtection="1">
      <alignment horizontal="right" wrapText="1"/>
      <protection locked="0"/>
    </xf>
    <xf numFmtId="1" fontId="8" fillId="6" borderId="75" xfId="0" applyNumberFormat="1" applyFont="1" applyFill="1" applyBorder="1" applyAlignment="1" applyProtection="1">
      <alignment horizontal="right" wrapText="1"/>
      <protection locked="0"/>
    </xf>
    <xf numFmtId="1" fontId="8" fillId="6" borderId="81" xfId="0" applyNumberFormat="1" applyFont="1" applyFill="1" applyBorder="1" applyAlignment="1" applyProtection="1">
      <alignment horizontal="right" wrapText="1"/>
      <protection locked="0"/>
    </xf>
    <xf numFmtId="1" fontId="8" fillId="6" borderId="97" xfId="0" applyNumberFormat="1" applyFont="1" applyFill="1" applyBorder="1" applyAlignment="1" applyProtection="1">
      <alignment horizontal="right" wrapText="1"/>
      <protection locked="0"/>
    </xf>
    <xf numFmtId="1" fontId="8" fillId="6" borderId="82" xfId="0" applyNumberFormat="1" applyFont="1" applyFill="1" applyBorder="1" applyAlignment="1" applyProtection="1">
      <alignment horizontal="right" wrapText="1"/>
      <protection locked="0"/>
    </xf>
    <xf numFmtId="1" fontId="8" fillId="6" borderId="116" xfId="0" applyNumberFormat="1" applyFont="1" applyFill="1" applyBorder="1" applyAlignment="1" applyProtection="1">
      <alignment horizontal="right" wrapText="1"/>
      <protection locked="0"/>
    </xf>
    <xf numFmtId="1" fontId="8" fillId="6" borderId="117" xfId="0" applyNumberFormat="1" applyFont="1" applyFill="1" applyBorder="1" applyAlignment="1" applyProtection="1">
      <alignment horizontal="right" wrapText="1"/>
      <protection locked="0"/>
    </xf>
    <xf numFmtId="1" fontId="8" fillId="6" borderId="76" xfId="0" applyNumberFormat="1" applyFont="1" applyFill="1" applyBorder="1" applyAlignment="1" applyProtection="1">
      <alignment horizontal="right" wrapText="1"/>
      <protection locked="0"/>
    </xf>
    <xf numFmtId="1" fontId="8" fillId="6" borderId="10" xfId="0" applyNumberFormat="1" applyFont="1" applyFill="1" applyBorder="1" applyAlignment="1" applyProtection="1">
      <alignment horizontal="right" wrapText="1"/>
      <protection locked="0"/>
    </xf>
    <xf numFmtId="1" fontId="8" fillId="6" borderId="90" xfId="0" applyNumberFormat="1" applyFont="1" applyFill="1" applyBorder="1" applyAlignment="1" applyProtection="1">
      <alignment horizontal="right" wrapText="1"/>
      <protection locked="0"/>
    </xf>
    <xf numFmtId="1" fontId="8" fillId="6" borderId="95" xfId="0" applyNumberFormat="1" applyFont="1" applyFill="1" applyBorder="1" applyAlignment="1" applyProtection="1">
      <alignment horizontal="right" wrapText="1"/>
      <protection locked="0"/>
    </xf>
    <xf numFmtId="1" fontId="8" fillId="6" borderId="96" xfId="0" applyNumberFormat="1" applyFont="1" applyFill="1" applyBorder="1" applyAlignment="1" applyProtection="1">
      <alignment horizontal="right" wrapText="1"/>
      <protection locked="0"/>
    </xf>
    <xf numFmtId="1" fontId="8" fillId="6" borderId="88" xfId="0" applyNumberFormat="1" applyFont="1" applyFill="1" applyBorder="1" applyAlignment="1" applyProtection="1">
      <alignment horizontal="right" wrapText="1"/>
      <protection locked="0"/>
    </xf>
    <xf numFmtId="1" fontId="8" fillId="6" borderId="118" xfId="0" applyNumberFormat="1" applyFont="1" applyFill="1" applyBorder="1" applyAlignment="1" applyProtection="1">
      <alignment horizontal="right" wrapText="1"/>
      <protection locked="0"/>
    </xf>
    <xf numFmtId="1" fontId="8" fillId="6" borderId="83" xfId="0" applyNumberFormat="1" applyFont="1" applyFill="1" applyBorder="1" applyAlignment="1" applyProtection="1">
      <alignment horizontal="right" wrapText="1"/>
      <protection locked="0"/>
    </xf>
    <xf numFmtId="1" fontId="8" fillId="6" borderId="94" xfId="0" applyNumberFormat="1" applyFont="1" applyFill="1" applyBorder="1" applyAlignment="1" applyProtection="1">
      <alignment horizontal="right" wrapText="1"/>
      <protection locked="0"/>
    </xf>
    <xf numFmtId="1" fontId="8" fillId="8" borderId="94" xfId="0" applyNumberFormat="1" applyFont="1" applyFill="1" applyBorder="1" applyAlignment="1">
      <alignment horizontal="right" wrapText="1"/>
    </xf>
    <xf numFmtId="1" fontId="8" fillId="6" borderId="16" xfId="0" applyNumberFormat="1" applyFont="1" applyFill="1" applyBorder="1" applyAlignment="1" applyProtection="1">
      <alignment horizontal="right" wrapText="1"/>
      <protection locked="0"/>
    </xf>
    <xf numFmtId="1" fontId="8" fillId="6" borderId="0" xfId="0" applyNumberFormat="1" applyFont="1" applyFill="1" applyAlignment="1" applyProtection="1">
      <alignment horizontal="right" wrapText="1"/>
      <protection locked="0"/>
    </xf>
    <xf numFmtId="1" fontId="8" fillId="6" borderId="74" xfId="0" applyNumberFormat="1" applyFont="1" applyFill="1" applyBorder="1" applyAlignment="1" applyProtection="1">
      <alignment horizontal="right" wrapText="1"/>
      <protection locked="0"/>
    </xf>
    <xf numFmtId="1" fontId="8" fillId="6" borderId="4" xfId="0" applyNumberFormat="1" applyFont="1" applyFill="1" applyBorder="1" applyAlignment="1" applyProtection="1">
      <alignment horizontal="right" wrapText="1"/>
      <protection locked="0"/>
    </xf>
    <xf numFmtId="1" fontId="8" fillId="8" borderId="4" xfId="0" applyNumberFormat="1" applyFont="1" applyFill="1" applyBorder="1" applyAlignment="1">
      <alignment horizontal="right" wrapText="1"/>
    </xf>
    <xf numFmtId="1" fontId="15" fillId="0" borderId="0" xfId="0" applyNumberFormat="1" applyFont="1"/>
    <xf numFmtId="1" fontId="8" fillId="0" borderId="85" xfId="0" applyNumberFormat="1" applyFont="1" applyBorder="1"/>
    <xf numFmtId="1" fontId="17" fillId="4" borderId="3" xfId="0" applyNumberFormat="1" applyFont="1" applyFill="1" applyBorder="1"/>
    <xf numFmtId="1" fontId="17" fillId="5" borderId="3" xfId="0" applyNumberFormat="1" applyFont="1" applyFill="1" applyBorder="1"/>
    <xf numFmtId="1" fontId="8" fillId="0" borderId="6" xfId="0" applyNumberFormat="1" applyFont="1" applyBorder="1" applyAlignment="1">
      <alignment horizontal="right" wrapText="1"/>
    </xf>
    <xf numFmtId="1" fontId="8" fillId="6" borderId="13" xfId="0" applyNumberFormat="1" applyFont="1" applyFill="1" applyBorder="1" applyAlignment="1" applyProtection="1">
      <alignment horizontal="right"/>
      <protection locked="0"/>
    </xf>
    <xf numFmtId="1" fontId="8" fillId="6" borderId="18" xfId="0" applyNumberFormat="1" applyFont="1" applyFill="1" applyBorder="1" applyAlignment="1" applyProtection="1">
      <alignment horizontal="right"/>
      <protection locked="0"/>
    </xf>
    <xf numFmtId="1" fontId="17" fillId="19" borderId="0" xfId="0" applyNumberFormat="1" applyFont="1" applyFill="1"/>
    <xf numFmtId="1" fontId="24" fillId="5" borderId="0" xfId="0" applyNumberFormat="1" applyFont="1" applyFill="1"/>
    <xf numFmtId="1" fontId="26" fillId="5" borderId="0" xfId="0" applyNumberFormat="1" applyFont="1" applyFill="1"/>
    <xf numFmtId="1" fontId="15" fillId="5" borderId="0" xfId="0" applyNumberFormat="1" applyFont="1" applyFill="1"/>
    <xf numFmtId="1" fontId="16" fillId="11" borderId="0" xfId="0" applyNumberFormat="1" applyFont="1" applyFill="1" applyProtection="1">
      <protection locked="0"/>
    </xf>
    <xf numFmtId="1" fontId="16" fillId="12" borderId="0" xfId="0" applyNumberFormat="1" applyFont="1" applyFill="1" applyProtection="1">
      <protection locked="0"/>
    </xf>
    <xf numFmtId="1" fontId="16" fillId="4" borderId="0" xfId="0" applyNumberFormat="1" applyFont="1" applyFill="1" applyProtection="1">
      <protection locked="0"/>
    </xf>
    <xf numFmtId="1" fontId="8" fillId="7" borderId="18" xfId="0" applyNumberFormat="1" applyFont="1" applyFill="1" applyBorder="1" applyAlignment="1">
      <alignment horizontal="right"/>
    </xf>
    <xf numFmtId="1" fontId="8" fillId="6" borderId="15" xfId="0" applyNumberFormat="1" applyFont="1" applyFill="1" applyBorder="1" applyAlignment="1" applyProtection="1">
      <alignment horizontal="right"/>
      <protection locked="0"/>
    </xf>
    <xf numFmtId="1" fontId="8" fillId="6" borderId="72" xfId="0" applyNumberFormat="1" applyFont="1" applyFill="1" applyBorder="1" applyAlignment="1" applyProtection="1">
      <alignment horizontal="right"/>
      <protection locked="0"/>
    </xf>
    <xf numFmtId="1" fontId="17" fillId="17" borderId="0" xfId="0" applyNumberFormat="1" applyFont="1" applyFill="1" applyProtection="1">
      <protection locked="0"/>
    </xf>
    <xf numFmtId="0" fontId="51" fillId="5" borderId="0" xfId="0" applyFont="1" applyFill="1"/>
    <xf numFmtId="0" fontId="51" fillId="4" borderId="0" xfId="0" applyFont="1" applyFill="1" applyProtection="1">
      <protection locked="0"/>
    </xf>
    <xf numFmtId="0" fontId="8" fillId="5" borderId="0" xfId="0" applyFont="1" applyFill="1" applyAlignment="1">
      <alignment horizontal="center" vertical="center"/>
    </xf>
    <xf numFmtId="3" fontId="8" fillId="5" borderId="0" xfId="0" applyNumberFormat="1" applyFont="1" applyFill="1" applyProtection="1">
      <protection locked="0"/>
    </xf>
    <xf numFmtId="0" fontId="17" fillId="5" borderId="0" xfId="0" applyFont="1" applyFill="1" applyProtection="1">
      <protection locked="0"/>
    </xf>
    <xf numFmtId="0" fontId="29" fillId="4" borderId="0" xfId="0" applyFont="1" applyFill="1" applyAlignment="1">
      <alignment horizontal="center" vertical="center" wrapText="1"/>
    </xf>
    <xf numFmtId="0" fontId="17" fillId="4" borderId="0" xfId="0" applyFont="1" applyFill="1" applyProtection="1">
      <protection locked="0"/>
    </xf>
    <xf numFmtId="1" fontId="37" fillId="5" borderId="0" xfId="0" applyNumberFormat="1" applyFont="1" applyFill="1" applyAlignment="1">
      <alignment horizontal="left" vertical="top"/>
    </xf>
    <xf numFmtId="1" fontId="24" fillId="5" borderId="0" xfId="0" applyNumberFormat="1" applyFont="1" applyFill="1" applyAlignment="1">
      <alignment vertical="top"/>
    </xf>
    <xf numFmtId="1" fontId="24" fillId="4" borderId="0" xfId="0" applyNumberFormat="1" applyFont="1" applyFill="1" applyAlignment="1">
      <alignment vertical="top"/>
    </xf>
    <xf numFmtId="0" fontId="53" fillId="4" borderId="0" xfId="0" applyFont="1" applyFill="1"/>
    <xf numFmtId="0" fontId="53" fillId="4" borderId="0" xfId="0" applyFont="1" applyFill="1" applyProtection="1">
      <protection locked="0"/>
    </xf>
    <xf numFmtId="3" fontId="53" fillId="0" borderId="0" xfId="0" applyNumberFormat="1" applyFont="1" applyProtection="1">
      <protection locked="0"/>
    </xf>
    <xf numFmtId="3" fontId="8" fillId="6" borderId="8" xfId="0" applyNumberFormat="1" applyFont="1" applyFill="1" applyBorder="1" applyProtection="1">
      <protection locked="0"/>
    </xf>
    <xf numFmtId="3" fontId="8" fillId="6" borderId="19" xfId="0" applyNumberFormat="1" applyFont="1" applyFill="1" applyBorder="1" applyProtection="1">
      <protection locked="0"/>
    </xf>
    <xf numFmtId="1" fontId="37" fillId="5" borderId="0" xfId="0" applyNumberFormat="1" applyFont="1" applyFill="1" applyAlignment="1">
      <alignment vertical="top"/>
    </xf>
    <xf numFmtId="1" fontId="24" fillId="0" borderId="0" xfId="0" applyNumberFormat="1" applyFont="1"/>
    <xf numFmtId="3" fontId="8" fillId="6" borderId="0" xfId="0" applyNumberFormat="1" applyFont="1" applyFill="1" applyAlignment="1" applyProtection="1">
      <alignment wrapText="1"/>
      <protection locked="0"/>
    </xf>
    <xf numFmtId="0" fontId="51" fillId="4" borderId="0" xfId="0" applyFont="1" applyFill="1" applyAlignment="1">
      <alignment wrapText="1"/>
    </xf>
    <xf numFmtId="0" fontId="51" fillId="4" borderId="0" xfId="0" applyFont="1" applyFill="1" applyAlignment="1" applyProtection="1">
      <alignment wrapText="1"/>
      <protection locked="0"/>
    </xf>
    <xf numFmtId="1" fontId="37" fillId="5" borderId="0" xfId="0" applyNumberFormat="1" applyFont="1" applyFill="1" applyAlignment="1">
      <alignment horizontal="left"/>
    </xf>
    <xf numFmtId="3" fontId="8" fillId="0" borderId="14" xfId="0" applyNumberFormat="1" applyFont="1" applyBorder="1" applyAlignment="1" applyProtection="1">
      <alignment horizontal="center" vertical="center"/>
      <protection locked="0"/>
    </xf>
    <xf numFmtId="1" fontId="8" fillId="6" borderId="5" xfId="0" applyNumberFormat="1" applyFont="1" applyFill="1" applyBorder="1" applyAlignment="1" applyProtection="1">
      <alignment horizontal="center" vertical="center" wrapText="1"/>
      <protection locked="0"/>
    </xf>
    <xf numFmtId="1" fontId="8" fillId="6" borderId="19" xfId="0" applyNumberFormat="1" applyFont="1" applyFill="1" applyBorder="1" applyAlignment="1" applyProtection="1">
      <alignment horizontal="center" vertical="center" wrapText="1"/>
      <protection locked="0"/>
    </xf>
    <xf numFmtId="1" fontId="8" fillId="6" borderId="7" xfId="0" applyNumberFormat="1" applyFont="1" applyFill="1" applyBorder="1" applyAlignment="1" applyProtection="1">
      <alignment horizontal="center" vertical="center" wrapText="1"/>
      <protection locked="0"/>
    </xf>
    <xf numFmtId="1" fontId="8" fillId="6" borderId="8" xfId="0" applyNumberFormat="1" applyFont="1" applyFill="1" applyBorder="1" applyAlignment="1" applyProtection="1">
      <alignment horizontal="center" vertical="center" wrapText="1"/>
      <protection locked="0"/>
    </xf>
    <xf numFmtId="1" fontId="8" fillId="6" borderId="13" xfId="0" applyNumberFormat="1" applyFont="1" applyFill="1" applyBorder="1" applyAlignment="1" applyProtection="1">
      <alignment horizontal="center" vertical="center" wrapText="1"/>
      <protection locked="0"/>
    </xf>
    <xf numFmtId="1" fontId="8" fillId="6" borderId="9" xfId="0" applyNumberFormat="1" applyFont="1" applyFill="1" applyBorder="1" applyAlignment="1" applyProtection="1">
      <alignment horizontal="center" vertical="center" wrapText="1"/>
      <protection locked="0"/>
    </xf>
    <xf numFmtId="1" fontId="8" fillId="6" borderId="72" xfId="0" applyNumberFormat="1" applyFont="1" applyFill="1" applyBorder="1" applyAlignment="1" applyProtection="1">
      <alignment horizontal="center" vertical="center" wrapText="1"/>
      <protection locked="0"/>
    </xf>
    <xf numFmtId="1" fontId="8" fillId="6" borderId="20" xfId="0" applyNumberFormat="1" applyFont="1" applyFill="1" applyBorder="1" applyAlignment="1" applyProtection="1">
      <alignment horizontal="center" vertical="center" wrapText="1"/>
      <protection locked="0"/>
    </xf>
    <xf numFmtId="1" fontId="8" fillId="0" borderId="14" xfId="0" applyNumberFormat="1" applyFont="1" applyBorder="1" applyAlignment="1">
      <alignment horizontal="center" vertical="center" wrapText="1"/>
    </xf>
    <xf numFmtId="1" fontId="8" fillId="6" borderId="16" xfId="0" applyNumberFormat="1" applyFont="1" applyFill="1" applyBorder="1" applyAlignment="1" applyProtection="1">
      <alignment horizontal="center" vertical="center" wrapText="1"/>
      <protection locked="0"/>
    </xf>
    <xf numFmtId="0" fontId="24" fillId="4" borderId="0" xfId="0" applyFont="1" applyFill="1" applyAlignment="1">
      <alignment horizontal="left" vertical="center" wrapText="1"/>
    </xf>
    <xf numFmtId="3" fontId="8" fillId="4" borderId="0" xfId="0" applyNumberFormat="1" applyFont="1" applyFill="1" applyAlignment="1" applyProtection="1">
      <alignment horizontal="center" vertical="center" wrapText="1"/>
      <protection locked="0"/>
    </xf>
    <xf numFmtId="3" fontId="8" fillId="0" borderId="0" xfId="0" applyNumberFormat="1" applyFont="1" applyAlignment="1" applyProtection="1">
      <alignment horizontal="center" vertical="center" wrapText="1"/>
      <protection locked="0"/>
    </xf>
    <xf numFmtId="0" fontId="28" fillId="4" borderId="0" xfId="0" applyFont="1" applyFill="1" applyAlignment="1">
      <alignment vertical="center"/>
    </xf>
    <xf numFmtId="3" fontId="8" fillId="6" borderId="14" xfId="0" applyNumberFormat="1" applyFont="1" applyFill="1" applyBorder="1" applyAlignment="1" applyProtection="1">
      <alignment horizontal="center" vertical="center" wrapText="1"/>
      <protection locked="0"/>
    </xf>
    <xf numFmtId="1" fontId="8" fillId="10" borderId="14" xfId="0" applyNumberFormat="1" applyFont="1" applyFill="1" applyBorder="1" applyAlignment="1" applyProtection="1">
      <alignment horizontal="right" vertical="center" wrapText="1"/>
      <protection locked="0"/>
    </xf>
    <xf numFmtId="1" fontId="8" fillId="5" borderId="0" xfId="0" applyNumberFormat="1" applyFont="1" applyFill="1" applyAlignment="1">
      <alignment vertical="top"/>
    </xf>
    <xf numFmtId="0" fontId="63" fillId="0" borderId="0" xfId="0" applyFont="1"/>
    <xf numFmtId="0" fontId="63" fillId="0" borderId="0" xfId="0" applyFont="1" applyAlignment="1">
      <alignment vertical="center"/>
    </xf>
    <xf numFmtId="0" fontId="24" fillId="5" borderId="0" xfId="0" applyFont="1" applyFill="1" applyAlignment="1">
      <alignment horizontal="left"/>
    </xf>
    <xf numFmtId="0" fontId="24" fillId="5" borderId="0" xfId="0" applyFont="1" applyFill="1"/>
    <xf numFmtId="1" fontId="51" fillId="11" borderId="0" xfId="0" applyNumberFormat="1" applyFont="1" applyFill="1" applyProtection="1">
      <protection locked="0"/>
    </xf>
    <xf numFmtId="1" fontId="51" fillId="4" borderId="0" xfId="0" applyNumberFormat="1" applyFont="1" applyFill="1" applyProtection="1">
      <protection locked="0"/>
    </xf>
    <xf numFmtId="1" fontId="8" fillId="6" borderId="18" xfId="0" applyNumberFormat="1" applyFont="1" applyFill="1" applyBorder="1" applyProtection="1">
      <protection locked="0"/>
    </xf>
    <xf numFmtId="0" fontId="51" fillId="26" borderId="0" xfId="0" applyFont="1" applyFill="1"/>
    <xf numFmtId="0" fontId="51" fillId="26" borderId="0" xfId="0" applyFont="1" applyFill="1" applyProtection="1">
      <protection locked="0"/>
    </xf>
    <xf numFmtId="0" fontId="51" fillId="9" borderId="0" xfId="0" applyFont="1" applyFill="1"/>
    <xf numFmtId="0" fontId="51" fillId="9" borderId="0" xfId="0" applyFont="1" applyFill="1" applyProtection="1">
      <protection locked="0"/>
    </xf>
    <xf numFmtId="1" fontId="8" fillId="6" borderId="120" xfId="0" applyNumberFormat="1" applyFont="1" applyFill="1" applyBorder="1" applyProtection="1">
      <protection locked="0"/>
    </xf>
    <xf numFmtId="1" fontId="37" fillId="5" borderId="0" xfId="0" applyNumberFormat="1" applyFont="1" applyFill="1"/>
    <xf numFmtId="0" fontId="48" fillId="5" borderId="0" xfId="0" applyFont="1" applyFill="1"/>
    <xf numFmtId="0" fontId="48" fillId="5" borderId="0" xfId="0" applyFont="1" applyFill="1" applyProtection="1">
      <protection locked="0"/>
    </xf>
    <xf numFmtId="164" fontId="37" fillId="5" borderId="0" xfId="0" applyNumberFormat="1" applyFont="1" applyFill="1" applyAlignment="1">
      <alignment horizontal="left"/>
    </xf>
    <xf numFmtId="164" fontId="37" fillId="5" borderId="0" xfId="0" applyNumberFormat="1" applyFont="1" applyFill="1"/>
    <xf numFmtId="0" fontId="37" fillId="5" borderId="0" xfId="0" applyFont="1" applyFill="1"/>
    <xf numFmtId="1" fontId="8" fillId="7" borderId="120" xfId="0" applyNumberFormat="1" applyFont="1" applyFill="1" applyBorder="1"/>
    <xf numFmtId="1" fontId="8" fillId="8" borderId="5" xfId="0" applyNumberFormat="1" applyFont="1" applyFill="1" applyBorder="1"/>
    <xf numFmtId="1" fontId="8" fillId="8" borderId="14" xfId="0" applyNumberFormat="1" applyFont="1" applyFill="1" applyBorder="1"/>
    <xf numFmtId="1" fontId="8" fillId="6" borderId="119" xfId="0" applyNumberFormat="1" applyFont="1" applyFill="1" applyBorder="1" applyProtection="1">
      <protection locked="0"/>
    </xf>
    <xf numFmtId="1" fontId="8" fillId="8" borderId="7" xfId="0" applyNumberFormat="1" applyFont="1" applyFill="1" applyBorder="1"/>
    <xf numFmtId="3" fontId="8" fillId="0" borderId="14" xfId="0" applyNumberFormat="1" applyFont="1" applyBorder="1" applyAlignment="1" applyProtection="1">
      <alignment horizontal="right"/>
      <protection locked="0"/>
    </xf>
    <xf numFmtId="1" fontId="8" fillId="9" borderId="14" xfId="0" applyNumberFormat="1" applyFont="1" applyFill="1" applyBorder="1" applyAlignment="1">
      <alignment horizontal="left" vertical="center"/>
    </xf>
    <xf numFmtId="1" fontId="8" fillId="4" borderId="14" xfId="0" applyNumberFormat="1" applyFont="1" applyFill="1" applyBorder="1" applyAlignment="1">
      <alignment horizontal="right" wrapText="1"/>
    </xf>
    <xf numFmtId="1" fontId="51" fillId="0" borderId="0" xfId="0" applyNumberFormat="1" applyFont="1"/>
    <xf numFmtId="1" fontId="51" fillId="9" borderId="0" xfId="0" applyNumberFormat="1" applyFont="1" applyFill="1"/>
    <xf numFmtId="0" fontId="51" fillId="0" borderId="0" xfId="0" applyFont="1"/>
    <xf numFmtId="1" fontId="8" fillId="8" borderId="6" xfId="0" applyNumberFormat="1" applyFont="1" applyFill="1" applyBorder="1"/>
    <xf numFmtId="0" fontId="8" fillId="0" borderId="14" xfId="0" applyFont="1" applyBorder="1" applyAlignment="1">
      <alignment horizontal="left" vertical="center" wrapText="1"/>
    </xf>
    <xf numFmtId="49" fontId="8" fillId="5" borderId="14" xfId="0" applyNumberFormat="1" applyFont="1" applyFill="1" applyBorder="1" applyAlignment="1" applyProtection="1">
      <alignment horizontal="right"/>
      <protection locked="0"/>
    </xf>
    <xf numFmtId="49" fontId="8" fillId="5" borderId="14" xfId="0" applyNumberFormat="1" applyFont="1" applyFill="1" applyBorder="1" applyAlignment="1">
      <alignment horizontal="right" wrapText="1"/>
    </xf>
    <xf numFmtId="1" fontId="8" fillId="4" borderId="14" xfId="0" applyNumberFormat="1" applyFont="1" applyFill="1" applyBorder="1" applyAlignment="1">
      <alignment horizontal="right"/>
    </xf>
    <xf numFmtId="0" fontId="51" fillId="0" borderId="0" xfId="0" applyFont="1" applyProtection="1">
      <protection locked="0"/>
    </xf>
    <xf numFmtId="0" fontId="51" fillId="5" borderId="0" xfId="0" applyFont="1" applyFill="1" applyProtection="1">
      <protection locked="0"/>
    </xf>
    <xf numFmtId="1" fontId="8" fillId="8" borderId="5" xfId="0" applyNumberFormat="1" applyFont="1" applyFill="1" applyBorder="1" applyProtection="1">
      <protection locked="0"/>
    </xf>
    <xf numFmtId="1" fontId="8" fillId="8" borderId="19" xfId="0" applyNumberFormat="1" applyFont="1" applyFill="1" applyBorder="1" applyProtection="1">
      <protection locked="0"/>
    </xf>
    <xf numFmtId="164" fontId="24" fillId="4" borderId="0" xfId="0" applyNumberFormat="1" applyFont="1" applyFill="1"/>
    <xf numFmtId="164" fontId="29" fillId="4" borderId="0" xfId="0" applyNumberFormat="1" applyFont="1" applyFill="1"/>
    <xf numFmtId="0" fontId="24" fillId="0" borderId="0" xfId="0" applyFont="1"/>
    <xf numFmtId="0" fontId="24" fillId="0" borderId="122" xfId="0" applyFont="1" applyBorder="1"/>
    <xf numFmtId="1" fontId="8" fillId="0" borderId="0" xfId="0" applyNumberFormat="1" applyFont="1" applyAlignment="1">
      <alignment horizontal="right" wrapText="1"/>
    </xf>
    <xf numFmtId="1" fontId="8" fillId="6" borderId="86" xfId="0" applyNumberFormat="1" applyFont="1" applyFill="1" applyBorder="1" applyProtection="1">
      <protection locked="0"/>
    </xf>
    <xf numFmtId="0" fontId="8" fillId="5" borderId="0" xfId="0" applyFont="1" applyFill="1" applyAlignment="1">
      <alignment horizontal="left" wrapText="1"/>
    </xf>
    <xf numFmtId="0" fontId="18" fillId="5" borderId="0" xfId="0" applyFont="1" applyFill="1" applyAlignment="1">
      <alignment wrapText="1"/>
    </xf>
    <xf numFmtId="1" fontId="8" fillId="4" borderId="5" xfId="0" applyNumberFormat="1" applyFont="1" applyFill="1" applyBorder="1" applyAlignment="1">
      <alignment horizontal="right" wrapText="1"/>
    </xf>
    <xf numFmtId="1" fontId="8" fillId="6" borderId="18" xfId="0" applyNumberFormat="1" applyFont="1" applyFill="1" applyBorder="1" applyAlignment="1" applyProtection="1">
      <alignment wrapText="1"/>
      <protection locked="0"/>
    </xf>
    <xf numFmtId="1" fontId="51" fillId="5" borderId="0" xfId="0" applyNumberFormat="1" applyFont="1" applyFill="1" applyProtection="1">
      <protection locked="0"/>
    </xf>
    <xf numFmtId="1" fontId="51" fillId="11" borderId="0" xfId="0" applyNumberFormat="1" applyFont="1" applyFill="1"/>
    <xf numFmtId="1" fontId="51" fillId="12" borderId="0" xfId="0" applyNumberFormat="1" applyFont="1" applyFill="1"/>
    <xf numFmtId="1" fontId="8" fillId="7" borderId="5" xfId="0" applyNumberFormat="1" applyFont="1" applyFill="1" applyBorder="1" applyAlignment="1">
      <alignment wrapText="1"/>
    </xf>
    <xf numFmtId="1" fontId="8" fillId="7" borderId="7" xfId="0" applyNumberFormat="1" applyFont="1" applyFill="1" applyBorder="1" applyAlignment="1">
      <alignment wrapText="1"/>
    </xf>
    <xf numFmtId="1" fontId="8" fillId="7" borderId="13" xfId="0" applyNumberFormat="1" applyFont="1" applyFill="1" applyBorder="1" applyAlignment="1">
      <alignment wrapText="1"/>
    </xf>
    <xf numFmtId="1" fontId="8" fillId="8" borderId="13" xfId="0" applyNumberFormat="1" applyFont="1" applyFill="1" applyBorder="1" applyAlignment="1">
      <alignment wrapText="1"/>
    </xf>
    <xf numFmtId="1" fontId="8" fillId="8" borderId="7" xfId="0" applyNumberFormat="1" applyFont="1" applyFill="1" applyBorder="1" applyAlignment="1">
      <alignment wrapText="1"/>
    </xf>
    <xf numFmtId="1" fontId="8" fillId="8" borderId="5" xfId="0" applyNumberFormat="1" applyFont="1" applyFill="1" applyBorder="1" applyAlignment="1">
      <alignment wrapText="1"/>
    </xf>
    <xf numFmtId="1" fontId="8" fillId="8" borderId="121" xfId="0" applyNumberFormat="1" applyFont="1" applyFill="1" applyBorder="1" applyAlignment="1">
      <alignment wrapText="1"/>
    </xf>
    <xf numFmtId="1" fontId="8" fillId="8" borderId="16" xfId="0" applyNumberFormat="1" applyFont="1" applyFill="1" applyBorder="1" applyAlignment="1">
      <alignment wrapText="1"/>
    </xf>
    <xf numFmtId="1" fontId="8" fillId="6" borderId="74" xfId="0" applyNumberFormat="1" applyFont="1" applyFill="1" applyBorder="1" applyAlignment="1" applyProtection="1">
      <alignment wrapText="1"/>
      <protection locked="0"/>
    </xf>
    <xf numFmtId="1" fontId="8" fillId="6" borderId="11" xfId="0" applyNumberFormat="1" applyFont="1" applyFill="1" applyBorder="1" applyAlignment="1" applyProtection="1">
      <alignment wrapText="1"/>
      <protection locked="0"/>
    </xf>
    <xf numFmtId="1" fontId="8" fillId="6" borderId="121" xfId="0" applyNumberFormat="1" applyFont="1" applyFill="1" applyBorder="1" applyAlignment="1" applyProtection="1">
      <alignment wrapText="1"/>
      <protection locked="0"/>
    </xf>
    <xf numFmtId="0" fontId="14" fillId="5" borderId="123" xfId="0" applyFont="1" applyFill="1" applyBorder="1" applyAlignment="1">
      <alignment horizontal="center" vertical="center" wrapText="1"/>
    </xf>
    <xf numFmtId="1" fontId="8" fillId="4" borderId="6" xfId="0" applyNumberFormat="1" applyFont="1" applyFill="1" applyBorder="1" applyAlignment="1">
      <alignment horizontal="right" wrapText="1"/>
    </xf>
    <xf numFmtId="1" fontId="8" fillId="4" borderId="7" xfId="0" applyNumberFormat="1" applyFont="1" applyFill="1" applyBorder="1" applyAlignment="1">
      <alignment horizontal="right" wrapText="1"/>
    </xf>
    <xf numFmtId="1" fontId="8" fillId="4" borderId="88" xfId="0" applyNumberFormat="1" applyFont="1" applyFill="1" applyBorder="1" applyAlignment="1">
      <alignment horizontal="right" wrapText="1"/>
    </xf>
    <xf numFmtId="1" fontId="8" fillId="4" borderId="90" xfId="0" applyNumberFormat="1" applyFont="1" applyFill="1" applyBorder="1" applyAlignment="1">
      <alignment horizontal="right" wrapText="1"/>
    </xf>
    <xf numFmtId="1" fontId="8" fillId="4" borderId="95" xfId="0" applyNumberFormat="1" applyFont="1" applyFill="1" applyBorder="1" applyAlignment="1">
      <alignment horizontal="right" wrapText="1"/>
    </xf>
    <xf numFmtId="1" fontId="8" fillId="4" borderId="118" xfId="0" applyNumberFormat="1" applyFont="1" applyFill="1" applyBorder="1" applyAlignment="1">
      <alignment horizontal="right" wrapText="1"/>
    </xf>
    <xf numFmtId="1" fontId="8" fillId="4" borderId="13" xfId="0" applyNumberFormat="1" applyFont="1" applyFill="1" applyBorder="1" applyAlignment="1">
      <alignment horizontal="right" wrapText="1"/>
    </xf>
    <xf numFmtId="1" fontId="8" fillId="5" borderId="0" xfId="0" applyNumberFormat="1" applyFont="1" applyFill="1" applyAlignment="1" applyProtection="1">
      <alignment wrapText="1"/>
      <protection locked="0"/>
    </xf>
    <xf numFmtId="49" fontId="8" fillId="4" borderId="0" xfId="0" applyNumberFormat="1" applyFont="1" applyFill="1" applyAlignment="1" applyProtection="1">
      <alignment horizontal="right" vertical="center" wrapText="1"/>
      <protection locked="0"/>
    </xf>
    <xf numFmtId="0" fontId="65" fillId="5" borderId="0" xfId="0" applyFont="1" applyFill="1"/>
    <xf numFmtId="1" fontId="18" fillId="5" borderId="0" xfId="6" applyNumberFormat="1" applyFont="1" applyFill="1" applyBorder="1" applyAlignment="1" applyProtection="1">
      <alignment wrapText="1"/>
      <protection locked="0"/>
    </xf>
    <xf numFmtId="1" fontId="18" fillId="5" borderId="0" xfId="8" applyNumberFormat="1" applyFont="1" applyFill="1" applyBorder="1" applyAlignment="1" applyProtection="1">
      <alignment wrapText="1"/>
      <protection locked="0"/>
    </xf>
    <xf numFmtId="1" fontId="53" fillId="5" borderId="0" xfId="6" applyNumberFormat="1" applyFont="1" applyFill="1" applyBorder="1" applyAlignment="1" applyProtection="1">
      <alignment wrapText="1"/>
      <protection locked="0"/>
    </xf>
    <xf numFmtId="1" fontId="53" fillId="5" borderId="0" xfId="8" applyNumberFormat="1" applyFont="1" applyFill="1" applyBorder="1" applyAlignment="1" applyProtection="1">
      <alignment wrapText="1"/>
      <protection locked="0"/>
    </xf>
    <xf numFmtId="1" fontId="8" fillId="5" borderId="0" xfId="6" applyNumberFormat="1" applyFont="1" applyFill="1" applyBorder="1" applyAlignment="1" applyProtection="1">
      <protection locked="0"/>
    </xf>
    <xf numFmtId="164" fontId="70" fillId="5" borderId="0" xfId="10" applyNumberFormat="1" applyFont="1" applyFill="1" applyProtection="1"/>
    <xf numFmtId="164" fontId="71" fillId="5" borderId="0" xfId="15" applyNumberFormat="1" applyFont="1" applyFill="1" applyAlignment="1" applyProtection="1"/>
    <xf numFmtId="0" fontId="71" fillId="5" borderId="0" xfId="0" applyFont="1" applyFill="1"/>
    <xf numFmtId="0" fontId="71" fillId="0" borderId="0" xfId="0" applyFont="1"/>
    <xf numFmtId="164" fontId="70" fillId="5" borderId="0" xfId="10" applyNumberFormat="1" applyFont="1" applyFill="1" applyBorder="1" applyProtection="1"/>
    <xf numFmtId="164" fontId="70" fillId="5" borderId="0" xfId="15" applyNumberFormat="1" applyFont="1" applyFill="1" applyAlignment="1" applyProtection="1"/>
    <xf numFmtId="164" fontId="70" fillId="5" borderId="0" xfId="15" applyNumberFormat="1" applyFont="1" applyFill="1" applyAlignment="1" applyProtection="1">
      <alignment horizontal="center"/>
    </xf>
    <xf numFmtId="164" fontId="70" fillId="5" borderId="0" xfId="10" applyNumberFormat="1" applyFont="1" applyFill="1" applyAlignment="1" applyProtection="1"/>
    <xf numFmtId="0" fontId="70" fillId="5" borderId="0" xfId="0" applyFont="1" applyFill="1"/>
    <xf numFmtId="0" fontId="70" fillId="5" borderId="0" xfId="0" applyFont="1" applyFill="1" applyAlignment="1">
      <alignment horizontal="center"/>
    </xf>
    <xf numFmtId="0" fontId="71" fillId="5" borderId="0" xfId="5" applyFont="1" applyFill="1"/>
    <xf numFmtId="164" fontId="71" fillId="5" borderId="0" xfId="10" applyNumberFormat="1" applyFont="1" applyFill="1" applyProtection="1"/>
    <xf numFmtId="167" fontId="71" fillId="5" borderId="0" xfId="10" applyNumberFormat="1" applyFont="1" applyFill="1" applyBorder="1" applyAlignment="1" applyProtection="1">
      <alignment horizontal="center"/>
    </xf>
    <xf numFmtId="164" fontId="71" fillId="5" borderId="0" xfId="10" applyNumberFormat="1" applyFont="1" applyFill="1" applyBorder="1" applyAlignment="1" applyProtection="1">
      <alignment horizontal="center"/>
    </xf>
    <xf numFmtId="0" fontId="64" fillId="0" borderId="0" xfId="0" applyFont="1"/>
    <xf numFmtId="3" fontId="71" fillId="0" borderId="0" xfId="0" applyNumberFormat="1" applyFont="1" applyAlignment="1">
      <alignment horizontal="center" vertical="center" wrapText="1"/>
    </xf>
    <xf numFmtId="1" fontId="7" fillId="9" borderId="8" xfId="0" applyNumberFormat="1" applyFont="1" applyFill="1" applyBorder="1"/>
    <xf numFmtId="1" fontId="7" fillId="9" borderId="0" xfId="0" applyNumberFormat="1" applyFont="1" applyFill="1"/>
    <xf numFmtId="0" fontId="71" fillId="0" borderId="0" xfId="15" applyFont="1" applyBorder="1" applyAlignment="1" applyProtection="1"/>
    <xf numFmtId="0" fontId="64" fillId="9" borderId="0" xfId="0" applyFont="1" applyFill="1"/>
    <xf numFmtId="0" fontId="71" fillId="9" borderId="0" xfId="15" applyFont="1" applyFill="1" applyBorder="1" applyAlignment="1" applyProtection="1"/>
    <xf numFmtId="0" fontId="71" fillId="9" borderId="0" xfId="0" applyFont="1" applyFill="1"/>
    <xf numFmtId="0" fontId="71" fillId="9" borderId="0" xfId="15" applyFont="1" applyFill="1" applyAlignment="1" applyProtection="1"/>
    <xf numFmtId="0" fontId="71" fillId="5" borderId="0" xfId="15" applyFont="1" applyFill="1" applyAlignment="1" applyProtection="1"/>
    <xf numFmtId="1" fontId="7" fillId="0" borderId="5" xfId="0" applyNumberFormat="1" applyFont="1" applyBorder="1" applyAlignment="1">
      <alignment horizontal="right"/>
    </xf>
    <xf numFmtId="1" fontId="7" fillId="0" borderId="6" xfId="0" applyNumberFormat="1" applyFont="1" applyBorder="1" applyAlignment="1">
      <alignment horizontal="right"/>
    </xf>
    <xf numFmtId="0" fontId="71" fillId="5" borderId="0" xfId="15" applyFont="1" applyFill="1" applyBorder="1" applyAlignment="1" applyProtection="1">
      <alignment horizontal="left"/>
    </xf>
    <xf numFmtId="164" fontId="71" fillId="5" borderId="0" xfId="18" applyFont="1" applyFill="1" applyBorder="1" applyAlignment="1" applyProtection="1"/>
    <xf numFmtId="0" fontId="70" fillId="5" borderId="0" xfId="15" applyFont="1" applyFill="1" applyBorder="1" applyAlignment="1" applyProtection="1"/>
    <xf numFmtId="0" fontId="6" fillId="9" borderId="0" xfId="15" applyFont="1" applyFill="1" applyBorder="1" applyAlignment="1" applyProtection="1"/>
    <xf numFmtId="0" fontId="71" fillId="9" borderId="0" xfId="15" applyFont="1" applyFill="1" applyBorder="1" applyAlignment="1" applyProtection="1">
      <alignment horizontal="left"/>
    </xf>
    <xf numFmtId="164" fontId="71" fillId="9" borderId="0" xfId="18" applyFont="1" applyFill="1" applyBorder="1" applyAlignment="1" applyProtection="1"/>
    <xf numFmtId="164" fontId="7" fillId="9" borderId="8" xfId="10" applyNumberFormat="1" applyFont="1" applyFill="1" applyBorder="1" applyAlignment="1" applyProtection="1">
      <alignment vertical="center" wrapText="1"/>
    </xf>
    <xf numFmtId="0" fontId="6" fillId="9" borderId="0" xfId="0" applyFont="1" applyFill="1"/>
    <xf numFmtId="1" fontId="7" fillId="10" borderId="15" xfId="0" applyNumberFormat="1" applyFont="1" applyFill="1" applyBorder="1" applyProtection="1">
      <protection locked="0"/>
    </xf>
    <xf numFmtId="1" fontId="7" fillId="9" borderId="117" xfId="0" applyNumberFormat="1" applyFont="1" applyFill="1" applyBorder="1"/>
    <xf numFmtId="1" fontId="7" fillId="0" borderId="79" xfId="0" applyNumberFormat="1" applyFont="1" applyBorder="1" applyAlignment="1">
      <alignment horizontal="center" vertical="center" wrapText="1"/>
    </xf>
    <xf numFmtId="1" fontId="7" fillId="0" borderId="75" xfId="0" applyNumberFormat="1" applyFont="1" applyBorder="1" applyAlignment="1">
      <alignment horizontal="center" vertical="center" wrapText="1"/>
    </xf>
    <xf numFmtId="1" fontId="7" fillId="0" borderId="81" xfId="0" applyNumberFormat="1" applyFont="1" applyBorder="1" applyAlignment="1">
      <alignment horizontal="center" vertical="center" wrapText="1"/>
    </xf>
    <xf numFmtId="1" fontId="7" fillId="0" borderId="80" xfId="0" applyNumberFormat="1" applyFont="1" applyBorder="1" applyAlignment="1">
      <alignment horizontal="center" vertical="center" wrapText="1"/>
    </xf>
    <xf numFmtId="1" fontId="7" fillId="0" borderId="82" xfId="0" applyNumberFormat="1" applyFont="1" applyBorder="1" applyAlignment="1">
      <alignment horizontal="center" vertical="center" wrapText="1"/>
    </xf>
    <xf numFmtId="1" fontId="7" fillId="0" borderId="97" xfId="0" applyNumberFormat="1" applyFont="1" applyBorder="1" applyAlignment="1">
      <alignment horizontal="center" vertical="center" wrapText="1"/>
    </xf>
    <xf numFmtId="1" fontId="7" fillId="10" borderId="7" xfId="0" applyNumberFormat="1" applyFont="1" applyFill="1" applyBorder="1" applyProtection="1">
      <protection locked="0"/>
    </xf>
    <xf numFmtId="1" fontId="7" fillId="9" borderId="7" xfId="0" applyNumberFormat="1" applyFont="1" applyFill="1" applyBorder="1" applyProtection="1">
      <protection locked="0"/>
    </xf>
    <xf numFmtId="1" fontId="7" fillId="9" borderId="0" xfId="0" applyNumberFormat="1" applyFont="1" applyFill="1" applyAlignment="1">
      <alignment vertical="center" wrapText="1"/>
    </xf>
    <xf numFmtId="1" fontId="7" fillId="9" borderId="14" xfId="0" applyNumberFormat="1" applyFont="1" applyFill="1" applyBorder="1" applyAlignment="1">
      <alignment horizontal="left" vertical="center" wrapText="1"/>
    </xf>
    <xf numFmtId="1" fontId="7" fillId="9" borderId="5" xfId="0" applyNumberFormat="1" applyFont="1" applyFill="1" applyBorder="1" applyProtection="1">
      <protection locked="0"/>
    </xf>
    <xf numFmtId="0" fontId="74" fillId="5" borderId="0" xfId="0" applyFont="1" applyFill="1"/>
    <xf numFmtId="0" fontId="74" fillId="0" borderId="0" xfId="0" applyFont="1"/>
    <xf numFmtId="0" fontId="72" fillId="0" borderId="0" xfId="0" applyFont="1"/>
    <xf numFmtId="0" fontId="76" fillId="9" borderId="0" xfId="0" applyFont="1" applyFill="1"/>
    <xf numFmtId="1" fontId="7" fillId="0" borderId="14" xfId="0" applyNumberFormat="1" applyFont="1" applyBorder="1" applyAlignment="1">
      <alignment horizontal="left" vertical="center" wrapText="1"/>
    </xf>
    <xf numFmtId="1" fontId="7" fillId="0" borderId="14" xfId="0" applyNumberFormat="1" applyFont="1" applyBorder="1" applyAlignment="1">
      <alignment vertical="center"/>
    </xf>
    <xf numFmtId="0" fontId="7" fillId="9" borderId="14" xfId="0" applyFont="1" applyFill="1" applyBorder="1"/>
    <xf numFmtId="1" fontId="76" fillId="9" borderId="0" xfId="0" applyNumberFormat="1" applyFont="1" applyFill="1" applyAlignment="1">
      <alignment wrapText="1"/>
    </xf>
    <xf numFmtId="0" fontId="6" fillId="5" borderId="0" xfId="0" applyFont="1" applyFill="1"/>
    <xf numFmtId="0" fontId="70" fillId="0" borderId="0" xfId="0" applyFont="1"/>
    <xf numFmtId="0" fontId="64" fillId="5" borderId="0" xfId="0" applyFont="1" applyFill="1" applyProtection="1">
      <protection locked="0"/>
    </xf>
    <xf numFmtId="1" fontId="71" fillId="6" borderId="13" xfId="0" applyNumberFormat="1" applyFont="1" applyFill="1" applyBorder="1" applyProtection="1">
      <protection locked="0"/>
    </xf>
    <xf numFmtId="1" fontId="71" fillId="6" borderId="14" xfId="0" applyNumberFormat="1" applyFont="1" applyFill="1" applyBorder="1" applyProtection="1">
      <protection locked="0"/>
    </xf>
    <xf numFmtId="0" fontId="64" fillId="5" borderId="0" xfId="0" applyFont="1" applyFill="1"/>
    <xf numFmtId="1" fontId="3" fillId="9" borderId="0" xfId="0" applyNumberFormat="1" applyFont="1" applyFill="1" applyProtection="1">
      <protection hidden="1"/>
    </xf>
    <xf numFmtId="167" fontId="71" fillId="25" borderId="0" xfId="0" applyNumberFormat="1" applyFont="1" applyFill="1"/>
    <xf numFmtId="0" fontId="71" fillId="25" borderId="0" xfId="0" applyFont="1" applyFill="1"/>
    <xf numFmtId="1" fontId="8" fillId="0" borderId="126" xfId="0" applyNumberFormat="1" applyFont="1" applyBorder="1"/>
    <xf numFmtId="1" fontId="8" fillId="6" borderId="126" xfId="0" applyNumberFormat="1" applyFont="1" applyFill="1" applyBorder="1" applyProtection="1">
      <protection locked="0"/>
    </xf>
    <xf numFmtId="1" fontId="8" fillId="29" borderId="126" xfId="0" applyNumberFormat="1" applyFont="1" applyFill="1" applyBorder="1" applyProtection="1">
      <protection locked="0"/>
    </xf>
    <xf numFmtId="1" fontId="16" fillId="9" borderId="0" xfId="0" applyNumberFormat="1" applyFont="1" applyFill="1" applyAlignment="1">
      <alignment horizontal="left"/>
    </xf>
    <xf numFmtId="1" fontId="24" fillId="4" borderId="0" xfId="0" applyNumberFormat="1" applyFont="1" applyFill="1" applyAlignment="1">
      <alignment horizontal="left" vertical="top"/>
    </xf>
    <xf numFmtId="1" fontId="8" fillId="6" borderId="127" xfId="0" applyNumberFormat="1" applyFont="1" applyFill="1" applyBorder="1" applyProtection="1">
      <protection locked="0"/>
    </xf>
    <xf numFmtId="1" fontId="8" fillId="6" borderId="128" xfId="0" applyNumberFormat="1" applyFont="1" applyFill="1" applyBorder="1" applyProtection="1">
      <protection locked="0"/>
    </xf>
    <xf numFmtId="1" fontId="8" fillId="29" borderId="128" xfId="0" applyNumberFormat="1" applyFont="1" applyFill="1" applyBorder="1" applyProtection="1">
      <protection locked="0"/>
    </xf>
    <xf numFmtId="1" fontId="19" fillId="4" borderId="0" xfId="0" applyNumberFormat="1" applyFont="1" applyFill="1" applyAlignment="1">
      <alignment wrapText="1"/>
    </xf>
    <xf numFmtId="1" fontId="8" fillId="6" borderId="128" xfId="0" applyNumberFormat="1" applyFont="1" applyFill="1" applyBorder="1" applyAlignment="1" applyProtection="1">
      <alignment wrapText="1"/>
      <protection locked="0"/>
    </xf>
    <xf numFmtId="1" fontId="8" fillId="0" borderId="20" xfId="0" applyNumberFormat="1" applyFont="1" applyBorder="1" applyAlignment="1">
      <alignment wrapText="1"/>
    </xf>
    <xf numFmtId="1" fontId="8" fillId="7" borderId="128" xfId="0" applyNumberFormat="1" applyFont="1" applyFill="1" applyBorder="1" applyAlignment="1">
      <alignment wrapText="1"/>
    </xf>
    <xf numFmtId="1" fontId="8" fillId="8" borderId="14" xfId="0" applyNumberFormat="1" applyFont="1" applyFill="1" applyBorder="1" applyAlignment="1">
      <alignment wrapText="1"/>
    </xf>
    <xf numFmtId="1" fontId="8" fillId="6" borderId="24" xfId="0" applyNumberFormat="1" applyFont="1" applyFill="1" applyBorder="1" applyAlignment="1" applyProtection="1">
      <alignment wrapText="1"/>
      <protection locked="0"/>
    </xf>
    <xf numFmtId="1" fontId="8" fillId="7" borderId="126" xfId="0" applyNumberFormat="1" applyFont="1" applyFill="1" applyBorder="1" applyAlignment="1">
      <alignment wrapText="1"/>
    </xf>
    <xf numFmtId="1" fontId="8" fillId="6" borderId="8" xfId="0" applyNumberFormat="1" applyFont="1" applyFill="1" applyBorder="1" applyAlignment="1" applyProtection="1">
      <alignment wrapText="1"/>
      <protection locked="0"/>
    </xf>
    <xf numFmtId="1" fontId="8" fillId="5" borderId="0" xfId="0" applyNumberFormat="1" applyFont="1" applyFill="1" applyAlignment="1">
      <alignment wrapText="1"/>
    </xf>
    <xf numFmtId="1" fontId="19" fillId="5" borderId="0" xfId="0" applyNumberFormat="1" applyFont="1" applyFill="1" applyAlignment="1">
      <alignment wrapText="1"/>
    </xf>
    <xf numFmtId="1" fontId="8" fillId="8" borderId="20" xfId="0" applyNumberFormat="1" applyFont="1" applyFill="1" applyBorder="1" applyAlignment="1">
      <alignment wrapText="1"/>
    </xf>
    <xf numFmtId="1" fontId="8" fillId="8" borderId="128" xfId="0" applyNumberFormat="1" applyFont="1" applyFill="1" applyBorder="1" applyAlignment="1">
      <alignment wrapText="1"/>
    </xf>
    <xf numFmtId="1" fontId="8" fillId="0" borderId="128" xfId="0" applyNumberFormat="1" applyFont="1" applyBorder="1" applyAlignment="1">
      <alignment wrapText="1"/>
    </xf>
    <xf numFmtId="1" fontId="8" fillId="7" borderId="20" xfId="0" applyNumberFormat="1" applyFont="1" applyFill="1" applyBorder="1" applyAlignment="1">
      <alignment wrapText="1"/>
    </xf>
    <xf numFmtId="1" fontId="8" fillId="6" borderId="126" xfId="0" applyNumberFormat="1" applyFont="1" applyFill="1" applyBorder="1" applyAlignment="1" applyProtection="1">
      <alignment wrapText="1"/>
      <protection locked="0"/>
    </xf>
    <xf numFmtId="1" fontId="8" fillId="6" borderId="19" xfId="0" applyNumberFormat="1" applyFont="1" applyFill="1" applyBorder="1" applyAlignment="1" applyProtection="1">
      <alignment wrapText="1"/>
      <protection locked="0"/>
    </xf>
    <xf numFmtId="1" fontId="8" fillId="8" borderId="126" xfId="0" applyNumberFormat="1" applyFont="1" applyFill="1" applyBorder="1" applyAlignment="1">
      <alignment wrapText="1"/>
    </xf>
    <xf numFmtId="1" fontId="8" fillId="5" borderId="0" xfId="0" applyNumberFormat="1" applyFont="1" applyFill="1" applyAlignment="1" applyProtection="1">
      <alignment vertical="center" wrapText="1"/>
      <protection locked="0"/>
    </xf>
    <xf numFmtId="1" fontId="19" fillId="4" borderId="0" xfId="0" applyNumberFormat="1" applyFont="1" applyFill="1" applyAlignment="1" applyProtection="1">
      <alignment wrapText="1"/>
      <protection locked="0"/>
    </xf>
    <xf numFmtId="1" fontId="8" fillId="4" borderId="0" xfId="0" applyNumberFormat="1" applyFont="1" applyFill="1" applyAlignment="1">
      <alignment horizontal="right" wrapText="1"/>
    </xf>
    <xf numFmtId="1" fontId="8" fillId="4" borderId="0" xfId="0" applyNumberFormat="1" applyFont="1" applyFill="1" applyAlignment="1">
      <alignment horizontal="center" wrapText="1"/>
    </xf>
    <xf numFmtId="0" fontId="16" fillId="4" borderId="0" xfId="0" applyFont="1" applyFill="1" applyAlignment="1">
      <alignment horizontal="left"/>
    </xf>
    <xf numFmtId="164" fontId="8" fillId="4" borderId="0" xfId="0" applyNumberFormat="1" applyFont="1" applyFill="1"/>
    <xf numFmtId="3" fontId="8" fillId="0" borderId="8" xfId="0" applyNumberFormat="1" applyFont="1" applyBorder="1" applyProtection="1">
      <protection locked="0"/>
    </xf>
    <xf numFmtId="3" fontId="8" fillId="31" borderId="5" xfId="0" applyNumberFormat="1" applyFont="1" applyFill="1" applyBorder="1" applyProtection="1">
      <protection locked="0"/>
    </xf>
    <xf numFmtId="3" fontId="8" fillId="31" borderId="7" xfId="0" applyNumberFormat="1" applyFont="1" applyFill="1" applyBorder="1" applyProtection="1">
      <protection locked="0"/>
    </xf>
    <xf numFmtId="3" fontId="8" fillId="31" borderId="6" xfId="0" applyNumberFormat="1" applyFont="1" applyFill="1" applyBorder="1" applyProtection="1">
      <protection locked="0"/>
    </xf>
    <xf numFmtId="0" fontId="8" fillId="0" borderId="128" xfId="0" applyFont="1" applyBorder="1" applyAlignment="1">
      <alignment wrapText="1"/>
    </xf>
    <xf numFmtId="3" fontId="8" fillId="0" borderId="0" xfId="0" applyNumberFormat="1" applyFont="1" applyProtection="1">
      <protection locked="0"/>
    </xf>
    <xf numFmtId="0" fontId="8" fillId="0" borderId="75" xfId="0" applyFont="1" applyBorder="1" applyAlignment="1">
      <alignment wrapText="1"/>
    </xf>
    <xf numFmtId="3" fontId="8" fillId="0" borderId="76" xfId="0" applyNumberFormat="1" applyFont="1" applyBorder="1" applyProtection="1">
      <protection locked="0"/>
    </xf>
    <xf numFmtId="0" fontId="8" fillId="0" borderId="94" xfId="0" applyFont="1" applyBorder="1" applyAlignment="1">
      <alignment vertical="center" wrapText="1"/>
    </xf>
    <xf numFmtId="3" fontId="8" fillId="7" borderId="5" xfId="0" applyNumberFormat="1" applyFont="1" applyFill="1" applyBorder="1"/>
    <xf numFmtId="3" fontId="8" fillId="7" borderId="7" xfId="0" applyNumberFormat="1" applyFont="1" applyFill="1" applyBorder="1"/>
    <xf numFmtId="3" fontId="8" fillId="7" borderId="6" xfId="0" applyNumberFormat="1" applyFont="1" applyFill="1" applyBorder="1"/>
    <xf numFmtId="3" fontId="8" fillId="7" borderId="128" xfId="0" applyNumberFormat="1" applyFont="1" applyFill="1" applyBorder="1"/>
    <xf numFmtId="3" fontId="8" fillId="6" borderId="128" xfId="0" applyNumberFormat="1" applyFont="1" applyFill="1" applyBorder="1" applyProtection="1">
      <protection locked="0"/>
    </xf>
    <xf numFmtId="0" fontId="8" fillId="4" borderId="0" xfId="0" applyFont="1" applyFill="1" applyProtection="1">
      <protection locked="0"/>
    </xf>
    <xf numFmtId="1" fontId="14" fillId="4" borderId="0" xfId="0" applyNumberFormat="1" applyFont="1" applyFill="1" applyAlignment="1">
      <alignment horizontal="center" vertical="center"/>
    </xf>
    <xf numFmtId="1" fontId="28" fillId="4" borderId="0" xfId="0" applyNumberFormat="1" applyFont="1" applyFill="1"/>
    <xf numFmtId="1" fontId="40" fillId="4" borderId="92" xfId="0" applyNumberFormat="1" applyFont="1" applyFill="1" applyBorder="1" applyAlignment="1">
      <alignment horizontal="left"/>
    </xf>
    <xf numFmtId="1" fontId="8" fillId="0" borderId="14" xfId="0" applyNumberFormat="1" applyFont="1" applyBorder="1" applyAlignment="1">
      <alignment horizontal="left"/>
    </xf>
    <xf numFmtId="1" fontId="8" fillId="0" borderId="13" xfId="0" applyNumberFormat="1" applyFont="1" applyBorder="1"/>
    <xf numFmtId="1" fontId="8" fillId="6" borderId="87" xfId="0" applyNumberFormat="1" applyFont="1" applyFill="1" applyBorder="1" applyProtection="1">
      <protection locked="0"/>
    </xf>
    <xf numFmtId="1" fontId="8" fillId="0" borderId="78" xfId="0" applyNumberFormat="1" applyFont="1" applyBorder="1" applyAlignment="1">
      <alignment horizontal="left"/>
    </xf>
    <xf numFmtId="1" fontId="8" fillId="6" borderId="98" xfId="0" applyNumberFormat="1" applyFont="1" applyFill="1" applyBorder="1" applyProtection="1">
      <protection locked="0"/>
    </xf>
    <xf numFmtId="1" fontId="8" fillId="6" borderId="129" xfId="0" applyNumberFormat="1" applyFont="1" applyFill="1" applyBorder="1" applyProtection="1">
      <protection locked="0"/>
    </xf>
    <xf numFmtId="1" fontId="8" fillId="7" borderId="99" xfId="0" applyNumberFormat="1" applyFont="1" applyFill="1" applyBorder="1"/>
    <xf numFmtId="1" fontId="8" fillId="7" borderId="130" xfId="0" applyNumberFormat="1" applyFont="1" applyFill="1" applyBorder="1"/>
    <xf numFmtId="1" fontId="8" fillId="7" borderId="131" xfId="0" applyNumberFormat="1" applyFont="1" applyFill="1" applyBorder="1"/>
    <xf numFmtId="1" fontId="8" fillId="7" borderId="77" xfId="0" applyNumberFormat="1" applyFont="1" applyFill="1" applyBorder="1"/>
    <xf numFmtId="1" fontId="8" fillId="0" borderId="131" xfId="0" applyNumberFormat="1" applyFont="1" applyBorder="1"/>
    <xf numFmtId="1" fontId="8" fillId="6" borderId="132" xfId="0" applyNumberFormat="1" applyFont="1" applyFill="1" applyBorder="1" applyProtection="1">
      <protection locked="0"/>
    </xf>
    <xf numFmtId="1" fontId="8" fillId="0" borderId="132" xfId="0" applyNumberFormat="1" applyFont="1" applyBorder="1"/>
    <xf numFmtId="1" fontId="8" fillId="6" borderId="130" xfId="0" applyNumberFormat="1" applyFont="1" applyFill="1" applyBorder="1" applyProtection="1">
      <protection locked="0"/>
    </xf>
    <xf numFmtId="1" fontId="8" fillId="6" borderId="133" xfId="0" applyNumberFormat="1" applyFont="1" applyFill="1" applyBorder="1" applyProtection="1">
      <protection locked="0"/>
    </xf>
    <xf numFmtId="1" fontId="8" fillId="7" borderId="134" xfId="0" applyNumberFormat="1" applyFont="1" applyFill="1" applyBorder="1"/>
    <xf numFmtId="1" fontId="8" fillId="7" borderId="132" xfId="0" applyNumberFormat="1" applyFont="1" applyFill="1" applyBorder="1"/>
    <xf numFmtId="1" fontId="8" fillId="7" borderId="135" xfId="0" applyNumberFormat="1" applyFont="1" applyFill="1" applyBorder="1"/>
    <xf numFmtId="1" fontId="8" fillId="7" borderId="136" xfId="0" applyNumberFormat="1" applyFont="1" applyFill="1" applyBorder="1"/>
    <xf numFmtId="1" fontId="8" fillId="0" borderId="94" xfId="0" applyNumberFormat="1" applyFont="1" applyBorder="1" applyAlignment="1">
      <alignment horizontal="left"/>
    </xf>
    <xf numFmtId="1" fontId="8" fillId="6" borderId="95" xfId="0" applyNumberFormat="1" applyFont="1" applyFill="1" applyBorder="1" applyProtection="1">
      <protection locked="0"/>
    </xf>
    <xf numFmtId="1" fontId="8" fillId="7" borderId="90" xfId="0" applyNumberFormat="1" applyFont="1" applyFill="1" applyBorder="1"/>
    <xf numFmtId="1" fontId="8" fillId="7" borderId="88" xfId="0" applyNumberFormat="1" applyFont="1" applyFill="1" applyBorder="1"/>
    <xf numFmtId="1" fontId="8" fillId="7" borderId="89" xfId="0" applyNumberFormat="1" applyFont="1" applyFill="1" applyBorder="1"/>
    <xf numFmtId="1" fontId="8" fillId="7" borderId="95" xfId="0" applyNumberFormat="1" applyFont="1" applyFill="1" applyBorder="1"/>
    <xf numFmtId="1" fontId="8" fillId="7" borderId="84" xfId="0" applyNumberFormat="1" applyFont="1" applyFill="1" applyBorder="1"/>
    <xf numFmtId="1" fontId="8" fillId="7" borderId="96" xfId="0" applyNumberFormat="1" applyFont="1" applyFill="1" applyBorder="1"/>
    <xf numFmtId="1" fontId="8" fillId="7" borderId="137" xfId="0" applyNumberFormat="1" applyFont="1" applyFill="1" applyBorder="1"/>
    <xf numFmtId="1" fontId="8" fillId="4" borderId="0" xfId="0" applyNumberFormat="1" applyFont="1" applyFill="1" applyAlignment="1">
      <alignment horizontal="left" vertical="center"/>
    </xf>
    <xf numFmtId="1" fontId="24" fillId="4" borderId="0" xfId="0" applyNumberFormat="1" applyFont="1" applyFill="1" applyAlignment="1" applyProtection="1">
      <alignment horizontal="right"/>
      <protection locked="0"/>
    </xf>
    <xf numFmtId="1" fontId="24" fillId="4" borderId="0" xfId="0" applyNumberFormat="1" applyFont="1" applyFill="1" applyAlignment="1">
      <alignment horizontal="right"/>
    </xf>
    <xf numFmtId="1" fontId="35" fillId="4" borderId="0" xfId="0" applyNumberFormat="1" applyFont="1" applyFill="1" applyAlignment="1" applyProtection="1">
      <alignment horizontal="right"/>
      <protection locked="0"/>
    </xf>
    <xf numFmtId="1" fontId="35" fillId="4" borderId="0" xfId="0" applyNumberFormat="1" applyFont="1" applyFill="1" applyAlignment="1">
      <alignment horizontal="right"/>
    </xf>
    <xf numFmtId="1" fontId="7" fillId="4" borderId="0" xfId="0" applyNumberFormat="1" applyFont="1" applyFill="1" applyAlignment="1">
      <alignment vertical="center"/>
    </xf>
    <xf numFmtId="1" fontId="18" fillId="5" borderId="86" xfId="0" applyNumberFormat="1" applyFont="1" applyFill="1" applyBorder="1" applyAlignment="1">
      <alignment vertical="center"/>
    </xf>
    <xf numFmtId="1" fontId="28" fillId="5" borderId="0" xfId="0" applyNumberFormat="1" applyFont="1" applyFill="1"/>
    <xf numFmtId="1" fontId="28" fillId="5" borderId="0" xfId="0" applyNumberFormat="1" applyFont="1" applyFill="1" applyAlignment="1">
      <alignment vertical="center"/>
    </xf>
    <xf numFmtId="1" fontId="8" fillId="5" borderId="0" xfId="0" applyNumberFormat="1" applyFont="1" applyFill="1" applyAlignment="1">
      <alignment horizontal="left" vertical="center"/>
    </xf>
    <xf numFmtId="1" fontId="18" fillId="5" borderId="86" xfId="0" applyNumberFormat="1" applyFont="1" applyFill="1" applyBorder="1" applyAlignment="1" applyProtection="1">
      <alignment vertical="center"/>
      <protection locked="0"/>
    </xf>
    <xf numFmtId="1" fontId="16" fillId="5" borderId="0" xfId="0" applyNumberFormat="1" applyFont="1" applyFill="1" applyAlignment="1">
      <alignment horizontal="left" wrapText="1"/>
    </xf>
    <xf numFmtId="1" fontId="14" fillId="5" borderId="0" xfId="0" applyNumberFormat="1" applyFont="1" applyFill="1"/>
    <xf numFmtId="1" fontId="16" fillId="5" borderId="0" xfId="0" applyNumberFormat="1" applyFont="1" applyFill="1" applyAlignment="1">
      <alignment horizontal="center"/>
    </xf>
    <xf numFmtId="1" fontId="8" fillId="4" borderId="0" xfId="0" applyNumberFormat="1" applyFont="1" applyFill="1" applyAlignment="1">
      <alignment horizontal="center"/>
    </xf>
    <xf numFmtId="1" fontId="28" fillId="4" borderId="86" xfId="0" applyNumberFormat="1" applyFont="1" applyFill="1" applyBorder="1"/>
    <xf numFmtId="1" fontId="14" fillId="4" borderId="0" xfId="0" applyNumberFormat="1" applyFont="1" applyFill="1" applyAlignment="1">
      <alignment vertical="center"/>
    </xf>
    <xf numFmtId="1" fontId="8" fillId="10" borderId="119" xfId="0" applyNumberFormat="1" applyFont="1" applyFill="1" applyBorder="1" applyProtection="1">
      <protection locked="0"/>
    </xf>
    <xf numFmtId="1" fontId="8" fillId="10" borderId="138" xfId="0" applyNumberFormat="1" applyFont="1" applyFill="1" applyBorder="1" applyProtection="1">
      <protection locked="0"/>
    </xf>
    <xf numFmtId="1" fontId="18" fillId="5" borderId="0" xfId="0" applyNumberFormat="1" applyFont="1" applyFill="1" applyAlignment="1">
      <alignment vertical="center"/>
    </xf>
    <xf numFmtId="1" fontId="8" fillId="8" borderId="22" xfId="0" applyNumberFormat="1" applyFont="1" applyFill="1" applyBorder="1"/>
    <xf numFmtId="1" fontId="17" fillId="4" borderId="0" xfId="0" applyNumberFormat="1" applyFont="1" applyFill="1" applyAlignment="1">
      <alignment horizontal="left"/>
    </xf>
    <xf numFmtId="1" fontId="8" fillId="9" borderId="0" xfId="0" applyNumberFormat="1" applyFont="1" applyFill="1" applyAlignment="1">
      <alignment horizontal="left" vertical="center"/>
    </xf>
    <xf numFmtId="1" fontId="7" fillId="6" borderId="128" xfId="0" applyNumberFormat="1" applyFont="1" applyFill="1" applyBorder="1" applyAlignment="1" applyProtection="1">
      <alignment horizontal="right"/>
      <protection locked="0"/>
    </xf>
    <xf numFmtId="1" fontId="7" fillId="7" borderId="128" xfId="2" applyNumberFormat="1" applyFont="1" applyFill="1" applyBorder="1"/>
    <xf numFmtId="1" fontId="7" fillId="6" borderId="128" xfId="2" applyNumberFormat="1" applyFont="1" applyFill="1" applyBorder="1" applyProtection="1">
      <protection locked="0"/>
    </xf>
    <xf numFmtId="1" fontId="7" fillId="6" borderId="126" xfId="2" applyNumberFormat="1" applyFont="1" applyFill="1" applyBorder="1" applyProtection="1">
      <protection locked="0"/>
    </xf>
    <xf numFmtId="1" fontId="7" fillId="6" borderId="128" xfId="0" applyNumberFormat="1" applyFont="1" applyFill="1" applyBorder="1" applyProtection="1">
      <protection locked="0"/>
    </xf>
    <xf numFmtId="1" fontId="7" fillId="6" borderId="126" xfId="0" applyNumberFormat="1" applyFont="1" applyFill="1" applyBorder="1" applyProtection="1">
      <protection locked="0"/>
    </xf>
    <xf numFmtId="1" fontId="7" fillId="0" borderId="126" xfId="0" applyNumberFormat="1" applyFont="1" applyBorder="1" applyAlignment="1">
      <alignment horizontal="right"/>
    </xf>
    <xf numFmtId="1" fontId="7" fillId="6" borderId="126" xfId="0" applyNumberFormat="1" applyFont="1" applyFill="1" applyBorder="1" applyAlignment="1" applyProtection="1">
      <alignment horizontal="right"/>
      <protection locked="0"/>
    </xf>
    <xf numFmtId="1" fontId="7" fillId="5" borderId="126" xfId="0" applyNumberFormat="1" applyFont="1" applyFill="1" applyBorder="1" applyAlignment="1">
      <alignment horizontal="right"/>
    </xf>
    <xf numFmtId="1" fontId="7" fillId="9" borderId="0" xfId="0" applyNumberFormat="1" applyFont="1" applyFill="1" applyProtection="1">
      <protection locked="0"/>
    </xf>
    <xf numFmtId="1" fontId="7" fillId="9" borderId="10" xfId="0" applyNumberFormat="1" applyFont="1" applyFill="1" applyBorder="1" applyAlignment="1" applyProtection="1">
      <alignment horizontal="right"/>
      <protection locked="0"/>
    </xf>
    <xf numFmtId="1" fontId="7" fillId="9" borderId="16" xfId="0" applyNumberFormat="1" applyFont="1" applyFill="1" applyBorder="1" applyAlignment="1" applyProtection="1">
      <alignment horizontal="right"/>
      <protection locked="0"/>
    </xf>
    <xf numFmtId="1" fontId="7" fillId="9" borderId="128" xfId="0" applyNumberFormat="1" applyFont="1" applyFill="1" applyBorder="1" applyAlignment="1" applyProtection="1">
      <alignment horizontal="right"/>
      <protection locked="0"/>
    </xf>
    <xf numFmtId="1" fontId="7" fillId="9" borderId="126" xfId="0" applyNumberFormat="1" applyFont="1" applyFill="1" applyBorder="1" applyAlignment="1" applyProtection="1">
      <alignment horizontal="right"/>
      <protection locked="0"/>
    </xf>
    <xf numFmtId="1" fontId="14" fillId="4" borderId="0" xfId="0" applyNumberFormat="1" applyFont="1" applyFill="1" applyAlignment="1">
      <alignment vertical="center" wrapText="1"/>
    </xf>
    <xf numFmtId="1" fontId="16" fillId="5" borderId="85" xfId="0" applyNumberFormat="1" applyFont="1" applyFill="1" applyBorder="1"/>
    <xf numFmtId="1" fontId="8" fillId="0" borderId="14" xfId="0" applyNumberFormat="1" applyFont="1" applyBorder="1" applyAlignment="1">
      <alignment vertical="center" wrapText="1"/>
    </xf>
    <xf numFmtId="1" fontId="8" fillId="0" borderId="5" xfId="0" applyNumberFormat="1" applyFont="1" applyBorder="1" applyAlignment="1">
      <alignment vertical="center" wrapText="1"/>
    </xf>
    <xf numFmtId="1" fontId="8" fillId="0" borderId="6" xfId="0" applyNumberFormat="1" applyFont="1" applyBorder="1" applyAlignment="1">
      <alignment vertical="center" wrapText="1"/>
    </xf>
    <xf numFmtId="1" fontId="8" fillId="5" borderId="0" xfId="0" applyNumberFormat="1" applyFont="1" applyFill="1" applyAlignment="1">
      <alignment vertical="center" wrapText="1"/>
    </xf>
    <xf numFmtId="1" fontId="8" fillId="4" borderId="10" xfId="0" applyNumberFormat="1" applyFont="1" applyFill="1" applyBorder="1" applyAlignment="1">
      <alignment vertical="center" wrapText="1"/>
    </xf>
    <xf numFmtId="1" fontId="8" fillId="4" borderId="11" xfId="0" applyNumberFormat="1" applyFont="1" applyFill="1" applyBorder="1" applyAlignment="1">
      <alignment vertical="center" wrapText="1"/>
    </xf>
    <xf numFmtId="1" fontId="8" fillId="6" borderId="10" xfId="0" applyNumberFormat="1" applyFont="1" applyFill="1" applyBorder="1" applyAlignment="1" applyProtection="1">
      <alignment wrapText="1"/>
      <protection locked="0"/>
    </xf>
    <xf numFmtId="1" fontId="8" fillId="6" borderId="3" xfId="0" applyNumberFormat="1" applyFont="1" applyFill="1" applyBorder="1" applyAlignment="1" applyProtection="1">
      <alignment wrapText="1"/>
      <protection locked="0"/>
    </xf>
    <xf numFmtId="1" fontId="8" fillId="6" borderId="4" xfId="0" applyNumberFormat="1" applyFont="1" applyFill="1" applyBorder="1" applyAlignment="1" applyProtection="1">
      <alignment wrapText="1"/>
      <protection locked="0"/>
    </xf>
    <xf numFmtId="1" fontId="8" fillId="6" borderId="13" xfId="0" applyNumberFormat="1" applyFont="1" applyFill="1" applyBorder="1" applyAlignment="1" applyProtection="1">
      <alignment horizontal="right" wrapText="1"/>
      <protection locked="0"/>
    </xf>
    <xf numFmtId="1" fontId="8" fillId="6" borderId="7" xfId="0" applyNumberFormat="1" applyFont="1" applyFill="1" applyBorder="1" applyAlignment="1" applyProtection="1">
      <alignment horizontal="right" wrapText="1"/>
      <protection locked="0"/>
    </xf>
    <xf numFmtId="1" fontId="8" fillId="6" borderId="20" xfId="0" applyNumberFormat="1" applyFont="1" applyFill="1" applyBorder="1" applyAlignment="1" applyProtection="1">
      <alignment horizontal="right" wrapText="1"/>
      <protection locked="0"/>
    </xf>
    <xf numFmtId="1" fontId="8" fillId="0" borderId="0" xfId="0" applyNumberFormat="1" applyFont="1" applyAlignment="1">
      <alignment horizontal="left" vertical="center"/>
    </xf>
    <xf numFmtId="1" fontId="8" fillId="9" borderId="14" xfId="0" applyNumberFormat="1" applyFont="1" applyFill="1" applyBorder="1" applyAlignment="1">
      <alignment horizontal="left"/>
    </xf>
    <xf numFmtId="1" fontId="8" fillId="4" borderId="0" xfId="0" applyNumberFormat="1" applyFont="1" applyFill="1" applyAlignment="1">
      <alignment horizontal="left" wrapText="1"/>
    </xf>
    <xf numFmtId="1" fontId="8" fillId="0" borderId="4" xfId="0" applyNumberFormat="1" applyFont="1" applyBorder="1" applyAlignment="1">
      <alignment horizontal="left" wrapText="1"/>
    </xf>
    <xf numFmtId="1" fontId="84" fillId="4" borderId="0" xfId="0" applyNumberFormat="1" applyFont="1" applyFill="1"/>
    <xf numFmtId="1" fontId="24" fillId="0" borderId="0" xfId="0" applyNumberFormat="1" applyFont="1" applyProtection="1">
      <protection locked="0"/>
    </xf>
    <xf numFmtId="1" fontId="17" fillId="0" borderId="92" xfId="0" applyNumberFormat="1" applyFont="1" applyBorder="1"/>
    <xf numFmtId="1" fontId="8" fillId="9" borderId="128" xfId="0" applyNumberFormat="1" applyFont="1" applyFill="1" applyBorder="1" applyProtection="1">
      <protection locked="0"/>
    </xf>
    <xf numFmtId="1" fontId="8" fillId="9" borderId="10" xfId="0" applyNumberFormat="1" applyFont="1" applyFill="1" applyBorder="1" applyProtection="1">
      <protection locked="0"/>
    </xf>
    <xf numFmtId="1" fontId="27" fillId="0" borderId="0" xfId="0" applyNumberFormat="1" applyFont="1"/>
    <xf numFmtId="1" fontId="8" fillId="0" borderId="0" xfId="0" applyNumberFormat="1" applyFont="1" applyAlignment="1">
      <alignment vertical="center" wrapText="1"/>
    </xf>
    <xf numFmtId="1" fontId="8" fillId="4" borderId="10" xfId="0" applyNumberFormat="1" applyFont="1" applyFill="1" applyBorder="1" applyAlignment="1">
      <alignment horizontal="right" wrapText="1"/>
    </xf>
    <xf numFmtId="1" fontId="8" fillId="6" borderId="121" xfId="0" applyNumberFormat="1" applyFont="1" applyFill="1" applyBorder="1" applyProtection="1">
      <protection locked="0"/>
    </xf>
    <xf numFmtId="1" fontId="80" fillId="9" borderId="14" xfId="0" applyNumberFormat="1" applyFont="1" applyFill="1" applyBorder="1" applyAlignment="1">
      <alignment horizontal="left" vertical="center"/>
    </xf>
    <xf numFmtId="1" fontId="8" fillId="9" borderId="14" xfId="0" applyNumberFormat="1" applyFont="1" applyFill="1" applyBorder="1"/>
    <xf numFmtId="1" fontId="8" fillId="0" borderId="14" xfId="0" applyNumberFormat="1" applyFont="1" applyBorder="1" applyProtection="1">
      <protection locked="0"/>
    </xf>
    <xf numFmtId="1" fontId="8" fillId="9" borderId="128" xfId="0" applyNumberFormat="1" applyFont="1" applyFill="1" applyBorder="1"/>
    <xf numFmtId="1" fontId="8" fillId="9" borderId="128" xfId="0" applyNumberFormat="1" applyFont="1" applyFill="1" applyBorder="1" applyAlignment="1">
      <alignment wrapText="1"/>
    </xf>
    <xf numFmtId="0" fontId="8" fillId="0" borderId="0" xfId="0" applyFont="1" applyAlignment="1">
      <alignment wrapText="1"/>
    </xf>
    <xf numFmtId="0" fontId="15" fillId="0" borderId="0" xfId="0" applyFont="1" applyAlignment="1">
      <alignment vertical="center"/>
    </xf>
    <xf numFmtId="0" fontId="0" fillId="0" borderId="142" xfId="0" applyBorder="1"/>
    <xf numFmtId="0" fontId="8" fillId="0" borderId="142" xfId="0" applyFont="1" applyBorder="1" applyAlignment="1" applyProtection="1">
      <alignment wrapText="1"/>
      <protection locked="0"/>
    </xf>
    <xf numFmtId="1" fontId="53" fillId="0" borderId="0" xfId="0" applyNumberFormat="1" applyFont="1" applyAlignment="1">
      <alignment horizontal="center" vertical="center"/>
    </xf>
    <xf numFmtId="3" fontId="8" fillId="0" borderId="14" xfId="0" applyNumberFormat="1" applyFont="1" applyBorder="1" applyAlignment="1" applyProtection="1">
      <alignment horizontal="right" wrapText="1"/>
      <protection locked="0"/>
    </xf>
    <xf numFmtId="0" fontId="6" fillId="0" borderId="0" xfId="0" applyFont="1" applyAlignment="1">
      <alignment wrapText="1"/>
    </xf>
    <xf numFmtId="0" fontId="5" fillId="0" borderId="0" xfId="0" applyFont="1" applyAlignment="1">
      <alignment wrapText="1"/>
    </xf>
    <xf numFmtId="1" fontId="8" fillId="0" borderId="19" xfId="0" applyNumberFormat="1" applyFont="1" applyBorder="1" applyAlignment="1">
      <alignment horizontal="right" wrapText="1"/>
    </xf>
    <xf numFmtId="3" fontId="8" fillId="0" borderId="84" xfId="0" applyNumberFormat="1" applyFont="1" applyBorder="1" applyAlignment="1" applyProtection="1">
      <alignment horizontal="right"/>
      <protection locked="0"/>
    </xf>
    <xf numFmtId="3" fontId="8" fillId="0" borderId="128" xfId="0" applyNumberFormat="1" applyFont="1" applyBorder="1" applyAlignment="1" applyProtection="1">
      <alignment horizontal="right"/>
      <protection locked="0"/>
    </xf>
    <xf numFmtId="0" fontId="8" fillId="0" borderId="0" xfId="0" applyFont="1" applyAlignment="1" applyProtection="1">
      <alignment wrapText="1"/>
      <protection locked="0"/>
    </xf>
    <xf numFmtId="0" fontId="28" fillId="0" borderId="0" xfId="0" applyFont="1" applyProtection="1">
      <protection locked="0"/>
    </xf>
    <xf numFmtId="3" fontId="8" fillId="0" borderId="14" xfId="0" applyNumberFormat="1" applyFont="1" applyBorder="1" applyAlignment="1" applyProtection="1">
      <alignment vertical="center" wrapText="1"/>
      <protection locked="0"/>
    </xf>
    <xf numFmtId="3" fontId="28" fillId="0" borderId="0" xfId="0" applyNumberFormat="1" applyFont="1" applyProtection="1">
      <protection locked="0"/>
    </xf>
    <xf numFmtId="1" fontId="19" fillId="11" borderId="0" xfId="0" applyNumberFormat="1" applyFont="1" applyFill="1" applyProtection="1">
      <protection locked="0"/>
    </xf>
    <xf numFmtId="1" fontId="19" fillId="19" borderId="0" xfId="0" applyNumberFormat="1" applyFont="1" applyFill="1"/>
    <xf numFmtId="1" fontId="19" fillId="19" borderId="0" xfId="0" applyNumberFormat="1" applyFont="1" applyFill="1" applyProtection="1">
      <protection locked="0"/>
    </xf>
    <xf numFmtId="0" fontId="19" fillId="5" borderId="0" xfId="0" applyFont="1" applyFill="1" applyAlignment="1">
      <alignment vertical="top" wrapText="1"/>
    </xf>
    <xf numFmtId="1" fontId="8" fillId="7" borderId="22" xfId="0" applyNumberFormat="1" applyFont="1" applyFill="1" applyBorder="1"/>
    <xf numFmtId="1" fontId="19" fillId="11" borderId="0" xfId="0" applyNumberFormat="1" applyFont="1" applyFill="1"/>
    <xf numFmtId="1" fontId="46" fillId="5" borderId="0" xfId="0" applyNumberFormat="1" applyFont="1" applyFill="1" applyAlignment="1">
      <alignment wrapText="1"/>
    </xf>
    <xf numFmtId="1" fontId="40" fillId="4" borderId="0" xfId="0" applyNumberFormat="1" applyFont="1" applyFill="1"/>
    <xf numFmtId="1" fontId="18" fillId="5" borderId="0" xfId="0" applyNumberFormat="1" applyFont="1" applyFill="1" applyProtection="1">
      <protection locked="0"/>
    </xf>
    <xf numFmtId="1" fontId="88" fillId="5" borderId="0" xfId="0" applyNumberFormat="1" applyFont="1" applyFill="1" applyAlignment="1">
      <alignment wrapText="1"/>
    </xf>
    <xf numFmtId="1" fontId="18" fillId="5" borderId="0" xfId="0" applyNumberFormat="1" applyFont="1" applyFill="1" applyAlignment="1">
      <alignment wrapText="1"/>
    </xf>
    <xf numFmtId="1" fontId="2" fillId="5" borderId="0" xfId="0" applyNumberFormat="1" applyFont="1" applyFill="1"/>
    <xf numFmtId="1" fontId="2" fillId="5" borderId="0" xfId="0" applyNumberFormat="1" applyFont="1" applyFill="1" applyProtection="1">
      <protection locked="0"/>
    </xf>
    <xf numFmtId="1" fontId="2" fillId="11" borderId="0" xfId="0" applyNumberFormat="1" applyFont="1" applyFill="1"/>
    <xf numFmtId="1" fontId="2" fillId="11" borderId="0" xfId="0" applyNumberFormat="1" applyFont="1" applyFill="1" applyProtection="1">
      <protection locked="0"/>
    </xf>
    <xf numFmtId="1" fontId="2" fillId="19" borderId="0" xfId="0" applyNumberFormat="1" applyFont="1" applyFill="1" applyProtection="1">
      <protection locked="0"/>
    </xf>
    <xf numFmtId="1" fontId="2" fillId="19" borderId="0" xfId="0" applyNumberFormat="1" applyFont="1" applyFill="1"/>
    <xf numFmtId="1" fontId="2" fillId="4" borderId="0" xfId="0" applyNumberFormat="1" applyFont="1" applyFill="1"/>
    <xf numFmtId="1" fontId="18" fillId="0" borderId="14" xfId="0" applyNumberFormat="1" applyFont="1" applyBorder="1" applyAlignment="1">
      <alignment horizontal="right" wrapText="1"/>
    </xf>
    <xf numFmtId="1" fontId="18" fillId="5" borderId="13" xfId="0" applyNumberFormat="1" applyFont="1" applyFill="1" applyBorder="1" applyProtection="1">
      <protection locked="0"/>
    </xf>
    <xf numFmtId="1" fontId="18" fillId="6" borderId="5" xfId="0" applyNumberFormat="1" applyFont="1" applyFill="1" applyBorder="1" applyProtection="1">
      <protection locked="0"/>
    </xf>
    <xf numFmtId="1" fontId="18" fillId="6" borderId="15" xfId="0" applyNumberFormat="1" applyFont="1" applyFill="1" applyBorder="1" applyProtection="1">
      <protection locked="0"/>
    </xf>
    <xf numFmtId="1" fontId="88" fillId="5" borderId="0" xfId="0" applyNumberFormat="1" applyFont="1" applyFill="1" applyAlignment="1" applyProtection="1">
      <alignment wrapText="1"/>
      <protection locked="0"/>
    </xf>
    <xf numFmtId="3" fontId="8" fillId="0" borderId="0" xfId="0" applyNumberFormat="1" applyFont="1"/>
    <xf numFmtId="0" fontId="28" fillId="0" borderId="0" xfId="0" applyFont="1" applyAlignment="1">
      <alignment vertical="center"/>
    </xf>
    <xf numFmtId="0" fontId="8" fillId="0" borderId="0" xfId="0" applyFont="1" applyProtection="1">
      <protection locked="0"/>
    </xf>
    <xf numFmtId="0" fontId="79" fillId="0" borderId="0" xfId="0" applyFont="1" applyProtection="1">
      <protection locked="0"/>
    </xf>
    <xf numFmtId="0" fontId="14" fillId="0" borderId="0" xfId="0" applyFont="1" applyAlignment="1">
      <alignment wrapText="1"/>
    </xf>
    <xf numFmtId="0" fontId="79" fillId="0" borderId="0" xfId="0" applyFont="1" applyAlignment="1">
      <alignment vertical="center"/>
    </xf>
    <xf numFmtId="0" fontId="14" fillId="0" borderId="92" xfId="0" applyFont="1" applyBorder="1" applyAlignment="1">
      <alignment wrapText="1"/>
    </xf>
    <xf numFmtId="0" fontId="8" fillId="0" borderId="83" xfId="0" applyFont="1" applyBorder="1" applyAlignment="1">
      <alignment vertical="center" wrapText="1"/>
    </xf>
    <xf numFmtId="0" fontId="8" fillId="0" borderId="0" xfId="0" applyFont="1" applyAlignment="1">
      <alignment horizontal="left" vertical="center" wrapText="1"/>
    </xf>
    <xf numFmtId="0" fontId="28" fillId="0" borderId="0" xfId="0" applyFont="1" applyAlignment="1">
      <alignment wrapText="1"/>
    </xf>
    <xf numFmtId="0" fontId="6" fillId="0" borderId="0" xfId="0" applyFont="1" applyAlignment="1">
      <alignment horizontal="left" wrapText="1"/>
    </xf>
    <xf numFmtId="0" fontId="7" fillId="0" borderId="0" xfId="0" applyFont="1" applyAlignment="1">
      <alignment wrapText="1"/>
    </xf>
    <xf numFmtId="1" fontId="8" fillId="5" borderId="128" xfId="0" applyNumberFormat="1" applyFont="1" applyFill="1" applyBorder="1" applyAlignment="1">
      <alignment horizontal="right"/>
    </xf>
    <xf numFmtId="1" fontId="8" fillId="5" borderId="86" xfId="0" applyNumberFormat="1" applyFont="1" applyFill="1" applyBorder="1" applyAlignment="1">
      <alignment horizontal="right"/>
    </xf>
    <xf numFmtId="1" fontId="8" fillId="5" borderId="0" xfId="0" applyNumberFormat="1" applyFont="1" applyFill="1" applyAlignment="1">
      <alignment horizontal="right"/>
    </xf>
    <xf numFmtId="1" fontId="8" fillId="8" borderId="86" xfId="0" applyNumberFormat="1" applyFont="1" applyFill="1" applyBorder="1"/>
    <xf numFmtId="3" fontId="8" fillId="0" borderId="128" xfId="0" applyNumberFormat="1" applyFont="1" applyBorder="1" applyAlignment="1" applyProtection="1">
      <alignment horizontal="right" wrapText="1"/>
      <protection locked="0"/>
    </xf>
    <xf numFmtId="0" fontId="0" fillId="0" borderId="86" xfId="0" applyBorder="1" applyProtection="1">
      <protection locked="0"/>
    </xf>
    <xf numFmtId="0" fontId="0" fillId="0" borderId="0" xfId="0" applyProtection="1">
      <protection locked="0"/>
    </xf>
    <xf numFmtId="3" fontId="8" fillId="0" borderId="19" xfId="0" applyNumberFormat="1" applyFont="1" applyBorder="1" applyProtection="1">
      <protection locked="0"/>
    </xf>
    <xf numFmtId="0" fontId="8" fillId="5" borderId="14" xfId="0" applyFont="1" applyFill="1" applyBorder="1" applyAlignment="1">
      <alignment horizontal="left" vertical="center" wrapText="1"/>
    </xf>
    <xf numFmtId="0" fontId="8" fillId="5" borderId="94" xfId="0" applyFont="1" applyFill="1" applyBorder="1" applyAlignment="1">
      <alignment horizontal="left" vertical="center" wrapText="1"/>
    </xf>
    <xf numFmtId="3" fontId="8" fillId="0" borderId="94" xfId="0" applyNumberFormat="1" applyFont="1" applyBorder="1" applyProtection="1">
      <protection locked="0"/>
    </xf>
    <xf numFmtId="3" fontId="8" fillId="0" borderId="96" xfId="0" applyNumberFormat="1" applyFont="1" applyBorder="1" applyProtection="1">
      <protection locked="0"/>
    </xf>
    <xf numFmtId="0" fontId="0" fillId="5" borderId="0" xfId="0" applyFill="1"/>
    <xf numFmtId="3" fontId="8" fillId="0" borderId="0" xfId="0" applyNumberFormat="1" applyFont="1" applyAlignment="1">
      <alignment wrapText="1"/>
    </xf>
    <xf numFmtId="3" fontId="8" fillId="5" borderId="0" xfId="0" applyNumberFormat="1" applyFont="1" applyFill="1" applyAlignment="1">
      <alignment horizontal="center" vertical="center" wrapText="1"/>
    </xf>
    <xf numFmtId="3" fontId="8" fillId="0" borderId="0" xfId="0" applyNumberFormat="1" applyFont="1" applyAlignment="1" applyProtection="1">
      <alignment wrapText="1"/>
      <protection locked="0"/>
    </xf>
    <xf numFmtId="3" fontId="8" fillId="0" borderId="0" xfId="0" applyNumberFormat="1" applyFont="1" applyAlignment="1">
      <alignment horizontal="center" vertical="center" wrapText="1"/>
    </xf>
    <xf numFmtId="0" fontId="28" fillId="0" borderId="0" xfId="0" applyFont="1"/>
    <xf numFmtId="3" fontId="8" fillId="0" borderId="86" xfId="0" applyNumberFormat="1" applyFont="1" applyBorder="1" applyProtection="1">
      <protection locked="0"/>
    </xf>
    <xf numFmtId="3" fontId="8" fillId="0" borderId="128" xfId="0" applyNumberFormat="1" applyFont="1" applyBorder="1" applyProtection="1">
      <protection locked="0"/>
    </xf>
    <xf numFmtId="0" fontId="6" fillId="0" borderId="0" xfId="0" applyFont="1" applyAlignment="1">
      <alignment vertical="center"/>
    </xf>
    <xf numFmtId="1" fontId="8" fillId="0" borderId="128" xfId="0" applyNumberFormat="1" applyFont="1" applyBorder="1" applyAlignment="1">
      <alignment horizontal="right" wrapText="1"/>
    </xf>
    <xf numFmtId="1" fontId="8" fillId="5" borderId="0" xfId="3" quotePrefix="1" applyNumberFormat="1" applyFont="1" applyFill="1" applyAlignment="1">
      <alignment horizontal="center" vertical="center" wrapText="1"/>
    </xf>
    <xf numFmtId="1" fontId="8" fillId="0" borderId="5" xfId="3" applyNumberFormat="1" applyFont="1" applyBorder="1"/>
    <xf numFmtId="1" fontId="8" fillId="0" borderId="6" xfId="3" applyNumberFormat="1" applyFont="1" applyBorder="1"/>
    <xf numFmtId="0" fontId="19" fillId="5" borderId="0" xfId="0" applyFont="1" applyFill="1" applyAlignment="1" applyProtection="1">
      <alignment vertical="top"/>
      <protection locked="0"/>
    </xf>
    <xf numFmtId="1" fontId="14" fillId="5" borderId="8" xfId="3" applyNumberFormat="1" applyFont="1" applyFill="1" applyBorder="1" applyProtection="1">
      <protection locked="0"/>
    </xf>
    <xf numFmtId="1" fontId="40" fillId="33" borderId="33" xfId="5" applyNumberFormat="1" applyFont="1" applyFill="1" applyBorder="1" applyAlignment="1">
      <alignment wrapText="1"/>
    </xf>
    <xf numFmtId="1" fontId="90" fillId="33" borderId="0" xfId="5" applyNumberFormat="1" applyFont="1" applyFill="1" applyAlignment="1">
      <alignment wrapText="1"/>
    </xf>
    <xf numFmtId="0" fontId="57" fillId="0" borderId="0" xfId="5" applyFont="1"/>
    <xf numFmtId="1" fontId="19" fillId="23" borderId="0" xfId="0" applyNumberFormat="1" applyFont="1" applyFill="1" applyProtection="1">
      <protection locked="0"/>
    </xf>
    <xf numFmtId="1" fontId="19" fillId="23" borderId="0" xfId="0" applyNumberFormat="1" applyFont="1" applyFill="1"/>
    <xf numFmtId="0" fontId="28" fillId="4" borderId="0" xfId="0" applyFont="1" applyFill="1"/>
    <xf numFmtId="0" fontId="14" fillId="4" borderId="0" xfId="0" applyFont="1" applyFill="1"/>
    <xf numFmtId="1" fontId="8" fillId="4" borderId="13" xfId="0" applyNumberFormat="1" applyFont="1" applyFill="1" applyBorder="1" applyAlignment="1">
      <alignment horizontal="center" vertical="center"/>
    </xf>
    <xf numFmtId="1" fontId="8" fillId="4" borderId="5" xfId="0" applyNumberFormat="1" applyFont="1" applyFill="1" applyBorder="1" applyAlignment="1">
      <alignment horizontal="center" vertical="center"/>
    </xf>
    <xf numFmtId="1" fontId="8" fillId="4" borderId="14" xfId="0" applyNumberFormat="1" applyFont="1" applyFill="1" applyBorder="1" applyAlignment="1">
      <alignment horizontal="center" vertical="center"/>
    </xf>
    <xf numFmtId="0" fontId="8" fillId="0" borderId="8" xfId="0" applyFont="1" applyBorder="1"/>
    <xf numFmtId="49" fontId="8" fillId="34" borderId="8" xfId="0" applyNumberFormat="1" applyFont="1" applyFill="1" applyBorder="1" applyAlignment="1">
      <alignment horizontal="center" vertical="center"/>
    </xf>
    <xf numFmtId="1" fontId="8" fillId="7" borderId="128" xfId="0" applyNumberFormat="1" applyFont="1" applyFill="1" applyBorder="1"/>
    <xf numFmtId="1" fontId="18" fillId="0" borderId="0" xfId="0" applyNumberFormat="1" applyFont="1" applyAlignment="1">
      <alignment vertical="top" wrapText="1"/>
    </xf>
    <xf numFmtId="3" fontId="8" fillId="4" borderId="128" xfId="0" applyNumberFormat="1" applyFont="1" applyFill="1" applyBorder="1" applyAlignment="1" applyProtection="1">
      <alignment horizontal="right"/>
      <protection locked="0"/>
    </xf>
    <xf numFmtId="3" fontId="8" fillId="0" borderId="4" xfId="0" applyNumberFormat="1" applyFont="1" applyBorder="1" applyAlignment="1" applyProtection="1">
      <alignment horizontal="center" vertical="center"/>
      <protection locked="0"/>
    </xf>
    <xf numFmtId="3" fontId="8" fillId="0" borderId="4" xfId="0" applyNumberFormat="1" applyFont="1" applyBorder="1" applyAlignment="1" applyProtection="1">
      <alignment horizontal="right"/>
      <protection locked="0"/>
    </xf>
    <xf numFmtId="1" fontId="8" fillId="7" borderId="20" xfId="0" applyNumberFormat="1" applyFont="1" applyFill="1" applyBorder="1"/>
    <xf numFmtId="0" fontId="8" fillId="0" borderId="85" xfId="0" applyFont="1" applyBorder="1"/>
    <xf numFmtId="0" fontId="91" fillId="4" borderId="0" xfId="0" applyFont="1" applyFill="1" applyAlignment="1">
      <alignment wrapText="1"/>
    </xf>
    <xf numFmtId="0" fontId="8" fillId="0" borderId="0" xfId="0" applyFont="1" applyProtection="1">
      <protection hidden="1"/>
    </xf>
    <xf numFmtId="1" fontId="8" fillId="0" borderId="8" xfId="0" applyNumberFormat="1" applyFont="1" applyBorder="1" applyAlignment="1">
      <alignment horizontal="left" vertical="center"/>
    </xf>
    <xf numFmtId="0" fontId="14" fillId="0" borderId="14" xfId="0" applyFont="1" applyBorder="1" applyAlignment="1">
      <alignment horizontal="left" vertical="center" wrapText="1"/>
    </xf>
    <xf numFmtId="3" fontId="14" fillId="0" borderId="8" xfId="0" applyNumberFormat="1" applyFont="1" applyBorder="1" applyAlignment="1" applyProtection="1">
      <alignment horizontal="right" wrapText="1"/>
      <protection locked="0"/>
    </xf>
    <xf numFmtId="0" fontId="14" fillId="0" borderId="14" xfId="0" applyFont="1" applyBorder="1" applyAlignment="1" applyProtection="1">
      <alignment horizontal="right" wrapText="1"/>
      <protection locked="0"/>
    </xf>
    <xf numFmtId="1" fontId="16" fillId="4" borderId="0" xfId="0" applyNumberFormat="1" applyFont="1" applyFill="1" applyAlignment="1">
      <alignment wrapText="1"/>
    </xf>
    <xf numFmtId="1" fontId="16" fillId="0" borderId="92" xfId="0" applyNumberFormat="1" applyFont="1" applyBorder="1"/>
    <xf numFmtId="0" fontId="8" fillId="4" borderId="0" xfId="0" applyFont="1" applyFill="1" applyProtection="1">
      <protection hidden="1"/>
    </xf>
    <xf numFmtId="49" fontId="8" fillId="0" borderId="14" xfId="0" applyNumberFormat="1" applyFont="1" applyBorder="1" applyAlignment="1" applyProtection="1">
      <alignment horizontal="right"/>
      <protection locked="0"/>
    </xf>
    <xf numFmtId="1" fontId="8" fillId="6" borderId="9" xfId="0" applyNumberFormat="1" applyFont="1" applyFill="1" applyBorder="1" applyAlignment="1" applyProtection="1">
      <alignment horizontal="right"/>
      <protection locked="0"/>
    </xf>
    <xf numFmtId="1" fontId="8" fillId="6" borderId="160" xfId="0" applyNumberFormat="1" applyFont="1" applyFill="1" applyBorder="1" applyAlignment="1" applyProtection="1">
      <alignment horizontal="right"/>
      <protection locked="0"/>
    </xf>
    <xf numFmtId="1" fontId="8" fillId="6" borderId="128" xfId="0" applyNumberFormat="1" applyFont="1" applyFill="1" applyBorder="1" applyAlignment="1" applyProtection="1">
      <alignment horizontal="right"/>
      <protection locked="0"/>
    </xf>
    <xf numFmtId="1" fontId="8" fillId="6" borderId="126" xfId="0" applyNumberFormat="1" applyFont="1" applyFill="1" applyBorder="1" applyAlignment="1" applyProtection="1">
      <alignment horizontal="right"/>
      <protection locked="0"/>
    </xf>
    <xf numFmtId="1" fontId="8" fillId="0" borderId="4" xfId="0" applyNumberFormat="1" applyFont="1" applyBorder="1" applyAlignment="1">
      <alignment horizontal="left" vertical="center"/>
    </xf>
    <xf numFmtId="1" fontId="8" fillId="5" borderId="5" xfId="20" applyNumberFormat="1" applyFont="1" applyFill="1" applyBorder="1" applyProtection="1">
      <protection locked="0"/>
    </xf>
    <xf numFmtId="1" fontId="8" fillId="6" borderId="5" xfId="20" applyNumberFormat="1" applyFont="1" applyFill="1" applyBorder="1" applyProtection="1">
      <protection locked="0"/>
    </xf>
    <xf numFmtId="1" fontId="8" fillId="8" borderId="5" xfId="20" applyNumberFormat="1" applyFont="1" applyFill="1" applyBorder="1" applyProtection="1"/>
    <xf numFmtId="1" fontId="8" fillId="8" borderId="7" xfId="20" applyNumberFormat="1" applyFont="1" applyFill="1" applyBorder="1" applyProtection="1"/>
    <xf numFmtId="0" fontId="17" fillId="0" borderId="92" xfId="0" applyFont="1" applyBorder="1"/>
    <xf numFmtId="0" fontId="17" fillId="0" borderId="85" xfId="0" applyFont="1" applyBorder="1"/>
    <xf numFmtId="0" fontId="92" fillId="4" borderId="0" xfId="0" applyFont="1" applyFill="1" applyAlignment="1">
      <alignment vertical="center" wrapText="1"/>
    </xf>
    <xf numFmtId="0" fontId="28" fillId="4" borderId="0" xfId="0" applyFont="1" applyFill="1" applyProtection="1">
      <protection hidden="1"/>
    </xf>
    <xf numFmtId="0" fontId="82" fillId="4" borderId="0" xfId="0" applyFont="1" applyFill="1"/>
    <xf numFmtId="3" fontId="8" fillId="4" borderId="128" xfId="0" applyNumberFormat="1" applyFont="1" applyFill="1" applyBorder="1" applyProtection="1">
      <protection locked="0"/>
    </xf>
    <xf numFmtId="3" fontId="8" fillId="4" borderId="0" xfId="0" applyNumberFormat="1" applyFont="1" applyFill="1"/>
    <xf numFmtId="3" fontId="8" fillId="4" borderId="0" xfId="0" applyNumberFormat="1" applyFont="1" applyFill="1" applyProtection="1">
      <protection locked="0"/>
    </xf>
    <xf numFmtId="1" fontId="8" fillId="8" borderId="160" xfId="20" applyNumberFormat="1" applyFont="1" applyFill="1" applyBorder="1" applyProtection="1"/>
    <xf numFmtId="1" fontId="8" fillId="5" borderId="15" xfId="0" applyNumberFormat="1" applyFont="1" applyFill="1" applyBorder="1" applyProtection="1">
      <protection locked="0"/>
    </xf>
    <xf numFmtId="1" fontId="8" fillId="5" borderId="128" xfId="0" applyNumberFormat="1" applyFont="1" applyFill="1" applyBorder="1" applyProtection="1">
      <protection locked="0"/>
    </xf>
    <xf numFmtId="1" fontId="8" fillId="5" borderId="127" xfId="0" applyNumberFormat="1" applyFont="1" applyFill="1" applyBorder="1" applyProtection="1">
      <protection locked="0"/>
    </xf>
    <xf numFmtId="1" fontId="8" fillId="5" borderId="126" xfId="0" applyNumberFormat="1" applyFont="1" applyFill="1" applyBorder="1" applyProtection="1">
      <protection locked="0"/>
    </xf>
    <xf numFmtId="1" fontId="8" fillId="5" borderId="128" xfId="0" applyNumberFormat="1" applyFont="1" applyFill="1" applyBorder="1"/>
    <xf numFmtId="1" fontId="8" fillId="4" borderId="0" xfId="0" applyNumberFormat="1" applyFont="1" applyFill="1" applyAlignment="1">
      <alignment horizontal="center" vertical="center" wrapText="1"/>
    </xf>
    <xf numFmtId="1" fontId="18" fillId="9" borderId="126" xfId="0" applyNumberFormat="1" applyFont="1" applyFill="1" applyBorder="1" applyProtection="1">
      <protection locked="0"/>
    </xf>
    <xf numFmtId="1" fontId="8" fillId="0" borderId="128" xfId="0" applyNumberFormat="1" applyFont="1" applyBorder="1"/>
    <xf numFmtId="1" fontId="8" fillId="0" borderId="128" xfId="0" applyNumberFormat="1" applyFont="1" applyBorder="1" applyAlignment="1">
      <alignment horizontal="right"/>
    </xf>
    <xf numFmtId="1" fontId="8" fillId="20" borderId="161" xfId="33" applyNumberFormat="1" applyFont="1" applyProtection="1">
      <protection locked="0"/>
    </xf>
    <xf numFmtId="0" fontId="8" fillId="0" borderId="8" xfId="0" applyFont="1" applyBorder="1" applyAlignment="1">
      <alignment horizontal="left" vertical="center" wrapText="1"/>
    </xf>
    <xf numFmtId="0" fontId="8" fillId="0" borderId="128" xfId="0" applyFont="1" applyBorder="1" applyAlignment="1">
      <alignment horizontal="left" vertical="center"/>
    </xf>
    <xf numFmtId="3" fontId="8" fillId="6" borderId="126" xfId="0" applyNumberFormat="1" applyFont="1" applyFill="1" applyBorder="1" applyProtection="1">
      <protection locked="0"/>
    </xf>
    <xf numFmtId="1" fontId="8" fillId="8" borderId="146" xfId="0" applyNumberFormat="1" applyFont="1" applyFill="1" applyBorder="1"/>
    <xf numFmtId="1" fontId="8" fillId="8" borderId="128" xfId="0" applyNumberFormat="1" applyFont="1" applyFill="1" applyBorder="1" applyProtection="1">
      <protection locked="0"/>
    </xf>
    <xf numFmtId="1" fontId="8" fillId="8" borderId="128" xfId="0" applyNumberFormat="1" applyFont="1" applyFill="1" applyBorder="1"/>
    <xf numFmtId="3" fontId="8" fillId="7" borderId="126" xfId="0" applyNumberFormat="1" applyFont="1" applyFill="1" applyBorder="1"/>
    <xf numFmtId="1" fontId="8" fillId="6" borderId="146" xfId="0" applyNumberFormat="1" applyFont="1" applyFill="1" applyBorder="1" applyProtection="1">
      <protection locked="0"/>
    </xf>
    <xf numFmtId="3" fontId="8" fillId="6" borderId="86" xfId="0" applyNumberFormat="1" applyFont="1" applyFill="1" applyBorder="1" applyProtection="1">
      <protection locked="0"/>
    </xf>
    <xf numFmtId="0" fontId="8" fillId="0" borderId="128" xfId="0" applyFont="1" applyBorder="1" applyAlignment="1">
      <alignment horizontal="left" vertical="center" wrapText="1"/>
    </xf>
    <xf numFmtId="3" fontId="8" fillId="9" borderId="5" xfId="0" applyNumberFormat="1" applyFont="1" applyFill="1" applyBorder="1" applyProtection="1">
      <protection locked="0"/>
    </xf>
    <xf numFmtId="1" fontId="8" fillId="5" borderId="6" xfId="0" applyNumberFormat="1" applyFont="1" applyFill="1" applyBorder="1" applyProtection="1">
      <protection locked="0"/>
    </xf>
    <xf numFmtId="1" fontId="8" fillId="5" borderId="18" xfId="0" applyNumberFormat="1" applyFont="1" applyFill="1" applyBorder="1" applyProtection="1">
      <protection locked="0"/>
    </xf>
    <xf numFmtId="1" fontId="8" fillId="5" borderId="72" xfId="0" applyNumberFormat="1" applyFont="1" applyFill="1" applyBorder="1" applyProtection="1">
      <protection locked="0"/>
    </xf>
    <xf numFmtId="1" fontId="8" fillId="5" borderId="128" xfId="0" applyNumberFormat="1" applyFont="1" applyFill="1" applyBorder="1" applyAlignment="1">
      <alignment horizontal="left" vertical="center"/>
    </xf>
    <xf numFmtId="1" fontId="19" fillId="5" borderId="86" xfId="0" applyNumberFormat="1" applyFont="1" applyFill="1" applyBorder="1"/>
    <xf numFmtId="1" fontId="18" fillId="9" borderId="126" xfId="6" applyNumberFormat="1" applyFont="1" applyFill="1" applyBorder="1" applyAlignment="1">
      <alignment horizontal="right"/>
    </xf>
    <xf numFmtId="1" fontId="18" fillId="9" borderId="128" xfId="6" applyNumberFormat="1" applyFont="1" applyFill="1" applyBorder="1" applyAlignment="1">
      <alignment horizontal="right"/>
    </xf>
    <xf numFmtId="1" fontId="18" fillId="9" borderId="128" xfId="0" applyNumberFormat="1" applyFont="1" applyFill="1" applyBorder="1" applyProtection="1">
      <protection locked="0"/>
    </xf>
    <xf numFmtId="1" fontId="6" fillId="9" borderId="0" xfId="0" applyNumberFormat="1" applyFont="1" applyFill="1"/>
    <xf numFmtId="1" fontId="4" fillId="9" borderId="0" xfId="0" applyNumberFormat="1" applyFont="1" applyFill="1"/>
    <xf numFmtId="1" fontId="7" fillId="9" borderId="0" xfId="0" applyNumberFormat="1" applyFont="1" applyFill="1" applyAlignment="1" applyProtection="1">
      <alignment wrapText="1"/>
      <protection hidden="1"/>
    </xf>
    <xf numFmtId="1" fontId="7" fillId="9" borderId="14" xfId="0" applyNumberFormat="1" applyFont="1" applyFill="1" applyBorder="1" applyAlignment="1" applyProtection="1">
      <alignment vertical="center" wrapText="1"/>
      <protection hidden="1"/>
    </xf>
    <xf numFmtId="1" fontId="81" fillId="4" borderId="0" xfId="0" applyNumberFormat="1" applyFont="1" applyFill="1"/>
    <xf numFmtId="1" fontId="8" fillId="7" borderId="126" xfId="0" applyNumberFormat="1" applyFont="1" applyFill="1" applyBorder="1"/>
    <xf numFmtId="1" fontId="8" fillId="0" borderId="119" xfId="0" applyNumberFormat="1" applyFont="1" applyBorder="1"/>
    <xf numFmtId="1" fontId="8" fillId="0" borderId="120" xfId="0" applyNumberFormat="1" applyFont="1" applyBorder="1" applyAlignment="1">
      <alignment horizontal="right" wrapText="1"/>
    </xf>
    <xf numFmtId="3" fontId="8" fillId="0" borderId="119" xfId="0" applyNumberFormat="1" applyFont="1" applyBorder="1" applyAlignment="1" applyProtection="1">
      <alignment horizontal="right" wrapText="1"/>
      <protection locked="0"/>
    </xf>
    <xf numFmtId="0" fontId="8" fillId="0" borderId="86" xfId="0" applyFont="1" applyBorder="1" applyProtection="1">
      <protection locked="0"/>
    </xf>
    <xf numFmtId="1" fontId="8" fillId="0" borderId="3" xfId="0" applyNumberFormat="1" applyFont="1" applyBorder="1" applyAlignment="1">
      <alignment vertical="center" wrapText="1"/>
    </xf>
    <xf numFmtId="1" fontId="8" fillId="6" borderId="3" xfId="0" applyNumberFormat="1" applyFont="1" applyFill="1" applyBorder="1" applyAlignment="1" applyProtection="1">
      <alignment horizontal="right" wrapText="1"/>
      <protection locked="0"/>
    </xf>
    <xf numFmtId="1" fontId="8" fillId="6" borderId="127" xfId="0" applyNumberFormat="1" applyFont="1" applyFill="1" applyBorder="1" applyAlignment="1" applyProtection="1">
      <alignment horizontal="right"/>
      <protection locked="0"/>
    </xf>
    <xf numFmtId="49" fontId="8" fillId="0" borderId="128" xfId="0" applyNumberFormat="1" applyFont="1" applyBorder="1" applyAlignment="1" applyProtection="1">
      <alignment horizontal="center" vertical="center"/>
      <protection locked="0"/>
    </xf>
    <xf numFmtId="3" fontId="8" fillId="0" borderId="128" xfId="0" applyNumberFormat="1" applyFont="1" applyBorder="1" applyAlignment="1" applyProtection="1">
      <alignment horizontal="center" vertical="center"/>
      <protection locked="0"/>
    </xf>
    <xf numFmtId="1" fontId="8" fillId="6" borderId="126" xfId="0" applyNumberFormat="1" applyFont="1" applyFill="1" applyBorder="1" applyAlignment="1" applyProtection="1">
      <alignment horizontal="center" vertical="center" wrapText="1"/>
      <protection locked="0"/>
    </xf>
    <xf numFmtId="1" fontId="8" fillId="6" borderId="128" xfId="0" applyNumberFormat="1" applyFont="1" applyFill="1" applyBorder="1" applyAlignment="1" applyProtection="1">
      <alignment horizontal="center" vertical="center" wrapText="1"/>
      <protection locked="0"/>
    </xf>
    <xf numFmtId="0" fontId="24" fillId="0" borderId="164" xfId="0" applyFont="1" applyBorder="1"/>
    <xf numFmtId="0" fontId="51" fillId="0" borderId="164" xfId="0" applyFont="1" applyBorder="1"/>
    <xf numFmtId="0" fontId="51" fillId="0" borderId="165" xfId="0" applyFont="1" applyBorder="1"/>
    <xf numFmtId="0" fontId="51" fillId="0" borderId="164" xfId="0" applyFont="1" applyBorder="1" applyProtection="1">
      <protection locked="0"/>
    </xf>
    <xf numFmtId="1" fontId="8" fillId="0" borderId="126" xfId="0" applyNumberFormat="1" applyFont="1" applyBorder="1" applyAlignment="1">
      <alignment horizontal="right" wrapText="1"/>
    </xf>
    <xf numFmtId="1" fontId="8" fillId="0" borderId="121" xfId="0" applyNumberFormat="1" applyFont="1" applyBorder="1"/>
    <xf numFmtId="1" fontId="7" fillId="6" borderId="121" xfId="0" applyNumberFormat="1" applyFont="1" applyFill="1" applyBorder="1" applyAlignment="1" applyProtection="1">
      <alignment horizontal="right"/>
      <protection locked="0"/>
    </xf>
    <xf numFmtId="1" fontId="7" fillId="7" borderId="121" xfId="0" applyNumberFormat="1" applyFont="1" applyFill="1" applyBorder="1" applyAlignment="1">
      <alignment horizontal="right"/>
    </xf>
    <xf numFmtId="1" fontId="7" fillId="0" borderId="4" xfId="0" applyNumberFormat="1" applyFont="1" applyBorder="1" applyAlignment="1">
      <alignment horizontal="right"/>
    </xf>
    <xf numFmtId="1" fontId="7" fillId="9" borderId="4" xfId="0" applyNumberFormat="1" applyFont="1" applyFill="1" applyBorder="1" applyAlignment="1" applyProtection="1">
      <alignment horizontal="right"/>
      <protection locked="0"/>
    </xf>
    <xf numFmtId="1" fontId="8" fillId="7" borderId="12" xfId="0" applyNumberFormat="1" applyFont="1" applyFill="1" applyBorder="1"/>
    <xf numFmtId="1" fontId="7" fillId="6" borderId="121" xfId="0" applyNumberFormat="1" applyFont="1" applyFill="1" applyBorder="1" applyProtection="1">
      <protection locked="0"/>
    </xf>
    <xf numFmtId="1" fontId="7" fillId="10" borderId="128" xfId="0" applyNumberFormat="1" applyFont="1" applyFill="1" applyBorder="1" applyProtection="1">
      <protection locked="0"/>
    </xf>
    <xf numFmtId="164" fontId="7" fillId="9" borderId="128" xfId="10" applyNumberFormat="1" applyFont="1" applyFill="1" applyBorder="1" applyAlignment="1" applyProtection="1">
      <alignment vertical="center"/>
    </xf>
    <xf numFmtId="1" fontId="16" fillId="4" borderId="0" xfId="0" applyNumberFormat="1" applyFont="1" applyFill="1" applyAlignment="1">
      <alignment horizontal="left" wrapText="1"/>
    </xf>
    <xf numFmtId="1" fontId="8" fillId="0" borderId="146" xfId="0" applyNumberFormat="1" applyFont="1" applyBorder="1" applyAlignment="1">
      <alignment horizontal="center" vertical="center" wrapText="1"/>
    </xf>
    <xf numFmtId="1" fontId="8" fillId="6" borderId="146" xfId="0" applyNumberFormat="1" applyFont="1" applyFill="1" applyBorder="1" applyAlignment="1" applyProtection="1">
      <alignment wrapText="1"/>
      <protection locked="0"/>
    </xf>
    <xf numFmtId="0" fontId="8" fillId="5" borderId="0" xfId="0" applyFont="1" applyFill="1" applyAlignment="1">
      <alignment horizontal="center" vertical="center" wrapText="1"/>
    </xf>
    <xf numFmtId="0" fontId="16" fillId="0" borderId="0" xfId="0" applyFont="1" applyAlignment="1">
      <alignment horizontal="left"/>
    </xf>
    <xf numFmtId="0" fontId="8" fillId="0" borderId="146" xfId="0" applyFont="1" applyBorder="1" applyAlignment="1">
      <alignment horizontal="center" vertical="center" wrapText="1"/>
    </xf>
    <xf numFmtId="3" fontId="8" fillId="6" borderId="146" xfId="0" applyNumberFormat="1" applyFont="1" applyFill="1" applyBorder="1" applyAlignment="1" applyProtection="1">
      <alignment wrapText="1"/>
      <protection locked="0"/>
    </xf>
    <xf numFmtId="1" fontId="8" fillId="7" borderId="146" xfId="0" applyNumberFormat="1" applyFont="1" applyFill="1" applyBorder="1"/>
    <xf numFmtId="1" fontId="18" fillId="0" borderId="8" xfId="0" applyNumberFormat="1" applyFont="1" applyBorder="1" applyAlignment="1">
      <alignment vertical="center" wrapText="1"/>
    </xf>
    <xf numFmtId="1" fontId="8" fillId="5" borderId="146" xfId="0" applyNumberFormat="1" applyFont="1" applyFill="1" applyBorder="1" applyAlignment="1">
      <alignment horizontal="right"/>
    </xf>
    <xf numFmtId="3" fontId="8" fillId="5" borderId="146" xfId="0" applyNumberFormat="1" applyFont="1" applyFill="1" applyBorder="1" applyAlignment="1">
      <alignment horizontal="center" vertical="center"/>
    </xf>
    <xf numFmtId="1" fontId="7" fillId="0" borderId="146" xfId="0" applyNumberFormat="1" applyFont="1" applyBorder="1" applyAlignment="1">
      <alignment horizontal="center" vertical="center"/>
    </xf>
    <xf numFmtId="3" fontId="8" fillId="0" borderId="146" xfId="0" applyNumberFormat="1" applyFont="1" applyBorder="1" applyAlignment="1">
      <alignment horizontal="center" vertical="center"/>
    </xf>
    <xf numFmtId="1" fontId="8" fillId="0" borderId="146" xfId="0" applyNumberFormat="1" applyFont="1" applyBorder="1" applyAlignment="1">
      <alignment horizontal="center" vertical="center"/>
    </xf>
    <xf numFmtId="3" fontId="8" fillId="0" borderId="146" xfId="0" applyNumberFormat="1" applyFont="1" applyBorder="1" applyProtection="1">
      <protection locked="0"/>
    </xf>
    <xf numFmtId="1" fontId="8" fillId="0" borderId="146" xfId="0" applyNumberFormat="1" applyFont="1" applyBorder="1" applyAlignment="1" applyProtection="1">
      <alignment horizontal="center" vertical="center" wrapText="1"/>
      <protection hidden="1"/>
    </xf>
    <xf numFmtId="1" fontId="8" fillId="0" borderId="146" xfId="0" applyNumberFormat="1" applyFont="1" applyBorder="1" applyAlignment="1">
      <alignment wrapText="1"/>
    </xf>
    <xf numFmtId="1" fontId="16" fillId="4" borderId="167" xfId="0" applyNumberFormat="1" applyFont="1" applyFill="1" applyBorder="1" applyProtection="1">
      <protection hidden="1"/>
    </xf>
    <xf numFmtId="1" fontId="18" fillId="9" borderId="63" xfId="5" applyNumberFormat="1" applyFont="1" applyFill="1" applyBorder="1" applyAlignment="1">
      <alignment vertical="center" wrapText="1"/>
    </xf>
    <xf numFmtId="0" fontId="19" fillId="9" borderId="0" xfId="0" applyFont="1" applyFill="1"/>
    <xf numFmtId="1" fontId="8" fillId="9" borderId="5" xfId="20" applyNumberFormat="1" applyFont="1" applyFill="1" applyBorder="1" applyProtection="1">
      <protection locked="0"/>
    </xf>
    <xf numFmtId="1" fontId="8" fillId="9" borderId="15" xfId="20" applyNumberFormat="1" applyFont="1" applyFill="1" applyBorder="1" applyProtection="1">
      <protection locked="0"/>
    </xf>
    <xf numFmtId="1" fontId="8" fillId="9" borderId="23" xfId="20" applyNumberFormat="1" applyFont="1" applyFill="1" applyBorder="1" applyProtection="1">
      <protection locked="0"/>
    </xf>
    <xf numFmtId="1" fontId="8" fillId="9" borderId="7" xfId="20" applyNumberFormat="1" applyFont="1" applyFill="1" applyBorder="1" applyProtection="1">
      <protection locked="0"/>
    </xf>
    <xf numFmtId="0" fontId="15" fillId="0" borderId="0" xfId="0" applyFont="1" applyAlignment="1">
      <alignment horizontal="center" vertical="center" wrapText="1"/>
    </xf>
    <xf numFmtId="0" fontId="15" fillId="0" borderId="142" xfId="0" applyFont="1" applyBorder="1" applyAlignment="1">
      <alignment horizontal="center" vertical="center" wrapText="1"/>
    </xf>
    <xf numFmtId="1" fontId="18" fillId="0" borderId="146" xfId="0" applyNumberFormat="1" applyFont="1" applyBorder="1" applyAlignment="1">
      <alignment horizontal="center" vertical="center" wrapText="1"/>
    </xf>
    <xf numFmtId="0" fontId="16" fillId="0" borderId="0" xfId="0" applyFont="1" applyAlignment="1">
      <alignment horizontal="left" wrapText="1"/>
    </xf>
    <xf numFmtId="1" fontId="5" fillId="4" borderId="0" xfId="0" applyNumberFormat="1" applyFont="1" applyFill="1" applyAlignment="1">
      <alignment horizontal="center" vertical="center" wrapText="1"/>
    </xf>
    <xf numFmtId="0" fontId="8" fillId="0" borderId="14" xfId="0" applyFont="1" applyBorder="1" applyAlignment="1">
      <alignment horizontal="center" vertical="center"/>
    </xf>
    <xf numFmtId="1" fontId="8" fillId="20" borderId="14" xfId="44" applyNumberFormat="1" applyFont="1" applyBorder="1" applyProtection="1">
      <protection locked="0"/>
    </xf>
    <xf numFmtId="1" fontId="8" fillId="20" borderId="145" xfId="44" applyNumberFormat="1" applyFont="1" applyBorder="1" applyProtection="1">
      <protection locked="0"/>
    </xf>
    <xf numFmtId="0" fontId="16" fillId="9" borderId="0" xfId="0" applyFont="1" applyFill="1" applyAlignment="1">
      <alignment horizontal="left"/>
    </xf>
    <xf numFmtId="0" fontId="16" fillId="9" borderId="0" xfId="0" applyFont="1" applyFill="1" applyAlignment="1">
      <alignment horizontal="left" wrapText="1"/>
    </xf>
    <xf numFmtId="1" fontId="38" fillId="0" borderId="0" xfId="0" applyNumberFormat="1" applyFont="1"/>
    <xf numFmtId="1" fontId="8" fillId="6" borderId="5" xfId="3" applyNumberFormat="1" applyFont="1" applyFill="1" applyBorder="1" applyProtection="1">
      <protection locked="0"/>
    </xf>
    <xf numFmtId="1" fontId="8" fillId="6" borderId="15" xfId="3" applyNumberFormat="1" applyFont="1" applyFill="1" applyBorder="1" applyProtection="1">
      <protection locked="0"/>
    </xf>
    <xf numFmtId="1" fontId="18" fillId="0" borderId="36" xfId="5" applyNumberFormat="1" applyFont="1" applyBorder="1" applyAlignment="1">
      <alignment horizontal="center" vertical="center" wrapText="1"/>
    </xf>
    <xf numFmtId="1" fontId="18" fillId="0" borderId="37" xfId="5" applyNumberFormat="1" applyFont="1" applyBorder="1" applyAlignment="1">
      <alignment horizontal="center" vertical="center" wrapText="1"/>
    </xf>
    <xf numFmtId="1" fontId="18" fillId="0" borderId="34" xfId="5" applyNumberFormat="1" applyFont="1" applyBorder="1" applyAlignment="1">
      <alignment horizontal="center" vertical="center" wrapText="1"/>
    </xf>
    <xf numFmtId="1" fontId="18" fillId="0" borderId="27" xfId="5" applyNumberFormat="1" applyFont="1" applyBorder="1" applyAlignment="1">
      <alignment horizontal="center" vertical="center" wrapText="1"/>
    </xf>
    <xf numFmtId="1" fontId="18" fillId="0" borderId="148" xfId="5" applyNumberFormat="1" applyFont="1" applyBorder="1" applyAlignment="1">
      <alignment horizontal="center" vertical="center" wrapText="1"/>
    </xf>
    <xf numFmtId="1" fontId="18" fillId="0" borderId="28" xfId="5" applyNumberFormat="1" applyFont="1" applyBorder="1" applyAlignment="1">
      <alignment horizontal="center" vertical="center" wrapText="1"/>
    </xf>
    <xf numFmtId="1" fontId="18" fillId="0" borderId="64" xfId="5" applyNumberFormat="1" applyFont="1" applyBorder="1" applyAlignment="1">
      <alignment horizontal="right"/>
    </xf>
    <xf numFmtId="1" fontId="18" fillId="0" borderId="51" xfId="5" applyNumberFormat="1" applyFont="1" applyBorder="1" applyAlignment="1">
      <alignment horizontal="right"/>
    </xf>
    <xf numFmtId="1" fontId="18" fillId="0" borderId="150" xfId="5" applyNumberFormat="1" applyFont="1" applyBorder="1" applyAlignment="1">
      <alignment horizontal="right"/>
    </xf>
    <xf numFmtId="1" fontId="18" fillId="35" borderId="42" xfId="5" applyNumberFormat="1" applyFont="1" applyFill="1" applyBorder="1"/>
    <xf numFmtId="1" fontId="18" fillId="35" borderId="46" xfId="5" applyNumberFormat="1" applyFont="1" applyFill="1" applyBorder="1"/>
    <xf numFmtId="1" fontId="18" fillId="36" borderId="50" xfId="5" applyNumberFormat="1" applyFont="1" applyFill="1" applyBorder="1"/>
    <xf numFmtId="1" fontId="18" fillId="36" borderId="68" xfId="5" applyNumberFormat="1" applyFont="1" applyFill="1" applyBorder="1"/>
    <xf numFmtId="1" fontId="18" fillId="0" borderId="50" xfId="5" applyNumberFormat="1" applyFont="1" applyBorder="1" applyAlignment="1">
      <alignment horizontal="right"/>
    </xf>
    <xf numFmtId="1" fontId="18" fillId="35" borderId="50" xfId="5" applyNumberFormat="1" applyFont="1" applyFill="1" applyBorder="1"/>
    <xf numFmtId="1" fontId="18" fillId="35" borderId="54" xfId="5" applyNumberFormat="1" applyFont="1" applyFill="1" applyBorder="1"/>
    <xf numFmtId="1" fontId="18" fillId="36" borderId="54" xfId="5" applyNumberFormat="1" applyFont="1" applyFill="1" applyBorder="1"/>
    <xf numFmtId="1" fontId="18" fillId="36" borderId="53" xfId="5" applyNumberFormat="1" applyFont="1" applyFill="1" applyBorder="1"/>
    <xf numFmtId="1" fontId="18" fillId="0" borderId="58" xfId="5" applyNumberFormat="1" applyFont="1" applyBorder="1" applyAlignment="1">
      <alignment horizontal="right" wrapText="1"/>
    </xf>
    <xf numFmtId="1" fontId="18" fillId="0" borderId="59" xfId="5" applyNumberFormat="1" applyFont="1" applyBorder="1" applyAlignment="1">
      <alignment horizontal="right" wrapText="1"/>
    </xf>
    <xf numFmtId="1" fontId="18" fillId="0" borderId="153" xfId="5" applyNumberFormat="1" applyFont="1" applyBorder="1" applyAlignment="1">
      <alignment horizontal="right" wrapText="1"/>
    </xf>
    <xf numFmtId="1" fontId="18" fillId="35" borderId="58" xfId="5" applyNumberFormat="1" applyFont="1" applyFill="1" applyBorder="1"/>
    <xf numFmtId="1" fontId="18" fillId="35" borderId="62" xfId="5" applyNumberFormat="1" applyFont="1" applyFill="1" applyBorder="1"/>
    <xf numFmtId="1" fontId="18" fillId="35" borderId="61" xfId="5" applyNumberFormat="1" applyFont="1" applyFill="1" applyBorder="1"/>
    <xf numFmtId="1" fontId="18" fillId="36" borderId="58" xfId="5" applyNumberFormat="1" applyFont="1" applyFill="1" applyBorder="1"/>
    <xf numFmtId="1" fontId="18" fillId="36" borderId="62" xfId="5" applyNumberFormat="1" applyFont="1" applyFill="1" applyBorder="1"/>
    <xf numFmtId="1" fontId="18" fillId="0" borderId="154" xfId="5" applyNumberFormat="1" applyFont="1" applyBorder="1" applyAlignment="1">
      <alignment horizontal="right" wrapText="1"/>
    </xf>
    <xf numFmtId="1" fontId="18" fillId="0" borderId="155" xfId="5" applyNumberFormat="1" applyFont="1" applyBorder="1" applyAlignment="1">
      <alignment horizontal="right" wrapText="1"/>
    </xf>
    <xf numFmtId="1" fontId="18" fillId="0" borderId="149" xfId="5" applyNumberFormat="1" applyFont="1" applyBorder="1" applyAlignment="1">
      <alignment horizontal="right"/>
    </xf>
    <xf numFmtId="1" fontId="18" fillId="36" borderId="64" xfId="5" applyNumberFormat="1" applyFont="1" applyFill="1" applyBorder="1"/>
    <xf numFmtId="1" fontId="18" fillId="35" borderId="64" xfId="5" applyNumberFormat="1" applyFont="1" applyFill="1" applyBorder="1"/>
    <xf numFmtId="1" fontId="18" fillId="35" borderId="68" xfId="5" applyNumberFormat="1" applyFont="1" applyFill="1" applyBorder="1"/>
    <xf numFmtId="1" fontId="18" fillId="0" borderId="63" xfId="5" applyNumberFormat="1" applyFont="1" applyBorder="1" applyAlignment="1">
      <alignment vertical="center" wrapText="1"/>
    </xf>
    <xf numFmtId="1" fontId="18" fillId="0" borderId="157" xfId="5" applyNumberFormat="1" applyFont="1" applyBorder="1" applyAlignment="1">
      <alignment horizontal="right" wrapText="1"/>
    </xf>
    <xf numFmtId="1" fontId="18" fillId="0" borderId="158" xfId="5" applyNumberFormat="1" applyFont="1" applyBorder="1" applyAlignment="1">
      <alignment horizontal="right" wrapText="1"/>
    </xf>
    <xf numFmtId="1" fontId="18" fillId="0" borderId="159" xfId="5" applyNumberFormat="1" applyFont="1" applyBorder="1" applyAlignment="1">
      <alignment horizontal="right" wrapText="1"/>
    </xf>
    <xf numFmtId="0" fontId="40" fillId="0" borderId="0" xfId="0" applyFont="1"/>
    <xf numFmtId="1" fontId="18" fillId="0" borderId="146" xfId="0" applyNumberFormat="1" applyFont="1" applyBorder="1" applyAlignment="1">
      <alignment horizontal="center" vertical="center"/>
    </xf>
    <xf numFmtId="1" fontId="18" fillId="0" borderId="5" xfId="0" applyNumberFormat="1" applyFont="1" applyBorder="1"/>
    <xf numFmtId="1" fontId="18" fillId="0" borderId="6" xfId="0" applyNumberFormat="1" applyFont="1" applyBorder="1"/>
    <xf numFmtId="0" fontId="18" fillId="0" borderId="14" xfId="0" applyFont="1" applyBorder="1" applyAlignment="1">
      <alignment vertical="center" wrapText="1"/>
    </xf>
    <xf numFmtId="1" fontId="40" fillId="0" borderId="0" xfId="0" applyNumberFormat="1" applyFont="1" applyAlignment="1">
      <alignment vertical="center"/>
    </xf>
    <xf numFmtId="1" fontId="18" fillId="0" borderId="25" xfId="0" applyNumberFormat="1" applyFont="1" applyBorder="1" applyAlignment="1">
      <alignment horizontal="center" vertical="center" wrapText="1"/>
    </xf>
    <xf numFmtId="1" fontId="18" fillId="5" borderId="8" xfId="0" applyNumberFormat="1" applyFont="1" applyFill="1" applyBorder="1" applyAlignment="1">
      <alignment vertical="center" wrapText="1"/>
    </xf>
    <xf numFmtId="1" fontId="18" fillId="5" borderId="5" xfId="0" applyNumberFormat="1" applyFont="1" applyFill="1" applyBorder="1" applyAlignment="1">
      <alignment horizontal="right" wrapText="1"/>
    </xf>
    <xf numFmtId="1" fontId="18" fillId="5" borderId="6" xfId="0" applyNumberFormat="1" applyFont="1" applyFill="1" applyBorder="1" applyAlignment="1">
      <alignment horizontal="right" wrapText="1"/>
    </xf>
    <xf numFmtId="1" fontId="18" fillId="6" borderId="9" xfId="0" applyNumberFormat="1" applyFont="1" applyFill="1" applyBorder="1" applyProtection="1">
      <protection locked="0"/>
    </xf>
    <xf numFmtId="1" fontId="18" fillId="6" borderId="14" xfId="0" applyNumberFormat="1" applyFont="1" applyFill="1" applyBorder="1" applyProtection="1">
      <protection locked="0"/>
    </xf>
    <xf numFmtId="1" fontId="18" fillId="8" borderId="5" xfId="0" applyNumberFormat="1" applyFont="1" applyFill="1" applyBorder="1" applyAlignment="1">
      <alignment horizontal="right" wrapText="1"/>
    </xf>
    <xf numFmtId="1" fontId="18" fillId="8" borderId="5" xfId="0" applyNumberFormat="1" applyFont="1" applyFill="1" applyBorder="1" applyProtection="1">
      <protection locked="0"/>
    </xf>
    <xf numFmtId="1" fontId="18" fillId="8" borderId="7" xfId="0" applyNumberFormat="1" applyFont="1" applyFill="1" applyBorder="1" applyProtection="1">
      <protection locked="0"/>
    </xf>
    <xf numFmtId="1" fontId="18" fillId="8" borderId="9" xfId="0" applyNumberFormat="1" applyFont="1" applyFill="1" applyBorder="1" applyProtection="1">
      <protection locked="0"/>
    </xf>
    <xf numFmtId="1" fontId="18" fillId="8" borderId="14" xfId="0" applyNumberFormat="1" applyFont="1" applyFill="1" applyBorder="1" applyProtection="1">
      <protection locked="0"/>
    </xf>
    <xf numFmtId="1" fontId="7" fillId="0" borderId="146" xfId="0" applyNumberFormat="1" applyFont="1" applyBorder="1" applyAlignment="1">
      <alignment horizontal="right" vertical="center"/>
    </xf>
    <xf numFmtId="1" fontId="7" fillId="6" borderId="146" xfId="0" applyNumberFormat="1" applyFont="1" applyFill="1" applyBorder="1" applyAlignment="1" applyProtection="1">
      <alignment horizontal="right"/>
      <protection locked="0"/>
    </xf>
    <xf numFmtId="1" fontId="7" fillId="0" borderId="146" xfId="2" applyNumberFormat="1" applyFont="1" applyBorder="1" applyAlignment="1">
      <alignment horizontal="center" vertical="center"/>
    </xf>
    <xf numFmtId="1" fontId="7" fillId="7" borderId="146" xfId="2" applyNumberFormat="1" applyFont="1" applyFill="1" applyBorder="1"/>
    <xf numFmtId="1" fontId="7" fillId="6" borderId="146" xfId="2" applyNumberFormat="1" applyFont="1" applyFill="1" applyBorder="1" applyProtection="1">
      <protection locked="0"/>
    </xf>
    <xf numFmtId="1" fontId="7" fillId="6" borderId="146" xfId="0" applyNumberFormat="1" applyFont="1" applyFill="1" applyBorder="1" applyProtection="1">
      <protection locked="0"/>
    </xf>
    <xf numFmtId="1" fontId="7" fillId="0" borderId="146" xfId="0" applyNumberFormat="1" applyFont="1" applyBorder="1" applyAlignment="1">
      <alignment horizontal="right"/>
    </xf>
    <xf numFmtId="1" fontId="7" fillId="9" borderId="146" xfId="0" applyNumberFormat="1" applyFont="1" applyFill="1" applyBorder="1" applyAlignment="1" applyProtection="1">
      <alignment horizontal="right"/>
      <protection locked="0"/>
    </xf>
    <xf numFmtId="49" fontId="27" fillId="4" borderId="0" xfId="0" applyNumberFormat="1" applyFont="1" applyFill="1"/>
    <xf numFmtId="1" fontId="16" fillId="0" borderId="167" xfId="0" applyNumberFormat="1" applyFont="1" applyBorder="1"/>
    <xf numFmtId="49" fontId="17" fillId="0" borderId="0" xfId="0" applyNumberFormat="1" applyFont="1"/>
    <xf numFmtId="1" fontId="8" fillId="4" borderId="128" xfId="0" applyNumberFormat="1" applyFont="1" applyFill="1" applyBorder="1"/>
    <xf numFmtId="1" fontId="17" fillId="0" borderId="167" xfId="0" applyNumberFormat="1" applyFont="1" applyBorder="1"/>
    <xf numFmtId="1" fontId="17" fillId="5" borderId="167" xfId="0" applyNumberFormat="1" applyFont="1" applyFill="1" applyBorder="1"/>
    <xf numFmtId="1" fontId="8" fillId="20" borderId="5" xfId="45" applyNumberFormat="1" applyFont="1" applyBorder="1" applyProtection="1">
      <protection locked="0"/>
    </xf>
    <xf numFmtId="1" fontId="8" fillId="20" borderId="6" xfId="45" applyNumberFormat="1" applyFont="1" applyBorder="1" applyProtection="1">
      <protection locked="0"/>
    </xf>
    <xf numFmtId="1" fontId="8" fillId="8" borderId="14" xfId="45" applyNumberFormat="1" applyFont="1" applyFill="1" applyBorder="1"/>
    <xf numFmtId="1" fontId="8" fillId="20" borderId="11" xfId="45" applyNumberFormat="1" applyFont="1" applyBorder="1" applyProtection="1">
      <protection locked="0"/>
    </xf>
    <xf numFmtId="1" fontId="8" fillId="20" borderId="146" xfId="45" applyNumberFormat="1" applyFont="1" applyBorder="1" applyProtection="1">
      <protection locked="0"/>
    </xf>
    <xf numFmtId="1" fontId="8" fillId="20" borderId="14" xfId="46" applyNumberFormat="1" applyFont="1" applyBorder="1" applyProtection="1">
      <protection locked="0"/>
    </xf>
    <xf numFmtId="1" fontId="8" fillId="20" borderId="11" xfId="47" applyNumberFormat="1" applyFont="1" applyBorder="1" applyProtection="1">
      <protection locked="0"/>
    </xf>
    <xf numFmtId="1" fontId="8" fillId="20" borderId="146" xfId="47" applyNumberFormat="1" applyFont="1" applyBorder="1" applyProtection="1">
      <protection locked="0"/>
    </xf>
    <xf numFmtId="49" fontId="17" fillId="4" borderId="0" xfId="0" applyNumberFormat="1" applyFont="1" applyFill="1"/>
    <xf numFmtId="1" fontId="8" fillId="0" borderId="0" xfId="45" applyNumberFormat="1" applyFont="1" applyFill="1" applyBorder="1" applyAlignment="1" applyProtection="1">
      <alignment horizontal="right" vertical="center"/>
      <protection locked="0"/>
    </xf>
    <xf numFmtId="1" fontId="17" fillId="4" borderId="167" xfId="0" applyNumberFormat="1" applyFont="1" applyFill="1" applyBorder="1"/>
    <xf numFmtId="49" fontId="16" fillId="0" borderId="167" xfId="0" applyNumberFormat="1" applyFont="1" applyBorder="1"/>
    <xf numFmtId="1" fontId="16" fillId="9" borderId="167" xfId="0" applyNumberFormat="1" applyFont="1" applyFill="1" applyBorder="1" applyAlignment="1">
      <alignment horizontal="left"/>
    </xf>
    <xf numFmtId="49" fontId="17" fillId="4" borderId="0" xfId="0" applyNumberFormat="1" applyFont="1" applyFill="1" applyAlignment="1">
      <alignment horizontal="left"/>
    </xf>
    <xf numFmtId="1" fontId="8" fillId="5" borderId="14" xfId="47" applyNumberFormat="1" applyFont="1" applyFill="1" applyBorder="1" applyProtection="1">
      <protection locked="0"/>
    </xf>
    <xf numFmtId="1" fontId="16" fillId="9" borderId="167" xfId="0" applyNumberFormat="1" applyFont="1" applyFill="1" applyBorder="1"/>
    <xf numFmtId="49" fontId="19" fillId="0" borderId="0" xfId="0" applyNumberFormat="1" applyFont="1"/>
    <xf numFmtId="49" fontId="8" fillId="20" borderId="14" xfId="49" applyNumberFormat="1" applyFont="1" applyBorder="1" applyProtection="1">
      <protection locked="0"/>
    </xf>
    <xf numFmtId="1" fontId="8" fillId="8" borderId="14" xfId="46" applyNumberFormat="1" applyFont="1" applyFill="1" applyBorder="1" applyProtection="1">
      <protection locked="0"/>
    </xf>
    <xf numFmtId="1" fontId="8" fillId="9" borderId="167" xfId="0" applyNumberFormat="1" applyFont="1" applyFill="1" applyBorder="1" applyAlignment="1">
      <alignment vertical="center"/>
    </xf>
    <xf numFmtId="1" fontId="8" fillId="0" borderId="0" xfId="0" applyNumberFormat="1" applyFont="1" applyAlignment="1">
      <alignment horizontal="center" vertical="center" wrapText="1"/>
    </xf>
    <xf numFmtId="1" fontId="15" fillId="4" borderId="0" xfId="0" applyNumberFormat="1" applyFont="1" applyFill="1" applyAlignment="1">
      <alignment wrapText="1"/>
    </xf>
    <xf numFmtId="1" fontId="17" fillId="37" borderId="0" xfId="0" applyNumberFormat="1" applyFont="1" applyFill="1" applyProtection="1">
      <protection locked="0"/>
    </xf>
    <xf numFmtId="1" fontId="8" fillId="5" borderId="0" xfId="0" applyNumberFormat="1" applyFont="1" applyFill="1" applyAlignment="1" applyProtection="1">
      <alignment vertical="top"/>
      <protection locked="0"/>
    </xf>
    <xf numFmtId="1" fontId="17" fillId="11" borderId="0" xfId="0" applyNumberFormat="1" applyFont="1" applyFill="1" applyAlignment="1" applyProtection="1">
      <alignment wrapText="1"/>
      <protection locked="0"/>
    </xf>
    <xf numFmtId="3" fontId="8" fillId="4" borderId="14" xfId="0" applyNumberFormat="1" applyFont="1" applyFill="1" applyBorder="1" applyProtection="1">
      <protection locked="0"/>
    </xf>
    <xf numFmtId="1" fontId="8" fillId="7" borderId="13" xfId="0" applyNumberFormat="1" applyFont="1" applyFill="1" applyBorder="1"/>
    <xf numFmtId="1" fontId="8" fillId="7" borderId="7" xfId="0" applyNumberFormat="1" applyFont="1" applyFill="1" applyBorder="1"/>
    <xf numFmtId="3" fontId="8" fillId="4" borderId="119" xfId="0" applyNumberFormat="1" applyFont="1" applyFill="1" applyBorder="1" applyProtection="1">
      <protection locked="0"/>
    </xf>
    <xf numFmtId="2" fontId="17" fillId="5" borderId="0" xfId="0" applyNumberFormat="1" applyFont="1" applyFill="1"/>
    <xf numFmtId="1" fontId="8" fillId="7" borderId="6" xfId="0" applyNumberFormat="1" applyFont="1" applyFill="1" applyBorder="1"/>
    <xf numFmtId="1" fontId="8" fillId="7" borderId="119" xfId="0" applyNumberFormat="1" applyFont="1" applyFill="1" applyBorder="1"/>
    <xf numFmtId="3" fontId="8" fillId="0" borderId="119" xfId="0" applyNumberFormat="1" applyFont="1" applyBorder="1" applyProtection="1">
      <protection locked="0"/>
    </xf>
    <xf numFmtId="1" fontId="18" fillId="0" borderId="14" xfId="0" applyNumberFormat="1" applyFont="1" applyBorder="1"/>
    <xf numFmtId="1" fontId="46" fillId="11" borderId="0" xfId="0" applyNumberFormat="1" applyFont="1" applyFill="1" applyProtection="1">
      <protection locked="0"/>
    </xf>
    <xf numFmtId="1" fontId="46" fillId="37" borderId="0" xfId="0" applyNumberFormat="1" applyFont="1" applyFill="1" applyProtection="1">
      <protection locked="0"/>
    </xf>
    <xf numFmtId="1" fontId="27" fillId="11" borderId="0" xfId="0" applyNumberFormat="1" applyFont="1" applyFill="1" applyProtection="1">
      <protection locked="0"/>
    </xf>
    <xf numFmtId="1" fontId="27" fillId="37" borderId="0" xfId="0" applyNumberFormat="1" applyFont="1" applyFill="1" applyProtection="1">
      <protection locked="0"/>
    </xf>
    <xf numFmtId="1" fontId="8" fillId="4" borderId="11" xfId="6" applyNumberFormat="1" applyFont="1" applyFill="1" applyBorder="1" applyAlignment="1">
      <alignment horizontal="right"/>
    </xf>
    <xf numFmtId="1" fontId="8" fillId="4" borderId="146" xfId="6" applyNumberFormat="1" applyFont="1" applyFill="1" applyBorder="1" applyAlignment="1">
      <alignment horizontal="right"/>
    </xf>
    <xf numFmtId="1" fontId="8" fillId="7" borderId="174" xfId="0" applyNumberFormat="1" applyFont="1" applyFill="1" applyBorder="1"/>
    <xf numFmtId="1" fontId="8" fillId="6" borderId="174" xfId="0" applyNumberFormat="1" applyFont="1" applyFill="1" applyBorder="1" applyProtection="1">
      <protection locked="0"/>
    </xf>
    <xf numFmtId="1" fontId="8" fillId="6" borderId="175" xfId="0" applyNumberFormat="1" applyFont="1" applyFill="1" applyBorder="1" applyProtection="1">
      <protection locked="0"/>
    </xf>
    <xf numFmtId="1" fontId="17" fillId="5" borderId="0" xfId="0" applyNumberFormat="1" applyFont="1" applyFill="1" applyAlignment="1" applyProtection="1">
      <alignment wrapText="1"/>
      <protection locked="0"/>
    </xf>
    <xf numFmtId="1" fontId="18" fillId="9" borderId="119" xfId="0" applyNumberFormat="1" applyFont="1" applyFill="1" applyBorder="1" applyAlignment="1">
      <alignment wrapText="1"/>
    </xf>
    <xf numFmtId="3" fontId="7" fillId="4" borderId="14" xfId="0" applyNumberFormat="1" applyFont="1" applyFill="1" applyBorder="1" applyProtection="1">
      <protection locked="0"/>
    </xf>
    <xf numFmtId="1" fontId="34" fillId="4" borderId="0" xfId="0" applyNumberFormat="1" applyFont="1" applyFill="1"/>
    <xf numFmtId="1" fontId="34" fillId="0" borderId="0" xfId="0" applyNumberFormat="1" applyFont="1"/>
    <xf numFmtId="1" fontId="8" fillId="4" borderId="5" xfId="6" applyNumberFormat="1" applyFont="1" applyFill="1" applyBorder="1" applyAlignment="1">
      <alignment horizontal="right"/>
    </xf>
    <xf numFmtId="1" fontId="8" fillId="4" borderId="6" xfId="6" applyNumberFormat="1" applyFont="1" applyFill="1" applyBorder="1" applyAlignment="1">
      <alignment horizontal="right"/>
    </xf>
    <xf numFmtId="1" fontId="8" fillId="4" borderId="7" xfId="6" applyNumberFormat="1" applyFont="1" applyFill="1" applyBorder="1" applyAlignment="1">
      <alignment horizontal="right"/>
    </xf>
    <xf numFmtId="1" fontId="8" fillId="0" borderId="175" xfId="0" applyNumberFormat="1" applyFont="1" applyBorder="1" applyAlignment="1">
      <alignment horizontal="center" vertical="center" wrapText="1"/>
    </xf>
    <xf numFmtId="1" fontId="7" fillId="9" borderId="0" xfId="0" applyNumberFormat="1" applyFont="1" applyFill="1" applyAlignment="1">
      <alignment horizontal="center" vertical="center" wrapText="1"/>
    </xf>
    <xf numFmtId="164" fontId="70" fillId="9" borderId="0" xfId="10" applyNumberFormat="1" applyFont="1" applyFill="1" applyBorder="1" applyProtection="1"/>
    <xf numFmtId="164" fontId="71" fillId="9" borderId="0" xfId="10" applyNumberFormat="1" applyFont="1" applyFill="1" applyProtection="1"/>
    <xf numFmtId="49" fontId="71" fillId="9" borderId="14" xfId="10" applyNumberFormat="1" applyFont="1" applyFill="1" applyBorder="1" applyAlignment="1" applyProtection="1">
      <alignment horizontal="center"/>
    </xf>
    <xf numFmtId="49" fontId="71" fillId="5" borderId="14" xfId="10" applyNumberFormat="1" applyFont="1" applyFill="1" applyBorder="1" applyAlignment="1" applyProtection="1">
      <alignment horizontal="center"/>
    </xf>
    <xf numFmtId="164" fontId="71" fillId="9" borderId="0" xfId="10" applyNumberFormat="1" applyFont="1" applyFill="1" applyBorder="1" applyProtection="1"/>
    <xf numFmtId="164" fontId="71" fillId="9" borderId="0" xfId="10" applyNumberFormat="1" applyFont="1" applyFill="1" applyBorder="1" applyAlignment="1" applyProtection="1">
      <alignment horizontal="center"/>
    </xf>
    <xf numFmtId="164" fontId="6" fillId="9" borderId="165" xfId="10" applyNumberFormat="1" applyFont="1" applyFill="1" applyBorder="1" applyAlignment="1" applyProtection="1">
      <alignment horizontal="left"/>
    </xf>
    <xf numFmtId="167" fontId="71" fillId="9" borderId="0" xfId="10" applyNumberFormat="1" applyFont="1" applyFill="1" applyBorder="1" applyAlignment="1" applyProtection="1">
      <alignment horizontal="center"/>
    </xf>
    <xf numFmtId="49" fontId="7" fillId="5" borderId="14" xfId="10" applyNumberFormat="1" applyFont="1" applyFill="1" applyBorder="1" applyAlignment="1" applyProtection="1">
      <alignment horizontal="center"/>
    </xf>
    <xf numFmtId="1" fontId="7" fillId="4" borderId="79" xfId="53" applyNumberFormat="1" applyFont="1" applyFill="1" applyBorder="1" applyAlignment="1">
      <alignment horizontal="right"/>
    </xf>
    <xf numFmtId="1" fontId="7" fillId="4" borderId="80" xfId="53" applyNumberFormat="1" applyFont="1" applyFill="1" applyBorder="1" applyAlignment="1">
      <alignment horizontal="right"/>
    </xf>
    <xf numFmtId="1" fontId="7" fillId="4" borderId="75" xfId="53" applyNumberFormat="1" applyFont="1" applyFill="1" applyBorder="1" applyAlignment="1">
      <alignment horizontal="right"/>
    </xf>
    <xf numFmtId="1" fontId="7" fillId="4" borderId="5" xfId="53" applyNumberFormat="1" applyFont="1" applyFill="1" applyBorder="1" applyAlignment="1">
      <alignment horizontal="right"/>
    </xf>
    <xf numFmtId="1" fontId="7" fillId="4" borderId="6" xfId="53" applyNumberFormat="1" applyFont="1" applyFill="1" applyBorder="1" applyAlignment="1">
      <alignment horizontal="right"/>
    </xf>
    <xf numFmtId="49" fontId="7" fillId="4" borderId="14" xfId="53" applyNumberFormat="1" applyFont="1" applyFill="1" applyBorder="1" applyAlignment="1">
      <alignment horizontal="right"/>
    </xf>
    <xf numFmtId="49" fontId="7" fillId="9" borderId="5" xfId="0" applyNumberFormat="1" applyFont="1" applyFill="1" applyBorder="1" applyProtection="1">
      <protection locked="0"/>
    </xf>
    <xf numFmtId="49" fontId="7" fillId="9" borderId="14" xfId="0" applyNumberFormat="1" applyFont="1" applyFill="1" applyBorder="1"/>
    <xf numFmtId="49" fontId="7" fillId="6" borderId="14" xfId="0" applyNumberFormat="1" applyFont="1" applyFill="1" applyBorder="1" applyProtection="1">
      <protection locked="0"/>
    </xf>
    <xf numFmtId="0" fontId="8" fillId="0" borderId="4" xfId="0" applyFont="1" applyBorder="1" applyAlignment="1">
      <alignment horizontal="center" vertical="center" wrapText="1"/>
    </xf>
    <xf numFmtId="0" fontId="8" fillId="4" borderId="0" xfId="0" applyFont="1" applyFill="1" applyAlignment="1">
      <alignment horizontal="center" vertical="center"/>
    </xf>
    <xf numFmtId="0" fontId="8" fillId="4" borderId="0" xfId="0" applyFont="1" applyFill="1" applyAlignment="1">
      <alignment horizontal="center"/>
    </xf>
    <xf numFmtId="168" fontId="8" fillId="4" borderId="0" xfId="0" applyNumberFormat="1" applyFont="1" applyFill="1"/>
    <xf numFmtId="0" fontId="8" fillId="4" borderId="0" xfId="0" applyFont="1" applyFill="1" applyAlignment="1">
      <alignment wrapText="1"/>
    </xf>
    <xf numFmtId="0" fontId="16" fillId="5" borderId="0" xfId="0" applyFont="1" applyFill="1" applyAlignment="1">
      <alignment horizontal="left"/>
    </xf>
    <xf numFmtId="0" fontId="14" fillId="5" borderId="0" xfId="0" applyFont="1" applyFill="1" applyAlignment="1">
      <alignment horizontal="left"/>
    </xf>
    <xf numFmtId="168" fontId="14" fillId="5" borderId="0" xfId="0" applyNumberFormat="1" applyFont="1" applyFill="1"/>
    <xf numFmtId="0" fontId="14" fillId="5" borderId="0" xfId="0" applyFont="1" applyFill="1" applyAlignment="1">
      <alignment vertical="center"/>
    </xf>
    <xf numFmtId="0" fontId="14" fillId="5" borderId="0" xfId="0" applyFont="1" applyFill="1"/>
    <xf numFmtId="1" fontId="8" fillId="8" borderId="16" xfId="0" applyNumberFormat="1" applyFont="1" applyFill="1" applyBorder="1"/>
    <xf numFmtId="1" fontId="8" fillId="8" borderId="11" xfId="0" applyNumberFormat="1" applyFont="1" applyFill="1" applyBorder="1"/>
    <xf numFmtId="1" fontId="8" fillId="8" borderId="74" xfId="0" applyNumberFormat="1" applyFont="1" applyFill="1" applyBorder="1"/>
    <xf numFmtId="0" fontId="8" fillId="5" borderId="19" xfId="0" applyFont="1" applyFill="1" applyBorder="1" applyAlignment="1">
      <alignment horizontal="left" wrapText="1"/>
    </xf>
    <xf numFmtId="1" fontId="8" fillId="6" borderId="75" xfId="0" applyNumberFormat="1" applyFont="1" applyFill="1" applyBorder="1" applyProtection="1">
      <protection locked="0"/>
    </xf>
    <xf numFmtId="1" fontId="8" fillId="5" borderId="75" xfId="0" applyNumberFormat="1" applyFont="1" applyFill="1" applyBorder="1" applyAlignment="1" applyProtection="1">
      <alignment horizontal="left" wrapText="1"/>
      <protection hidden="1"/>
    </xf>
    <xf numFmtId="1" fontId="8" fillId="0" borderId="76" xfId="0" applyNumberFormat="1" applyFont="1" applyBorder="1"/>
    <xf numFmtId="1" fontId="8" fillId="6" borderId="178" xfId="0" applyNumberFormat="1" applyFont="1" applyFill="1" applyBorder="1" applyProtection="1">
      <protection locked="0"/>
    </xf>
    <xf numFmtId="3" fontId="8" fillId="0" borderId="78" xfId="0" applyNumberFormat="1" applyFont="1" applyBorder="1" applyProtection="1">
      <protection locked="0"/>
    </xf>
    <xf numFmtId="1" fontId="8" fillId="5" borderId="75" xfId="0" applyNumberFormat="1" applyFont="1" applyFill="1" applyBorder="1" applyAlignment="1" applyProtection="1">
      <alignment wrapText="1"/>
      <protection hidden="1"/>
    </xf>
    <xf numFmtId="1" fontId="8" fillId="6" borderId="79" xfId="0" applyNumberFormat="1" applyFont="1" applyFill="1" applyBorder="1" applyProtection="1">
      <protection locked="0"/>
    </xf>
    <xf numFmtId="1" fontId="8" fillId="18" borderId="81" xfId="0" applyNumberFormat="1" applyFont="1" applyFill="1" applyBorder="1"/>
    <xf numFmtId="1" fontId="8" fillId="18" borderId="80" xfId="0" applyNumberFormat="1" applyFont="1" applyFill="1" applyBorder="1"/>
    <xf numFmtId="1" fontId="8" fillId="18" borderId="82" xfId="0" applyNumberFormat="1" applyFont="1" applyFill="1" applyBorder="1"/>
    <xf numFmtId="0" fontId="16" fillId="4" borderId="85" xfId="0" applyFont="1" applyFill="1" applyBorder="1"/>
    <xf numFmtId="0" fontId="14" fillId="4" borderId="0" xfId="0" applyFont="1" applyFill="1" applyProtection="1">
      <protection locked="0"/>
    </xf>
    <xf numFmtId="0" fontId="16" fillId="0" borderId="85" xfId="0" applyFont="1" applyBorder="1"/>
    <xf numFmtId="166" fontId="17" fillId="0" borderId="0" xfId="0" applyNumberFormat="1" applyFont="1" applyAlignment="1">
      <alignment horizontal="right"/>
    </xf>
    <xf numFmtId="166" fontId="17" fillId="4" borderId="0" xfId="0" applyNumberFormat="1" applyFont="1" applyFill="1" applyAlignment="1">
      <alignment horizontal="right"/>
    </xf>
    <xf numFmtId="0" fontId="8" fillId="4" borderId="0" xfId="0" applyFont="1" applyFill="1" applyAlignment="1" applyProtection="1">
      <alignment wrapText="1"/>
      <protection locked="0"/>
    </xf>
    <xf numFmtId="0" fontId="17" fillId="4" borderId="0" xfId="0" applyFont="1" applyFill="1" applyAlignment="1">
      <alignment wrapText="1"/>
    </xf>
    <xf numFmtId="0" fontId="16" fillId="4" borderId="0" xfId="0" applyFont="1" applyFill="1" applyAlignment="1">
      <alignment wrapText="1"/>
    </xf>
    <xf numFmtId="0" fontId="8" fillId="0" borderId="85" xfId="0" applyFont="1" applyBorder="1" applyAlignment="1">
      <alignment wrapText="1"/>
    </xf>
    <xf numFmtId="0" fontId="96" fillId="4" borderId="85" xfId="0" applyFont="1" applyFill="1" applyBorder="1"/>
    <xf numFmtId="0" fontId="27" fillId="0" borderId="0" xfId="0" applyFont="1"/>
    <xf numFmtId="3" fontId="8" fillId="5" borderId="72" xfId="0" applyNumberFormat="1" applyFont="1" applyFill="1" applyBorder="1" applyProtection="1">
      <protection locked="0"/>
    </xf>
    <xf numFmtId="3" fontId="8" fillId="5" borderId="8" xfId="0" applyNumberFormat="1" applyFont="1" applyFill="1" applyBorder="1" applyProtection="1">
      <protection locked="0"/>
    </xf>
    <xf numFmtId="3" fontId="8" fillId="5" borderId="14" xfId="0" applyNumberFormat="1" applyFont="1" applyFill="1" applyBorder="1" applyProtection="1">
      <protection locked="0"/>
    </xf>
    <xf numFmtId="0" fontId="17" fillId="0" borderId="0" xfId="0" applyFont="1" applyAlignment="1">
      <alignment wrapText="1"/>
    </xf>
    <xf numFmtId="3" fontId="8" fillId="0" borderId="0" xfId="0" applyNumberFormat="1" applyFont="1" applyAlignment="1">
      <alignment horizontal="right"/>
    </xf>
    <xf numFmtId="0" fontId="8" fillId="0" borderId="0" xfId="0" applyFont="1" applyAlignment="1">
      <alignment vertical="center"/>
    </xf>
    <xf numFmtId="0" fontId="8" fillId="0" borderId="76" xfId="0" applyFont="1" applyBorder="1"/>
    <xf numFmtId="1" fontId="8" fillId="0" borderId="79" xfId="0" applyNumberFormat="1" applyFont="1" applyBorder="1"/>
    <xf numFmtId="1" fontId="8" fillId="0" borderId="80" xfId="0" applyNumberFormat="1" applyFont="1" applyBorder="1"/>
    <xf numFmtId="1" fontId="8" fillId="0" borderId="75" xfId="0" applyNumberFormat="1" applyFont="1" applyBorder="1"/>
    <xf numFmtId="1" fontId="8" fillId="0" borderId="87" xfId="0" applyNumberFormat="1" applyFont="1" applyBorder="1"/>
    <xf numFmtId="0" fontId="8" fillId="0" borderId="4" xfId="0" applyFont="1" applyBorder="1"/>
    <xf numFmtId="1" fontId="8" fillId="0" borderId="88" xfId="0" applyNumberFormat="1" applyFont="1" applyBorder="1"/>
    <xf numFmtId="1" fontId="8" fillId="0" borderId="89" xfId="0" applyNumberFormat="1" applyFont="1" applyBorder="1"/>
    <xf numFmtId="1" fontId="8" fillId="0" borderId="84" xfId="0" applyNumberFormat="1" applyFont="1" applyBorder="1"/>
    <xf numFmtId="1" fontId="8" fillId="6" borderId="3" xfId="0" applyNumberFormat="1" applyFont="1" applyFill="1" applyBorder="1" applyProtection="1">
      <protection locked="0"/>
    </xf>
    <xf numFmtId="1" fontId="8" fillId="0" borderId="5" xfId="0" applyNumberFormat="1" applyFont="1" applyBorder="1" applyAlignment="1">
      <alignment horizontal="right" vertical="center" wrapText="1"/>
    </xf>
    <xf numFmtId="0" fontId="17" fillId="0" borderId="92" xfId="0" applyFont="1" applyBorder="1" applyAlignment="1">
      <alignment wrapText="1"/>
    </xf>
    <xf numFmtId="166" fontId="8" fillId="0" borderId="0" xfId="0" applyNumberFormat="1" applyFont="1"/>
    <xf numFmtId="164" fontId="27" fillId="0" borderId="0" xfId="0" applyNumberFormat="1" applyFont="1"/>
    <xf numFmtId="164" fontId="17" fillId="0" borderId="0" xfId="0" applyNumberFormat="1" applyFont="1"/>
    <xf numFmtId="1" fontId="8" fillId="0" borderId="10" xfId="0" applyNumberFormat="1" applyFont="1" applyBorder="1" applyAlignment="1">
      <alignment wrapText="1"/>
    </xf>
    <xf numFmtId="1" fontId="8" fillId="8" borderId="10" xfId="0" applyNumberFormat="1" applyFont="1" applyFill="1" applyBorder="1" applyProtection="1">
      <protection locked="0"/>
    </xf>
    <xf numFmtId="1" fontId="8" fillId="8" borderId="146" xfId="0" applyNumberFormat="1" applyFont="1" applyFill="1" applyBorder="1" applyProtection="1">
      <protection locked="0"/>
    </xf>
    <xf numFmtId="1" fontId="8" fillId="0" borderId="5" xfId="0" applyNumberFormat="1" applyFont="1" applyBorder="1" applyAlignment="1">
      <alignment wrapText="1"/>
    </xf>
    <xf numFmtId="1" fontId="8" fillId="0" borderId="6" xfId="0" applyNumberFormat="1" applyFont="1" applyBorder="1" applyAlignment="1">
      <alignment wrapText="1"/>
    </xf>
    <xf numFmtId="0" fontId="8" fillId="0" borderId="18" xfId="5" applyFont="1" applyBorder="1" applyAlignment="1">
      <alignment vertical="center" wrapText="1"/>
    </xf>
    <xf numFmtId="1" fontId="8" fillId="7" borderId="4" xfId="0" applyNumberFormat="1" applyFont="1" applyFill="1" applyBorder="1"/>
    <xf numFmtId="1" fontId="8" fillId="0" borderId="8" xfId="0" applyNumberFormat="1" applyFont="1" applyBorder="1" applyAlignment="1">
      <alignment vertical="center" wrapText="1"/>
    </xf>
    <xf numFmtId="1" fontId="8" fillId="5" borderId="0" xfId="0" applyNumberFormat="1" applyFont="1" applyFill="1" applyAlignment="1" applyProtection="1">
      <alignment vertical="top" wrapText="1"/>
      <protection locked="0"/>
    </xf>
    <xf numFmtId="164" fontId="8" fillId="0" borderId="0" xfId="0" applyNumberFormat="1" applyFont="1"/>
    <xf numFmtId="0" fontId="8" fillId="5" borderId="14" xfId="0" applyFont="1" applyFill="1" applyBorder="1" applyAlignment="1">
      <alignment vertical="center" wrapText="1"/>
    </xf>
    <xf numFmtId="1" fontId="8" fillId="5" borderId="8" xfId="0" applyNumberFormat="1" applyFont="1" applyFill="1" applyBorder="1" applyAlignment="1">
      <alignment vertical="center" wrapText="1"/>
    </xf>
    <xf numFmtId="1" fontId="8" fillId="7" borderId="178" xfId="0" applyNumberFormat="1" applyFont="1" applyFill="1" applyBorder="1"/>
    <xf numFmtId="0" fontId="8" fillId="0" borderId="146" xfId="0" applyFont="1" applyBorder="1" applyAlignment="1" applyProtection="1">
      <alignment horizontal="center" vertical="center" wrapText="1"/>
      <protection hidden="1"/>
    </xf>
    <xf numFmtId="0" fontId="8" fillId="0" borderId="4" xfId="0" applyFont="1" applyBorder="1" applyAlignment="1" applyProtection="1">
      <alignment horizontal="left" vertical="center" wrapText="1"/>
      <protection hidden="1"/>
    </xf>
    <xf numFmtId="3" fontId="8" fillId="0" borderId="4" xfId="0" applyNumberFormat="1" applyFont="1" applyBorder="1" applyAlignment="1" applyProtection="1">
      <alignment horizontal="right" wrapText="1"/>
      <protection locked="0"/>
    </xf>
    <xf numFmtId="1" fontId="16" fillId="4" borderId="85" xfId="0" applyNumberFormat="1" applyFont="1" applyFill="1" applyBorder="1"/>
    <xf numFmtId="0" fontId="8" fillId="0" borderId="3" xfId="0" applyFont="1" applyBorder="1" applyAlignment="1">
      <alignment vertical="center"/>
    </xf>
    <xf numFmtId="3" fontId="8" fillId="0" borderId="14" xfId="0" applyNumberFormat="1" applyFont="1" applyBorder="1" applyAlignment="1" applyProtection="1">
      <alignment wrapText="1"/>
      <protection locked="0"/>
    </xf>
    <xf numFmtId="3" fontId="8" fillId="7" borderId="14" xfId="0" applyNumberFormat="1" applyFont="1" applyFill="1" applyBorder="1" applyAlignment="1">
      <alignment wrapText="1"/>
    </xf>
    <xf numFmtId="3" fontId="8" fillId="8" borderId="7" xfId="0" applyNumberFormat="1" applyFont="1" applyFill="1" applyBorder="1"/>
    <xf numFmtId="3" fontId="8" fillId="8" borderId="7" xfId="0" applyNumberFormat="1" applyFont="1" applyFill="1" applyBorder="1" applyProtection="1">
      <protection locked="0"/>
    </xf>
    <xf numFmtId="1" fontId="8" fillId="0" borderId="94" xfId="0" applyNumberFormat="1" applyFont="1" applyBorder="1"/>
    <xf numFmtId="1" fontId="8" fillId="6" borderId="96" xfId="0" applyNumberFormat="1" applyFont="1" applyFill="1" applyBorder="1" applyProtection="1">
      <protection locked="0"/>
    </xf>
    <xf numFmtId="1" fontId="8" fillId="6" borderId="81" xfId="0" applyNumberFormat="1" applyFont="1" applyFill="1" applyBorder="1" applyProtection="1">
      <protection locked="0"/>
    </xf>
    <xf numFmtId="1" fontId="8" fillId="6" borderId="97" xfId="0" applyNumberFormat="1" applyFont="1" applyFill="1" applyBorder="1" applyProtection="1">
      <protection locked="0"/>
    </xf>
    <xf numFmtId="1" fontId="8" fillId="7" borderId="79" xfId="0" applyNumberFormat="1" applyFont="1" applyFill="1" applyBorder="1"/>
    <xf numFmtId="1" fontId="8" fillId="7" borderId="75" xfId="0" applyNumberFormat="1" applyFont="1" applyFill="1" applyBorder="1"/>
    <xf numFmtId="3" fontId="8" fillId="0" borderId="185" xfId="0" applyNumberFormat="1" applyFont="1" applyBorder="1" applyProtection="1">
      <protection locked="0"/>
    </xf>
    <xf numFmtId="3" fontId="8" fillId="0" borderId="185" xfId="0" applyNumberFormat="1" applyFont="1" applyBorder="1" applyAlignment="1" applyProtection="1">
      <alignment wrapText="1"/>
      <protection locked="0"/>
    </xf>
    <xf numFmtId="3" fontId="8" fillId="6" borderId="98" xfId="0" applyNumberFormat="1" applyFont="1" applyFill="1" applyBorder="1" applyProtection="1">
      <protection locked="0"/>
    </xf>
    <xf numFmtId="3" fontId="8" fillId="6" borderId="185" xfId="0" applyNumberFormat="1" applyFont="1" applyFill="1" applyBorder="1" applyProtection="1">
      <protection locked="0"/>
    </xf>
    <xf numFmtId="3" fontId="8" fillId="12" borderId="185" xfId="0" applyNumberFormat="1" applyFont="1" applyFill="1" applyBorder="1" applyProtection="1">
      <protection locked="0"/>
    </xf>
    <xf numFmtId="3" fontId="8" fillId="12" borderId="184" xfId="0" applyNumberFormat="1" applyFont="1" applyFill="1" applyBorder="1" applyProtection="1">
      <protection locked="0"/>
    </xf>
    <xf numFmtId="3" fontId="8" fillId="6" borderId="99" xfId="0" applyNumberFormat="1" applyFont="1" applyFill="1" applyBorder="1" applyProtection="1">
      <protection locked="0"/>
    </xf>
    <xf numFmtId="3" fontId="8" fillId="6" borderId="78" xfId="0" applyNumberFormat="1" applyFont="1" applyFill="1" applyBorder="1" applyProtection="1">
      <protection locked="0"/>
    </xf>
    <xf numFmtId="3" fontId="8" fillId="12" borderId="78" xfId="0" applyNumberFormat="1" applyFont="1" applyFill="1" applyBorder="1" applyProtection="1">
      <protection locked="0"/>
    </xf>
    <xf numFmtId="3" fontId="8" fillId="12" borderId="77" xfId="0" applyNumberFormat="1" applyFont="1" applyFill="1" applyBorder="1" applyProtection="1">
      <protection locked="0"/>
    </xf>
    <xf numFmtId="1" fontId="8" fillId="0" borderId="13" xfId="0" applyNumberFormat="1" applyFont="1" applyBorder="1" applyProtection="1">
      <protection locked="0"/>
    </xf>
    <xf numFmtId="1" fontId="8" fillId="0" borderId="6" xfId="0" applyNumberFormat="1" applyFont="1" applyBorder="1" applyProtection="1">
      <protection locked="0"/>
    </xf>
    <xf numFmtId="1" fontId="8" fillId="0" borderId="7" xfId="0" applyNumberFormat="1" applyFont="1" applyBorder="1" applyProtection="1">
      <protection locked="0"/>
    </xf>
    <xf numFmtId="1" fontId="8" fillId="0" borderId="7" xfId="0" applyNumberFormat="1" applyFont="1" applyBorder="1" applyAlignment="1">
      <alignment horizontal="right"/>
    </xf>
    <xf numFmtId="1" fontId="8" fillId="0" borderId="5" xfId="0" applyNumberFormat="1" applyFont="1" applyBorder="1" applyProtection="1">
      <protection locked="0"/>
    </xf>
    <xf numFmtId="1" fontId="8" fillId="0" borderId="9" xfId="0" applyNumberFormat="1" applyFont="1" applyBorder="1" applyProtection="1">
      <protection locked="0"/>
    </xf>
    <xf numFmtId="1" fontId="7" fillId="0" borderId="0" xfId="0" applyNumberFormat="1" applyFont="1" applyAlignment="1">
      <alignment horizontal="center" vertical="center"/>
    </xf>
    <xf numFmtId="0" fontId="3" fillId="0" borderId="0" xfId="0" applyFont="1"/>
    <xf numFmtId="0" fontId="62" fillId="0" borderId="0" xfId="0" applyFont="1"/>
    <xf numFmtId="0" fontId="5" fillId="0" borderId="0" xfId="0" applyFont="1"/>
    <xf numFmtId="0" fontId="99" fillId="0" borderId="0" xfId="0" applyFont="1" applyAlignment="1">
      <alignment horizontal="center" vertical="center"/>
    </xf>
    <xf numFmtId="1" fontId="7" fillId="0" borderId="0" xfId="0" applyNumberFormat="1" applyFont="1" applyAlignment="1">
      <alignment horizontal="center" vertical="center" wrapText="1"/>
    </xf>
    <xf numFmtId="1" fontId="7" fillId="0" borderId="101" xfId="0" applyNumberFormat="1" applyFont="1" applyBorder="1" applyAlignment="1">
      <alignment horizontal="center" vertical="center" wrapText="1"/>
    </xf>
    <xf numFmtId="1" fontId="7" fillId="0" borderId="39" xfId="0" applyNumberFormat="1" applyFont="1" applyBorder="1" applyAlignment="1">
      <alignment horizontal="center" vertical="center" wrapText="1"/>
    </xf>
    <xf numFmtId="1" fontId="7" fillId="0" borderId="32" xfId="0" applyNumberFormat="1" applyFont="1" applyBorder="1" applyAlignment="1">
      <alignment horizontal="center" vertical="center" wrapText="1"/>
    </xf>
    <xf numFmtId="0" fontId="7" fillId="0" borderId="40" xfId="0" applyFont="1" applyBorder="1"/>
    <xf numFmtId="1" fontId="7" fillId="38" borderId="150" xfId="0" applyNumberFormat="1" applyFont="1" applyFill="1" applyBorder="1"/>
    <xf numFmtId="1" fontId="7" fillId="38" borderId="42" xfId="0" applyNumberFormat="1" applyFont="1" applyFill="1" applyBorder="1"/>
    <xf numFmtId="1" fontId="7" fillId="36" borderId="150" xfId="0" applyNumberFormat="1" applyFont="1" applyFill="1" applyBorder="1" applyProtection="1">
      <protection locked="0"/>
    </xf>
    <xf numFmtId="1" fontId="7" fillId="36" borderId="186" xfId="0" applyNumberFormat="1" applyFont="1" applyFill="1" applyBorder="1" applyProtection="1">
      <protection locked="0"/>
    </xf>
    <xf numFmtId="1" fontId="7" fillId="36" borderId="52" xfId="0" applyNumberFormat="1" applyFont="1" applyFill="1" applyBorder="1" applyProtection="1">
      <protection locked="0"/>
    </xf>
    <xf numFmtId="1" fontId="7" fillId="36" borderId="53" xfId="0" applyNumberFormat="1" applyFont="1" applyFill="1" applyBorder="1" applyProtection="1">
      <protection locked="0"/>
    </xf>
    <xf numFmtId="0" fontId="7" fillId="0" borderId="49" xfId="0" applyFont="1" applyBorder="1"/>
    <xf numFmtId="1" fontId="7" fillId="38" borderId="50" xfId="0" applyNumberFormat="1" applyFont="1" applyFill="1" applyBorder="1"/>
    <xf numFmtId="1" fontId="7" fillId="36" borderId="50" xfId="0" applyNumberFormat="1" applyFont="1" applyFill="1" applyBorder="1" applyProtection="1">
      <protection locked="0"/>
    </xf>
    <xf numFmtId="0" fontId="7" fillId="0" borderId="49" xfId="0" applyFont="1" applyBorder="1" applyAlignment="1">
      <alignment wrapText="1"/>
    </xf>
    <xf numFmtId="0" fontId="7" fillId="0" borderId="49" xfId="0" applyFont="1" applyBorder="1" applyAlignment="1">
      <alignment vertical="center" wrapText="1"/>
    </xf>
    <xf numFmtId="0" fontId="7" fillId="0" borderId="35" xfId="0" applyFont="1" applyBorder="1"/>
    <xf numFmtId="1" fontId="7" fillId="38" borderId="58" xfId="0" applyNumberFormat="1" applyFont="1" applyFill="1" applyBorder="1"/>
    <xf numFmtId="1" fontId="7" fillId="38" borderId="153" xfId="0" applyNumberFormat="1" applyFont="1" applyFill="1" applyBorder="1"/>
    <xf numFmtId="1" fontId="7" fillId="36" borderId="58" xfId="0" applyNumberFormat="1" applyFont="1" applyFill="1" applyBorder="1" applyProtection="1">
      <protection locked="0"/>
    </xf>
    <xf numFmtId="1" fontId="7" fillId="36" borderId="153" xfId="0" applyNumberFormat="1" applyFont="1" applyFill="1" applyBorder="1" applyProtection="1">
      <protection locked="0"/>
    </xf>
    <xf numFmtId="1" fontId="7" fillId="36" borderId="187" xfId="0" applyNumberFormat="1" applyFont="1" applyFill="1" applyBorder="1" applyProtection="1">
      <protection locked="0"/>
    </xf>
    <xf numFmtId="1" fontId="7" fillId="36" borderId="60" xfId="0" applyNumberFormat="1" applyFont="1" applyFill="1" applyBorder="1" applyProtection="1">
      <protection locked="0"/>
    </xf>
    <xf numFmtId="1" fontId="7" fillId="36" borderId="61" xfId="0" applyNumberFormat="1" applyFont="1" applyFill="1" applyBorder="1" applyProtection="1">
      <protection locked="0"/>
    </xf>
    <xf numFmtId="1" fontId="7" fillId="38" borderId="64" xfId="0" applyNumberFormat="1" applyFont="1" applyFill="1" applyBorder="1"/>
    <xf numFmtId="1" fontId="7" fillId="38" borderId="152" xfId="0" applyNumberFormat="1" applyFont="1" applyFill="1" applyBorder="1"/>
    <xf numFmtId="1" fontId="7" fillId="36" borderId="64" xfId="0" applyNumberFormat="1" applyFont="1" applyFill="1" applyBorder="1" applyProtection="1">
      <protection locked="0"/>
    </xf>
    <xf numFmtId="1" fontId="7" fillId="36" borderId="152" xfId="0" applyNumberFormat="1" applyFont="1" applyFill="1" applyBorder="1" applyProtection="1">
      <protection locked="0"/>
    </xf>
    <xf numFmtId="1" fontId="7" fillId="36" borderId="188" xfId="0" applyNumberFormat="1" applyFont="1" applyFill="1" applyBorder="1" applyProtection="1">
      <protection locked="0"/>
    </xf>
    <xf numFmtId="1" fontId="7" fillId="36" borderId="66" xfId="0" applyNumberFormat="1" applyFont="1" applyFill="1" applyBorder="1" applyProtection="1">
      <protection locked="0"/>
    </xf>
    <xf numFmtId="0" fontId="7" fillId="0" borderId="57" xfId="0" applyFont="1" applyBorder="1"/>
    <xf numFmtId="0" fontId="7" fillId="0" borderId="101" xfId="0" applyFont="1" applyBorder="1" applyAlignment="1">
      <alignment horizontal="center" vertical="center" wrapText="1"/>
    </xf>
    <xf numFmtId="0" fontId="7" fillId="0" borderId="101" xfId="0" applyFont="1" applyBorder="1" applyAlignment="1">
      <alignment horizontal="center" wrapText="1"/>
    </xf>
    <xf numFmtId="1" fontId="7" fillId="38" borderId="49" xfId="0" applyNumberFormat="1" applyFont="1" applyFill="1" applyBorder="1"/>
    <xf numFmtId="1" fontId="7" fillId="36" borderId="189" xfId="0" applyNumberFormat="1" applyFont="1" applyFill="1" applyBorder="1" applyProtection="1">
      <protection locked="0"/>
    </xf>
    <xf numFmtId="0" fontId="7" fillId="0" borderId="41" xfId="0" applyFont="1" applyBorder="1"/>
    <xf numFmtId="0" fontId="7" fillId="0" borderId="190" xfId="0" applyFont="1" applyBorder="1" applyAlignment="1">
      <alignment wrapText="1"/>
    </xf>
    <xf numFmtId="1" fontId="7" fillId="38" borderId="35" xfId="0" applyNumberFormat="1" applyFont="1" applyFill="1" applyBorder="1"/>
    <xf numFmtId="1" fontId="7" fillId="38" borderId="191" xfId="0" applyNumberFormat="1" applyFont="1" applyFill="1" applyBorder="1"/>
    <xf numFmtId="1" fontId="7" fillId="38" borderId="34" xfId="0" applyNumberFormat="1" applyFont="1" applyFill="1" applyBorder="1"/>
    <xf numFmtId="1" fontId="7" fillId="36" borderId="191" xfId="0" applyNumberFormat="1" applyFont="1" applyFill="1" applyBorder="1" applyProtection="1">
      <protection locked="0"/>
    </xf>
    <xf numFmtId="1" fontId="7" fillId="36" borderId="34" xfId="0" applyNumberFormat="1" applyFont="1" applyFill="1" applyBorder="1" applyProtection="1">
      <protection locked="0"/>
    </xf>
    <xf numFmtId="1" fontId="7" fillId="36" borderId="192" xfId="0" applyNumberFormat="1" applyFont="1" applyFill="1" applyBorder="1" applyProtection="1">
      <protection locked="0"/>
    </xf>
    <xf numFmtId="1" fontId="7" fillId="36" borderId="35" xfId="0" applyNumberFormat="1" applyFont="1" applyFill="1" applyBorder="1" applyProtection="1">
      <protection locked="0"/>
    </xf>
    <xf numFmtId="0" fontId="99" fillId="0" borderId="0" xfId="0" applyFont="1"/>
    <xf numFmtId="1" fontId="7" fillId="0" borderId="195" xfId="0" applyNumberFormat="1" applyFont="1" applyBorder="1" applyAlignment="1">
      <alignment horizontal="center" vertical="center" wrapText="1"/>
    </xf>
    <xf numFmtId="1" fontId="7" fillId="0" borderId="27" xfId="0" applyNumberFormat="1" applyFont="1" applyBorder="1" applyAlignment="1">
      <alignment horizontal="center" vertical="center" wrapText="1"/>
    </xf>
    <xf numFmtId="0" fontId="7" fillId="0" borderId="196" xfId="0" applyFont="1" applyBorder="1"/>
    <xf numFmtId="1" fontId="7" fillId="38" borderId="40" xfId="0" applyNumberFormat="1" applyFont="1" applyFill="1" applyBorder="1"/>
    <xf numFmtId="1" fontId="7" fillId="38" borderId="197" xfId="0" applyNumberFormat="1" applyFont="1" applyFill="1" applyBorder="1"/>
    <xf numFmtId="1" fontId="7" fillId="36" borderId="198" xfId="0" applyNumberFormat="1" applyFont="1" applyFill="1" applyBorder="1" applyProtection="1">
      <protection locked="0"/>
    </xf>
    <xf numFmtId="1" fontId="7" fillId="36" borderId="149" xfId="0" applyNumberFormat="1" applyFont="1" applyFill="1" applyBorder="1" applyProtection="1">
      <protection locked="0"/>
    </xf>
    <xf numFmtId="1" fontId="7" fillId="36" borderId="44" xfId="0" applyNumberFormat="1" applyFont="1" applyFill="1" applyBorder="1" applyProtection="1">
      <protection locked="0"/>
    </xf>
    <xf numFmtId="1" fontId="7" fillId="36" borderId="199" xfId="0" applyNumberFormat="1" applyFont="1" applyFill="1" applyBorder="1" applyProtection="1">
      <protection locked="0"/>
    </xf>
    <xf numFmtId="1" fontId="7" fillId="36" borderId="43" xfId="0" applyNumberFormat="1" applyFont="1" applyFill="1" applyBorder="1" applyProtection="1">
      <protection locked="0"/>
    </xf>
    <xf numFmtId="1" fontId="7" fillId="38" borderId="200" xfId="0" applyNumberFormat="1" applyFont="1" applyFill="1" applyBorder="1"/>
    <xf numFmtId="1" fontId="7" fillId="36" borderId="201" xfId="0" applyNumberFormat="1" applyFont="1" applyFill="1" applyBorder="1" applyProtection="1">
      <protection locked="0"/>
    </xf>
    <xf numFmtId="1" fontId="7" fillId="36" borderId="202" xfId="0" applyNumberFormat="1" applyFont="1" applyFill="1" applyBorder="1" applyProtection="1">
      <protection locked="0"/>
    </xf>
    <xf numFmtId="1" fontId="7" fillId="36" borderId="203" xfId="0" applyNumberFormat="1" applyFont="1" applyFill="1" applyBorder="1" applyProtection="1">
      <protection locked="0"/>
    </xf>
    <xf numFmtId="1" fontId="7" fillId="36" borderId="51" xfId="0" applyNumberFormat="1" applyFont="1" applyFill="1" applyBorder="1" applyProtection="1">
      <protection locked="0"/>
    </xf>
    <xf numFmtId="1" fontId="7" fillId="38" borderId="157" xfId="0" applyNumberFormat="1" applyFont="1" applyFill="1" applyBorder="1"/>
    <xf numFmtId="1" fontId="7" fillId="38" borderId="204" xfId="0" applyNumberFormat="1" applyFont="1" applyFill="1" applyBorder="1"/>
    <xf numFmtId="1" fontId="7" fillId="36" borderId="205" xfId="0" applyNumberFormat="1" applyFont="1" applyFill="1" applyBorder="1" applyProtection="1">
      <protection locked="0"/>
    </xf>
    <xf numFmtId="1" fontId="7" fillId="36" borderId="206" xfId="0" applyNumberFormat="1" applyFont="1" applyFill="1" applyBorder="1" applyProtection="1">
      <protection locked="0"/>
    </xf>
    <xf numFmtId="1" fontId="7" fillId="36" borderId="55" xfId="0" applyNumberFormat="1" applyFont="1" applyFill="1" applyBorder="1" applyProtection="1">
      <protection locked="0"/>
    </xf>
    <xf numFmtId="1" fontId="7" fillId="36" borderId="159" xfId="0" applyNumberFormat="1" applyFont="1" applyFill="1" applyBorder="1" applyProtection="1">
      <protection locked="0"/>
    </xf>
    <xf numFmtId="1" fontId="7" fillId="36" borderId="157" xfId="0" applyNumberFormat="1" applyFont="1" applyFill="1" applyBorder="1" applyProtection="1">
      <protection locked="0"/>
    </xf>
    <xf numFmtId="1" fontId="7" fillId="36" borderId="207" xfId="0" applyNumberFormat="1" applyFont="1" applyFill="1" applyBorder="1" applyProtection="1">
      <protection locked="0"/>
    </xf>
    <xf numFmtId="1" fontId="7" fillId="36" borderId="208" xfId="0" applyNumberFormat="1" applyFont="1" applyFill="1" applyBorder="1" applyProtection="1">
      <protection locked="0"/>
    </xf>
    <xf numFmtId="1" fontId="7" fillId="36" borderId="158" xfId="0" applyNumberFormat="1" applyFont="1" applyFill="1" applyBorder="1" applyProtection="1">
      <protection locked="0"/>
    </xf>
    <xf numFmtId="1" fontId="7" fillId="38" borderId="41" xfId="0" applyNumberFormat="1" applyFont="1" applyFill="1" applyBorder="1"/>
    <xf numFmtId="1" fontId="7" fillId="38" borderId="209" xfId="0" applyNumberFormat="1" applyFont="1" applyFill="1" applyBorder="1"/>
    <xf numFmtId="1" fontId="7" fillId="38" borderId="210" xfId="0" applyNumberFormat="1" applyFont="1" applyFill="1" applyBorder="1"/>
    <xf numFmtId="1" fontId="7" fillId="36" borderId="211" xfId="0" applyNumberFormat="1" applyFont="1" applyFill="1" applyBorder="1" applyProtection="1">
      <protection locked="0"/>
    </xf>
    <xf numFmtId="1" fontId="7" fillId="38" borderId="32" xfId="0" applyNumberFormat="1" applyFont="1" applyFill="1" applyBorder="1" applyAlignment="1">
      <alignment horizontal="center" vertical="center"/>
    </xf>
    <xf numFmtId="1" fontId="7" fillId="38" borderId="32" xfId="0" applyNumberFormat="1" applyFont="1" applyFill="1" applyBorder="1" applyAlignment="1">
      <alignment horizontal="center" vertical="center" wrapText="1"/>
    </xf>
    <xf numFmtId="1" fontId="7" fillId="36" borderId="209" xfId="0" applyNumberFormat="1" applyFont="1" applyFill="1" applyBorder="1" applyProtection="1">
      <protection locked="0"/>
    </xf>
    <xf numFmtId="1" fontId="7" fillId="36" borderId="212" xfId="0" applyNumberFormat="1" applyFont="1" applyFill="1" applyBorder="1" applyProtection="1">
      <protection locked="0"/>
    </xf>
    <xf numFmtId="1" fontId="7" fillId="39" borderId="212" xfId="0" applyNumberFormat="1" applyFont="1" applyFill="1" applyBorder="1"/>
    <xf numFmtId="0" fontId="5" fillId="9" borderId="0" xfId="0" applyFont="1" applyFill="1"/>
    <xf numFmtId="1" fontId="7" fillId="40" borderId="0" xfId="0" applyNumberFormat="1" applyFont="1" applyFill="1"/>
    <xf numFmtId="0" fontId="99" fillId="0" borderId="101" xfId="0" applyFont="1" applyBorder="1"/>
    <xf numFmtId="1" fontId="7" fillId="38" borderId="32" xfId="0" applyNumberFormat="1" applyFont="1" applyFill="1" applyBorder="1" applyAlignment="1">
      <alignment horizontal="center" wrapText="1"/>
    </xf>
    <xf numFmtId="1" fontId="7" fillId="39" borderId="152" xfId="0" applyNumberFormat="1" applyFont="1" applyFill="1" applyBorder="1"/>
    <xf numFmtId="1" fontId="7" fillId="39" borderId="153" xfId="0" applyNumberFormat="1" applyFont="1" applyFill="1" applyBorder="1"/>
    <xf numFmtId="0" fontId="7" fillId="0" borderId="101" xfId="0" applyFont="1" applyBorder="1" applyAlignment="1">
      <alignment horizontal="center" vertical="center"/>
    </xf>
    <xf numFmtId="1" fontId="7" fillId="39" borderId="149" xfId="0" applyNumberFormat="1" applyFont="1" applyFill="1" applyBorder="1"/>
    <xf numFmtId="1" fontId="7" fillId="39" borderId="150" xfId="0" applyNumberFormat="1" applyFont="1" applyFill="1" applyBorder="1"/>
    <xf numFmtId="0" fontId="0" fillId="39" borderId="49" xfId="0" applyFill="1" applyBorder="1"/>
    <xf numFmtId="0" fontId="0" fillId="39" borderId="57" xfId="0" applyFill="1" applyBorder="1"/>
    <xf numFmtId="1" fontId="10" fillId="5" borderId="0" xfId="0" applyNumberFormat="1" applyFont="1" applyFill="1"/>
    <xf numFmtId="1" fontId="35" fillId="5" borderId="0" xfId="0" applyNumberFormat="1" applyFont="1" applyFill="1"/>
    <xf numFmtId="0" fontId="7" fillId="9" borderId="41" xfId="0" applyFont="1" applyFill="1" applyBorder="1"/>
    <xf numFmtId="0" fontId="7" fillId="9" borderId="63" xfId="0" applyFont="1" applyFill="1" applyBorder="1" applyAlignment="1">
      <alignment wrapText="1"/>
    </xf>
    <xf numFmtId="0" fontId="7" fillId="9" borderId="41" xfId="0" applyFont="1" applyFill="1" applyBorder="1" applyAlignment="1">
      <alignment wrapText="1"/>
    </xf>
    <xf numFmtId="0" fontId="101" fillId="23" borderId="213" xfId="0" applyFont="1" applyFill="1" applyBorder="1" applyAlignment="1">
      <alignment horizontal="center" vertical="center" wrapText="1"/>
    </xf>
    <xf numFmtId="0" fontId="101" fillId="23" borderId="214" xfId="0" applyFont="1" applyFill="1" applyBorder="1" applyAlignment="1">
      <alignment horizontal="center" vertical="center" wrapText="1"/>
    </xf>
    <xf numFmtId="0" fontId="102" fillId="0" borderId="0" xfId="0" applyFont="1" applyAlignment="1">
      <alignment vertical="center" wrapText="1"/>
    </xf>
    <xf numFmtId="0" fontId="103" fillId="0" borderId="0" xfId="0" applyFont="1" applyAlignment="1">
      <alignment vertical="center" wrapText="1"/>
    </xf>
    <xf numFmtId="0" fontId="0" fillId="0" borderId="0" xfId="0" applyAlignment="1">
      <alignment horizontal="center" wrapText="1"/>
    </xf>
    <xf numFmtId="0" fontId="0" fillId="0" borderId="215" xfId="0" applyBorder="1" applyAlignment="1">
      <alignment horizontal="center" vertical="center" wrapText="1"/>
    </xf>
    <xf numFmtId="0" fontId="15" fillId="5" borderId="0" xfId="0" applyFont="1" applyFill="1" applyAlignment="1">
      <alignment horizontal="center" vertical="center" wrapText="1"/>
    </xf>
    <xf numFmtId="1" fontId="18" fillId="5" borderId="0" xfId="0" applyNumberFormat="1" applyFont="1" applyFill="1" applyAlignment="1">
      <alignment horizontal="left" vertical="center" wrapText="1"/>
    </xf>
    <xf numFmtId="0" fontId="15" fillId="5" borderId="0" xfId="0" applyFont="1" applyFill="1" applyAlignment="1">
      <alignment vertical="center" wrapText="1"/>
    </xf>
    <xf numFmtId="0" fontId="15" fillId="5" borderId="0" xfId="0" applyFont="1" applyFill="1" applyAlignment="1">
      <alignment vertical="center"/>
    </xf>
    <xf numFmtId="0" fontId="15" fillId="5" borderId="0" xfId="0" applyFont="1" applyFill="1" applyAlignment="1">
      <alignment horizontal="center"/>
    </xf>
    <xf numFmtId="0" fontId="46" fillId="5" borderId="0" xfId="0" applyFont="1" applyFill="1"/>
    <xf numFmtId="0" fontId="8" fillId="5" borderId="0" xfId="0" applyFont="1" applyFill="1"/>
    <xf numFmtId="1" fontId="8" fillId="5" borderId="0" xfId="0" applyNumberFormat="1" applyFont="1" applyFill="1" applyAlignment="1">
      <alignment horizontal="right" vertical="center" wrapText="1"/>
    </xf>
    <xf numFmtId="1" fontId="8" fillId="5" borderId="0" xfId="0" applyNumberFormat="1" applyFont="1" applyFill="1" applyAlignment="1" applyProtection="1">
      <alignment horizontal="right"/>
      <protection locked="0"/>
    </xf>
    <xf numFmtId="1" fontId="8" fillId="5" borderId="119" xfId="0" applyNumberFormat="1" applyFont="1" applyFill="1" applyBorder="1" applyAlignment="1">
      <alignment horizontal="right" vertical="center" wrapText="1"/>
    </xf>
    <xf numFmtId="1" fontId="8" fillId="5" borderId="16" xfId="0" applyNumberFormat="1" applyFont="1" applyFill="1" applyBorder="1" applyAlignment="1" applyProtection="1">
      <alignment horizontal="right"/>
      <protection locked="0"/>
    </xf>
    <xf numFmtId="1" fontId="8" fillId="5" borderId="11" xfId="0" applyNumberFormat="1" applyFont="1" applyFill="1" applyBorder="1" applyAlignment="1" applyProtection="1">
      <alignment horizontal="right"/>
      <protection locked="0"/>
    </xf>
    <xf numFmtId="1" fontId="8" fillId="5" borderId="12" xfId="0" applyNumberFormat="1" applyFont="1" applyFill="1" applyBorder="1" applyAlignment="1" applyProtection="1">
      <alignment horizontal="right"/>
      <protection locked="0"/>
    </xf>
    <xf numFmtId="1" fontId="8" fillId="5" borderId="100" xfId="0" applyNumberFormat="1" applyFont="1" applyFill="1" applyBorder="1" applyAlignment="1" applyProtection="1">
      <alignment horizontal="right"/>
      <protection locked="0"/>
    </xf>
    <xf numFmtId="1" fontId="8" fillId="5" borderId="146" xfId="0" applyNumberFormat="1" applyFont="1" applyFill="1" applyBorder="1" applyAlignment="1" applyProtection="1">
      <alignment horizontal="right"/>
      <protection locked="0"/>
    </xf>
    <xf numFmtId="3" fontId="8" fillId="5" borderId="0" xfId="0" applyNumberFormat="1" applyFont="1" applyFill="1" applyAlignment="1" applyProtection="1">
      <alignment horizontal="right"/>
      <protection locked="0"/>
    </xf>
    <xf numFmtId="0" fontId="52" fillId="5" borderId="0" xfId="0" applyFont="1" applyFill="1"/>
    <xf numFmtId="166" fontId="8" fillId="5" borderId="0" xfId="0" applyNumberFormat="1" applyFont="1" applyFill="1"/>
    <xf numFmtId="1" fontId="53" fillId="5" borderId="0" xfId="0" applyNumberFormat="1" applyFont="1" applyFill="1"/>
    <xf numFmtId="0" fontId="10" fillId="5" borderId="0" xfId="0" applyFont="1" applyFill="1" applyProtection="1">
      <protection hidden="1"/>
    </xf>
    <xf numFmtId="164" fontId="6" fillId="5" borderId="165" xfId="10" applyNumberFormat="1" applyFont="1" applyFill="1" applyBorder="1" applyAlignment="1" applyProtection="1"/>
    <xf numFmtId="164" fontId="73" fillId="5" borderId="0" xfId="10" applyNumberFormat="1" applyFont="1" applyFill="1" applyProtection="1"/>
    <xf numFmtId="0" fontId="45" fillId="5" borderId="0" xfId="0" applyFont="1" applyFill="1"/>
    <xf numFmtId="167" fontId="7" fillId="5" borderId="14" xfId="10" applyNumberFormat="1" applyFont="1" applyFill="1" applyBorder="1" applyAlignment="1" applyProtection="1">
      <alignment horizontal="center"/>
    </xf>
    <xf numFmtId="164" fontId="7" fillId="5" borderId="8" xfId="10" applyNumberFormat="1" applyFont="1" applyFill="1" applyBorder="1" applyAlignment="1" applyProtection="1">
      <alignment horizontal="left" vertical="center" wrapText="1"/>
    </xf>
    <xf numFmtId="1" fontId="8" fillId="5" borderId="128" xfId="0" applyNumberFormat="1" applyFont="1" applyFill="1" applyBorder="1" applyAlignment="1">
      <alignment wrapText="1"/>
    </xf>
    <xf numFmtId="1" fontId="17" fillId="8" borderId="0" xfId="0" applyNumberFormat="1" applyFont="1" applyFill="1"/>
    <xf numFmtId="1" fontId="17" fillId="8" borderId="0" xfId="0" applyNumberFormat="1" applyFont="1" applyFill="1" applyProtection="1">
      <protection locked="0"/>
    </xf>
    <xf numFmtId="1" fontId="16" fillId="8" borderId="0" xfId="0" applyNumberFormat="1" applyFont="1" applyFill="1"/>
    <xf numFmtId="0" fontId="19" fillId="8" borderId="0" xfId="0" applyFont="1" applyFill="1"/>
    <xf numFmtId="1" fontId="8" fillId="8" borderId="0" xfId="0" applyNumberFormat="1" applyFont="1" applyFill="1"/>
    <xf numFmtId="1" fontId="8" fillId="8" borderId="0" xfId="0" applyNumberFormat="1" applyFont="1" applyFill="1" applyAlignment="1">
      <alignment horizontal="center"/>
    </xf>
    <xf numFmtId="1" fontId="8" fillId="8" borderId="0" xfId="0" applyNumberFormat="1" applyFont="1" applyFill="1" applyAlignment="1">
      <alignment horizontal="right"/>
    </xf>
    <xf numFmtId="1" fontId="8" fillId="8" borderId="146" xfId="0" applyNumberFormat="1" applyFont="1" applyFill="1" applyBorder="1" applyAlignment="1">
      <alignment horizontal="center" vertical="center" wrapText="1"/>
    </xf>
    <xf numFmtId="1" fontId="8" fillId="8" borderId="25" xfId="0" applyNumberFormat="1" applyFont="1" applyFill="1" applyBorder="1" applyAlignment="1">
      <alignment horizontal="center" vertical="center" wrapText="1"/>
    </xf>
    <xf numFmtId="1" fontId="14" fillId="8" borderId="3" xfId="0" applyNumberFormat="1" applyFont="1" applyFill="1" applyBorder="1" applyAlignment="1" applyProtection="1">
      <alignment vertical="center"/>
      <protection locked="0"/>
    </xf>
    <xf numFmtId="1" fontId="8" fillId="8" borderId="0" xfId="0" applyNumberFormat="1" applyFont="1" applyFill="1" applyAlignment="1">
      <alignment vertical="center"/>
    </xf>
    <xf numFmtId="0" fontId="8" fillId="0" borderId="167" xfId="0" applyFont="1" applyBorder="1" applyAlignment="1">
      <alignment horizontal="center" vertical="center" wrapText="1"/>
    </xf>
    <xf numFmtId="0" fontId="8" fillId="0" borderId="3" xfId="0" applyFont="1" applyBorder="1" applyAlignment="1">
      <alignment horizontal="center" vertical="center" wrapText="1"/>
    </xf>
    <xf numFmtId="1" fontId="7" fillId="9" borderId="146" xfId="0" applyNumberFormat="1" applyFont="1" applyFill="1" applyBorder="1" applyAlignment="1">
      <alignment horizontal="center" vertical="center" wrapText="1"/>
    </xf>
    <xf numFmtId="1" fontId="8" fillId="9" borderId="178" xfId="0" applyNumberFormat="1" applyFont="1" applyFill="1" applyBorder="1" applyProtection="1">
      <protection locked="0"/>
    </xf>
    <xf numFmtId="3" fontId="8" fillId="0" borderId="178" xfId="0" applyNumberFormat="1" applyFont="1" applyBorder="1" applyAlignment="1" applyProtection="1">
      <alignment horizontal="right"/>
      <protection locked="0"/>
    </xf>
    <xf numFmtId="3" fontId="8" fillId="0" borderId="178" xfId="0" applyNumberFormat="1" applyFont="1" applyBorder="1" applyAlignment="1" applyProtection="1">
      <alignment vertical="center" wrapText="1"/>
      <protection locked="0"/>
    </xf>
    <xf numFmtId="3" fontId="8" fillId="0" borderId="178" xfId="0" applyNumberFormat="1" applyFont="1" applyBorder="1" applyProtection="1">
      <protection locked="0"/>
    </xf>
    <xf numFmtId="1" fontId="8" fillId="20" borderId="178" xfId="44" applyNumberFormat="1" applyFont="1" applyBorder="1" applyProtection="1">
      <protection locked="0"/>
    </xf>
    <xf numFmtId="3" fontId="8" fillId="0" borderId="146" xfId="0" applyNumberFormat="1" applyFont="1" applyBorder="1" applyAlignment="1" applyProtection="1">
      <alignment horizontal="right" wrapText="1"/>
      <protection locked="0"/>
    </xf>
    <xf numFmtId="49" fontId="8" fillId="5" borderId="146" xfId="20" applyNumberFormat="1" applyFont="1" applyFill="1" applyBorder="1" applyAlignment="1" applyProtection="1">
      <alignment horizontal="center" vertical="center"/>
      <protection locked="0"/>
    </xf>
    <xf numFmtId="167" fontId="8" fillId="5" borderId="146" xfId="20" applyNumberFormat="1" applyFont="1" applyFill="1" applyBorder="1" applyAlignment="1" applyProtection="1">
      <protection locked="0"/>
    </xf>
    <xf numFmtId="0" fontId="14" fillId="5" borderId="4" xfId="0" applyFont="1" applyFill="1" applyBorder="1" applyAlignment="1">
      <alignment horizontal="left"/>
    </xf>
    <xf numFmtId="1" fontId="8" fillId="5" borderId="4" xfId="0" applyNumberFormat="1" applyFont="1" applyFill="1" applyBorder="1"/>
    <xf numFmtId="1" fontId="8" fillId="8" borderId="175" xfId="0" applyNumberFormat="1" applyFont="1" applyFill="1" applyBorder="1"/>
    <xf numFmtId="0" fontId="8" fillId="4" borderId="86" xfId="0" applyFont="1" applyFill="1" applyBorder="1" applyAlignment="1">
      <alignment wrapText="1"/>
    </xf>
    <xf numFmtId="1" fontId="27" fillId="4" borderId="3" xfId="0" applyNumberFormat="1" applyFont="1" applyFill="1" applyBorder="1" applyProtection="1">
      <protection locked="0"/>
    </xf>
    <xf numFmtId="1" fontId="8" fillId="0" borderId="146" xfId="0" applyNumberFormat="1" applyFont="1" applyBorder="1" applyAlignment="1">
      <alignment horizontal="right" wrapText="1"/>
    </xf>
    <xf numFmtId="1" fontId="8" fillId="6" borderId="146" xfId="0" applyNumberFormat="1" applyFont="1" applyFill="1" applyBorder="1" applyAlignment="1" applyProtection="1">
      <alignment horizontal="right" wrapText="1"/>
      <protection locked="0"/>
    </xf>
    <xf numFmtId="1" fontId="8" fillId="6" borderId="174" xfId="0" applyNumberFormat="1" applyFont="1" applyFill="1" applyBorder="1" applyAlignment="1" applyProtection="1">
      <alignment horizontal="right" wrapText="1"/>
      <protection locked="0"/>
    </xf>
    <xf numFmtId="3" fontId="53" fillId="0" borderId="4" xfId="0" applyNumberFormat="1" applyFont="1" applyBorder="1" applyProtection="1">
      <protection locked="0"/>
    </xf>
    <xf numFmtId="49" fontId="8" fillId="6" borderId="10" xfId="0" applyNumberFormat="1" applyFont="1" applyFill="1" applyBorder="1" applyAlignment="1" applyProtection="1">
      <alignment wrapText="1"/>
      <protection locked="0"/>
    </xf>
    <xf numFmtId="3" fontId="8" fillId="6" borderId="10" xfId="0" applyNumberFormat="1" applyFont="1" applyFill="1" applyBorder="1" applyAlignment="1" applyProtection="1">
      <alignment wrapText="1"/>
      <protection locked="0"/>
    </xf>
    <xf numFmtId="1" fontId="8" fillId="6" borderId="174" xfId="0" applyNumberFormat="1" applyFont="1" applyFill="1" applyBorder="1" applyAlignment="1" applyProtection="1">
      <alignment horizontal="center" vertical="center" wrapText="1"/>
      <protection locked="0"/>
    </xf>
    <xf numFmtId="1" fontId="8" fillId="10" borderId="10" xfId="0" applyNumberFormat="1" applyFont="1" applyFill="1" applyBorder="1" applyProtection="1">
      <protection locked="0"/>
    </xf>
    <xf numFmtId="1" fontId="8" fillId="10" borderId="174" xfId="0" applyNumberFormat="1" applyFont="1" applyFill="1" applyBorder="1" applyProtection="1">
      <protection locked="0"/>
    </xf>
    <xf numFmtId="1" fontId="8" fillId="7" borderId="10" xfId="0" applyNumberFormat="1" applyFont="1" applyFill="1" applyBorder="1"/>
    <xf numFmtId="1" fontId="8" fillId="8" borderId="10" xfId="0" applyNumberFormat="1" applyFont="1" applyFill="1" applyBorder="1"/>
    <xf numFmtId="1" fontId="8" fillId="8" borderId="4" xfId="0" applyNumberFormat="1" applyFont="1" applyFill="1" applyBorder="1"/>
    <xf numFmtId="3" fontId="64" fillId="0" borderId="4" xfId="0" applyNumberFormat="1" applyFont="1" applyBorder="1" applyAlignment="1" applyProtection="1">
      <alignment horizontal="right"/>
      <protection locked="0"/>
    </xf>
    <xf numFmtId="1" fontId="8" fillId="8" borderId="4" xfId="0" applyNumberFormat="1" applyFont="1" applyFill="1" applyBorder="1" applyAlignment="1">
      <alignment horizontal="right"/>
    </xf>
    <xf numFmtId="1" fontId="8" fillId="8" borderId="174" xfId="0" applyNumberFormat="1" applyFont="1" applyFill="1" applyBorder="1"/>
    <xf numFmtId="49" fontId="8" fillId="5" borderId="4" xfId="0" applyNumberFormat="1" applyFont="1" applyFill="1" applyBorder="1" applyAlignment="1" applyProtection="1">
      <alignment horizontal="right"/>
      <protection locked="0"/>
    </xf>
    <xf numFmtId="1" fontId="8" fillId="8" borderId="10" xfId="0" applyNumberFormat="1" applyFont="1" applyFill="1" applyBorder="1" applyAlignment="1">
      <alignment wrapText="1"/>
    </xf>
    <xf numFmtId="3" fontId="8" fillId="6" borderId="10" xfId="0" applyNumberFormat="1" applyFont="1" applyFill="1" applyBorder="1" applyProtection="1">
      <protection locked="0"/>
    </xf>
    <xf numFmtId="1" fontId="8" fillId="9" borderId="10" xfId="0" applyNumberFormat="1" applyFont="1" applyFill="1" applyBorder="1" applyAlignment="1">
      <alignment wrapText="1"/>
    </xf>
    <xf numFmtId="0" fontId="8" fillId="0" borderId="146" xfId="0" applyFont="1" applyBorder="1" applyAlignment="1">
      <alignment wrapText="1"/>
    </xf>
    <xf numFmtId="1" fontId="7" fillId="7" borderId="3" xfId="0" applyNumberFormat="1" applyFont="1" applyFill="1" applyBorder="1" applyAlignment="1">
      <alignment horizontal="right"/>
    </xf>
    <xf numFmtId="1" fontId="7" fillId="5" borderId="3" xfId="0" applyNumberFormat="1" applyFont="1" applyFill="1" applyBorder="1" applyAlignment="1" applyProtection="1">
      <alignment vertical="center"/>
      <protection locked="0"/>
    </xf>
    <xf numFmtId="1" fontId="8" fillId="10" borderId="146" xfId="0" applyNumberFormat="1" applyFont="1" applyFill="1" applyBorder="1" applyProtection="1">
      <protection locked="0"/>
    </xf>
    <xf numFmtId="1" fontId="8" fillId="0" borderId="146" xfId="0" applyNumberFormat="1" applyFont="1" applyBorder="1"/>
    <xf numFmtId="1" fontId="8" fillId="9" borderId="146" xfId="0" applyNumberFormat="1" applyFont="1" applyFill="1" applyBorder="1" applyProtection="1">
      <protection locked="0"/>
    </xf>
    <xf numFmtId="1" fontId="7" fillId="10" borderId="146" xfId="0" applyNumberFormat="1" applyFont="1" applyFill="1" applyBorder="1" applyProtection="1">
      <protection locked="0"/>
    </xf>
    <xf numFmtId="1" fontId="3" fillId="9" borderId="167" xfId="0" applyNumberFormat="1" applyFont="1" applyFill="1" applyBorder="1"/>
    <xf numFmtId="0" fontId="71" fillId="9" borderId="167" xfId="0" applyFont="1" applyFill="1" applyBorder="1"/>
    <xf numFmtId="1" fontId="7" fillId="0" borderId="167" xfId="0" applyNumberFormat="1" applyFont="1" applyBorder="1" applyAlignment="1">
      <alignment horizontal="center" vertical="center" wrapText="1"/>
    </xf>
    <xf numFmtId="1" fontId="7" fillId="9" borderId="146" xfId="0" applyNumberFormat="1" applyFont="1" applyFill="1" applyBorder="1" applyAlignment="1">
      <alignment vertical="center" wrapText="1"/>
    </xf>
    <xf numFmtId="1" fontId="8" fillId="8" borderId="4" xfId="45" applyNumberFormat="1" applyFont="1" applyFill="1" applyBorder="1"/>
    <xf numFmtId="1" fontId="8" fillId="20" borderId="10" xfId="47" applyNumberFormat="1" applyFont="1" applyBorder="1" applyProtection="1">
      <protection locked="0"/>
    </xf>
    <xf numFmtId="1" fontId="8" fillId="8" borderId="4" xfId="47" applyNumberFormat="1" applyFont="1" applyFill="1" applyBorder="1"/>
    <xf numFmtId="1" fontId="8" fillId="20" borderId="10" xfId="45" applyNumberFormat="1" applyFont="1" applyBorder="1" applyProtection="1">
      <protection locked="0"/>
    </xf>
    <xf numFmtId="1" fontId="8" fillId="20" borderId="4" xfId="45" applyNumberFormat="1" applyFont="1" applyBorder="1" applyProtection="1">
      <protection locked="0"/>
    </xf>
    <xf numFmtId="0" fontId="14" fillId="5" borderId="3" xfId="0" applyFont="1" applyFill="1" applyBorder="1" applyAlignment="1">
      <alignment horizontal="right"/>
    </xf>
    <xf numFmtId="1" fontId="8" fillId="5" borderId="3" xfId="0" applyNumberFormat="1" applyFont="1" applyFill="1" applyBorder="1"/>
    <xf numFmtId="1" fontId="8" fillId="0" borderId="217" xfId="0" applyNumberFormat="1" applyFont="1" applyBorder="1" applyAlignment="1">
      <alignment horizontal="center" vertical="center" wrapText="1"/>
    </xf>
    <xf numFmtId="1" fontId="16" fillId="4" borderId="217" xfId="0" applyNumberFormat="1" applyFont="1" applyFill="1" applyBorder="1"/>
    <xf numFmtId="1" fontId="8" fillId="4" borderId="217" xfId="0" applyNumberFormat="1" applyFont="1" applyFill="1" applyBorder="1" applyAlignment="1">
      <alignment horizontal="left" vertical="center" wrapText="1"/>
    </xf>
    <xf numFmtId="1" fontId="8" fillId="0" borderId="217" xfId="0" applyNumberFormat="1" applyFont="1" applyBorder="1"/>
    <xf numFmtId="0" fontId="8" fillId="0" borderId="219" xfId="0" applyFont="1" applyBorder="1" applyProtection="1">
      <protection hidden="1"/>
    </xf>
    <xf numFmtId="0" fontId="8" fillId="0" borderId="220" xfId="0" applyFont="1" applyBorder="1" applyAlignment="1">
      <alignment horizontal="center" vertical="center"/>
    </xf>
    <xf numFmtId="0" fontId="8" fillId="0" borderId="224" xfId="0" applyFont="1" applyBorder="1" applyAlignment="1">
      <alignment horizontal="center" vertical="center" wrapText="1"/>
    </xf>
    <xf numFmtId="1" fontId="8" fillId="5" borderId="223" xfId="0" applyNumberFormat="1" applyFont="1" applyFill="1" applyBorder="1" applyAlignment="1">
      <alignment horizontal="center" vertical="center" wrapText="1"/>
    </xf>
    <xf numFmtId="1" fontId="8" fillId="6" borderId="225" xfId="0" applyNumberFormat="1" applyFont="1" applyFill="1" applyBorder="1" applyProtection="1">
      <protection locked="0"/>
    </xf>
    <xf numFmtId="1" fontId="8" fillId="0" borderId="223" xfId="0" applyNumberFormat="1" applyFont="1" applyBorder="1" applyAlignment="1">
      <alignment horizontal="center" vertical="center" wrapText="1"/>
    </xf>
    <xf numFmtId="0" fontId="27" fillId="0" borderId="219" xfId="0" applyFont="1" applyBorder="1"/>
    <xf numFmtId="1" fontId="8" fillId="0" borderId="227" xfId="0" applyNumberFormat="1" applyFont="1" applyBorder="1"/>
    <xf numFmtId="3" fontId="8" fillId="5" borderId="227" xfId="0" applyNumberFormat="1" applyFont="1" applyFill="1" applyBorder="1" applyAlignment="1" applyProtection="1">
      <alignment horizontal="right"/>
      <protection locked="0"/>
    </xf>
    <xf numFmtId="1" fontId="8" fillId="6" borderId="227" xfId="0" applyNumberFormat="1" applyFont="1" applyFill="1" applyBorder="1" applyProtection="1">
      <protection locked="0"/>
    </xf>
    <xf numFmtId="1" fontId="8" fillId="6" borderId="233" xfId="0" applyNumberFormat="1" applyFont="1" applyFill="1" applyBorder="1" applyProtection="1">
      <protection locked="0"/>
    </xf>
    <xf numFmtId="1" fontId="8" fillId="6" borderId="234" xfId="0" applyNumberFormat="1" applyFont="1" applyFill="1" applyBorder="1" applyProtection="1">
      <protection locked="0"/>
    </xf>
    <xf numFmtId="1" fontId="8" fillId="8" borderId="223" xfId="0" applyNumberFormat="1" applyFont="1" applyFill="1" applyBorder="1"/>
    <xf numFmtId="1" fontId="8" fillId="8" borderId="217" xfId="0" applyNumberFormat="1" applyFont="1" applyFill="1" applyBorder="1"/>
    <xf numFmtId="1" fontId="8" fillId="6" borderId="217" xfId="0" applyNumberFormat="1" applyFont="1" applyFill="1" applyBorder="1" applyProtection="1">
      <protection locked="0"/>
    </xf>
    <xf numFmtId="1" fontId="8" fillId="0" borderId="237" xfId="0" applyNumberFormat="1" applyFont="1" applyBorder="1" applyAlignment="1">
      <alignment horizontal="center" vertical="center" wrapText="1"/>
    </xf>
    <xf numFmtId="1" fontId="8" fillId="6" borderId="232" xfId="0" applyNumberFormat="1" applyFont="1" applyFill="1" applyBorder="1" applyProtection="1">
      <protection locked="0"/>
    </xf>
    <xf numFmtId="1" fontId="8" fillId="6" borderId="238" xfId="0" applyNumberFormat="1" applyFont="1" applyFill="1" applyBorder="1" applyProtection="1">
      <protection locked="0"/>
    </xf>
    <xf numFmtId="1" fontId="8" fillId="6" borderId="223" xfId="0" applyNumberFormat="1" applyFont="1" applyFill="1" applyBorder="1" applyProtection="1">
      <protection locked="0"/>
    </xf>
    <xf numFmtId="1" fontId="8" fillId="6" borderId="239" xfId="0" applyNumberFormat="1" applyFont="1" applyFill="1" applyBorder="1" applyProtection="1">
      <protection locked="0"/>
    </xf>
    <xf numFmtId="1" fontId="8" fillId="6" borderId="240" xfId="0" applyNumberFormat="1" applyFont="1" applyFill="1" applyBorder="1" applyProtection="1">
      <protection locked="0"/>
    </xf>
    <xf numFmtId="1" fontId="8" fillId="7" borderId="232" xfId="0" applyNumberFormat="1" applyFont="1" applyFill="1" applyBorder="1"/>
    <xf numFmtId="1" fontId="8" fillId="0" borderId="246" xfId="0" applyNumberFormat="1" applyFont="1" applyBorder="1" applyAlignment="1">
      <alignment horizontal="center" vertical="center" wrapText="1"/>
    </xf>
    <xf numFmtId="1" fontId="8" fillId="0" borderId="247" xfId="0" applyNumberFormat="1" applyFont="1" applyBorder="1" applyAlignment="1">
      <alignment horizontal="center" vertical="center"/>
    </xf>
    <xf numFmtId="1" fontId="8" fillId="0" borderId="249" xfId="0" applyNumberFormat="1" applyFont="1" applyBorder="1" applyAlignment="1">
      <alignment horizontal="center" vertical="center" wrapText="1"/>
    </xf>
    <xf numFmtId="1" fontId="8" fillId="6" borderId="249" xfId="0" applyNumberFormat="1" applyFont="1" applyFill="1" applyBorder="1" applyAlignment="1" applyProtection="1">
      <alignment horizontal="right"/>
      <protection locked="0"/>
    </xf>
    <xf numFmtId="1" fontId="8" fillId="6" borderId="246" xfId="0" applyNumberFormat="1" applyFont="1" applyFill="1" applyBorder="1" applyAlignment="1" applyProtection="1">
      <alignment horizontal="right"/>
      <protection locked="0"/>
    </xf>
    <xf numFmtId="1" fontId="8" fillId="0" borderId="253" xfId="0" applyNumberFormat="1" applyFont="1" applyBorder="1" applyAlignment="1">
      <alignment horizontal="center" vertical="center" wrapText="1"/>
    </xf>
    <xf numFmtId="1" fontId="8" fillId="6" borderId="244" xfId="0" applyNumberFormat="1" applyFont="1" applyFill="1" applyBorder="1" applyProtection="1">
      <protection locked="0"/>
    </xf>
    <xf numFmtId="1" fontId="8" fillId="0" borderId="247" xfId="0" applyNumberFormat="1" applyFont="1" applyBorder="1"/>
    <xf numFmtId="1" fontId="8" fillId="6" borderId="250" xfId="0" applyNumberFormat="1" applyFont="1" applyFill="1" applyBorder="1" applyProtection="1">
      <protection locked="0"/>
    </xf>
    <xf numFmtId="1" fontId="16" fillId="0" borderId="217" xfId="0" applyNumberFormat="1" applyFont="1" applyBorder="1"/>
    <xf numFmtId="1" fontId="8" fillId="5" borderId="248" xfId="0" applyNumberFormat="1" applyFont="1" applyFill="1" applyBorder="1" applyAlignment="1">
      <alignment horizontal="center" vertical="center" wrapText="1"/>
    </xf>
    <xf numFmtId="1" fontId="8" fillId="0" borderId="243" xfId="0" applyNumberFormat="1" applyFont="1" applyBorder="1" applyAlignment="1">
      <alignment horizontal="right"/>
    </xf>
    <xf numFmtId="1" fontId="8" fillId="0" borderId="244" xfId="0" applyNumberFormat="1" applyFont="1" applyBorder="1" applyAlignment="1">
      <alignment horizontal="right"/>
    </xf>
    <xf numFmtId="1" fontId="8" fillId="6" borderId="251" xfId="0" applyNumberFormat="1" applyFont="1" applyFill="1" applyBorder="1" applyProtection="1">
      <protection locked="0"/>
    </xf>
    <xf numFmtId="1" fontId="8" fillId="0" borderId="254" xfId="0" applyNumberFormat="1" applyFont="1" applyBorder="1" applyAlignment="1">
      <alignment horizontal="center" vertical="center"/>
    </xf>
    <xf numFmtId="1" fontId="8" fillId="0" borderId="247" xfId="0" applyNumberFormat="1" applyFont="1" applyBorder="1" applyAlignment="1">
      <alignment horizontal="center"/>
    </xf>
    <xf numFmtId="0" fontId="8" fillId="0" borderId="245" xfId="0" applyFont="1" applyBorder="1" applyAlignment="1">
      <alignment horizontal="center" vertical="center" wrapText="1"/>
    </xf>
    <xf numFmtId="3" fontId="8" fillId="0" borderId="247" xfId="0" applyNumberFormat="1" applyFont="1" applyBorder="1" applyProtection="1">
      <protection locked="0"/>
    </xf>
    <xf numFmtId="1" fontId="8" fillId="0" borderId="247" xfId="0" applyNumberFormat="1" applyFont="1" applyBorder="1" applyAlignment="1">
      <alignment horizontal="left" vertical="center" wrapText="1"/>
    </xf>
    <xf numFmtId="1" fontId="8" fillId="9" borderId="259" xfId="0" applyNumberFormat="1" applyFont="1" applyFill="1" applyBorder="1" applyAlignment="1">
      <alignment horizontal="center" vertical="center" wrapText="1"/>
    </xf>
    <xf numFmtId="1" fontId="8" fillId="0" borderId="259" xfId="0" applyNumberFormat="1" applyFont="1" applyBorder="1" applyAlignment="1">
      <alignment horizontal="right" wrapText="1"/>
    </xf>
    <xf numFmtId="1" fontId="8" fillId="6" borderId="259" xfId="0" applyNumberFormat="1" applyFont="1" applyFill="1" applyBorder="1" applyProtection="1">
      <protection locked="0"/>
    </xf>
    <xf numFmtId="1" fontId="8" fillId="0" borderId="261" xfId="0" applyNumberFormat="1" applyFont="1" applyBorder="1" applyAlignment="1">
      <alignment horizontal="center" vertical="center" wrapText="1"/>
    </xf>
    <xf numFmtId="1" fontId="8" fillId="0" borderId="259" xfId="0" applyNumberFormat="1" applyFont="1" applyBorder="1" applyAlignment="1">
      <alignment wrapText="1"/>
    </xf>
    <xf numFmtId="1" fontId="8" fillId="5" borderId="262" xfId="0" applyNumberFormat="1" applyFont="1" applyFill="1" applyBorder="1" applyAlignment="1">
      <alignment horizontal="center" vertical="center" wrapText="1"/>
    </xf>
    <xf numFmtId="1" fontId="7" fillId="0" borderId="4" xfId="0" applyNumberFormat="1" applyFont="1" applyBorder="1" applyAlignment="1">
      <alignment horizontal="right" vertical="center" wrapText="1"/>
    </xf>
    <xf numFmtId="1" fontId="8" fillId="0" borderId="4" xfId="0" applyNumberFormat="1" applyFont="1" applyBorder="1" applyAlignment="1">
      <alignment horizontal="right" vertical="center" wrapText="1"/>
    </xf>
    <xf numFmtId="1" fontId="8" fillId="7" borderId="259" xfId="0" applyNumberFormat="1" applyFont="1" applyFill="1" applyBorder="1"/>
    <xf numFmtId="1" fontId="8" fillId="7" borderId="241" xfId="0" applyNumberFormat="1" applyFont="1" applyFill="1" applyBorder="1"/>
    <xf numFmtId="1" fontId="8" fillId="0" borderId="240" xfId="0" applyNumberFormat="1" applyFont="1" applyBorder="1"/>
    <xf numFmtId="1" fontId="8" fillId="10" borderId="259" xfId="0" applyNumberFormat="1" applyFont="1" applyFill="1" applyBorder="1" applyProtection="1">
      <protection locked="0"/>
    </xf>
    <xf numFmtId="1" fontId="7" fillId="0" borderId="252" xfId="0" applyNumberFormat="1" applyFont="1" applyBorder="1" applyAlignment="1">
      <alignment horizontal="center" vertical="center" wrapText="1"/>
    </xf>
    <xf numFmtId="1" fontId="7" fillId="9" borderId="3" xfId="0" applyNumberFormat="1" applyFont="1" applyFill="1" applyBorder="1"/>
    <xf numFmtId="164" fontId="6" fillId="9" borderId="266" xfId="10" applyNumberFormat="1" applyFont="1" applyFill="1" applyBorder="1" applyAlignment="1" applyProtection="1">
      <alignment horizontal="left"/>
    </xf>
    <xf numFmtId="1" fontId="7" fillId="6" borderId="268" xfId="0" applyNumberFormat="1" applyFont="1" applyFill="1" applyBorder="1" applyProtection="1">
      <protection locked="0"/>
    </xf>
    <xf numFmtId="1" fontId="7" fillId="6" borderId="269" xfId="0" applyNumberFormat="1" applyFont="1" applyFill="1" applyBorder="1" applyProtection="1">
      <protection locked="0"/>
    </xf>
    <xf numFmtId="1" fontId="7" fillId="6" borderId="270" xfId="0" applyNumberFormat="1" applyFont="1" applyFill="1" applyBorder="1" applyProtection="1">
      <protection locked="0"/>
    </xf>
    <xf numFmtId="1" fontId="7" fillId="10" borderId="270" xfId="0" applyNumberFormat="1" applyFont="1" applyFill="1" applyBorder="1" applyProtection="1">
      <protection locked="0"/>
    </xf>
    <xf numFmtId="1" fontId="7" fillId="10" borderId="269" xfId="0" applyNumberFormat="1" applyFont="1" applyFill="1" applyBorder="1" applyProtection="1">
      <protection locked="0"/>
    </xf>
    <xf numFmtId="1" fontId="7" fillId="10" borderId="273" xfId="0" applyNumberFormat="1" applyFont="1" applyFill="1" applyBorder="1" applyProtection="1">
      <protection locked="0"/>
    </xf>
    <xf numFmtId="1" fontId="7" fillId="9" borderId="269" xfId="0" applyNumberFormat="1" applyFont="1" applyFill="1" applyBorder="1" applyProtection="1">
      <protection locked="0"/>
    </xf>
    <xf numFmtId="1" fontId="7" fillId="10" borderId="276" xfId="0" applyNumberFormat="1" applyFont="1" applyFill="1" applyBorder="1" applyProtection="1">
      <protection locked="0"/>
    </xf>
    <xf numFmtId="1" fontId="7" fillId="10" borderId="278" xfId="0" applyNumberFormat="1" applyFont="1" applyFill="1" applyBorder="1" applyProtection="1">
      <protection locked="0"/>
    </xf>
    <xf numFmtId="1" fontId="7" fillId="10" borderId="280" xfId="0" applyNumberFormat="1" applyFont="1" applyFill="1" applyBorder="1" applyProtection="1">
      <protection locked="0"/>
    </xf>
    <xf numFmtId="1" fontId="7" fillId="6" borderId="276" xfId="0" applyNumberFormat="1" applyFont="1" applyFill="1" applyBorder="1" applyProtection="1">
      <protection locked="0"/>
    </xf>
    <xf numFmtId="1" fontId="7" fillId="6" borderId="282" xfId="0" applyNumberFormat="1" applyFont="1" applyFill="1" applyBorder="1" applyProtection="1">
      <protection locked="0"/>
    </xf>
    <xf numFmtId="1" fontId="7" fillId="6" borderId="283" xfId="0" applyNumberFormat="1" applyFont="1" applyFill="1" applyBorder="1" applyProtection="1">
      <protection locked="0"/>
    </xf>
    <xf numFmtId="1" fontId="7" fillId="6" borderId="284" xfId="0" applyNumberFormat="1" applyFont="1" applyFill="1" applyBorder="1" applyProtection="1">
      <protection locked="0"/>
    </xf>
    <xf numFmtId="1" fontId="7" fillId="9" borderId="277" xfId="0" applyNumberFormat="1" applyFont="1" applyFill="1" applyBorder="1" applyAlignment="1">
      <alignment horizontal="left" vertical="center" wrapText="1"/>
    </xf>
    <xf numFmtId="1" fontId="7" fillId="6" borderId="271" xfId="0" applyNumberFormat="1" applyFont="1" applyFill="1" applyBorder="1" applyProtection="1">
      <protection locked="0"/>
    </xf>
    <xf numFmtId="1" fontId="7" fillId="0" borderId="277" xfId="0" applyNumberFormat="1" applyFont="1" applyBorder="1" applyAlignment="1">
      <alignment horizontal="left" vertical="center" wrapText="1"/>
    </xf>
    <xf numFmtId="1" fontId="7" fillId="6" borderId="279" xfId="0" applyNumberFormat="1" applyFont="1" applyFill="1" applyBorder="1" applyProtection="1">
      <protection locked="0"/>
    </xf>
    <xf numFmtId="1" fontId="7" fillId="6" borderId="273" xfId="0" applyNumberFormat="1" applyFont="1" applyFill="1" applyBorder="1" applyProtection="1">
      <protection locked="0"/>
    </xf>
    <xf numFmtId="1" fontId="7" fillId="0" borderId="268" xfId="0" applyNumberFormat="1" applyFont="1" applyBorder="1"/>
    <xf numFmtId="1" fontId="8" fillId="5" borderId="269" xfId="0" applyNumberFormat="1" applyFont="1" applyFill="1" applyBorder="1" applyAlignment="1">
      <alignment horizontal="left" vertical="center"/>
    </xf>
    <xf numFmtId="1" fontId="8" fillId="0" borderId="268" xfId="0" applyNumberFormat="1" applyFont="1" applyBorder="1" applyAlignment="1">
      <alignment wrapText="1"/>
    </xf>
    <xf numFmtId="1" fontId="8" fillId="6" borderId="270" xfId="0" applyNumberFormat="1" applyFont="1" applyFill="1" applyBorder="1" applyProtection="1">
      <protection locked="0"/>
    </xf>
    <xf numFmtId="1" fontId="8" fillId="6" borderId="269" xfId="0" applyNumberFormat="1" applyFont="1" applyFill="1" applyBorder="1" applyProtection="1">
      <protection locked="0"/>
    </xf>
    <xf numFmtId="1" fontId="8" fillId="6" borderId="268" xfId="0" applyNumberFormat="1" applyFont="1" applyFill="1" applyBorder="1" applyProtection="1">
      <protection locked="0"/>
    </xf>
    <xf numFmtId="1" fontId="8" fillId="6" borderId="285" xfId="0" applyNumberFormat="1" applyFont="1" applyFill="1" applyBorder="1" applyProtection="1">
      <protection locked="0"/>
    </xf>
    <xf numFmtId="1" fontId="8" fillId="0" borderId="269" xfId="0" applyNumberFormat="1" applyFont="1" applyBorder="1" applyAlignment="1">
      <alignment wrapText="1"/>
    </xf>
    <xf numFmtId="1" fontId="8" fillId="8" borderId="268" xfId="0" applyNumberFormat="1" applyFont="1" applyFill="1" applyBorder="1"/>
    <xf numFmtId="1" fontId="8" fillId="8" borderId="269" xfId="0" applyNumberFormat="1" applyFont="1" applyFill="1" applyBorder="1"/>
    <xf numFmtId="1" fontId="8" fillId="8" borderId="267" xfId="0" applyNumberFormat="1" applyFont="1" applyFill="1" applyBorder="1"/>
    <xf numFmtId="1" fontId="8" fillId="6" borderId="273" xfId="0" applyNumberFormat="1" applyFont="1" applyFill="1" applyBorder="1" applyProtection="1">
      <protection locked="0"/>
    </xf>
    <xf numFmtId="1" fontId="8" fillId="0" borderId="269" xfId="0" applyNumberFormat="1" applyFont="1" applyBorder="1"/>
    <xf numFmtId="1" fontId="8" fillId="0" borderId="267" xfId="0" applyNumberFormat="1" applyFont="1" applyBorder="1" applyAlignment="1">
      <alignment wrapText="1"/>
    </xf>
    <xf numFmtId="1" fontId="8" fillId="6" borderId="274" xfId="0" applyNumberFormat="1" applyFont="1" applyFill="1" applyBorder="1" applyProtection="1">
      <protection locked="0"/>
    </xf>
    <xf numFmtId="1" fontId="8" fillId="6" borderId="276" xfId="0" applyNumberFormat="1" applyFont="1" applyFill="1" applyBorder="1" applyProtection="1">
      <protection locked="0"/>
    </xf>
    <xf numFmtId="1" fontId="8" fillId="6" borderId="278" xfId="0" applyNumberFormat="1" applyFont="1" applyFill="1" applyBorder="1" applyProtection="1">
      <protection locked="0"/>
    </xf>
    <xf numFmtId="1" fontId="8" fillId="6" borderId="280" xfId="0" applyNumberFormat="1" applyFont="1" applyFill="1" applyBorder="1" applyProtection="1">
      <protection locked="0"/>
    </xf>
    <xf numFmtId="1" fontId="8" fillId="6" borderId="277" xfId="0" applyNumberFormat="1" applyFont="1" applyFill="1" applyBorder="1" applyProtection="1">
      <protection locked="0"/>
    </xf>
    <xf numFmtId="1" fontId="8" fillId="0" borderId="277" xfId="0" applyNumberFormat="1" applyFont="1" applyBorder="1" applyAlignment="1">
      <alignment wrapText="1"/>
    </xf>
    <xf numFmtId="1" fontId="8" fillId="8" borderId="277" xfId="0" applyNumberFormat="1" applyFont="1" applyFill="1" applyBorder="1"/>
    <xf numFmtId="1" fontId="8" fillId="6" borderId="286" xfId="0" applyNumberFormat="1" applyFont="1" applyFill="1" applyBorder="1" applyProtection="1">
      <protection locked="0"/>
    </xf>
    <xf numFmtId="1" fontId="8" fillId="0" borderId="268" xfId="0" applyNumberFormat="1" applyFont="1" applyBorder="1"/>
    <xf numFmtId="1" fontId="8" fillId="0" borderId="287" xfId="0" applyNumberFormat="1" applyFont="1" applyBorder="1" applyAlignment="1">
      <alignment horizontal="center" vertical="center"/>
    </xf>
    <xf numFmtId="1" fontId="8" fillId="9" borderId="268" xfId="0" applyNumberFormat="1" applyFont="1" applyFill="1" applyBorder="1"/>
    <xf numFmtId="1" fontId="8" fillId="0" borderId="268" xfId="0" applyNumberFormat="1" applyFont="1" applyBorder="1" applyAlignment="1">
      <alignment vertical="center" wrapText="1"/>
    </xf>
    <xf numFmtId="1" fontId="8" fillId="0" borderId="277" xfId="0" applyNumberFormat="1" applyFont="1" applyBorder="1"/>
    <xf numFmtId="1" fontId="8" fillId="0" borderId="267" xfId="0" applyNumberFormat="1" applyFont="1" applyBorder="1" applyAlignment="1">
      <alignment horizontal="left" wrapText="1"/>
    </xf>
    <xf numFmtId="1" fontId="8" fillId="0" borderId="267" xfId="0" applyNumberFormat="1" applyFont="1" applyBorder="1" applyAlignment="1">
      <alignment horizontal="left" vertical="center" wrapText="1"/>
    </xf>
    <xf numFmtId="1" fontId="8" fillId="0" borderId="281" xfId="0" applyNumberFormat="1" applyFont="1" applyBorder="1" applyAlignment="1">
      <alignment horizontal="left" wrapText="1"/>
    </xf>
    <xf numFmtId="1" fontId="8" fillId="5" borderId="277" xfId="0" applyNumberFormat="1" applyFont="1" applyFill="1" applyBorder="1" applyAlignment="1">
      <alignment vertical="center"/>
    </xf>
    <xf numFmtId="1" fontId="8" fillId="9" borderId="277" xfId="0" applyNumberFormat="1" applyFont="1" applyFill="1" applyBorder="1" applyAlignment="1">
      <alignment horizontal="left" vertical="center"/>
    </xf>
    <xf numFmtId="1" fontId="8" fillId="9" borderId="268" xfId="0" applyNumberFormat="1" applyFont="1" applyFill="1" applyBorder="1" applyAlignment="1">
      <alignment horizontal="left" vertical="center"/>
    </xf>
    <xf numFmtId="49" fontId="8" fillId="6" borderId="268" xfId="0" applyNumberFormat="1" applyFont="1" applyFill="1" applyBorder="1" applyProtection="1">
      <protection locked="0"/>
    </xf>
    <xf numFmtId="1" fontId="7" fillId="9" borderId="296" xfId="0" applyNumberFormat="1" applyFont="1" applyFill="1" applyBorder="1" applyAlignment="1">
      <alignment horizontal="center" vertical="center" wrapText="1"/>
    </xf>
    <xf numFmtId="1" fontId="15" fillId="4" borderId="231" xfId="0" applyNumberFormat="1" applyFont="1" applyFill="1" applyBorder="1"/>
    <xf numFmtId="1" fontId="8" fillId="5" borderId="301" xfId="0" applyNumberFormat="1" applyFont="1" applyFill="1" applyBorder="1" applyAlignment="1">
      <alignment horizontal="center" vertical="center" wrapText="1"/>
    </xf>
    <xf numFmtId="1" fontId="8" fillId="0" borderId="262" xfId="0" applyNumberFormat="1" applyFont="1" applyBorder="1" applyAlignment="1">
      <alignment horizontal="center" vertical="center" wrapText="1"/>
    </xf>
    <xf numFmtId="1" fontId="8" fillId="0" borderId="262" xfId="0" applyNumberFormat="1" applyFont="1" applyBorder="1" applyAlignment="1">
      <alignment horizontal="center" vertical="center"/>
    </xf>
    <xf numFmtId="1" fontId="8" fillId="0" borderId="302" xfId="0" applyNumberFormat="1" applyFont="1" applyBorder="1" applyAlignment="1">
      <alignment horizontal="center" vertical="center"/>
    </xf>
    <xf numFmtId="1" fontId="8" fillId="0" borderId="301" xfId="0" applyNumberFormat="1" applyFont="1" applyBorder="1" applyAlignment="1">
      <alignment horizontal="center" vertical="center"/>
    </xf>
    <xf numFmtId="1" fontId="8" fillId="0" borderId="303" xfId="0" applyNumberFormat="1" applyFont="1" applyBorder="1" applyAlignment="1">
      <alignment horizontal="center" vertical="center"/>
    </xf>
    <xf numFmtId="1" fontId="18" fillId="0" borderId="304" xfId="0" applyNumberFormat="1" applyFont="1" applyBorder="1"/>
    <xf numFmtId="3" fontId="8" fillId="4" borderId="304" xfId="0" applyNumberFormat="1" applyFont="1" applyFill="1" applyBorder="1" applyProtection="1">
      <protection locked="0"/>
    </xf>
    <xf numFmtId="1" fontId="8" fillId="7" borderId="305" xfId="0" applyNumberFormat="1" applyFont="1" applyFill="1" applyBorder="1"/>
    <xf numFmtId="1" fontId="8" fillId="7" borderId="306" xfId="0" applyNumberFormat="1" applyFont="1" applyFill="1" applyBorder="1"/>
    <xf numFmtId="1" fontId="8" fillId="7" borderId="307" xfId="0" applyNumberFormat="1" applyFont="1" applyFill="1" applyBorder="1"/>
    <xf numFmtId="1" fontId="8" fillId="6" borderId="305" xfId="0" applyNumberFormat="1" applyFont="1" applyFill="1" applyBorder="1" applyProtection="1">
      <protection locked="0"/>
    </xf>
    <xf numFmtId="1" fontId="8" fillId="6" borderId="308" xfId="0" applyNumberFormat="1" applyFont="1" applyFill="1" applyBorder="1" applyProtection="1">
      <protection locked="0"/>
    </xf>
    <xf numFmtId="1" fontId="8" fillId="7" borderId="309" xfId="0" applyNumberFormat="1" applyFont="1" applyFill="1" applyBorder="1"/>
    <xf numFmtId="1" fontId="8" fillId="7" borderId="304" xfId="0" applyNumberFormat="1" applyFont="1" applyFill="1" applyBorder="1"/>
    <xf numFmtId="3" fontId="8" fillId="4" borderId="287" xfId="0" applyNumberFormat="1" applyFont="1" applyFill="1" applyBorder="1" applyProtection="1">
      <protection locked="0"/>
    </xf>
    <xf numFmtId="1" fontId="8" fillId="7" borderId="278" xfId="0" applyNumberFormat="1" applyFont="1" applyFill="1" applyBorder="1"/>
    <xf numFmtId="1" fontId="8" fillId="7" borderId="310" xfId="0" applyNumberFormat="1" applyFont="1" applyFill="1" applyBorder="1"/>
    <xf numFmtId="1" fontId="8" fillId="6" borderId="279" xfId="0" applyNumberFormat="1" applyFont="1" applyFill="1" applyBorder="1" applyProtection="1">
      <protection locked="0"/>
    </xf>
    <xf numFmtId="1" fontId="8" fillId="7" borderId="279" xfId="0" applyNumberFormat="1" applyFont="1" applyFill="1" applyBorder="1"/>
    <xf numFmtId="1" fontId="8" fillId="7" borderId="280" xfId="0" applyNumberFormat="1" applyFont="1" applyFill="1" applyBorder="1"/>
    <xf numFmtId="1" fontId="8" fillId="6" borderId="311" xfId="0" applyNumberFormat="1" applyFont="1" applyFill="1" applyBorder="1" applyProtection="1">
      <protection locked="0"/>
    </xf>
    <xf numFmtId="1" fontId="8" fillId="7" borderId="312" xfId="0" applyNumberFormat="1" applyFont="1" applyFill="1" applyBorder="1"/>
    <xf numFmtId="1" fontId="8" fillId="7" borderId="277" xfId="0" applyNumberFormat="1" applyFont="1" applyFill="1" applyBorder="1"/>
    <xf numFmtId="1" fontId="8" fillId="6" borderId="312" xfId="0" applyNumberFormat="1" applyFont="1" applyFill="1" applyBorder="1" applyProtection="1">
      <protection locked="0"/>
    </xf>
    <xf numFmtId="1" fontId="8" fillId="6" borderId="307" xfId="0" applyNumberFormat="1" applyFont="1" applyFill="1" applyBorder="1" applyProtection="1">
      <protection locked="0"/>
    </xf>
    <xf numFmtId="1" fontId="8" fillId="0" borderId="313" xfId="0" applyNumberFormat="1" applyFont="1" applyBorder="1"/>
    <xf numFmtId="1" fontId="8" fillId="7" borderId="314" xfId="0" applyNumberFormat="1" applyFont="1" applyFill="1" applyBorder="1"/>
    <xf numFmtId="1" fontId="8" fillId="7" borderId="315" xfId="0" applyNumberFormat="1" applyFont="1" applyFill="1" applyBorder="1"/>
    <xf numFmtId="1" fontId="8" fillId="8" borderId="312" xfId="0" applyNumberFormat="1" applyFont="1" applyFill="1" applyBorder="1"/>
    <xf numFmtId="3" fontId="8" fillId="4" borderId="304" xfId="0" applyNumberFormat="1" applyFont="1" applyFill="1" applyBorder="1"/>
    <xf numFmtId="1" fontId="8" fillId="7" borderId="289" xfId="0" applyNumberFormat="1" applyFont="1" applyFill="1" applyBorder="1"/>
    <xf numFmtId="1" fontId="8" fillId="6" borderId="265" xfId="0" applyNumberFormat="1" applyFont="1" applyFill="1" applyBorder="1" applyProtection="1">
      <protection locked="0"/>
    </xf>
    <xf numFmtId="1" fontId="8" fillId="7" borderId="290" xfId="0" applyNumberFormat="1" applyFont="1" applyFill="1" applyBorder="1"/>
    <xf numFmtId="1" fontId="8" fillId="7" borderId="287" xfId="0" applyNumberFormat="1" applyFont="1" applyFill="1" applyBorder="1"/>
    <xf numFmtId="1" fontId="8" fillId="6" borderId="313" xfId="0" applyNumberFormat="1" applyFont="1" applyFill="1" applyBorder="1" applyProtection="1">
      <protection locked="0"/>
    </xf>
    <xf numFmtId="3" fontId="8" fillId="0" borderId="304" xfId="0" applyNumberFormat="1" applyFont="1" applyBorder="1" applyProtection="1">
      <protection locked="0"/>
    </xf>
    <xf numFmtId="1" fontId="8" fillId="6" borderId="263" xfId="0" applyNumberFormat="1" applyFont="1" applyFill="1" applyBorder="1" applyProtection="1">
      <protection locked="0"/>
    </xf>
    <xf numFmtId="3" fontId="8" fillId="0" borderId="287" xfId="0" applyNumberFormat="1" applyFont="1" applyBorder="1" applyProtection="1">
      <protection locked="0"/>
    </xf>
    <xf numFmtId="1" fontId="8" fillId="6" borderId="289" xfId="0" applyNumberFormat="1" applyFont="1" applyFill="1" applyBorder="1" applyProtection="1">
      <protection locked="0"/>
    </xf>
    <xf numFmtId="3" fontId="8" fillId="0" borderId="292" xfId="0" applyNumberFormat="1" applyFont="1" applyBorder="1" applyProtection="1">
      <protection locked="0"/>
    </xf>
    <xf numFmtId="1" fontId="8" fillId="7" borderId="240" xfId="0" applyNumberFormat="1" applyFont="1" applyFill="1" applyBorder="1"/>
    <xf numFmtId="3" fontId="8" fillId="0" borderId="277" xfId="0" applyNumberFormat="1" applyFont="1" applyBorder="1" applyProtection="1">
      <protection locked="0"/>
    </xf>
    <xf numFmtId="1" fontId="8" fillId="0" borderId="293" xfId="0" applyNumberFormat="1" applyFont="1" applyBorder="1" applyAlignment="1">
      <alignment horizontal="center" vertical="center" wrapText="1"/>
    </xf>
    <xf numFmtId="1" fontId="8" fillId="0" borderId="292" xfId="0" applyNumberFormat="1" applyFont="1" applyBorder="1" applyAlignment="1">
      <alignment horizontal="center" vertical="center" wrapText="1"/>
    </xf>
    <xf numFmtId="1" fontId="8" fillId="0" borderId="300" xfId="0" applyNumberFormat="1" applyFont="1" applyBorder="1" applyAlignment="1">
      <alignment horizontal="center" vertical="center" wrapText="1"/>
    </xf>
    <xf numFmtId="1" fontId="8" fillId="4" borderId="301" xfId="0" applyNumberFormat="1" applyFont="1" applyFill="1" applyBorder="1" applyAlignment="1">
      <alignment horizontal="center" vertical="center"/>
    </xf>
    <xf numFmtId="1" fontId="8" fillId="4" borderId="316" xfId="0" applyNumberFormat="1" applyFont="1" applyFill="1" applyBorder="1" applyAlignment="1">
      <alignment horizontal="center" vertical="center" wrapText="1"/>
    </xf>
    <xf numFmtId="1" fontId="8" fillId="0" borderId="318" xfId="0" applyNumberFormat="1" applyFont="1" applyBorder="1"/>
    <xf numFmtId="1" fontId="8" fillId="3" borderId="319" xfId="6" applyNumberFormat="1" applyFont="1" applyBorder="1" applyProtection="1">
      <protection locked="0"/>
    </xf>
    <xf numFmtId="1" fontId="8" fillId="3" borderId="320" xfId="6" applyNumberFormat="1" applyFont="1" applyBorder="1" applyProtection="1">
      <protection locked="0"/>
    </xf>
    <xf numFmtId="1" fontId="8" fillId="3" borderId="307" xfId="6" applyNumberFormat="1" applyFont="1" applyBorder="1" applyProtection="1">
      <protection locked="0"/>
    </xf>
    <xf numFmtId="1" fontId="8" fillId="3" borderId="306" xfId="6" applyNumberFormat="1" applyFont="1" applyBorder="1" applyProtection="1">
      <protection locked="0"/>
    </xf>
    <xf numFmtId="1" fontId="8" fillId="6" borderId="306" xfId="0" applyNumberFormat="1" applyFont="1" applyFill="1" applyBorder="1" applyProtection="1">
      <protection locked="0"/>
    </xf>
    <xf numFmtId="1" fontId="8" fillId="3" borderId="308" xfId="6" applyNumberFormat="1" applyFont="1" applyBorder="1" applyProtection="1">
      <protection locked="0"/>
    </xf>
    <xf numFmtId="1" fontId="8" fillId="6" borderId="309" xfId="0" applyNumberFormat="1" applyFont="1" applyFill="1" applyBorder="1" applyProtection="1">
      <protection locked="0"/>
    </xf>
    <xf numFmtId="1" fontId="8" fillId="0" borderId="267" xfId="0" applyNumberFormat="1" applyFont="1" applyBorder="1"/>
    <xf numFmtId="1" fontId="8" fillId="3" borderId="271" xfId="6" applyNumberFormat="1" applyFont="1" applyBorder="1" applyProtection="1">
      <protection locked="0"/>
    </xf>
    <xf numFmtId="1" fontId="8" fillId="6" borderId="271" xfId="0" applyNumberFormat="1" applyFont="1" applyFill="1" applyBorder="1" applyProtection="1">
      <protection locked="0"/>
    </xf>
    <xf numFmtId="1" fontId="8" fillId="3" borderId="282" xfId="6" applyNumberFormat="1" applyFont="1" applyBorder="1" applyProtection="1">
      <protection locked="0"/>
    </xf>
    <xf numFmtId="1" fontId="8" fillId="3" borderId="269" xfId="6" applyNumberFormat="1" applyFont="1" applyBorder="1" applyProtection="1">
      <protection locked="0"/>
    </xf>
    <xf numFmtId="1" fontId="8" fillId="0" borderId="321" xfId="0" applyNumberFormat="1" applyFont="1" applyBorder="1"/>
    <xf numFmtId="1" fontId="8" fillId="7" borderId="271" xfId="0" applyNumberFormat="1" applyFont="1" applyFill="1" applyBorder="1"/>
    <xf numFmtId="1" fontId="8" fillId="6" borderId="282" xfId="0" applyNumberFormat="1" applyFont="1" applyFill="1" applyBorder="1" applyProtection="1">
      <protection locked="0"/>
    </xf>
    <xf numFmtId="1" fontId="8" fillId="7" borderId="269" xfId="0" applyNumberFormat="1" applyFont="1" applyFill="1" applyBorder="1"/>
    <xf numFmtId="1" fontId="18" fillId="9" borderId="277" xfId="0" applyNumberFormat="1" applyFont="1" applyFill="1" applyBorder="1"/>
    <xf numFmtId="1" fontId="8" fillId="9" borderId="281" xfId="0" applyNumberFormat="1" applyFont="1" applyFill="1" applyBorder="1"/>
    <xf numFmtId="1" fontId="8" fillId="3" borderId="322" xfId="6" applyNumberFormat="1" applyFont="1" applyBorder="1" applyProtection="1">
      <protection locked="0"/>
    </xf>
    <xf numFmtId="1" fontId="8" fillId="3" borderId="323" xfId="6" applyNumberFormat="1" applyFont="1" applyBorder="1" applyProtection="1">
      <protection locked="0"/>
    </xf>
    <xf numFmtId="1" fontId="8" fillId="7" borderId="298" xfId="0" applyNumberFormat="1" applyFont="1" applyFill="1" applyBorder="1"/>
    <xf numFmtId="1" fontId="8" fillId="3" borderId="279" xfId="6" applyNumberFormat="1" applyFont="1" applyBorder="1" applyProtection="1">
      <protection locked="0"/>
    </xf>
    <xf numFmtId="1" fontId="8" fillId="7" borderId="257" xfId="0" applyNumberFormat="1" applyFont="1" applyFill="1" applyBorder="1"/>
    <xf numFmtId="1" fontId="8" fillId="16" borderId="324" xfId="0" applyNumberFormat="1" applyFont="1" applyFill="1" applyBorder="1"/>
    <xf numFmtId="1" fontId="8" fillId="3" borderId="312" xfId="6" applyNumberFormat="1" applyFont="1" applyBorder="1" applyProtection="1">
      <protection locked="0"/>
    </xf>
    <xf numFmtId="1" fontId="16" fillId="0" borderId="231" xfId="0" applyNumberFormat="1" applyFont="1" applyBorder="1"/>
    <xf numFmtId="1" fontId="16" fillId="4" borderId="231" xfId="0" applyNumberFormat="1" applyFont="1" applyFill="1" applyBorder="1"/>
    <xf numFmtId="1" fontId="17" fillId="0" borderId="325" xfId="0" applyNumberFormat="1" applyFont="1" applyBorder="1"/>
    <xf numFmtId="1" fontId="17" fillId="0" borderId="326" xfId="0" applyNumberFormat="1" applyFont="1" applyBorder="1"/>
    <xf numFmtId="1" fontId="17" fillId="0" borderId="327" xfId="0" applyNumberFormat="1" applyFont="1" applyBorder="1"/>
    <xf numFmtId="1" fontId="17" fillId="0" borderId="328" xfId="0" applyNumberFormat="1" applyFont="1" applyBorder="1"/>
    <xf numFmtId="1" fontId="17" fillId="0" borderId="329" xfId="0" applyNumberFormat="1" applyFont="1" applyBorder="1"/>
    <xf numFmtId="1" fontId="17" fillId="5" borderId="328" xfId="0" applyNumberFormat="1" applyFont="1" applyFill="1" applyBorder="1"/>
    <xf numFmtId="1" fontId="17" fillId="5" borderId="229" xfId="0" applyNumberFormat="1" applyFont="1" applyFill="1" applyBorder="1"/>
    <xf numFmtId="1" fontId="8" fillId="0" borderId="332" xfId="0" applyNumberFormat="1" applyFont="1" applyBorder="1" applyAlignment="1">
      <alignment horizontal="center" vertical="center"/>
    </xf>
    <xf numFmtId="1" fontId="8" fillId="0" borderId="332" xfId="0" applyNumberFormat="1" applyFont="1" applyBorder="1" applyAlignment="1">
      <alignment horizontal="center" vertical="center" wrapText="1"/>
    </xf>
    <xf numFmtId="1" fontId="8" fillId="0" borderId="331" xfId="0" applyNumberFormat="1" applyFont="1" applyBorder="1" applyAlignment="1">
      <alignment horizontal="center" vertical="center" wrapText="1"/>
    </xf>
    <xf numFmtId="3" fontId="8" fillId="4" borderId="333" xfId="8" applyNumberFormat="1" applyFont="1" applyFill="1" applyBorder="1" applyAlignment="1" applyProtection="1">
      <alignment horizontal="right"/>
      <protection locked="0"/>
    </xf>
    <xf numFmtId="1" fontId="8" fillId="4" borderId="334" xfId="6" applyNumberFormat="1" applyFont="1" applyFill="1" applyBorder="1" applyAlignment="1">
      <alignment horizontal="right"/>
    </xf>
    <xf numFmtId="1" fontId="8" fillId="0" borderId="268" xfId="0" applyNumberFormat="1" applyFont="1" applyBorder="1" applyAlignment="1">
      <alignment horizontal="left"/>
    </xf>
    <xf numFmtId="1" fontId="8" fillId="4" borderId="335" xfId="6" applyNumberFormat="1" applyFont="1" applyFill="1" applyBorder="1" applyAlignment="1">
      <alignment horizontal="right"/>
    </xf>
    <xf numFmtId="1" fontId="8" fillId="7" borderId="270" xfId="0" applyNumberFormat="1" applyFont="1" applyFill="1" applyBorder="1"/>
    <xf numFmtId="1" fontId="8" fillId="7" borderId="276" xfId="0" applyNumberFormat="1" applyFont="1" applyFill="1" applyBorder="1"/>
    <xf numFmtId="3" fontId="8" fillId="9" borderId="336" xfId="8" applyNumberFormat="1" applyFont="1" applyFill="1" applyBorder="1" applyAlignment="1" applyProtection="1">
      <alignment horizontal="right"/>
      <protection locked="0"/>
    </xf>
    <xf numFmtId="1" fontId="8" fillId="4" borderId="337" xfId="6" applyNumberFormat="1" applyFont="1" applyFill="1" applyBorder="1" applyAlignment="1">
      <alignment horizontal="right"/>
    </xf>
    <xf numFmtId="1" fontId="8" fillId="6" borderId="283" xfId="0" applyNumberFormat="1" applyFont="1" applyFill="1" applyBorder="1" applyProtection="1">
      <protection locked="0"/>
    </xf>
    <xf numFmtId="1" fontId="8" fillId="4" borderId="338" xfId="6" applyNumberFormat="1" applyFont="1" applyFill="1" applyBorder="1" applyAlignment="1">
      <alignment horizontal="right"/>
    </xf>
    <xf numFmtId="1" fontId="8" fillId="4" borderId="339" xfId="6" applyNumberFormat="1" applyFont="1" applyFill="1" applyBorder="1" applyAlignment="1">
      <alignment horizontal="right"/>
    </xf>
    <xf numFmtId="1" fontId="8" fillId="7" borderId="340" xfId="0" applyNumberFormat="1" applyFont="1" applyFill="1" applyBorder="1"/>
    <xf numFmtId="1" fontId="18" fillId="9" borderId="277" xfId="0" applyNumberFormat="1" applyFont="1" applyFill="1" applyBorder="1" applyAlignment="1">
      <alignment horizontal="left" wrapText="1"/>
    </xf>
    <xf numFmtId="1" fontId="8" fillId="4" borderId="341" xfId="6" applyNumberFormat="1" applyFont="1" applyFill="1" applyBorder="1" applyAlignment="1">
      <alignment horizontal="right"/>
    </xf>
    <xf numFmtId="1" fontId="8" fillId="4" borderId="323" xfId="6" applyNumberFormat="1" applyFont="1" applyFill="1" applyBorder="1" applyAlignment="1">
      <alignment horizontal="right"/>
    </xf>
    <xf numFmtId="1" fontId="8" fillId="4" borderId="343" xfId="6" applyNumberFormat="1" applyFont="1" applyFill="1" applyBorder="1" applyAlignment="1">
      <alignment horizontal="right"/>
    </xf>
    <xf numFmtId="1" fontId="8" fillId="4" borderId="320" xfId="6" applyNumberFormat="1" applyFont="1" applyFill="1" applyBorder="1" applyAlignment="1">
      <alignment horizontal="right"/>
    </xf>
    <xf numFmtId="1" fontId="18" fillId="9" borderId="268" xfId="0" applyNumberFormat="1" applyFont="1" applyFill="1" applyBorder="1"/>
    <xf numFmtId="1" fontId="8" fillId="4" borderId="344" xfId="6" applyNumberFormat="1" applyFont="1" applyFill="1" applyBorder="1" applyAlignment="1">
      <alignment horizontal="right"/>
    </xf>
    <xf numFmtId="1" fontId="8" fillId="4" borderId="345" xfId="6" applyNumberFormat="1" applyFont="1" applyFill="1" applyBorder="1" applyAlignment="1">
      <alignment horizontal="right"/>
    </xf>
    <xf numFmtId="1" fontId="8" fillId="4" borderId="280" xfId="6" applyNumberFormat="1" applyFont="1" applyFill="1" applyBorder="1" applyAlignment="1">
      <alignment horizontal="right"/>
    </xf>
    <xf numFmtId="1" fontId="8" fillId="6" borderId="281" xfId="0" applyNumberFormat="1" applyFont="1" applyFill="1" applyBorder="1" applyProtection="1">
      <protection locked="0"/>
    </xf>
    <xf numFmtId="1" fontId="8" fillId="7" borderId="318" xfId="0" applyNumberFormat="1" applyFont="1" applyFill="1" applyBorder="1"/>
    <xf numFmtId="1" fontId="8" fillId="7" borderId="346" xfId="0" applyNumberFormat="1" applyFont="1" applyFill="1" applyBorder="1"/>
    <xf numFmtId="1" fontId="8" fillId="7" borderId="267" xfId="0" applyNumberFormat="1" applyFont="1" applyFill="1" applyBorder="1"/>
    <xf numFmtId="1" fontId="8" fillId="7" borderId="282" xfId="0" applyNumberFormat="1" applyFont="1" applyFill="1" applyBorder="1"/>
    <xf numFmtId="3" fontId="8" fillId="4" borderId="291" xfId="8" applyNumberFormat="1" applyFont="1" applyFill="1" applyBorder="1" applyAlignment="1" applyProtection="1">
      <alignment horizontal="right"/>
      <protection locked="0"/>
    </xf>
    <xf numFmtId="1" fontId="8" fillId="4" borderId="347" xfId="6" applyNumberFormat="1" applyFont="1" applyFill="1" applyBorder="1" applyAlignment="1">
      <alignment horizontal="right"/>
    </xf>
    <xf numFmtId="1" fontId="8" fillId="4" borderId="348" xfId="6" applyNumberFormat="1" applyFont="1" applyFill="1" applyBorder="1" applyAlignment="1">
      <alignment horizontal="right"/>
    </xf>
    <xf numFmtId="1" fontId="8" fillId="7" borderId="281" xfId="0" applyNumberFormat="1" applyFont="1" applyFill="1" applyBorder="1"/>
    <xf numFmtId="1" fontId="8" fillId="7" borderId="283" xfId="0" applyNumberFormat="1" applyFont="1" applyFill="1" applyBorder="1"/>
    <xf numFmtId="1" fontId="8" fillId="0" borderId="354" xfId="0" applyNumberFormat="1" applyFont="1" applyBorder="1" applyAlignment="1">
      <alignment horizontal="center" vertical="center"/>
    </xf>
    <xf numFmtId="1" fontId="18" fillId="9" borderId="355" xfId="0" applyNumberFormat="1" applyFont="1" applyFill="1" applyBorder="1" applyAlignment="1">
      <alignment horizontal="center" vertical="center" wrapText="1"/>
    </xf>
    <xf numFmtId="1" fontId="18" fillId="9" borderId="352" xfId="0" applyNumberFormat="1" applyFont="1" applyFill="1" applyBorder="1" applyAlignment="1">
      <alignment horizontal="center" vertical="center" wrapText="1"/>
    </xf>
    <xf numFmtId="1" fontId="8" fillId="0" borderId="356" xfId="0" applyNumberFormat="1" applyFont="1" applyBorder="1" applyAlignment="1">
      <alignment horizontal="center" vertical="center" wrapText="1"/>
    </xf>
    <xf numFmtId="1" fontId="8" fillId="0" borderId="357" xfId="0" applyNumberFormat="1" applyFont="1" applyBorder="1" applyAlignment="1">
      <alignment horizontal="center" vertical="center" wrapText="1"/>
    </xf>
    <xf numFmtId="1" fontId="18" fillId="9" borderId="358" xfId="0" applyNumberFormat="1" applyFont="1" applyFill="1" applyBorder="1" applyAlignment="1">
      <alignment horizontal="center" vertical="center" wrapText="1"/>
    </xf>
    <xf numFmtId="1" fontId="8" fillId="0" borderId="304" xfId="0" applyNumberFormat="1" applyFont="1" applyBorder="1"/>
    <xf numFmtId="1" fontId="8" fillId="6" borderId="275" xfId="0" applyNumberFormat="1" applyFont="1" applyFill="1" applyBorder="1" applyProtection="1">
      <protection locked="0"/>
    </xf>
    <xf numFmtId="1" fontId="8" fillId="0" borderId="359" xfId="0" applyNumberFormat="1" applyFont="1" applyBorder="1"/>
    <xf numFmtId="1" fontId="8" fillId="0" borderId="360" xfId="0" applyNumberFormat="1" applyFont="1" applyBorder="1"/>
    <xf numFmtId="1" fontId="8" fillId="0" borderId="361" xfId="0" applyNumberFormat="1" applyFont="1" applyBorder="1"/>
    <xf numFmtId="1" fontId="8" fillId="0" borderId="362" xfId="0" applyNumberFormat="1" applyFont="1" applyBorder="1"/>
    <xf numFmtId="1" fontId="8" fillId="0" borderId="357" xfId="0" applyNumberFormat="1" applyFont="1" applyBorder="1"/>
    <xf numFmtId="1" fontId="8" fillId="0" borderId="363" xfId="0" applyNumberFormat="1" applyFont="1" applyBorder="1"/>
    <xf numFmtId="1" fontId="40" fillId="4" borderId="327" xfId="0" applyNumberFormat="1" applyFont="1" applyFill="1" applyBorder="1"/>
    <xf numFmtId="1" fontId="8" fillId="6" borderId="272" xfId="0" applyNumberFormat="1" applyFont="1" applyFill="1" applyBorder="1" applyProtection="1">
      <protection locked="0"/>
    </xf>
    <xf numFmtId="0" fontId="8" fillId="0" borderId="268" xfId="0" applyFont="1" applyBorder="1"/>
    <xf numFmtId="0" fontId="8" fillId="0" borderId="277" xfId="0" applyFont="1" applyBorder="1"/>
    <xf numFmtId="1" fontId="8" fillId="6" borderId="288" xfId="0" applyNumberFormat="1" applyFont="1" applyFill="1" applyBorder="1" applyProtection="1">
      <protection locked="0"/>
    </xf>
    <xf numFmtId="1" fontId="40" fillId="4" borderId="364" xfId="0" applyNumberFormat="1" applyFont="1" applyFill="1" applyBorder="1"/>
    <xf numFmtId="3" fontId="7" fillId="4" borderId="268" xfId="0" applyNumberFormat="1" applyFont="1" applyFill="1" applyBorder="1" applyProtection="1">
      <protection locked="0"/>
    </xf>
    <xf numFmtId="3" fontId="7" fillId="4" borderId="277" xfId="0" applyNumberFormat="1" applyFont="1" applyFill="1" applyBorder="1" applyProtection="1">
      <protection locked="0"/>
    </xf>
    <xf numFmtId="1" fontId="8" fillId="5" borderId="304" xfId="0" applyNumberFormat="1" applyFont="1" applyFill="1" applyBorder="1"/>
    <xf numFmtId="1" fontId="8" fillId="4" borderId="270" xfId="6" applyNumberFormat="1" applyFont="1" applyFill="1" applyBorder="1" applyAlignment="1">
      <alignment horizontal="right"/>
    </xf>
    <xf numFmtId="1" fontId="8" fillId="4" borderId="271" xfId="6" applyNumberFormat="1" applyFont="1" applyFill="1" applyBorder="1" applyAlignment="1">
      <alignment horizontal="right"/>
    </xf>
    <xf numFmtId="1" fontId="8" fillId="4" borderId="276" xfId="6" applyNumberFormat="1" applyFont="1" applyFill="1" applyBorder="1" applyAlignment="1">
      <alignment horizontal="right"/>
    </xf>
    <xf numFmtId="1" fontId="8" fillId="10" borderId="273" xfId="0" applyNumberFormat="1" applyFont="1" applyFill="1" applyBorder="1" applyProtection="1">
      <protection locked="0"/>
    </xf>
    <xf numFmtId="1" fontId="8" fillId="10" borderId="276" xfId="0" applyNumberFormat="1" applyFont="1" applyFill="1" applyBorder="1" applyProtection="1">
      <protection locked="0"/>
    </xf>
    <xf numFmtId="1" fontId="8" fillId="10" borderId="270" xfId="0" applyNumberFormat="1" applyFont="1" applyFill="1" applyBorder="1" applyProtection="1">
      <protection locked="0"/>
    </xf>
    <xf numFmtId="1" fontId="8" fillId="10" borderId="271" xfId="0" applyNumberFormat="1" applyFont="1" applyFill="1" applyBorder="1" applyProtection="1">
      <protection locked="0"/>
    </xf>
    <xf numFmtId="1" fontId="8" fillId="10" borderId="282" xfId="0" applyNumberFormat="1" applyFont="1" applyFill="1" applyBorder="1" applyProtection="1">
      <protection locked="0"/>
    </xf>
    <xf numFmtId="1" fontId="8" fillId="5" borderId="268" xfId="0" applyNumberFormat="1" applyFont="1" applyFill="1" applyBorder="1"/>
    <xf numFmtId="1" fontId="8" fillId="5" borderId="370" xfId="0" applyNumberFormat="1" applyFont="1" applyFill="1" applyBorder="1"/>
    <xf numFmtId="1" fontId="8" fillId="4" borderId="278" xfId="6" applyNumberFormat="1" applyFont="1" applyFill="1" applyBorder="1" applyAlignment="1">
      <alignment horizontal="right"/>
    </xf>
    <xf numFmtId="1" fontId="8" fillId="4" borderId="279" xfId="6" applyNumberFormat="1" applyFont="1" applyFill="1" applyBorder="1" applyAlignment="1">
      <alignment horizontal="right"/>
    </xf>
    <xf numFmtId="1" fontId="8" fillId="6" borderId="371" xfId="0" applyNumberFormat="1" applyFont="1" applyFill="1" applyBorder="1" applyProtection="1">
      <protection locked="0"/>
    </xf>
    <xf numFmtId="1" fontId="8" fillId="10" borderId="371" xfId="0" applyNumberFormat="1" applyFont="1" applyFill="1" applyBorder="1" applyProtection="1">
      <protection locked="0"/>
    </xf>
    <xf numFmtId="1" fontId="8" fillId="10" borderId="240" xfId="0" applyNumberFormat="1" applyFont="1" applyFill="1" applyBorder="1" applyProtection="1">
      <protection locked="0"/>
    </xf>
    <xf numFmtId="1" fontId="8" fillId="10" borderId="372" xfId="0" applyNumberFormat="1" applyFont="1" applyFill="1" applyBorder="1" applyProtection="1">
      <protection locked="0"/>
    </xf>
    <xf numFmtId="1" fontId="8" fillId="10" borderId="241" xfId="0" applyNumberFormat="1" applyFont="1" applyFill="1" applyBorder="1" applyProtection="1">
      <protection locked="0"/>
    </xf>
    <xf numFmtId="1" fontId="8" fillId="5" borderId="268" xfId="0" applyNumberFormat="1" applyFont="1" applyFill="1" applyBorder="1" applyAlignment="1">
      <alignment wrapText="1"/>
    </xf>
    <xf numFmtId="1" fontId="8" fillId="5" borderId="368" xfId="0" applyNumberFormat="1" applyFont="1" applyFill="1" applyBorder="1" applyAlignment="1">
      <alignment horizontal="left" vertical="center" wrapText="1"/>
    </xf>
    <xf numFmtId="1" fontId="8" fillId="6" borderId="369" xfId="0" applyNumberFormat="1" applyFont="1" applyFill="1" applyBorder="1" applyProtection="1">
      <protection locked="0"/>
    </xf>
    <xf numFmtId="1" fontId="8" fillId="0" borderId="368" xfId="0" applyNumberFormat="1" applyFont="1" applyBorder="1" applyAlignment="1">
      <alignment horizontal="center" vertical="center"/>
    </xf>
    <xf numFmtId="1" fontId="8" fillId="0" borderId="373" xfId="0" applyNumberFormat="1" applyFont="1" applyBorder="1" applyAlignment="1">
      <alignment horizontal="center" vertical="center"/>
    </xf>
    <xf numFmtId="1" fontId="8" fillId="0" borderId="362" xfId="0" applyNumberFormat="1" applyFont="1" applyBorder="1" applyAlignment="1">
      <alignment horizontal="center" vertical="center"/>
    </xf>
    <xf numFmtId="1" fontId="8" fillId="0" borderId="359" xfId="0" applyNumberFormat="1" applyFont="1" applyBorder="1" applyAlignment="1">
      <alignment horizontal="center" vertical="center"/>
    </xf>
    <xf numFmtId="1" fontId="8" fillId="0" borderId="373" xfId="0" applyNumberFormat="1" applyFont="1" applyBorder="1"/>
    <xf numFmtId="1" fontId="8" fillId="9" borderId="374" xfId="0" applyNumberFormat="1" applyFont="1" applyFill="1" applyBorder="1"/>
    <xf numFmtId="1" fontId="8" fillId="9" borderId="362" xfId="0" applyNumberFormat="1" applyFont="1" applyFill="1" applyBorder="1"/>
    <xf numFmtId="1" fontId="8" fillId="0" borderId="268" xfId="0" applyNumberFormat="1" applyFont="1" applyBorder="1" applyAlignment="1">
      <alignment horizontal="left" vertical="center"/>
    </xf>
    <xf numFmtId="1" fontId="8" fillId="9" borderId="272" xfId="0" applyNumberFormat="1" applyFont="1" applyFill="1" applyBorder="1" applyProtection="1">
      <protection locked="0"/>
    </xf>
    <xf numFmtId="1" fontId="8" fillId="9" borderId="269" xfId="0" applyNumberFormat="1" applyFont="1" applyFill="1" applyBorder="1" applyProtection="1">
      <protection locked="0"/>
    </xf>
    <xf numFmtId="1" fontId="8" fillId="9" borderId="313" xfId="0" applyNumberFormat="1" applyFont="1" applyFill="1" applyBorder="1" applyAlignment="1">
      <alignment horizontal="left" vertical="center"/>
    </xf>
    <xf numFmtId="1" fontId="8" fillId="9" borderId="288" xfId="0" applyNumberFormat="1" applyFont="1" applyFill="1" applyBorder="1" applyProtection="1">
      <protection locked="0"/>
    </xf>
    <xf numFmtId="1" fontId="8" fillId="9" borderId="312" xfId="0" applyNumberFormat="1" applyFont="1" applyFill="1" applyBorder="1" applyProtection="1">
      <protection locked="0"/>
    </xf>
    <xf numFmtId="1" fontId="8" fillId="0" borderId="375" xfId="0" applyNumberFormat="1" applyFont="1" applyBorder="1" applyAlignment="1">
      <alignment horizontal="center" vertical="center"/>
    </xf>
    <xf numFmtId="1" fontId="8" fillId="0" borderId="375" xfId="0" applyNumberFormat="1" applyFont="1" applyBorder="1"/>
    <xf numFmtId="1" fontId="8" fillId="0" borderId="270" xfId="0" applyNumberFormat="1" applyFont="1" applyBorder="1"/>
    <xf numFmtId="1" fontId="8" fillId="0" borderId="277" xfId="0" applyNumberFormat="1" applyFont="1" applyBorder="1" applyAlignment="1">
      <alignment horizontal="left" vertical="center"/>
    </xf>
    <xf numFmtId="1" fontId="8" fillId="0" borderId="278" xfId="0" applyNumberFormat="1" applyFont="1" applyBorder="1"/>
    <xf numFmtId="1" fontId="8" fillId="0" borderId="312" xfId="0" applyNumberFormat="1" applyFont="1" applyBorder="1"/>
    <xf numFmtId="1" fontId="8" fillId="0" borderId="304" xfId="0" applyNumberFormat="1" applyFont="1" applyBorder="1" applyAlignment="1">
      <alignment horizontal="left" vertical="center"/>
    </xf>
    <xf numFmtId="1" fontId="8" fillId="0" borderId="376" xfId="0" applyNumberFormat="1" applyFont="1" applyBorder="1"/>
    <xf numFmtId="1" fontId="8" fillId="0" borderId="309" xfId="0" applyNumberFormat="1" applyFont="1" applyBorder="1"/>
    <xf numFmtId="1" fontId="8" fillId="6" borderId="376" xfId="0" applyNumberFormat="1" applyFont="1" applyFill="1" applyBorder="1" applyProtection="1">
      <protection locked="0"/>
    </xf>
    <xf numFmtId="1" fontId="8" fillId="6" borderId="377" xfId="0" applyNumberFormat="1" applyFont="1" applyFill="1" applyBorder="1" applyProtection="1">
      <protection locked="0"/>
    </xf>
    <xf numFmtId="1" fontId="8" fillId="0" borderId="277" xfId="0" applyNumberFormat="1" applyFont="1" applyBorder="1" applyAlignment="1">
      <alignment horizontal="left" vertical="center" wrapText="1"/>
    </xf>
    <xf numFmtId="1" fontId="8" fillId="6" borderId="378" xfId="0" applyNumberFormat="1" applyFont="1" applyFill="1" applyBorder="1" applyProtection="1">
      <protection locked="0"/>
    </xf>
    <xf numFmtId="1" fontId="8" fillId="0" borderId="304" xfId="0" applyNumberFormat="1" applyFont="1" applyBorder="1" applyAlignment="1">
      <alignment horizontal="left" vertical="center" wrapText="1"/>
    </xf>
    <xf numFmtId="1" fontId="8" fillId="0" borderId="368" xfId="0" applyNumberFormat="1" applyFont="1" applyBorder="1" applyAlignment="1">
      <alignment horizontal="left" vertical="center" wrapText="1"/>
    </xf>
    <xf numFmtId="0" fontId="16" fillId="0" borderId="327" xfId="0" applyFont="1" applyBorder="1"/>
    <xf numFmtId="0" fontId="0" fillId="0" borderId="328" xfId="0" applyBorder="1"/>
    <xf numFmtId="0" fontId="0" fillId="0" borderId="326" xfId="0" applyBorder="1"/>
    <xf numFmtId="0" fontId="0" fillId="0" borderId="379" xfId="0" applyBorder="1"/>
    <xf numFmtId="0" fontId="8" fillId="0" borderId="385" xfId="0" applyFont="1" applyBorder="1" applyAlignment="1" applyProtection="1">
      <alignment wrapText="1"/>
      <protection locked="0"/>
    </xf>
    <xf numFmtId="0" fontId="8" fillId="0" borderId="380" xfId="0" applyFont="1" applyBorder="1" applyAlignment="1">
      <alignment horizontal="center" vertical="center" wrapText="1"/>
    </xf>
    <xf numFmtId="0" fontId="8" fillId="0" borderId="384" xfId="0" applyFont="1" applyBorder="1" applyAlignment="1">
      <alignment horizontal="center" vertical="center" wrapText="1"/>
    </xf>
    <xf numFmtId="1" fontId="8" fillId="0" borderId="386" xfId="0" applyNumberFormat="1" applyFont="1" applyBorder="1" applyAlignment="1">
      <alignment horizontal="center" vertical="center" wrapText="1"/>
    </xf>
    <xf numFmtId="1" fontId="53" fillId="0" borderId="381" xfId="0" applyNumberFormat="1" applyFont="1" applyBorder="1" applyAlignment="1">
      <alignment horizontal="center" vertical="center"/>
    </xf>
    <xf numFmtId="0" fontId="8" fillId="0" borderId="387" xfId="0" applyFont="1" applyBorder="1" applyAlignment="1" applyProtection="1">
      <alignment wrapText="1"/>
      <protection locked="0"/>
    </xf>
    <xf numFmtId="3" fontId="8" fillId="0" borderId="380" xfId="0" applyNumberFormat="1" applyFont="1" applyBorder="1" applyAlignment="1" applyProtection="1">
      <alignment horizontal="right"/>
      <protection locked="0"/>
    </xf>
    <xf numFmtId="3" fontId="8" fillId="0" borderId="384" xfId="0" applyNumberFormat="1" applyFont="1" applyBorder="1" applyAlignment="1" applyProtection="1">
      <alignment horizontal="right"/>
      <protection locked="0"/>
    </xf>
    <xf numFmtId="1" fontId="8" fillId="6" borderId="388" xfId="0" applyNumberFormat="1" applyFont="1" applyFill="1" applyBorder="1" applyProtection="1">
      <protection locked="0"/>
    </xf>
    <xf numFmtId="1" fontId="8" fillId="6" borderId="386" xfId="0" applyNumberFormat="1" applyFont="1" applyFill="1" applyBorder="1" applyProtection="1">
      <protection locked="0"/>
    </xf>
    <xf numFmtId="1" fontId="8" fillId="6" borderId="389" xfId="0" applyNumberFormat="1" applyFont="1" applyFill="1" applyBorder="1" applyProtection="1">
      <protection locked="0"/>
    </xf>
    <xf numFmtId="0" fontId="28" fillId="0" borderId="390" xfId="0" applyFont="1" applyBorder="1" applyProtection="1">
      <protection locked="0"/>
    </xf>
    <xf numFmtId="3" fontId="87" fillId="0" borderId="392" xfId="0" applyNumberFormat="1" applyFont="1" applyBorder="1" applyAlignment="1" applyProtection="1">
      <alignment horizontal="right"/>
      <protection locked="0"/>
    </xf>
    <xf numFmtId="0" fontId="8" fillId="0" borderId="393" xfId="0" applyFont="1" applyBorder="1" applyAlignment="1" applyProtection="1">
      <alignment wrapText="1"/>
      <protection locked="0"/>
    </xf>
    <xf numFmtId="0" fontId="8" fillId="0" borderId="277" xfId="0" applyFont="1" applyBorder="1" applyAlignment="1">
      <alignment horizontal="center" vertical="center" wrapText="1"/>
    </xf>
    <xf numFmtId="3" fontId="8" fillId="0" borderId="277" xfId="0" applyNumberFormat="1" applyFont="1" applyBorder="1" applyAlignment="1" applyProtection="1">
      <alignment horizontal="right" wrapText="1"/>
      <protection locked="0"/>
    </xf>
    <xf numFmtId="3" fontId="87" fillId="0" borderId="368" xfId="0" applyNumberFormat="1" applyFont="1" applyBorder="1" applyAlignment="1" applyProtection="1">
      <alignment horizontal="right"/>
      <protection locked="0"/>
    </xf>
    <xf numFmtId="3" fontId="8" fillId="0" borderId="312" xfId="0" applyNumberFormat="1" applyFont="1" applyBorder="1" applyAlignment="1" applyProtection="1">
      <alignment horizontal="right"/>
      <protection locked="0"/>
    </xf>
    <xf numFmtId="1" fontId="8" fillId="20" borderId="394" xfId="43" applyNumberFormat="1" applyFont="1" applyBorder="1" applyAlignment="1" applyProtection="1">
      <protection locked="0"/>
    </xf>
    <xf numFmtId="1" fontId="8" fillId="20" borderId="395" xfId="43" applyNumberFormat="1" applyFont="1" applyBorder="1" applyAlignment="1" applyProtection="1">
      <protection locked="0"/>
    </xf>
    <xf numFmtId="1" fontId="8" fillId="20" borderId="396" xfId="43" applyNumberFormat="1" applyFont="1" applyBorder="1" applyAlignment="1" applyProtection="1">
      <protection locked="0"/>
    </xf>
    <xf numFmtId="1" fontId="8" fillId="20" borderId="397" xfId="43" applyNumberFormat="1" applyFont="1" applyBorder="1" applyAlignment="1" applyProtection="1">
      <protection locked="0"/>
    </xf>
    <xf numFmtId="1" fontId="8" fillId="20" borderId="398" xfId="43" applyNumberFormat="1" applyFont="1" applyBorder="1" applyAlignment="1" applyProtection="1">
      <protection locked="0"/>
    </xf>
    <xf numFmtId="0" fontId="6" fillId="0" borderId="327" xfId="0" applyFont="1" applyBorder="1"/>
    <xf numFmtId="0" fontId="8" fillId="0" borderId="402" xfId="0" applyFont="1" applyBorder="1" applyAlignment="1">
      <alignment horizontal="center" vertical="center" wrapText="1"/>
    </xf>
    <xf numFmtId="1" fontId="8" fillId="0" borderId="382" xfId="0" applyNumberFormat="1" applyFont="1" applyBorder="1" applyAlignment="1">
      <alignment horizontal="center" vertical="center" wrapText="1"/>
    </xf>
    <xf numFmtId="1" fontId="8" fillId="0" borderId="402" xfId="0" applyNumberFormat="1" applyFont="1" applyBorder="1" applyAlignment="1">
      <alignment horizontal="center" vertical="center" wrapText="1"/>
    </xf>
    <xf numFmtId="1" fontId="8" fillId="0" borderId="401" xfId="0" applyNumberFormat="1" applyFont="1" applyBorder="1" applyAlignment="1">
      <alignment horizontal="center" vertical="center" wrapText="1"/>
    </xf>
    <xf numFmtId="1" fontId="8" fillId="0" borderId="380" xfId="0" applyNumberFormat="1" applyFont="1" applyBorder="1" applyAlignment="1">
      <alignment horizontal="right" wrapText="1"/>
    </xf>
    <xf numFmtId="3" fontId="8" fillId="0" borderId="399" xfId="0" applyNumberFormat="1" applyFont="1" applyBorder="1" applyAlignment="1" applyProtection="1">
      <alignment horizontal="right" wrapText="1"/>
      <protection locked="0"/>
    </xf>
    <xf numFmtId="3" fontId="8" fillId="0" borderId="402" xfId="0" applyNumberFormat="1" applyFont="1" applyBorder="1" applyAlignment="1" applyProtection="1">
      <alignment horizontal="right" wrapText="1"/>
      <protection locked="0"/>
    </xf>
    <xf numFmtId="1" fontId="8" fillId="6" borderId="382" xfId="0" applyNumberFormat="1" applyFont="1" applyFill="1" applyBorder="1" applyProtection="1">
      <protection locked="0"/>
    </xf>
    <xf numFmtId="1" fontId="8" fillId="6" borderId="403" xfId="0" applyNumberFormat="1" applyFont="1" applyFill="1" applyBorder="1" applyProtection="1">
      <protection locked="0"/>
    </xf>
    <xf numFmtId="1" fontId="8" fillId="6" borderId="402" xfId="0" applyNumberFormat="1" applyFont="1" applyFill="1" applyBorder="1" applyProtection="1">
      <protection locked="0"/>
    </xf>
    <xf numFmtId="0" fontId="8" fillId="0" borderId="380" xfId="0" applyFont="1" applyBorder="1" applyAlignment="1">
      <alignment horizontal="left" vertical="center" wrapText="1"/>
    </xf>
    <xf numFmtId="3" fontId="8" fillId="0" borderId="392" xfId="0" applyNumberFormat="1" applyFont="1" applyBorder="1" applyAlignment="1" applyProtection="1">
      <alignment horizontal="right" wrapText="1"/>
      <protection locked="0"/>
    </xf>
    <xf numFmtId="3" fontId="8" fillId="0" borderId="404" xfId="0" applyNumberFormat="1" applyFont="1" applyBorder="1" applyAlignment="1" applyProtection="1">
      <alignment horizontal="right"/>
      <protection locked="0"/>
    </xf>
    <xf numFmtId="1" fontId="8" fillId="6" borderId="267" xfId="0" applyNumberFormat="1" applyFont="1" applyFill="1" applyBorder="1" applyProtection="1">
      <protection locked="0"/>
    </xf>
    <xf numFmtId="3" fontId="8" fillId="0" borderId="268" xfId="0" applyNumberFormat="1" applyFont="1" applyBorder="1" applyAlignment="1" applyProtection="1">
      <alignment horizontal="right" wrapText="1"/>
      <protection locked="0"/>
    </xf>
    <xf numFmtId="3" fontId="8" fillId="0" borderId="269" xfId="0" applyNumberFormat="1" applyFont="1" applyBorder="1" applyAlignment="1" applyProtection="1">
      <alignment horizontal="right"/>
      <protection locked="0"/>
    </xf>
    <xf numFmtId="1" fontId="7" fillId="5" borderId="380" xfId="0" applyNumberFormat="1" applyFont="1" applyFill="1" applyBorder="1" applyAlignment="1">
      <alignment horizontal="left" vertical="center"/>
    </xf>
    <xf numFmtId="1" fontId="8" fillId="6" borderId="405" xfId="0" applyNumberFormat="1" applyFont="1" applyFill="1" applyBorder="1" applyProtection="1">
      <protection locked="0"/>
    </xf>
    <xf numFmtId="1" fontId="8" fillId="6" borderId="346" xfId="0" applyNumberFormat="1" applyFont="1" applyFill="1" applyBorder="1" applyProtection="1">
      <protection locked="0"/>
    </xf>
    <xf numFmtId="1" fontId="8" fillId="6" borderId="404" xfId="0" applyNumberFormat="1" applyFont="1" applyFill="1" applyBorder="1" applyProtection="1">
      <protection locked="0"/>
    </xf>
    <xf numFmtId="1" fontId="7" fillId="0" borderId="380" xfId="0" applyNumberFormat="1" applyFont="1" applyBorder="1" applyAlignment="1">
      <alignment horizontal="left" vertical="center"/>
    </xf>
    <xf numFmtId="1" fontId="8" fillId="5" borderId="380" xfId="0" applyNumberFormat="1" applyFont="1" applyFill="1" applyBorder="1" applyAlignment="1">
      <alignment horizontal="left" vertical="center"/>
    </xf>
    <xf numFmtId="0" fontId="8" fillId="5" borderId="380" xfId="0" applyFont="1" applyFill="1" applyBorder="1"/>
    <xf numFmtId="1" fontId="8" fillId="6" borderId="314" xfId="0" applyNumberFormat="1" applyFont="1" applyFill="1" applyBorder="1" applyProtection="1">
      <protection locked="0"/>
    </xf>
    <xf numFmtId="1" fontId="8" fillId="6" borderId="315" xfId="0" applyNumberFormat="1" applyFont="1" applyFill="1" applyBorder="1" applyProtection="1">
      <protection locked="0"/>
    </xf>
    <xf numFmtId="1" fontId="8" fillId="6" borderId="321" xfId="0" applyNumberFormat="1" applyFont="1" applyFill="1" applyBorder="1" applyProtection="1">
      <protection locked="0"/>
    </xf>
    <xf numFmtId="1" fontId="8" fillId="6" borderId="406" xfId="0" applyNumberFormat="1" applyFont="1" applyFill="1" applyBorder="1" applyProtection="1">
      <protection locked="0"/>
    </xf>
    <xf numFmtId="1" fontId="8" fillId="0" borderId="407" xfId="0" applyNumberFormat="1" applyFont="1" applyBorder="1" applyAlignment="1">
      <alignment horizontal="right" wrapText="1"/>
    </xf>
    <xf numFmtId="1" fontId="8" fillId="0" borderId="368" xfId="0" applyNumberFormat="1" applyFont="1" applyBorder="1" applyAlignment="1">
      <alignment horizontal="right" wrapText="1"/>
    </xf>
    <xf numFmtId="0" fontId="8" fillId="0" borderId="313" xfId="0" applyFont="1" applyBorder="1" applyAlignment="1">
      <alignment horizontal="left" vertical="center" wrapText="1"/>
    </xf>
    <xf numFmtId="3" fontId="8" fillId="0" borderId="313" xfId="0" applyNumberFormat="1" applyFont="1" applyBorder="1" applyAlignment="1" applyProtection="1">
      <alignment horizontal="right" wrapText="1"/>
      <protection locked="0"/>
    </xf>
    <xf numFmtId="1" fontId="8" fillId="5" borderId="399" xfId="0" applyNumberFormat="1" applyFont="1" applyFill="1" applyBorder="1" applyAlignment="1">
      <alignment horizontal="left" vertical="center" wrapText="1"/>
    </xf>
    <xf numFmtId="0" fontId="8" fillId="0" borderId="268" xfId="0" applyFont="1" applyBorder="1" applyAlignment="1">
      <alignment horizontal="left" vertical="center" wrapText="1"/>
    </xf>
    <xf numFmtId="0" fontId="8" fillId="0" borderId="277" xfId="0" applyFont="1" applyBorder="1" applyAlignment="1">
      <alignment horizontal="left" vertical="center" wrapText="1"/>
    </xf>
    <xf numFmtId="0" fontId="26" fillId="0" borderId="327" xfId="0" applyFont="1" applyBorder="1"/>
    <xf numFmtId="0" fontId="8" fillId="0" borderId="369" xfId="0" applyFont="1" applyBorder="1" applyAlignment="1">
      <alignment horizontal="center" vertical="center" wrapText="1"/>
    </xf>
    <xf numFmtId="0" fontId="8" fillId="0" borderId="368" xfId="0" applyFont="1" applyBorder="1" applyAlignment="1">
      <alignment horizontal="center" vertical="center" wrapText="1"/>
    </xf>
    <xf numFmtId="1" fontId="8" fillId="0" borderId="264" xfId="0" applyNumberFormat="1" applyFont="1" applyBorder="1" applyAlignment="1">
      <alignment horizontal="center" vertical="center" wrapText="1"/>
    </xf>
    <xf numFmtId="1" fontId="8" fillId="0" borderId="296" xfId="0" applyNumberFormat="1" applyFont="1" applyBorder="1" applyAlignment="1">
      <alignment horizontal="center" vertical="center" wrapText="1"/>
    </xf>
    <xf numFmtId="3" fontId="8" fillId="0" borderId="340" xfId="0" applyNumberFormat="1" applyFont="1" applyBorder="1" applyAlignment="1" applyProtection="1">
      <alignment vertical="center" wrapText="1"/>
      <protection locked="0"/>
    </xf>
    <xf numFmtId="3" fontId="8" fillId="0" borderId="407" xfId="0" applyNumberFormat="1" applyFont="1" applyBorder="1" applyAlignment="1" applyProtection="1">
      <alignment vertical="center" wrapText="1"/>
      <protection locked="0"/>
    </xf>
    <xf numFmtId="3" fontId="8" fillId="0" borderId="340" xfId="0" applyNumberFormat="1" applyFont="1" applyBorder="1" applyProtection="1">
      <protection locked="0"/>
    </xf>
    <xf numFmtId="3" fontId="8" fillId="0" borderId="312" xfId="0" applyNumberFormat="1" applyFont="1" applyBorder="1" applyAlignment="1" applyProtection="1">
      <alignment vertical="center" wrapText="1"/>
      <protection locked="0"/>
    </xf>
    <xf numFmtId="3" fontId="8" fillId="0" borderId="277" xfId="0" applyNumberFormat="1" applyFont="1" applyBorder="1" applyAlignment="1" applyProtection="1">
      <alignment vertical="center" wrapText="1"/>
      <protection locked="0"/>
    </xf>
    <xf numFmtId="3" fontId="8" fillId="0" borderId="312" xfId="0" applyNumberFormat="1" applyFont="1" applyBorder="1" applyProtection="1">
      <protection locked="0"/>
    </xf>
    <xf numFmtId="3" fontId="8" fillId="0" borderId="402" xfId="0" applyNumberFormat="1" applyFont="1" applyBorder="1" applyAlignment="1" applyProtection="1">
      <alignment vertical="center" wrapText="1"/>
      <protection locked="0"/>
    </xf>
    <xf numFmtId="3" fontId="8" fillId="0" borderId="380" xfId="0" applyNumberFormat="1" applyFont="1" applyBorder="1" applyAlignment="1" applyProtection="1">
      <alignment vertical="center" wrapText="1"/>
      <protection locked="0"/>
    </xf>
    <xf numFmtId="3" fontId="8" fillId="0" borderId="402" xfId="0" applyNumberFormat="1" applyFont="1" applyBorder="1" applyProtection="1">
      <protection locked="0"/>
    </xf>
    <xf numFmtId="3" fontId="8" fillId="0" borderId="380" xfId="0" applyNumberFormat="1" applyFont="1" applyBorder="1" applyAlignment="1" applyProtection="1">
      <alignment horizontal="right" wrapText="1"/>
      <protection locked="0"/>
    </xf>
    <xf numFmtId="1" fontId="8" fillId="0" borderId="388" xfId="0" applyNumberFormat="1" applyFont="1" applyBorder="1"/>
    <xf numFmtId="1" fontId="8" fillId="0" borderId="402" xfId="0" applyNumberFormat="1" applyFont="1" applyBorder="1"/>
    <xf numFmtId="1" fontId="8" fillId="0" borderId="382" xfId="0" applyNumberFormat="1" applyFont="1" applyBorder="1"/>
    <xf numFmtId="1" fontId="8" fillId="0" borderId="386" xfId="0" applyNumberFormat="1" applyFont="1" applyBorder="1"/>
    <xf numFmtId="3" fontId="8" fillId="0" borderId="269" xfId="0" applyNumberFormat="1" applyFont="1" applyBorder="1" applyAlignment="1" applyProtection="1">
      <alignment horizontal="right" wrapText="1"/>
      <protection locked="0"/>
    </xf>
    <xf numFmtId="3" fontId="8" fillId="0" borderId="312" xfId="0" applyNumberFormat="1" applyFont="1" applyBorder="1" applyAlignment="1" applyProtection="1">
      <alignment horizontal="right" wrapText="1"/>
      <protection locked="0"/>
    </xf>
    <xf numFmtId="1" fontId="40" fillId="0" borderId="327" xfId="0" applyNumberFormat="1" applyFont="1" applyBorder="1"/>
    <xf numFmtId="1" fontId="16" fillId="4" borderId="327" xfId="0" applyNumberFormat="1" applyFont="1" applyFill="1" applyBorder="1"/>
    <xf numFmtId="1" fontId="18" fillId="0" borderId="380" xfId="0" applyNumberFormat="1" applyFont="1" applyBorder="1" applyAlignment="1">
      <alignment horizontal="center" vertical="center" wrapText="1"/>
    </xf>
    <xf numFmtId="1" fontId="8" fillId="0" borderId="380" xfId="0" applyNumberFormat="1" applyFont="1" applyBorder="1" applyAlignment="1">
      <alignment horizontal="center" vertical="center" wrapText="1"/>
    </xf>
    <xf numFmtId="1" fontId="8" fillId="0" borderId="409" xfId="0" applyNumberFormat="1" applyFont="1" applyBorder="1" applyAlignment="1">
      <alignment horizontal="center" vertical="center" wrapText="1"/>
    </xf>
    <xf numFmtId="1" fontId="8" fillId="0" borderId="411" xfId="0" applyNumberFormat="1" applyFont="1" applyBorder="1" applyAlignment="1">
      <alignment horizontal="center" vertical="center" wrapText="1"/>
    </xf>
    <xf numFmtId="1" fontId="8" fillId="6" borderId="392" xfId="0" applyNumberFormat="1" applyFont="1" applyFill="1" applyBorder="1" applyProtection="1">
      <protection locked="0"/>
    </xf>
    <xf numFmtId="1" fontId="8" fillId="6" borderId="412" xfId="0" applyNumberFormat="1" applyFont="1" applyFill="1" applyBorder="1" applyProtection="1">
      <protection locked="0"/>
    </xf>
    <xf numFmtId="1" fontId="8" fillId="8" borderId="376" xfId="0" applyNumberFormat="1" applyFont="1" applyFill="1" applyBorder="1" applyProtection="1">
      <protection locked="0"/>
    </xf>
    <xf numFmtId="1" fontId="8" fillId="8" borderId="413" xfId="0" applyNumberFormat="1" applyFont="1" applyFill="1" applyBorder="1" applyProtection="1">
      <protection locked="0"/>
    </xf>
    <xf numFmtId="1" fontId="19" fillId="5" borderId="414" xfId="0" applyNumberFormat="1" applyFont="1" applyFill="1" applyBorder="1"/>
    <xf numFmtId="1" fontId="8" fillId="5" borderId="414" xfId="0" applyNumberFormat="1" applyFont="1" applyFill="1" applyBorder="1"/>
    <xf numFmtId="1" fontId="8" fillId="7" borderId="285" xfId="0" applyNumberFormat="1" applyFont="1" applyFill="1" applyBorder="1"/>
    <xf numFmtId="3" fontId="8" fillId="0" borderId="369" xfId="0" applyNumberFormat="1" applyFont="1" applyBorder="1" applyAlignment="1" applyProtection="1">
      <alignment horizontal="right" wrapText="1"/>
      <protection locked="0"/>
    </xf>
    <xf numFmtId="1" fontId="8" fillId="5" borderId="414" xfId="0" applyNumberFormat="1" applyFont="1" applyFill="1" applyBorder="1" applyAlignment="1">
      <alignment wrapText="1"/>
    </xf>
    <xf numFmtId="1" fontId="8" fillId="7" borderId="268" xfId="0" applyNumberFormat="1" applyFont="1" applyFill="1" applyBorder="1"/>
    <xf numFmtId="1" fontId="8" fillId="5" borderId="226" xfId="0" applyNumberFormat="1" applyFont="1" applyFill="1" applyBorder="1" applyAlignment="1">
      <alignment wrapText="1"/>
    </xf>
    <xf numFmtId="1" fontId="8" fillId="0" borderId="225" xfId="0" applyNumberFormat="1" applyFont="1" applyBorder="1" applyAlignment="1">
      <alignment horizontal="right" wrapText="1"/>
    </xf>
    <xf numFmtId="1" fontId="8" fillId="10" borderId="310" xfId="0" applyNumberFormat="1" applyFont="1" applyFill="1" applyBorder="1" applyProtection="1">
      <protection locked="0"/>
    </xf>
    <xf numFmtId="1" fontId="8" fillId="6" borderId="415" xfId="0" applyNumberFormat="1" applyFont="1" applyFill="1" applyBorder="1" applyProtection="1">
      <protection locked="0"/>
    </xf>
    <xf numFmtId="1" fontId="8" fillId="6" borderId="310" xfId="0" applyNumberFormat="1" applyFont="1" applyFill="1" applyBorder="1" applyProtection="1">
      <protection locked="0"/>
    </xf>
    <xf numFmtId="1" fontId="40" fillId="0" borderId="222" xfId="0" applyNumberFormat="1" applyFont="1" applyBorder="1"/>
    <xf numFmtId="1" fontId="40" fillId="4" borderId="222" xfId="0" applyNumberFormat="1" applyFont="1" applyFill="1" applyBorder="1"/>
    <xf numFmtId="1" fontId="18" fillId="5" borderId="416" xfId="0" applyNumberFormat="1" applyFont="1" applyFill="1" applyBorder="1" applyAlignment="1">
      <alignment wrapText="1"/>
    </xf>
    <xf numFmtId="1" fontId="18" fillId="0" borderId="425" xfId="0" applyNumberFormat="1" applyFont="1" applyBorder="1" applyAlignment="1">
      <alignment horizontal="center" vertical="center" wrapText="1"/>
    </xf>
    <xf numFmtId="1" fontId="18" fillId="0" borderId="220" xfId="0" applyNumberFormat="1" applyFont="1" applyBorder="1" applyAlignment="1">
      <alignment horizontal="center" vertical="center" wrapText="1"/>
    </xf>
    <xf numFmtId="1" fontId="18" fillId="0" borderId="426" xfId="0" applyNumberFormat="1" applyFont="1" applyBorder="1" applyAlignment="1">
      <alignment horizontal="center" vertical="center" wrapText="1"/>
    </xf>
    <xf numFmtId="1" fontId="18" fillId="0" borderId="423" xfId="0" applyNumberFormat="1" applyFont="1" applyBorder="1" applyAlignment="1">
      <alignment horizontal="center" vertical="center" wrapText="1"/>
    </xf>
    <xf numFmtId="1" fontId="18" fillId="0" borderId="422" xfId="0" applyNumberFormat="1" applyFont="1" applyBorder="1" applyAlignment="1">
      <alignment horizontal="center" vertical="center" wrapText="1"/>
    </xf>
    <xf numFmtId="1" fontId="18" fillId="5" borderId="178" xfId="0" applyNumberFormat="1" applyFont="1" applyFill="1" applyBorder="1" applyProtection="1">
      <protection locked="0"/>
    </xf>
    <xf numFmtId="1" fontId="18" fillId="6" borderId="376" xfId="0" applyNumberFormat="1" applyFont="1" applyFill="1" applyBorder="1" applyProtection="1">
      <protection locked="0"/>
    </xf>
    <xf numFmtId="1" fontId="18" fillId="6" borderId="178" xfId="0" applyNumberFormat="1" applyFont="1" applyFill="1" applyBorder="1" applyProtection="1">
      <protection locked="0"/>
    </xf>
    <xf numFmtId="1" fontId="18" fillId="0" borderId="274" xfId="0" applyNumberFormat="1" applyFont="1" applyBorder="1" applyAlignment="1">
      <alignment vertical="center" wrapText="1"/>
    </xf>
    <xf numFmtId="1" fontId="18" fillId="0" borderId="268" xfId="0" applyNumberFormat="1" applyFont="1" applyBorder="1" applyAlignment="1">
      <alignment horizontal="right" wrapText="1"/>
    </xf>
    <xf numFmtId="1" fontId="18" fillId="5" borderId="273" xfId="0" applyNumberFormat="1" applyFont="1" applyFill="1" applyBorder="1" applyProtection="1">
      <protection locked="0"/>
    </xf>
    <xf numFmtId="1" fontId="18" fillId="5" borderId="269" xfId="0" applyNumberFormat="1" applyFont="1" applyFill="1" applyBorder="1" applyProtection="1">
      <protection locked="0"/>
    </xf>
    <xf numFmtId="1" fontId="18" fillId="6" borderId="270" xfId="0" applyNumberFormat="1" applyFont="1" applyFill="1" applyBorder="1" applyProtection="1">
      <protection locked="0"/>
    </xf>
    <xf numFmtId="1" fontId="18" fillId="6" borderId="269" xfId="0" applyNumberFormat="1" applyFont="1" applyFill="1" applyBorder="1" applyProtection="1">
      <protection locked="0"/>
    </xf>
    <xf numFmtId="1" fontId="18" fillId="6" borderId="275" xfId="0" applyNumberFormat="1" applyFont="1" applyFill="1" applyBorder="1" applyProtection="1">
      <protection locked="0"/>
    </xf>
    <xf numFmtId="1" fontId="18" fillId="6" borderId="273" xfId="0" applyNumberFormat="1" applyFont="1" applyFill="1" applyBorder="1" applyProtection="1">
      <protection locked="0"/>
    </xf>
    <xf numFmtId="1" fontId="18" fillId="6" borderId="276" xfId="0" applyNumberFormat="1" applyFont="1" applyFill="1" applyBorder="1" applyProtection="1">
      <protection locked="0"/>
    </xf>
    <xf numFmtId="1" fontId="18" fillId="0" borderId="281" xfId="0" applyNumberFormat="1" applyFont="1" applyBorder="1" applyAlignment="1">
      <alignment vertical="center" wrapText="1"/>
    </xf>
    <xf numFmtId="1" fontId="18" fillId="0" borderId="277" xfId="0" applyNumberFormat="1" applyFont="1" applyBorder="1" applyAlignment="1">
      <alignment horizontal="right" wrapText="1"/>
    </xf>
    <xf numFmtId="1" fontId="18" fillId="5" borderId="310" xfId="0" applyNumberFormat="1" applyFont="1" applyFill="1" applyBorder="1" applyProtection="1">
      <protection locked="0"/>
    </xf>
    <xf numFmtId="1" fontId="18" fillId="5" borderId="312" xfId="0" applyNumberFormat="1" applyFont="1" applyFill="1" applyBorder="1" applyProtection="1">
      <protection locked="0"/>
    </xf>
    <xf numFmtId="1" fontId="18" fillId="6" borderId="278" xfId="0" applyNumberFormat="1" applyFont="1" applyFill="1" applyBorder="1" applyProtection="1">
      <protection locked="0"/>
    </xf>
    <xf numFmtId="1" fontId="18" fillId="6" borderId="312" xfId="0" applyNumberFormat="1" applyFont="1" applyFill="1" applyBorder="1" applyProtection="1">
      <protection locked="0"/>
    </xf>
    <xf numFmtId="1" fontId="18" fillId="6" borderId="311" xfId="0" applyNumberFormat="1" applyFont="1" applyFill="1" applyBorder="1" applyProtection="1">
      <protection locked="0"/>
    </xf>
    <xf numFmtId="1" fontId="18" fillId="6" borderId="310" xfId="0" applyNumberFormat="1" applyFont="1" applyFill="1" applyBorder="1" applyProtection="1">
      <protection locked="0"/>
    </xf>
    <xf numFmtId="1" fontId="18" fillId="6" borderId="280" xfId="0" applyNumberFormat="1" applyFont="1" applyFill="1" applyBorder="1" applyProtection="1">
      <protection locked="0"/>
    </xf>
    <xf numFmtId="1" fontId="8" fillId="20" borderId="380" xfId="43" applyNumberFormat="1" applyFont="1" applyBorder="1" applyAlignment="1" applyProtection="1">
      <protection locked="0"/>
    </xf>
    <xf numFmtId="1" fontId="8" fillId="5" borderId="380" xfId="0" applyNumberFormat="1" applyFont="1" applyFill="1" applyBorder="1" applyAlignment="1">
      <alignment horizontal="center" vertical="center" wrapText="1"/>
    </xf>
    <xf numFmtId="3" fontId="8" fillId="0" borderId="380" xfId="0" applyNumberFormat="1" applyFont="1" applyBorder="1" applyProtection="1">
      <protection locked="0"/>
    </xf>
    <xf numFmtId="1" fontId="8" fillId="6" borderId="221" xfId="0" applyNumberFormat="1" applyFont="1" applyFill="1" applyBorder="1" applyProtection="1">
      <protection locked="0"/>
    </xf>
    <xf numFmtId="0" fontId="8" fillId="0" borderId="427" xfId="0" applyFont="1" applyBorder="1" applyAlignment="1">
      <alignment wrapText="1"/>
    </xf>
    <xf numFmtId="0" fontId="8" fillId="0" borderId="428" xfId="0" applyFont="1" applyBorder="1" applyAlignment="1">
      <alignment wrapText="1"/>
    </xf>
    <xf numFmtId="0" fontId="8" fillId="5" borderId="399" xfId="0" applyFont="1" applyFill="1" applyBorder="1" applyAlignment="1">
      <alignment horizontal="center" vertical="center" wrapText="1"/>
    </xf>
    <xf numFmtId="0" fontId="49" fillId="5" borderId="399" xfId="0" applyFont="1" applyFill="1" applyBorder="1" applyAlignment="1">
      <alignment horizontal="center" vertical="center" wrapText="1"/>
    </xf>
    <xf numFmtId="1" fontId="49" fillId="5" borderId="380" xfId="0" applyNumberFormat="1" applyFont="1" applyFill="1" applyBorder="1" applyAlignment="1">
      <alignment horizontal="center" vertical="center" wrapText="1"/>
    </xf>
    <xf numFmtId="0" fontId="8" fillId="0" borderId="430" xfId="0" applyFont="1" applyBorder="1" applyAlignment="1">
      <alignment vertical="center" wrapText="1"/>
    </xf>
    <xf numFmtId="3" fontId="8" fillId="8" borderId="380" xfId="0" applyNumberFormat="1" applyFont="1" applyFill="1" applyBorder="1"/>
    <xf numFmtId="1" fontId="8" fillId="6" borderId="380" xfId="0" applyNumberFormat="1" applyFont="1" applyFill="1" applyBorder="1" applyProtection="1">
      <protection locked="0"/>
    </xf>
    <xf numFmtId="0" fontId="8" fillId="0" borderId="431" xfId="0" applyFont="1" applyBorder="1" applyAlignment="1">
      <alignment wrapText="1"/>
    </xf>
    <xf numFmtId="0" fontId="8" fillId="0" borderId="321" xfId="0" applyFont="1" applyBorder="1" applyAlignment="1">
      <alignment vertical="center" wrapText="1"/>
    </xf>
    <xf numFmtId="0" fontId="8" fillId="0" borderId="432" xfId="0" applyFont="1" applyBorder="1" applyAlignment="1">
      <alignment wrapText="1"/>
    </xf>
    <xf numFmtId="0" fontId="8" fillId="0" borderId="281" xfId="0" applyFont="1" applyBorder="1" applyAlignment="1">
      <alignment vertical="center" wrapText="1"/>
    </xf>
    <xf numFmtId="1" fontId="8" fillId="5" borderId="296" xfId="0" applyNumberFormat="1" applyFont="1" applyFill="1" applyBorder="1" applyAlignment="1">
      <alignment horizontal="center" vertical="center" wrapText="1"/>
    </xf>
    <xf numFmtId="1" fontId="8" fillId="0" borderId="307" xfId="0" applyNumberFormat="1" applyFont="1" applyBorder="1" applyAlignment="1">
      <alignment horizontal="right"/>
    </xf>
    <xf numFmtId="1" fontId="8" fillId="8" borderId="243" xfId="0" applyNumberFormat="1" applyFont="1" applyFill="1" applyBorder="1"/>
    <xf numFmtId="1" fontId="8" fillId="8" borderId="244" xfId="0" applyNumberFormat="1" applyFont="1" applyFill="1" applyBorder="1"/>
    <xf numFmtId="1" fontId="8" fillId="6" borderId="297" xfId="0" applyNumberFormat="1" applyFont="1" applyFill="1" applyBorder="1" applyProtection="1">
      <protection locked="0"/>
    </xf>
    <xf numFmtId="1" fontId="8" fillId="0" borderId="270" xfId="0" applyNumberFormat="1" applyFont="1" applyBorder="1" applyAlignment="1">
      <alignment horizontal="right"/>
    </xf>
    <xf numFmtId="1" fontId="8" fillId="0" borderId="271" xfId="0" applyNumberFormat="1" applyFont="1" applyBorder="1" applyAlignment="1">
      <alignment horizontal="right"/>
    </xf>
    <xf numFmtId="1" fontId="8" fillId="0" borderId="269" xfId="0" applyNumberFormat="1" applyFont="1" applyBorder="1" applyAlignment="1">
      <alignment horizontal="right"/>
    </xf>
    <xf numFmtId="1" fontId="8" fillId="8" borderId="270" xfId="0" applyNumberFormat="1" applyFont="1" applyFill="1" applyBorder="1"/>
    <xf numFmtId="1" fontId="8" fillId="8" borderId="433" xfId="0" applyNumberFormat="1" applyFont="1" applyFill="1" applyBorder="1"/>
    <xf numFmtId="1" fontId="8" fillId="5" borderId="270" xfId="0" applyNumberFormat="1" applyFont="1" applyFill="1" applyBorder="1" applyAlignment="1">
      <alignment horizontal="right"/>
    </xf>
    <xf numFmtId="1" fontId="8" fillId="5" borderId="271" xfId="0" applyNumberFormat="1" applyFont="1" applyFill="1" applyBorder="1" applyAlignment="1">
      <alignment horizontal="right"/>
    </xf>
    <xf numFmtId="1" fontId="8" fillId="5" borderId="269" xfId="0" applyNumberFormat="1" applyFont="1" applyFill="1" applyBorder="1" applyAlignment="1">
      <alignment horizontal="right"/>
    </xf>
    <xf numFmtId="1" fontId="8" fillId="5" borderId="314" xfId="0" applyNumberFormat="1" applyFont="1" applyFill="1" applyBorder="1" applyAlignment="1">
      <alignment horizontal="right"/>
    </xf>
    <xf numFmtId="1" fontId="8" fillId="5" borderId="434" xfId="0" applyNumberFormat="1" applyFont="1" applyFill="1" applyBorder="1" applyAlignment="1">
      <alignment horizontal="right"/>
    </xf>
    <xf numFmtId="1" fontId="8" fillId="8" borderId="281" xfId="0" applyNumberFormat="1" applyFont="1" applyFill="1" applyBorder="1"/>
    <xf numFmtId="1" fontId="8" fillId="5" borderId="278" xfId="0" applyNumberFormat="1" applyFont="1" applyFill="1" applyBorder="1" applyAlignment="1">
      <alignment horizontal="right"/>
    </xf>
    <xf numFmtId="1" fontId="8" fillId="5" borderId="279" xfId="0" applyNumberFormat="1" applyFont="1" applyFill="1" applyBorder="1" applyAlignment="1">
      <alignment horizontal="right"/>
    </xf>
    <xf numFmtId="1" fontId="8" fillId="5" borderId="312" xfId="0" applyNumberFormat="1" applyFont="1" applyFill="1" applyBorder="1" applyAlignment="1">
      <alignment horizontal="right"/>
    </xf>
    <xf numFmtId="1" fontId="8" fillId="8" borderId="251" xfId="0" applyNumberFormat="1" applyFont="1" applyFill="1" applyBorder="1"/>
    <xf numFmtId="1" fontId="8" fillId="8" borderId="276" xfId="0" applyNumberFormat="1" applyFont="1" applyFill="1" applyBorder="1"/>
    <xf numFmtId="0" fontId="8" fillId="9" borderId="237" xfId="0" applyFont="1" applyFill="1" applyBorder="1" applyAlignment="1">
      <alignment vertical="center" wrapText="1"/>
    </xf>
    <xf numFmtId="1" fontId="8" fillId="6" borderId="256" xfId="0" applyNumberFormat="1" applyFont="1" applyFill="1" applyBorder="1" applyProtection="1">
      <protection locked="0"/>
    </xf>
    <xf numFmtId="0" fontId="8" fillId="9" borderId="270" xfId="0" applyFont="1" applyFill="1" applyBorder="1" applyAlignment="1">
      <alignment vertical="center" wrapText="1"/>
    </xf>
    <xf numFmtId="0" fontId="8" fillId="9" borderId="278" xfId="0" applyFont="1" applyFill="1" applyBorder="1" applyAlignment="1">
      <alignment vertical="center" wrapText="1"/>
    </xf>
    <xf numFmtId="1" fontId="8" fillId="6" borderId="435" xfId="0" applyNumberFormat="1" applyFont="1" applyFill="1" applyBorder="1" applyProtection="1">
      <protection locked="0"/>
    </xf>
    <xf numFmtId="0" fontId="8" fillId="0" borderId="436" xfId="0" applyFont="1" applyBorder="1" applyAlignment="1">
      <alignment wrapText="1"/>
    </xf>
    <xf numFmtId="0" fontId="8" fillId="0" borderId="222" xfId="0" applyFont="1" applyBorder="1" applyAlignment="1">
      <alignment wrapText="1"/>
    </xf>
    <xf numFmtId="0" fontId="8" fillId="0" borderId="222" xfId="0" applyFont="1" applyBorder="1" applyAlignment="1">
      <alignment horizontal="center" vertical="center"/>
    </xf>
    <xf numFmtId="0" fontId="8" fillId="5" borderId="407" xfId="0" applyFont="1" applyFill="1" applyBorder="1" applyAlignment="1">
      <alignment horizontal="left" vertical="center" wrapText="1"/>
    </xf>
    <xf numFmtId="0" fontId="8" fillId="5" borderId="268" xfId="0" applyFont="1" applyFill="1" applyBorder="1" applyAlignment="1">
      <alignment horizontal="left" vertical="center" wrapText="1"/>
    </xf>
    <xf numFmtId="3" fontId="8" fillId="0" borderId="268" xfId="0" applyNumberFormat="1" applyFont="1" applyBorder="1" applyProtection="1">
      <protection locked="0"/>
    </xf>
    <xf numFmtId="0" fontId="8" fillId="5" borderId="277" xfId="0" applyFont="1" applyFill="1" applyBorder="1" applyAlignment="1">
      <alignment horizontal="left" vertical="center" wrapText="1"/>
    </xf>
    <xf numFmtId="3" fontId="8" fillId="0" borderId="407" xfId="0" applyNumberFormat="1" applyFont="1" applyBorder="1" applyProtection="1">
      <protection locked="0"/>
    </xf>
    <xf numFmtId="0" fontId="8" fillId="5" borderId="313" xfId="0" applyFont="1" applyFill="1" applyBorder="1" applyAlignment="1">
      <alignment horizontal="left" vertical="center" wrapText="1"/>
    </xf>
    <xf numFmtId="3" fontId="8" fillId="0" borderId="313" xfId="0" applyNumberFormat="1" applyFont="1" applyBorder="1" applyProtection="1">
      <protection locked="0"/>
    </xf>
    <xf numFmtId="1" fontId="8" fillId="0" borderId="441" xfId="0" applyNumberFormat="1" applyFont="1" applyBorder="1" applyAlignment="1" applyProtection="1">
      <alignment vertical="center"/>
      <protection locked="0"/>
    </xf>
    <xf numFmtId="1" fontId="8" fillId="0" borderId="442" xfId="0" applyNumberFormat="1" applyFont="1" applyBorder="1" applyAlignment="1" applyProtection="1">
      <alignment vertical="center"/>
      <protection locked="0"/>
    </xf>
    <xf numFmtId="3" fontId="8" fillId="0" borderId="256" xfId="0" applyNumberFormat="1" applyFont="1" applyBorder="1" applyProtection="1">
      <protection locked="0"/>
    </xf>
    <xf numFmtId="3" fontId="8" fillId="0" borderId="221" xfId="0" applyNumberFormat="1" applyFont="1" applyBorder="1" applyProtection="1">
      <protection locked="0"/>
    </xf>
    <xf numFmtId="3" fontId="8" fillId="0" borderId="222" xfId="0" applyNumberFormat="1" applyFont="1" applyBorder="1" applyProtection="1">
      <protection locked="0"/>
    </xf>
    <xf numFmtId="1" fontId="6" fillId="5" borderId="222" xfId="0" applyNumberFormat="1" applyFont="1" applyFill="1" applyBorder="1"/>
    <xf numFmtId="0" fontId="16" fillId="5" borderId="222" xfId="0" applyFont="1" applyFill="1" applyBorder="1"/>
    <xf numFmtId="1" fontId="7" fillId="0" borderId="440" xfId="0" applyNumberFormat="1" applyFont="1" applyBorder="1" applyAlignment="1">
      <alignment horizontal="center" vertical="center" wrapText="1"/>
    </xf>
    <xf numFmtId="1" fontId="7" fillId="0" borderId="439" xfId="0" applyNumberFormat="1" applyFont="1" applyBorder="1" applyAlignment="1">
      <alignment horizontal="center" vertical="center" wrapText="1"/>
    </xf>
    <xf numFmtId="3" fontId="8" fillId="5" borderId="236" xfId="0" applyNumberFormat="1" applyFont="1" applyFill="1" applyBorder="1" applyAlignment="1">
      <alignment horizontal="center" vertical="center"/>
    </xf>
    <xf numFmtId="1" fontId="7" fillId="0" borderId="230" xfId="0" applyNumberFormat="1" applyFont="1" applyBorder="1" applyAlignment="1">
      <alignment horizontal="center" vertical="center"/>
    </xf>
    <xf numFmtId="1" fontId="7" fillId="0" borderId="441" xfId="0" applyNumberFormat="1" applyFont="1" applyBorder="1" applyAlignment="1">
      <alignment horizontal="center" vertical="center"/>
    </xf>
    <xf numFmtId="1" fontId="7" fillId="0" borderId="237" xfId="0" applyNumberFormat="1" applyFont="1" applyBorder="1" applyAlignment="1">
      <alignment horizontal="center" vertical="center"/>
    </xf>
    <xf numFmtId="1" fontId="7" fillId="0" borderId="443" xfId="0" applyNumberFormat="1" applyFont="1" applyBorder="1" applyAlignment="1">
      <alignment horizontal="center" vertical="center" wrapText="1"/>
    </xf>
    <xf numFmtId="1" fontId="7" fillId="0" borderId="446" xfId="0" applyNumberFormat="1" applyFont="1" applyBorder="1" applyAlignment="1">
      <alignment horizontal="center" vertical="center" wrapText="1"/>
    </xf>
    <xf numFmtId="1" fontId="7" fillId="0" borderId="444" xfId="0" applyNumberFormat="1" applyFont="1" applyBorder="1" applyAlignment="1">
      <alignment horizontal="center" vertical="center" wrapText="1"/>
    </xf>
    <xf numFmtId="1" fontId="7" fillId="0" borderId="445" xfId="0" applyNumberFormat="1" applyFont="1" applyBorder="1" applyAlignment="1">
      <alignment horizontal="center" vertical="center" wrapText="1"/>
    </xf>
    <xf numFmtId="1" fontId="7" fillId="0" borderId="438" xfId="0" applyNumberFormat="1" applyFont="1" applyBorder="1" applyAlignment="1">
      <alignment horizontal="center" vertical="center" wrapText="1"/>
    </xf>
    <xf numFmtId="1" fontId="7" fillId="0" borderId="220" xfId="0" applyNumberFormat="1" applyFont="1" applyBorder="1" applyAlignment="1">
      <alignment horizontal="center" vertical="center" wrapText="1"/>
    </xf>
    <xf numFmtId="1" fontId="7" fillId="5" borderId="443" xfId="0" applyNumberFormat="1" applyFont="1" applyFill="1" applyBorder="1" applyAlignment="1">
      <alignment horizontal="center" vertical="center" wrapText="1"/>
    </xf>
    <xf numFmtId="1" fontId="7" fillId="5" borderId="220" xfId="0" applyNumberFormat="1" applyFont="1" applyFill="1" applyBorder="1" applyAlignment="1">
      <alignment horizontal="center" vertical="center" wrapText="1"/>
    </xf>
    <xf numFmtId="1" fontId="7" fillId="5" borderId="438" xfId="0" applyNumberFormat="1" applyFont="1" applyFill="1" applyBorder="1" applyAlignment="1">
      <alignment horizontal="center" vertical="center" wrapText="1"/>
    </xf>
    <xf numFmtId="1" fontId="7" fillId="5" borderId="251" xfId="0" applyNumberFormat="1" applyFont="1" applyFill="1" applyBorder="1"/>
    <xf numFmtId="1" fontId="8" fillId="5" borderId="441" xfId="0" applyNumberFormat="1" applyFont="1" applyFill="1" applyBorder="1"/>
    <xf numFmtId="1" fontId="7" fillId="6" borderId="250" xfId="0" applyNumberFormat="1" applyFont="1" applyFill="1" applyBorder="1" applyProtection="1">
      <protection locked="0"/>
    </xf>
    <xf numFmtId="1" fontId="7" fillId="6" borderId="447" xfId="0" applyNumberFormat="1" applyFont="1" applyFill="1" applyBorder="1" applyProtection="1">
      <protection locked="0"/>
    </xf>
    <xf numFmtId="1" fontId="7" fillId="6" borderId="433" xfId="0" applyNumberFormat="1" applyFont="1" applyFill="1" applyBorder="1" applyProtection="1">
      <protection locked="0"/>
    </xf>
    <xf numFmtId="1" fontId="7" fillId="6" borderId="307" xfId="0" applyNumberFormat="1" applyFont="1" applyFill="1" applyBorder="1" applyProtection="1">
      <protection locked="0"/>
    </xf>
    <xf numFmtId="1" fontId="7" fillId="10" borderId="447" xfId="0" applyNumberFormat="1" applyFont="1" applyFill="1" applyBorder="1" applyProtection="1">
      <protection locked="0"/>
    </xf>
    <xf numFmtId="1" fontId="7" fillId="10" borderId="433" xfId="0" applyNumberFormat="1" applyFont="1" applyFill="1" applyBorder="1" applyProtection="1">
      <protection locked="0"/>
    </xf>
    <xf numFmtId="1" fontId="7" fillId="10" borderId="250" xfId="0" applyNumberFormat="1" applyFont="1" applyFill="1" applyBorder="1" applyProtection="1">
      <protection locked="0"/>
    </xf>
    <xf numFmtId="1" fontId="7" fillId="5" borderId="267" xfId="0" applyNumberFormat="1" applyFont="1" applyFill="1" applyBorder="1"/>
    <xf numFmtId="1" fontId="7" fillId="6" borderId="280" xfId="0" applyNumberFormat="1" applyFont="1" applyFill="1" applyBorder="1" applyProtection="1">
      <protection locked="0"/>
    </xf>
    <xf numFmtId="1" fontId="7" fillId="5" borderId="281" xfId="0" applyNumberFormat="1" applyFont="1" applyFill="1" applyBorder="1" applyAlignment="1">
      <alignment horizontal="left"/>
    </xf>
    <xf numFmtId="1" fontId="7" fillId="6" borderId="310" xfId="0" applyNumberFormat="1" applyFont="1" applyFill="1" applyBorder="1" applyProtection="1">
      <protection locked="0"/>
    </xf>
    <xf numFmtId="1" fontId="7" fillId="6" borderId="278" xfId="0" applyNumberFormat="1" applyFont="1" applyFill="1" applyBorder="1" applyProtection="1">
      <protection locked="0"/>
    </xf>
    <xf numFmtId="1" fontId="7" fillId="10" borderId="310" xfId="0" applyNumberFormat="1" applyFont="1" applyFill="1" applyBorder="1" applyProtection="1">
      <protection locked="0"/>
    </xf>
    <xf numFmtId="3" fontId="8" fillId="0" borderId="236" xfId="0" applyNumberFormat="1" applyFont="1" applyBorder="1" applyAlignment="1">
      <alignment horizontal="center" vertical="center"/>
    </xf>
    <xf numFmtId="1" fontId="8" fillId="0" borderId="443" xfId="0" applyNumberFormat="1" applyFont="1" applyBorder="1" applyAlignment="1">
      <alignment horizontal="center" vertical="center"/>
    </xf>
    <xf numFmtId="1" fontId="8" fillId="0" borderId="440" xfId="0" applyNumberFormat="1" applyFont="1" applyBorder="1" applyAlignment="1">
      <alignment horizontal="center" vertical="center"/>
    </xf>
    <xf numFmtId="1" fontId="8" fillId="0" borderId="237" xfId="0" applyNumberFormat="1" applyFont="1" applyBorder="1" applyAlignment="1">
      <alignment horizontal="center" vertical="center"/>
    </xf>
    <xf numFmtId="3" fontId="8" fillId="5" borderId="251" xfId="0" applyNumberFormat="1" applyFont="1" applyFill="1" applyBorder="1"/>
    <xf numFmtId="3" fontId="8" fillId="0" borderId="251" xfId="0" applyNumberFormat="1" applyFont="1" applyBorder="1" applyProtection="1">
      <protection locked="0"/>
    </xf>
    <xf numFmtId="1" fontId="8" fillId="6" borderId="448" xfId="0" applyNumberFormat="1" applyFont="1" applyFill="1" applyBorder="1" applyProtection="1">
      <protection locked="0"/>
    </xf>
    <xf numFmtId="3" fontId="8" fillId="5" borderId="268" xfId="0" applyNumberFormat="1" applyFont="1" applyFill="1" applyBorder="1"/>
    <xf numFmtId="1" fontId="8" fillId="6" borderId="449" xfId="0" applyNumberFormat="1" applyFont="1" applyFill="1" applyBorder="1" applyProtection="1">
      <protection locked="0"/>
    </xf>
    <xf numFmtId="0" fontId="8" fillId="5" borderId="277" xfId="0" applyFont="1" applyFill="1" applyBorder="1" applyAlignment="1">
      <alignment wrapText="1"/>
    </xf>
    <xf numFmtId="3" fontId="8" fillId="0" borderId="321" xfId="0" applyNumberFormat="1" applyFont="1" applyBorder="1" applyAlignment="1" applyProtection="1">
      <alignment wrapText="1"/>
      <protection locked="0"/>
    </xf>
    <xf numFmtId="3" fontId="8" fillId="0" borderId="407" xfId="0" applyNumberFormat="1" applyFont="1" applyBorder="1"/>
    <xf numFmtId="3" fontId="8" fillId="0" borderId="268" xfId="0" applyNumberFormat="1" applyFont="1" applyBorder="1"/>
    <xf numFmtId="3" fontId="8" fillId="0" borderId="267" xfId="0" applyNumberFormat="1" applyFont="1" applyBorder="1" applyProtection="1">
      <protection locked="0"/>
    </xf>
    <xf numFmtId="3" fontId="8" fillId="0" borderId="269" xfId="0" applyNumberFormat="1" applyFont="1" applyBorder="1" applyProtection="1">
      <protection locked="0"/>
    </xf>
    <xf numFmtId="1" fontId="8" fillId="6" borderId="284" xfId="0" applyNumberFormat="1" applyFont="1" applyFill="1" applyBorder="1" applyProtection="1">
      <protection locked="0"/>
    </xf>
    <xf numFmtId="3" fontId="8" fillId="0" borderId="277" xfId="0" applyNumberFormat="1" applyFont="1" applyBorder="1"/>
    <xf numFmtId="3" fontId="8" fillId="0" borderId="281" xfId="0" applyNumberFormat="1" applyFont="1" applyBorder="1" applyProtection="1">
      <protection locked="0"/>
    </xf>
    <xf numFmtId="1" fontId="8" fillId="6" borderId="450" xfId="0" applyNumberFormat="1" applyFont="1" applyFill="1" applyBorder="1" applyProtection="1">
      <protection locked="0"/>
    </xf>
    <xf numFmtId="1" fontId="8" fillId="0" borderId="441" xfId="0" applyNumberFormat="1" applyFont="1" applyBorder="1" applyAlignment="1">
      <alignment horizontal="center" vertical="center"/>
    </xf>
    <xf numFmtId="1" fontId="8" fillId="0" borderId="447" xfId="0" applyNumberFormat="1" applyFont="1" applyBorder="1"/>
    <xf numFmtId="1" fontId="8" fillId="0" borderId="307" xfId="0" applyNumberFormat="1" applyFont="1" applyBorder="1"/>
    <xf numFmtId="1" fontId="8" fillId="0" borderId="256" xfId="0" applyNumberFormat="1" applyFont="1" applyBorder="1"/>
    <xf numFmtId="1" fontId="8" fillId="0" borderId="271" xfId="0" applyNumberFormat="1" applyFont="1" applyBorder="1"/>
    <xf numFmtId="1" fontId="8" fillId="0" borderId="378" xfId="0" applyNumberFormat="1" applyFont="1" applyBorder="1" applyAlignment="1">
      <alignment wrapText="1"/>
    </xf>
    <xf numFmtId="1" fontId="8" fillId="0" borderId="279" xfId="0" applyNumberFormat="1" applyFont="1" applyBorder="1"/>
    <xf numFmtId="1" fontId="8" fillId="0" borderId="435" xfId="0" applyNumberFormat="1" applyFont="1" applyBorder="1"/>
    <xf numFmtId="1" fontId="8" fillId="0" borderId="444" xfId="0" applyNumberFormat="1" applyFont="1" applyBorder="1"/>
    <xf numFmtId="1" fontId="8" fillId="0" borderId="443" xfId="0" applyNumberFormat="1" applyFont="1" applyBorder="1" applyAlignment="1">
      <alignment horizontal="center" vertical="center" wrapText="1"/>
    </xf>
    <xf numFmtId="1" fontId="8" fillId="0" borderId="444" xfId="0" applyNumberFormat="1" applyFont="1" applyBorder="1" applyAlignment="1">
      <alignment horizontal="center" vertical="center" wrapText="1"/>
    </xf>
    <xf numFmtId="1" fontId="8" fillId="0" borderId="445" xfId="0" applyNumberFormat="1" applyFont="1" applyBorder="1" applyAlignment="1">
      <alignment horizontal="center" vertical="center" wrapText="1"/>
    </xf>
    <xf numFmtId="1" fontId="8" fillId="0" borderId="438" xfId="0" applyNumberFormat="1" applyFont="1" applyBorder="1" applyAlignment="1">
      <alignment horizontal="center" vertical="center" wrapText="1"/>
    </xf>
    <xf numFmtId="1" fontId="8" fillId="0" borderId="178" xfId="0" applyNumberFormat="1" applyFont="1" applyBorder="1" applyAlignment="1">
      <alignment horizontal="right" wrapText="1"/>
    </xf>
    <xf numFmtId="1" fontId="8" fillId="0" borderId="270" xfId="0" applyNumberFormat="1" applyFont="1" applyBorder="1" applyAlignment="1">
      <alignment horizontal="right" wrapText="1"/>
    </xf>
    <xf numFmtId="1" fontId="8" fillId="0" borderId="271" xfId="0" applyNumberFormat="1" applyFont="1" applyBorder="1" applyAlignment="1">
      <alignment horizontal="right" wrapText="1"/>
    </xf>
    <xf numFmtId="1" fontId="8" fillId="0" borderId="269" xfId="0" applyNumberFormat="1" applyFont="1" applyBorder="1" applyAlignment="1">
      <alignment horizontal="right" wrapText="1"/>
    </xf>
    <xf numFmtId="1" fontId="8" fillId="0" borderId="314" xfId="0" applyNumberFormat="1" applyFont="1" applyBorder="1" applyAlignment="1">
      <alignment horizontal="right" wrapText="1"/>
    </xf>
    <xf numFmtId="1" fontId="8" fillId="0" borderId="434" xfId="0" applyNumberFormat="1" applyFont="1" applyBorder="1" applyAlignment="1">
      <alignment horizontal="right" wrapText="1"/>
    </xf>
    <xf numFmtId="1" fontId="8" fillId="0" borderId="278" xfId="0" applyNumberFormat="1" applyFont="1" applyBorder="1" applyAlignment="1">
      <alignment horizontal="right" wrapText="1"/>
    </xf>
    <xf numFmtId="1" fontId="8" fillId="0" borderId="279" xfId="0" applyNumberFormat="1" applyFont="1" applyBorder="1" applyAlignment="1">
      <alignment horizontal="right" wrapText="1"/>
    </xf>
    <xf numFmtId="1" fontId="8" fillId="0" borderId="312" xfId="0" applyNumberFormat="1" applyFont="1" applyBorder="1" applyAlignment="1">
      <alignment horizontal="right" wrapText="1"/>
    </xf>
    <xf numFmtId="1" fontId="8" fillId="0" borderId="378" xfId="0" applyNumberFormat="1" applyFont="1" applyBorder="1" applyAlignment="1">
      <alignment horizontal="right" wrapText="1"/>
    </xf>
    <xf numFmtId="1" fontId="8" fillId="0" borderId="369" xfId="0" applyNumberFormat="1" applyFont="1" applyBorder="1" applyAlignment="1">
      <alignment horizontal="right" wrapText="1"/>
    </xf>
    <xf numFmtId="1" fontId="8" fillId="0" borderId="378" xfId="0" applyNumberFormat="1" applyFont="1" applyBorder="1"/>
    <xf numFmtId="1" fontId="8" fillId="0" borderId="371" xfId="0" applyNumberFormat="1" applyFont="1" applyBorder="1"/>
    <xf numFmtId="1" fontId="8" fillId="0" borderId="237" xfId="4" applyNumberFormat="1" applyFont="1" applyBorder="1" applyAlignment="1" applyProtection="1">
      <alignment horizontal="center" vertical="center"/>
      <protection hidden="1"/>
    </xf>
    <xf numFmtId="1" fontId="8" fillId="0" borderId="254" xfId="3" applyNumberFormat="1" applyFont="1" applyBorder="1" applyAlignment="1">
      <alignment horizontal="center" vertical="center" wrapText="1"/>
    </xf>
    <xf numFmtId="1" fontId="8" fillId="0" borderId="296" xfId="3" applyNumberFormat="1" applyFont="1" applyBorder="1" applyAlignment="1">
      <alignment horizontal="center" vertical="center" wrapText="1"/>
    </xf>
    <xf numFmtId="1" fontId="8" fillId="0" borderId="443" xfId="3" applyNumberFormat="1" applyFont="1" applyBorder="1" applyAlignment="1">
      <alignment horizontal="center" vertical="center" wrapText="1"/>
    </xf>
    <xf numFmtId="1" fontId="8" fillId="0" borderId="445" xfId="3" applyNumberFormat="1" applyFont="1" applyBorder="1" applyAlignment="1">
      <alignment horizontal="center" vertical="center" wrapText="1"/>
    </xf>
    <xf numFmtId="1" fontId="8" fillId="0" borderId="453" xfId="3" applyNumberFormat="1" applyFont="1" applyBorder="1" applyAlignment="1">
      <alignment horizontal="center" vertical="center" wrapText="1"/>
    </xf>
    <xf numFmtId="1" fontId="7" fillId="9" borderId="438" xfId="3" applyNumberFormat="1" applyFont="1" applyFill="1" applyBorder="1" applyAlignment="1">
      <alignment horizontal="center" vertical="center" wrapText="1"/>
    </xf>
    <xf numFmtId="1" fontId="7" fillId="9" borderId="445" xfId="3" applyNumberFormat="1" applyFont="1" applyFill="1" applyBorder="1" applyAlignment="1">
      <alignment horizontal="center" vertical="center" wrapText="1"/>
    </xf>
    <xf numFmtId="1" fontId="8" fillId="5" borderId="407" xfId="3" applyNumberFormat="1" applyFont="1" applyFill="1" applyBorder="1"/>
    <xf numFmtId="1" fontId="8" fillId="0" borderId="447" xfId="3" applyNumberFormat="1" applyFont="1" applyBorder="1"/>
    <xf numFmtId="1" fontId="8" fillId="0" borderId="307" xfId="3" applyNumberFormat="1" applyFont="1" applyBorder="1"/>
    <xf numFmtId="1" fontId="8" fillId="0" borderId="244" xfId="3" applyNumberFormat="1" applyFont="1" applyBorder="1"/>
    <xf numFmtId="1" fontId="8" fillId="6" borderId="447" xfId="3" applyNumberFormat="1" applyFont="1" applyFill="1" applyBorder="1" applyProtection="1">
      <protection locked="0"/>
    </xf>
    <xf numFmtId="1" fontId="8" fillId="6" borderId="250" xfId="3" applyNumberFormat="1" applyFont="1" applyFill="1" applyBorder="1" applyProtection="1">
      <protection locked="0"/>
    </xf>
    <xf numFmtId="1" fontId="8" fillId="6" borderId="244" xfId="3" applyNumberFormat="1" applyFont="1" applyFill="1" applyBorder="1" applyProtection="1">
      <protection locked="0"/>
    </xf>
    <xf numFmtId="1" fontId="8" fillId="6" borderId="454" xfId="3" applyNumberFormat="1" applyFont="1" applyFill="1" applyBorder="1" applyProtection="1">
      <protection locked="0"/>
    </xf>
    <xf numFmtId="1" fontId="7" fillId="9" borderId="250" xfId="3" applyNumberFormat="1" applyFont="1" applyFill="1" applyBorder="1" applyProtection="1">
      <protection locked="0"/>
    </xf>
    <xf numFmtId="1" fontId="7" fillId="9" borderId="244" xfId="3" applyNumberFormat="1" applyFont="1" applyFill="1" applyBorder="1" applyProtection="1">
      <protection locked="0"/>
    </xf>
    <xf numFmtId="1" fontId="8" fillId="6" borderId="407" xfId="3" applyNumberFormat="1" applyFont="1" applyFill="1" applyBorder="1" applyProtection="1">
      <protection locked="0"/>
    </xf>
    <xf numFmtId="1" fontId="8" fillId="5" borderId="277" xfId="3" applyNumberFormat="1" applyFont="1" applyFill="1" applyBorder="1"/>
    <xf numFmtId="1" fontId="8" fillId="0" borderId="178" xfId="3" applyNumberFormat="1" applyFont="1" applyBorder="1"/>
    <xf numFmtId="1" fontId="8" fillId="6" borderId="278" xfId="3" applyNumberFormat="1" applyFont="1" applyFill="1" applyBorder="1" applyProtection="1">
      <protection locked="0"/>
    </xf>
    <xf numFmtId="1" fontId="8" fillId="6" borderId="273" xfId="3" applyNumberFormat="1" applyFont="1" applyFill="1" applyBorder="1" applyProtection="1">
      <protection locked="0"/>
    </xf>
    <xf numFmtId="1" fontId="8" fillId="6" borderId="312" xfId="3" applyNumberFormat="1" applyFont="1" applyFill="1" applyBorder="1" applyProtection="1">
      <protection locked="0"/>
    </xf>
    <xf numFmtId="1" fontId="8" fillId="6" borderId="311" xfId="3" applyNumberFormat="1" applyFont="1" applyFill="1" applyBorder="1" applyProtection="1">
      <protection locked="0"/>
    </xf>
    <xf numFmtId="1" fontId="7" fillId="9" borderId="310" xfId="3" applyNumberFormat="1" applyFont="1" applyFill="1" applyBorder="1" applyProtection="1">
      <protection locked="0"/>
    </xf>
    <xf numFmtId="1" fontId="7" fillId="9" borderId="312" xfId="3" applyNumberFormat="1" applyFont="1" applyFill="1" applyBorder="1" applyProtection="1">
      <protection locked="0"/>
    </xf>
    <xf numFmtId="1" fontId="8" fillId="6" borderId="277" xfId="3" applyNumberFormat="1" applyFont="1" applyFill="1" applyBorder="1" applyProtection="1">
      <protection locked="0"/>
    </xf>
    <xf numFmtId="1" fontId="8" fillId="0" borderId="443" xfId="3" applyNumberFormat="1" applyFont="1" applyBorder="1"/>
    <xf numFmtId="1" fontId="8" fillId="0" borderId="444" xfId="3" applyNumberFormat="1" applyFont="1" applyBorder="1"/>
    <xf numFmtId="1" fontId="8" fillId="0" borderId="440" xfId="3" applyNumberFormat="1" applyFont="1" applyBorder="1"/>
    <xf numFmtId="1" fontId="8" fillId="0" borderId="445" xfId="3" applyNumberFormat="1" applyFont="1" applyBorder="1"/>
    <xf numFmtId="1" fontId="8" fillId="0" borderId="453" xfId="3" applyNumberFormat="1" applyFont="1" applyBorder="1"/>
    <xf numFmtId="1" fontId="7" fillId="9" borderId="438" xfId="3" applyNumberFormat="1" applyFont="1" applyFill="1" applyBorder="1"/>
    <xf numFmtId="1" fontId="7" fillId="9" borderId="445" xfId="3" applyNumberFormat="1" applyFont="1" applyFill="1" applyBorder="1"/>
    <xf numFmtId="1" fontId="8" fillId="0" borderId="441" xfId="3" applyNumberFormat="1" applyFont="1" applyBorder="1"/>
    <xf numFmtId="1" fontId="7" fillId="0" borderId="252" xfId="3" quotePrefix="1" applyNumberFormat="1" applyFont="1" applyBorder="1" applyAlignment="1">
      <alignment horizontal="center" vertical="center" wrapText="1"/>
    </xf>
    <xf numFmtId="1" fontId="7" fillId="0" borderId="440" xfId="3" quotePrefix="1" applyNumberFormat="1" applyFont="1" applyBorder="1" applyAlignment="1">
      <alignment horizontal="center" vertical="center" wrapText="1"/>
    </xf>
    <xf numFmtId="1" fontId="7" fillId="0" borderId="443" xfId="3" applyNumberFormat="1" applyFont="1" applyBorder="1" applyAlignment="1">
      <alignment horizontal="center" vertical="center" wrapText="1"/>
    </xf>
    <xf numFmtId="1" fontId="7" fillId="0" borderId="445" xfId="3" applyNumberFormat="1" applyFont="1" applyBorder="1" applyAlignment="1">
      <alignment horizontal="center" vertical="center" wrapText="1"/>
    </xf>
    <xf numFmtId="1" fontId="7" fillId="0" borderId="438" xfId="3" applyNumberFormat="1" applyFont="1" applyBorder="1" applyAlignment="1">
      <alignment horizontal="center" vertical="center" wrapText="1"/>
    </xf>
    <xf numFmtId="1" fontId="8" fillId="6" borderId="443" xfId="3" applyNumberFormat="1" applyFont="1" applyFill="1" applyBorder="1" applyProtection="1">
      <protection locked="0"/>
    </xf>
    <xf numFmtId="1" fontId="8" fillId="6" borderId="438" xfId="3" applyNumberFormat="1" applyFont="1" applyFill="1" applyBorder="1" applyProtection="1">
      <protection locked="0"/>
    </xf>
    <xf numFmtId="1" fontId="8" fillId="6" borderId="452" xfId="3" applyNumberFormat="1" applyFont="1" applyFill="1" applyBorder="1" applyProtection="1">
      <protection locked="0"/>
    </xf>
    <xf numFmtId="1" fontId="8" fillId="6" borderId="440" xfId="3" applyNumberFormat="1" applyFont="1" applyFill="1" applyBorder="1" applyProtection="1">
      <protection locked="0"/>
    </xf>
    <xf numFmtId="1" fontId="8" fillId="6" borderId="441" xfId="3" applyNumberFormat="1" applyFont="1" applyFill="1" applyBorder="1" applyProtection="1">
      <protection locked="0"/>
    </xf>
    <xf numFmtId="1" fontId="8" fillId="6" borderId="270" xfId="3" applyNumberFormat="1" applyFont="1" applyFill="1" applyBorder="1" applyProtection="1">
      <protection locked="0"/>
    </xf>
    <xf numFmtId="1" fontId="8" fillId="6" borderId="275" xfId="3" applyNumberFormat="1" applyFont="1" applyFill="1" applyBorder="1" applyProtection="1">
      <protection locked="0"/>
    </xf>
    <xf numFmtId="1" fontId="8" fillId="6" borderId="269" xfId="3" applyNumberFormat="1" applyFont="1" applyFill="1" applyBorder="1" applyProtection="1">
      <protection locked="0"/>
    </xf>
    <xf numFmtId="1" fontId="18" fillId="0" borderId="178" xfId="3" applyNumberFormat="1" applyFont="1" applyBorder="1" applyAlignment="1">
      <alignment horizontal="left" vertical="center" wrapText="1"/>
    </xf>
    <xf numFmtId="1" fontId="8" fillId="6" borderId="178" xfId="3" applyNumberFormat="1" applyFont="1" applyFill="1" applyBorder="1" applyProtection="1">
      <protection locked="0"/>
    </xf>
    <xf numFmtId="1" fontId="18" fillId="0" borderId="244" xfId="3" applyNumberFormat="1" applyFont="1" applyBorder="1" applyAlignment="1">
      <alignment horizontal="left" vertical="center" wrapText="1"/>
    </xf>
    <xf numFmtId="1" fontId="18" fillId="0" borderId="441" xfId="3" applyNumberFormat="1" applyFont="1" applyBorder="1" applyAlignment="1">
      <alignment horizontal="left" vertical="center" wrapText="1"/>
    </xf>
    <xf numFmtId="1" fontId="8" fillId="6" borderId="378" xfId="3" applyNumberFormat="1" applyFont="1" applyFill="1" applyBorder="1" applyProtection="1">
      <protection locked="0"/>
    </xf>
    <xf numFmtId="1" fontId="8" fillId="6" borderId="456" xfId="3" applyNumberFormat="1" applyFont="1" applyFill="1" applyBorder="1" applyProtection="1">
      <protection locked="0"/>
    </xf>
    <xf numFmtId="1" fontId="8" fillId="6" borderId="369" xfId="3" applyNumberFormat="1" applyFont="1" applyFill="1" applyBorder="1" applyProtection="1">
      <protection locked="0"/>
    </xf>
    <xf numFmtId="1" fontId="8" fillId="5" borderId="439" xfId="3" applyNumberFormat="1" applyFont="1" applyFill="1" applyBorder="1" applyAlignment="1">
      <alignment horizontal="center" vertical="center" wrapText="1"/>
    </xf>
    <xf numFmtId="1" fontId="8" fillId="5" borderId="445" xfId="3" applyNumberFormat="1" applyFont="1" applyFill="1" applyBorder="1" applyAlignment="1">
      <alignment horizontal="center" vertical="center" wrapText="1"/>
    </xf>
    <xf numFmtId="1" fontId="8" fillId="5" borderId="251" xfId="3" applyNumberFormat="1" applyFont="1" applyFill="1" applyBorder="1" applyProtection="1">
      <protection locked="0"/>
    </xf>
    <xf numFmtId="1" fontId="8" fillId="5" borderId="447" xfId="3" applyNumberFormat="1" applyFont="1" applyFill="1" applyBorder="1" applyProtection="1">
      <protection locked="0"/>
    </xf>
    <xf numFmtId="1" fontId="14" fillId="5" borderId="244" xfId="3" applyNumberFormat="1" applyFont="1" applyFill="1" applyBorder="1" applyProtection="1">
      <protection locked="0"/>
    </xf>
    <xf numFmtId="1" fontId="8" fillId="5" borderId="267" xfId="3" applyNumberFormat="1" applyFont="1" applyFill="1" applyBorder="1" applyProtection="1">
      <protection locked="0"/>
    </xf>
    <xf numFmtId="1" fontId="8" fillId="5" borderId="276" xfId="3" applyNumberFormat="1" applyFont="1" applyFill="1" applyBorder="1" applyProtection="1">
      <protection locked="0"/>
    </xf>
    <xf numFmtId="1" fontId="8" fillId="5" borderId="277" xfId="3" applyNumberFormat="1" applyFont="1" applyFill="1" applyBorder="1" applyProtection="1">
      <protection locked="0"/>
    </xf>
    <xf numFmtId="1" fontId="8" fillId="5" borderId="281" xfId="3" applyNumberFormat="1" applyFont="1" applyFill="1" applyBorder="1" applyProtection="1">
      <protection locked="0"/>
    </xf>
    <xf numFmtId="1" fontId="14" fillId="5" borderId="280" xfId="3" applyNumberFormat="1" applyFont="1" applyFill="1" applyBorder="1" applyProtection="1">
      <protection locked="0"/>
    </xf>
    <xf numFmtId="1" fontId="18" fillId="0" borderId="237" xfId="0" applyNumberFormat="1" applyFont="1" applyBorder="1" applyAlignment="1">
      <alignment horizontal="center" vertical="center" wrapText="1"/>
    </xf>
    <xf numFmtId="1" fontId="18" fillId="0" borderId="254" xfId="0" applyNumberFormat="1" applyFont="1" applyBorder="1" applyAlignment="1">
      <alignment horizontal="center" vertical="center"/>
    </xf>
    <xf numFmtId="1" fontId="18" fillId="0" borderId="237" xfId="0" applyNumberFormat="1" applyFont="1" applyBorder="1" applyAlignment="1">
      <alignment horizontal="center" vertical="center"/>
    </xf>
    <xf numFmtId="1" fontId="18" fillId="0" borderId="259" xfId="0" applyNumberFormat="1" applyFont="1" applyBorder="1" applyAlignment="1">
      <alignment horizontal="center" vertical="center" wrapText="1"/>
    </xf>
    <xf numFmtId="1" fontId="18" fillId="0" borderId="444" xfId="0" applyNumberFormat="1" applyFont="1" applyBorder="1" applyAlignment="1">
      <alignment horizontal="center" vertical="center" wrapText="1"/>
    </xf>
    <xf numFmtId="1" fontId="18" fillId="0" borderId="445" xfId="0" applyNumberFormat="1" applyFont="1" applyBorder="1" applyAlignment="1">
      <alignment horizontal="center" vertical="center" wrapText="1"/>
    </xf>
    <xf numFmtId="0" fontId="18" fillId="0" borderId="407" xfId="0" applyFont="1" applyBorder="1" applyAlignment="1">
      <alignment vertical="center" wrapText="1"/>
    </xf>
    <xf numFmtId="1" fontId="18" fillId="0" borderId="447" xfId="0" applyNumberFormat="1" applyFont="1" applyBorder="1"/>
    <xf numFmtId="1" fontId="18" fillId="0" borderId="307" xfId="0" applyNumberFormat="1" applyFont="1" applyBorder="1"/>
    <xf numFmtId="1" fontId="18" fillId="0" borderId="244" xfId="0" applyNumberFormat="1" applyFont="1" applyBorder="1"/>
    <xf numFmtId="1" fontId="18" fillId="6" borderId="250" xfId="0" applyNumberFormat="1" applyFont="1" applyFill="1" applyBorder="1" applyProtection="1">
      <protection locked="0"/>
    </xf>
    <xf numFmtId="1" fontId="18" fillId="6" borderId="433" xfId="0" applyNumberFormat="1" applyFont="1" applyFill="1" applyBorder="1" applyProtection="1">
      <protection locked="0"/>
    </xf>
    <xf numFmtId="1" fontId="18" fillId="6" borderId="307" xfId="0" applyNumberFormat="1" applyFont="1" applyFill="1" applyBorder="1" applyProtection="1">
      <protection locked="0"/>
    </xf>
    <xf numFmtId="0" fontId="18" fillId="0" borderId="268" xfId="0" applyFont="1" applyBorder="1" applyAlignment="1">
      <alignment vertical="center" wrapText="1"/>
    </xf>
    <xf numFmtId="1" fontId="18" fillId="0" borderId="178" xfId="0" applyNumberFormat="1" applyFont="1" applyBorder="1"/>
    <xf numFmtId="1" fontId="18" fillId="6" borderId="271" xfId="0" applyNumberFormat="1" applyFont="1" applyFill="1" applyBorder="1" applyProtection="1">
      <protection locked="0"/>
    </xf>
    <xf numFmtId="0" fontId="18" fillId="0" borderId="277" xfId="0" applyFont="1" applyBorder="1" applyAlignment="1">
      <alignment vertical="center" wrapText="1"/>
    </xf>
    <xf numFmtId="1" fontId="18" fillId="0" borderId="378" xfId="0" applyNumberFormat="1" applyFont="1" applyBorder="1"/>
    <xf numFmtId="1" fontId="18" fillId="0" borderId="259" xfId="0" applyNumberFormat="1" applyFont="1" applyBorder="1"/>
    <xf numFmtId="1" fontId="18" fillId="0" borderId="369" xfId="0" applyNumberFormat="1" applyFont="1" applyBorder="1"/>
    <xf numFmtId="1" fontId="18" fillId="6" borderId="279" xfId="0" applyNumberFormat="1" applyFont="1" applyFill="1" applyBorder="1" applyProtection="1">
      <protection locked="0"/>
    </xf>
    <xf numFmtId="0" fontId="18" fillId="0" borderId="368" xfId="0" applyFont="1" applyBorder="1" applyAlignment="1">
      <alignment vertical="center" wrapText="1"/>
    </xf>
    <xf numFmtId="1" fontId="18" fillId="0" borderId="254" xfId="0" applyNumberFormat="1" applyFont="1" applyBorder="1" applyAlignment="1">
      <alignment horizontal="center" vertical="center" wrapText="1"/>
    </xf>
    <xf numFmtId="1" fontId="18" fillId="5" borderId="251" xfId="0" applyNumberFormat="1" applyFont="1" applyFill="1" applyBorder="1" applyAlignment="1">
      <alignment vertical="center" wrapText="1"/>
    </xf>
    <xf numFmtId="1" fontId="18" fillId="5" borderId="447" xfId="0" applyNumberFormat="1" applyFont="1" applyFill="1" applyBorder="1" applyAlignment="1">
      <alignment horizontal="right" wrapText="1"/>
    </xf>
    <xf numFmtId="1" fontId="18" fillId="5" borderId="307" xfId="0" applyNumberFormat="1" applyFont="1" applyFill="1" applyBorder="1" applyAlignment="1">
      <alignment horizontal="right" wrapText="1"/>
    </xf>
    <xf numFmtId="1" fontId="18" fillId="5" borderId="244" xfId="0" applyNumberFormat="1" applyFont="1" applyFill="1" applyBorder="1" applyAlignment="1">
      <alignment horizontal="right"/>
    </xf>
    <xf numFmtId="1" fontId="18" fillId="6" borderId="458" xfId="0" applyNumberFormat="1" applyFont="1" applyFill="1" applyBorder="1" applyProtection="1">
      <protection locked="0"/>
    </xf>
    <xf numFmtId="1" fontId="18" fillId="8" borderId="244" xfId="0" applyNumberFormat="1" applyFont="1" applyFill="1" applyBorder="1" applyProtection="1">
      <protection locked="0"/>
    </xf>
    <xf numFmtId="1" fontId="18" fillId="6" borderId="244" xfId="0" applyNumberFormat="1" applyFont="1" applyFill="1" applyBorder="1" applyProtection="1">
      <protection locked="0"/>
    </xf>
    <xf numFmtId="1" fontId="18" fillId="6" borderId="407" xfId="0" applyNumberFormat="1" applyFont="1" applyFill="1" applyBorder="1" applyProtection="1">
      <protection locked="0"/>
    </xf>
    <xf numFmtId="1" fontId="18" fillId="5" borderId="178" xfId="0" applyNumberFormat="1" applyFont="1" applyFill="1" applyBorder="1" applyAlignment="1">
      <alignment horizontal="right"/>
    </xf>
    <xf numFmtId="1" fontId="18" fillId="8" borderId="178" xfId="0" applyNumberFormat="1" applyFont="1" applyFill="1" applyBorder="1" applyProtection="1">
      <protection locked="0"/>
    </xf>
    <xf numFmtId="1" fontId="18" fillId="5" borderId="441" xfId="0" applyNumberFormat="1" applyFont="1" applyFill="1" applyBorder="1" applyAlignment="1">
      <alignment horizontal="center"/>
    </xf>
    <xf numFmtId="1" fontId="18" fillId="5" borderId="443" xfId="0" applyNumberFormat="1" applyFont="1" applyFill="1" applyBorder="1" applyAlignment="1">
      <alignment horizontal="right"/>
    </xf>
    <xf numFmtId="1" fontId="18" fillId="5" borderId="444" xfId="0" applyNumberFormat="1" applyFont="1" applyFill="1" applyBorder="1" applyAlignment="1">
      <alignment horizontal="right"/>
    </xf>
    <xf numFmtId="1" fontId="18" fillId="5" borderId="440" xfId="0" applyNumberFormat="1" applyFont="1" applyFill="1" applyBorder="1" applyAlignment="1">
      <alignment horizontal="right"/>
    </xf>
    <xf numFmtId="1" fontId="18" fillId="5" borderId="443" xfId="0" applyNumberFormat="1" applyFont="1" applyFill="1" applyBorder="1"/>
    <xf numFmtId="1" fontId="18" fillId="5" borderId="440" xfId="0" applyNumberFormat="1" applyFont="1" applyFill="1" applyBorder="1"/>
    <xf numFmtId="1" fontId="18" fillId="5" borderId="445" xfId="0" applyNumberFormat="1" applyFont="1" applyFill="1" applyBorder="1"/>
    <xf numFmtId="1" fontId="18" fillId="5" borderId="439" xfId="0" applyNumberFormat="1" applyFont="1" applyFill="1" applyBorder="1"/>
    <xf numFmtId="1" fontId="18" fillId="5" borderId="453" xfId="0" applyNumberFormat="1" applyFont="1" applyFill="1" applyBorder="1"/>
    <xf numFmtId="1" fontId="18" fillId="5" borderId="441" xfId="0" applyNumberFormat="1" applyFont="1" applyFill="1" applyBorder="1"/>
    <xf numFmtId="1" fontId="18" fillId="8" borderId="447" xfId="0" applyNumberFormat="1" applyFont="1" applyFill="1" applyBorder="1" applyAlignment="1">
      <alignment horizontal="right" wrapText="1"/>
    </xf>
    <xf numFmtId="1" fontId="18" fillId="8" borderId="447" xfId="0" applyNumberFormat="1" applyFont="1" applyFill="1" applyBorder="1" applyProtection="1">
      <protection locked="0"/>
    </xf>
    <xf numFmtId="1" fontId="18" fillId="8" borderId="433" xfId="0" applyNumberFormat="1" applyFont="1" applyFill="1" applyBorder="1" applyProtection="1">
      <protection locked="0"/>
    </xf>
    <xf numFmtId="1" fontId="18" fillId="8" borderId="458" xfId="0" applyNumberFormat="1" applyFont="1" applyFill="1" applyBorder="1" applyProtection="1">
      <protection locked="0"/>
    </xf>
    <xf numFmtId="1" fontId="18" fillId="8" borderId="407" xfId="0" applyNumberFormat="1" applyFont="1" applyFill="1" applyBorder="1" applyProtection="1">
      <protection locked="0"/>
    </xf>
    <xf numFmtId="1" fontId="18" fillId="5" borderId="267" xfId="0" applyNumberFormat="1" applyFont="1" applyFill="1" applyBorder="1" applyAlignment="1">
      <alignment vertical="center" wrapText="1"/>
    </xf>
    <xf numFmtId="1" fontId="18" fillId="5" borderId="270" xfId="0" applyNumberFormat="1" applyFont="1" applyFill="1" applyBorder="1" applyAlignment="1">
      <alignment horizontal="right" wrapText="1"/>
    </xf>
    <xf numFmtId="1" fontId="18" fillId="5" borderId="271" xfId="0" applyNumberFormat="1" applyFont="1" applyFill="1" applyBorder="1" applyAlignment="1">
      <alignment horizontal="right" wrapText="1"/>
    </xf>
    <xf numFmtId="1" fontId="18" fillId="5" borderId="269" xfId="0" applyNumberFormat="1" applyFont="1" applyFill="1" applyBorder="1" applyAlignment="1">
      <alignment horizontal="right"/>
    </xf>
    <xf numFmtId="1" fontId="18" fillId="6" borderId="282" xfId="0" applyNumberFormat="1" applyFont="1" applyFill="1" applyBorder="1" applyProtection="1">
      <protection locked="0"/>
    </xf>
    <xf numFmtId="1" fontId="18" fillId="8" borderId="270" xfId="0" applyNumberFormat="1" applyFont="1" applyFill="1" applyBorder="1" applyAlignment="1">
      <alignment horizontal="right" wrapText="1"/>
    </xf>
    <xf numFmtId="1" fontId="18" fillId="8" borderId="270" xfId="0" applyNumberFormat="1" applyFont="1" applyFill="1" applyBorder="1" applyProtection="1">
      <protection locked="0"/>
    </xf>
    <xf numFmtId="1" fontId="18" fillId="8" borderId="276" xfId="0" applyNumberFormat="1" applyFont="1" applyFill="1" applyBorder="1" applyProtection="1">
      <protection locked="0"/>
    </xf>
    <xf numFmtId="1" fontId="18" fillId="8" borderId="282" xfId="0" applyNumberFormat="1" applyFont="1" applyFill="1" applyBorder="1" applyProtection="1">
      <protection locked="0"/>
    </xf>
    <xf numFmtId="1" fontId="18" fillId="8" borderId="269" xfId="0" applyNumberFormat="1" applyFont="1" applyFill="1" applyBorder="1" applyProtection="1">
      <protection locked="0"/>
    </xf>
    <xf numFmtId="1" fontId="18" fillId="8" borderId="268" xfId="0" applyNumberFormat="1" applyFont="1" applyFill="1" applyBorder="1" applyProtection="1">
      <protection locked="0"/>
    </xf>
    <xf numFmtId="1" fontId="18" fillId="8" borderId="443" xfId="0" applyNumberFormat="1" applyFont="1" applyFill="1" applyBorder="1" applyAlignment="1">
      <alignment horizontal="right"/>
    </xf>
    <xf numFmtId="1" fontId="18" fillId="8" borderId="443" xfId="0" applyNumberFormat="1" applyFont="1" applyFill="1" applyBorder="1"/>
    <xf numFmtId="1" fontId="18" fillId="8" borderId="445" xfId="0" applyNumberFormat="1" applyFont="1" applyFill="1" applyBorder="1"/>
    <xf numFmtId="1" fontId="18" fillId="8" borderId="439" xfId="0" applyNumberFormat="1" applyFont="1" applyFill="1" applyBorder="1"/>
    <xf numFmtId="1" fontId="18" fillId="8" borderId="453" xfId="0" applyNumberFormat="1" applyFont="1" applyFill="1" applyBorder="1"/>
    <xf numFmtId="1" fontId="18" fillId="8" borderId="440" xfId="0" applyNumberFormat="1" applyFont="1" applyFill="1" applyBorder="1"/>
    <xf numFmtId="1" fontId="18" fillId="8" borderId="441" xfId="0" applyNumberFormat="1" applyFont="1" applyFill="1" applyBorder="1"/>
    <xf numFmtId="1" fontId="18" fillId="5" borderId="445" xfId="0" applyNumberFormat="1" applyFont="1" applyFill="1" applyBorder="1" applyAlignment="1">
      <alignment horizontal="right"/>
    </xf>
    <xf numFmtId="1" fontId="18" fillId="5" borderId="438" xfId="0" applyNumberFormat="1" applyFont="1" applyFill="1" applyBorder="1"/>
    <xf numFmtId="1" fontId="18" fillId="5" borderId="252" xfId="0" applyNumberFormat="1" applyFont="1" applyFill="1" applyBorder="1"/>
    <xf numFmtId="1" fontId="18" fillId="8" borderId="459" xfId="0" applyNumberFormat="1" applyFont="1" applyFill="1" applyBorder="1" applyAlignment="1">
      <alignment horizontal="right"/>
    </xf>
    <xf numFmtId="1" fontId="18" fillId="8" borderId="460" xfId="0" applyNumberFormat="1" applyFont="1" applyFill="1" applyBorder="1"/>
    <xf numFmtId="1" fontId="18" fillId="8" borderId="461" xfId="0" applyNumberFormat="1" applyFont="1" applyFill="1" applyBorder="1"/>
    <xf numFmtId="1" fontId="18" fillId="8" borderId="462" xfId="0" applyNumberFormat="1" applyFont="1" applyFill="1" applyBorder="1"/>
    <xf numFmtId="1" fontId="18" fillId="8" borderId="463" xfId="0" applyNumberFormat="1" applyFont="1" applyFill="1" applyBorder="1"/>
    <xf numFmtId="1" fontId="18" fillId="8" borderId="464" xfId="0" applyNumberFormat="1" applyFont="1" applyFill="1" applyBorder="1"/>
    <xf numFmtId="1" fontId="18" fillId="8" borderId="465" xfId="0" applyNumberFormat="1" applyFont="1" applyFill="1" applyBorder="1"/>
    <xf numFmtId="1" fontId="18" fillId="8" borderId="459" xfId="0" applyNumberFormat="1" applyFont="1" applyFill="1" applyBorder="1"/>
    <xf numFmtId="1" fontId="18" fillId="5" borderId="378" xfId="0" applyNumberFormat="1" applyFont="1" applyFill="1" applyBorder="1"/>
    <xf numFmtId="1" fontId="18" fillId="5" borderId="259" xfId="0" applyNumberFormat="1" applyFont="1" applyFill="1" applyBorder="1"/>
    <xf numFmtId="1" fontId="18" fillId="5" borderId="240" xfId="0" applyNumberFormat="1" applyFont="1" applyFill="1" applyBorder="1"/>
    <xf numFmtId="1" fontId="18" fillId="5" borderId="371" xfId="0" applyNumberFormat="1" applyFont="1" applyFill="1" applyBorder="1"/>
    <xf numFmtId="1" fontId="18" fillId="5" borderId="241" xfId="0" applyNumberFormat="1" applyFont="1" applyFill="1" applyBorder="1"/>
    <xf numFmtId="1" fontId="18" fillId="5" borderId="369" xfId="0" applyNumberFormat="1" applyFont="1" applyFill="1" applyBorder="1"/>
    <xf numFmtId="1" fontId="18" fillId="5" borderId="227" xfId="0" applyNumberFormat="1" applyFont="1" applyFill="1" applyBorder="1"/>
    <xf numFmtId="1" fontId="18" fillId="5" borderId="368" xfId="0" applyNumberFormat="1" applyFont="1" applyFill="1" applyBorder="1"/>
    <xf numFmtId="0" fontId="8" fillId="0" borderId="441" xfId="0" applyFont="1" applyBorder="1" applyAlignment="1">
      <alignment horizontal="center" vertical="center" wrapText="1"/>
    </xf>
    <xf numFmtId="0" fontId="8" fillId="0" borderId="440" xfId="0" applyFont="1" applyBorder="1" applyAlignment="1">
      <alignment horizontal="center" vertical="center" wrapText="1"/>
    </xf>
    <xf numFmtId="1" fontId="8" fillId="4" borderId="443" xfId="0" applyNumberFormat="1" applyFont="1" applyFill="1" applyBorder="1" applyAlignment="1">
      <alignment horizontal="center" vertical="center"/>
    </xf>
    <xf numFmtId="1" fontId="8" fillId="4" borderId="440" xfId="0" applyNumberFormat="1" applyFont="1" applyFill="1" applyBorder="1" applyAlignment="1">
      <alignment horizontal="center" vertical="center"/>
    </xf>
    <xf numFmtId="0" fontId="8" fillId="5" borderId="441" xfId="0" applyFont="1" applyFill="1" applyBorder="1" applyAlignment="1">
      <alignment horizontal="center" vertical="center"/>
    </xf>
    <xf numFmtId="3" fontId="8" fillId="0" borderId="441" xfId="0" applyNumberFormat="1" applyFont="1" applyBorder="1" applyAlignment="1" applyProtection="1">
      <alignment horizontal="right"/>
      <protection locked="0"/>
    </xf>
    <xf numFmtId="1" fontId="8" fillId="4" borderId="441" xfId="0" applyNumberFormat="1" applyFont="1" applyFill="1" applyBorder="1" applyAlignment="1">
      <alignment horizontal="center" vertical="center"/>
    </xf>
    <xf numFmtId="49" fontId="8" fillId="34" borderId="251" xfId="0" applyNumberFormat="1" applyFont="1" applyFill="1" applyBorder="1" applyAlignment="1">
      <alignment horizontal="center" vertical="center"/>
    </xf>
    <xf numFmtId="3" fontId="8" fillId="4" borderId="441" xfId="0" applyNumberFormat="1" applyFont="1" applyFill="1" applyBorder="1" applyAlignment="1" applyProtection="1">
      <alignment horizontal="right"/>
      <protection locked="0"/>
    </xf>
    <xf numFmtId="1" fontId="8" fillId="6" borderId="447" xfId="0" applyNumberFormat="1" applyFont="1" applyFill="1" applyBorder="1" applyProtection="1">
      <protection locked="0"/>
    </xf>
    <xf numFmtId="1" fontId="8" fillId="6" borderId="433" xfId="0" applyNumberFormat="1" applyFont="1" applyFill="1" applyBorder="1" applyProtection="1">
      <protection locked="0"/>
    </xf>
    <xf numFmtId="1" fontId="8" fillId="6" borderId="407" xfId="0" applyNumberFormat="1" applyFont="1" applyFill="1" applyBorder="1" applyAlignment="1" applyProtection="1">
      <alignment wrapText="1"/>
      <protection locked="0"/>
    </xf>
    <xf numFmtId="1" fontId="8" fillId="6" borderId="244" xfId="0" applyNumberFormat="1" applyFont="1" applyFill="1" applyBorder="1" applyAlignment="1" applyProtection="1">
      <alignment wrapText="1"/>
      <protection locked="0"/>
    </xf>
    <xf numFmtId="49" fontId="8" fillId="34" borderId="441" xfId="0" applyNumberFormat="1" applyFont="1" applyFill="1" applyBorder="1" applyAlignment="1">
      <alignment horizontal="center" vertical="center"/>
    </xf>
    <xf numFmtId="0" fontId="8" fillId="0" borderId="267" xfId="0" applyFont="1" applyBorder="1"/>
    <xf numFmtId="1" fontId="8" fillId="6" borderId="268" xfId="0" applyNumberFormat="1" applyFont="1" applyFill="1" applyBorder="1" applyAlignment="1" applyProtection="1">
      <alignment wrapText="1"/>
      <protection locked="0"/>
    </xf>
    <xf numFmtId="1" fontId="8" fillId="6" borderId="269" xfId="0" applyNumberFormat="1" applyFont="1" applyFill="1" applyBorder="1" applyAlignment="1" applyProtection="1">
      <alignment wrapText="1"/>
      <protection locked="0"/>
    </xf>
    <xf numFmtId="0" fontId="8" fillId="0" borderId="267" xfId="0" applyFont="1" applyBorder="1" applyAlignment="1">
      <alignment horizontal="left" vertical="center"/>
    </xf>
    <xf numFmtId="49" fontId="8" fillId="34" borderId="267" xfId="0" applyNumberFormat="1" applyFont="1" applyFill="1" applyBorder="1" applyAlignment="1">
      <alignment horizontal="center" vertical="center"/>
    </xf>
    <xf numFmtId="3" fontId="8" fillId="0" borderId="441" xfId="0" applyNumberFormat="1" applyFont="1" applyBorder="1" applyAlignment="1" applyProtection="1">
      <alignment horizontal="right" wrapText="1"/>
      <protection locked="0"/>
    </xf>
    <xf numFmtId="0" fontId="8" fillId="0" borderId="268" xfId="0" applyFont="1" applyBorder="1" applyAlignment="1">
      <alignment horizontal="left"/>
    </xf>
    <xf numFmtId="0" fontId="8" fillId="0" borderId="267" xfId="0" applyFont="1" applyBorder="1" applyAlignment="1">
      <alignment horizontal="left"/>
    </xf>
    <xf numFmtId="49" fontId="8" fillId="27" borderId="441" xfId="0" applyNumberFormat="1" applyFont="1" applyFill="1" applyBorder="1" applyAlignment="1">
      <alignment horizontal="center" vertical="center"/>
    </xf>
    <xf numFmtId="0" fontId="8" fillId="5" borderId="313" xfId="0" applyFont="1" applyFill="1" applyBorder="1" applyAlignment="1">
      <alignment horizontal="left"/>
    </xf>
    <xf numFmtId="49" fontId="8" fillId="7" borderId="441" xfId="0" applyNumberFormat="1" applyFont="1" applyFill="1" applyBorder="1" applyAlignment="1">
      <alignment horizontal="center" vertical="center"/>
    </xf>
    <xf numFmtId="3" fontId="8" fillId="7" borderId="441" xfId="0" applyNumberFormat="1" applyFont="1" applyFill="1" applyBorder="1" applyAlignment="1">
      <alignment horizontal="right"/>
    </xf>
    <xf numFmtId="1" fontId="8" fillId="7" borderId="434" xfId="0" applyNumberFormat="1" applyFont="1" applyFill="1" applyBorder="1"/>
    <xf numFmtId="1" fontId="8" fillId="7" borderId="321" xfId="0" applyNumberFormat="1" applyFont="1" applyFill="1" applyBorder="1"/>
    <xf numFmtId="1" fontId="8" fillId="6" borderId="313" xfId="0" applyNumberFormat="1" applyFont="1" applyFill="1" applyBorder="1" applyAlignment="1" applyProtection="1">
      <alignment wrapText="1"/>
      <protection locked="0"/>
    </xf>
    <xf numFmtId="49" fontId="8" fillId="5" borderId="441" xfId="0" applyNumberFormat="1" applyFont="1" applyFill="1" applyBorder="1" applyAlignment="1">
      <alignment horizontal="center" vertical="center"/>
    </xf>
    <xf numFmtId="0" fontId="8" fillId="0" borderId="313" xfId="0" applyFont="1" applyBorder="1" applyAlignment="1">
      <alignment horizontal="left"/>
    </xf>
    <xf numFmtId="49" fontId="8" fillId="34" borderId="321" xfId="0" applyNumberFormat="1" applyFont="1" applyFill="1" applyBorder="1" applyAlignment="1">
      <alignment horizontal="center" vertical="center"/>
    </xf>
    <xf numFmtId="49" fontId="8" fillId="34" borderId="281" xfId="0" applyNumberFormat="1" applyFont="1" applyFill="1" applyBorder="1" applyAlignment="1">
      <alignment horizontal="center" vertical="center"/>
    </xf>
    <xf numFmtId="1" fontId="8" fillId="5" borderId="268" xfId="0" applyNumberFormat="1" applyFont="1" applyFill="1" applyBorder="1" applyAlignment="1">
      <alignment horizontal="left"/>
    </xf>
    <xf numFmtId="49" fontId="8" fillId="5" borderId="267" xfId="0" applyNumberFormat="1" applyFont="1" applyFill="1" applyBorder="1" applyAlignment="1">
      <alignment horizontal="center" vertical="center"/>
    </xf>
    <xf numFmtId="1" fontId="8" fillId="5" borderId="441" xfId="0" applyNumberFormat="1" applyFont="1" applyFill="1" applyBorder="1" applyAlignment="1">
      <alignment horizontal="right"/>
    </xf>
    <xf numFmtId="0" fontId="8" fillId="0" borderId="277" xfId="0" applyFont="1" applyBorder="1" applyAlignment="1">
      <alignment vertical="center" wrapText="1"/>
    </xf>
    <xf numFmtId="49" fontId="8" fillId="0" borderId="353" xfId="0" applyNumberFormat="1" applyFont="1" applyBorder="1" applyAlignment="1" applyProtection="1">
      <alignment horizontal="center" vertical="center" wrapText="1"/>
      <protection locked="0"/>
    </xf>
    <xf numFmtId="1" fontId="8" fillId="6" borderId="353" xfId="0" applyNumberFormat="1" applyFont="1" applyFill="1" applyBorder="1" applyProtection="1">
      <protection locked="0"/>
    </xf>
    <xf numFmtId="1" fontId="8" fillId="6" borderId="277" xfId="0" applyNumberFormat="1" applyFont="1" applyFill="1" applyBorder="1" applyAlignment="1" applyProtection="1">
      <alignment wrapText="1"/>
      <protection locked="0"/>
    </xf>
    <xf numFmtId="1" fontId="8" fillId="6" borderId="312" xfId="0" applyNumberFormat="1" applyFont="1" applyFill="1" applyBorder="1" applyAlignment="1" applyProtection="1">
      <alignment wrapText="1"/>
      <protection locked="0"/>
    </xf>
    <xf numFmtId="49" fontId="8" fillId="0" borderId="441" xfId="0" applyNumberFormat="1" applyFont="1" applyBorder="1" applyAlignment="1" applyProtection="1">
      <alignment horizontal="center" vertical="center" wrapText="1"/>
      <protection locked="0"/>
    </xf>
    <xf numFmtId="0" fontId="16" fillId="4" borderId="252" xfId="0" applyFont="1" applyFill="1" applyBorder="1"/>
    <xf numFmtId="0" fontId="16" fillId="4" borderId="469" xfId="0" applyFont="1" applyFill="1" applyBorder="1"/>
    <xf numFmtId="0" fontId="8" fillId="4" borderId="252" xfId="0" applyFont="1" applyFill="1" applyBorder="1"/>
    <xf numFmtId="0" fontId="8" fillId="4" borderId="217" xfId="0" applyFont="1" applyFill="1" applyBorder="1"/>
    <xf numFmtId="0" fontId="8" fillId="0" borderId="217" xfId="0" applyFont="1" applyBorder="1"/>
    <xf numFmtId="1" fontId="8" fillId="0" borderId="230" xfId="0" applyNumberFormat="1" applyFont="1" applyBorder="1" applyAlignment="1">
      <alignment horizontal="center" vertical="center" wrapText="1"/>
    </xf>
    <xf numFmtId="1" fontId="8" fillId="0" borderId="297" xfId="0" applyNumberFormat="1" applyFont="1" applyBorder="1" applyAlignment="1">
      <alignment horizontal="center" vertical="center" wrapText="1"/>
    </xf>
    <xf numFmtId="0" fontId="8" fillId="5" borderId="407" xfId="0" applyFont="1" applyFill="1" applyBorder="1"/>
    <xf numFmtId="3" fontId="8" fillId="0" borderId="407" xfId="0" applyNumberFormat="1" applyFont="1" applyBorder="1" applyAlignment="1" applyProtection="1">
      <alignment horizontal="center" vertical="center"/>
      <protection locked="0"/>
    </xf>
    <xf numFmtId="3" fontId="8" fillId="0" borderId="407" xfId="0" applyNumberFormat="1" applyFont="1" applyBorder="1" applyAlignment="1" applyProtection="1">
      <alignment horizontal="right"/>
      <protection locked="0"/>
    </xf>
    <xf numFmtId="3" fontId="8" fillId="4" borderId="244" xfId="0" applyNumberFormat="1" applyFont="1" applyFill="1" applyBorder="1" applyAlignment="1" applyProtection="1">
      <alignment horizontal="right"/>
      <protection locked="0"/>
    </xf>
    <xf numFmtId="1" fontId="8" fillId="6" borderId="285" xfId="0" applyNumberFormat="1" applyFont="1" applyFill="1" applyBorder="1" applyAlignment="1" applyProtection="1">
      <alignment wrapText="1"/>
      <protection locked="0"/>
    </xf>
    <xf numFmtId="0" fontId="8" fillId="5" borderId="268" xfId="0" applyFont="1" applyFill="1" applyBorder="1"/>
    <xf numFmtId="3" fontId="8" fillId="0" borderId="268" xfId="0" applyNumberFormat="1" applyFont="1" applyBorder="1" applyAlignment="1" applyProtection="1">
      <alignment horizontal="center" vertical="center"/>
      <protection locked="0"/>
    </xf>
    <xf numFmtId="3" fontId="8" fillId="0" borderId="268" xfId="0" applyNumberFormat="1" applyFont="1" applyBorder="1" applyAlignment="1" applyProtection="1">
      <alignment horizontal="right"/>
      <protection locked="0"/>
    </xf>
    <xf numFmtId="3" fontId="8" fillId="4" borderId="269" xfId="0" applyNumberFormat="1" applyFont="1" applyFill="1" applyBorder="1" applyAlignment="1" applyProtection="1">
      <alignment horizontal="right"/>
      <protection locked="0"/>
    </xf>
    <xf numFmtId="1" fontId="8" fillId="6" borderId="178" xfId="0" applyNumberFormat="1" applyFont="1" applyFill="1" applyBorder="1" applyAlignment="1" applyProtection="1">
      <alignment wrapText="1"/>
      <protection locked="0"/>
    </xf>
    <xf numFmtId="1" fontId="8" fillId="6" borderId="434" xfId="0" applyNumberFormat="1" applyFont="1" applyFill="1" applyBorder="1" applyProtection="1">
      <protection locked="0"/>
    </xf>
    <xf numFmtId="1" fontId="8" fillId="7" borderId="449" xfId="0" applyNumberFormat="1" applyFont="1" applyFill="1" applyBorder="1"/>
    <xf numFmtId="3" fontId="8" fillId="5" borderId="268" xfId="0" applyNumberFormat="1" applyFont="1" applyFill="1" applyBorder="1" applyAlignment="1" applyProtection="1">
      <alignment horizontal="center" vertical="center"/>
      <protection locked="0"/>
    </xf>
    <xf numFmtId="3" fontId="8" fillId="5" borderId="268" xfId="0" applyNumberFormat="1" applyFont="1" applyFill="1" applyBorder="1" applyAlignment="1" applyProtection="1">
      <alignment horizontal="right"/>
      <protection locked="0"/>
    </xf>
    <xf numFmtId="0" fontId="8" fillId="5" borderId="268" xfId="0" applyFont="1" applyFill="1" applyBorder="1" applyAlignment="1">
      <alignment horizontal="left"/>
    </xf>
    <xf numFmtId="1" fontId="8" fillId="0" borderId="277" xfId="0" applyNumberFormat="1" applyFont="1" applyBorder="1" applyAlignment="1">
      <alignment horizontal="left"/>
    </xf>
    <xf numFmtId="3" fontId="8" fillId="0" borderId="277" xfId="0" applyNumberFormat="1" applyFont="1" applyBorder="1" applyAlignment="1" applyProtection="1">
      <alignment horizontal="center" vertical="center"/>
      <protection locked="0"/>
    </xf>
    <xf numFmtId="3" fontId="8" fillId="0" borderId="277" xfId="0" applyNumberFormat="1" applyFont="1" applyBorder="1" applyAlignment="1" applyProtection="1">
      <alignment horizontal="right"/>
      <protection locked="0"/>
    </xf>
    <xf numFmtId="3" fontId="8" fillId="4" borderId="312" xfId="0" applyNumberFormat="1" applyFont="1" applyFill="1" applyBorder="1" applyAlignment="1" applyProtection="1">
      <alignment horizontal="right"/>
      <protection locked="0"/>
    </xf>
    <xf numFmtId="0" fontId="8" fillId="0" borderId="416" xfId="0" applyFont="1" applyBorder="1" applyProtection="1">
      <protection hidden="1"/>
    </xf>
    <xf numFmtId="0" fontId="8" fillId="0" borderId="431" xfId="0" applyFont="1" applyBorder="1" applyProtection="1">
      <protection hidden="1"/>
    </xf>
    <xf numFmtId="0" fontId="8" fillId="0" borderId="444" xfId="0" applyFont="1" applyBorder="1" applyAlignment="1">
      <alignment horizontal="center" vertical="center"/>
    </xf>
    <xf numFmtId="0" fontId="8" fillId="0" borderId="445" xfId="0" applyFont="1" applyBorder="1" applyAlignment="1">
      <alignment horizontal="center" vertical="center" wrapText="1"/>
    </xf>
    <xf numFmtId="0" fontId="8" fillId="4" borderId="470" xfId="0" applyFont="1" applyFill="1" applyBorder="1" applyAlignment="1">
      <alignment wrapText="1"/>
    </xf>
    <xf numFmtId="0" fontId="8" fillId="4" borderId="470" xfId="0" applyFont="1" applyFill="1" applyBorder="1"/>
    <xf numFmtId="0" fontId="8" fillId="0" borderId="470" xfId="0" applyFont="1" applyBorder="1" applyProtection="1">
      <protection hidden="1"/>
    </xf>
    <xf numFmtId="49" fontId="8" fillId="4" borderId="268" xfId="0" applyNumberFormat="1" applyFont="1" applyFill="1" applyBorder="1" applyAlignment="1" applyProtection="1">
      <alignment horizontal="center" vertical="center"/>
      <protection locked="0"/>
    </xf>
    <xf numFmtId="49" fontId="8" fillId="6" borderId="447" xfId="0" applyNumberFormat="1" applyFont="1" applyFill="1" applyBorder="1" applyProtection="1">
      <protection locked="0"/>
    </xf>
    <xf numFmtId="3" fontId="8" fillId="6" borderId="307" xfId="0" applyNumberFormat="1" applyFont="1" applyFill="1" applyBorder="1" applyProtection="1">
      <protection locked="0"/>
    </xf>
    <xf numFmtId="3" fontId="8" fillId="6" borderId="433" xfId="0" applyNumberFormat="1" applyFont="1" applyFill="1" applyBorder="1" applyProtection="1">
      <protection locked="0"/>
    </xf>
    <xf numFmtId="3" fontId="8" fillId="6" borderId="447" xfId="0" applyNumberFormat="1" applyFont="1" applyFill="1" applyBorder="1" applyProtection="1">
      <protection locked="0"/>
    </xf>
    <xf numFmtId="164" fontId="14" fillId="4" borderId="470" xfId="0" applyNumberFormat="1" applyFont="1" applyFill="1" applyBorder="1" applyAlignment="1">
      <alignment horizontal="right"/>
    </xf>
    <xf numFmtId="0" fontId="28" fillId="0" borderId="470" xfId="0" applyFont="1" applyBorder="1"/>
    <xf numFmtId="0" fontId="8" fillId="0" borderId="470" xfId="0" applyFont="1" applyBorder="1"/>
    <xf numFmtId="49" fontId="8" fillId="4" borderId="277" xfId="0" applyNumberFormat="1" applyFont="1" applyFill="1" applyBorder="1" applyAlignment="1" applyProtection="1">
      <alignment horizontal="center" vertical="center"/>
      <protection locked="0"/>
    </xf>
    <xf numFmtId="49" fontId="8" fillId="6" borderId="278" xfId="0" applyNumberFormat="1" applyFont="1" applyFill="1" applyBorder="1" applyProtection="1">
      <protection locked="0"/>
    </xf>
    <xf numFmtId="3" fontId="8" fillId="6" borderId="279" xfId="0" applyNumberFormat="1" applyFont="1" applyFill="1" applyBorder="1" applyProtection="1">
      <protection locked="0"/>
    </xf>
    <xf numFmtId="3" fontId="8" fillId="6" borderId="280" xfId="0" applyNumberFormat="1" applyFont="1" applyFill="1" applyBorder="1" applyProtection="1">
      <protection locked="0"/>
    </xf>
    <xf numFmtId="3" fontId="8" fillId="6" borderId="278" xfId="0" applyNumberFormat="1" applyFont="1" applyFill="1" applyBorder="1" applyProtection="1">
      <protection locked="0"/>
    </xf>
    <xf numFmtId="0" fontId="14" fillId="4" borderId="470" xfId="0" applyFont="1" applyFill="1" applyBorder="1"/>
    <xf numFmtId="1" fontId="16" fillId="0" borderId="222" xfId="0" applyNumberFormat="1" applyFont="1" applyBorder="1"/>
    <xf numFmtId="0" fontId="16" fillId="0" borderId="222" xfId="0" applyFont="1" applyBorder="1"/>
    <xf numFmtId="0" fontId="16" fillId="0" borderId="471" xfId="0" applyFont="1" applyBorder="1"/>
    <xf numFmtId="0" fontId="16" fillId="0" borderId="472" xfId="0" applyFont="1" applyBorder="1"/>
    <xf numFmtId="0" fontId="8" fillId="0" borderId="222" xfId="0" applyFont="1" applyBorder="1" applyAlignment="1">
      <alignment horizontal="center" vertical="center" wrapText="1"/>
    </xf>
    <xf numFmtId="0" fontId="14" fillId="0" borderId="251" xfId="0" applyFont="1" applyBorder="1" applyAlignment="1">
      <alignment horizontal="left" vertical="center"/>
    </xf>
    <xf numFmtId="3" fontId="14" fillId="0" borderId="251" xfId="0" applyNumberFormat="1" applyFont="1" applyBorder="1" applyAlignment="1" applyProtection="1">
      <alignment horizontal="right"/>
      <protection locked="0"/>
    </xf>
    <xf numFmtId="0" fontId="14" fillId="0" borderId="407" xfId="0" applyFont="1" applyBorder="1" applyAlignment="1" applyProtection="1">
      <alignment horizontal="right"/>
      <protection locked="0"/>
    </xf>
    <xf numFmtId="3" fontId="8" fillId="0" borderId="244" xfId="0" applyNumberFormat="1" applyFont="1" applyBorder="1" applyAlignment="1" applyProtection="1">
      <alignment horizontal="right"/>
      <protection locked="0"/>
    </xf>
    <xf numFmtId="3" fontId="8" fillId="0" borderId="474" xfId="0" applyNumberFormat="1" applyFont="1" applyBorder="1" applyProtection="1">
      <protection locked="0"/>
    </xf>
    <xf numFmtId="1" fontId="8" fillId="0" borderId="475" xfId="0" applyNumberFormat="1" applyFont="1" applyBorder="1"/>
    <xf numFmtId="3" fontId="8" fillId="0" borderId="267" xfId="0" applyNumberFormat="1" applyFont="1" applyBorder="1" applyAlignment="1" applyProtection="1">
      <alignment horizontal="right"/>
      <protection locked="0"/>
    </xf>
    <xf numFmtId="0" fontId="8" fillId="20" borderId="476" xfId="30" applyFont="1" applyBorder="1" applyAlignment="1" applyProtection="1">
      <alignment horizontal="right"/>
      <protection locked="0"/>
    </xf>
    <xf numFmtId="3" fontId="8" fillId="20" borderId="258" xfId="30" applyNumberFormat="1" applyFont="1" applyBorder="1" applyAlignment="1" applyProtection="1">
      <alignment horizontal="right"/>
      <protection locked="0"/>
    </xf>
    <xf numFmtId="3" fontId="8" fillId="6" borderId="268" xfId="0" applyNumberFormat="1" applyFont="1" applyFill="1" applyBorder="1" applyProtection="1">
      <protection locked="0"/>
    </xf>
    <xf numFmtId="3" fontId="8" fillId="6" borderId="274" xfId="0" applyNumberFormat="1" applyFont="1" applyFill="1" applyBorder="1" applyProtection="1">
      <protection locked="0"/>
    </xf>
    <xf numFmtId="0" fontId="8" fillId="0" borderId="281" xfId="0" applyFont="1" applyBorder="1" applyAlignment="1">
      <alignment horizontal="left" vertical="center"/>
    </xf>
    <xf numFmtId="3" fontId="8" fillId="0" borderId="281" xfId="0" applyNumberFormat="1" applyFont="1" applyBorder="1" applyAlignment="1" applyProtection="1">
      <alignment horizontal="right"/>
      <protection locked="0"/>
    </xf>
    <xf numFmtId="0" fontId="8" fillId="20" borderId="477" xfId="30" applyFont="1" applyBorder="1" applyAlignment="1" applyProtection="1">
      <alignment horizontal="right"/>
      <protection locked="0"/>
    </xf>
    <xf numFmtId="3" fontId="8" fillId="20" borderId="478" xfId="30" applyNumberFormat="1" applyFont="1" applyBorder="1" applyAlignment="1" applyProtection="1">
      <alignment horizontal="right"/>
      <protection locked="0"/>
    </xf>
    <xf numFmtId="3" fontId="8" fillId="6" borderId="277" xfId="0" applyNumberFormat="1" applyFont="1" applyFill="1" applyBorder="1" applyProtection="1">
      <protection locked="0"/>
    </xf>
    <xf numFmtId="3" fontId="8" fillId="6" borderId="435" xfId="0" applyNumberFormat="1" applyFont="1" applyFill="1" applyBorder="1" applyProtection="1">
      <protection locked="0"/>
    </xf>
    <xf numFmtId="3" fontId="8" fillId="20" borderId="477" xfId="30" applyNumberFormat="1" applyFont="1" applyBorder="1" applyAlignment="1" applyProtection="1">
      <alignment horizontal="right"/>
      <protection locked="0"/>
    </xf>
    <xf numFmtId="1" fontId="16" fillId="9" borderId="222" xfId="0" applyNumberFormat="1" applyFont="1" applyFill="1" applyBorder="1"/>
    <xf numFmtId="1" fontId="8" fillId="5" borderId="479" xfId="0" applyNumberFormat="1" applyFont="1" applyFill="1" applyBorder="1"/>
    <xf numFmtId="1" fontId="8" fillId="4" borderId="479" xfId="0" applyNumberFormat="1" applyFont="1" applyFill="1" applyBorder="1"/>
    <xf numFmtId="1" fontId="8" fillId="0" borderId="479" xfId="0" applyNumberFormat="1" applyFont="1" applyBorder="1"/>
    <xf numFmtId="1" fontId="8" fillId="0" borderId="479" xfId="0" applyNumberFormat="1" applyFont="1" applyBorder="1" applyProtection="1">
      <protection hidden="1"/>
    </xf>
    <xf numFmtId="1" fontId="8" fillId="9" borderId="380" xfId="0" applyNumberFormat="1" applyFont="1" applyFill="1" applyBorder="1" applyAlignment="1">
      <alignment horizontal="center" wrapText="1"/>
    </xf>
    <xf numFmtId="1" fontId="14" fillId="5" borderId="479" xfId="0" applyNumberFormat="1" applyFont="1" applyFill="1" applyBorder="1"/>
    <xf numFmtId="1" fontId="8" fillId="9" borderId="242" xfId="0" applyNumberFormat="1" applyFont="1" applyFill="1" applyBorder="1" applyAlignment="1">
      <alignment vertical="center" wrapText="1"/>
    </xf>
    <xf numFmtId="49" fontId="8" fillId="9" borderId="242" xfId="0" applyNumberFormat="1" applyFont="1" applyFill="1" applyBorder="1" applyAlignment="1" applyProtection="1">
      <alignment wrapText="1"/>
      <protection locked="0"/>
    </xf>
    <xf numFmtId="1" fontId="14" fillId="4" borderId="479" xfId="0" applyNumberFormat="1" applyFont="1" applyFill="1" applyBorder="1" applyAlignment="1">
      <alignment wrapText="1"/>
    </xf>
    <xf numFmtId="1" fontId="8" fillId="9" borderId="277" xfId="0" applyNumberFormat="1" applyFont="1" applyFill="1" applyBorder="1" applyAlignment="1">
      <alignment vertical="center" wrapText="1"/>
    </xf>
    <xf numFmtId="49" fontId="8" fillId="9" borderId="277" xfId="0" applyNumberFormat="1" applyFont="1" applyFill="1" applyBorder="1" applyAlignment="1" applyProtection="1">
      <alignment wrapText="1"/>
      <protection locked="0"/>
    </xf>
    <xf numFmtId="1" fontId="16" fillId="0" borderId="416" xfId="0" applyNumberFormat="1" applyFont="1" applyBorder="1"/>
    <xf numFmtId="1" fontId="8" fillId="4" borderId="428" xfId="0" applyNumberFormat="1" applyFont="1" applyFill="1" applyBorder="1"/>
    <xf numFmtId="1" fontId="8" fillId="4" borderId="480" xfId="0" applyNumberFormat="1" applyFont="1" applyFill="1" applyBorder="1"/>
    <xf numFmtId="1" fontId="8" fillId="0" borderId="481" xfId="0" applyNumberFormat="1" applyFont="1" applyBorder="1"/>
    <xf numFmtId="1" fontId="8" fillId="0" borderId="480" xfId="0" applyNumberFormat="1" applyFont="1" applyBorder="1"/>
    <xf numFmtId="1" fontId="8" fillId="9" borderId="251" xfId="0" applyNumberFormat="1" applyFont="1" applyFill="1" applyBorder="1" applyAlignment="1">
      <alignment vertical="center" wrapText="1"/>
    </xf>
    <xf numFmtId="1" fontId="8" fillId="9" borderId="281" xfId="0" applyNumberFormat="1" applyFont="1" applyFill="1" applyBorder="1" applyAlignment="1">
      <alignment vertical="center" wrapText="1"/>
    </xf>
    <xf numFmtId="0" fontId="8" fillId="0" borderId="482" xfId="0" applyFont="1" applyBorder="1"/>
    <xf numFmtId="0" fontId="8" fillId="4" borderId="480" xfId="0" applyFont="1" applyFill="1" applyBorder="1"/>
    <xf numFmtId="0" fontId="8" fillId="0" borderId="481" xfId="0" applyFont="1" applyBorder="1"/>
    <xf numFmtId="0" fontId="8" fillId="0" borderId="480" xfId="0" applyFont="1" applyBorder="1"/>
    <xf numFmtId="1" fontId="8" fillId="9" borderId="426" xfId="0" applyNumberFormat="1" applyFont="1" applyFill="1" applyBorder="1" applyAlignment="1">
      <alignment horizontal="center" vertical="center" wrapText="1"/>
    </xf>
    <xf numFmtId="1" fontId="8" fillId="9" borderId="483" xfId="0" applyNumberFormat="1" applyFont="1" applyFill="1" applyBorder="1" applyAlignment="1">
      <alignment horizontal="center" vertical="center" wrapText="1"/>
    </xf>
    <xf numFmtId="1" fontId="8" fillId="9" borderId="371" xfId="0" applyNumberFormat="1" applyFont="1" applyFill="1" applyBorder="1" applyAlignment="1">
      <alignment horizontal="center" vertical="center" wrapText="1"/>
    </xf>
    <xf numFmtId="1" fontId="8" fillId="9" borderId="484" xfId="0" applyNumberFormat="1" applyFont="1" applyFill="1" applyBorder="1" applyAlignment="1">
      <alignment horizontal="center" vertical="center" wrapText="1"/>
    </xf>
    <xf numFmtId="1" fontId="8" fillId="9" borderId="401" xfId="0" applyNumberFormat="1" applyFont="1" applyFill="1" applyBorder="1" applyAlignment="1">
      <alignment horizontal="center" vertical="center" wrapText="1"/>
    </xf>
    <xf numFmtId="1" fontId="8" fillId="0" borderId="432" xfId="0" applyNumberFormat="1" applyFont="1" applyBorder="1"/>
    <xf numFmtId="1" fontId="8" fillId="0" borderId="428" xfId="0" applyNumberFormat="1" applyFont="1" applyBorder="1"/>
    <xf numFmtId="1" fontId="8" fillId="9" borderId="247" xfId="0" applyNumberFormat="1" applyFont="1" applyFill="1" applyBorder="1" applyAlignment="1">
      <alignment horizontal="left" vertical="center" wrapText="1"/>
    </xf>
    <xf numFmtId="1" fontId="8" fillId="9" borderId="277" xfId="0" applyNumberFormat="1" applyFont="1" applyFill="1" applyBorder="1"/>
    <xf numFmtId="1" fontId="8" fillId="9" borderId="426" xfId="30" applyNumberFormat="1" applyFont="1" applyFill="1" applyBorder="1" applyAlignment="1" applyProtection="1">
      <alignment horizontal="right"/>
      <protection locked="0"/>
    </xf>
    <xf numFmtId="1" fontId="8" fillId="9" borderId="483" xfId="30" applyNumberFormat="1" applyFont="1" applyFill="1" applyBorder="1" applyAlignment="1" applyProtection="1">
      <alignment horizontal="right"/>
      <protection locked="0"/>
    </xf>
    <xf numFmtId="1" fontId="8" fillId="9" borderId="253" xfId="30" applyNumberFormat="1" applyFont="1" applyFill="1" applyBorder="1" applyAlignment="1" applyProtection="1">
      <alignment horizontal="right"/>
      <protection locked="0"/>
    </xf>
    <xf numFmtId="49" fontId="8" fillId="9" borderId="426" xfId="0" applyNumberFormat="1" applyFont="1" applyFill="1" applyBorder="1" applyProtection="1">
      <protection locked="0"/>
    </xf>
    <xf numFmtId="49" fontId="8" fillId="9" borderId="485" xfId="0" applyNumberFormat="1" applyFont="1" applyFill="1" applyBorder="1" applyProtection="1">
      <protection locked="0"/>
    </xf>
    <xf numFmtId="0" fontId="8" fillId="0" borderId="328" xfId="0" applyFont="1" applyBorder="1" applyProtection="1">
      <protection hidden="1"/>
    </xf>
    <xf numFmtId="0" fontId="8" fillId="0" borderId="326" xfId="0" applyFont="1" applyBorder="1" applyProtection="1">
      <protection hidden="1"/>
    </xf>
    <xf numFmtId="1" fontId="8" fillId="0" borderId="426" xfId="0" applyNumberFormat="1" applyFont="1" applyBorder="1" applyAlignment="1">
      <alignment horizontal="center" vertical="center" wrapText="1"/>
    </xf>
    <xf numFmtId="1" fontId="8" fillId="0" borderId="222" xfId="0" applyNumberFormat="1" applyFont="1" applyBorder="1" applyAlignment="1" applyProtection="1">
      <alignment horizontal="center" vertical="center"/>
      <protection hidden="1"/>
    </xf>
    <xf numFmtId="49" fontId="8" fillId="0" borderId="247" xfId="0" applyNumberFormat="1" applyFont="1" applyBorder="1" applyAlignment="1" applyProtection="1">
      <alignment horizontal="right"/>
      <protection locked="0"/>
    </xf>
    <xf numFmtId="3" fontId="8" fillId="0" borderId="246" xfId="0" applyNumberFormat="1" applyFont="1" applyBorder="1" applyAlignment="1" applyProtection="1">
      <alignment horizontal="right"/>
      <protection locked="0"/>
    </xf>
    <xf numFmtId="1" fontId="8" fillId="6" borderId="378" xfId="0" applyNumberFormat="1" applyFont="1" applyFill="1" applyBorder="1" applyAlignment="1" applyProtection="1">
      <alignment horizontal="right"/>
      <protection locked="0"/>
    </xf>
    <xf numFmtId="1" fontId="8" fillId="6" borderId="369" xfId="0" applyNumberFormat="1" applyFont="1" applyFill="1" applyBorder="1" applyAlignment="1" applyProtection="1">
      <alignment horizontal="right"/>
      <protection locked="0"/>
    </xf>
    <xf numFmtId="1" fontId="8" fillId="6" borderId="371" xfId="0" applyNumberFormat="1" applyFont="1" applyFill="1" applyBorder="1" applyAlignment="1" applyProtection="1">
      <alignment horizontal="right"/>
      <protection locked="0"/>
    </xf>
    <xf numFmtId="1" fontId="8" fillId="6" borderId="240" xfId="0" applyNumberFormat="1" applyFont="1" applyFill="1" applyBorder="1" applyAlignment="1" applyProtection="1">
      <alignment horizontal="right"/>
      <protection locked="0"/>
    </xf>
    <xf numFmtId="1" fontId="8" fillId="6" borderId="241" xfId="0" applyNumberFormat="1" applyFont="1" applyFill="1" applyBorder="1" applyAlignment="1" applyProtection="1">
      <alignment horizontal="right"/>
      <protection locked="0"/>
    </xf>
    <xf numFmtId="1" fontId="8" fillId="6" borderId="486" xfId="0" applyNumberFormat="1" applyFont="1" applyFill="1" applyBorder="1" applyAlignment="1" applyProtection="1">
      <alignment horizontal="right"/>
      <protection locked="0"/>
    </xf>
    <xf numFmtId="1" fontId="8" fillId="6" borderId="487" xfId="0" applyNumberFormat="1" applyFont="1" applyFill="1" applyBorder="1" applyAlignment="1" applyProtection="1">
      <alignment horizontal="right"/>
      <protection locked="0"/>
    </xf>
    <xf numFmtId="1" fontId="8" fillId="0" borderId="488" xfId="0" applyNumberFormat="1" applyFont="1" applyBorder="1" applyAlignment="1">
      <alignment horizontal="center" vertical="center"/>
    </xf>
    <xf numFmtId="1" fontId="8" fillId="6" borderId="178" xfId="0" applyNumberFormat="1" applyFont="1" applyFill="1" applyBorder="1" applyAlignment="1" applyProtection="1">
      <alignment horizontal="right"/>
      <protection locked="0"/>
    </xf>
    <xf numFmtId="1" fontId="8" fillId="0" borderId="268" xfId="0" applyNumberFormat="1" applyFont="1" applyBorder="1" applyAlignment="1">
      <alignment horizontal="center" vertical="center" wrapText="1"/>
    </xf>
    <xf numFmtId="49" fontId="8" fillId="0" borderId="268" xfId="0" applyNumberFormat="1" applyFont="1" applyBorder="1" applyAlignment="1" applyProtection="1">
      <alignment horizontal="right"/>
      <protection locked="0"/>
    </xf>
    <xf numFmtId="1" fontId="8" fillId="6" borderId="314" xfId="0" applyNumberFormat="1" applyFont="1" applyFill="1" applyBorder="1" applyAlignment="1" applyProtection="1">
      <alignment horizontal="right"/>
      <protection locked="0"/>
    </xf>
    <xf numFmtId="1" fontId="8" fillId="6" borderId="315" xfId="0" applyNumberFormat="1" applyFont="1" applyFill="1" applyBorder="1" applyAlignment="1" applyProtection="1">
      <alignment horizontal="right"/>
      <protection locked="0"/>
    </xf>
    <xf numFmtId="1" fontId="8" fillId="6" borderId="406" xfId="0" applyNumberFormat="1" applyFont="1" applyFill="1" applyBorder="1" applyAlignment="1" applyProtection="1">
      <alignment horizontal="right"/>
      <protection locked="0"/>
    </xf>
    <xf numFmtId="1" fontId="8" fillId="6" borderId="489" xfId="0" applyNumberFormat="1" applyFont="1" applyFill="1" applyBorder="1" applyAlignment="1" applyProtection="1">
      <alignment horizontal="right"/>
      <protection locked="0"/>
    </xf>
    <xf numFmtId="1" fontId="8" fillId="6" borderId="283" xfId="0" applyNumberFormat="1" applyFont="1" applyFill="1" applyBorder="1" applyAlignment="1" applyProtection="1">
      <alignment horizontal="right"/>
      <protection locked="0"/>
    </xf>
    <xf numFmtId="1" fontId="8" fillId="0" borderId="247" xfId="0" applyNumberFormat="1" applyFont="1" applyBorder="1" applyAlignment="1" applyProtection="1">
      <alignment horizontal="center" vertical="center"/>
      <protection hidden="1"/>
    </xf>
    <xf numFmtId="49" fontId="8" fillId="0" borderId="368" xfId="0" applyNumberFormat="1" applyFont="1" applyBorder="1" applyAlignment="1" applyProtection="1">
      <alignment horizontal="right"/>
      <protection locked="0"/>
    </xf>
    <xf numFmtId="3" fontId="8" fillId="0" borderId="368" xfId="0" applyNumberFormat="1" applyFont="1" applyBorder="1" applyAlignment="1" applyProtection="1">
      <alignment horizontal="right"/>
      <protection locked="0"/>
    </xf>
    <xf numFmtId="3" fontId="8" fillId="0" borderId="369" xfId="0" applyNumberFormat="1" applyFont="1" applyBorder="1" applyAlignment="1" applyProtection="1">
      <alignment horizontal="right"/>
      <protection locked="0"/>
    </xf>
    <xf numFmtId="1" fontId="8" fillId="6" borderId="426" xfId="0" applyNumberFormat="1" applyFont="1" applyFill="1" applyBorder="1" applyAlignment="1" applyProtection="1">
      <alignment horizontal="right"/>
      <protection locked="0"/>
    </xf>
    <xf numFmtId="1" fontId="8" fillId="6" borderId="485" xfId="0" applyNumberFormat="1" applyFont="1" applyFill="1" applyBorder="1" applyAlignment="1" applyProtection="1">
      <alignment horizontal="right"/>
      <protection locked="0"/>
    </xf>
    <xf numFmtId="1" fontId="8" fillId="6" borderId="468" xfId="0" applyNumberFormat="1" applyFont="1" applyFill="1" applyBorder="1" applyAlignment="1" applyProtection="1">
      <alignment horizontal="right"/>
      <protection locked="0"/>
    </xf>
    <xf numFmtId="0" fontId="8" fillId="4" borderId="479" xfId="0" applyFont="1" applyFill="1" applyBorder="1" applyProtection="1">
      <protection hidden="1"/>
    </xf>
    <xf numFmtId="1" fontId="8" fillId="0" borderId="488" xfId="0" applyNumberFormat="1" applyFont="1" applyBorder="1" applyAlignment="1">
      <alignment horizontal="left" vertical="center"/>
    </xf>
    <xf numFmtId="1" fontId="8" fillId="0" borderId="488" xfId="0" applyNumberFormat="1" applyFont="1" applyBorder="1" applyAlignment="1">
      <alignment horizontal="center" vertical="center" wrapText="1"/>
    </xf>
    <xf numFmtId="1" fontId="8" fillId="6" borderId="488" xfId="0" applyNumberFormat="1" applyFont="1" applyFill="1" applyBorder="1" applyProtection="1">
      <protection locked="0"/>
    </xf>
    <xf numFmtId="0" fontId="8" fillId="0" borderId="247" xfId="0" applyFont="1" applyBorder="1" applyAlignment="1">
      <alignment horizontal="left" vertical="center" wrapText="1"/>
    </xf>
    <xf numFmtId="3" fontId="8" fillId="6" borderId="247" xfId="0" applyNumberFormat="1" applyFont="1" applyFill="1" applyBorder="1" applyProtection="1">
      <protection locked="0"/>
    </xf>
    <xf numFmtId="1" fontId="8" fillId="0" borderId="268" xfId="0" applyNumberFormat="1" applyFont="1" applyBorder="1" applyAlignment="1">
      <alignment horizontal="center"/>
    </xf>
    <xf numFmtId="1" fontId="8" fillId="0" borderId="368" xfId="0" applyNumberFormat="1" applyFont="1" applyBorder="1" applyAlignment="1">
      <alignment horizontal="center"/>
    </xf>
    <xf numFmtId="1" fontId="8" fillId="6" borderId="368" xfId="0" applyNumberFormat="1" applyFont="1" applyFill="1" applyBorder="1" applyProtection="1">
      <protection locked="0"/>
    </xf>
    <xf numFmtId="1" fontId="8" fillId="4" borderId="416" xfId="0" applyNumberFormat="1" applyFont="1" applyFill="1" applyBorder="1" applyProtection="1">
      <protection hidden="1"/>
    </xf>
    <xf numFmtId="1" fontId="8" fillId="0" borderId="416" xfId="0" applyNumberFormat="1" applyFont="1" applyBorder="1" applyProtection="1">
      <protection hidden="1"/>
    </xf>
    <xf numFmtId="1" fontId="8" fillId="4" borderId="228" xfId="0" applyNumberFormat="1" applyFont="1" applyFill="1" applyBorder="1" applyProtection="1">
      <protection hidden="1"/>
    </xf>
    <xf numFmtId="1" fontId="8" fillId="0" borderId="426" xfId="32" applyNumberFormat="1" applyFont="1" applyBorder="1" applyAlignment="1">
      <alignment horizontal="center" vertical="center" wrapText="1"/>
    </xf>
    <xf numFmtId="1" fontId="8" fillId="0" borderId="246" xfId="32" applyNumberFormat="1" applyFont="1" applyBorder="1" applyAlignment="1">
      <alignment horizontal="center" vertical="center" wrapText="1"/>
    </xf>
    <xf numFmtId="1" fontId="8" fillId="9" borderId="426" xfId="32" applyNumberFormat="1" applyFont="1" applyFill="1" applyBorder="1" applyAlignment="1">
      <alignment horizontal="center" vertical="center" wrapText="1"/>
    </xf>
    <xf numFmtId="1" fontId="8" fillId="9" borderId="246" xfId="32" applyNumberFormat="1" applyFont="1" applyFill="1" applyBorder="1" applyAlignment="1">
      <alignment horizontal="center" vertical="center" wrapText="1"/>
    </xf>
    <xf numFmtId="1" fontId="8" fillId="9" borderId="490" xfId="32" applyNumberFormat="1" applyFont="1" applyFill="1" applyBorder="1" applyAlignment="1">
      <alignment horizontal="center" vertical="center" wrapText="1"/>
    </xf>
    <xf numFmtId="1" fontId="8" fillId="9" borderId="485" xfId="32" applyNumberFormat="1" applyFont="1" applyFill="1" applyBorder="1" applyAlignment="1">
      <alignment horizontal="center" vertical="center" wrapText="1"/>
    </xf>
    <xf numFmtId="1" fontId="8" fillId="9" borderId="253" xfId="32" applyNumberFormat="1" applyFont="1" applyFill="1" applyBorder="1" applyAlignment="1">
      <alignment horizontal="center" vertical="center" wrapText="1"/>
    </xf>
    <xf numFmtId="1" fontId="8" fillId="0" borderId="485" xfId="32" applyNumberFormat="1" applyFont="1" applyBorder="1" applyAlignment="1">
      <alignment horizontal="center" vertical="center" wrapText="1"/>
    </xf>
    <xf numFmtId="1" fontId="8" fillId="0" borderId="430" xfId="31" applyNumberFormat="1" applyFont="1" applyBorder="1" applyAlignment="1">
      <alignment vertical="center" wrapText="1"/>
    </xf>
    <xf numFmtId="1" fontId="8" fillId="5" borderId="376" xfId="20" applyNumberFormat="1" applyFont="1" applyFill="1" applyBorder="1" applyProtection="1">
      <protection locked="0"/>
    </xf>
    <xf numFmtId="1" fontId="8" fillId="6" borderId="376" xfId="20" applyNumberFormat="1" applyFont="1" applyFill="1" applyBorder="1" applyProtection="1">
      <protection locked="0"/>
    </xf>
    <xf numFmtId="1" fontId="8" fillId="6" borderId="491" xfId="20" applyNumberFormat="1" applyFont="1" applyFill="1" applyBorder="1" applyProtection="1">
      <protection locked="0"/>
    </xf>
    <xf numFmtId="1" fontId="8" fillId="9" borderId="376" xfId="20" applyNumberFormat="1" applyFont="1" applyFill="1" applyBorder="1" applyProtection="1">
      <protection locked="0"/>
    </xf>
    <xf numFmtId="1" fontId="8" fillId="9" borderId="492" xfId="20" applyNumberFormat="1" applyFont="1" applyFill="1" applyBorder="1" applyProtection="1">
      <protection locked="0"/>
    </xf>
    <xf numFmtId="1" fontId="8" fillId="9" borderId="493" xfId="20" applyNumberFormat="1" applyFont="1" applyFill="1" applyBorder="1" applyProtection="1">
      <protection locked="0"/>
    </xf>
    <xf numFmtId="1" fontId="8" fillId="9" borderId="433" xfId="20" applyNumberFormat="1" applyFont="1" applyFill="1" applyBorder="1" applyProtection="1">
      <protection locked="0"/>
    </xf>
    <xf numFmtId="1" fontId="8" fillId="6" borderId="433" xfId="20" applyNumberFormat="1" applyFont="1" applyFill="1" applyBorder="1" applyProtection="1">
      <protection locked="0"/>
    </xf>
    <xf numFmtId="1" fontId="8" fillId="0" borderId="494" xfId="0" applyNumberFormat="1" applyFont="1" applyBorder="1" applyProtection="1">
      <protection hidden="1"/>
    </xf>
    <xf numFmtId="1" fontId="8" fillId="0" borderId="268" xfId="31" applyNumberFormat="1" applyFont="1" applyBorder="1" applyAlignment="1">
      <alignment vertical="center" wrapText="1"/>
    </xf>
    <xf numFmtId="1" fontId="8" fillId="6" borderId="178" xfId="20" applyNumberFormat="1" applyFont="1" applyFill="1" applyBorder="1" applyProtection="1">
      <protection locked="0"/>
    </xf>
    <xf numFmtId="1" fontId="8" fillId="5" borderId="278" xfId="20" applyNumberFormat="1" applyFont="1" applyFill="1" applyBorder="1" applyProtection="1">
      <protection locked="0"/>
    </xf>
    <xf numFmtId="1" fontId="8" fillId="6" borderId="278" xfId="20" applyNumberFormat="1" applyFont="1" applyFill="1" applyBorder="1" applyProtection="1">
      <protection locked="0"/>
    </xf>
    <xf numFmtId="1" fontId="8" fillId="6" borderId="269" xfId="20" applyNumberFormat="1" applyFont="1" applyFill="1" applyBorder="1" applyProtection="1">
      <protection locked="0"/>
    </xf>
    <xf numFmtId="1" fontId="8" fillId="9" borderId="270" xfId="20" applyNumberFormat="1" applyFont="1" applyFill="1" applyBorder="1" applyProtection="1">
      <protection locked="0"/>
    </xf>
    <xf numFmtId="1" fontId="8" fillId="9" borderId="275" xfId="20" applyNumberFormat="1" applyFont="1" applyFill="1" applyBorder="1" applyProtection="1">
      <protection locked="0"/>
    </xf>
    <xf numFmtId="1" fontId="8" fillId="9" borderId="324" xfId="20" applyNumberFormat="1" applyFont="1" applyFill="1" applyBorder="1" applyProtection="1">
      <protection locked="0"/>
    </xf>
    <xf numFmtId="1" fontId="8" fillId="9" borderId="276" xfId="20" applyNumberFormat="1" applyFont="1" applyFill="1" applyBorder="1" applyProtection="1">
      <protection locked="0"/>
    </xf>
    <xf numFmtId="1" fontId="8" fillId="8" borderId="270" xfId="20" applyNumberFormat="1" applyFont="1" applyFill="1" applyBorder="1" applyProtection="1"/>
    <xf numFmtId="1" fontId="8" fillId="8" borderId="276" xfId="20" applyNumberFormat="1" applyFont="1" applyFill="1" applyBorder="1" applyProtection="1"/>
    <xf numFmtId="1" fontId="8" fillId="0" borderId="495" xfId="31" applyNumberFormat="1" applyFont="1" applyBorder="1" applyAlignment="1">
      <alignment horizontal="center" vertical="center" wrapText="1"/>
    </xf>
    <xf numFmtId="1" fontId="8" fillId="0" borderId="496" xfId="20" applyNumberFormat="1" applyFont="1" applyBorder="1" applyAlignment="1">
      <alignment horizontal="right"/>
    </xf>
    <xf numFmtId="1" fontId="8" fillId="0" borderId="497" xfId="20" applyNumberFormat="1" applyFont="1" applyBorder="1" applyAlignment="1">
      <alignment horizontal="right"/>
    </xf>
    <xf numFmtId="1" fontId="8" fillId="9" borderId="496" xfId="20" applyNumberFormat="1" applyFont="1" applyFill="1" applyBorder="1" applyAlignment="1">
      <alignment horizontal="right"/>
    </xf>
    <xf numFmtId="1" fontId="8" fillId="9" borderId="498" xfId="20" applyNumberFormat="1" applyFont="1" applyFill="1" applyBorder="1" applyAlignment="1">
      <alignment horizontal="right"/>
    </xf>
    <xf numFmtId="1" fontId="8" fillId="9" borderId="499" xfId="20" applyNumberFormat="1" applyFont="1" applyFill="1" applyBorder="1" applyAlignment="1">
      <alignment horizontal="right"/>
    </xf>
    <xf numFmtId="1" fontId="8" fillId="9" borderId="500" xfId="20" applyNumberFormat="1" applyFont="1" applyFill="1" applyBorder="1" applyAlignment="1">
      <alignment horizontal="right"/>
    </xf>
    <xf numFmtId="1" fontId="8" fillId="0" borderId="500" xfId="20" applyNumberFormat="1" applyFont="1" applyBorder="1" applyAlignment="1">
      <alignment horizontal="right"/>
    </xf>
    <xf numFmtId="0" fontId="17" fillId="0" borderId="501" xfId="0" applyFont="1" applyBorder="1"/>
    <xf numFmtId="0" fontId="53" fillId="5" borderId="504" xfId="0" applyFont="1" applyFill="1" applyBorder="1" applyAlignment="1">
      <alignment horizontal="center" vertical="center"/>
    </xf>
    <xf numFmtId="1" fontId="8" fillId="5" borderId="483" xfId="0" applyNumberFormat="1" applyFont="1" applyFill="1" applyBorder="1" applyAlignment="1">
      <alignment horizontal="center" vertical="center" wrapText="1"/>
    </xf>
    <xf numFmtId="0" fontId="53" fillId="5" borderId="497" xfId="0" applyFont="1" applyFill="1" applyBorder="1" applyAlignment="1">
      <alignment horizontal="center" vertical="center"/>
    </xf>
    <xf numFmtId="0" fontId="53" fillId="5" borderId="505" xfId="0" applyFont="1" applyFill="1" applyBorder="1"/>
    <xf numFmtId="167" fontId="8" fillId="5" borderId="503" xfId="20" applyNumberFormat="1" applyFont="1" applyFill="1" applyBorder="1" applyAlignment="1" applyProtection="1">
      <protection locked="0"/>
    </xf>
    <xf numFmtId="0" fontId="53" fillId="5" borderId="276" xfId="0" applyFont="1" applyFill="1" applyBorder="1"/>
    <xf numFmtId="49" fontId="8" fillId="5" borderId="269" xfId="20" applyNumberFormat="1" applyFont="1" applyFill="1" applyBorder="1" applyAlignment="1" applyProtection="1">
      <alignment horizontal="center" vertical="center"/>
      <protection locked="0"/>
    </xf>
    <xf numFmtId="167" fontId="8" fillId="5" borderId="269" xfId="20" applyNumberFormat="1" applyFont="1" applyFill="1" applyBorder="1" applyAlignment="1" applyProtection="1">
      <protection locked="0"/>
    </xf>
    <xf numFmtId="167" fontId="8" fillId="5" borderId="268" xfId="20" applyNumberFormat="1" applyFont="1" applyFill="1" applyBorder="1" applyAlignment="1" applyProtection="1">
      <protection locked="0"/>
    </xf>
    <xf numFmtId="0" fontId="53" fillId="5" borderId="369" xfId="0" applyFont="1" applyFill="1" applyBorder="1"/>
    <xf numFmtId="49" fontId="8" fillId="5" borderId="369" xfId="20" applyNumberFormat="1" applyFont="1" applyFill="1" applyBorder="1" applyAlignment="1" applyProtection="1">
      <alignment horizontal="center" vertical="center"/>
      <protection locked="0"/>
    </xf>
    <xf numFmtId="167" fontId="8" fillId="5" borderId="369" xfId="20" applyNumberFormat="1" applyFont="1" applyFill="1" applyBorder="1" applyAlignment="1" applyProtection="1">
      <protection locked="0"/>
    </xf>
    <xf numFmtId="0" fontId="51" fillId="4" borderId="222" xfId="0" applyFont="1" applyFill="1" applyBorder="1"/>
    <xf numFmtId="0" fontId="51" fillId="4" borderId="506" xfId="0" applyFont="1" applyFill="1" applyBorder="1"/>
    <xf numFmtId="0" fontId="8" fillId="0" borderId="495" xfId="0" applyFont="1" applyBorder="1" applyAlignment="1">
      <alignment horizontal="center" vertical="center" wrapText="1"/>
    </xf>
    <xf numFmtId="0" fontId="8" fillId="0" borderId="509" xfId="0" applyFont="1" applyBorder="1" applyAlignment="1">
      <alignment horizontal="center" vertical="center" wrapText="1"/>
    </xf>
    <xf numFmtId="0" fontId="8" fillId="0" borderId="507" xfId="0" applyFont="1" applyBorder="1" applyAlignment="1">
      <alignment horizontal="center" vertical="center" wrapText="1"/>
    </xf>
    <xf numFmtId="1" fontId="8" fillId="9" borderId="269" xfId="0" applyNumberFormat="1" applyFont="1" applyFill="1" applyBorder="1" applyAlignment="1">
      <alignment wrapText="1"/>
    </xf>
    <xf numFmtId="49" fontId="8" fillId="5" borderId="268" xfId="0" applyNumberFormat="1" applyFont="1" applyFill="1" applyBorder="1" applyProtection="1">
      <protection locked="0"/>
    </xf>
    <xf numFmtId="3" fontId="8" fillId="4" borderId="269" xfId="0" applyNumberFormat="1" applyFont="1" applyFill="1" applyBorder="1" applyProtection="1">
      <protection locked="0"/>
    </xf>
    <xf numFmtId="3" fontId="8" fillId="6" borderId="178" xfId="0" applyNumberFormat="1" applyFont="1" applyFill="1" applyBorder="1" applyProtection="1">
      <protection locked="0"/>
    </xf>
    <xf numFmtId="1" fontId="8" fillId="9" borderId="491" xfId="0" applyNumberFormat="1" applyFont="1" applyFill="1" applyBorder="1" applyAlignment="1" applyProtection="1">
      <alignment wrapText="1"/>
      <protection locked="0"/>
    </xf>
    <xf numFmtId="1" fontId="8" fillId="9" borderId="269" xfId="0" applyNumberFormat="1" applyFont="1" applyFill="1" applyBorder="1"/>
    <xf numFmtId="3" fontId="8" fillId="6" borderId="270" xfId="0" applyNumberFormat="1" applyFont="1" applyFill="1" applyBorder="1" applyProtection="1">
      <protection locked="0"/>
    </xf>
    <xf numFmtId="3" fontId="8" fillId="6" borderId="269" xfId="0" applyNumberFormat="1" applyFont="1" applyFill="1" applyBorder="1" applyProtection="1">
      <protection locked="0"/>
    </xf>
    <xf numFmtId="3" fontId="8" fillId="6" borderId="276" xfId="0" applyNumberFormat="1" applyFont="1" applyFill="1" applyBorder="1" applyProtection="1">
      <protection locked="0"/>
    </xf>
    <xf numFmtId="3" fontId="8" fillId="6" borderId="273" xfId="0" applyNumberFormat="1" applyFont="1" applyFill="1" applyBorder="1" applyProtection="1">
      <protection locked="0"/>
    </xf>
    <xf numFmtId="3" fontId="8" fillId="6" borderId="271" xfId="0" applyNumberFormat="1" applyFont="1" applyFill="1" applyBorder="1" applyProtection="1">
      <protection locked="0"/>
    </xf>
    <xf numFmtId="3" fontId="8" fillId="6" borderId="284" xfId="0" applyNumberFormat="1" applyFont="1" applyFill="1" applyBorder="1" applyProtection="1">
      <protection locked="0"/>
    </xf>
    <xf numFmtId="1" fontId="8" fillId="9" borderId="178" xfId="0" applyNumberFormat="1" applyFont="1" applyFill="1" applyBorder="1" applyAlignment="1" applyProtection="1">
      <alignment wrapText="1"/>
      <protection locked="0"/>
    </xf>
    <xf numFmtId="0" fontId="53" fillId="0" borderId="369" xfId="0" applyFont="1" applyBorder="1"/>
    <xf numFmtId="49" fontId="8" fillId="5" borderId="277" xfId="0" applyNumberFormat="1" applyFont="1" applyFill="1" applyBorder="1" applyProtection="1">
      <protection locked="0"/>
    </xf>
    <xf numFmtId="3" fontId="8" fillId="4" borderId="312" xfId="0" applyNumberFormat="1" applyFont="1" applyFill="1" applyBorder="1" applyProtection="1">
      <protection locked="0"/>
    </xf>
    <xf numFmtId="3" fontId="8" fillId="6" borderId="312" xfId="0" applyNumberFormat="1" applyFont="1" applyFill="1" applyBorder="1" applyProtection="1">
      <protection locked="0"/>
    </xf>
    <xf numFmtId="3" fontId="8" fillId="6" borderId="310" xfId="0" applyNumberFormat="1" applyFont="1" applyFill="1" applyBorder="1" applyProtection="1">
      <protection locked="0"/>
    </xf>
    <xf numFmtId="3" fontId="8" fillId="6" borderId="450" xfId="0" applyNumberFormat="1" applyFont="1" applyFill="1" applyBorder="1" applyProtection="1">
      <protection locked="0"/>
    </xf>
    <xf numFmtId="1" fontId="8" fillId="6" borderId="504" xfId="0" applyNumberFormat="1" applyFont="1" applyFill="1" applyBorder="1" applyAlignment="1" applyProtection="1">
      <alignment wrapText="1"/>
      <protection locked="0"/>
    </xf>
    <xf numFmtId="1" fontId="8" fillId="6" borderId="497" xfId="0" applyNumberFormat="1" applyFont="1" applyFill="1" applyBorder="1" applyAlignment="1" applyProtection="1">
      <alignment wrapText="1"/>
      <protection locked="0"/>
    </xf>
    <xf numFmtId="1" fontId="8" fillId="9" borderId="277" xfId="0" applyNumberFormat="1" applyFont="1" applyFill="1" applyBorder="1" applyAlignment="1" applyProtection="1">
      <alignment wrapText="1"/>
      <protection locked="0"/>
    </xf>
    <xf numFmtId="1" fontId="8" fillId="9" borderId="312" xfId="0" applyNumberFormat="1" applyFont="1" applyFill="1" applyBorder="1" applyAlignment="1" applyProtection="1">
      <alignment wrapText="1"/>
      <protection locked="0"/>
    </xf>
    <xf numFmtId="1" fontId="8" fillId="0" borderId="496" xfId="0" applyNumberFormat="1" applyFont="1" applyBorder="1" applyAlignment="1">
      <alignment horizontal="center" vertical="center"/>
    </xf>
    <xf numFmtId="1" fontId="8" fillId="0" borderId="483" xfId="0" applyNumberFormat="1" applyFont="1" applyBorder="1" applyAlignment="1">
      <alignment horizontal="center" vertical="center" wrapText="1"/>
    </xf>
    <xf numFmtId="1" fontId="8" fillId="0" borderId="498" xfId="0" applyNumberFormat="1" applyFont="1" applyBorder="1" applyAlignment="1">
      <alignment horizontal="center" vertical="center"/>
    </xf>
    <xf numFmtId="1" fontId="8" fillId="9" borderId="510" xfId="0" applyNumberFormat="1" applyFont="1" applyFill="1" applyBorder="1" applyAlignment="1">
      <alignment horizontal="left" wrapText="1"/>
    </xf>
    <xf numFmtId="1" fontId="8" fillId="3" borderId="513" xfId="6" applyNumberFormat="1" applyFont="1" applyBorder="1" applyProtection="1">
      <protection locked="0"/>
    </xf>
    <xf numFmtId="1" fontId="8" fillId="3" borderId="514" xfId="6" applyNumberFormat="1" applyFont="1" applyBorder="1" applyProtection="1">
      <protection locked="0"/>
    </xf>
    <xf numFmtId="1" fontId="8" fillId="3" borderId="515" xfId="6" applyNumberFormat="1" applyFont="1" applyBorder="1" applyProtection="1">
      <protection locked="0"/>
    </xf>
    <xf numFmtId="1" fontId="8" fillId="3" borderId="516" xfId="6" applyNumberFormat="1" applyFont="1" applyBorder="1" applyProtection="1">
      <protection locked="0"/>
    </xf>
    <xf numFmtId="1" fontId="8" fillId="3" borderId="517" xfId="6" applyNumberFormat="1" applyFont="1" applyBorder="1" applyProtection="1">
      <protection locked="0"/>
    </xf>
    <xf numFmtId="1" fontId="8" fillId="9" borderId="313" xfId="0" applyNumberFormat="1" applyFont="1" applyFill="1" applyBorder="1" applyAlignment="1">
      <alignment horizontal="left" wrapText="1"/>
    </xf>
    <xf numFmtId="1" fontId="8" fillId="3" borderId="518" xfId="6" applyNumberFormat="1" applyFont="1" applyBorder="1" applyProtection="1">
      <protection locked="0"/>
    </xf>
    <xf numFmtId="1" fontId="8" fillId="3" borderId="519" xfId="6" applyNumberFormat="1" applyFont="1" applyBorder="1" applyProtection="1">
      <protection locked="0"/>
    </xf>
    <xf numFmtId="1" fontId="8" fillId="3" borderId="520" xfId="6" applyNumberFormat="1" applyFont="1" applyBorder="1" applyProtection="1">
      <protection locked="0"/>
    </xf>
    <xf numFmtId="1" fontId="8" fillId="3" borderId="521" xfId="6" applyNumberFormat="1" applyFont="1" applyBorder="1" applyProtection="1">
      <protection locked="0"/>
    </xf>
    <xf numFmtId="1" fontId="8" fillId="3" borderId="522" xfId="6" applyNumberFormat="1" applyFont="1" applyBorder="1" applyProtection="1">
      <protection locked="0"/>
    </xf>
    <xf numFmtId="1" fontId="8" fillId="9" borderId="277" xfId="0" applyNumberFormat="1" applyFont="1" applyFill="1" applyBorder="1" applyAlignment="1">
      <alignment horizontal="left" wrapText="1"/>
    </xf>
    <xf numFmtId="1" fontId="8" fillId="3" borderId="523" xfId="6" applyNumberFormat="1" applyFont="1" applyBorder="1" applyProtection="1">
      <protection locked="0"/>
    </xf>
    <xf numFmtId="1" fontId="8" fillId="3" borderId="524" xfId="6" applyNumberFormat="1" applyFont="1" applyBorder="1" applyProtection="1">
      <protection locked="0"/>
    </xf>
    <xf numFmtId="1" fontId="8" fillId="3" borderId="525" xfId="6" applyNumberFormat="1" applyFont="1" applyBorder="1" applyProtection="1">
      <protection locked="0"/>
    </xf>
    <xf numFmtId="1" fontId="8" fillId="3" borderId="526" xfId="6" applyNumberFormat="1" applyFont="1" applyBorder="1" applyProtection="1">
      <protection locked="0"/>
    </xf>
    <xf numFmtId="1" fontId="8" fillId="3" borderId="527" xfId="6" applyNumberFormat="1" applyFont="1" applyBorder="1" applyProtection="1">
      <protection locked="0"/>
    </xf>
    <xf numFmtId="1" fontId="8" fillId="0" borderId="528" xfId="0" applyNumberFormat="1" applyFont="1" applyBorder="1"/>
    <xf numFmtId="1" fontId="8" fillId="3" borderId="529" xfId="6" applyNumberFormat="1" applyFont="1" applyBorder="1" applyProtection="1">
      <protection locked="0"/>
    </xf>
    <xf numFmtId="1" fontId="8" fillId="3" borderId="530" xfId="6" applyNumberFormat="1" applyFont="1" applyBorder="1" applyProtection="1">
      <protection locked="0"/>
    </xf>
    <xf numFmtId="1" fontId="8" fillId="3" borderId="261" xfId="6" applyNumberFormat="1" applyFont="1" applyBorder="1" applyProtection="1">
      <protection locked="0"/>
    </xf>
    <xf numFmtId="1" fontId="8" fillId="3" borderId="511" xfId="6" applyNumberFormat="1" applyFont="1" applyBorder="1" applyProtection="1">
      <protection locked="0"/>
    </xf>
    <xf numFmtId="1" fontId="8" fillId="3" borderId="512" xfId="6" applyNumberFormat="1" applyFont="1" applyBorder="1" applyProtection="1">
      <protection locked="0"/>
    </xf>
    <xf numFmtId="1" fontId="8" fillId="3" borderId="296" xfId="6" applyNumberFormat="1" applyFont="1" applyBorder="1" applyProtection="1">
      <protection locked="0"/>
    </xf>
    <xf numFmtId="1" fontId="8" fillId="3" borderId="531" xfId="6" applyNumberFormat="1" applyFont="1" applyBorder="1" applyProtection="1">
      <protection locked="0"/>
    </xf>
    <xf numFmtId="1" fontId="8" fillId="3" borderId="532" xfId="6" applyNumberFormat="1" applyFont="1" applyBorder="1" applyProtection="1">
      <protection locked="0"/>
    </xf>
    <xf numFmtId="1" fontId="8" fillId="3" borderId="533" xfId="6" applyNumberFormat="1" applyFont="1" applyBorder="1" applyProtection="1">
      <protection locked="0"/>
    </xf>
    <xf numFmtId="1" fontId="8" fillId="8" borderId="534" xfId="20" applyNumberFormat="1" applyFont="1" applyFill="1" applyBorder="1" applyProtection="1"/>
    <xf numFmtId="1" fontId="8" fillId="3" borderId="535" xfId="6" applyNumberFormat="1" applyFont="1" applyBorder="1" applyProtection="1">
      <protection locked="0"/>
    </xf>
    <xf numFmtId="1" fontId="8" fillId="3" borderId="536" xfId="6" applyNumberFormat="1" applyFont="1" applyBorder="1" applyProtection="1">
      <protection locked="0"/>
    </xf>
    <xf numFmtId="1" fontId="8" fillId="3" borderId="537" xfId="6" applyNumberFormat="1" applyFont="1" applyBorder="1" applyProtection="1">
      <protection locked="0"/>
    </xf>
    <xf numFmtId="1" fontId="8" fillId="3" borderId="538" xfId="6" applyNumberFormat="1" applyFont="1" applyBorder="1" applyProtection="1">
      <protection locked="0"/>
    </xf>
    <xf numFmtId="1" fontId="8" fillId="3" borderId="539" xfId="6" applyNumberFormat="1" applyFont="1" applyBorder="1" applyProtection="1">
      <protection locked="0"/>
    </xf>
    <xf numFmtId="1" fontId="8" fillId="3" borderId="540" xfId="6" applyNumberFormat="1" applyFont="1" applyBorder="1" applyProtection="1">
      <protection locked="0"/>
    </xf>
    <xf numFmtId="1" fontId="8" fillId="3" borderId="541" xfId="6" applyNumberFormat="1" applyFont="1" applyBorder="1" applyProtection="1">
      <protection locked="0"/>
    </xf>
    <xf numFmtId="1" fontId="8" fillId="3" borderId="542" xfId="6" applyNumberFormat="1" applyFont="1" applyBorder="1" applyProtection="1">
      <protection locked="0"/>
    </xf>
    <xf numFmtId="1" fontId="8" fillId="9" borderId="267" xfId="0" applyNumberFormat="1" applyFont="1" applyFill="1" applyBorder="1"/>
    <xf numFmtId="1" fontId="8" fillId="3" borderId="543" xfId="6" applyNumberFormat="1" applyFont="1" applyBorder="1" applyProtection="1">
      <protection locked="0"/>
    </xf>
    <xf numFmtId="1" fontId="8" fillId="0" borderId="281" xfId="0" applyNumberFormat="1" applyFont="1" applyBorder="1"/>
    <xf numFmtId="1" fontId="8" fillId="3" borderId="544" xfId="6" applyNumberFormat="1" applyFont="1" applyBorder="1" applyProtection="1">
      <protection locked="0"/>
    </xf>
    <xf numFmtId="1" fontId="8" fillId="5" borderId="550" xfId="0" applyNumberFormat="1" applyFont="1" applyFill="1" applyBorder="1" applyAlignment="1">
      <alignment horizontal="center" vertical="center" wrapText="1"/>
    </xf>
    <xf numFmtId="1" fontId="8" fillId="5" borderId="551" xfId="0" applyNumberFormat="1" applyFont="1" applyFill="1" applyBorder="1" applyAlignment="1">
      <alignment horizontal="center" vertical="center" wrapText="1"/>
    </xf>
    <xf numFmtId="1" fontId="8" fillId="5" borderId="552" xfId="0" applyNumberFormat="1" applyFont="1" applyFill="1" applyBorder="1" applyAlignment="1">
      <alignment horizontal="center" vertical="center" wrapText="1"/>
    </xf>
    <xf numFmtId="1" fontId="8" fillId="5" borderId="553" xfId="0" applyNumberFormat="1" applyFont="1" applyFill="1" applyBorder="1"/>
    <xf numFmtId="1" fontId="8" fillId="5" borderId="528" xfId="0" applyNumberFormat="1" applyFont="1" applyFill="1" applyBorder="1"/>
    <xf numFmtId="1" fontId="8" fillId="5" borderId="307" xfId="0" applyNumberFormat="1" applyFont="1" applyFill="1" applyBorder="1"/>
    <xf numFmtId="1" fontId="8" fillId="5" borderId="554" xfId="0" applyNumberFormat="1" applyFont="1" applyFill="1" applyBorder="1"/>
    <xf numFmtId="1" fontId="8" fillId="5" borderId="528" xfId="0" applyNumberFormat="1" applyFont="1" applyFill="1" applyBorder="1" applyProtection="1">
      <protection locked="0"/>
    </xf>
    <xf numFmtId="1" fontId="8" fillId="5" borderId="554" xfId="0" applyNumberFormat="1" applyFont="1" applyFill="1" applyBorder="1" applyProtection="1">
      <protection locked="0"/>
    </xf>
    <xf numFmtId="1" fontId="8" fillId="5" borderId="555" xfId="0" applyNumberFormat="1" applyFont="1" applyFill="1" applyBorder="1" applyProtection="1">
      <protection locked="0"/>
    </xf>
    <xf numFmtId="1" fontId="8" fillId="5" borderId="556" xfId="0" applyNumberFormat="1" applyFont="1" applyFill="1" applyBorder="1" applyProtection="1">
      <protection locked="0"/>
    </xf>
    <xf numFmtId="1" fontId="8" fillId="5" borderId="270" xfId="0" applyNumberFormat="1" applyFont="1" applyFill="1" applyBorder="1"/>
    <xf numFmtId="1" fontId="8" fillId="5" borderId="271" xfId="0" applyNumberFormat="1" applyFont="1" applyFill="1" applyBorder="1"/>
    <xf numFmtId="1" fontId="8" fillId="5" borderId="269" xfId="0" applyNumberFormat="1" applyFont="1" applyFill="1" applyBorder="1"/>
    <xf numFmtId="1" fontId="8" fillId="5" borderId="178" xfId="0" applyNumberFormat="1" applyFont="1" applyFill="1" applyBorder="1" applyProtection="1">
      <protection locked="0"/>
    </xf>
    <xf numFmtId="1" fontId="8" fillId="5" borderId="270" xfId="0" applyNumberFormat="1" applyFont="1" applyFill="1" applyBorder="1" applyProtection="1">
      <protection locked="0"/>
    </xf>
    <xf numFmtId="1" fontId="8" fillId="5" borderId="269" xfId="0" applyNumberFormat="1" applyFont="1" applyFill="1" applyBorder="1" applyProtection="1">
      <protection locked="0"/>
    </xf>
    <xf numFmtId="1" fontId="8" fillId="5" borderId="275" xfId="0" applyNumberFormat="1" applyFont="1" applyFill="1" applyBorder="1" applyProtection="1">
      <protection locked="0"/>
    </xf>
    <xf numFmtId="1" fontId="8" fillId="5" borderId="273" xfId="0" applyNumberFormat="1" applyFont="1" applyFill="1" applyBorder="1" applyProtection="1">
      <protection locked="0"/>
    </xf>
    <xf numFmtId="1" fontId="8" fillId="5" borderId="314" xfId="0" applyNumberFormat="1" applyFont="1" applyFill="1" applyBorder="1" applyProtection="1">
      <protection locked="0"/>
    </xf>
    <xf numFmtId="1" fontId="8" fillId="5" borderId="277" xfId="0" applyNumberFormat="1" applyFont="1" applyFill="1" applyBorder="1"/>
    <xf numFmtId="1" fontId="8" fillId="5" borderId="278" xfId="0" applyNumberFormat="1" applyFont="1" applyFill="1" applyBorder="1"/>
    <xf numFmtId="1" fontId="8" fillId="5" borderId="279" xfId="0" applyNumberFormat="1" applyFont="1" applyFill="1" applyBorder="1"/>
    <xf numFmtId="1" fontId="8" fillId="5" borderId="312" xfId="0" applyNumberFormat="1" applyFont="1" applyFill="1" applyBorder="1"/>
    <xf numFmtId="1" fontId="8" fillId="5" borderId="278" xfId="0" applyNumberFormat="1" applyFont="1" applyFill="1" applyBorder="1" applyProtection="1">
      <protection locked="0"/>
    </xf>
    <xf numFmtId="1" fontId="8" fillId="5" borderId="312" xfId="0" applyNumberFormat="1" applyFont="1" applyFill="1" applyBorder="1" applyProtection="1">
      <protection locked="0"/>
    </xf>
    <xf numFmtId="1" fontId="8" fillId="5" borderId="311" xfId="0" applyNumberFormat="1" applyFont="1" applyFill="1" applyBorder="1" applyProtection="1">
      <protection locked="0"/>
    </xf>
    <xf numFmtId="1" fontId="8" fillId="5" borderId="310" xfId="0" applyNumberFormat="1" applyFont="1" applyFill="1" applyBorder="1" applyProtection="1">
      <protection locked="0"/>
    </xf>
    <xf numFmtId="1" fontId="8" fillId="5" borderId="314" xfId="0" applyNumberFormat="1" applyFont="1" applyFill="1" applyBorder="1"/>
    <xf numFmtId="1" fontId="8" fillId="5" borderId="434" xfId="0" applyNumberFormat="1" applyFont="1" applyFill="1" applyBorder="1"/>
    <xf numFmtId="0" fontId="8" fillId="5" borderId="550" xfId="0" applyFont="1" applyFill="1" applyBorder="1" applyAlignment="1">
      <alignment horizontal="center" vertical="center"/>
    </xf>
    <xf numFmtId="0" fontId="8" fillId="5" borderId="558" xfId="0" applyFont="1" applyFill="1" applyBorder="1" applyAlignment="1">
      <alignment horizontal="center" vertical="center"/>
    </xf>
    <xf numFmtId="0" fontId="8" fillId="5" borderId="546" xfId="0" applyFont="1" applyFill="1" applyBorder="1" applyAlignment="1">
      <alignment horizontal="center" vertical="center"/>
    </xf>
    <xf numFmtId="0" fontId="8" fillId="5" borderId="559" xfId="0" applyFont="1" applyFill="1" applyBorder="1" applyAlignment="1">
      <alignment wrapText="1"/>
    </xf>
    <xf numFmtId="1" fontId="8" fillId="5" borderId="550" xfId="0" applyNumberFormat="1" applyFont="1" applyFill="1" applyBorder="1"/>
    <xf numFmtId="1" fontId="8" fillId="5" borderId="279" xfId="0" applyNumberFormat="1" applyFont="1" applyFill="1" applyBorder="1" applyProtection="1">
      <protection locked="0"/>
    </xf>
    <xf numFmtId="1" fontId="8" fillId="5" borderId="277" xfId="0" applyNumberFormat="1" applyFont="1" applyFill="1" applyBorder="1" applyProtection="1">
      <protection locked="0"/>
    </xf>
    <xf numFmtId="0" fontId="58" fillId="9" borderId="560" xfId="0" applyFont="1" applyFill="1" applyBorder="1"/>
    <xf numFmtId="0" fontId="58" fillId="0" borderId="560" xfId="0" applyFont="1" applyBorder="1"/>
    <xf numFmtId="0" fontId="8" fillId="0" borderId="550" xfId="0" applyFont="1" applyBorder="1" applyAlignment="1">
      <alignment horizontal="center" vertical="center" wrapText="1"/>
    </xf>
    <xf numFmtId="0" fontId="8" fillId="0" borderId="558" xfId="0" applyFont="1" applyBorder="1" applyAlignment="1">
      <alignment horizontal="center" vertical="center"/>
    </xf>
    <xf numFmtId="0" fontId="8" fillId="0" borderId="551" xfId="0" applyFont="1" applyBorder="1" applyAlignment="1">
      <alignment horizontal="center" vertical="center"/>
    </xf>
    <xf numFmtId="0" fontId="8" fillId="0" borderId="547" xfId="0" applyFont="1" applyBorder="1" applyAlignment="1">
      <alignment horizontal="center" vertical="center"/>
    </xf>
    <xf numFmtId="3" fontId="8" fillId="4" borderId="553" xfId="0" applyNumberFormat="1" applyFont="1" applyFill="1" applyBorder="1" applyProtection="1">
      <protection locked="0"/>
    </xf>
    <xf numFmtId="3" fontId="8" fillId="6" borderId="528" xfId="0" applyNumberFormat="1" applyFont="1" applyFill="1" applyBorder="1" applyProtection="1">
      <protection locked="0"/>
    </xf>
    <xf numFmtId="3" fontId="8" fillId="0" borderId="433" xfId="0" applyNumberFormat="1" applyFont="1" applyBorder="1" applyProtection="1">
      <protection locked="0"/>
    </xf>
    <xf numFmtId="3" fontId="8" fillId="4" borderId="268" xfId="0" applyNumberFormat="1" applyFont="1" applyFill="1" applyBorder="1" applyProtection="1">
      <protection locked="0"/>
    </xf>
    <xf numFmtId="3" fontId="8" fillId="0" borderId="276" xfId="0" applyNumberFormat="1" applyFont="1" applyBorder="1" applyProtection="1">
      <protection locked="0"/>
    </xf>
    <xf numFmtId="3" fontId="8" fillId="4" borderId="277" xfId="0" applyNumberFormat="1" applyFont="1" applyFill="1" applyBorder="1" applyProtection="1">
      <protection locked="0"/>
    </xf>
    <xf numFmtId="3" fontId="8" fillId="0" borderId="280" xfId="0" applyNumberFormat="1" applyFont="1" applyBorder="1" applyProtection="1">
      <protection locked="0"/>
    </xf>
    <xf numFmtId="3" fontId="8" fillId="6" borderId="560" xfId="0" applyNumberFormat="1" applyFont="1" applyFill="1" applyBorder="1" applyProtection="1">
      <protection locked="0"/>
    </xf>
    <xf numFmtId="3" fontId="8" fillId="6" borderId="313" xfId="0" applyNumberFormat="1" applyFont="1" applyFill="1" applyBorder="1" applyProtection="1">
      <protection locked="0"/>
    </xf>
    <xf numFmtId="0" fontId="8" fillId="0" borderId="560" xfId="0" applyFont="1" applyBorder="1" applyAlignment="1">
      <alignment horizontal="center" vertical="center" wrapText="1"/>
    </xf>
    <xf numFmtId="0" fontId="8" fillId="0" borderId="560" xfId="0" applyFont="1" applyBorder="1" applyAlignment="1">
      <alignment horizontal="center" vertical="center"/>
    </xf>
    <xf numFmtId="1" fontId="8" fillId="5" borderId="558" xfId="0" applyNumberFormat="1" applyFont="1" applyFill="1" applyBorder="1" applyAlignment="1">
      <alignment horizontal="center" vertical="center"/>
    </xf>
    <xf numFmtId="1" fontId="8" fillId="5" borderId="563" xfId="0" applyNumberFormat="1" applyFont="1" applyFill="1" applyBorder="1" applyAlignment="1">
      <alignment horizontal="center" vertical="center"/>
    </xf>
    <xf numFmtId="1" fontId="8" fillId="5" borderId="564" xfId="0" applyNumberFormat="1" applyFont="1" applyFill="1" applyBorder="1" applyAlignment="1">
      <alignment horizontal="center" vertical="center"/>
    </xf>
    <xf numFmtId="3" fontId="8" fillId="5" borderId="565" xfId="0" applyNumberFormat="1" applyFont="1" applyFill="1" applyBorder="1" applyProtection="1">
      <protection locked="0"/>
    </xf>
    <xf numFmtId="3" fontId="8" fillId="0" borderId="565" xfId="0" applyNumberFormat="1" applyFont="1" applyBorder="1" applyProtection="1">
      <protection locked="0"/>
    </xf>
    <xf numFmtId="1" fontId="8" fillId="0" borderId="563" xfId="0" applyNumberFormat="1" applyFont="1" applyBorder="1"/>
    <xf numFmtId="1" fontId="8" fillId="0" borderId="558" xfId="0" applyNumberFormat="1" applyFont="1" applyBorder="1"/>
    <xf numFmtId="1" fontId="8" fillId="0" borderId="564" xfId="0" applyNumberFormat="1" applyFont="1" applyBorder="1"/>
    <xf numFmtId="1" fontId="8" fillId="0" borderId="565" xfId="0" applyNumberFormat="1" applyFont="1" applyBorder="1"/>
    <xf numFmtId="3" fontId="8" fillId="0" borderId="553" xfId="0" applyNumberFormat="1" applyFont="1" applyBorder="1" applyProtection="1">
      <protection locked="0"/>
    </xf>
    <xf numFmtId="1" fontId="8" fillId="18" borderId="565" xfId="0" applyNumberFormat="1" applyFont="1" applyFill="1" applyBorder="1"/>
    <xf numFmtId="1" fontId="8" fillId="18" borderId="566" xfId="0" applyNumberFormat="1" applyFont="1" applyFill="1" applyBorder="1"/>
    <xf numFmtId="1" fontId="8" fillId="6" borderId="565" xfId="0" applyNumberFormat="1" applyFont="1" applyFill="1" applyBorder="1" applyProtection="1">
      <protection locked="0"/>
    </xf>
    <xf numFmtId="1" fontId="8" fillId="6" borderId="554" xfId="0" applyNumberFormat="1" applyFont="1" applyFill="1" applyBorder="1" applyProtection="1">
      <protection locked="0"/>
    </xf>
    <xf numFmtId="0" fontId="8" fillId="5" borderId="567" xfId="0" applyFont="1" applyFill="1" applyBorder="1" applyAlignment="1">
      <alignment horizontal="left" wrapText="1"/>
    </xf>
    <xf numFmtId="0" fontId="8" fillId="5" borderId="274" xfId="0" applyFont="1" applyFill="1" applyBorder="1" applyAlignment="1">
      <alignment horizontal="left" wrapText="1"/>
    </xf>
    <xf numFmtId="1" fontId="8" fillId="5" borderId="269" xfId="0" applyNumberFormat="1" applyFont="1" applyFill="1" applyBorder="1" applyAlignment="1" applyProtection="1">
      <alignment horizontal="left" wrapText="1"/>
      <protection hidden="1"/>
    </xf>
    <xf numFmtId="1" fontId="8" fillId="5" borderId="312" xfId="0" applyNumberFormat="1" applyFont="1" applyFill="1" applyBorder="1" applyAlignment="1" applyProtection="1">
      <alignment horizontal="left" wrapText="1"/>
      <protection hidden="1"/>
    </xf>
    <xf numFmtId="1" fontId="8" fillId="0" borderId="557" xfId="0" applyNumberFormat="1" applyFont="1" applyBorder="1"/>
    <xf numFmtId="1" fontId="8" fillId="5" borderId="547" xfId="0" applyNumberFormat="1" applyFont="1" applyFill="1" applyBorder="1" applyAlignment="1">
      <alignment vertical="center" wrapText="1"/>
    </xf>
    <xf numFmtId="1" fontId="8" fillId="4" borderId="568" xfId="0" applyNumberFormat="1" applyFont="1" applyFill="1" applyBorder="1"/>
    <xf numFmtId="1" fontId="8" fillId="0" borderId="568" xfId="0" applyNumberFormat="1" applyFont="1" applyBorder="1"/>
    <xf numFmtId="0" fontId="8" fillId="5" borderId="268" xfId="0" applyFont="1" applyFill="1" applyBorder="1" applyAlignment="1">
      <alignment horizontal="left" wrapText="1"/>
    </xf>
    <xf numFmtId="1" fontId="8" fillId="5" borderId="268" xfId="0" applyNumberFormat="1" applyFont="1" applyFill="1" applyBorder="1" applyAlignment="1" applyProtection="1">
      <alignment horizontal="left" wrapText="1"/>
      <protection hidden="1"/>
    </xf>
    <xf numFmtId="1" fontId="8" fillId="0" borderId="553" xfId="0" applyNumberFormat="1" applyFont="1" applyBorder="1"/>
    <xf numFmtId="1" fontId="8" fillId="6" borderId="548" xfId="0" applyNumberFormat="1" applyFont="1" applyFill="1" applyBorder="1" applyProtection="1">
      <protection locked="0"/>
    </xf>
    <xf numFmtId="1" fontId="8" fillId="5" borderId="553" xfId="0" applyNumberFormat="1" applyFont="1" applyFill="1" applyBorder="1" applyAlignment="1" applyProtection="1">
      <alignment horizontal="left" wrapText="1"/>
      <protection hidden="1"/>
    </xf>
    <xf numFmtId="1" fontId="8" fillId="5" borderId="313" xfId="0" applyNumberFormat="1" applyFont="1" applyFill="1" applyBorder="1" applyAlignment="1" applyProtection="1">
      <alignment horizontal="left" wrapText="1"/>
      <protection hidden="1"/>
    </xf>
    <xf numFmtId="1" fontId="8" fillId="5" borderId="557" xfId="0" applyNumberFormat="1" applyFont="1" applyFill="1" applyBorder="1" applyAlignment="1" applyProtection="1">
      <alignment horizontal="left" wrapText="1"/>
      <protection hidden="1"/>
    </xf>
    <xf numFmtId="1" fontId="8" fillId="6" borderId="547" xfId="0" applyNumberFormat="1" applyFont="1" applyFill="1" applyBorder="1" applyProtection="1">
      <protection locked="0"/>
    </xf>
    <xf numFmtId="1" fontId="8" fillId="5" borderId="570" xfId="0" applyNumberFormat="1" applyFont="1" applyFill="1" applyBorder="1" applyAlignment="1">
      <alignment horizontal="center" vertical="center" wrapText="1"/>
    </xf>
    <xf numFmtId="1" fontId="8" fillId="5" borderId="551" xfId="0" applyNumberFormat="1" applyFont="1" applyFill="1" applyBorder="1" applyAlignment="1">
      <alignment horizontal="center" vertical="center"/>
    </xf>
    <xf numFmtId="1" fontId="8" fillId="0" borderId="570" xfId="0" applyNumberFormat="1" applyFont="1" applyBorder="1"/>
    <xf numFmtId="1" fontId="8" fillId="0" borderId="551" xfId="0" applyNumberFormat="1" applyFont="1" applyBorder="1"/>
    <xf numFmtId="1" fontId="8" fillId="6" borderId="528" xfId="0" applyNumberFormat="1" applyFont="1" applyFill="1" applyBorder="1" applyProtection="1">
      <protection locked="0"/>
    </xf>
    <xf numFmtId="1" fontId="8" fillId="18" borderId="556" xfId="0" applyNumberFormat="1" applyFont="1" applyFill="1" applyBorder="1"/>
    <xf numFmtId="1" fontId="8" fillId="18" borderId="307" xfId="0" applyNumberFormat="1" applyFont="1" applyFill="1" applyBorder="1"/>
    <xf numFmtId="1" fontId="8" fillId="18" borderId="433" xfId="0" applyNumberFormat="1" applyFont="1" applyFill="1" applyBorder="1"/>
    <xf numFmtId="1" fontId="8" fillId="18" borderId="310" xfId="0" applyNumberFormat="1" applyFont="1" applyFill="1" applyBorder="1"/>
    <xf numFmtId="1" fontId="8" fillId="18" borderId="279" xfId="0" applyNumberFormat="1" applyFont="1" applyFill="1" applyBorder="1"/>
    <xf numFmtId="1" fontId="8" fillId="18" borderId="280" xfId="0" applyNumberFormat="1" applyFont="1" applyFill="1" applyBorder="1"/>
    <xf numFmtId="1" fontId="8" fillId="5" borderId="553" xfId="0" applyNumberFormat="1" applyFont="1" applyFill="1" applyBorder="1" applyAlignment="1" applyProtection="1">
      <alignment wrapText="1"/>
      <protection hidden="1"/>
    </xf>
    <xf numFmtId="1" fontId="8" fillId="5" borderId="268" xfId="0" applyNumberFormat="1" applyFont="1" applyFill="1" applyBorder="1" applyAlignment="1" applyProtection="1">
      <alignment wrapText="1"/>
      <protection hidden="1"/>
    </xf>
    <xf numFmtId="1" fontId="8" fillId="18" borderId="273" xfId="0" applyNumberFormat="1" applyFont="1" applyFill="1" applyBorder="1"/>
    <xf numFmtId="1" fontId="8" fillId="18" borderId="271" xfId="0" applyNumberFormat="1" applyFont="1" applyFill="1" applyBorder="1"/>
    <xf numFmtId="1" fontId="8" fillId="18" borderId="276" xfId="0" applyNumberFormat="1" applyFont="1" applyFill="1" applyBorder="1"/>
    <xf numFmtId="1" fontId="8" fillId="5" borderId="277" xfId="0" applyNumberFormat="1" applyFont="1" applyFill="1" applyBorder="1" applyAlignment="1" applyProtection="1">
      <alignment wrapText="1"/>
      <protection hidden="1"/>
    </xf>
    <xf numFmtId="1" fontId="8" fillId="6" borderId="571" xfId="0" applyNumberFormat="1" applyFont="1" applyFill="1" applyBorder="1" applyProtection="1">
      <protection locked="0"/>
    </xf>
    <xf numFmtId="1" fontId="8" fillId="18" borderId="549" xfId="0" applyNumberFormat="1" applyFont="1" applyFill="1" applyBorder="1"/>
    <xf numFmtId="1" fontId="8" fillId="18" borderId="259" xfId="0" applyNumberFormat="1" applyFont="1" applyFill="1" applyBorder="1"/>
    <xf numFmtId="1" fontId="8" fillId="18" borderId="240" xfId="0" applyNumberFormat="1" applyFont="1" applyFill="1" applyBorder="1"/>
    <xf numFmtId="1" fontId="8" fillId="0" borderId="277" xfId="0" applyNumberFormat="1" applyFont="1" applyBorder="1" applyAlignment="1">
      <alignment vertical="center" wrapText="1"/>
    </xf>
    <xf numFmtId="1" fontId="27" fillId="4" borderId="568" xfId="0" applyNumberFormat="1" applyFont="1" applyFill="1" applyBorder="1"/>
    <xf numFmtId="1" fontId="27" fillId="4" borderId="572" xfId="0" applyNumberFormat="1" applyFont="1" applyFill="1" applyBorder="1"/>
    <xf numFmtId="1" fontId="8" fillId="5" borderId="554" xfId="0" applyNumberFormat="1" applyFont="1" applyFill="1" applyBorder="1" applyAlignment="1" applyProtection="1">
      <alignment wrapText="1"/>
      <protection hidden="1"/>
    </xf>
    <xf numFmtId="1" fontId="8" fillId="5" borderId="178" xfId="0" applyNumberFormat="1" applyFont="1" applyFill="1" applyBorder="1" applyAlignment="1" applyProtection="1">
      <alignment wrapText="1"/>
      <protection hidden="1"/>
    </xf>
    <xf numFmtId="1" fontId="8" fillId="6" borderId="574" xfId="0" applyNumberFormat="1" applyFont="1" applyFill="1" applyBorder="1" applyProtection="1">
      <protection locked="0"/>
    </xf>
    <xf numFmtId="1" fontId="8" fillId="6" borderId="556" xfId="0" applyNumberFormat="1" applyFont="1" applyFill="1" applyBorder="1" applyProtection="1">
      <protection locked="0"/>
    </xf>
    <xf numFmtId="1" fontId="8" fillId="5" borderId="557" xfId="0" applyNumberFormat="1" applyFont="1" applyFill="1" applyBorder="1" applyAlignment="1" applyProtection="1">
      <alignment wrapText="1"/>
      <protection hidden="1"/>
    </xf>
    <xf numFmtId="1" fontId="8" fillId="6" borderId="549" xfId="0" applyNumberFormat="1" applyFont="1" applyFill="1" applyBorder="1" applyProtection="1">
      <protection locked="0"/>
    </xf>
    <xf numFmtId="0" fontId="27" fillId="4" borderId="568" xfId="0" applyFont="1" applyFill="1" applyBorder="1"/>
    <xf numFmtId="0" fontId="8" fillId="0" borderId="545" xfId="0" applyFont="1" applyBorder="1" applyAlignment="1">
      <alignment horizontal="center" vertical="center" wrapText="1"/>
    </xf>
    <xf numFmtId="0" fontId="8" fillId="0" borderId="545" xfId="0" applyFont="1" applyBorder="1" applyAlignment="1">
      <alignment horizontal="left"/>
    </xf>
    <xf numFmtId="0" fontId="27" fillId="4" borderId="572" xfId="0" applyFont="1" applyFill="1" applyBorder="1"/>
    <xf numFmtId="0" fontId="8" fillId="0" borderId="551" xfId="0" applyFont="1" applyBorder="1" applyAlignment="1">
      <alignment horizontal="center" vertical="center" wrapText="1"/>
    </xf>
    <xf numFmtId="0" fontId="8" fillId="4" borderId="568" xfId="0" applyFont="1" applyFill="1" applyBorder="1"/>
    <xf numFmtId="3" fontId="8" fillId="6" borderId="570" xfId="0" applyNumberFormat="1" applyFont="1" applyFill="1" applyBorder="1" applyProtection="1">
      <protection locked="0"/>
    </xf>
    <xf numFmtId="0" fontId="8" fillId="0" borderId="568" xfId="0" applyFont="1" applyBorder="1"/>
    <xf numFmtId="1" fontId="8" fillId="4" borderId="568" xfId="0" applyNumberFormat="1" applyFont="1" applyFill="1" applyBorder="1" applyAlignment="1">
      <alignment wrapText="1"/>
    </xf>
    <xf numFmtId="1" fontId="8" fillId="0" borderId="568" xfId="0" applyNumberFormat="1" applyFont="1" applyBorder="1" applyAlignment="1">
      <alignment wrapText="1"/>
    </xf>
    <xf numFmtId="1" fontId="17" fillId="4" borderId="568" xfId="0" applyNumberFormat="1" applyFont="1" applyFill="1" applyBorder="1"/>
    <xf numFmtId="1" fontId="8" fillId="0" borderId="570" xfId="0" applyNumberFormat="1" applyFont="1" applyBorder="1" applyAlignment="1">
      <alignment horizontal="center" vertical="center" wrapText="1"/>
    </xf>
    <xf numFmtId="1" fontId="8" fillId="0" borderId="558" xfId="0" applyNumberFormat="1" applyFont="1" applyBorder="1" applyAlignment="1">
      <alignment horizontal="center" vertical="center" wrapText="1"/>
    </xf>
    <xf numFmtId="1" fontId="8" fillId="0" borderId="548" xfId="0" applyNumberFormat="1" applyFont="1" applyBorder="1" applyAlignment="1">
      <alignment horizontal="center" vertical="center" wrapText="1"/>
    </xf>
    <xf numFmtId="1" fontId="8" fillId="0" borderId="529" xfId="0" applyNumberFormat="1" applyFont="1" applyBorder="1" applyAlignment="1">
      <alignment horizontal="center" vertical="center" wrapText="1"/>
    </xf>
    <xf numFmtId="1" fontId="8" fillId="0" borderId="547" xfId="0" applyNumberFormat="1" applyFont="1" applyBorder="1" applyAlignment="1">
      <alignment horizontal="center" vertical="center" wrapText="1"/>
    </xf>
    <xf numFmtId="1" fontId="8" fillId="0" borderId="546" xfId="0" applyNumberFormat="1" applyFont="1" applyBorder="1" applyAlignment="1">
      <alignment horizontal="center" vertical="center" wrapText="1"/>
    </xf>
    <xf numFmtId="0" fontId="8" fillId="0" borderId="510" xfId="0" applyFont="1" applyBorder="1" applyAlignment="1">
      <alignment horizontal="center" vertical="center" wrapText="1"/>
    </xf>
    <xf numFmtId="1" fontId="8" fillId="0" borderId="554" xfId="0" applyNumberFormat="1" applyFont="1" applyBorder="1"/>
    <xf numFmtId="1" fontId="8" fillId="6" borderId="555" xfId="0" applyNumberFormat="1" applyFont="1" applyFill="1" applyBorder="1" applyProtection="1">
      <protection locked="0"/>
    </xf>
    <xf numFmtId="1" fontId="8" fillId="6" borderId="562" xfId="0" applyNumberFormat="1" applyFont="1" applyFill="1" applyBorder="1" applyProtection="1">
      <protection locked="0"/>
    </xf>
    <xf numFmtId="1" fontId="8" fillId="6" borderId="553" xfId="0" applyNumberFormat="1" applyFont="1" applyFill="1" applyBorder="1" applyProtection="1">
      <protection locked="0"/>
    </xf>
    <xf numFmtId="1" fontId="8" fillId="0" borderId="571" xfId="0" applyNumberFormat="1" applyFont="1" applyBorder="1"/>
    <xf numFmtId="1" fontId="8" fillId="0" borderId="259" xfId="0" applyNumberFormat="1" applyFont="1" applyBorder="1"/>
    <xf numFmtId="1" fontId="8" fillId="0" borderId="548" xfId="0" applyNumberFormat="1" applyFont="1" applyBorder="1"/>
    <xf numFmtId="1" fontId="8" fillId="7" borderId="557" xfId="0" applyNumberFormat="1" applyFont="1" applyFill="1" applyBorder="1"/>
    <xf numFmtId="1" fontId="8" fillId="0" borderId="565" xfId="0" applyNumberFormat="1" applyFont="1" applyBorder="1" applyAlignment="1">
      <alignment horizontal="center" vertical="center" wrapText="1"/>
    </xf>
    <xf numFmtId="1" fontId="8" fillId="0" borderId="510" xfId="0" applyNumberFormat="1" applyFont="1" applyBorder="1" applyAlignment="1">
      <alignment horizontal="center" vertical="center" wrapText="1"/>
    </xf>
    <xf numFmtId="1" fontId="8" fillId="0" borderId="545" xfId="0" applyNumberFormat="1" applyFont="1" applyBorder="1" applyAlignment="1">
      <alignment horizontal="center" vertical="center" wrapText="1"/>
    </xf>
    <xf numFmtId="1" fontId="8" fillId="0" borderId="577" xfId="0" applyNumberFormat="1" applyFont="1" applyBorder="1" applyAlignment="1" applyProtection="1">
      <alignment wrapText="1"/>
      <protection locked="0"/>
    </xf>
    <xf numFmtId="1" fontId="8" fillId="0" borderId="577" xfId="0" applyNumberFormat="1" applyFont="1" applyBorder="1" applyAlignment="1">
      <alignment wrapText="1"/>
    </xf>
    <xf numFmtId="1" fontId="8" fillId="4" borderId="577" xfId="0" applyNumberFormat="1" applyFont="1" applyFill="1" applyBorder="1" applyAlignment="1">
      <alignment wrapText="1"/>
    </xf>
    <xf numFmtId="0" fontId="8" fillId="4" borderId="572" xfId="0" applyFont="1" applyFill="1" applyBorder="1" applyAlignment="1">
      <alignment wrapText="1"/>
    </xf>
    <xf numFmtId="0" fontId="8" fillId="0" borderId="572" xfId="0" applyFont="1" applyBorder="1" applyAlignment="1">
      <alignment wrapText="1"/>
    </xf>
    <xf numFmtId="0" fontId="17" fillId="4" borderId="568" xfId="0" applyFont="1" applyFill="1" applyBorder="1"/>
    <xf numFmtId="0" fontId="8" fillId="0" borderId="581" xfId="0" applyFont="1" applyBorder="1" applyAlignment="1">
      <alignment horizontal="center" vertical="center"/>
    </xf>
    <xf numFmtId="3" fontId="8" fillId="4" borderId="545" xfId="8" applyNumberFormat="1" applyFont="1" applyFill="1" applyBorder="1" applyAlignment="1" applyProtection="1">
      <protection locked="0"/>
    </xf>
    <xf numFmtId="3" fontId="8" fillId="4" borderId="565" xfId="8" applyNumberFormat="1" applyFont="1" applyFill="1" applyBorder="1" applyAlignment="1" applyProtection="1">
      <protection locked="0"/>
    </xf>
    <xf numFmtId="3" fontId="8" fillId="4" borderId="582" xfId="8" applyNumberFormat="1" applyFont="1" applyFill="1" applyBorder="1" applyAlignment="1" applyProtection="1">
      <protection locked="0"/>
    </xf>
    <xf numFmtId="3" fontId="8" fillId="6" borderId="575" xfId="0" applyNumberFormat="1" applyFont="1" applyFill="1" applyBorder="1" applyProtection="1">
      <protection locked="0"/>
    </xf>
    <xf numFmtId="3" fontId="8" fillId="6" borderId="551" xfId="0" applyNumberFormat="1" applyFont="1" applyFill="1" applyBorder="1" applyProtection="1">
      <protection locked="0"/>
    </xf>
    <xf numFmtId="0" fontId="16" fillId="4" borderId="583" xfId="0" applyFont="1" applyFill="1" applyBorder="1"/>
    <xf numFmtId="0" fontId="8" fillId="0" borderId="416" xfId="0" applyFont="1" applyBorder="1" applyAlignment="1">
      <alignment wrapText="1"/>
    </xf>
    <xf numFmtId="0" fontId="8" fillId="0" borderId="575" xfId="0" applyFont="1" applyBorder="1" applyAlignment="1">
      <alignment horizontal="center" vertical="center" wrapText="1"/>
    </xf>
    <xf numFmtId="0" fontId="8" fillId="0" borderId="584" xfId="0" applyFont="1" applyBorder="1" applyAlignment="1">
      <alignment horizontal="center" vertical="center" wrapText="1"/>
    </xf>
    <xf numFmtId="0" fontId="8" fillId="0" borderId="585" xfId="0" applyFont="1" applyBorder="1" applyAlignment="1">
      <alignment horizontal="center" vertical="center" wrapText="1"/>
    </xf>
    <xf numFmtId="3" fontId="8" fillId="0" borderId="575" xfId="0" applyNumberFormat="1" applyFont="1" applyBorder="1" applyProtection="1">
      <protection locked="0"/>
    </xf>
    <xf numFmtId="3" fontId="8" fillId="6" borderId="553" xfId="0" applyNumberFormat="1" applyFont="1" applyFill="1" applyBorder="1" applyProtection="1">
      <protection locked="0"/>
    </xf>
    <xf numFmtId="0" fontId="8" fillId="0" borderId="553" xfId="0" applyFont="1" applyBorder="1" applyAlignment="1">
      <alignment horizontal="left"/>
    </xf>
    <xf numFmtId="0" fontId="8" fillId="0" borderId="577" xfId="0" applyFont="1" applyBorder="1"/>
    <xf numFmtId="0" fontId="8" fillId="0" borderId="586" xfId="0" applyFont="1" applyBorder="1"/>
    <xf numFmtId="0" fontId="8" fillId="0" borderId="587" xfId="0" applyFont="1" applyBorder="1"/>
    <xf numFmtId="0" fontId="8" fillId="0" borderId="588" xfId="0" applyFont="1" applyBorder="1"/>
    <xf numFmtId="1" fontId="8" fillId="0" borderId="313" xfId="0" applyNumberFormat="1" applyFont="1" applyBorder="1" applyAlignment="1">
      <alignment wrapText="1"/>
    </xf>
    <xf numFmtId="1" fontId="8" fillId="0" borderId="276" xfId="0" applyNumberFormat="1" applyFont="1" applyBorder="1"/>
    <xf numFmtId="1" fontId="8" fillId="5" borderId="589" xfId="0" applyNumberFormat="1" applyFont="1" applyFill="1" applyBorder="1" applyProtection="1">
      <protection locked="0"/>
    </xf>
    <xf numFmtId="1" fontId="8" fillId="5" borderId="590" xfId="0" applyNumberFormat="1" applyFont="1" applyFill="1" applyBorder="1"/>
    <xf numFmtId="1" fontId="17" fillId="5" borderId="589" xfId="0" applyNumberFormat="1" applyFont="1" applyFill="1" applyBorder="1"/>
    <xf numFmtId="0" fontId="8" fillId="0" borderId="277" xfId="0" applyFont="1" applyBorder="1" applyAlignment="1">
      <alignment horizontal="left"/>
    </xf>
    <xf numFmtId="1" fontId="8" fillId="0" borderId="570" xfId="0" applyNumberFormat="1" applyFont="1" applyBorder="1" applyAlignment="1">
      <alignment horizontal="right"/>
    </xf>
    <xf numFmtId="1" fontId="8" fillId="0" borderId="558" xfId="0" applyNumberFormat="1" applyFont="1" applyBorder="1" applyAlignment="1">
      <alignment horizontal="right"/>
    </xf>
    <xf numFmtId="1" fontId="8" fillId="0" borderId="575" xfId="0" applyNumberFormat="1" applyFont="1" applyBorder="1" applyAlignment="1">
      <alignment horizontal="right"/>
    </xf>
    <xf numFmtId="1" fontId="8" fillId="6" borderId="570" xfId="0" applyNumberFormat="1" applyFont="1" applyFill="1" applyBorder="1" applyAlignment="1" applyProtection="1">
      <alignment horizontal="left"/>
      <protection locked="0"/>
    </xf>
    <xf numFmtId="1" fontId="8" fillId="6" borderId="575" xfId="0" applyNumberFormat="1" applyFont="1" applyFill="1" applyBorder="1" applyAlignment="1" applyProtection="1">
      <alignment horizontal="left"/>
      <protection locked="0"/>
    </xf>
    <xf numFmtId="1" fontId="8" fillId="6" borderId="552" xfId="0" applyNumberFormat="1" applyFont="1" applyFill="1" applyBorder="1" applyAlignment="1" applyProtection="1">
      <alignment horizontal="left"/>
      <protection locked="0"/>
    </xf>
    <xf numFmtId="1" fontId="8" fillId="6" borderId="565" xfId="0" applyNumberFormat="1" applyFont="1" applyFill="1" applyBorder="1" applyAlignment="1" applyProtection="1">
      <alignment horizontal="left"/>
      <protection locked="0"/>
    </xf>
    <xf numFmtId="0" fontId="8" fillId="0" borderId="592" xfId="0" applyFont="1" applyBorder="1"/>
    <xf numFmtId="0" fontId="8" fillId="0" borderId="593" xfId="0" applyFont="1" applyBorder="1" applyAlignment="1">
      <alignment horizontal="center" vertical="center" wrapText="1"/>
    </xf>
    <xf numFmtId="1" fontId="8" fillId="6" borderId="595" xfId="0" applyNumberFormat="1" applyFont="1" applyFill="1" applyBorder="1" applyProtection="1">
      <protection locked="0"/>
    </xf>
    <xf numFmtId="1" fontId="27" fillId="5" borderId="592" xfId="0" applyNumberFormat="1" applyFont="1" applyFill="1" applyBorder="1"/>
    <xf numFmtId="1" fontId="27" fillId="5" borderId="596" xfId="0" applyNumberFormat="1" applyFont="1" applyFill="1" applyBorder="1"/>
    <xf numFmtId="1" fontId="17" fillId="5" borderId="590" xfId="0" applyNumberFormat="1" applyFont="1" applyFill="1" applyBorder="1"/>
    <xf numFmtId="3" fontId="8" fillId="6" borderId="597" xfId="0" applyNumberFormat="1" applyFont="1" applyFill="1" applyBorder="1" applyProtection="1">
      <protection locked="0"/>
    </xf>
    <xf numFmtId="0" fontId="27" fillId="0" borderId="592" xfId="0" applyFont="1" applyBorder="1"/>
    <xf numFmtId="1" fontId="8" fillId="0" borderId="598" xfId="0" applyNumberFormat="1" applyFont="1" applyBorder="1" applyAlignment="1">
      <alignment horizontal="center" vertical="center" wrapText="1"/>
    </xf>
    <xf numFmtId="1" fontId="8" fillId="0" borderId="599" xfId="0" applyNumberFormat="1" applyFont="1" applyBorder="1" applyAlignment="1">
      <alignment horizontal="center" vertical="center" wrapText="1"/>
    </xf>
    <xf numFmtId="1" fontId="8" fillId="0" borderId="528" xfId="0" applyNumberFormat="1" applyFont="1" applyBorder="1" applyProtection="1">
      <protection locked="0"/>
    </xf>
    <xf numFmtId="1" fontId="8" fillId="0" borderId="554" xfId="0" applyNumberFormat="1" applyFont="1" applyBorder="1" applyProtection="1">
      <protection locked="0"/>
    </xf>
    <xf numFmtId="1" fontId="8" fillId="0" borderId="555" xfId="0" applyNumberFormat="1" applyFont="1" applyBorder="1" applyProtection="1">
      <protection locked="0"/>
    </xf>
    <xf numFmtId="3" fontId="3" fillId="0" borderId="553" xfId="0" applyNumberFormat="1" applyFont="1" applyBorder="1" applyProtection="1">
      <protection locked="0"/>
    </xf>
    <xf numFmtId="3" fontId="7" fillId="0" borderId="553" xfId="0" applyNumberFormat="1" applyFont="1" applyBorder="1" applyProtection="1">
      <protection locked="0"/>
    </xf>
    <xf numFmtId="1" fontId="8" fillId="0" borderId="553" xfId="0" applyNumberFormat="1" applyFont="1" applyBorder="1" applyProtection="1">
      <protection locked="0"/>
    </xf>
    <xf numFmtId="0" fontId="8" fillId="0" borderId="600" xfId="0" applyFont="1" applyBorder="1"/>
    <xf numFmtId="0" fontId="8" fillId="4" borderId="600" xfId="0" applyFont="1" applyFill="1" applyBorder="1"/>
    <xf numFmtId="0" fontId="7" fillId="9" borderId="553" xfId="0" applyFont="1" applyFill="1" applyBorder="1" applyAlignment="1">
      <alignment horizontal="left"/>
    </xf>
    <xf numFmtId="0" fontId="7" fillId="9" borderId="277" xfId="0" applyFont="1" applyFill="1" applyBorder="1" applyAlignment="1">
      <alignment horizontal="left"/>
    </xf>
    <xf numFmtId="0" fontId="8" fillId="4" borderId="577" xfId="0" applyFont="1" applyFill="1" applyBorder="1"/>
    <xf numFmtId="3" fontId="8" fillId="0" borderId="557" xfId="0" applyNumberFormat="1" applyFont="1" applyBorder="1" applyProtection="1">
      <protection locked="0"/>
    </xf>
    <xf numFmtId="1" fontId="8" fillId="6" borderId="559" xfId="0" applyNumberFormat="1" applyFont="1" applyFill="1" applyBorder="1" applyProtection="1">
      <protection locked="0"/>
    </xf>
    <xf numFmtId="1" fontId="8" fillId="6" borderId="557" xfId="0" applyNumberFormat="1" applyFont="1" applyFill="1" applyBorder="1" applyProtection="1">
      <protection locked="0"/>
    </xf>
    <xf numFmtId="0" fontId="27" fillId="0" borderId="416" xfId="0" applyFont="1" applyBorder="1"/>
    <xf numFmtId="0" fontId="8" fillId="0" borderId="431" xfId="0" applyFont="1" applyBorder="1"/>
    <xf numFmtId="0" fontId="8" fillId="0" borderId="596" xfId="0" applyFont="1" applyBorder="1"/>
    <xf numFmtId="0" fontId="17" fillId="4" borderId="592" xfId="0" applyFont="1" applyFill="1" applyBorder="1"/>
    <xf numFmtId="0" fontId="17" fillId="4" borderId="589" xfId="0" applyFont="1" applyFill="1" applyBorder="1"/>
    <xf numFmtId="0" fontId="8" fillId="0" borderId="589" xfId="0" applyFont="1" applyBorder="1"/>
    <xf numFmtId="0" fontId="8" fillId="0" borderId="553" xfId="0" applyFont="1" applyBorder="1"/>
    <xf numFmtId="0" fontId="8" fillId="0" borderId="313" xfId="0" applyFont="1" applyBorder="1" applyAlignment="1" applyProtection="1">
      <alignment vertical="center" wrapText="1"/>
      <protection hidden="1"/>
    </xf>
    <xf numFmtId="1" fontId="8" fillId="0" borderId="601" xfId="0" applyNumberFormat="1" applyFont="1" applyBorder="1"/>
    <xf numFmtId="1" fontId="8" fillId="0" borderId="602" xfId="0" applyNumberFormat="1" applyFont="1" applyBorder="1"/>
    <xf numFmtId="0" fontId="27" fillId="4" borderId="603" xfId="0" applyFont="1" applyFill="1" applyBorder="1"/>
    <xf numFmtId="0" fontId="27" fillId="4" borderId="592" xfId="0" applyFont="1" applyFill="1" applyBorder="1"/>
    <xf numFmtId="0" fontId="27" fillId="0" borderId="589" xfId="0" applyFont="1" applyBorder="1"/>
    <xf numFmtId="0" fontId="8" fillId="4" borderId="592" xfId="0" applyFont="1" applyFill="1" applyBorder="1"/>
    <xf numFmtId="0" fontId="8" fillId="4" borderId="589" xfId="0" applyFont="1" applyFill="1" applyBorder="1"/>
    <xf numFmtId="0" fontId="8" fillId="5" borderId="606" xfId="0" applyFont="1" applyFill="1" applyBorder="1" applyAlignment="1">
      <alignment horizontal="center" vertical="center" wrapText="1"/>
    </xf>
    <xf numFmtId="0" fontId="8" fillId="5" borderId="607" xfId="0" applyFont="1" applyFill="1" applyBorder="1" applyAlignment="1">
      <alignment horizontal="center" vertical="center" wrapText="1"/>
    </xf>
    <xf numFmtId="0" fontId="8" fillId="5" borderId="608" xfId="0" applyFont="1" applyFill="1" applyBorder="1" applyAlignment="1">
      <alignment horizontal="center" vertical="center" wrapText="1"/>
    </xf>
    <xf numFmtId="0" fontId="8" fillId="0" borderId="609" xfId="0" applyFont="1" applyBorder="1" applyAlignment="1">
      <alignment horizontal="center" vertical="center" wrapText="1"/>
    </xf>
    <xf numFmtId="3" fontId="8" fillId="0" borderId="597" xfId="0" applyNumberFormat="1" applyFont="1" applyBorder="1" applyAlignment="1" applyProtection="1">
      <alignment horizontal="right" vertical="center" wrapText="1"/>
      <protection locked="0"/>
    </xf>
    <xf numFmtId="3" fontId="8" fillId="0" borderId="597" xfId="0" applyNumberFormat="1" applyFont="1" applyBorder="1" applyAlignment="1" applyProtection="1">
      <alignment horizontal="right"/>
      <protection locked="0"/>
    </xf>
    <xf numFmtId="3" fontId="8" fillId="0" borderId="610" xfId="0" applyNumberFormat="1" applyFont="1" applyBorder="1" applyProtection="1">
      <protection locked="0"/>
    </xf>
    <xf numFmtId="3" fontId="8" fillId="5" borderId="611" xfId="0" applyNumberFormat="1" applyFont="1" applyFill="1" applyBorder="1" applyProtection="1">
      <protection locked="0"/>
    </xf>
    <xf numFmtId="3" fontId="8" fillId="5" borderId="610" xfId="0" applyNumberFormat="1" applyFont="1" applyFill="1" applyBorder="1" applyProtection="1">
      <protection locked="0"/>
    </xf>
    <xf numFmtId="3" fontId="8" fillId="5" borderId="553" xfId="0" applyNumberFormat="1" applyFont="1" applyFill="1" applyBorder="1" applyProtection="1">
      <protection locked="0"/>
    </xf>
    <xf numFmtId="3" fontId="8" fillId="0" borderId="592" xfId="0" applyNumberFormat="1" applyFont="1" applyBorder="1" applyProtection="1">
      <protection locked="0"/>
    </xf>
    <xf numFmtId="3" fontId="8" fillId="5" borderId="272" xfId="0" applyNumberFormat="1" applyFont="1" applyFill="1" applyBorder="1" applyProtection="1">
      <protection locked="0"/>
    </xf>
    <xf numFmtId="3" fontId="8" fillId="5" borderId="267" xfId="0" applyNumberFormat="1" applyFont="1" applyFill="1" applyBorder="1" applyProtection="1">
      <protection locked="0"/>
    </xf>
    <xf numFmtId="3" fontId="8" fillId="5" borderId="268" xfId="0" applyNumberFormat="1" applyFont="1" applyFill="1" applyBorder="1" applyProtection="1">
      <protection locked="0"/>
    </xf>
    <xf numFmtId="3" fontId="8" fillId="0" borderId="577" xfId="0" applyNumberFormat="1" applyFont="1" applyBorder="1" applyProtection="1">
      <protection locked="0"/>
    </xf>
    <xf numFmtId="0" fontId="27" fillId="0" borderId="577" xfId="0" applyFont="1" applyBorder="1"/>
    <xf numFmtId="3" fontId="8" fillId="0" borderId="313" xfId="0" applyNumberFormat="1" applyFont="1" applyBorder="1" applyAlignment="1" applyProtection="1">
      <alignment horizontal="right"/>
      <protection locked="0"/>
    </xf>
    <xf numFmtId="3" fontId="8" fillId="0" borderId="321" xfId="0" applyNumberFormat="1" applyFont="1" applyBorder="1" applyProtection="1">
      <protection locked="0"/>
    </xf>
    <xf numFmtId="3" fontId="8" fillId="5" borderId="595" xfId="0" applyNumberFormat="1" applyFont="1" applyFill="1" applyBorder="1" applyProtection="1">
      <protection locked="0"/>
    </xf>
    <xf numFmtId="3" fontId="8" fillId="5" borderId="321" xfId="0" applyNumberFormat="1" applyFont="1" applyFill="1" applyBorder="1" applyProtection="1">
      <protection locked="0"/>
    </xf>
    <xf numFmtId="3" fontId="8" fillId="5" borderId="313" xfId="0" applyNumberFormat="1" applyFont="1" applyFill="1" applyBorder="1" applyProtection="1">
      <protection locked="0"/>
    </xf>
    <xf numFmtId="3" fontId="8" fillId="0" borderId="596" xfId="0" applyNumberFormat="1" applyFont="1" applyBorder="1" applyProtection="1">
      <protection locked="0"/>
    </xf>
    <xf numFmtId="3" fontId="8" fillId="0" borderId="565" xfId="0" applyNumberFormat="1" applyFont="1" applyBorder="1" applyAlignment="1" applyProtection="1">
      <alignment horizontal="right"/>
      <protection locked="0"/>
    </xf>
    <xf numFmtId="3" fontId="8" fillId="0" borderId="545" xfId="0" applyNumberFormat="1" applyFont="1" applyBorder="1" applyAlignment="1" applyProtection="1">
      <alignment horizontal="right"/>
      <protection locked="0"/>
    </xf>
    <xf numFmtId="3" fontId="8" fillId="5" borderId="601" xfId="0" applyNumberFormat="1" applyFont="1" applyFill="1" applyBorder="1" applyAlignment="1" applyProtection="1">
      <alignment horizontal="right"/>
      <protection locked="0"/>
    </xf>
    <xf numFmtId="3" fontId="8" fillId="5" borderId="545" xfId="0" applyNumberFormat="1" applyFont="1" applyFill="1" applyBorder="1" applyAlignment="1" applyProtection="1">
      <alignment horizontal="right"/>
      <protection locked="0"/>
    </xf>
    <xf numFmtId="3" fontId="8" fillId="5" borderId="565" xfId="0" applyNumberFormat="1" applyFont="1" applyFill="1" applyBorder="1" applyAlignment="1" applyProtection="1">
      <alignment horizontal="right"/>
      <protection locked="0"/>
    </xf>
    <xf numFmtId="1" fontId="8" fillId="0" borderId="602" xfId="0" applyNumberFormat="1" applyFont="1" applyBorder="1" applyAlignment="1">
      <alignment horizontal="right"/>
    </xf>
    <xf numFmtId="3" fontId="8" fillId="0" borderId="600" xfId="0" applyNumberFormat="1" applyFont="1" applyBorder="1"/>
    <xf numFmtId="3" fontId="8" fillId="0" borderId="596" xfId="0" applyNumberFormat="1" applyFont="1" applyBorder="1"/>
    <xf numFmtId="3" fontId="8" fillId="0" borderId="557" xfId="0" applyNumberFormat="1" applyFont="1" applyBorder="1" applyAlignment="1" applyProtection="1">
      <alignment horizontal="right"/>
      <protection locked="0"/>
    </xf>
    <xf numFmtId="3" fontId="8" fillId="0" borderId="561" xfId="0" applyNumberFormat="1" applyFont="1" applyBorder="1" applyAlignment="1" applyProtection="1">
      <alignment horizontal="right"/>
      <protection locked="0"/>
    </xf>
    <xf numFmtId="3" fontId="8" fillId="5" borderId="561" xfId="0" applyNumberFormat="1" applyFont="1" applyFill="1" applyBorder="1" applyAlignment="1" applyProtection="1">
      <alignment horizontal="right"/>
      <protection locked="0"/>
    </xf>
    <xf numFmtId="3" fontId="8" fillId="5" borderId="557" xfId="0" applyNumberFormat="1" applyFont="1" applyFill="1" applyBorder="1" applyAlignment="1" applyProtection="1">
      <alignment horizontal="right"/>
      <protection locked="0"/>
    </xf>
    <xf numFmtId="1" fontId="8" fillId="0" borderId="548" xfId="0" applyNumberFormat="1" applyFont="1" applyBorder="1" applyAlignment="1">
      <alignment horizontal="right"/>
    </xf>
    <xf numFmtId="1" fontId="8" fillId="0" borderId="575" xfId="0" applyNumberFormat="1" applyFont="1" applyBorder="1" applyAlignment="1">
      <alignment horizontal="center" vertical="center" wrapText="1"/>
    </xf>
    <xf numFmtId="1" fontId="8" fillId="0" borderId="552" xfId="0" applyNumberFormat="1" applyFont="1" applyBorder="1" applyAlignment="1">
      <alignment horizontal="center" vertical="center" wrapText="1"/>
    </xf>
    <xf numFmtId="0" fontId="8" fillId="0" borderId="565" xfId="0" applyFont="1" applyBorder="1"/>
    <xf numFmtId="1" fontId="8" fillId="0" borderId="178" xfId="0" applyNumberFormat="1" applyFont="1" applyBorder="1"/>
    <xf numFmtId="1" fontId="8" fillId="6" borderId="616" xfId="0" applyNumberFormat="1" applyFont="1" applyFill="1" applyBorder="1" applyProtection="1">
      <protection locked="0"/>
    </xf>
    <xf numFmtId="0" fontId="17" fillId="0" borderId="600" xfId="0" applyFont="1" applyBorder="1"/>
    <xf numFmtId="1" fontId="8" fillId="0" borderId="178" xfId="0" applyNumberFormat="1" applyFont="1" applyBorder="1" applyAlignment="1">
      <alignment horizontal="right"/>
    </xf>
    <xf numFmtId="0" fontId="17" fillId="0" borderId="589" xfId="0" applyFont="1" applyBorder="1"/>
    <xf numFmtId="1" fontId="8" fillId="0" borderId="278" xfId="0" applyNumberFormat="1" applyFont="1" applyBorder="1" applyAlignment="1">
      <alignment horizontal="right"/>
    </xf>
    <xf numFmtId="1" fontId="8" fillId="0" borderId="279" xfId="0" applyNumberFormat="1" applyFont="1" applyBorder="1" applyAlignment="1">
      <alignment horizontal="right"/>
    </xf>
    <xf numFmtId="1" fontId="8" fillId="0" borderId="312" xfId="0" applyNumberFormat="1" applyFont="1" applyBorder="1" applyAlignment="1">
      <alignment horizontal="right"/>
    </xf>
    <xf numFmtId="0" fontId="8" fillId="0" borderId="617" xfId="0" applyFont="1" applyBorder="1"/>
    <xf numFmtId="0" fontId="27" fillId="0" borderId="618" xfId="0" applyFont="1" applyBorder="1"/>
    <xf numFmtId="0" fontId="27" fillId="0" borderId="619" xfId="0" applyFont="1" applyBorder="1"/>
    <xf numFmtId="0" fontId="27" fillId="0" borderId="620" xfId="0" applyFont="1" applyBorder="1"/>
    <xf numFmtId="0" fontId="27" fillId="0" borderId="431" xfId="0" applyFont="1" applyBorder="1"/>
    <xf numFmtId="1" fontId="8" fillId="0" borderId="570" xfId="0" applyNumberFormat="1" applyFont="1" applyBorder="1" applyAlignment="1">
      <alignment horizontal="center" vertical="center"/>
    </xf>
    <xf numFmtId="1" fontId="8" fillId="0" borderId="558" xfId="0" applyNumberFormat="1" applyFont="1" applyBorder="1" applyAlignment="1">
      <alignment horizontal="center" vertical="center"/>
    </xf>
    <xf numFmtId="1" fontId="8" fillId="0" borderId="548" xfId="0" applyNumberFormat="1" applyFont="1" applyBorder="1" applyAlignment="1">
      <alignment horizontal="center" vertical="center"/>
    </xf>
    <xf numFmtId="1" fontId="8" fillId="0" borderId="559" xfId="0" applyNumberFormat="1" applyFont="1" applyBorder="1" applyAlignment="1">
      <alignment horizontal="center" vertical="center"/>
    </xf>
    <xf numFmtId="1" fontId="8" fillId="0" borderId="549" xfId="0" applyNumberFormat="1" applyFont="1" applyBorder="1" applyAlignment="1">
      <alignment horizontal="center" vertical="center" wrapText="1"/>
    </xf>
    <xf numFmtId="1" fontId="8" fillId="0" borderId="570" xfId="0" applyNumberFormat="1" applyFont="1" applyBorder="1" applyAlignment="1">
      <alignment wrapText="1"/>
    </xf>
    <xf numFmtId="1" fontId="8" fillId="0" borderId="558" xfId="0" applyNumberFormat="1" applyFont="1" applyBorder="1" applyAlignment="1">
      <alignment wrapText="1"/>
    </xf>
    <xf numFmtId="1" fontId="8" fillId="6" borderId="570" xfId="0" applyNumberFormat="1" applyFont="1" applyFill="1" applyBorder="1" applyProtection="1">
      <protection locked="0"/>
    </xf>
    <xf numFmtId="1" fontId="8" fillId="6" borderId="601" xfId="0" applyNumberFormat="1" applyFont="1" applyFill="1" applyBorder="1" applyProtection="1">
      <protection locked="0"/>
    </xf>
    <xf numFmtId="1" fontId="8" fillId="6" borderId="613" xfId="0" applyNumberFormat="1" applyFont="1" applyFill="1" applyBorder="1" applyProtection="1">
      <protection locked="0"/>
    </xf>
    <xf numFmtId="1" fontId="8" fillId="8" borderId="545" xfId="0" applyNumberFormat="1" applyFont="1" applyFill="1" applyBorder="1" applyAlignment="1">
      <alignment horizontal="center"/>
    </xf>
    <xf numFmtId="1" fontId="8" fillId="8" borderId="612" xfId="0" applyNumberFormat="1" applyFont="1" applyFill="1" applyBorder="1" applyAlignment="1">
      <alignment horizontal="center"/>
    </xf>
    <xf numFmtId="1" fontId="8" fillId="8" borderId="613" xfId="0" applyNumberFormat="1" applyFont="1" applyFill="1" applyBorder="1" applyAlignment="1">
      <alignment horizontal="center"/>
    </xf>
    <xf numFmtId="0" fontId="8" fillId="5" borderId="433" xfId="0" applyFont="1" applyFill="1" applyBorder="1" applyAlignment="1">
      <alignment vertical="center" wrapText="1"/>
    </xf>
    <xf numFmtId="1" fontId="8" fillId="0" borderId="447" xfId="0" applyNumberFormat="1" applyFont="1" applyBorder="1" applyAlignment="1">
      <alignment wrapText="1"/>
    </xf>
    <xf numFmtId="1" fontId="8" fillId="0" borderId="307" xfId="0" applyNumberFormat="1" applyFont="1" applyBorder="1" applyAlignment="1">
      <alignment wrapText="1"/>
    </xf>
    <xf numFmtId="1" fontId="8" fillId="0" borderId="554" xfId="0" applyNumberFormat="1" applyFont="1" applyBorder="1" applyAlignment="1">
      <alignment wrapText="1"/>
    </xf>
    <xf numFmtId="1" fontId="8" fillId="6" borderId="567" xfId="0" applyNumberFormat="1" applyFont="1" applyFill="1" applyBorder="1" applyProtection="1">
      <protection locked="0"/>
    </xf>
    <xf numFmtId="1" fontId="8" fillId="6" borderId="611" xfId="0" applyNumberFormat="1" applyFont="1" applyFill="1" applyBorder="1" applyProtection="1">
      <protection locked="0"/>
    </xf>
    <xf numFmtId="0" fontId="8" fillId="5" borderId="280" xfId="0" applyFont="1" applyFill="1" applyBorder="1" applyAlignment="1">
      <alignment vertical="center" wrapText="1"/>
    </xf>
    <xf numFmtId="1" fontId="8" fillId="0" borderId="218" xfId="0" applyNumberFormat="1" applyFont="1" applyBorder="1" applyAlignment="1">
      <alignment wrapText="1"/>
    </xf>
    <xf numFmtId="1" fontId="8" fillId="0" borderId="622" xfId="0" applyNumberFormat="1" applyFont="1" applyBorder="1" applyAlignment="1">
      <alignment wrapText="1"/>
    </xf>
    <xf numFmtId="1" fontId="8" fillId="6" borderId="623" xfId="0" applyNumberFormat="1" applyFont="1" applyFill="1" applyBorder="1" applyProtection="1">
      <protection locked="0"/>
    </xf>
    <xf numFmtId="1" fontId="8" fillId="0" borderId="613" xfId="0" applyNumberFormat="1" applyFont="1" applyBorder="1" applyAlignment="1">
      <alignment wrapText="1"/>
    </xf>
    <xf numFmtId="1" fontId="8" fillId="6" borderId="612" xfId="0" applyNumberFormat="1" applyFont="1" applyFill="1" applyBorder="1" applyProtection="1">
      <protection locked="0"/>
    </xf>
    <xf numFmtId="1" fontId="8" fillId="0" borderId="433" xfId="0" applyNumberFormat="1" applyFont="1" applyBorder="1" applyAlignment="1">
      <alignment vertical="center" wrapText="1"/>
    </xf>
    <xf numFmtId="1" fontId="8" fillId="8" borderId="447" xfId="0" applyNumberFormat="1" applyFont="1" applyFill="1" applyBorder="1" applyProtection="1">
      <protection locked="0"/>
    </xf>
    <xf numFmtId="1" fontId="8" fillId="8" borderId="554" xfId="0" applyNumberFormat="1" applyFont="1" applyFill="1" applyBorder="1" applyProtection="1">
      <protection locked="0"/>
    </xf>
    <xf numFmtId="1" fontId="8" fillId="0" borderId="280" xfId="0" applyNumberFormat="1" applyFont="1" applyBorder="1" applyAlignment="1">
      <alignment vertical="center" wrapText="1"/>
    </xf>
    <xf numFmtId="1" fontId="8" fillId="0" borderId="613" xfId="0" applyNumberFormat="1" applyFont="1" applyBorder="1"/>
    <xf numFmtId="0" fontId="8" fillId="0" borderId="448" xfId="0" applyFont="1" applyBorder="1" applyAlignment="1">
      <alignment vertical="center" wrapText="1"/>
    </xf>
    <xf numFmtId="1" fontId="8" fillId="0" borderId="178" xfId="0" applyNumberFormat="1" applyFont="1" applyBorder="1" applyAlignment="1">
      <alignment wrapText="1"/>
    </xf>
    <xf numFmtId="0" fontId="8" fillId="0" borderId="276" xfId="0" applyFont="1" applyBorder="1" applyAlignment="1">
      <alignment vertical="center" wrapText="1"/>
    </xf>
    <xf numFmtId="1" fontId="8" fillId="0" borderId="270" xfId="0" applyNumberFormat="1" applyFont="1" applyBorder="1" applyAlignment="1">
      <alignment wrapText="1"/>
    </xf>
    <xf numFmtId="1" fontId="8" fillId="0" borderId="271" xfId="0" applyNumberFormat="1" applyFont="1" applyBorder="1" applyAlignment="1">
      <alignment wrapText="1"/>
    </xf>
    <xf numFmtId="1" fontId="8" fillId="0" borderId="434" xfId="0" applyNumberFormat="1" applyFont="1" applyBorder="1" applyAlignment="1">
      <alignment wrapText="1"/>
    </xf>
    <xf numFmtId="0" fontId="8" fillId="0" borderId="284" xfId="0" applyFont="1" applyBorder="1" applyAlignment="1">
      <alignment vertical="center" wrapText="1"/>
    </xf>
    <xf numFmtId="0" fontId="8" fillId="0" borderId="284" xfId="5" applyFont="1" applyBorder="1" applyAlignment="1">
      <alignment vertical="center" wrapText="1"/>
    </xf>
    <xf numFmtId="0" fontId="8" fillId="0" borderId="449" xfId="5" applyFont="1" applyBorder="1" applyAlignment="1">
      <alignment vertical="center" wrapText="1"/>
    </xf>
    <xf numFmtId="1" fontId="8" fillId="0" borderId="314" xfId="0" applyNumberFormat="1" applyFont="1" applyBorder="1" applyAlignment="1">
      <alignment wrapText="1"/>
    </xf>
    <xf numFmtId="1" fontId="8" fillId="0" borderId="567" xfId="0" applyNumberFormat="1" applyFont="1" applyBorder="1" applyAlignment="1">
      <alignment wrapText="1"/>
    </xf>
    <xf numFmtId="1" fontId="8" fillId="6" borderId="296" xfId="0" applyNumberFormat="1" applyFont="1" applyFill="1" applyBorder="1" applyProtection="1">
      <protection locked="0"/>
    </xf>
    <xf numFmtId="1" fontId="8" fillId="0" borderId="312" xfId="0" applyNumberFormat="1" applyFont="1" applyBorder="1" applyAlignment="1">
      <alignment wrapText="1"/>
    </xf>
    <xf numFmtId="1" fontId="8" fillId="0" borderId="278" xfId="0" applyNumberFormat="1" applyFont="1" applyBorder="1" applyAlignment="1">
      <alignment wrapText="1"/>
    </xf>
    <xf numFmtId="1" fontId="8" fillId="0" borderId="279" xfId="0" applyNumberFormat="1" applyFont="1" applyBorder="1" applyAlignment="1">
      <alignment wrapText="1"/>
    </xf>
    <xf numFmtId="0" fontId="8" fillId="0" borderId="433" xfId="0" applyFont="1" applyBorder="1" applyAlignment="1">
      <alignment vertical="center" wrapText="1"/>
    </xf>
    <xf numFmtId="1" fontId="8" fillId="7" borderId="447" xfId="0" applyNumberFormat="1" applyFont="1" applyFill="1" applyBorder="1"/>
    <xf numFmtId="1" fontId="8" fillId="7" borderId="554" xfId="0" applyNumberFormat="1" applyFont="1" applyFill="1" applyBorder="1"/>
    <xf numFmtId="1" fontId="8" fillId="7" borderId="555" xfId="0" applyNumberFormat="1" applyFont="1" applyFill="1" applyBorder="1"/>
    <xf numFmtId="1" fontId="8" fillId="7" borderId="553" xfId="0" applyNumberFormat="1" applyFont="1" applyFill="1" applyBorder="1"/>
    <xf numFmtId="1" fontId="8" fillId="7" borderId="275" xfId="0" applyNumberFormat="1" applyFont="1" applyFill="1" applyBorder="1"/>
    <xf numFmtId="0" fontId="8" fillId="5" borderId="315" xfId="0" applyFont="1" applyFill="1" applyBorder="1" applyAlignment="1">
      <alignment vertical="center" wrapText="1"/>
    </xf>
    <xf numFmtId="1" fontId="8" fillId="7" borderId="624" xfId="0" applyNumberFormat="1" applyFont="1" applyFill="1" applyBorder="1"/>
    <xf numFmtId="1" fontId="8" fillId="7" borderId="622" xfId="0" applyNumberFormat="1" applyFont="1" applyFill="1" applyBorder="1"/>
    <xf numFmtId="1" fontId="8" fillId="0" borderId="625" xfId="0" applyNumberFormat="1" applyFont="1" applyBorder="1" applyAlignment="1">
      <alignment vertical="center" wrapText="1"/>
    </xf>
    <xf numFmtId="1" fontId="8" fillId="0" borderId="267" xfId="0" applyNumberFormat="1" applyFont="1" applyBorder="1" applyAlignment="1">
      <alignment vertical="center" wrapText="1"/>
    </xf>
    <xf numFmtId="1" fontId="8" fillId="0" borderId="626" xfId="0" applyNumberFormat="1" applyFont="1" applyBorder="1" applyAlignment="1">
      <alignment vertical="center" wrapText="1"/>
    </xf>
    <xf numFmtId="1" fontId="8" fillId="6" borderId="458" xfId="0" applyNumberFormat="1" applyFont="1" applyFill="1" applyBorder="1" applyProtection="1">
      <protection locked="0"/>
    </xf>
    <xf numFmtId="1" fontId="8" fillId="7" borderId="296" xfId="0" applyNumberFormat="1" applyFont="1" applyFill="1" applyBorder="1"/>
    <xf numFmtId="0" fontId="8" fillId="0" borderId="450" xfId="0" applyFont="1" applyBorder="1" applyAlignment="1">
      <alignment vertical="center" wrapText="1"/>
    </xf>
    <xf numFmtId="1" fontId="8" fillId="5" borderId="545" xfId="0" applyNumberFormat="1" applyFont="1" applyFill="1" applyBorder="1" applyAlignment="1">
      <alignment wrapText="1"/>
    </xf>
    <xf numFmtId="1" fontId="8" fillId="0" borderId="433" xfId="0" applyNumberFormat="1" applyFont="1" applyBorder="1" applyAlignment="1">
      <alignment wrapText="1"/>
    </xf>
    <xf numFmtId="1" fontId="8" fillId="0" borderId="276" xfId="0" applyNumberFormat="1" applyFont="1" applyBorder="1" applyAlignment="1">
      <alignment wrapText="1"/>
    </xf>
    <xf numFmtId="1" fontId="8" fillId="0" borderId="280" xfId="0" applyNumberFormat="1" applyFont="1" applyBorder="1" applyAlignment="1">
      <alignment wrapText="1"/>
    </xf>
    <xf numFmtId="1" fontId="8" fillId="10" borderId="288" xfId="0" applyNumberFormat="1" applyFont="1" applyFill="1" applyBorder="1" applyProtection="1">
      <protection locked="0"/>
    </xf>
    <xf numFmtId="1" fontId="8" fillId="10" borderId="277" xfId="0" applyNumberFormat="1" applyFont="1" applyFill="1" applyBorder="1" applyProtection="1">
      <protection locked="0"/>
    </xf>
    <xf numFmtId="1" fontId="8" fillId="0" borderId="627" xfId="0" applyNumberFormat="1" applyFont="1" applyBorder="1" applyAlignment="1">
      <alignment horizontal="center" vertical="center"/>
    </xf>
    <xf numFmtId="1" fontId="49" fillId="0" borderId="628" xfId="0" applyNumberFormat="1" applyFont="1" applyBorder="1" applyAlignment="1">
      <alignment horizontal="center" vertical="center" wrapText="1"/>
    </xf>
    <xf numFmtId="1" fontId="49" fillId="0" borderId="627" xfId="0" applyNumberFormat="1" applyFont="1" applyBorder="1" applyAlignment="1">
      <alignment horizontal="center" vertical="center" wrapText="1"/>
    </xf>
    <xf numFmtId="1" fontId="49" fillId="0" borderId="613" xfId="0" applyNumberFormat="1" applyFont="1" applyBorder="1" applyAlignment="1">
      <alignment horizontal="center" vertical="center" wrapText="1"/>
    </xf>
    <xf numFmtId="1" fontId="8" fillId="8" borderId="629" xfId="0" applyNumberFormat="1" applyFont="1" applyFill="1" applyBorder="1"/>
    <xf numFmtId="1" fontId="8" fillId="8" borderId="297" xfId="0" applyNumberFormat="1" applyFont="1" applyFill="1" applyBorder="1"/>
    <xf numFmtId="1" fontId="8" fillId="8" borderId="296" xfId="0" applyNumberFormat="1" applyFont="1" applyFill="1" applyBorder="1"/>
    <xf numFmtId="0" fontId="8" fillId="0" borderId="553" xfId="0" applyFont="1" applyBorder="1" applyAlignment="1">
      <alignment vertical="center" wrapText="1"/>
    </xf>
    <xf numFmtId="1" fontId="8" fillId="6" borderId="493" xfId="0" applyNumberFormat="1" applyFont="1" applyFill="1" applyBorder="1" applyProtection="1">
      <protection locked="0"/>
    </xf>
    <xf numFmtId="1" fontId="8" fillId="6" borderId="324" xfId="0" applyNumberFormat="1" applyFont="1" applyFill="1" applyBorder="1" applyProtection="1">
      <protection locked="0"/>
    </xf>
    <xf numFmtId="1" fontId="8" fillId="0" borderId="627" xfId="0" applyNumberFormat="1" applyFont="1" applyBorder="1" applyAlignment="1">
      <alignment wrapText="1"/>
    </xf>
    <xf numFmtId="1" fontId="8" fillId="6" borderId="628" xfId="0" applyNumberFormat="1" applyFont="1" applyFill="1" applyBorder="1" applyProtection="1">
      <protection locked="0"/>
    </xf>
    <xf numFmtId="1" fontId="8" fillId="6" borderId="627" xfId="0" applyNumberFormat="1" applyFont="1" applyFill="1" applyBorder="1" applyProtection="1">
      <protection locked="0"/>
    </xf>
    <xf numFmtId="1" fontId="8" fillId="5" borderId="433" xfId="0" applyNumberFormat="1" applyFont="1" applyFill="1" applyBorder="1" applyAlignment="1">
      <alignment vertical="center" wrapText="1"/>
    </xf>
    <xf numFmtId="1" fontId="8" fillId="5" borderId="240" xfId="0" applyNumberFormat="1" applyFont="1" applyFill="1" applyBorder="1" applyAlignment="1">
      <alignment vertical="center" wrapText="1"/>
    </xf>
    <xf numFmtId="0" fontId="14" fillId="5" borderId="545" xfId="0" applyFont="1" applyFill="1" applyBorder="1" applyAlignment="1">
      <alignment vertical="center"/>
    </xf>
    <xf numFmtId="0" fontId="14" fillId="5" borderId="605" xfId="0" applyFont="1" applyFill="1" applyBorder="1" applyAlignment="1">
      <alignment vertical="center"/>
    </xf>
    <xf numFmtId="0" fontId="8" fillId="5" borderId="268" xfId="0" applyFont="1" applyFill="1" applyBorder="1" applyAlignment="1">
      <alignment vertical="center" wrapText="1"/>
    </xf>
    <xf numFmtId="0" fontId="8" fillId="5" borderId="284" xfId="0" applyFont="1" applyFill="1" applyBorder="1" applyAlignment="1">
      <alignment vertical="center" wrapText="1"/>
    </xf>
    <xf numFmtId="0" fontId="8" fillId="5" borderId="268" xfId="5" applyFont="1" applyFill="1" applyBorder="1" applyAlignment="1">
      <alignment vertical="center" wrapText="1"/>
    </xf>
    <xf numFmtId="0" fontId="8" fillId="5" borderId="313" xfId="5" applyFont="1" applyFill="1" applyBorder="1" applyAlignment="1">
      <alignment vertical="center" wrapText="1"/>
    </xf>
    <xf numFmtId="1" fontId="8" fillId="5" borderId="567" xfId="0" applyNumberFormat="1" applyFont="1" applyFill="1" applyBorder="1" applyAlignment="1">
      <alignment wrapText="1"/>
    </xf>
    <xf numFmtId="1" fontId="8" fillId="6" borderId="630" xfId="0" applyNumberFormat="1" applyFont="1" applyFill="1" applyBorder="1" applyProtection="1">
      <protection locked="0"/>
    </xf>
    <xf numFmtId="1" fontId="8" fillId="5" borderId="269" xfId="0" applyNumberFormat="1" applyFont="1" applyFill="1" applyBorder="1" applyAlignment="1">
      <alignment wrapText="1"/>
    </xf>
    <xf numFmtId="1" fontId="8" fillId="6" borderId="631" xfId="0" applyNumberFormat="1" applyFont="1" applyFill="1" applyBorder="1" applyProtection="1">
      <protection locked="0"/>
    </xf>
    <xf numFmtId="1" fontId="8" fillId="5" borderId="312" xfId="0" applyNumberFormat="1" applyFont="1" applyFill="1" applyBorder="1" applyAlignment="1">
      <alignment wrapText="1"/>
    </xf>
    <xf numFmtId="0" fontId="8" fillId="5" borderId="553" xfId="0" applyFont="1" applyFill="1" applyBorder="1" applyAlignment="1">
      <alignment vertical="center" wrapText="1"/>
    </xf>
    <xf numFmtId="1" fontId="8" fillId="7" borderId="567" xfId="0" applyNumberFormat="1" applyFont="1" applyFill="1" applyBorder="1"/>
    <xf numFmtId="1" fontId="8" fillId="7" borderId="274" xfId="0" applyNumberFormat="1" applyFont="1" applyFill="1" applyBorder="1"/>
    <xf numFmtId="0" fontId="8" fillId="5" borderId="313" xfId="0" applyFont="1" applyFill="1" applyBorder="1" applyAlignment="1">
      <alignment vertical="center" wrapText="1"/>
    </xf>
    <xf numFmtId="1" fontId="8" fillId="7" borderId="435" xfId="0" applyNumberFormat="1" applyFont="1" applyFill="1" applyBorder="1"/>
    <xf numFmtId="1" fontId="8" fillId="5" borderId="562" xfId="0" applyNumberFormat="1" applyFont="1" applyFill="1" applyBorder="1" applyAlignment="1">
      <alignment vertical="center" wrapText="1"/>
    </xf>
    <xf numFmtId="1" fontId="8" fillId="5" borderId="623" xfId="0" applyNumberFormat="1" applyFont="1" applyFill="1" applyBorder="1" applyAlignment="1">
      <alignment vertical="center" wrapText="1"/>
    </xf>
    <xf numFmtId="0" fontId="8" fillId="5" borderId="448" xfId="0" applyFont="1" applyFill="1" applyBorder="1" applyAlignment="1">
      <alignment vertical="center" wrapText="1"/>
    </xf>
    <xf numFmtId="0" fontId="8" fillId="5" borderId="450" xfId="0" applyFont="1" applyFill="1" applyBorder="1" applyAlignment="1">
      <alignment vertical="center" wrapText="1"/>
    </xf>
    <xf numFmtId="1" fontId="8" fillId="5" borderId="613" xfId="0" applyNumberFormat="1" applyFont="1" applyFill="1" applyBorder="1" applyAlignment="1">
      <alignment horizontal="left" wrapText="1"/>
    </xf>
    <xf numFmtId="1" fontId="8" fillId="5" borderId="613" xfId="0" applyNumberFormat="1" applyFont="1" applyFill="1" applyBorder="1" applyAlignment="1">
      <alignment wrapText="1"/>
    </xf>
    <xf numFmtId="1" fontId="8" fillId="10" borderId="312" xfId="0" applyNumberFormat="1" applyFont="1" applyFill="1" applyBorder="1" applyProtection="1">
      <protection locked="0"/>
    </xf>
    <xf numFmtId="49" fontId="8" fillId="0" borderId="632" xfId="0" applyNumberFormat="1" applyFont="1" applyBorder="1" applyAlignment="1" applyProtection="1">
      <alignment horizontal="center" vertical="center"/>
      <protection hidden="1"/>
    </xf>
    <xf numFmtId="0" fontId="8" fillId="0" borderId="632" xfId="0" applyFont="1" applyBorder="1" applyAlignment="1" applyProtection="1">
      <alignment horizontal="left" vertical="center" wrapText="1"/>
      <protection hidden="1"/>
    </xf>
    <xf numFmtId="3" fontId="8" fillId="0" borderId="632" xfId="0" applyNumberFormat="1" applyFont="1" applyBorder="1" applyAlignment="1" applyProtection="1">
      <alignment horizontal="right" wrapText="1"/>
      <protection locked="0"/>
    </xf>
    <xf numFmtId="0" fontId="8" fillId="0" borderId="634" xfId="0" applyFont="1" applyBorder="1"/>
    <xf numFmtId="0" fontId="8" fillId="0" borderId="277" xfId="0" applyFont="1" applyBorder="1" applyAlignment="1" applyProtection="1">
      <alignment horizontal="left" vertical="center" wrapText="1"/>
      <protection hidden="1"/>
    </xf>
    <xf numFmtId="1" fontId="8" fillId="5" borderId="635" xfId="0" applyNumberFormat="1" applyFont="1" applyFill="1" applyBorder="1"/>
    <xf numFmtId="1" fontId="8" fillId="5" borderId="634" xfId="0" applyNumberFormat="1" applyFont="1" applyFill="1" applyBorder="1"/>
    <xf numFmtId="0" fontId="8" fillId="0" borderId="613" xfId="0" applyFont="1" applyBorder="1" applyAlignment="1">
      <alignment horizontal="center" vertical="center"/>
    </xf>
    <xf numFmtId="0" fontId="8" fillId="0" borderId="570" xfId="0" applyFont="1" applyBorder="1" applyAlignment="1">
      <alignment horizontal="center" vertical="center" wrapText="1"/>
    </xf>
    <xf numFmtId="3" fontId="8" fillId="0" borderId="565" xfId="0" applyNumberFormat="1" applyFont="1" applyBorder="1" applyAlignment="1" applyProtection="1">
      <alignment wrapText="1"/>
      <protection locked="0"/>
    </xf>
    <xf numFmtId="3" fontId="8" fillId="0" borderId="613" xfId="0" applyNumberFormat="1" applyFont="1" applyBorder="1" applyAlignment="1" applyProtection="1">
      <alignment wrapText="1"/>
      <protection locked="0"/>
    </xf>
    <xf numFmtId="3" fontId="8" fillId="0" borderId="570" xfId="0" applyNumberFormat="1" applyFont="1" applyBorder="1" applyAlignment="1" applyProtection="1">
      <alignment wrapText="1"/>
      <protection locked="0"/>
    </xf>
    <xf numFmtId="3" fontId="8" fillId="0" borderId="551" xfId="0" applyNumberFormat="1" applyFont="1" applyBorder="1" applyAlignment="1" applyProtection="1">
      <alignment wrapText="1"/>
      <protection locked="0"/>
    </xf>
    <xf numFmtId="3" fontId="8" fillId="0" borderId="605" xfId="0" applyNumberFormat="1" applyFont="1" applyBorder="1" applyAlignment="1" applyProtection="1">
      <alignment wrapText="1"/>
      <protection locked="0"/>
    </xf>
    <xf numFmtId="3" fontId="8" fillId="0" borderId="545" xfId="0" applyNumberFormat="1" applyFont="1" applyBorder="1" applyAlignment="1" applyProtection="1">
      <alignment wrapText="1"/>
      <protection locked="0"/>
    </xf>
    <xf numFmtId="3" fontId="8" fillId="0" borderId="178" xfId="0" applyNumberFormat="1" applyFont="1" applyBorder="1" applyAlignment="1" applyProtection="1">
      <alignment wrapText="1"/>
      <protection locked="0"/>
    </xf>
    <xf numFmtId="1" fontId="8" fillId="0" borderId="178" xfId="0" applyNumberFormat="1" applyFont="1" applyBorder="1" applyProtection="1">
      <protection locked="0"/>
    </xf>
    <xf numFmtId="3" fontId="8" fillId="0" borderId="269" xfId="0" applyNumberFormat="1" applyFont="1" applyBorder="1" applyAlignment="1" applyProtection="1">
      <alignment wrapText="1"/>
      <protection locked="0"/>
    </xf>
    <xf numFmtId="3" fontId="8" fillId="8" borderId="276" xfId="0" applyNumberFormat="1" applyFont="1" applyFill="1" applyBorder="1" applyProtection="1">
      <protection locked="0"/>
    </xf>
    <xf numFmtId="1" fontId="8" fillId="0" borderId="269" xfId="0" applyNumberFormat="1" applyFont="1" applyBorder="1" applyProtection="1">
      <protection locked="0"/>
    </xf>
    <xf numFmtId="0" fontId="8" fillId="0" borderId="281" xfId="0" applyFont="1" applyBorder="1"/>
    <xf numFmtId="3" fontId="8" fillId="7" borderId="277" xfId="0" applyNumberFormat="1" applyFont="1" applyFill="1" applyBorder="1" applyAlignment="1">
      <alignment wrapText="1"/>
    </xf>
    <xf numFmtId="3" fontId="8" fillId="0" borderId="312" xfId="0" applyNumberFormat="1" applyFont="1" applyBorder="1" applyAlignment="1" applyProtection="1">
      <alignment wrapText="1"/>
      <protection locked="0"/>
    </xf>
    <xf numFmtId="3" fontId="8" fillId="7" borderId="280" xfId="0" applyNumberFormat="1" applyFont="1" applyFill="1" applyBorder="1"/>
    <xf numFmtId="1" fontId="8" fillId="0" borderId="312" xfId="0" applyNumberFormat="1" applyFont="1" applyBorder="1" applyProtection="1">
      <protection locked="0"/>
    </xf>
    <xf numFmtId="3" fontId="8" fillId="20" borderId="638" xfId="54" applyNumberFormat="1" applyFont="1" applyBorder="1" applyAlignment="1" applyProtection="1">
      <protection locked="0"/>
    </xf>
    <xf numFmtId="3" fontId="8" fillId="20" borderId="639" xfId="54" applyNumberFormat="1" applyFont="1" applyBorder="1" applyAlignment="1" applyProtection="1">
      <protection locked="0"/>
    </xf>
    <xf numFmtId="3" fontId="8" fillId="20" borderId="260" xfId="54" applyNumberFormat="1" applyFont="1" applyBorder="1" applyAlignment="1" applyProtection="1">
      <protection locked="0"/>
    </xf>
    <xf numFmtId="3" fontId="8" fillId="20" borderId="640" xfId="54" applyNumberFormat="1" applyFont="1" applyBorder="1" applyAlignment="1" applyProtection="1">
      <protection locked="0"/>
    </xf>
    <xf numFmtId="3" fontId="8" fillId="20" borderId="641" xfId="54" applyNumberFormat="1" applyFont="1" applyBorder="1" applyAlignment="1" applyProtection="1">
      <protection locked="0"/>
    </xf>
    <xf numFmtId="1" fontId="17" fillId="4" borderId="642" xfId="0" applyNumberFormat="1" applyFont="1" applyFill="1" applyBorder="1"/>
    <xf numFmtId="1" fontId="8" fillId="0" borderId="630" xfId="0" applyNumberFormat="1" applyFont="1" applyBorder="1" applyAlignment="1">
      <alignment horizontal="center" vertical="center" wrapText="1"/>
    </xf>
    <xf numFmtId="1" fontId="8" fillId="0" borderId="645" xfId="0" applyNumberFormat="1" applyFont="1" applyBorder="1" applyAlignment="1">
      <alignment horizontal="center" vertical="center" wrapText="1"/>
    </xf>
    <xf numFmtId="1" fontId="8" fillId="0" borderId="637" xfId="0" applyNumberFormat="1" applyFont="1" applyBorder="1" applyAlignment="1">
      <alignment horizontal="center" vertical="center"/>
    </xf>
    <xf numFmtId="1" fontId="8" fillId="0" borderId="551" xfId="0" applyNumberFormat="1" applyFont="1" applyBorder="1" applyAlignment="1">
      <alignment horizontal="center" vertical="center" wrapText="1"/>
    </xf>
    <xf numFmtId="1" fontId="8" fillId="0" borderId="628" xfId="0" applyNumberFormat="1" applyFont="1" applyBorder="1" applyAlignment="1">
      <alignment horizontal="center" vertical="center" wrapText="1"/>
    </xf>
    <xf numFmtId="1" fontId="8" fillId="8" borderId="553" xfId="0" applyNumberFormat="1" applyFont="1" applyFill="1" applyBorder="1"/>
    <xf numFmtId="1" fontId="8" fillId="8" borderId="556" xfId="0" applyNumberFormat="1" applyFont="1" applyFill="1" applyBorder="1" applyProtection="1">
      <protection locked="0"/>
    </xf>
    <xf numFmtId="1" fontId="8" fillId="8" borderId="567" xfId="0" applyNumberFormat="1" applyFont="1" applyFill="1" applyBorder="1" applyProtection="1">
      <protection locked="0"/>
    </xf>
    <xf numFmtId="1" fontId="8" fillId="0" borderId="644" xfId="0" applyNumberFormat="1" applyFont="1" applyBorder="1" applyAlignment="1">
      <alignment horizontal="left"/>
    </xf>
    <xf numFmtId="1" fontId="8" fillId="0" borderId="647" xfId="0" applyNumberFormat="1" applyFont="1" applyBorder="1"/>
    <xf numFmtId="1" fontId="8" fillId="6" borderId="648" xfId="0" applyNumberFormat="1" applyFont="1" applyFill="1" applyBorder="1" applyProtection="1">
      <protection locked="0"/>
    </xf>
    <xf numFmtId="1" fontId="8" fillId="6" borderId="637" xfId="0" applyNumberFormat="1" applyFont="1" applyFill="1" applyBorder="1" applyProtection="1">
      <protection locked="0"/>
    </xf>
    <xf numFmtId="1" fontId="8" fillId="5" borderId="267" xfId="0" applyNumberFormat="1" applyFont="1" applyFill="1" applyBorder="1" applyAlignment="1">
      <alignment wrapText="1"/>
    </xf>
    <xf numFmtId="1" fontId="8" fillId="5" borderId="646" xfId="0" applyNumberFormat="1" applyFont="1" applyFill="1" applyBorder="1" applyAlignment="1">
      <alignment wrapText="1"/>
    </xf>
    <xf numFmtId="0" fontId="8" fillId="0" borderId="651" xfId="0" applyFont="1" applyBorder="1"/>
    <xf numFmtId="0" fontId="8" fillId="0" borderId="565" xfId="0" applyFont="1" applyBorder="1" applyAlignment="1">
      <alignment horizontal="center" vertical="center" wrapText="1"/>
    </xf>
    <xf numFmtId="0" fontId="8" fillId="0" borderId="565" xfId="0" applyFont="1" applyBorder="1" applyAlignment="1">
      <alignment horizontal="center" vertical="center"/>
    </xf>
    <xf numFmtId="0" fontId="8" fillId="5" borderId="565" xfId="0" applyFont="1" applyFill="1" applyBorder="1" applyAlignment="1">
      <alignment horizontal="center" vertical="center" wrapText="1"/>
    </xf>
    <xf numFmtId="0" fontId="8" fillId="5" borderId="565" xfId="0" applyFont="1" applyFill="1" applyBorder="1" applyAlignment="1">
      <alignment vertical="center" wrapText="1"/>
    </xf>
    <xf numFmtId="3" fontId="8" fillId="0" borderId="654" xfId="0" applyNumberFormat="1" applyFont="1" applyBorder="1" applyProtection="1">
      <protection locked="0"/>
    </xf>
    <xf numFmtId="3" fontId="8" fillId="0" borderId="654" xfId="0" applyNumberFormat="1" applyFont="1" applyBorder="1" applyAlignment="1" applyProtection="1">
      <alignment wrapText="1"/>
      <protection locked="0"/>
    </xf>
    <xf numFmtId="3" fontId="8" fillId="6" borderId="655" xfId="0" applyNumberFormat="1" applyFont="1" applyFill="1" applyBorder="1" applyProtection="1">
      <protection locked="0"/>
    </xf>
    <xf numFmtId="3" fontId="8" fillId="6" borderId="654" xfId="0" applyNumberFormat="1" applyFont="1" applyFill="1" applyBorder="1" applyProtection="1">
      <protection locked="0"/>
    </xf>
    <xf numFmtId="3" fontId="8" fillId="12" borderId="654" xfId="0" applyNumberFormat="1" applyFont="1" applyFill="1" applyBorder="1" applyProtection="1">
      <protection locked="0"/>
    </xf>
    <xf numFmtId="3" fontId="8" fillId="12" borderId="656" xfId="0" applyNumberFormat="1" applyFont="1" applyFill="1" applyBorder="1" applyProtection="1">
      <protection locked="0"/>
    </xf>
    <xf numFmtId="0" fontId="8" fillId="0" borderId="657" xfId="0" applyFont="1" applyBorder="1" applyProtection="1">
      <protection locked="0"/>
    </xf>
    <xf numFmtId="166" fontId="8" fillId="4" borderId="658" xfId="0" applyNumberFormat="1" applyFont="1" applyFill="1" applyBorder="1"/>
    <xf numFmtId="0" fontId="8" fillId="0" borderId="651" xfId="0" applyFont="1" applyBorder="1" applyProtection="1">
      <protection locked="0"/>
    </xf>
    <xf numFmtId="3" fontId="8" fillId="0" borderId="646" xfId="0" applyNumberFormat="1" applyFont="1" applyBorder="1" applyAlignment="1" applyProtection="1">
      <alignment wrapText="1"/>
      <protection locked="0"/>
    </xf>
    <xf numFmtId="0" fontId="27" fillId="4" borderId="658" xfId="0" applyFont="1" applyFill="1" applyBorder="1"/>
    <xf numFmtId="1" fontId="16" fillId="0" borderId="659" xfId="0" applyNumberFormat="1" applyFont="1" applyBorder="1"/>
    <xf numFmtId="1" fontId="17" fillId="0" borderId="660" xfId="0" applyNumberFormat="1" applyFont="1" applyBorder="1"/>
    <xf numFmtId="1" fontId="17" fillId="4" borderId="660" xfId="0" applyNumberFormat="1" applyFont="1" applyFill="1" applyBorder="1"/>
    <xf numFmtId="0" fontId="8" fillId="4" borderId="644" xfId="0" applyFont="1" applyFill="1" applyBorder="1" applyProtection="1">
      <protection hidden="1"/>
    </xf>
    <xf numFmtId="0" fontId="8" fillId="0" borderId="646" xfId="0" applyFont="1" applyBorder="1" applyAlignment="1">
      <alignment horizontal="center" vertical="center"/>
    </xf>
    <xf numFmtId="0" fontId="8" fillId="0" borderId="644" xfId="0" applyFont="1" applyBorder="1" applyAlignment="1">
      <alignment horizontal="center" vertical="center" wrapText="1"/>
    </xf>
    <xf numFmtId="0" fontId="8" fillId="0" borderId="613" xfId="0" applyFont="1" applyBorder="1" applyAlignment="1">
      <alignment horizontal="center" vertical="center" wrapText="1"/>
    </xf>
    <xf numFmtId="0" fontId="8" fillId="0" borderId="661" xfId="0" applyFont="1" applyBorder="1" applyAlignment="1">
      <alignment horizontal="left" vertical="center" wrapText="1"/>
    </xf>
    <xf numFmtId="3" fontId="8" fillId="0" borderId="646" xfId="0" applyNumberFormat="1" applyFont="1" applyBorder="1" applyAlignment="1" applyProtection="1">
      <alignment horizontal="right" wrapText="1"/>
      <protection locked="0"/>
    </xf>
    <xf numFmtId="3" fontId="8" fillId="0" borderId="661" xfId="0" applyNumberFormat="1" applyFont="1" applyBorder="1" applyAlignment="1" applyProtection="1">
      <alignment horizontal="right" wrapText="1"/>
      <protection locked="0"/>
    </xf>
    <xf numFmtId="3" fontId="8" fillId="0" borderId="613" xfId="0" applyNumberFormat="1" applyFont="1" applyBorder="1" applyAlignment="1" applyProtection="1">
      <alignment horizontal="right"/>
      <protection locked="0"/>
    </xf>
    <xf numFmtId="3" fontId="8" fillId="6" borderId="281" xfId="0" applyNumberFormat="1" applyFont="1" applyFill="1" applyBorder="1" applyProtection="1">
      <protection locked="0"/>
    </xf>
    <xf numFmtId="3" fontId="8" fillId="0" borderId="613" xfId="0" applyNumberFormat="1" applyFont="1" applyBorder="1" applyAlignment="1" applyProtection="1">
      <alignment horizontal="right" wrapText="1"/>
      <protection locked="0"/>
    </xf>
    <xf numFmtId="3" fontId="8" fillId="6" borderId="662" xfId="0" applyNumberFormat="1" applyFont="1" applyFill="1" applyBorder="1" applyProtection="1">
      <protection locked="0"/>
    </xf>
    <xf numFmtId="3" fontId="8" fillId="6" borderId="613" xfId="0" applyNumberFormat="1" applyFont="1" applyFill="1" applyBorder="1" applyProtection="1">
      <protection locked="0"/>
    </xf>
    <xf numFmtId="3" fontId="8" fillId="6" borderId="605" xfId="0" applyNumberFormat="1" applyFont="1" applyFill="1" applyBorder="1" applyProtection="1">
      <protection locked="0"/>
    </xf>
    <xf numFmtId="1" fontId="8" fillId="0" borderId="661" xfId="0" applyNumberFormat="1" applyFont="1" applyBorder="1" applyAlignment="1">
      <alignment horizontal="center" vertical="center"/>
    </xf>
    <xf numFmtId="1" fontId="8" fillId="0" borderId="661" xfId="0" applyNumberFormat="1" applyFont="1" applyBorder="1" applyAlignment="1">
      <alignment horizontal="center" vertical="center" wrapText="1"/>
    </xf>
    <xf numFmtId="1" fontId="8" fillId="0" borderId="613" xfId="0" applyNumberFormat="1" applyFont="1" applyBorder="1" applyAlignment="1">
      <alignment horizontal="center" vertical="center" wrapText="1"/>
    </xf>
    <xf numFmtId="1" fontId="8" fillId="0" borderId="553" xfId="0" applyNumberFormat="1" applyFont="1" applyBorder="1" applyAlignment="1">
      <alignment horizontal="right" wrapText="1"/>
    </xf>
    <xf numFmtId="1" fontId="8" fillId="0" borderId="447" xfId="0" applyNumberFormat="1" applyFont="1" applyBorder="1" applyAlignment="1">
      <alignment horizontal="right" wrapText="1"/>
    </xf>
    <xf numFmtId="1" fontId="8" fillId="0" borderId="433" xfId="0" applyNumberFormat="1" applyFont="1" applyBorder="1" applyAlignment="1">
      <alignment horizontal="right"/>
    </xf>
    <xf numFmtId="1" fontId="8" fillId="0" borderId="433" xfId="0" applyNumberFormat="1" applyFont="1" applyBorder="1" applyProtection="1">
      <protection locked="0"/>
    </xf>
    <xf numFmtId="1" fontId="8" fillId="0" borderId="556" xfId="0" applyNumberFormat="1" applyFont="1" applyBorder="1" applyProtection="1">
      <protection locked="0"/>
    </xf>
    <xf numFmtId="1" fontId="8" fillId="0" borderId="307" xfId="0" applyNumberFormat="1" applyFont="1" applyBorder="1" applyProtection="1">
      <protection locked="0"/>
    </xf>
    <xf numFmtId="1" fontId="8" fillId="0" borderId="268" xfId="0" applyNumberFormat="1" applyFont="1" applyBorder="1" applyAlignment="1">
      <alignment horizontal="right" wrapText="1"/>
    </xf>
    <xf numFmtId="1" fontId="8" fillId="0" borderId="276" xfId="0" applyNumberFormat="1" applyFont="1" applyBorder="1" applyAlignment="1">
      <alignment horizontal="right"/>
    </xf>
    <xf numFmtId="1" fontId="8" fillId="0" borderId="276" xfId="0" applyNumberFormat="1" applyFont="1" applyBorder="1" applyProtection="1">
      <protection locked="0"/>
    </xf>
    <xf numFmtId="1" fontId="8" fillId="0" borderId="273" xfId="0" applyNumberFormat="1" applyFont="1" applyBorder="1" applyProtection="1">
      <protection locked="0"/>
    </xf>
    <xf numFmtId="1" fontId="8" fillId="0" borderId="271" xfId="0" applyNumberFormat="1" applyFont="1" applyBorder="1" applyProtection="1">
      <protection locked="0"/>
    </xf>
    <xf numFmtId="1" fontId="8" fillId="5" borderId="646" xfId="0" applyNumberFormat="1" applyFont="1" applyFill="1" applyBorder="1"/>
    <xf numFmtId="1" fontId="8" fillId="0" borderId="277" xfId="0" applyNumberFormat="1" applyFont="1" applyBorder="1" applyAlignment="1">
      <alignment horizontal="right" wrapText="1"/>
    </xf>
    <xf numFmtId="1" fontId="8" fillId="0" borderId="315" xfId="0" applyNumberFormat="1" applyFont="1" applyBorder="1" applyAlignment="1">
      <alignment horizontal="right"/>
    </xf>
    <xf numFmtId="1" fontId="8" fillId="0" borderId="310" xfId="0" applyNumberFormat="1" applyFont="1" applyBorder="1" applyProtection="1">
      <protection locked="0"/>
    </xf>
    <xf numFmtId="1" fontId="8" fillId="0" borderId="279" xfId="0" applyNumberFormat="1" applyFont="1" applyBorder="1" applyProtection="1">
      <protection locked="0"/>
    </xf>
    <xf numFmtId="1" fontId="8" fillId="0" borderId="280" xfId="0" applyNumberFormat="1" applyFont="1" applyBorder="1" applyProtection="1">
      <protection locked="0"/>
    </xf>
    <xf numFmtId="1" fontId="8" fillId="0" borderId="280" xfId="0" applyNumberFormat="1" applyFont="1" applyBorder="1" applyAlignment="1">
      <alignment horizontal="right"/>
    </xf>
    <xf numFmtId="1" fontId="8" fillId="0" borderId="646" xfId="0" applyNumberFormat="1" applyFont="1" applyBorder="1" applyAlignment="1">
      <alignment horizontal="right" wrapText="1"/>
    </xf>
    <xf numFmtId="1" fontId="8" fillId="0" borderId="664" xfId="0" applyNumberFormat="1" applyFont="1" applyBorder="1" applyAlignment="1">
      <alignment horizontal="right" wrapText="1"/>
    </xf>
    <xf numFmtId="1" fontId="8" fillId="0" borderId="665" xfId="0" applyNumberFormat="1" applyFont="1" applyBorder="1" applyAlignment="1">
      <alignment horizontal="right"/>
    </xf>
    <xf numFmtId="1" fontId="8" fillId="6" borderId="666" xfId="0" applyNumberFormat="1" applyFont="1" applyFill="1" applyBorder="1" applyProtection="1">
      <protection locked="0"/>
    </xf>
    <xf numFmtId="1" fontId="8" fillId="0" borderId="665" xfId="0" applyNumberFormat="1" applyFont="1" applyBorder="1" applyProtection="1">
      <protection locked="0"/>
    </xf>
    <xf numFmtId="1" fontId="8" fillId="0" borderId="667" xfId="0" applyNumberFormat="1" applyFont="1" applyBorder="1" applyProtection="1">
      <protection locked="0"/>
    </xf>
    <xf numFmtId="1" fontId="8" fillId="0" borderId="239" xfId="0" applyNumberFormat="1" applyFont="1" applyBorder="1" applyProtection="1">
      <protection locked="0"/>
    </xf>
    <xf numFmtId="1" fontId="8" fillId="8" borderId="661" xfId="0" applyNumberFormat="1" applyFont="1" applyFill="1" applyBorder="1" applyAlignment="1">
      <alignment horizontal="center" vertical="center" wrapText="1"/>
    </xf>
    <xf numFmtId="1" fontId="8" fillId="8" borderId="562" xfId="0" applyNumberFormat="1" applyFont="1" applyFill="1" applyBorder="1" applyAlignment="1">
      <alignment vertical="center" wrapText="1"/>
    </xf>
    <xf numFmtId="1" fontId="8" fillId="8" borderId="553" xfId="0" applyNumberFormat="1" applyFont="1" applyFill="1" applyBorder="1" applyAlignment="1">
      <alignment horizontal="right" wrapText="1"/>
    </xf>
    <xf numFmtId="1" fontId="8" fillId="8" borderId="553" xfId="0" applyNumberFormat="1" applyFont="1" applyFill="1" applyBorder="1" applyProtection="1">
      <protection locked="0"/>
    </xf>
    <xf numFmtId="1" fontId="8" fillId="8" borderId="267" xfId="0" applyNumberFormat="1" applyFont="1" applyFill="1" applyBorder="1" applyAlignment="1">
      <alignment vertical="center" wrapText="1"/>
    </xf>
    <xf numFmtId="1" fontId="8" fillId="8" borderId="268" xfId="0" applyNumberFormat="1" applyFont="1" applyFill="1" applyBorder="1" applyProtection="1">
      <protection locked="0"/>
    </xf>
    <xf numFmtId="1" fontId="8" fillId="8" borderId="268" xfId="0" applyNumberFormat="1" applyFont="1" applyFill="1" applyBorder="1" applyAlignment="1">
      <alignment horizontal="right" wrapText="1"/>
    </xf>
    <xf numFmtId="1" fontId="8" fillId="8" borderId="313" xfId="0" applyNumberFormat="1" applyFont="1" applyFill="1" applyBorder="1" applyAlignment="1">
      <alignment horizontal="right" wrapText="1"/>
    </xf>
    <xf numFmtId="1" fontId="14" fillId="8" borderId="668" xfId="0" applyNumberFormat="1" applyFont="1" applyFill="1" applyBorder="1" applyAlignment="1">
      <alignment horizontal="center" vertical="center" wrapText="1"/>
    </xf>
    <xf numFmtId="1" fontId="8" fillId="8" borderId="661" xfId="0" applyNumberFormat="1" applyFont="1" applyFill="1" applyBorder="1"/>
    <xf numFmtId="1" fontId="8" fillId="8" borderId="630" xfId="0" applyNumberFormat="1" applyFont="1" applyFill="1" applyBorder="1" applyAlignment="1">
      <alignment horizontal="center" vertical="center" wrapText="1"/>
    </xf>
    <xf numFmtId="1" fontId="8" fillId="8" borderId="645" xfId="0" applyNumberFormat="1" applyFont="1" applyFill="1" applyBorder="1" applyAlignment="1">
      <alignment horizontal="center" vertical="center" wrapText="1"/>
    </xf>
    <xf numFmtId="1" fontId="8" fillId="8" borderId="662" xfId="0" applyNumberFormat="1" applyFont="1" applyFill="1" applyBorder="1" applyAlignment="1">
      <alignment horizontal="center" vertical="center" wrapText="1"/>
    </xf>
    <xf numFmtId="1" fontId="8" fillId="8" borderId="668" xfId="0" applyNumberFormat="1" applyFont="1" applyFill="1" applyBorder="1" applyAlignment="1">
      <alignment vertical="center" wrapText="1"/>
    </xf>
    <xf numFmtId="1" fontId="8" fillId="8" borderId="662" xfId="0" applyNumberFormat="1" applyFont="1" applyFill="1" applyBorder="1" applyAlignment="1">
      <alignment horizontal="right" vertical="center" wrapText="1"/>
    </xf>
    <xf numFmtId="1" fontId="8" fillId="8" borderId="669" xfId="0" applyNumberFormat="1" applyFont="1" applyFill="1" applyBorder="1" applyAlignment="1">
      <alignment horizontal="right" vertical="center" wrapText="1"/>
    </xf>
    <xf numFmtId="1" fontId="8" fillId="8" borderId="613" xfId="0" applyNumberFormat="1" applyFont="1" applyFill="1" applyBorder="1" applyAlignment="1">
      <alignment horizontal="right" vertical="center"/>
    </xf>
    <xf numFmtId="1" fontId="8" fillId="8" borderId="662" xfId="0" applyNumberFormat="1" applyFont="1" applyFill="1" applyBorder="1" applyAlignment="1" applyProtection="1">
      <alignment vertical="center"/>
      <protection locked="0"/>
    </xf>
    <xf numFmtId="1" fontId="8" fillId="8" borderId="670" xfId="0" applyNumberFormat="1" applyFont="1" applyFill="1" applyBorder="1" applyAlignment="1" applyProtection="1">
      <alignment vertical="center"/>
      <protection locked="0"/>
    </xf>
    <xf numFmtId="1" fontId="8" fillId="8" borderId="671" xfId="0" applyNumberFormat="1" applyFont="1" applyFill="1" applyBorder="1" applyAlignment="1" applyProtection="1">
      <alignment vertical="center"/>
      <protection locked="0"/>
    </xf>
    <xf numFmtId="1" fontId="8" fillId="8" borderId="672" xfId="0" applyNumberFormat="1" applyFont="1" applyFill="1" applyBorder="1" applyProtection="1">
      <protection locked="0"/>
    </xf>
    <xf numFmtId="1" fontId="8" fillId="8" borderId="661" xfId="0" applyNumberFormat="1" applyFont="1" applyFill="1" applyBorder="1" applyProtection="1">
      <protection locked="0"/>
    </xf>
    <xf numFmtId="1" fontId="8" fillId="0" borderId="562" xfId="0" applyNumberFormat="1" applyFont="1" applyBorder="1" applyAlignment="1">
      <alignment vertical="center" wrapText="1"/>
    </xf>
    <xf numFmtId="1" fontId="8" fillId="0" borderId="307" xfId="0" applyNumberFormat="1" applyFont="1" applyBorder="1" applyAlignment="1">
      <alignment horizontal="right" wrapText="1"/>
    </xf>
    <xf numFmtId="1" fontId="8" fillId="0" borderId="554" xfId="0" applyNumberFormat="1" applyFont="1" applyBorder="1" applyAlignment="1">
      <alignment horizontal="right"/>
    </xf>
    <xf numFmtId="1" fontId="8" fillId="0" borderId="458" xfId="0" applyNumberFormat="1" applyFont="1" applyBorder="1" applyProtection="1">
      <protection locked="0"/>
    </xf>
    <xf numFmtId="1" fontId="8" fillId="0" borderId="270" xfId="0" applyNumberFormat="1" applyFont="1" applyBorder="1" applyProtection="1">
      <protection locked="0"/>
    </xf>
    <xf numFmtId="1" fontId="8" fillId="0" borderId="282" xfId="0" applyNumberFormat="1" applyFont="1" applyBorder="1" applyProtection="1">
      <protection locked="0"/>
    </xf>
    <xf numFmtId="1" fontId="8" fillId="0" borderId="268" xfId="0" applyNumberFormat="1" applyFont="1" applyBorder="1" applyProtection="1">
      <protection locked="0"/>
    </xf>
    <xf numFmtId="1" fontId="8" fillId="0" borderId="662" xfId="0" applyNumberFormat="1" applyFont="1" applyBorder="1" applyAlignment="1">
      <alignment horizontal="right"/>
    </xf>
    <xf numFmtId="1" fontId="8" fillId="0" borderId="613" xfId="0" applyNumberFormat="1" applyFont="1" applyBorder="1" applyAlignment="1">
      <alignment horizontal="right"/>
    </xf>
    <xf numFmtId="1" fontId="8" fillId="0" borderId="668" xfId="0" applyNumberFormat="1" applyFont="1" applyBorder="1"/>
    <xf numFmtId="1" fontId="8" fillId="0" borderId="671" xfId="0" applyNumberFormat="1" applyFont="1" applyBorder="1"/>
    <xf numFmtId="1" fontId="8" fillId="0" borderId="661" xfId="0" applyNumberFormat="1" applyFont="1" applyBorder="1"/>
    <xf numFmtId="1" fontId="8" fillId="0" borderId="313" xfId="0" applyNumberFormat="1" applyFont="1" applyBorder="1" applyAlignment="1">
      <alignment horizontal="right" wrapText="1"/>
    </xf>
    <xf numFmtId="1" fontId="14" fillId="0" borderId="668" xfId="0" applyNumberFormat="1" applyFont="1" applyBorder="1" applyAlignment="1">
      <alignment horizontal="left" vertical="center" wrapText="1"/>
    </xf>
    <xf numFmtId="1" fontId="16" fillId="4" borderId="673" xfId="0" applyNumberFormat="1" applyFont="1" applyFill="1" applyBorder="1" applyAlignment="1">
      <alignment horizontal="left"/>
    </xf>
    <xf numFmtId="1" fontId="8" fillId="0" borderId="662" xfId="0" applyNumberFormat="1" applyFont="1" applyBorder="1" applyAlignment="1">
      <alignment horizontal="center" vertical="center" wrapText="1"/>
    </xf>
    <xf numFmtId="1" fontId="8" fillId="0" borderId="661" xfId="0" applyNumberFormat="1" applyFont="1" applyBorder="1" applyAlignment="1">
      <alignment horizontal="center" wrapText="1"/>
    </xf>
    <xf numFmtId="1" fontId="8" fillId="0" borderId="669" xfId="0" applyNumberFormat="1" applyFont="1" applyBorder="1" applyAlignment="1">
      <alignment horizontal="right"/>
    </xf>
    <xf numFmtId="1" fontId="8" fillId="0" borderId="662" xfId="0" applyNumberFormat="1" applyFont="1" applyBorder="1"/>
    <xf numFmtId="1" fontId="8" fillId="0" borderId="670" xfId="0" applyNumberFormat="1" applyFont="1" applyBorder="1"/>
    <xf numFmtId="1" fontId="8" fillId="0" borderId="662" xfId="0" applyNumberFormat="1" applyFont="1" applyBorder="1" applyAlignment="1">
      <alignment horizontal="right" wrapText="1"/>
    </xf>
    <xf numFmtId="1" fontId="8" fillId="0" borderId="669" xfId="0" applyNumberFormat="1" applyFont="1" applyBorder="1" applyAlignment="1">
      <alignment horizontal="right" wrapText="1"/>
    </xf>
    <xf numFmtId="1" fontId="8" fillId="6" borderId="662" xfId="0" applyNumberFormat="1" applyFont="1" applyFill="1" applyBorder="1" applyProtection="1">
      <protection locked="0"/>
    </xf>
    <xf numFmtId="1" fontId="8" fillId="6" borderId="670" xfId="0" applyNumberFormat="1" applyFont="1" applyFill="1" applyBorder="1" applyProtection="1">
      <protection locked="0"/>
    </xf>
    <xf numFmtId="1" fontId="8" fillId="6" borderId="668" xfId="0" applyNumberFormat="1" applyFont="1" applyFill="1" applyBorder="1" applyProtection="1">
      <protection locked="0"/>
    </xf>
    <xf numFmtId="1" fontId="8" fillId="6" borderId="671" xfId="0" applyNumberFormat="1" applyFont="1" applyFill="1" applyBorder="1" applyProtection="1">
      <protection locked="0"/>
    </xf>
    <xf numFmtId="1" fontId="8" fillId="0" borderId="636" xfId="0" applyNumberFormat="1" applyFont="1" applyBorder="1" applyAlignment="1">
      <alignment horizontal="left" vertical="center" wrapText="1"/>
    </xf>
    <xf numFmtId="1" fontId="8" fillId="0" borderId="630" xfId="0" applyNumberFormat="1" applyFont="1" applyBorder="1" applyAlignment="1">
      <alignment horizontal="right" wrapText="1"/>
    </xf>
    <xf numFmtId="1" fontId="8" fillId="0" borderId="645" xfId="0" applyNumberFormat="1" applyFont="1" applyBorder="1" applyAlignment="1">
      <alignment horizontal="right" wrapText="1"/>
    </xf>
    <xf numFmtId="1" fontId="8" fillId="0" borderId="637" xfId="0" applyNumberFormat="1" applyFont="1" applyBorder="1" applyAlignment="1">
      <alignment horizontal="right"/>
    </xf>
    <xf numFmtId="1" fontId="8" fillId="6" borderId="663" xfId="0" applyNumberFormat="1" applyFont="1" applyFill="1" applyBorder="1" applyProtection="1">
      <protection locked="0"/>
    </xf>
    <xf numFmtId="1" fontId="8" fillId="6" borderId="636" xfId="0" applyNumberFormat="1" applyFont="1" applyFill="1" applyBorder="1" applyProtection="1">
      <protection locked="0"/>
    </xf>
    <xf numFmtId="1" fontId="8" fillId="6" borderId="674" xfId="0" applyNumberFormat="1" applyFont="1" applyFill="1" applyBorder="1" applyProtection="1">
      <protection locked="0"/>
    </xf>
    <xf numFmtId="1" fontId="8" fillId="0" borderId="553" xfId="0" applyNumberFormat="1" applyFont="1" applyBorder="1" applyAlignment="1">
      <alignment horizontal="left" vertical="center" wrapText="1"/>
    </xf>
    <xf numFmtId="1" fontId="8" fillId="0" borderId="643" xfId="0" applyNumberFormat="1" applyFont="1" applyBorder="1" applyAlignment="1">
      <alignment horizontal="left" vertical="center" wrapText="1"/>
    </xf>
    <xf numFmtId="1" fontId="8" fillId="0" borderId="239" xfId="0" applyNumberFormat="1" applyFont="1" applyBorder="1" applyAlignment="1">
      <alignment horizontal="right" wrapText="1"/>
    </xf>
    <xf numFmtId="1" fontId="8" fillId="0" borderId="623" xfId="0" applyNumberFormat="1" applyFont="1" applyBorder="1" applyAlignment="1">
      <alignment horizontal="right"/>
    </xf>
    <xf numFmtId="1" fontId="8" fillId="6" borderId="622" xfId="0" applyNumberFormat="1" applyFont="1" applyFill="1" applyBorder="1" applyProtection="1">
      <protection locked="0"/>
    </xf>
    <xf numFmtId="1" fontId="8" fillId="6" borderId="643" xfId="0" applyNumberFormat="1" applyFont="1" applyFill="1" applyBorder="1" applyProtection="1">
      <protection locked="0"/>
    </xf>
    <xf numFmtId="1" fontId="8" fillId="0" borderId="675" xfId="0" applyNumberFormat="1" applyFont="1" applyBorder="1" applyAlignment="1">
      <alignment horizontal="center" vertical="center"/>
    </xf>
    <xf numFmtId="1" fontId="8" fillId="5" borderId="675" xfId="0" applyNumberFormat="1" applyFont="1" applyFill="1" applyBorder="1"/>
    <xf numFmtId="1" fontId="8" fillId="0" borderId="646" xfId="0" applyNumberFormat="1" applyFont="1" applyBorder="1" applyAlignment="1">
      <alignment horizontal="center" vertical="center" wrapText="1"/>
    </xf>
    <xf numFmtId="1" fontId="8" fillId="0" borderId="669" xfId="0" applyNumberFormat="1" applyFont="1" applyBorder="1" applyAlignment="1">
      <alignment horizontal="center" vertical="center" wrapText="1"/>
    </xf>
    <xf numFmtId="1" fontId="8" fillId="0" borderId="605" xfId="0" applyNumberFormat="1" applyFont="1" applyBorder="1" applyAlignment="1">
      <alignment horizontal="center" vertical="center" wrapText="1"/>
    </xf>
    <xf numFmtId="1" fontId="8" fillId="5" borderId="662" xfId="0" applyNumberFormat="1" applyFont="1" applyFill="1" applyBorder="1" applyAlignment="1">
      <alignment horizontal="center" vertical="center" wrapText="1"/>
    </xf>
    <xf numFmtId="1" fontId="8" fillId="5" borderId="613" xfId="0" applyNumberFormat="1" applyFont="1" applyFill="1" applyBorder="1" applyAlignment="1">
      <alignment horizontal="center" vertical="center" wrapText="1"/>
    </xf>
    <xf numFmtId="1" fontId="8" fillId="0" borderId="676" xfId="0" applyNumberFormat="1" applyFont="1" applyBorder="1" applyAlignment="1">
      <alignment horizontal="center" vertical="center"/>
    </xf>
    <xf numFmtId="1" fontId="8" fillId="5" borderId="676" xfId="0" applyNumberFormat="1" applyFont="1" applyFill="1" applyBorder="1"/>
    <xf numFmtId="1" fontId="17" fillId="5" borderId="676" xfId="0" applyNumberFormat="1" applyFont="1" applyFill="1" applyBorder="1"/>
    <xf numFmtId="1" fontId="8" fillId="0" borderId="553" xfId="0" applyNumberFormat="1" applyFont="1" applyBorder="1" applyAlignment="1">
      <alignment horizontal="right" vertical="center" wrapText="1"/>
    </xf>
    <xf numFmtId="1" fontId="8" fillId="0" borderId="556" xfId="0" applyNumberFormat="1" applyFont="1" applyBorder="1"/>
    <xf numFmtId="1" fontId="8" fillId="5" borderId="562" xfId="0" applyNumberFormat="1" applyFont="1" applyFill="1" applyBorder="1" applyProtection="1">
      <protection locked="0"/>
    </xf>
    <xf numFmtId="1" fontId="8" fillId="5" borderId="433" xfId="0" applyNumberFormat="1" applyFont="1" applyFill="1" applyBorder="1" applyProtection="1">
      <protection locked="0"/>
    </xf>
    <xf numFmtId="1" fontId="8" fillId="0" borderId="277" xfId="0" applyNumberFormat="1" applyFont="1" applyBorder="1" applyAlignment="1">
      <alignment horizontal="right" vertical="center" wrapText="1"/>
    </xf>
    <xf numFmtId="1" fontId="8" fillId="0" borderId="310" xfId="0" applyNumberFormat="1" applyFont="1" applyBorder="1"/>
    <xf numFmtId="1" fontId="8" fillId="5" borderId="281" xfId="0" applyNumberFormat="1" applyFont="1" applyFill="1" applyBorder="1" applyProtection="1">
      <protection locked="0"/>
    </xf>
    <xf numFmtId="1" fontId="8" fillId="5" borderId="280" xfId="0" applyNumberFormat="1" applyFont="1" applyFill="1" applyBorder="1" applyProtection="1">
      <protection locked="0"/>
    </xf>
    <xf numFmtId="0" fontId="19" fillId="0" borderId="677" xfId="0" applyFont="1" applyBorder="1" applyAlignment="1">
      <alignment horizontal="center"/>
    </xf>
    <xf numFmtId="1" fontId="19" fillId="0" borderId="677" xfId="0" applyNumberFormat="1" applyFont="1" applyBorder="1"/>
    <xf numFmtId="1" fontId="19" fillId="0" borderId="678" xfId="0" applyNumberFormat="1" applyFont="1" applyBorder="1"/>
    <xf numFmtId="1" fontId="19" fillId="0" borderId="679" xfId="0" applyNumberFormat="1" applyFont="1" applyBorder="1"/>
    <xf numFmtId="1" fontId="8" fillId="5" borderId="680" xfId="0" applyNumberFormat="1" applyFont="1" applyFill="1" applyBorder="1"/>
    <xf numFmtId="1" fontId="8" fillId="5" borderId="679" xfId="0" applyNumberFormat="1" applyFont="1" applyFill="1" applyBorder="1"/>
    <xf numFmtId="1" fontId="8" fillId="5" borderId="678" xfId="0" applyNumberFormat="1" applyFont="1" applyFill="1" applyBorder="1"/>
    <xf numFmtId="1" fontId="8" fillId="5" borderId="677" xfId="0" applyNumberFormat="1" applyFont="1" applyFill="1" applyBorder="1"/>
    <xf numFmtId="1" fontId="8" fillId="0" borderId="681" xfId="0" applyNumberFormat="1" applyFont="1" applyBorder="1" applyAlignment="1">
      <alignment horizontal="center" vertical="center"/>
    </xf>
    <xf numFmtId="1" fontId="8" fillId="5" borderId="681" xfId="0" applyNumberFormat="1" applyFont="1" applyFill="1" applyBorder="1"/>
    <xf numFmtId="1" fontId="17" fillId="5" borderId="681" xfId="0" applyNumberFormat="1" applyFont="1" applyFill="1" applyBorder="1"/>
    <xf numFmtId="9" fontId="8" fillId="0" borderId="682" xfId="7" applyFont="1" applyBorder="1" applyAlignment="1">
      <alignment horizontal="center" vertical="center" wrapText="1"/>
    </xf>
    <xf numFmtId="0" fontId="8" fillId="0" borderId="680" xfId="0" applyFont="1" applyBorder="1" applyAlignment="1">
      <alignment horizontal="center" vertical="center" wrapText="1"/>
    </xf>
    <xf numFmtId="0" fontId="8" fillId="0" borderId="669" xfId="0" applyFont="1" applyBorder="1" applyAlignment="1">
      <alignment horizontal="center" vertical="center" wrapText="1"/>
    </xf>
    <xf numFmtId="0" fontId="8" fillId="5" borderId="682" xfId="0" applyFont="1" applyFill="1" applyBorder="1" applyAlignment="1">
      <alignment horizontal="center" vertical="center" wrapText="1"/>
    </xf>
    <xf numFmtId="1" fontId="8" fillId="0" borderId="646" xfId="0" applyNumberFormat="1" applyFont="1" applyBorder="1" applyAlignment="1">
      <alignment horizontal="left" vertical="center" wrapText="1"/>
    </xf>
    <xf numFmtId="1" fontId="8" fillId="0" borderId="646" xfId="0" applyNumberFormat="1" applyFont="1" applyBorder="1" applyAlignment="1">
      <alignment horizontal="right" vertical="center" wrapText="1"/>
    </xf>
    <xf numFmtId="1" fontId="8" fillId="0" borderId="664" xfId="0" applyNumberFormat="1" applyFont="1" applyBorder="1"/>
    <xf numFmtId="1" fontId="8" fillId="6" borderId="685" xfId="0" applyNumberFormat="1" applyFont="1" applyFill="1" applyBorder="1" applyProtection="1">
      <protection locked="0"/>
    </xf>
    <xf numFmtId="1" fontId="8" fillId="6" borderId="664" xfId="0" applyNumberFormat="1" applyFont="1" applyFill="1" applyBorder="1" applyProtection="1">
      <protection locked="0"/>
    </xf>
    <xf numFmtId="1" fontId="8" fillId="6" borderId="665" xfId="0" applyNumberFormat="1" applyFont="1" applyFill="1" applyBorder="1" applyProtection="1">
      <protection locked="0"/>
    </xf>
    <xf numFmtId="1" fontId="19" fillId="5" borderId="662" xfId="0" applyNumberFormat="1" applyFont="1" applyFill="1" applyBorder="1"/>
    <xf numFmtId="1" fontId="8" fillId="5" borderId="669" xfId="0" applyNumberFormat="1" applyFont="1" applyFill="1" applyBorder="1"/>
    <xf numFmtId="1" fontId="8" fillId="5" borderId="670" xfId="0" applyNumberFormat="1" applyFont="1" applyFill="1" applyBorder="1"/>
    <xf numFmtId="1" fontId="8" fillId="4" borderId="634" xfId="0" applyNumberFormat="1" applyFont="1" applyFill="1" applyBorder="1"/>
    <xf numFmtId="1" fontId="8" fillId="0" borderId="634" xfId="0" applyNumberFormat="1" applyFont="1" applyBorder="1"/>
    <xf numFmtId="1" fontId="8" fillId="6" borderId="632" xfId="0" applyNumberFormat="1" applyFont="1" applyFill="1" applyBorder="1" applyProtection="1">
      <protection locked="0"/>
    </xf>
    <xf numFmtId="1" fontId="8" fillId="0" borderId="281" xfId="0" applyNumberFormat="1" applyFont="1" applyBorder="1" applyAlignment="1">
      <alignment horizontal="left" vertical="center" wrapText="1"/>
    </xf>
    <xf numFmtId="1" fontId="15" fillId="4" borderId="683" xfId="0" applyNumberFormat="1" applyFont="1" applyFill="1" applyBorder="1" applyAlignment="1" applyProtection="1">
      <alignment horizontal="left"/>
      <protection hidden="1"/>
    </xf>
    <xf numFmtId="1" fontId="15" fillId="4" borderId="623" xfId="0" applyNumberFormat="1" applyFont="1" applyFill="1" applyBorder="1" applyAlignment="1" applyProtection="1">
      <alignment horizontal="left"/>
      <protection hidden="1"/>
    </xf>
    <xf numFmtId="1" fontId="14" fillId="4" borderId="623" xfId="0" applyNumberFormat="1" applyFont="1" applyFill="1" applyBorder="1" applyAlignment="1">
      <alignment horizontal="left" wrapText="1"/>
    </xf>
    <xf numFmtId="1" fontId="14" fillId="4" borderId="623" xfId="0" applyNumberFormat="1" applyFont="1" applyFill="1" applyBorder="1" applyAlignment="1" applyProtection="1">
      <alignment horizontal="left" wrapText="1"/>
      <protection hidden="1"/>
    </xf>
    <xf numFmtId="1" fontId="14" fillId="4" borderId="623" xfId="0" applyNumberFormat="1" applyFont="1" applyFill="1" applyBorder="1" applyProtection="1">
      <protection hidden="1"/>
    </xf>
    <xf numFmtId="1" fontId="8" fillId="4" borderId="623" xfId="0" applyNumberFormat="1" applyFont="1" applyFill="1" applyBorder="1" applyProtection="1">
      <protection hidden="1"/>
    </xf>
    <xf numFmtId="1" fontId="14" fillId="4" borderId="623" xfId="0" applyNumberFormat="1" applyFont="1" applyFill="1" applyBorder="1" applyAlignment="1" applyProtection="1">
      <alignment wrapText="1"/>
      <protection hidden="1"/>
    </xf>
    <xf numFmtId="1" fontId="8" fillId="0" borderId="687" xfId="0" applyNumberFormat="1" applyFont="1" applyBorder="1" applyAlignment="1" applyProtection="1">
      <alignment horizontal="center" vertical="center"/>
      <protection hidden="1"/>
    </xf>
    <xf numFmtId="1" fontId="8" fillId="0" borderId="688" xfId="0" applyNumberFormat="1" applyFont="1" applyBorder="1" applyAlignment="1" applyProtection="1">
      <alignment horizontal="center" vertical="center"/>
      <protection hidden="1"/>
    </xf>
    <xf numFmtId="1" fontId="8" fillId="0" borderId="622" xfId="0" applyNumberFormat="1" applyFont="1" applyBorder="1" applyAlignment="1" applyProtection="1">
      <alignment horizontal="center" vertical="center" wrapText="1"/>
      <protection hidden="1"/>
    </xf>
    <xf numFmtId="1" fontId="8" fillId="0" borderId="682" xfId="0" applyNumberFormat="1" applyFont="1" applyBorder="1" applyAlignment="1">
      <alignment horizontal="center" vertical="center" wrapText="1"/>
    </xf>
    <xf numFmtId="1" fontId="8" fillId="0" borderId="689" xfId="0" applyNumberFormat="1" applyFont="1" applyBorder="1" applyAlignment="1">
      <alignment horizontal="center" vertical="center" wrapText="1"/>
    </xf>
    <xf numFmtId="1" fontId="8" fillId="0" borderId="686" xfId="0" applyNumberFormat="1" applyFont="1" applyBorder="1" applyAlignment="1">
      <alignment horizontal="center" vertical="center" wrapText="1"/>
    </xf>
    <xf numFmtId="1" fontId="8" fillId="9" borderId="690" xfId="0" applyNumberFormat="1" applyFont="1" applyFill="1" applyBorder="1" applyAlignment="1" applyProtection="1">
      <alignment horizontal="center" vertical="center" wrapText="1"/>
      <protection hidden="1"/>
    </xf>
    <xf numFmtId="1" fontId="8" fillId="9" borderId="690" xfId="0" applyNumberFormat="1" applyFont="1" applyFill="1" applyBorder="1" applyAlignment="1" applyProtection="1">
      <alignment horizontal="left" vertical="center" wrapText="1"/>
      <protection hidden="1"/>
    </xf>
    <xf numFmtId="1" fontId="8" fillId="9" borderId="680" xfId="0" applyNumberFormat="1" applyFont="1" applyFill="1" applyBorder="1" applyAlignment="1">
      <alignment horizontal="right" wrapText="1"/>
    </xf>
    <xf numFmtId="1" fontId="8" fillId="0" borderId="682" xfId="0" applyNumberFormat="1" applyFont="1" applyBorder="1" applyAlignment="1">
      <alignment horizontal="right"/>
    </xf>
    <xf numFmtId="1" fontId="8" fillId="6" borderId="683" xfId="0" applyNumberFormat="1" applyFont="1" applyFill="1" applyBorder="1" applyProtection="1">
      <protection locked="0"/>
    </xf>
    <xf numFmtId="1" fontId="8" fillId="6" borderId="682" xfId="0" applyNumberFormat="1" applyFont="1" applyFill="1" applyBorder="1" applyAlignment="1" applyProtection="1">
      <alignment wrapText="1"/>
      <protection locked="0"/>
    </xf>
    <xf numFmtId="1" fontId="8" fillId="9" borderId="677" xfId="0" applyNumberFormat="1" applyFont="1" applyFill="1" applyBorder="1" applyAlignment="1" applyProtection="1">
      <alignment horizontal="center" vertical="center" wrapText="1"/>
      <protection hidden="1"/>
    </xf>
    <xf numFmtId="1" fontId="8" fillId="9" borderId="677" xfId="0" applyNumberFormat="1" applyFont="1" applyFill="1" applyBorder="1" applyAlignment="1" applyProtection="1">
      <alignment horizontal="left" vertical="center" wrapText="1"/>
      <protection hidden="1"/>
    </xf>
    <xf numFmtId="1" fontId="8" fillId="9" borderId="664" xfId="0" applyNumberFormat="1" applyFont="1" applyFill="1" applyBorder="1" applyAlignment="1">
      <alignment horizontal="right" wrapText="1"/>
    </xf>
    <xf numFmtId="1" fontId="8" fillId="0" borderId="622" xfId="0" applyNumberFormat="1" applyFont="1" applyBorder="1" applyAlignment="1">
      <alignment horizontal="right"/>
    </xf>
    <xf numFmtId="1" fontId="8" fillId="6" borderId="691" xfId="0" applyNumberFormat="1" applyFont="1" applyFill="1" applyBorder="1" applyProtection="1">
      <protection locked="0"/>
    </xf>
    <xf numFmtId="1" fontId="8" fillId="6" borderId="622" xfId="0" applyNumberFormat="1" applyFont="1" applyFill="1" applyBorder="1" applyAlignment="1" applyProtection="1">
      <alignment wrapText="1"/>
      <protection locked="0"/>
    </xf>
    <xf numFmtId="1" fontId="8" fillId="5" borderId="635" xfId="0" applyNumberFormat="1" applyFont="1" applyFill="1" applyBorder="1" applyProtection="1">
      <protection hidden="1"/>
    </xf>
    <xf numFmtId="1" fontId="8" fillId="0" borderId="680" xfId="0" applyNumberFormat="1" applyFont="1" applyBorder="1" applyAlignment="1" applyProtection="1">
      <alignment horizontal="center" vertical="center"/>
      <protection hidden="1"/>
    </xf>
    <xf numFmtId="1" fontId="8" fillId="0" borderId="669" xfId="0" applyNumberFormat="1" applyFont="1" applyBorder="1" applyAlignment="1" applyProtection="1">
      <alignment horizontal="center" vertical="center"/>
      <protection hidden="1"/>
    </xf>
    <xf numFmtId="1" fontId="8" fillId="0" borderId="562" xfId="0" applyNumberFormat="1" applyFont="1" applyBorder="1" applyAlignment="1" applyProtection="1">
      <alignment horizontal="left" vertical="center" wrapText="1"/>
      <protection hidden="1"/>
    </xf>
    <xf numFmtId="1" fontId="8" fillId="6" borderId="554" xfId="0" applyNumberFormat="1" applyFont="1" applyFill="1" applyBorder="1" applyAlignment="1" applyProtection="1">
      <alignment wrapText="1"/>
      <protection locked="0"/>
    </xf>
    <xf numFmtId="1" fontId="8" fillId="6" borderId="553" xfId="0" applyNumberFormat="1" applyFont="1" applyFill="1" applyBorder="1" applyAlignment="1" applyProtection="1">
      <alignment wrapText="1"/>
      <protection locked="0"/>
    </xf>
    <xf numFmtId="1" fontId="8" fillId="0" borderId="268" xfId="0" applyNumberFormat="1" applyFont="1" applyBorder="1" applyAlignment="1" applyProtection="1">
      <alignment horizontal="left" vertical="center" wrapText="1"/>
      <protection hidden="1"/>
    </xf>
    <xf numFmtId="1" fontId="8" fillId="0" borderId="277" xfId="0" applyNumberFormat="1" applyFont="1" applyBorder="1" applyAlignment="1" applyProtection="1">
      <alignment horizontal="left" vertical="center" wrapText="1"/>
      <protection hidden="1"/>
    </xf>
    <xf numFmtId="1" fontId="8" fillId="7" borderId="562" xfId="0" applyNumberFormat="1" applyFont="1" applyFill="1" applyBorder="1"/>
    <xf numFmtId="1" fontId="8" fillId="7" borderId="433" xfId="0" applyNumberFormat="1" applyFont="1" applyFill="1" applyBorder="1"/>
    <xf numFmtId="1" fontId="8" fillId="7" borderId="458" xfId="0" applyNumberFormat="1" applyFont="1" applyFill="1" applyBorder="1"/>
    <xf numFmtId="1" fontId="16" fillId="4" borderId="683" xfId="0" applyNumberFormat="1" applyFont="1" applyFill="1" applyBorder="1" applyAlignment="1" applyProtection="1">
      <alignment horizontal="left"/>
      <protection hidden="1"/>
    </xf>
    <xf numFmtId="1" fontId="15" fillId="4" borderId="683" xfId="0" applyNumberFormat="1" applyFont="1" applyFill="1" applyBorder="1" applyAlignment="1" applyProtection="1">
      <alignment horizontal="left" wrapText="1"/>
      <protection hidden="1"/>
    </xf>
    <xf numFmtId="1" fontId="15" fillId="4" borderId="623" xfId="0" applyNumberFormat="1" applyFont="1" applyFill="1" applyBorder="1" applyAlignment="1" applyProtection="1">
      <alignment horizontal="left" wrapText="1"/>
      <protection hidden="1"/>
    </xf>
    <xf numFmtId="1" fontId="14" fillId="4" borderId="695" xfId="0" applyNumberFormat="1" applyFont="1" applyFill="1" applyBorder="1" applyAlignment="1" applyProtection="1">
      <alignment wrapText="1"/>
      <protection hidden="1"/>
    </xf>
    <xf numFmtId="1" fontId="8" fillId="0" borderId="695" xfId="0" applyNumberFormat="1" applyFont="1" applyBorder="1" applyProtection="1">
      <protection hidden="1"/>
    </xf>
    <xf numFmtId="1" fontId="8" fillId="0" borderId="680" xfId="0" applyNumberFormat="1" applyFont="1" applyBorder="1" applyAlignment="1" applyProtection="1">
      <alignment horizontal="center" vertical="center" wrapText="1"/>
      <protection hidden="1"/>
    </xf>
    <xf numFmtId="1" fontId="8" fillId="0" borderId="670" xfId="0" applyNumberFormat="1" applyFont="1" applyBorder="1" applyAlignment="1" applyProtection="1">
      <alignment horizontal="center" vertical="center" wrapText="1"/>
      <protection hidden="1"/>
    </xf>
    <xf numFmtId="1" fontId="8" fillId="0" borderId="671" xfId="0" applyNumberFormat="1" applyFont="1" applyBorder="1" applyAlignment="1" applyProtection="1">
      <alignment horizontal="center" vertical="center" wrapText="1"/>
      <protection hidden="1"/>
    </xf>
    <xf numFmtId="1" fontId="8" fillId="0" borderId="689" xfId="0" applyNumberFormat="1" applyFont="1" applyBorder="1" applyAlignment="1" applyProtection="1">
      <alignment horizontal="center" vertical="center" wrapText="1"/>
      <protection hidden="1"/>
    </xf>
    <xf numFmtId="1" fontId="8" fillId="6" borderId="447" xfId="0" applyNumberFormat="1" applyFont="1" applyFill="1" applyBorder="1" applyAlignment="1" applyProtection="1">
      <alignment wrapText="1"/>
      <protection locked="0"/>
    </xf>
    <xf numFmtId="1" fontId="8" fillId="6" borderId="433" xfId="0" applyNumberFormat="1" applyFont="1" applyFill="1" applyBorder="1" applyAlignment="1" applyProtection="1">
      <alignment wrapText="1"/>
      <protection locked="0"/>
    </xf>
    <xf numFmtId="1" fontId="8" fillId="6" borderId="458" xfId="0" applyNumberFormat="1" applyFont="1" applyFill="1" applyBorder="1" applyAlignment="1" applyProtection="1">
      <alignment wrapText="1"/>
      <protection locked="0"/>
    </xf>
    <xf numFmtId="1" fontId="8" fillId="6" borderId="556" xfId="0" applyNumberFormat="1" applyFont="1" applyFill="1" applyBorder="1" applyAlignment="1" applyProtection="1">
      <alignment wrapText="1"/>
      <protection locked="0"/>
    </xf>
    <xf numFmtId="1" fontId="8" fillId="6" borderId="270" xfId="0" applyNumberFormat="1" applyFont="1" applyFill="1" applyBorder="1" applyAlignment="1" applyProtection="1">
      <alignment wrapText="1"/>
      <protection locked="0"/>
    </xf>
    <xf numFmtId="1" fontId="8" fillId="6" borderId="276" xfId="0" applyNumberFormat="1" applyFont="1" applyFill="1" applyBorder="1" applyAlignment="1" applyProtection="1">
      <alignment wrapText="1"/>
      <protection locked="0"/>
    </xf>
    <xf numFmtId="1" fontId="8" fillId="6" borderId="282" xfId="0" applyNumberFormat="1" applyFont="1" applyFill="1" applyBorder="1" applyAlignment="1" applyProtection="1">
      <alignment wrapText="1"/>
      <protection locked="0"/>
    </xf>
    <xf numFmtId="1" fontId="8" fillId="6" borderId="273" xfId="0" applyNumberFormat="1" applyFont="1" applyFill="1" applyBorder="1" applyAlignment="1" applyProtection="1">
      <alignment wrapText="1"/>
      <protection locked="0"/>
    </xf>
    <xf numFmtId="1" fontId="26" fillId="4" borderId="623" xfId="0" applyNumberFormat="1" applyFont="1" applyFill="1" applyBorder="1" applyAlignment="1" applyProtection="1">
      <alignment horizontal="left"/>
      <protection hidden="1"/>
    </xf>
    <xf numFmtId="1" fontId="8" fillId="4" borderId="696" xfId="0" applyNumberFormat="1" applyFont="1" applyFill="1" applyBorder="1" applyProtection="1">
      <protection hidden="1"/>
    </xf>
    <xf numFmtId="1" fontId="8" fillId="4" borderId="697" xfId="0" applyNumberFormat="1" applyFont="1" applyFill="1" applyBorder="1" applyProtection="1">
      <protection hidden="1"/>
    </xf>
    <xf numFmtId="1" fontId="8" fillId="4" borderId="699" xfId="0" applyNumberFormat="1" applyFont="1" applyFill="1" applyBorder="1"/>
    <xf numFmtId="1" fontId="8" fillId="4" borderId="700" xfId="0" applyNumberFormat="1" applyFont="1" applyFill="1" applyBorder="1" applyAlignment="1" applyProtection="1">
      <alignment wrapText="1"/>
      <protection hidden="1"/>
    </xf>
    <xf numFmtId="1" fontId="46" fillId="4" borderId="700" xfId="0" applyNumberFormat="1" applyFont="1" applyFill="1" applyBorder="1" applyProtection="1">
      <protection hidden="1"/>
    </xf>
    <xf numFmtId="1" fontId="17" fillId="0" borderId="697" xfId="0" applyNumberFormat="1" applyFont="1" applyBorder="1"/>
    <xf numFmtId="1" fontId="17" fillId="0" borderId="701" xfId="0" applyNumberFormat="1" applyFont="1" applyBorder="1"/>
    <xf numFmtId="1" fontId="8" fillId="4" borderId="701" xfId="0" applyNumberFormat="1" applyFont="1" applyFill="1" applyBorder="1" applyProtection="1">
      <protection hidden="1"/>
    </xf>
    <xf numFmtId="1" fontId="17" fillId="4" borderId="697" xfId="0" applyNumberFormat="1" applyFont="1" applyFill="1" applyBorder="1"/>
    <xf numFmtId="1" fontId="8" fillId="6" borderId="702" xfId="0" applyNumberFormat="1" applyFont="1" applyFill="1" applyBorder="1" applyAlignment="1" applyProtection="1">
      <alignment horizontal="right" wrapText="1"/>
      <protection locked="0"/>
    </xf>
    <xf numFmtId="1" fontId="8" fillId="6" borderId="703" xfId="0" applyNumberFormat="1" applyFont="1" applyFill="1" applyBorder="1" applyAlignment="1" applyProtection="1">
      <alignment horizontal="right"/>
      <protection locked="0"/>
    </xf>
    <xf numFmtId="1" fontId="8" fillId="6" borderId="704" xfId="0" applyNumberFormat="1" applyFont="1" applyFill="1" applyBorder="1" applyAlignment="1" applyProtection="1">
      <alignment horizontal="right"/>
      <protection locked="0"/>
    </xf>
    <xf numFmtId="1" fontId="8" fillId="0" borderId="268" xfId="0" applyNumberFormat="1" applyFont="1" applyBorder="1" applyAlignment="1" applyProtection="1">
      <alignment vertical="center" wrapText="1"/>
      <protection hidden="1"/>
    </xf>
    <xf numFmtId="1" fontId="8" fillId="6" borderId="268" xfId="0" applyNumberFormat="1" applyFont="1" applyFill="1" applyBorder="1" applyAlignment="1" applyProtection="1">
      <alignment horizontal="right" wrapText="1"/>
      <protection locked="0"/>
    </xf>
    <xf numFmtId="1" fontId="8" fillId="6" borderId="270" xfId="0" applyNumberFormat="1" applyFont="1" applyFill="1" applyBorder="1" applyAlignment="1" applyProtection="1">
      <alignment horizontal="right"/>
      <protection locked="0"/>
    </xf>
    <xf numFmtId="1" fontId="8" fillId="6" borderId="269" xfId="0" applyNumberFormat="1" applyFont="1" applyFill="1" applyBorder="1" applyAlignment="1" applyProtection="1">
      <alignment horizontal="right"/>
      <protection locked="0"/>
    </xf>
    <xf numFmtId="1" fontId="8" fillId="4" borderId="268" xfId="0" applyNumberFormat="1" applyFont="1" applyFill="1" applyBorder="1" applyAlignment="1" applyProtection="1">
      <alignment vertical="center" wrapText="1"/>
      <protection hidden="1"/>
    </xf>
    <xf numFmtId="1" fontId="8" fillId="6" borderId="269" xfId="0" applyNumberFormat="1" applyFont="1" applyFill="1" applyBorder="1" applyAlignment="1" applyProtection="1">
      <alignment horizontal="right" wrapText="1"/>
      <protection locked="0"/>
    </xf>
    <xf numFmtId="1" fontId="17" fillId="0" borderId="705" xfId="0" applyNumberFormat="1" applyFont="1" applyBorder="1"/>
    <xf numFmtId="1" fontId="17" fillId="4" borderId="705" xfId="0" applyNumberFormat="1" applyFont="1" applyFill="1" applyBorder="1"/>
    <xf numFmtId="1" fontId="8" fillId="6" borderId="312" xfId="0" applyNumberFormat="1" applyFont="1" applyFill="1" applyBorder="1" applyAlignment="1" applyProtection="1">
      <alignment horizontal="right" wrapText="1"/>
      <protection locked="0"/>
    </xf>
    <xf numFmtId="1" fontId="8" fillId="6" borderId="278" xfId="0" applyNumberFormat="1" applyFont="1" applyFill="1" applyBorder="1" applyAlignment="1" applyProtection="1">
      <alignment horizontal="right"/>
      <protection locked="0"/>
    </xf>
    <xf numFmtId="1" fontId="8" fillId="6" borderId="312" xfId="0" applyNumberFormat="1" applyFont="1" applyFill="1" applyBorder="1" applyAlignment="1" applyProtection="1">
      <alignment horizontal="right"/>
      <protection locked="0"/>
    </xf>
    <xf numFmtId="1" fontId="17" fillId="0" borderId="696" xfId="0" applyNumberFormat="1" applyFont="1" applyBorder="1"/>
    <xf numFmtId="1" fontId="8" fillId="0" borderId="635" xfId="0" applyNumberFormat="1" applyFont="1" applyBorder="1" applyProtection="1">
      <protection hidden="1"/>
    </xf>
    <xf numFmtId="1" fontId="8" fillId="0" borderId="706" xfId="0" applyNumberFormat="1" applyFont="1" applyBorder="1" applyAlignment="1" applyProtection="1">
      <alignment horizontal="center" vertical="center" wrapText="1"/>
      <protection hidden="1"/>
    </xf>
    <xf numFmtId="1" fontId="8" fillId="6" borderId="707" xfId="0" applyNumberFormat="1" applyFont="1" applyFill="1" applyBorder="1" applyProtection="1">
      <protection locked="0"/>
    </xf>
    <xf numFmtId="1" fontId="8" fillId="0" borderId="708" xfId="0" applyNumberFormat="1" applyFont="1" applyBorder="1" applyAlignment="1" applyProtection="1">
      <alignment horizontal="center" vertical="center" wrapText="1"/>
      <protection hidden="1"/>
    </xf>
    <xf numFmtId="1" fontId="8" fillId="4" borderId="709" xfId="0" applyNumberFormat="1" applyFont="1" applyFill="1" applyBorder="1" applyAlignment="1">
      <alignment wrapText="1"/>
    </xf>
    <xf numFmtId="1" fontId="8" fillId="4" borderId="710" xfId="0" applyNumberFormat="1" applyFont="1" applyFill="1" applyBorder="1" applyAlignment="1">
      <alignment wrapText="1"/>
    </xf>
    <xf numFmtId="1" fontId="8" fillId="4" borderId="706" xfId="0" applyNumberFormat="1" applyFont="1" applyFill="1" applyBorder="1" applyAlignment="1">
      <alignment wrapText="1"/>
    </xf>
    <xf numFmtId="1" fontId="16" fillId="0" borderId="701" xfId="0" applyNumberFormat="1" applyFont="1" applyBorder="1" applyAlignment="1">
      <alignment horizontal="left"/>
    </xf>
    <xf numFmtId="1" fontId="17" fillId="0" borderId="623" xfId="0" applyNumberFormat="1" applyFont="1" applyBorder="1"/>
    <xf numFmtId="1" fontId="17" fillId="4" borderId="623" xfId="0" applyNumberFormat="1" applyFont="1" applyFill="1" applyBorder="1" applyProtection="1">
      <protection hidden="1"/>
    </xf>
    <xf numFmtId="1" fontId="27" fillId="4" borderId="623" xfId="0" applyNumberFormat="1" applyFont="1" applyFill="1" applyBorder="1" applyProtection="1">
      <protection hidden="1"/>
    </xf>
    <xf numFmtId="1" fontId="8" fillId="4" borderId="635" xfId="0" applyNumberFormat="1" applyFont="1" applyFill="1" applyBorder="1" applyProtection="1">
      <protection hidden="1"/>
    </xf>
    <xf numFmtId="1" fontId="8" fillId="4" borderId="706" xfId="0" applyNumberFormat="1" applyFont="1" applyFill="1" applyBorder="1" applyProtection="1">
      <protection hidden="1"/>
    </xf>
    <xf numFmtId="1" fontId="8" fillId="0" borderId="709" xfId="0" applyNumberFormat="1" applyFont="1" applyBorder="1" applyAlignment="1">
      <alignment horizontal="center" vertical="center"/>
    </xf>
    <xf numFmtId="1" fontId="8" fillId="0" borderId="711" xfId="0" applyNumberFormat="1" applyFont="1" applyBorder="1" applyAlignment="1">
      <alignment horizontal="center" vertical="center"/>
    </xf>
    <xf numFmtId="1" fontId="8" fillId="0" borderId="622" xfId="0" applyNumberFormat="1" applyFont="1" applyBorder="1" applyAlignment="1">
      <alignment horizontal="center" vertical="center" wrapText="1"/>
    </xf>
    <xf numFmtId="1" fontId="8" fillId="0" borderId="710" xfId="0" applyNumberFormat="1" applyFont="1" applyBorder="1" applyAlignment="1">
      <alignment horizontal="center" vertical="center" wrapText="1"/>
    </xf>
    <xf numFmtId="1" fontId="8" fillId="0" borderId="706" xfId="0" applyNumberFormat="1" applyFont="1" applyBorder="1" applyAlignment="1">
      <alignment horizontal="center" vertical="center" wrapText="1"/>
    </xf>
    <xf numFmtId="1" fontId="8" fillId="0" borderId="707" xfId="0" applyNumberFormat="1" applyFont="1" applyBorder="1" applyAlignment="1">
      <alignment horizontal="left" vertical="center" wrapText="1"/>
    </xf>
    <xf numFmtId="1" fontId="8" fillId="0" borderId="707" xfId="0" applyNumberFormat="1" applyFont="1" applyBorder="1" applyAlignment="1">
      <alignment horizontal="right" wrapText="1"/>
    </xf>
    <xf numFmtId="1" fontId="8" fillId="0" borderId="712" xfId="0" applyNumberFormat="1" applyFont="1" applyBorder="1" applyAlignment="1">
      <alignment horizontal="right" wrapText="1"/>
    </xf>
    <xf numFmtId="1" fontId="8" fillId="6" borderId="713" xfId="0" applyNumberFormat="1" applyFont="1" applyFill="1" applyBorder="1" applyAlignment="1" applyProtection="1">
      <alignment horizontal="right"/>
      <protection locked="0"/>
    </xf>
    <xf numFmtId="1" fontId="8" fillId="6" borderId="714" xfId="0" applyNumberFormat="1" applyFont="1" applyFill="1" applyBorder="1" applyAlignment="1" applyProtection="1">
      <alignment horizontal="right"/>
      <protection locked="0"/>
    </xf>
    <xf numFmtId="1" fontId="8" fillId="9" borderId="268" xfId="0" applyNumberFormat="1" applyFont="1" applyFill="1" applyBorder="1" applyAlignment="1">
      <alignment horizontal="left" vertical="center" wrapText="1"/>
    </xf>
    <xf numFmtId="1" fontId="8" fillId="0" borderId="685" xfId="0" applyNumberFormat="1" applyFont="1" applyBorder="1" applyAlignment="1">
      <alignment horizontal="right" wrapText="1"/>
    </xf>
    <xf numFmtId="1" fontId="8" fillId="6" borderId="664" xfId="0" applyNumberFormat="1" applyFont="1" applyFill="1" applyBorder="1" applyAlignment="1" applyProtection="1">
      <alignment horizontal="right"/>
      <protection locked="0"/>
    </xf>
    <xf numFmtId="1" fontId="8" fillId="6" borderId="622" xfId="0" applyNumberFormat="1" applyFont="1" applyFill="1" applyBorder="1" applyAlignment="1" applyProtection="1">
      <alignment horizontal="right"/>
      <protection locked="0"/>
    </xf>
    <xf numFmtId="1" fontId="8" fillId="6" borderId="665" xfId="0" applyNumberFormat="1" applyFont="1" applyFill="1" applyBorder="1" applyAlignment="1" applyProtection="1">
      <alignment horizontal="right"/>
      <protection locked="0"/>
    </xf>
    <xf numFmtId="1" fontId="8" fillId="6" borderId="623" xfId="0" applyNumberFormat="1" applyFont="1" applyFill="1" applyBorder="1" applyAlignment="1" applyProtection="1">
      <alignment horizontal="right"/>
      <protection locked="0"/>
    </xf>
    <xf numFmtId="1" fontId="8" fillId="0" borderId="710" xfId="0" applyNumberFormat="1" applyFont="1" applyBorder="1" applyAlignment="1">
      <alignment horizontal="center" vertical="center"/>
    </xf>
    <xf numFmtId="1" fontId="8" fillId="0" borderId="719" xfId="0" applyNumberFormat="1" applyFont="1" applyBorder="1" applyAlignment="1">
      <alignment horizontal="center" vertical="center"/>
    </xf>
    <xf numFmtId="0" fontId="19" fillId="0" borderId="709" xfId="0" applyFont="1" applyBorder="1"/>
    <xf numFmtId="1" fontId="8" fillId="6" borderId="710" xfId="0" applyNumberFormat="1" applyFont="1" applyFill="1" applyBorder="1" applyAlignment="1" applyProtection="1">
      <alignment horizontal="right"/>
      <protection locked="0"/>
    </xf>
    <xf numFmtId="1" fontId="8" fillId="6" borderId="719" xfId="0" applyNumberFormat="1" applyFont="1" applyFill="1" applyBorder="1" applyAlignment="1" applyProtection="1">
      <alignment horizontal="right"/>
      <protection locked="0"/>
    </xf>
    <xf numFmtId="1" fontId="8" fillId="6" borderId="720" xfId="0" applyNumberFormat="1" applyFont="1" applyFill="1" applyBorder="1" applyAlignment="1" applyProtection="1">
      <alignment horizontal="right"/>
      <protection locked="0"/>
    </xf>
    <xf numFmtId="1" fontId="46" fillId="0" borderId="623" xfId="0" applyNumberFormat="1" applyFont="1" applyBorder="1" applyProtection="1">
      <protection hidden="1"/>
    </xf>
    <xf numFmtId="1" fontId="8" fillId="0" borderId="623" xfId="0" applyNumberFormat="1" applyFont="1" applyBorder="1" applyProtection="1">
      <protection hidden="1"/>
    </xf>
    <xf numFmtId="1" fontId="8" fillId="0" borderId="268" xfId="0" applyNumberFormat="1" applyFont="1" applyBorder="1" applyAlignment="1">
      <alignment horizontal="left" vertical="center" wrapText="1"/>
    </xf>
    <xf numFmtId="1" fontId="15" fillId="0" borderId="701" xfId="0" applyNumberFormat="1" applyFont="1" applyBorder="1" applyAlignment="1">
      <alignment horizontal="left"/>
    </xf>
    <xf numFmtId="1" fontId="57" fillId="0" borderId="721" xfId="0" applyNumberFormat="1" applyFont="1" applyBorder="1" applyAlignment="1">
      <alignment horizontal="center" vertical="center" wrapText="1"/>
    </xf>
    <xf numFmtId="1" fontId="57" fillId="0" borderId="623" xfId="0" applyNumberFormat="1" applyFont="1" applyBorder="1" applyAlignment="1">
      <alignment horizontal="center" vertical="center" wrapText="1"/>
    </xf>
    <xf numFmtId="1" fontId="39" fillId="0" borderId="721" xfId="0" applyNumberFormat="1" applyFont="1" applyBorder="1" applyAlignment="1">
      <alignment horizontal="center" vertical="center" wrapText="1"/>
    </xf>
    <xf numFmtId="1" fontId="8" fillId="0" borderId="722" xfId="0" applyNumberFormat="1" applyFont="1" applyBorder="1" applyAlignment="1">
      <alignment horizontal="center" vertical="center" wrapText="1"/>
    </xf>
    <xf numFmtId="1" fontId="8" fillId="0" borderId="711" xfId="0" applyNumberFormat="1" applyFont="1" applyBorder="1" applyAlignment="1">
      <alignment horizontal="center" vertical="center" wrapText="1"/>
    </xf>
    <xf numFmtId="1" fontId="8" fillId="0" borderId="723" xfId="0" applyNumberFormat="1" applyFont="1" applyBorder="1" applyAlignment="1">
      <alignment horizontal="center" vertical="center" wrapText="1"/>
    </xf>
    <xf numFmtId="1" fontId="8" fillId="0" borderId="709" xfId="0" applyNumberFormat="1" applyFont="1" applyBorder="1" applyAlignment="1">
      <alignment vertical="center" wrapText="1"/>
    </xf>
    <xf numFmtId="1" fontId="39" fillId="0" borderId="709" xfId="0" applyNumberFormat="1" applyFont="1" applyBorder="1" applyAlignment="1">
      <alignment horizontal="right" vertical="center" wrapText="1"/>
    </xf>
    <xf numFmtId="1" fontId="8" fillId="6" borderId="711" xfId="0" applyNumberFormat="1" applyFont="1" applyFill="1" applyBorder="1" applyAlignment="1" applyProtection="1">
      <alignment horizontal="right"/>
      <protection locked="0"/>
    </xf>
    <xf numFmtId="1" fontId="8" fillId="6" borderId="722" xfId="0" applyNumberFormat="1" applyFont="1" applyFill="1" applyBorder="1" applyAlignment="1" applyProtection="1">
      <alignment horizontal="right"/>
      <protection locked="0"/>
    </xf>
    <xf numFmtId="1" fontId="8" fillId="6" borderId="706" xfId="0" applyNumberFormat="1" applyFont="1" applyFill="1" applyBorder="1" applyAlignment="1" applyProtection="1">
      <alignment horizontal="right"/>
      <protection locked="0"/>
    </xf>
    <xf numFmtId="1" fontId="8" fillId="0" borderId="724" xfId="0" applyNumberFormat="1" applyFont="1" applyBorder="1" applyAlignment="1">
      <alignment horizontal="center" vertical="center" wrapText="1"/>
    </xf>
    <xf numFmtId="1" fontId="8" fillId="0" borderId="725" xfId="0" applyNumberFormat="1" applyFont="1" applyBorder="1" applyAlignment="1">
      <alignment horizontal="center" vertical="center" wrapText="1"/>
    </xf>
    <xf numFmtId="1" fontId="8" fillId="5" borderId="714" xfId="0" applyNumberFormat="1" applyFont="1" applyFill="1" applyBorder="1" applyAlignment="1">
      <alignment vertical="center" wrapText="1"/>
    </xf>
    <xf numFmtId="1" fontId="8" fillId="5" borderId="726" xfId="0" applyNumberFormat="1" applyFont="1" applyFill="1" applyBorder="1" applyAlignment="1">
      <alignment horizontal="right" wrapText="1"/>
    </xf>
    <xf numFmtId="1" fontId="8" fillId="5" borderId="307" xfId="0" applyNumberFormat="1" applyFont="1" applyFill="1" applyBorder="1" applyAlignment="1">
      <alignment horizontal="right" wrapText="1"/>
    </xf>
    <xf numFmtId="1" fontId="8" fillId="5" borderId="727" xfId="0" applyNumberFormat="1" applyFont="1" applyFill="1" applyBorder="1" applyAlignment="1">
      <alignment horizontal="right"/>
    </xf>
    <xf numFmtId="1" fontId="8" fillId="5" borderId="267" xfId="0" applyNumberFormat="1" applyFont="1" applyFill="1" applyBorder="1" applyAlignment="1">
      <alignment vertical="center" wrapText="1"/>
    </xf>
    <xf numFmtId="1" fontId="8" fillId="5" borderId="270" xfId="0" applyNumberFormat="1" applyFont="1" applyFill="1" applyBorder="1" applyAlignment="1">
      <alignment horizontal="right" wrapText="1"/>
    </xf>
    <xf numFmtId="1" fontId="8" fillId="5" borderId="271" xfId="0" applyNumberFormat="1" applyFont="1" applyFill="1" applyBorder="1" applyAlignment="1">
      <alignment horizontal="right" wrapText="1"/>
    </xf>
    <xf numFmtId="1" fontId="8" fillId="5" borderId="709" xfId="0" applyNumberFormat="1" applyFont="1" applyFill="1" applyBorder="1" applyAlignment="1">
      <alignment horizontal="center"/>
    </xf>
    <xf numFmtId="1" fontId="8" fillId="5" borderId="710" xfId="0" applyNumberFormat="1" applyFont="1" applyFill="1" applyBorder="1" applyAlignment="1">
      <alignment horizontal="right"/>
    </xf>
    <xf numFmtId="1" fontId="8" fillId="5" borderId="723" xfId="0" applyNumberFormat="1" applyFont="1" applyFill="1" applyBorder="1" applyAlignment="1">
      <alignment horizontal="right"/>
    </xf>
    <xf numFmtId="1" fontId="8" fillId="5" borderId="706" xfId="0" applyNumberFormat="1" applyFont="1" applyFill="1" applyBorder="1" applyAlignment="1">
      <alignment horizontal="right"/>
    </xf>
    <xf numFmtId="1" fontId="8" fillId="5" borderId="710" xfId="0" applyNumberFormat="1" applyFont="1" applyFill="1" applyBorder="1"/>
    <xf numFmtId="1" fontId="8" fillId="5" borderId="706" xfId="0" applyNumberFormat="1" applyFont="1" applyFill="1" applyBorder="1"/>
    <xf numFmtId="1" fontId="8" fillId="5" borderId="722" xfId="0" applyNumberFormat="1" applyFont="1" applyFill="1" applyBorder="1"/>
    <xf numFmtId="1" fontId="8" fillId="5" borderId="708" xfId="0" applyNumberFormat="1" applyFont="1" applyFill="1" applyBorder="1"/>
    <xf numFmtId="1" fontId="8" fillId="5" borderId="728" xfId="0" applyNumberFormat="1" applyFont="1" applyFill="1" applyBorder="1"/>
    <xf numFmtId="1" fontId="8" fillId="5" borderId="709" xfId="0" applyNumberFormat="1" applyFont="1" applyFill="1" applyBorder="1"/>
    <xf numFmtId="1" fontId="16" fillId="9" borderId="623" xfId="0" applyNumberFormat="1" applyFont="1" applyFill="1" applyBorder="1"/>
    <xf numFmtId="1" fontId="36" fillId="9" borderId="623" xfId="0" applyNumberFormat="1" applyFont="1" applyFill="1" applyBorder="1"/>
    <xf numFmtId="1" fontId="34" fillId="9" borderId="623" xfId="0" applyNumberFormat="1" applyFont="1" applyFill="1" applyBorder="1"/>
    <xf numFmtId="1" fontId="8" fillId="0" borderId="719" xfId="0" applyNumberFormat="1" applyFont="1" applyBorder="1" applyAlignment="1">
      <alignment vertical="center"/>
    </xf>
    <xf numFmtId="1" fontId="8" fillId="0" borderId="732" xfId="0" applyNumberFormat="1" applyFont="1" applyBorder="1" applyAlignment="1">
      <alignment horizontal="center" vertical="center" wrapText="1"/>
    </xf>
    <xf numFmtId="1" fontId="8" fillId="0" borderId="709" xfId="0" applyNumberFormat="1" applyFont="1" applyBorder="1" applyAlignment="1">
      <alignment horizontal="center" vertical="center" wrapText="1"/>
    </xf>
    <xf numFmtId="1" fontId="8" fillId="9" borderId="267" xfId="0" quotePrefix="1" applyNumberFormat="1" applyFont="1" applyFill="1" applyBorder="1"/>
    <xf numFmtId="1" fontId="8" fillId="9" borderId="643" xfId="0" applyNumberFormat="1" applyFont="1" applyFill="1" applyBorder="1"/>
    <xf numFmtId="0" fontId="8" fillId="9" borderId="715" xfId="0" applyFont="1" applyFill="1" applyBorder="1" applyAlignment="1">
      <alignment horizontal="center" vertical="center"/>
    </xf>
    <xf numFmtId="0" fontId="8" fillId="0" borderId="709" xfId="0" applyFont="1" applyBorder="1" applyAlignment="1">
      <alignment horizontal="center" vertical="center" wrapText="1"/>
    </xf>
    <xf numFmtId="0" fontId="8" fillId="9" borderId="707" xfId="0" applyFont="1" applyFill="1" applyBorder="1" applyAlignment="1">
      <alignment vertical="center" wrapText="1"/>
    </xf>
    <xf numFmtId="0" fontId="8" fillId="9" borderId="277" xfId="0" applyFont="1" applyFill="1" applyBorder="1" applyAlignment="1">
      <alignment vertical="center" wrapText="1"/>
    </xf>
    <xf numFmtId="0" fontId="59" fillId="23" borderId="709" xfId="0" applyFont="1" applyFill="1" applyBorder="1" applyAlignment="1">
      <alignment horizontal="center" vertical="center"/>
    </xf>
    <xf numFmtId="0" fontId="58" fillId="0" borderId="709" xfId="0" applyFont="1" applyBorder="1"/>
    <xf numFmtId="0" fontId="58" fillId="5" borderId="709" xfId="0" applyFont="1" applyFill="1" applyBorder="1"/>
    <xf numFmtId="1" fontId="8" fillId="0" borderId="723" xfId="0" applyNumberFormat="1" applyFont="1" applyBorder="1" applyAlignment="1">
      <alignment horizontal="center" vertical="center"/>
    </xf>
    <xf numFmtId="1" fontId="8" fillId="0" borderId="722" xfId="0" applyNumberFormat="1" applyFont="1" applyBorder="1" applyAlignment="1">
      <alignment horizontal="center" vertical="center"/>
    </xf>
    <xf numFmtId="1" fontId="8" fillId="0" borderId="708" xfId="0" applyNumberFormat="1" applyFont="1" applyBorder="1" applyAlignment="1">
      <alignment horizontal="center" vertical="center" wrapText="1"/>
    </xf>
    <xf numFmtId="1" fontId="8" fillId="0" borderId="716" xfId="0" applyNumberFormat="1" applyFont="1" applyBorder="1" applyAlignment="1">
      <alignment horizontal="center" vertical="center"/>
    </xf>
    <xf numFmtId="1" fontId="8" fillId="9" borderId="710" xfId="0" applyNumberFormat="1" applyFont="1" applyFill="1" applyBorder="1" applyAlignment="1">
      <alignment horizontal="center" vertical="center" wrapText="1"/>
    </xf>
    <xf numFmtId="1" fontId="8" fillId="9" borderId="722" xfId="0" applyNumberFormat="1" applyFont="1" applyFill="1" applyBorder="1" applyAlignment="1">
      <alignment horizontal="center" vertical="center" wrapText="1"/>
    </xf>
    <xf numFmtId="1" fontId="8" fillId="6" borderId="726" xfId="0" applyNumberFormat="1" applyFont="1" applyFill="1" applyBorder="1" applyProtection="1">
      <protection locked="0"/>
    </xf>
    <xf numFmtId="1" fontId="8" fillId="20" borderId="307" xfId="33" applyNumberFormat="1" applyFont="1" applyBorder="1" applyProtection="1">
      <protection locked="0"/>
    </xf>
    <xf numFmtId="1" fontId="8" fillId="20" borderId="713" xfId="33" applyNumberFormat="1" applyFont="1" applyBorder="1" applyProtection="1">
      <protection locked="0"/>
    </xf>
    <xf numFmtId="1" fontId="8" fillId="6" borderId="727" xfId="0" applyNumberFormat="1" applyFont="1" applyFill="1" applyBorder="1" applyProtection="1">
      <protection locked="0"/>
    </xf>
    <xf numFmtId="1" fontId="8" fillId="6" borderId="713" xfId="0" applyNumberFormat="1" applyFont="1" applyFill="1" applyBorder="1" applyProtection="1">
      <protection locked="0"/>
    </xf>
    <xf numFmtId="1" fontId="8" fillId="20" borderId="271" xfId="33" applyNumberFormat="1" applyFont="1" applyBorder="1" applyProtection="1">
      <protection locked="0"/>
    </xf>
    <xf numFmtId="1" fontId="8" fillId="20" borderId="270" xfId="33" applyNumberFormat="1" applyFont="1" applyBorder="1" applyProtection="1">
      <protection locked="0"/>
    </xf>
    <xf numFmtId="1" fontId="8" fillId="0" borderId="267" xfId="0" applyNumberFormat="1" applyFont="1" applyBorder="1" applyProtection="1">
      <protection locked="0"/>
    </xf>
    <xf numFmtId="1" fontId="8" fillId="22" borderId="270" xfId="0" applyNumberFormat="1" applyFont="1" applyFill="1" applyBorder="1"/>
    <xf numFmtId="1" fontId="8" fillId="22" borderId="271" xfId="0" applyNumberFormat="1" applyFont="1" applyFill="1" applyBorder="1"/>
    <xf numFmtId="1" fontId="14" fillId="0" borderId="708" xfId="0" applyNumberFormat="1" applyFont="1" applyBorder="1" applyAlignment="1">
      <alignment horizontal="center" vertical="center"/>
    </xf>
    <xf numFmtId="1" fontId="8" fillId="0" borderId="709" xfId="0" applyNumberFormat="1" applyFont="1" applyBorder="1"/>
    <xf numFmtId="1" fontId="8" fillId="0" borderId="239" xfId="0" applyNumberFormat="1" applyFont="1" applyBorder="1"/>
    <xf numFmtId="1" fontId="8" fillId="0" borderId="665" xfId="0" applyNumberFormat="1" applyFont="1" applyBorder="1"/>
    <xf numFmtId="1" fontId="8" fillId="0" borderId="623" xfId="0" applyNumberFormat="1" applyFont="1" applyBorder="1"/>
    <xf numFmtId="1" fontId="8" fillId="0" borderId="735" xfId="0" applyNumberFormat="1" applyFont="1" applyBorder="1"/>
    <xf numFmtId="1" fontId="7" fillId="0" borderId="664" xfId="0" applyNumberFormat="1" applyFont="1" applyBorder="1"/>
    <xf numFmtId="1" fontId="7" fillId="0" borderId="622" xfId="0" applyNumberFormat="1" applyFont="1" applyBorder="1"/>
    <xf numFmtId="1" fontId="7" fillId="9" borderId="710" xfId="0" applyNumberFormat="1" applyFont="1" applyFill="1" applyBorder="1" applyAlignment="1">
      <alignment horizontal="center" vertical="center" wrapText="1"/>
    </xf>
    <xf numFmtId="1" fontId="7" fillId="9" borderId="723" xfId="0" applyNumberFormat="1" applyFont="1" applyFill="1" applyBorder="1" applyAlignment="1">
      <alignment horizontal="center" vertical="center" wrapText="1"/>
    </xf>
    <xf numFmtId="1" fontId="7" fillId="9" borderId="722" xfId="0" applyNumberFormat="1" applyFont="1" applyFill="1" applyBorder="1" applyAlignment="1">
      <alignment horizontal="center" vertical="center" wrapText="1"/>
    </xf>
    <xf numFmtId="1" fontId="7" fillId="9" borderId="709" xfId="0" applyNumberFormat="1" applyFont="1" applyFill="1" applyBorder="1" applyAlignment="1">
      <alignment horizontal="center" vertical="center" wrapText="1"/>
    </xf>
    <xf numFmtId="1" fontId="7" fillId="9" borderId="711" xfId="0" applyNumberFormat="1" applyFont="1" applyFill="1" applyBorder="1" applyAlignment="1">
      <alignment horizontal="center" vertical="center" wrapText="1"/>
    </xf>
    <xf numFmtId="1" fontId="7" fillId="9" borderId="622" xfId="0" applyNumberFormat="1" applyFont="1" applyFill="1" applyBorder="1" applyAlignment="1">
      <alignment horizontal="center" vertical="center" wrapText="1"/>
    </xf>
    <xf numFmtId="1" fontId="49" fillId="9" borderId="710" xfId="0" applyNumberFormat="1" applyFont="1" applyFill="1" applyBorder="1" applyAlignment="1">
      <alignment horizontal="center" vertical="center" wrapText="1"/>
    </xf>
    <xf numFmtId="1" fontId="49" fillId="9" borderId="722" xfId="0" applyNumberFormat="1" applyFont="1" applyFill="1" applyBorder="1" applyAlignment="1">
      <alignment horizontal="center" vertical="center" wrapText="1"/>
    </xf>
    <xf numFmtId="1" fontId="49" fillId="9" borderId="709" xfId="0" applyNumberFormat="1" applyFont="1" applyFill="1" applyBorder="1" applyAlignment="1">
      <alignment horizontal="center" vertical="center" wrapText="1"/>
    </xf>
    <xf numFmtId="1" fontId="7" fillId="9" borderId="646" xfId="0" applyNumberFormat="1" applyFont="1" applyFill="1" applyBorder="1" applyAlignment="1">
      <alignment horizontal="center" vertical="center" wrapText="1"/>
    </xf>
    <xf numFmtId="1" fontId="8" fillId="9" borderId="706" xfId="0" applyNumberFormat="1" applyFont="1" applyFill="1" applyBorder="1" applyAlignment="1">
      <alignment horizontal="center" vertical="center" wrapText="1"/>
    </xf>
    <xf numFmtId="1" fontId="8" fillId="9" borderId="710" xfId="0" applyNumberFormat="1" applyFont="1" applyFill="1" applyBorder="1" applyAlignment="1" applyProtection="1">
      <alignment horizontal="center" vertical="center" wrapText="1"/>
      <protection hidden="1"/>
    </xf>
    <xf numFmtId="1" fontId="8" fillId="9" borderId="723" xfId="0" applyNumberFormat="1" applyFont="1" applyFill="1" applyBorder="1" applyAlignment="1" applyProtection="1">
      <alignment horizontal="center" vertical="center" wrapText="1"/>
      <protection hidden="1"/>
    </xf>
    <xf numFmtId="1" fontId="8" fillId="9" borderId="706" xfId="0" applyNumberFormat="1" applyFont="1" applyFill="1" applyBorder="1" applyAlignment="1" applyProtection="1">
      <alignment horizontal="center" vertical="center" wrapText="1"/>
      <protection hidden="1"/>
    </xf>
    <xf numFmtId="1" fontId="8" fillId="9" borderId="715" xfId="0" applyNumberFormat="1" applyFont="1" applyFill="1" applyBorder="1" applyProtection="1">
      <protection locked="0"/>
    </xf>
    <xf numFmtId="1" fontId="18" fillId="9" borderId="724" xfId="0" applyNumberFormat="1" applyFont="1" applyFill="1" applyBorder="1" applyProtection="1">
      <protection locked="0"/>
    </xf>
    <xf numFmtId="1" fontId="18" fillId="9" borderId="725" xfId="0" applyNumberFormat="1" applyFont="1" applyFill="1" applyBorder="1" applyProtection="1">
      <protection locked="0"/>
    </xf>
    <xf numFmtId="1" fontId="18" fillId="9" borderId="715" xfId="0" applyNumberFormat="1" applyFont="1" applyFill="1" applyBorder="1" applyProtection="1">
      <protection locked="0"/>
    </xf>
    <xf numFmtId="1" fontId="18" fillId="9" borderId="267" xfId="0" applyNumberFormat="1" applyFont="1" applyFill="1" applyBorder="1" applyProtection="1">
      <protection locked="0"/>
    </xf>
    <xf numFmtId="1" fontId="18" fillId="9" borderId="276" xfId="0" applyNumberFormat="1" applyFont="1" applyFill="1" applyBorder="1" applyProtection="1">
      <protection locked="0"/>
    </xf>
    <xf numFmtId="1" fontId="8" fillId="9" borderId="726" xfId="0" applyNumberFormat="1" applyFont="1" applyFill="1" applyBorder="1" applyProtection="1">
      <protection locked="0"/>
    </xf>
    <xf numFmtId="1" fontId="8" fillId="9" borderId="713" xfId="0" applyNumberFormat="1" applyFont="1" applyFill="1" applyBorder="1" applyProtection="1">
      <protection locked="0"/>
    </xf>
    <xf numFmtId="1" fontId="8" fillId="9" borderId="714" xfId="0" applyNumberFormat="1" applyFont="1" applyFill="1" applyBorder="1" applyProtection="1">
      <protection locked="0"/>
    </xf>
    <xf numFmtId="1" fontId="8" fillId="9" borderId="707" xfId="0" applyNumberFormat="1" applyFont="1" applyFill="1" applyBorder="1" applyProtection="1">
      <protection locked="0"/>
    </xf>
    <xf numFmtId="1" fontId="8" fillId="9" borderId="274" xfId="0" applyNumberFormat="1" applyFont="1" applyFill="1" applyBorder="1" applyProtection="1">
      <protection locked="0"/>
    </xf>
    <xf numFmtId="1" fontId="8" fillId="9" borderId="307" xfId="0" applyNumberFormat="1" applyFont="1" applyFill="1" applyBorder="1" applyProtection="1">
      <protection locked="0"/>
    </xf>
    <xf numFmtId="1" fontId="8" fillId="9" borderId="313" xfId="0" applyNumberFormat="1" applyFont="1" applyFill="1" applyBorder="1" applyProtection="1">
      <protection locked="0"/>
    </xf>
    <xf numFmtId="1" fontId="18" fillId="9" borderId="314" xfId="0" applyNumberFormat="1" applyFont="1" applyFill="1" applyBorder="1" applyProtection="1">
      <protection locked="0"/>
    </xf>
    <xf numFmtId="1" fontId="18" fillId="9" borderId="434" xfId="0" applyNumberFormat="1" applyFont="1" applyFill="1" applyBorder="1" applyProtection="1">
      <protection locked="0"/>
    </xf>
    <xf numFmtId="1" fontId="18" fillId="9" borderId="313" xfId="0" applyNumberFormat="1" applyFont="1" applyFill="1" applyBorder="1" applyProtection="1">
      <protection locked="0"/>
    </xf>
    <xf numFmtId="1" fontId="8" fillId="9" borderId="270" xfId="0" applyNumberFormat="1" applyFont="1" applyFill="1" applyBorder="1" applyProtection="1">
      <protection locked="0"/>
    </xf>
    <xf numFmtId="1" fontId="8" fillId="9" borderId="276" xfId="0" applyNumberFormat="1" applyFont="1" applyFill="1" applyBorder="1" applyProtection="1">
      <protection locked="0"/>
    </xf>
    <xf numFmtId="1" fontId="8" fillId="9" borderId="267" xfId="0" applyNumberFormat="1" applyFont="1" applyFill="1" applyBorder="1" applyProtection="1">
      <protection locked="0"/>
    </xf>
    <xf numFmtId="1" fontId="8" fillId="9" borderId="268" xfId="0" applyNumberFormat="1" applyFont="1" applyFill="1" applyBorder="1" applyProtection="1">
      <protection locked="0"/>
    </xf>
    <xf numFmtId="1" fontId="18" fillId="9" borderId="270" xfId="0" applyNumberFormat="1" applyFont="1" applyFill="1" applyBorder="1" applyProtection="1">
      <protection locked="0"/>
    </xf>
    <xf numFmtId="1" fontId="18" fillId="9" borderId="271" xfId="0" applyNumberFormat="1" applyFont="1" applyFill="1" applyBorder="1" applyProtection="1">
      <protection locked="0"/>
    </xf>
    <xf numFmtId="1" fontId="18" fillId="9" borderId="268" xfId="0" applyNumberFormat="1" applyFont="1" applyFill="1" applyBorder="1" applyProtection="1">
      <protection locked="0"/>
    </xf>
    <xf numFmtId="1" fontId="18" fillId="9" borderId="273" xfId="0" applyNumberFormat="1" applyFont="1" applyFill="1" applyBorder="1" applyProtection="1">
      <protection locked="0"/>
    </xf>
    <xf numFmtId="1" fontId="18" fillId="9" borderId="274" xfId="0" applyNumberFormat="1" applyFont="1" applyFill="1" applyBorder="1" applyProtection="1">
      <protection locked="0"/>
    </xf>
    <xf numFmtId="1" fontId="8" fillId="9" borderId="267" xfId="0" applyNumberFormat="1" applyFont="1" applyFill="1" applyBorder="1" applyAlignment="1">
      <alignment wrapText="1"/>
    </xf>
    <xf numFmtId="1" fontId="18" fillId="9" borderId="178" xfId="0" applyNumberFormat="1" applyFont="1" applyFill="1" applyBorder="1" applyProtection="1">
      <protection locked="0"/>
    </xf>
    <xf numFmtId="1" fontId="8" fillId="9" borderId="277" xfId="0" applyNumberFormat="1" applyFont="1" applyFill="1" applyBorder="1" applyProtection="1">
      <protection locked="0"/>
    </xf>
    <xf numFmtId="1" fontId="18" fillId="9" borderId="278" xfId="0" applyNumberFormat="1" applyFont="1" applyFill="1" applyBorder="1" applyProtection="1">
      <protection locked="0"/>
    </xf>
    <xf numFmtId="1" fontId="18" fillId="9" borderId="279" xfId="0" applyNumberFormat="1" applyFont="1" applyFill="1" applyBorder="1" applyProtection="1">
      <protection locked="0"/>
    </xf>
    <xf numFmtId="1" fontId="18" fillId="9" borderId="277" xfId="0" applyNumberFormat="1" applyFont="1" applyFill="1" applyBorder="1" applyProtection="1">
      <protection locked="0"/>
    </xf>
    <xf numFmtId="1" fontId="18" fillId="9" borderId="310" xfId="0" applyNumberFormat="1" applyFont="1" applyFill="1" applyBorder="1" applyProtection="1">
      <protection locked="0"/>
    </xf>
    <xf numFmtId="1" fontId="18" fillId="9" borderId="435" xfId="0" applyNumberFormat="1" applyFont="1" applyFill="1" applyBorder="1" applyProtection="1">
      <protection locked="0"/>
    </xf>
    <xf numFmtId="1" fontId="18" fillId="9" borderId="281" xfId="0" applyNumberFormat="1" applyFont="1" applyFill="1" applyBorder="1" applyProtection="1">
      <protection locked="0"/>
    </xf>
    <xf numFmtId="1" fontId="18" fillId="9" borderId="280" xfId="0" applyNumberFormat="1" applyFont="1" applyFill="1" applyBorder="1" applyProtection="1">
      <protection locked="0"/>
    </xf>
    <xf numFmtId="1" fontId="8" fillId="9" borderId="278" xfId="0" applyNumberFormat="1" applyFont="1" applyFill="1" applyBorder="1" applyProtection="1">
      <protection locked="0"/>
    </xf>
    <xf numFmtId="1" fontId="8" fillId="9" borderId="280" xfId="0" applyNumberFormat="1" applyFont="1" applyFill="1" applyBorder="1" applyProtection="1">
      <protection locked="0"/>
    </xf>
    <xf numFmtId="1" fontId="18" fillId="9" borderId="312" xfId="0" applyNumberFormat="1" applyFont="1" applyFill="1" applyBorder="1" applyProtection="1">
      <protection locked="0"/>
    </xf>
    <xf numFmtId="1" fontId="47" fillId="9" borderId="709" xfId="0" applyNumberFormat="1" applyFont="1" applyFill="1" applyBorder="1" applyAlignment="1">
      <alignment horizontal="center" vertical="center"/>
    </xf>
    <xf numFmtId="1" fontId="18" fillId="9" borderId="646" xfId="0" applyNumberFormat="1" applyFont="1" applyFill="1" applyBorder="1"/>
    <xf numFmtId="1" fontId="8" fillId="9" borderId="664" xfId="0" applyNumberFormat="1" applyFont="1" applyFill="1" applyBorder="1"/>
    <xf numFmtId="1" fontId="8" fillId="9" borderId="239" xfId="0" applyNumberFormat="1" applyFont="1" applyFill="1" applyBorder="1"/>
    <xf numFmtId="1" fontId="18" fillId="9" borderId="664" xfId="0" applyNumberFormat="1" applyFont="1" applyFill="1" applyBorder="1"/>
    <xf numFmtId="1" fontId="18" fillId="9" borderId="239" xfId="0" applyNumberFormat="1" applyFont="1" applyFill="1" applyBorder="1"/>
    <xf numFmtId="1" fontId="18" fillId="9" borderId="685" xfId="0" applyNumberFormat="1" applyFont="1" applyFill="1" applyBorder="1"/>
    <xf numFmtId="1" fontId="18" fillId="9" borderId="623" xfId="0" applyNumberFormat="1" applyFont="1" applyFill="1" applyBorder="1"/>
    <xf numFmtId="1" fontId="18" fillId="9" borderId="622" xfId="0" applyNumberFormat="1" applyFont="1" applyFill="1" applyBorder="1"/>
    <xf numFmtId="1" fontId="8" fillId="9" borderId="710" xfId="0" applyNumberFormat="1" applyFont="1" applyFill="1" applyBorder="1"/>
    <xf numFmtId="1" fontId="8" fillId="9" borderId="722" xfId="0" applyNumberFormat="1" applyFont="1" applyFill="1" applyBorder="1"/>
    <xf numFmtId="1" fontId="8" fillId="9" borderId="622" xfId="0" applyNumberFormat="1" applyFont="1" applyFill="1" applyBorder="1"/>
    <xf numFmtId="1" fontId="18" fillId="9" borderId="735" xfId="0" applyNumberFormat="1" applyFont="1" applyFill="1" applyBorder="1"/>
    <xf numFmtId="1" fontId="18" fillId="9" borderId="665" xfId="0" applyNumberFormat="1" applyFont="1" applyFill="1" applyBorder="1"/>
    <xf numFmtId="1" fontId="8" fillId="9" borderId="646" xfId="0" applyNumberFormat="1" applyFont="1" applyFill="1" applyBorder="1"/>
    <xf numFmtId="1" fontId="8" fillId="9" borderId="623" xfId="0" applyNumberFormat="1" applyFont="1" applyFill="1" applyBorder="1"/>
    <xf numFmtId="1" fontId="8" fillId="5" borderId="622" xfId="0" applyNumberFormat="1" applyFont="1" applyFill="1" applyBorder="1" applyProtection="1">
      <protection locked="0"/>
    </xf>
    <xf numFmtId="1" fontId="8" fillId="0" borderId="715" xfId="0" applyNumberFormat="1" applyFont="1" applyBorder="1" applyAlignment="1">
      <alignment horizontal="center" vertical="center"/>
    </xf>
    <xf numFmtId="1" fontId="18" fillId="9" borderId="706" xfId="0" applyNumberFormat="1" applyFont="1" applyFill="1" applyBorder="1" applyAlignment="1">
      <alignment horizontal="center" vertical="center" wrapText="1"/>
    </xf>
    <xf numFmtId="1" fontId="8" fillId="0" borderId="707" xfId="0" applyNumberFormat="1" applyFont="1" applyBorder="1"/>
    <xf numFmtId="1" fontId="8" fillId="0" borderId="727" xfId="0" applyNumberFormat="1" applyFont="1" applyBorder="1"/>
    <xf numFmtId="1" fontId="8" fillId="9" borderId="727" xfId="0" applyNumberFormat="1" applyFont="1" applyFill="1" applyBorder="1" applyProtection="1">
      <protection locked="0"/>
    </xf>
    <xf numFmtId="1" fontId="8" fillId="5" borderId="664" xfId="0" applyNumberFormat="1" applyFont="1" applyFill="1" applyBorder="1" applyProtection="1">
      <protection locked="0"/>
    </xf>
    <xf numFmtId="1" fontId="8" fillId="5" borderId="239" xfId="0" applyNumberFormat="1" applyFont="1" applyFill="1" applyBorder="1" applyProtection="1">
      <protection locked="0"/>
    </xf>
    <xf numFmtId="1" fontId="8" fillId="5" borderId="665" xfId="0" applyNumberFormat="1" applyFont="1" applyFill="1" applyBorder="1" applyProtection="1">
      <protection locked="0"/>
    </xf>
    <xf numFmtId="1" fontId="8" fillId="9" borderId="622" xfId="0" applyNumberFormat="1" applyFont="1" applyFill="1" applyBorder="1" applyProtection="1">
      <protection locked="0"/>
    </xf>
    <xf numFmtId="1" fontId="14" fillId="0" borderId="665" xfId="0" applyNumberFormat="1" applyFont="1" applyBorder="1" applyAlignment="1">
      <alignment horizontal="center" vertical="center"/>
    </xf>
    <xf numFmtId="1" fontId="16" fillId="0" borderId="623" xfId="0" applyNumberFormat="1" applyFont="1" applyBorder="1"/>
    <xf numFmtId="1" fontId="8" fillId="0" borderId="706" xfId="0" applyNumberFormat="1" applyFont="1" applyBorder="1" applyAlignment="1">
      <alignment horizontal="center" vertical="center"/>
    </xf>
    <xf numFmtId="1" fontId="8" fillId="0" borderId="710" xfId="0" applyNumberFormat="1" applyFont="1" applyBorder="1" applyAlignment="1">
      <alignment horizontal="right"/>
    </xf>
    <xf numFmtId="1" fontId="8" fillId="0" borderId="725" xfId="0" applyNumberFormat="1" applyFont="1" applyBorder="1" applyAlignment="1">
      <alignment horizontal="right"/>
    </xf>
    <xf numFmtId="1" fontId="8" fillId="0" borderId="296" xfId="0" applyNumberFormat="1" applyFont="1" applyBorder="1" applyAlignment="1">
      <alignment horizontal="right"/>
    </xf>
    <xf numFmtId="1" fontId="8" fillId="6" borderId="724" xfId="0" applyNumberFormat="1" applyFont="1" applyFill="1" applyBorder="1" applyProtection="1">
      <protection locked="0"/>
    </xf>
    <xf numFmtId="1" fontId="8" fillId="6" borderId="732" xfId="0" applyNumberFormat="1" applyFont="1" applyFill="1" applyBorder="1" applyProtection="1">
      <protection locked="0"/>
    </xf>
    <xf numFmtId="1" fontId="8" fillId="5" borderId="732" xfId="0" applyNumberFormat="1" applyFont="1" applyFill="1" applyBorder="1" applyProtection="1">
      <protection locked="0"/>
    </xf>
    <xf numFmtId="1" fontId="8" fillId="5" borderId="724" xfId="0" applyNumberFormat="1" applyFont="1" applyFill="1" applyBorder="1" applyProtection="1">
      <protection locked="0"/>
    </xf>
    <xf numFmtId="1" fontId="8" fillId="6" borderId="736" xfId="0" applyNumberFormat="1" applyFont="1" applyFill="1" applyBorder="1" applyProtection="1">
      <protection locked="0"/>
    </xf>
    <xf numFmtId="1" fontId="8" fillId="5" borderId="296" xfId="0" applyNumberFormat="1" applyFont="1" applyFill="1" applyBorder="1" applyProtection="1">
      <protection locked="0"/>
    </xf>
    <xf numFmtId="1" fontId="8" fillId="6" borderId="715" xfId="0" applyNumberFormat="1" applyFont="1" applyFill="1" applyBorder="1" applyProtection="1">
      <protection locked="0"/>
    </xf>
    <xf numFmtId="1" fontId="8" fillId="5" borderId="707" xfId="0" applyNumberFormat="1" applyFont="1" applyFill="1" applyBorder="1"/>
    <xf numFmtId="1" fontId="8" fillId="7" borderId="307" xfId="0" applyNumberFormat="1" applyFont="1" applyFill="1" applyBorder="1" applyAlignment="1">
      <alignment horizontal="right"/>
    </xf>
    <xf numFmtId="1" fontId="8" fillId="0" borderId="713" xfId="0" applyNumberFormat="1" applyFont="1" applyBorder="1" applyAlignment="1">
      <alignment horizontal="right"/>
    </xf>
    <xf numFmtId="1" fontId="8" fillId="7" borderId="726" xfId="0" applyNumberFormat="1" applyFont="1" applyFill="1" applyBorder="1"/>
    <xf numFmtId="1" fontId="8" fillId="7" borderId="727" xfId="0" applyNumberFormat="1" applyFont="1" applyFill="1" applyBorder="1"/>
    <xf numFmtId="1" fontId="8" fillId="5" borderId="713" xfId="0" applyNumberFormat="1" applyFont="1" applyFill="1" applyBorder="1" applyProtection="1">
      <protection locked="0"/>
    </xf>
    <xf numFmtId="1" fontId="8" fillId="5" borderId="727" xfId="0" applyNumberFormat="1" applyFont="1" applyFill="1" applyBorder="1" applyProtection="1">
      <protection locked="0"/>
    </xf>
    <xf numFmtId="1" fontId="8" fillId="6" borderId="712" xfId="0" applyNumberFormat="1" applyFont="1" applyFill="1" applyBorder="1" applyProtection="1">
      <protection locked="0"/>
    </xf>
    <xf numFmtId="1" fontId="8" fillId="5" borderId="276" xfId="0" applyNumberFormat="1" applyFont="1" applyFill="1" applyBorder="1" applyProtection="1">
      <protection locked="0"/>
    </xf>
    <xf numFmtId="1" fontId="8" fillId="0" borderId="664" xfId="0" applyNumberFormat="1" applyFont="1" applyBorder="1" applyAlignment="1">
      <alignment horizontal="right"/>
    </xf>
    <xf numFmtId="1" fontId="8" fillId="7" borderId="311" xfId="0" applyNumberFormat="1" applyFont="1" applyFill="1" applyBorder="1"/>
    <xf numFmtId="1" fontId="8" fillId="0" borderId="271" xfId="0" applyNumberFormat="1" applyFont="1" applyBorder="1" applyAlignment="1">
      <alignment horizontal="right" shrinkToFit="1"/>
    </xf>
    <xf numFmtId="1" fontId="8" fillId="0" borderId="314" xfId="0" applyNumberFormat="1" applyFont="1" applyBorder="1" applyAlignment="1">
      <alignment horizontal="right"/>
    </xf>
    <xf numFmtId="1" fontId="8" fillId="0" borderId="434" xfId="0" applyNumberFormat="1" applyFont="1" applyBorder="1" applyAlignment="1">
      <alignment horizontal="right"/>
    </xf>
    <xf numFmtId="1" fontId="8" fillId="5" borderId="315" xfId="0" applyNumberFormat="1" applyFont="1" applyFill="1" applyBorder="1" applyProtection="1">
      <protection locked="0"/>
    </xf>
    <xf numFmtId="0" fontId="7" fillId="5" borderId="708" xfId="0" applyFont="1" applyFill="1" applyBorder="1"/>
    <xf numFmtId="0" fontId="0" fillId="5" borderId="706" xfId="0" applyFill="1" applyBorder="1"/>
    <xf numFmtId="0" fontId="0" fillId="0" borderId="709" xfId="0" applyBorder="1"/>
    <xf numFmtId="0" fontId="0" fillId="0" borderId="716" xfId="0" applyBorder="1"/>
    <xf numFmtId="1" fontId="8" fillId="0" borderId="622" xfId="0" applyNumberFormat="1" applyFont="1" applyBorder="1"/>
    <xf numFmtId="1" fontId="8" fillId="5" borderId="665" xfId="0" applyNumberFormat="1" applyFont="1" applyFill="1" applyBorder="1"/>
    <xf numFmtId="1" fontId="8" fillId="5" borderId="664" xfId="0" applyNumberFormat="1" applyFont="1" applyFill="1" applyBorder="1"/>
    <xf numFmtId="1" fontId="8" fillId="0" borderId="691" xfId="0" applyNumberFormat="1" applyFont="1" applyBorder="1"/>
    <xf numFmtId="1" fontId="8" fillId="5" borderId="622" xfId="0" applyNumberFormat="1" applyFont="1" applyFill="1" applyBorder="1"/>
    <xf numFmtId="1" fontId="8" fillId="0" borderId="646" xfId="0" applyNumberFormat="1" applyFont="1" applyBorder="1"/>
    <xf numFmtId="1" fontId="8" fillId="0" borderId="685" xfId="0" applyNumberFormat="1" applyFont="1" applyBorder="1"/>
    <xf numFmtId="1" fontId="16" fillId="0" borderId="716" xfId="0" applyNumberFormat="1" applyFont="1" applyBorder="1"/>
    <xf numFmtId="1" fontId="8" fillId="5" borderId="710" xfId="0" applyNumberFormat="1" applyFont="1" applyFill="1" applyBorder="1" applyAlignment="1">
      <alignment horizontal="center" vertical="center" wrapText="1"/>
    </xf>
    <xf numFmtId="1" fontId="8" fillId="5" borderId="722" xfId="0" applyNumberFormat="1" applyFont="1" applyFill="1" applyBorder="1" applyAlignment="1">
      <alignment horizontal="center" vertical="center" wrapText="1"/>
    </xf>
    <xf numFmtId="1" fontId="8" fillId="0" borderId="728" xfId="0" applyNumberFormat="1" applyFont="1" applyBorder="1" applyAlignment="1">
      <alignment horizontal="center" vertical="center" wrapText="1"/>
    </xf>
    <xf numFmtId="1" fontId="8" fillId="5" borderId="707" xfId="0" applyNumberFormat="1" applyFont="1" applyFill="1" applyBorder="1" applyAlignment="1">
      <alignment vertical="center"/>
    </xf>
    <xf numFmtId="1" fontId="8" fillId="0" borderId="726" xfId="0" applyNumberFormat="1" applyFont="1" applyBorder="1" applyAlignment="1">
      <alignment horizontal="right"/>
    </xf>
    <xf numFmtId="1" fontId="8" fillId="0" borderId="727" xfId="0" applyNumberFormat="1" applyFont="1" applyBorder="1" applyAlignment="1">
      <alignment horizontal="right"/>
    </xf>
    <xf numFmtId="1" fontId="8" fillId="5" borderId="726" xfId="0" applyNumberFormat="1" applyFont="1" applyFill="1" applyBorder="1" applyProtection="1">
      <protection locked="0"/>
    </xf>
    <xf numFmtId="1" fontId="8" fillId="6" borderId="714" xfId="0" applyNumberFormat="1" applyFont="1" applyFill="1" applyBorder="1" applyProtection="1">
      <protection locked="0"/>
    </xf>
    <xf numFmtId="1" fontId="8" fillId="5" borderId="712" xfId="0" applyNumberFormat="1" applyFont="1" applyFill="1" applyBorder="1" applyProtection="1">
      <protection locked="0"/>
    </xf>
    <xf numFmtId="1" fontId="8" fillId="0" borderId="724" xfId="0" applyNumberFormat="1" applyFont="1" applyBorder="1" applyAlignment="1">
      <alignment horizontal="right"/>
    </xf>
    <xf numFmtId="1" fontId="8" fillId="7" borderId="724" xfId="0" applyNumberFormat="1" applyFont="1" applyFill="1" applyBorder="1"/>
    <xf numFmtId="1" fontId="8" fillId="5" borderId="297" xfId="0" applyNumberFormat="1" applyFont="1" applyFill="1" applyBorder="1" applyProtection="1">
      <protection locked="0"/>
    </xf>
    <xf numFmtId="1" fontId="8" fillId="9" borderId="296" xfId="0" applyNumberFormat="1" applyFont="1" applyFill="1" applyBorder="1" applyProtection="1">
      <protection locked="0"/>
    </xf>
    <xf numFmtId="1" fontId="8" fillId="20" borderId="738" xfId="33" applyNumberFormat="1" applyFont="1" applyBorder="1" applyProtection="1">
      <protection locked="0"/>
    </xf>
    <xf numFmtId="1" fontId="16" fillId="4" borderId="623" xfId="0" applyNumberFormat="1" applyFont="1" applyFill="1" applyBorder="1"/>
    <xf numFmtId="1" fontId="8" fillId="0" borderId="724" xfId="0" applyNumberFormat="1" applyFont="1" applyBorder="1" applyAlignment="1">
      <alignment horizontal="center" vertical="center"/>
    </xf>
    <xf numFmtId="1" fontId="8" fillId="0" borderId="725" xfId="0" applyNumberFormat="1" applyFont="1" applyBorder="1" applyAlignment="1">
      <alignment horizontal="center" vertical="center"/>
    </xf>
    <xf numFmtId="1" fontId="8" fillId="0" borderId="707" xfId="0" applyNumberFormat="1" applyFont="1" applyBorder="1" applyAlignment="1">
      <alignment horizontal="left" vertical="center"/>
    </xf>
    <xf numFmtId="1" fontId="8" fillId="0" borderId="739" xfId="0" applyNumberFormat="1" applyFont="1" applyBorder="1" applyAlignment="1">
      <alignment horizontal="right"/>
    </xf>
    <xf numFmtId="1" fontId="8" fillId="0" borderId="740" xfId="0" applyNumberFormat="1" applyFont="1" applyBorder="1" applyAlignment="1">
      <alignment horizontal="right"/>
    </xf>
    <xf numFmtId="1" fontId="8" fillId="6" borderId="739" xfId="0" applyNumberFormat="1" applyFont="1" applyFill="1" applyBorder="1" applyProtection="1">
      <protection locked="0"/>
    </xf>
    <xf numFmtId="1" fontId="8" fillId="0" borderId="274" xfId="0" applyNumberFormat="1" applyFont="1" applyBorder="1" applyAlignment="1">
      <alignment horizontal="right"/>
    </xf>
    <xf numFmtId="1" fontId="8" fillId="0" borderId="435" xfId="0" applyNumberFormat="1" applyFont="1" applyBorder="1" applyAlignment="1">
      <alignment horizontal="left" vertical="center"/>
    </xf>
    <xf numFmtId="1" fontId="8" fillId="0" borderId="715" xfId="0" applyNumberFormat="1" applyFont="1" applyBorder="1" applyAlignment="1">
      <alignment horizontal="left" vertical="center" wrapText="1"/>
    </xf>
    <xf numFmtId="1" fontId="18" fillId="9" borderId="269" xfId="0" applyNumberFormat="1" applyFont="1" applyFill="1" applyBorder="1" applyAlignment="1">
      <alignment horizontal="left" vertical="center" wrapText="1"/>
    </xf>
    <xf numFmtId="1" fontId="8" fillId="0" borderId="267" xfId="0" applyNumberFormat="1" applyFont="1" applyBorder="1" applyAlignment="1">
      <alignment horizontal="right" wrapText="1"/>
    </xf>
    <xf numFmtId="1" fontId="8" fillId="0" borderId="273" xfId="0" applyNumberFormat="1" applyFont="1" applyBorder="1" applyAlignment="1">
      <alignment horizontal="right" wrapText="1"/>
    </xf>
    <xf numFmtId="3" fontId="8" fillId="5" borderId="707" xfId="0" applyNumberFormat="1" applyFont="1" applyFill="1" applyBorder="1"/>
    <xf numFmtId="1" fontId="8" fillId="0" borderId="739" xfId="0" applyNumberFormat="1" applyFont="1" applyBorder="1" applyAlignment="1">
      <alignment horizontal="right" wrapText="1"/>
    </xf>
    <xf numFmtId="3" fontId="8" fillId="0" borderId="707" xfId="0" applyNumberFormat="1" applyFont="1" applyBorder="1"/>
    <xf numFmtId="3" fontId="8" fillId="0" borderId="727" xfId="0" applyNumberFormat="1" applyFont="1" applyBorder="1" applyAlignment="1" applyProtection="1">
      <alignment horizontal="right" wrapText="1"/>
      <protection locked="0"/>
    </xf>
    <xf numFmtId="3" fontId="7" fillId="0" borderId="727" xfId="0" applyNumberFormat="1" applyFont="1" applyBorder="1" applyAlignment="1" applyProtection="1">
      <alignment horizontal="right" wrapText="1"/>
      <protection locked="0"/>
    </xf>
    <xf numFmtId="1" fontId="8" fillId="0" borderId="716" xfId="0" applyNumberFormat="1" applyFont="1" applyBorder="1" applyAlignment="1">
      <alignment horizontal="center" vertical="center" wrapText="1"/>
    </xf>
    <xf numFmtId="0" fontId="8" fillId="0" borderId="714" xfId="0" applyFont="1" applyBorder="1" applyAlignment="1">
      <alignment horizontal="center" vertical="center"/>
    </xf>
    <xf numFmtId="1" fontId="8" fillId="0" borderId="726" xfId="0" applyNumberFormat="1" applyFont="1" applyBorder="1" applyAlignment="1">
      <alignment horizontal="right" wrapText="1"/>
    </xf>
    <xf numFmtId="1" fontId="8" fillId="6" borderId="741" xfId="0" applyNumberFormat="1" applyFont="1" applyFill="1" applyBorder="1" applyProtection="1">
      <protection locked="0"/>
    </xf>
    <xf numFmtId="0" fontId="8" fillId="0" borderId="267" xfId="0" applyFont="1" applyBorder="1" applyAlignment="1">
      <alignment horizontal="center" vertical="center"/>
    </xf>
    <xf numFmtId="0" fontId="8" fillId="0" borderId="321" xfId="0" applyFont="1" applyBorder="1" applyAlignment="1">
      <alignment horizontal="center" vertical="center"/>
    </xf>
    <xf numFmtId="0" fontId="8" fillId="0" borderId="281" xfId="0" applyFont="1" applyBorder="1" applyAlignment="1">
      <alignment horizontal="center" vertical="center"/>
    </xf>
    <xf numFmtId="1" fontId="8" fillId="0" borderId="710" xfId="0" applyNumberFormat="1" applyFont="1" applyBorder="1" applyAlignment="1">
      <alignment horizontal="right" wrapText="1"/>
    </xf>
    <xf numFmtId="1" fontId="8" fillId="0" borderId="723" xfId="0" applyNumberFormat="1" applyFont="1" applyBorder="1" applyAlignment="1">
      <alignment horizontal="right" wrapText="1"/>
    </xf>
    <xf numFmtId="1" fontId="8" fillId="0" borderId="706" xfId="0" applyNumberFormat="1" applyFont="1" applyBorder="1" applyAlignment="1">
      <alignment horizontal="right"/>
    </xf>
    <xf numFmtId="1" fontId="8" fillId="0" borderId="710" xfId="0" applyNumberFormat="1" applyFont="1" applyBorder="1"/>
    <xf numFmtId="1" fontId="8" fillId="0" borderId="706" xfId="0" applyNumberFormat="1" applyFont="1" applyBorder="1"/>
    <xf numFmtId="1" fontId="8" fillId="0" borderId="722" xfId="0" applyNumberFormat="1" applyFont="1" applyBorder="1"/>
    <xf numFmtId="1" fontId="8" fillId="0" borderId="711" xfId="0" applyNumberFormat="1" applyFont="1" applyBorder="1"/>
    <xf numFmtId="1" fontId="8" fillId="0" borderId="742" xfId="0" applyNumberFormat="1" applyFont="1" applyBorder="1"/>
    <xf numFmtId="1" fontId="8" fillId="0" borderId="708" xfId="0" applyNumberFormat="1" applyFont="1" applyBorder="1"/>
    <xf numFmtId="1" fontId="8" fillId="0" borderId="714" xfId="0" applyNumberFormat="1" applyFont="1" applyBorder="1" applyAlignment="1">
      <alignment vertical="center" wrapText="1"/>
    </xf>
    <xf numFmtId="1" fontId="8" fillId="4" borderId="707" xfId="0" applyNumberFormat="1" applyFont="1" applyFill="1" applyBorder="1"/>
    <xf numFmtId="1" fontId="18" fillId="9" borderId="267" xfId="0" applyNumberFormat="1" applyFont="1" applyFill="1" applyBorder="1" applyAlignment="1">
      <alignment vertical="center" wrapText="1"/>
    </xf>
    <xf numFmtId="1" fontId="8" fillId="4" borderId="715" xfId="0" applyNumberFormat="1" applyFont="1" applyFill="1" applyBorder="1"/>
    <xf numFmtId="1" fontId="8" fillId="0" borderId="740" xfId="0" applyNumberFormat="1" applyFont="1" applyBorder="1" applyAlignment="1">
      <alignment horizontal="right" wrapText="1"/>
    </xf>
    <xf numFmtId="1" fontId="8" fillId="6" borderId="726" xfId="0" applyNumberFormat="1" applyFont="1" applyFill="1" applyBorder="1" applyAlignment="1" applyProtection="1">
      <alignment horizontal="right"/>
      <protection locked="0"/>
    </xf>
    <xf numFmtId="1" fontId="8" fillId="6" borderId="712" xfId="0" applyNumberFormat="1" applyFont="1" applyFill="1" applyBorder="1" applyAlignment="1" applyProtection="1">
      <alignment horizontal="right"/>
      <protection locked="0"/>
    </xf>
    <xf numFmtId="1" fontId="8" fillId="6" borderId="707" xfId="0" applyNumberFormat="1" applyFont="1" applyFill="1" applyBorder="1" applyAlignment="1" applyProtection="1">
      <alignment horizontal="right"/>
      <protection locked="0"/>
    </xf>
    <xf numFmtId="1" fontId="8" fillId="0" borderId="274" xfId="0" applyNumberFormat="1" applyFont="1" applyBorder="1" applyAlignment="1">
      <alignment horizontal="center" vertical="center" wrapText="1"/>
    </xf>
    <xf numFmtId="1" fontId="8" fillId="6" borderId="270" xfId="0" applyNumberFormat="1" applyFont="1" applyFill="1" applyBorder="1" applyAlignment="1" applyProtection="1">
      <alignment horizontal="right" wrapText="1"/>
      <protection locked="0"/>
    </xf>
    <xf numFmtId="1" fontId="8" fillId="6" borderId="273" xfId="0" applyNumberFormat="1" applyFont="1" applyFill="1" applyBorder="1" applyAlignment="1" applyProtection="1">
      <alignment horizontal="right" wrapText="1"/>
      <protection locked="0"/>
    </xf>
    <xf numFmtId="1" fontId="8" fillId="6" borderId="274" xfId="0" applyNumberFormat="1" applyFont="1" applyFill="1" applyBorder="1" applyAlignment="1" applyProtection="1">
      <alignment horizontal="right" wrapText="1"/>
      <protection locked="0"/>
    </xf>
    <xf numFmtId="1" fontId="8" fillId="6" borderId="276" xfId="0" applyNumberFormat="1" applyFont="1" applyFill="1" applyBorder="1" applyAlignment="1" applyProtection="1">
      <alignment horizontal="right" wrapText="1"/>
      <protection locked="0"/>
    </xf>
    <xf numFmtId="1" fontId="8" fillId="6" borderId="284" xfId="0" applyNumberFormat="1" applyFont="1" applyFill="1" applyBorder="1" applyAlignment="1" applyProtection="1">
      <alignment horizontal="right" wrapText="1"/>
      <protection locked="0"/>
    </xf>
    <xf numFmtId="1" fontId="8" fillId="6" borderId="267" xfId="0" applyNumberFormat="1" applyFont="1" applyFill="1" applyBorder="1" applyAlignment="1" applyProtection="1">
      <alignment horizontal="right" wrapText="1"/>
      <protection locked="0"/>
    </xf>
    <xf numFmtId="1" fontId="8" fillId="0" borderId="743" xfId="0" applyNumberFormat="1" applyFont="1" applyBorder="1" applyAlignment="1">
      <alignment horizontal="right" wrapText="1"/>
    </xf>
    <xf numFmtId="1" fontId="8" fillId="0" borderId="744" xfId="0" applyNumberFormat="1" applyFont="1" applyBorder="1" applyAlignment="1">
      <alignment horizontal="right" wrapText="1"/>
    </xf>
    <xf numFmtId="1" fontId="8" fillId="0" borderId="745" xfId="0" applyNumberFormat="1" applyFont="1" applyBorder="1" applyAlignment="1">
      <alignment horizontal="right" wrapText="1"/>
    </xf>
    <xf numFmtId="1" fontId="8" fillId="6" borderId="314" xfId="0" applyNumberFormat="1" applyFont="1" applyFill="1" applyBorder="1" applyAlignment="1" applyProtection="1">
      <alignment horizontal="right" wrapText="1"/>
      <protection locked="0"/>
    </xf>
    <xf numFmtId="1" fontId="8" fillId="0" borderId="274" xfId="0" applyNumberFormat="1" applyFont="1" applyBorder="1" applyAlignment="1">
      <alignment horizontal="right" wrapText="1"/>
    </xf>
    <xf numFmtId="1" fontId="8" fillId="6" borderId="664" xfId="0" applyNumberFormat="1" applyFont="1" applyFill="1" applyBorder="1" applyAlignment="1" applyProtection="1">
      <alignment horizontal="right" wrapText="1"/>
      <protection locked="0"/>
    </xf>
    <xf numFmtId="1" fontId="8" fillId="6" borderId="622" xfId="0" applyNumberFormat="1" applyFont="1" applyFill="1" applyBorder="1" applyAlignment="1" applyProtection="1">
      <alignment horizontal="right" wrapText="1"/>
      <protection locked="0"/>
    </xf>
    <xf numFmtId="1" fontId="8" fillId="6" borderId="685" xfId="0" applyNumberFormat="1" applyFont="1" applyFill="1" applyBorder="1" applyAlignment="1" applyProtection="1">
      <alignment horizontal="right" wrapText="1"/>
      <protection locked="0"/>
    </xf>
    <xf numFmtId="1" fontId="8" fillId="6" borderId="623" xfId="0" applyNumberFormat="1" applyFont="1" applyFill="1" applyBorder="1" applyAlignment="1" applyProtection="1">
      <alignment horizontal="right" wrapText="1"/>
      <protection locked="0"/>
    </xf>
    <xf numFmtId="1" fontId="8" fillId="6" borderId="665" xfId="0" applyNumberFormat="1" applyFont="1" applyFill="1" applyBorder="1" applyAlignment="1" applyProtection="1">
      <alignment horizontal="right" wrapText="1"/>
      <protection locked="0"/>
    </xf>
    <xf numFmtId="1" fontId="8" fillId="6" borderId="746" xfId="0" applyNumberFormat="1" applyFont="1" applyFill="1" applyBorder="1" applyAlignment="1" applyProtection="1">
      <alignment horizontal="right" wrapText="1"/>
      <protection locked="0"/>
    </xf>
    <xf numFmtId="1" fontId="8" fillId="6" borderId="735" xfId="0" applyNumberFormat="1" applyFont="1" applyFill="1" applyBorder="1" applyAlignment="1" applyProtection="1">
      <alignment horizontal="right" wrapText="1"/>
      <protection locked="0"/>
    </xf>
    <xf numFmtId="1" fontId="8" fillId="6" borderId="646" xfId="0" applyNumberFormat="1" applyFont="1" applyFill="1" applyBorder="1" applyAlignment="1" applyProtection="1">
      <alignment horizontal="right" wrapText="1"/>
      <protection locked="0"/>
    </xf>
    <xf numFmtId="1" fontId="8" fillId="8" borderId="646" xfId="0" applyNumberFormat="1" applyFont="1" applyFill="1" applyBorder="1" applyAlignment="1">
      <alignment horizontal="right" wrapText="1"/>
    </xf>
    <xf numFmtId="0" fontId="8" fillId="5" borderId="707" xfId="0" applyFont="1" applyFill="1" applyBorder="1" applyAlignment="1">
      <alignment horizontal="center" vertical="center" wrapText="1"/>
    </xf>
    <xf numFmtId="1" fontId="8" fillId="6" borderId="707" xfId="0" applyNumberFormat="1" applyFont="1" applyFill="1" applyBorder="1" applyAlignment="1" applyProtection="1">
      <alignment horizontal="right" wrapText="1"/>
      <protection locked="0"/>
    </xf>
    <xf numFmtId="0" fontId="8" fillId="5" borderId="268" xfId="0" applyFont="1" applyFill="1" applyBorder="1" applyAlignment="1">
      <alignment horizontal="center" vertical="center" wrapText="1"/>
    </xf>
    <xf numFmtId="0" fontId="8" fillId="5" borderId="277" xfId="0" applyFont="1" applyFill="1" applyBorder="1" applyAlignment="1">
      <alignment horizontal="center" vertical="center" wrapText="1"/>
    </xf>
    <xf numFmtId="1" fontId="8" fillId="6" borderId="277" xfId="0" applyNumberFormat="1" applyFont="1" applyFill="1" applyBorder="1" applyAlignment="1" applyProtection="1">
      <alignment horizontal="right" wrapText="1"/>
      <protection locked="0"/>
    </xf>
    <xf numFmtId="1" fontId="15" fillId="0" borderId="733" xfId="0" applyNumberFormat="1" applyFont="1" applyBorder="1"/>
    <xf numFmtId="1" fontId="17" fillId="0" borderId="733" xfId="0" applyNumberFormat="1" applyFont="1" applyBorder="1"/>
    <xf numFmtId="1" fontId="8" fillId="0" borderId="734" xfId="0" applyNumberFormat="1" applyFont="1" applyBorder="1"/>
    <xf numFmtId="1" fontId="14" fillId="0" borderId="734" xfId="0" applyNumberFormat="1" applyFont="1" applyBorder="1"/>
    <xf numFmtId="1" fontId="8" fillId="0" borderId="733" xfId="0" applyNumberFormat="1" applyFont="1" applyBorder="1"/>
    <xf numFmtId="1" fontId="8" fillId="0" borderId="747" xfId="0" applyNumberFormat="1" applyFont="1" applyBorder="1"/>
    <xf numFmtId="1" fontId="8" fillId="6" borderId="276" xfId="0" applyNumberFormat="1" applyFont="1" applyFill="1" applyBorder="1" applyAlignment="1" applyProtection="1">
      <alignment horizontal="right"/>
      <protection locked="0"/>
    </xf>
    <xf numFmtId="1" fontId="8" fillId="6" borderId="273" xfId="0" applyNumberFormat="1" applyFont="1" applyFill="1" applyBorder="1" applyAlignment="1" applyProtection="1">
      <alignment horizontal="right"/>
      <protection locked="0"/>
    </xf>
    <xf numFmtId="1" fontId="8" fillId="6" borderId="284" xfId="0" applyNumberFormat="1" applyFont="1" applyFill="1" applyBorder="1" applyAlignment="1" applyProtection="1">
      <alignment horizontal="right"/>
      <protection locked="0"/>
    </xf>
    <xf numFmtId="1" fontId="8" fillId="6" borderId="280" xfId="0" applyNumberFormat="1" applyFont="1" applyFill="1" applyBorder="1" applyAlignment="1" applyProtection="1">
      <alignment horizontal="right"/>
      <protection locked="0"/>
    </xf>
    <xf numFmtId="1" fontId="8" fillId="6" borderId="310" xfId="0" applyNumberFormat="1" applyFont="1" applyFill="1" applyBorder="1" applyAlignment="1" applyProtection="1">
      <alignment horizontal="right"/>
      <protection locked="0"/>
    </xf>
    <xf numFmtId="1" fontId="8" fillId="6" borderId="450" xfId="0" applyNumberFormat="1" applyFont="1" applyFill="1" applyBorder="1" applyAlignment="1" applyProtection="1">
      <alignment horizontal="right"/>
      <protection locked="0"/>
    </xf>
    <xf numFmtId="1" fontId="8" fillId="9" borderId="710" xfId="0" applyNumberFormat="1" applyFont="1" applyFill="1" applyBorder="1" applyAlignment="1">
      <alignment horizontal="center" vertical="center"/>
    </xf>
    <xf numFmtId="1" fontId="8" fillId="9" borderId="723" xfId="0" applyNumberFormat="1" applyFont="1" applyFill="1" applyBorder="1" applyAlignment="1">
      <alignment horizontal="center" vertical="center"/>
    </xf>
    <xf numFmtId="1" fontId="8" fillId="9" borderId="706" xfId="0" applyNumberFormat="1" applyFont="1" applyFill="1" applyBorder="1" applyAlignment="1">
      <alignment horizontal="center" vertical="center"/>
    </xf>
    <xf numFmtId="1" fontId="8" fillId="9" borderId="742" xfId="0" applyNumberFormat="1" applyFont="1" applyFill="1" applyBorder="1" applyAlignment="1">
      <alignment horizontal="center" vertical="center" wrapText="1"/>
    </xf>
    <xf numFmtId="1" fontId="8" fillId="9" borderId="714" xfId="0" applyNumberFormat="1" applyFont="1" applyFill="1" applyBorder="1" applyAlignment="1">
      <alignment horizontal="right" wrapText="1"/>
    </xf>
    <xf numFmtId="1" fontId="8" fillId="9" borderId="726" xfId="0" applyNumberFormat="1" applyFont="1" applyFill="1" applyBorder="1" applyAlignment="1">
      <alignment horizontal="right" wrapText="1"/>
    </xf>
    <xf numFmtId="1" fontId="8" fillId="9" borderId="713" xfId="0" applyNumberFormat="1" applyFont="1" applyFill="1" applyBorder="1" applyAlignment="1">
      <alignment horizontal="right"/>
    </xf>
    <xf numFmtId="1" fontId="8" fillId="9" borderId="712" xfId="0" applyNumberFormat="1" applyFont="1" applyFill="1" applyBorder="1" applyAlignment="1" applyProtection="1">
      <alignment horizontal="right"/>
      <protection locked="0"/>
    </xf>
    <xf numFmtId="1" fontId="8" fillId="9" borderId="741" xfId="0" applyNumberFormat="1" applyFont="1" applyFill="1" applyBorder="1" applyAlignment="1" applyProtection="1">
      <alignment horizontal="right"/>
      <protection locked="0"/>
    </xf>
    <xf numFmtId="1" fontId="8" fillId="9" borderId="726" xfId="0" applyNumberFormat="1" applyFont="1" applyFill="1" applyBorder="1" applyAlignment="1" applyProtection="1">
      <alignment horizontal="right"/>
      <protection locked="0"/>
    </xf>
    <xf numFmtId="1" fontId="8" fillId="9" borderId="713" xfId="0" applyNumberFormat="1" applyFont="1" applyFill="1" applyBorder="1" applyAlignment="1" applyProtection="1">
      <alignment horizontal="right"/>
      <protection locked="0"/>
    </xf>
    <xf numFmtId="1" fontId="8" fillId="9" borderId="727" xfId="0" applyNumberFormat="1" applyFont="1" applyFill="1" applyBorder="1" applyAlignment="1" applyProtection="1">
      <alignment horizontal="right"/>
      <protection locked="0"/>
    </xf>
    <xf numFmtId="1" fontId="8" fillId="9" borderId="643" xfId="0" applyNumberFormat="1" applyFont="1" applyFill="1" applyBorder="1" applyAlignment="1">
      <alignment horizontal="right"/>
    </xf>
    <xf numFmtId="1" fontId="8" fillId="9" borderId="278" xfId="0" applyNumberFormat="1" applyFont="1" applyFill="1" applyBorder="1" applyAlignment="1">
      <alignment horizontal="right" wrapText="1"/>
    </xf>
    <xf numFmtId="1" fontId="8" fillId="9" borderId="280" xfId="0" applyNumberFormat="1" applyFont="1" applyFill="1" applyBorder="1" applyAlignment="1">
      <alignment horizontal="right"/>
    </xf>
    <xf numFmtId="1" fontId="8" fillId="9" borderId="685" xfId="0" applyNumberFormat="1" applyFont="1" applyFill="1" applyBorder="1" applyAlignment="1" applyProtection="1">
      <alignment horizontal="right"/>
      <protection locked="0"/>
    </xf>
    <xf numFmtId="1" fontId="8" fillId="9" borderId="746" xfId="0" applyNumberFormat="1" applyFont="1" applyFill="1" applyBorder="1" applyAlignment="1" applyProtection="1">
      <alignment horizontal="right"/>
      <protection locked="0"/>
    </xf>
    <xf numFmtId="1" fontId="8" fillId="9" borderId="664" xfId="0" applyNumberFormat="1" applyFont="1" applyFill="1" applyBorder="1" applyAlignment="1" applyProtection="1">
      <alignment horizontal="right"/>
      <protection locked="0"/>
    </xf>
    <xf numFmtId="1" fontId="8" fillId="9" borderId="665" xfId="0" applyNumberFormat="1" applyFont="1" applyFill="1" applyBorder="1" applyAlignment="1" applyProtection="1">
      <alignment horizontal="right"/>
      <protection locked="0"/>
    </xf>
    <xf numFmtId="1" fontId="8" fillId="9" borderId="622" xfId="0" applyNumberFormat="1" applyFont="1" applyFill="1" applyBorder="1" applyAlignment="1" applyProtection="1">
      <alignment horizontal="right"/>
      <protection locked="0"/>
    </xf>
    <xf numFmtId="1" fontId="8" fillId="9" borderId="727" xfId="0" applyNumberFormat="1" applyFont="1" applyFill="1" applyBorder="1" applyAlignment="1">
      <alignment horizontal="center" vertical="center" wrapText="1"/>
    </xf>
    <xf numFmtId="1" fontId="8" fillId="9" borderId="709" xfId="0" applyNumberFormat="1" applyFont="1" applyFill="1" applyBorder="1" applyAlignment="1">
      <alignment horizontal="center" vertical="center" wrapText="1"/>
    </xf>
    <xf numFmtId="1" fontId="8" fillId="9" borderId="708" xfId="0" applyNumberFormat="1" applyFont="1" applyFill="1" applyBorder="1" applyAlignment="1">
      <alignment horizontal="center" vertical="center"/>
    </xf>
    <xf numFmtId="1" fontId="8" fillId="9" borderId="719" xfId="0" applyNumberFormat="1" applyFont="1" applyFill="1" applyBorder="1" applyAlignment="1">
      <alignment horizontal="center" vertical="center"/>
    </xf>
    <xf numFmtId="1" fontId="8" fillId="9" borderId="720" xfId="0" applyNumberFormat="1" applyFont="1" applyFill="1" applyBorder="1" applyAlignment="1">
      <alignment horizontal="center" vertical="center" wrapText="1"/>
    </xf>
    <xf numFmtId="1" fontId="8" fillId="9" borderId="715" xfId="0" applyNumberFormat="1" applyFont="1" applyFill="1" applyBorder="1" applyAlignment="1">
      <alignment horizontal="center" vertical="center" wrapText="1"/>
    </xf>
    <xf numFmtId="1" fontId="8" fillId="9" borderId="719" xfId="0" applyNumberFormat="1" applyFont="1" applyFill="1" applyBorder="1" applyAlignment="1">
      <alignment horizontal="center" vertical="center" wrapText="1"/>
    </xf>
    <xf numFmtId="1" fontId="18" fillId="9" borderId="714" xfId="0" applyNumberFormat="1" applyFont="1" applyFill="1" applyBorder="1" applyAlignment="1">
      <alignment vertical="center" wrapText="1"/>
    </xf>
    <xf numFmtId="1" fontId="8" fillId="9" borderId="707" xfId="0" applyNumberFormat="1" applyFont="1" applyFill="1" applyBorder="1" applyAlignment="1" applyProtection="1">
      <alignment horizontal="right"/>
      <protection locked="0"/>
    </xf>
    <xf numFmtId="1" fontId="8" fillId="9" borderId="707" xfId="0" applyNumberFormat="1" applyFont="1" applyFill="1" applyBorder="1" applyAlignment="1">
      <alignment horizontal="right"/>
    </xf>
    <xf numFmtId="1" fontId="8" fillId="9" borderId="727" xfId="0" applyNumberFormat="1" applyFont="1" applyFill="1" applyBorder="1" applyAlignment="1">
      <alignment horizontal="right"/>
    </xf>
    <xf numFmtId="1" fontId="8" fillId="9" borderId="740" xfId="0" applyNumberFormat="1" applyFont="1" applyFill="1" applyBorder="1" applyAlignment="1" applyProtection="1">
      <alignment horizontal="right"/>
      <protection locked="0"/>
    </xf>
    <xf numFmtId="1" fontId="8" fillId="9" borderId="749" xfId="0" applyNumberFormat="1" applyFont="1" applyFill="1" applyBorder="1" applyAlignment="1" applyProtection="1">
      <alignment horizontal="right"/>
      <protection locked="0"/>
    </xf>
    <xf numFmtId="1" fontId="8" fillId="9" borderId="750" xfId="0" applyNumberFormat="1" applyFont="1" applyFill="1" applyBorder="1" applyAlignment="1" applyProtection="1">
      <alignment horizontal="right"/>
      <protection locked="0"/>
    </xf>
    <xf numFmtId="1" fontId="18" fillId="9" borderId="643" xfId="0" applyNumberFormat="1" applyFont="1" applyFill="1" applyBorder="1" applyAlignment="1">
      <alignment vertical="center"/>
    </xf>
    <xf numFmtId="1" fontId="8" fillId="9" borderId="646" xfId="0" applyNumberFormat="1" applyFont="1" applyFill="1" applyBorder="1" applyAlignment="1">
      <alignment horizontal="right"/>
    </xf>
    <xf numFmtId="1" fontId="8" fillId="9" borderId="622" xfId="0" applyNumberFormat="1" applyFont="1" applyFill="1" applyBorder="1" applyAlignment="1">
      <alignment horizontal="right"/>
    </xf>
    <xf numFmtId="1" fontId="8" fillId="9" borderId="646" xfId="0" applyNumberFormat="1" applyFont="1" applyFill="1" applyBorder="1" applyAlignment="1" applyProtection="1">
      <alignment horizontal="right"/>
      <protection locked="0"/>
    </xf>
    <xf numFmtId="1" fontId="8" fillId="9" borderId="643" xfId="0" applyNumberFormat="1" applyFont="1" applyFill="1" applyBorder="1" applyAlignment="1" applyProtection="1">
      <alignment horizontal="right"/>
      <protection locked="0"/>
    </xf>
    <xf numFmtId="1" fontId="8" fillId="9" borderId="751" xfId="0" applyNumberFormat="1" applyFont="1" applyFill="1" applyBorder="1" applyAlignment="1" applyProtection="1">
      <alignment horizontal="right"/>
      <protection locked="0"/>
    </xf>
    <xf numFmtId="1" fontId="8" fillId="9" borderId="693" xfId="0" applyNumberFormat="1" applyFont="1" applyFill="1" applyBorder="1" applyAlignment="1" applyProtection="1">
      <alignment horizontal="right"/>
      <protection locked="0"/>
    </xf>
    <xf numFmtId="1" fontId="8" fillId="0" borderId="707" xfId="0" applyNumberFormat="1" applyFont="1" applyBorder="1" applyAlignment="1">
      <alignment horizontal="left" wrapText="1"/>
    </xf>
    <xf numFmtId="1" fontId="8" fillId="0" borderId="277" xfId="0" applyNumberFormat="1" applyFont="1" applyBorder="1" applyAlignment="1">
      <alignment horizontal="left" wrapText="1"/>
    </xf>
    <xf numFmtId="1" fontId="8" fillId="0" borderId="707" xfId="0" applyNumberFormat="1" applyFont="1" applyBorder="1" applyAlignment="1">
      <alignment wrapText="1"/>
    </xf>
    <xf numFmtId="1" fontId="8" fillId="0" borderId="268" xfId="0" applyNumberFormat="1" applyFont="1" applyBorder="1" applyAlignment="1">
      <alignment horizontal="left" wrapText="1"/>
    </xf>
    <xf numFmtId="1" fontId="8" fillId="0" borderId="313" xfId="0" applyNumberFormat="1" applyFont="1" applyBorder="1" applyAlignment="1">
      <alignment horizontal="left" wrapText="1"/>
    </xf>
    <xf numFmtId="1" fontId="8" fillId="0" borderId="709" xfId="0" applyNumberFormat="1" applyFont="1" applyBorder="1" applyAlignment="1">
      <alignment horizontal="center"/>
    </xf>
    <xf numFmtId="1" fontId="27" fillId="4" borderId="623" xfId="0" applyNumberFormat="1" applyFont="1" applyFill="1" applyBorder="1"/>
    <xf numFmtId="1" fontId="8" fillId="6" borderId="709" xfId="0" applyNumberFormat="1" applyFont="1" applyFill="1" applyBorder="1" applyProtection="1">
      <protection locked="0"/>
    </xf>
    <xf numFmtId="1" fontId="8" fillId="0" borderId="281" xfId="0" applyNumberFormat="1" applyFont="1" applyBorder="1" applyAlignment="1">
      <alignment vertical="center"/>
    </xf>
    <xf numFmtId="1" fontId="8" fillId="0" borderId="435" xfId="0" applyNumberFormat="1" applyFont="1" applyBorder="1" applyAlignment="1">
      <alignment vertical="center"/>
    </xf>
    <xf numFmtId="1" fontId="8" fillId="6" borderId="646" xfId="0" applyNumberFormat="1" applyFont="1" applyFill="1" applyBorder="1" applyProtection="1">
      <protection locked="0"/>
    </xf>
    <xf numFmtId="1" fontId="8" fillId="7" borderId="712" xfId="0" applyNumberFormat="1" applyFont="1" applyFill="1" applyBorder="1"/>
    <xf numFmtId="1" fontId="8" fillId="7" borderId="273" xfId="0" applyNumberFormat="1" applyFont="1" applyFill="1" applyBorder="1"/>
    <xf numFmtId="1" fontId="8" fillId="6" borderId="710" xfId="0" applyNumberFormat="1" applyFont="1" applyFill="1" applyBorder="1" applyProtection="1">
      <protection locked="0"/>
    </xf>
    <xf numFmtId="1" fontId="8" fillId="6" borderId="711" xfId="0" applyNumberFormat="1" applyFont="1" applyFill="1" applyBorder="1" applyProtection="1">
      <protection locked="0"/>
    </xf>
    <xf numFmtId="1" fontId="8" fillId="7" borderId="706" xfId="0" applyNumberFormat="1" applyFont="1" applyFill="1" applyBorder="1"/>
    <xf numFmtId="1" fontId="16" fillId="0" borderId="715" xfId="0" applyNumberFormat="1" applyFont="1" applyBorder="1"/>
    <xf numFmtId="1" fontId="8" fillId="4" borderId="710" xfId="0" applyNumberFormat="1" applyFont="1" applyFill="1" applyBorder="1" applyAlignment="1">
      <alignment horizontal="center" vertical="center" wrapText="1"/>
    </xf>
    <xf numFmtId="1" fontId="8" fillId="4" borderId="723" xfId="0" applyNumberFormat="1" applyFont="1" applyFill="1" applyBorder="1" applyAlignment="1" applyProtection="1">
      <alignment horizontal="center"/>
      <protection locked="0"/>
    </xf>
    <xf numFmtId="1" fontId="8" fillId="4" borderId="706" xfId="0" applyNumberFormat="1" applyFont="1" applyFill="1" applyBorder="1" applyAlignment="1" applyProtection="1">
      <alignment horizontal="center"/>
      <protection locked="0"/>
    </xf>
    <xf numFmtId="1" fontId="8" fillId="4" borderId="724" xfId="0" applyNumberFormat="1" applyFont="1" applyFill="1" applyBorder="1" applyAlignment="1">
      <alignment horizontal="right" wrapText="1"/>
    </xf>
    <xf numFmtId="1" fontId="8" fillId="4" borderId="725" xfId="0" applyNumberFormat="1" applyFont="1" applyFill="1" applyBorder="1" applyAlignment="1">
      <alignment horizontal="right"/>
    </xf>
    <xf numFmtId="1" fontId="8" fillId="4" borderId="727" xfId="0" applyNumberFormat="1" applyFont="1" applyFill="1" applyBorder="1" applyAlignment="1">
      <alignment horizontal="right"/>
    </xf>
    <xf numFmtId="1" fontId="8" fillId="7" borderId="752" xfId="0" applyNumberFormat="1" applyFont="1" applyFill="1" applyBorder="1" applyAlignment="1">
      <alignment horizontal="right"/>
    </xf>
    <xf numFmtId="1" fontId="8" fillId="7" borderId="178" xfId="0" applyNumberFormat="1" applyFont="1" applyFill="1" applyBorder="1" applyAlignment="1">
      <alignment horizontal="right"/>
    </xf>
    <xf numFmtId="1" fontId="8" fillId="7" borderId="753" xfId="0" applyNumberFormat="1" applyFont="1" applyFill="1" applyBorder="1" applyAlignment="1">
      <alignment horizontal="right"/>
    </xf>
    <xf numFmtId="1" fontId="8" fillId="20" borderId="754" xfId="13" applyNumberFormat="1" applyFont="1" applyBorder="1" applyAlignment="1" applyProtection="1">
      <alignment horizontal="right"/>
      <protection locked="0"/>
    </xf>
    <xf numFmtId="1" fontId="8" fillId="20" borderId="755" xfId="13" applyNumberFormat="1" applyFont="1" applyBorder="1" applyAlignment="1" applyProtection="1">
      <alignment horizontal="right"/>
      <protection locked="0"/>
    </xf>
    <xf numFmtId="1" fontId="8" fillId="20" borderId="756" xfId="13" applyNumberFormat="1" applyFont="1" applyBorder="1" applyAlignment="1" applyProtection="1">
      <alignment horizontal="right"/>
      <protection locked="0"/>
    </xf>
    <xf numFmtId="1" fontId="8" fillId="20" borderId="757" xfId="13" applyNumberFormat="1" applyFont="1" applyBorder="1" applyAlignment="1" applyProtection="1">
      <alignment horizontal="right"/>
      <protection locked="0"/>
    </xf>
    <xf numFmtId="1" fontId="8" fillId="4" borderId="314" xfId="0" applyNumberFormat="1" applyFont="1" applyFill="1" applyBorder="1" applyAlignment="1">
      <alignment horizontal="right" wrapText="1"/>
    </xf>
    <xf numFmtId="1" fontId="8" fillId="4" borderId="434" xfId="0" applyNumberFormat="1" applyFont="1" applyFill="1" applyBorder="1" applyAlignment="1">
      <alignment horizontal="right"/>
    </xf>
    <xf numFmtId="1" fontId="8" fillId="4" borderId="269" xfId="0" applyNumberFormat="1" applyFont="1" applyFill="1" applyBorder="1" applyAlignment="1">
      <alignment horizontal="right"/>
    </xf>
    <xf numFmtId="1" fontId="8" fillId="20" borderId="758" xfId="13" applyNumberFormat="1" applyFont="1" applyBorder="1" applyAlignment="1" applyProtection="1">
      <alignment horizontal="right"/>
      <protection locked="0"/>
    </xf>
    <xf numFmtId="1" fontId="8" fillId="20" borderId="759" xfId="13" applyNumberFormat="1" applyFont="1" applyBorder="1" applyAlignment="1" applyProtection="1">
      <alignment horizontal="right"/>
      <protection locked="0"/>
    </xf>
    <xf numFmtId="1" fontId="8" fillId="20" borderId="760" xfId="13" applyNumberFormat="1" applyFont="1" applyBorder="1" applyAlignment="1" applyProtection="1">
      <alignment horizontal="right"/>
      <protection locked="0"/>
    </xf>
    <xf numFmtId="1" fontId="8" fillId="20" borderId="761" xfId="13" applyNumberFormat="1" applyFont="1" applyBorder="1" applyAlignment="1" applyProtection="1">
      <alignment horizontal="right"/>
      <protection locked="0"/>
    </xf>
    <xf numFmtId="1" fontId="8" fillId="4" borderId="278" xfId="0" applyNumberFormat="1" applyFont="1" applyFill="1" applyBorder="1" applyAlignment="1">
      <alignment horizontal="right" wrapText="1"/>
    </xf>
    <xf numFmtId="1" fontId="8" fillId="4" borderId="279" xfId="0" applyNumberFormat="1" applyFont="1" applyFill="1" applyBorder="1" applyAlignment="1">
      <alignment horizontal="right"/>
    </xf>
    <xf numFmtId="1" fontId="8" fillId="4" borderId="622" xfId="0" applyNumberFormat="1" applyFont="1" applyFill="1" applyBorder="1" applyAlignment="1">
      <alignment horizontal="right"/>
    </xf>
    <xf numFmtId="1" fontId="8" fillId="20" borderId="738" xfId="13" applyNumberFormat="1" applyFont="1" applyBorder="1" applyAlignment="1" applyProtection="1">
      <alignment horizontal="right"/>
      <protection locked="0"/>
    </xf>
    <xf numFmtId="1" fontId="8" fillId="20" borderId="762" xfId="13" applyNumberFormat="1" applyFont="1" applyBorder="1" applyAlignment="1" applyProtection="1">
      <alignment horizontal="right"/>
      <protection locked="0"/>
    </xf>
    <xf numFmtId="1" fontId="8" fillId="20" borderId="763" xfId="13" applyNumberFormat="1" applyFont="1" applyBorder="1" applyAlignment="1" applyProtection="1">
      <alignment horizontal="right"/>
      <protection locked="0"/>
    </xf>
    <xf numFmtId="1" fontId="8" fillId="20" borderId="764" xfId="13" applyNumberFormat="1" applyFont="1" applyBorder="1" applyAlignment="1" applyProtection="1">
      <alignment horizontal="right"/>
      <protection locked="0"/>
    </xf>
    <xf numFmtId="1" fontId="16" fillId="4" borderId="716" xfId="0" applyNumberFormat="1" applyFont="1" applyFill="1" applyBorder="1"/>
    <xf numFmtId="1" fontId="46" fillId="0" borderId="734" xfId="0" applyNumberFormat="1" applyFont="1" applyBorder="1"/>
    <xf numFmtId="1" fontId="8" fillId="5" borderId="765" xfId="0" applyNumberFormat="1" applyFont="1" applyFill="1" applyBorder="1" applyAlignment="1">
      <alignment horizontal="left" vertical="center" wrapText="1"/>
    </xf>
    <xf numFmtId="1" fontId="8" fillId="6" borderId="307" xfId="0" applyNumberFormat="1" applyFont="1" applyFill="1" applyBorder="1" applyAlignment="1" applyProtection="1">
      <alignment horizontal="right"/>
      <protection locked="0"/>
    </xf>
    <xf numFmtId="1" fontId="8" fillId="6" borderId="766" xfId="0" applyNumberFormat="1" applyFont="1" applyFill="1" applyBorder="1" applyAlignment="1" applyProtection="1">
      <alignment horizontal="right"/>
      <protection locked="0"/>
    </xf>
    <xf numFmtId="1" fontId="8" fillId="5" borderId="268" xfId="0" applyNumberFormat="1" applyFont="1" applyFill="1" applyBorder="1" applyAlignment="1">
      <alignment horizontal="left" vertical="center" wrapText="1"/>
    </xf>
    <xf numFmtId="1" fontId="8" fillId="6" borderId="279" xfId="0" applyNumberFormat="1" applyFont="1" applyFill="1" applyBorder="1" applyAlignment="1" applyProtection="1">
      <alignment horizontal="right"/>
      <protection locked="0"/>
    </xf>
    <xf numFmtId="1" fontId="8" fillId="6" borderId="281" xfId="0" applyNumberFormat="1" applyFont="1" applyFill="1" applyBorder="1" applyAlignment="1" applyProtection="1">
      <alignment horizontal="right"/>
      <protection locked="0"/>
    </xf>
    <xf numFmtId="1" fontId="8" fillId="6" borderId="277" xfId="0" applyNumberFormat="1" applyFont="1" applyFill="1" applyBorder="1" applyAlignment="1" applyProtection="1">
      <alignment horizontal="right"/>
      <protection locked="0"/>
    </xf>
    <xf numFmtId="1" fontId="8" fillId="0" borderId="765" xfId="0" applyNumberFormat="1" applyFont="1" applyBorder="1" applyAlignment="1">
      <alignment horizontal="left" vertical="center" wrapText="1"/>
    </xf>
    <xf numFmtId="1" fontId="8" fillId="0" borderId="765" xfId="0" applyNumberFormat="1" applyFont="1" applyBorder="1" applyAlignment="1">
      <alignment horizontal="right" vertical="center" wrapText="1"/>
    </xf>
    <xf numFmtId="1" fontId="8" fillId="8" borderId="709" xfId="0" applyNumberFormat="1" applyFont="1" applyFill="1" applyBorder="1" applyAlignment="1">
      <alignment horizontal="right"/>
    </xf>
    <xf numFmtId="1" fontId="16" fillId="5" borderId="716" xfId="0" applyNumberFormat="1" applyFont="1" applyFill="1" applyBorder="1"/>
    <xf numFmtId="1" fontId="16" fillId="5" borderId="623" xfId="0" applyNumberFormat="1" applyFont="1" applyFill="1" applyBorder="1"/>
    <xf numFmtId="0" fontId="18" fillId="9" borderId="706" xfId="0" applyFont="1" applyFill="1" applyBorder="1" applyAlignment="1">
      <alignment horizontal="center" wrapText="1"/>
    </xf>
    <xf numFmtId="0" fontId="18" fillId="9" borderId="706" xfId="0" applyFont="1" applyFill="1" applyBorder="1" applyAlignment="1">
      <alignment horizontal="center" vertical="center" wrapText="1"/>
    </xf>
    <xf numFmtId="0" fontId="8" fillId="5" borderId="709" xfId="0" applyFont="1" applyFill="1" applyBorder="1" applyAlignment="1">
      <alignment horizontal="center" vertical="center"/>
    </xf>
    <xf numFmtId="1" fontId="8" fillId="0" borderId="768" xfId="0" applyNumberFormat="1" applyFont="1" applyBorder="1" applyAlignment="1">
      <alignment horizontal="right"/>
    </xf>
    <xf numFmtId="1" fontId="18" fillId="9" borderId="706" xfId="0" applyNumberFormat="1" applyFont="1" applyFill="1" applyBorder="1" applyAlignment="1" applyProtection="1">
      <alignment horizontal="right"/>
      <protection locked="0"/>
    </xf>
    <xf numFmtId="1" fontId="8" fillId="0" borderId="685" xfId="0" applyNumberFormat="1" applyFont="1" applyBorder="1" applyAlignment="1">
      <alignment horizontal="center" vertical="center" wrapText="1"/>
    </xf>
    <xf numFmtId="1" fontId="8" fillId="0" borderId="664" xfId="0" applyNumberFormat="1" applyFont="1" applyBorder="1" applyAlignment="1">
      <alignment horizontal="center" vertical="center" wrapText="1"/>
    </xf>
    <xf numFmtId="1" fontId="8" fillId="0" borderId="665" xfId="0" applyNumberFormat="1" applyFont="1" applyBorder="1" applyAlignment="1">
      <alignment horizontal="center" vertical="center" wrapText="1"/>
    </xf>
    <xf numFmtId="1" fontId="8" fillId="0" borderId="717" xfId="0" applyNumberFormat="1" applyFont="1" applyBorder="1" applyAlignment="1">
      <alignment horizontal="center" vertical="center" wrapText="1"/>
    </xf>
    <xf numFmtId="1" fontId="8" fillId="0" borderId="769" xfId="0" applyNumberFormat="1" applyFont="1" applyBorder="1" applyAlignment="1">
      <alignment horizontal="center" vertical="center" wrapText="1"/>
    </xf>
    <xf numFmtId="1" fontId="8" fillId="0" borderId="737" xfId="0" applyNumberFormat="1" applyFont="1" applyBorder="1" applyAlignment="1">
      <alignment horizontal="center" vertical="center" wrapText="1"/>
    </xf>
    <xf numFmtId="1" fontId="8" fillId="0" borderId="622" xfId="0" applyNumberFormat="1" applyFont="1" applyBorder="1" applyAlignment="1">
      <alignment horizontal="right" vertical="center"/>
    </xf>
    <xf numFmtId="1" fontId="8" fillId="0" borderId="767" xfId="0" applyNumberFormat="1" applyFont="1" applyBorder="1" applyAlignment="1">
      <alignment horizontal="right" vertical="center"/>
    </xf>
    <xf numFmtId="1" fontId="8" fillId="0" borderId="622" xfId="0" applyNumberFormat="1" applyFont="1" applyBorder="1" applyAlignment="1">
      <alignment vertical="center" wrapText="1"/>
    </xf>
    <xf numFmtId="1" fontId="8" fillId="4" borderId="710" xfId="0" applyNumberFormat="1" applyFont="1" applyFill="1" applyBorder="1"/>
    <xf numFmtId="1" fontId="8" fillId="4" borderId="706" xfId="0" applyNumberFormat="1" applyFont="1" applyFill="1" applyBorder="1"/>
    <xf numFmtId="1" fontId="8" fillId="4" borderId="722" xfId="0" applyNumberFormat="1" applyFont="1" applyFill="1" applyBorder="1"/>
    <xf numFmtId="1" fontId="8" fillId="0" borderId="717" xfId="0" applyNumberFormat="1" applyFont="1" applyBorder="1" applyAlignment="1">
      <alignment horizontal="right"/>
    </xf>
    <xf numFmtId="1" fontId="8" fillId="4" borderId="711" xfId="0" applyNumberFormat="1" applyFont="1" applyFill="1" applyBorder="1"/>
    <xf numFmtId="1" fontId="8" fillId="4" borderId="720" xfId="0" applyNumberFormat="1" applyFont="1" applyFill="1" applyBorder="1"/>
    <xf numFmtId="1" fontId="7" fillId="0" borderId="765" xfId="0" applyNumberFormat="1" applyFont="1" applyBorder="1" applyAlignment="1">
      <alignment horizontal="left" vertical="center"/>
    </xf>
    <xf numFmtId="1" fontId="8" fillId="0" borderId="765" xfId="0" applyNumberFormat="1" applyFont="1" applyBorder="1" applyAlignment="1">
      <alignment horizontal="right"/>
    </xf>
    <xf numFmtId="1" fontId="7" fillId="0" borderId="268" xfId="0" applyNumberFormat="1" applyFont="1" applyBorder="1" applyAlignment="1">
      <alignment horizontal="left" vertical="center"/>
    </xf>
    <xf numFmtId="1" fontId="8" fillId="0" borderId="268" xfId="0" applyNumberFormat="1" applyFont="1" applyBorder="1" applyAlignment="1">
      <alignment horizontal="right" vertical="center" wrapText="1"/>
    </xf>
    <xf numFmtId="1" fontId="8" fillId="0" borderId="268" xfId="0" applyNumberFormat="1" applyFont="1" applyBorder="1" applyAlignment="1">
      <alignment horizontal="right"/>
    </xf>
    <xf numFmtId="1" fontId="8" fillId="6" borderId="275" xfId="0" applyNumberFormat="1" applyFont="1" applyFill="1" applyBorder="1" applyAlignment="1" applyProtection="1">
      <alignment horizontal="right"/>
      <protection locked="0"/>
    </xf>
    <xf numFmtId="1" fontId="8" fillId="6" borderId="272" xfId="0" applyNumberFormat="1" applyFont="1" applyFill="1" applyBorder="1" applyAlignment="1" applyProtection="1">
      <alignment horizontal="right"/>
      <protection locked="0"/>
    </xf>
    <xf numFmtId="1" fontId="8" fillId="6" borderId="595" xfId="0" applyNumberFormat="1" applyFont="1" applyFill="1" applyBorder="1" applyAlignment="1" applyProtection="1">
      <alignment horizontal="right"/>
      <protection locked="0"/>
    </xf>
    <xf numFmtId="1" fontId="7" fillId="0" borderId="767" xfId="0" applyNumberFormat="1" applyFont="1" applyBorder="1" applyAlignment="1">
      <alignment horizontal="left" vertical="center"/>
    </xf>
    <xf numFmtId="1" fontId="8" fillId="0" borderId="767" xfId="0" applyNumberFormat="1" applyFont="1" applyBorder="1" applyAlignment="1">
      <alignment horizontal="right" vertical="center" wrapText="1"/>
    </xf>
    <xf numFmtId="1" fontId="8" fillId="0" borderId="767" xfId="0" applyNumberFormat="1" applyFont="1" applyBorder="1" applyAlignment="1">
      <alignment horizontal="right"/>
    </xf>
    <xf numFmtId="1" fontId="8" fillId="6" borderId="288" xfId="0" applyNumberFormat="1" applyFont="1" applyFill="1" applyBorder="1" applyAlignment="1" applyProtection="1">
      <alignment horizontal="right"/>
      <protection locked="0"/>
    </xf>
    <xf numFmtId="0" fontId="8" fillId="0" borderId="709" xfId="0" applyFont="1" applyBorder="1" applyAlignment="1">
      <alignment horizontal="center" vertical="center"/>
    </xf>
    <xf numFmtId="0" fontId="8" fillId="0" borderId="706" xfId="0" applyFont="1" applyBorder="1" applyAlignment="1">
      <alignment horizontal="center" vertical="center" wrapText="1"/>
    </xf>
    <xf numFmtId="0" fontId="8" fillId="0" borderId="708" xfId="0" applyFont="1" applyBorder="1" applyAlignment="1">
      <alignment horizontal="center" vertical="center" wrapText="1"/>
    </xf>
    <xf numFmtId="49" fontId="53" fillId="0" borderId="767" xfId="0" applyNumberFormat="1" applyFont="1" applyBorder="1" applyProtection="1">
      <protection locked="0"/>
    </xf>
    <xf numFmtId="3" fontId="8" fillId="6" borderId="267" xfId="0" applyNumberFormat="1" applyFont="1" applyFill="1" applyBorder="1" applyProtection="1">
      <protection locked="0"/>
    </xf>
    <xf numFmtId="3" fontId="53" fillId="0" borderId="767" xfId="0" applyNumberFormat="1" applyFont="1" applyBorder="1" applyProtection="1">
      <protection locked="0"/>
    </xf>
    <xf numFmtId="3" fontId="53" fillId="0" borderId="623" xfId="0" applyNumberFormat="1" applyFont="1" applyBorder="1" applyProtection="1">
      <protection locked="0"/>
    </xf>
    <xf numFmtId="1" fontId="24" fillId="5" borderId="716" xfId="0" applyNumberFormat="1" applyFont="1" applyFill="1" applyBorder="1" applyAlignment="1">
      <alignment vertical="top"/>
    </xf>
    <xf numFmtId="0" fontId="8" fillId="0" borderId="622" xfId="0" applyFont="1" applyBorder="1" applyAlignment="1">
      <alignment horizontal="center" vertical="center" wrapText="1"/>
    </xf>
    <xf numFmtId="0" fontId="8" fillId="0" borderId="710" xfId="0" applyFont="1" applyBorder="1" applyAlignment="1">
      <alignment horizontal="center" vertical="center" wrapText="1"/>
    </xf>
    <xf numFmtId="0" fontId="8" fillId="0" borderId="724" xfId="0" applyFont="1" applyBorder="1" applyAlignment="1">
      <alignment horizontal="center" vertical="center" wrapText="1"/>
    </xf>
    <xf numFmtId="0" fontId="8" fillId="0" borderId="296" xfId="0" applyFont="1" applyBorder="1" applyAlignment="1">
      <alignment horizontal="center" vertical="center" wrapText="1"/>
    </xf>
    <xf numFmtId="3" fontId="8" fillId="0" borderId="765" xfId="0" applyNumberFormat="1" applyFont="1" applyBorder="1" applyProtection="1">
      <protection locked="0"/>
    </xf>
    <xf numFmtId="3" fontId="8" fillId="6" borderId="770" xfId="0" applyNumberFormat="1" applyFont="1" applyFill="1" applyBorder="1" applyProtection="1">
      <protection locked="0"/>
    </xf>
    <xf numFmtId="3" fontId="8" fillId="6" borderId="766" xfId="0" applyNumberFormat="1" applyFont="1" applyFill="1" applyBorder="1" applyProtection="1">
      <protection locked="0"/>
    </xf>
    <xf numFmtId="3" fontId="8" fillId="6" borderId="771" xfId="0" applyNumberFormat="1" applyFont="1" applyFill="1" applyBorder="1" applyProtection="1">
      <protection locked="0"/>
    </xf>
    <xf numFmtId="1" fontId="8" fillId="5" borderId="622" xfId="0" applyNumberFormat="1" applyFont="1" applyFill="1" applyBorder="1" applyAlignment="1">
      <alignment vertical="center" wrapText="1"/>
    </xf>
    <xf numFmtId="3" fontId="24" fillId="6" borderId="268" xfId="0" applyNumberFormat="1" applyFont="1" applyFill="1" applyBorder="1" applyProtection="1">
      <protection locked="0"/>
    </xf>
    <xf numFmtId="3" fontId="24" fillId="6" borderId="765" xfId="0" applyNumberFormat="1" applyFont="1" applyFill="1" applyBorder="1" applyProtection="1">
      <protection locked="0"/>
    </xf>
    <xf numFmtId="1" fontId="24" fillId="6" borderId="765" xfId="0" applyNumberFormat="1" applyFont="1" applyFill="1" applyBorder="1" applyProtection="1">
      <protection locked="0"/>
    </xf>
    <xf numFmtId="3" fontId="8" fillId="7" borderId="270" xfId="0" applyNumberFormat="1" applyFont="1" applyFill="1" applyBorder="1"/>
    <xf numFmtId="3" fontId="8" fillId="7" borderId="269" xfId="0" applyNumberFormat="1" applyFont="1" applyFill="1" applyBorder="1"/>
    <xf numFmtId="3" fontId="8" fillId="7" borderId="273" xfId="0" applyNumberFormat="1" applyFont="1" applyFill="1" applyBorder="1"/>
    <xf numFmtId="1" fontId="24" fillId="6" borderId="268" xfId="0" applyNumberFormat="1" applyFont="1" applyFill="1" applyBorder="1" applyProtection="1">
      <protection locked="0"/>
    </xf>
    <xf numFmtId="49" fontId="53" fillId="9" borderId="767" xfId="0" applyNumberFormat="1" applyFont="1" applyFill="1" applyBorder="1" applyProtection="1">
      <protection locked="0"/>
    </xf>
    <xf numFmtId="49" fontId="8" fillId="6" borderId="270" xfId="0" applyNumberFormat="1" applyFont="1" applyFill="1" applyBorder="1" applyProtection="1">
      <protection locked="0"/>
    </xf>
    <xf numFmtId="3" fontId="24" fillId="6" borderId="766" xfId="0" applyNumberFormat="1" applyFont="1" applyFill="1" applyBorder="1" applyProtection="1">
      <protection locked="0"/>
    </xf>
    <xf numFmtId="1" fontId="24" fillId="6" borderId="269" xfId="0" applyNumberFormat="1" applyFont="1" applyFill="1" applyBorder="1" applyProtection="1">
      <protection locked="0"/>
    </xf>
    <xf numFmtId="3" fontId="24" fillId="6" borderId="269" xfId="0" applyNumberFormat="1" applyFont="1" applyFill="1" applyBorder="1" applyProtection="1">
      <protection locked="0"/>
    </xf>
    <xf numFmtId="49" fontId="8" fillId="7" borderId="270" xfId="0" applyNumberFormat="1" applyFont="1" applyFill="1" applyBorder="1"/>
    <xf numFmtId="3" fontId="8" fillId="6" borderId="664" xfId="0" applyNumberFormat="1" applyFont="1" applyFill="1" applyBorder="1" applyAlignment="1" applyProtection="1">
      <alignment wrapText="1"/>
      <protection locked="0"/>
    </xf>
    <xf numFmtId="3" fontId="24" fillId="6" borderId="268" xfId="0" applyNumberFormat="1" applyFont="1" applyFill="1" applyBorder="1" applyAlignment="1" applyProtection="1">
      <alignment wrapText="1"/>
      <protection locked="0"/>
    </xf>
    <xf numFmtId="3" fontId="8" fillId="0" borderId="709" xfId="0" applyNumberFormat="1" applyFont="1" applyBorder="1" applyProtection="1">
      <protection locked="0"/>
    </xf>
    <xf numFmtId="3" fontId="8" fillId="0" borderId="710" xfId="0" applyNumberFormat="1" applyFont="1" applyBorder="1" applyProtection="1">
      <protection locked="0"/>
    </xf>
    <xf numFmtId="3" fontId="8" fillId="0" borderId="706" xfId="0" applyNumberFormat="1" applyFont="1" applyBorder="1" applyProtection="1">
      <protection locked="0"/>
    </xf>
    <xf numFmtId="3" fontId="8" fillId="0" borderId="716" xfId="0" applyNumberFormat="1" applyFont="1" applyBorder="1" applyProtection="1">
      <protection locked="0"/>
    </xf>
    <xf numFmtId="0" fontId="53" fillId="0" borderId="708" xfId="0" applyFont="1" applyBorder="1" applyAlignment="1">
      <alignment horizontal="center" vertical="center"/>
    </xf>
    <xf numFmtId="0" fontId="0" fillId="0" borderId="708" xfId="0" applyBorder="1" applyAlignment="1">
      <alignment horizontal="center"/>
    </xf>
    <xf numFmtId="0" fontId="53" fillId="0" borderId="709" xfId="0" applyFont="1" applyBorder="1" applyAlignment="1">
      <alignment horizontal="center" vertical="center"/>
    </xf>
    <xf numFmtId="49" fontId="8" fillId="0" borderId="766" xfId="0" applyNumberFormat="1" applyFont="1" applyBorder="1" applyAlignment="1" applyProtection="1">
      <alignment horizontal="center" vertical="center"/>
      <protection locked="0"/>
    </xf>
    <xf numFmtId="3" fontId="8" fillId="0" borderId="765" xfId="0" applyNumberFormat="1" applyFont="1" applyBorder="1" applyAlignment="1" applyProtection="1">
      <alignment horizontal="center" vertical="center"/>
      <protection locked="0"/>
    </xf>
    <xf numFmtId="3" fontId="8" fillId="0" borderId="766" xfId="0" applyNumberFormat="1" applyFont="1" applyBorder="1" applyAlignment="1" applyProtection="1">
      <alignment horizontal="center" vertical="center"/>
      <protection locked="0"/>
    </xf>
    <xf numFmtId="1" fontId="8" fillId="6" borderId="770" xfId="0" applyNumberFormat="1" applyFont="1" applyFill="1" applyBorder="1" applyAlignment="1" applyProtection="1">
      <alignment horizontal="center" vertical="center" wrapText="1"/>
      <protection locked="0"/>
    </xf>
    <xf numFmtId="1" fontId="8" fillId="6" borderId="773" xfId="0" applyNumberFormat="1" applyFont="1" applyFill="1" applyBorder="1" applyAlignment="1" applyProtection="1">
      <alignment horizontal="center" vertical="center" wrapText="1"/>
      <protection locked="0"/>
    </xf>
    <xf numFmtId="1" fontId="8" fillId="6" borderId="774" xfId="0" applyNumberFormat="1" applyFont="1" applyFill="1" applyBorder="1" applyAlignment="1" applyProtection="1">
      <alignment horizontal="center" vertical="center" wrapText="1"/>
      <protection locked="0"/>
    </xf>
    <xf numFmtId="1" fontId="8" fillId="6" borderId="772" xfId="0" applyNumberFormat="1" applyFont="1" applyFill="1" applyBorder="1" applyAlignment="1" applyProtection="1">
      <alignment horizontal="center" vertical="center" wrapText="1"/>
      <protection locked="0"/>
    </xf>
    <xf numFmtId="1" fontId="8" fillId="6" borderId="771" xfId="0" applyNumberFormat="1" applyFont="1" applyFill="1" applyBorder="1" applyAlignment="1" applyProtection="1">
      <alignment horizontal="center" vertical="center" wrapText="1"/>
      <protection locked="0"/>
    </xf>
    <xf numFmtId="1" fontId="8" fillId="6" borderId="775" xfId="0" applyNumberFormat="1" applyFont="1" applyFill="1" applyBorder="1" applyAlignment="1" applyProtection="1">
      <alignment horizontal="center" vertical="center" wrapText="1"/>
      <protection locked="0"/>
    </xf>
    <xf numFmtId="1" fontId="8" fillId="6" borderId="776" xfId="0" applyNumberFormat="1" applyFont="1" applyFill="1" applyBorder="1" applyAlignment="1" applyProtection="1">
      <alignment horizontal="center" vertical="center" wrapText="1"/>
      <protection locked="0"/>
    </xf>
    <xf numFmtId="1" fontId="8" fillId="6" borderId="766" xfId="0" applyNumberFormat="1" applyFont="1" applyFill="1" applyBorder="1" applyAlignment="1" applyProtection="1">
      <alignment horizontal="center" vertical="center" wrapText="1"/>
      <protection locked="0"/>
    </xf>
    <xf numFmtId="49" fontId="8" fillId="0" borderId="178" xfId="0" applyNumberFormat="1" applyFont="1" applyBorder="1" applyAlignment="1" applyProtection="1">
      <alignment horizontal="center" vertical="center"/>
      <protection locked="0"/>
    </xf>
    <xf numFmtId="3" fontId="8" fillId="0" borderId="178" xfId="0" applyNumberFormat="1" applyFont="1" applyBorder="1" applyAlignment="1" applyProtection="1">
      <alignment horizontal="center" vertical="center"/>
      <protection locked="0"/>
    </xf>
    <xf numFmtId="1" fontId="8" fillId="6" borderId="178" xfId="0" applyNumberFormat="1" applyFont="1" applyFill="1" applyBorder="1" applyAlignment="1" applyProtection="1">
      <alignment horizontal="center" vertical="center" wrapText="1"/>
      <protection locked="0"/>
    </xf>
    <xf numFmtId="1" fontId="8" fillId="6" borderId="631" xfId="0" applyNumberFormat="1" applyFont="1" applyFill="1" applyBorder="1" applyAlignment="1" applyProtection="1">
      <alignment horizontal="center" vertical="center" wrapText="1"/>
      <protection locked="0"/>
    </xf>
    <xf numFmtId="1" fontId="8" fillId="6" borderId="276" xfId="0" applyNumberFormat="1" applyFont="1" applyFill="1" applyBorder="1" applyAlignment="1" applyProtection="1">
      <alignment horizontal="center" vertical="center" wrapText="1"/>
      <protection locked="0"/>
    </xf>
    <xf numFmtId="1" fontId="8" fillId="7" borderId="272" xfId="0" applyNumberFormat="1" applyFont="1" applyFill="1" applyBorder="1"/>
    <xf numFmtId="49" fontId="8" fillId="0" borderId="269" xfId="0" applyNumberFormat="1" applyFont="1" applyBorder="1" applyAlignment="1" applyProtection="1">
      <alignment horizontal="center" vertical="center"/>
      <protection locked="0"/>
    </xf>
    <xf numFmtId="3" fontId="8" fillId="0" borderId="269" xfId="0" applyNumberFormat="1" applyFont="1" applyBorder="1" applyAlignment="1" applyProtection="1">
      <alignment horizontal="center" vertical="center"/>
      <protection locked="0"/>
    </xf>
    <xf numFmtId="1" fontId="8" fillId="6" borderId="270" xfId="0" applyNumberFormat="1" applyFont="1" applyFill="1" applyBorder="1" applyAlignment="1" applyProtection="1">
      <alignment horizontal="center" vertical="center" wrapText="1"/>
      <protection locked="0"/>
    </xf>
    <xf numFmtId="1" fontId="8" fillId="6" borderId="273" xfId="0" applyNumberFormat="1" applyFont="1" applyFill="1" applyBorder="1" applyAlignment="1" applyProtection="1">
      <alignment horizontal="center" vertical="center" wrapText="1"/>
      <protection locked="0"/>
    </xf>
    <xf numFmtId="1" fontId="8" fillId="6" borderId="284" xfId="0" applyNumberFormat="1" applyFont="1" applyFill="1" applyBorder="1" applyAlignment="1" applyProtection="1">
      <alignment horizontal="center" vertical="center" wrapText="1"/>
      <protection locked="0"/>
    </xf>
    <xf numFmtId="1" fontId="8" fillId="6" borderId="282" xfId="0" applyNumberFormat="1" applyFont="1" applyFill="1" applyBorder="1" applyAlignment="1" applyProtection="1">
      <alignment horizontal="center" vertical="center" wrapText="1"/>
      <protection locked="0"/>
    </xf>
    <xf numFmtId="1" fontId="8" fillId="6" borderId="272" xfId="0" applyNumberFormat="1" applyFont="1" applyFill="1" applyBorder="1" applyAlignment="1" applyProtection="1">
      <alignment horizontal="center" vertical="center" wrapText="1"/>
      <protection locked="0"/>
    </xf>
    <xf numFmtId="1" fontId="8" fillId="6" borderId="269" xfId="0" applyNumberFormat="1" applyFont="1" applyFill="1" applyBorder="1" applyAlignment="1" applyProtection="1">
      <alignment horizontal="center" vertical="center" wrapText="1"/>
      <protection locked="0"/>
    </xf>
    <xf numFmtId="1" fontId="8" fillId="6" borderId="278" xfId="0" applyNumberFormat="1" applyFont="1" applyFill="1" applyBorder="1" applyAlignment="1" applyProtection="1">
      <alignment horizontal="center" vertical="center" wrapText="1"/>
      <protection locked="0"/>
    </xf>
    <xf numFmtId="1" fontId="8" fillId="6" borderId="280" xfId="0" applyNumberFormat="1" applyFont="1" applyFill="1" applyBorder="1" applyAlignment="1" applyProtection="1">
      <alignment horizontal="center" vertical="center" wrapText="1"/>
      <protection locked="0"/>
    </xf>
    <xf numFmtId="1" fontId="8" fillId="6" borderId="449" xfId="0" applyNumberFormat="1" applyFont="1" applyFill="1" applyBorder="1" applyAlignment="1" applyProtection="1">
      <alignment horizontal="center" vertical="center" wrapText="1"/>
      <protection locked="0"/>
    </xf>
    <xf numFmtId="1" fontId="8" fillId="6" borderId="310" xfId="0" applyNumberFormat="1" applyFont="1" applyFill="1" applyBorder="1" applyAlignment="1" applyProtection="1">
      <alignment horizontal="center" vertical="center" wrapText="1"/>
      <protection locked="0"/>
    </xf>
    <xf numFmtId="1" fontId="8" fillId="6" borderId="283" xfId="0" applyNumberFormat="1" applyFont="1" applyFill="1" applyBorder="1" applyAlignment="1" applyProtection="1">
      <alignment horizontal="center" vertical="center" wrapText="1"/>
      <protection locked="0"/>
    </xf>
    <xf numFmtId="1" fontId="8" fillId="6" borderId="288" xfId="0" applyNumberFormat="1" applyFont="1" applyFill="1" applyBorder="1" applyAlignment="1" applyProtection="1">
      <alignment horizontal="center" vertical="center" wrapText="1"/>
      <protection locked="0"/>
    </xf>
    <xf numFmtId="1" fontId="8" fillId="6" borderId="312" xfId="0" applyNumberFormat="1" applyFont="1" applyFill="1" applyBorder="1" applyAlignment="1" applyProtection="1">
      <alignment horizontal="center" vertical="center" wrapText="1"/>
      <protection locked="0"/>
    </xf>
    <xf numFmtId="49" fontId="8" fillId="0" borderId="706" xfId="0" applyNumberFormat="1" applyFont="1" applyBorder="1" applyAlignment="1" applyProtection="1">
      <alignment horizontal="center" vertical="center"/>
      <protection locked="0"/>
    </xf>
    <xf numFmtId="3" fontId="8" fillId="0" borderId="706" xfId="0" applyNumberFormat="1" applyFont="1" applyBorder="1" applyAlignment="1" applyProtection="1">
      <alignment horizontal="center" vertical="center"/>
      <protection locked="0"/>
    </xf>
    <xf numFmtId="1" fontId="8" fillId="7" borderId="710" xfId="0" applyNumberFormat="1" applyFont="1" applyFill="1" applyBorder="1"/>
    <xf numFmtId="1" fontId="8" fillId="0" borderId="777" xfId="0" applyNumberFormat="1" applyFont="1" applyBorder="1" applyAlignment="1">
      <alignment horizontal="center" vertical="center" wrapText="1"/>
    </xf>
    <xf numFmtId="49" fontId="8" fillId="0" borderId="709" xfId="0" applyNumberFormat="1" applyFont="1" applyBorder="1" applyAlignment="1" applyProtection="1">
      <alignment horizontal="center" vertical="center"/>
      <protection locked="0"/>
    </xf>
    <xf numFmtId="1" fontId="8" fillId="6" borderId="710" xfId="0" applyNumberFormat="1" applyFont="1" applyFill="1" applyBorder="1" applyAlignment="1" applyProtection="1">
      <alignment horizontal="center" vertical="center" wrapText="1"/>
      <protection locked="0"/>
    </xf>
    <xf numFmtId="1" fontId="8" fillId="6" borderId="706" xfId="0" applyNumberFormat="1" applyFont="1" applyFill="1" applyBorder="1" applyAlignment="1" applyProtection="1">
      <alignment horizontal="center" vertical="center" wrapText="1"/>
      <protection locked="0"/>
    </xf>
    <xf numFmtId="1" fontId="8" fillId="6" borderId="716" xfId="0" applyNumberFormat="1" applyFont="1" applyFill="1" applyBorder="1" applyAlignment="1" applyProtection="1">
      <alignment horizontal="center" vertical="center" wrapText="1"/>
      <protection locked="0"/>
    </xf>
    <xf numFmtId="1" fontId="8" fillId="6" borderId="778" xfId="0" applyNumberFormat="1" applyFont="1" applyFill="1" applyBorder="1" applyAlignment="1" applyProtection="1">
      <alignment horizontal="center" vertical="center" wrapText="1"/>
      <protection locked="0"/>
    </xf>
    <xf numFmtId="1" fontId="8" fillId="6" borderId="708" xfId="0" applyNumberFormat="1" applyFont="1" applyFill="1" applyBorder="1" applyAlignment="1" applyProtection="1">
      <alignment horizontal="center" vertical="center" wrapText="1"/>
      <protection locked="0"/>
    </xf>
    <xf numFmtId="1" fontId="8" fillId="6" borderId="711" xfId="0" applyNumberFormat="1" applyFont="1" applyFill="1" applyBorder="1" applyAlignment="1" applyProtection="1">
      <alignment horizontal="center" vertical="center" wrapText="1"/>
      <protection locked="0"/>
    </xf>
    <xf numFmtId="1" fontId="8" fillId="6" borderId="777" xfId="0" applyNumberFormat="1" applyFont="1" applyFill="1" applyBorder="1" applyAlignment="1" applyProtection="1">
      <alignment horizontal="center" vertical="center" wrapText="1"/>
      <protection locked="0"/>
    </xf>
    <xf numFmtId="1" fontId="8" fillId="6" borderId="720" xfId="0" applyNumberFormat="1" applyFont="1" applyFill="1" applyBorder="1" applyAlignment="1" applyProtection="1">
      <alignment horizontal="center" vertical="center" wrapText="1"/>
      <protection locked="0"/>
    </xf>
    <xf numFmtId="0" fontId="8" fillId="4" borderId="709" xfId="0" applyFont="1" applyFill="1" applyBorder="1" applyAlignment="1">
      <alignment horizontal="center" vertical="center"/>
    </xf>
    <xf numFmtId="49" fontId="8" fillId="4" borderId="178" xfId="0" applyNumberFormat="1" applyFont="1" applyFill="1" applyBorder="1" applyAlignment="1" applyProtection="1">
      <alignment horizontal="center" vertical="center"/>
      <protection locked="0"/>
    </xf>
    <xf numFmtId="49" fontId="8" fillId="0" borderId="268" xfId="0" applyNumberFormat="1" applyFont="1" applyBorder="1" applyAlignment="1" applyProtection="1">
      <alignment horizontal="center" vertical="center"/>
      <protection locked="0"/>
    </xf>
    <xf numFmtId="1" fontId="8" fillId="6" borderId="274" xfId="0" applyNumberFormat="1" applyFont="1" applyFill="1" applyBorder="1" applyAlignment="1" applyProtection="1">
      <alignment horizontal="center" vertical="center" wrapText="1"/>
      <protection locked="0"/>
    </xf>
    <xf numFmtId="1" fontId="8" fillId="6" borderId="267" xfId="0" applyNumberFormat="1" applyFont="1" applyFill="1" applyBorder="1" applyAlignment="1" applyProtection="1">
      <alignment horizontal="center" vertical="center" wrapText="1"/>
      <protection locked="0"/>
    </xf>
    <xf numFmtId="49" fontId="8" fillId="0" borderId="313" xfId="0" applyNumberFormat="1" applyFont="1" applyBorder="1" applyAlignment="1" applyProtection="1">
      <alignment horizontal="center" vertical="center"/>
      <protection locked="0"/>
    </xf>
    <xf numFmtId="1" fontId="8" fillId="6" borderId="314" xfId="0" applyNumberFormat="1" applyFont="1" applyFill="1" applyBorder="1" applyAlignment="1" applyProtection="1">
      <alignment horizontal="center" vertical="center" wrapText="1"/>
      <protection locked="0"/>
    </xf>
    <xf numFmtId="1" fontId="8" fillId="6" borderId="315" xfId="0" applyNumberFormat="1" applyFont="1" applyFill="1" applyBorder="1" applyAlignment="1" applyProtection="1">
      <alignment horizontal="center" vertical="center" wrapText="1"/>
      <protection locked="0"/>
    </xf>
    <xf numFmtId="1" fontId="8" fillId="6" borderId="321" xfId="0" applyNumberFormat="1" applyFont="1" applyFill="1" applyBorder="1" applyAlignment="1" applyProtection="1">
      <alignment horizontal="center" vertical="center" wrapText="1"/>
      <protection locked="0"/>
    </xf>
    <xf numFmtId="1" fontId="8" fillId="6" borderId="406" xfId="0" applyNumberFormat="1" applyFont="1" applyFill="1" applyBorder="1" applyAlignment="1" applyProtection="1">
      <alignment horizontal="center" vertical="center" wrapText="1"/>
      <protection locked="0"/>
    </xf>
    <xf numFmtId="1" fontId="8" fillId="6" borderId="595" xfId="0" applyNumberFormat="1" applyFont="1" applyFill="1" applyBorder="1" applyAlignment="1" applyProtection="1">
      <alignment horizontal="center" vertical="center" wrapText="1"/>
      <protection locked="0"/>
    </xf>
    <xf numFmtId="1" fontId="8" fillId="6" borderId="435" xfId="0" applyNumberFormat="1" applyFont="1" applyFill="1" applyBorder="1" applyAlignment="1" applyProtection="1">
      <alignment horizontal="center" vertical="center" wrapText="1"/>
      <protection locked="0"/>
    </xf>
    <xf numFmtId="1" fontId="8" fillId="6" borderId="281" xfId="0" applyNumberFormat="1" applyFont="1" applyFill="1" applyBorder="1" applyAlignment="1" applyProtection="1">
      <alignment horizontal="center" vertical="center" wrapText="1"/>
      <protection locked="0"/>
    </xf>
    <xf numFmtId="49" fontId="8" fillId="4" borderId="706" xfId="0" applyNumberFormat="1" applyFont="1" applyFill="1" applyBorder="1" applyAlignment="1" applyProtection="1">
      <alignment horizontal="center" vertical="center"/>
      <protection locked="0"/>
    </xf>
    <xf numFmtId="49" fontId="8" fillId="0" borderId="770" xfId="0" applyNumberFormat="1" applyFont="1" applyBorder="1" applyAlignment="1">
      <alignment horizontal="center" vertical="center" wrapText="1"/>
    </xf>
    <xf numFmtId="1" fontId="8" fillId="0" borderId="773" xfId="0" applyNumberFormat="1" applyFont="1" applyBorder="1" applyAlignment="1">
      <alignment horizontal="center" vertical="center" wrapText="1"/>
    </xf>
    <xf numFmtId="1" fontId="8" fillId="6" borderId="765" xfId="0" applyNumberFormat="1" applyFont="1" applyFill="1" applyBorder="1" applyAlignment="1" applyProtection="1">
      <alignment horizontal="center" vertical="center" wrapText="1"/>
      <protection locked="0"/>
    </xf>
    <xf numFmtId="49" fontId="8" fillId="0" borderId="270" xfId="0" applyNumberFormat="1" applyFont="1" applyBorder="1" applyAlignment="1">
      <alignment horizontal="center" vertical="center" wrapText="1"/>
    </xf>
    <xf numFmtId="1" fontId="8" fillId="0" borderId="276" xfId="0" applyNumberFormat="1" applyFont="1" applyBorder="1" applyAlignment="1">
      <alignment horizontal="center" vertical="center" wrapText="1"/>
    </xf>
    <xf numFmtId="1" fontId="8" fillId="6" borderId="268" xfId="0" applyNumberFormat="1" applyFont="1" applyFill="1" applyBorder="1" applyAlignment="1" applyProtection="1">
      <alignment horizontal="center" vertical="center" wrapText="1"/>
      <protection locked="0"/>
    </xf>
    <xf numFmtId="1" fontId="8" fillId="0" borderId="277" xfId="0" applyNumberFormat="1" applyFont="1" applyBorder="1" applyAlignment="1">
      <alignment horizontal="center" vertical="center" wrapText="1"/>
    </xf>
    <xf numFmtId="49" fontId="8" fillId="0" borderId="278" xfId="0" applyNumberFormat="1" applyFont="1" applyBorder="1" applyAlignment="1">
      <alignment horizontal="center" vertical="center" wrapText="1"/>
    </xf>
    <xf numFmtId="1" fontId="8" fillId="0" borderId="280" xfId="0" applyNumberFormat="1" applyFont="1" applyBorder="1" applyAlignment="1">
      <alignment horizontal="center" vertical="center" wrapText="1"/>
    </xf>
    <xf numFmtId="1" fontId="8" fillId="6" borderId="277" xfId="0" applyNumberFormat="1" applyFont="1" applyFill="1" applyBorder="1" applyAlignment="1" applyProtection="1">
      <alignment horizontal="center" vertical="center" wrapText="1"/>
      <protection locked="0"/>
    </xf>
    <xf numFmtId="49" fontId="8" fillId="4" borderId="710" xfId="0" applyNumberFormat="1" applyFont="1" applyFill="1" applyBorder="1" applyAlignment="1">
      <alignment horizontal="center" vertical="center" wrapText="1"/>
    </xf>
    <xf numFmtId="1" fontId="8" fillId="4" borderId="778" xfId="0" applyNumberFormat="1" applyFont="1" applyFill="1" applyBorder="1" applyAlignment="1">
      <alignment horizontal="center" vertical="center" wrapText="1"/>
    </xf>
    <xf numFmtId="1" fontId="8" fillId="4" borderId="711" xfId="0" applyNumberFormat="1" applyFont="1" applyFill="1" applyBorder="1" applyAlignment="1">
      <alignment horizontal="center" vertical="center" wrapText="1"/>
    </xf>
    <xf numFmtId="1" fontId="8" fillId="4" borderId="777" xfId="0" applyNumberFormat="1" applyFont="1" applyFill="1" applyBorder="1" applyAlignment="1">
      <alignment horizontal="center" vertical="center" wrapText="1"/>
    </xf>
    <xf numFmtId="1" fontId="8" fillId="4" borderId="709" xfId="0" applyNumberFormat="1" applyFont="1" applyFill="1" applyBorder="1" applyAlignment="1">
      <alignment horizontal="center" vertical="center" wrapText="1"/>
    </xf>
    <xf numFmtId="0" fontId="8" fillId="4" borderId="765" xfId="0" applyFont="1" applyFill="1" applyBorder="1" applyAlignment="1">
      <alignment horizontal="center" vertical="center"/>
    </xf>
    <xf numFmtId="3" fontId="8" fillId="4" borderId="706" xfId="0" applyNumberFormat="1" applyFont="1" applyFill="1" applyBorder="1" applyAlignment="1" applyProtection="1">
      <alignment horizontal="center" vertical="center"/>
      <protection locked="0"/>
    </xf>
    <xf numFmtId="0" fontId="19" fillId="16" borderId="770" xfId="0" applyFont="1" applyFill="1" applyBorder="1"/>
    <xf numFmtId="0" fontId="19" fillId="16" borderId="773" xfId="0" applyFont="1" applyFill="1" applyBorder="1"/>
    <xf numFmtId="0" fontId="19" fillId="16" borderId="774" xfId="0" applyFont="1" applyFill="1" applyBorder="1"/>
    <xf numFmtId="1" fontId="8" fillId="8" borderId="314" xfId="0" applyNumberFormat="1" applyFont="1" applyFill="1" applyBorder="1" applyAlignment="1">
      <alignment horizontal="center" vertical="center" wrapText="1"/>
    </xf>
    <xf numFmtId="1" fontId="8" fillId="8" borderId="315" xfId="0" applyNumberFormat="1" applyFont="1" applyFill="1" applyBorder="1" applyAlignment="1">
      <alignment horizontal="center" vertical="center" wrapText="1"/>
    </xf>
    <xf numFmtId="1" fontId="8" fillId="6" borderId="724" xfId="0" applyNumberFormat="1" applyFont="1" applyFill="1" applyBorder="1" applyAlignment="1" applyProtection="1">
      <alignment horizontal="center" vertical="center" wrapText="1"/>
      <protection locked="0"/>
    </xf>
    <xf numFmtId="1" fontId="8" fillId="6" borderId="732" xfId="0" applyNumberFormat="1" applyFont="1" applyFill="1" applyBorder="1" applyAlignment="1" applyProtection="1">
      <alignment horizontal="center" vertical="center" wrapText="1"/>
      <protection locked="0"/>
    </xf>
    <xf numFmtId="1" fontId="8" fillId="6" borderId="296" xfId="0" applyNumberFormat="1" applyFont="1" applyFill="1" applyBorder="1" applyAlignment="1" applyProtection="1">
      <alignment horizontal="center" vertical="center" wrapText="1"/>
      <protection locked="0"/>
    </xf>
    <xf numFmtId="1" fontId="8" fillId="6" borderId="715" xfId="0" applyNumberFormat="1" applyFont="1" applyFill="1" applyBorder="1" applyAlignment="1" applyProtection="1">
      <alignment horizontal="center" vertical="center" wrapText="1"/>
      <protection locked="0"/>
    </xf>
    <xf numFmtId="0" fontId="8" fillId="0" borderId="268" xfId="0" applyFont="1" applyBorder="1" applyAlignment="1">
      <alignment horizontal="center" vertical="center"/>
    </xf>
    <xf numFmtId="0" fontId="19" fillId="16" borderId="270" xfId="0" applyFont="1" applyFill="1" applyBorder="1"/>
    <xf numFmtId="0" fontId="19" fillId="16" borderId="276" xfId="0" applyFont="1" applyFill="1" applyBorder="1"/>
    <xf numFmtId="1" fontId="8" fillId="6" borderId="313" xfId="0" applyNumberFormat="1" applyFont="1" applyFill="1" applyBorder="1" applyAlignment="1" applyProtection="1">
      <alignment horizontal="center" vertical="center" wrapText="1"/>
      <protection locked="0"/>
    </xf>
    <xf numFmtId="0" fontId="8" fillId="0" borderId="277" xfId="0" applyFont="1" applyBorder="1" applyAlignment="1">
      <alignment horizontal="center" vertical="center"/>
    </xf>
    <xf numFmtId="1" fontId="8" fillId="8" borderId="710" xfId="0" applyNumberFormat="1" applyFont="1" applyFill="1" applyBorder="1" applyAlignment="1">
      <alignment horizontal="center" vertical="center" wrapText="1"/>
    </xf>
    <xf numFmtId="1" fontId="8" fillId="8" borderId="706" xfId="0" applyNumberFormat="1" applyFont="1" applyFill="1" applyBorder="1" applyAlignment="1">
      <alignment horizontal="center" vertical="center" wrapText="1"/>
    </xf>
    <xf numFmtId="1" fontId="8" fillId="8" borderId="778" xfId="0" applyNumberFormat="1" applyFont="1" applyFill="1" applyBorder="1" applyAlignment="1">
      <alignment horizontal="center" vertical="center" wrapText="1"/>
    </xf>
    <xf numFmtId="1" fontId="8" fillId="0" borderId="778" xfId="0" applyNumberFormat="1" applyFont="1" applyBorder="1" applyAlignment="1">
      <alignment horizontal="center" vertical="center" wrapText="1"/>
    </xf>
    <xf numFmtId="1" fontId="8" fillId="0" borderId="720" xfId="0" applyNumberFormat="1" applyFont="1" applyBorder="1" applyAlignment="1">
      <alignment horizontal="center" vertical="center" wrapText="1"/>
    </xf>
    <xf numFmtId="0" fontId="8" fillId="5" borderId="708" xfId="0" applyFont="1" applyFill="1" applyBorder="1" applyAlignment="1">
      <alignment horizontal="center" vertical="center"/>
    </xf>
    <xf numFmtId="0" fontId="8" fillId="5" borderId="716" xfId="0" applyFont="1" applyFill="1" applyBorder="1" applyAlignment="1">
      <alignment horizontal="center" vertical="center"/>
    </xf>
    <xf numFmtId="0" fontId="8" fillId="5" borderId="706" xfId="0" applyFont="1" applyFill="1" applyBorder="1" applyAlignment="1">
      <alignment horizontal="center" vertical="center"/>
    </xf>
    <xf numFmtId="166" fontId="8" fillId="0" borderId="709" xfId="0" applyNumberFormat="1" applyFont="1" applyBorder="1" applyAlignment="1">
      <alignment horizontal="center" vertical="center"/>
    </xf>
    <xf numFmtId="0" fontId="8" fillId="0" borderId="715" xfId="0" applyFont="1" applyBorder="1" applyAlignment="1">
      <alignment horizontal="center" vertical="center" wrapText="1"/>
    </xf>
    <xf numFmtId="3" fontId="8" fillId="6" borderId="765" xfId="0" applyNumberFormat="1" applyFont="1" applyFill="1" applyBorder="1" applyAlignment="1" applyProtection="1">
      <alignment horizontal="center" vertical="center" wrapText="1"/>
      <protection locked="0"/>
    </xf>
    <xf numFmtId="3" fontId="8" fillId="6" borderId="709" xfId="0" applyNumberFormat="1" applyFont="1" applyFill="1" applyBorder="1" applyAlignment="1" applyProtection="1">
      <alignment horizontal="center" vertical="center" wrapText="1"/>
      <protection locked="0"/>
    </xf>
    <xf numFmtId="1" fontId="8" fillId="10" borderId="709" xfId="0" applyNumberFormat="1" applyFont="1" applyFill="1" applyBorder="1" applyAlignment="1" applyProtection="1">
      <alignment horizontal="right" vertical="center" wrapText="1"/>
      <protection locked="0"/>
    </xf>
    <xf numFmtId="1" fontId="8" fillId="10" borderId="268" xfId="0" applyNumberFormat="1" applyFont="1" applyFill="1" applyBorder="1" applyAlignment="1" applyProtection="1">
      <alignment horizontal="right" vertical="center" wrapText="1"/>
      <protection locked="0"/>
    </xf>
    <xf numFmtId="0" fontId="0" fillId="16" borderId="770" xfId="0" applyFill="1" applyBorder="1"/>
    <xf numFmtId="1" fontId="8" fillId="10" borderId="765" xfId="0" applyNumberFormat="1" applyFont="1" applyFill="1" applyBorder="1" applyAlignment="1" applyProtection="1">
      <alignment horizontal="right" vertical="center" wrapText="1"/>
      <protection locked="0"/>
    </xf>
    <xf numFmtId="1" fontId="8" fillId="10" borderId="313" xfId="0" applyNumberFormat="1" applyFont="1" applyFill="1" applyBorder="1" applyAlignment="1" applyProtection="1">
      <alignment horizontal="right" vertical="center" wrapText="1"/>
      <protection locked="0"/>
    </xf>
    <xf numFmtId="1" fontId="8" fillId="10" borderId="765" xfId="0" applyNumberFormat="1" applyFont="1" applyFill="1" applyBorder="1" applyAlignment="1" applyProtection="1">
      <alignment horizontal="right" vertical="center"/>
      <protection locked="0"/>
    </xf>
    <xf numFmtId="1" fontId="8" fillId="10" borderId="765" xfId="0" applyNumberFormat="1" applyFont="1" applyFill="1" applyBorder="1" applyAlignment="1" applyProtection="1">
      <alignment horizontal="right" vertical="top" wrapText="1"/>
      <protection locked="0"/>
    </xf>
    <xf numFmtId="1" fontId="8" fillId="10" borderId="268" xfId="0" applyNumberFormat="1" applyFont="1" applyFill="1" applyBorder="1" applyAlignment="1" applyProtection="1">
      <alignment horizontal="right" vertical="top" wrapText="1"/>
      <protection locked="0"/>
    </xf>
    <xf numFmtId="3" fontId="8" fillId="6" borderId="767" xfId="0" applyNumberFormat="1" applyFont="1" applyFill="1" applyBorder="1" applyAlignment="1" applyProtection="1">
      <alignment horizontal="center" vertical="center" wrapText="1"/>
      <protection locked="0"/>
    </xf>
    <xf numFmtId="1" fontId="8" fillId="10" borderId="277" xfId="0" applyNumberFormat="1" applyFont="1" applyFill="1" applyBorder="1" applyAlignment="1" applyProtection="1">
      <alignment horizontal="right" vertical="top" wrapText="1"/>
      <protection locked="0"/>
    </xf>
    <xf numFmtId="0" fontId="8" fillId="0" borderId="708" xfId="0" applyFont="1" applyBorder="1" applyAlignment="1">
      <alignment horizontal="center" vertical="center"/>
    </xf>
    <xf numFmtId="0" fontId="8" fillId="0" borderId="716" xfId="0" applyFont="1" applyBorder="1" applyAlignment="1">
      <alignment horizontal="center" vertical="center"/>
    </xf>
    <xf numFmtId="0" fontId="8" fillId="0" borderId="706" xfId="0" applyFont="1" applyBorder="1" applyAlignment="1">
      <alignment horizontal="center" vertical="center"/>
    </xf>
    <xf numFmtId="0" fontId="8" fillId="0" borderId="710" xfId="0" applyFont="1" applyBorder="1" applyAlignment="1">
      <alignment horizontal="center" vertical="center"/>
    </xf>
    <xf numFmtId="0" fontId="8" fillId="0" borderId="778" xfId="0" applyFont="1" applyBorder="1" applyAlignment="1">
      <alignment horizontal="center" vertical="center"/>
    </xf>
    <xf numFmtId="49" fontId="8" fillId="0" borderId="770" xfId="0" applyNumberFormat="1" applyFont="1" applyBorder="1" applyAlignment="1">
      <alignment horizontal="right" wrapText="1"/>
    </xf>
    <xf numFmtId="1" fontId="8" fillId="0" borderId="774" xfId="0" applyNumberFormat="1" applyFont="1" applyBorder="1"/>
    <xf numFmtId="1" fontId="8" fillId="0" borderId="773" xfId="0" applyNumberFormat="1" applyFont="1" applyBorder="1"/>
    <xf numFmtId="1" fontId="8" fillId="6" borderId="770" xfId="0" applyNumberFormat="1" applyFont="1" applyFill="1" applyBorder="1" applyProtection="1">
      <protection locked="0"/>
    </xf>
    <xf numFmtId="1" fontId="8" fillId="6" borderId="773" xfId="0" applyNumberFormat="1" applyFont="1" applyFill="1" applyBorder="1" applyProtection="1">
      <protection locked="0"/>
    </xf>
    <xf numFmtId="1" fontId="8" fillId="6" borderId="779" xfId="0" applyNumberFormat="1" applyFont="1" applyFill="1" applyBorder="1" applyProtection="1">
      <protection locked="0"/>
    </xf>
    <xf numFmtId="1" fontId="8" fillId="6" borderId="774" xfId="0" applyNumberFormat="1" applyFont="1" applyFill="1" applyBorder="1" applyProtection="1">
      <protection locked="0"/>
    </xf>
    <xf numFmtId="1" fontId="8" fillId="6" borderId="775" xfId="0" applyNumberFormat="1" applyFont="1" applyFill="1" applyBorder="1" applyProtection="1">
      <protection locked="0"/>
    </xf>
    <xf numFmtId="1" fontId="8" fillId="6" borderId="766" xfId="0" applyNumberFormat="1" applyFont="1" applyFill="1" applyBorder="1" applyProtection="1">
      <protection locked="0"/>
    </xf>
    <xf numFmtId="1" fontId="8" fillId="6" borderId="765" xfId="0" applyNumberFormat="1" applyFont="1" applyFill="1" applyBorder="1" applyProtection="1">
      <protection locked="0"/>
    </xf>
    <xf numFmtId="49" fontId="8" fillId="0" borderId="270" xfId="0" applyNumberFormat="1" applyFont="1" applyBorder="1" applyAlignment="1">
      <alignment horizontal="right" wrapText="1"/>
    </xf>
    <xf numFmtId="1" fontId="8" fillId="0" borderId="273" xfId="0" applyNumberFormat="1" applyFont="1" applyBorder="1"/>
    <xf numFmtId="1" fontId="8" fillId="8" borderId="284" xfId="0" applyNumberFormat="1" applyFont="1" applyFill="1" applyBorder="1"/>
    <xf numFmtId="1" fontId="8" fillId="8" borderId="273" xfId="0" applyNumberFormat="1" applyFont="1" applyFill="1" applyBorder="1"/>
    <xf numFmtId="1" fontId="8" fillId="8" borderId="272" xfId="0" applyNumberFormat="1" applyFont="1" applyFill="1" applyBorder="1"/>
    <xf numFmtId="1" fontId="8" fillId="8" borderId="282" xfId="0" applyNumberFormat="1" applyFont="1" applyFill="1" applyBorder="1"/>
    <xf numFmtId="1" fontId="8" fillId="7" borderId="284" xfId="0" applyNumberFormat="1" applyFont="1" applyFill="1" applyBorder="1"/>
    <xf numFmtId="49" fontId="8" fillId="0" borderId="270" xfId="0" applyNumberFormat="1" applyFont="1" applyBorder="1" applyAlignment="1">
      <alignment horizontal="right" vertical="center" wrapText="1"/>
    </xf>
    <xf numFmtId="1" fontId="8" fillId="10" borderId="268" xfId="0" applyNumberFormat="1" applyFont="1" applyFill="1" applyBorder="1" applyProtection="1">
      <protection locked="0"/>
    </xf>
    <xf numFmtId="1" fontId="8" fillId="10" borderId="284" xfId="0" applyNumberFormat="1" applyFont="1" applyFill="1" applyBorder="1" applyProtection="1">
      <protection locked="0"/>
    </xf>
    <xf numFmtId="1" fontId="8" fillId="10" borderId="269" xfId="0" applyNumberFormat="1" applyFont="1" applyFill="1" applyBorder="1" applyProtection="1">
      <protection locked="0"/>
    </xf>
    <xf numFmtId="49" fontId="8" fillId="0" borderId="278" xfId="0" applyNumberFormat="1" applyFont="1" applyBorder="1" applyAlignment="1">
      <alignment horizontal="right" wrapText="1"/>
    </xf>
    <xf numFmtId="1" fontId="8" fillId="0" borderId="280" xfId="0" applyNumberFormat="1" applyFont="1" applyBorder="1"/>
    <xf numFmtId="49" fontId="8" fillId="0" borderId="710" xfId="0" applyNumberFormat="1" applyFont="1" applyBorder="1" applyAlignment="1">
      <alignment horizontal="right" wrapText="1"/>
    </xf>
    <xf numFmtId="1" fontId="8" fillId="0" borderId="778" xfId="0" applyNumberFormat="1" applyFont="1" applyBorder="1"/>
    <xf numFmtId="0" fontId="8" fillId="0" borderId="716" xfId="0" applyFont="1" applyBorder="1" applyAlignment="1">
      <alignment horizontal="center" vertical="center" wrapText="1"/>
    </xf>
    <xf numFmtId="1" fontId="8" fillId="0" borderId="706" xfId="0" applyNumberFormat="1" applyFont="1" applyBorder="1" applyAlignment="1">
      <alignment horizontal="right" wrapText="1"/>
    </xf>
    <xf numFmtId="1" fontId="8" fillId="0" borderId="716" xfId="0" applyNumberFormat="1" applyFont="1" applyBorder="1" applyAlignment="1">
      <alignment horizontal="right" wrapText="1"/>
    </xf>
    <xf numFmtId="1" fontId="8" fillId="0" borderId="708" xfId="0" applyNumberFormat="1" applyFont="1" applyBorder="1" applyAlignment="1">
      <alignment horizontal="right"/>
    </xf>
    <xf numFmtId="1" fontId="8" fillId="0" borderId="716" xfId="0" applyNumberFormat="1" applyFont="1" applyBorder="1" applyAlignment="1">
      <alignment horizontal="right"/>
    </xf>
    <xf numFmtId="1" fontId="8" fillId="0" borderId="720" xfId="0" applyNumberFormat="1" applyFont="1" applyBorder="1" applyAlignment="1">
      <alignment horizontal="right"/>
    </xf>
    <xf numFmtId="1" fontId="8" fillId="0" borderId="709" xfId="0" applyNumberFormat="1" applyFont="1" applyBorder="1" applyAlignment="1">
      <alignment horizontal="right"/>
    </xf>
    <xf numFmtId="1" fontId="8" fillId="0" borderId="765" xfId="0" applyNumberFormat="1" applyFont="1" applyBorder="1" applyAlignment="1">
      <alignment horizontal="right" wrapText="1"/>
    </xf>
    <xf numFmtId="1" fontId="8" fillId="0" borderId="711" xfId="0" applyNumberFormat="1" applyFont="1" applyBorder="1" applyAlignment="1">
      <alignment horizontal="right"/>
    </xf>
    <xf numFmtId="1" fontId="8" fillId="4" borderId="709" xfId="0" applyNumberFormat="1" applyFont="1" applyFill="1" applyBorder="1" applyAlignment="1">
      <alignment horizontal="right"/>
    </xf>
    <xf numFmtId="49" fontId="8" fillId="4" borderId="765" xfId="0" applyNumberFormat="1" applyFont="1" applyFill="1" applyBorder="1" applyAlignment="1" applyProtection="1">
      <alignment horizontal="right"/>
      <protection locked="0"/>
    </xf>
    <xf numFmtId="3" fontId="8" fillId="7" borderId="709" xfId="0" applyNumberFormat="1" applyFont="1" applyFill="1" applyBorder="1"/>
    <xf numFmtId="3" fontId="8" fillId="4" borderId="765" xfId="0" applyNumberFormat="1" applyFont="1" applyFill="1" applyBorder="1" applyAlignment="1" applyProtection="1">
      <alignment horizontal="right"/>
      <protection locked="0"/>
    </xf>
    <xf numFmtId="1" fontId="8" fillId="7" borderId="770" xfId="0" applyNumberFormat="1" applyFont="1" applyFill="1" applyBorder="1"/>
    <xf numFmtId="1" fontId="8" fillId="7" borderId="773" xfId="0" applyNumberFormat="1" applyFont="1" applyFill="1" applyBorder="1"/>
    <xf numFmtId="1" fontId="8" fillId="8" borderId="770" xfId="0" applyNumberFormat="1" applyFont="1" applyFill="1" applyBorder="1"/>
    <xf numFmtId="1" fontId="8" fillId="6" borderId="780" xfId="0" applyNumberFormat="1" applyFont="1" applyFill="1" applyBorder="1" applyProtection="1">
      <protection locked="0"/>
    </xf>
    <xf numFmtId="1" fontId="8" fillId="8" borderId="765" xfId="0" applyNumberFormat="1" applyFont="1" applyFill="1" applyBorder="1"/>
    <xf numFmtId="1" fontId="8" fillId="8" borderId="774" xfId="0" applyNumberFormat="1" applyFont="1" applyFill="1" applyBorder="1"/>
    <xf numFmtId="49" fontId="8" fillId="4" borderId="268" xfId="0" applyNumberFormat="1" applyFont="1" applyFill="1" applyBorder="1" applyAlignment="1" applyProtection="1">
      <alignment horizontal="right" wrapText="1"/>
      <protection locked="0"/>
    </xf>
    <xf numFmtId="3" fontId="8" fillId="4" borderId="268" xfId="0" applyNumberFormat="1" applyFont="1" applyFill="1" applyBorder="1" applyAlignment="1" applyProtection="1">
      <alignment horizontal="right"/>
      <protection locked="0"/>
    </xf>
    <xf numFmtId="1" fontId="8" fillId="4" borderId="268" xfId="0" applyNumberFormat="1" applyFont="1" applyFill="1" applyBorder="1" applyAlignment="1">
      <alignment horizontal="right" wrapText="1"/>
    </xf>
    <xf numFmtId="1" fontId="8" fillId="4" borderId="268" xfId="0" applyNumberFormat="1" applyFont="1" applyFill="1" applyBorder="1" applyAlignment="1">
      <alignment horizontal="right"/>
    </xf>
    <xf numFmtId="49" fontId="8" fillId="4" borderId="277" xfId="0" applyNumberFormat="1" applyFont="1" applyFill="1" applyBorder="1" applyAlignment="1" applyProtection="1">
      <alignment horizontal="right" wrapText="1"/>
      <protection locked="0"/>
    </xf>
    <xf numFmtId="3" fontId="8" fillId="4" borderId="277" xfId="0" applyNumberFormat="1" applyFont="1" applyFill="1" applyBorder="1" applyAlignment="1" applyProtection="1">
      <alignment horizontal="right"/>
      <protection locked="0"/>
    </xf>
    <xf numFmtId="1" fontId="8" fillId="8" borderId="664" xfId="0" applyNumberFormat="1" applyFont="1" applyFill="1" applyBorder="1"/>
    <xf numFmtId="1" fontId="8" fillId="6" borderId="693" xfId="0" applyNumberFormat="1" applyFont="1" applyFill="1" applyBorder="1" applyProtection="1">
      <protection locked="0"/>
    </xf>
    <xf numFmtId="1" fontId="8" fillId="8" borderId="767" xfId="0" applyNumberFormat="1" applyFont="1" applyFill="1" applyBorder="1"/>
    <xf numFmtId="1" fontId="8" fillId="8" borderId="685" xfId="0" applyNumberFormat="1" applyFont="1" applyFill="1" applyBorder="1"/>
    <xf numFmtId="1" fontId="8" fillId="0" borderId="709" xfId="0" applyNumberFormat="1" applyFont="1" applyBorder="1" applyAlignment="1">
      <alignment horizontal="left" vertical="center" wrapText="1"/>
    </xf>
    <xf numFmtId="49" fontId="8" fillId="4" borderId="767" xfId="0" applyNumberFormat="1" applyFont="1" applyFill="1" applyBorder="1" applyAlignment="1" applyProtection="1">
      <alignment horizontal="right" wrapText="1"/>
      <protection locked="0"/>
    </xf>
    <xf numFmtId="3" fontId="8" fillId="4" borderId="767" xfId="0" applyNumberFormat="1" applyFont="1" applyFill="1" applyBorder="1" applyAlignment="1" applyProtection="1">
      <alignment horizontal="right"/>
      <protection locked="0"/>
    </xf>
    <xf numFmtId="1" fontId="8" fillId="7" borderId="778" xfId="0" applyNumberFormat="1" applyFont="1" applyFill="1" applyBorder="1"/>
    <xf numFmtId="1" fontId="8" fillId="8" borderId="710" xfId="0" applyNumberFormat="1" applyFont="1" applyFill="1" applyBorder="1"/>
    <xf numFmtId="1" fontId="8" fillId="0" borderId="720" xfId="0" applyNumberFormat="1" applyFont="1" applyBorder="1"/>
    <xf numFmtId="3" fontId="8" fillId="0" borderId="709" xfId="0" applyNumberFormat="1" applyFont="1" applyBorder="1" applyAlignment="1" applyProtection="1">
      <alignment horizontal="right"/>
      <protection locked="0"/>
    </xf>
    <xf numFmtId="0" fontId="8" fillId="4" borderId="716" xfId="0" applyFont="1" applyFill="1" applyBorder="1" applyAlignment="1">
      <alignment vertical="center" wrapText="1"/>
    </xf>
    <xf numFmtId="49" fontId="8" fillId="5" borderId="709" xfId="0" applyNumberFormat="1" applyFont="1" applyFill="1" applyBorder="1" applyAlignment="1">
      <alignment horizontal="right"/>
    </xf>
    <xf numFmtId="1" fontId="8" fillId="8" borderId="773" xfId="0" applyNumberFormat="1" applyFont="1" applyFill="1" applyBorder="1"/>
    <xf numFmtId="1" fontId="8" fillId="8" borderId="766" xfId="0" applyNumberFormat="1" applyFont="1" applyFill="1" applyBorder="1"/>
    <xf numFmtId="0" fontId="8" fillId="0" borderId="772" xfId="0" applyFont="1" applyBorder="1" applyAlignment="1">
      <alignment vertical="center" wrapText="1"/>
    </xf>
    <xf numFmtId="3" fontId="64" fillId="0" borderId="709" xfId="0" applyNumberFormat="1" applyFont="1" applyBorder="1" applyAlignment="1" applyProtection="1">
      <alignment horizontal="right"/>
      <protection locked="0"/>
    </xf>
    <xf numFmtId="1" fontId="8" fillId="8" borderId="178" xfId="0" applyNumberFormat="1" applyFont="1" applyFill="1" applyBorder="1"/>
    <xf numFmtId="0" fontId="8" fillId="5" borderId="267" xfId="0" applyFont="1" applyFill="1" applyBorder="1" applyAlignment="1">
      <alignment horizontal="left" vertical="center" wrapText="1"/>
    </xf>
    <xf numFmtId="0" fontId="8" fillId="5" borderId="281" xfId="0" applyFont="1" applyFill="1" applyBorder="1" applyAlignment="1">
      <alignment vertical="center" wrapText="1"/>
    </xf>
    <xf numFmtId="1" fontId="8" fillId="8" borderId="665" xfId="0" applyNumberFormat="1" applyFont="1" applyFill="1" applyBorder="1"/>
    <xf numFmtId="1" fontId="8" fillId="8" borderId="622" xfId="0" applyNumberFormat="1" applyFont="1" applyFill="1" applyBorder="1"/>
    <xf numFmtId="49" fontId="8" fillId="5" borderId="765" xfId="0" applyNumberFormat="1" applyFont="1" applyFill="1" applyBorder="1" applyAlignment="1" applyProtection="1">
      <alignment horizontal="right"/>
      <protection locked="0"/>
    </xf>
    <xf numFmtId="3" fontId="8" fillId="0" borderId="765" xfId="0" applyNumberFormat="1" applyFont="1" applyBorder="1" applyAlignment="1" applyProtection="1">
      <alignment horizontal="right"/>
      <protection locked="0"/>
    </xf>
    <xf numFmtId="1" fontId="8" fillId="5" borderId="623" xfId="0" applyNumberFormat="1" applyFont="1" applyFill="1" applyBorder="1"/>
    <xf numFmtId="1" fontId="8" fillId="5" borderId="693" xfId="0" applyNumberFormat="1" applyFont="1" applyFill="1" applyBorder="1"/>
    <xf numFmtId="1" fontId="8" fillId="5" borderId="767" xfId="0" applyNumberFormat="1" applyFont="1" applyFill="1" applyBorder="1"/>
    <xf numFmtId="1" fontId="8" fillId="6" borderId="771" xfId="0" applyNumberFormat="1" applyFont="1" applyFill="1" applyBorder="1" applyProtection="1">
      <protection locked="0"/>
    </xf>
    <xf numFmtId="49" fontId="8" fillId="5" borderId="313" xfId="0" applyNumberFormat="1" applyFont="1" applyFill="1" applyBorder="1" applyAlignment="1" applyProtection="1">
      <alignment horizontal="right"/>
      <protection locked="0"/>
    </xf>
    <xf numFmtId="0" fontId="8" fillId="5" borderId="765" xfId="0" applyFont="1" applyFill="1" applyBorder="1" applyAlignment="1">
      <alignment horizontal="left" vertical="center" wrapText="1"/>
    </xf>
    <xf numFmtId="1" fontId="8" fillId="8" borderId="314" xfId="0" applyNumberFormat="1" applyFont="1" applyFill="1" applyBorder="1"/>
    <xf numFmtId="1" fontId="8" fillId="8" borderId="315" xfId="0" applyNumberFormat="1" applyFont="1" applyFill="1" applyBorder="1"/>
    <xf numFmtId="1" fontId="8" fillId="8" borderId="313" xfId="0" applyNumberFormat="1" applyFont="1" applyFill="1" applyBorder="1"/>
    <xf numFmtId="1" fontId="8" fillId="8" borderId="278" xfId="0" applyNumberFormat="1" applyFont="1" applyFill="1" applyBorder="1"/>
    <xf numFmtId="1" fontId="8" fillId="8" borderId="435" xfId="0" applyNumberFormat="1" applyFont="1" applyFill="1" applyBorder="1"/>
    <xf numFmtId="1" fontId="8" fillId="8" borderId="280" xfId="0" applyNumberFormat="1" applyFont="1" applyFill="1" applyBorder="1"/>
    <xf numFmtId="1" fontId="8" fillId="8" borderId="279" xfId="0" applyNumberFormat="1" applyFont="1" applyFill="1" applyBorder="1"/>
    <xf numFmtId="49" fontId="8" fillId="5" borderId="277" xfId="0" applyNumberFormat="1" applyFont="1" applyFill="1" applyBorder="1" applyAlignment="1" applyProtection="1">
      <alignment horizontal="right"/>
      <protection locked="0"/>
    </xf>
    <xf numFmtId="49" fontId="8" fillId="5" borderId="767" xfId="0" applyNumberFormat="1" applyFont="1" applyFill="1" applyBorder="1" applyAlignment="1" applyProtection="1">
      <alignment horizontal="right"/>
      <protection locked="0"/>
    </xf>
    <xf numFmtId="3" fontId="8" fillId="0" borderId="767" xfId="0" applyNumberFormat="1" applyFont="1" applyBorder="1" applyAlignment="1" applyProtection="1">
      <alignment horizontal="right"/>
      <protection locked="0"/>
    </xf>
    <xf numFmtId="49" fontId="8" fillId="5" borderId="709" xfId="0" applyNumberFormat="1" applyFont="1" applyFill="1" applyBorder="1" applyAlignment="1" applyProtection="1">
      <alignment horizontal="right"/>
      <protection locked="0"/>
    </xf>
    <xf numFmtId="1" fontId="8" fillId="6" borderId="706" xfId="0" applyNumberFormat="1" applyFont="1" applyFill="1" applyBorder="1" applyProtection="1">
      <protection locked="0"/>
    </xf>
    <xf numFmtId="1" fontId="8" fillId="6" borderId="720" xfId="0" applyNumberFormat="1" applyFont="1" applyFill="1" applyBorder="1" applyProtection="1">
      <protection locked="0"/>
    </xf>
    <xf numFmtId="1" fontId="8" fillId="6" borderId="778" xfId="0" applyNumberFormat="1" applyFont="1" applyFill="1" applyBorder="1" applyProtection="1">
      <protection locked="0"/>
    </xf>
    <xf numFmtId="0" fontId="8" fillId="0" borderId="765" xfId="0" applyFont="1" applyBorder="1" applyAlignment="1">
      <alignment horizontal="left" vertical="center" wrapText="1"/>
    </xf>
    <xf numFmtId="1" fontId="8" fillId="7" borderId="766" xfId="0" applyNumberFormat="1" applyFont="1" applyFill="1" applyBorder="1"/>
    <xf numFmtId="1" fontId="8" fillId="7" borderId="664" xfId="0" applyNumberFormat="1" applyFont="1" applyFill="1" applyBorder="1"/>
    <xf numFmtId="1" fontId="8" fillId="5" borderId="765" xfId="0" applyNumberFormat="1" applyFont="1" applyFill="1" applyBorder="1" applyAlignment="1">
      <alignment wrapText="1"/>
    </xf>
    <xf numFmtId="49" fontId="8" fillId="5" borderId="765" xfId="0" applyNumberFormat="1" applyFont="1" applyFill="1" applyBorder="1" applyAlignment="1">
      <alignment horizontal="right" wrapText="1"/>
    </xf>
    <xf numFmtId="1" fontId="8" fillId="4" borderId="765" xfId="0" applyNumberFormat="1" applyFont="1" applyFill="1" applyBorder="1" applyAlignment="1">
      <alignment horizontal="right" wrapText="1"/>
    </xf>
    <xf numFmtId="1" fontId="8" fillId="4" borderId="765" xfId="0" applyNumberFormat="1" applyFont="1" applyFill="1" applyBorder="1" applyAlignment="1">
      <alignment horizontal="right"/>
    </xf>
    <xf numFmtId="1" fontId="8" fillId="5" borderId="313" xfId="0" applyNumberFormat="1" applyFont="1" applyFill="1" applyBorder="1" applyAlignment="1">
      <alignment wrapText="1"/>
    </xf>
    <xf numFmtId="49" fontId="8" fillId="5" borderId="268" xfId="0" applyNumberFormat="1" applyFont="1" applyFill="1" applyBorder="1" applyAlignment="1">
      <alignment horizontal="right" wrapText="1"/>
    </xf>
    <xf numFmtId="1" fontId="8" fillId="5" borderId="277" xfId="0" applyNumberFormat="1" applyFont="1" applyFill="1" applyBorder="1" applyAlignment="1">
      <alignment wrapText="1"/>
    </xf>
    <xf numFmtId="49" fontId="8" fillId="5" borderId="277" xfId="0" applyNumberFormat="1" applyFont="1" applyFill="1" applyBorder="1" applyAlignment="1">
      <alignment horizontal="right" wrapText="1"/>
    </xf>
    <xf numFmtId="1" fontId="8" fillId="4" borderId="277" xfId="0" applyNumberFormat="1" applyFont="1" applyFill="1" applyBorder="1" applyAlignment="1">
      <alignment horizontal="right" wrapText="1"/>
    </xf>
    <xf numFmtId="1" fontId="8" fillId="4" borderId="277" xfId="0" applyNumberFormat="1" applyFont="1" applyFill="1" applyBorder="1" applyAlignment="1">
      <alignment horizontal="right"/>
    </xf>
    <xf numFmtId="1" fontId="8" fillId="9" borderId="765" xfId="0" applyNumberFormat="1" applyFont="1" applyFill="1" applyBorder="1" applyAlignment="1">
      <alignment vertical="center" wrapText="1"/>
    </xf>
    <xf numFmtId="1" fontId="8" fillId="7" borderId="780" xfId="0" applyNumberFormat="1" applyFont="1" applyFill="1" applyBorder="1"/>
    <xf numFmtId="1" fontId="8" fillId="7" borderId="765" xfId="0" applyNumberFormat="1" applyFont="1" applyFill="1" applyBorder="1"/>
    <xf numFmtId="1" fontId="8" fillId="7" borderId="288" xfId="0" applyNumberFormat="1" applyFont="1" applyFill="1" applyBorder="1"/>
    <xf numFmtId="1" fontId="8" fillId="0" borderId="768" xfId="0" applyNumberFormat="1" applyFont="1" applyBorder="1" applyAlignment="1">
      <alignment horizontal="center" vertical="center"/>
    </xf>
    <xf numFmtId="1" fontId="8" fillId="4" borderId="709" xfId="0" applyNumberFormat="1" applyFont="1" applyFill="1" applyBorder="1" applyAlignment="1">
      <alignment horizontal="right" wrapText="1"/>
    </xf>
    <xf numFmtId="1" fontId="8" fillId="8" borderId="770" xfId="0" applyNumberFormat="1" applyFont="1" applyFill="1" applyBorder="1" applyProtection="1">
      <protection locked="0"/>
    </xf>
    <xf numFmtId="1" fontId="8" fillId="8" borderId="766" xfId="0" applyNumberFormat="1" applyFont="1" applyFill="1" applyBorder="1" applyProtection="1">
      <protection locked="0"/>
    </xf>
    <xf numFmtId="1" fontId="8" fillId="8" borderId="771" xfId="0" applyNumberFormat="1" applyFont="1" applyFill="1" applyBorder="1" applyProtection="1">
      <protection locked="0"/>
    </xf>
    <xf numFmtId="1" fontId="8" fillId="0" borderId="765" xfId="0" applyNumberFormat="1" applyFont="1" applyBorder="1" applyProtection="1">
      <protection locked="0"/>
    </xf>
    <xf numFmtId="1" fontId="8" fillId="8" borderId="178" xfId="0" applyNumberFormat="1" applyFont="1" applyFill="1" applyBorder="1" applyProtection="1">
      <protection locked="0"/>
    </xf>
    <xf numFmtId="1" fontId="8" fillId="8" borderId="270" xfId="0" applyNumberFormat="1" applyFont="1" applyFill="1" applyBorder="1" applyProtection="1">
      <protection locked="0"/>
    </xf>
    <xf numFmtId="1" fontId="8" fillId="8" borderId="269" xfId="0" applyNumberFormat="1" applyFont="1" applyFill="1" applyBorder="1" applyProtection="1">
      <protection locked="0"/>
    </xf>
    <xf numFmtId="1" fontId="8" fillId="8" borderId="274" xfId="0" applyNumberFormat="1" applyFont="1" applyFill="1" applyBorder="1" applyProtection="1">
      <protection locked="0"/>
    </xf>
    <xf numFmtId="1" fontId="8" fillId="7" borderId="709" xfId="0" applyNumberFormat="1" applyFont="1" applyFill="1" applyBorder="1"/>
    <xf numFmtId="1" fontId="8" fillId="0" borderId="277" xfId="0" applyNumberFormat="1" applyFont="1" applyBorder="1" applyProtection="1">
      <protection locked="0"/>
    </xf>
    <xf numFmtId="1" fontId="8" fillId="8" borderId="278" xfId="0" applyNumberFormat="1" applyFont="1" applyFill="1" applyBorder="1" applyAlignment="1">
      <alignment horizontal="right" wrapText="1"/>
    </xf>
    <xf numFmtId="1" fontId="8" fillId="8" borderId="279" xfId="0" applyNumberFormat="1" applyFont="1" applyFill="1" applyBorder="1" applyAlignment="1">
      <alignment horizontal="right"/>
    </xf>
    <xf numFmtId="1" fontId="8" fillId="8" borderId="312" xfId="0" applyNumberFormat="1" applyFont="1" applyFill="1" applyBorder="1" applyAlignment="1">
      <alignment horizontal="right"/>
    </xf>
    <xf numFmtId="1" fontId="8" fillId="7" borderId="450" xfId="0" applyNumberFormat="1" applyFont="1" applyFill="1" applyBorder="1"/>
    <xf numFmtId="0" fontId="29" fillId="4" borderId="623" xfId="0" applyFont="1" applyFill="1" applyBorder="1" applyAlignment="1">
      <alignment horizontal="left"/>
    </xf>
    <xf numFmtId="0" fontId="24" fillId="0" borderId="781" xfId="0" applyFont="1" applyBorder="1"/>
    <xf numFmtId="1" fontId="8" fillId="5" borderId="706" xfId="0" applyNumberFormat="1" applyFont="1" applyFill="1" applyBorder="1" applyAlignment="1">
      <alignment horizontal="center" vertical="center" wrapText="1"/>
    </xf>
    <xf numFmtId="1" fontId="8" fillId="0" borderId="772" xfId="0" applyNumberFormat="1" applyFont="1" applyBorder="1" applyAlignment="1">
      <alignment horizontal="right" wrapText="1"/>
    </xf>
    <xf numFmtId="1" fontId="8" fillId="5" borderId="776" xfId="0" applyNumberFormat="1" applyFont="1" applyFill="1" applyBorder="1" applyProtection="1">
      <protection locked="0"/>
    </xf>
    <xf numFmtId="1" fontId="8" fillId="5" borderId="773" xfId="0" applyNumberFormat="1" applyFont="1" applyFill="1" applyBorder="1" applyProtection="1">
      <protection locked="0"/>
    </xf>
    <xf numFmtId="1" fontId="8" fillId="5" borderId="774" xfId="0" applyNumberFormat="1" applyFont="1" applyFill="1" applyBorder="1" applyProtection="1">
      <protection locked="0"/>
    </xf>
    <xf numFmtId="1" fontId="8" fillId="5" borderId="307" xfId="0" applyNumberFormat="1" applyFont="1" applyFill="1" applyBorder="1" applyProtection="1">
      <protection locked="0"/>
    </xf>
    <xf numFmtId="1" fontId="8" fillId="5" borderId="631" xfId="0" applyNumberFormat="1" applyFont="1" applyFill="1" applyBorder="1" applyProtection="1">
      <protection locked="0"/>
    </xf>
    <xf numFmtId="1" fontId="8" fillId="5" borderId="271" xfId="0" applyNumberFormat="1" applyFont="1" applyFill="1" applyBorder="1" applyProtection="1">
      <protection locked="0"/>
    </xf>
    <xf numFmtId="1" fontId="8" fillId="0" borderId="782" xfId="0" applyNumberFormat="1" applyFont="1" applyBorder="1" applyAlignment="1">
      <alignment horizontal="right" wrapText="1"/>
    </xf>
    <xf numFmtId="1" fontId="8" fillId="5" borderId="324" xfId="0" applyNumberFormat="1" applyFont="1" applyFill="1" applyBorder="1" applyProtection="1">
      <protection locked="0"/>
    </xf>
    <xf numFmtId="0" fontId="8" fillId="5" borderId="715" xfId="0" applyFont="1" applyFill="1" applyBorder="1" applyAlignment="1">
      <alignment horizontal="center" vertical="center" wrapText="1"/>
    </xf>
    <xf numFmtId="1" fontId="8" fillId="4" borderId="770" xfId="0" applyNumberFormat="1" applyFont="1" applyFill="1" applyBorder="1" applyAlignment="1">
      <alignment horizontal="right" vertical="center" wrapText="1"/>
    </xf>
    <xf numFmtId="1" fontId="8" fillId="4" borderId="307" xfId="0" applyNumberFormat="1" applyFont="1" applyFill="1" applyBorder="1" applyAlignment="1">
      <alignment horizontal="right" vertical="center" wrapText="1"/>
    </xf>
    <xf numFmtId="1" fontId="8" fillId="0" borderId="766" xfId="0" applyNumberFormat="1" applyFont="1" applyBorder="1" applyAlignment="1">
      <alignment horizontal="right" vertical="center" wrapText="1"/>
    </xf>
    <xf numFmtId="1" fontId="8" fillId="6" borderId="770" xfId="0" applyNumberFormat="1" applyFont="1" applyFill="1" applyBorder="1" applyAlignment="1" applyProtection="1">
      <alignment wrapText="1"/>
      <protection locked="0"/>
    </xf>
    <xf numFmtId="1" fontId="8" fillId="6" borderId="773" xfId="0" applyNumberFormat="1" applyFont="1" applyFill="1" applyBorder="1" applyAlignment="1" applyProtection="1">
      <alignment wrapText="1"/>
      <protection locked="0"/>
    </xf>
    <xf numFmtId="1" fontId="8" fillId="6" borderId="774" xfId="0" applyNumberFormat="1" applyFont="1" applyFill="1" applyBorder="1" applyAlignment="1" applyProtection="1">
      <alignment wrapText="1"/>
      <protection locked="0"/>
    </xf>
    <xf numFmtId="1" fontId="8" fillId="6" borderId="766" xfId="0" applyNumberFormat="1" applyFont="1" applyFill="1" applyBorder="1" applyAlignment="1" applyProtection="1">
      <alignment wrapText="1"/>
      <protection locked="0"/>
    </xf>
    <xf numFmtId="1" fontId="8" fillId="6" borderId="776" xfId="0" applyNumberFormat="1" applyFont="1" applyFill="1" applyBorder="1" applyAlignment="1" applyProtection="1">
      <alignment wrapText="1"/>
      <protection locked="0"/>
    </xf>
    <xf numFmtId="1" fontId="8" fillId="6" borderId="779" xfId="0" applyNumberFormat="1" applyFont="1" applyFill="1" applyBorder="1" applyAlignment="1" applyProtection="1">
      <alignment wrapText="1"/>
      <protection locked="0"/>
    </xf>
    <xf numFmtId="1" fontId="8" fillId="8" borderId="270" xfId="0" applyNumberFormat="1" applyFont="1" applyFill="1" applyBorder="1" applyAlignment="1">
      <alignment wrapText="1"/>
    </xf>
    <xf numFmtId="1" fontId="8" fillId="8" borderId="284" xfId="0" applyNumberFormat="1" applyFont="1" applyFill="1" applyBorder="1" applyAlignment="1">
      <alignment wrapText="1"/>
    </xf>
    <xf numFmtId="1" fontId="8" fillId="6" borderId="307" xfId="0" applyNumberFormat="1" applyFont="1" applyFill="1" applyBorder="1" applyAlignment="1" applyProtection="1">
      <alignment wrapText="1"/>
      <protection locked="0"/>
    </xf>
    <xf numFmtId="0" fontId="8" fillId="5" borderId="786" xfId="0" applyFont="1" applyFill="1" applyBorder="1" applyAlignment="1">
      <alignment horizontal="center" vertical="center" wrapText="1"/>
    </xf>
    <xf numFmtId="1" fontId="8" fillId="4" borderId="278" xfId="0" applyNumberFormat="1" applyFont="1" applyFill="1" applyBorder="1" applyAlignment="1">
      <alignment horizontal="right" vertical="center" wrapText="1"/>
    </xf>
    <xf numFmtId="1" fontId="8" fillId="4" borderId="279" xfId="0" applyNumberFormat="1" applyFont="1" applyFill="1" applyBorder="1" applyAlignment="1">
      <alignment horizontal="right" vertical="center" wrapText="1"/>
    </xf>
    <xf numFmtId="1" fontId="8" fillId="0" borderId="312" xfId="0" applyNumberFormat="1" applyFont="1" applyBorder="1" applyAlignment="1">
      <alignment horizontal="right" vertical="center" wrapText="1"/>
    </xf>
    <xf numFmtId="1" fontId="8" fillId="6" borderId="278" xfId="0" applyNumberFormat="1" applyFont="1" applyFill="1" applyBorder="1" applyAlignment="1" applyProtection="1">
      <alignment wrapText="1"/>
      <protection locked="0"/>
    </xf>
    <xf numFmtId="1" fontId="8" fillId="6" borderId="280" xfId="0" applyNumberFormat="1" applyFont="1" applyFill="1" applyBorder="1" applyAlignment="1" applyProtection="1">
      <alignment wrapText="1"/>
      <protection locked="0"/>
    </xf>
    <xf numFmtId="1" fontId="8" fillId="6" borderId="310" xfId="0" applyNumberFormat="1" applyFont="1" applyFill="1" applyBorder="1" applyAlignment="1" applyProtection="1">
      <alignment wrapText="1"/>
      <protection locked="0"/>
    </xf>
    <xf numFmtId="1" fontId="8" fillId="6" borderId="324" xfId="0" applyNumberFormat="1" applyFont="1" applyFill="1" applyBorder="1" applyAlignment="1" applyProtection="1">
      <alignment wrapText="1"/>
      <protection locked="0"/>
    </xf>
    <xf numFmtId="1" fontId="8" fillId="6" borderId="450" xfId="0" applyNumberFormat="1" applyFont="1" applyFill="1" applyBorder="1" applyAlignment="1" applyProtection="1">
      <alignment wrapText="1"/>
      <protection locked="0"/>
    </xf>
    <xf numFmtId="1" fontId="8" fillId="6" borderId="279" xfId="0" applyNumberFormat="1" applyFont="1" applyFill="1" applyBorder="1" applyAlignment="1" applyProtection="1">
      <alignment wrapText="1"/>
      <protection locked="0"/>
    </xf>
    <xf numFmtId="1" fontId="8" fillId="4" borderId="270" xfId="0" applyNumberFormat="1" applyFont="1" applyFill="1" applyBorder="1" applyAlignment="1">
      <alignment horizontal="right" wrapText="1"/>
    </xf>
    <xf numFmtId="1" fontId="8" fillId="6" borderId="631" xfId="0" applyNumberFormat="1" applyFont="1" applyFill="1" applyBorder="1" applyAlignment="1" applyProtection="1">
      <alignment wrapText="1"/>
      <protection locked="0"/>
    </xf>
    <xf numFmtId="1" fontId="8" fillId="6" borderId="284" xfId="0" applyNumberFormat="1" applyFont="1" applyFill="1" applyBorder="1" applyAlignment="1" applyProtection="1">
      <alignment wrapText="1"/>
      <protection locked="0"/>
    </xf>
    <xf numFmtId="1" fontId="8" fillId="6" borderId="271" xfId="0" applyNumberFormat="1" applyFont="1" applyFill="1" applyBorder="1" applyAlignment="1" applyProtection="1">
      <alignment wrapText="1"/>
      <protection locked="0"/>
    </xf>
    <xf numFmtId="1" fontId="8" fillId="6" borderId="314" xfId="0" applyNumberFormat="1" applyFont="1" applyFill="1" applyBorder="1" applyAlignment="1" applyProtection="1">
      <alignment wrapText="1"/>
      <protection locked="0"/>
    </xf>
    <xf numFmtId="1" fontId="8" fillId="6" borderId="315" xfId="0" applyNumberFormat="1" applyFont="1" applyFill="1" applyBorder="1" applyAlignment="1" applyProtection="1">
      <alignment wrapText="1"/>
      <protection locked="0"/>
    </xf>
    <xf numFmtId="1" fontId="8" fillId="6" borderId="787" xfId="0" applyNumberFormat="1" applyFont="1" applyFill="1" applyBorder="1" applyAlignment="1" applyProtection="1">
      <alignment wrapText="1"/>
      <protection locked="0"/>
    </xf>
    <xf numFmtId="1" fontId="8" fillId="6" borderId="449" xfId="0" applyNumberFormat="1" applyFont="1" applyFill="1" applyBorder="1" applyAlignment="1" applyProtection="1">
      <alignment wrapText="1"/>
      <protection locked="0"/>
    </xf>
    <xf numFmtId="1" fontId="8" fillId="8" borderId="314" xfId="0" applyNumberFormat="1" applyFont="1" applyFill="1" applyBorder="1" applyAlignment="1">
      <alignment wrapText="1"/>
    </xf>
    <xf numFmtId="1" fontId="8" fillId="8" borderId="449" xfId="0" applyNumberFormat="1" applyFont="1" applyFill="1" applyBorder="1" applyAlignment="1">
      <alignment wrapText="1"/>
    </xf>
    <xf numFmtId="1" fontId="8" fillId="6" borderId="434" xfId="0" applyNumberFormat="1" applyFont="1" applyFill="1" applyBorder="1" applyAlignment="1" applyProtection="1">
      <alignment wrapText="1"/>
      <protection locked="0"/>
    </xf>
    <xf numFmtId="1" fontId="8" fillId="0" borderId="310" xfId="0" applyNumberFormat="1" applyFont="1" applyBorder="1" applyAlignment="1">
      <alignment horizontal="right" wrapText="1"/>
    </xf>
    <xf numFmtId="1" fontId="8" fillId="8" borderId="278" xfId="0" applyNumberFormat="1" applyFont="1" applyFill="1" applyBorder="1" applyAlignment="1">
      <alignment wrapText="1"/>
    </xf>
    <xf numFmtId="1" fontId="8" fillId="8" borderId="450" xfId="0" applyNumberFormat="1" applyFont="1" applyFill="1" applyBorder="1" applyAlignment="1">
      <alignment wrapText="1"/>
    </xf>
    <xf numFmtId="1" fontId="8" fillId="4" borderId="770" xfId="0" applyNumberFormat="1" applyFont="1" applyFill="1" applyBorder="1" applyAlignment="1">
      <alignment horizontal="right" wrapText="1"/>
    </xf>
    <xf numFmtId="1" fontId="8" fillId="0" borderId="774" xfId="0" applyNumberFormat="1" applyFont="1" applyBorder="1" applyAlignment="1">
      <alignment horizontal="right" wrapText="1"/>
    </xf>
    <xf numFmtId="1" fontId="8" fillId="8" borderId="271" xfId="0" applyNumberFormat="1" applyFont="1" applyFill="1" applyBorder="1" applyAlignment="1">
      <alignment wrapText="1"/>
    </xf>
    <xf numFmtId="1" fontId="8" fillId="7" borderId="779" xfId="0" applyNumberFormat="1" applyFont="1" applyFill="1" applyBorder="1" applyAlignment="1">
      <alignment wrapText="1"/>
    </xf>
    <xf numFmtId="1" fontId="8" fillId="7" borderId="284" xfId="0" applyNumberFormat="1" applyFont="1" applyFill="1" applyBorder="1" applyAlignment="1">
      <alignment wrapText="1"/>
    </xf>
    <xf numFmtId="1" fontId="8" fillId="8" borderId="276" xfId="0" applyNumberFormat="1" applyFont="1" applyFill="1" applyBorder="1" applyAlignment="1">
      <alignment wrapText="1"/>
    </xf>
    <xf numFmtId="1" fontId="8" fillId="8" borderId="280" xfId="0" applyNumberFormat="1" applyFont="1" applyFill="1" applyBorder="1" applyAlignment="1">
      <alignment wrapText="1"/>
    </xf>
    <xf numFmtId="1" fontId="8" fillId="7" borderId="776" xfId="0" applyNumberFormat="1" applyFont="1" applyFill="1" applyBorder="1" applyAlignment="1">
      <alignment wrapText="1"/>
    </xf>
    <xf numFmtId="1" fontId="8" fillId="7" borderId="631" xfId="0" applyNumberFormat="1" applyFont="1" applyFill="1" applyBorder="1" applyAlignment="1">
      <alignment wrapText="1"/>
    </xf>
    <xf numFmtId="1" fontId="8" fillId="8" borderId="324" xfId="0" applyNumberFormat="1" applyFont="1" applyFill="1" applyBorder="1" applyAlignment="1">
      <alignment wrapText="1"/>
    </xf>
    <xf numFmtId="1" fontId="8" fillId="8" borderId="776" xfId="0" applyNumberFormat="1" applyFont="1" applyFill="1" applyBorder="1" applyAlignment="1">
      <alignment wrapText="1"/>
    </xf>
    <xf numFmtId="1" fontId="8" fillId="8" borderId="779" xfId="0" applyNumberFormat="1" applyFont="1" applyFill="1" applyBorder="1" applyAlignment="1">
      <alignment wrapText="1"/>
    </xf>
    <xf numFmtId="1" fontId="8" fillId="8" borderId="631" xfId="0" applyNumberFormat="1" applyFont="1" applyFill="1" applyBorder="1" applyAlignment="1">
      <alignment wrapText="1"/>
    </xf>
    <xf numFmtId="1" fontId="8" fillId="4" borderId="788" xfId="0" applyNumberFormat="1" applyFont="1" applyFill="1" applyBorder="1" applyAlignment="1">
      <alignment horizontal="right" wrapText="1"/>
    </xf>
    <xf numFmtId="1" fontId="8" fillId="0" borderId="785" xfId="0" applyNumberFormat="1" applyFont="1" applyBorder="1" applyAlignment="1">
      <alignment horizontal="right" wrapText="1"/>
    </xf>
    <xf numFmtId="1" fontId="8" fillId="0" borderId="784" xfId="0" applyNumberFormat="1" applyFont="1" applyBorder="1" applyAlignment="1">
      <alignment horizontal="right" wrapText="1"/>
    </xf>
    <xf numFmtId="1" fontId="8" fillId="6" borderId="784" xfId="0" applyNumberFormat="1" applyFont="1" applyFill="1" applyBorder="1" applyAlignment="1" applyProtection="1">
      <alignment wrapText="1"/>
      <protection locked="0"/>
    </xf>
    <xf numFmtId="1" fontId="8" fillId="6" borderId="782" xfId="0" applyNumberFormat="1" applyFont="1" applyFill="1" applyBorder="1" applyAlignment="1" applyProtection="1">
      <alignment wrapText="1"/>
      <protection locked="0"/>
    </xf>
    <xf numFmtId="1" fontId="8" fillId="8" borderId="789" xfId="0" applyNumberFormat="1" applyFont="1" applyFill="1" applyBorder="1" applyAlignment="1">
      <alignment wrapText="1"/>
    </xf>
    <xf numFmtId="1" fontId="8" fillId="8" borderId="790" xfId="0" applyNumberFormat="1" applyFont="1" applyFill="1" applyBorder="1" applyAlignment="1">
      <alignment wrapText="1"/>
    </xf>
    <xf numFmtId="1" fontId="8" fillId="8" borderId="788" xfId="0" applyNumberFormat="1" applyFont="1" applyFill="1" applyBorder="1" applyAlignment="1">
      <alignment wrapText="1"/>
    </xf>
    <xf numFmtId="1" fontId="8" fillId="8" borderId="785" xfId="0" applyNumberFormat="1" applyFont="1" applyFill="1" applyBorder="1" applyAlignment="1">
      <alignment wrapText="1"/>
    </xf>
    <xf numFmtId="1" fontId="8" fillId="6" borderId="785" xfId="0" applyNumberFormat="1" applyFont="1" applyFill="1" applyBorder="1" applyAlignment="1" applyProtection="1">
      <alignment wrapText="1"/>
      <protection locked="0"/>
    </xf>
    <xf numFmtId="1" fontId="8" fillId="6" borderId="791" xfId="0" applyNumberFormat="1" applyFont="1" applyFill="1" applyBorder="1" applyAlignment="1" applyProtection="1">
      <alignment wrapText="1"/>
      <protection locked="0"/>
    </xf>
    <xf numFmtId="1" fontId="8" fillId="8" borderId="434" xfId="0" applyNumberFormat="1" applyFont="1" applyFill="1" applyBorder="1" applyAlignment="1">
      <alignment wrapText="1"/>
    </xf>
    <xf numFmtId="1" fontId="8" fillId="8" borderId="279" xfId="0" applyNumberFormat="1" applyFont="1" applyFill="1" applyBorder="1" applyAlignment="1">
      <alignment wrapText="1"/>
    </xf>
    <xf numFmtId="1" fontId="8" fillId="7" borderId="770" xfId="0" applyNumberFormat="1" applyFont="1" applyFill="1" applyBorder="1" applyAlignment="1">
      <alignment wrapText="1"/>
    </xf>
    <xf numFmtId="1" fontId="8" fillId="7" borderId="773" xfId="0" applyNumberFormat="1" applyFont="1" applyFill="1" applyBorder="1" applyAlignment="1">
      <alignment wrapText="1"/>
    </xf>
    <xf numFmtId="1" fontId="8" fillId="7" borderId="774" xfId="0" applyNumberFormat="1" applyFont="1" applyFill="1" applyBorder="1" applyAlignment="1">
      <alignment wrapText="1"/>
    </xf>
    <xf numFmtId="1" fontId="8" fillId="8" borderId="770" xfId="0" applyNumberFormat="1" applyFont="1" applyFill="1" applyBorder="1" applyAlignment="1">
      <alignment wrapText="1"/>
    </xf>
    <xf numFmtId="1" fontId="8" fillId="8" borderId="773" xfId="0" applyNumberFormat="1" applyFont="1" applyFill="1" applyBorder="1" applyAlignment="1">
      <alignment wrapText="1"/>
    </xf>
    <xf numFmtId="1" fontId="8" fillId="8" borderId="774" xfId="0" applyNumberFormat="1" applyFont="1" applyFill="1" applyBorder="1" applyAlignment="1">
      <alignment wrapText="1"/>
    </xf>
    <xf numFmtId="1" fontId="8" fillId="0" borderId="792" xfId="40" applyNumberFormat="1" applyFont="1" applyFill="1" applyBorder="1" applyAlignment="1">
      <alignment horizontal="right" wrapText="1"/>
    </xf>
    <xf numFmtId="1" fontId="8" fillId="0" borderId="760" xfId="40" applyNumberFormat="1" applyFont="1" applyFill="1" applyBorder="1" applyAlignment="1">
      <alignment horizontal="right" wrapText="1"/>
    </xf>
    <xf numFmtId="1" fontId="8" fillId="7" borderId="270" xfId="0" applyNumberFormat="1" applyFont="1" applyFill="1" applyBorder="1" applyAlignment="1">
      <alignment wrapText="1"/>
    </xf>
    <xf numFmtId="1" fontId="8" fillId="7" borderId="276" xfId="0" applyNumberFormat="1" applyFont="1" applyFill="1" applyBorder="1" applyAlignment="1">
      <alignment wrapText="1"/>
    </xf>
    <xf numFmtId="1" fontId="8" fillId="7" borderId="273" xfId="0" applyNumberFormat="1" applyFont="1" applyFill="1" applyBorder="1" applyAlignment="1">
      <alignment wrapText="1"/>
    </xf>
    <xf numFmtId="1" fontId="8" fillId="8" borderId="273" xfId="0" applyNumberFormat="1" applyFont="1" applyFill="1" applyBorder="1" applyAlignment="1">
      <alignment wrapText="1"/>
    </xf>
    <xf numFmtId="1" fontId="8" fillId="7" borderId="314" xfId="0" applyNumberFormat="1" applyFont="1" applyFill="1" applyBorder="1" applyAlignment="1">
      <alignment wrapText="1"/>
    </xf>
    <xf numFmtId="1" fontId="8" fillId="7" borderId="315" xfId="0" applyNumberFormat="1" applyFont="1" applyFill="1" applyBorder="1" applyAlignment="1">
      <alignment wrapText="1"/>
    </xf>
    <xf numFmtId="1" fontId="8" fillId="8" borderId="315" xfId="0" applyNumberFormat="1" applyFont="1" applyFill="1" applyBorder="1" applyAlignment="1">
      <alignment wrapText="1"/>
    </xf>
    <xf numFmtId="1" fontId="8" fillId="0" borderId="795" xfId="40" applyNumberFormat="1" applyFont="1" applyFill="1" applyBorder="1" applyAlignment="1">
      <alignment horizontal="right" wrapText="1"/>
    </xf>
    <xf numFmtId="1" fontId="8" fillId="0" borderId="796" xfId="40" applyNumberFormat="1" applyFont="1" applyFill="1" applyBorder="1" applyAlignment="1">
      <alignment horizontal="right" wrapText="1"/>
    </xf>
    <xf numFmtId="1" fontId="8" fillId="7" borderId="278" xfId="0" applyNumberFormat="1" applyFont="1" applyFill="1" applyBorder="1" applyAlignment="1">
      <alignment wrapText="1"/>
    </xf>
    <xf numFmtId="1" fontId="8" fillId="7" borderId="280" xfId="0" applyNumberFormat="1" applyFont="1" applyFill="1" applyBorder="1" applyAlignment="1">
      <alignment wrapText="1"/>
    </xf>
    <xf numFmtId="1" fontId="8" fillId="7" borderId="310" xfId="0" applyNumberFormat="1" applyFont="1" applyFill="1" applyBorder="1" applyAlignment="1">
      <alignment wrapText="1"/>
    </xf>
    <xf numFmtId="1" fontId="8" fillId="0" borderId="798" xfId="40" applyNumberFormat="1" applyFont="1" applyFill="1" applyBorder="1" applyAlignment="1">
      <alignment horizontal="right" wrapText="1"/>
    </xf>
    <xf numFmtId="1" fontId="8" fillId="0" borderId="799" xfId="40" applyNumberFormat="1" applyFont="1" applyFill="1" applyBorder="1" applyAlignment="1">
      <alignment horizontal="right" wrapText="1"/>
    </xf>
    <xf numFmtId="1" fontId="8" fillId="0" borderId="800" xfId="40" applyNumberFormat="1" applyFont="1" applyFill="1" applyBorder="1" applyAlignment="1">
      <alignment horizontal="right" wrapText="1"/>
    </xf>
    <xf numFmtId="1" fontId="8" fillId="0" borderId="801" xfId="40" applyNumberFormat="1" applyFont="1" applyFill="1" applyBorder="1" applyAlignment="1">
      <alignment horizontal="right" wrapText="1"/>
    </xf>
    <xf numFmtId="1" fontId="8" fillId="8" borderId="791" xfId="0" applyNumberFormat="1" applyFont="1" applyFill="1" applyBorder="1" applyAlignment="1">
      <alignment wrapText="1"/>
    </xf>
    <xf numFmtId="1" fontId="8" fillId="8" borderId="784" xfId="0" applyNumberFormat="1" applyFont="1" applyFill="1" applyBorder="1" applyAlignment="1">
      <alignment wrapText="1"/>
    </xf>
    <xf numFmtId="1" fontId="8" fillId="0" borderId="770" xfId="0" applyNumberFormat="1" applyFont="1" applyBorder="1" applyAlignment="1">
      <alignment horizontal="right" wrapText="1"/>
    </xf>
    <xf numFmtId="1" fontId="8" fillId="0" borderId="803" xfId="6" applyNumberFormat="1" applyFont="1" applyFill="1" applyBorder="1" applyAlignment="1">
      <alignment horizontal="right" wrapText="1"/>
    </xf>
    <xf numFmtId="1" fontId="8" fillId="0" borderId="804" xfId="6" applyNumberFormat="1" applyFont="1" applyFill="1" applyBorder="1" applyAlignment="1">
      <alignment horizontal="right" wrapText="1"/>
    </xf>
    <xf numFmtId="1" fontId="8" fillId="3" borderId="805" xfId="6" applyNumberFormat="1" applyFont="1" applyBorder="1" applyAlignment="1" applyProtection="1">
      <alignment wrapText="1"/>
      <protection locked="0"/>
    </xf>
    <xf numFmtId="1" fontId="8" fillId="3" borderId="806" xfId="6" applyNumberFormat="1" applyFont="1" applyBorder="1" applyAlignment="1" applyProtection="1">
      <alignment wrapText="1"/>
      <protection locked="0"/>
    </xf>
    <xf numFmtId="1" fontId="8" fillId="3" borderId="807" xfId="6" applyNumberFormat="1" applyFont="1" applyBorder="1" applyAlignment="1" applyProtection="1">
      <alignment wrapText="1"/>
      <protection locked="0"/>
    </xf>
    <xf numFmtId="1" fontId="8" fillId="3" borderId="804" xfId="6" applyNumberFormat="1" applyFont="1" applyBorder="1" applyAlignment="1" applyProtection="1">
      <alignment wrapText="1"/>
      <protection locked="0"/>
    </xf>
    <xf numFmtId="1" fontId="8" fillId="3" borderId="808" xfId="6" applyNumberFormat="1" applyFont="1" applyBorder="1" applyAlignment="1" applyProtection="1">
      <alignment wrapText="1"/>
      <protection locked="0"/>
    </xf>
    <xf numFmtId="1" fontId="8" fillId="3" borderId="809" xfId="6" applyNumberFormat="1" applyFont="1" applyBorder="1" applyAlignment="1" applyProtection="1">
      <alignment wrapText="1"/>
      <protection locked="0"/>
    </xf>
    <xf numFmtId="1" fontId="8" fillId="3" borderId="810" xfId="6" applyNumberFormat="1" applyFont="1" applyBorder="1" applyAlignment="1" applyProtection="1">
      <alignment wrapText="1"/>
      <protection locked="0"/>
    </xf>
    <xf numFmtId="1" fontId="8" fillId="0" borderId="792" xfId="6" applyNumberFormat="1" applyFont="1" applyFill="1" applyBorder="1" applyAlignment="1">
      <alignment horizontal="right" wrapText="1"/>
    </xf>
    <xf numFmtId="1" fontId="8" fillId="0" borderId="811" xfId="6" applyNumberFormat="1" applyFont="1" applyFill="1" applyBorder="1" applyAlignment="1">
      <alignment horizontal="right" wrapText="1"/>
    </xf>
    <xf numFmtId="1" fontId="8" fillId="3" borderId="812" xfId="6" applyNumberFormat="1" applyFont="1" applyBorder="1" applyAlignment="1" applyProtection="1">
      <alignment wrapText="1"/>
      <protection locked="0"/>
    </xf>
    <xf numFmtId="1" fontId="8" fillId="3" borderId="813" xfId="6" applyNumberFormat="1" applyFont="1" applyBorder="1" applyAlignment="1" applyProtection="1">
      <alignment wrapText="1"/>
      <protection locked="0"/>
    </xf>
    <xf numFmtId="1" fontId="8" fillId="3" borderId="814" xfId="6" applyNumberFormat="1" applyFont="1" applyBorder="1" applyAlignment="1" applyProtection="1">
      <alignment wrapText="1"/>
      <protection locked="0"/>
    </xf>
    <xf numFmtId="1" fontId="8" fillId="3" borderId="811" xfId="6" applyNumberFormat="1" applyFont="1" applyBorder="1" applyAlignment="1" applyProtection="1">
      <alignment wrapText="1"/>
      <protection locked="0"/>
    </xf>
    <xf numFmtId="1" fontId="8" fillId="3" borderId="815" xfId="6" applyNumberFormat="1" applyFont="1" applyBorder="1" applyAlignment="1" applyProtection="1">
      <alignment wrapText="1"/>
      <protection locked="0"/>
    </xf>
    <xf numFmtId="1" fontId="8" fillId="3" borderId="816" xfId="6" applyNumberFormat="1" applyFont="1" applyBorder="1" applyAlignment="1" applyProtection="1">
      <alignment wrapText="1"/>
      <protection locked="0"/>
    </xf>
    <xf numFmtId="1" fontId="8" fillId="3" borderId="817" xfId="6" applyNumberFormat="1" applyFont="1" applyBorder="1" applyAlignment="1" applyProtection="1">
      <alignment wrapText="1"/>
      <protection locked="0"/>
    </xf>
    <xf numFmtId="1" fontId="8" fillId="3" borderId="818" xfId="6" applyNumberFormat="1" applyFont="1" applyBorder="1" applyAlignment="1" applyProtection="1">
      <alignment wrapText="1"/>
      <protection locked="0"/>
    </xf>
    <xf numFmtId="1" fontId="8" fillId="3" borderId="819" xfId="6" applyNumberFormat="1" applyFont="1" applyBorder="1" applyAlignment="1" applyProtection="1">
      <alignment wrapText="1"/>
      <protection locked="0"/>
    </xf>
    <xf numFmtId="1" fontId="8" fillId="3" borderId="820" xfId="6" applyNumberFormat="1" applyFont="1" applyBorder="1" applyAlignment="1" applyProtection="1">
      <alignment wrapText="1"/>
      <protection locked="0"/>
    </xf>
    <xf numFmtId="1" fontId="8" fillId="6" borderId="821" xfId="0" applyNumberFormat="1" applyFont="1" applyFill="1" applyBorder="1" applyAlignment="1" applyProtection="1">
      <alignment wrapText="1"/>
      <protection locked="0"/>
    </xf>
    <xf numFmtId="1" fontId="8" fillId="6" borderId="822" xfId="0" applyNumberFormat="1" applyFont="1" applyFill="1" applyBorder="1" applyAlignment="1" applyProtection="1">
      <alignment wrapText="1"/>
      <protection locked="0"/>
    </xf>
    <xf numFmtId="1" fontId="8" fillId="6" borderId="800" xfId="0" applyNumberFormat="1" applyFont="1" applyFill="1" applyBorder="1" applyAlignment="1" applyProtection="1">
      <alignment wrapText="1"/>
      <protection locked="0"/>
    </xf>
    <xf numFmtId="1" fontId="8" fillId="6" borderId="823" xfId="0" applyNumberFormat="1" applyFont="1" applyFill="1" applyBorder="1" applyAlignment="1" applyProtection="1">
      <alignment wrapText="1"/>
      <protection locked="0"/>
    </xf>
    <xf numFmtId="1" fontId="8" fillId="0" borderId="824" xfId="6" applyNumberFormat="1" applyFont="1" applyFill="1" applyBorder="1" applyAlignment="1">
      <alignment horizontal="right" wrapText="1"/>
    </xf>
    <xf numFmtId="1" fontId="8" fillId="0" borderId="825" xfId="6" applyNumberFormat="1" applyFont="1" applyFill="1" applyBorder="1" applyAlignment="1">
      <alignment horizontal="right" wrapText="1"/>
    </xf>
    <xf numFmtId="1" fontId="8" fillId="3" borderId="826" xfId="6" applyNumberFormat="1" applyFont="1" applyBorder="1" applyAlignment="1" applyProtection="1">
      <alignment wrapText="1"/>
      <protection locked="0"/>
    </xf>
    <xf numFmtId="1" fontId="8" fillId="3" borderId="827" xfId="6" applyNumberFormat="1" applyFont="1" applyBorder="1" applyAlignment="1" applyProtection="1">
      <alignment wrapText="1"/>
      <protection locked="0"/>
    </xf>
    <xf numFmtId="1" fontId="8" fillId="3" borderId="828" xfId="6" applyNumberFormat="1" applyFont="1" applyBorder="1" applyAlignment="1" applyProtection="1">
      <alignment wrapText="1"/>
      <protection locked="0"/>
    </xf>
    <xf numFmtId="1" fontId="8" fillId="3" borderId="829" xfId="6" applyNumberFormat="1" applyFont="1" applyBorder="1" applyAlignment="1" applyProtection="1">
      <alignment wrapText="1"/>
      <protection locked="0"/>
    </xf>
    <xf numFmtId="1" fontId="8" fillId="6" borderId="745" xfId="0" applyNumberFormat="1" applyFont="1" applyFill="1" applyBorder="1" applyAlignment="1" applyProtection="1">
      <alignment wrapText="1"/>
      <protection locked="0"/>
    </xf>
    <xf numFmtId="1" fontId="8" fillId="6" borderId="830" xfId="0" applyNumberFormat="1" applyFont="1" applyFill="1" applyBorder="1" applyAlignment="1" applyProtection="1">
      <alignment wrapText="1"/>
      <protection locked="0"/>
    </xf>
    <xf numFmtId="1" fontId="8" fillId="8" borderId="743" xfId="0" applyNumberFormat="1" applyFont="1" applyFill="1" applyBorder="1" applyAlignment="1">
      <alignment wrapText="1"/>
    </xf>
    <xf numFmtId="1" fontId="8" fillId="8" borderId="831" xfId="0" applyNumberFormat="1" applyFont="1" applyFill="1" applyBorder="1" applyAlignment="1">
      <alignment wrapText="1"/>
    </xf>
    <xf numFmtId="1" fontId="8" fillId="6" borderId="744" xfId="0" applyNumberFormat="1" applyFont="1" applyFill="1" applyBorder="1" applyAlignment="1" applyProtection="1">
      <alignment wrapText="1"/>
      <protection locked="0"/>
    </xf>
    <xf numFmtId="1" fontId="8" fillId="6" borderId="831" xfId="0" applyNumberFormat="1" applyFont="1" applyFill="1" applyBorder="1" applyAlignment="1" applyProtection="1">
      <alignment wrapText="1"/>
      <protection locked="0"/>
    </xf>
    <xf numFmtId="1" fontId="8" fillId="4" borderId="276" xfId="0" applyNumberFormat="1" applyFont="1" applyFill="1" applyBorder="1" applyAlignment="1">
      <alignment horizontal="right" wrapText="1"/>
    </xf>
    <xf numFmtId="1" fontId="8" fillId="4" borderId="273" xfId="0" applyNumberFormat="1" applyFont="1" applyFill="1" applyBorder="1" applyAlignment="1">
      <alignment horizontal="right" wrapText="1"/>
    </xf>
    <xf numFmtId="1" fontId="8" fillId="4" borderId="284" xfId="0" applyNumberFormat="1" applyFont="1" applyFill="1" applyBorder="1" applyAlignment="1">
      <alignment horizontal="right" wrapText="1"/>
    </xf>
    <xf numFmtId="1" fontId="8" fillId="8" borderId="270" xfId="0" applyNumberFormat="1" applyFont="1" applyFill="1" applyBorder="1" applyAlignment="1">
      <alignment horizontal="right" wrapText="1"/>
    </xf>
    <xf numFmtId="1" fontId="8" fillId="8" borderId="271" xfId="0" applyNumberFormat="1" applyFont="1" applyFill="1" applyBorder="1" applyAlignment="1">
      <alignment horizontal="right" wrapText="1"/>
    </xf>
    <xf numFmtId="1" fontId="8" fillId="4" borderId="279" xfId="0" applyNumberFormat="1" applyFont="1" applyFill="1" applyBorder="1" applyAlignment="1">
      <alignment horizontal="right" wrapText="1"/>
    </xf>
    <xf numFmtId="1" fontId="8" fillId="4" borderId="280" xfId="0" applyNumberFormat="1" applyFont="1" applyFill="1" applyBorder="1" applyAlignment="1">
      <alignment horizontal="right" wrapText="1"/>
    </xf>
    <xf numFmtId="1" fontId="8" fillId="4" borderId="310" xfId="0" applyNumberFormat="1" applyFont="1" applyFill="1" applyBorder="1" applyAlignment="1">
      <alignment horizontal="right" wrapText="1"/>
    </xf>
    <xf numFmtId="1" fontId="8" fillId="4" borderId="450" xfId="0" applyNumberFormat="1" applyFont="1" applyFill="1" applyBorder="1" applyAlignment="1">
      <alignment horizontal="right" wrapText="1"/>
    </xf>
    <xf numFmtId="1" fontId="8" fillId="8" borderId="279" xfId="0" applyNumberFormat="1" applyFont="1" applyFill="1" applyBorder="1" applyAlignment="1">
      <alignment horizontal="right" wrapText="1"/>
    </xf>
    <xf numFmtId="0" fontId="8" fillId="0" borderId="782" xfId="0" applyFont="1" applyBorder="1" applyAlignment="1">
      <alignment horizontal="center" vertical="center"/>
    </xf>
    <xf numFmtId="0" fontId="8" fillId="0" borderId="786" xfId="0" applyFont="1" applyBorder="1" applyAlignment="1">
      <alignment horizontal="center" vertical="center" wrapText="1"/>
    </xf>
    <xf numFmtId="1" fontId="8" fillId="5" borderId="835" xfId="0" applyNumberFormat="1" applyFont="1" applyFill="1" applyBorder="1" applyAlignment="1">
      <alignment horizontal="center" vertical="center" wrapText="1"/>
    </xf>
    <xf numFmtId="1" fontId="8" fillId="5" borderId="794" xfId="0" applyNumberFormat="1" applyFont="1" applyFill="1" applyBorder="1" applyAlignment="1">
      <alignment horizontal="center" vertical="center" wrapText="1"/>
    </xf>
    <xf numFmtId="1" fontId="8" fillId="5" borderId="836" xfId="0" applyNumberFormat="1" applyFont="1" applyFill="1" applyBorder="1" applyAlignment="1">
      <alignment horizontal="center" vertical="center" wrapText="1"/>
    </xf>
    <xf numFmtId="49" fontId="8" fillId="0" borderId="766" xfId="0" applyNumberFormat="1" applyFont="1" applyBorder="1" applyAlignment="1" applyProtection="1">
      <alignment horizontal="right" vertical="center" wrapText="1"/>
      <protection locked="0"/>
    </xf>
    <xf numFmtId="3" fontId="8" fillId="6" borderId="765" xfId="0" applyNumberFormat="1" applyFont="1" applyFill="1" applyBorder="1" applyProtection="1">
      <protection locked="0"/>
    </xf>
    <xf numFmtId="3" fontId="8" fillId="6" borderId="786" xfId="0" applyNumberFormat="1" applyFont="1" applyFill="1" applyBorder="1" applyProtection="1">
      <protection locked="0"/>
    </xf>
    <xf numFmtId="49" fontId="8" fillId="0" borderId="269" xfId="0" applyNumberFormat="1" applyFont="1" applyBorder="1" applyAlignment="1" applyProtection="1">
      <alignment horizontal="right" vertical="center" wrapText="1"/>
      <protection locked="0"/>
    </xf>
    <xf numFmtId="49" fontId="8" fillId="0" borderId="312" xfId="0" applyNumberFormat="1" applyFont="1" applyBorder="1" applyAlignment="1" applyProtection="1">
      <alignment horizontal="right"/>
      <protection locked="0"/>
    </xf>
    <xf numFmtId="0" fontId="15" fillId="5" borderId="783" xfId="0" applyFont="1" applyFill="1" applyBorder="1" applyAlignment="1">
      <alignment horizontal="left"/>
    </xf>
    <xf numFmtId="0" fontId="65" fillId="5" borderId="783" xfId="0" applyFont="1" applyFill="1" applyBorder="1" applyAlignment="1">
      <alignment horizontal="left"/>
    </xf>
    <xf numFmtId="0" fontId="8" fillId="0" borderId="837" xfId="0" applyFont="1" applyBorder="1" applyAlignment="1" applyProtection="1">
      <alignment horizontal="center" vertical="center" wrapText="1"/>
      <protection hidden="1"/>
    </xf>
    <xf numFmtId="49" fontId="8" fillId="6" borderId="765" xfId="0" applyNumberFormat="1" applyFont="1" applyFill="1" applyBorder="1" applyProtection="1">
      <protection locked="0"/>
    </xf>
    <xf numFmtId="49" fontId="8" fillId="6" borderId="786" xfId="0" applyNumberFormat="1" applyFont="1" applyFill="1" applyBorder="1" applyProtection="1">
      <protection locked="0"/>
    </xf>
    <xf numFmtId="1" fontId="16" fillId="0" borderId="783" xfId="0" applyNumberFormat="1" applyFont="1" applyBorder="1"/>
    <xf numFmtId="1" fontId="8" fillId="0" borderId="836" xfId="0" applyNumberFormat="1" applyFont="1" applyBorder="1" applyAlignment="1">
      <alignment horizontal="center" vertical="center" wrapText="1"/>
    </xf>
    <xf numFmtId="1" fontId="8" fillId="0" borderId="833" xfId="0" applyNumberFormat="1" applyFont="1" applyBorder="1" applyAlignment="1">
      <alignment horizontal="center" vertical="center" wrapText="1"/>
    </xf>
    <xf numFmtId="1" fontId="8" fillId="0" borderId="841" xfId="0" applyNumberFormat="1" applyFont="1" applyBorder="1" applyAlignment="1">
      <alignment horizontal="center" vertical="center" wrapText="1"/>
    </xf>
    <xf numFmtId="1" fontId="8" fillId="0" borderId="810" xfId="0" applyNumberFormat="1" applyFont="1" applyBorder="1" applyAlignment="1">
      <alignment horizontal="center" vertical="center" wrapText="1"/>
    </xf>
    <xf numFmtId="1" fontId="8" fillId="0" borderId="842" xfId="0" applyNumberFormat="1" applyFont="1" applyBorder="1" applyAlignment="1">
      <alignment horizontal="center" vertical="center" wrapText="1"/>
    </xf>
    <xf numFmtId="1" fontId="8" fillId="0" borderId="839" xfId="0" applyNumberFormat="1" applyFont="1" applyBorder="1" applyAlignment="1">
      <alignment horizontal="center" vertical="center" wrapText="1"/>
    </xf>
    <xf numFmtId="1" fontId="8" fillId="0" borderId="835" xfId="0" applyNumberFormat="1" applyFont="1" applyBorder="1" applyAlignment="1">
      <alignment horizontal="center" vertical="center" wrapText="1"/>
    </xf>
    <xf numFmtId="1" fontId="8" fillId="0" borderId="768" xfId="0" applyNumberFormat="1" applyFont="1" applyBorder="1" applyAlignment="1">
      <alignment horizontal="center" vertical="center" wrapText="1"/>
    </xf>
    <xf numFmtId="1" fontId="8" fillId="0" borderId="784" xfId="0" applyNumberFormat="1" applyFont="1" applyBorder="1" applyAlignment="1">
      <alignment horizontal="center" vertical="center" wrapText="1"/>
    </xf>
    <xf numFmtId="1" fontId="8" fillId="0" borderId="782" xfId="0" applyNumberFormat="1" applyFont="1" applyBorder="1" applyAlignment="1">
      <alignment horizontal="center" vertical="center" wrapText="1"/>
    </xf>
    <xf numFmtId="1" fontId="8" fillId="0" borderId="772" xfId="0" applyNumberFormat="1" applyFont="1" applyBorder="1"/>
    <xf numFmtId="1" fontId="8" fillId="0" borderId="770" xfId="0" applyNumberFormat="1" applyFont="1" applyBorder="1"/>
    <xf numFmtId="1" fontId="8" fillId="0" borderId="766" xfId="0" applyNumberFormat="1" applyFont="1" applyBorder="1"/>
    <xf numFmtId="1" fontId="8" fillId="8" borderId="271" xfId="0" applyNumberFormat="1" applyFont="1" applyFill="1" applyBorder="1"/>
    <xf numFmtId="1" fontId="8" fillId="0" borderId="783" xfId="0" applyNumberFormat="1" applyFont="1" applyBorder="1"/>
    <xf numFmtId="1" fontId="8" fillId="0" borderId="788" xfId="0" applyNumberFormat="1" applyFont="1" applyBorder="1"/>
    <xf numFmtId="1" fontId="8" fillId="0" borderId="782" xfId="0" applyNumberFormat="1" applyFont="1" applyBorder="1"/>
    <xf numFmtId="1" fontId="16" fillId="0" borderId="834" xfId="0" applyNumberFormat="1" applyFont="1" applyBorder="1"/>
    <xf numFmtId="1" fontId="8" fillId="0" borderId="765" xfId="0" applyNumberFormat="1" applyFont="1" applyBorder="1"/>
    <xf numFmtId="1" fontId="8" fillId="0" borderId="845" xfId="0" applyNumberFormat="1" applyFont="1" applyBorder="1" applyAlignment="1">
      <alignment horizontal="center" vertical="center" wrapText="1"/>
    </xf>
    <xf numFmtId="1" fontId="8" fillId="6" borderId="841" xfId="0" applyNumberFormat="1" applyFont="1" applyFill="1" applyBorder="1" applyProtection="1">
      <protection locked="0"/>
    </xf>
    <xf numFmtId="1" fontId="8" fillId="6" borderId="810" xfId="0" applyNumberFormat="1" applyFont="1" applyFill="1" applyBorder="1" applyProtection="1">
      <protection locked="0"/>
    </xf>
    <xf numFmtId="1" fontId="8" fillId="6" borderId="842" xfId="0" applyNumberFormat="1" applyFont="1" applyFill="1" applyBorder="1" applyProtection="1">
      <protection locked="0"/>
    </xf>
    <xf numFmtId="1" fontId="8" fillId="0" borderId="765" xfId="0" applyNumberFormat="1" applyFont="1" applyBorder="1" applyAlignment="1">
      <alignment vertical="center" wrapText="1"/>
    </xf>
    <xf numFmtId="1" fontId="8" fillId="0" borderId="782" xfId="0" applyNumberFormat="1" applyFont="1" applyBorder="1" applyAlignment="1">
      <alignment vertical="center" wrapText="1"/>
    </xf>
    <xf numFmtId="1" fontId="8" fillId="6" borderId="788" xfId="0" applyNumberFormat="1" applyFont="1" applyFill="1" applyBorder="1" applyProtection="1">
      <protection locked="0"/>
    </xf>
    <xf numFmtId="1" fontId="8" fillId="6" borderId="785" xfId="0" applyNumberFormat="1" applyFont="1" applyFill="1" applyBorder="1" applyProtection="1">
      <protection locked="0"/>
    </xf>
    <xf numFmtId="1" fontId="8" fillId="6" borderId="782" xfId="0" applyNumberFormat="1" applyFont="1" applyFill="1" applyBorder="1" applyProtection="1">
      <protection locked="0"/>
    </xf>
    <xf numFmtId="1" fontId="8" fillId="6" borderId="791" xfId="0" applyNumberFormat="1" applyFont="1" applyFill="1" applyBorder="1" applyProtection="1">
      <protection locked="0"/>
    </xf>
    <xf numFmtId="1" fontId="8" fillId="0" borderId="833" xfId="0" applyNumberFormat="1" applyFont="1" applyBorder="1" applyAlignment="1">
      <alignment vertical="center" wrapText="1"/>
    </xf>
    <xf numFmtId="1" fontId="8" fillId="0" borderId="313" xfId="0" applyNumberFormat="1" applyFont="1" applyBorder="1" applyAlignment="1">
      <alignment vertical="center" wrapText="1"/>
    </xf>
    <xf numFmtId="1" fontId="8" fillId="0" borderId="852" xfId="0" applyNumberFormat="1" applyFont="1" applyBorder="1" applyAlignment="1">
      <alignment horizontal="center" vertical="center" wrapText="1"/>
    </xf>
    <xf numFmtId="1" fontId="8" fillId="7" borderId="775" xfId="0" applyNumberFormat="1" applyFont="1" applyFill="1" applyBorder="1"/>
    <xf numFmtId="1" fontId="8" fillId="6" borderId="787" xfId="0" applyNumberFormat="1" applyFont="1" applyFill="1" applyBorder="1" applyProtection="1">
      <protection locked="0"/>
    </xf>
    <xf numFmtId="1" fontId="8" fillId="0" borderId="797" xfId="0" applyNumberFormat="1" applyFont="1" applyBorder="1" applyAlignment="1">
      <alignment vertical="center" wrapText="1"/>
    </xf>
    <xf numFmtId="1" fontId="8" fillId="7" borderId="841" xfId="0" applyNumberFormat="1" applyFont="1" applyFill="1" applyBorder="1"/>
    <xf numFmtId="1" fontId="8" fillId="7" borderId="842" xfId="0" applyNumberFormat="1" applyFont="1" applyFill="1" applyBorder="1"/>
    <xf numFmtId="1" fontId="8" fillId="6" borderId="776" xfId="0" applyNumberFormat="1" applyFont="1" applyFill="1" applyBorder="1" applyProtection="1">
      <protection locked="0"/>
    </xf>
    <xf numFmtId="1" fontId="8" fillId="6" borderId="853" xfId="0" applyNumberFormat="1" applyFont="1" applyFill="1" applyBorder="1" applyProtection="1">
      <protection locked="0"/>
    </xf>
    <xf numFmtId="1" fontId="8" fillId="8" borderId="776" xfId="0" applyNumberFormat="1" applyFont="1" applyFill="1" applyBorder="1"/>
    <xf numFmtId="1" fontId="8" fillId="8" borderId="631" xfId="0" applyNumberFormat="1" applyFont="1" applyFill="1" applyBorder="1"/>
    <xf numFmtId="1" fontId="8" fillId="8" borderId="324" xfId="0" applyNumberFormat="1" applyFont="1" applyFill="1" applyBorder="1"/>
    <xf numFmtId="1" fontId="8" fillId="0" borderId="315" xfId="0" applyNumberFormat="1" applyFont="1" applyBorder="1"/>
    <xf numFmtId="1" fontId="8" fillId="5" borderId="267" xfId="0" applyNumberFormat="1" applyFont="1" applyFill="1" applyBorder="1" applyAlignment="1">
      <alignment horizontal="left"/>
    </xf>
    <xf numFmtId="1" fontId="8" fillId="5" borderId="269" xfId="0" applyNumberFormat="1" applyFont="1" applyFill="1" applyBorder="1" applyAlignment="1">
      <alignment horizontal="left"/>
    </xf>
    <xf numFmtId="1" fontId="8" fillId="8" borderId="307" xfId="0" applyNumberFormat="1" applyFont="1" applyFill="1" applyBorder="1"/>
    <xf numFmtId="1" fontId="16" fillId="4" borderId="802" xfId="0" applyNumberFormat="1" applyFont="1" applyFill="1" applyBorder="1"/>
    <xf numFmtId="1" fontId="19" fillId="4" borderId="783" xfId="0" applyNumberFormat="1" applyFont="1" applyFill="1" applyBorder="1"/>
    <xf numFmtId="0" fontId="8" fillId="0" borderId="841" xfId="0" applyFont="1" applyBorder="1" applyAlignment="1">
      <alignment horizontal="center" vertical="center" wrapText="1"/>
    </xf>
    <xf numFmtId="0" fontId="8" fillId="0" borderId="833" xfId="0" applyFont="1" applyBorder="1" applyAlignment="1">
      <alignment horizontal="center" vertical="center" wrapText="1"/>
    </xf>
    <xf numFmtId="0" fontId="8" fillId="0" borderId="836" xfId="0" applyFont="1" applyBorder="1" applyAlignment="1">
      <alignment horizontal="center" vertical="center" wrapText="1"/>
    </xf>
    <xf numFmtId="0" fontId="8" fillId="0" borderId="794" xfId="0" applyFont="1" applyBorder="1" applyAlignment="1">
      <alignment horizontal="center" vertical="center" wrapText="1"/>
    </xf>
    <xf numFmtId="0" fontId="8" fillId="0" borderId="838" xfId="0" applyFont="1" applyBorder="1" applyAlignment="1">
      <alignment horizontal="center" vertical="center" wrapText="1"/>
    </xf>
    <xf numFmtId="1" fontId="8" fillId="0" borderId="267" xfId="0" applyNumberFormat="1" applyFont="1" applyBorder="1" applyAlignment="1">
      <alignment horizontal="left"/>
    </xf>
    <xf numFmtId="1" fontId="8" fillId="0" borderId="281" xfId="0" applyNumberFormat="1" applyFont="1" applyBorder="1" applyAlignment="1">
      <alignment horizontal="left"/>
    </xf>
    <xf numFmtId="49" fontId="8" fillId="0" borderId="774" xfId="0" applyNumberFormat="1" applyFont="1" applyBorder="1" applyAlignment="1">
      <alignment horizontal="center" vertical="center"/>
    </xf>
    <xf numFmtId="1" fontId="19" fillId="0" borderId="766" xfId="0" applyNumberFormat="1" applyFont="1" applyBorder="1"/>
    <xf numFmtId="1" fontId="8" fillId="8" borderId="275" xfId="0" applyNumberFormat="1" applyFont="1" applyFill="1" applyBorder="1"/>
    <xf numFmtId="49" fontId="8" fillId="0" borderId="273" xfId="0" applyNumberFormat="1" applyFont="1" applyBorder="1" applyAlignment="1">
      <alignment horizontal="center" vertical="center"/>
    </xf>
    <xf numFmtId="1" fontId="19" fillId="0" borderId="269" xfId="0" applyNumberFormat="1" applyFont="1" applyBorder="1"/>
    <xf numFmtId="0" fontId="19" fillId="0" borderId="269" xfId="0" applyFont="1" applyBorder="1"/>
    <xf numFmtId="49" fontId="8" fillId="0" borderId="273" xfId="0" applyNumberFormat="1" applyFont="1" applyBorder="1" applyAlignment="1">
      <alignment horizontal="center" vertical="center" wrapText="1"/>
    </xf>
    <xf numFmtId="0" fontId="38" fillId="8" borderId="856" xfId="1" applyFont="1" applyFill="1" applyBorder="1"/>
    <xf numFmtId="49" fontId="8" fillId="0" borderId="310" xfId="0" applyNumberFormat="1" applyFont="1" applyBorder="1" applyAlignment="1">
      <alignment horizontal="center" vertical="center"/>
    </xf>
    <xf numFmtId="1" fontId="19" fillId="0" borderId="312" xfId="0" applyNumberFormat="1" applyFont="1" applyBorder="1"/>
    <xf numFmtId="0" fontId="38" fillId="8" borderId="788" xfId="1" applyFont="1" applyFill="1" applyBorder="1"/>
    <xf numFmtId="0" fontId="38" fillId="8" borderId="791" xfId="1" applyFont="1" applyFill="1" applyBorder="1"/>
    <xf numFmtId="0" fontId="38" fillId="8" borderId="784" xfId="1" applyFont="1" applyFill="1" applyBorder="1"/>
    <xf numFmtId="0" fontId="19" fillId="0" borderId="178" xfId="0" applyFont="1" applyBorder="1"/>
    <xf numFmtId="49" fontId="19" fillId="0" borderId="273" xfId="0" applyNumberFormat="1" applyFont="1" applyBorder="1" applyAlignment="1">
      <alignment horizontal="center" vertical="center"/>
    </xf>
    <xf numFmtId="49" fontId="19" fillId="0" borderId="310" xfId="0" applyNumberFormat="1" applyFont="1" applyBorder="1" applyAlignment="1">
      <alignment horizontal="center" vertical="center"/>
    </xf>
    <xf numFmtId="0" fontId="19" fillId="0" borderId="312" xfId="0" applyFont="1" applyBorder="1"/>
    <xf numFmtId="0" fontId="60" fillId="0" borderId="836" xfId="0" applyFont="1" applyBorder="1" applyAlignment="1">
      <alignment horizontal="center" vertical="center" wrapText="1"/>
    </xf>
    <xf numFmtId="0" fontId="60" fillId="0" borderId="768" xfId="0" applyFont="1" applyBorder="1" applyAlignment="1">
      <alignment horizontal="center" vertical="center" wrapText="1"/>
    </xf>
    <xf numFmtId="0" fontId="60" fillId="0" borderId="838" xfId="0" applyFont="1" applyBorder="1" applyAlignment="1">
      <alignment horizontal="center" vertical="center" wrapText="1"/>
    </xf>
    <xf numFmtId="49" fontId="60" fillId="0" borderId="765" xfId="0" applyNumberFormat="1" applyFont="1" applyBorder="1" applyAlignment="1">
      <alignment horizontal="right" vertical="center" wrapText="1"/>
    </xf>
    <xf numFmtId="49" fontId="60" fillId="0" borderId="268" xfId="0" applyNumberFormat="1" applyFont="1" applyBorder="1" applyAlignment="1">
      <alignment horizontal="right" wrapText="1"/>
    </xf>
    <xf numFmtId="49" fontId="60" fillId="0" borderId="268" xfId="0" applyNumberFormat="1" applyFont="1" applyBorder="1" applyAlignment="1">
      <alignment horizontal="right"/>
    </xf>
    <xf numFmtId="0" fontId="8" fillId="0" borderId="786" xfId="0" applyFont="1" applyBorder="1" applyAlignment="1">
      <alignment horizontal="left" vertical="center" wrapText="1"/>
    </xf>
    <xf numFmtId="49" fontId="60" fillId="0" borderId="277" xfId="0" applyNumberFormat="1" applyFont="1" applyBorder="1" applyAlignment="1">
      <alignment horizontal="right"/>
    </xf>
    <xf numFmtId="0" fontId="60" fillId="0" borderId="768" xfId="0" applyFont="1" applyBorder="1" applyAlignment="1">
      <alignment horizontal="center"/>
    </xf>
    <xf numFmtId="0" fontId="60" fillId="0" borderId="838" xfId="0" applyFont="1" applyBorder="1" applyAlignment="1">
      <alignment horizontal="center"/>
    </xf>
    <xf numFmtId="0" fontId="8" fillId="0" borderId="268" xfId="0" applyFont="1" applyBorder="1" applyAlignment="1">
      <alignment horizontal="left" wrapText="1"/>
    </xf>
    <xf numFmtId="0" fontId="8" fillId="0" borderId="268" xfId="0" applyFont="1" applyBorder="1" applyAlignment="1">
      <alignment wrapText="1"/>
    </xf>
    <xf numFmtId="0" fontId="8" fillId="0" borderId="786" xfId="0" applyFont="1" applyBorder="1" applyAlignment="1">
      <alignment wrapText="1"/>
    </xf>
    <xf numFmtId="1" fontId="8" fillId="6" borderId="851" xfId="0" applyNumberFormat="1" applyFont="1" applyFill="1" applyBorder="1" applyProtection="1">
      <protection locked="0"/>
    </xf>
    <xf numFmtId="1" fontId="8" fillId="6" borderId="858" xfId="0" applyNumberFormat="1" applyFont="1" applyFill="1" applyBorder="1" applyProtection="1">
      <protection locked="0"/>
    </xf>
    <xf numFmtId="1" fontId="8" fillId="0" borderId="834" xfId="0" applyNumberFormat="1" applyFont="1" applyBorder="1" applyAlignment="1">
      <alignment horizontal="center" vertical="center" wrapText="1"/>
    </xf>
    <xf numFmtId="1" fontId="8" fillId="0" borderId="793" xfId="0" applyNumberFormat="1" applyFont="1" applyBorder="1" applyAlignment="1">
      <alignment horizontal="center" vertical="center" wrapText="1"/>
    </xf>
    <xf numFmtId="0" fontId="8" fillId="0" borderId="765" xfId="0" applyFont="1" applyBorder="1" applyAlignment="1">
      <alignment wrapText="1"/>
    </xf>
    <xf numFmtId="1" fontId="8" fillId="0" borderId="770" xfId="0" applyNumberFormat="1" applyFont="1" applyBorder="1" applyAlignment="1">
      <alignment wrapText="1"/>
    </xf>
    <xf numFmtId="1" fontId="60" fillId="0" borderId="766" xfId="0" applyNumberFormat="1" applyFont="1" applyBorder="1" applyAlignment="1">
      <alignment horizontal="right"/>
    </xf>
    <xf numFmtId="0" fontId="8" fillId="0" borderId="270" xfId="0" applyFont="1" applyBorder="1" applyAlignment="1">
      <alignment horizontal="right" wrapText="1"/>
    </xf>
    <xf numFmtId="0" fontId="60" fillId="0" borderId="269" xfId="0" applyFont="1" applyBorder="1" applyAlignment="1">
      <alignment horizontal="right"/>
    </xf>
    <xf numFmtId="0" fontId="60" fillId="0" borderId="178" xfId="0" applyFont="1" applyBorder="1" applyAlignment="1">
      <alignment horizontal="right"/>
    </xf>
    <xf numFmtId="0" fontId="8" fillId="0" borderId="786" xfId="0" applyFont="1" applyBorder="1" applyAlignment="1">
      <alignment horizontal="left" wrapText="1"/>
    </xf>
    <xf numFmtId="0" fontId="8" fillId="0" borderId="788" xfId="0" applyFont="1" applyBorder="1" applyAlignment="1">
      <alignment horizontal="right" wrapText="1"/>
    </xf>
    <xf numFmtId="0" fontId="60" fillId="0" borderId="312" xfId="0" applyFont="1" applyBorder="1" applyAlignment="1">
      <alignment horizontal="right"/>
    </xf>
    <xf numFmtId="0" fontId="60" fillId="0" borderId="837" xfId="0" applyFont="1" applyBorder="1" applyAlignment="1">
      <alignment horizontal="center"/>
    </xf>
    <xf numFmtId="0" fontId="8" fillId="0" borderId="765" xfId="0" applyFont="1" applyBorder="1" applyAlignment="1">
      <alignment horizontal="left" wrapText="1"/>
    </xf>
    <xf numFmtId="1" fontId="60" fillId="0" borderId="770" xfId="0" applyNumberFormat="1" applyFont="1" applyBorder="1" applyAlignment="1">
      <alignment horizontal="right" wrapText="1"/>
    </xf>
    <xf numFmtId="0" fontId="60" fillId="0" borderId="766" xfId="0" applyFont="1" applyBorder="1" applyAlignment="1">
      <alignment horizontal="right"/>
    </xf>
    <xf numFmtId="0" fontId="60" fillId="0" borderId="788" xfId="0" applyFont="1" applyBorder="1" applyAlignment="1">
      <alignment horizontal="right" wrapText="1"/>
    </xf>
    <xf numFmtId="1" fontId="60" fillId="0" borderId="782" xfId="0" applyNumberFormat="1" applyFont="1" applyBorder="1" applyAlignment="1">
      <alignment horizontal="right" wrapText="1"/>
    </xf>
    <xf numFmtId="1" fontId="60" fillId="0" borderId="770" xfId="0" applyNumberFormat="1" applyFont="1" applyBorder="1" applyAlignment="1">
      <alignment horizontal="right" vertical="center" wrapText="1"/>
    </xf>
    <xf numFmtId="0" fontId="60" fillId="0" borderId="270" xfId="0" applyFont="1" applyBorder="1" applyAlignment="1">
      <alignment horizontal="right" wrapText="1"/>
    </xf>
    <xf numFmtId="0" fontId="8" fillId="0" borderId="277" xfId="0" applyFont="1" applyBorder="1" applyAlignment="1">
      <alignment horizontal="left" wrapText="1"/>
    </xf>
    <xf numFmtId="0" fontId="19" fillId="0" borderId="788" xfId="0" applyFont="1" applyBorder="1" applyAlignment="1">
      <alignment horizontal="right"/>
    </xf>
    <xf numFmtId="1" fontId="19" fillId="0" borderId="782" xfId="0" applyNumberFormat="1" applyFont="1" applyBorder="1" applyAlignment="1">
      <alignment horizontal="right"/>
    </xf>
    <xf numFmtId="1" fontId="8" fillId="6" borderId="843" xfId="0" applyNumberFormat="1" applyFont="1" applyFill="1" applyBorder="1" applyProtection="1">
      <protection locked="0"/>
    </xf>
    <xf numFmtId="1" fontId="8" fillId="6" borderId="784" xfId="0" applyNumberFormat="1" applyFont="1" applyFill="1" applyBorder="1" applyProtection="1">
      <protection locked="0"/>
    </xf>
    <xf numFmtId="0" fontId="16" fillId="0" borderId="783" xfId="0" applyFont="1" applyBorder="1" applyAlignment="1">
      <alignment wrapText="1"/>
    </xf>
    <xf numFmtId="0" fontId="8" fillId="0" borderId="837" xfId="0" applyFont="1" applyBorder="1" applyAlignment="1">
      <alignment horizontal="center" vertical="center" wrapText="1"/>
    </xf>
    <xf numFmtId="0" fontId="14" fillId="0" borderId="794" xfId="0" applyFont="1" applyBorder="1" applyAlignment="1">
      <alignment wrapText="1"/>
    </xf>
    <xf numFmtId="0" fontId="19" fillId="18" borderId="794" xfId="0" applyFont="1" applyFill="1" applyBorder="1" applyAlignment="1">
      <alignment horizontal="center" wrapText="1"/>
    </xf>
    <xf numFmtId="0" fontId="8" fillId="18" borderId="836" xfId="0" applyFont="1" applyFill="1" applyBorder="1" applyAlignment="1">
      <alignment vertical="center" wrapText="1"/>
    </xf>
    <xf numFmtId="0" fontId="8" fillId="18" borderId="768" xfId="0" applyFont="1" applyFill="1" applyBorder="1" applyAlignment="1">
      <alignment vertical="center" wrapText="1"/>
    </xf>
    <xf numFmtId="0" fontId="8" fillId="18" borderId="838" xfId="0" applyFont="1" applyFill="1" applyBorder="1" applyAlignment="1">
      <alignment vertical="center" wrapText="1"/>
    </xf>
    <xf numFmtId="0" fontId="8" fillId="18" borderId="852" xfId="0" applyFont="1" applyFill="1" applyBorder="1" applyAlignment="1">
      <alignment horizontal="center" vertical="center" wrapText="1"/>
    </xf>
    <xf numFmtId="0" fontId="8" fillId="18" borderId="794" xfId="0" applyFont="1" applyFill="1" applyBorder="1" applyAlignment="1">
      <alignment horizontal="center" vertical="center" wrapText="1"/>
    </xf>
    <xf numFmtId="0" fontId="8" fillId="0" borderId="766" xfId="0" applyFont="1" applyBorder="1" applyAlignment="1">
      <alignment wrapText="1"/>
    </xf>
    <xf numFmtId="0" fontId="8" fillId="0" borderId="782" xfId="0" applyFont="1" applyBorder="1" applyAlignment="1">
      <alignment wrapText="1"/>
    </xf>
    <xf numFmtId="1" fontId="19" fillId="0" borderId="782" xfId="0" applyNumberFormat="1" applyFont="1" applyBorder="1" applyAlignment="1">
      <alignment wrapText="1"/>
    </xf>
    <xf numFmtId="1" fontId="8" fillId="6" borderId="788" xfId="0" applyNumberFormat="1" applyFont="1" applyFill="1" applyBorder="1" applyAlignment="1" applyProtection="1">
      <alignment wrapText="1"/>
      <protection locked="0"/>
    </xf>
    <xf numFmtId="1" fontId="8" fillId="6" borderId="851" xfId="0" applyNumberFormat="1" applyFont="1" applyFill="1" applyBorder="1" applyAlignment="1" applyProtection="1">
      <alignment wrapText="1"/>
      <protection locked="0"/>
    </xf>
    <xf numFmtId="1" fontId="8" fillId="6" borderId="789" xfId="0" applyNumberFormat="1" applyFont="1" applyFill="1" applyBorder="1" applyAlignment="1" applyProtection="1">
      <alignment wrapText="1"/>
      <protection locked="0"/>
    </xf>
    <xf numFmtId="0" fontId="19" fillId="18" borderId="837" xfId="0" applyFont="1" applyFill="1" applyBorder="1" applyAlignment="1">
      <alignment wrapText="1"/>
    </xf>
    <xf numFmtId="1" fontId="8" fillId="18" borderId="836" xfId="0" applyNumberFormat="1" applyFont="1" applyFill="1" applyBorder="1" applyAlignment="1" applyProtection="1">
      <alignment wrapText="1"/>
      <protection locked="0"/>
    </xf>
    <xf numFmtId="1" fontId="8" fillId="18" borderId="768" xfId="0" applyNumberFormat="1" applyFont="1" applyFill="1" applyBorder="1" applyAlignment="1" applyProtection="1">
      <alignment wrapText="1"/>
      <protection locked="0"/>
    </xf>
    <xf numFmtId="1" fontId="8" fillId="18" borderId="768" xfId="0" applyNumberFormat="1" applyFont="1" applyFill="1" applyBorder="1" applyAlignment="1">
      <alignment wrapText="1"/>
    </xf>
    <xf numFmtId="1" fontId="8" fillId="18" borderId="838" xfId="0" applyNumberFormat="1" applyFont="1" applyFill="1" applyBorder="1" applyAlignment="1">
      <alignment wrapText="1"/>
    </xf>
    <xf numFmtId="1" fontId="8" fillId="18" borderId="852" xfId="0" applyNumberFormat="1" applyFont="1" applyFill="1" applyBorder="1" applyAlignment="1">
      <alignment wrapText="1"/>
    </xf>
    <xf numFmtId="1" fontId="8" fillId="18" borderId="794" xfId="0" applyNumberFormat="1" applyFont="1" applyFill="1" applyBorder="1" applyAlignment="1">
      <alignment wrapText="1"/>
    </xf>
    <xf numFmtId="1" fontId="19" fillId="0" borderId="178" xfId="0" applyNumberFormat="1" applyFont="1" applyBorder="1" applyAlignment="1">
      <alignment wrapText="1"/>
    </xf>
    <xf numFmtId="1" fontId="19" fillId="18" borderId="837" xfId="0" applyNumberFormat="1" applyFont="1" applyFill="1" applyBorder="1" applyAlignment="1">
      <alignment wrapText="1"/>
    </xf>
    <xf numFmtId="1" fontId="8" fillId="18" borderId="838" xfId="0" applyNumberFormat="1" applyFont="1" applyFill="1" applyBorder="1" applyAlignment="1" applyProtection="1">
      <alignment wrapText="1"/>
      <protection locked="0"/>
    </xf>
    <xf numFmtId="1" fontId="8" fillId="18" borderId="852" xfId="0" applyNumberFormat="1" applyFont="1" applyFill="1" applyBorder="1" applyAlignment="1" applyProtection="1">
      <alignment wrapText="1"/>
      <protection locked="0"/>
    </xf>
    <xf numFmtId="1" fontId="8" fillId="18" borderId="794" xfId="0" applyNumberFormat="1" applyFont="1" applyFill="1" applyBorder="1" applyAlignment="1" applyProtection="1">
      <alignment wrapText="1"/>
      <protection locked="0"/>
    </xf>
    <xf numFmtId="0" fontId="8" fillId="0" borderId="178" xfId="0" applyFont="1" applyBorder="1" applyAlignment="1">
      <alignment wrapText="1"/>
    </xf>
    <xf numFmtId="0" fontId="16" fillId="0" borderId="802" xfId="0" applyFont="1" applyBorder="1" applyAlignment="1">
      <alignment wrapText="1"/>
    </xf>
    <xf numFmtId="0" fontId="19" fillId="0" borderId="794" xfId="0" applyFont="1" applyBorder="1" applyAlignment="1">
      <alignment horizontal="center" vertical="center" wrapText="1"/>
    </xf>
    <xf numFmtId="0" fontId="8" fillId="0" borderId="854" xfId="0" applyFont="1" applyBorder="1" applyAlignment="1">
      <alignment horizontal="center" vertical="center" wrapText="1"/>
    </xf>
    <xf numFmtId="0" fontId="8" fillId="0" borderId="852" xfId="0" applyFont="1" applyBorder="1" applyAlignment="1">
      <alignment horizontal="center" vertical="center" wrapText="1"/>
    </xf>
    <xf numFmtId="1" fontId="8" fillId="6" borderId="860" xfId="0" applyNumberFormat="1" applyFont="1" applyFill="1" applyBorder="1" applyProtection="1">
      <protection locked="0"/>
    </xf>
    <xf numFmtId="0" fontId="8" fillId="0" borderId="312" xfId="0" applyFont="1" applyBorder="1" applyAlignment="1">
      <alignment wrapText="1"/>
    </xf>
    <xf numFmtId="1" fontId="8" fillId="6" borderId="861" xfId="0" applyNumberFormat="1" applyFont="1" applyFill="1" applyBorder="1" applyProtection="1">
      <protection locked="0"/>
    </xf>
    <xf numFmtId="1" fontId="8" fillId="6" borderId="789" xfId="0" applyNumberFormat="1" applyFont="1" applyFill="1" applyBorder="1" applyProtection="1">
      <protection locked="0"/>
    </xf>
    <xf numFmtId="0" fontId="8" fillId="0" borderId="835" xfId="0" applyFont="1" applyBorder="1" applyAlignment="1">
      <alignment vertical="center" wrapText="1"/>
    </xf>
    <xf numFmtId="0" fontId="8" fillId="0" borderId="768" xfId="0" applyFont="1" applyBorder="1" applyAlignment="1">
      <alignment vertical="center" wrapText="1"/>
    </xf>
    <xf numFmtId="0" fontId="8" fillId="0" borderId="838" xfId="0" applyFont="1" applyBorder="1" applyAlignment="1">
      <alignment vertical="center" wrapText="1"/>
    </xf>
    <xf numFmtId="1" fontId="19" fillId="0" borderId="766" xfId="0" applyNumberFormat="1" applyFont="1" applyBorder="1" applyAlignment="1">
      <alignment wrapText="1"/>
    </xf>
    <xf numFmtId="1" fontId="19" fillId="0" borderId="269" xfId="0" applyNumberFormat="1" applyFont="1" applyBorder="1" applyAlignment="1">
      <alignment wrapText="1"/>
    </xf>
    <xf numFmtId="1" fontId="8" fillId="6" borderId="311" xfId="0" applyNumberFormat="1" applyFont="1" applyFill="1" applyBorder="1" applyAlignment="1" applyProtection="1">
      <alignment wrapText="1"/>
      <protection locked="0"/>
    </xf>
    <xf numFmtId="0" fontId="38" fillId="0" borderId="794" xfId="0" applyFont="1" applyBorder="1" applyAlignment="1">
      <alignment wrapText="1"/>
    </xf>
    <xf numFmtId="1" fontId="8" fillId="6" borderId="286" xfId="0" applyNumberFormat="1" applyFont="1" applyFill="1" applyBorder="1" applyAlignment="1" applyProtection="1">
      <alignment wrapText="1"/>
      <protection locked="0"/>
    </xf>
    <xf numFmtId="0" fontId="8" fillId="0" borderId="768" xfId="0" applyFont="1" applyBorder="1" applyAlignment="1">
      <alignment horizontal="center" vertical="center" wrapText="1"/>
    </xf>
    <xf numFmtId="1" fontId="19" fillId="0" borderId="268" xfId="0" applyNumberFormat="1" applyFont="1" applyBorder="1" applyAlignment="1">
      <alignment wrapText="1"/>
    </xf>
    <xf numFmtId="0" fontId="19" fillId="0" borderId="837" xfId="0" applyFont="1" applyBorder="1" applyAlignment="1">
      <alignment horizontal="center" vertical="center" wrapText="1"/>
    </xf>
    <xf numFmtId="1" fontId="8" fillId="6" borderId="275" xfId="0" applyNumberFormat="1" applyFont="1" applyFill="1" applyBorder="1" applyAlignment="1" applyProtection="1">
      <alignment wrapText="1"/>
      <protection locked="0"/>
    </xf>
    <xf numFmtId="0" fontId="38" fillId="0" borderId="837" xfId="0" applyFont="1" applyBorder="1" applyAlignment="1">
      <alignment horizontal="center" vertical="center" wrapText="1"/>
    </xf>
    <xf numFmtId="0" fontId="8" fillId="0" borderId="835" xfId="0" applyFont="1" applyBorder="1" applyAlignment="1">
      <alignment horizontal="center" vertical="center" wrapText="1"/>
    </xf>
    <xf numFmtId="0" fontId="8" fillId="0" borderId="777" xfId="0" applyFont="1" applyBorder="1" applyAlignment="1">
      <alignment horizontal="center" vertical="center" wrapText="1"/>
    </xf>
    <xf numFmtId="0" fontId="19" fillId="18" borderId="837" xfId="0" applyFont="1" applyFill="1" applyBorder="1" applyAlignment="1">
      <alignment horizontal="center" wrapText="1"/>
    </xf>
    <xf numFmtId="0" fontId="8" fillId="18" borderId="835" xfId="0" applyFont="1" applyFill="1" applyBorder="1" applyAlignment="1">
      <alignment horizontal="center" vertical="center" wrapText="1"/>
    </xf>
    <xf numFmtId="0" fontId="8" fillId="18" borderId="777" xfId="0" applyFont="1" applyFill="1" applyBorder="1" applyAlignment="1">
      <alignment horizontal="center" vertical="center" wrapText="1"/>
    </xf>
    <xf numFmtId="1" fontId="8" fillId="6" borderId="406" xfId="0" applyNumberFormat="1" applyFont="1" applyFill="1" applyBorder="1" applyAlignment="1" applyProtection="1">
      <alignment wrapText="1"/>
      <protection locked="0"/>
    </xf>
    <xf numFmtId="0" fontId="14" fillId="0" borderId="782" xfId="0" applyFont="1" applyBorder="1" applyAlignment="1">
      <alignment wrapText="1"/>
    </xf>
    <xf numFmtId="1" fontId="8" fillId="18" borderId="835" xfId="0" applyNumberFormat="1" applyFont="1" applyFill="1" applyBorder="1" applyAlignment="1">
      <alignment wrapText="1"/>
    </xf>
    <xf numFmtId="1" fontId="8" fillId="18" borderId="777" xfId="0" applyNumberFormat="1" applyFont="1" applyFill="1" applyBorder="1" applyAlignment="1">
      <alignment wrapText="1"/>
    </xf>
    <xf numFmtId="1" fontId="8" fillId="18" borderId="778" xfId="0" applyNumberFormat="1" applyFont="1" applyFill="1" applyBorder="1" applyAlignment="1">
      <alignment wrapText="1"/>
    </xf>
    <xf numFmtId="1" fontId="8" fillId="18" borderId="837" xfId="0" applyNumberFormat="1" applyFont="1" applyFill="1" applyBorder="1" applyAlignment="1">
      <alignment wrapText="1"/>
    </xf>
    <xf numFmtId="1" fontId="8" fillId="5" borderId="786" xfId="0" applyNumberFormat="1" applyFont="1" applyFill="1" applyBorder="1" applyAlignment="1">
      <alignment wrapText="1"/>
    </xf>
    <xf numFmtId="1" fontId="8" fillId="6" borderId="843" xfId="0" applyNumberFormat="1" applyFont="1" applyFill="1" applyBorder="1" applyAlignment="1" applyProtection="1">
      <alignment wrapText="1"/>
      <protection locked="0"/>
    </xf>
    <xf numFmtId="1" fontId="8" fillId="6" borderId="283" xfId="0" applyNumberFormat="1" applyFont="1" applyFill="1" applyBorder="1" applyAlignment="1" applyProtection="1">
      <alignment wrapText="1"/>
      <protection locked="0"/>
    </xf>
    <xf numFmtId="1" fontId="8" fillId="6" borderId="861" xfId="0" applyNumberFormat="1" applyFont="1" applyFill="1" applyBorder="1" applyAlignment="1" applyProtection="1">
      <alignment wrapText="1"/>
      <protection locked="0"/>
    </xf>
    <xf numFmtId="1" fontId="16" fillId="4" borderId="783" xfId="0" applyNumberFormat="1" applyFont="1" applyFill="1" applyBorder="1" applyAlignment="1">
      <alignment horizontal="left" wrapText="1"/>
    </xf>
    <xf numFmtId="1" fontId="14" fillId="4" borderId="783" xfId="0" applyNumberFormat="1" applyFont="1" applyFill="1" applyBorder="1" applyAlignment="1">
      <alignment horizontal="left" wrapText="1"/>
    </xf>
    <xf numFmtId="1" fontId="8" fillId="0" borderId="849" xfId="0" applyNumberFormat="1" applyFont="1" applyBorder="1" applyAlignment="1">
      <alignment horizontal="center" vertical="center" wrapText="1"/>
    </xf>
    <xf numFmtId="1" fontId="8" fillId="5" borderId="859" xfId="0" applyNumberFormat="1" applyFont="1" applyFill="1" applyBorder="1" applyAlignment="1">
      <alignment horizontal="center" vertical="center" wrapText="1"/>
    </xf>
    <xf numFmtId="1" fontId="8" fillId="5" borderId="833" xfId="0" applyNumberFormat="1" applyFont="1" applyFill="1" applyBorder="1" applyAlignment="1">
      <alignment horizontal="center" vertical="center" wrapText="1"/>
    </xf>
    <xf numFmtId="1" fontId="8" fillId="9" borderId="770" xfId="0" applyNumberFormat="1" applyFont="1" applyFill="1" applyBorder="1" applyAlignment="1">
      <alignment wrapText="1"/>
    </xf>
    <xf numFmtId="1" fontId="8" fillId="0" borderId="771" xfId="0" applyNumberFormat="1" applyFont="1" applyBorder="1" applyAlignment="1">
      <alignment wrapText="1"/>
    </xf>
    <xf numFmtId="1" fontId="8" fillId="6" borderId="841" xfId="0" applyNumberFormat="1" applyFont="1" applyFill="1" applyBorder="1" applyAlignment="1" applyProtection="1">
      <alignment wrapText="1"/>
      <protection locked="0"/>
    </xf>
    <xf numFmtId="1" fontId="8" fillId="6" borderId="833" xfId="0" applyNumberFormat="1" applyFont="1" applyFill="1" applyBorder="1" applyAlignment="1" applyProtection="1">
      <alignment wrapText="1"/>
      <protection locked="0"/>
    </xf>
    <xf numFmtId="1" fontId="8" fillId="6" borderId="842" xfId="0" applyNumberFormat="1" applyFont="1" applyFill="1" applyBorder="1" applyAlignment="1" applyProtection="1">
      <alignment wrapText="1"/>
      <protection locked="0"/>
    </xf>
    <xf numFmtId="1" fontId="8" fillId="6" borderId="832" xfId="0" applyNumberFormat="1" applyFont="1" applyFill="1" applyBorder="1" applyAlignment="1" applyProtection="1">
      <alignment wrapText="1"/>
      <protection locked="0"/>
    </xf>
    <xf numFmtId="1" fontId="8" fillId="6" borderId="840" xfId="0" applyNumberFormat="1" applyFont="1" applyFill="1" applyBorder="1" applyAlignment="1" applyProtection="1">
      <alignment wrapText="1"/>
      <protection locked="0"/>
    </xf>
    <xf numFmtId="1" fontId="8" fillId="6" borderId="853" xfId="0" applyNumberFormat="1" applyFont="1" applyFill="1" applyBorder="1" applyAlignment="1" applyProtection="1">
      <alignment wrapText="1"/>
      <protection locked="0"/>
    </xf>
    <xf numFmtId="1" fontId="8" fillId="6" borderId="859" xfId="0" applyNumberFormat="1" applyFont="1" applyFill="1" applyBorder="1" applyAlignment="1" applyProtection="1">
      <alignment wrapText="1"/>
      <protection locked="0"/>
    </xf>
    <xf numFmtId="1" fontId="8" fillId="6" borderId="765" xfId="0" applyNumberFormat="1" applyFont="1" applyFill="1" applyBorder="1" applyAlignment="1" applyProtection="1">
      <alignment wrapText="1"/>
      <protection locked="0"/>
    </xf>
    <xf numFmtId="1" fontId="8" fillId="8" borderId="765" xfId="0" applyNumberFormat="1" applyFont="1" applyFill="1" applyBorder="1" applyAlignment="1">
      <alignment wrapText="1"/>
    </xf>
    <xf numFmtId="1" fontId="8" fillId="9" borderId="270" xfId="0" applyNumberFormat="1" applyFont="1" applyFill="1" applyBorder="1" applyAlignment="1">
      <alignment wrapText="1"/>
    </xf>
    <xf numFmtId="1" fontId="8" fillId="0" borderId="274" xfId="0" applyNumberFormat="1" applyFont="1" applyBorder="1" applyAlignment="1">
      <alignment wrapText="1"/>
    </xf>
    <xf numFmtId="1" fontId="8" fillId="6" borderId="267" xfId="0" applyNumberFormat="1" applyFont="1" applyFill="1" applyBorder="1" applyAlignment="1" applyProtection="1">
      <alignment wrapText="1"/>
      <protection locked="0"/>
    </xf>
    <xf numFmtId="1" fontId="8" fillId="8" borderId="268" xfId="0" applyNumberFormat="1" applyFont="1" applyFill="1" applyBorder="1" applyAlignment="1">
      <alignment wrapText="1"/>
    </xf>
    <xf numFmtId="1" fontId="8" fillId="6" borderId="321" xfId="0" applyNumberFormat="1" applyFont="1" applyFill="1" applyBorder="1" applyAlignment="1" applyProtection="1">
      <alignment wrapText="1"/>
      <protection locked="0"/>
    </xf>
    <xf numFmtId="1" fontId="8" fillId="9" borderId="278" xfId="0" applyNumberFormat="1" applyFont="1" applyFill="1" applyBorder="1" applyAlignment="1">
      <alignment wrapText="1"/>
    </xf>
    <xf numFmtId="1" fontId="8" fillId="0" borderId="435" xfId="0" applyNumberFormat="1" applyFont="1" applyBorder="1" applyAlignment="1">
      <alignment wrapText="1"/>
    </xf>
    <xf numFmtId="1" fontId="8" fillId="6" borderId="489" xfId="0" applyNumberFormat="1" applyFont="1" applyFill="1" applyBorder="1" applyAlignment="1" applyProtection="1">
      <alignment wrapText="1"/>
      <protection locked="0"/>
    </xf>
    <xf numFmtId="1" fontId="8" fillId="8" borderId="277" xfId="0" applyNumberFormat="1" applyFont="1" applyFill="1" applyBorder="1" applyAlignment="1">
      <alignment wrapText="1"/>
    </xf>
    <xf numFmtId="1" fontId="8" fillId="7" borderId="841" xfId="0" applyNumberFormat="1" applyFont="1" applyFill="1" applyBorder="1" applyAlignment="1">
      <alignment wrapText="1"/>
    </xf>
    <xf numFmtId="1" fontId="8" fillId="7" borderId="833" xfId="0" applyNumberFormat="1" applyFont="1" applyFill="1" applyBorder="1" applyAlignment="1">
      <alignment wrapText="1"/>
    </xf>
    <xf numFmtId="1" fontId="8" fillId="7" borderId="782" xfId="0" applyNumberFormat="1" applyFont="1" applyFill="1" applyBorder="1" applyAlignment="1">
      <alignment wrapText="1"/>
    </xf>
    <xf numFmtId="1" fontId="8" fillId="6" borderId="844" xfId="0" applyNumberFormat="1" applyFont="1" applyFill="1" applyBorder="1" applyAlignment="1" applyProtection="1">
      <alignment wrapText="1"/>
      <protection locked="0"/>
    </xf>
    <xf numFmtId="1" fontId="8" fillId="6" borderId="797" xfId="0" applyNumberFormat="1" applyFont="1" applyFill="1" applyBorder="1" applyAlignment="1" applyProtection="1">
      <alignment wrapText="1"/>
      <protection locked="0"/>
    </xf>
    <xf numFmtId="1" fontId="8" fillId="7" borderId="312" xfId="0" applyNumberFormat="1" applyFont="1" applyFill="1" applyBorder="1" applyAlignment="1">
      <alignment wrapText="1"/>
    </xf>
    <xf numFmtId="1" fontId="8" fillId="6" borderId="281" xfId="0" applyNumberFormat="1" applyFont="1" applyFill="1" applyBorder="1" applyAlignment="1" applyProtection="1">
      <alignment wrapText="1"/>
      <protection locked="0"/>
    </xf>
    <xf numFmtId="1" fontId="8" fillId="7" borderId="772" xfId="0" applyNumberFormat="1" applyFont="1" applyFill="1" applyBorder="1" applyAlignment="1">
      <alignment wrapText="1"/>
    </xf>
    <xf numFmtId="1" fontId="8" fillId="7" borderId="775" xfId="0" applyNumberFormat="1" applyFont="1" applyFill="1" applyBorder="1" applyAlignment="1">
      <alignment wrapText="1"/>
    </xf>
    <xf numFmtId="1" fontId="8" fillId="7" borderId="267" xfId="0" applyNumberFormat="1" applyFont="1" applyFill="1" applyBorder="1" applyAlignment="1">
      <alignment wrapText="1"/>
    </xf>
    <xf numFmtId="1" fontId="8" fillId="7" borderId="282" xfId="0" applyNumberFormat="1" applyFont="1" applyFill="1" applyBorder="1" applyAlignment="1">
      <alignment wrapText="1"/>
    </xf>
    <xf numFmtId="1" fontId="8" fillId="7" borderId="321" xfId="0" applyNumberFormat="1" applyFont="1" applyFill="1" applyBorder="1" applyAlignment="1">
      <alignment wrapText="1"/>
    </xf>
    <xf numFmtId="1" fontId="8" fillId="7" borderId="406" xfId="0" applyNumberFormat="1" applyFont="1" applyFill="1" applyBorder="1" applyAlignment="1">
      <alignment wrapText="1"/>
    </xf>
    <xf numFmtId="1" fontId="8" fillId="7" borderId="281" xfId="0" applyNumberFormat="1" applyFont="1" applyFill="1" applyBorder="1" applyAlignment="1">
      <alignment wrapText="1"/>
    </xf>
    <xf numFmtId="1" fontId="8" fillId="7" borderId="283" xfId="0" applyNumberFormat="1" applyFont="1" applyFill="1" applyBorder="1" applyAlignment="1">
      <alignment wrapText="1"/>
    </xf>
    <xf numFmtId="1" fontId="8" fillId="7" borderId="839" xfId="0" applyNumberFormat="1" applyFont="1" applyFill="1" applyBorder="1" applyAlignment="1">
      <alignment wrapText="1"/>
    </xf>
    <xf numFmtId="1" fontId="8" fillId="9" borderId="314" xfId="0" applyNumberFormat="1" applyFont="1" applyFill="1" applyBorder="1" applyAlignment="1">
      <alignment wrapText="1"/>
    </xf>
    <xf numFmtId="1" fontId="8" fillId="7" borderId="269" xfId="0" applyNumberFormat="1" applyFont="1" applyFill="1" applyBorder="1" applyAlignment="1">
      <alignment wrapText="1"/>
    </xf>
    <xf numFmtId="1" fontId="8" fillId="9" borderId="788" xfId="0" applyNumberFormat="1" applyFont="1" applyFill="1" applyBorder="1" applyAlignment="1">
      <alignment wrapText="1"/>
    </xf>
    <xf numFmtId="1" fontId="8" fillId="0" borderId="788" xfId="0" applyNumberFormat="1" applyFont="1" applyBorder="1" applyAlignment="1">
      <alignment wrapText="1"/>
    </xf>
    <xf numFmtId="1" fontId="8" fillId="0" borderId="837" xfId="0" applyNumberFormat="1" applyFont="1" applyBorder="1" applyAlignment="1">
      <alignment horizontal="left" vertical="center" wrapText="1"/>
    </xf>
    <xf numFmtId="1" fontId="8" fillId="0" borderId="785" xfId="0" applyNumberFormat="1" applyFont="1" applyBorder="1" applyAlignment="1">
      <alignment wrapText="1"/>
    </xf>
    <xf numFmtId="1" fontId="8" fillId="6" borderId="836" xfId="0" applyNumberFormat="1" applyFont="1" applyFill="1" applyBorder="1" applyAlignment="1" applyProtection="1">
      <alignment wrapText="1"/>
      <protection locked="0"/>
    </xf>
    <xf numFmtId="1" fontId="8" fillId="6" borderId="794" xfId="0" applyNumberFormat="1" applyFont="1" applyFill="1" applyBorder="1" applyAlignment="1" applyProtection="1">
      <alignment wrapText="1"/>
      <protection locked="0"/>
    </xf>
    <xf numFmtId="1" fontId="8" fillId="6" borderId="778" xfId="0" applyNumberFormat="1" applyFont="1" applyFill="1" applyBorder="1" applyAlignment="1" applyProtection="1">
      <alignment wrapText="1"/>
      <protection locked="0"/>
    </xf>
    <xf numFmtId="1" fontId="8" fillId="7" borderId="788" xfId="0" applyNumberFormat="1" applyFont="1" applyFill="1" applyBorder="1" applyAlignment="1">
      <alignment wrapText="1"/>
    </xf>
    <xf numFmtId="1" fontId="8" fillId="7" borderId="791" xfId="0" applyNumberFormat="1" applyFont="1" applyFill="1" applyBorder="1" applyAlignment="1">
      <alignment wrapText="1"/>
    </xf>
    <xf numFmtId="1" fontId="8" fillId="8" borderId="836" xfId="0" applyNumberFormat="1" applyFont="1" applyFill="1" applyBorder="1" applyAlignment="1">
      <alignment wrapText="1"/>
    </xf>
    <xf numFmtId="1" fontId="8" fillId="8" borderId="778" xfId="0" applyNumberFormat="1" applyFont="1" applyFill="1" applyBorder="1" applyAlignment="1">
      <alignment wrapText="1"/>
    </xf>
    <xf numFmtId="1" fontId="8" fillId="7" borderId="836" xfId="0" applyNumberFormat="1" applyFont="1" applyFill="1" applyBorder="1" applyAlignment="1">
      <alignment wrapText="1"/>
    </xf>
    <xf numFmtId="1" fontId="8" fillId="7" borderId="778" xfId="0" applyNumberFormat="1" applyFont="1" applyFill="1" applyBorder="1" applyAlignment="1">
      <alignment wrapText="1"/>
    </xf>
    <xf numFmtId="1" fontId="8" fillId="7" borderId="793" xfId="0" applyNumberFormat="1" applyFont="1" applyFill="1" applyBorder="1" applyAlignment="1">
      <alignment wrapText="1"/>
    </xf>
    <xf numFmtId="1" fontId="8" fillId="7" borderId="777" xfId="0" applyNumberFormat="1" applyFont="1" applyFill="1" applyBorder="1" applyAlignment="1">
      <alignment wrapText="1"/>
    </xf>
    <xf numFmtId="1" fontId="8" fillId="6" borderId="838" xfId="0" applyNumberFormat="1" applyFont="1" applyFill="1" applyBorder="1" applyAlignment="1" applyProtection="1">
      <alignment wrapText="1"/>
      <protection locked="0"/>
    </xf>
    <xf numFmtId="1" fontId="8" fillId="6" borderId="852" xfId="0" applyNumberFormat="1" applyFont="1" applyFill="1" applyBorder="1" applyAlignment="1" applyProtection="1">
      <alignment wrapText="1"/>
      <protection locked="0"/>
    </xf>
    <xf numFmtId="1" fontId="8" fillId="6" borderId="837" xfId="0" applyNumberFormat="1" applyFont="1" applyFill="1" applyBorder="1" applyAlignment="1" applyProtection="1">
      <alignment wrapText="1"/>
      <protection locked="0"/>
    </xf>
    <xf numFmtId="1" fontId="16" fillId="4" borderId="783" xfId="0" applyNumberFormat="1" applyFont="1" applyFill="1" applyBorder="1"/>
    <xf numFmtId="1" fontId="16" fillId="4" borderId="783" xfId="0" applyNumberFormat="1" applyFont="1" applyFill="1" applyBorder="1" applyAlignment="1">
      <alignment wrapText="1"/>
    </xf>
    <xf numFmtId="1" fontId="16" fillId="5" borderId="783" xfId="0" applyNumberFormat="1" applyFont="1" applyFill="1" applyBorder="1" applyAlignment="1">
      <alignment wrapText="1"/>
    </xf>
    <xf numFmtId="1" fontId="8" fillId="5" borderId="783" xfId="0" applyNumberFormat="1" applyFont="1" applyFill="1" applyBorder="1" applyAlignment="1">
      <alignment wrapText="1"/>
    </xf>
    <xf numFmtId="1" fontId="8" fillId="0" borderId="802" xfId="0" applyNumberFormat="1" applyFont="1" applyBorder="1" applyAlignment="1">
      <alignment horizontal="center" vertical="center" wrapText="1"/>
    </xf>
    <xf numFmtId="1" fontId="8" fillId="5" borderId="783" xfId="0" applyNumberFormat="1" applyFont="1" applyFill="1" applyBorder="1" applyAlignment="1">
      <alignment horizontal="center" vertical="center" wrapText="1"/>
    </xf>
    <xf numFmtId="1" fontId="8" fillId="5" borderId="782" xfId="0" applyNumberFormat="1" applyFont="1" applyFill="1" applyBorder="1" applyAlignment="1">
      <alignment horizontal="center" vertical="center" wrapText="1"/>
    </xf>
    <xf numFmtId="1" fontId="8" fillId="0" borderId="772" xfId="0" applyNumberFormat="1" applyFont="1" applyBorder="1" applyAlignment="1">
      <alignment wrapText="1"/>
    </xf>
    <xf numFmtId="1" fontId="8" fillId="0" borderId="766" xfId="0" applyNumberFormat="1" applyFont="1" applyBorder="1" applyAlignment="1">
      <alignment wrapText="1"/>
    </xf>
    <xf numFmtId="1" fontId="8" fillId="6" borderId="772" xfId="0" applyNumberFormat="1" applyFont="1" applyFill="1" applyBorder="1" applyAlignment="1" applyProtection="1">
      <alignment wrapText="1"/>
      <protection locked="0"/>
    </xf>
    <xf numFmtId="1" fontId="8" fillId="6" borderId="771" xfId="0" applyNumberFormat="1" applyFont="1" applyFill="1" applyBorder="1" applyAlignment="1" applyProtection="1">
      <alignment wrapText="1"/>
      <protection locked="0"/>
    </xf>
    <xf numFmtId="1" fontId="8" fillId="8" borderId="766" xfId="0" applyNumberFormat="1" applyFont="1" applyFill="1" applyBorder="1" applyAlignment="1">
      <alignment wrapText="1"/>
    </xf>
    <xf numFmtId="1" fontId="8" fillId="8" borderId="771" xfId="0" applyNumberFormat="1" applyFont="1" applyFill="1" applyBorder="1" applyAlignment="1">
      <alignment wrapText="1"/>
    </xf>
    <xf numFmtId="1" fontId="8" fillId="8" borderId="775" xfId="0" applyNumberFormat="1" applyFont="1" applyFill="1" applyBorder="1" applyAlignment="1">
      <alignment wrapText="1"/>
    </xf>
    <xf numFmtId="1" fontId="8" fillId="6" borderId="274" xfId="0" applyNumberFormat="1" applyFont="1" applyFill="1" applyBorder="1" applyAlignment="1" applyProtection="1">
      <alignment wrapText="1"/>
      <protection locked="0"/>
    </xf>
    <xf numFmtId="1" fontId="8" fillId="0" borderId="321" xfId="0" applyNumberFormat="1" applyFont="1" applyBorder="1" applyAlignment="1">
      <alignment wrapText="1"/>
    </xf>
    <xf numFmtId="1" fontId="8" fillId="7" borderId="449" xfId="0" applyNumberFormat="1" applyFont="1" applyFill="1" applyBorder="1" applyAlignment="1">
      <alignment wrapText="1"/>
    </xf>
    <xf numFmtId="1" fontId="8" fillId="0" borderId="281" xfId="0" applyNumberFormat="1" applyFont="1" applyBorder="1" applyAlignment="1">
      <alignment wrapText="1"/>
    </xf>
    <xf numFmtId="1" fontId="8" fillId="6" borderId="435" xfId="0" applyNumberFormat="1" applyFont="1" applyFill="1" applyBorder="1" applyAlignment="1" applyProtection="1">
      <alignment wrapText="1"/>
      <protection locked="0"/>
    </xf>
    <xf numFmtId="1" fontId="8" fillId="8" borderId="269" xfId="0" applyNumberFormat="1" applyFont="1" applyFill="1" applyBorder="1" applyAlignment="1">
      <alignment wrapText="1"/>
    </xf>
    <xf numFmtId="1" fontId="8" fillId="8" borderId="275" xfId="0" applyNumberFormat="1" applyFont="1" applyFill="1" applyBorder="1" applyAlignment="1">
      <alignment wrapText="1"/>
    </xf>
    <xf numFmtId="1" fontId="8" fillId="8" borderId="321" xfId="0" applyNumberFormat="1" applyFont="1" applyFill="1" applyBorder="1" applyAlignment="1">
      <alignment wrapText="1"/>
    </xf>
    <xf numFmtId="1" fontId="8" fillId="8" borderId="406" xfId="0" applyNumberFormat="1" applyFont="1" applyFill="1" applyBorder="1" applyAlignment="1">
      <alignment wrapText="1"/>
    </xf>
    <xf numFmtId="1" fontId="8" fillId="0" borderId="837" xfId="0" applyNumberFormat="1" applyFont="1" applyBorder="1" applyAlignment="1">
      <alignment horizontal="center" vertical="center" wrapText="1"/>
    </xf>
    <xf numFmtId="1" fontId="8" fillId="0" borderId="794" xfId="0" applyNumberFormat="1" applyFont="1" applyBorder="1" applyAlignment="1">
      <alignment horizontal="center" vertical="center" wrapText="1"/>
    </xf>
    <xf numFmtId="1" fontId="8" fillId="0" borderId="772" xfId="0" applyNumberFormat="1" applyFont="1" applyBorder="1" applyAlignment="1">
      <alignment horizontal="left" vertical="center" wrapText="1"/>
    </xf>
    <xf numFmtId="1" fontId="8" fillId="7" borderId="268" xfId="0" applyNumberFormat="1" applyFont="1" applyFill="1" applyBorder="1" applyAlignment="1">
      <alignment wrapText="1"/>
    </xf>
    <xf numFmtId="1" fontId="8" fillId="0" borderId="786" xfId="0" applyNumberFormat="1" applyFont="1" applyBorder="1" applyAlignment="1">
      <alignment horizontal="left" vertical="center" wrapText="1"/>
    </xf>
    <xf numFmtId="1" fontId="8" fillId="6" borderId="786" xfId="0" applyNumberFormat="1" applyFont="1" applyFill="1" applyBorder="1" applyAlignment="1" applyProtection="1">
      <alignment wrapText="1"/>
      <protection locked="0"/>
    </xf>
    <xf numFmtId="1" fontId="16" fillId="4" borderId="834" xfId="0" applyNumberFormat="1" applyFont="1" applyFill="1" applyBorder="1" applyAlignment="1">
      <alignment horizontal="left"/>
    </xf>
    <xf numFmtId="1" fontId="16" fillId="4" borderId="834" xfId="0" applyNumberFormat="1" applyFont="1" applyFill="1" applyBorder="1" applyAlignment="1">
      <alignment horizontal="left" wrapText="1"/>
    </xf>
    <xf numFmtId="1" fontId="8" fillId="0" borderId="797" xfId="0" applyNumberFormat="1" applyFont="1" applyBorder="1" applyAlignment="1">
      <alignment horizontal="center" vertical="center" wrapText="1"/>
    </xf>
    <xf numFmtId="1" fontId="8" fillId="5" borderId="839" xfId="0" applyNumberFormat="1" applyFont="1" applyFill="1" applyBorder="1" applyAlignment="1">
      <alignment horizontal="center" vertical="center" wrapText="1"/>
    </xf>
    <xf numFmtId="1" fontId="8" fillId="9" borderId="772" xfId="0" applyNumberFormat="1" applyFont="1" applyFill="1" applyBorder="1" applyAlignment="1">
      <alignment wrapText="1"/>
    </xf>
    <xf numFmtId="1" fontId="8" fillId="0" borderId="765" xfId="0" applyNumberFormat="1" applyFont="1" applyBorder="1" applyAlignment="1">
      <alignment wrapText="1"/>
    </xf>
    <xf numFmtId="1" fontId="8" fillId="0" borderId="774" xfId="0" applyNumberFormat="1" applyFont="1" applyBorder="1" applyAlignment="1">
      <alignment wrapText="1"/>
    </xf>
    <xf numFmtId="1" fontId="8" fillId="6" borderId="862" xfId="0" applyNumberFormat="1" applyFont="1" applyFill="1" applyBorder="1" applyAlignment="1" applyProtection="1">
      <alignment wrapText="1"/>
      <protection locked="0"/>
    </xf>
    <xf numFmtId="1" fontId="8" fillId="0" borderId="273" xfId="0" applyNumberFormat="1" applyFont="1" applyBorder="1" applyAlignment="1">
      <alignment wrapText="1"/>
    </xf>
    <xf numFmtId="1" fontId="8" fillId="9" borderId="281" xfId="0" applyNumberFormat="1" applyFont="1" applyFill="1" applyBorder="1" applyAlignment="1">
      <alignment wrapText="1"/>
    </xf>
    <xf numFmtId="1" fontId="8" fillId="0" borderId="310" xfId="0" applyNumberFormat="1" applyFont="1" applyBorder="1" applyAlignment="1">
      <alignment wrapText="1"/>
    </xf>
    <xf numFmtId="1" fontId="8" fillId="0" borderId="862" xfId="0" applyNumberFormat="1" applyFont="1" applyBorder="1" applyAlignment="1">
      <alignment horizontal="center" vertical="center" wrapText="1"/>
    </xf>
    <xf numFmtId="1" fontId="8" fillId="0" borderId="840" xfId="0" applyNumberFormat="1" applyFont="1" applyBorder="1" applyAlignment="1">
      <alignment horizontal="center" vertical="center" wrapText="1"/>
    </xf>
    <xf numFmtId="1" fontId="8" fillId="0" borderId="797" xfId="0" applyNumberFormat="1" applyFont="1" applyBorder="1" applyAlignment="1">
      <alignment wrapText="1"/>
    </xf>
    <xf numFmtId="1" fontId="8" fillId="6" borderId="810" xfId="0" applyNumberFormat="1" applyFont="1" applyFill="1" applyBorder="1" applyAlignment="1" applyProtection="1">
      <alignment wrapText="1"/>
      <protection locked="0"/>
    </xf>
    <xf numFmtId="1" fontId="8" fillId="6" borderId="839" xfId="0" applyNumberFormat="1" applyFont="1" applyFill="1" applyBorder="1" applyAlignment="1" applyProtection="1">
      <alignment wrapText="1"/>
      <protection locked="0"/>
    </xf>
    <xf numFmtId="1" fontId="8" fillId="5" borderId="277" xfId="0" applyNumberFormat="1" applyFont="1" applyFill="1" applyBorder="1" applyAlignment="1">
      <alignment horizontal="left" vertical="center" wrapText="1"/>
    </xf>
    <xf numFmtId="1" fontId="8" fillId="6" borderId="790" xfId="0" applyNumberFormat="1" applyFont="1" applyFill="1" applyBorder="1" applyAlignment="1" applyProtection="1">
      <alignment wrapText="1"/>
      <protection locked="0"/>
    </xf>
    <xf numFmtId="1" fontId="8" fillId="6" borderId="775" xfId="0" applyNumberFormat="1" applyFont="1" applyFill="1" applyBorder="1" applyAlignment="1" applyProtection="1">
      <alignment wrapText="1"/>
      <protection locked="0"/>
    </xf>
    <xf numFmtId="1" fontId="8" fillId="30" borderId="307" xfId="0" applyNumberFormat="1" applyFont="1" applyFill="1" applyBorder="1" applyAlignment="1" applyProtection="1">
      <alignment wrapText="1"/>
      <protection locked="0"/>
    </xf>
    <xf numFmtId="1" fontId="8" fillId="30" borderId="773" xfId="0" applyNumberFormat="1" applyFont="1" applyFill="1" applyBorder="1" applyAlignment="1" applyProtection="1">
      <alignment wrapText="1"/>
      <protection locked="0"/>
    </xf>
    <xf numFmtId="1" fontId="8" fillId="0" borderId="313" xfId="0" applyNumberFormat="1" applyFont="1" applyBorder="1" applyAlignment="1">
      <alignment horizontal="left" vertical="center" wrapText="1"/>
    </xf>
    <xf numFmtId="1" fontId="8" fillId="30" borderId="765" xfId="0" applyNumberFormat="1" applyFont="1" applyFill="1" applyBorder="1" applyAlignment="1" applyProtection="1">
      <alignment wrapText="1"/>
      <protection locked="0"/>
    </xf>
    <xf numFmtId="1" fontId="8" fillId="30" borderId="766" xfId="0" applyNumberFormat="1" applyFont="1" applyFill="1" applyBorder="1" applyAlignment="1" applyProtection="1">
      <alignment wrapText="1"/>
      <protection locked="0"/>
    </xf>
    <xf numFmtId="1" fontId="7" fillId="0" borderId="841" xfId="0" applyNumberFormat="1" applyFont="1" applyBorder="1" applyAlignment="1">
      <alignment horizontal="center" vertical="center" wrapText="1"/>
    </xf>
    <xf numFmtId="1" fontId="7" fillId="0" borderId="810" xfId="0" applyNumberFormat="1" applyFont="1" applyBorder="1" applyAlignment="1">
      <alignment horizontal="center" vertical="center" wrapText="1"/>
    </xf>
    <xf numFmtId="1" fontId="7" fillId="0" borderId="862" xfId="0" applyNumberFormat="1" applyFont="1" applyBorder="1" applyAlignment="1">
      <alignment horizontal="center" vertical="center" wrapText="1"/>
    </xf>
    <xf numFmtId="1" fontId="7" fillId="0" borderId="840" xfId="0" applyNumberFormat="1" applyFont="1" applyBorder="1" applyAlignment="1">
      <alignment horizontal="center" vertical="center" wrapText="1"/>
    </xf>
    <xf numFmtId="1" fontId="7" fillId="0" borderId="765" xfId="0" applyNumberFormat="1" applyFont="1" applyBorder="1" applyAlignment="1">
      <alignment horizontal="left" vertical="center" wrapText="1"/>
    </xf>
    <xf numFmtId="1" fontId="7" fillId="6" borderId="797" xfId="0" applyNumberFormat="1" applyFont="1" applyFill="1" applyBorder="1" applyProtection="1">
      <protection locked="0"/>
    </xf>
    <xf numFmtId="1" fontId="7" fillId="0" borderId="268" xfId="0" applyNumberFormat="1" applyFont="1" applyBorder="1" applyAlignment="1">
      <alignment horizontal="left" vertical="center" wrapText="1"/>
    </xf>
    <xf numFmtId="1" fontId="7" fillId="6" borderId="786" xfId="0" applyNumberFormat="1" applyFont="1" applyFill="1" applyBorder="1" applyProtection="1">
      <protection locked="0"/>
    </xf>
    <xf numFmtId="1" fontId="7" fillId="6" borderId="765" xfId="0" applyNumberFormat="1" applyFont="1" applyFill="1" applyBorder="1" applyProtection="1">
      <protection locked="0"/>
    </xf>
    <xf numFmtId="1" fontId="7" fillId="6" borderId="277" xfId="0" applyNumberFormat="1" applyFont="1" applyFill="1" applyBorder="1" applyProtection="1">
      <protection locked="0"/>
    </xf>
    <xf numFmtId="1" fontId="8" fillId="4" borderId="863" xfId="0" applyNumberFormat="1" applyFont="1" applyFill="1" applyBorder="1"/>
    <xf numFmtId="1" fontId="8" fillId="4" borderId="864" xfId="0" applyNumberFormat="1" applyFont="1" applyFill="1" applyBorder="1" applyAlignment="1" applyProtection="1">
      <alignment wrapText="1"/>
      <protection hidden="1"/>
    </xf>
    <xf numFmtId="1" fontId="46" fillId="4" borderId="864" xfId="0" applyNumberFormat="1" applyFont="1" applyFill="1" applyBorder="1" applyProtection="1">
      <protection hidden="1"/>
    </xf>
    <xf numFmtId="1" fontId="8" fillId="6" borderId="865" xfId="0" applyNumberFormat="1" applyFont="1" applyFill="1" applyBorder="1" applyAlignment="1" applyProtection="1">
      <alignment horizontal="right" wrapText="1"/>
      <protection locked="0"/>
    </xf>
    <xf numFmtId="1" fontId="7" fillId="6" borderId="866" xfId="0" applyNumberFormat="1" applyFont="1" applyFill="1" applyBorder="1" applyAlignment="1" applyProtection="1">
      <alignment horizontal="right"/>
      <protection locked="0"/>
    </xf>
    <xf numFmtId="1" fontId="7" fillId="6" borderId="867" xfId="0" applyNumberFormat="1" applyFont="1" applyFill="1" applyBorder="1" applyAlignment="1" applyProtection="1">
      <alignment horizontal="right"/>
      <protection locked="0"/>
    </xf>
    <xf numFmtId="1" fontId="7" fillId="9" borderId="268" xfId="0" applyNumberFormat="1" applyFont="1" applyFill="1" applyBorder="1" applyAlignment="1" applyProtection="1">
      <alignment vertical="center" wrapText="1"/>
      <protection hidden="1"/>
    </xf>
    <xf numFmtId="1" fontId="7" fillId="6" borderId="270" xfId="0" applyNumberFormat="1" applyFont="1" applyFill="1" applyBorder="1" applyAlignment="1" applyProtection="1">
      <alignment horizontal="right"/>
      <protection locked="0"/>
    </xf>
    <xf numFmtId="1" fontId="7" fillId="6" borderId="269" xfId="0" applyNumberFormat="1" applyFont="1" applyFill="1" applyBorder="1" applyAlignment="1" applyProtection="1">
      <alignment horizontal="right"/>
      <protection locked="0"/>
    </xf>
    <xf numFmtId="1" fontId="7" fillId="9" borderId="268" xfId="0" applyNumberFormat="1" applyFont="1" applyFill="1" applyBorder="1" applyAlignment="1">
      <alignment wrapText="1"/>
    </xf>
    <xf numFmtId="1" fontId="7" fillId="9" borderId="277" xfId="0" applyNumberFormat="1" applyFont="1" applyFill="1" applyBorder="1" applyAlignment="1">
      <alignment wrapText="1"/>
    </xf>
    <xf numFmtId="1" fontId="7" fillId="6" borderId="278" xfId="0" applyNumberFormat="1" applyFont="1" applyFill="1" applyBorder="1" applyAlignment="1" applyProtection="1">
      <alignment horizontal="right"/>
      <protection locked="0"/>
    </xf>
    <xf numFmtId="1" fontId="7" fillId="6" borderId="312" xfId="0" applyNumberFormat="1" applyFont="1" applyFill="1" applyBorder="1" applyAlignment="1" applyProtection="1">
      <alignment horizontal="right"/>
      <protection locked="0"/>
    </xf>
    <xf numFmtId="0" fontId="8" fillId="0" borderId="868" xfId="0" applyFont="1" applyBorder="1" applyAlignment="1">
      <alignment horizontal="center" vertical="center"/>
    </xf>
    <xf numFmtId="0" fontId="8" fillId="0" borderId="802" xfId="0" applyFont="1" applyBorder="1" applyAlignment="1">
      <alignment horizontal="center" vertical="center"/>
    </xf>
    <xf numFmtId="0" fontId="8" fillId="0" borderId="868" xfId="0" applyFont="1" applyBorder="1" applyAlignment="1">
      <alignment horizontal="center" vertical="center" wrapText="1"/>
    </xf>
    <xf numFmtId="0" fontId="8" fillId="0" borderId="869" xfId="0" applyFont="1" applyBorder="1" applyAlignment="1">
      <alignment vertical="center" wrapText="1"/>
    </xf>
    <xf numFmtId="3" fontId="8" fillId="4" borderId="869" xfId="0" applyNumberFormat="1" applyFont="1" applyFill="1" applyBorder="1" applyProtection="1">
      <protection locked="0"/>
    </xf>
    <xf numFmtId="3" fontId="8" fillId="4" borderId="872" xfId="0" applyNumberFormat="1" applyFont="1" applyFill="1" applyBorder="1" applyProtection="1">
      <protection locked="0"/>
    </xf>
    <xf numFmtId="3" fontId="8" fillId="4" borderId="871" xfId="0" applyNumberFormat="1" applyFont="1" applyFill="1" applyBorder="1" applyProtection="1">
      <protection locked="0"/>
    </xf>
    <xf numFmtId="3" fontId="8" fillId="4" borderId="873" xfId="0" applyNumberFormat="1" applyFont="1" applyFill="1" applyBorder="1" applyProtection="1">
      <protection locked="0"/>
    </xf>
    <xf numFmtId="3" fontId="8" fillId="4" borderId="874" xfId="0" applyNumberFormat="1" applyFont="1" applyFill="1" applyBorder="1" applyProtection="1">
      <protection locked="0"/>
    </xf>
    <xf numFmtId="3" fontId="8" fillId="4" borderId="875" xfId="0" applyNumberFormat="1" applyFont="1" applyFill="1" applyBorder="1" applyProtection="1">
      <protection locked="0"/>
    </xf>
    <xf numFmtId="3" fontId="8" fillId="31" borderId="178" xfId="0" applyNumberFormat="1" applyFont="1" applyFill="1" applyBorder="1" applyProtection="1">
      <protection locked="0"/>
    </xf>
    <xf numFmtId="0" fontId="8" fillId="0" borderId="267" xfId="0" applyFont="1" applyBorder="1" applyAlignment="1">
      <alignment horizontal="left" vertical="center" wrapText="1"/>
    </xf>
    <xf numFmtId="3" fontId="8" fillId="31" borderId="270" xfId="0" applyNumberFormat="1" applyFont="1" applyFill="1" applyBorder="1" applyProtection="1">
      <protection locked="0"/>
    </xf>
    <xf numFmtId="3" fontId="8" fillId="31" borderId="276" xfId="0" applyNumberFormat="1" applyFont="1" applyFill="1" applyBorder="1" applyProtection="1">
      <protection locked="0"/>
    </xf>
    <xf numFmtId="3" fontId="8" fillId="31" borderId="269" xfId="0" applyNumberFormat="1" applyFont="1" applyFill="1" applyBorder="1" applyProtection="1">
      <protection locked="0"/>
    </xf>
    <xf numFmtId="3" fontId="8" fillId="31" borderId="271" xfId="0" applyNumberFormat="1" applyFont="1" applyFill="1" applyBorder="1" applyProtection="1">
      <protection locked="0"/>
    </xf>
    <xf numFmtId="3" fontId="14" fillId="31" borderId="269" xfId="0" applyNumberFormat="1" applyFont="1" applyFill="1" applyBorder="1" applyProtection="1">
      <protection locked="0"/>
    </xf>
    <xf numFmtId="3" fontId="14" fillId="31" borderId="273" xfId="0" applyNumberFormat="1" applyFont="1" applyFill="1" applyBorder="1" applyProtection="1">
      <protection locked="0"/>
    </xf>
    <xf numFmtId="3" fontId="8" fillId="31" borderId="273" xfId="0" applyNumberFormat="1" applyFont="1" applyFill="1" applyBorder="1" applyProtection="1">
      <protection locked="0"/>
    </xf>
    <xf numFmtId="3" fontId="8" fillId="31" borderId="268" xfId="0" applyNumberFormat="1" applyFont="1" applyFill="1" applyBorder="1" applyProtection="1">
      <protection locked="0"/>
    </xf>
    <xf numFmtId="3" fontId="8" fillId="6" borderId="569" xfId="0" applyNumberFormat="1" applyFont="1" applyFill="1" applyBorder="1" applyProtection="1">
      <protection locked="0"/>
    </xf>
    <xf numFmtId="3" fontId="8" fillId="6" borderId="574" xfId="0" applyNumberFormat="1" applyFont="1" applyFill="1" applyBorder="1" applyProtection="1">
      <protection locked="0"/>
    </xf>
    <xf numFmtId="3" fontId="8" fillId="31" borderId="743" xfId="0" applyNumberFormat="1" applyFont="1" applyFill="1" applyBorder="1" applyProtection="1">
      <protection locked="0"/>
    </xf>
    <xf numFmtId="3" fontId="8" fillId="31" borderId="574" xfId="0" applyNumberFormat="1" applyFont="1" applyFill="1" applyBorder="1" applyProtection="1">
      <protection locked="0"/>
    </xf>
    <xf numFmtId="3" fontId="8" fillId="31" borderId="745" xfId="0" applyNumberFormat="1" applyFont="1" applyFill="1" applyBorder="1" applyProtection="1">
      <protection locked="0"/>
    </xf>
    <xf numFmtId="3" fontId="8" fillId="7" borderId="178" xfId="0" applyNumberFormat="1" applyFont="1" applyFill="1" applyBorder="1"/>
    <xf numFmtId="0" fontId="8" fillId="0" borderId="267" xfId="0" applyFont="1" applyBorder="1" applyAlignment="1">
      <alignment vertical="center" wrapText="1"/>
    </xf>
    <xf numFmtId="3" fontId="8" fillId="7" borderId="276" xfId="0" applyNumberFormat="1" applyFont="1" applyFill="1" applyBorder="1"/>
    <xf numFmtId="3" fontId="8" fillId="7" borderId="271" xfId="0" applyNumberFormat="1" applyFont="1" applyFill="1" applyBorder="1"/>
    <xf numFmtId="0" fontId="8" fillId="0" borderId="281" xfId="0" applyFont="1" applyBorder="1" applyAlignment="1">
      <alignment horizontal="left" vertical="center" wrapText="1"/>
    </xf>
    <xf numFmtId="3" fontId="8" fillId="7" borderId="278" xfId="0" applyNumberFormat="1" applyFont="1" applyFill="1" applyBorder="1"/>
    <xf numFmtId="3" fontId="8" fillId="7" borderId="312" xfId="0" applyNumberFormat="1" applyFont="1" applyFill="1" applyBorder="1"/>
    <xf numFmtId="3" fontId="8" fillId="7" borderId="279" xfId="0" applyNumberFormat="1" applyFont="1" applyFill="1" applyBorder="1"/>
    <xf numFmtId="0" fontId="8" fillId="0" borderId="873" xfId="0" applyFont="1" applyBorder="1" applyAlignment="1">
      <alignment horizontal="center" vertical="center" wrapText="1"/>
    </xf>
    <xf numFmtId="0" fontId="8" fillId="5" borderId="768" xfId="0" applyFont="1" applyFill="1" applyBorder="1" applyAlignment="1">
      <alignment horizontal="center" vertical="center" wrapText="1"/>
    </xf>
    <xf numFmtId="1" fontId="8" fillId="5" borderId="768" xfId="0" applyNumberFormat="1" applyFont="1" applyFill="1" applyBorder="1" applyAlignment="1">
      <alignment horizontal="center" vertical="center" wrapText="1"/>
    </xf>
    <xf numFmtId="0" fontId="8" fillId="0" borderId="877" xfId="0" applyFont="1" applyBorder="1" applyAlignment="1">
      <alignment horizontal="center" vertical="center" wrapText="1"/>
    </xf>
    <xf numFmtId="164" fontId="8" fillId="0" borderId="872" xfId="0" applyNumberFormat="1" applyFont="1" applyBorder="1" applyAlignment="1">
      <alignment horizontal="center" vertical="center" wrapText="1"/>
    </xf>
    <xf numFmtId="164" fontId="8" fillId="0" borderId="871" xfId="0" applyNumberFormat="1" applyFont="1" applyBorder="1" applyAlignment="1">
      <alignment horizontal="center" vertical="center" wrapText="1"/>
    </xf>
    <xf numFmtId="3" fontId="8" fillId="0" borderId="770" xfId="0" applyNumberFormat="1" applyFont="1" applyBorder="1" applyProtection="1">
      <protection locked="0"/>
    </xf>
    <xf numFmtId="3" fontId="8" fillId="0" borderId="307" xfId="0" applyNumberFormat="1" applyFont="1" applyBorder="1" applyProtection="1">
      <protection locked="0"/>
    </xf>
    <xf numFmtId="3" fontId="8" fillId="0" borderId="271" xfId="0" applyNumberFormat="1" applyFont="1" applyBorder="1" applyProtection="1">
      <protection locked="0"/>
    </xf>
    <xf numFmtId="3" fontId="8" fillId="0" borderId="773" xfId="0" applyNumberFormat="1" applyFont="1" applyBorder="1" applyProtection="1">
      <protection locked="0"/>
    </xf>
    <xf numFmtId="3" fontId="8" fillId="0" borderId="270" xfId="0" applyNumberFormat="1" applyFont="1" applyBorder="1" applyProtection="1">
      <protection locked="0"/>
    </xf>
    <xf numFmtId="3" fontId="8" fillId="7" borderId="268" xfId="0" applyNumberFormat="1" applyFont="1" applyFill="1" applyBorder="1"/>
    <xf numFmtId="3" fontId="8" fillId="0" borderId="314" xfId="0" applyNumberFormat="1" applyFont="1" applyBorder="1" applyProtection="1">
      <protection locked="0"/>
    </xf>
    <xf numFmtId="3" fontId="8" fillId="0" borderId="434" xfId="0" applyNumberFormat="1" applyFont="1" applyBorder="1" applyProtection="1">
      <protection locked="0"/>
    </xf>
    <xf numFmtId="1" fontId="8" fillId="5" borderId="434" xfId="0" applyNumberFormat="1" applyFont="1" applyFill="1" applyBorder="1" applyProtection="1">
      <protection locked="0"/>
    </xf>
    <xf numFmtId="3" fontId="8" fillId="0" borderId="315" xfId="0" applyNumberFormat="1" applyFont="1" applyBorder="1" applyProtection="1">
      <protection locked="0"/>
    </xf>
    <xf numFmtId="3" fontId="8" fillId="7" borderId="313" xfId="0" applyNumberFormat="1" applyFont="1" applyFill="1" applyBorder="1"/>
    <xf numFmtId="1" fontId="14" fillId="5" borderId="434" xfId="0" applyNumberFormat="1" applyFont="1" applyFill="1" applyBorder="1" applyProtection="1">
      <protection locked="0"/>
    </xf>
    <xf numFmtId="3" fontId="8" fillId="0" borderId="278" xfId="0" applyNumberFormat="1" applyFont="1" applyBorder="1"/>
    <xf numFmtId="3" fontId="8" fillId="0" borderId="873" xfId="0" applyNumberFormat="1" applyFont="1" applyBorder="1" applyProtection="1">
      <protection locked="0"/>
    </xf>
    <xf numFmtId="3" fontId="8" fillId="0" borderId="768" xfId="0" applyNumberFormat="1" applyFont="1" applyBorder="1" applyProtection="1">
      <protection locked="0"/>
    </xf>
    <xf numFmtId="1" fontId="8" fillId="5" borderId="768" xfId="0" applyNumberFormat="1" applyFont="1" applyFill="1" applyBorder="1" applyProtection="1">
      <protection locked="0"/>
    </xf>
    <xf numFmtId="3" fontId="8" fillId="0" borderId="874" xfId="0" applyNumberFormat="1" applyFont="1" applyBorder="1" applyProtection="1">
      <protection locked="0"/>
    </xf>
    <xf numFmtId="3" fontId="8" fillId="0" borderId="872" xfId="0" applyNumberFormat="1" applyFont="1" applyBorder="1" applyProtection="1">
      <protection locked="0"/>
    </xf>
    <xf numFmtId="3" fontId="8" fillId="0" borderId="871" xfId="0" applyNumberFormat="1" applyFont="1" applyBorder="1" applyProtection="1">
      <protection locked="0"/>
    </xf>
    <xf numFmtId="1" fontId="6" fillId="4" borderId="783" xfId="0" applyNumberFormat="1" applyFont="1" applyFill="1" applyBorder="1"/>
    <xf numFmtId="1" fontId="7" fillId="4" borderId="783" xfId="0" applyNumberFormat="1" applyFont="1" applyFill="1" applyBorder="1"/>
    <xf numFmtId="1" fontId="4" fillId="4" borderId="783" xfId="0" applyNumberFormat="1" applyFont="1" applyFill="1" applyBorder="1"/>
    <xf numFmtId="1" fontId="7" fillId="0" borderId="868" xfId="0" applyNumberFormat="1" applyFont="1" applyBorder="1" applyAlignment="1">
      <alignment horizontal="center" vertical="center"/>
    </xf>
    <xf numFmtId="1" fontId="7" fillId="0" borderId="839" xfId="0" applyNumberFormat="1" applyFont="1" applyBorder="1" applyAlignment="1">
      <alignment horizontal="center" vertical="center"/>
    </xf>
    <xf numFmtId="1" fontId="7" fillId="0" borderId="879" xfId="0" applyNumberFormat="1" applyFont="1" applyBorder="1" applyAlignment="1">
      <alignment horizontal="center" vertical="center"/>
    </xf>
    <xf numFmtId="1" fontId="7" fillId="0" borderId="833" xfId="0" applyNumberFormat="1" applyFont="1" applyBorder="1" applyAlignment="1">
      <alignment horizontal="center" vertical="center"/>
    </xf>
    <xf numFmtId="1" fontId="7" fillId="0" borderId="802" xfId="0" applyNumberFormat="1" applyFont="1" applyBorder="1" applyAlignment="1">
      <alignment horizontal="center" vertical="center"/>
    </xf>
    <xf numFmtId="1" fontId="7" fillId="0" borderId="880" xfId="0" applyNumberFormat="1" applyFont="1" applyBorder="1" applyAlignment="1">
      <alignment horizontal="center" vertical="center"/>
    </xf>
    <xf numFmtId="1" fontId="7" fillId="0" borderId="770" xfId="0" applyNumberFormat="1" applyFont="1" applyBorder="1" applyAlignment="1">
      <alignment vertical="center"/>
    </xf>
    <xf numFmtId="1" fontId="7" fillId="0" borderId="765" xfId="0" applyNumberFormat="1" applyFont="1" applyBorder="1" applyAlignment="1">
      <alignment horizontal="right" vertical="center"/>
    </xf>
    <xf numFmtId="1" fontId="7" fillId="0" borderId="774" xfId="0" applyNumberFormat="1" applyFont="1" applyBorder="1" applyAlignment="1">
      <alignment horizontal="right" vertical="center"/>
    </xf>
    <xf numFmtId="1" fontId="7" fillId="0" borderId="766" xfId="0" applyNumberFormat="1" applyFont="1" applyBorder="1" applyAlignment="1">
      <alignment horizontal="right" vertical="center"/>
    </xf>
    <xf numFmtId="1" fontId="7" fillId="6" borderId="770" xfId="0" applyNumberFormat="1" applyFont="1" applyFill="1" applyBorder="1" applyAlignment="1" applyProtection="1">
      <alignment horizontal="right"/>
      <protection locked="0"/>
    </xf>
    <xf numFmtId="1" fontId="7" fillId="6" borderId="766" xfId="0" applyNumberFormat="1" applyFont="1" applyFill="1" applyBorder="1" applyAlignment="1" applyProtection="1">
      <alignment horizontal="right"/>
      <protection locked="0"/>
    </xf>
    <xf numFmtId="1" fontId="7" fillId="6" borderId="773" xfId="0" applyNumberFormat="1" applyFont="1" applyFill="1" applyBorder="1" applyAlignment="1" applyProtection="1">
      <alignment horizontal="right"/>
      <protection locked="0"/>
    </xf>
    <xf numFmtId="1" fontId="7" fillId="6" borderId="774" xfId="0" applyNumberFormat="1" applyFont="1" applyFill="1" applyBorder="1" applyAlignment="1" applyProtection="1">
      <alignment horizontal="right"/>
      <protection locked="0"/>
    </xf>
    <xf numFmtId="1" fontId="7" fillId="6" borderId="779" xfId="0" applyNumberFormat="1" applyFont="1" applyFill="1" applyBorder="1" applyAlignment="1" applyProtection="1">
      <alignment horizontal="right"/>
      <protection locked="0"/>
    </xf>
    <xf numFmtId="1" fontId="7" fillId="6" borderId="771" xfId="0" applyNumberFormat="1" applyFont="1" applyFill="1" applyBorder="1" applyAlignment="1" applyProtection="1">
      <alignment horizontal="right"/>
      <protection locked="0"/>
    </xf>
    <xf numFmtId="1" fontId="7" fillId="6" borderId="775" xfId="0" applyNumberFormat="1" applyFont="1" applyFill="1" applyBorder="1" applyAlignment="1" applyProtection="1">
      <alignment horizontal="right"/>
      <protection locked="0"/>
    </xf>
    <xf numFmtId="1" fontId="7" fillId="0" borderId="267" xfId="0" applyNumberFormat="1" applyFont="1" applyBorder="1" applyAlignment="1">
      <alignment vertical="center"/>
    </xf>
    <xf numFmtId="1" fontId="7" fillId="0" borderId="268" xfId="0" applyNumberFormat="1" applyFont="1" applyBorder="1" applyAlignment="1">
      <alignment horizontal="right" vertical="center"/>
    </xf>
    <xf numFmtId="1" fontId="7" fillId="0" borderId="273" xfId="0" applyNumberFormat="1" applyFont="1" applyBorder="1" applyAlignment="1">
      <alignment horizontal="right" vertical="center"/>
    </xf>
    <xf numFmtId="1" fontId="7" fillId="0" borderId="269" xfId="0" applyNumberFormat="1" applyFont="1" applyBorder="1" applyAlignment="1">
      <alignment horizontal="right" vertical="center"/>
    </xf>
    <xf numFmtId="1" fontId="7" fillId="6" borderId="276" xfId="0" applyNumberFormat="1" applyFont="1" applyFill="1" applyBorder="1" applyAlignment="1" applyProtection="1">
      <alignment horizontal="right"/>
      <protection locked="0"/>
    </xf>
    <xf numFmtId="1" fontId="7" fillId="6" borderId="273" xfId="0" applyNumberFormat="1" applyFont="1" applyFill="1" applyBorder="1" applyAlignment="1" applyProtection="1">
      <alignment horizontal="right"/>
      <protection locked="0"/>
    </xf>
    <xf numFmtId="1" fontId="7" fillId="6" borderId="284" xfId="0" applyNumberFormat="1" applyFont="1" applyFill="1" applyBorder="1" applyAlignment="1" applyProtection="1">
      <alignment horizontal="right"/>
      <protection locked="0"/>
    </xf>
    <xf numFmtId="1" fontId="7" fillId="6" borderId="274" xfId="0" applyNumberFormat="1" applyFont="1" applyFill="1" applyBorder="1" applyAlignment="1" applyProtection="1">
      <alignment horizontal="right"/>
      <protection locked="0"/>
    </xf>
    <xf numFmtId="1" fontId="7" fillId="6" borderId="282" xfId="0" applyNumberFormat="1" applyFont="1" applyFill="1" applyBorder="1" applyAlignment="1" applyProtection="1">
      <alignment horizontal="right"/>
      <protection locked="0"/>
    </xf>
    <xf numFmtId="1" fontId="7" fillId="0" borderId="267" xfId="0" applyNumberFormat="1" applyFont="1" applyBorder="1" applyAlignment="1">
      <alignment vertical="center" wrapText="1"/>
    </xf>
    <xf numFmtId="1" fontId="7" fillId="0" borderId="268" xfId="0" applyNumberFormat="1" applyFont="1" applyBorder="1" applyAlignment="1">
      <alignment horizontal="right" vertical="center" wrapText="1"/>
    </xf>
    <xf numFmtId="1" fontId="7" fillId="0" borderId="273" xfId="0" applyNumberFormat="1" applyFont="1" applyBorder="1" applyAlignment="1">
      <alignment horizontal="right" vertical="center" wrapText="1"/>
    </xf>
    <xf numFmtId="1" fontId="7" fillId="0" borderId="270" xfId="0" applyNumberFormat="1" applyFont="1" applyBorder="1" applyAlignment="1">
      <alignment vertical="center"/>
    </xf>
    <xf numFmtId="1" fontId="7" fillId="0" borderId="270" xfId="0" applyNumberFormat="1" applyFont="1" applyBorder="1" applyAlignment="1">
      <alignment vertical="center" wrapText="1"/>
    </xf>
    <xf numFmtId="1" fontId="7" fillId="7" borderId="270" xfId="0" applyNumberFormat="1" applyFont="1" applyFill="1" applyBorder="1" applyAlignment="1">
      <alignment horizontal="right"/>
    </xf>
    <xf numFmtId="1" fontId="7" fillId="7" borderId="276" xfId="0" applyNumberFormat="1" applyFont="1" applyFill="1" applyBorder="1" applyAlignment="1">
      <alignment horizontal="right"/>
    </xf>
    <xf numFmtId="1" fontId="7" fillId="7" borderId="273" xfId="0" applyNumberFormat="1" applyFont="1" applyFill="1" applyBorder="1" applyAlignment="1">
      <alignment horizontal="right"/>
    </xf>
    <xf numFmtId="1" fontId="7" fillId="7" borderId="284" xfId="0" applyNumberFormat="1" applyFont="1" applyFill="1" applyBorder="1" applyAlignment="1">
      <alignment horizontal="right"/>
    </xf>
    <xf numFmtId="1" fontId="7" fillId="7" borderId="274" xfId="0" applyNumberFormat="1" applyFont="1" applyFill="1" applyBorder="1" applyAlignment="1">
      <alignment horizontal="right"/>
    </xf>
    <xf numFmtId="1" fontId="7" fillId="7" borderId="282" xfId="0" applyNumberFormat="1" applyFont="1" applyFill="1" applyBorder="1" applyAlignment="1">
      <alignment horizontal="right"/>
    </xf>
    <xf numFmtId="1" fontId="7" fillId="7" borderId="269" xfId="0" applyNumberFormat="1" applyFont="1" applyFill="1" applyBorder="1" applyAlignment="1">
      <alignment horizontal="right"/>
    </xf>
    <xf numFmtId="1" fontId="7" fillId="0" borderId="278" xfId="0" applyNumberFormat="1" applyFont="1" applyBorder="1" applyAlignment="1">
      <alignment vertical="center" wrapText="1"/>
    </xf>
    <xf numFmtId="1" fontId="7" fillId="0" borderId="277" xfId="0" applyNumberFormat="1" applyFont="1" applyBorder="1" applyAlignment="1">
      <alignment horizontal="right" vertical="center" wrapText="1"/>
    </xf>
    <xf numFmtId="1" fontId="7" fillId="0" borderId="310" xfId="0" applyNumberFormat="1" applyFont="1" applyBorder="1" applyAlignment="1">
      <alignment horizontal="right" vertical="center" wrapText="1"/>
    </xf>
    <xf numFmtId="1" fontId="7" fillId="0" borderId="312" xfId="0" applyNumberFormat="1" applyFont="1" applyBorder="1" applyAlignment="1">
      <alignment horizontal="right" vertical="center"/>
    </xf>
    <xf numFmtId="1" fontId="7" fillId="6" borderId="280" xfId="0" applyNumberFormat="1" applyFont="1" applyFill="1" applyBorder="1" applyAlignment="1" applyProtection="1">
      <alignment horizontal="right"/>
      <protection locked="0"/>
    </xf>
    <xf numFmtId="1" fontId="7" fillId="6" borderId="310" xfId="0" applyNumberFormat="1" applyFont="1" applyFill="1" applyBorder="1" applyAlignment="1" applyProtection="1">
      <alignment horizontal="right"/>
      <protection locked="0"/>
    </xf>
    <xf numFmtId="1" fontId="7" fillId="6" borderId="450" xfId="0" applyNumberFormat="1" applyFont="1" applyFill="1" applyBorder="1" applyAlignment="1" applyProtection="1">
      <alignment horizontal="right"/>
      <protection locked="0"/>
    </xf>
    <xf numFmtId="1" fontId="7" fillId="6" borderId="435" xfId="0" applyNumberFormat="1" applyFont="1" applyFill="1" applyBorder="1" applyAlignment="1" applyProtection="1">
      <alignment horizontal="right"/>
      <protection locked="0"/>
    </xf>
    <xf numFmtId="1" fontId="7" fillId="6" borderId="283" xfId="0" applyNumberFormat="1" applyFont="1" applyFill="1" applyBorder="1" applyAlignment="1" applyProtection="1">
      <alignment horizontal="right"/>
      <protection locked="0"/>
    </xf>
    <xf numFmtId="1" fontId="7" fillId="0" borderId="786" xfId="0" applyNumberFormat="1" applyFont="1" applyBorder="1" applyAlignment="1">
      <alignment horizontal="center" vertical="center"/>
    </xf>
    <xf numFmtId="1" fontId="7" fillId="0" borderId="786" xfId="0" applyNumberFormat="1" applyFont="1" applyBorder="1" applyAlignment="1">
      <alignment horizontal="right" vertical="center"/>
    </xf>
    <xf numFmtId="1" fontId="7" fillId="0" borderId="784" xfId="0" applyNumberFormat="1" applyFont="1" applyBorder="1" applyAlignment="1">
      <alignment horizontal="right" vertical="center"/>
    </xf>
    <xf numFmtId="1" fontId="7" fillId="0" borderId="782" xfId="0" applyNumberFormat="1" applyFont="1" applyBorder="1" applyAlignment="1">
      <alignment horizontal="right" vertical="center"/>
    </xf>
    <xf numFmtId="1" fontId="7" fillId="0" borderId="873" xfId="0" applyNumberFormat="1" applyFont="1" applyBorder="1" applyAlignment="1">
      <alignment horizontal="right"/>
    </xf>
    <xf numFmtId="1" fontId="7" fillId="0" borderId="871" xfId="0" applyNumberFormat="1" applyFont="1" applyBorder="1" applyAlignment="1">
      <alignment horizontal="right"/>
    </xf>
    <xf numFmtId="1" fontId="7" fillId="0" borderId="874" xfId="0" applyNumberFormat="1" applyFont="1" applyBorder="1" applyAlignment="1">
      <alignment horizontal="right"/>
    </xf>
    <xf numFmtId="1" fontId="7" fillId="0" borderId="881" xfId="0" applyNumberFormat="1" applyFont="1" applyBorder="1" applyAlignment="1">
      <alignment horizontal="right"/>
    </xf>
    <xf numFmtId="1" fontId="7" fillId="0" borderId="882" xfId="0" applyNumberFormat="1" applyFont="1" applyBorder="1" applyAlignment="1">
      <alignment horizontal="right"/>
    </xf>
    <xf numFmtId="1" fontId="7" fillId="0" borderId="777" xfId="0" applyNumberFormat="1" applyFont="1" applyBorder="1" applyAlignment="1">
      <alignment horizontal="right"/>
    </xf>
    <xf numFmtId="1" fontId="8" fillId="0" borderId="871" xfId="0" applyNumberFormat="1" applyFont="1" applyBorder="1" applyAlignment="1">
      <alignment horizontal="right"/>
    </xf>
    <xf numFmtId="1" fontId="7" fillId="4" borderId="802" xfId="0" applyNumberFormat="1" applyFont="1" applyFill="1" applyBorder="1"/>
    <xf numFmtId="1" fontId="7" fillId="4" borderId="870" xfId="0" applyNumberFormat="1" applyFont="1" applyFill="1" applyBorder="1"/>
    <xf numFmtId="1" fontId="4" fillId="4" borderId="870" xfId="0" applyNumberFormat="1" applyFont="1" applyFill="1" applyBorder="1"/>
    <xf numFmtId="1" fontId="7" fillId="0" borderId="873" xfId="0" applyNumberFormat="1" applyFont="1" applyBorder="1" applyAlignment="1">
      <alignment horizontal="center" vertical="center"/>
    </xf>
    <xf numFmtId="1" fontId="7" fillId="0" borderId="768" xfId="0" applyNumberFormat="1" applyFont="1" applyBorder="1" applyAlignment="1">
      <alignment horizontal="center" vertical="center"/>
    </xf>
    <xf numFmtId="1" fontId="7" fillId="0" borderId="871" xfId="0" applyNumberFormat="1" applyFont="1" applyBorder="1" applyAlignment="1">
      <alignment horizontal="center" vertical="center"/>
    </xf>
    <xf numFmtId="1" fontId="7" fillId="0" borderId="869" xfId="0" applyNumberFormat="1" applyFont="1" applyBorder="1" applyAlignment="1">
      <alignment horizontal="center" vertical="center"/>
    </xf>
    <xf numFmtId="1" fontId="7" fillId="0" borderId="849" xfId="0" applyNumberFormat="1" applyFont="1" applyBorder="1" applyAlignment="1">
      <alignment horizontal="center" vertical="center"/>
    </xf>
    <xf numFmtId="1" fontId="7" fillId="0" borderId="765" xfId="0" applyNumberFormat="1" applyFont="1" applyBorder="1" applyAlignment="1">
      <alignment vertical="center" wrapText="1"/>
    </xf>
    <xf numFmtId="1" fontId="7" fillId="0" borderId="178" xfId="0" applyNumberFormat="1" applyFont="1" applyBorder="1" applyAlignment="1">
      <alignment horizontal="right" vertical="center"/>
    </xf>
    <xf numFmtId="1" fontId="7" fillId="6" borderId="178" xfId="0" applyNumberFormat="1" applyFont="1" applyFill="1" applyBorder="1" applyAlignment="1" applyProtection="1">
      <alignment horizontal="right"/>
      <protection locked="0"/>
    </xf>
    <xf numFmtId="1" fontId="7" fillId="7" borderId="879" xfId="0" applyNumberFormat="1" applyFont="1" applyFill="1" applyBorder="1" applyAlignment="1">
      <alignment horizontal="right"/>
    </xf>
    <xf numFmtId="1" fontId="7" fillId="7" borderId="775" xfId="0" applyNumberFormat="1" applyFont="1" applyFill="1" applyBorder="1" applyAlignment="1">
      <alignment horizontal="right"/>
    </xf>
    <xf numFmtId="1" fontId="7" fillId="0" borderId="268" xfId="0" applyNumberFormat="1" applyFont="1" applyBorder="1" applyAlignment="1">
      <alignment vertical="center" wrapText="1"/>
    </xf>
    <xf numFmtId="1" fontId="7" fillId="0" borderId="313" xfId="0" applyNumberFormat="1" applyFont="1" applyBorder="1" applyAlignment="1">
      <alignment vertical="center" wrapText="1"/>
    </xf>
    <xf numFmtId="1" fontId="7" fillId="0" borderId="770" xfId="0" applyNumberFormat="1" applyFont="1" applyBorder="1" applyAlignment="1">
      <alignment horizontal="right" vertical="center" wrapText="1"/>
    </xf>
    <xf numFmtId="1" fontId="7" fillId="0" borderId="307" xfId="0" applyNumberFormat="1" applyFont="1" applyBorder="1" applyAlignment="1">
      <alignment horizontal="right" vertical="center" wrapText="1"/>
    </xf>
    <xf numFmtId="1" fontId="7" fillId="7" borderId="770" xfId="2" applyNumberFormat="1" applyFont="1" applyFill="1" applyBorder="1"/>
    <xf numFmtId="1" fontId="7" fillId="7" borderId="766" xfId="2" applyNumberFormat="1" applyFont="1" applyFill="1" applyBorder="1"/>
    <xf numFmtId="1" fontId="7" fillId="6" borderId="772" xfId="0" applyNumberFormat="1" applyFont="1" applyFill="1" applyBorder="1" applyAlignment="1" applyProtection="1">
      <alignment horizontal="right"/>
      <protection locked="0"/>
    </xf>
    <xf numFmtId="1" fontId="7" fillId="7" borderId="270" xfId="2" applyNumberFormat="1" applyFont="1" applyFill="1" applyBorder="1"/>
    <xf numFmtId="1" fontId="7" fillId="7" borderId="269" xfId="2" applyNumberFormat="1" applyFont="1" applyFill="1" applyBorder="1"/>
    <xf numFmtId="1" fontId="7" fillId="0" borderId="277" xfId="0" applyNumberFormat="1" applyFont="1" applyBorder="1" applyAlignment="1">
      <alignment vertical="center" wrapText="1"/>
    </xf>
    <xf numFmtId="1" fontId="7" fillId="6" borderId="281" xfId="0" applyNumberFormat="1" applyFont="1" applyFill="1" applyBorder="1" applyAlignment="1" applyProtection="1">
      <alignment horizontal="right"/>
      <protection locked="0"/>
    </xf>
    <xf numFmtId="1" fontId="7" fillId="7" borderId="770" xfId="0" applyNumberFormat="1" applyFont="1" applyFill="1" applyBorder="1" applyAlignment="1">
      <alignment horizontal="right"/>
    </xf>
    <xf numFmtId="1" fontId="7" fillId="7" borderId="773" xfId="0" applyNumberFormat="1" applyFont="1" applyFill="1" applyBorder="1" applyAlignment="1">
      <alignment horizontal="right"/>
    </xf>
    <xf numFmtId="1" fontId="7" fillId="0" borderId="278" xfId="0" applyNumberFormat="1" applyFont="1" applyBorder="1" applyAlignment="1">
      <alignment horizontal="right" vertical="center" wrapText="1"/>
    </xf>
    <xf numFmtId="1" fontId="7" fillId="0" borderId="279" xfId="0" applyNumberFormat="1" applyFont="1" applyBorder="1" applyAlignment="1">
      <alignment horizontal="right" vertical="center" wrapText="1"/>
    </xf>
    <xf numFmtId="1" fontId="7" fillId="7" borderId="278" xfId="0" applyNumberFormat="1" applyFont="1" applyFill="1" applyBorder="1" applyAlignment="1">
      <alignment horizontal="right"/>
    </xf>
    <xf numFmtId="1" fontId="7" fillId="7" borderId="280" xfId="0" applyNumberFormat="1" applyFont="1" applyFill="1" applyBorder="1" applyAlignment="1">
      <alignment horizontal="right"/>
    </xf>
    <xf numFmtId="1" fontId="7" fillId="0" borderId="270" xfId="0" applyNumberFormat="1" applyFont="1" applyBorder="1" applyAlignment="1">
      <alignment horizontal="right" vertical="center"/>
    </xf>
    <xf numFmtId="1" fontId="7" fillId="0" borderId="271" xfId="0" applyNumberFormat="1" applyFont="1" applyBorder="1" applyAlignment="1">
      <alignment horizontal="right" vertical="center"/>
    </xf>
    <xf numFmtId="1" fontId="7" fillId="6" borderId="267" xfId="0" applyNumberFormat="1" applyFont="1" applyFill="1" applyBorder="1" applyAlignment="1" applyProtection="1">
      <alignment horizontal="right"/>
      <protection locked="0"/>
    </xf>
    <xf numFmtId="1" fontId="7" fillId="0" borderId="270" xfId="0" applyNumberFormat="1" applyFont="1" applyBorder="1" applyAlignment="1">
      <alignment horizontal="right" vertical="center" wrapText="1"/>
    </xf>
    <xf numFmtId="1" fontId="7" fillId="0" borderId="271" xfId="0" applyNumberFormat="1" applyFont="1" applyBorder="1" applyAlignment="1">
      <alignment horizontal="right" vertical="center" wrapText="1"/>
    </xf>
    <xf numFmtId="1" fontId="7" fillId="0" borderId="278" xfId="0" applyNumberFormat="1" applyFont="1" applyBorder="1" applyAlignment="1">
      <alignment horizontal="right" vertical="center"/>
    </xf>
    <xf numFmtId="1" fontId="7" fillId="0" borderId="434" xfId="0" applyNumberFormat="1" applyFont="1" applyBorder="1" applyAlignment="1">
      <alignment horizontal="right" vertical="center"/>
    </xf>
    <xf numFmtId="1" fontId="7" fillId="0" borderId="873" xfId="0" applyNumberFormat="1" applyFont="1" applyBorder="1" applyAlignment="1">
      <alignment horizontal="right" vertical="center"/>
    </xf>
    <xf numFmtId="1" fontId="7" fillId="0" borderId="768" xfId="0" applyNumberFormat="1" applyFont="1" applyBorder="1" applyAlignment="1">
      <alignment horizontal="right" vertical="center"/>
    </xf>
    <xf numFmtId="1" fontId="7" fillId="0" borderId="871" xfId="0" applyNumberFormat="1" applyFont="1" applyBorder="1" applyAlignment="1">
      <alignment horizontal="right" vertical="center"/>
    </xf>
    <xf numFmtId="1" fontId="7" fillId="0" borderId="869" xfId="0" applyNumberFormat="1" applyFont="1" applyBorder="1" applyAlignment="1">
      <alignment horizontal="right"/>
    </xf>
    <xf numFmtId="1" fontId="7" fillId="0" borderId="870" xfId="0" applyNumberFormat="1" applyFont="1" applyBorder="1" applyAlignment="1">
      <alignment horizontal="right"/>
    </xf>
    <xf numFmtId="1" fontId="7" fillId="0" borderId="872" xfId="0" applyNumberFormat="1" applyFont="1" applyBorder="1" applyAlignment="1">
      <alignment horizontal="right"/>
    </xf>
    <xf numFmtId="1" fontId="7" fillId="0" borderId="883" xfId="0" applyNumberFormat="1" applyFont="1" applyBorder="1" applyAlignment="1">
      <alignment horizontal="right"/>
    </xf>
    <xf numFmtId="1" fontId="7" fillId="0" borderId="768" xfId="0" applyNumberFormat="1" applyFont="1" applyBorder="1" applyAlignment="1">
      <alignment horizontal="right"/>
    </xf>
    <xf numFmtId="1" fontId="7" fillId="0" borderId="868" xfId="2" applyNumberFormat="1" applyFont="1" applyBorder="1" applyAlignment="1">
      <alignment horizontal="center" vertical="center" wrapText="1"/>
    </xf>
    <xf numFmtId="1" fontId="7" fillId="0" borderId="839" xfId="2" applyNumberFormat="1" applyFont="1" applyBorder="1" applyAlignment="1">
      <alignment horizontal="center" vertical="center" wrapText="1"/>
    </xf>
    <xf numFmtId="1" fontId="7" fillId="0" borderId="876" xfId="0" applyNumberFormat="1" applyFont="1" applyBorder="1" applyAlignment="1">
      <alignment horizontal="center" vertical="center"/>
    </xf>
    <xf numFmtId="1" fontId="7" fillId="0" borderId="772" xfId="3" applyNumberFormat="1" applyFont="1" applyBorder="1" applyAlignment="1">
      <alignment wrapText="1"/>
    </xf>
    <xf numFmtId="1" fontId="7" fillId="0" borderId="765" xfId="3" applyNumberFormat="1" applyFont="1" applyBorder="1" applyAlignment="1">
      <alignment horizontal="right" wrapText="1"/>
    </xf>
    <xf numFmtId="1" fontId="7" fillId="0" borderId="774" xfId="3" applyNumberFormat="1" applyFont="1" applyBorder="1" applyAlignment="1">
      <alignment horizontal="right" wrapText="1"/>
    </xf>
    <xf numFmtId="1" fontId="7" fillId="0" borderId="766" xfId="2" applyNumberFormat="1" applyFont="1" applyBorder="1" applyAlignment="1">
      <alignment horizontal="right"/>
    </xf>
    <xf numFmtId="1" fontId="7" fillId="6" borderId="770" xfId="2" applyNumberFormat="1" applyFont="1" applyFill="1" applyBorder="1" applyProtection="1">
      <protection locked="0"/>
    </xf>
    <xf numFmtId="1" fontId="7" fillId="6" borderId="766" xfId="2" applyNumberFormat="1" applyFont="1" applyFill="1" applyBorder="1" applyProtection="1">
      <protection locked="0"/>
    </xf>
    <xf numFmtId="1" fontId="7" fillId="7" borderId="178" xfId="2" applyNumberFormat="1" applyFont="1" applyFill="1" applyBorder="1"/>
    <xf numFmtId="1" fontId="7" fillId="7" borderId="853" xfId="2" applyNumberFormat="1" applyFont="1" applyFill="1" applyBorder="1"/>
    <xf numFmtId="1" fontId="7" fillId="0" borderId="267" xfId="4" applyNumberFormat="1" applyFont="1" applyBorder="1" applyAlignment="1">
      <alignment vertical="center" wrapText="1"/>
    </xf>
    <xf numFmtId="1" fontId="7" fillId="0" borderId="268" xfId="4" applyNumberFormat="1" applyFont="1" applyBorder="1" applyAlignment="1">
      <alignment horizontal="right" wrapText="1"/>
    </xf>
    <xf numFmtId="1" fontId="7" fillId="0" borderId="273" xfId="4" applyNumberFormat="1" applyFont="1" applyBorder="1" applyAlignment="1">
      <alignment horizontal="right" wrapText="1"/>
    </xf>
    <xf numFmtId="1" fontId="7" fillId="0" borderId="269" xfId="2" applyNumberFormat="1" applyFont="1" applyBorder="1" applyAlignment="1">
      <alignment horizontal="right"/>
    </xf>
    <xf numFmtId="1" fontId="7" fillId="6" borderId="314" xfId="2" applyNumberFormat="1" applyFont="1" applyFill="1" applyBorder="1" applyProtection="1">
      <protection locked="0"/>
    </xf>
    <xf numFmtId="1" fontId="7" fillId="6" borderId="270" xfId="2" applyNumberFormat="1" applyFont="1" applyFill="1" applyBorder="1" applyProtection="1">
      <protection locked="0"/>
    </xf>
    <xf numFmtId="1" fontId="7" fillId="6" borderId="269" xfId="2" applyNumberFormat="1" applyFont="1" applyFill="1" applyBorder="1" applyProtection="1">
      <protection locked="0"/>
    </xf>
    <xf numFmtId="1" fontId="7" fillId="6" borderId="275" xfId="2" applyNumberFormat="1" applyFont="1" applyFill="1" applyBorder="1" applyProtection="1">
      <protection locked="0"/>
    </xf>
    <xf numFmtId="1" fontId="7" fillId="6" borderId="273" xfId="2" applyNumberFormat="1" applyFont="1" applyFill="1" applyBorder="1" applyProtection="1">
      <protection locked="0"/>
    </xf>
    <xf numFmtId="1" fontId="7" fillId="6" borderId="276" xfId="2" applyNumberFormat="1" applyFont="1" applyFill="1" applyBorder="1" applyProtection="1">
      <protection locked="0"/>
    </xf>
    <xf numFmtId="1" fontId="7" fillId="0" borderId="178" xfId="2" applyNumberFormat="1" applyFont="1" applyBorder="1" applyAlignment="1">
      <alignment horizontal="right"/>
    </xf>
    <xf numFmtId="1" fontId="7" fillId="6" borderId="178" xfId="2" applyNumberFormat="1" applyFont="1" applyFill="1" applyBorder="1" applyProtection="1">
      <protection locked="0"/>
    </xf>
    <xf numFmtId="1" fontId="7" fillId="0" borderId="178" xfId="0" applyNumberFormat="1" applyFont="1" applyBorder="1" applyAlignment="1">
      <alignment horizontal="right"/>
    </xf>
    <xf numFmtId="1" fontId="7" fillId="0" borderId="267" xfId="3" applyNumberFormat="1" applyFont="1" applyBorder="1" applyAlignment="1">
      <alignment vertical="center" wrapText="1"/>
    </xf>
    <xf numFmtId="1" fontId="7" fillId="0" borderId="268" xfId="3" applyNumberFormat="1" applyFont="1" applyBorder="1" applyAlignment="1">
      <alignment vertical="center" wrapText="1"/>
    </xf>
    <xf numFmtId="1" fontId="7" fillId="6" borderId="315" xfId="2" applyNumberFormat="1" applyFont="1" applyFill="1" applyBorder="1" applyProtection="1">
      <protection locked="0"/>
    </xf>
    <xf numFmtId="1" fontId="7" fillId="0" borderId="274" xfId="0" applyNumberFormat="1" applyFont="1" applyBorder="1" applyAlignment="1">
      <alignment vertical="center" wrapText="1"/>
    </xf>
    <xf numFmtId="1" fontId="7" fillId="0" borderId="268" xfId="0" applyNumberFormat="1" applyFont="1" applyBorder="1" applyAlignment="1">
      <alignment horizontal="right"/>
    </xf>
    <xf numFmtId="1" fontId="7" fillId="0" borderId="273" xfId="0" applyNumberFormat="1" applyFont="1" applyBorder="1" applyAlignment="1">
      <alignment horizontal="right"/>
    </xf>
    <xf numFmtId="1" fontId="7" fillId="0" borderId="277" xfId="3" applyNumberFormat="1" applyFont="1" applyBorder="1" applyAlignment="1">
      <alignment vertical="center" wrapText="1"/>
    </xf>
    <xf numFmtId="1" fontId="7" fillId="0" borderId="786" xfId="0" applyNumberFormat="1" applyFont="1" applyBorder="1" applyAlignment="1">
      <alignment horizontal="right"/>
    </xf>
    <xf numFmtId="1" fontId="7" fillId="0" borderId="784" xfId="0" applyNumberFormat="1" applyFont="1" applyBorder="1" applyAlignment="1">
      <alignment horizontal="right"/>
    </xf>
    <xf numFmtId="1" fontId="7" fillId="0" borderId="312" xfId="2" applyNumberFormat="1" applyFont="1" applyBorder="1" applyAlignment="1">
      <alignment horizontal="right"/>
    </xf>
    <xf numFmtId="1" fontId="7" fillId="6" borderId="278" xfId="2" applyNumberFormat="1" applyFont="1" applyFill="1" applyBorder="1" applyProtection="1">
      <protection locked="0"/>
    </xf>
    <xf numFmtId="1" fontId="7" fillId="6" borderId="312" xfId="2" applyNumberFormat="1" applyFont="1" applyFill="1" applyBorder="1" applyProtection="1">
      <protection locked="0"/>
    </xf>
    <xf numFmtId="1" fontId="7" fillId="6" borderId="311" xfId="2" applyNumberFormat="1" applyFont="1" applyFill="1" applyBorder="1" applyProtection="1">
      <protection locked="0"/>
    </xf>
    <xf numFmtId="1" fontId="7" fillId="6" borderId="310" xfId="2" applyNumberFormat="1" applyFont="1" applyFill="1" applyBorder="1" applyProtection="1">
      <protection locked="0"/>
    </xf>
    <xf numFmtId="1" fontId="7" fillId="6" borderId="280" xfId="2" applyNumberFormat="1" applyFont="1" applyFill="1" applyBorder="1" applyProtection="1">
      <protection locked="0"/>
    </xf>
    <xf numFmtId="1" fontId="7" fillId="0" borderId="872" xfId="0" applyNumberFormat="1" applyFont="1" applyBorder="1" applyAlignment="1">
      <alignment horizontal="center" vertical="center"/>
    </xf>
    <xf numFmtId="1" fontId="7" fillId="0" borderId="881" xfId="0" applyNumberFormat="1" applyFont="1" applyBorder="1" applyAlignment="1">
      <alignment horizontal="center" vertical="center"/>
    </xf>
    <xf numFmtId="1" fontId="7" fillId="0" borderId="870" xfId="0" applyNumberFormat="1" applyFont="1" applyBorder="1" applyAlignment="1">
      <alignment horizontal="center" vertical="center"/>
    </xf>
    <xf numFmtId="1" fontId="7" fillId="0" borderId="878" xfId="0" applyNumberFormat="1" applyFont="1" applyBorder="1" applyAlignment="1">
      <alignment horizontal="center" vertical="center"/>
    </xf>
    <xf numFmtId="1" fontId="7" fillId="0" borderId="872" xfId="0" applyNumberFormat="1" applyFont="1" applyBorder="1"/>
    <xf numFmtId="1" fontId="7" fillId="6" borderId="873" xfId="0" applyNumberFormat="1" applyFont="1" applyFill="1" applyBorder="1" applyProtection="1">
      <protection locked="0"/>
    </xf>
    <xf numFmtId="1" fontId="7" fillId="6" borderId="871" xfId="0" applyNumberFormat="1" applyFont="1" applyFill="1" applyBorder="1" applyProtection="1">
      <protection locked="0"/>
    </xf>
    <xf numFmtId="1" fontId="7" fillId="6" borderId="881" xfId="0" applyNumberFormat="1" applyFont="1" applyFill="1" applyBorder="1" applyProtection="1">
      <protection locked="0"/>
    </xf>
    <xf numFmtId="1" fontId="7" fillId="6" borderId="882" xfId="0" applyNumberFormat="1" applyFont="1" applyFill="1" applyBorder="1" applyProtection="1">
      <protection locked="0"/>
    </xf>
    <xf numFmtId="1" fontId="7" fillId="6" borderId="874" xfId="0" applyNumberFormat="1" applyFont="1" applyFill="1" applyBorder="1" applyProtection="1">
      <protection locked="0"/>
    </xf>
    <xf numFmtId="1" fontId="7" fillId="6" borderId="777" xfId="0" applyNumberFormat="1" applyFont="1" applyFill="1" applyBorder="1" applyProtection="1">
      <protection locked="0"/>
    </xf>
    <xf numFmtId="1" fontId="7" fillId="0" borderId="868" xfId="0" applyNumberFormat="1" applyFont="1" applyBorder="1"/>
    <xf numFmtId="1" fontId="7" fillId="0" borderId="765" xfId="0" applyNumberFormat="1" applyFont="1" applyBorder="1" applyAlignment="1">
      <alignment horizontal="right"/>
    </xf>
    <xf numFmtId="1" fontId="7" fillId="0" borderId="774" xfId="0" applyNumberFormat="1" applyFont="1" applyBorder="1" applyAlignment="1">
      <alignment horizontal="right"/>
    </xf>
    <xf numFmtId="1" fontId="7" fillId="0" borderId="766" xfId="0" applyNumberFormat="1" applyFont="1" applyBorder="1" applyAlignment="1">
      <alignment horizontal="right"/>
    </xf>
    <xf numFmtId="1" fontId="7" fillId="6" borderId="770" xfId="0" applyNumberFormat="1" applyFont="1" applyFill="1" applyBorder="1" applyProtection="1">
      <protection locked="0"/>
    </xf>
    <xf numFmtId="1" fontId="7" fillId="6" borderId="766" xfId="0" applyNumberFormat="1" applyFont="1" applyFill="1" applyBorder="1" applyProtection="1">
      <protection locked="0"/>
    </xf>
    <xf numFmtId="1" fontId="7" fillId="6" borderId="774" xfId="0" applyNumberFormat="1" applyFont="1" applyFill="1" applyBorder="1" applyProtection="1">
      <protection locked="0"/>
    </xf>
    <xf numFmtId="1" fontId="7" fillId="6" borderId="779" xfId="0" applyNumberFormat="1" applyFont="1" applyFill="1" applyBorder="1" applyProtection="1">
      <protection locked="0"/>
    </xf>
    <xf numFmtId="1" fontId="7" fillId="6" borderId="773" xfId="0" applyNumberFormat="1" applyFont="1" applyFill="1" applyBorder="1" applyProtection="1">
      <protection locked="0"/>
    </xf>
    <xf numFmtId="1" fontId="7" fillId="6" borderId="772" xfId="0" applyNumberFormat="1" applyFont="1" applyFill="1" applyBorder="1" applyProtection="1">
      <protection locked="0"/>
    </xf>
    <xf numFmtId="1" fontId="7" fillId="6" borderId="775" xfId="0" applyNumberFormat="1" applyFont="1" applyFill="1" applyBorder="1" applyProtection="1">
      <protection locked="0"/>
    </xf>
    <xf numFmtId="1" fontId="7" fillId="6" borderId="833" xfId="0" applyNumberFormat="1" applyFont="1" applyFill="1" applyBorder="1" applyProtection="1">
      <protection locked="0"/>
    </xf>
    <xf numFmtId="1" fontId="7" fillId="0" borderId="267" xfId="0" applyNumberFormat="1" applyFont="1" applyBorder="1"/>
    <xf numFmtId="1" fontId="7" fillId="0" borderId="269" xfId="0" applyNumberFormat="1" applyFont="1" applyBorder="1" applyAlignment="1">
      <alignment horizontal="right"/>
    </xf>
    <xf numFmtId="1" fontId="7" fillId="6" borderId="267" xfId="0" applyNumberFormat="1" applyFont="1" applyFill="1" applyBorder="1" applyProtection="1">
      <protection locked="0"/>
    </xf>
    <xf numFmtId="1" fontId="7" fillId="0" borderId="277" xfId="0" applyNumberFormat="1" applyFont="1" applyBorder="1" applyAlignment="1">
      <alignment horizontal="right"/>
    </xf>
    <xf numFmtId="1" fontId="7" fillId="0" borderId="310" xfId="0" applyNumberFormat="1" applyFont="1" applyBorder="1" applyAlignment="1">
      <alignment horizontal="right"/>
    </xf>
    <xf numFmtId="1" fontId="7" fillId="0" borderId="312" xfId="0" applyNumberFormat="1" applyFont="1" applyBorder="1" applyAlignment="1">
      <alignment horizontal="right"/>
    </xf>
    <xf numFmtId="1" fontId="7" fillId="6" borderId="314" xfId="0" applyNumberFormat="1" applyFont="1" applyFill="1" applyBorder="1" applyProtection="1">
      <protection locked="0"/>
    </xf>
    <xf numFmtId="1" fontId="7" fillId="6" borderId="449" xfId="0" applyNumberFormat="1" applyFont="1" applyFill="1" applyBorder="1" applyProtection="1">
      <protection locked="0"/>
    </xf>
    <xf numFmtId="1" fontId="7" fillId="6" borderId="315" xfId="0" applyNumberFormat="1" applyFont="1" applyFill="1" applyBorder="1" applyProtection="1">
      <protection locked="0"/>
    </xf>
    <xf numFmtId="1" fontId="7" fillId="6" borderId="321" xfId="0" applyNumberFormat="1" applyFont="1" applyFill="1" applyBorder="1" applyProtection="1">
      <protection locked="0"/>
    </xf>
    <xf numFmtId="1" fontId="7" fillId="6" borderId="406" xfId="0" applyNumberFormat="1" applyFont="1" applyFill="1" applyBorder="1" applyProtection="1">
      <protection locked="0"/>
    </xf>
    <xf numFmtId="1" fontId="7" fillId="0" borderId="872" xfId="0" applyNumberFormat="1" applyFont="1" applyBorder="1" applyAlignment="1">
      <alignment horizontal="center"/>
    </xf>
    <xf numFmtId="1" fontId="7" fillId="0" borderId="873" xfId="0" applyNumberFormat="1" applyFont="1" applyBorder="1"/>
    <xf numFmtId="1" fontId="7" fillId="0" borderId="871" xfId="0" applyNumberFormat="1" applyFont="1" applyBorder="1"/>
    <xf numFmtId="1" fontId="7" fillId="0" borderId="881" xfId="0" applyNumberFormat="1" applyFont="1" applyBorder="1"/>
    <xf numFmtId="1" fontId="7" fillId="0" borderId="882" xfId="0" applyNumberFormat="1" applyFont="1" applyBorder="1"/>
    <xf numFmtId="1" fontId="7" fillId="0" borderId="874" xfId="0" applyNumberFormat="1" applyFont="1" applyBorder="1"/>
    <xf numFmtId="1" fontId="7" fillId="0" borderId="869" xfId="0" applyNumberFormat="1" applyFont="1" applyBorder="1"/>
    <xf numFmtId="1" fontId="7" fillId="0" borderId="777" xfId="0" applyNumberFormat="1" applyFont="1" applyBorder="1"/>
    <xf numFmtId="1" fontId="7" fillId="0" borderId="873" xfId="0" applyNumberFormat="1" applyFont="1" applyBorder="1" applyAlignment="1">
      <alignment horizontal="center" vertical="center" wrapText="1"/>
    </xf>
    <xf numFmtId="1" fontId="7" fillId="0" borderId="871" xfId="0" applyNumberFormat="1" applyFont="1" applyBorder="1" applyAlignment="1">
      <alignment horizontal="center" vertical="center" wrapText="1"/>
    </xf>
    <xf numFmtId="1" fontId="7" fillId="0" borderId="881" xfId="0" applyNumberFormat="1" applyFont="1" applyBorder="1" applyAlignment="1">
      <alignment horizontal="center" vertical="center" wrapText="1"/>
    </xf>
    <xf numFmtId="1" fontId="7" fillId="0" borderId="870" xfId="0" applyNumberFormat="1" applyFont="1" applyBorder="1" applyAlignment="1">
      <alignment horizontal="center" vertical="center" wrapText="1"/>
    </xf>
    <xf numFmtId="1" fontId="7" fillId="0" borderId="878" xfId="0" applyNumberFormat="1" applyFont="1" applyBorder="1" applyAlignment="1">
      <alignment horizontal="center" vertical="center" wrapText="1"/>
    </xf>
    <xf numFmtId="1" fontId="7" fillId="0" borderId="772" xfId="0" applyNumberFormat="1" applyFont="1" applyBorder="1"/>
    <xf numFmtId="1" fontId="7" fillId="6" borderId="178" xfId="0" applyNumberFormat="1" applyFont="1" applyFill="1" applyBorder="1" applyProtection="1">
      <protection locked="0"/>
    </xf>
    <xf numFmtId="1" fontId="7" fillId="0" borderId="281" xfId="0" applyNumberFormat="1" applyFont="1" applyBorder="1"/>
    <xf numFmtId="1" fontId="7" fillId="0" borderId="869" xfId="0" applyNumberFormat="1" applyFont="1" applyBorder="1" applyAlignment="1">
      <alignment horizontal="center"/>
    </xf>
    <xf numFmtId="1" fontId="7" fillId="0" borderId="768" xfId="0" applyNumberFormat="1" applyFont="1" applyBorder="1"/>
    <xf numFmtId="1" fontId="7" fillId="0" borderId="782" xfId="0" applyNumberFormat="1" applyFont="1" applyBorder="1" applyAlignment="1">
      <alignment horizontal="center" vertical="center"/>
    </xf>
    <xf numFmtId="1" fontId="7" fillId="0" borderId="772" xfId="0" applyNumberFormat="1" applyFont="1" applyBorder="1" applyAlignment="1">
      <alignment vertical="center"/>
    </xf>
    <xf numFmtId="1" fontId="7" fillId="7" borderId="773" xfId="2" applyNumberFormat="1" applyFont="1" applyFill="1" applyBorder="1"/>
    <xf numFmtId="1" fontId="7" fillId="7" borderId="774" xfId="2" applyNumberFormat="1" applyFont="1" applyFill="1" applyBorder="1"/>
    <xf numFmtId="1" fontId="7" fillId="7" borderId="779" xfId="2" applyNumberFormat="1" applyFont="1" applyFill="1" applyBorder="1"/>
    <xf numFmtId="1" fontId="7" fillId="7" borderId="772" xfId="2" applyNumberFormat="1" applyFont="1" applyFill="1" applyBorder="1"/>
    <xf numFmtId="1" fontId="7" fillId="7" borderId="273" xfId="2" applyNumberFormat="1" applyFont="1" applyFill="1" applyBorder="1"/>
    <xf numFmtId="1" fontId="7" fillId="7" borderId="284" xfId="2" applyNumberFormat="1" applyFont="1" applyFill="1" applyBorder="1"/>
    <xf numFmtId="1" fontId="7" fillId="7" borderId="276" xfId="2" applyNumberFormat="1" applyFont="1" applyFill="1" applyBorder="1"/>
    <xf numFmtId="1" fontId="7" fillId="0" borderId="321" xfId="0" applyNumberFormat="1" applyFont="1" applyBorder="1" applyAlignment="1">
      <alignment vertical="center"/>
    </xf>
    <xf numFmtId="1" fontId="7" fillId="0" borderId="313" xfId="0" applyNumberFormat="1" applyFont="1" applyBorder="1" applyAlignment="1">
      <alignment horizontal="right"/>
    </xf>
    <xf numFmtId="1" fontId="7" fillId="6" borderId="312" xfId="0" applyNumberFormat="1" applyFont="1" applyFill="1" applyBorder="1" applyProtection="1">
      <protection locked="0"/>
    </xf>
    <xf numFmtId="1" fontId="7" fillId="6" borderId="450" xfId="0" applyNumberFormat="1" applyFont="1" applyFill="1" applyBorder="1" applyProtection="1">
      <protection locked="0"/>
    </xf>
    <xf numFmtId="1" fontId="7" fillId="6" borderId="281" xfId="0" applyNumberFormat="1" applyFont="1" applyFill="1" applyBorder="1" applyProtection="1">
      <protection locked="0"/>
    </xf>
    <xf numFmtId="1" fontId="7" fillId="0" borderId="872" xfId="0" applyNumberFormat="1" applyFont="1" applyBorder="1" applyAlignment="1">
      <alignment horizontal="right" vertical="center"/>
    </xf>
    <xf numFmtId="1" fontId="6" fillId="4" borderId="802" xfId="0" applyNumberFormat="1" applyFont="1" applyFill="1" applyBorder="1"/>
    <xf numFmtId="1" fontId="7" fillId="7" borderId="766" xfId="0" applyNumberFormat="1" applyFont="1" applyFill="1" applyBorder="1" applyAlignment="1">
      <alignment horizontal="right"/>
    </xf>
    <xf numFmtId="1" fontId="7" fillId="7" borderId="178" xfId="0" applyNumberFormat="1" applyFont="1" applyFill="1" applyBorder="1" applyAlignment="1">
      <alignment horizontal="right"/>
    </xf>
    <xf numFmtId="1" fontId="7" fillId="4" borderId="267" xfId="0" applyNumberFormat="1" applyFont="1" applyFill="1" applyBorder="1" applyAlignment="1">
      <alignment vertical="center" wrapText="1"/>
    </xf>
    <xf numFmtId="1" fontId="7" fillId="4" borderId="273" xfId="0" applyNumberFormat="1" applyFont="1" applyFill="1" applyBorder="1" applyAlignment="1">
      <alignment horizontal="right" wrapText="1"/>
    </xf>
    <xf numFmtId="1" fontId="7" fillId="6" borderId="314" xfId="0" applyNumberFormat="1" applyFont="1" applyFill="1" applyBorder="1" applyAlignment="1" applyProtection="1">
      <alignment horizontal="right"/>
      <protection locked="0"/>
    </xf>
    <xf numFmtId="1" fontId="7" fillId="6" borderId="315" xfId="0" applyNumberFormat="1" applyFont="1" applyFill="1" applyBorder="1" applyAlignment="1" applyProtection="1">
      <alignment horizontal="right"/>
      <protection locked="0"/>
    </xf>
    <xf numFmtId="1" fontId="7" fillId="6" borderId="449" xfId="0" applyNumberFormat="1" applyFont="1" applyFill="1" applyBorder="1" applyAlignment="1" applyProtection="1">
      <alignment horizontal="right"/>
      <protection locked="0"/>
    </xf>
    <xf numFmtId="1" fontId="7" fillId="4" borderId="281" xfId="0" applyNumberFormat="1" applyFont="1" applyFill="1" applyBorder="1" applyAlignment="1">
      <alignment vertical="center" wrapText="1"/>
    </xf>
    <xf numFmtId="1" fontId="7" fillId="4" borderId="277" xfId="0" applyNumberFormat="1" applyFont="1" applyFill="1" applyBorder="1" applyAlignment="1">
      <alignment horizontal="right" wrapText="1"/>
    </xf>
    <xf numFmtId="1" fontId="7" fillId="4" borderId="310" xfId="0" applyNumberFormat="1" applyFont="1" applyFill="1" applyBorder="1" applyAlignment="1">
      <alignment horizontal="right" wrapText="1"/>
    </xf>
    <xf numFmtId="1" fontId="7" fillId="0" borderId="772" xfId="0" applyNumberFormat="1" applyFont="1" applyBorder="1" applyAlignment="1">
      <alignment vertical="center" wrapText="1"/>
    </xf>
    <xf numFmtId="1" fontId="7" fillId="0" borderId="277" xfId="0" applyNumberFormat="1" applyFont="1" applyBorder="1" applyAlignment="1">
      <alignment horizontal="right" vertical="center"/>
    </xf>
    <xf numFmtId="1" fontId="7" fillId="0" borderId="310" xfId="0" applyNumberFormat="1" applyFont="1" applyBorder="1" applyAlignment="1">
      <alignment horizontal="right" vertical="center"/>
    </xf>
    <xf numFmtId="1" fontId="8" fillId="0" borderId="268" xfId="0" applyNumberFormat="1" applyFont="1" applyBorder="1" applyAlignment="1">
      <alignment horizontal="right" vertical="center"/>
    </xf>
    <xf numFmtId="1" fontId="7" fillId="4" borderId="267" xfId="0" applyNumberFormat="1" applyFont="1" applyFill="1" applyBorder="1"/>
    <xf numFmtId="1" fontId="7" fillId="0" borderId="281" xfId="0" applyNumberFormat="1" applyFont="1" applyBorder="1" applyAlignment="1">
      <alignment vertical="center" wrapText="1"/>
    </xf>
    <xf numFmtId="1" fontId="8" fillId="4" borderId="277" xfId="0" applyNumberFormat="1" applyFont="1" applyFill="1" applyBorder="1" applyAlignment="1">
      <alignment horizontal="right" vertical="center"/>
    </xf>
    <xf numFmtId="1" fontId="7" fillId="4" borderId="872" xfId="0" applyNumberFormat="1" applyFont="1" applyFill="1" applyBorder="1" applyAlignment="1">
      <alignment horizontal="center" vertical="center"/>
    </xf>
    <xf numFmtId="1" fontId="7" fillId="4" borderId="881" xfId="0" applyNumberFormat="1" applyFont="1" applyFill="1" applyBorder="1" applyAlignment="1">
      <alignment horizontal="center" vertical="center"/>
    </xf>
    <xf numFmtId="1" fontId="7" fillId="4" borderId="871" xfId="0" applyNumberFormat="1" applyFont="1" applyFill="1" applyBorder="1" applyAlignment="1">
      <alignment horizontal="center" vertical="center"/>
    </xf>
    <xf numFmtId="1" fontId="7" fillId="4" borderId="772" xfId="0" applyNumberFormat="1" applyFont="1" applyFill="1" applyBorder="1" applyAlignment="1">
      <alignment vertical="center" wrapText="1"/>
    </xf>
    <xf numFmtId="1" fontId="7" fillId="4" borderId="268" xfId="0" applyNumberFormat="1" applyFont="1" applyFill="1" applyBorder="1" applyAlignment="1">
      <alignment horizontal="right" wrapText="1"/>
    </xf>
    <xf numFmtId="1" fontId="7" fillId="4" borderId="269" xfId="0" applyNumberFormat="1" applyFont="1" applyFill="1" applyBorder="1" applyAlignment="1">
      <alignment horizontal="right"/>
    </xf>
    <xf numFmtId="1" fontId="7" fillId="6" borderId="780" xfId="0" applyNumberFormat="1" applyFont="1" applyFill="1" applyBorder="1" applyAlignment="1" applyProtection="1">
      <alignment horizontal="right"/>
      <protection locked="0"/>
    </xf>
    <xf numFmtId="1" fontId="7" fillId="4" borderId="267" xfId="0" applyNumberFormat="1" applyFont="1" applyFill="1" applyBorder="1" applyAlignment="1">
      <alignment vertical="center"/>
    </xf>
    <xf numFmtId="1" fontId="7" fillId="4" borderId="268" xfId="0" applyNumberFormat="1" applyFont="1" applyFill="1" applyBorder="1" applyAlignment="1">
      <alignment horizontal="right"/>
    </xf>
    <xf numFmtId="1" fontId="7" fillId="4" borderId="273" xfId="0" applyNumberFormat="1" applyFont="1" applyFill="1" applyBorder="1" applyAlignment="1">
      <alignment horizontal="right"/>
    </xf>
    <xf numFmtId="1" fontId="7" fillId="7" borderId="267" xfId="0" applyNumberFormat="1" applyFont="1" applyFill="1" applyBorder="1" applyAlignment="1">
      <alignment horizontal="right"/>
    </xf>
    <xf numFmtId="1" fontId="7" fillId="6" borderId="272" xfId="0" applyNumberFormat="1" applyFont="1" applyFill="1" applyBorder="1" applyAlignment="1" applyProtection="1">
      <alignment horizontal="right"/>
      <protection locked="0"/>
    </xf>
    <xf numFmtId="1" fontId="7" fillId="4" borderId="281" xfId="0" applyNumberFormat="1" applyFont="1" applyFill="1" applyBorder="1" applyAlignment="1">
      <alignment vertical="center"/>
    </xf>
    <xf numFmtId="1" fontId="7" fillId="6" borderId="288" xfId="0" applyNumberFormat="1" applyFont="1" applyFill="1" applyBorder="1" applyAlignment="1" applyProtection="1">
      <alignment horizontal="right"/>
      <protection locked="0"/>
    </xf>
    <xf numFmtId="1" fontId="7" fillId="4" borderId="869" xfId="0" applyNumberFormat="1" applyFont="1" applyFill="1" applyBorder="1" applyAlignment="1">
      <alignment vertical="center"/>
    </xf>
    <xf numFmtId="1" fontId="7" fillId="4" borderId="872" xfId="0" applyNumberFormat="1" applyFont="1" applyFill="1" applyBorder="1" applyAlignment="1">
      <alignment horizontal="right"/>
    </xf>
    <xf numFmtId="1" fontId="7" fillId="4" borderId="881" xfId="0" applyNumberFormat="1" applyFont="1" applyFill="1" applyBorder="1" applyAlignment="1">
      <alignment horizontal="right"/>
    </xf>
    <xf numFmtId="1" fontId="7" fillId="4" borderId="871" xfId="0" applyNumberFormat="1" applyFont="1" applyFill="1" applyBorder="1" applyAlignment="1">
      <alignment horizontal="right"/>
    </xf>
    <xf numFmtId="1" fontId="7" fillId="4" borderId="873" xfId="0" applyNumberFormat="1" applyFont="1" applyFill="1" applyBorder="1" applyAlignment="1">
      <alignment horizontal="right"/>
    </xf>
    <xf numFmtId="1" fontId="7" fillId="4" borderId="882" xfId="0" applyNumberFormat="1" applyFont="1" applyFill="1" applyBorder="1" applyAlignment="1">
      <alignment horizontal="right"/>
    </xf>
    <xf numFmtId="1" fontId="7" fillId="4" borderId="874" xfId="0" applyNumberFormat="1" applyFont="1" applyFill="1" applyBorder="1" applyAlignment="1">
      <alignment horizontal="right"/>
    </xf>
    <xf numFmtId="1" fontId="7" fillId="4" borderId="869" xfId="0" applyNumberFormat="1" applyFont="1" applyFill="1" applyBorder="1" applyAlignment="1">
      <alignment horizontal="right"/>
    </xf>
    <xf numFmtId="1" fontId="7" fillId="4" borderId="887" xfId="0" applyNumberFormat="1" applyFont="1" applyFill="1" applyBorder="1" applyAlignment="1">
      <alignment horizontal="right"/>
    </xf>
    <xf numFmtId="1" fontId="7" fillId="0" borderId="765" xfId="0" applyNumberFormat="1" applyFont="1" applyBorder="1"/>
    <xf numFmtId="1" fontId="7" fillId="0" borderId="766" xfId="0" applyNumberFormat="1" applyFont="1" applyBorder="1"/>
    <xf numFmtId="1" fontId="7" fillId="0" borderId="269" xfId="0" applyNumberFormat="1" applyFont="1" applyBorder="1" applyAlignment="1">
      <alignment vertical="center"/>
    </xf>
    <xf numFmtId="1" fontId="7" fillId="0" borderId="277" xfId="0" applyNumberFormat="1" applyFont="1" applyBorder="1"/>
    <xf numFmtId="1" fontId="6" fillId="4" borderId="870" xfId="0" applyNumberFormat="1" applyFont="1" applyFill="1" applyBorder="1"/>
    <xf numFmtId="1" fontId="7" fillId="4" borderId="873" xfId="0" applyNumberFormat="1" applyFont="1" applyFill="1" applyBorder="1" applyAlignment="1">
      <alignment horizontal="center" vertical="center" wrapText="1"/>
    </xf>
    <xf numFmtId="1" fontId="7" fillId="4" borderId="874" xfId="0" applyNumberFormat="1" applyFont="1" applyFill="1" applyBorder="1" applyAlignment="1">
      <alignment horizontal="center" vertical="center" wrapText="1"/>
    </xf>
    <xf numFmtId="1" fontId="7" fillId="4" borderId="774" xfId="0" applyNumberFormat="1" applyFont="1" applyFill="1" applyBorder="1" applyAlignment="1">
      <alignment vertical="center" wrapText="1"/>
    </xf>
    <xf numFmtId="1" fontId="7" fillId="6" borderId="307" xfId="0" applyNumberFormat="1" applyFont="1" applyFill="1" applyBorder="1" applyAlignment="1" applyProtection="1">
      <alignment horizontal="right"/>
      <protection locked="0"/>
    </xf>
    <xf numFmtId="1" fontId="7" fillId="4" borderId="273" xfId="0" applyNumberFormat="1" applyFont="1" applyFill="1" applyBorder="1" applyAlignment="1">
      <alignment vertical="center" wrapText="1"/>
    </xf>
    <xf numFmtId="1" fontId="7" fillId="6" borderId="271" xfId="0" applyNumberFormat="1" applyFont="1" applyFill="1" applyBorder="1" applyAlignment="1" applyProtection="1">
      <alignment horizontal="right"/>
      <protection locked="0"/>
    </xf>
    <xf numFmtId="1" fontId="7" fillId="4" borderId="310" xfId="0" applyNumberFormat="1" applyFont="1" applyFill="1" applyBorder="1" applyAlignment="1">
      <alignment vertical="center" wrapText="1"/>
    </xf>
    <xf numFmtId="1" fontId="7" fillId="4" borderId="788" xfId="0" applyNumberFormat="1" applyFont="1" applyFill="1" applyBorder="1" applyAlignment="1">
      <alignment horizontal="right"/>
    </xf>
    <xf numFmtId="1" fontId="7" fillId="4" borderId="791" xfId="0" applyNumberFormat="1" applyFont="1" applyFill="1" applyBorder="1" applyAlignment="1">
      <alignment horizontal="right"/>
    </xf>
    <xf numFmtId="1" fontId="7" fillId="4" borderId="874" xfId="0" applyNumberFormat="1" applyFont="1" applyFill="1" applyBorder="1" applyAlignment="1">
      <alignment horizontal="center" vertical="center"/>
    </xf>
    <xf numFmtId="1" fontId="7" fillId="0" borderId="874" xfId="0" applyNumberFormat="1" applyFont="1" applyBorder="1" applyAlignment="1">
      <alignment horizontal="center" vertical="center"/>
    </xf>
    <xf numFmtId="1" fontId="7" fillId="4" borderId="765" xfId="0" applyNumberFormat="1" applyFont="1" applyFill="1" applyBorder="1" applyAlignment="1">
      <alignment vertical="center" wrapText="1"/>
    </xf>
    <xf numFmtId="1" fontId="7" fillId="4" borderId="765" xfId="0" applyNumberFormat="1" applyFont="1" applyFill="1" applyBorder="1" applyAlignment="1">
      <alignment horizontal="right" vertical="center" wrapText="1"/>
    </xf>
    <xf numFmtId="1" fontId="7" fillId="5" borderId="273" xfId="0" applyNumberFormat="1" applyFont="1" applyFill="1" applyBorder="1" applyAlignment="1">
      <alignment horizontal="right"/>
    </xf>
    <xf numFmtId="1" fontId="7" fillId="5" borderId="276" xfId="0" applyNumberFormat="1" applyFont="1" applyFill="1" applyBorder="1" applyAlignment="1">
      <alignment horizontal="right"/>
    </xf>
    <xf numFmtId="1" fontId="7" fillId="5" borderId="315" xfId="0" applyNumberFormat="1" applyFont="1" applyFill="1" applyBorder="1" applyAlignment="1">
      <alignment horizontal="right"/>
    </xf>
    <xf numFmtId="1" fontId="7" fillId="5" borderId="310" xfId="0" applyNumberFormat="1" applyFont="1" applyFill="1" applyBorder="1" applyAlignment="1">
      <alignment horizontal="right"/>
    </xf>
    <xf numFmtId="1" fontId="7" fillId="5" borderId="280" xfId="0" applyNumberFormat="1" applyFont="1" applyFill="1" applyBorder="1" applyAlignment="1">
      <alignment horizontal="right"/>
    </xf>
    <xf numFmtId="1" fontId="7" fillId="9" borderId="833" xfId="0" applyNumberFormat="1" applyFont="1" applyFill="1" applyBorder="1" applyAlignment="1">
      <alignment horizontal="center" vertical="center" wrapText="1"/>
    </xf>
    <xf numFmtId="1" fontId="7" fillId="9" borderId="833" xfId="0" applyNumberFormat="1" applyFont="1" applyFill="1" applyBorder="1" applyAlignment="1">
      <alignment horizontal="center" vertical="center"/>
    </xf>
    <xf numFmtId="1" fontId="7" fillId="9" borderId="765" xfId="0" applyNumberFormat="1" applyFont="1" applyFill="1" applyBorder="1" applyAlignment="1">
      <alignment horizontal="left" vertical="center" wrapText="1"/>
    </xf>
    <xf numFmtId="1" fontId="7" fillId="9" borderId="765" xfId="0" applyNumberFormat="1" applyFont="1" applyFill="1" applyBorder="1" applyAlignment="1">
      <alignment horizontal="right"/>
    </xf>
    <xf numFmtId="1" fontId="7" fillId="9" borderId="868" xfId="0" applyNumberFormat="1" applyFont="1" applyFill="1" applyBorder="1" applyAlignment="1" applyProtection="1">
      <alignment horizontal="right"/>
      <protection locked="0"/>
    </xf>
    <xf numFmtId="1" fontId="7" fillId="9" borderId="268" xfId="0" applyNumberFormat="1" applyFont="1" applyFill="1" applyBorder="1" applyAlignment="1">
      <alignment horizontal="left" vertical="center" wrapText="1"/>
    </xf>
    <xf numFmtId="1" fontId="7" fillId="9" borderId="268" xfId="0" applyNumberFormat="1" applyFont="1" applyFill="1" applyBorder="1" applyAlignment="1">
      <alignment horizontal="right"/>
    </xf>
    <xf numFmtId="1" fontId="7" fillId="9" borderId="313" xfId="0" applyNumberFormat="1" applyFont="1" applyFill="1" applyBorder="1" applyAlignment="1" applyProtection="1">
      <alignment horizontal="right"/>
      <protection locked="0"/>
    </xf>
    <xf numFmtId="1" fontId="7" fillId="9" borderId="277" xfId="0" applyNumberFormat="1" applyFont="1" applyFill="1" applyBorder="1" applyAlignment="1">
      <alignment horizontal="right"/>
    </xf>
    <xf numFmtId="1" fontId="7" fillId="9" borderId="277" xfId="0" applyNumberFormat="1" applyFont="1" applyFill="1" applyBorder="1" applyAlignment="1" applyProtection="1">
      <alignment horizontal="right"/>
      <protection locked="0"/>
    </xf>
    <xf numFmtId="1" fontId="7" fillId="9" borderId="786" xfId="0" applyNumberFormat="1" applyFont="1" applyFill="1" applyBorder="1" applyAlignment="1">
      <alignment horizontal="left" vertical="center" wrapText="1"/>
    </xf>
    <xf numFmtId="1" fontId="7" fillId="9" borderId="871" xfId="0" applyNumberFormat="1" applyFont="1" applyFill="1" applyBorder="1" applyAlignment="1">
      <alignment horizontal="center" vertical="center" wrapText="1"/>
    </xf>
    <xf numFmtId="1" fontId="7" fillId="9" borderId="872" xfId="0" applyNumberFormat="1" applyFont="1" applyFill="1" applyBorder="1" applyAlignment="1">
      <alignment horizontal="center" vertical="center" wrapText="1"/>
    </xf>
    <xf numFmtId="1" fontId="7" fillId="9" borderId="873" xfId="0" applyNumberFormat="1" applyFont="1" applyFill="1" applyBorder="1" applyAlignment="1">
      <alignment horizontal="center" vertical="center"/>
    </xf>
    <xf numFmtId="1" fontId="7" fillId="9" borderId="871" xfId="0" applyNumberFormat="1" applyFont="1" applyFill="1" applyBorder="1" applyAlignment="1">
      <alignment horizontal="center" vertical="center"/>
    </xf>
    <xf numFmtId="1" fontId="7" fillId="9" borderId="881" xfId="0" applyNumberFormat="1" applyFont="1" applyFill="1" applyBorder="1" applyAlignment="1">
      <alignment horizontal="center" vertical="center"/>
    </xf>
    <xf numFmtId="1" fontId="7" fillId="9" borderId="178" xfId="0" applyNumberFormat="1" applyFont="1" applyFill="1" applyBorder="1" applyAlignment="1">
      <alignment horizontal="right"/>
    </xf>
    <xf numFmtId="1" fontId="7" fillId="9" borderId="314" xfId="0" applyNumberFormat="1" applyFont="1" applyFill="1" applyBorder="1" applyAlignment="1" applyProtection="1">
      <alignment horizontal="right"/>
      <protection locked="0"/>
    </xf>
    <xf numFmtId="1" fontId="7" fillId="9" borderId="278" xfId="0" applyNumberFormat="1" applyFont="1" applyFill="1" applyBorder="1" applyAlignment="1" applyProtection="1">
      <alignment horizontal="right"/>
      <protection locked="0"/>
    </xf>
    <xf numFmtId="1" fontId="7" fillId="9" borderId="312" xfId="0" applyNumberFormat="1" applyFont="1" applyFill="1" applyBorder="1" applyAlignment="1" applyProtection="1">
      <alignment horizontal="right"/>
      <protection locked="0"/>
    </xf>
    <xf numFmtId="1" fontId="7" fillId="9" borderId="310" xfId="0" applyNumberFormat="1" applyFont="1" applyFill="1" applyBorder="1" applyAlignment="1" applyProtection="1">
      <alignment horizontal="right"/>
      <protection locked="0"/>
    </xf>
    <xf numFmtId="1" fontId="7" fillId="4" borderId="873" xfId="0" applyNumberFormat="1" applyFont="1" applyFill="1" applyBorder="1" applyAlignment="1">
      <alignment horizontal="center" vertical="center"/>
    </xf>
    <xf numFmtId="1" fontId="7" fillId="4" borderId="765" xfId="0" applyNumberFormat="1" applyFont="1" applyFill="1" applyBorder="1" applyAlignment="1">
      <alignment horizontal="left" vertical="center" wrapText="1"/>
    </xf>
    <xf numFmtId="1" fontId="7" fillId="4" borderId="770" xfId="0" applyNumberFormat="1" applyFont="1" applyFill="1" applyBorder="1" applyAlignment="1">
      <alignment vertical="center" wrapText="1"/>
    </xf>
    <xf numFmtId="1" fontId="7" fillId="4" borderId="766" xfId="0" applyNumberFormat="1" applyFont="1" applyFill="1" applyBorder="1" applyAlignment="1">
      <alignment vertical="center" wrapText="1"/>
    </xf>
    <xf numFmtId="1" fontId="7" fillId="4" borderId="277" xfId="0" applyNumberFormat="1" applyFont="1" applyFill="1" applyBorder="1" applyAlignment="1">
      <alignment horizontal="left" vertical="center" wrapText="1"/>
    </xf>
    <xf numFmtId="1" fontId="7" fillId="4" borderId="277" xfId="0" applyNumberFormat="1" applyFont="1" applyFill="1" applyBorder="1" applyAlignment="1">
      <alignment vertical="center" wrapText="1"/>
    </xf>
    <xf numFmtId="1" fontId="7" fillId="4" borderId="278" xfId="0" applyNumberFormat="1" applyFont="1" applyFill="1" applyBorder="1" applyAlignment="1">
      <alignment vertical="center" wrapText="1"/>
    </xf>
    <xf numFmtId="1" fontId="7" fillId="4" borderId="312" xfId="0" applyNumberFormat="1" applyFont="1" applyFill="1" applyBorder="1" applyAlignment="1">
      <alignment vertical="center" wrapText="1"/>
    </xf>
    <xf numFmtId="1" fontId="7" fillId="4" borderId="178" xfId="0" applyNumberFormat="1" applyFont="1" applyFill="1" applyBorder="1" applyAlignment="1">
      <alignment vertical="center" wrapText="1"/>
    </xf>
    <xf numFmtId="1" fontId="8" fillId="0" borderId="873" xfId="0" applyNumberFormat="1" applyFont="1" applyBorder="1" applyAlignment="1">
      <alignment horizontal="center" vertical="center"/>
    </xf>
    <xf numFmtId="1" fontId="8" fillId="4" borderId="874" xfId="0" applyNumberFormat="1" applyFont="1" applyFill="1" applyBorder="1" applyAlignment="1">
      <alignment horizontal="center" vertical="center" wrapText="1"/>
    </xf>
    <xf numFmtId="1" fontId="7" fillId="4" borderId="870" xfId="0" applyNumberFormat="1" applyFont="1" applyFill="1" applyBorder="1" applyAlignment="1">
      <alignment horizontal="center" vertical="center" wrapText="1"/>
    </xf>
    <xf numFmtId="1" fontId="7" fillId="4" borderId="768" xfId="0" applyNumberFormat="1" applyFont="1" applyFill="1" applyBorder="1" applyAlignment="1">
      <alignment horizontal="center" vertical="center" wrapText="1"/>
    </xf>
    <xf numFmtId="1" fontId="7" fillId="4" borderId="881" xfId="0" applyNumberFormat="1" applyFont="1" applyFill="1" applyBorder="1" applyAlignment="1">
      <alignment horizontal="center" vertical="center" wrapText="1"/>
    </xf>
    <xf numFmtId="1" fontId="18" fillId="4" borderId="874" xfId="0" applyNumberFormat="1" applyFont="1" applyFill="1" applyBorder="1" applyAlignment="1">
      <alignment horizontal="center" vertical="center" wrapText="1"/>
    </xf>
    <xf numFmtId="1" fontId="8" fillId="0" borderId="881" xfId="0" applyNumberFormat="1" applyFont="1" applyBorder="1" applyAlignment="1">
      <alignment horizontal="center" vertical="center" wrapText="1"/>
    </xf>
    <xf numFmtId="1" fontId="8" fillId="0" borderId="874" xfId="0" applyNumberFormat="1" applyFont="1" applyBorder="1" applyAlignment="1">
      <alignment horizontal="center" vertical="center" wrapText="1"/>
    </xf>
    <xf numFmtId="1" fontId="8" fillId="0" borderId="873" xfId="0" applyNumberFormat="1" applyFont="1" applyBorder="1" applyAlignment="1">
      <alignment horizontal="center" vertical="center" wrapText="1"/>
    </xf>
    <xf numFmtId="1" fontId="49" fillId="0" borderId="873" xfId="0" applyNumberFormat="1" applyFont="1" applyBorder="1" applyAlignment="1">
      <alignment horizontal="center" vertical="center" wrapText="1"/>
    </xf>
    <xf numFmtId="1" fontId="49" fillId="0" borderId="768" xfId="0" applyNumberFormat="1" applyFont="1" applyBorder="1" applyAlignment="1">
      <alignment horizontal="center" vertical="center" wrapText="1"/>
    </xf>
    <xf numFmtId="1" fontId="49" fillId="0" borderId="881" xfId="0" applyNumberFormat="1" applyFont="1" applyBorder="1" applyAlignment="1">
      <alignment horizontal="center" vertical="center" wrapText="1"/>
    </xf>
    <xf numFmtId="1" fontId="49" fillId="0" borderId="878" xfId="0" applyNumberFormat="1" applyFont="1" applyBorder="1" applyAlignment="1">
      <alignment horizontal="center" vertical="center" wrapText="1"/>
    </xf>
    <xf numFmtId="1" fontId="8" fillId="0" borderId="872" xfId="0" applyNumberFormat="1" applyFont="1" applyBorder="1" applyAlignment="1">
      <alignment horizontal="center" vertical="center"/>
    </xf>
    <xf numFmtId="1" fontId="8" fillId="0" borderId="768" xfId="0" applyNumberFormat="1" applyFont="1" applyBorder="1" applyAlignment="1">
      <alignment wrapText="1"/>
    </xf>
    <xf numFmtId="1" fontId="8" fillId="0" borderId="874" xfId="0" applyNumberFormat="1" applyFont="1" applyBorder="1" applyAlignment="1">
      <alignment wrapText="1"/>
    </xf>
    <xf numFmtId="1" fontId="8" fillId="0" borderId="870" xfId="0" applyNumberFormat="1" applyFont="1" applyBorder="1" applyAlignment="1">
      <alignment wrapText="1"/>
    </xf>
    <xf numFmtId="1" fontId="8" fillId="0" borderId="881" xfId="0" applyNumberFormat="1" applyFont="1" applyBorder="1" applyAlignment="1">
      <alignment wrapText="1"/>
    </xf>
    <xf numFmtId="1" fontId="8" fillId="0" borderId="873" xfId="0" applyNumberFormat="1" applyFont="1" applyBorder="1" applyAlignment="1">
      <alignment wrapText="1"/>
    </xf>
    <xf numFmtId="1" fontId="8" fillId="0" borderId="878" xfId="0" applyNumberFormat="1" applyFont="1" applyBorder="1" applyAlignment="1">
      <alignment wrapText="1"/>
    </xf>
    <xf numFmtId="1" fontId="8" fillId="0" borderId="871" xfId="0" applyNumberFormat="1" applyFont="1" applyBorder="1" applyAlignment="1">
      <alignment wrapText="1"/>
    </xf>
    <xf numFmtId="1" fontId="8" fillId="0" borderId="569" xfId="0" applyNumberFormat="1" applyFont="1" applyBorder="1" applyAlignment="1">
      <alignment horizontal="left"/>
    </xf>
    <xf numFmtId="1" fontId="8" fillId="6" borderId="743" xfId="0" applyNumberFormat="1" applyFont="1" applyFill="1" applyBorder="1" applyProtection="1">
      <protection locked="0"/>
    </xf>
    <xf numFmtId="1" fontId="8" fillId="6" borderId="831" xfId="0" applyNumberFormat="1" applyFont="1" applyFill="1" applyBorder="1" applyProtection="1">
      <protection locked="0"/>
    </xf>
    <xf numFmtId="1" fontId="8" fillId="6" borderId="744" xfId="0" applyNumberFormat="1" applyFont="1" applyFill="1" applyBorder="1" applyProtection="1">
      <protection locked="0"/>
    </xf>
    <xf numFmtId="1" fontId="8" fillId="6" borderId="745" xfId="0" applyNumberFormat="1" applyFont="1" applyFill="1" applyBorder="1" applyProtection="1">
      <protection locked="0"/>
    </xf>
    <xf numFmtId="1" fontId="8" fillId="0" borderId="745" xfId="0" applyNumberFormat="1" applyFont="1" applyBorder="1"/>
    <xf numFmtId="1" fontId="8" fillId="0" borderId="744" xfId="0" applyNumberFormat="1" applyFont="1" applyBorder="1"/>
    <xf numFmtId="1" fontId="8" fillId="4" borderId="268" xfId="0" applyNumberFormat="1" applyFont="1" applyFill="1" applyBorder="1" applyAlignment="1">
      <alignment horizontal="left" wrapText="1"/>
    </xf>
    <xf numFmtId="1" fontId="7" fillId="0" borderId="768" xfId="0" applyNumberFormat="1" applyFont="1" applyBorder="1" applyAlignment="1">
      <alignment horizontal="center" vertical="center" wrapText="1"/>
    </xf>
    <xf numFmtId="1" fontId="8" fillId="0" borderId="783" xfId="0" applyNumberFormat="1" applyFont="1" applyBorder="1" applyAlignment="1">
      <alignment horizontal="center" vertical="center" wrapText="1"/>
    </xf>
    <xf numFmtId="1" fontId="7" fillId="0" borderId="873" xfId="0" applyNumberFormat="1" applyFont="1" applyBorder="1" applyAlignment="1">
      <alignment horizontal="right" vertical="center" wrapText="1"/>
    </xf>
    <xf numFmtId="1" fontId="7" fillId="0" borderId="768" xfId="0" applyNumberFormat="1" applyFont="1" applyBorder="1" applyAlignment="1">
      <alignment horizontal="right" vertical="center" wrapText="1"/>
    </xf>
    <xf numFmtId="1" fontId="7" fillId="0" borderId="874" xfId="0" applyNumberFormat="1" applyFont="1" applyBorder="1" applyAlignment="1">
      <alignment horizontal="right" vertical="center" wrapText="1"/>
    </xf>
    <xf numFmtId="1" fontId="8" fillId="0" borderId="871" xfId="0" applyNumberFormat="1" applyFont="1" applyBorder="1" applyAlignment="1">
      <alignment horizontal="right" vertical="center" wrapText="1"/>
    </xf>
    <xf numFmtId="1" fontId="7" fillId="0" borderId="765" xfId="0" applyNumberFormat="1" applyFont="1" applyBorder="1" applyAlignment="1">
      <alignment horizontal="left"/>
    </xf>
    <xf numFmtId="1" fontId="7" fillId="4" borderId="765" xfId="0" applyNumberFormat="1" applyFont="1" applyFill="1" applyBorder="1" applyAlignment="1">
      <alignment horizontal="right" vertical="center"/>
    </xf>
    <xf numFmtId="1" fontId="7" fillId="0" borderId="268" xfId="0" applyNumberFormat="1" applyFont="1" applyBorder="1" applyAlignment="1">
      <alignment horizontal="left"/>
    </xf>
    <xf numFmtId="1" fontId="7" fillId="4" borderId="268" xfId="0" applyNumberFormat="1" applyFont="1" applyFill="1" applyBorder="1" applyAlignment="1">
      <alignment horizontal="right" vertical="center"/>
    </xf>
    <xf numFmtId="1" fontId="7" fillId="0" borderId="786" xfId="0" applyNumberFormat="1" applyFont="1" applyBorder="1" applyAlignment="1">
      <alignment horizontal="left"/>
    </xf>
    <xf numFmtId="1" fontId="7" fillId="4" borderId="277" xfId="0" applyNumberFormat="1" applyFont="1" applyFill="1" applyBorder="1" applyAlignment="1">
      <alignment horizontal="right" vertical="center"/>
    </xf>
    <xf numFmtId="1" fontId="8" fillId="6" borderId="790" xfId="0" applyNumberFormat="1" applyFont="1" applyFill="1" applyBorder="1" applyProtection="1">
      <protection locked="0"/>
    </xf>
    <xf numFmtId="1" fontId="8" fillId="8" borderId="310" xfId="0" applyNumberFormat="1" applyFont="1" applyFill="1" applyBorder="1"/>
    <xf numFmtId="1" fontId="8" fillId="0" borderId="872" xfId="0" applyNumberFormat="1" applyFont="1" applyBorder="1" applyAlignment="1">
      <alignment horizontal="center" vertical="center" wrapText="1"/>
    </xf>
    <xf numFmtId="1" fontId="8" fillId="4" borderId="872" xfId="0" applyNumberFormat="1" applyFont="1" applyFill="1" applyBorder="1" applyAlignment="1">
      <alignment horizontal="center" vertical="center" wrapText="1"/>
    </xf>
    <xf numFmtId="1" fontId="8" fillId="0" borderId="765" xfId="0" applyNumberFormat="1" applyFont="1" applyBorder="1" applyAlignment="1">
      <alignment horizontal="left"/>
    </xf>
    <xf numFmtId="1" fontId="8" fillId="0" borderId="786" xfId="0" applyNumberFormat="1" applyFont="1" applyBorder="1" applyAlignment="1">
      <alignment horizontal="left"/>
    </xf>
    <xf numFmtId="1" fontId="24" fillId="6" borderId="786" xfId="0" applyNumberFormat="1" applyFont="1" applyFill="1" applyBorder="1" applyProtection="1">
      <protection locked="0"/>
    </xf>
    <xf numFmtId="1" fontId="8" fillId="0" borderId="765" xfId="0" applyNumberFormat="1" applyFont="1" applyBorder="1" applyAlignment="1">
      <alignment horizontal="left" wrapText="1"/>
    </xf>
    <xf numFmtId="1" fontId="18" fillId="6" borderId="770" xfId="0" applyNumberFormat="1" applyFont="1" applyFill="1" applyBorder="1" applyProtection="1">
      <protection locked="0"/>
    </xf>
    <xf numFmtId="1" fontId="8" fillId="0" borderId="786" xfId="0" applyNumberFormat="1" applyFont="1" applyBorder="1" applyAlignment="1">
      <alignment horizontal="left" wrapText="1"/>
    </xf>
    <xf numFmtId="1" fontId="8" fillId="0" borderId="786" xfId="0" applyNumberFormat="1" applyFont="1" applyBorder="1" applyAlignment="1">
      <alignment wrapText="1"/>
    </xf>
    <xf numFmtId="1" fontId="18" fillId="6" borderId="788" xfId="0" applyNumberFormat="1" applyFont="1" applyFill="1" applyBorder="1" applyProtection="1">
      <protection locked="0"/>
    </xf>
    <xf numFmtId="1" fontId="8" fillId="7" borderId="785" xfId="0" applyNumberFormat="1" applyFont="1" applyFill="1" applyBorder="1"/>
    <xf numFmtId="1" fontId="8" fillId="7" borderId="791" xfId="0" applyNumberFormat="1" applyFont="1" applyFill="1" applyBorder="1"/>
    <xf numFmtId="1" fontId="16" fillId="4" borderId="890" xfId="0" applyNumberFormat="1" applyFont="1" applyFill="1" applyBorder="1"/>
    <xf numFmtId="1" fontId="24" fillId="6" borderId="277" xfId="0" applyNumberFormat="1" applyFont="1" applyFill="1" applyBorder="1" applyProtection="1">
      <protection locked="0"/>
    </xf>
    <xf numFmtId="1" fontId="8" fillId="0" borderId="868" xfId="0" applyNumberFormat="1" applyFont="1" applyBorder="1" applyAlignment="1">
      <alignment horizontal="center" vertical="center" wrapText="1"/>
    </xf>
    <xf numFmtId="1" fontId="8" fillId="0" borderId="871" xfId="0" applyNumberFormat="1" applyFont="1" applyBorder="1" applyAlignment="1">
      <alignment horizontal="center" vertical="center" wrapText="1"/>
    </xf>
    <xf numFmtId="1" fontId="8" fillId="0" borderId="872" xfId="0" applyNumberFormat="1" applyFont="1" applyBorder="1" applyAlignment="1">
      <alignment horizontal="left" wrapText="1"/>
    </xf>
    <xf numFmtId="1" fontId="24" fillId="6" borderId="872" xfId="0" applyNumberFormat="1" applyFont="1" applyFill="1" applyBorder="1" applyProtection="1">
      <protection locked="0"/>
    </xf>
    <xf numFmtId="1" fontId="24" fillId="6" borderId="871" xfId="0" applyNumberFormat="1" applyFont="1" applyFill="1" applyBorder="1" applyProtection="1">
      <protection locked="0"/>
    </xf>
    <xf numFmtId="1" fontId="51" fillId="4" borderId="783" xfId="0" applyNumberFormat="1" applyFont="1" applyFill="1" applyBorder="1"/>
    <xf numFmtId="1" fontId="8" fillId="0" borderId="874" xfId="0" applyNumberFormat="1" applyFont="1" applyBorder="1" applyAlignment="1">
      <alignment horizontal="center" vertical="center"/>
    </xf>
    <xf numFmtId="1" fontId="8" fillId="9" borderId="765" xfId="0" applyNumberFormat="1" applyFont="1" applyFill="1" applyBorder="1" applyAlignment="1">
      <alignment horizontal="left"/>
    </xf>
    <xf numFmtId="1" fontId="8" fillId="9" borderId="277" xfId="0" applyNumberFormat="1" applyFont="1" applyFill="1" applyBorder="1" applyAlignment="1">
      <alignment horizontal="left"/>
    </xf>
    <xf numFmtId="1" fontId="8" fillId="0" borderId="891" xfId="0" applyNumberFormat="1" applyFont="1" applyBorder="1" applyAlignment="1">
      <alignment horizontal="center" vertical="center" wrapText="1"/>
    </xf>
    <xf numFmtId="1" fontId="8" fillId="0" borderId="765" xfId="0" applyNumberFormat="1" applyFont="1" applyBorder="1" applyAlignment="1">
      <alignment vertical="center"/>
    </xf>
    <xf numFmtId="1" fontId="8" fillId="10" borderId="765" xfId="0" applyNumberFormat="1" applyFont="1" applyFill="1" applyBorder="1" applyProtection="1">
      <protection locked="0"/>
    </xf>
    <xf numFmtId="1" fontId="8" fillId="10" borderId="860" xfId="0" applyNumberFormat="1" applyFont="1" applyFill="1" applyBorder="1" applyProtection="1">
      <protection locked="0"/>
    </xf>
    <xf numFmtId="1" fontId="8" fillId="10" borderId="766" xfId="0" applyNumberFormat="1" applyFont="1" applyFill="1" applyBorder="1" applyProtection="1">
      <protection locked="0"/>
    </xf>
    <xf numFmtId="1" fontId="8" fillId="0" borderId="783" xfId="0" applyNumberFormat="1" applyFont="1" applyBorder="1" applyAlignment="1">
      <alignment wrapText="1"/>
    </xf>
    <xf numFmtId="1" fontId="8" fillId="0" borderId="870" xfId="0" applyNumberFormat="1" applyFont="1" applyBorder="1" applyAlignment="1">
      <alignment horizontal="center" vertical="center" wrapText="1"/>
    </xf>
    <xf numFmtId="1" fontId="8" fillId="0" borderId="878" xfId="0" applyNumberFormat="1" applyFont="1" applyBorder="1" applyAlignment="1">
      <alignment horizontal="center" vertical="center" wrapText="1"/>
    </xf>
    <xf numFmtId="1" fontId="8" fillId="0" borderId="766" xfId="0" applyNumberFormat="1" applyFont="1" applyBorder="1" applyAlignment="1">
      <alignment horizontal="right" wrapText="1"/>
    </xf>
    <xf numFmtId="1" fontId="8" fillId="3" borderId="314" xfId="6" applyNumberFormat="1" applyFont="1" applyBorder="1" applyProtection="1">
      <protection locked="0"/>
    </xf>
    <xf numFmtId="1" fontId="8" fillId="3" borderId="892" xfId="6" applyNumberFormat="1" applyFont="1" applyBorder="1" applyProtection="1">
      <protection locked="0"/>
    </xf>
    <xf numFmtId="1" fontId="8" fillId="3" borderId="893" xfId="6" applyNumberFormat="1" applyFont="1" applyBorder="1" applyProtection="1">
      <protection locked="0"/>
    </xf>
    <xf numFmtId="1" fontId="8" fillId="3" borderId="894" xfId="6" applyNumberFormat="1" applyFont="1" applyBorder="1" applyProtection="1">
      <protection locked="0"/>
    </xf>
    <xf numFmtId="1" fontId="8" fillId="3" borderId="270" xfId="6" applyNumberFormat="1" applyFont="1" applyBorder="1" applyProtection="1">
      <protection locked="0"/>
    </xf>
    <xf numFmtId="1" fontId="8" fillId="3" borderId="276" xfId="6" applyNumberFormat="1" applyFont="1" applyBorder="1" applyProtection="1">
      <protection locked="0"/>
    </xf>
    <xf numFmtId="1" fontId="8" fillId="3" borderId="315" xfId="6" applyNumberFormat="1" applyFont="1" applyBorder="1" applyProtection="1">
      <protection locked="0"/>
    </xf>
    <xf numFmtId="1" fontId="8" fillId="3" borderId="278" xfId="6" applyNumberFormat="1" applyFont="1" applyBorder="1" applyProtection="1">
      <protection locked="0"/>
    </xf>
    <xf numFmtId="1" fontId="8" fillId="3" borderId="280" xfId="6" applyNumberFormat="1" applyFont="1" applyBorder="1" applyProtection="1">
      <protection locked="0"/>
    </xf>
    <xf numFmtId="1" fontId="7" fillId="0" borderId="872" xfId="0" applyNumberFormat="1" applyFont="1" applyBorder="1" applyAlignment="1">
      <alignment horizontal="center" vertical="center" wrapText="1"/>
    </xf>
    <xf numFmtId="1" fontId="7" fillId="10" borderId="765" xfId="0" applyNumberFormat="1" applyFont="1" applyFill="1" applyBorder="1" applyProtection="1">
      <protection locked="0"/>
    </xf>
    <xf numFmtId="1" fontId="7" fillId="10" borderId="277" xfId="0" applyNumberFormat="1" applyFont="1" applyFill="1" applyBorder="1" applyProtection="1">
      <protection locked="0"/>
    </xf>
    <xf numFmtId="0" fontId="8" fillId="5" borderId="872" xfId="0" applyFont="1" applyFill="1" applyBorder="1" applyAlignment="1">
      <alignment horizontal="center" vertical="center" wrapText="1"/>
    </xf>
    <xf numFmtId="0" fontId="8" fillId="5" borderId="876" xfId="0" applyFont="1" applyFill="1" applyBorder="1" applyAlignment="1">
      <alignment horizontal="center" vertical="center" wrapText="1"/>
    </xf>
    <xf numFmtId="0" fontId="8" fillId="5" borderId="877" xfId="0" applyFont="1" applyFill="1" applyBorder="1" applyAlignment="1">
      <alignment horizontal="center" vertical="center" wrapText="1"/>
    </xf>
    <xf numFmtId="1" fontId="7" fillId="5" borderId="877" xfId="0" applyNumberFormat="1" applyFont="1" applyFill="1" applyBorder="1" applyAlignment="1">
      <alignment horizontal="center" vertical="center" wrapText="1"/>
    </xf>
    <xf numFmtId="1" fontId="7" fillId="5" borderId="880" xfId="0" applyNumberFormat="1" applyFont="1" applyFill="1" applyBorder="1" applyAlignment="1">
      <alignment horizontal="center" vertical="center" wrapText="1"/>
    </xf>
    <xf numFmtId="1" fontId="25" fillId="5" borderId="849" xfId="0" applyNumberFormat="1" applyFont="1" applyFill="1" applyBorder="1" applyAlignment="1">
      <alignment horizontal="center" vertical="center" wrapText="1"/>
    </xf>
    <xf numFmtId="1" fontId="8" fillId="5" borderId="888" xfId="0" applyNumberFormat="1" applyFont="1" applyFill="1" applyBorder="1" applyAlignment="1">
      <alignment horizontal="center" vertical="center" wrapText="1"/>
    </xf>
    <xf numFmtId="1" fontId="8" fillId="5" borderId="895" xfId="0" applyNumberFormat="1" applyFont="1" applyFill="1" applyBorder="1" applyAlignment="1">
      <alignment horizontal="center" vertical="center" wrapText="1"/>
    </xf>
    <xf numFmtId="1" fontId="8" fillId="5" borderId="880" xfId="0" applyNumberFormat="1" applyFont="1" applyFill="1" applyBorder="1" applyAlignment="1">
      <alignment horizontal="center" vertical="center" wrapText="1"/>
    </xf>
    <xf numFmtId="0" fontId="49" fillId="5" borderId="886" xfId="0" applyFont="1" applyFill="1" applyBorder="1" applyAlignment="1">
      <alignment horizontal="center" vertical="center" wrapText="1"/>
    </xf>
    <xf numFmtId="1" fontId="7" fillId="5" borderId="833" xfId="0" applyNumberFormat="1" applyFont="1" applyFill="1" applyBorder="1" applyAlignment="1">
      <alignment horizontal="center" vertical="center" wrapText="1"/>
    </xf>
    <xf numFmtId="1" fontId="7" fillId="5" borderId="886" xfId="0" applyNumberFormat="1" applyFont="1" applyFill="1" applyBorder="1" applyAlignment="1">
      <alignment horizontal="center" vertical="center" wrapText="1"/>
    </xf>
    <xf numFmtId="3" fontId="8" fillId="5" borderId="872" xfId="0" applyNumberFormat="1" applyFont="1" applyFill="1" applyBorder="1" applyAlignment="1">
      <alignment horizontal="right" vertical="center" wrapText="1"/>
    </xf>
    <xf numFmtId="3" fontId="8" fillId="5" borderId="273" xfId="0" applyNumberFormat="1" applyFont="1" applyFill="1" applyBorder="1" applyAlignment="1" applyProtection="1">
      <alignment horizontal="right"/>
      <protection locked="0"/>
    </xf>
    <xf numFmtId="3" fontId="8" fillId="5" borderId="271" xfId="0" applyNumberFormat="1" applyFont="1" applyFill="1" applyBorder="1" applyAlignment="1" applyProtection="1">
      <alignment horizontal="right"/>
      <protection locked="0"/>
    </xf>
    <xf numFmtId="1" fontId="8" fillId="5" borderId="271" xfId="0" applyNumberFormat="1" applyFont="1" applyFill="1" applyBorder="1" applyAlignment="1" applyProtection="1">
      <alignment horizontal="right"/>
      <protection locked="0"/>
    </xf>
    <xf numFmtId="3" fontId="8" fillId="5" borderId="276" xfId="0" applyNumberFormat="1" applyFont="1" applyFill="1" applyBorder="1" applyAlignment="1" applyProtection="1">
      <alignment horizontal="right"/>
      <protection locked="0"/>
    </xf>
    <xf numFmtId="3" fontId="8" fillId="5" borderId="276" xfId="0" applyNumberFormat="1" applyFont="1" applyFill="1" applyBorder="1" applyAlignment="1">
      <alignment horizontal="right" vertical="center" wrapText="1"/>
    </xf>
    <xf numFmtId="0" fontId="49" fillId="5" borderId="271" xfId="0" applyFont="1" applyFill="1" applyBorder="1" applyAlignment="1">
      <alignment horizontal="center" vertical="center" wrapText="1"/>
    </xf>
    <xf numFmtId="1" fontId="8" fillId="5" borderId="872" xfId="0" applyNumberFormat="1" applyFont="1" applyFill="1" applyBorder="1" applyAlignment="1">
      <alignment horizontal="right" vertical="center" wrapText="1"/>
    </xf>
    <xf numFmtId="1" fontId="8" fillId="5" borderId="276" xfId="0" applyNumberFormat="1" applyFont="1" applyFill="1" applyBorder="1" applyAlignment="1">
      <alignment horizontal="right" vertical="center" wrapText="1"/>
    </xf>
    <xf numFmtId="1" fontId="7" fillId="5" borderId="872" xfId="0" applyNumberFormat="1" applyFont="1" applyFill="1" applyBorder="1" applyAlignment="1">
      <alignment horizontal="right" vertical="center" wrapText="1"/>
    </xf>
    <xf numFmtId="1" fontId="8" fillId="5" borderId="268" xfId="0" applyNumberFormat="1" applyFont="1" applyFill="1" applyBorder="1" applyAlignment="1">
      <alignment horizontal="right" vertical="center" wrapText="1"/>
    </xf>
    <xf numFmtId="1" fontId="8" fillId="5" borderId="273" xfId="0" applyNumberFormat="1" applyFont="1" applyFill="1" applyBorder="1" applyAlignment="1" applyProtection="1">
      <alignment horizontal="right"/>
      <protection locked="0"/>
    </xf>
    <xf numFmtId="1" fontId="8" fillId="5" borderId="282" xfId="0" applyNumberFormat="1" applyFont="1" applyFill="1" applyBorder="1" applyAlignment="1" applyProtection="1">
      <alignment horizontal="right"/>
      <protection locked="0"/>
    </xf>
    <xf numFmtId="1" fontId="8" fillId="5" borderId="274" xfId="0" applyNumberFormat="1" applyFont="1" applyFill="1" applyBorder="1" applyAlignment="1" applyProtection="1">
      <alignment horizontal="right"/>
      <protection locked="0"/>
    </xf>
    <xf numFmtId="1" fontId="8" fillId="5" borderId="896" xfId="0" applyNumberFormat="1" applyFont="1" applyFill="1" applyBorder="1" applyAlignment="1" applyProtection="1">
      <alignment horizontal="right"/>
      <protection locked="0"/>
    </xf>
    <xf numFmtId="1" fontId="8" fillId="5" borderId="272" xfId="0" applyNumberFormat="1" applyFont="1" applyFill="1" applyBorder="1" applyAlignment="1" applyProtection="1">
      <alignment horizontal="right"/>
      <protection locked="0"/>
    </xf>
    <xf numFmtId="1" fontId="8" fillId="5" borderId="269" xfId="0" applyNumberFormat="1" applyFont="1" applyFill="1" applyBorder="1" applyAlignment="1" applyProtection="1">
      <alignment horizontal="right"/>
      <protection locked="0"/>
    </xf>
    <xf numFmtId="1" fontId="8" fillId="5" borderId="595" xfId="0" applyNumberFormat="1" applyFont="1" applyFill="1" applyBorder="1" applyAlignment="1" applyProtection="1">
      <alignment horizontal="right"/>
      <protection locked="0"/>
    </xf>
    <xf numFmtId="3" fontId="8" fillId="5" borderId="310" xfId="0" applyNumberFormat="1" applyFont="1" applyFill="1" applyBorder="1" applyAlignment="1" applyProtection="1">
      <alignment horizontal="right"/>
      <protection locked="0"/>
    </xf>
    <xf numFmtId="3" fontId="8" fillId="5" borderId="279" xfId="0" applyNumberFormat="1" applyFont="1" applyFill="1" applyBorder="1" applyAlignment="1" applyProtection="1">
      <alignment horizontal="right"/>
      <protection locked="0"/>
    </xf>
    <xf numFmtId="1" fontId="8" fillId="5" borderId="279" xfId="0" applyNumberFormat="1" applyFont="1" applyFill="1" applyBorder="1" applyAlignment="1" applyProtection="1">
      <alignment horizontal="right"/>
      <protection locked="0"/>
    </xf>
    <xf numFmtId="1" fontId="8" fillId="5" borderId="280" xfId="0" applyNumberFormat="1" applyFont="1" applyFill="1" applyBorder="1" applyAlignment="1">
      <alignment horizontal="right" vertical="center" wrapText="1"/>
    </xf>
    <xf numFmtId="1" fontId="8" fillId="5" borderId="898" xfId="0" applyNumberFormat="1" applyFont="1" applyFill="1" applyBorder="1" applyAlignment="1" applyProtection="1">
      <alignment horizontal="right"/>
      <protection locked="0"/>
    </xf>
    <xf numFmtId="1" fontId="8" fillId="5" borderId="783" xfId="0" applyNumberFormat="1" applyFont="1" applyFill="1" applyBorder="1" applyAlignment="1" applyProtection="1">
      <alignment horizontal="right"/>
      <protection locked="0"/>
    </xf>
    <xf numFmtId="1" fontId="8" fillId="5" borderId="782" xfId="0" applyNumberFormat="1" applyFont="1" applyFill="1" applyBorder="1" applyAlignment="1" applyProtection="1">
      <alignment horizontal="right"/>
      <protection locked="0"/>
    </xf>
    <xf numFmtId="1" fontId="8" fillId="5" borderId="877" xfId="0" applyNumberFormat="1" applyFont="1" applyFill="1" applyBorder="1" applyAlignment="1">
      <alignment horizontal="center" vertical="center" wrapText="1"/>
    </xf>
    <xf numFmtId="1" fontId="8" fillId="9" borderId="877" xfId="0" applyNumberFormat="1" applyFont="1" applyFill="1" applyBorder="1" applyAlignment="1">
      <alignment horizontal="center" vertical="center" wrapText="1"/>
    </xf>
    <xf numFmtId="1" fontId="8" fillId="5" borderId="868" xfId="0" applyNumberFormat="1" applyFont="1" applyFill="1" applyBorder="1" applyAlignment="1">
      <alignment horizontal="center" vertical="center" wrapText="1"/>
    </xf>
    <xf numFmtId="0" fontId="7" fillId="5" borderId="898" xfId="0" applyFont="1" applyFill="1" applyBorder="1" applyAlignment="1">
      <alignment horizontal="left" wrapText="1"/>
    </xf>
    <xf numFmtId="1" fontId="8" fillId="5" borderId="273" xfId="0" applyNumberFormat="1" applyFont="1" applyFill="1" applyBorder="1" applyAlignment="1">
      <alignment horizontal="right" vertical="center" wrapText="1"/>
    </xf>
    <xf numFmtId="3" fontId="8" fillId="9" borderId="271" xfId="0" applyNumberFormat="1" applyFont="1" applyFill="1" applyBorder="1" applyAlignment="1" applyProtection="1">
      <alignment horizontal="right"/>
      <protection locked="0"/>
    </xf>
    <xf numFmtId="1" fontId="8" fillId="5" borderId="276" xfId="0" applyNumberFormat="1" applyFont="1" applyFill="1" applyBorder="1" applyAlignment="1" applyProtection="1">
      <alignment horizontal="right"/>
      <protection locked="0"/>
    </xf>
    <xf numFmtId="1" fontId="7" fillId="5" borderId="898" xfId="0" applyNumberFormat="1" applyFont="1" applyFill="1" applyBorder="1" applyAlignment="1">
      <alignment vertical="center" wrapText="1"/>
    </xf>
    <xf numFmtId="1" fontId="8" fillId="5" borderId="273" xfId="0" applyNumberFormat="1" applyFont="1" applyFill="1" applyBorder="1" applyAlignment="1">
      <alignment vertical="center" wrapText="1"/>
    </xf>
    <xf numFmtId="1" fontId="8" fillId="5" borderId="271" xfId="0" applyNumberFormat="1" applyFont="1" applyFill="1" applyBorder="1" applyAlignment="1">
      <alignment vertical="center" wrapText="1"/>
    </xf>
    <xf numFmtId="1" fontId="8" fillId="9" borderId="271" xfId="0" applyNumberFormat="1" applyFont="1" applyFill="1" applyBorder="1" applyAlignment="1">
      <alignment vertical="center" wrapText="1"/>
    </xf>
    <xf numFmtId="1" fontId="8" fillId="5" borderId="310" xfId="0" applyNumberFormat="1" applyFont="1" applyFill="1" applyBorder="1" applyAlignment="1">
      <alignment vertical="center" wrapText="1"/>
    </xf>
    <xf numFmtId="1" fontId="8" fillId="5" borderId="279" xfId="0" applyNumberFormat="1" applyFont="1" applyFill="1" applyBorder="1" applyAlignment="1">
      <alignment vertical="center" wrapText="1"/>
    </xf>
    <xf numFmtId="1" fontId="8" fillId="9" borderId="279" xfId="0" applyNumberFormat="1" applyFont="1" applyFill="1" applyBorder="1" applyAlignment="1">
      <alignment vertical="center" wrapText="1"/>
    </xf>
    <xf numFmtId="1" fontId="8" fillId="5" borderId="280" xfId="0" applyNumberFormat="1" applyFont="1" applyFill="1" applyBorder="1" applyAlignment="1" applyProtection="1">
      <alignment horizontal="right"/>
      <protection locked="0"/>
    </xf>
    <xf numFmtId="1" fontId="6" fillId="5" borderId="783" xfId="0" applyNumberFormat="1" applyFont="1" applyFill="1" applyBorder="1" applyAlignment="1">
      <alignment horizontal="left"/>
    </xf>
    <xf numFmtId="1" fontId="7" fillId="5" borderId="898" xfId="0" applyNumberFormat="1" applyFont="1" applyFill="1" applyBorder="1" applyAlignment="1">
      <alignment horizontal="center" vertical="center"/>
    </xf>
    <xf numFmtId="1" fontId="7" fillId="5" borderId="273" xfId="0" applyNumberFormat="1" applyFont="1" applyFill="1" applyBorder="1" applyAlignment="1">
      <alignment horizontal="center" vertical="center"/>
    </xf>
    <xf numFmtId="1" fontId="7" fillId="5" borderId="271" xfId="0" applyNumberFormat="1" applyFont="1" applyFill="1" applyBorder="1" applyAlignment="1">
      <alignment horizontal="center" vertical="center"/>
    </xf>
    <xf numFmtId="1" fontId="7" fillId="5" borderId="276" xfId="0" applyNumberFormat="1" applyFont="1" applyFill="1" applyBorder="1" applyAlignment="1">
      <alignment horizontal="center" vertical="center"/>
    </xf>
    <xf numFmtId="1" fontId="7" fillId="5" borderId="772" xfId="0" applyNumberFormat="1" applyFont="1" applyFill="1" applyBorder="1" applyAlignment="1">
      <alignment vertical="center" wrapText="1"/>
    </xf>
    <xf numFmtId="1" fontId="7" fillId="5" borderId="898" xfId="0" applyNumberFormat="1" applyFont="1" applyFill="1" applyBorder="1" applyAlignment="1" applyProtection="1">
      <alignment horizontal="center" vertical="center"/>
      <protection locked="0"/>
    </xf>
    <xf numFmtId="1" fontId="7" fillId="5" borderId="273" xfId="0" applyNumberFormat="1" applyFont="1" applyFill="1" applyBorder="1" applyAlignment="1" applyProtection="1">
      <alignment horizontal="center" vertical="center"/>
      <protection locked="0"/>
    </xf>
    <xf numFmtId="1" fontId="7" fillId="5" borderId="271" xfId="0" applyNumberFormat="1" applyFont="1" applyFill="1" applyBorder="1" applyAlignment="1" applyProtection="1">
      <alignment horizontal="center" vertical="center"/>
      <protection locked="0"/>
    </xf>
    <xf numFmtId="0" fontId="0" fillId="5" borderId="271" xfId="0" applyFill="1" applyBorder="1"/>
    <xf numFmtId="0" fontId="0" fillId="5" borderId="276" xfId="0" applyFill="1" applyBorder="1"/>
    <xf numFmtId="1" fontId="7" fillId="5" borderId="267" xfId="0" applyNumberFormat="1" applyFont="1" applyFill="1" applyBorder="1" applyAlignment="1">
      <alignment vertical="center" wrapText="1"/>
    </xf>
    <xf numFmtId="1" fontId="7" fillId="5" borderId="900" xfId="0" applyNumberFormat="1" applyFont="1" applyFill="1" applyBorder="1" applyAlignment="1">
      <alignment vertical="center" wrapText="1"/>
    </xf>
    <xf numFmtId="1" fontId="7" fillId="5" borderId="276" xfId="0" applyNumberFormat="1" applyFont="1" applyFill="1" applyBorder="1" applyAlignment="1" applyProtection="1">
      <alignment horizontal="center" vertical="center"/>
      <protection locked="0"/>
    </xf>
    <xf numFmtId="1" fontId="7" fillId="5" borderId="899" xfId="0" applyNumberFormat="1" applyFont="1" applyFill="1" applyBorder="1" applyAlignment="1">
      <alignment vertical="center" wrapText="1"/>
    </xf>
    <xf numFmtId="1" fontId="7" fillId="5" borderId="310" xfId="0" applyNumberFormat="1" applyFont="1" applyFill="1" applyBorder="1" applyAlignment="1" applyProtection="1">
      <alignment horizontal="center" vertical="center"/>
      <protection locked="0"/>
    </xf>
    <xf numFmtId="1" fontId="7" fillId="5" borderId="279" xfId="0" applyNumberFormat="1" applyFont="1" applyFill="1" applyBorder="1" applyAlignment="1" applyProtection="1">
      <alignment horizontal="center" vertical="center"/>
      <protection locked="0"/>
    </xf>
    <xf numFmtId="0" fontId="0" fillId="5" borderId="279" xfId="0" applyFill="1" applyBorder="1"/>
    <xf numFmtId="0" fontId="0" fillId="5" borderId="280" xfId="0" applyFill="1" applyBorder="1"/>
    <xf numFmtId="0" fontId="16" fillId="5" borderId="783" xfId="0" applyFont="1" applyFill="1" applyBorder="1" applyAlignment="1">
      <alignment horizontal="left"/>
    </xf>
    <xf numFmtId="0" fontId="8" fillId="5" borderId="783" xfId="0" applyFont="1" applyFill="1" applyBorder="1" applyAlignment="1">
      <alignment horizontal="left" vertical="center"/>
    </xf>
    <xf numFmtId="166" fontId="8" fillId="5" borderId="783" xfId="0" applyNumberFormat="1" applyFont="1" applyFill="1" applyBorder="1"/>
    <xf numFmtId="164" fontId="8" fillId="5" borderId="783" xfId="0" applyNumberFormat="1" applyFont="1" applyFill="1" applyBorder="1"/>
    <xf numFmtId="1" fontId="7" fillId="5" borderId="876" xfId="0" applyNumberFormat="1" applyFont="1" applyFill="1" applyBorder="1" applyAlignment="1">
      <alignment horizontal="center" vertical="center" wrapText="1"/>
    </xf>
    <xf numFmtId="1" fontId="7" fillId="5" borderId="868" xfId="0" applyNumberFormat="1" applyFont="1" applyFill="1" applyBorder="1" applyAlignment="1">
      <alignment horizontal="center" vertical="center" wrapText="1"/>
    </xf>
    <xf numFmtId="1" fontId="7" fillId="5" borderId="849" xfId="0" applyNumberFormat="1" applyFont="1" applyFill="1" applyBorder="1" applyAlignment="1">
      <alignment horizontal="center" vertical="center" wrapText="1"/>
    </xf>
    <xf numFmtId="1" fontId="7" fillId="5" borderId="901" xfId="0" applyNumberFormat="1" applyFont="1" applyFill="1" applyBorder="1" applyAlignment="1">
      <alignment horizontal="center" vertical="center" wrapText="1"/>
    </xf>
    <xf numFmtId="1" fontId="18" fillId="5" borderId="833" xfId="0" applyNumberFormat="1" applyFont="1" applyFill="1" applyBorder="1" applyAlignment="1">
      <alignment horizontal="center" vertical="center" wrapText="1"/>
    </xf>
    <xf numFmtId="3" fontId="8" fillId="5" borderId="872" xfId="0" applyNumberFormat="1" applyFont="1" applyFill="1" applyBorder="1"/>
    <xf numFmtId="3" fontId="8" fillId="5" borderId="273" xfId="0" applyNumberFormat="1" applyFont="1" applyFill="1" applyBorder="1" applyProtection="1">
      <protection locked="0"/>
    </xf>
    <xf numFmtId="3" fontId="8" fillId="5" borderId="271" xfId="0" applyNumberFormat="1" applyFont="1" applyFill="1" applyBorder="1" applyProtection="1">
      <protection locked="0"/>
    </xf>
    <xf numFmtId="1" fontId="7" fillId="5" borderId="271" xfId="0" applyNumberFormat="1" applyFont="1" applyFill="1" applyBorder="1" applyProtection="1">
      <protection locked="0"/>
    </xf>
    <xf numFmtId="1" fontId="7" fillId="5" borderId="276" xfId="0" applyNumberFormat="1" applyFont="1" applyFill="1" applyBorder="1" applyProtection="1">
      <protection locked="0"/>
    </xf>
    <xf numFmtId="0" fontId="8" fillId="5" borderId="772" xfId="0" applyFont="1" applyFill="1" applyBorder="1" applyAlignment="1">
      <alignment vertical="center"/>
    </xf>
    <xf numFmtId="3" fontId="8" fillId="5" borderId="872" xfId="0" applyNumberFormat="1" applyFont="1" applyFill="1" applyBorder="1" applyAlignment="1">
      <alignment vertical="center" wrapText="1"/>
    </xf>
    <xf numFmtId="0" fontId="8" fillId="5" borderId="267" xfId="0" applyFont="1" applyFill="1" applyBorder="1" applyAlignment="1">
      <alignment vertical="center"/>
    </xf>
    <xf numFmtId="0" fontId="8" fillId="5" borderId="281" xfId="0" applyFont="1" applyFill="1" applyBorder="1" applyAlignment="1">
      <alignment vertical="center"/>
    </xf>
    <xf numFmtId="1" fontId="8" fillId="5" borderId="872" xfId="0" applyNumberFormat="1" applyFont="1" applyFill="1" applyBorder="1" applyAlignment="1">
      <alignment horizontal="right"/>
    </xf>
    <xf numFmtId="1" fontId="8" fillId="5" borderId="310" xfId="0" applyNumberFormat="1" applyFont="1" applyFill="1" applyBorder="1" applyAlignment="1">
      <alignment horizontal="right"/>
    </xf>
    <xf numFmtId="1" fontId="7" fillId="5" borderId="279" xfId="0" applyNumberFormat="1" applyFont="1" applyFill="1" applyBorder="1" applyAlignment="1">
      <alignment horizontal="right"/>
    </xf>
    <xf numFmtId="1" fontId="6" fillId="5" borderId="783" xfId="0" applyNumberFormat="1" applyFont="1" applyFill="1" applyBorder="1"/>
    <xf numFmtId="1" fontId="10" fillId="5" borderId="783" xfId="0" applyNumberFormat="1" applyFont="1" applyFill="1" applyBorder="1"/>
    <xf numFmtId="0" fontId="8" fillId="5" borderId="839" xfId="0" applyFont="1" applyFill="1" applyBorder="1" applyAlignment="1">
      <alignment horizontal="center" vertical="center" wrapText="1"/>
    </xf>
    <xf numFmtId="1" fontId="7" fillId="5" borderId="839" xfId="0" applyNumberFormat="1" applyFont="1" applyFill="1" applyBorder="1" applyAlignment="1">
      <alignment horizontal="center" vertical="center" wrapText="1"/>
    </xf>
    <xf numFmtId="1" fontId="8" fillId="5" borderId="271" xfId="0" applyNumberFormat="1" applyFont="1" applyFill="1" applyBorder="1" applyAlignment="1" applyProtection="1">
      <alignment horizontal="center" vertical="center"/>
      <protection locked="0"/>
    </xf>
    <xf numFmtId="1" fontId="8" fillId="5" borderId="276" xfId="0" applyNumberFormat="1" applyFont="1" applyFill="1" applyBorder="1" applyAlignment="1" applyProtection="1">
      <alignment horizontal="center" vertical="center"/>
      <protection locked="0"/>
    </xf>
    <xf numFmtId="1" fontId="8" fillId="5" borderId="771" xfId="0" applyNumberFormat="1" applyFont="1" applyFill="1" applyBorder="1" applyAlignment="1">
      <alignment vertical="center" wrapText="1"/>
    </xf>
    <xf numFmtId="3" fontId="14" fillId="5" borderId="271" xfId="0" applyNumberFormat="1" applyFont="1" applyFill="1" applyBorder="1" applyProtection="1">
      <protection locked="0"/>
    </xf>
    <xf numFmtId="0" fontId="8" fillId="5" borderId="435" xfId="0" applyFont="1" applyFill="1" applyBorder="1" applyAlignment="1">
      <alignment vertical="center" wrapText="1"/>
    </xf>
    <xf numFmtId="1" fontId="7" fillId="5" borderId="900" xfId="0" applyNumberFormat="1" applyFont="1" applyFill="1" applyBorder="1" applyAlignment="1">
      <alignment horizontal="left" vertical="center" wrapText="1"/>
    </xf>
    <xf numFmtId="0" fontId="24" fillId="5" borderId="872" xfId="0" applyFont="1" applyFill="1" applyBorder="1" applyAlignment="1">
      <alignment vertical="center" wrapText="1"/>
    </xf>
    <xf numFmtId="3" fontId="8" fillId="5" borderId="271" xfId="0" applyNumberFormat="1" applyFont="1" applyFill="1" applyBorder="1"/>
    <xf numFmtId="1" fontId="7" fillId="5" borderId="267" xfId="0" applyNumberFormat="1" applyFont="1" applyFill="1" applyBorder="1" applyAlignment="1">
      <alignment horizontal="left" vertical="center" wrapText="1"/>
    </xf>
    <xf numFmtId="3" fontId="8" fillId="5" borderId="273" xfId="0" applyNumberFormat="1" applyFont="1" applyFill="1" applyBorder="1"/>
    <xf numFmtId="1" fontId="7" fillId="5" borderId="844" xfId="0" applyNumberFormat="1" applyFont="1" applyFill="1" applyBorder="1" applyAlignment="1">
      <alignment horizontal="left" vertical="center" wrapText="1"/>
    </xf>
    <xf numFmtId="3" fontId="8" fillId="5" borderId="310" xfId="0" applyNumberFormat="1" applyFont="1" applyFill="1" applyBorder="1" applyProtection="1">
      <protection locked="0"/>
    </xf>
    <xf numFmtId="3" fontId="8" fillId="5" borderId="279" xfId="0" applyNumberFormat="1" applyFont="1" applyFill="1" applyBorder="1" applyProtection="1">
      <protection locked="0"/>
    </xf>
    <xf numFmtId="1" fontId="8" fillId="5" borderId="279" xfId="0" applyNumberFormat="1" applyFont="1" applyFill="1" applyBorder="1" applyAlignment="1" applyProtection="1">
      <alignment horizontal="center" vertical="center"/>
      <protection locked="0"/>
    </xf>
    <xf numFmtId="1" fontId="8" fillId="5" borderId="280" xfId="0" applyNumberFormat="1" applyFont="1" applyFill="1" applyBorder="1" applyAlignment="1" applyProtection="1">
      <alignment horizontal="center" vertical="center"/>
      <protection locked="0"/>
    </xf>
    <xf numFmtId="0" fontId="16" fillId="5" borderId="783" xfId="0" applyFont="1" applyFill="1" applyBorder="1"/>
    <xf numFmtId="0" fontId="26" fillId="5" borderId="783" xfId="0" applyFont="1" applyFill="1" applyBorder="1"/>
    <xf numFmtId="164" fontId="27" fillId="5" borderId="783" xfId="0" applyNumberFormat="1" applyFont="1" applyFill="1" applyBorder="1"/>
    <xf numFmtId="1" fontId="7" fillId="5" borderId="899" xfId="0" applyNumberFormat="1" applyFont="1" applyFill="1" applyBorder="1" applyAlignment="1">
      <alignment horizontal="center" vertical="center" wrapText="1"/>
    </xf>
    <xf numFmtId="0" fontId="7" fillId="5" borderId="768" xfId="0" applyFont="1" applyFill="1" applyBorder="1" applyAlignment="1">
      <alignment horizontal="center" vertical="center" wrapText="1"/>
    </xf>
    <xf numFmtId="0" fontId="7" fillId="5" borderId="874" xfId="0" applyFont="1" applyFill="1" applyBorder="1" applyAlignment="1">
      <alignment horizontal="center" vertical="center" wrapText="1"/>
    </xf>
    <xf numFmtId="0" fontId="7" fillId="5" borderId="858" xfId="0" applyFont="1" applyFill="1" applyBorder="1" applyAlignment="1">
      <alignment horizontal="center" vertical="center" wrapText="1"/>
    </xf>
    <xf numFmtId="0" fontId="7" fillId="5" borderId="872" xfId="0" applyFont="1" applyFill="1" applyBorder="1" applyAlignment="1">
      <alignment horizontal="center" vertical="center" wrapText="1"/>
    </xf>
    <xf numFmtId="3" fontId="7" fillId="5" borderId="872" xfId="0" applyNumberFormat="1" applyFont="1" applyFill="1" applyBorder="1"/>
    <xf numFmtId="3" fontId="7" fillId="5" borderId="770" xfId="0" applyNumberFormat="1" applyFont="1" applyFill="1" applyBorder="1" applyProtection="1">
      <protection locked="0"/>
    </xf>
    <xf numFmtId="3" fontId="7" fillId="5" borderId="307" xfId="0" applyNumberFormat="1" applyFont="1" applyFill="1" applyBorder="1" applyProtection="1">
      <protection locked="0"/>
    </xf>
    <xf numFmtId="3" fontId="7" fillId="5" borderId="773" xfId="0" applyNumberFormat="1" applyFont="1" applyFill="1" applyBorder="1" applyProtection="1">
      <protection locked="0"/>
    </xf>
    <xf numFmtId="3" fontId="7" fillId="5" borderId="772" xfId="0" applyNumberFormat="1" applyFont="1" applyFill="1" applyBorder="1" applyProtection="1">
      <protection locked="0"/>
    </xf>
    <xf numFmtId="3" fontId="7" fillId="5" borderId="780" xfId="0" applyNumberFormat="1" applyFont="1" applyFill="1" applyBorder="1" applyProtection="1">
      <protection locked="0"/>
    </xf>
    <xf numFmtId="3" fontId="7" fillId="5" borderId="765" xfId="0" applyNumberFormat="1" applyFont="1" applyFill="1" applyBorder="1" applyProtection="1">
      <protection locked="0"/>
    </xf>
    <xf numFmtId="3" fontId="7" fillId="5" borderId="270" xfId="0" applyNumberFormat="1" applyFont="1" applyFill="1" applyBorder="1" applyProtection="1">
      <protection locked="0"/>
    </xf>
    <xf numFmtId="3" fontId="7" fillId="5" borderId="271" xfId="0" applyNumberFormat="1" applyFont="1" applyFill="1" applyBorder="1" applyProtection="1">
      <protection locked="0"/>
    </xf>
    <xf numFmtId="3" fontId="7" fillId="5" borderId="276" xfId="0" applyNumberFormat="1" applyFont="1" applyFill="1" applyBorder="1" applyProtection="1">
      <protection locked="0"/>
    </xf>
    <xf numFmtId="3" fontId="7" fillId="5" borderId="267" xfId="0" applyNumberFormat="1" applyFont="1" applyFill="1" applyBorder="1" applyProtection="1">
      <protection locked="0"/>
    </xf>
    <xf numFmtId="3" fontId="7" fillId="5" borderId="272" xfId="0" applyNumberFormat="1" applyFont="1" applyFill="1" applyBorder="1" applyProtection="1">
      <protection locked="0"/>
    </xf>
    <xf numFmtId="3" fontId="7" fillId="5" borderId="268" xfId="0" applyNumberFormat="1" applyFont="1" applyFill="1" applyBorder="1" applyProtection="1">
      <protection locked="0"/>
    </xf>
    <xf numFmtId="3" fontId="7" fillId="5" borderId="434" xfId="0" applyNumberFormat="1" applyFont="1" applyFill="1" applyBorder="1" applyProtection="1">
      <protection locked="0"/>
    </xf>
    <xf numFmtId="3" fontId="7" fillId="5" borderId="313" xfId="0" applyNumberFormat="1" applyFont="1" applyFill="1" applyBorder="1" applyProtection="1">
      <protection locked="0"/>
    </xf>
    <xf numFmtId="3" fontId="7" fillId="5" borderId="278" xfId="0" applyNumberFormat="1" applyFont="1" applyFill="1" applyBorder="1" applyProtection="1">
      <protection locked="0"/>
    </xf>
    <xf numFmtId="3" fontId="7" fillId="5" borderId="279" xfId="0" applyNumberFormat="1" applyFont="1" applyFill="1" applyBorder="1" applyProtection="1">
      <protection locked="0"/>
    </xf>
    <xf numFmtId="3" fontId="7" fillId="5" borderId="280" xfId="0" applyNumberFormat="1" applyFont="1" applyFill="1" applyBorder="1" applyProtection="1">
      <protection locked="0"/>
    </xf>
    <xf numFmtId="3" fontId="7" fillId="5" borderId="435" xfId="0" applyNumberFormat="1" applyFont="1" applyFill="1" applyBorder="1" applyProtection="1">
      <protection locked="0"/>
    </xf>
    <xf numFmtId="3" fontId="7" fillId="5" borderId="288" xfId="0" applyNumberFormat="1" applyFont="1" applyFill="1" applyBorder="1" applyProtection="1">
      <protection locked="0"/>
    </xf>
    <xf numFmtId="3" fontId="7" fillId="5" borderId="277" xfId="0" applyNumberFormat="1" applyFont="1" applyFill="1" applyBorder="1" applyProtection="1">
      <protection locked="0"/>
    </xf>
    <xf numFmtId="0" fontId="7" fillId="5" borderId="872" xfId="0" applyFont="1" applyFill="1" applyBorder="1" applyAlignment="1">
      <alignment horizontal="center" vertical="center"/>
    </xf>
    <xf numFmtId="0" fontId="7" fillId="5" borderId="833" xfId="0" applyFont="1" applyFill="1" applyBorder="1" applyAlignment="1">
      <alignment horizontal="center" vertical="center" wrapText="1"/>
    </xf>
    <xf numFmtId="3" fontId="7" fillId="5" borderId="872" xfId="0" applyNumberFormat="1" applyFont="1" applyFill="1" applyBorder="1" applyProtection="1">
      <protection locked="0"/>
    </xf>
    <xf numFmtId="3" fontId="7" fillId="5" borderId="774" xfId="0" applyNumberFormat="1" applyFont="1" applyFill="1" applyBorder="1" applyProtection="1">
      <protection locked="0"/>
    </xf>
    <xf numFmtId="0" fontId="7" fillId="5" borderId="277" xfId="0" applyFont="1" applyFill="1" applyBorder="1" applyAlignment="1" applyProtection="1">
      <alignment horizontal="center" vertical="center" wrapText="1"/>
      <protection hidden="1"/>
    </xf>
    <xf numFmtId="3" fontId="7" fillId="5" borderId="310" xfId="0" applyNumberFormat="1" applyFont="1" applyFill="1" applyBorder="1" applyProtection="1">
      <protection locked="0"/>
    </xf>
    <xf numFmtId="1" fontId="7" fillId="5" borderId="870" xfId="0" applyNumberFormat="1" applyFont="1" applyFill="1" applyBorder="1" applyAlignment="1">
      <alignment horizontal="center" vertical="center" wrapText="1"/>
    </xf>
    <xf numFmtId="1" fontId="7" fillId="5" borderId="872" xfId="0" applyNumberFormat="1" applyFont="1" applyFill="1" applyBorder="1" applyProtection="1">
      <protection locked="0"/>
    </xf>
    <xf numFmtId="0" fontId="45" fillId="5" borderId="897" xfId="0" applyFont="1" applyFill="1" applyBorder="1"/>
    <xf numFmtId="1" fontId="7" fillId="5" borderId="788" xfId="0" applyNumberFormat="1" applyFont="1" applyFill="1" applyBorder="1" applyAlignment="1">
      <alignment horizontal="center" vertical="center" wrapText="1"/>
    </xf>
    <xf numFmtId="1" fontId="7" fillId="5" borderId="785" xfId="0" applyNumberFormat="1" applyFont="1" applyFill="1" applyBorder="1" applyAlignment="1">
      <alignment horizontal="center" vertical="center" wrapText="1"/>
    </xf>
    <xf numFmtId="1" fontId="3" fillId="5" borderId="785" xfId="0" applyNumberFormat="1" applyFont="1" applyFill="1" applyBorder="1" applyAlignment="1">
      <alignment horizontal="center" vertical="center" wrapText="1"/>
    </xf>
    <xf numFmtId="1" fontId="7" fillId="5" borderId="791" xfId="0" applyNumberFormat="1" applyFont="1" applyFill="1" applyBorder="1" applyAlignment="1">
      <alignment horizontal="center" vertical="center" wrapText="1"/>
    </xf>
    <xf numFmtId="164" fontId="7" fillId="5" borderId="872" xfId="10" applyNumberFormat="1" applyFont="1" applyFill="1" applyBorder="1" applyAlignment="1" applyProtection="1">
      <alignment horizontal="center" vertical="center" wrapText="1"/>
    </xf>
    <xf numFmtId="164" fontId="7" fillId="5" borderId="897" xfId="10" applyNumberFormat="1" applyFont="1" applyFill="1" applyBorder="1" applyAlignment="1" applyProtection="1">
      <alignment horizontal="center" vertical="center"/>
    </xf>
    <xf numFmtId="164" fontId="7" fillId="5" borderId="772" xfId="10" applyNumberFormat="1" applyFont="1" applyFill="1" applyBorder="1" applyAlignment="1" applyProtection="1">
      <alignment vertical="center" wrapText="1"/>
    </xf>
    <xf numFmtId="1" fontId="7" fillId="5" borderId="770" xfId="0" applyNumberFormat="1" applyFont="1" applyFill="1" applyBorder="1" applyProtection="1">
      <protection locked="0"/>
    </xf>
    <xf numFmtId="1" fontId="7" fillId="5" borderId="307" xfId="0" applyNumberFormat="1" applyFont="1" applyFill="1" applyBorder="1" applyProtection="1">
      <protection locked="0"/>
    </xf>
    <xf numFmtId="1" fontId="7" fillId="5" borderId="773" xfId="0" applyNumberFormat="1" applyFont="1" applyFill="1" applyBorder="1" applyProtection="1">
      <protection locked="0"/>
    </xf>
    <xf numFmtId="1" fontId="7" fillId="5" borderId="765" xfId="0" applyNumberFormat="1" applyFont="1" applyFill="1" applyBorder="1" applyProtection="1">
      <protection locked="0"/>
    </xf>
    <xf numFmtId="1" fontId="7" fillId="5" borderId="766" xfId="0" applyNumberFormat="1" applyFont="1" applyFill="1" applyBorder="1" applyProtection="1">
      <protection locked="0"/>
    </xf>
    <xf numFmtId="1" fontId="7" fillId="5" borderId="270" xfId="0" applyNumberFormat="1" applyFont="1" applyFill="1" applyBorder="1" applyProtection="1">
      <protection locked="0"/>
    </xf>
    <xf numFmtId="1" fontId="7" fillId="5" borderId="268" xfId="0" applyNumberFormat="1" applyFont="1" applyFill="1" applyBorder="1" applyProtection="1">
      <protection locked="0"/>
    </xf>
    <xf numFmtId="1" fontId="7" fillId="5" borderId="269" xfId="0" applyNumberFormat="1" applyFont="1" applyFill="1" applyBorder="1" applyProtection="1">
      <protection locked="0"/>
    </xf>
    <xf numFmtId="164" fontId="7" fillId="5" borderId="267" xfId="10" applyNumberFormat="1" applyFont="1" applyFill="1" applyBorder="1" applyAlignment="1" applyProtection="1">
      <alignment vertical="center" wrapText="1"/>
    </xf>
    <xf numFmtId="164" fontId="7" fillId="5" borderId="281" xfId="10" applyNumberFormat="1" applyFont="1" applyFill="1" applyBorder="1" applyAlignment="1" applyProtection="1">
      <alignment vertical="center" wrapText="1"/>
    </xf>
    <xf numFmtId="1" fontId="7" fillId="5" borderId="278" xfId="0" applyNumberFormat="1" applyFont="1" applyFill="1" applyBorder="1" applyProtection="1">
      <protection locked="0"/>
    </xf>
    <xf numFmtId="1" fontId="7" fillId="5" borderId="279" xfId="0" applyNumberFormat="1" applyFont="1" applyFill="1" applyBorder="1" applyProtection="1">
      <protection locked="0"/>
    </xf>
    <xf numFmtId="1" fontId="7" fillId="5" borderId="280" xfId="0" applyNumberFormat="1" applyFont="1" applyFill="1" applyBorder="1" applyProtection="1">
      <protection locked="0"/>
    </xf>
    <xf numFmtId="1" fontId="7" fillId="5" borderId="277" xfId="0" applyNumberFormat="1" applyFont="1" applyFill="1" applyBorder="1" applyProtection="1">
      <protection locked="0"/>
    </xf>
    <xf numFmtId="1" fontId="7" fillId="5" borderId="312" xfId="0" applyNumberFormat="1" applyFont="1" applyFill="1" applyBorder="1" applyProtection="1">
      <protection locked="0"/>
    </xf>
    <xf numFmtId="164" fontId="7" fillId="5" borderId="899" xfId="10" applyNumberFormat="1" applyFont="1" applyFill="1" applyBorder="1" applyAlignment="1" applyProtection="1">
      <alignment vertical="center" wrapText="1"/>
    </xf>
    <xf numFmtId="167" fontId="7" fillId="5" borderId="872" xfId="11" applyNumberFormat="1" applyFont="1" applyFill="1" applyBorder="1" applyAlignment="1" applyProtection="1">
      <alignment horizontal="center"/>
    </xf>
    <xf numFmtId="167" fontId="7" fillId="5" borderId="873" xfId="11" applyNumberFormat="1" applyFont="1" applyFill="1" applyBorder="1" applyProtection="1"/>
    <xf numFmtId="167" fontId="7" fillId="5" borderId="768" xfId="11" applyNumberFormat="1" applyFont="1" applyFill="1" applyBorder="1" applyProtection="1"/>
    <xf numFmtId="167" fontId="7" fillId="5" borderId="902" xfId="11" applyNumberFormat="1" applyFont="1" applyFill="1" applyBorder="1" applyProtection="1"/>
    <xf numFmtId="167" fontId="7" fillId="5" borderId="897" xfId="11" applyNumberFormat="1" applyFont="1" applyFill="1" applyBorder="1" applyProtection="1"/>
    <xf numFmtId="167" fontId="7" fillId="5" borderId="872" xfId="11" applyNumberFormat="1" applyFont="1" applyFill="1" applyBorder="1" applyProtection="1"/>
    <xf numFmtId="0" fontId="16" fillId="4" borderId="783" xfId="0" applyFont="1" applyFill="1" applyBorder="1"/>
    <xf numFmtId="0" fontId="8" fillId="0" borderId="879" xfId="0" applyFont="1" applyBorder="1" applyAlignment="1">
      <alignment horizontal="center" vertical="center" wrapText="1"/>
    </xf>
    <xf numFmtId="0" fontId="8" fillId="0" borderId="874" xfId="0" applyFont="1" applyBorder="1" applyAlignment="1">
      <alignment horizontal="center" vertical="center" wrapText="1"/>
    </xf>
    <xf numFmtId="0" fontId="8" fillId="0" borderId="839" xfId="0" applyFont="1" applyBorder="1" applyAlignment="1">
      <alignment horizontal="center" vertical="center" wrapText="1"/>
    </xf>
    <xf numFmtId="0" fontId="8" fillId="0" borderId="880" xfId="0" applyFont="1" applyBorder="1" applyAlignment="1">
      <alignment horizontal="center" vertical="center" wrapText="1"/>
    </xf>
    <xf numFmtId="0" fontId="8" fillId="0" borderId="883" xfId="0" applyFont="1" applyBorder="1" applyAlignment="1">
      <alignment horizontal="center" vertical="center" wrapText="1"/>
    </xf>
    <xf numFmtId="1" fontId="8" fillId="11" borderId="870" xfId="0" applyNumberFormat="1" applyFont="1" applyFill="1" applyBorder="1" applyAlignment="1">
      <alignment horizontal="center" vertical="center" wrapText="1"/>
    </xf>
    <xf numFmtId="1" fontId="25" fillId="0" borderId="887" xfId="0" applyNumberFormat="1" applyFont="1" applyBorder="1" applyAlignment="1">
      <alignment horizontal="center" vertical="center" wrapText="1"/>
    </xf>
    <xf numFmtId="3" fontId="8" fillId="6" borderId="879" xfId="0" applyNumberFormat="1" applyFont="1" applyFill="1" applyBorder="1" applyProtection="1">
      <protection locked="0"/>
    </xf>
    <xf numFmtId="3" fontId="8" fillId="6" borderId="877" xfId="0" applyNumberFormat="1" applyFont="1" applyFill="1" applyBorder="1" applyProtection="1">
      <protection locked="0"/>
    </xf>
    <xf numFmtId="3" fontId="8" fillId="8" borderId="877" xfId="0" applyNumberFormat="1" applyFont="1" applyFill="1" applyBorder="1" applyProtection="1">
      <protection locked="0"/>
    </xf>
    <xf numFmtId="3" fontId="8" fillId="7" borderId="885" xfId="0" applyNumberFormat="1" applyFont="1" applyFill="1" applyBorder="1"/>
    <xf numFmtId="3" fontId="8" fillId="7" borderId="839" xfId="0" applyNumberFormat="1" applyFont="1" applyFill="1" applyBorder="1"/>
    <xf numFmtId="3" fontId="8" fillId="7" borderId="877" xfId="0" applyNumberFormat="1" applyFont="1" applyFill="1" applyBorder="1"/>
    <xf numFmtId="3" fontId="8" fillId="7" borderId="895" xfId="0" applyNumberFormat="1" applyFont="1" applyFill="1" applyBorder="1"/>
    <xf numFmtId="1" fontId="8" fillId="7" borderId="884" xfId="0" applyNumberFormat="1" applyFont="1" applyFill="1" applyBorder="1"/>
    <xf numFmtId="1" fontId="8" fillId="7" borderId="877" xfId="0" applyNumberFormat="1" applyFont="1" applyFill="1" applyBorder="1"/>
    <xf numFmtId="1" fontId="8" fillId="7" borderId="880" xfId="0" applyNumberFormat="1" applyFont="1" applyFill="1" applyBorder="1"/>
    <xf numFmtId="1" fontId="8" fillId="7" borderId="886" xfId="0" applyNumberFormat="1" applyFont="1" applyFill="1" applyBorder="1"/>
    <xf numFmtId="1" fontId="8" fillId="7" borderId="868" xfId="0" applyNumberFormat="1" applyFont="1" applyFill="1" applyBorder="1"/>
    <xf numFmtId="1" fontId="8" fillId="7" borderId="833" xfId="0" applyNumberFormat="1" applyFont="1" applyFill="1" applyBorder="1"/>
    <xf numFmtId="0" fontId="8" fillId="0" borderId="766" xfId="0" applyFont="1" applyBorder="1" applyAlignment="1">
      <alignment vertical="center"/>
    </xf>
    <xf numFmtId="3" fontId="8" fillId="6" borderId="773" xfId="0" applyNumberFormat="1" applyFont="1" applyFill="1" applyBorder="1" applyProtection="1">
      <protection locked="0"/>
    </xf>
    <xf numFmtId="3" fontId="8" fillId="6" borderId="775" xfId="0" applyNumberFormat="1" applyFont="1" applyFill="1" applyBorder="1" applyProtection="1">
      <protection locked="0"/>
    </xf>
    <xf numFmtId="1" fontId="8" fillId="8" borderId="774" xfId="0" applyNumberFormat="1" applyFont="1" applyFill="1" applyBorder="1" applyProtection="1">
      <protection locked="0"/>
    </xf>
    <xf numFmtId="1" fontId="8" fillId="8" borderId="307" xfId="0" applyNumberFormat="1" applyFont="1" applyFill="1" applyBorder="1" applyProtection="1">
      <protection locked="0"/>
    </xf>
    <xf numFmtId="1" fontId="8" fillId="8" borderId="775" xfId="0" applyNumberFormat="1" applyFont="1" applyFill="1" applyBorder="1" applyProtection="1">
      <protection locked="0"/>
    </xf>
    <xf numFmtId="1" fontId="8" fillId="8" borderId="780" xfId="0" applyNumberFormat="1" applyFont="1" applyFill="1" applyBorder="1" applyProtection="1">
      <protection locked="0"/>
    </xf>
    <xf numFmtId="1" fontId="8" fillId="8" borderId="765" xfId="0" applyNumberFormat="1" applyFont="1" applyFill="1" applyBorder="1" applyProtection="1">
      <protection locked="0"/>
    </xf>
    <xf numFmtId="0" fontId="8" fillId="0" borderId="269" xfId="0" applyFont="1" applyBorder="1" applyAlignment="1">
      <alignment horizontal="left" vertical="center"/>
    </xf>
    <xf numFmtId="3" fontId="8" fillId="6" borderId="282" xfId="0" applyNumberFormat="1" applyFont="1" applyFill="1" applyBorder="1" applyProtection="1">
      <protection locked="0"/>
    </xf>
    <xf numFmtId="1" fontId="8" fillId="8" borderId="271" xfId="0" applyNumberFormat="1" applyFont="1" applyFill="1" applyBorder="1" applyProtection="1">
      <protection locked="0"/>
    </xf>
    <xf numFmtId="1" fontId="8" fillId="8" borderId="282" xfId="0" applyNumberFormat="1" applyFont="1" applyFill="1" applyBorder="1" applyProtection="1">
      <protection locked="0"/>
    </xf>
    <xf numFmtId="1" fontId="8" fillId="8" borderId="272" xfId="0" applyNumberFormat="1" applyFont="1" applyFill="1" applyBorder="1" applyProtection="1">
      <protection locked="0"/>
    </xf>
    <xf numFmtId="1" fontId="8" fillId="8" borderId="273" xfId="0" applyNumberFormat="1" applyFont="1" applyFill="1" applyBorder="1" applyProtection="1">
      <protection locked="0"/>
    </xf>
    <xf numFmtId="49" fontId="8" fillId="6" borderId="278" xfId="0" applyNumberFormat="1" applyFont="1" applyFill="1" applyBorder="1" applyAlignment="1" applyProtection="1">
      <alignment horizontal="right"/>
      <protection locked="0"/>
    </xf>
    <xf numFmtId="49" fontId="8" fillId="6" borderId="279" xfId="0" applyNumberFormat="1" applyFont="1" applyFill="1" applyBorder="1" applyProtection="1">
      <protection locked="0"/>
    </xf>
    <xf numFmtId="49" fontId="8" fillId="6" borderId="312" xfId="0" applyNumberFormat="1" applyFont="1" applyFill="1" applyBorder="1" applyProtection="1">
      <protection locked="0"/>
    </xf>
    <xf numFmtId="49" fontId="8" fillId="6" borderId="310" xfId="0" applyNumberFormat="1" applyFont="1" applyFill="1" applyBorder="1" applyProtection="1">
      <protection locked="0"/>
    </xf>
    <xf numFmtId="49" fontId="8" fillId="6" borderId="450" xfId="0" applyNumberFormat="1" applyFont="1" applyFill="1" applyBorder="1" applyProtection="1">
      <protection locked="0"/>
    </xf>
    <xf numFmtId="49" fontId="8" fillId="6" borderId="283" xfId="0" applyNumberFormat="1" applyFont="1" applyFill="1" applyBorder="1" applyProtection="1">
      <protection locked="0"/>
    </xf>
    <xf numFmtId="1" fontId="8" fillId="8" borderId="784" xfId="0" applyNumberFormat="1" applyFont="1" applyFill="1" applyBorder="1" applyProtection="1">
      <protection locked="0"/>
    </xf>
    <xf numFmtId="1" fontId="8" fillId="8" borderId="785" xfId="0" applyNumberFormat="1" applyFont="1" applyFill="1" applyBorder="1" applyProtection="1">
      <protection locked="0"/>
    </xf>
    <xf numFmtId="1" fontId="8" fillId="8" borderId="843" xfId="0" applyNumberFormat="1" applyFont="1" applyFill="1" applyBorder="1" applyProtection="1">
      <protection locked="0"/>
    </xf>
    <xf numFmtId="1" fontId="8" fillId="8" borderId="288" xfId="0" applyNumberFormat="1" applyFont="1" applyFill="1" applyBorder="1" applyProtection="1">
      <protection locked="0"/>
    </xf>
    <xf numFmtId="1" fontId="8" fillId="8" borderId="277" xfId="0" applyNumberFormat="1" applyFont="1" applyFill="1" applyBorder="1" applyProtection="1">
      <protection locked="0"/>
    </xf>
    <xf numFmtId="1" fontId="8" fillId="8" borderId="312" xfId="0" applyNumberFormat="1" applyFont="1" applyFill="1" applyBorder="1" applyProtection="1">
      <protection locked="0"/>
    </xf>
    <xf numFmtId="1" fontId="8" fillId="8" borderId="631" xfId="0" applyNumberFormat="1" applyFont="1" applyFill="1" applyBorder="1" applyProtection="1">
      <protection locked="0"/>
    </xf>
    <xf numFmtId="1" fontId="8" fillId="5" borderId="765" xfId="0" applyNumberFormat="1" applyFont="1" applyFill="1" applyBorder="1" applyAlignment="1">
      <alignment vertical="center"/>
    </xf>
    <xf numFmtId="1" fontId="8" fillId="5" borderId="268" xfId="0" applyNumberFormat="1" applyFont="1" applyFill="1" applyBorder="1" applyAlignment="1">
      <alignment horizontal="left" vertical="center"/>
    </xf>
    <xf numFmtId="1" fontId="8" fillId="5" borderId="313" xfId="0" applyNumberFormat="1" applyFont="1" applyFill="1" applyBorder="1" applyAlignment="1">
      <alignment horizontal="left" vertical="center"/>
    </xf>
    <xf numFmtId="1" fontId="8" fillId="5" borderId="277" xfId="0" applyNumberFormat="1" applyFont="1" applyFill="1" applyBorder="1" applyAlignment="1">
      <alignment horizontal="left" vertical="center"/>
    </xf>
    <xf numFmtId="1" fontId="8" fillId="8" borderId="284" xfId="0" applyNumberFormat="1" applyFont="1" applyFill="1" applyBorder="1" applyProtection="1">
      <protection locked="0"/>
    </xf>
    <xf numFmtId="3" fontId="8" fillId="7" borderId="284" xfId="0" applyNumberFormat="1" applyFont="1" applyFill="1" applyBorder="1"/>
    <xf numFmtId="3" fontId="8" fillId="7" borderId="314" xfId="0" applyNumberFormat="1" applyFont="1" applyFill="1" applyBorder="1"/>
    <xf numFmtId="3" fontId="8" fillId="7" borderId="434" xfId="0" applyNumberFormat="1" applyFont="1" applyFill="1" applyBorder="1"/>
    <xf numFmtId="3" fontId="8" fillId="6" borderId="434" xfId="0" applyNumberFormat="1" applyFont="1" applyFill="1" applyBorder="1" applyProtection="1">
      <protection locked="0"/>
    </xf>
    <xf numFmtId="3" fontId="8" fillId="7" borderId="449" xfId="0" applyNumberFormat="1" applyFont="1" applyFill="1" applyBorder="1"/>
    <xf numFmtId="0" fontId="8" fillId="0" borderId="833" xfId="0" applyFont="1" applyBorder="1" applyAlignment="1">
      <alignment horizontal="left" vertical="center"/>
    </xf>
    <xf numFmtId="3" fontId="8" fillId="7" borderId="774" xfId="0" applyNumberFormat="1" applyFont="1" applyFill="1" applyBorder="1"/>
    <xf numFmtId="3" fontId="8" fillId="7" borderId="307" xfId="0" applyNumberFormat="1" applyFont="1" applyFill="1" applyBorder="1"/>
    <xf numFmtId="3" fontId="8" fillId="7" borderId="315" xfId="0" applyNumberFormat="1" applyFont="1" applyFill="1" applyBorder="1"/>
    <xf numFmtId="1" fontId="8" fillId="7" borderId="787" xfId="0" applyNumberFormat="1" applyFont="1" applyFill="1" applyBorder="1"/>
    <xf numFmtId="1" fontId="8" fillId="7" borderId="406" xfId="0" applyNumberFormat="1" applyFont="1" applyFill="1" applyBorder="1"/>
    <xf numFmtId="0" fontId="8" fillId="0" borderId="312" xfId="0" applyFont="1" applyBorder="1" applyAlignment="1">
      <alignment vertical="center" wrapText="1"/>
    </xf>
    <xf numFmtId="3" fontId="8" fillId="7" borderId="310" xfId="0" applyNumberFormat="1" applyFont="1" applyFill="1" applyBorder="1"/>
    <xf numFmtId="3" fontId="8" fillId="7" borderId="450" xfId="0" applyNumberFormat="1" applyFont="1" applyFill="1" applyBorder="1"/>
    <xf numFmtId="1" fontId="8" fillId="7" borderId="324" xfId="0" applyNumberFormat="1" applyFont="1" applyFill="1" applyBorder="1"/>
    <xf numFmtId="3" fontId="8" fillId="5" borderId="766" xfId="0" applyNumberFormat="1" applyFont="1" applyFill="1" applyBorder="1" applyAlignment="1">
      <alignment vertical="center" wrapText="1"/>
    </xf>
    <xf numFmtId="3" fontId="8" fillId="7" borderId="766" xfId="0" applyNumberFormat="1" applyFont="1" applyFill="1" applyBorder="1"/>
    <xf numFmtId="3" fontId="8" fillId="7" borderId="779" xfId="0" applyNumberFormat="1" applyFont="1" applyFill="1" applyBorder="1"/>
    <xf numFmtId="1" fontId="8" fillId="7" borderId="888" xfId="0" applyNumberFormat="1" applyFont="1" applyFill="1" applyBorder="1"/>
    <xf numFmtId="1" fontId="8" fillId="8" borderId="833" xfId="0" applyNumberFormat="1" applyFont="1" applyFill="1" applyBorder="1" applyProtection="1">
      <protection locked="0"/>
    </xf>
    <xf numFmtId="0" fontId="8" fillId="5" borderId="269" xfId="0" applyFont="1" applyFill="1" applyBorder="1" applyAlignment="1">
      <alignment vertical="center" wrapText="1"/>
    </xf>
    <xf numFmtId="0" fontId="8" fillId="5" borderId="312" xfId="0" applyFont="1" applyFill="1" applyBorder="1" applyAlignment="1">
      <alignment vertical="center" wrapText="1"/>
    </xf>
    <xf numFmtId="1" fontId="8" fillId="6" borderId="883" xfId="0" applyNumberFormat="1" applyFont="1" applyFill="1" applyBorder="1" applyProtection="1">
      <protection locked="0"/>
    </xf>
    <xf numFmtId="1" fontId="8" fillId="6" borderId="768" xfId="0" applyNumberFormat="1" applyFont="1" applyFill="1" applyBorder="1" applyProtection="1">
      <protection locked="0"/>
    </xf>
    <xf numFmtId="1" fontId="8" fillId="6" borderId="777" xfId="0" applyNumberFormat="1" applyFont="1" applyFill="1" applyBorder="1" applyProtection="1">
      <protection locked="0"/>
    </xf>
    <xf numFmtId="1" fontId="8" fillId="6" borderId="897" xfId="0" applyNumberFormat="1" applyFont="1" applyFill="1" applyBorder="1" applyProtection="1">
      <protection locked="0"/>
    </xf>
    <xf numFmtId="0" fontId="7" fillId="5" borderId="872" xfId="0" applyFont="1" applyFill="1" applyBorder="1" applyAlignment="1">
      <alignment horizontal="left" vertical="center"/>
    </xf>
    <xf numFmtId="3" fontId="8" fillId="8" borderId="284" xfId="0" applyNumberFormat="1" applyFont="1" applyFill="1" applyBorder="1" applyProtection="1">
      <protection locked="0"/>
    </xf>
    <xf numFmtId="3" fontId="8" fillId="6" borderId="314" xfId="0" applyNumberFormat="1" applyFont="1" applyFill="1" applyBorder="1" applyProtection="1">
      <protection locked="0"/>
    </xf>
    <xf numFmtId="3" fontId="8" fillId="6" borderId="449" xfId="0" applyNumberFormat="1" applyFont="1" applyFill="1" applyBorder="1" applyProtection="1">
      <protection locked="0"/>
    </xf>
    <xf numFmtId="0" fontId="8" fillId="0" borderId="771" xfId="0" applyFont="1" applyBorder="1" applyAlignment="1">
      <alignment horizontal="left" wrapText="1"/>
    </xf>
    <xf numFmtId="3" fontId="8" fillId="7" borderId="770" xfId="0" applyNumberFormat="1" applyFont="1" applyFill="1" applyBorder="1"/>
    <xf numFmtId="3" fontId="8" fillId="6" borderId="779" xfId="0" applyNumberFormat="1" applyFont="1" applyFill="1" applyBorder="1" applyProtection="1">
      <protection locked="0"/>
    </xf>
    <xf numFmtId="1" fontId="8" fillId="7" borderId="776" xfId="0" applyNumberFormat="1" applyFont="1" applyFill="1" applyBorder="1"/>
    <xf numFmtId="0" fontId="8" fillId="4" borderId="274" xfId="0" applyFont="1" applyFill="1" applyBorder="1" applyAlignment="1">
      <alignment horizontal="left" wrapText="1"/>
    </xf>
    <xf numFmtId="1" fontId="8" fillId="7" borderId="631" xfId="0" applyNumberFormat="1" applyFont="1" applyFill="1" applyBorder="1"/>
    <xf numFmtId="0" fontId="8" fillId="0" borderId="435" xfId="0" applyFont="1" applyBorder="1" applyAlignment="1">
      <alignment horizontal="left" wrapText="1"/>
    </xf>
    <xf numFmtId="0" fontId="8" fillId="5" borderId="435" xfId="0" applyFont="1" applyFill="1" applyBorder="1" applyAlignment="1">
      <alignment horizontal="left" wrapText="1"/>
    </xf>
    <xf numFmtId="3" fontId="8" fillId="6" borderId="788" xfId="0" applyNumberFormat="1" applyFont="1" applyFill="1" applyBorder="1" applyProtection="1">
      <protection locked="0"/>
    </xf>
    <xf numFmtId="3" fontId="8" fillId="6" borderId="785" xfId="0" applyNumberFormat="1" applyFont="1" applyFill="1" applyBorder="1" applyProtection="1">
      <protection locked="0"/>
    </xf>
    <xf numFmtId="3" fontId="8" fillId="6" borderId="782" xfId="0" applyNumberFormat="1" applyFont="1" applyFill="1" applyBorder="1" applyProtection="1">
      <protection locked="0"/>
    </xf>
    <xf numFmtId="3" fontId="8" fillId="6" borderId="784" xfId="0" applyNumberFormat="1" applyFont="1" applyFill="1" applyBorder="1" applyProtection="1">
      <protection locked="0"/>
    </xf>
    <xf numFmtId="3" fontId="8" fillId="6" borderId="790" xfId="0" applyNumberFormat="1" applyFont="1" applyFill="1" applyBorder="1" applyProtection="1">
      <protection locked="0"/>
    </xf>
    <xf numFmtId="1" fontId="8" fillId="7" borderId="789" xfId="0" applyNumberFormat="1" applyFont="1" applyFill="1" applyBorder="1"/>
    <xf numFmtId="1" fontId="8" fillId="7" borderId="843" xfId="0" applyNumberFormat="1" applyFont="1" applyFill="1" applyBorder="1"/>
    <xf numFmtId="1" fontId="8" fillId="7" borderId="782" xfId="0" applyNumberFormat="1" applyFont="1" applyFill="1" applyBorder="1"/>
    <xf numFmtId="3" fontId="8" fillId="0" borderId="897" xfId="0" applyNumberFormat="1" applyFont="1" applyBorder="1" applyProtection="1">
      <protection locked="0"/>
    </xf>
    <xf numFmtId="3" fontId="8" fillId="0" borderId="902" xfId="0" applyNumberFormat="1" applyFont="1" applyBorder="1" applyProtection="1">
      <protection locked="0"/>
    </xf>
    <xf numFmtId="3" fontId="8" fillId="0" borderId="882" xfId="0" applyNumberFormat="1" applyFont="1" applyBorder="1" applyProtection="1">
      <protection locked="0"/>
    </xf>
    <xf numFmtId="1" fontId="8" fillId="0" borderId="883" xfId="0" applyNumberFormat="1" applyFont="1" applyBorder="1"/>
    <xf numFmtId="1" fontId="8" fillId="0" borderId="768" xfId="0" applyNumberFormat="1" applyFont="1" applyBorder="1"/>
    <xf numFmtId="1" fontId="8" fillId="0" borderId="897" xfId="0" applyNumberFormat="1" applyFont="1" applyBorder="1"/>
    <xf numFmtId="0" fontId="16" fillId="4" borderId="783" xfId="0" applyFont="1" applyFill="1" applyBorder="1" applyAlignment="1">
      <alignment horizontal="left"/>
    </xf>
    <xf numFmtId="0" fontId="26" fillId="4" borderId="783" xfId="0" applyFont="1" applyFill="1" applyBorder="1" applyAlignment="1">
      <alignment horizontal="left"/>
    </xf>
    <xf numFmtId="0" fontId="27" fillId="4" borderId="783" xfId="0" applyFont="1" applyFill="1" applyBorder="1"/>
    <xf numFmtId="0" fontId="8" fillId="0" borderId="872" xfId="0" applyFont="1" applyBorder="1" applyAlignment="1">
      <alignment horizontal="center" vertical="center" wrapText="1"/>
    </xf>
    <xf numFmtId="0" fontId="8" fillId="5" borderId="879" xfId="0" applyFont="1" applyFill="1" applyBorder="1" applyAlignment="1">
      <alignment horizontal="center" vertical="center" wrapText="1"/>
    </xf>
    <xf numFmtId="0" fontId="8" fillId="5" borderId="874" xfId="0" applyFont="1" applyFill="1" applyBorder="1" applyAlignment="1">
      <alignment horizontal="center" vertical="center" wrapText="1"/>
    </xf>
    <xf numFmtId="0" fontId="14" fillId="9" borderId="874" xfId="0" applyFont="1" applyFill="1" applyBorder="1" applyAlignment="1">
      <alignment horizontal="center" vertical="center" wrapText="1"/>
    </xf>
    <xf numFmtId="3" fontId="8" fillId="6" borderId="885" xfId="0" applyNumberFormat="1" applyFont="1" applyFill="1" applyBorder="1" applyProtection="1">
      <protection locked="0"/>
    </xf>
    <xf numFmtId="0" fontId="8" fillId="0" borderId="766" xfId="0" applyFont="1" applyBorder="1" applyAlignment="1">
      <alignment vertical="center" wrapText="1"/>
    </xf>
    <xf numFmtId="3" fontId="8" fillId="6" borderId="315" xfId="0" applyNumberFormat="1" applyFont="1" applyFill="1" applyBorder="1" applyProtection="1">
      <protection locked="0"/>
    </xf>
    <xf numFmtId="0" fontId="8" fillId="0" borderId="269" xfId="0" applyFont="1" applyBorder="1" applyAlignment="1">
      <alignment horizontal="left" vertical="center" wrapText="1"/>
    </xf>
    <xf numFmtId="0" fontId="8" fillId="0" borderId="782" xfId="0" applyFont="1" applyBorder="1" applyAlignment="1">
      <alignment horizontal="left" vertical="center" wrapText="1"/>
    </xf>
    <xf numFmtId="3" fontId="8" fillId="6" borderId="791" xfId="0" applyNumberFormat="1" applyFont="1" applyFill="1" applyBorder="1" applyProtection="1">
      <protection locked="0"/>
    </xf>
    <xf numFmtId="3" fontId="8" fillId="6" borderId="774" xfId="0" applyNumberFormat="1" applyFont="1" applyFill="1" applyBorder="1" applyProtection="1">
      <protection locked="0"/>
    </xf>
    <xf numFmtId="0" fontId="8" fillId="5" borderId="872" xfId="0" applyFont="1" applyFill="1" applyBorder="1" applyAlignment="1">
      <alignment horizontal="left" vertical="center"/>
    </xf>
    <xf numFmtId="0" fontId="8" fillId="0" borderId="274" xfId="0" applyFont="1" applyBorder="1" applyAlignment="1">
      <alignment horizontal="left" wrapText="1"/>
    </xf>
    <xf numFmtId="3" fontId="8" fillId="6" borderId="873" xfId="0" applyNumberFormat="1" applyFont="1" applyFill="1" applyBorder="1" applyProtection="1">
      <protection locked="0"/>
    </xf>
    <xf numFmtId="3" fontId="8" fillId="6" borderId="768" xfId="0" applyNumberFormat="1" applyFont="1" applyFill="1" applyBorder="1" applyProtection="1">
      <protection locked="0"/>
    </xf>
    <xf numFmtId="3" fontId="8" fillId="6" borderId="874" xfId="0" applyNumberFormat="1" applyFont="1" applyFill="1" applyBorder="1" applyProtection="1">
      <protection locked="0"/>
    </xf>
    <xf numFmtId="3" fontId="8" fillId="6" borderId="876" xfId="0" applyNumberFormat="1" applyFont="1" applyFill="1" applyBorder="1" applyProtection="1">
      <protection locked="0"/>
    </xf>
    <xf numFmtId="3" fontId="8" fillId="6" borderId="899" xfId="0" applyNumberFormat="1" applyFont="1" applyFill="1" applyBorder="1" applyProtection="1">
      <protection locked="0"/>
    </xf>
    <xf numFmtId="3" fontId="8" fillId="6" borderId="882" xfId="0" applyNumberFormat="1" applyFont="1" applyFill="1" applyBorder="1" applyProtection="1">
      <protection locked="0"/>
    </xf>
    <xf numFmtId="3" fontId="8" fillId="6" borderId="897" xfId="0" applyNumberFormat="1" applyFont="1" applyFill="1" applyBorder="1" applyProtection="1">
      <protection locked="0"/>
    </xf>
    <xf numFmtId="0" fontId="16" fillId="9" borderId="783" xfId="0" applyFont="1" applyFill="1" applyBorder="1" applyAlignment="1">
      <alignment horizontal="left"/>
    </xf>
    <xf numFmtId="0" fontId="26" fillId="9" borderId="783" xfId="0" applyFont="1" applyFill="1" applyBorder="1" applyAlignment="1">
      <alignment horizontal="left"/>
    </xf>
    <xf numFmtId="0" fontId="8" fillId="9" borderId="872" xfId="0" applyFont="1" applyFill="1" applyBorder="1" applyAlignment="1">
      <alignment horizontal="center" vertical="center" wrapText="1"/>
    </xf>
    <xf numFmtId="0" fontId="16" fillId="4" borderId="870" xfId="0" applyFont="1" applyFill="1" applyBorder="1" applyAlignment="1">
      <alignment vertical="center"/>
    </xf>
    <xf numFmtId="0" fontId="26" fillId="4" borderId="870" xfId="0" applyFont="1" applyFill="1" applyBorder="1" applyAlignment="1">
      <alignment vertical="center"/>
    </xf>
    <xf numFmtId="0" fontId="8" fillId="6" borderId="770" xfId="0" applyFont="1" applyFill="1" applyBorder="1" applyAlignment="1" applyProtection="1">
      <alignment vertical="center"/>
      <protection locked="0"/>
    </xf>
    <xf numFmtId="0" fontId="8" fillId="6" borderId="773" xfId="0" applyFont="1" applyFill="1" applyBorder="1" applyAlignment="1" applyProtection="1">
      <alignment vertical="center"/>
      <protection locked="0"/>
    </xf>
    <xf numFmtId="0" fontId="8" fillId="6" borderId="270" xfId="0" applyFont="1" applyFill="1" applyBorder="1" applyAlignment="1" applyProtection="1">
      <alignment vertical="center"/>
      <protection locked="0"/>
    </xf>
    <xf numFmtId="0" fontId="8" fillId="6" borderId="276" xfId="0" applyFont="1" applyFill="1" applyBorder="1" applyAlignment="1" applyProtection="1">
      <alignment vertical="center"/>
      <protection locked="0"/>
    </xf>
    <xf numFmtId="0" fontId="8" fillId="6" borderId="278" xfId="0" applyFont="1" applyFill="1" applyBorder="1" applyAlignment="1" applyProtection="1">
      <alignment vertical="center"/>
      <protection locked="0"/>
    </xf>
    <xf numFmtId="0" fontId="8" fillId="6" borderId="280" xfId="0" applyFont="1" applyFill="1" applyBorder="1" applyAlignment="1" applyProtection="1">
      <alignment vertical="center"/>
      <protection locked="0"/>
    </xf>
    <xf numFmtId="0" fontId="31" fillId="5" borderId="870" xfId="0" applyFont="1" applyFill="1" applyBorder="1" applyAlignment="1">
      <alignment vertical="center"/>
    </xf>
    <xf numFmtId="0" fontId="32" fillId="5" borderId="870" xfId="0" applyFont="1" applyFill="1" applyBorder="1" applyAlignment="1">
      <alignment vertical="center"/>
    </xf>
    <xf numFmtId="1" fontId="7" fillId="0" borderId="777" xfId="0" applyNumberFormat="1" applyFont="1" applyBorder="1" applyAlignment="1">
      <alignment horizontal="center" vertical="center" wrapText="1"/>
    </xf>
    <xf numFmtId="1" fontId="7" fillId="0" borderId="902" xfId="0" applyNumberFormat="1" applyFont="1" applyBorder="1" applyAlignment="1">
      <alignment horizontal="center" vertical="center" wrapText="1"/>
    </xf>
    <xf numFmtId="1" fontId="7" fillId="0" borderId="777" xfId="0" applyNumberFormat="1" applyFont="1" applyBorder="1" applyAlignment="1">
      <alignment horizontal="center" vertical="center"/>
    </xf>
    <xf numFmtId="0" fontId="8" fillId="6" borderId="802" xfId="0" applyFont="1" applyFill="1" applyBorder="1" applyAlignment="1" applyProtection="1">
      <alignment vertical="center"/>
      <protection locked="0"/>
    </xf>
    <xf numFmtId="0" fontId="8" fillId="6" borderId="860" xfId="0" applyFont="1" applyFill="1" applyBorder="1" applyAlignment="1" applyProtection="1">
      <alignment vertical="center"/>
      <protection locked="0"/>
    </xf>
    <xf numFmtId="1" fontId="8" fillId="6" borderId="770" xfId="0" applyNumberFormat="1" applyFont="1" applyFill="1" applyBorder="1" applyAlignment="1" applyProtection="1">
      <alignment vertical="center"/>
      <protection locked="0"/>
    </xf>
    <xf numFmtId="1" fontId="8" fillId="6" borderId="853" xfId="0" applyNumberFormat="1" applyFont="1" applyFill="1" applyBorder="1" applyAlignment="1" applyProtection="1">
      <alignment vertical="center"/>
      <protection locked="0"/>
    </xf>
    <xf numFmtId="1" fontId="8" fillId="6" borderId="774" xfId="0" applyNumberFormat="1" applyFont="1" applyFill="1" applyBorder="1" applyAlignment="1" applyProtection="1">
      <alignment vertical="center"/>
      <protection locked="0"/>
    </xf>
    <xf numFmtId="1" fontId="8" fillId="6" borderId="307" xfId="0" applyNumberFormat="1" applyFont="1" applyFill="1" applyBorder="1" applyAlignment="1" applyProtection="1">
      <alignment vertical="center"/>
      <protection locked="0"/>
    </xf>
    <xf numFmtId="1" fontId="8" fillId="6" borderId="775" xfId="0" applyNumberFormat="1" applyFont="1" applyFill="1" applyBorder="1" applyAlignment="1" applyProtection="1">
      <alignment vertical="center"/>
      <protection locked="0"/>
    </xf>
    <xf numFmtId="1" fontId="8" fillId="6" borderId="766" xfId="0" applyNumberFormat="1" applyFont="1" applyFill="1" applyBorder="1" applyAlignment="1" applyProtection="1">
      <alignment vertical="center"/>
      <protection locked="0"/>
    </xf>
    <xf numFmtId="1" fontId="8" fillId="6" borderId="773" xfId="0" applyNumberFormat="1" applyFont="1" applyFill="1" applyBorder="1" applyAlignment="1" applyProtection="1">
      <alignment vertical="center"/>
      <protection locked="0"/>
    </xf>
    <xf numFmtId="0" fontId="8" fillId="6" borderId="313" xfId="0" applyFont="1" applyFill="1" applyBorder="1" applyAlignment="1" applyProtection="1">
      <alignment vertical="center"/>
      <protection locked="0"/>
    </xf>
    <xf numFmtId="1" fontId="8" fillId="6" borderId="270" xfId="0" applyNumberFormat="1" applyFont="1" applyFill="1" applyBorder="1" applyAlignment="1" applyProtection="1">
      <alignment vertical="center"/>
      <protection locked="0"/>
    </xf>
    <xf numFmtId="1" fontId="8" fillId="6" borderId="275" xfId="0" applyNumberFormat="1" applyFont="1" applyFill="1" applyBorder="1" applyAlignment="1" applyProtection="1">
      <alignment vertical="center"/>
      <protection locked="0"/>
    </xf>
    <xf numFmtId="1" fontId="8" fillId="6" borderId="273" xfId="0" applyNumberFormat="1" applyFont="1" applyFill="1" applyBorder="1" applyAlignment="1" applyProtection="1">
      <alignment vertical="center"/>
      <protection locked="0"/>
    </xf>
    <xf numFmtId="1" fontId="8" fillId="6" borderId="271" xfId="0" applyNumberFormat="1" applyFont="1" applyFill="1" applyBorder="1" applyAlignment="1" applyProtection="1">
      <alignment vertical="center"/>
      <protection locked="0"/>
    </xf>
    <xf numFmtId="1" fontId="8" fillId="6" borderId="282" xfId="0" applyNumberFormat="1" applyFont="1" applyFill="1" applyBorder="1" applyAlignment="1" applyProtection="1">
      <alignment vertical="center"/>
      <protection locked="0"/>
    </xf>
    <xf numFmtId="1" fontId="8" fillId="6" borderId="269" xfId="0" applyNumberFormat="1" applyFont="1" applyFill="1" applyBorder="1" applyAlignment="1" applyProtection="1">
      <alignment vertical="center"/>
      <protection locked="0"/>
    </xf>
    <xf numFmtId="1" fontId="8" fillId="6" borderId="276" xfId="0" applyNumberFormat="1" applyFont="1" applyFill="1" applyBorder="1" applyAlignment="1" applyProtection="1">
      <alignment vertical="center"/>
      <protection locked="0"/>
    </xf>
    <xf numFmtId="0" fontId="8" fillId="0" borderId="802" xfId="0" applyFont="1" applyBorder="1" applyAlignment="1">
      <alignment horizontal="left" vertical="center"/>
    </xf>
    <xf numFmtId="0" fontId="8" fillId="6" borderId="277" xfId="0" applyFont="1" applyFill="1" applyBorder="1" applyAlignment="1" applyProtection="1">
      <alignment vertical="center"/>
      <protection locked="0"/>
    </xf>
    <xf numFmtId="0" fontId="8" fillId="6" borderId="286" xfId="0" applyFont="1" applyFill="1" applyBorder="1" applyAlignment="1" applyProtection="1">
      <alignment vertical="center"/>
      <protection locked="0"/>
    </xf>
    <xf numFmtId="1" fontId="8" fillId="6" borderId="278" xfId="0" applyNumberFormat="1" applyFont="1" applyFill="1" applyBorder="1" applyAlignment="1" applyProtection="1">
      <alignment vertical="center"/>
      <protection locked="0"/>
    </xf>
    <xf numFmtId="1" fontId="8" fillId="6" borderId="311" xfId="0" applyNumberFormat="1" applyFont="1" applyFill="1" applyBorder="1" applyAlignment="1" applyProtection="1">
      <alignment vertical="center"/>
      <protection locked="0"/>
    </xf>
    <xf numFmtId="1" fontId="8" fillId="6" borderId="310" xfId="0" applyNumberFormat="1" applyFont="1" applyFill="1" applyBorder="1" applyAlignment="1" applyProtection="1">
      <alignment vertical="center"/>
      <protection locked="0"/>
    </xf>
    <xf numFmtId="1" fontId="8" fillId="6" borderId="279" xfId="0" applyNumberFormat="1" applyFont="1" applyFill="1" applyBorder="1" applyAlignment="1" applyProtection="1">
      <alignment vertical="center"/>
      <protection locked="0"/>
    </xf>
    <xf numFmtId="1" fontId="8" fillId="6" borderId="283" xfId="0" applyNumberFormat="1" applyFont="1" applyFill="1" applyBorder="1" applyAlignment="1" applyProtection="1">
      <alignment vertical="center"/>
      <protection locked="0"/>
    </xf>
    <xf numFmtId="1" fontId="8" fillId="6" borderId="312" xfId="0" applyNumberFormat="1" applyFont="1" applyFill="1" applyBorder="1" applyAlignment="1" applyProtection="1">
      <alignment vertical="center"/>
      <protection locked="0"/>
    </xf>
    <xf numFmtId="1" fontId="8" fillId="6" borderId="280" xfId="0" applyNumberFormat="1" applyFont="1" applyFill="1" applyBorder="1" applyAlignment="1" applyProtection="1">
      <alignment vertical="center"/>
      <protection locked="0"/>
    </xf>
    <xf numFmtId="0" fontId="16" fillId="4" borderId="802" xfId="0" applyFont="1" applyFill="1" applyBorder="1" applyAlignment="1">
      <alignment vertical="center"/>
    </xf>
    <xf numFmtId="0" fontId="36" fillId="4" borderId="802" xfId="0" applyFont="1" applyFill="1" applyBorder="1" applyAlignment="1">
      <alignment vertical="center"/>
    </xf>
    <xf numFmtId="0" fontId="8" fillId="0" borderId="902" xfId="0" applyFont="1" applyBorder="1" applyAlignment="1">
      <alignment horizontal="center" vertical="center" wrapText="1"/>
    </xf>
    <xf numFmtId="0" fontId="8" fillId="0" borderId="870" xfId="0" applyFont="1" applyBorder="1" applyAlignment="1">
      <alignment horizontal="center" vertical="center" wrapText="1"/>
    </xf>
    <xf numFmtId="0" fontId="8" fillId="0" borderId="765" xfId="0" applyFont="1" applyBorder="1" applyAlignment="1">
      <alignment vertical="center"/>
    </xf>
    <xf numFmtId="0" fontId="8" fillId="6" borderId="765" xfId="0" applyFont="1" applyFill="1" applyBorder="1" applyAlignment="1" applyProtection="1">
      <alignment vertical="center"/>
      <protection locked="0"/>
    </xf>
    <xf numFmtId="0" fontId="8" fillId="0" borderId="268" xfId="0" applyFont="1" applyBorder="1" applyAlignment="1">
      <alignment vertical="center"/>
    </xf>
    <xf numFmtId="0" fontId="8" fillId="6" borderId="268" xfId="0" applyFont="1" applyFill="1" applyBorder="1" applyAlignment="1" applyProtection="1">
      <alignment vertical="center"/>
      <protection locked="0"/>
    </xf>
    <xf numFmtId="0" fontId="8" fillId="0" borderId="277" xfId="0" applyFont="1" applyBorder="1" applyAlignment="1">
      <alignment vertical="center"/>
    </xf>
    <xf numFmtId="0" fontId="8" fillId="0" borderId="872" xfId="0" applyFont="1" applyBorder="1" applyAlignment="1">
      <alignment horizontal="center" vertical="center"/>
    </xf>
    <xf numFmtId="0" fontId="8" fillId="0" borderId="833" xfId="0" applyFont="1" applyBorder="1" applyAlignment="1">
      <alignment horizontal="center" vertical="center"/>
    </xf>
    <xf numFmtId="0" fontId="8" fillId="0" borderId="786" xfId="0" applyFont="1" applyBorder="1"/>
    <xf numFmtId="0" fontId="8" fillId="0" borderId="872" xfId="0" applyFont="1" applyBorder="1" applyAlignment="1" applyProtection="1">
      <alignment vertical="center"/>
      <protection locked="0"/>
    </xf>
    <xf numFmtId="0" fontId="8" fillId="0" borderId="782" xfId="0" applyFont="1" applyBorder="1" applyAlignment="1">
      <alignment horizontal="center" vertical="center" wrapText="1"/>
    </xf>
    <xf numFmtId="0" fontId="8" fillId="0" borderId="783" xfId="0" applyFont="1" applyBorder="1" applyAlignment="1">
      <alignment horizontal="center" vertical="center" wrapText="1"/>
    </xf>
    <xf numFmtId="0" fontId="8" fillId="0" borderId="872" xfId="0" applyFont="1" applyBorder="1" applyAlignment="1">
      <alignment wrapText="1"/>
    </xf>
    <xf numFmtId="0" fontId="8" fillId="0" borderId="872" xfId="0" applyFont="1" applyBorder="1"/>
    <xf numFmtId="0" fontId="8" fillId="0" borderId="899" xfId="0" applyFont="1" applyBorder="1" applyAlignment="1">
      <alignment wrapText="1"/>
    </xf>
    <xf numFmtId="0" fontId="8" fillId="0" borderId="897" xfId="0" applyFont="1" applyBorder="1" applyAlignment="1">
      <alignment horizontal="center" vertical="center" wrapText="1"/>
    </xf>
    <xf numFmtId="3" fontId="8" fillId="0" borderId="310" xfId="0" applyNumberFormat="1" applyFont="1" applyBorder="1" applyProtection="1">
      <protection locked="0"/>
    </xf>
    <xf numFmtId="0" fontId="25" fillId="0" borderId="786" xfId="0" applyFont="1" applyBorder="1" applyAlignment="1">
      <alignment wrapText="1"/>
    </xf>
    <xf numFmtId="0" fontId="8" fillId="0" borderId="783" xfId="0" applyFont="1" applyBorder="1"/>
    <xf numFmtId="3" fontId="8" fillId="0" borderId="278" xfId="0" applyNumberFormat="1" applyFont="1" applyBorder="1" applyProtection="1">
      <protection locked="0"/>
    </xf>
    <xf numFmtId="3" fontId="8" fillId="0" borderId="279" xfId="0" applyNumberFormat="1" applyFont="1" applyBorder="1" applyProtection="1">
      <protection locked="0"/>
    </xf>
    <xf numFmtId="0" fontId="16" fillId="9" borderId="802" xfId="0" applyFont="1" applyFill="1" applyBorder="1" applyAlignment="1">
      <alignment vertical="center"/>
    </xf>
    <xf numFmtId="0" fontId="8" fillId="9" borderId="897" xfId="0" applyFont="1" applyFill="1" applyBorder="1"/>
    <xf numFmtId="1" fontId="8" fillId="9" borderId="883" xfId="0" applyNumberFormat="1" applyFont="1" applyFill="1" applyBorder="1" applyAlignment="1">
      <alignment horizontal="center" vertical="center" wrapText="1"/>
    </xf>
    <xf numFmtId="1" fontId="8" fillId="9" borderId="768" xfId="0" applyNumberFormat="1" applyFont="1" applyFill="1" applyBorder="1" applyAlignment="1">
      <alignment horizontal="center" vertical="center" wrapText="1"/>
    </xf>
    <xf numFmtId="1" fontId="8" fillId="9" borderId="777" xfId="0" applyNumberFormat="1" applyFont="1" applyFill="1" applyBorder="1" applyAlignment="1">
      <alignment horizontal="center" vertical="center" wrapText="1"/>
    </xf>
    <xf numFmtId="1" fontId="8" fillId="9" borderId="860" xfId="0" applyNumberFormat="1" applyFont="1" applyFill="1" applyBorder="1" applyProtection="1">
      <protection locked="0"/>
    </xf>
    <xf numFmtId="1" fontId="8" fillId="9" borderId="776" xfId="0" applyNumberFormat="1" applyFont="1" applyFill="1" applyBorder="1" applyProtection="1">
      <protection locked="0"/>
    </xf>
    <xf numFmtId="1" fontId="8" fillId="9" borderId="775" xfId="0" applyNumberFormat="1" applyFont="1" applyFill="1" applyBorder="1" applyProtection="1">
      <protection locked="0"/>
    </xf>
    <xf numFmtId="1" fontId="8" fillId="9" borderId="774" xfId="0" applyNumberFormat="1" applyFont="1" applyFill="1" applyBorder="1" applyProtection="1">
      <protection locked="0"/>
    </xf>
    <xf numFmtId="1" fontId="8" fillId="9" borderId="773" xfId="0" applyNumberFormat="1" applyFont="1" applyFill="1" applyBorder="1" applyProtection="1">
      <protection locked="0"/>
    </xf>
    <xf numFmtId="1" fontId="8" fillId="9" borderId="786" xfId="0" applyNumberFormat="1" applyFont="1" applyFill="1" applyBorder="1" applyAlignment="1">
      <alignment vertical="center" wrapText="1"/>
    </xf>
    <xf numFmtId="0" fontId="38" fillId="9" borderId="861" xfId="1" applyFont="1" applyFill="1" applyBorder="1"/>
    <xf numFmtId="1" fontId="8" fillId="9" borderId="789" xfId="0" applyNumberFormat="1" applyFont="1" applyFill="1" applyBorder="1" applyProtection="1">
      <protection locked="0"/>
    </xf>
    <xf numFmtId="1" fontId="8" fillId="9" borderId="785" xfId="0" applyNumberFormat="1" applyFont="1" applyFill="1" applyBorder="1" applyProtection="1">
      <protection locked="0"/>
    </xf>
    <xf numFmtId="1" fontId="8" fillId="9" borderId="843" xfId="0" applyNumberFormat="1" applyFont="1" applyFill="1" applyBorder="1" applyProtection="1">
      <protection locked="0"/>
    </xf>
    <xf numFmtId="1" fontId="8" fillId="9" borderId="784" xfId="0" applyNumberFormat="1" applyFont="1" applyFill="1" applyBorder="1" applyProtection="1">
      <protection locked="0"/>
    </xf>
    <xf numFmtId="1" fontId="8" fillId="9" borderId="791" xfId="0" applyNumberFormat="1" applyFont="1" applyFill="1" applyBorder="1" applyProtection="1">
      <protection locked="0"/>
    </xf>
    <xf numFmtId="1" fontId="8" fillId="5" borderId="872" xfId="0" applyNumberFormat="1" applyFont="1" applyFill="1" applyBorder="1" applyAlignment="1">
      <alignment horizontal="center" vertical="center" wrapText="1"/>
    </xf>
    <xf numFmtId="1" fontId="8" fillId="5" borderId="879" xfId="0" applyNumberFormat="1" applyFont="1" applyFill="1" applyBorder="1" applyAlignment="1">
      <alignment horizontal="center" vertical="center" wrapText="1"/>
    </xf>
    <xf numFmtId="1" fontId="8" fillId="5" borderId="777" xfId="0" applyNumberFormat="1" applyFont="1" applyFill="1" applyBorder="1" applyAlignment="1">
      <alignment horizontal="center" vertical="center" wrapText="1"/>
    </xf>
    <xf numFmtId="1" fontId="8" fillId="5" borderId="887" xfId="0" applyNumberFormat="1" applyFont="1" applyFill="1" applyBorder="1" applyAlignment="1">
      <alignment horizontal="center" vertical="center" wrapText="1"/>
    </xf>
    <xf numFmtId="1" fontId="8" fillId="5" borderId="879" xfId="0" applyNumberFormat="1" applyFont="1" applyFill="1" applyBorder="1" applyProtection="1">
      <protection locked="0"/>
    </xf>
    <xf numFmtId="1" fontId="8" fillId="5" borderId="877" xfId="0" applyNumberFormat="1" applyFont="1" applyFill="1" applyBorder="1" applyProtection="1">
      <protection locked="0"/>
    </xf>
    <xf numFmtId="1" fontId="8" fillId="5" borderId="895" xfId="0" applyNumberFormat="1" applyFont="1" applyFill="1" applyBorder="1" applyProtection="1">
      <protection locked="0"/>
    </xf>
    <xf numFmtId="1" fontId="8" fillId="5" borderId="886" xfId="0" applyNumberFormat="1" applyFont="1" applyFill="1" applyBorder="1" applyProtection="1">
      <protection locked="0"/>
    </xf>
    <xf numFmtId="1" fontId="8" fillId="5" borderId="766" xfId="0" applyNumberFormat="1" applyFont="1" applyFill="1" applyBorder="1" applyAlignment="1">
      <alignment vertical="center"/>
    </xf>
    <xf numFmtId="1" fontId="8" fillId="5" borderId="770" xfId="0" applyNumberFormat="1" applyFont="1" applyFill="1" applyBorder="1" applyProtection="1">
      <protection locked="0"/>
    </xf>
    <xf numFmtId="1" fontId="8" fillId="5" borderId="779" xfId="0" applyNumberFormat="1" applyFont="1" applyFill="1" applyBorder="1" applyProtection="1">
      <protection locked="0"/>
    </xf>
    <xf numFmtId="1" fontId="8" fillId="5" borderId="780" xfId="0" applyNumberFormat="1" applyFont="1" applyFill="1" applyBorder="1" applyProtection="1">
      <protection locked="0"/>
    </xf>
    <xf numFmtId="1" fontId="8" fillId="5" borderId="284" xfId="0" applyNumberFormat="1" applyFont="1" applyFill="1" applyBorder="1" applyProtection="1">
      <protection locked="0"/>
    </xf>
    <xf numFmtId="1" fontId="8" fillId="5" borderId="272" xfId="0" applyNumberFormat="1" applyFont="1" applyFill="1" applyBorder="1" applyProtection="1">
      <protection locked="0"/>
    </xf>
    <xf numFmtId="1" fontId="8" fillId="5" borderId="782" xfId="0" applyNumberFormat="1" applyFont="1" applyFill="1" applyBorder="1" applyAlignment="1">
      <alignment horizontal="left" vertical="center"/>
    </xf>
    <xf numFmtId="1" fontId="8" fillId="5" borderId="788" xfId="0" applyNumberFormat="1" applyFont="1" applyFill="1" applyBorder="1" applyProtection="1">
      <protection locked="0"/>
    </xf>
    <xf numFmtId="1" fontId="8" fillId="5" borderId="785" xfId="0" applyNumberFormat="1" applyFont="1" applyFill="1" applyBorder="1" applyProtection="1">
      <protection locked="0"/>
    </xf>
    <xf numFmtId="1" fontId="8" fillId="5" borderId="790" xfId="0" applyNumberFormat="1" applyFont="1" applyFill="1" applyBorder="1" applyProtection="1">
      <protection locked="0"/>
    </xf>
    <xf numFmtId="1" fontId="8" fillId="5" borderId="858" xfId="0" applyNumberFormat="1" applyFont="1" applyFill="1" applyBorder="1" applyProtection="1">
      <protection locked="0"/>
    </xf>
    <xf numFmtId="1" fontId="8" fillId="5" borderId="449" xfId="0" applyNumberFormat="1" applyFont="1" applyFill="1" applyBorder="1" applyProtection="1">
      <protection locked="0"/>
    </xf>
    <xf numFmtId="1" fontId="8" fillId="5" borderId="595" xfId="0" applyNumberFormat="1" applyFont="1" applyFill="1" applyBorder="1" applyProtection="1">
      <protection locked="0"/>
    </xf>
    <xf numFmtId="1" fontId="8" fillId="5" borderId="833" xfId="0" applyNumberFormat="1" applyFont="1" applyFill="1" applyBorder="1" applyAlignment="1">
      <alignment horizontal="left" vertical="center"/>
    </xf>
    <xf numFmtId="1" fontId="8" fillId="5" borderId="312" xfId="0" applyNumberFormat="1" applyFont="1" applyFill="1" applyBorder="1" applyAlignment="1">
      <alignment vertical="center" wrapText="1"/>
    </xf>
    <xf numFmtId="1" fontId="8" fillId="5" borderId="450" xfId="0" applyNumberFormat="1" applyFont="1" applyFill="1" applyBorder="1" applyProtection="1">
      <protection locked="0"/>
    </xf>
    <xf numFmtId="1" fontId="8" fillId="5" borderId="288" xfId="0" applyNumberFormat="1" applyFont="1" applyFill="1" applyBorder="1" applyProtection="1">
      <protection locked="0"/>
    </xf>
    <xf numFmtId="1" fontId="8" fillId="5" borderId="766" xfId="0" applyNumberFormat="1" applyFont="1" applyFill="1" applyBorder="1" applyAlignment="1">
      <alignment vertical="center" wrapText="1"/>
    </xf>
    <xf numFmtId="1" fontId="8" fillId="5" borderId="269" xfId="0" applyNumberFormat="1" applyFont="1" applyFill="1" applyBorder="1" applyAlignment="1">
      <alignment vertical="center" wrapText="1"/>
    </xf>
    <xf numFmtId="1" fontId="8" fillId="5" borderId="873" xfId="0" applyNumberFormat="1" applyFont="1" applyFill="1" applyBorder="1" applyProtection="1">
      <protection locked="0"/>
    </xf>
    <xf numFmtId="1" fontId="8" fillId="5" borderId="882" xfId="0" applyNumberFormat="1" applyFont="1" applyFill="1" applyBorder="1" applyProtection="1">
      <protection locked="0"/>
    </xf>
    <xf numFmtId="1" fontId="8" fillId="5" borderId="887" xfId="0" applyNumberFormat="1" applyFont="1" applyFill="1" applyBorder="1" applyProtection="1">
      <protection locked="0"/>
    </xf>
    <xf numFmtId="1" fontId="8" fillId="5" borderId="872" xfId="0" applyNumberFormat="1" applyFont="1" applyFill="1" applyBorder="1" applyAlignment="1">
      <alignment horizontal="left" vertical="center"/>
    </xf>
    <xf numFmtId="1" fontId="8" fillId="5" borderId="771" xfId="0" applyNumberFormat="1" applyFont="1" applyFill="1" applyBorder="1" applyAlignment="1">
      <alignment horizontal="left" wrapText="1"/>
    </xf>
    <xf numFmtId="1" fontId="8" fillId="5" borderId="274" xfId="0" applyNumberFormat="1" applyFont="1" applyFill="1" applyBorder="1" applyAlignment="1">
      <alignment horizontal="left" wrapText="1"/>
    </xf>
    <xf numFmtId="1" fontId="8" fillId="5" borderId="435" xfId="0" applyNumberFormat="1" applyFont="1" applyFill="1" applyBorder="1" applyAlignment="1">
      <alignment horizontal="left" wrapText="1"/>
    </xf>
    <xf numFmtId="1" fontId="8" fillId="5" borderId="771" xfId="0" applyNumberFormat="1" applyFont="1" applyFill="1" applyBorder="1" applyProtection="1">
      <protection locked="0"/>
    </xf>
    <xf numFmtId="1" fontId="8" fillId="5" borderId="783" xfId="0" applyNumberFormat="1" applyFont="1" applyFill="1" applyBorder="1" applyProtection="1">
      <protection locked="0"/>
    </xf>
    <xf numFmtId="1" fontId="8" fillId="5" borderId="872" xfId="0" applyNumberFormat="1" applyFont="1" applyFill="1" applyBorder="1"/>
    <xf numFmtId="1" fontId="8" fillId="5" borderId="873" xfId="0" applyNumberFormat="1" applyFont="1" applyFill="1" applyBorder="1"/>
    <xf numFmtId="1" fontId="8" fillId="5" borderId="902" xfId="0" applyNumberFormat="1" applyFont="1" applyFill="1" applyBorder="1"/>
    <xf numFmtId="1" fontId="8" fillId="5" borderId="903" xfId="0" applyNumberFormat="1" applyFont="1" applyFill="1" applyBorder="1"/>
    <xf numFmtId="1" fontId="8" fillId="5" borderId="887" xfId="0" applyNumberFormat="1" applyFont="1" applyFill="1" applyBorder="1"/>
    <xf numFmtId="1" fontId="40" fillId="9" borderId="870" xfId="0" applyNumberFormat="1" applyFont="1" applyFill="1" applyBorder="1"/>
    <xf numFmtId="1" fontId="40" fillId="9" borderId="906" xfId="0" applyNumberFormat="1" applyFont="1" applyFill="1" applyBorder="1"/>
    <xf numFmtId="1" fontId="40" fillId="9" borderId="783" xfId="0" applyNumberFormat="1" applyFont="1" applyFill="1" applyBorder="1"/>
    <xf numFmtId="1" fontId="18" fillId="9" borderId="783" xfId="0" applyNumberFormat="1" applyFont="1" applyFill="1" applyBorder="1"/>
    <xf numFmtId="1" fontId="18" fillId="9" borderId="872" xfId="0" applyNumberFormat="1" applyFont="1" applyFill="1" applyBorder="1" applyAlignment="1">
      <alignment horizontal="center" vertical="center"/>
    </xf>
    <xf numFmtId="1" fontId="18" fillId="9" borderId="902" xfId="0" applyNumberFormat="1" applyFont="1" applyFill="1" applyBorder="1" applyAlignment="1">
      <alignment horizontal="center" vertical="center" wrapText="1"/>
    </xf>
    <xf numFmtId="1" fontId="18" fillId="9" borderId="897" xfId="0" applyNumberFormat="1" applyFont="1" applyFill="1" applyBorder="1" applyAlignment="1">
      <alignment horizontal="center" vertical="center" wrapText="1"/>
    </xf>
    <xf numFmtId="1" fontId="18" fillId="9" borderId="907" xfId="0" applyNumberFormat="1" applyFont="1" applyFill="1" applyBorder="1" applyAlignment="1">
      <alignment horizontal="center" vertical="center" wrapText="1"/>
    </xf>
    <xf numFmtId="1" fontId="18" fillId="9" borderId="903" xfId="0" applyNumberFormat="1" applyFont="1" applyFill="1" applyBorder="1" applyAlignment="1">
      <alignment horizontal="center" vertical="center" wrapText="1"/>
    </xf>
    <xf numFmtId="1" fontId="18" fillId="9" borderId="765" xfId="0" applyNumberFormat="1" applyFont="1" applyFill="1" applyBorder="1" applyAlignment="1">
      <alignment horizontal="left"/>
    </xf>
    <xf numFmtId="1" fontId="18" fillId="9" borderId="909" xfId="6" applyNumberFormat="1" applyFont="1" applyFill="1" applyBorder="1" applyAlignment="1">
      <alignment horizontal="right"/>
    </xf>
    <xf numFmtId="1" fontId="18" fillId="9" borderId="273" xfId="6" applyNumberFormat="1" applyFont="1" applyFill="1" applyBorder="1" applyAlignment="1">
      <alignment horizontal="right"/>
    </xf>
    <xf numFmtId="1" fontId="18" fillId="9" borderId="269" xfId="6" applyNumberFormat="1" applyFont="1" applyFill="1" applyBorder="1" applyAlignment="1">
      <alignment horizontal="right"/>
    </xf>
    <xf numFmtId="1" fontId="18" fillId="9" borderId="282" xfId="0" applyNumberFormat="1" applyFont="1" applyFill="1" applyBorder="1" applyProtection="1">
      <protection locked="0"/>
    </xf>
    <xf numFmtId="1" fontId="18" fillId="9" borderId="269" xfId="0" applyNumberFormat="1" applyFont="1" applyFill="1" applyBorder="1" applyProtection="1">
      <protection locked="0"/>
    </xf>
    <xf numFmtId="1" fontId="18" fillId="9" borderId="268" xfId="0" applyNumberFormat="1" applyFont="1" applyFill="1" applyBorder="1" applyAlignment="1">
      <alignment horizontal="left"/>
    </xf>
    <xf numFmtId="1" fontId="18" fillId="9" borderId="910" xfId="6" applyNumberFormat="1" applyFont="1" applyFill="1" applyBorder="1" applyAlignment="1">
      <alignment horizontal="right"/>
    </xf>
    <xf numFmtId="1" fontId="18" fillId="9" borderId="911" xfId="0" applyNumberFormat="1" applyFont="1" applyFill="1" applyBorder="1" applyProtection="1">
      <protection locked="0"/>
    </xf>
    <xf numFmtId="1" fontId="18" fillId="9" borderId="315" xfId="0" applyNumberFormat="1" applyFont="1" applyFill="1" applyBorder="1" applyProtection="1">
      <protection locked="0"/>
    </xf>
    <xf numFmtId="1" fontId="18" fillId="9" borderId="406" xfId="0" applyNumberFormat="1" applyFont="1" applyFill="1" applyBorder="1" applyProtection="1">
      <protection locked="0"/>
    </xf>
    <xf numFmtId="1" fontId="18" fillId="9" borderId="912" xfId="0" applyNumberFormat="1" applyFont="1" applyFill="1" applyBorder="1" applyAlignment="1">
      <alignment horizontal="left"/>
    </xf>
    <xf numFmtId="1" fontId="18" fillId="9" borderId="268" xfId="6" applyNumberFormat="1" applyFont="1" applyFill="1" applyBorder="1" applyAlignment="1">
      <alignment horizontal="right"/>
    </xf>
    <xf numFmtId="1" fontId="18" fillId="9" borderId="272" xfId="0" applyNumberFormat="1" applyFont="1" applyFill="1" applyBorder="1" applyProtection="1">
      <protection locked="0"/>
    </xf>
    <xf numFmtId="1" fontId="18" fillId="9" borderId="277" xfId="0" applyNumberFormat="1" applyFont="1" applyFill="1" applyBorder="1" applyAlignment="1">
      <alignment horizontal="left"/>
    </xf>
    <xf numFmtId="1" fontId="18" fillId="9" borderId="283" xfId="0" applyNumberFormat="1" applyFont="1" applyFill="1" applyBorder="1" applyProtection="1">
      <protection locked="0"/>
    </xf>
    <xf numFmtId="1" fontId="18" fillId="9" borderId="288" xfId="0" applyNumberFormat="1" applyFont="1" applyFill="1" applyBorder="1" applyProtection="1">
      <protection locked="0"/>
    </xf>
    <xf numFmtId="1" fontId="18" fillId="9" borderId="913" xfId="0" applyNumberFormat="1" applyFont="1" applyFill="1" applyBorder="1" applyAlignment="1">
      <alignment horizontal="center" vertical="center" wrapText="1"/>
    </xf>
    <xf numFmtId="1" fontId="18" fillId="9" borderId="786" xfId="0" applyNumberFormat="1" applyFont="1" applyFill="1" applyBorder="1" applyAlignment="1">
      <alignment horizontal="left"/>
    </xf>
    <xf numFmtId="1" fontId="18" fillId="9" borderId="872" xfId="6" applyNumberFormat="1" applyFont="1" applyFill="1" applyBorder="1" applyAlignment="1">
      <alignment horizontal="right"/>
    </xf>
    <xf numFmtId="1" fontId="18" fillId="9" borderId="902" xfId="6" applyNumberFormat="1" applyFont="1" applyFill="1" applyBorder="1" applyAlignment="1">
      <alignment horizontal="right"/>
    </xf>
    <xf numFmtId="1" fontId="18" fillId="9" borderId="897" xfId="6" applyNumberFormat="1" applyFont="1" applyFill="1" applyBorder="1" applyAlignment="1">
      <alignment horizontal="right"/>
    </xf>
    <xf numFmtId="1" fontId="18" fillId="9" borderId="907" xfId="0" applyNumberFormat="1" applyFont="1" applyFill="1" applyBorder="1" applyProtection="1">
      <protection locked="0"/>
    </xf>
    <xf numFmtId="1" fontId="18" fillId="9" borderId="914" xfId="0" applyNumberFormat="1" applyFont="1" applyFill="1" applyBorder="1" applyProtection="1">
      <protection locked="0"/>
    </xf>
    <xf numFmtId="1" fontId="18" fillId="9" borderId="777" xfId="0" applyNumberFormat="1" applyFont="1" applyFill="1" applyBorder="1" applyProtection="1">
      <protection locked="0"/>
    </xf>
    <xf numFmtId="1" fontId="18" fillId="9" borderId="897" xfId="0" applyNumberFormat="1" applyFont="1" applyFill="1" applyBorder="1" applyProtection="1">
      <protection locked="0"/>
    </xf>
    <xf numFmtId="1" fontId="8" fillId="0" borderId="870" xfId="0" applyNumberFormat="1" applyFont="1" applyBorder="1" applyAlignment="1">
      <alignment vertical="center" wrapText="1"/>
    </xf>
    <xf numFmtId="1" fontId="8" fillId="0" borderId="897" xfId="0" applyNumberFormat="1" applyFont="1" applyBorder="1" applyAlignment="1">
      <alignment vertical="center" wrapText="1"/>
    </xf>
    <xf numFmtId="1" fontId="8" fillId="0" borderId="907" xfId="0" applyNumberFormat="1" applyFont="1" applyBorder="1" applyAlignment="1">
      <alignment horizontal="center" vertical="center" wrapText="1"/>
    </xf>
    <xf numFmtId="1" fontId="8" fillId="0" borderId="897" xfId="0" applyNumberFormat="1" applyFont="1" applyBorder="1" applyAlignment="1">
      <alignment horizontal="center" vertical="center" wrapText="1"/>
    </xf>
    <xf numFmtId="1" fontId="8" fillId="9" borderId="907" xfId="0" applyNumberFormat="1" applyFont="1" applyFill="1" applyBorder="1" applyAlignment="1">
      <alignment horizontal="center" vertical="center" wrapText="1"/>
    </xf>
    <xf numFmtId="1" fontId="8" fillId="9" borderId="897" xfId="0" applyNumberFormat="1" applyFont="1" applyFill="1" applyBorder="1" applyAlignment="1">
      <alignment horizontal="center" vertical="center" wrapText="1"/>
    </xf>
    <xf numFmtId="1" fontId="8" fillId="9" borderId="903" xfId="0" applyNumberFormat="1" applyFont="1" applyFill="1" applyBorder="1" applyAlignment="1">
      <alignment horizontal="center" vertical="center" wrapText="1"/>
    </xf>
    <xf numFmtId="1" fontId="14" fillId="9" borderId="872" xfId="0" applyNumberFormat="1" applyFont="1" applyFill="1" applyBorder="1" applyAlignment="1">
      <alignment wrapText="1"/>
    </xf>
    <xf numFmtId="1" fontId="8" fillId="0" borderId="907" xfId="0" applyNumberFormat="1" applyFont="1" applyBorder="1" applyAlignment="1">
      <alignment wrapText="1"/>
    </xf>
    <xf numFmtId="1" fontId="8" fillId="0" borderId="897" xfId="0" applyNumberFormat="1" applyFont="1" applyBorder="1" applyAlignment="1">
      <alignment wrapText="1"/>
    </xf>
    <xf numFmtId="1" fontId="8" fillId="6" borderId="907" xfId="0" applyNumberFormat="1" applyFont="1" applyFill="1" applyBorder="1" applyAlignment="1" applyProtection="1">
      <alignment wrapText="1"/>
      <protection locked="0"/>
    </xf>
    <xf numFmtId="1" fontId="8" fillId="6" borderId="914" xfId="0" applyNumberFormat="1" applyFont="1" applyFill="1" applyBorder="1" applyAlignment="1" applyProtection="1">
      <alignment wrapText="1"/>
      <protection locked="0"/>
    </xf>
    <xf numFmtId="1" fontId="8" fillId="6" borderId="899" xfId="0" applyNumberFormat="1" applyFont="1" applyFill="1" applyBorder="1" applyAlignment="1" applyProtection="1">
      <alignment wrapText="1"/>
      <protection locked="0"/>
    </xf>
    <xf numFmtId="1" fontId="8" fillId="6" borderId="777" xfId="0" applyNumberFormat="1" applyFont="1" applyFill="1" applyBorder="1" applyAlignment="1" applyProtection="1">
      <alignment wrapText="1"/>
      <protection locked="0"/>
    </xf>
    <xf numFmtId="1" fontId="8" fillId="6" borderId="914" xfId="0" applyNumberFormat="1" applyFont="1" applyFill="1" applyBorder="1" applyProtection="1">
      <protection locked="0"/>
    </xf>
    <xf numFmtId="1" fontId="8" fillId="6" borderId="902" xfId="0" applyNumberFormat="1" applyFont="1" applyFill="1" applyBorder="1" applyAlignment="1" applyProtection="1">
      <alignment wrapText="1"/>
      <protection locked="0"/>
    </xf>
    <xf numFmtId="1" fontId="8" fillId="6" borderId="768" xfId="0" applyNumberFormat="1" applyFont="1" applyFill="1" applyBorder="1" applyAlignment="1" applyProtection="1">
      <alignment wrapText="1"/>
      <protection locked="0"/>
    </xf>
    <xf numFmtId="1" fontId="8" fillId="6" borderId="897" xfId="0" applyNumberFormat="1" applyFont="1" applyFill="1" applyBorder="1" applyAlignment="1" applyProtection="1">
      <alignment wrapText="1"/>
      <protection locked="0"/>
    </xf>
    <xf numFmtId="1" fontId="8" fillId="0" borderId="270" xfId="0" applyNumberFormat="1" applyFont="1" applyBorder="1" applyAlignment="1">
      <alignment vertical="center" wrapText="1"/>
    </xf>
    <xf numFmtId="1" fontId="8" fillId="0" borderId="271" xfId="0" applyNumberFormat="1" applyFont="1" applyBorder="1" applyAlignment="1">
      <alignment vertical="center" wrapText="1"/>
    </xf>
    <xf numFmtId="1" fontId="8" fillId="4" borderId="268" xfId="0" applyNumberFormat="1" applyFont="1" applyFill="1" applyBorder="1" applyAlignment="1">
      <alignment vertical="center" wrapText="1"/>
    </xf>
    <xf numFmtId="1" fontId="8" fillId="4" borderId="270" xfId="0" applyNumberFormat="1" applyFont="1" applyFill="1" applyBorder="1" applyAlignment="1">
      <alignment vertical="center" wrapText="1"/>
    </xf>
    <xf numFmtId="1" fontId="8" fillId="4" borderId="434" xfId="0" applyNumberFormat="1" applyFont="1" applyFill="1" applyBorder="1" applyAlignment="1">
      <alignment vertical="center" wrapText="1"/>
    </xf>
    <xf numFmtId="1" fontId="8" fillId="9" borderId="268" xfId="0" applyNumberFormat="1" applyFont="1" applyFill="1" applyBorder="1" applyAlignment="1">
      <alignment vertical="center" wrapText="1"/>
    </xf>
    <xf numFmtId="1" fontId="8" fillId="4" borderId="911" xfId="0" applyNumberFormat="1" applyFont="1" applyFill="1" applyBorder="1" applyAlignment="1">
      <alignment vertical="center" wrapText="1"/>
    </xf>
    <xf numFmtId="1" fontId="8" fillId="4" borderId="271" xfId="0" applyNumberFormat="1" applyFont="1" applyFill="1" applyBorder="1" applyAlignment="1">
      <alignment vertical="center" wrapText="1"/>
    </xf>
    <xf numFmtId="1" fontId="8" fillId="6" borderId="912" xfId="0" applyNumberFormat="1" applyFont="1" applyFill="1" applyBorder="1" applyProtection="1">
      <protection locked="0"/>
    </xf>
    <xf numFmtId="1" fontId="8" fillId="4" borderId="278" xfId="0" applyNumberFormat="1" applyFont="1" applyFill="1" applyBorder="1" applyAlignment="1">
      <alignment vertical="center" wrapText="1"/>
    </xf>
    <xf numFmtId="1" fontId="8" fillId="4" borderId="785" xfId="0" applyNumberFormat="1" applyFont="1" applyFill="1" applyBorder="1" applyAlignment="1">
      <alignment vertical="center" wrapText="1"/>
    </xf>
    <xf numFmtId="1" fontId="14" fillId="0" borderId="872" xfId="0" applyNumberFormat="1" applyFont="1" applyBorder="1" applyAlignment="1">
      <alignment wrapText="1"/>
    </xf>
    <xf numFmtId="1" fontId="8" fillId="4" borderId="279" xfId="0" applyNumberFormat="1" applyFont="1" applyFill="1" applyBorder="1" applyAlignment="1">
      <alignment vertical="center" wrapText="1"/>
    </xf>
    <xf numFmtId="1" fontId="8" fillId="0" borderId="914" xfId="0" applyNumberFormat="1" applyFont="1" applyBorder="1" applyAlignment="1">
      <alignment wrapText="1"/>
    </xf>
    <xf numFmtId="1" fontId="8" fillId="0" borderId="899" xfId="0" applyNumberFormat="1" applyFont="1" applyBorder="1" applyAlignment="1">
      <alignment wrapText="1"/>
    </xf>
    <xf numFmtId="1" fontId="8" fillId="0" borderId="777" xfId="0" applyNumberFormat="1" applyFont="1" applyBorder="1" applyAlignment="1">
      <alignment wrapText="1"/>
    </xf>
    <xf numFmtId="1" fontId="8" fillId="0" borderId="914" xfId="0" applyNumberFormat="1" applyFont="1" applyBorder="1"/>
    <xf numFmtId="1" fontId="8" fillId="0" borderId="902" xfId="0" applyNumberFormat="1" applyFont="1" applyBorder="1" applyAlignment="1">
      <alignment wrapText="1"/>
    </xf>
    <xf numFmtId="1" fontId="8" fillId="0" borderId="833" xfId="0" applyNumberFormat="1" applyFont="1" applyBorder="1" applyAlignment="1">
      <alignment wrapText="1"/>
    </xf>
    <xf numFmtId="1" fontId="8" fillId="6" borderId="911" xfId="0" applyNumberFormat="1" applyFont="1" applyFill="1" applyBorder="1" applyAlignment="1" applyProtection="1">
      <alignment wrapText="1"/>
      <protection locked="0"/>
    </xf>
    <xf numFmtId="1" fontId="8" fillId="6" borderId="868" xfId="0" applyNumberFormat="1" applyFont="1" applyFill="1" applyBorder="1" applyProtection="1">
      <protection locked="0"/>
    </xf>
    <xf numFmtId="1" fontId="8" fillId="0" borderId="912" xfId="0" applyNumberFormat="1" applyFont="1" applyBorder="1" applyAlignment="1">
      <alignment vertical="center" wrapText="1"/>
    </xf>
    <xf numFmtId="1" fontId="8" fillId="0" borderId="276" xfId="0" applyNumberFormat="1" applyFont="1" applyBorder="1" applyAlignment="1">
      <alignment vertical="center" wrapText="1"/>
    </xf>
    <xf numFmtId="1" fontId="8" fillId="0" borderId="782" xfId="0" applyNumberFormat="1" applyFont="1" applyBorder="1" applyAlignment="1">
      <alignment wrapText="1"/>
    </xf>
    <xf numFmtId="1" fontId="8" fillId="0" borderId="872" xfId="0" applyNumberFormat="1" applyFont="1" applyBorder="1" applyAlignment="1">
      <alignment vertical="center" wrapText="1"/>
    </xf>
    <xf numFmtId="1" fontId="8" fillId="0" borderId="902" xfId="0" applyNumberFormat="1" applyFont="1" applyBorder="1" applyAlignment="1">
      <alignment horizontal="center" vertical="center" wrapText="1"/>
    </xf>
    <xf numFmtId="1" fontId="8" fillId="0" borderId="903" xfId="0" applyNumberFormat="1" applyFont="1" applyBorder="1" applyAlignment="1">
      <alignment horizontal="center" vertical="center" wrapText="1"/>
    </xf>
    <xf numFmtId="1" fontId="8" fillId="6" borderId="907" xfId="0" applyNumberFormat="1" applyFont="1" applyFill="1" applyBorder="1" applyAlignment="1" applyProtection="1">
      <alignment horizontal="right" wrapText="1"/>
      <protection locked="0"/>
    </xf>
    <xf numFmtId="1" fontId="8" fillId="6" borderId="914" xfId="0" applyNumberFormat="1" applyFont="1" applyFill="1" applyBorder="1" applyAlignment="1" applyProtection="1">
      <alignment horizontal="right" wrapText="1"/>
      <protection locked="0"/>
    </xf>
    <xf numFmtId="1" fontId="8" fillId="6" borderId="902" xfId="0" applyNumberFormat="1" applyFont="1" applyFill="1" applyBorder="1" applyAlignment="1" applyProtection="1">
      <alignment horizontal="right" wrapText="1"/>
      <protection locked="0"/>
    </xf>
    <xf numFmtId="1" fontId="8" fillId="6" borderId="897" xfId="0" applyNumberFormat="1" applyFont="1" applyFill="1" applyBorder="1" applyAlignment="1" applyProtection="1">
      <alignment horizontal="right" wrapText="1"/>
      <protection locked="0"/>
    </xf>
    <xf numFmtId="1" fontId="8" fillId="9" borderId="269" xfId="0" applyNumberFormat="1" applyFont="1" applyFill="1" applyBorder="1" applyAlignment="1">
      <alignment horizontal="left"/>
    </xf>
    <xf numFmtId="1" fontId="8" fillId="6" borderId="178" xfId="0" applyNumberFormat="1" applyFont="1" applyFill="1" applyBorder="1" applyAlignment="1" applyProtection="1">
      <alignment horizontal="right" wrapText="1"/>
      <protection locked="0"/>
    </xf>
    <xf numFmtId="1" fontId="8" fillId="6" borderId="271" xfId="0" applyNumberFormat="1" applyFont="1" applyFill="1" applyBorder="1" applyAlignment="1" applyProtection="1">
      <alignment horizontal="right" wrapText="1"/>
      <protection locked="0"/>
    </xf>
    <xf numFmtId="1" fontId="8" fillId="0" borderId="269" xfId="0" applyNumberFormat="1" applyFont="1" applyBorder="1" applyAlignment="1">
      <alignment horizontal="left"/>
    </xf>
    <xf numFmtId="1" fontId="8" fillId="6" borderId="280" xfId="0" applyNumberFormat="1" applyFont="1" applyFill="1" applyBorder="1" applyAlignment="1" applyProtection="1">
      <alignment horizontal="right" wrapText="1"/>
      <protection locked="0"/>
    </xf>
    <xf numFmtId="1" fontId="8" fillId="6" borderId="310" xfId="0" applyNumberFormat="1" applyFont="1" applyFill="1" applyBorder="1" applyAlignment="1" applyProtection="1">
      <alignment horizontal="right" wrapText="1"/>
      <protection locked="0"/>
    </xf>
    <xf numFmtId="1" fontId="8" fillId="6" borderId="283" xfId="0" applyNumberFormat="1" applyFont="1" applyFill="1" applyBorder="1" applyAlignment="1" applyProtection="1">
      <alignment horizontal="right" wrapText="1"/>
      <protection locked="0"/>
    </xf>
    <xf numFmtId="1" fontId="8" fillId="6" borderId="324" xfId="0" applyNumberFormat="1" applyFont="1" applyFill="1" applyBorder="1" applyAlignment="1" applyProtection="1">
      <alignment horizontal="right" wrapText="1"/>
      <protection locked="0"/>
    </xf>
    <xf numFmtId="1" fontId="14" fillId="5" borderId="897" xfId="0" applyNumberFormat="1" applyFont="1" applyFill="1" applyBorder="1" applyAlignment="1">
      <alignment vertical="center"/>
    </xf>
    <xf numFmtId="1" fontId="49" fillId="0" borderId="885" xfId="0" applyNumberFormat="1" applyFont="1" applyBorder="1" applyAlignment="1">
      <alignment horizontal="center" vertical="center" wrapText="1"/>
    </xf>
    <xf numFmtId="1" fontId="49" fillId="0" borderId="791" xfId="0" applyNumberFormat="1" applyFont="1" applyBorder="1" applyAlignment="1">
      <alignment horizontal="center" vertical="center" wrapText="1"/>
    </xf>
    <xf numFmtId="1" fontId="8" fillId="9" borderId="268" xfId="0" applyNumberFormat="1" applyFont="1" applyFill="1" applyBorder="1" applyAlignment="1">
      <alignment horizontal="left"/>
    </xf>
    <xf numFmtId="1" fontId="8" fillId="4" borderId="899" xfId="0" applyNumberFormat="1" applyFont="1" applyFill="1" applyBorder="1" applyAlignment="1">
      <alignment wrapText="1"/>
    </xf>
    <xf numFmtId="1" fontId="8" fillId="4" borderId="907" xfId="0" applyNumberFormat="1" applyFont="1" applyFill="1" applyBorder="1" applyAlignment="1">
      <alignment horizontal="right" wrapText="1"/>
    </xf>
    <xf numFmtId="1" fontId="8" fillId="9" borderId="872" xfId="0" applyNumberFormat="1" applyFont="1" applyFill="1" applyBorder="1" applyAlignment="1">
      <alignment horizontal="center" vertical="center"/>
    </xf>
    <xf numFmtId="1" fontId="8" fillId="9" borderId="891" xfId="0" applyNumberFormat="1" applyFont="1" applyFill="1" applyBorder="1" applyAlignment="1">
      <alignment horizontal="center" vertical="center"/>
    </xf>
    <xf numFmtId="1" fontId="8" fillId="9" borderId="872" xfId="0" applyNumberFormat="1" applyFont="1" applyFill="1" applyBorder="1" applyAlignment="1">
      <alignment horizontal="center" vertical="center" wrapText="1"/>
    </xf>
    <xf numFmtId="1" fontId="8" fillId="4" borderId="872" xfId="0" applyNumberFormat="1" applyFont="1" applyFill="1" applyBorder="1"/>
    <xf numFmtId="1" fontId="8" fillId="5" borderId="891" xfId="0" applyNumberFormat="1" applyFont="1" applyFill="1" applyBorder="1"/>
    <xf numFmtId="1" fontId="8" fillId="4" borderId="897" xfId="0" applyNumberFormat="1" applyFont="1" applyFill="1" applyBorder="1"/>
    <xf numFmtId="1" fontId="8" fillId="4" borderId="902" xfId="0" applyNumberFormat="1" applyFont="1" applyFill="1" applyBorder="1"/>
    <xf numFmtId="1" fontId="8" fillId="4" borderId="768" xfId="0" applyNumberFormat="1" applyFont="1" applyFill="1" applyBorder="1"/>
    <xf numFmtId="1" fontId="8" fillId="4" borderId="907" xfId="0" applyNumberFormat="1" applyFont="1" applyFill="1" applyBorder="1"/>
    <xf numFmtId="1" fontId="8" fillId="0" borderId="899" xfId="0" applyNumberFormat="1" applyFont="1" applyBorder="1" applyAlignment="1">
      <alignment horizontal="center" vertical="center"/>
    </xf>
    <xf numFmtId="1" fontId="8" fillId="4" borderId="902" xfId="0" applyNumberFormat="1" applyFont="1" applyFill="1" applyBorder="1" applyAlignment="1">
      <alignment horizontal="center" vertical="center" wrapText="1"/>
    </xf>
    <xf numFmtId="1" fontId="8" fillId="4" borderId="768" xfId="0" applyNumberFormat="1" applyFont="1" applyFill="1" applyBorder="1" applyAlignment="1">
      <alignment horizontal="center" vertical="center" wrapText="1"/>
    </xf>
    <xf numFmtId="1" fontId="8" fillId="4" borderId="914" xfId="0" applyNumberFormat="1" applyFont="1" applyFill="1" applyBorder="1" applyAlignment="1">
      <alignment horizontal="center" vertical="center" wrapText="1"/>
    </xf>
    <xf numFmtId="1" fontId="8" fillId="9" borderId="268" xfId="0" applyNumberFormat="1" applyFont="1" applyFill="1" applyBorder="1" applyAlignment="1">
      <alignment horizontal="left" wrapText="1"/>
    </xf>
    <xf numFmtId="1" fontId="8" fillId="6" borderId="911" xfId="0" applyNumberFormat="1" applyFont="1" applyFill="1" applyBorder="1" applyProtection="1">
      <protection locked="0"/>
    </xf>
    <xf numFmtId="1" fontId="8" fillId="9" borderId="912" xfId="0" applyNumberFormat="1" applyFont="1" applyFill="1" applyBorder="1" applyAlignment="1">
      <alignment horizontal="left" wrapText="1"/>
    </xf>
    <xf numFmtId="1" fontId="14" fillId="0" borderId="872" xfId="0" applyNumberFormat="1" applyFont="1" applyBorder="1" applyAlignment="1">
      <alignment horizontal="left" vertical="center"/>
    </xf>
    <xf numFmtId="1" fontId="8" fillId="4" borderId="914" xfId="0" applyNumberFormat="1" applyFont="1" applyFill="1" applyBorder="1"/>
    <xf numFmtId="1" fontId="8" fillId="4" borderId="872" xfId="0" applyNumberFormat="1" applyFont="1" applyFill="1" applyBorder="1" applyAlignment="1">
      <alignment horizontal="center" vertical="center"/>
    </xf>
    <xf numFmtId="1" fontId="8" fillId="4" borderId="765" xfId="0" applyNumberFormat="1" applyFont="1" applyFill="1" applyBorder="1" applyAlignment="1">
      <alignment horizontal="left"/>
    </xf>
    <xf numFmtId="1" fontId="8" fillId="4" borderId="268" xfId="0" applyNumberFormat="1" applyFont="1" applyFill="1" applyBorder="1" applyAlignment="1">
      <alignment horizontal="left"/>
    </xf>
    <xf numFmtId="1" fontId="8" fillId="9" borderId="277" xfId="0" applyNumberFormat="1" applyFont="1" applyFill="1" applyBorder="1" applyAlignment="1">
      <alignment wrapText="1"/>
    </xf>
    <xf numFmtId="1" fontId="8" fillId="9" borderId="271" xfId="0" applyNumberFormat="1" applyFont="1" applyFill="1" applyBorder="1" applyProtection="1">
      <protection locked="0"/>
    </xf>
    <xf numFmtId="1" fontId="8" fillId="0" borderId="877" xfId="0" applyNumberFormat="1" applyFont="1" applyBorder="1" applyAlignment="1">
      <alignment horizontal="center" vertical="center" wrapText="1"/>
    </xf>
    <xf numFmtId="1" fontId="8" fillId="9" borderId="772" xfId="0" applyNumberFormat="1" applyFont="1" applyFill="1" applyBorder="1" applyAlignment="1">
      <alignment vertical="center"/>
    </xf>
    <xf numFmtId="1" fontId="8" fillId="4" borderId="765" xfId="0" applyNumberFormat="1" applyFont="1" applyFill="1" applyBorder="1"/>
    <xf numFmtId="1" fontId="8" fillId="9" borderId="770" xfId="0" applyNumberFormat="1" applyFont="1" applyFill="1" applyBorder="1" applyProtection="1">
      <protection locked="0"/>
    </xf>
    <xf numFmtId="1" fontId="17" fillId="5" borderId="915" xfId="0" applyNumberFormat="1" applyFont="1" applyFill="1" applyBorder="1"/>
    <xf numFmtId="1" fontId="8" fillId="9" borderId="844" xfId="0" applyNumberFormat="1" applyFont="1" applyFill="1" applyBorder="1" applyAlignment="1">
      <alignment vertical="center"/>
    </xf>
    <xf numFmtId="1" fontId="8" fillId="4" borderId="786" xfId="0" applyNumberFormat="1" applyFont="1" applyFill="1" applyBorder="1"/>
    <xf numFmtId="1" fontId="8" fillId="9" borderId="788" xfId="0" applyNumberFormat="1" applyFont="1" applyFill="1" applyBorder="1" applyProtection="1">
      <protection locked="0"/>
    </xf>
    <xf numFmtId="1" fontId="24" fillId="0" borderId="916" xfId="0" applyNumberFormat="1" applyFont="1" applyBorder="1" applyProtection="1">
      <protection locked="0"/>
    </xf>
    <xf numFmtId="1" fontId="24" fillId="0" borderId="917" xfId="0" applyNumberFormat="1" applyFont="1" applyBorder="1" applyAlignment="1">
      <alignment vertical="center"/>
    </xf>
    <xf numFmtId="1" fontId="17" fillId="0" borderId="916" xfId="0" applyNumberFormat="1" applyFont="1" applyBorder="1"/>
    <xf numFmtId="1" fontId="8" fillId="4" borderId="907" xfId="0" applyNumberFormat="1" applyFont="1" applyFill="1" applyBorder="1" applyAlignment="1">
      <alignment horizontal="center" vertical="center" wrapText="1"/>
    </xf>
    <xf numFmtId="1" fontId="8" fillId="9" borderId="765" xfId="0" applyNumberFormat="1" applyFont="1" applyFill="1" applyBorder="1" applyProtection="1">
      <protection locked="0"/>
    </xf>
    <xf numFmtId="1" fontId="8" fillId="9" borderId="766" xfId="0" applyNumberFormat="1" applyFont="1" applyFill="1" applyBorder="1" applyProtection="1">
      <protection locked="0"/>
    </xf>
    <xf numFmtId="1" fontId="8" fillId="9" borderId="285" xfId="0" applyNumberFormat="1" applyFont="1" applyFill="1" applyBorder="1" applyProtection="1">
      <protection locked="0"/>
    </xf>
    <xf numFmtId="1" fontId="8" fillId="9" borderId="286" xfId="0" applyNumberFormat="1" applyFont="1" applyFill="1" applyBorder="1" applyProtection="1">
      <protection locked="0"/>
    </xf>
    <xf numFmtId="1" fontId="8" fillId="0" borderId="897" xfId="0" applyNumberFormat="1" applyFont="1" applyBorder="1" applyAlignment="1">
      <alignment vertical="center"/>
    </xf>
    <xf numFmtId="1" fontId="8" fillId="9" borderId="911" xfId="0" applyNumberFormat="1" applyFont="1" applyFill="1" applyBorder="1" applyProtection="1">
      <protection locked="0"/>
    </xf>
    <xf numFmtId="1" fontId="8" fillId="9" borderId="872" xfId="0" applyNumberFormat="1" applyFont="1" applyFill="1" applyBorder="1" applyAlignment="1">
      <alignment vertical="center" wrapText="1"/>
    </xf>
    <xf numFmtId="1" fontId="8" fillId="0" borderId="872" xfId="0" applyNumberFormat="1" applyFont="1" applyBorder="1" applyAlignment="1">
      <alignment horizontal="left" vertical="center" wrapText="1"/>
    </xf>
    <xf numFmtId="1" fontId="8" fillId="9" borderId="907" xfId="0" applyNumberFormat="1" applyFont="1" applyFill="1" applyBorder="1" applyProtection="1">
      <protection locked="0"/>
    </xf>
    <xf numFmtId="1" fontId="8" fillId="9" borderId="897" xfId="0" applyNumberFormat="1" applyFont="1" applyFill="1" applyBorder="1" applyProtection="1">
      <protection locked="0"/>
    </xf>
    <xf numFmtId="1" fontId="8" fillId="6" borderId="907" xfId="0" applyNumberFormat="1" applyFont="1" applyFill="1" applyBorder="1" applyProtection="1">
      <protection locked="0"/>
    </xf>
    <xf numFmtId="1" fontId="27" fillId="0" borderId="918" xfId="0" applyNumberFormat="1" applyFont="1" applyBorder="1"/>
    <xf numFmtId="1" fontId="27" fillId="0" borderId="889" xfId="0" applyNumberFormat="1" applyFont="1" applyBorder="1"/>
    <xf numFmtId="1" fontId="8" fillId="0" borderId="889" xfId="0" applyNumberFormat="1" applyFont="1" applyBorder="1"/>
    <xf numFmtId="1" fontId="8" fillId="0" borderId="918" xfId="0" applyNumberFormat="1" applyFont="1" applyBorder="1"/>
    <xf numFmtId="1" fontId="8" fillId="0" borderId="919" xfId="0" applyNumberFormat="1" applyFont="1" applyBorder="1"/>
    <xf numFmtId="1" fontId="17" fillId="0" borderId="920" xfId="0" applyNumberFormat="1" applyFont="1" applyBorder="1"/>
    <xf numFmtId="1" fontId="8" fillId="9" borderId="765" xfId="0" applyNumberFormat="1" applyFont="1" applyFill="1" applyBorder="1" applyAlignment="1">
      <alignment horizontal="left" wrapText="1"/>
    </xf>
    <xf numFmtId="1" fontId="8" fillId="4" borderId="911" xfId="0" applyNumberFormat="1" applyFont="1" applyFill="1" applyBorder="1" applyAlignment="1">
      <alignment horizontal="right" wrapText="1"/>
    </xf>
    <xf numFmtId="1" fontId="8" fillId="0" borderId="921" xfId="0" applyNumberFormat="1" applyFont="1" applyBorder="1" applyAlignment="1">
      <alignment horizontal="center"/>
    </xf>
    <xf numFmtId="1" fontId="8" fillId="0" borderId="922" xfId="0" applyNumberFormat="1" applyFont="1" applyBorder="1"/>
    <xf numFmtId="1" fontId="8" fillId="0" borderId="777" xfId="0" applyNumberFormat="1" applyFont="1" applyBorder="1"/>
    <xf numFmtId="1" fontId="8" fillId="0" borderId="870" xfId="0" applyNumberFormat="1" applyFont="1" applyBorder="1"/>
    <xf numFmtId="1" fontId="8" fillId="0" borderId="921" xfId="0" applyNumberFormat="1" applyFont="1" applyBorder="1"/>
    <xf numFmtId="1" fontId="8" fillId="0" borderId="788" xfId="0" applyNumberFormat="1" applyFont="1" applyBorder="1" applyAlignment="1">
      <alignment horizontal="right"/>
    </xf>
    <xf numFmtId="1" fontId="8" fillId="9" borderId="912" xfId="0" applyNumberFormat="1" applyFont="1" applyFill="1" applyBorder="1" applyAlignment="1">
      <alignment horizontal="left" vertical="center"/>
    </xf>
    <xf numFmtId="1" fontId="8" fillId="0" borderId="786" xfId="0" applyNumberFormat="1" applyFont="1" applyBorder="1"/>
    <xf numFmtId="1" fontId="8" fillId="4" borderId="786" xfId="0" applyNumberFormat="1" applyFont="1" applyFill="1" applyBorder="1" applyAlignment="1">
      <alignment horizontal="left" wrapText="1"/>
    </xf>
    <xf numFmtId="1" fontId="8" fillId="0" borderId="791" xfId="0" applyNumberFormat="1" applyFont="1" applyBorder="1"/>
    <xf numFmtId="1" fontId="8" fillId="6" borderId="786" xfId="0" applyNumberFormat="1" applyFont="1" applyFill="1" applyBorder="1" applyProtection="1">
      <protection locked="0"/>
    </xf>
    <xf numFmtId="1" fontId="8" fillId="4" borderId="929" xfId="0" applyNumberFormat="1" applyFont="1" applyFill="1" applyBorder="1" applyAlignment="1">
      <alignment horizontal="left" wrapText="1"/>
    </xf>
    <xf numFmtId="1" fontId="8" fillId="5" borderId="786" xfId="0" applyNumberFormat="1" applyFont="1" applyFill="1" applyBorder="1"/>
    <xf numFmtId="1" fontId="8" fillId="5" borderId="861" xfId="0" applyNumberFormat="1" applyFont="1" applyFill="1" applyBorder="1"/>
    <xf numFmtId="1" fontId="8" fillId="0" borderId="930" xfId="0" applyNumberFormat="1" applyFont="1" applyBorder="1" applyAlignment="1">
      <alignment horizontal="center" vertical="center"/>
    </xf>
    <xf numFmtId="1" fontId="8" fillId="0" borderId="929" xfId="0" applyNumberFormat="1" applyFont="1" applyBorder="1" applyAlignment="1">
      <alignment horizontal="center" vertical="center" wrapText="1"/>
    </xf>
    <xf numFmtId="1" fontId="8" fillId="9" borderId="268" xfId="0" applyNumberFormat="1" applyFont="1" applyFill="1" applyBorder="1" applyAlignment="1">
      <alignment wrapText="1"/>
    </xf>
    <xf numFmtId="1" fontId="8" fillId="4" borderId="844" xfId="0" applyNumberFormat="1" applyFont="1" applyFill="1" applyBorder="1" applyAlignment="1">
      <alignment horizontal="left" wrapText="1"/>
    </xf>
    <xf numFmtId="49" fontId="8" fillId="9" borderId="768" xfId="0" applyNumberFormat="1" applyFont="1" applyFill="1" applyBorder="1" applyAlignment="1">
      <alignment horizontal="center" vertical="center" wrapText="1"/>
    </xf>
    <xf numFmtId="0" fontId="8" fillId="9" borderId="768" xfId="0" applyFont="1" applyFill="1" applyBorder="1" applyAlignment="1">
      <alignment horizontal="center" vertical="center" wrapText="1"/>
    </xf>
    <xf numFmtId="0" fontId="8" fillId="9" borderId="927" xfId="0" applyFont="1" applyFill="1" applyBorder="1" applyAlignment="1">
      <alignment horizontal="center" vertical="center"/>
    </xf>
    <xf numFmtId="0" fontId="8" fillId="9" borderId="765" xfId="0" applyFont="1" applyFill="1" applyBorder="1" applyAlignment="1">
      <alignment vertical="center" wrapText="1"/>
    </xf>
    <xf numFmtId="0" fontId="8" fillId="0" borderId="930" xfId="0" applyFont="1" applyBorder="1" applyAlignment="1">
      <alignment horizontal="center" vertical="center" wrapText="1"/>
    </xf>
    <xf numFmtId="1" fontId="8" fillId="0" borderId="930" xfId="0" applyNumberFormat="1" applyFont="1" applyBorder="1" applyAlignment="1">
      <alignment horizontal="right" vertical="center" wrapText="1"/>
    </xf>
    <xf numFmtId="0" fontId="8" fillId="9" borderId="782" xfId="0" applyFont="1" applyFill="1" applyBorder="1" applyAlignment="1">
      <alignment vertical="center" wrapText="1"/>
    </xf>
    <xf numFmtId="1" fontId="8" fillId="0" borderId="925" xfId="0" applyNumberFormat="1" applyFont="1" applyBorder="1" applyAlignment="1">
      <alignment horizontal="right" vertical="center" wrapText="1"/>
    </xf>
    <xf numFmtId="1" fontId="8" fillId="9" borderId="312" xfId="0" applyNumberFormat="1" applyFont="1" applyFill="1" applyBorder="1" applyAlignment="1">
      <alignment horizontal="left" vertical="center"/>
    </xf>
    <xf numFmtId="1" fontId="8" fillId="9" borderId="765" xfId="0" applyNumberFormat="1" applyFont="1" applyFill="1" applyBorder="1" applyAlignment="1">
      <alignment horizontal="left" vertical="center"/>
    </xf>
    <xf numFmtId="1" fontId="17" fillId="4" borderId="931" xfId="0" applyNumberFormat="1" applyFont="1" applyFill="1" applyBorder="1"/>
    <xf numFmtId="1" fontId="17" fillId="4" borderId="932" xfId="0" applyNumberFormat="1" applyFont="1" applyFill="1" applyBorder="1"/>
    <xf numFmtId="1" fontId="17" fillId="4" borderId="933" xfId="0" applyNumberFormat="1" applyFont="1" applyFill="1" applyBorder="1"/>
    <xf numFmtId="1" fontId="8" fillId="0" borderId="942" xfId="0" applyNumberFormat="1" applyFont="1" applyBorder="1" applyAlignment="1">
      <alignment horizontal="center" vertical="center"/>
    </xf>
    <xf numFmtId="1" fontId="8" fillId="0" borderId="943" xfId="0" applyNumberFormat="1" applyFont="1" applyBorder="1" applyAlignment="1">
      <alignment horizontal="center" vertical="center"/>
    </xf>
    <xf numFmtId="1" fontId="8" fillId="0" borderId="777" xfId="0" applyNumberFormat="1" applyFont="1" applyBorder="1" applyAlignment="1">
      <alignment horizontal="center" vertical="center"/>
    </xf>
    <xf numFmtId="1" fontId="8" fillId="0" borderId="777" xfId="0" applyNumberFormat="1" applyFont="1" applyBorder="1" applyAlignment="1">
      <alignment vertical="center" wrapText="1"/>
    </xf>
    <xf numFmtId="1" fontId="8" fillId="0" borderId="883" xfId="0" applyNumberFormat="1" applyFont="1" applyBorder="1" applyAlignment="1">
      <alignment horizontal="center" vertical="center"/>
    </xf>
    <xf numFmtId="1" fontId="8" fillId="0" borderId="944" xfId="0" applyNumberFormat="1" applyFont="1" applyBorder="1" applyAlignment="1">
      <alignment horizontal="center" vertical="center"/>
    </xf>
    <xf numFmtId="1" fontId="8" fillId="0" borderId="283" xfId="0" applyNumberFormat="1" applyFont="1" applyBorder="1"/>
    <xf numFmtId="1" fontId="8" fillId="0" borderId="942" xfId="0" applyNumberFormat="1" applyFont="1" applyBorder="1"/>
    <xf numFmtId="1" fontId="8" fillId="0" borderId="324" xfId="0" applyNumberFormat="1" applyFont="1" applyBorder="1"/>
    <xf numFmtId="1" fontId="8" fillId="0" borderId="779" xfId="0" applyNumberFormat="1" applyFont="1" applyBorder="1"/>
    <xf numFmtId="1" fontId="8" fillId="29" borderId="776" xfId="0" applyNumberFormat="1" applyFont="1" applyFill="1" applyBorder="1" applyProtection="1">
      <protection locked="0"/>
    </xf>
    <xf numFmtId="1" fontId="8" fillId="29" borderId="773" xfId="0" applyNumberFormat="1" applyFont="1" applyFill="1" applyBorder="1" applyProtection="1">
      <protection locked="0"/>
    </xf>
    <xf numFmtId="1" fontId="8" fillId="29" borderId="774" xfId="0" applyNumberFormat="1" applyFont="1" applyFill="1" applyBorder="1" applyProtection="1">
      <protection locked="0"/>
    </xf>
    <xf numFmtId="1" fontId="8" fillId="29" borderId="770" xfId="0" applyNumberFormat="1" applyFont="1" applyFill="1" applyBorder="1" applyProtection="1">
      <protection locked="0"/>
    </xf>
    <xf numFmtId="1" fontId="8" fillId="0" borderId="911" xfId="0" applyNumberFormat="1" applyFont="1" applyBorder="1"/>
    <xf numFmtId="1" fontId="8" fillId="0" borderId="449" xfId="0" applyNumberFormat="1" applyFont="1" applyBorder="1"/>
    <xf numFmtId="1" fontId="8" fillId="29" borderId="787" xfId="0" applyNumberFormat="1" applyFont="1" applyFill="1" applyBorder="1" applyProtection="1">
      <protection locked="0"/>
    </xf>
    <xf numFmtId="1" fontId="8" fillId="29" borderId="315" xfId="0" applyNumberFormat="1" applyFont="1" applyFill="1" applyBorder="1" applyProtection="1">
      <protection locked="0"/>
    </xf>
    <xf numFmtId="1" fontId="8" fillId="29" borderId="911" xfId="0" applyNumberFormat="1" applyFont="1" applyFill="1" applyBorder="1" applyProtection="1">
      <protection locked="0"/>
    </xf>
    <xf numFmtId="1" fontId="8" fillId="0" borderId="284" xfId="0" applyNumberFormat="1" applyFont="1" applyBorder="1"/>
    <xf numFmtId="1" fontId="8" fillId="29" borderId="631" xfId="0" applyNumberFormat="1" applyFont="1" applyFill="1" applyBorder="1" applyProtection="1">
      <protection locked="0"/>
    </xf>
    <xf numFmtId="1" fontId="8" fillId="29" borderId="276" xfId="0" applyNumberFormat="1" applyFont="1" applyFill="1" applyBorder="1" applyProtection="1">
      <protection locked="0"/>
    </xf>
    <xf numFmtId="1" fontId="8" fillId="29" borderId="273" xfId="0" applyNumberFormat="1" applyFont="1" applyFill="1" applyBorder="1" applyProtection="1">
      <protection locked="0"/>
    </xf>
    <xf numFmtId="1" fontId="8" fillId="29" borderId="270" xfId="0" applyNumberFormat="1" applyFont="1" applyFill="1" applyBorder="1" applyProtection="1">
      <protection locked="0"/>
    </xf>
    <xf numFmtId="1" fontId="8" fillId="0" borderId="450" xfId="0" applyNumberFormat="1" applyFont="1" applyBorder="1"/>
    <xf numFmtId="1" fontId="8" fillId="29" borderId="324" xfId="0" applyNumberFormat="1" applyFont="1" applyFill="1" applyBorder="1" applyProtection="1">
      <protection locked="0"/>
    </xf>
    <xf numFmtId="1" fontId="8" fillId="29" borderId="280" xfId="0" applyNumberFormat="1" applyFont="1" applyFill="1" applyBorder="1" applyProtection="1">
      <protection locked="0"/>
    </xf>
    <xf numFmtId="1" fontId="8" fillId="29" borderId="310" xfId="0" applyNumberFormat="1" applyFont="1" applyFill="1" applyBorder="1" applyProtection="1">
      <protection locked="0"/>
    </xf>
    <xf numFmtId="1" fontId="8" fillId="29" borderId="278" xfId="0" applyNumberFormat="1" applyFont="1" applyFill="1" applyBorder="1" applyProtection="1">
      <protection locked="0"/>
    </xf>
    <xf numFmtId="1" fontId="8" fillId="0" borderId="927" xfId="0" applyNumberFormat="1" applyFont="1" applyBorder="1" applyAlignment="1">
      <alignment horizontal="center" vertical="center" wrapText="1"/>
    </xf>
    <xf numFmtId="1" fontId="8" fillId="0" borderId="943" xfId="0" applyNumberFormat="1" applyFont="1" applyBorder="1" applyAlignment="1">
      <alignment horizontal="center" vertical="center" wrapText="1"/>
    </xf>
    <xf numFmtId="1" fontId="8" fillId="9" borderId="786" xfId="0" applyNumberFormat="1" applyFont="1" applyFill="1" applyBorder="1" applyAlignment="1">
      <alignment horizontal="left" vertical="center" wrapText="1"/>
    </xf>
    <xf numFmtId="1" fontId="8" fillId="0" borderId="946" xfId="0" applyNumberFormat="1" applyFont="1" applyBorder="1" applyAlignment="1">
      <alignment horizontal="center" vertical="center" wrapText="1"/>
    </xf>
    <xf numFmtId="1" fontId="8" fillId="0" borderId="947" xfId="0" applyNumberFormat="1" applyFont="1" applyBorder="1" applyAlignment="1">
      <alignment horizontal="center" vertical="center" wrapText="1"/>
    </xf>
    <xf numFmtId="1" fontId="14" fillId="0" borderId="944" xfId="22" applyNumberFormat="1" applyFont="1" applyBorder="1" applyAlignment="1">
      <alignment vertical="center"/>
    </xf>
    <xf numFmtId="1" fontId="8" fillId="0" borderId="943" xfId="0" applyNumberFormat="1" applyFont="1" applyBorder="1"/>
    <xf numFmtId="1" fontId="8" fillId="0" borderId="874" xfId="0" applyNumberFormat="1" applyFont="1" applyBorder="1"/>
    <xf numFmtId="1" fontId="8" fillId="4" borderId="883" xfId="0" applyNumberFormat="1" applyFont="1" applyFill="1" applyBorder="1"/>
    <xf numFmtId="1" fontId="8" fillId="4" borderId="948" xfId="0" applyNumberFormat="1" applyFont="1" applyFill="1" applyBorder="1"/>
    <xf numFmtId="1" fontId="8" fillId="4" borderId="927" xfId="0" applyNumberFormat="1" applyFont="1" applyFill="1" applyBorder="1"/>
    <xf numFmtId="1" fontId="8" fillId="4" borderId="943" xfId="0" applyNumberFormat="1" applyFont="1" applyFill="1" applyBorder="1"/>
    <xf numFmtId="1" fontId="7" fillId="4" borderId="927" xfId="0" applyNumberFormat="1" applyFont="1" applyFill="1" applyBorder="1" applyProtection="1">
      <protection hidden="1"/>
    </xf>
    <xf numFmtId="1" fontId="7" fillId="4" borderId="944" xfId="0" applyNumberFormat="1" applyFont="1" applyFill="1" applyBorder="1" applyProtection="1">
      <protection hidden="1"/>
    </xf>
    <xf numFmtId="1" fontId="8" fillId="6" borderId="946" xfId="0" applyNumberFormat="1" applyFont="1" applyFill="1" applyBorder="1" applyProtection="1">
      <protection locked="0"/>
    </xf>
    <xf numFmtId="1" fontId="8" fillId="0" borderId="269" xfId="0" applyNumberFormat="1" applyFont="1" applyBorder="1" applyAlignment="1" applyProtection="1">
      <alignment vertical="center" wrapText="1"/>
      <protection locked="0"/>
    </xf>
    <xf numFmtId="1" fontId="16" fillId="4" borderId="949" xfId="0" applyNumberFormat="1" applyFont="1" applyFill="1" applyBorder="1" applyAlignment="1">
      <alignment horizontal="left"/>
    </xf>
    <xf numFmtId="1" fontId="8" fillId="0" borderId="789" xfId="0" applyNumberFormat="1" applyFont="1" applyBorder="1" applyAlignment="1">
      <alignment horizontal="center" vertical="center" wrapText="1"/>
    </xf>
    <xf numFmtId="1" fontId="8" fillId="0" borderId="784" xfId="0" applyNumberFormat="1" applyFont="1" applyBorder="1"/>
    <xf numFmtId="1" fontId="8" fillId="0" borderId="843" xfId="0" applyNumberFormat="1" applyFont="1" applyBorder="1"/>
    <xf numFmtId="1" fontId="8" fillId="0" borderId="787" xfId="0" applyNumberFormat="1" applyFont="1" applyBorder="1"/>
    <xf numFmtId="1" fontId="8" fillId="0" borderId="406" xfId="0" applyNumberFormat="1" applyFont="1" applyBorder="1"/>
    <xf numFmtId="1" fontId="8" fillId="29" borderId="941" xfId="0" applyNumberFormat="1" applyFont="1" applyFill="1" applyBorder="1" applyProtection="1">
      <protection locked="0"/>
    </xf>
    <xf numFmtId="1" fontId="8" fillId="29" borderId="950" xfId="0" applyNumberFormat="1" applyFont="1" applyFill="1" applyBorder="1" applyProtection="1">
      <protection locked="0"/>
    </xf>
    <xf numFmtId="1" fontId="8" fillId="29" borderId="940" xfId="0" applyNumberFormat="1" applyFont="1" applyFill="1" applyBorder="1" applyProtection="1">
      <protection locked="0"/>
    </xf>
    <xf numFmtId="1" fontId="8" fillId="29" borderId="951" xfId="0" applyNumberFormat="1" applyFont="1" applyFill="1" applyBorder="1" applyProtection="1">
      <protection locked="0"/>
    </xf>
    <xf numFmtId="1" fontId="8" fillId="0" borderId="940" xfId="0" applyNumberFormat="1" applyFont="1" applyBorder="1" applyAlignment="1">
      <alignment horizontal="center" vertical="center" wrapText="1"/>
    </xf>
    <xf numFmtId="1" fontId="8" fillId="0" borderId="950" xfId="0" applyNumberFormat="1" applyFont="1" applyBorder="1" applyAlignment="1">
      <alignment vertical="center" wrapText="1"/>
    </xf>
    <xf numFmtId="1" fontId="8" fillId="9" borderId="944" xfId="0" applyNumberFormat="1" applyFont="1" applyFill="1" applyBorder="1" applyAlignment="1">
      <alignment horizontal="center" vertical="center"/>
    </xf>
    <xf numFmtId="1" fontId="8" fillId="4" borderId="942" xfId="0" applyNumberFormat="1" applyFont="1" applyFill="1" applyBorder="1"/>
    <xf numFmtId="1" fontId="8" fillId="4" borderId="874" xfId="0" applyNumberFormat="1" applyFont="1" applyFill="1" applyBorder="1"/>
    <xf numFmtId="1" fontId="8" fillId="0" borderId="942" xfId="0" applyNumberFormat="1" applyFont="1" applyBorder="1" applyAlignment="1">
      <alignment horizontal="center" vertical="center" wrapText="1"/>
    </xf>
    <xf numFmtId="1" fontId="8" fillId="0" borderId="948" xfId="0" applyNumberFormat="1" applyFont="1" applyBorder="1" applyAlignment="1">
      <alignment horizontal="center" vertical="center"/>
    </xf>
    <xf numFmtId="1" fontId="8" fillId="0" borderId="927" xfId="0" applyNumberFormat="1" applyFont="1" applyBorder="1" applyAlignment="1">
      <alignment horizontal="center" vertical="center"/>
    </xf>
    <xf numFmtId="1" fontId="8" fillId="0" borderId="944" xfId="0" applyNumberFormat="1" applyFont="1" applyBorder="1"/>
    <xf numFmtId="1" fontId="8" fillId="0" borderId="927" xfId="0" applyNumberFormat="1" applyFont="1" applyBorder="1"/>
    <xf numFmtId="1" fontId="8" fillId="0" borderId="948" xfId="0" applyNumberFormat="1" applyFont="1" applyBorder="1"/>
    <xf numFmtId="0" fontId="7" fillId="9" borderId="765" xfId="0" applyFont="1" applyFill="1" applyBorder="1" applyAlignment="1">
      <alignment vertical="center"/>
    </xf>
    <xf numFmtId="0" fontId="7" fillId="9" borderId="268" xfId="0" applyFont="1" applyFill="1" applyBorder="1" applyAlignment="1">
      <alignment vertical="center"/>
    </xf>
    <xf numFmtId="0" fontId="7" fillId="9" borderId="277" xfId="0" applyFont="1" applyFill="1" applyBorder="1" applyAlignment="1">
      <alignment vertical="center"/>
    </xf>
    <xf numFmtId="1" fontId="8" fillId="29" borderId="312" xfId="0" applyNumberFormat="1" applyFont="1" applyFill="1" applyBorder="1" applyProtection="1">
      <protection locked="0"/>
    </xf>
    <xf numFmtId="1" fontId="7" fillId="9" borderId="935" xfId="0" applyNumberFormat="1" applyFont="1" applyFill="1" applyBorder="1" applyAlignment="1">
      <alignment horizontal="center" vertical="center" wrapText="1"/>
    </xf>
    <xf numFmtId="1" fontId="7" fillId="9" borderId="944" xfId="0" applyNumberFormat="1" applyFont="1" applyFill="1" applyBorder="1" applyAlignment="1">
      <alignment horizontal="center" vertical="center" wrapText="1"/>
    </xf>
    <xf numFmtId="1" fontId="7" fillId="9" borderId="943" xfId="0" applyNumberFormat="1" applyFont="1" applyFill="1" applyBorder="1" applyAlignment="1">
      <alignment horizontal="center" vertical="center" wrapText="1"/>
    </xf>
    <xf numFmtId="1" fontId="7" fillId="9" borderId="927" xfId="0" applyNumberFormat="1" applyFont="1" applyFill="1" applyBorder="1" applyAlignment="1">
      <alignment vertical="center" wrapText="1"/>
    </xf>
    <xf numFmtId="1" fontId="7" fillId="9" borderId="944" xfId="0" applyNumberFormat="1" applyFont="1" applyFill="1" applyBorder="1" applyAlignment="1">
      <alignment vertical="center" wrapText="1"/>
    </xf>
    <xf numFmtId="1" fontId="7" fillId="9" borderId="944" xfId="0" applyNumberFormat="1" applyFont="1" applyFill="1" applyBorder="1" applyProtection="1">
      <protection locked="0"/>
    </xf>
    <xf numFmtId="1" fontId="7" fillId="9" borderId="942" xfId="0" applyNumberFormat="1" applyFont="1" applyFill="1" applyBorder="1" applyProtection="1">
      <protection locked="0"/>
    </xf>
    <xf numFmtId="1" fontId="7" fillId="9" borderId="874" xfId="0" applyNumberFormat="1" applyFont="1" applyFill="1" applyBorder="1" applyProtection="1">
      <protection locked="0"/>
    </xf>
    <xf numFmtId="0" fontId="7" fillId="0" borderId="928" xfId="0" applyFont="1" applyBorder="1" applyAlignment="1">
      <alignment horizontal="center" vertical="center"/>
    </xf>
    <xf numFmtId="0" fontId="7" fillId="0" borderId="923" xfId="0" applyFont="1" applyBorder="1" applyAlignment="1">
      <alignment horizontal="center" vertical="center" wrapText="1"/>
    </xf>
    <xf numFmtId="0" fontId="7" fillId="0" borderId="928" xfId="0" applyFont="1" applyBorder="1" applyAlignment="1">
      <alignment horizontal="center" vertical="center" wrapText="1"/>
    </xf>
    <xf numFmtId="0" fontId="7" fillId="0" borderId="943" xfId="0" applyFont="1" applyBorder="1" applyAlignment="1">
      <alignment horizontal="center" vertical="center" wrapText="1"/>
    </xf>
    <xf numFmtId="0" fontId="7" fillId="0" borderId="927" xfId="0" applyFont="1" applyBorder="1" applyAlignment="1">
      <alignment horizontal="center" vertical="center" wrapText="1"/>
    </xf>
    <xf numFmtId="0" fontId="7" fillId="0" borderId="942" xfId="0" applyFont="1" applyBorder="1" applyAlignment="1">
      <alignment horizontal="center" vertical="center" wrapText="1"/>
    </xf>
    <xf numFmtId="0" fontId="7" fillId="0" borderId="948" xfId="0" applyFont="1" applyBorder="1" applyAlignment="1">
      <alignment horizontal="center" vertical="center" wrapText="1"/>
    </xf>
    <xf numFmtId="0" fontId="7" fillId="0" borderId="772" xfId="0" applyFont="1" applyBorder="1" applyAlignment="1">
      <alignment horizontal="left" vertical="center" wrapText="1"/>
    </xf>
    <xf numFmtId="1" fontId="7" fillId="6" borderId="923" xfId="0" applyNumberFormat="1" applyFont="1" applyFill="1" applyBorder="1" applyProtection="1">
      <protection locked="0"/>
    </xf>
    <xf numFmtId="1" fontId="7" fillId="6" borderId="952" xfId="0" applyNumberFormat="1" applyFont="1" applyFill="1" applyBorder="1" applyProtection="1">
      <protection locked="0"/>
    </xf>
    <xf numFmtId="0" fontId="7" fillId="0" borderId="267" xfId="0" applyFont="1" applyBorder="1" applyAlignment="1">
      <alignment horizontal="left" vertical="center" wrapText="1"/>
    </xf>
    <xf numFmtId="1" fontId="7" fillId="0" borderId="269" xfId="0" applyNumberFormat="1" applyFont="1" applyBorder="1"/>
    <xf numFmtId="1" fontId="7" fillId="6" borderId="911" xfId="0" applyNumberFormat="1" applyFont="1" applyFill="1" applyBorder="1" applyProtection="1">
      <protection locked="0"/>
    </xf>
    <xf numFmtId="1" fontId="7" fillId="6" borderId="912" xfId="0" applyNumberFormat="1" applyFont="1" applyFill="1" applyBorder="1" applyProtection="1">
      <protection locked="0"/>
    </xf>
    <xf numFmtId="1" fontId="7" fillId="6" borderId="953" xfId="0" applyNumberFormat="1" applyFont="1" applyFill="1" applyBorder="1" applyProtection="1">
      <protection locked="0"/>
    </xf>
    <xf numFmtId="0" fontId="7" fillId="0" borderId="281" xfId="0" applyFont="1" applyBorder="1" applyAlignment="1">
      <alignment horizontal="left" vertical="center" wrapText="1"/>
    </xf>
    <xf numFmtId="1" fontId="7" fillId="0" borderId="312" xfId="0" applyNumberFormat="1" applyFont="1" applyBorder="1"/>
    <xf numFmtId="1" fontId="7" fillId="10" borderId="312" xfId="0" applyNumberFormat="1" applyFont="1" applyFill="1" applyBorder="1" applyProtection="1">
      <protection locked="0"/>
    </xf>
    <xf numFmtId="1" fontId="7" fillId="6" borderId="286" xfId="0" applyNumberFormat="1" applyFont="1" applyFill="1" applyBorder="1" applyProtection="1">
      <protection locked="0"/>
    </xf>
    <xf numFmtId="0" fontId="7" fillId="0" borderId="765" xfId="0" applyFont="1" applyBorder="1" applyAlignment="1">
      <alignment horizontal="left" vertical="center" wrapText="1"/>
    </xf>
    <xf numFmtId="0" fontId="7" fillId="0" borderId="765" xfId="0" applyFont="1" applyBorder="1" applyAlignment="1">
      <alignment horizontal="right" vertical="center" wrapText="1"/>
    </xf>
    <xf numFmtId="0" fontId="7" fillId="0" borderId="766" xfId="0" applyFont="1" applyBorder="1"/>
    <xf numFmtId="1" fontId="7" fillId="10" borderId="178" xfId="0" applyNumberFormat="1" applyFont="1" applyFill="1" applyBorder="1" applyProtection="1">
      <protection locked="0"/>
    </xf>
    <xf numFmtId="0" fontId="7" fillId="0" borderId="268" xfId="0" applyFont="1" applyBorder="1" applyAlignment="1">
      <alignment horizontal="left" vertical="center" wrapText="1"/>
    </xf>
    <xf numFmtId="0" fontId="7" fillId="0" borderId="178" xfId="0" applyFont="1" applyBorder="1"/>
    <xf numFmtId="0" fontId="7" fillId="0" borderId="268" xfId="0" applyFont="1" applyBorder="1" applyAlignment="1">
      <alignment horizontal="left" vertical="center"/>
    </xf>
    <xf numFmtId="0" fontId="7" fillId="0" borderId="268" xfId="0" applyFont="1" applyBorder="1" applyAlignment="1">
      <alignment horizontal="right" vertical="center" wrapText="1"/>
    </xf>
    <xf numFmtId="0" fontId="7" fillId="0" borderId="269" xfId="0" applyFont="1" applyBorder="1"/>
    <xf numFmtId="1" fontId="7" fillId="6" borderId="275" xfId="0" applyNumberFormat="1" applyFont="1" applyFill="1" applyBorder="1" applyProtection="1">
      <protection locked="0"/>
    </xf>
    <xf numFmtId="1" fontId="7" fillId="6" borderId="285" xfId="0" applyNumberFormat="1" applyFont="1" applyFill="1" applyBorder="1" applyProtection="1">
      <protection locked="0"/>
    </xf>
    <xf numFmtId="0" fontId="7" fillId="0" borderId="312" xfId="0" applyFont="1" applyBorder="1"/>
    <xf numFmtId="1" fontId="7" fillId="6" borderId="311" xfId="0" applyNumberFormat="1" applyFont="1" applyFill="1" applyBorder="1" applyProtection="1">
      <protection locked="0"/>
    </xf>
    <xf numFmtId="1" fontId="7" fillId="0" borderId="927" xfId="0" applyNumberFormat="1" applyFont="1" applyBorder="1"/>
    <xf numFmtId="1" fontId="7" fillId="0" borderId="944" xfId="0" applyNumberFormat="1" applyFont="1" applyBorder="1"/>
    <xf numFmtId="1" fontId="7" fillId="0" borderId="943" xfId="0" applyNumberFormat="1" applyFont="1" applyBorder="1"/>
    <xf numFmtId="1" fontId="7" fillId="0" borderId="942" xfId="0" applyNumberFormat="1" applyFont="1" applyBorder="1"/>
    <xf numFmtId="1" fontId="7" fillId="5" borderId="927" xfId="0" applyNumberFormat="1" applyFont="1" applyFill="1" applyBorder="1"/>
    <xf numFmtId="1" fontId="7" fillId="0" borderId="954" xfId="0" applyNumberFormat="1" applyFont="1" applyBorder="1"/>
    <xf numFmtId="0" fontId="8" fillId="0" borderId="788" xfId="0" applyFont="1" applyBorder="1" applyAlignment="1">
      <alignment horizontal="center" vertical="center" wrapText="1"/>
    </xf>
    <xf numFmtId="0" fontId="8" fillId="0" borderId="785" xfId="0" applyFont="1" applyBorder="1" applyAlignment="1">
      <alignment horizontal="center" vertical="center" wrapText="1"/>
    </xf>
    <xf numFmtId="0" fontId="8" fillId="0" borderId="790" xfId="0" applyFont="1" applyBorder="1" applyAlignment="1">
      <alignment horizontal="center" vertical="center" wrapText="1"/>
    </xf>
    <xf numFmtId="0" fontId="8" fillId="0" borderId="942" xfId="0" applyFont="1" applyBorder="1" applyAlignment="1">
      <alignment horizontal="center" vertical="center" wrapText="1"/>
    </xf>
    <xf numFmtId="0" fontId="8" fillId="0" borderId="948" xfId="0" applyFont="1" applyBorder="1" applyAlignment="1">
      <alignment horizontal="center" vertical="center" wrapText="1"/>
    </xf>
    <xf numFmtId="1" fontId="7" fillId="6" borderId="853" xfId="0" applyNumberFormat="1" applyFont="1" applyFill="1" applyBorder="1" applyProtection="1">
      <protection locked="0"/>
    </xf>
    <xf numFmtId="1" fontId="7" fillId="6" borderId="434" xfId="0" applyNumberFormat="1" applyFont="1" applyFill="1" applyBorder="1" applyProtection="1">
      <protection locked="0"/>
    </xf>
    <xf numFmtId="0" fontId="7" fillId="0" borderId="912" xfId="0" applyFont="1" applyBorder="1" applyAlignment="1">
      <alignment horizontal="left" vertical="center" wrapText="1"/>
    </xf>
    <xf numFmtId="0" fontId="7" fillId="0" borderId="277" xfId="0" applyFont="1" applyBorder="1" applyAlignment="1">
      <alignment horizontal="left" vertical="center" wrapText="1"/>
    </xf>
    <xf numFmtId="0" fontId="7" fillId="0" borderId="944" xfId="0" applyFont="1" applyBorder="1" applyAlignment="1">
      <alignment vertical="center" wrapText="1"/>
    </xf>
    <xf numFmtId="1" fontId="7" fillId="0" borderId="927" xfId="0" applyNumberFormat="1" applyFont="1" applyBorder="1" applyAlignment="1">
      <alignment vertical="center" wrapText="1"/>
    </xf>
    <xf numFmtId="1" fontId="7" fillId="0" borderId="948" xfId="0" applyNumberFormat="1" applyFont="1" applyBorder="1"/>
    <xf numFmtId="1" fontId="7" fillId="0" borderId="765" xfId="0" applyNumberFormat="1" applyFont="1" applyBorder="1" applyAlignment="1">
      <alignment horizontal="right" vertical="center" wrapText="1"/>
    </xf>
    <xf numFmtId="1" fontId="7" fillId="10" borderId="307" xfId="0" applyNumberFormat="1" applyFont="1" applyFill="1" applyBorder="1" applyProtection="1">
      <protection locked="0"/>
    </xf>
    <xf numFmtId="1" fontId="7" fillId="10" borderId="774" xfId="0" applyNumberFormat="1" applyFont="1" applyFill="1" applyBorder="1" applyProtection="1">
      <protection locked="0"/>
    </xf>
    <xf numFmtId="1" fontId="7" fillId="6" borderId="274" xfId="0" applyNumberFormat="1" applyFont="1" applyFill="1" applyBorder="1" applyProtection="1">
      <protection locked="0"/>
    </xf>
    <xf numFmtId="1" fontId="7" fillId="6" borderId="788" xfId="0" applyNumberFormat="1" applyFont="1" applyFill="1" applyBorder="1" applyProtection="1">
      <protection locked="0"/>
    </xf>
    <xf numFmtId="1" fontId="7" fillId="6" borderId="785" xfId="0" applyNumberFormat="1" applyFont="1" applyFill="1" applyBorder="1" applyProtection="1">
      <protection locked="0"/>
    </xf>
    <xf numFmtId="1" fontId="7" fillId="6" borderId="782" xfId="0" applyNumberFormat="1" applyFont="1" applyFill="1" applyBorder="1" applyProtection="1">
      <protection locked="0"/>
    </xf>
    <xf numFmtId="1" fontId="7" fillId="0" borderId="786" xfId="0" applyNumberFormat="1" applyFont="1" applyBorder="1"/>
    <xf numFmtId="0" fontId="7" fillId="0" borderId="927" xfId="0" applyFont="1" applyBorder="1" applyAlignment="1">
      <alignment horizontal="center" vertical="center"/>
    </xf>
    <xf numFmtId="0" fontId="7" fillId="0" borderId="944" xfId="0" applyFont="1" applyBorder="1" applyAlignment="1">
      <alignment horizontal="center" vertical="center" wrapText="1"/>
    </xf>
    <xf numFmtId="0" fontId="7" fillId="0" borderId="860" xfId="0" applyFont="1" applyBorder="1" applyAlignment="1">
      <alignment horizontal="left" vertical="center" wrapText="1"/>
    </xf>
    <xf numFmtId="1" fontId="7" fillId="0" borderId="178" xfId="0" applyNumberFormat="1" applyFont="1" applyBorder="1"/>
    <xf numFmtId="0" fontId="7" fillId="0" borderId="178" xfId="0" applyFont="1" applyBorder="1" applyAlignment="1">
      <alignment horizontal="right" vertical="center" wrapText="1"/>
    </xf>
    <xf numFmtId="0" fontId="8" fillId="5" borderId="269" xfId="0" applyFont="1" applyFill="1" applyBorder="1" applyAlignment="1">
      <alignment horizontal="left" vertical="center" wrapText="1"/>
    </xf>
    <xf numFmtId="0" fontId="8" fillId="9" borderId="267" xfId="0" applyFont="1" applyFill="1" applyBorder="1" applyAlignment="1">
      <alignment horizontal="left" vertical="center" wrapText="1"/>
    </xf>
    <xf numFmtId="0" fontId="8" fillId="9" borderId="277" xfId="0" applyFont="1" applyFill="1" applyBorder="1" applyAlignment="1">
      <alignment horizontal="left" vertical="center" wrapText="1"/>
    </xf>
    <xf numFmtId="1" fontId="8" fillId="10" borderId="788" xfId="0" applyNumberFormat="1" applyFont="1" applyFill="1" applyBorder="1" applyProtection="1">
      <protection locked="0"/>
    </xf>
    <xf numFmtId="1" fontId="8" fillId="10" borderId="785" xfId="0" applyNumberFormat="1" applyFont="1" applyFill="1" applyBorder="1" applyProtection="1">
      <protection locked="0"/>
    </xf>
    <xf numFmtId="1" fontId="8" fillId="10" borderId="782" xfId="0" applyNumberFormat="1" applyFont="1" applyFill="1" applyBorder="1" applyProtection="1">
      <protection locked="0"/>
    </xf>
    <xf numFmtId="1" fontId="71" fillId="0" borderId="943" xfId="0" applyNumberFormat="1" applyFont="1" applyBorder="1" applyAlignment="1">
      <alignment horizontal="center" vertical="center" wrapText="1"/>
    </xf>
    <xf numFmtId="1" fontId="71" fillId="0" borderId="768" xfId="0" applyNumberFormat="1" applyFont="1" applyBorder="1" applyAlignment="1">
      <alignment horizontal="center" vertical="center" wrapText="1"/>
    </xf>
    <xf numFmtId="1" fontId="71" fillId="0" borderId="942" xfId="0" applyNumberFormat="1" applyFont="1" applyBorder="1" applyAlignment="1">
      <alignment horizontal="center" vertical="center" wrapText="1"/>
    </xf>
    <xf numFmtId="1" fontId="71" fillId="0" borderId="768" xfId="0" applyNumberFormat="1" applyFont="1" applyBorder="1" applyAlignment="1">
      <alignment horizontal="center" vertical="center"/>
    </xf>
    <xf numFmtId="1" fontId="71" fillId="0" borderId="874" xfId="0" applyNumberFormat="1" applyFont="1" applyBorder="1" applyAlignment="1">
      <alignment horizontal="center" vertical="center"/>
    </xf>
    <xf numFmtId="164" fontId="71" fillId="5" borderId="944" xfId="10" applyNumberFormat="1" applyFont="1" applyFill="1" applyBorder="1" applyAlignment="1" applyProtection="1">
      <alignment horizontal="center" vertical="center" wrapText="1"/>
    </xf>
    <xf numFmtId="164" fontId="71" fillId="5" borderId="948" xfId="10" applyNumberFormat="1" applyFont="1" applyFill="1" applyBorder="1" applyAlignment="1" applyProtection="1">
      <alignment horizontal="center" vertical="center"/>
    </xf>
    <xf numFmtId="164" fontId="7" fillId="9" borderId="772" xfId="10" applyNumberFormat="1" applyFont="1" applyFill="1" applyBorder="1" applyProtection="1"/>
    <xf numFmtId="1" fontId="7" fillId="9" borderId="766" xfId="0" applyNumberFormat="1" applyFont="1" applyFill="1" applyBorder="1" applyProtection="1">
      <protection locked="0"/>
    </xf>
    <xf numFmtId="164" fontId="7" fillId="9" borderId="267" xfId="10" applyNumberFormat="1" applyFont="1" applyFill="1" applyBorder="1" applyProtection="1"/>
    <xf numFmtId="1" fontId="7" fillId="28" borderId="270" xfId="0" applyNumberFormat="1" applyFont="1" applyFill="1" applyBorder="1"/>
    <xf numFmtId="1" fontId="7" fillId="28" borderId="271" xfId="0" applyNumberFormat="1" applyFont="1" applyFill="1" applyBorder="1"/>
    <xf numFmtId="1" fontId="7" fillId="18" borderId="271" xfId="0" applyNumberFormat="1" applyFont="1" applyFill="1" applyBorder="1"/>
    <xf numFmtId="1" fontId="7" fillId="18" borderId="276" xfId="0" applyNumberFormat="1" applyFont="1" applyFill="1" applyBorder="1"/>
    <xf numFmtId="164" fontId="71" fillId="18" borderId="268" xfId="11" applyNumberFormat="1" applyFont="1" applyFill="1" applyBorder="1" applyProtection="1"/>
    <xf numFmtId="164" fontId="7" fillId="5" borderId="786" xfId="10" applyNumberFormat="1" applyFont="1" applyFill="1" applyBorder="1" applyAlignment="1" applyProtection="1">
      <alignment horizontal="left"/>
    </xf>
    <xf numFmtId="164" fontId="7" fillId="5" borderId="935" xfId="10" applyNumberFormat="1" applyFont="1" applyFill="1" applyBorder="1" applyProtection="1"/>
    <xf numFmtId="49" fontId="71" fillId="5" borderId="944" xfId="10" applyNumberFormat="1" applyFont="1" applyFill="1" applyBorder="1" applyAlignment="1" applyProtection="1">
      <alignment horizontal="center"/>
    </xf>
    <xf numFmtId="167" fontId="71" fillId="5" borderId="943" xfId="10" applyNumberFormat="1" applyFont="1" applyFill="1" applyBorder="1" applyAlignment="1" applyProtection="1">
      <alignment horizontal="center"/>
    </xf>
    <xf numFmtId="167" fontId="71" fillId="5" borderId="942" xfId="10" applyNumberFormat="1" applyFont="1" applyFill="1" applyBorder="1" applyAlignment="1" applyProtection="1">
      <alignment horizontal="center"/>
    </xf>
    <xf numFmtId="167" fontId="71" fillId="5" borderId="768" xfId="10" applyNumberFormat="1" applyFont="1" applyFill="1" applyBorder="1" applyAlignment="1" applyProtection="1">
      <alignment horizontal="center"/>
    </xf>
    <xf numFmtId="167" fontId="71" fillId="5" borderId="874" xfId="10" applyNumberFormat="1" applyFont="1" applyFill="1" applyBorder="1" applyAlignment="1" applyProtection="1">
      <alignment horizontal="center"/>
    </xf>
    <xf numFmtId="167" fontId="71" fillId="5" borderId="944" xfId="10" applyNumberFormat="1" applyFont="1" applyFill="1" applyBorder="1" applyAlignment="1" applyProtection="1">
      <alignment horizontal="center"/>
    </xf>
    <xf numFmtId="167" fontId="71" fillId="5" borderId="948" xfId="10" applyNumberFormat="1" applyFont="1" applyFill="1" applyBorder="1" applyAlignment="1" applyProtection="1">
      <alignment horizontal="center"/>
    </xf>
    <xf numFmtId="167" fontId="71" fillId="5" borderId="927" xfId="10" applyNumberFormat="1" applyFont="1" applyFill="1" applyBorder="1" applyAlignment="1" applyProtection="1">
      <alignment horizontal="center"/>
    </xf>
    <xf numFmtId="1" fontId="7" fillId="9" borderId="944" xfId="16" applyNumberFormat="1" applyFont="1" applyFill="1" applyBorder="1" applyAlignment="1">
      <alignment horizontal="center" vertical="center"/>
    </xf>
    <xf numFmtId="1" fontId="7" fillId="9" borderId="944" xfId="16" applyNumberFormat="1" applyFont="1" applyFill="1" applyBorder="1" applyAlignment="1">
      <alignment horizontal="center" vertical="center" wrapText="1"/>
    </xf>
    <xf numFmtId="1" fontId="7" fillId="9" borderId="954" xfId="16" applyNumberFormat="1" applyFont="1" applyFill="1" applyBorder="1" applyAlignment="1">
      <alignment horizontal="center" vertical="center" wrapText="1"/>
    </xf>
    <xf numFmtId="0" fontId="7" fillId="9" borderId="765" xfId="16" applyFont="1" applyFill="1" applyBorder="1" applyAlignment="1">
      <alignment horizontal="left" vertical="center" wrapText="1"/>
    </xf>
    <xf numFmtId="1" fontId="7" fillId="9" borderId="765" xfId="16" applyNumberFormat="1" applyFont="1" applyFill="1" applyBorder="1" applyAlignment="1">
      <alignment horizontal="center" vertical="center" wrapText="1"/>
    </xf>
    <xf numFmtId="1" fontId="7" fillId="9" borderId="765" xfId="16" applyNumberFormat="1" applyFont="1" applyFill="1" applyBorder="1" applyProtection="1">
      <protection locked="0"/>
    </xf>
    <xf numFmtId="1" fontId="7" fillId="9" borderId="860" xfId="16" applyNumberFormat="1" applyFont="1" applyFill="1" applyBorder="1" applyProtection="1">
      <protection locked="0"/>
    </xf>
    <xf numFmtId="1" fontId="7" fillId="9" borderId="766" xfId="16" applyNumberFormat="1" applyFont="1" applyFill="1" applyBorder="1" applyProtection="1">
      <protection locked="0"/>
    </xf>
    <xf numFmtId="0" fontId="7" fillId="9" borderId="268" xfId="16" applyFont="1" applyFill="1" applyBorder="1" applyAlignment="1">
      <alignment horizontal="left" vertical="center" wrapText="1"/>
    </xf>
    <xf numFmtId="1" fontId="7" fillId="9" borderId="268" xfId="16" applyNumberFormat="1" applyFont="1" applyFill="1" applyBorder="1" applyAlignment="1">
      <alignment horizontal="center" vertical="center" wrapText="1"/>
    </xf>
    <xf numFmtId="1" fontId="7" fillId="9" borderId="268" xfId="16" applyNumberFormat="1" applyFont="1" applyFill="1" applyBorder="1" applyProtection="1">
      <protection locked="0"/>
    </xf>
    <xf numFmtId="1" fontId="7" fillId="9" borderId="285" xfId="16" applyNumberFormat="1" applyFont="1" applyFill="1" applyBorder="1" applyProtection="1">
      <protection locked="0"/>
    </xf>
    <xf numFmtId="1" fontId="7" fillId="9" borderId="269" xfId="16" applyNumberFormat="1" applyFont="1" applyFill="1" applyBorder="1" applyProtection="1">
      <protection locked="0"/>
    </xf>
    <xf numFmtId="0" fontId="7" fillId="9" borderId="277" xfId="16" applyFont="1" applyFill="1" applyBorder="1" applyAlignment="1">
      <alignment horizontal="left" vertical="center" wrapText="1"/>
    </xf>
    <xf numFmtId="1" fontId="7" fillId="9" borderId="277" xfId="16" applyNumberFormat="1" applyFont="1" applyFill="1" applyBorder="1" applyAlignment="1">
      <alignment horizontal="center" vertical="center" wrapText="1"/>
    </xf>
    <xf numFmtId="1" fontId="7" fillId="9" borderId="277" xfId="16" applyNumberFormat="1" applyFont="1" applyFill="1" applyBorder="1" applyProtection="1">
      <protection locked="0"/>
    </xf>
    <xf numFmtId="1" fontId="7" fillId="9" borderId="286" xfId="16" applyNumberFormat="1" applyFont="1" applyFill="1" applyBorder="1" applyProtection="1">
      <protection locked="0"/>
    </xf>
    <xf numFmtId="1" fontId="7" fillId="9" borderId="312" xfId="16" applyNumberFormat="1" applyFont="1" applyFill="1" applyBorder="1" applyProtection="1">
      <protection locked="0"/>
    </xf>
    <xf numFmtId="164" fontId="7" fillId="9" borderId="935" xfId="10" applyNumberFormat="1" applyFont="1" applyFill="1" applyBorder="1" applyProtection="1"/>
    <xf numFmtId="1" fontId="7" fillId="9" borderId="927" xfId="16" applyNumberFormat="1" applyFont="1" applyFill="1" applyBorder="1" applyAlignment="1">
      <alignment horizontal="center" vertical="center" wrapText="1"/>
    </xf>
    <xf numFmtId="164" fontId="6" fillId="9" borderId="955" xfId="10" applyNumberFormat="1" applyFont="1" applyFill="1" applyBorder="1" applyAlignment="1" applyProtection="1">
      <alignment horizontal="left"/>
    </xf>
    <xf numFmtId="1" fontId="71" fillId="0" borderId="882" xfId="0" applyNumberFormat="1" applyFont="1" applyBorder="1" applyAlignment="1">
      <alignment horizontal="center" vertical="center" wrapText="1"/>
    </xf>
    <xf numFmtId="1" fontId="71" fillId="0" borderId="874" xfId="0" applyNumberFormat="1" applyFont="1" applyBorder="1" applyAlignment="1">
      <alignment horizontal="center" vertical="center" wrapText="1"/>
    </xf>
    <xf numFmtId="0" fontId="7" fillId="9" borderId="944" xfId="16" applyFont="1" applyFill="1" applyBorder="1" applyAlignment="1">
      <alignment horizontal="left" vertical="center" wrapText="1"/>
    </xf>
    <xf numFmtId="49" fontId="71" fillId="5" borderId="944" xfId="10" applyNumberFormat="1" applyFont="1" applyFill="1" applyBorder="1" applyAlignment="1" applyProtection="1">
      <alignment horizontal="center" vertical="center"/>
    </xf>
    <xf numFmtId="1" fontId="7" fillId="6" borderId="943" xfId="0" applyNumberFormat="1" applyFont="1" applyFill="1" applyBorder="1" applyProtection="1">
      <protection locked="0"/>
    </xf>
    <xf numFmtId="1" fontId="7" fillId="6" borderId="768" xfId="0" applyNumberFormat="1" applyFont="1" applyFill="1" applyBorder="1" applyProtection="1">
      <protection locked="0"/>
    </xf>
    <xf numFmtId="1" fontId="7" fillId="6" borderId="944" xfId="0" applyNumberFormat="1" applyFont="1" applyFill="1" applyBorder="1" applyProtection="1">
      <protection locked="0"/>
    </xf>
    <xf numFmtId="1" fontId="7" fillId="6" borderId="954" xfId="0" applyNumberFormat="1" applyFont="1" applyFill="1" applyBorder="1" applyProtection="1">
      <protection locked="0"/>
    </xf>
    <xf numFmtId="1" fontId="7" fillId="6" borderId="927" xfId="0" applyNumberFormat="1" applyFont="1" applyFill="1" applyBorder="1" applyProtection="1">
      <protection locked="0"/>
    </xf>
    <xf numFmtId="1" fontId="7" fillId="0" borderId="943" xfId="0" applyNumberFormat="1" applyFont="1" applyBorder="1" applyAlignment="1">
      <alignment horizontal="center" vertical="center" wrapText="1"/>
    </xf>
    <xf numFmtId="1" fontId="7" fillId="0" borderId="874" xfId="0" applyNumberFormat="1" applyFont="1" applyBorder="1" applyAlignment="1">
      <alignment horizontal="center" vertical="center" wrapText="1"/>
    </xf>
    <xf numFmtId="164" fontId="7" fillId="5" borderId="943" xfId="10" applyNumberFormat="1" applyFont="1" applyFill="1" applyBorder="1" applyAlignment="1" applyProtection="1">
      <alignment horizontal="center" vertical="center" wrapText="1"/>
    </xf>
    <xf numFmtId="164" fontId="7" fillId="5" borderId="927" xfId="10" applyNumberFormat="1" applyFont="1" applyFill="1" applyBorder="1" applyAlignment="1" applyProtection="1">
      <alignment horizontal="center" vertical="center"/>
    </xf>
    <xf numFmtId="1" fontId="7" fillId="9" borderId="927" xfId="0" applyNumberFormat="1" applyFont="1" applyFill="1" applyBorder="1" applyAlignment="1">
      <alignment horizontal="center" vertical="center" wrapText="1"/>
    </xf>
    <xf numFmtId="1" fontId="7" fillId="0" borderId="935" xfId="0" applyNumberFormat="1" applyFont="1" applyBorder="1" applyAlignment="1">
      <alignment horizontal="center" vertical="center"/>
    </xf>
    <xf numFmtId="1" fontId="7" fillId="9" borderId="943" xfId="0" applyNumberFormat="1" applyFont="1" applyFill="1" applyBorder="1" applyAlignment="1">
      <alignment horizontal="center" vertical="center"/>
    </xf>
    <xf numFmtId="1" fontId="7" fillId="9" borderId="768" xfId="0" applyNumberFormat="1" applyFont="1" applyFill="1" applyBorder="1" applyAlignment="1">
      <alignment horizontal="center" vertical="center" wrapText="1"/>
    </xf>
    <xf numFmtId="1" fontId="7" fillId="21" borderId="768" xfId="0" applyNumberFormat="1" applyFont="1" applyFill="1" applyBorder="1" applyAlignment="1">
      <alignment horizontal="center" vertical="center" wrapText="1"/>
    </xf>
    <xf numFmtId="1" fontId="7" fillId="21" borderId="927" xfId="0" applyNumberFormat="1" applyFont="1" applyFill="1" applyBorder="1" applyAlignment="1">
      <alignment horizontal="center" vertical="center" wrapText="1"/>
    </xf>
    <xf numFmtId="1" fontId="7" fillId="0" borderId="788" xfId="0" applyNumberFormat="1" applyFont="1" applyBorder="1" applyAlignment="1">
      <alignment horizontal="center" vertical="center"/>
    </xf>
    <xf numFmtId="1" fontId="7" fillId="9" borderId="956" xfId="0" applyNumberFormat="1" applyFont="1" applyFill="1" applyBorder="1" applyAlignment="1">
      <alignment horizontal="center" vertical="center" wrapText="1"/>
    </xf>
    <xf numFmtId="1" fontId="7" fillId="20" borderId="307" xfId="52" applyNumberFormat="1" applyFont="1" applyBorder="1" applyProtection="1">
      <protection locked="0"/>
    </xf>
    <xf numFmtId="1" fontId="7" fillId="20" borderId="773" xfId="52" applyNumberFormat="1" applyFont="1" applyBorder="1" applyProtection="1">
      <protection locked="0"/>
    </xf>
    <xf numFmtId="1" fontId="7" fillId="0" borderId="957" xfId="0" applyNumberFormat="1" applyFont="1" applyBorder="1"/>
    <xf numFmtId="1" fontId="7" fillId="6" borderId="958" xfId="0" applyNumberFormat="1" applyFont="1" applyFill="1" applyBorder="1" applyProtection="1">
      <protection locked="0"/>
    </xf>
    <xf numFmtId="49" fontId="7" fillId="6" borderId="958" xfId="0" applyNumberFormat="1" applyFont="1" applyFill="1" applyBorder="1" applyProtection="1">
      <protection locked="0"/>
    </xf>
    <xf numFmtId="1" fontId="7" fillId="9" borderId="957" xfId="0" applyNumberFormat="1" applyFont="1" applyFill="1" applyBorder="1"/>
    <xf numFmtId="1" fontId="7" fillId="6" borderId="959" xfId="0" applyNumberFormat="1" applyFont="1" applyFill="1" applyBorder="1" applyProtection="1">
      <protection locked="0"/>
    </xf>
    <xf numFmtId="1" fontId="7" fillId="6" borderId="960" xfId="0" applyNumberFormat="1" applyFont="1" applyFill="1" applyBorder="1" applyProtection="1">
      <protection locked="0"/>
    </xf>
    <xf numFmtId="1" fontId="7" fillId="6" borderId="961" xfId="0" applyNumberFormat="1" applyFont="1" applyFill="1" applyBorder="1" applyProtection="1">
      <protection locked="0"/>
    </xf>
    <xf numFmtId="1" fontId="7" fillId="7" borderId="960" xfId="0" applyNumberFormat="1" applyFont="1" applyFill="1" applyBorder="1"/>
    <xf numFmtId="1" fontId="7" fillId="7" borderId="961" xfId="0" applyNumberFormat="1" applyFont="1" applyFill="1" applyBorder="1"/>
    <xf numFmtId="1" fontId="7" fillId="7" borderId="959" xfId="0" applyNumberFormat="1" applyFont="1" applyFill="1" applyBorder="1"/>
    <xf numFmtId="1" fontId="7" fillId="20" borderId="960" xfId="52" applyNumberFormat="1" applyFont="1" applyBorder="1" applyProtection="1">
      <protection locked="0"/>
    </xf>
    <xf numFmtId="1" fontId="7" fillId="20" borderId="959" xfId="52" applyNumberFormat="1" applyFont="1" applyBorder="1" applyProtection="1">
      <protection locked="0"/>
    </xf>
    <xf numFmtId="1" fontId="7" fillId="9" borderId="957" xfId="0" applyNumberFormat="1" applyFont="1" applyFill="1" applyBorder="1" applyAlignment="1">
      <alignment wrapText="1"/>
    </xf>
    <xf numFmtId="1" fontId="7" fillId="6" borderId="962" xfId="0" applyNumberFormat="1" applyFont="1" applyFill="1" applyBorder="1" applyProtection="1">
      <protection locked="0"/>
    </xf>
    <xf numFmtId="1" fontId="7" fillId="22" borderId="959" xfId="0" applyNumberFormat="1" applyFont="1" applyFill="1" applyBorder="1"/>
    <xf numFmtId="1" fontId="7" fillId="22" borderId="960" xfId="0" applyNumberFormat="1" applyFont="1" applyFill="1" applyBorder="1"/>
    <xf numFmtId="1" fontId="7" fillId="6" borderId="963" xfId="0" applyNumberFormat="1" applyFont="1" applyFill="1" applyBorder="1" applyProtection="1">
      <protection locked="0"/>
    </xf>
    <xf numFmtId="1" fontId="7" fillId="6" borderId="964" xfId="0" applyNumberFormat="1" applyFont="1" applyFill="1" applyBorder="1" applyProtection="1">
      <protection locked="0"/>
    </xf>
    <xf numFmtId="1" fontId="7" fillId="6" borderId="965" xfId="0" applyNumberFormat="1" applyFont="1" applyFill="1" applyBorder="1" applyProtection="1">
      <protection locked="0"/>
    </xf>
    <xf numFmtId="164" fontId="71" fillId="5" borderId="935" xfId="10" applyNumberFormat="1" applyFont="1" applyFill="1" applyBorder="1" applyAlignment="1" applyProtection="1">
      <alignment vertical="center" wrapText="1"/>
    </xf>
    <xf numFmtId="49" fontId="71" fillId="5" borderId="944" xfId="11" applyNumberFormat="1" applyFont="1" applyFill="1" applyBorder="1" applyAlignment="1" applyProtection="1">
      <alignment horizontal="center"/>
    </xf>
    <xf numFmtId="167" fontId="71" fillId="5" borderId="943" xfId="11" applyNumberFormat="1" applyFont="1" applyFill="1" applyBorder="1" applyProtection="1"/>
    <xf numFmtId="167" fontId="71" fillId="5" borderId="768" xfId="11" applyNumberFormat="1" applyFont="1" applyFill="1" applyBorder="1" applyProtection="1"/>
    <xf numFmtId="167" fontId="71" fillId="5" borderId="942" xfId="11" applyNumberFormat="1" applyFont="1" applyFill="1" applyBorder="1" applyProtection="1"/>
    <xf numFmtId="167" fontId="71" fillId="5" borderId="927" xfId="11" applyNumberFormat="1" applyFont="1" applyFill="1" applyBorder="1" applyProtection="1"/>
    <xf numFmtId="167" fontId="71" fillId="5" borderId="944" xfId="11" applyNumberFormat="1" applyFont="1" applyFill="1" applyBorder="1" applyProtection="1"/>
    <xf numFmtId="167" fontId="71" fillId="5" borderId="948" xfId="11" applyNumberFormat="1" applyFont="1" applyFill="1" applyBorder="1" applyProtection="1"/>
    <xf numFmtId="1" fontId="7" fillId="0" borderId="943" xfId="0" applyNumberFormat="1" applyFont="1" applyBorder="1" applyAlignment="1">
      <alignment horizontal="center" vertical="center"/>
    </xf>
    <xf numFmtId="1" fontId="7" fillId="0" borderId="927" xfId="0" applyNumberFormat="1" applyFont="1" applyBorder="1" applyAlignment="1">
      <alignment horizontal="center" vertical="center"/>
    </xf>
    <xf numFmtId="1" fontId="7" fillId="0" borderId="951" xfId="0" applyNumberFormat="1" applyFont="1" applyBorder="1" applyAlignment="1">
      <alignment horizontal="center" vertical="center" wrapText="1"/>
    </xf>
    <xf numFmtId="1" fontId="7" fillId="0" borderId="928" xfId="0" applyNumberFormat="1" applyFont="1" applyBorder="1" applyAlignment="1">
      <alignment horizontal="center" vertical="center" wrapText="1"/>
    </xf>
    <xf numFmtId="1" fontId="7" fillId="0" borderId="926" xfId="0" applyNumberFormat="1" applyFont="1" applyBorder="1" applyAlignment="1">
      <alignment horizontal="center" vertical="center" wrapText="1"/>
    </xf>
    <xf numFmtId="164" fontId="7" fillId="9" borderId="944" xfId="10" applyNumberFormat="1" applyFont="1" applyFill="1" applyBorder="1" applyAlignment="1" applyProtection="1">
      <alignment horizontal="center" vertical="center" wrapText="1"/>
    </xf>
    <xf numFmtId="164" fontId="7" fillId="9" borderId="923" xfId="10" applyNumberFormat="1" applyFont="1" applyFill="1" applyBorder="1" applyAlignment="1" applyProtection="1">
      <alignment horizontal="center" vertical="center" wrapText="1"/>
    </xf>
    <xf numFmtId="1" fontId="7" fillId="0" borderId="943" xfId="0" applyNumberFormat="1" applyFont="1" applyBorder="1" applyAlignment="1">
      <alignment horizontal="right"/>
    </xf>
    <xf numFmtId="1" fontId="7" fillId="0" borderId="946" xfId="0" applyNumberFormat="1" applyFont="1" applyBorder="1" applyAlignment="1">
      <alignment horizontal="right"/>
    </xf>
    <xf numFmtId="1" fontId="7" fillId="0" borderId="928" xfId="0" applyNumberFormat="1" applyFont="1" applyBorder="1" applyAlignment="1">
      <alignment horizontal="right"/>
    </xf>
    <xf numFmtId="1" fontId="7" fillId="6" borderId="951" xfId="0" applyNumberFormat="1" applyFont="1" applyFill="1" applyBorder="1" applyProtection="1">
      <protection locked="0"/>
    </xf>
    <xf numFmtId="1" fontId="7" fillId="6" borderId="928" xfId="0" applyNumberFormat="1" applyFont="1" applyFill="1" applyBorder="1" applyProtection="1">
      <protection locked="0"/>
    </xf>
    <xf numFmtId="1" fontId="7" fillId="6" borderId="926" xfId="0" applyNumberFormat="1" applyFont="1" applyFill="1" applyBorder="1" applyProtection="1">
      <protection locked="0"/>
    </xf>
    <xf numFmtId="1" fontId="7" fillId="6" borderId="942" xfId="0" applyNumberFormat="1" applyFont="1" applyFill="1" applyBorder="1" applyProtection="1">
      <protection locked="0"/>
    </xf>
    <xf numFmtId="1" fontId="7" fillId="9" borderId="765" xfId="0" applyNumberFormat="1" applyFont="1" applyFill="1" applyBorder="1"/>
    <xf numFmtId="1" fontId="7" fillId="7" borderId="307" xfId="0" applyNumberFormat="1" applyFont="1" applyFill="1" applyBorder="1" applyAlignment="1">
      <alignment horizontal="right"/>
    </xf>
    <xf numFmtId="1" fontId="7" fillId="7" borderId="770" xfId="0" applyNumberFormat="1" applyFont="1" applyFill="1" applyBorder="1"/>
    <xf numFmtId="1" fontId="7" fillId="7" borderId="766" xfId="0" applyNumberFormat="1" applyFont="1" applyFill="1" applyBorder="1"/>
    <xf numFmtId="1" fontId="7" fillId="0" borderId="959" xfId="0" applyNumberFormat="1" applyFont="1" applyBorder="1" applyAlignment="1">
      <alignment horizontal="right" wrapText="1"/>
    </xf>
    <xf numFmtId="1" fontId="7" fillId="0" borderId="960" xfId="0" applyNumberFormat="1" applyFont="1" applyBorder="1" applyAlignment="1">
      <alignment horizontal="right"/>
    </xf>
    <xf numFmtId="1" fontId="7" fillId="0" borderId="958" xfId="0" applyNumberFormat="1" applyFont="1" applyBorder="1" applyAlignment="1">
      <alignment horizontal="right"/>
    </xf>
    <xf numFmtId="1" fontId="7" fillId="6" borderId="957" xfId="0" applyNumberFormat="1" applyFont="1" applyFill="1" applyBorder="1" applyProtection="1">
      <protection locked="0"/>
    </xf>
    <xf numFmtId="1" fontId="7" fillId="6" borderId="966" xfId="0" applyNumberFormat="1" applyFont="1" applyFill="1" applyBorder="1" applyProtection="1">
      <protection locked="0"/>
    </xf>
    <xf numFmtId="1" fontId="7" fillId="9" borderId="277" xfId="0" applyNumberFormat="1" applyFont="1" applyFill="1" applyBorder="1"/>
    <xf numFmtId="1" fontId="7" fillId="0" borderId="788" xfId="0" applyNumberFormat="1" applyFont="1" applyBorder="1" applyAlignment="1">
      <alignment horizontal="right"/>
    </xf>
    <xf numFmtId="1" fontId="7" fillId="0" borderId="785" xfId="0" applyNumberFormat="1" applyFont="1" applyBorder="1" applyAlignment="1">
      <alignment horizontal="right"/>
    </xf>
    <xf numFmtId="1" fontId="7" fillId="0" borderId="782" xfId="0" applyNumberFormat="1" applyFont="1" applyBorder="1" applyAlignment="1">
      <alignment horizontal="right"/>
    </xf>
    <xf numFmtId="1" fontId="7" fillId="7" borderId="963" xfId="0" applyNumberFormat="1" applyFont="1" applyFill="1" applyBorder="1"/>
    <xf numFmtId="1" fontId="7" fillId="7" borderId="312" xfId="0" applyNumberFormat="1" applyFont="1" applyFill="1" applyBorder="1"/>
    <xf numFmtId="1" fontId="7" fillId="7" borderId="311" xfId="0" applyNumberFormat="1" applyFont="1" applyFill="1" applyBorder="1"/>
    <xf numFmtId="1" fontId="7" fillId="0" borderId="959" xfId="0" applyNumberFormat="1" applyFont="1" applyBorder="1" applyAlignment="1">
      <alignment horizontal="right"/>
    </xf>
    <xf numFmtId="1" fontId="7" fillId="0" borderId="959" xfId="0" applyNumberFormat="1" applyFont="1" applyBorder="1" applyAlignment="1">
      <alignment horizontal="right" shrinkToFit="1"/>
    </xf>
    <xf numFmtId="1" fontId="7" fillId="0" borderId="960" xfId="0" applyNumberFormat="1" applyFont="1" applyBorder="1" applyAlignment="1">
      <alignment horizontal="right" shrinkToFit="1"/>
    </xf>
    <xf numFmtId="1" fontId="7" fillId="0" borderId="963" xfId="0" applyNumberFormat="1" applyFont="1" applyBorder="1" applyAlignment="1">
      <alignment horizontal="right"/>
    </xf>
    <xf numFmtId="1" fontId="7" fillId="0" borderId="964" xfId="0" applyNumberFormat="1" applyFont="1" applyBorder="1" applyAlignment="1">
      <alignment horizontal="right"/>
    </xf>
    <xf numFmtId="1" fontId="7" fillId="6" borderId="967" xfId="0" applyNumberFormat="1" applyFont="1" applyFill="1" applyBorder="1" applyProtection="1">
      <protection locked="0"/>
    </xf>
    <xf numFmtId="1" fontId="7" fillId="0" borderId="788" xfId="0" applyNumberFormat="1" applyFont="1" applyBorder="1" applyAlignment="1">
      <alignment horizontal="right" wrapText="1"/>
    </xf>
    <xf numFmtId="1" fontId="7" fillId="0" borderId="785" xfId="0" applyNumberFormat="1" applyFont="1" applyBorder="1" applyAlignment="1">
      <alignment horizontal="right" wrapText="1"/>
    </xf>
    <xf numFmtId="1" fontId="7" fillId="0" borderId="788" xfId="0" applyNumberFormat="1" applyFont="1" applyBorder="1"/>
    <xf numFmtId="1" fontId="7" fillId="0" borderId="782" xfId="0" applyNumberFormat="1" applyFont="1" applyBorder="1"/>
    <xf numFmtId="1" fontId="7" fillId="0" borderId="935" xfId="0" applyNumberFormat="1" applyFont="1" applyBorder="1"/>
    <xf numFmtId="1" fontId="7" fillId="0" borderId="883" xfId="0" applyNumberFormat="1" applyFont="1" applyBorder="1"/>
    <xf numFmtId="1" fontId="7" fillId="0" borderId="784" xfId="0" applyNumberFormat="1" applyFont="1" applyBorder="1"/>
    <xf numFmtId="167" fontId="71" fillId="5" borderId="782" xfId="11" applyNumberFormat="1" applyFont="1" applyFill="1" applyBorder="1" applyProtection="1"/>
    <xf numFmtId="164" fontId="6" fillId="9" borderId="968" xfId="10" applyNumberFormat="1" applyFont="1" applyFill="1" applyBorder="1" applyAlignment="1" applyProtection="1">
      <alignment horizontal="left"/>
    </xf>
    <xf numFmtId="1" fontId="7" fillId="4" borderId="944" xfId="0" applyNumberFormat="1" applyFont="1" applyFill="1" applyBorder="1" applyAlignment="1">
      <alignment horizontal="center" vertical="center" wrapText="1"/>
    </xf>
    <xf numFmtId="1" fontId="7" fillId="4" borderId="927" xfId="0" applyNumberFormat="1" applyFont="1" applyFill="1" applyBorder="1" applyAlignment="1">
      <alignment horizontal="center" vertical="center" wrapText="1"/>
    </xf>
    <xf numFmtId="1" fontId="7" fillId="0" borderId="944" xfId="0" applyNumberFormat="1" applyFont="1" applyBorder="1" applyAlignment="1">
      <alignment horizontal="center" vertical="center" wrapText="1"/>
    </xf>
    <xf numFmtId="164" fontId="7" fillId="9" borderId="969" xfId="10" applyNumberFormat="1" applyFont="1" applyFill="1" applyBorder="1" applyAlignment="1" applyProtection="1">
      <alignment vertical="center" wrapText="1"/>
    </xf>
    <xf numFmtId="1" fontId="7" fillId="9" borderId="935" xfId="0" applyNumberFormat="1" applyFont="1" applyFill="1" applyBorder="1" applyAlignment="1">
      <alignment vertical="center" wrapText="1"/>
    </xf>
    <xf numFmtId="1" fontId="7" fillId="0" borderId="944" xfId="0" applyNumberFormat="1" applyFont="1" applyBorder="1" applyAlignment="1">
      <alignment horizontal="center" wrapText="1"/>
    </xf>
    <xf numFmtId="1" fontId="7" fillId="0" borderId="927" xfId="0" applyNumberFormat="1" applyFont="1" applyBorder="1" applyAlignment="1">
      <alignment horizontal="right" wrapText="1"/>
    </xf>
    <xf numFmtId="1" fontId="7" fillId="0" borderId="944" xfId="0" applyNumberFormat="1" applyFont="1" applyBorder="1" applyAlignment="1">
      <alignment horizontal="right"/>
    </xf>
    <xf numFmtId="1" fontId="7" fillId="4" borderId="768" xfId="0" applyNumberFormat="1" applyFont="1" applyFill="1" applyBorder="1" applyAlignment="1">
      <alignment horizontal="right"/>
    </xf>
    <xf numFmtId="1" fontId="7" fillId="4" borderId="927" xfId="0" applyNumberFormat="1" applyFont="1" applyFill="1" applyBorder="1" applyAlignment="1">
      <alignment horizontal="right"/>
    </xf>
    <xf numFmtId="0" fontId="6" fillId="9" borderId="949" xfId="15" applyFont="1" applyFill="1" applyBorder="1" applyAlignment="1" applyProtection="1"/>
    <xf numFmtId="164" fontId="71" fillId="9" borderId="949" xfId="18" applyFont="1" applyFill="1" applyBorder="1" applyAlignment="1" applyProtection="1"/>
    <xf numFmtId="0" fontId="70" fillId="9" borderId="949" xfId="15" applyFont="1" applyFill="1" applyBorder="1" applyAlignment="1" applyProtection="1"/>
    <xf numFmtId="0" fontId="71" fillId="9" borderId="949" xfId="15" applyFont="1" applyFill="1" applyBorder="1" applyAlignment="1" applyProtection="1"/>
    <xf numFmtId="1" fontId="7" fillId="4" borderId="786" xfId="0" applyNumberFormat="1" applyFont="1" applyFill="1" applyBorder="1" applyAlignment="1">
      <alignment horizontal="center" vertical="center" wrapText="1"/>
    </xf>
    <xf numFmtId="1" fontId="7" fillId="0" borderId="782" xfId="0" applyNumberFormat="1" applyFont="1" applyBorder="1" applyAlignment="1">
      <alignment horizontal="center" vertical="center" wrapText="1"/>
    </xf>
    <xf numFmtId="1" fontId="7" fillId="6" borderId="970" xfId="0" applyNumberFormat="1" applyFont="1" applyFill="1" applyBorder="1" applyProtection="1">
      <protection locked="0"/>
    </xf>
    <xf numFmtId="1" fontId="7" fillId="6" borderId="971" xfId="0" applyNumberFormat="1" applyFont="1" applyFill="1" applyBorder="1" applyProtection="1">
      <protection locked="0"/>
    </xf>
    <xf numFmtId="1" fontId="7" fillId="6" borderId="972" xfId="0" applyNumberFormat="1" applyFont="1" applyFill="1" applyBorder="1" applyProtection="1">
      <protection locked="0"/>
    </xf>
    <xf numFmtId="1" fontId="7" fillId="6" borderId="973" xfId="0" applyNumberFormat="1" applyFont="1" applyFill="1" applyBorder="1" applyProtection="1">
      <protection locked="0"/>
    </xf>
    <xf numFmtId="1" fontId="7" fillId="6" borderId="974" xfId="0" applyNumberFormat="1" applyFont="1" applyFill="1" applyBorder="1" applyProtection="1">
      <protection locked="0"/>
    </xf>
    <xf numFmtId="49" fontId="7" fillId="0" borderId="944" xfId="0" applyNumberFormat="1" applyFont="1" applyBorder="1" applyAlignment="1">
      <alignment horizontal="center" wrapText="1"/>
    </xf>
    <xf numFmtId="1" fontId="7" fillId="0" borderId="944" xfId="0" applyNumberFormat="1" applyFont="1" applyBorder="1" applyAlignment="1">
      <alignment horizontal="right" wrapText="1"/>
    </xf>
    <xf numFmtId="1" fontId="7" fillId="0" borderId="927" xfId="0" applyNumberFormat="1" applyFont="1" applyBorder="1" applyAlignment="1">
      <alignment horizontal="right"/>
    </xf>
    <xf numFmtId="164" fontId="6" fillId="9" borderId="975" xfId="10" applyNumberFormat="1" applyFont="1" applyFill="1" applyBorder="1" applyAlignment="1" applyProtection="1">
      <alignment horizontal="left"/>
    </xf>
    <xf numFmtId="1" fontId="7" fillId="0" borderId="927" xfId="0" applyNumberFormat="1" applyFont="1" applyBorder="1" applyAlignment="1">
      <alignment horizontal="center" vertical="center" wrapText="1"/>
    </xf>
    <xf numFmtId="164" fontId="7" fillId="5" borderId="948" xfId="10" applyNumberFormat="1" applyFont="1" applyFill="1" applyBorder="1" applyAlignment="1" applyProtection="1">
      <alignment horizontal="center" vertical="center"/>
    </xf>
    <xf numFmtId="1" fontId="7" fillId="9" borderId="771" xfId="0" applyNumberFormat="1" applyFont="1" applyFill="1" applyBorder="1" applyAlignment="1">
      <alignment vertical="center" wrapText="1"/>
    </xf>
    <xf numFmtId="1" fontId="7" fillId="4" borderId="765" xfId="0" applyNumberFormat="1" applyFont="1" applyFill="1" applyBorder="1" applyAlignment="1">
      <alignment horizontal="center" vertical="center"/>
    </xf>
    <xf numFmtId="1" fontId="7" fillId="10" borderId="972" xfId="0" applyNumberFormat="1" applyFont="1" applyFill="1" applyBorder="1" applyProtection="1">
      <protection locked="0"/>
    </xf>
    <xf numFmtId="1" fontId="7" fillId="10" borderId="977" xfId="0" applyNumberFormat="1" applyFont="1" applyFill="1" applyBorder="1" applyProtection="1">
      <protection locked="0"/>
    </xf>
    <xf numFmtId="1" fontId="7" fillId="10" borderId="971" xfId="0" applyNumberFormat="1" applyFont="1" applyFill="1" applyBorder="1" applyProtection="1">
      <protection locked="0"/>
    </xf>
    <xf numFmtId="1" fontId="7" fillId="10" borderId="978" xfId="0" applyNumberFormat="1" applyFont="1" applyFill="1" applyBorder="1" applyProtection="1">
      <protection locked="0"/>
    </xf>
    <xf numFmtId="1" fontId="7" fillId="10" borderId="979" xfId="0" applyNumberFormat="1" applyFont="1" applyFill="1" applyBorder="1" applyProtection="1">
      <protection locked="0"/>
    </xf>
    <xf numFmtId="1" fontId="7" fillId="9" borderId="971" xfId="0" applyNumberFormat="1" applyFont="1" applyFill="1" applyBorder="1" applyProtection="1">
      <protection locked="0"/>
    </xf>
    <xf numFmtId="1" fontId="7" fillId="9" borderId="980" xfId="0" applyNumberFormat="1" applyFont="1" applyFill="1" applyBorder="1" applyAlignment="1">
      <alignment vertical="center" wrapText="1"/>
    </xf>
    <xf numFmtId="1" fontId="7" fillId="4" borderId="970" xfId="0" applyNumberFormat="1" applyFont="1" applyFill="1" applyBorder="1" applyAlignment="1">
      <alignment horizontal="center" vertical="center"/>
    </xf>
    <xf numFmtId="1" fontId="7" fillId="10" borderId="981" xfId="0" applyNumberFormat="1" applyFont="1" applyFill="1" applyBorder="1" applyProtection="1">
      <protection locked="0"/>
    </xf>
    <xf numFmtId="1" fontId="7" fillId="9" borderId="312" xfId="0" applyNumberFormat="1" applyFont="1" applyFill="1" applyBorder="1" applyAlignment="1">
      <alignment vertical="center" wrapText="1"/>
    </xf>
    <xf numFmtId="1" fontId="7" fillId="4" borderId="786" xfId="0" applyNumberFormat="1" applyFont="1" applyFill="1" applyBorder="1" applyAlignment="1">
      <alignment horizontal="center" vertical="center"/>
    </xf>
    <xf numFmtId="1" fontId="7" fillId="10" borderId="788" xfId="0" applyNumberFormat="1" applyFont="1" applyFill="1" applyBorder="1" applyProtection="1">
      <protection locked="0"/>
    </xf>
    <xf numFmtId="1" fontId="7" fillId="10" borderId="785" xfId="0" applyNumberFormat="1" applyFont="1" applyFill="1" applyBorder="1" applyProtection="1">
      <protection locked="0"/>
    </xf>
    <xf numFmtId="1" fontId="7" fillId="10" borderId="782" xfId="0" applyNumberFormat="1" applyFont="1" applyFill="1" applyBorder="1" applyProtection="1">
      <protection locked="0"/>
    </xf>
    <xf numFmtId="1" fontId="7" fillId="10" borderId="851" xfId="0" applyNumberFormat="1" applyFont="1" applyFill="1" applyBorder="1" applyProtection="1">
      <protection locked="0"/>
    </xf>
    <xf numFmtId="1" fontId="7" fillId="10" borderId="858" xfId="0" applyNumberFormat="1" applyFont="1" applyFill="1" applyBorder="1" applyProtection="1">
      <protection locked="0"/>
    </xf>
    <xf numFmtId="1" fontId="7" fillId="10" borderId="784" xfId="0" applyNumberFormat="1" applyFont="1" applyFill="1" applyBorder="1" applyProtection="1">
      <protection locked="0"/>
    </xf>
    <xf numFmtId="1" fontId="7" fillId="9" borderId="782" xfId="0" applyNumberFormat="1" applyFont="1" applyFill="1" applyBorder="1" applyProtection="1">
      <protection locked="0"/>
    </xf>
    <xf numFmtId="1" fontId="7" fillId="0" borderId="942" xfId="0" applyNumberFormat="1" applyFont="1" applyBorder="1" applyAlignment="1">
      <alignment horizontal="center" vertical="center" wrapText="1"/>
    </xf>
    <xf numFmtId="1" fontId="7" fillId="9" borderId="772" xfId="0" applyNumberFormat="1" applyFont="1" applyFill="1" applyBorder="1" applyAlignment="1">
      <alignment vertical="center" wrapText="1"/>
    </xf>
    <xf numFmtId="1" fontId="7" fillId="4" borderId="770" xfId="53" applyNumberFormat="1" applyFont="1" applyFill="1" applyBorder="1" applyAlignment="1">
      <alignment horizontal="right"/>
    </xf>
    <xf numFmtId="1" fontId="7" fillId="4" borderId="307" xfId="53" applyNumberFormat="1" applyFont="1" applyFill="1" applyBorder="1" applyAlignment="1">
      <alignment horizontal="right"/>
    </xf>
    <xf numFmtId="1" fontId="7" fillId="4" borderId="766" xfId="53" applyNumberFormat="1" applyFont="1" applyFill="1" applyBorder="1" applyAlignment="1">
      <alignment horizontal="right"/>
    </xf>
    <xf numFmtId="1" fontId="7" fillId="10" borderId="770" xfId="0" applyNumberFormat="1" applyFont="1" applyFill="1" applyBorder="1" applyProtection="1">
      <protection locked="0"/>
    </xf>
    <xf numFmtId="1" fontId="7" fillId="10" borderId="766" xfId="0" applyNumberFormat="1" applyFont="1" applyFill="1" applyBorder="1" applyProtection="1">
      <protection locked="0"/>
    </xf>
    <xf numFmtId="1" fontId="7" fillId="10" borderId="773" xfId="0" applyNumberFormat="1" applyFont="1" applyFill="1" applyBorder="1" applyProtection="1">
      <protection locked="0"/>
    </xf>
    <xf numFmtId="1" fontId="7" fillId="9" borderId="773" xfId="0" applyNumberFormat="1" applyFont="1" applyFill="1" applyBorder="1" applyProtection="1">
      <protection locked="0"/>
    </xf>
    <xf numFmtId="1" fontId="7" fillId="9" borderId="969" xfId="0" applyNumberFormat="1" applyFont="1" applyFill="1" applyBorder="1" applyAlignment="1">
      <alignment vertical="center" wrapText="1"/>
    </xf>
    <xf numFmtId="1" fontId="7" fillId="4" borderId="972" xfId="53" applyNumberFormat="1" applyFont="1" applyFill="1" applyBorder="1" applyAlignment="1">
      <alignment horizontal="right"/>
    </xf>
    <xf numFmtId="1" fontId="7" fillId="4" borderId="977" xfId="53" applyNumberFormat="1" applyFont="1" applyFill="1" applyBorder="1" applyAlignment="1">
      <alignment horizontal="right"/>
    </xf>
    <xf numFmtId="1" fontId="7" fillId="4" borderId="971" xfId="53" applyNumberFormat="1" applyFont="1" applyFill="1" applyBorder="1" applyAlignment="1">
      <alignment horizontal="right"/>
    </xf>
    <xf numFmtId="1" fontId="7" fillId="10" borderId="982" xfId="0" applyNumberFormat="1" applyFont="1" applyFill="1" applyBorder="1" applyProtection="1">
      <protection locked="0"/>
    </xf>
    <xf numFmtId="1" fontId="7" fillId="9" borderId="983" xfId="0" applyNumberFormat="1" applyFont="1" applyFill="1" applyBorder="1" applyAlignment="1">
      <alignment vertical="center" wrapText="1"/>
    </xf>
    <xf numFmtId="1" fontId="7" fillId="4" borderId="984" xfId="53" applyNumberFormat="1" applyFont="1" applyFill="1" applyBorder="1" applyAlignment="1">
      <alignment horizontal="right"/>
    </xf>
    <xf numFmtId="1" fontId="7" fillId="4" borderId="985" xfId="53" applyNumberFormat="1" applyFont="1" applyFill="1" applyBorder="1" applyAlignment="1">
      <alignment horizontal="right"/>
    </xf>
    <xf numFmtId="1" fontId="7" fillId="4" borderId="312" xfId="53" applyNumberFormat="1" applyFont="1" applyFill="1" applyBorder="1" applyAlignment="1">
      <alignment horizontal="right"/>
    </xf>
    <xf numFmtId="1" fontId="7" fillId="10" borderId="984" xfId="0" applyNumberFormat="1" applyFont="1" applyFill="1" applyBorder="1" applyProtection="1">
      <protection locked="0"/>
    </xf>
    <xf numFmtId="1" fontId="7" fillId="10" borderId="985" xfId="0" applyNumberFormat="1" applyFont="1" applyFill="1" applyBorder="1" applyProtection="1">
      <protection locked="0"/>
    </xf>
    <xf numFmtId="1" fontId="7" fillId="10" borderId="986" xfId="0" applyNumberFormat="1" applyFont="1" applyFill="1" applyBorder="1" applyProtection="1">
      <protection locked="0"/>
    </xf>
    <xf numFmtId="1" fontId="7" fillId="4" borderId="178" xfId="53" applyNumberFormat="1" applyFont="1" applyFill="1" applyBorder="1" applyAlignment="1">
      <alignment horizontal="right"/>
    </xf>
    <xf numFmtId="1" fontId="7" fillId="9" borderId="987" xfId="0" applyNumberFormat="1" applyFont="1" applyFill="1" applyBorder="1" applyAlignment="1">
      <alignment vertical="center" wrapText="1"/>
    </xf>
    <xf numFmtId="1" fontId="7" fillId="9" borderId="844" xfId="0" applyNumberFormat="1" applyFont="1" applyFill="1" applyBorder="1"/>
    <xf numFmtId="1" fontId="7" fillId="4" borderId="788" xfId="53" applyNumberFormat="1" applyFont="1" applyFill="1" applyBorder="1" applyAlignment="1">
      <alignment horizontal="right"/>
    </xf>
    <xf numFmtId="1" fontId="7" fillId="4" borderId="785" xfId="53" applyNumberFormat="1" applyFont="1" applyFill="1" applyBorder="1" applyAlignment="1">
      <alignment horizontal="right"/>
    </xf>
    <xf numFmtId="1" fontId="7" fillId="4" borderId="782" xfId="53" applyNumberFormat="1" applyFont="1" applyFill="1" applyBorder="1" applyAlignment="1">
      <alignment horizontal="right"/>
    </xf>
    <xf numFmtId="1" fontId="7" fillId="0" borderId="788" xfId="0" applyNumberFormat="1" applyFont="1" applyBorder="1" applyAlignment="1">
      <alignment horizontal="center" vertical="center" wrapText="1"/>
    </xf>
    <xf numFmtId="1" fontId="7" fillId="0" borderId="784" xfId="0" applyNumberFormat="1" applyFont="1" applyBorder="1" applyAlignment="1">
      <alignment horizontal="center" vertical="center" wrapText="1"/>
    </xf>
    <xf numFmtId="1" fontId="7" fillId="0" borderId="785" xfId="0" applyNumberFormat="1" applyFont="1" applyBorder="1" applyAlignment="1">
      <alignment horizontal="center" vertical="center" wrapText="1"/>
    </xf>
    <xf numFmtId="1" fontId="7" fillId="0" borderId="791" xfId="0" applyNumberFormat="1" applyFont="1" applyBorder="1" applyAlignment="1">
      <alignment horizontal="center" vertical="center" wrapText="1"/>
    </xf>
    <xf numFmtId="1" fontId="7" fillId="0" borderId="948" xfId="0" applyNumberFormat="1" applyFont="1" applyBorder="1" applyAlignment="1">
      <alignment horizontal="center" vertical="center" wrapText="1"/>
    </xf>
    <xf numFmtId="1" fontId="7" fillId="4" borderId="988" xfId="53" applyNumberFormat="1" applyFont="1" applyFill="1" applyBorder="1" applyAlignment="1">
      <alignment horizontal="right"/>
    </xf>
    <xf numFmtId="1" fontId="7" fillId="9" borderId="970" xfId="0" applyNumberFormat="1" applyFont="1" applyFill="1" applyBorder="1" applyAlignment="1">
      <alignment horizontal="left"/>
    </xf>
    <xf numFmtId="1" fontId="7" fillId="4" borderId="989" xfId="53" applyNumberFormat="1" applyFont="1" applyFill="1" applyBorder="1" applyAlignment="1">
      <alignment horizontal="right"/>
    </xf>
    <xf numFmtId="1" fontId="7" fillId="6" borderId="982" xfId="0" applyNumberFormat="1" applyFont="1" applyFill="1" applyBorder="1" applyProtection="1">
      <protection locked="0"/>
    </xf>
    <xf numFmtId="1" fontId="7" fillId="6" borderId="990" xfId="0" applyNumberFormat="1" applyFont="1" applyFill="1" applyBorder="1" applyProtection="1">
      <protection locked="0"/>
    </xf>
    <xf numFmtId="1" fontId="7" fillId="9" borderId="970" xfId="0" applyNumberFormat="1" applyFont="1" applyFill="1" applyBorder="1"/>
    <xf numFmtId="1" fontId="7" fillId="4" borderId="991" xfId="53" applyNumberFormat="1" applyFont="1" applyFill="1" applyBorder="1" applyAlignment="1">
      <alignment horizontal="right"/>
    </xf>
    <xf numFmtId="1" fontId="7" fillId="6" borderId="992" xfId="0" applyNumberFormat="1" applyFont="1" applyFill="1" applyBorder="1" applyProtection="1">
      <protection locked="0"/>
    </xf>
    <xf numFmtId="1" fontId="7" fillId="9" borderId="993" xfId="20" applyNumberFormat="1" applyFont="1" applyFill="1" applyBorder="1" applyAlignment="1">
      <alignment horizontal="right"/>
    </xf>
    <xf numFmtId="1" fontId="7" fillId="0" borderId="994" xfId="0" applyNumberFormat="1" applyFont="1" applyBorder="1" applyAlignment="1">
      <alignment horizontal="center" vertical="center"/>
    </xf>
    <xf numFmtId="1" fontId="7" fillId="0" borderId="995" xfId="0" applyNumberFormat="1" applyFont="1" applyBorder="1" applyAlignment="1">
      <alignment horizontal="center" vertical="center" wrapText="1"/>
    </xf>
    <xf numFmtId="49" fontId="7" fillId="4" borderId="765" xfId="53" applyNumberFormat="1" applyFont="1" applyFill="1" applyBorder="1" applyAlignment="1">
      <alignment horizontal="right"/>
    </xf>
    <xf numFmtId="1" fontId="7" fillId="6" borderId="996" xfId="0" applyNumberFormat="1" applyFont="1" applyFill="1" applyBorder="1" applyProtection="1">
      <protection locked="0"/>
    </xf>
    <xf numFmtId="49" fontId="7" fillId="18" borderId="983" xfId="53" applyNumberFormat="1" applyFont="1" applyFill="1" applyBorder="1" applyAlignment="1">
      <alignment horizontal="right"/>
    </xf>
    <xf numFmtId="1" fontId="7" fillId="18" borderId="788" xfId="0" applyNumberFormat="1" applyFont="1" applyFill="1" applyBorder="1"/>
    <xf numFmtId="1" fontId="7" fillId="18" borderId="791" xfId="0" applyNumberFormat="1" applyFont="1" applyFill="1" applyBorder="1"/>
    <xf numFmtId="1" fontId="7" fillId="18" borderId="790" xfId="0" applyNumberFormat="1" applyFont="1" applyFill="1" applyBorder="1"/>
    <xf numFmtId="1" fontId="7" fillId="9" borderId="786" xfId="0" applyNumberFormat="1" applyFont="1" applyFill="1" applyBorder="1" applyProtection="1">
      <protection locked="0"/>
    </xf>
    <xf numFmtId="1" fontId="7" fillId="18" borderId="786" xfId="0" applyNumberFormat="1" applyFont="1" applyFill="1" applyBorder="1"/>
    <xf numFmtId="0" fontId="6" fillId="9" borderId="995" xfId="0" applyFont="1" applyFill="1" applyBorder="1"/>
    <xf numFmtId="0" fontId="71" fillId="9" borderId="995" xfId="0" applyFont="1" applyFill="1" applyBorder="1"/>
    <xf numFmtId="0" fontId="7" fillId="9" borderId="994" xfId="0" applyFont="1" applyFill="1" applyBorder="1" applyAlignment="1">
      <alignment horizontal="center" vertical="center" wrapText="1"/>
    </xf>
    <xf numFmtId="1" fontId="7" fillId="9" borderId="972" xfId="0" applyNumberFormat="1" applyFont="1" applyFill="1" applyBorder="1" applyProtection="1">
      <protection locked="0"/>
    </xf>
    <xf numFmtId="0" fontId="7" fillId="9" borderId="765" xfId="0" applyFont="1" applyFill="1" applyBorder="1"/>
    <xf numFmtId="1" fontId="7" fillId="9" borderId="970" xfId="0" applyNumberFormat="1" applyFont="1" applyFill="1" applyBorder="1" applyProtection="1">
      <protection locked="0"/>
    </xf>
    <xf numFmtId="0" fontId="7" fillId="9" borderId="970" xfId="0" applyFont="1" applyFill="1" applyBorder="1"/>
    <xf numFmtId="1" fontId="7" fillId="9" borderId="983" xfId="0" applyNumberFormat="1" applyFont="1" applyFill="1" applyBorder="1" applyAlignment="1">
      <alignment horizontal="left" vertical="center" wrapText="1"/>
    </xf>
    <xf numFmtId="0" fontId="7" fillId="9" borderId="786" xfId="0" applyFont="1" applyFill="1" applyBorder="1"/>
    <xf numFmtId="1" fontId="7" fillId="9" borderId="984" xfId="0" applyNumberFormat="1" applyFont="1" applyFill="1" applyBorder="1" applyProtection="1">
      <protection locked="0"/>
    </xf>
    <xf numFmtId="1" fontId="7" fillId="9" borderId="786" xfId="0" applyNumberFormat="1" applyFont="1" applyFill="1" applyBorder="1"/>
    <xf numFmtId="1" fontId="7" fillId="9" borderId="983" xfId="0" applyNumberFormat="1" applyFont="1" applyFill="1" applyBorder="1" applyProtection="1">
      <protection locked="0"/>
    </xf>
    <xf numFmtId="0" fontId="75" fillId="0" borderId="995" xfId="0" applyFont="1" applyBorder="1" applyAlignment="1">
      <alignment horizontal="center" vertical="center" wrapText="1"/>
    </xf>
    <xf numFmtId="0" fontId="7" fillId="0" borderId="994" xfId="0" applyFont="1" applyBorder="1" applyAlignment="1">
      <alignment horizontal="center" vertical="center"/>
    </xf>
    <xf numFmtId="0" fontId="7" fillId="0" borderId="1000" xfId="0" applyFont="1" applyBorder="1" applyAlignment="1">
      <alignment horizontal="center" vertical="center" wrapText="1"/>
    </xf>
    <xf numFmtId="0" fontId="7" fillId="0" borderId="999" xfId="0" applyFont="1" applyBorder="1" applyAlignment="1">
      <alignment horizontal="center" vertical="center" wrapText="1"/>
    </xf>
    <xf numFmtId="0" fontId="7" fillId="0" borderId="765" xfId="0" applyFont="1" applyBorder="1" applyAlignment="1">
      <alignment horizontal="right" vertical="center"/>
    </xf>
    <xf numFmtId="0" fontId="7" fillId="10" borderId="770" xfId="0" applyFont="1" applyFill="1" applyBorder="1" applyAlignment="1" applyProtection="1">
      <alignment horizontal="justify" vertical="center"/>
      <protection locked="0"/>
    </xf>
    <xf numFmtId="0" fontId="7" fillId="10" borderId="766" xfId="0" applyFont="1" applyFill="1" applyBorder="1" applyAlignment="1" applyProtection="1">
      <alignment horizontal="justify" vertical="center"/>
      <protection locked="0"/>
    </xf>
    <xf numFmtId="0" fontId="7" fillId="0" borderId="786" xfId="0" applyFont="1" applyBorder="1" applyAlignment="1">
      <alignment horizontal="right" vertical="center"/>
    </xf>
    <xf numFmtId="0" fontId="7" fillId="10" borderId="788" xfId="0" applyFont="1" applyFill="1" applyBorder="1" applyAlignment="1" applyProtection="1">
      <alignment horizontal="justify" vertical="center"/>
      <protection locked="0"/>
    </xf>
    <xf numFmtId="0" fontId="7" fillId="10" borderId="782" xfId="0" applyFont="1" applyFill="1" applyBorder="1" applyAlignment="1" applyProtection="1">
      <alignment horizontal="justify" vertical="center"/>
      <protection locked="0"/>
    </xf>
    <xf numFmtId="1" fontId="7" fillId="5" borderId="998" xfId="0" applyNumberFormat="1" applyFont="1" applyFill="1" applyBorder="1" applyAlignment="1">
      <alignment horizontal="center" vertical="center" wrapText="1"/>
    </xf>
    <xf numFmtId="1" fontId="7" fillId="5" borderId="1001" xfId="0" applyNumberFormat="1" applyFont="1" applyFill="1" applyBorder="1" applyAlignment="1">
      <alignment horizontal="center" vertical="top" wrapText="1"/>
    </xf>
    <xf numFmtId="0" fontId="7" fillId="5" borderId="1002" xfId="0" applyFont="1" applyFill="1" applyBorder="1" applyAlignment="1">
      <alignment horizontal="center" vertical="center" wrapText="1"/>
    </xf>
    <xf numFmtId="1" fontId="7" fillId="5" borderId="874" xfId="0" applyNumberFormat="1" applyFont="1" applyFill="1" applyBorder="1" applyAlignment="1" applyProtection="1">
      <alignment horizontal="center" vertical="center" wrapText="1"/>
      <protection locked="0"/>
    </xf>
    <xf numFmtId="1" fontId="7" fillId="0" borderId="970" xfId="0" applyNumberFormat="1" applyFont="1" applyBorder="1" applyAlignment="1">
      <alignment vertical="center"/>
    </xf>
    <xf numFmtId="49" fontId="7" fillId="9" borderId="972" xfId="0" applyNumberFormat="1" applyFont="1" applyFill="1" applyBorder="1" applyProtection="1">
      <protection locked="0"/>
    </xf>
    <xf numFmtId="0" fontId="7" fillId="0" borderId="970" xfId="0" applyFont="1" applyBorder="1"/>
    <xf numFmtId="1" fontId="7" fillId="6" borderId="977" xfId="0" applyNumberFormat="1" applyFont="1" applyFill="1" applyBorder="1" applyProtection="1">
      <protection locked="0"/>
    </xf>
    <xf numFmtId="1" fontId="7" fillId="0" borderId="983" xfId="0" applyNumberFormat="1" applyFont="1" applyBorder="1" applyAlignment="1">
      <alignment horizontal="left" vertical="center" wrapText="1"/>
    </xf>
    <xf numFmtId="1" fontId="7" fillId="0" borderId="782" xfId="0" applyNumberFormat="1" applyFont="1" applyBorder="1" applyAlignment="1">
      <alignment vertical="center"/>
    </xf>
    <xf numFmtId="49" fontId="7" fillId="9" borderId="984" xfId="0" applyNumberFormat="1" applyFont="1" applyFill="1" applyBorder="1" applyProtection="1">
      <protection locked="0"/>
    </xf>
    <xf numFmtId="49" fontId="7" fillId="9" borderId="983" xfId="0" applyNumberFormat="1" applyFont="1" applyFill="1" applyBorder="1"/>
    <xf numFmtId="0" fontId="7" fillId="0" borderId="786" xfId="0" applyFont="1" applyBorder="1"/>
    <xf numFmtId="1" fontId="7" fillId="6" borderId="985" xfId="0" applyNumberFormat="1" applyFont="1" applyFill="1" applyBorder="1" applyProtection="1">
      <protection locked="0"/>
    </xf>
    <xf numFmtId="1" fontId="7" fillId="9" borderId="998" xfId="0" applyNumberFormat="1" applyFont="1" applyFill="1" applyBorder="1" applyAlignment="1">
      <alignment horizontal="center" vertical="center" wrapText="1"/>
    </xf>
    <xf numFmtId="1" fontId="7" fillId="0" borderId="765" xfId="0" applyNumberFormat="1" applyFont="1" applyBorder="1" applyAlignment="1">
      <alignment horizontal="left" vertical="top"/>
    </xf>
    <xf numFmtId="0" fontId="7" fillId="18" borderId="765" xfId="0" applyFont="1" applyFill="1" applyBorder="1"/>
    <xf numFmtId="1" fontId="7" fillId="6" borderId="979" xfId="0" applyNumberFormat="1" applyFont="1" applyFill="1" applyBorder="1" applyProtection="1">
      <protection locked="0"/>
    </xf>
    <xf numFmtId="0" fontId="7" fillId="18" borderId="971" xfId="0" applyFont="1" applyFill="1" applyBorder="1"/>
    <xf numFmtId="1" fontId="7" fillId="0" borderId="970" xfId="0" applyNumberFormat="1" applyFont="1" applyBorder="1" applyAlignment="1">
      <alignment horizontal="left" vertical="top"/>
    </xf>
    <xf numFmtId="1" fontId="7" fillId="0" borderId="970" xfId="0" applyNumberFormat="1" applyFont="1" applyBorder="1"/>
    <xf numFmtId="0" fontId="7" fillId="18" borderId="178" xfId="0" applyFont="1" applyFill="1" applyBorder="1"/>
    <xf numFmtId="0" fontId="7" fillId="0" borderId="983" xfId="0" applyFont="1" applyBorder="1" applyAlignment="1">
      <alignment horizontal="left" vertical="top" wrapText="1"/>
    </xf>
    <xf numFmtId="1" fontId="7" fillId="0" borderId="786" xfId="0" applyNumberFormat="1" applyFont="1" applyBorder="1" applyAlignment="1">
      <alignment wrapText="1"/>
    </xf>
    <xf numFmtId="0" fontId="7" fillId="18" borderId="983" xfId="0" applyFont="1" applyFill="1" applyBorder="1"/>
    <xf numFmtId="0" fontId="7" fillId="18" borderId="310" xfId="0" applyFont="1" applyFill="1" applyBorder="1"/>
    <xf numFmtId="0" fontId="7" fillId="18" borderId="985" xfId="0" applyFont="1" applyFill="1" applyBorder="1"/>
    <xf numFmtId="0" fontId="7" fillId="5" borderId="1000" xfId="0" applyFont="1" applyFill="1" applyBorder="1" applyAlignment="1" applyProtection="1">
      <alignment horizontal="center" wrapText="1"/>
      <protection locked="0"/>
    </xf>
    <xf numFmtId="0" fontId="7" fillId="5" borderId="999" xfId="0" applyFont="1" applyFill="1" applyBorder="1" applyAlignment="1" applyProtection="1">
      <alignment horizontal="center" wrapText="1"/>
      <protection locked="0"/>
    </xf>
    <xf numFmtId="0" fontId="7" fillId="5" borderId="768" xfId="0" applyFont="1" applyFill="1" applyBorder="1" applyAlignment="1" applyProtection="1">
      <alignment horizontal="center" vertical="center" wrapText="1"/>
      <protection locked="0"/>
    </xf>
    <xf numFmtId="0" fontId="7" fillId="5" borderId="874" xfId="0" applyFont="1" applyFill="1" applyBorder="1" applyAlignment="1" applyProtection="1">
      <alignment horizontal="center" vertical="center" wrapText="1"/>
      <protection locked="0"/>
    </xf>
    <xf numFmtId="1" fontId="71" fillId="6" borderId="972" xfId="0" applyNumberFormat="1" applyFont="1" applyFill="1" applyBorder="1" applyProtection="1">
      <protection locked="0"/>
    </xf>
    <xf numFmtId="1" fontId="71" fillId="5" borderId="765" xfId="0" applyNumberFormat="1" applyFont="1" applyFill="1" applyBorder="1" applyAlignment="1">
      <alignment horizontal="right" wrapText="1"/>
    </xf>
    <xf numFmtId="1" fontId="71" fillId="9" borderId="972" xfId="0" applyNumberFormat="1" applyFont="1" applyFill="1" applyBorder="1" applyProtection="1">
      <protection locked="0"/>
    </xf>
    <xf numFmtId="1" fontId="71" fillId="9" borderId="979" xfId="0" applyNumberFormat="1" applyFont="1" applyFill="1" applyBorder="1" applyProtection="1">
      <protection locked="0"/>
    </xf>
    <xf numFmtId="1" fontId="71" fillId="6" borderId="977" xfId="0" applyNumberFormat="1" applyFont="1" applyFill="1" applyBorder="1" applyProtection="1">
      <protection locked="0"/>
    </xf>
    <xf numFmtId="1" fontId="71" fillId="6" borderId="982" xfId="0" applyNumberFormat="1" applyFont="1" applyFill="1" applyBorder="1" applyProtection="1">
      <protection locked="0"/>
    </xf>
    <xf numFmtId="1" fontId="71" fillId="5" borderId="970" xfId="0" applyNumberFormat="1" applyFont="1" applyFill="1" applyBorder="1" applyAlignment="1">
      <alignment horizontal="right" wrapText="1"/>
    </xf>
    <xf numFmtId="1" fontId="71" fillId="6" borderId="979" xfId="0" applyNumberFormat="1" applyFont="1" applyFill="1" applyBorder="1" applyProtection="1">
      <protection locked="0"/>
    </xf>
    <xf numFmtId="1" fontId="71" fillId="6" borderId="970" xfId="0" applyNumberFormat="1" applyFont="1" applyFill="1" applyBorder="1" applyProtection="1">
      <protection locked="0"/>
    </xf>
    <xf numFmtId="1" fontId="71" fillId="6" borderId="983" xfId="0" applyNumberFormat="1" applyFont="1" applyFill="1" applyBorder="1" applyProtection="1">
      <protection locked="0"/>
    </xf>
    <xf numFmtId="1" fontId="71" fillId="5" borderId="786" xfId="0" applyNumberFormat="1" applyFont="1" applyFill="1" applyBorder="1" applyAlignment="1">
      <alignment horizontal="right" wrapText="1"/>
    </xf>
    <xf numFmtId="1" fontId="71" fillId="9" borderId="984" xfId="0" applyNumberFormat="1" applyFont="1" applyFill="1" applyBorder="1" applyProtection="1">
      <protection locked="0"/>
    </xf>
    <xf numFmtId="49" fontId="71" fillId="9" borderId="310" xfId="0" applyNumberFormat="1" applyFont="1" applyFill="1" applyBorder="1" applyProtection="1">
      <protection locked="0"/>
    </xf>
    <xf numFmtId="1" fontId="71" fillId="6" borderId="984" xfId="0" applyNumberFormat="1" applyFont="1" applyFill="1" applyBorder="1" applyProtection="1">
      <protection locked="0"/>
    </xf>
    <xf numFmtId="1" fontId="71" fillId="6" borderId="985" xfId="0" applyNumberFormat="1" applyFont="1" applyFill="1" applyBorder="1" applyProtection="1">
      <protection locked="0"/>
    </xf>
    <xf numFmtId="1" fontId="71" fillId="6" borderId="986" xfId="0" applyNumberFormat="1" applyFont="1" applyFill="1" applyBorder="1" applyProtection="1">
      <protection locked="0"/>
    </xf>
    <xf numFmtId="1" fontId="71" fillId="6" borderId="310" xfId="0" applyNumberFormat="1" applyFont="1" applyFill="1" applyBorder="1" applyProtection="1">
      <protection locked="0"/>
    </xf>
    <xf numFmtId="0" fontId="7" fillId="9" borderId="1000" xfId="0" applyFont="1" applyFill="1" applyBorder="1" applyAlignment="1" applyProtection="1">
      <alignment horizontal="center" vertical="center" wrapText="1"/>
      <protection locked="0"/>
    </xf>
    <xf numFmtId="0" fontId="7" fillId="9" borderId="999" xfId="0" applyFont="1" applyFill="1" applyBorder="1" applyAlignment="1" applyProtection="1">
      <alignment horizontal="center" wrapText="1"/>
      <protection locked="0"/>
    </xf>
    <xf numFmtId="0" fontId="7" fillId="5" borderId="1000" xfId="0" applyFont="1" applyFill="1" applyBorder="1" applyAlignment="1" applyProtection="1">
      <alignment horizontal="center" vertical="center" wrapText="1"/>
      <protection locked="0"/>
    </xf>
    <xf numFmtId="0" fontId="7" fillId="5" borderId="999" xfId="0" applyFont="1" applyFill="1" applyBorder="1" applyAlignment="1" applyProtection="1">
      <alignment horizontal="center" vertical="center" wrapText="1"/>
      <protection locked="0"/>
    </xf>
    <xf numFmtId="1" fontId="7" fillId="0" borderId="786" xfId="0" applyNumberFormat="1" applyFont="1" applyBorder="1" applyAlignment="1">
      <alignment horizontal="right" vertical="center" wrapText="1"/>
    </xf>
    <xf numFmtId="49" fontId="7" fillId="6" borderId="983" xfId="0" applyNumberFormat="1" applyFont="1" applyFill="1" applyBorder="1" applyProtection="1">
      <protection locked="0"/>
    </xf>
    <xf numFmtId="1" fontId="7" fillId="9" borderId="1003" xfId="0" applyNumberFormat="1" applyFont="1" applyFill="1" applyBorder="1" applyAlignment="1">
      <alignment horizontal="center" vertical="center" wrapText="1"/>
    </xf>
    <xf numFmtId="1" fontId="7" fillId="9" borderId="972" xfId="6" applyNumberFormat="1" applyFont="1" applyFill="1" applyBorder="1" applyAlignment="1">
      <alignment horizontal="right"/>
    </xf>
    <xf numFmtId="1" fontId="7" fillId="9" borderId="977" xfId="6" applyNumberFormat="1" applyFont="1" applyFill="1" applyBorder="1" applyAlignment="1">
      <alignment horizontal="right"/>
    </xf>
    <xf numFmtId="1" fontId="7" fillId="9" borderId="982" xfId="6" applyNumberFormat="1" applyFont="1" applyFill="1" applyBorder="1" applyAlignment="1">
      <alignment horizontal="right"/>
    </xf>
    <xf numFmtId="1" fontId="7" fillId="9" borderId="982" xfId="0" applyNumberFormat="1" applyFont="1" applyFill="1" applyBorder="1" applyProtection="1">
      <protection locked="0"/>
    </xf>
    <xf numFmtId="1" fontId="7" fillId="9" borderId="979" xfId="0" applyNumberFormat="1" applyFont="1" applyFill="1" applyBorder="1" applyProtection="1">
      <protection locked="0"/>
    </xf>
    <xf numFmtId="1" fontId="7" fillId="9" borderId="977" xfId="0" applyNumberFormat="1" applyFont="1" applyFill="1" applyBorder="1" applyProtection="1">
      <protection locked="0"/>
    </xf>
    <xf numFmtId="1" fontId="7" fillId="9" borderId="788" xfId="6" applyNumberFormat="1" applyFont="1" applyFill="1" applyBorder="1" applyAlignment="1">
      <alignment horizontal="right"/>
    </xf>
    <xf numFmtId="1" fontId="7" fillId="9" borderId="785" xfId="6" applyNumberFormat="1" applyFont="1" applyFill="1" applyBorder="1" applyAlignment="1">
      <alignment horizontal="right"/>
    </xf>
    <xf numFmtId="1" fontId="7" fillId="9" borderId="791" xfId="6" applyNumberFormat="1" applyFont="1" applyFill="1" applyBorder="1" applyAlignment="1">
      <alignment horizontal="right"/>
    </xf>
    <xf numFmtId="1" fontId="7" fillId="9" borderId="788" xfId="0" applyNumberFormat="1" applyFont="1" applyFill="1" applyBorder="1" applyProtection="1">
      <protection locked="0"/>
    </xf>
    <xf numFmtId="1" fontId="7" fillId="9" borderId="791" xfId="0" applyNumberFormat="1" applyFont="1" applyFill="1" applyBorder="1" applyProtection="1">
      <protection locked="0"/>
    </xf>
    <xf numFmtId="1" fontId="7" fillId="9" borderId="784" xfId="0" applyNumberFormat="1" applyFont="1" applyFill="1" applyBorder="1" applyProtection="1">
      <protection locked="0"/>
    </xf>
    <xf numFmtId="1" fontId="7" fillId="9" borderId="785" xfId="0" applyNumberFormat="1" applyFont="1" applyFill="1" applyBorder="1" applyProtection="1">
      <protection locked="0"/>
    </xf>
    <xf numFmtId="1" fontId="7" fillId="9" borderId="874" xfId="0" applyNumberFormat="1" applyFont="1" applyFill="1" applyBorder="1" applyAlignment="1">
      <alignment horizontal="center" vertical="center" wrapText="1"/>
    </xf>
    <xf numFmtId="1" fontId="7" fillId="9" borderId="995" xfId="0" applyNumberFormat="1" applyFont="1" applyFill="1" applyBorder="1" applyAlignment="1">
      <alignment wrapText="1"/>
    </xf>
    <xf numFmtId="1" fontId="7" fillId="9" borderId="994" xfId="0" applyNumberFormat="1" applyFont="1" applyFill="1" applyBorder="1"/>
    <xf numFmtId="1" fontId="71" fillId="9" borderId="1000" xfId="0" applyNumberFormat="1" applyFont="1" applyFill="1" applyBorder="1" applyProtection="1">
      <protection locked="0"/>
    </xf>
    <xf numFmtId="1" fontId="71" fillId="9" borderId="768" xfId="0" applyNumberFormat="1" applyFont="1" applyFill="1" applyBorder="1" applyProtection="1">
      <protection locked="0"/>
    </xf>
    <xf numFmtId="1" fontId="71" fillId="9" borderId="1003" xfId="0" applyNumberFormat="1" applyFont="1" applyFill="1" applyBorder="1" applyProtection="1">
      <protection locked="0"/>
    </xf>
    <xf numFmtId="1" fontId="71" fillId="9" borderId="874" xfId="0" applyNumberFormat="1" applyFont="1" applyFill="1" applyBorder="1" applyProtection="1">
      <protection locked="0"/>
    </xf>
    <xf numFmtId="1" fontId="7" fillId="9" borderId="999" xfId="0" applyNumberFormat="1" applyFont="1" applyFill="1" applyBorder="1" applyAlignment="1">
      <alignment vertical="center" wrapText="1"/>
    </xf>
    <xf numFmtId="1" fontId="7" fillId="9" borderId="994" xfId="0" applyNumberFormat="1" applyFont="1" applyFill="1" applyBorder="1" applyAlignment="1">
      <alignment vertical="center" wrapText="1"/>
    </xf>
    <xf numFmtId="1" fontId="7" fillId="9" borderId="994" xfId="0" applyNumberFormat="1" applyFont="1" applyFill="1" applyBorder="1" applyProtection="1">
      <protection locked="0"/>
    </xf>
    <xf numFmtId="1" fontId="7" fillId="9" borderId="1003" xfId="0" applyNumberFormat="1" applyFont="1" applyFill="1" applyBorder="1" applyProtection="1">
      <protection locked="0"/>
    </xf>
    <xf numFmtId="49" fontId="8" fillId="0" borderId="786" xfId="0" applyNumberFormat="1" applyFont="1" applyBorder="1" applyAlignment="1">
      <alignment horizontal="center" vertical="center" wrapText="1"/>
    </xf>
    <xf numFmtId="1" fontId="8" fillId="0" borderId="786" xfId="0" applyNumberFormat="1" applyFont="1" applyBorder="1" applyAlignment="1">
      <alignment horizontal="center" vertical="center"/>
    </xf>
    <xf numFmtId="1" fontId="8" fillId="0" borderId="1000" xfId="0" applyNumberFormat="1" applyFont="1" applyBorder="1" applyAlignment="1">
      <alignment horizontal="center" vertical="center"/>
    </xf>
    <xf numFmtId="1" fontId="8" fillId="0" borderId="782" xfId="0" applyNumberFormat="1" applyFont="1" applyBorder="1" applyAlignment="1">
      <alignment horizontal="center" vertical="center"/>
    </xf>
    <xf numFmtId="1" fontId="8" fillId="0" borderId="995" xfId="0" applyNumberFormat="1" applyFont="1" applyBorder="1" applyAlignment="1">
      <alignment horizontal="center" vertical="center"/>
    </xf>
    <xf numFmtId="0" fontId="8" fillId="0" borderId="994" xfId="0" applyFont="1" applyBorder="1" applyAlignment="1">
      <alignment horizontal="center" vertical="center" wrapText="1"/>
    </xf>
    <xf numFmtId="0" fontId="8" fillId="9" borderId="997" xfId="0" applyFont="1" applyFill="1" applyBorder="1" applyAlignment="1">
      <alignment horizontal="center" vertical="center" wrapText="1"/>
    </xf>
    <xf numFmtId="0" fontId="8" fillId="9" borderId="1005" xfId="0" applyFont="1" applyFill="1" applyBorder="1" applyAlignment="1">
      <alignment horizontal="center" vertical="center" wrapText="1"/>
    </xf>
    <xf numFmtId="49" fontId="8" fillId="7" borderId="994" xfId="0" applyNumberFormat="1" applyFont="1" applyFill="1" applyBorder="1"/>
    <xf numFmtId="1" fontId="8" fillId="7" borderId="994" xfId="0" applyNumberFormat="1" applyFont="1" applyFill="1" applyBorder="1"/>
    <xf numFmtId="1" fontId="8" fillId="7" borderId="999" xfId="0" applyNumberFormat="1" applyFont="1" applyFill="1" applyBorder="1"/>
    <xf numFmtId="1" fontId="8" fillId="7" borderId="1000" xfId="0" applyNumberFormat="1" applyFont="1" applyFill="1" applyBorder="1"/>
    <xf numFmtId="1" fontId="8" fillId="7" borderId="995" xfId="0" applyNumberFormat="1" applyFont="1" applyFill="1" applyBorder="1"/>
    <xf numFmtId="0" fontId="8" fillId="32" borderId="994" xfId="0" applyFont="1" applyFill="1" applyBorder="1" applyAlignment="1">
      <alignment horizontal="left" vertical="center"/>
    </xf>
    <xf numFmtId="0" fontId="8" fillId="32" borderId="994" xfId="0" applyFont="1" applyFill="1" applyBorder="1" applyAlignment="1">
      <alignment horizontal="left" vertical="center" wrapText="1"/>
    </xf>
    <xf numFmtId="1" fontId="8" fillId="8" borderId="994" xfId="0" applyNumberFormat="1" applyFont="1" applyFill="1" applyBorder="1"/>
    <xf numFmtId="1" fontId="8" fillId="8" borderId="1004" xfId="0" applyNumberFormat="1" applyFont="1" applyFill="1" applyBorder="1"/>
    <xf numFmtId="0" fontId="8" fillId="32" borderId="999" xfId="0" applyFont="1" applyFill="1" applyBorder="1" applyAlignment="1">
      <alignment horizontal="left" vertical="center" wrapText="1"/>
    </xf>
    <xf numFmtId="49" fontId="8" fillId="0" borderId="765" xfId="0" applyNumberFormat="1" applyFont="1" applyBorder="1" applyAlignment="1">
      <alignment wrapText="1"/>
    </xf>
    <xf numFmtId="49" fontId="8" fillId="0" borderId="970" xfId="0" applyNumberFormat="1" applyFont="1" applyBorder="1" applyAlignment="1">
      <alignment wrapText="1"/>
    </xf>
    <xf numFmtId="1" fontId="8" fillId="0" borderId="970" xfId="0" applyNumberFormat="1" applyFont="1" applyBorder="1" applyAlignment="1">
      <alignment wrapText="1"/>
    </xf>
    <xf numFmtId="1" fontId="8" fillId="6" borderId="972" xfId="0" applyNumberFormat="1" applyFont="1" applyFill="1" applyBorder="1" applyProtection="1">
      <protection locked="0"/>
    </xf>
    <xf numFmtId="1" fontId="8" fillId="6" borderId="971" xfId="0" applyNumberFormat="1" applyFont="1" applyFill="1" applyBorder="1" applyProtection="1">
      <protection locked="0"/>
    </xf>
    <xf numFmtId="1" fontId="8" fillId="6" borderId="970" xfId="0" applyNumberFormat="1" applyFont="1" applyFill="1" applyBorder="1" applyProtection="1">
      <protection locked="0"/>
    </xf>
    <xf numFmtId="1" fontId="8" fillId="6" borderId="1006" xfId="0" applyNumberFormat="1" applyFont="1" applyFill="1" applyBorder="1" applyProtection="1">
      <protection locked="0"/>
    </xf>
    <xf numFmtId="1" fontId="8" fillId="0" borderId="971" xfId="0" applyNumberFormat="1" applyFont="1" applyBorder="1" applyAlignment="1">
      <alignment wrapText="1"/>
    </xf>
    <xf numFmtId="1" fontId="8" fillId="8" borderId="1006" xfId="0" applyNumberFormat="1" applyFont="1" applyFill="1" applyBorder="1" applyProtection="1">
      <protection locked="0"/>
    </xf>
    <xf numFmtId="49" fontId="8" fillId="7" borderId="1000" xfId="0" applyNumberFormat="1" applyFont="1" applyFill="1" applyBorder="1"/>
    <xf numFmtId="1" fontId="8" fillId="7" borderId="768" xfId="0" applyNumberFormat="1" applyFont="1" applyFill="1" applyBorder="1"/>
    <xf numFmtId="1" fontId="8" fillId="7" borderId="874" xfId="0" applyNumberFormat="1" applyFont="1" applyFill="1" applyBorder="1"/>
    <xf numFmtId="1" fontId="8" fillId="8" borderId="970" xfId="0" applyNumberFormat="1" applyFont="1" applyFill="1" applyBorder="1"/>
    <xf numFmtId="1" fontId="8" fillId="8" borderId="971" xfId="0" applyNumberFormat="1" applyFont="1" applyFill="1" applyBorder="1"/>
    <xf numFmtId="1" fontId="8" fillId="8" borderId="1006" xfId="0" applyNumberFormat="1" applyFont="1" applyFill="1" applyBorder="1"/>
    <xf numFmtId="1" fontId="8" fillId="4" borderId="980" xfId="0" applyNumberFormat="1" applyFont="1" applyFill="1" applyBorder="1"/>
    <xf numFmtId="1" fontId="8" fillId="8" borderId="969" xfId="0" applyNumberFormat="1" applyFont="1" applyFill="1" applyBorder="1"/>
    <xf numFmtId="1" fontId="8" fillId="6" borderId="979" xfId="0" applyNumberFormat="1" applyFont="1" applyFill="1" applyBorder="1" applyProtection="1">
      <protection locked="0"/>
    </xf>
    <xf numFmtId="1" fontId="8" fillId="0" borderId="971" xfId="0" applyNumberFormat="1" applyFont="1" applyBorder="1"/>
    <xf numFmtId="1" fontId="8" fillId="0" borderId="969" xfId="0" applyNumberFormat="1" applyFont="1" applyBorder="1" applyAlignment="1">
      <alignment wrapText="1"/>
    </xf>
    <xf numFmtId="1" fontId="8" fillId="6" borderId="980" xfId="0" applyNumberFormat="1" applyFont="1" applyFill="1" applyBorder="1" applyProtection="1">
      <protection locked="0"/>
    </xf>
    <xf numFmtId="1" fontId="8" fillId="6" borderId="982" xfId="0" applyNumberFormat="1" applyFont="1" applyFill="1" applyBorder="1" applyProtection="1">
      <protection locked="0"/>
    </xf>
    <xf numFmtId="0" fontId="8" fillId="0" borderId="980" xfId="0" applyFont="1" applyBorder="1"/>
    <xf numFmtId="0" fontId="8" fillId="0" borderId="435" xfId="0" applyFont="1" applyBorder="1"/>
    <xf numFmtId="1" fontId="8" fillId="6" borderId="984" xfId="0" applyNumberFormat="1" applyFont="1" applyFill="1" applyBorder="1" applyProtection="1">
      <protection locked="0"/>
    </xf>
    <xf numFmtId="1" fontId="8" fillId="6" borderId="986" xfId="0" applyNumberFormat="1" applyFont="1" applyFill="1" applyBorder="1" applyProtection="1">
      <protection locked="0"/>
    </xf>
    <xf numFmtId="1" fontId="8" fillId="6" borderId="983" xfId="0" applyNumberFormat="1" applyFont="1" applyFill="1" applyBorder="1" applyProtection="1">
      <protection locked="0"/>
    </xf>
    <xf numFmtId="1" fontId="8" fillId="7" borderId="1003" xfId="0" applyNumberFormat="1" applyFont="1" applyFill="1" applyBorder="1"/>
    <xf numFmtId="1" fontId="8" fillId="8" borderId="1007" xfId="0" applyNumberFormat="1" applyFont="1" applyFill="1" applyBorder="1"/>
    <xf numFmtId="1" fontId="8" fillId="4" borderId="771" xfId="0" applyNumberFormat="1" applyFont="1" applyFill="1" applyBorder="1"/>
    <xf numFmtId="1" fontId="8" fillId="4" borderId="766" xfId="0" applyNumberFormat="1" applyFont="1" applyFill="1" applyBorder="1"/>
    <xf numFmtId="49" fontId="8" fillId="0" borderId="997" xfId="0" applyNumberFormat="1" applyFont="1" applyBorder="1" applyAlignment="1">
      <alignment wrapText="1"/>
    </xf>
    <xf numFmtId="1" fontId="8" fillId="0" borderId="997" xfId="0" applyNumberFormat="1" applyFont="1" applyBorder="1" applyAlignment="1">
      <alignment wrapText="1"/>
    </xf>
    <xf numFmtId="1" fontId="8" fillId="6" borderId="1001" xfId="0" applyNumberFormat="1" applyFont="1" applyFill="1" applyBorder="1" applyProtection="1">
      <protection locked="0"/>
    </xf>
    <xf numFmtId="1" fontId="8" fillId="6" borderId="928" xfId="0" applyNumberFormat="1" applyFont="1" applyFill="1" applyBorder="1" applyProtection="1">
      <protection locked="0"/>
    </xf>
    <xf numFmtId="49" fontId="8" fillId="0" borderId="983" xfId="0" applyNumberFormat="1" applyFont="1" applyBorder="1" applyAlignment="1">
      <alignment wrapText="1"/>
    </xf>
    <xf numFmtId="1" fontId="8" fillId="0" borderId="983" xfId="0" applyNumberFormat="1" applyFont="1" applyBorder="1" applyAlignment="1">
      <alignment wrapText="1"/>
    </xf>
    <xf numFmtId="49" fontId="8" fillId="0" borderId="994" xfId="0" applyNumberFormat="1" applyFont="1" applyBorder="1" applyAlignment="1">
      <alignment wrapText="1"/>
    </xf>
    <xf numFmtId="1" fontId="8" fillId="8" borderId="983" xfId="0" applyNumberFormat="1" applyFont="1" applyFill="1" applyBorder="1"/>
    <xf numFmtId="1" fontId="8" fillId="6" borderId="1007" xfId="0" applyNumberFormat="1" applyFont="1" applyFill="1" applyBorder="1" applyProtection="1">
      <protection locked="0"/>
    </xf>
    <xf numFmtId="1" fontId="8" fillId="0" borderId="928" xfId="0" applyNumberFormat="1" applyFont="1" applyBorder="1" applyAlignment="1">
      <alignment horizontal="center" vertical="center" wrapText="1"/>
    </xf>
    <xf numFmtId="1" fontId="49" fillId="0" borderId="997" xfId="0" applyNumberFormat="1" applyFont="1" applyBorder="1" applyAlignment="1">
      <alignment horizontal="center" vertical="center" wrapText="1"/>
    </xf>
    <xf numFmtId="1" fontId="8" fillId="0" borderId="998" xfId="0" applyNumberFormat="1" applyFont="1" applyBorder="1"/>
    <xf numFmtId="1" fontId="8" fillId="20" borderId="1000" xfId="45" applyNumberFormat="1" applyFont="1" applyBorder="1" applyProtection="1">
      <protection locked="0"/>
    </xf>
    <xf numFmtId="1" fontId="8" fillId="20" borderId="768" xfId="45" applyNumberFormat="1" applyFont="1" applyBorder="1" applyProtection="1">
      <protection locked="0"/>
    </xf>
    <xf numFmtId="1" fontId="8" fillId="20" borderId="999" xfId="45" applyNumberFormat="1" applyFont="1" applyBorder="1" applyProtection="1">
      <protection locked="0"/>
    </xf>
    <xf numFmtId="1" fontId="8" fillId="8" borderId="994" xfId="45" applyNumberFormat="1" applyFont="1" applyFill="1" applyBorder="1"/>
    <xf numFmtId="1" fontId="8" fillId="20" borderId="971" xfId="46" applyNumberFormat="1" applyFont="1" applyBorder="1" applyProtection="1">
      <protection locked="0"/>
    </xf>
    <xf numFmtId="1" fontId="8" fillId="20" borderId="970" xfId="46" applyNumberFormat="1" applyFont="1" applyBorder="1" applyProtection="1">
      <protection locked="0"/>
    </xf>
    <xf numFmtId="1" fontId="8" fillId="0" borderId="994" xfId="0" applyNumberFormat="1" applyFont="1" applyBorder="1"/>
    <xf numFmtId="1" fontId="8" fillId="0" borderId="1000" xfId="45" applyNumberFormat="1" applyFont="1" applyFill="1" applyBorder="1"/>
    <xf numFmtId="1" fontId="8" fillId="0" borderId="768" xfId="45" applyNumberFormat="1" applyFont="1" applyFill="1" applyBorder="1"/>
    <xf numFmtId="1" fontId="8" fillId="0" borderId="1003" xfId="45" applyNumberFormat="1" applyFont="1" applyFill="1" applyBorder="1"/>
    <xf numFmtId="1" fontId="8" fillId="20" borderId="970" xfId="45" applyNumberFormat="1" applyFont="1" applyBorder="1" applyProtection="1">
      <protection locked="0"/>
    </xf>
    <xf numFmtId="1" fontId="8" fillId="20" borderId="178" xfId="45" applyNumberFormat="1" applyFont="1" applyBorder="1" applyProtection="1">
      <protection locked="0"/>
    </xf>
    <xf numFmtId="1" fontId="8" fillId="0" borderId="970" xfId="0" applyNumberFormat="1" applyFont="1" applyBorder="1"/>
    <xf numFmtId="1" fontId="8" fillId="20" borderId="977" xfId="45" applyNumberFormat="1" applyFont="1" applyBorder="1" applyProtection="1">
      <protection locked="0"/>
    </xf>
    <xf numFmtId="1" fontId="8" fillId="20" borderId="971" xfId="45" applyNumberFormat="1" applyFont="1" applyBorder="1" applyProtection="1">
      <protection locked="0"/>
    </xf>
    <xf numFmtId="1" fontId="8" fillId="8" borderId="970" xfId="45" applyNumberFormat="1" applyFont="1" applyFill="1" applyBorder="1"/>
    <xf numFmtId="1" fontId="8" fillId="20" borderId="1008" xfId="45" applyNumberFormat="1" applyFont="1" applyBorder="1" applyProtection="1">
      <protection locked="0"/>
    </xf>
    <xf numFmtId="1" fontId="8" fillId="20" borderId="1009" xfId="45" applyNumberFormat="1" applyFont="1" applyBorder="1" applyProtection="1">
      <protection locked="0"/>
    </xf>
    <xf numFmtId="1" fontId="8" fillId="8" borderId="1010" xfId="45" applyNumberFormat="1" applyFont="1" applyFill="1" applyBorder="1"/>
    <xf numFmtId="1" fontId="8" fillId="20" borderId="1011" xfId="45" applyNumberFormat="1" applyFont="1" applyBorder="1" applyProtection="1">
      <protection locked="0"/>
    </xf>
    <xf numFmtId="1" fontId="8" fillId="20" borderId="1012" xfId="45" applyNumberFormat="1" applyFont="1" applyBorder="1" applyProtection="1">
      <protection locked="0"/>
    </xf>
    <xf numFmtId="1" fontId="8" fillId="8" borderId="1013" xfId="45" applyNumberFormat="1" applyFont="1" applyFill="1" applyBorder="1"/>
    <xf numFmtId="1" fontId="8" fillId="9" borderId="970" xfId="0" applyNumberFormat="1" applyFont="1" applyFill="1" applyBorder="1"/>
    <xf numFmtId="1" fontId="8" fillId="20" borderId="984" xfId="45" applyNumberFormat="1" applyFont="1" applyBorder="1" applyProtection="1">
      <protection locked="0"/>
    </xf>
    <xf numFmtId="1" fontId="8" fillId="20" borderId="1015" xfId="46" applyNumberFormat="1" applyFont="1" applyBorder="1" applyProtection="1">
      <protection locked="0"/>
    </xf>
    <xf numFmtId="1" fontId="8" fillId="20" borderId="983" xfId="46" applyNumberFormat="1" applyFont="1" applyBorder="1" applyProtection="1">
      <protection locked="0"/>
    </xf>
    <xf numFmtId="1" fontId="8" fillId="0" borderId="1017" xfId="0" applyNumberFormat="1" applyFont="1" applyBorder="1"/>
    <xf numFmtId="1" fontId="8" fillId="20" borderId="307" xfId="45" applyNumberFormat="1" applyFont="1" applyBorder="1" applyProtection="1">
      <protection locked="0"/>
    </xf>
    <xf numFmtId="49" fontId="8" fillId="20" borderId="307" xfId="45" applyNumberFormat="1" applyFont="1" applyBorder="1" applyProtection="1">
      <protection locked="0"/>
    </xf>
    <xf numFmtId="1" fontId="8" fillId="20" borderId="766" xfId="45" applyNumberFormat="1" applyFont="1" applyBorder="1" applyProtection="1">
      <protection locked="0"/>
    </xf>
    <xf numFmtId="1" fontId="8" fillId="8" borderId="765" xfId="45" applyNumberFormat="1" applyFont="1" applyFill="1" applyBorder="1"/>
    <xf numFmtId="1" fontId="8" fillId="20" borderId="178" xfId="46" applyNumberFormat="1" applyFont="1" applyBorder="1" applyProtection="1">
      <protection locked="0"/>
    </xf>
    <xf numFmtId="1" fontId="8" fillId="20" borderId="972" xfId="45" applyNumberFormat="1" applyFont="1" applyBorder="1" applyProtection="1">
      <protection locked="0"/>
    </xf>
    <xf numFmtId="49" fontId="8" fillId="20" borderId="977" xfId="45" applyNumberFormat="1" applyFont="1" applyBorder="1" applyProtection="1">
      <protection locked="0"/>
    </xf>
    <xf numFmtId="1" fontId="8" fillId="0" borderId="1014" xfId="0" applyNumberFormat="1" applyFont="1" applyBorder="1" applyAlignment="1">
      <alignment vertical="center"/>
    </xf>
    <xf numFmtId="1" fontId="8" fillId="20" borderId="1018" xfId="45" applyNumberFormat="1" applyFont="1" applyBorder="1" applyProtection="1">
      <protection locked="0"/>
    </xf>
    <xf numFmtId="1" fontId="8" fillId="20" borderId="1019" xfId="45" applyNumberFormat="1" applyFont="1" applyBorder="1" applyProtection="1">
      <protection locked="0"/>
    </xf>
    <xf numFmtId="49" fontId="8" fillId="20" borderId="1019" xfId="45" applyNumberFormat="1" applyFont="1" applyBorder="1" applyProtection="1">
      <protection locked="0"/>
    </xf>
    <xf numFmtId="1" fontId="8" fillId="20" borderId="1020" xfId="45" applyNumberFormat="1" applyFont="1" applyBorder="1" applyProtection="1">
      <protection locked="0"/>
    </xf>
    <xf numFmtId="1" fontId="8" fillId="8" borderId="1014" xfId="45" applyNumberFormat="1" applyFont="1" applyFill="1" applyBorder="1"/>
    <xf numFmtId="1" fontId="8" fillId="20" borderId="770" xfId="45" applyNumberFormat="1" applyFont="1" applyBorder="1" applyProtection="1">
      <protection locked="0"/>
    </xf>
    <xf numFmtId="1" fontId="8" fillId="0" borderId="912" xfId="0" applyNumberFormat="1" applyFont="1" applyBorder="1"/>
    <xf numFmtId="1" fontId="8" fillId="5" borderId="765" xfId="0" applyNumberFormat="1" applyFont="1" applyFill="1" applyBorder="1"/>
    <xf numFmtId="1" fontId="8" fillId="20" borderId="770" xfId="47" applyNumberFormat="1" applyFont="1" applyBorder="1" applyProtection="1">
      <protection locked="0"/>
    </xf>
    <xf numFmtId="1" fontId="8" fillId="20" borderId="307" xfId="47" applyNumberFormat="1" applyFont="1" applyBorder="1" applyProtection="1">
      <protection locked="0"/>
    </xf>
    <xf numFmtId="1" fontId="8" fillId="20" borderId="766" xfId="47" applyNumberFormat="1" applyFont="1" applyBorder="1" applyProtection="1">
      <protection locked="0"/>
    </xf>
    <xf numFmtId="1" fontId="8" fillId="8" borderId="765" xfId="47" applyNumberFormat="1" applyFont="1" applyFill="1" applyBorder="1"/>
    <xf numFmtId="1" fontId="8" fillId="20" borderId="972" xfId="47" applyNumberFormat="1" applyFont="1" applyBorder="1" applyProtection="1">
      <protection locked="0"/>
    </xf>
    <xf numFmtId="1" fontId="8" fillId="20" borderId="977" xfId="47" applyNumberFormat="1" applyFont="1" applyBorder="1" applyProtection="1">
      <protection locked="0"/>
    </xf>
    <xf numFmtId="1" fontId="8" fillId="20" borderId="971" xfId="47" applyNumberFormat="1" applyFont="1" applyBorder="1" applyProtection="1">
      <protection locked="0"/>
    </xf>
    <xf numFmtId="1" fontId="8" fillId="20" borderId="970" xfId="47" applyNumberFormat="1" applyFont="1" applyBorder="1" applyProtection="1">
      <protection locked="0"/>
    </xf>
    <xf numFmtId="1" fontId="8" fillId="5" borderId="1014" xfId="0" applyNumberFormat="1" applyFont="1" applyFill="1" applyBorder="1" applyAlignment="1">
      <alignment vertical="center" wrapText="1"/>
    </xf>
    <xf numFmtId="1" fontId="8" fillId="20" borderId="988" xfId="45" applyNumberFormat="1" applyFont="1" applyBorder="1" applyProtection="1">
      <protection locked="0"/>
    </xf>
    <xf numFmtId="1" fontId="8" fillId="20" borderId="1021" xfId="45" applyNumberFormat="1" applyFont="1" applyBorder="1" applyProtection="1">
      <protection locked="0"/>
    </xf>
    <xf numFmtId="1" fontId="8" fillId="20" borderId="1022" xfId="45" applyNumberFormat="1" applyFont="1" applyBorder="1" applyProtection="1">
      <protection locked="0"/>
    </xf>
    <xf numFmtId="1" fontId="8" fillId="8" borderId="1023" xfId="45" applyNumberFormat="1" applyFont="1" applyFill="1" applyBorder="1"/>
    <xf numFmtId="1" fontId="8" fillId="20" borderId="1024" xfId="45" applyNumberFormat="1" applyFont="1" applyBorder="1" applyProtection="1">
      <protection locked="0"/>
    </xf>
    <xf numFmtId="1" fontId="8" fillId="20" borderId="1013" xfId="45" applyNumberFormat="1" applyFont="1" applyBorder="1" applyProtection="1">
      <protection locked="0"/>
    </xf>
    <xf numFmtId="1" fontId="8" fillId="0" borderId="970" xfId="0" applyNumberFormat="1" applyFont="1" applyBorder="1" applyAlignment="1">
      <alignment vertical="center" wrapText="1"/>
    </xf>
    <xf numFmtId="1" fontId="8" fillId="4" borderId="983" xfId="0" applyNumberFormat="1" applyFont="1" applyFill="1" applyBorder="1"/>
    <xf numFmtId="1" fontId="8" fillId="8" borderId="770" xfId="45" applyNumberFormat="1" applyFont="1" applyFill="1" applyBorder="1"/>
    <xf numFmtId="1" fontId="8" fillId="8" borderId="307" xfId="45" applyNumberFormat="1" applyFont="1" applyFill="1" applyBorder="1"/>
    <xf numFmtId="1" fontId="8" fillId="8" borderId="766" xfId="45" applyNumberFormat="1" applyFont="1" applyFill="1" applyBorder="1"/>
    <xf numFmtId="1" fontId="8" fillId="0" borderId="983" xfId="0" applyNumberFormat="1" applyFont="1" applyBorder="1"/>
    <xf numFmtId="1" fontId="8" fillId="8" borderId="984" xfId="45" applyNumberFormat="1" applyFont="1" applyFill="1" applyBorder="1"/>
    <xf numFmtId="1" fontId="8" fillId="8" borderId="985" xfId="45" applyNumberFormat="1" applyFont="1" applyFill="1" applyBorder="1"/>
    <xf numFmtId="1" fontId="8" fillId="8" borderId="312" xfId="45" applyNumberFormat="1" applyFont="1" applyFill="1" applyBorder="1"/>
    <xf numFmtId="1" fontId="8" fillId="20" borderId="983" xfId="45" applyNumberFormat="1" applyFont="1" applyBorder="1" applyProtection="1">
      <protection locked="0"/>
    </xf>
    <xf numFmtId="49" fontId="8" fillId="20" borderId="1025" xfId="45" applyNumberFormat="1" applyFont="1" applyBorder="1" applyAlignment="1" applyProtection="1">
      <alignment horizontal="right" vertical="center"/>
      <protection locked="0"/>
    </xf>
    <xf numFmtId="1" fontId="8" fillId="20" borderId="1025" xfId="46" applyNumberFormat="1" applyFont="1" applyBorder="1" applyAlignment="1" applyProtection="1">
      <alignment horizontal="right" vertical="center"/>
      <protection locked="0"/>
    </xf>
    <xf numFmtId="49" fontId="8" fillId="20" borderId="1025" xfId="48" applyNumberFormat="1" applyFont="1" applyBorder="1" applyAlignment="1" applyProtection="1">
      <alignment horizontal="right" vertical="center"/>
      <protection locked="0"/>
    </xf>
    <xf numFmtId="1" fontId="8" fillId="0" borderId="987" xfId="0" applyNumberFormat="1" applyFont="1" applyBorder="1" applyAlignment="1">
      <alignment horizontal="left" wrapText="1"/>
    </xf>
    <xf numFmtId="49" fontId="8" fillId="0" borderId="312" xfId="0" applyNumberFormat="1" applyFont="1" applyBorder="1" applyAlignment="1">
      <alignment horizontal="left" wrapText="1"/>
    </xf>
    <xf numFmtId="49" fontId="8" fillId="20" borderId="1025" xfId="47" applyNumberFormat="1" applyFont="1" applyBorder="1" applyAlignment="1" applyProtection="1">
      <alignment horizontal="right" vertical="center"/>
      <protection locked="0"/>
    </xf>
    <xf numFmtId="1" fontId="8" fillId="0" borderId="1025" xfId="0" applyNumberFormat="1" applyFont="1" applyBorder="1" applyAlignment="1">
      <alignment horizontal="center" vertical="center"/>
    </xf>
    <xf numFmtId="1" fontId="8" fillId="20" borderId="765" xfId="45" applyNumberFormat="1" applyFont="1" applyBorder="1" applyAlignment="1" applyProtection="1">
      <alignment wrapText="1"/>
      <protection locked="0"/>
    </xf>
    <xf numFmtId="1" fontId="8" fillId="20" borderId="1014" xfId="45" applyNumberFormat="1" applyFont="1" applyBorder="1" applyProtection="1">
      <protection locked="0"/>
    </xf>
    <xf numFmtId="1" fontId="8" fillId="5" borderId="1027" xfId="0" applyNumberFormat="1" applyFont="1" applyFill="1" applyBorder="1" applyAlignment="1">
      <alignment horizontal="center" vertical="center" wrapText="1"/>
    </xf>
    <xf numFmtId="1" fontId="16" fillId="5" borderId="1028" xfId="0" applyNumberFormat="1" applyFont="1" applyFill="1" applyBorder="1" applyAlignment="1">
      <alignment horizontal="center"/>
    </xf>
    <xf numFmtId="1" fontId="8" fillId="5" borderId="765" xfId="47" applyNumberFormat="1" applyFont="1" applyFill="1" applyBorder="1" applyProtection="1">
      <protection locked="0"/>
    </xf>
    <xf numFmtId="1" fontId="8" fillId="5" borderId="970" xfId="0" applyNumberFormat="1" applyFont="1" applyFill="1" applyBorder="1" applyAlignment="1">
      <alignment vertical="center"/>
    </xf>
    <xf numFmtId="1" fontId="8" fillId="5" borderId="970" xfId="47" applyNumberFormat="1" applyFont="1" applyFill="1" applyBorder="1" applyProtection="1">
      <protection locked="0"/>
    </xf>
    <xf numFmtId="1" fontId="8" fillId="5" borderId="970" xfId="0" applyNumberFormat="1" applyFont="1" applyFill="1" applyBorder="1" applyAlignment="1">
      <alignment vertical="center" wrapText="1"/>
    </xf>
    <xf numFmtId="1" fontId="8" fillId="5" borderId="983" xfId="0" applyNumberFormat="1" applyFont="1" applyFill="1" applyBorder="1" applyAlignment="1">
      <alignment vertical="center"/>
    </xf>
    <xf numFmtId="1" fontId="8" fillId="5" borderId="983" xfId="47" applyNumberFormat="1" applyFont="1" applyFill="1" applyBorder="1" applyProtection="1">
      <protection locked="0"/>
    </xf>
    <xf numFmtId="41" fontId="8" fillId="5" borderId="1014" xfId="14" applyFont="1" applyFill="1" applyBorder="1" applyAlignment="1">
      <alignment vertical="center" wrapText="1"/>
    </xf>
    <xf numFmtId="1" fontId="8" fillId="5" borderId="983" xfId="47" applyNumberFormat="1" applyFont="1" applyFill="1" applyBorder="1" applyProtection="1"/>
    <xf numFmtId="1" fontId="8" fillId="9" borderId="1028" xfId="0" applyNumberFormat="1" applyFont="1" applyFill="1" applyBorder="1" applyAlignment="1">
      <alignment horizontal="center" vertical="center" wrapText="1"/>
    </xf>
    <xf numFmtId="49" fontId="8" fillId="9" borderId="1028" xfId="0" applyNumberFormat="1" applyFont="1" applyFill="1" applyBorder="1" applyAlignment="1">
      <alignment horizontal="center" vertical="center" wrapText="1"/>
    </xf>
    <xf numFmtId="1" fontId="8" fillId="20" borderId="765" xfId="49" applyNumberFormat="1" applyFont="1" applyBorder="1" applyProtection="1">
      <protection locked="0"/>
    </xf>
    <xf numFmtId="1" fontId="8" fillId="8" borderId="765" xfId="46" applyNumberFormat="1" applyFont="1" applyFill="1" applyBorder="1" applyProtection="1">
      <protection locked="0"/>
    </xf>
    <xf numFmtId="1" fontId="8" fillId="9" borderId="983" xfId="0" applyNumberFormat="1" applyFont="1" applyFill="1" applyBorder="1" applyAlignment="1">
      <alignment horizontal="left" vertical="center"/>
    </xf>
    <xf numFmtId="1" fontId="8" fillId="20" borderId="983" xfId="49" applyNumberFormat="1" applyFont="1" applyBorder="1" applyProtection="1">
      <protection locked="0"/>
    </xf>
    <xf numFmtId="1" fontId="8" fillId="8" borderId="983" xfId="46" applyNumberFormat="1" applyFont="1" applyFill="1" applyBorder="1" applyProtection="1">
      <protection locked="0"/>
    </xf>
    <xf numFmtId="1" fontId="8" fillId="9" borderId="970" xfId="0" applyNumberFormat="1" applyFont="1" applyFill="1" applyBorder="1" applyAlignment="1">
      <alignment horizontal="left" vertical="center"/>
    </xf>
    <xf numFmtId="1" fontId="8" fillId="20" borderId="970" xfId="49" applyNumberFormat="1" applyFont="1" applyBorder="1" applyProtection="1">
      <protection locked="0"/>
    </xf>
    <xf numFmtId="1" fontId="8" fillId="8" borderId="970" xfId="46" applyNumberFormat="1" applyFont="1" applyFill="1" applyBorder="1" applyProtection="1">
      <protection locked="0"/>
    </xf>
    <xf numFmtId="1" fontId="8" fillId="20" borderId="765" xfId="46" applyNumberFormat="1" applyFont="1" applyBorder="1" applyProtection="1">
      <protection locked="0"/>
    </xf>
    <xf numFmtId="49" fontId="8" fillId="20" borderId="765" xfId="46" applyNumberFormat="1" applyFont="1" applyBorder="1" applyProtection="1">
      <protection locked="0"/>
    </xf>
    <xf numFmtId="49" fontId="8" fillId="20" borderId="970" xfId="46" applyNumberFormat="1" applyFont="1" applyBorder="1" applyProtection="1">
      <protection locked="0"/>
    </xf>
    <xf numFmtId="49" fontId="8" fillId="8" borderId="970" xfId="46" applyNumberFormat="1" applyFont="1" applyFill="1" applyBorder="1" applyProtection="1">
      <protection locked="0"/>
    </xf>
    <xf numFmtId="1" fontId="8" fillId="9" borderId="1014" xfId="0" applyNumberFormat="1" applyFont="1" applyFill="1" applyBorder="1" applyAlignment="1">
      <alignment horizontal="left" vertical="center"/>
    </xf>
    <xf numFmtId="1" fontId="8" fillId="20" borderId="1014" xfId="49" applyNumberFormat="1" applyFont="1" applyBorder="1" applyProtection="1">
      <protection locked="0"/>
    </xf>
    <xf numFmtId="49" fontId="8" fillId="20" borderId="1014" xfId="46" applyNumberFormat="1" applyFont="1" applyBorder="1" applyProtection="1">
      <protection locked="0"/>
    </xf>
    <xf numFmtId="1" fontId="8" fillId="20" borderId="1014" xfId="46" applyNumberFormat="1" applyFont="1" applyBorder="1" applyProtection="1">
      <protection locked="0"/>
    </xf>
    <xf numFmtId="49" fontId="8" fillId="9" borderId="1028" xfId="0" applyNumberFormat="1" applyFont="1" applyFill="1" applyBorder="1" applyAlignment="1">
      <alignment horizontal="center" vertical="center"/>
    </xf>
    <xf numFmtId="1" fontId="8" fillId="9" borderId="1028" xfId="0" applyNumberFormat="1" applyFont="1" applyFill="1" applyBorder="1" applyAlignment="1">
      <alignment horizontal="center" vertical="center"/>
    </xf>
    <xf numFmtId="1" fontId="8" fillId="9" borderId="1030" xfId="0" applyNumberFormat="1" applyFont="1" applyFill="1" applyBorder="1" applyAlignment="1">
      <alignment horizontal="center" vertical="center"/>
    </xf>
    <xf numFmtId="0" fontId="8" fillId="9" borderId="1027" xfId="0" applyFont="1" applyFill="1" applyBorder="1" applyAlignment="1">
      <alignment horizontal="center" vertical="center"/>
    </xf>
    <xf numFmtId="0" fontId="8" fillId="9" borderId="1028" xfId="0" applyFont="1" applyFill="1" applyBorder="1" applyAlignment="1">
      <alignment horizontal="center" vertical="center"/>
    </xf>
    <xf numFmtId="1" fontId="8" fillId="9" borderId="772" xfId="0" applyNumberFormat="1" applyFont="1" applyFill="1" applyBorder="1" applyAlignment="1">
      <alignment horizontal="left" vertical="center"/>
    </xf>
    <xf numFmtId="1" fontId="8" fillId="8" borderId="765" xfId="0" applyNumberFormat="1" applyFont="1" applyFill="1" applyBorder="1" applyAlignment="1">
      <alignment horizontal="center" vertical="center"/>
    </xf>
    <xf numFmtId="49" fontId="8" fillId="7" borderId="765" xfId="0" applyNumberFormat="1" applyFont="1" applyFill="1" applyBorder="1"/>
    <xf numFmtId="1" fontId="8" fillId="7" borderId="860" xfId="0" applyNumberFormat="1" applyFont="1" applyFill="1" applyBorder="1"/>
    <xf numFmtId="1" fontId="8" fillId="9" borderId="969" xfId="0" applyNumberFormat="1" applyFont="1" applyFill="1" applyBorder="1" applyAlignment="1">
      <alignment horizontal="left" vertical="center"/>
    </xf>
    <xf numFmtId="1" fontId="8" fillId="5" borderId="970" xfId="50" applyNumberFormat="1" applyFont="1" applyFill="1" applyBorder="1" applyAlignment="1" applyProtection="1">
      <alignment wrapText="1"/>
      <protection locked="0"/>
    </xf>
    <xf numFmtId="49" fontId="8" fillId="6" borderId="970" xfId="0" applyNumberFormat="1" applyFont="1" applyFill="1" applyBorder="1" applyProtection="1">
      <protection locked="0"/>
    </xf>
    <xf numFmtId="1" fontId="8" fillId="9" borderId="1026" xfId="0" applyNumberFormat="1" applyFont="1" applyFill="1" applyBorder="1" applyAlignment="1">
      <alignment vertical="center"/>
    </xf>
    <xf numFmtId="1" fontId="8" fillId="5" borderId="1014" xfId="50" applyNumberFormat="1" applyFont="1" applyFill="1" applyBorder="1" applyAlignment="1" applyProtection="1">
      <alignment wrapText="1"/>
      <protection locked="0"/>
    </xf>
    <xf numFmtId="49" fontId="8" fillId="6" borderId="1014" xfId="0" applyNumberFormat="1" applyFont="1" applyFill="1" applyBorder="1" applyProtection="1">
      <protection locked="0"/>
    </xf>
    <xf numFmtId="1" fontId="8" fillId="6" borderId="1014" xfId="0" applyNumberFormat="1" applyFont="1" applyFill="1" applyBorder="1" applyProtection="1">
      <protection locked="0"/>
    </xf>
    <xf numFmtId="1" fontId="8" fillId="6" borderId="1031" xfId="0" applyNumberFormat="1" applyFont="1" applyFill="1" applyBorder="1" applyProtection="1">
      <protection locked="0"/>
    </xf>
    <xf numFmtId="1" fontId="8" fillId="6" borderId="1020" xfId="0" applyNumberFormat="1" applyFont="1" applyFill="1" applyBorder="1" applyProtection="1">
      <protection locked="0"/>
    </xf>
    <xf numFmtId="49" fontId="16" fillId="0" borderId="1017" xfId="0" applyNumberFormat="1" applyFont="1" applyBorder="1"/>
    <xf numFmtId="1" fontId="17" fillId="4" borderId="1017" xfId="0" applyNumberFormat="1" applyFont="1" applyFill="1" applyBorder="1"/>
    <xf numFmtId="1" fontId="16" fillId="0" borderId="1017" xfId="0" applyNumberFormat="1" applyFont="1" applyBorder="1"/>
    <xf numFmtId="1" fontId="8" fillId="5" borderId="765" xfId="0" applyNumberFormat="1" applyFont="1" applyFill="1" applyBorder="1" applyAlignment="1">
      <alignment horizontal="right" vertical="center"/>
    </xf>
    <xf numFmtId="1" fontId="8" fillId="9" borderId="969" xfId="0" applyNumberFormat="1" applyFont="1" applyFill="1" applyBorder="1" applyAlignment="1">
      <alignment vertical="center"/>
    </xf>
    <xf numFmtId="1" fontId="8" fillId="5" borderId="970" xfId="51" applyNumberFormat="1" applyFont="1" applyFill="1" applyBorder="1" applyAlignment="1" applyProtection="1">
      <alignment horizontal="right" wrapText="1"/>
      <protection locked="0"/>
    </xf>
    <xf numFmtId="1" fontId="8" fillId="5" borderId="1014" xfId="51" applyNumberFormat="1" applyFont="1" applyFill="1" applyBorder="1" applyAlignment="1" applyProtection="1">
      <alignment horizontal="right" wrapText="1"/>
      <protection locked="0"/>
    </xf>
    <xf numFmtId="1" fontId="7" fillId="0" borderId="1037" xfId="0" applyNumberFormat="1" applyFont="1" applyBorder="1" applyAlignment="1">
      <alignment horizontal="center" vertical="center" wrapText="1"/>
    </xf>
    <xf numFmtId="1" fontId="7" fillId="0" borderId="1027" xfId="0" applyNumberFormat="1" applyFont="1" applyBorder="1" applyAlignment="1">
      <alignment horizontal="center" vertical="center" wrapText="1"/>
    </xf>
    <xf numFmtId="1" fontId="7" fillId="0" borderId="1038" xfId="0" applyNumberFormat="1" applyFont="1" applyBorder="1" applyAlignment="1">
      <alignment horizontal="center" vertical="center" wrapText="1"/>
    </xf>
    <xf numFmtId="1" fontId="7" fillId="0" borderId="1035" xfId="0" applyNumberFormat="1" applyFont="1" applyBorder="1" applyAlignment="1">
      <alignment horizontal="center" vertical="center" wrapText="1"/>
    </xf>
    <xf numFmtId="1" fontId="7" fillId="36" borderId="1040" xfId="0" applyNumberFormat="1" applyFont="1" applyFill="1" applyBorder="1" applyProtection="1">
      <protection locked="0"/>
    </xf>
    <xf numFmtId="1" fontId="7" fillId="36" borderId="1041" xfId="0" applyNumberFormat="1" applyFont="1" applyFill="1" applyBorder="1" applyProtection="1">
      <protection locked="0"/>
    </xf>
    <xf numFmtId="1" fontId="7" fillId="0" borderId="1042" xfId="0" applyNumberFormat="1" applyFont="1" applyBorder="1" applyAlignment="1">
      <alignment horizontal="center" vertical="center" wrapText="1"/>
    </xf>
    <xf numFmtId="1" fontId="7" fillId="0" borderId="1047" xfId="0" applyNumberFormat="1" applyFont="1" applyBorder="1" applyAlignment="1">
      <alignment horizontal="center" vertical="center" wrapText="1"/>
    </xf>
    <xf numFmtId="1" fontId="7" fillId="36" borderId="1048" xfId="0" applyNumberFormat="1" applyFont="1" applyFill="1" applyBorder="1" applyProtection="1">
      <protection locked="0"/>
    </xf>
    <xf numFmtId="1" fontId="7" fillId="36" borderId="1049" xfId="0" applyNumberFormat="1" applyFont="1" applyFill="1" applyBorder="1" applyProtection="1">
      <protection locked="0"/>
    </xf>
    <xf numFmtId="1" fontId="7" fillId="36" borderId="1050" xfId="0" applyNumberFormat="1" applyFont="1" applyFill="1" applyBorder="1" applyProtection="1">
      <protection locked="0"/>
    </xf>
    <xf numFmtId="1" fontId="7" fillId="36" borderId="1020" xfId="0" applyNumberFormat="1" applyFont="1" applyFill="1" applyBorder="1" applyProtection="1">
      <protection locked="0"/>
    </xf>
    <xf numFmtId="1" fontId="7" fillId="36" borderId="1051" xfId="0" applyNumberFormat="1" applyFont="1" applyFill="1" applyBorder="1" applyProtection="1">
      <protection locked="0"/>
    </xf>
    <xf numFmtId="1" fontId="7" fillId="36" borderId="1052" xfId="0" applyNumberFormat="1" applyFont="1" applyFill="1" applyBorder="1" applyProtection="1">
      <protection locked="0"/>
    </xf>
    <xf numFmtId="1" fontId="7" fillId="36" borderId="1053" xfId="0" applyNumberFormat="1" applyFont="1" applyFill="1" applyBorder="1" applyProtection="1">
      <protection locked="0"/>
    </xf>
    <xf numFmtId="1" fontId="7" fillId="36" borderId="1054" xfId="0" applyNumberFormat="1" applyFont="1" applyFill="1" applyBorder="1" applyProtection="1">
      <protection locked="0"/>
    </xf>
    <xf numFmtId="1" fontId="7" fillId="36" borderId="1055" xfId="0" applyNumberFormat="1" applyFont="1" applyFill="1" applyBorder="1" applyProtection="1">
      <protection locked="0"/>
    </xf>
    <xf numFmtId="1" fontId="15" fillId="4" borderId="0" xfId="0" applyNumberFormat="1" applyFont="1" applyFill="1" applyAlignment="1">
      <alignment horizontal="center" vertical="center" wrapText="1"/>
    </xf>
    <xf numFmtId="1" fontId="8" fillId="0" borderId="263" xfId="0" applyNumberFormat="1" applyFont="1" applyBorder="1" applyAlignment="1">
      <alignment horizontal="center" vertical="center"/>
    </xf>
    <xf numFmtId="1" fontId="8" fillId="0" borderId="287" xfId="0" applyNumberFormat="1" applyFont="1" applyBorder="1" applyAlignment="1">
      <alignment horizontal="center" vertical="center"/>
    </xf>
    <xf numFmtId="1" fontId="8" fillId="0" borderId="263" xfId="0" applyNumberFormat="1" applyFont="1" applyBorder="1" applyAlignment="1">
      <alignment horizontal="center" vertical="center" wrapText="1"/>
    </xf>
    <xf numFmtId="1" fontId="8" fillId="0" borderId="287" xfId="0" applyNumberFormat="1" applyFont="1" applyBorder="1" applyAlignment="1">
      <alignment horizontal="center" vertical="center" wrapText="1"/>
    </xf>
    <xf numFmtId="1" fontId="8" fillId="0" borderId="294" xfId="0" applyNumberFormat="1" applyFont="1" applyBorder="1" applyAlignment="1">
      <alignment horizontal="center" vertical="center" wrapText="1"/>
    </xf>
    <xf numFmtId="1" fontId="8" fillId="0" borderId="295" xfId="0" applyNumberFormat="1" applyFont="1" applyBorder="1" applyAlignment="1">
      <alignment horizontal="center" vertical="center" wrapText="1"/>
    </xf>
    <xf numFmtId="1" fontId="8" fillId="0" borderId="293" xfId="0" applyNumberFormat="1" applyFont="1" applyBorder="1" applyAlignment="1">
      <alignment horizontal="center" vertical="center" wrapText="1"/>
    </xf>
    <xf numFmtId="1" fontId="18" fillId="9" borderId="296" xfId="0" applyNumberFormat="1" applyFont="1" applyFill="1" applyBorder="1" applyAlignment="1">
      <alignment horizontal="center" vertical="center" wrapText="1"/>
    </xf>
    <xf numFmtId="1" fontId="18" fillId="9" borderId="290" xfId="0" applyNumberFormat="1" applyFont="1" applyFill="1" applyBorder="1" applyAlignment="1">
      <alignment horizontal="center" vertical="center" wrapText="1"/>
    </xf>
    <xf numFmtId="1" fontId="18" fillId="9" borderId="263" xfId="0" applyNumberFormat="1" applyFont="1" applyFill="1" applyBorder="1" applyAlignment="1">
      <alignment horizontal="center" vertical="center" wrapText="1"/>
    </xf>
    <xf numFmtId="1" fontId="18" fillId="9" borderId="287" xfId="0" applyNumberFormat="1" applyFont="1" applyFill="1" applyBorder="1" applyAlignment="1">
      <alignment horizontal="center" vertical="center" wrapText="1"/>
    </xf>
    <xf numFmtId="1" fontId="8" fillId="0" borderId="119" xfId="0" applyNumberFormat="1" applyFont="1" applyBorder="1" applyAlignment="1">
      <alignment horizontal="center" vertical="center" wrapText="1"/>
    </xf>
    <xf numFmtId="1" fontId="8" fillId="0" borderId="299" xfId="0" applyNumberFormat="1" applyFont="1" applyBorder="1" applyAlignment="1">
      <alignment horizontal="center" vertical="center" wrapText="1"/>
    </xf>
    <xf numFmtId="1" fontId="8" fillId="0" borderId="296" xfId="0" applyNumberFormat="1" applyFont="1" applyBorder="1" applyAlignment="1">
      <alignment horizontal="center" vertical="center" wrapText="1"/>
    </xf>
    <xf numFmtId="1" fontId="8" fillId="0" borderId="290" xfId="0" applyNumberFormat="1" applyFont="1" applyBorder="1" applyAlignment="1">
      <alignment horizontal="center" vertical="center" wrapText="1"/>
    </xf>
    <xf numFmtId="1" fontId="18" fillId="13" borderId="29" xfId="0" applyNumberFormat="1" applyFont="1" applyFill="1" applyBorder="1" applyAlignment="1">
      <alignment horizontal="center" vertical="center" wrapText="1"/>
    </xf>
    <xf numFmtId="0" fontId="95" fillId="9" borderId="35" xfId="0" applyFont="1" applyFill="1" applyBorder="1" applyAlignment="1"/>
    <xf numFmtId="1" fontId="8" fillId="9" borderId="119" xfId="0" applyNumberFormat="1" applyFont="1" applyFill="1" applyBorder="1" applyAlignment="1">
      <alignment horizontal="center" vertical="center" wrapText="1"/>
    </xf>
    <xf numFmtId="1" fontId="8" fillId="9" borderId="287" xfId="0" applyNumberFormat="1" applyFont="1" applyFill="1" applyBorder="1" applyAlignment="1">
      <alignment horizontal="center" vertical="center" wrapText="1"/>
    </xf>
    <xf numFmtId="1" fontId="8" fillId="0" borderId="294" xfId="0" applyNumberFormat="1" applyFont="1" applyBorder="1" applyAlignment="1">
      <alignment horizontal="center" vertical="center"/>
    </xf>
    <xf numFmtId="1" fontId="8" fillId="0" borderId="295" xfId="0" applyNumberFormat="1" applyFont="1" applyBorder="1" applyAlignment="1">
      <alignment horizontal="center" vertical="center"/>
    </xf>
    <xf numFmtId="1" fontId="8" fillId="0" borderId="293" xfId="0" applyNumberFormat="1" applyFont="1" applyBorder="1" applyAlignment="1">
      <alignment horizontal="center" vertical="center"/>
    </xf>
    <xf numFmtId="1" fontId="8" fillId="4" borderId="294" xfId="0" applyNumberFormat="1" applyFont="1" applyFill="1" applyBorder="1" applyAlignment="1">
      <alignment horizontal="center" vertical="center" wrapText="1"/>
    </xf>
    <xf numFmtId="1" fontId="8" fillId="4" borderId="293" xfId="0" applyNumberFormat="1" applyFont="1" applyFill="1" applyBorder="1" applyAlignment="1">
      <alignment horizontal="center" vertical="center" wrapText="1"/>
    </xf>
    <xf numFmtId="1" fontId="8" fillId="9" borderId="263" xfId="0" applyNumberFormat="1" applyFont="1" applyFill="1" applyBorder="1" applyAlignment="1">
      <alignment horizontal="center" vertical="center" wrapText="1"/>
    </xf>
    <xf numFmtId="1" fontId="8" fillId="9" borderId="119" xfId="0" applyNumberFormat="1" applyFont="1" applyFill="1" applyBorder="1" applyAlignment="1">
      <alignment horizontal="center" vertical="center"/>
    </xf>
    <xf numFmtId="1" fontId="18" fillId="13" borderId="176" xfId="0" applyNumberFormat="1" applyFont="1" applyFill="1" applyBorder="1" applyAlignment="1">
      <alignment horizontal="center" vertical="center" wrapText="1"/>
    </xf>
    <xf numFmtId="1" fontId="18" fillId="13" borderId="317" xfId="0" applyNumberFormat="1" applyFont="1" applyFill="1" applyBorder="1" applyAlignment="1">
      <alignment horizontal="center" vertical="center" wrapText="1"/>
    </xf>
    <xf numFmtId="1" fontId="8" fillId="0" borderId="119" xfId="0" applyNumberFormat="1" applyFont="1" applyBorder="1" applyAlignment="1">
      <alignment horizontal="center" vertical="center"/>
    </xf>
    <xf numFmtId="1" fontId="8" fillId="0" borderId="330" xfId="0" applyNumberFormat="1" applyFont="1" applyBorder="1" applyAlignment="1">
      <alignment horizontal="center" vertical="center" wrapText="1"/>
    </xf>
    <xf numFmtId="1" fontId="8" fillId="0" borderId="217" xfId="0" applyNumberFormat="1" applyFont="1" applyBorder="1" applyAlignment="1">
      <alignment horizontal="center" vertical="center" wrapText="1"/>
    </xf>
    <xf numFmtId="1" fontId="8" fillId="0" borderId="86" xfId="0" applyNumberFormat="1" applyFont="1" applyBorder="1" applyAlignment="1">
      <alignment horizontal="center" vertical="center" wrapText="1"/>
    </xf>
    <xf numFmtId="1" fontId="8" fillId="0" borderId="0" xfId="0" applyNumberFormat="1" applyFont="1" applyAlignment="1">
      <alignment horizontal="center" vertical="center" wrapText="1"/>
    </xf>
    <xf numFmtId="1" fontId="8" fillId="0" borderId="146" xfId="0" applyNumberFormat="1" applyFont="1" applyBorder="1" applyAlignment="1">
      <alignment horizontal="center" vertical="center" wrapText="1"/>
    </xf>
    <xf numFmtId="1" fontId="18" fillId="9" borderId="217" xfId="0" applyNumberFormat="1" applyFont="1" applyFill="1" applyBorder="1" applyAlignment="1">
      <alignment horizontal="center" vertical="center" wrapText="1"/>
    </xf>
    <xf numFmtId="1" fontId="18" fillId="9" borderId="0" xfId="0" applyNumberFormat="1" applyFont="1" applyFill="1" applyAlignment="1">
      <alignment horizontal="center" vertical="center" wrapText="1"/>
    </xf>
    <xf numFmtId="1" fontId="18" fillId="9" borderId="327" xfId="0" applyNumberFormat="1" applyFont="1" applyFill="1" applyBorder="1" applyAlignment="1">
      <alignment horizontal="center" vertical="center" wrapText="1"/>
    </xf>
    <xf numFmtId="1" fontId="18" fillId="9" borderId="119" xfId="0" applyNumberFormat="1" applyFont="1" applyFill="1" applyBorder="1" applyAlignment="1">
      <alignment horizontal="center" vertical="center" wrapText="1"/>
    </xf>
    <xf numFmtId="1" fontId="8" fillId="0" borderId="331" xfId="0" applyNumberFormat="1" applyFont="1" applyBorder="1" applyAlignment="1">
      <alignment horizontal="center" vertical="center"/>
    </xf>
    <xf numFmtId="1" fontId="8" fillId="0" borderId="342" xfId="0" applyNumberFormat="1" applyFont="1" applyBorder="1" applyAlignment="1">
      <alignment horizontal="center" vertical="center" wrapText="1"/>
    </xf>
    <xf numFmtId="1" fontId="8" fillId="0" borderId="304" xfId="0" applyNumberFormat="1" applyFont="1" applyBorder="1" applyAlignment="1">
      <alignment horizontal="left" vertical="center" wrapText="1"/>
    </xf>
    <xf numFmtId="1" fontId="8" fillId="0" borderId="268" xfId="0" applyNumberFormat="1" applyFont="1" applyBorder="1" applyAlignment="1">
      <alignment horizontal="left" vertical="center" wrapText="1"/>
    </xf>
    <xf numFmtId="1" fontId="8" fillId="0" borderId="313" xfId="0" applyNumberFormat="1" applyFont="1" applyBorder="1" applyAlignment="1">
      <alignment horizontal="left" vertical="center" wrapText="1"/>
    </xf>
    <xf numFmtId="1" fontId="8" fillId="4" borderId="359" xfId="0" applyNumberFormat="1" applyFont="1" applyFill="1" applyBorder="1" applyAlignment="1">
      <alignment horizontal="left" vertical="center" wrapText="1"/>
    </xf>
    <xf numFmtId="1" fontId="8" fillId="0" borderId="349" xfId="0" applyNumberFormat="1" applyFont="1" applyBorder="1" applyAlignment="1">
      <alignment horizontal="center" vertical="center" wrapText="1"/>
    </xf>
    <xf numFmtId="1" fontId="8" fillId="0" borderId="353" xfId="0" applyNumberFormat="1" applyFont="1" applyBorder="1" applyAlignment="1">
      <alignment horizontal="center" vertical="center" wrapText="1"/>
    </xf>
    <xf numFmtId="1" fontId="8" fillId="0" borderId="350" xfId="0" applyNumberFormat="1" applyFont="1" applyBorder="1" applyAlignment="1">
      <alignment horizontal="center" vertical="center" wrapText="1"/>
    </xf>
    <xf numFmtId="1" fontId="8" fillId="0" borderId="351" xfId="0" applyNumberFormat="1" applyFont="1" applyBorder="1" applyAlignment="1">
      <alignment horizontal="center" vertical="center" wrapText="1"/>
    </xf>
    <xf numFmtId="1" fontId="8" fillId="0" borderId="352" xfId="0" applyNumberFormat="1" applyFont="1" applyBorder="1" applyAlignment="1">
      <alignment horizontal="center" vertical="center" wrapText="1"/>
    </xf>
    <xf numFmtId="1" fontId="8" fillId="0" borderId="327" xfId="0" applyNumberFormat="1" applyFont="1" applyBorder="1" applyAlignment="1">
      <alignment horizontal="center" vertical="center" wrapText="1"/>
    </xf>
    <xf numFmtId="1" fontId="8" fillId="0" borderId="365" xfId="0" applyNumberFormat="1" applyFont="1" applyBorder="1" applyAlignment="1">
      <alignment horizontal="center" vertical="center" wrapText="1"/>
    </xf>
    <xf numFmtId="1" fontId="8" fillId="0" borderId="366" xfId="0" applyNumberFormat="1" applyFont="1" applyBorder="1" applyAlignment="1">
      <alignment horizontal="center" vertical="center" wrapText="1"/>
    </xf>
    <xf numFmtId="0" fontId="8" fillId="9" borderId="354" xfId="0" applyFont="1" applyFill="1" applyBorder="1" applyAlignment="1">
      <alignment horizontal="center" vertical="center" wrapText="1"/>
    </xf>
    <xf numFmtId="0" fontId="8" fillId="9" borderId="119" xfId="0" applyFont="1" applyFill="1" applyBorder="1" applyAlignment="1">
      <alignment horizontal="center" vertical="center" wrapText="1"/>
    </xf>
    <xf numFmtId="0" fontId="8" fillId="9" borderId="368" xfId="0" applyFont="1" applyFill="1" applyBorder="1" applyAlignment="1">
      <alignment horizontal="center" vertical="center" wrapText="1"/>
    </xf>
    <xf numFmtId="1" fontId="8" fillId="9" borderId="146" xfId="0" applyNumberFormat="1" applyFont="1" applyFill="1" applyBorder="1" applyAlignment="1">
      <alignment horizontal="center" vertical="center" wrapText="1"/>
    </xf>
    <xf numFmtId="1" fontId="8" fillId="9" borderId="369" xfId="0" applyNumberFormat="1" applyFont="1" applyFill="1" applyBorder="1" applyAlignment="1">
      <alignment horizontal="center" vertical="center" wrapText="1"/>
    </xf>
    <xf numFmtId="1" fontId="8" fillId="0" borderId="367" xfId="0" applyNumberFormat="1" applyFont="1" applyBorder="1" applyAlignment="1">
      <alignment horizontal="center" vertical="center"/>
    </xf>
    <xf numFmtId="0" fontId="8" fillId="9" borderId="14" xfId="0" applyFont="1" applyFill="1" applyBorder="1" applyAlignment="1">
      <alignment horizontal="center" vertical="center" wrapText="1"/>
    </xf>
    <xf numFmtId="1" fontId="8" fillId="0" borderId="367" xfId="0" applyNumberFormat="1" applyFont="1" applyBorder="1" applyAlignment="1">
      <alignment horizontal="center" vertical="center" wrapText="1"/>
    </xf>
    <xf numFmtId="1" fontId="8" fillId="0" borderId="362" xfId="0" applyNumberFormat="1" applyFont="1" applyBorder="1" applyAlignment="1">
      <alignment horizontal="center" vertical="center" wrapText="1"/>
    </xf>
    <xf numFmtId="0" fontId="7" fillId="9" borderId="354" xfId="0" applyFont="1" applyFill="1" applyBorder="1" applyAlignment="1">
      <alignment horizontal="center" vertical="center" wrapText="1"/>
    </xf>
    <xf numFmtId="0" fontId="7" fillId="9" borderId="368" xfId="0" applyFont="1" applyFill="1" applyBorder="1" applyAlignment="1">
      <alignment horizontal="center" vertical="center" wrapText="1"/>
    </xf>
    <xf numFmtId="1" fontId="8" fillId="0" borderId="354" xfId="0" applyNumberFormat="1" applyFont="1" applyBorder="1" applyAlignment="1">
      <alignment horizontal="center" vertical="center" wrapText="1"/>
    </xf>
    <xf numFmtId="1" fontId="8" fillId="0" borderId="368" xfId="0" applyNumberFormat="1" applyFont="1" applyBorder="1" applyAlignment="1">
      <alignment horizontal="center" vertical="center" wrapText="1"/>
    </xf>
    <xf numFmtId="1" fontId="8" fillId="0" borderId="364" xfId="0" applyNumberFormat="1" applyFont="1" applyBorder="1" applyAlignment="1">
      <alignment horizontal="center" vertical="center"/>
    </xf>
    <xf numFmtId="1" fontId="8" fillId="0" borderId="362" xfId="0" applyNumberFormat="1" applyFont="1" applyBorder="1" applyAlignment="1">
      <alignment horizontal="center" vertical="center"/>
    </xf>
    <xf numFmtId="1" fontId="8" fillId="0" borderId="362" xfId="0" applyNumberFormat="1" applyFont="1" applyBorder="1" applyAlignment="1"/>
    <xf numFmtId="1" fontId="8" fillId="4" borderId="354" xfId="0" applyNumberFormat="1" applyFont="1" applyFill="1" applyBorder="1" applyAlignment="1">
      <alignment horizontal="center" vertical="center" wrapText="1"/>
    </xf>
    <xf numFmtId="1" fontId="8" fillId="4" borderId="368" xfId="0" applyNumberFormat="1" applyFont="1" applyFill="1" applyBorder="1" applyAlignment="1">
      <alignment horizontal="center" vertical="center" wrapText="1"/>
    </xf>
    <xf numFmtId="0" fontId="7" fillId="9" borderId="354" xfId="0" applyFont="1" applyFill="1" applyBorder="1" applyAlignment="1">
      <alignment vertical="center" wrapText="1"/>
    </xf>
    <xf numFmtId="0" fontId="7" fillId="9" borderId="368" xfId="0" applyFont="1" applyFill="1" applyBorder="1" applyAlignment="1">
      <alignment vertical="center" wrapText="1"/>
    </xf>
    <xf numFmtId="0" fontId="8" fillId="9" borderId="354" xfId="0" applyFont="1" applyFill="1" applyBorder="1" applyAlignment="1">
      <alignment vertical="center" wrapText="1"/>
    </xf>
    <xf numFmtId="0" fontId="8" fillId="9" borderId="14" xfId="0" applyFont="1" applyFill="1" applyBorder="1" applyAlignment="1">
      <alignment vertical="center" wrapText="1"/>
    </xf>
    <xf numFmtId="0" fontId="18" fillId="5" borderId="296" xfId="0" applyFont="1" applyFill="1" applyBorder="1" applyAlignment="1">
      <alignment horizontal="left" vertical="center" wrapText="1"/>
    </xf>
    <xf numFmtId="0" fontId="18" fillId="5" borderId="146" xfId="0" applyFont="1" applyFill="1" applyBorder="1" applyAlignment="1">
      <alignment horizontal="left" vertical="center" wrapText="1"/>
    </xf>
    <xf numFmtId="0" fontId="18" fillId="5" borderId="369" xfId="0" applyFont="1" applyFill="1" applyBorder="1" applyAlignment="1">
      <alignment horizontal="left" vertical="center" wrapText="1"/>
    </xf>
    <xf numFmtId="0" fontId="47" fillId="5" borderId="368" xfId="0" applyFont="1" applyFill="1" applyBorder="1" applyAlignment="1">
      <alignment horizontal="left" vertical="center" wrapText="1"/>
    </xf>
    <xf numFmtId="1" fontId="18" fillId="0" borderId="439" xfId="0" applyNumberFormat="1" applyFont="1" applyBorder="1" applyAlignment="1">
      <alignment horizontal="center" vertical="center"/>
    </xf>
    <xf numFmtId="1" fontId="18" fillId="0" borderId="452" xfId="0" applyNumberFormat="1" applyFont="1" applyBorder="1" applyAlignment="1">
      <alignment horizontal="center" vertical="center"/>
    </xf>
    <xf numFmtId="1" fontId="18" fillId="0" borderId="457" xfId="0" applyNumberFormat="1" applyFont="1" applyBorder="1" applyAlignment="1">
      <alignment horizontal="center" vertical="center" wrapText="1"/>
    </xf>
    <xf numFmtId="1" fontId="18" fillId="0" borderId="423" xfId="0" applyNumberFormat="1" applyFont="1" applyBorder="1" applyAlignment="1">
      <alignment horizontal="center" vertical="center" wrapText="1"/>
    </xf>
    <xf numFmtId="1" fontId="18" fillId="0" borderId="424" xfId="0" applyNumberFormat="1" applyFont="1" applyBorder="1" applyAlignment="1">
      <alignment horizontal="center" vertical="center" wrapText="1"/>
    </xf>
    <xf numFmtId="1" fontId="18" fillId="0" borderId="440" xfId="0" applyNumberFormat="1" applyFont="1" applyBorder="1" applyAlignment="1">
      <alignment horizontal="center" vertical="center"/>
    </xf>
    <xf numFmtId="1" fontId="18" fillId="0" borderId="422" xfId="0" applyNumberFormat="1" applyFont="1" applyBorder="1" applyAlignment="1">
      <alignment horizontal="center" vertical="center" wrapText="1"/>
    </xf>
    <xf numFmtId="1" fontId="18" fillId="0" borderId="452" xfId="0" applyNumberFormat="1" applyFont="1" applyBorder="1" applyAlignment="1">
      <alignment horizontal="center" vertical="center" wrapText="1"/>
    </xf>
    <xf numFmtId="1" fontId="18" fillId="0" borderId="417" xfId="0" applyNumberFormat="1" applyFont="1" applyBorder="1" applyAlignment="1">
      <alignment horizontal="center" vertical="center" wrapText="1"/>
    </xf>
    <xf numFmtId="1" fontId="18" fillId="0" borderId="146" xfId="0" applyNumberFormat="1" applyFont="1" applyBorder="1" applyAlignment="1">
      <alignment horizontal="center" vertical="center" wrapText="1"/>
    </xf>
    <xf numFmtId="1" fontId="18" fillId="0" borderId="220" xfId="0" applyNumberFormat="1" applyFont="1" applyBorder="1" applyAlignment="1">
      <alignment horizontal="center" vertical="center" wrapText="1"/>
    </xf>
    <xf numFmtId="1" fontId="18" fillId="0" borderId="236" xfId="0" applyNumberFormat="1" applyFont="1" applyBorder="1" applyAlignment="1">
      <alignment horizontal="center" vertical="center" wrapText="1"/>
    </xf>
    <xf numFmtId="1" fontId="18" fillId="0" borderId="4" xfId="0" applyNumberFormat="1" applyFont="1" applyBorder="1" applyAlignment="1">
      <alignment horizontal="center" vertical="center" wrapText="1"/>
    </xf>
    <xf numFmtId="1" fontId="18" fillId="0" borderId="368" xfId="0" applyNumberFormat="1" applyFont="1" applyBorder="1" applyAlignment="1">
      <alignment horizontal="center" vertical="center" wrapText="1"/>
    </xf>
    <xf numFmtId="0" fontId="18" fillId="0" borderId="236" xfId="0" applyFont="1" applyBorder="1" applyAlignment="1">
      <alignment horizontal="center" vertical="center" wrapText="1"/>
    </xf>
    <xf numFmtId="0" fontId="18" fillId="0" borderId="4" xfId="0" applyFont="1" applyBorder="1" applyAlignment="1">
      <alignment horizontal="center" vertical="center" wrapText="1"/>
    </xf>
    <xf numFmtId="0" fontId="18" fillId="0" borderId="368" xfId="0" applyFont="1" applyBorder="1" applyAlignment="1">
      <alignment horizontal="center" vertical="center" wrapText="1"/>
    </xf>
    <xf numFmtId="1" fontId="18" fillId="0" borderId="236" xfId="0" applyNumberFormat="1" applyFont="1" applyBorder="1" applyAlignment="1">
      <alignment horizontal="center" vertical="center"/>
    </xf>
    <xf numFmtId="1" fontId="18" fillId="0" borderId="4" xfId="0" applyNumberFormat="1" applyFont="1" applyBorder="1" applyAlignment="1">
      <alignment horizontal="center" vertical="center"/>
    </xf>
    <xf numFmtId="1" fontId="18" fillId="0" borderId="368" xfId="0" applyNumberFormat="1" applyFont="1" applyBorder="1" applyAlignment="1">
      <alignment horizontal="center" vertical="center"/>
    </xf>
    <xf numFmtId="1" fontId="18" fillId="0" borderId="418" xfId="0" applyNumberFormat="1" applyFont="1" applyBorder="1" applyAlignment="1">
      <alignment horizontal="center" vertical="center" wrapText="1"/>
    </xf>
    <xf numFmtId="1" fontId="18" fillId="0" borderId="419" xfId="0" applyNumberFormat="1" applyFont="1" applyBorder="1" applyAlignment="1">
      <alignment horizontal="center" vertical="center" wrapText="1"/>
    </xf>
    <xf numFmtId="1" fontId="18" fillId="0" borderId="224" xfId="0" applyNumberFormat="1" applyFont="1" applyBorder="1" applyAlignment="1">
      <alignment horizontal="center" vertical="center" wrapText="1"/>
    </xf>
    <xf numFmtId="1" fontId="18" fillId="0" borderId="222" xfId="0" applyNumberFormat="1" applyFont="1" applyBorder="1" applyAlignment="1">
      <alignment horizontal="center" vertical="center" wrapText="1"/>
    </xf>
    <xf numFmtId="1" fontId="18" fillId="0" borderId="151" xfId="5" applyNumberFormat="1" applyFont="1" applyBorder="1" applyAlignment="1">
      <alignment horizontal="left" vertical="center"/>
    </xf>
    <xf numFmtId="1" fontId="18" fillId="0" borderId="152" xfId="5" applyNumberFormat="1" applyFont="1" applyBorder="1" applyAlignment="1">
      <alignment horizontal="left" vertical="center"/>
    </xf>
    <xf numFmtId="1" fontId="18" fillId="0" borderId="29" xfId="5" applyNumberFormat="1" applyFont="1" applyBorder="1" applyAlignment="1">
      <alignment horizontal="center" vertical="center" wrapText="1"/>
    </xf>
    <xf numFmtId="1" fontId="18" fillId="0" borderId="156" xfId="5" applyNumberFormat="1" applyFont="1" applyBorder="1" applyAlignment="1">
      <alignment horizontal="center" vertical="center" wrapText="1"/>
    </xf>
    <xf numFmtId="1" fontId="18" fillId="0" borderId="35" xfId="5" applyNumberFormat="1" applyFont="1" applyBorder="1" applyAlignment="1">
      <alignment horizontal="center" vertical="center" wrapText="1"/>
    </xf>
    <xf numFmtId="0" fontId="18" fillId="0" borderId="441" xfId="0" applyFont="1" applyBorder="1" applyAlignment="1">
      <alignment horizontal="center" vertical="center"/>
    </xf>
    <xf numFmtId="1" fontId="18" fillId="0" borderId="420" xfId="0" applyNumberFormat="1" applyFont="1" applyBorder="1" applyAlignment="1">
      <alignment horizontal="center" vertical="center" wrapText="1"/>
    </xf>
    <xf numFmtId="1" fontId="18" fillId="0" borderId="443" xfId="0" applyNumberFormat="1" applyFont="1" applyBorder="1" applyAlignment="1">
      <alignment horizontal="center" vertical="center" wrapText="1"/>
    </xf>
    <xf numFmtId="1" fontId="18" fillId="0" borderId="444" xfId="0" applyNumberFormat="1" applyFont="1" applyBorder="1" applyAlignment="1">
      <alignment horizontal="center" vertical="center" wrapText="1"/>
    </xf>
    <xf numFmtId="1" fontId="18" fillId="0" borderId="445" xfId="0" applyNumberFormat="1" applyFont="1" applyBorder="1" applyAlignment="1">
      <alignment horizontal="center" vertical="center" wrapText="1"/>
    </xf>
    <xf numFmtId="1" fontId="18" fillId="9" borderId="63" xfId="5" applyNumberFormat="1" applyFont="1" applyFill="1" applyBorder="1" applyAlignment="1">
      <alignment horizontal="left" vertical="center"/>
    </xf>
    <xf numFmtId="1" fontId="18" fillId="9" borderId="149" xfId="5" applyNumberFormat="1" applyFont="1" applyFill="1" applyBorder="1" applyAlignment="1">
      <alignment horizontal="left" vertical="center"/>
    </xf>
    <xf numFmtId="1" fontId="18" fillId="9" borderId="41" xfId="5" applyNumberFormat="1" applyFont="1" applyFill="1" applyBorder="1" applyAlignment="1">
      <alignment horizontal="left" vertical="center"/>
    </xf>
    <xf numFmtId="1" fontId="18" fillId="9" borderId="150" xfId="5" applyNumberFormat="1" applyFont="1" applyFill="1" applyBorder="1" applyAlignment="1">
      <alignment horizontal="left" vertical="center"/>
    </xf>
    <xf numFmtId="1" fontId="18" fillId="0" borderId="41" xfId="5" applyNumberFormat="1" applyFont="1" applyBorder="1" applyAlignment="1">
      <alignment horizontal="left" vertical="center"/>
    </xf>
    <xf numFmtId="1" fontId="18" fillId="0" borderId="150" xfId="5" applyNumberFormat="1" applyFont="1" applyBorder="1" applyAlignment="1">
      <alignment horizontal="left" vertical="center"/>
    </xf>
    <xf numFmtId="1" fontId="18" fillId="0" borderId="147" xfId="5" applyNumberFormat="1" applyFont="1" applyBorder="1" applyAlignment="1">
      <alignment horizontal="center" vertical="center" wrapText="1"/>
    </xf>
    <xf numFmtId="0" fontId="42" fillId="0" borderId="32" xfId="5" applyFont="1" applyBorder="1" applyAlignment="1"/>
    <xf numFmtId="1" fontId="8" fillId="5" borderId="267" xfId="3" applyNumberFormat="1" applyFont="1" applyFill="1" applyBorder="1" applyAlignment="1">
      <alignment horizontal="left" vertical="center" wrapText="1"/>
    </xf>
    <xf numFmtId="1" fontId="8" fillId="5" borderId="269" xfId="3" applyNumberFormat="1" applyFont="1" applyFill="1" applyBorder="1" applyAlignment="1">
      <alignment horizontal="left" vertical="center" wrapText="1"/>
    </xf>
    <xf numFmtId="1" fontId="8" fillId="5" borderId="353" xfId="3" applyNumberFormat="1" applyFont="1" applyFill="1" applyBorder="1" applyAlignment="1">
      <alignment horizontal="left" vertical="center" wrapText="1"/>
    </xf>
    <xf numFmtId="1" fontId="8" fillId="5" borderId="369" xfId="3" applyNumberFormat="1" applyFont="1" applyFill="1" applyBorder="1" applyAlignment="1">
      <alignment horizontal="left" vertical="center" wrapText="1"/>
    </xf>
    <xf numFmtId="1" fontId="40" fillId="33" borderId="33" xfId="5" applyNumberFormat="1" applyFont="1" applyFill="1" applyBorder="1" applyAlignment="1">
      <alignment horizontal="left" wrapText="1"/>
    </xf>
    <xf numFmtId="1" fontId="18" fillId="0" borderId="30" xfId="5" applyNumberFormat="1" applyFont="1" applyBorder="1" applyAlignment="1">
      <alignment horizontal="center" vertical="center"/>
    </xf>
    <xf numFmtId="1" fontId="18" fillId="0" borderId="28" xfId="5" applyNumberFormat="1" applyFont="1" applyBorder="1" applyAlignment="1">
      <alignment horizontal="center" vertical="center"/>
    </xf>
    <xf numFmtId="1" fontId="18" fillId="0" borderId="47" xfId="5" applyNumberFormat="1" applyFont="1" applyBorder="1" applyAlignment="1">
      <alignment horizontal="center" vertical="center"/>
    </xf>
    <xf numFmtId="1" fontId="18" fillId="0" borderId="48" xfId="5" applyNumberFormat="1" applyFont="1" applyBorder="1" applyAlignment="1">
      <alignment horizontal="center" vertical="center"/>
    </xf>
    <xf numFmtId="1" fontId="18" fillId="0" borderId="69" xfId="5" applyNumberFormat="1" applyFont="1" applyBorder="1" applyAlignment="1">
      <alignment horizontal="center" vertical="center"/>
    </xf>
    <xf numFmtId="1" fontId="18" fillId="0" borderId="34" xfId="5" applyNumberFormat="1" applyFont="1" applyBorder="1" applyAlignment="1">
      <alignment horizontal="center" vertical="center"/>
    </xf>
    <xf numFmtId="1" fontId="18" fillId="0" borderId="30" xfId="5" applyNumberFormat="1" applyFont="1" applyBorder="1" applyAlignment="1">
      <alignment horizontal="center" vertical="center" wrapText="1"/>
    </xf>
    <xf numFmtId="0" fontId="42" fillId="0" borderId="27" xfId="5" applyFont="1" applyBorder="1" applyAlignment="1"/>
    <xf numFmtId="0" fontId="42" fillId="0" borderId="28" xfId="5" applyFont="1" applyBorder="1" applyAlignment="1"/>
    <xf numFmtId="0" fontId="42" fillId="0" borderId="69" xfId="5" applyFont="1" applyBorder="1" applyAlignment="1"/>
    <xf numFmtId="0" fontId="42" fillId="0" borderId="33" xfId="5" applyFont="1" applyBorder="1" applyAlignment="1"/>
    <xf numFmtId="0" fontId="42" fillId="0" borderId="34" xfId="5" applyFont="1" applyBorder="1" applyAlignment="1"/>
    <xf numFmtId="1" fontId="18" fillId="0" borderId="147" xfId="5" applyNumberFormat="1" applyFont="1" applyBorder="1" applyAlignment="1">
      <alignment horizontal="center" vertical="center"/>
    </xf>
    <xf numFmtId="0" fontId="42" fillId="0" borderId="26" xfId="5" applyFont="1" applyBorder="1" applyAlignment="1"/>
    <xf numFmtId="1" fontId="8" fillId="5" borderId="245" xfId="0" applyNumberFormat="1" applyFont="1" applyFill="1" applyBorder="1" applyAlignment="1">
      <alignment horizontal="center" vertical="center" wrapText="1"/>
    </xf>
    <xf numFmtId="1" fontId="8" fillId="5" borderId="252" xfId="0" applyNumberFormat="1" applyFont="1" applyFill="1" applyBorder="1" applyAlignment="1">
      <alignment horizontal="center" vertical="center" wrapText="1"/>
    </xf>
    <xf numFmtId="1" fontId="8" fillId="5" borderId="246" xfId="0" applyNumberFormat="1" applyFont="1" applyFill="1" applyBorder="1" applyAlignment="1">
      <alignment horizontal="center" vertical="center" wrapText="1"/>
    </xf>
    <xf numFmtId="1" fontId="8" fillId="5" borderId="230" xfId="3" applyNumberFormat="1" applyFont="1" applyFill="1" applyBorder="1" applyAlignment="1">
      <alignment horizontal="center" vertical="center"/>
    </xf>
    <xf numFmtId="1" fontId="8" fillId="5" borderId="353" xfId="3" applyNumberFormat="1" applyFont="1" applyFill="1" applyBorder="1" applyAlignment="1">
      <alignment horizontal="center" vertical="center"/>
    </xf>
    <xf numFmtId="1" fontId="8" fillId="5" borderId="251" xfId="3" applyNumberFormat="1" applyFont="1" applyFill="1" applyBorder="1" applyAlignment="1">
      <alignment horizontal="left" vertical="center" wrapText="1"/>
    </xf>
    <xf numFmtId="1" fontId="8" fillId="5" borderId="244" xfId="3" applyNumberFormat="1" applyFont="1" applyFill="1" applyBorder="1" applyAlignment="1">
      <alignment horizontal="left" vertical="center" wrapText="1"/>
    </xf>
    <xf numFmtId="1" fontId="8" fillId="0" borderId="251" xfId="3" applyNumberFormat="1" applyFont="1" applyBorder="1" applyAlignment="1">
      <alignment horizontal="left" vertical="center" wrapText="1"/>
    </xf>
    <xf numFmtId="1" fontId="8" fillId="0" borderId="244" xfId="3" applyNumberFormat="1" applyFont="1" applyBorder="1" applyAlignment="1">
      <alignment horizontal="left" vertical="center" wrapText="1"/>
    </xf>
    <xf numFmtId="1" fontId="8" fillId="0" borderId="267" xfId="3" applyNumberFormat="1" applyFont="1" applyBorder="1" applyAlignment="1">
      <alignment horizontal="left" vertical="center" wrapText="1"/>
    </xf>
    <xf numFmtId="1" fontId="8" fillId="0" borderId="269" xfId="3" applyNumberFormat="1" applyFont="1" applyBorder="1" applyAlignment="1">
      <alignment horizontal="left" vertical="center" wrapText="1"/>
    </xf>
    <xf numFmtId="1" fontId="18" fillId="0" borderId="281" xfId="3" applyNumberFormat="1" applyFont="1" applyBorder="1" applyAlignment="1">
      <alignment horizontal="left" vertical="center" wrapText="1"/>
    </xf>
    <xf numFmtId="1" fontId="18" fillId="0" borderId="312" xfId="3" applyNumberFormat="1" applyFont="1" applyBorder="1" applyAlignment="1">
      <alignment horizontal="left" vertical="center" wrapText="1"/>
    </xf>
    <xf numFmtId="1" fontId="18" fillId="0" borderId="146" xfId="3" applyNumberFormat="1" applyFont="1" applyBorder="1" applyAlignment="1">
      <alignment horizontal="center" vertical="center" wrapText="1"/>
    </xf>
    <xf numFmtId="1" fontId="18" fillId="0" borderId="369" xfId="3" applyNumberFormat="1" applyFont="1" applyBorder="1" applyAlignment="1">
      <alignment horizontal="center" vertical="center" wrapText="1"/>
    </xf>
    <xf numFmtId="1" fontId="18" fillId="0" borderId="296" xfId="3" applyNumberFormat="1" applyFont="1" applyBorder="1" applyAlignment="1">
      <alignment horizontal="center" vertical="center" wrapText="1"/>
    </xf>
    <xf numFmtId="1" fontId="8" fillId="5" borderId="230" xfId="3" applyNumberFormat="1" applyFont="1" applyFill="1" applyBorder="1" applyAlignment="1">
      <alignment horizontal="center" vertical="center" wrapText="1"/>
    </xf>
    <xf numFmtId="1" fontId="8" fillId="5" borderId="296" xfId="3" applyNumberFormat="1" applyFont="1" applyFill="1" applyBorder="1" applyAlignment="1">
      <alignment horizontal="center" vertical="center" wrapText="1"/>
    </xf>
    <xf numFmtId="1" fontId="8" fillId="5" borderId="86" xfId="3" applyNumberFormat="1" applyFont="1" applyFill="1" applyBorder="1" applyAlignment="1">
      <alignment horizontal="center" vertical="center" wrapText="1"/>
    </xf>
    <xf numFmtId="1" fontId="8" fillId="5" borderId="146" xfId="3" applyNumberFormat="1" applyFont="1" applyFill="1" applyBorder="1" applyAlignment="1">
      <alignment horizontal="center" vertical="center" wrapText="1"/>
    </xf>
    <xf numFmtId="1" fontId="8" fillId="5" borderId="353" xfId="3" applyNumberFormat="1" applyFont="1" applyFill="1" applyBorder="1" applyAlignment="1">
      <alignment horizontal="center" vertical="center" wrapText="1"/>
    </xf>
    <xf numFmtId="1" fontId="8" fillId="5" borderId="369" xfId="3" applyNumberFormat="1" applyFont="1" applyFill="1" applyBorder="1" applyAlignment="1">
      <alignment horizontal="center" vertical="center" wrapText="1"/>
    </xf>
    <xf numFmtId="1" fontId="7" fillId="0" borderId="236" xfId="3" applyNumberFormat="1" applyFont="1" applyBorder="1" applyAlignment="1">
      <alignment horizontal="center" vertical="center" wrapText="1"/>
    </xf>
    <xf numFmtId="1" fontId="7" fillId="0" borderId="368" xfId="3" applyNumberFormat="1" applyFont="1" applyBorder="1" applyAlignment="1">
      <alignment horizontal="center" vertical="center" wrapText="1"/>
    </xf>
    <xf numFmtId="1" fontId="7" fillId="0" borderId="439" xfId="3" applyNumberFormat="1" applyFont="1" applyBorder="1" applyAlignment="1">
      <alignment horizontal="left" vertical="center" wrapText="1"/>
    </xf>
    <xf numFmtId="1" fontId="7" fillId="0" borderId="440" xfId="3" applyNumberFormat="1" applyFont="1" applyBorder="1" applyAlignment="1">
      <alignment horizontal="left" vertical="center" wrapText="1"/>
    </xf>
    <xf numFmtId="1" fontId="8" fillId="0" borderId="230" xfId="3" applyNumberFormat="1" applyFont="1" applyBorder="1" applyAlignment="1">
      <alignment horizontal="center" vertical="center" wrapText="1"/>
    </xf>
    <xf numFmtId="1" fontId="8" fillId="0" borderId="296" xfId="3" applyNumberFormat="1" applyFont="1" applyBorder="1" applyAlignment="1">
      <alignment horizontal="center" vertical="center" wrapText="1"/>
    </xf>
    <xf numFmtId="1" fontId="8" fillId="0" borderId="353" xfId="3" applyNumberFormat="1" applyFont="1" applyBorder="1" applyAlignment="1">
      <alignment horizontal="center" vertical="center" wrapText="1"/>
    </xf>
    <xf numFmtId="1" fontId="8" fillId="0" borderId="369" xfId="3" applyNumberFormat="1" applyFont="1" applyBorder="1" applyAlignment="1">
      <alignment horizontal="center" vertical="center" wrapText="1"/>
    </xf>
    <xf numFmtId="1" fontId="7" fillId="0" borderId="217" xfId="3" applyNumberFormat="1" applyFont="1" applyBorder="1" applyAlignment="1">
      <alignment horizontal="center" vertical="center" wrapText="1"/>
    </xf>
    <xf numFmtId="1" fontId="7" fillId="0" borderId="296" xfId="3" applyNumberFormat="1" applyFont="1" applyBorder="1" applyAlignment="1">
      <alignment horizontal="center" vertical="center" wrapText="1"/>
    </xf>
    <xf numFmtId="1" fontId="7" fillId="0" borderId="222" xfId="3" applyNumberFormat="1" applyFont="1" applyBorder="1" applyAlignment="1">
      <alignment horizontal="center" vertical="center" wrapText="1"/>
    </xf>
    <xf numFmtId="1" fontId="7" fillId="0" borderId="369" xfId="3" applyNumberFormat="1" applyFont="1" applyBorder="1" applyAlignment="1">
      <alignment horizontal="center" vertical="center" wrapText="1"/>
    </xf>
    <xf numFmtId="1" fontId="7" fillId="0" borderId="439" xfId="3" quotePrefix="1" applyNumberFormat="1" applyFont="1" applyBorder="1" applyAlignment="1">
      <alignment horizontal="center" vertical="center" wrapText="1"/>
    </xf>
    <xf numFmtId="1" fontId="7" fillId="0" borderId="252" xfId="3" quotePrefix="1" applyNumberFormat="1" applyFont="1" applyBorder="1" applyAlignment="1">
      <alignment horizontal="center" vertical="center" wrapText="1"/>
    </xf>
    <xf numFmtId="1" fontId="7" fillId="0" borderId="440" xfId="3" quotePrefix="1" applyNumberFormat="1" applyFont="1" applyBorder="1" applyAlignment="1">
      <alignment horizontal="center" vertical="center" wrapText="1"/>
    </xf>
    <xf numFmtId="1" fontId="8" fillId="0" borderId="380" xfId="0" applyNumberFormat="1" applyFont="1" applyBorder="1" applyAlignment="1">
      <alignment horizontal="center" vertical="center" wrapText="1"/>
    </xf>
    <xf numFmtId="1" fontId="8" fillId="0" borderId="455" xfId="0" applyNumberFormat="1" applyFont="1" applyBorder="1" applyAlignment="1">
      <alignment horizontal="center" vertical="center" wrapText="1"/>
    </xf>
    <xf numFmtId="1" fontId="7" fillId="0" borderId="297" xfId="3" applyNumberFormat="1" applyFont="1" applyBorder="1" applyAlignment="1">
      <alignment horizontal="center" vertical="center" wrapText="1"/>
    </xf>
    <xf numFmtId="1" fontId="7" fillId="0" borderId="371" xfId="3" applyNumberFormat="1" applyFont="1" applyBorder="1" applyAlignment="1">
      <alignment horizontal="center" vertical="center" wrapText="1"/>
    </xf>
    <xf numFmtId="1" fontId="8" fillId="5" borderId="236" xfId="3" applyNumberFormat="1" applyFont="1" applyFill="1" applyBorder="1" applyAlignment="1">
      <alignment horizontal="center" vertical="center" wrapText="1"/>
    </xf>
    <xf numFmtId="1" fontId="8" fillId="5" borderId="4" xfId="3" applyNumberFormat="1" applyFont="1" applyFill="1" applyBorder="1" applyAlignment="1">
      <alignment horizontal="center" vertical="center" wrapText="1"/>
    </xf>
    <xf numFmtId="1" fontId="14" fillId="0" borderId="441" xfId="3" applyNumberFormat="1" applyFont="1" applyBorder="1" applyAlignment="1">
      <alignment horizontal="center"/>
    </xf>
    <xf numFmtId="1" fontId="8" fillId="0" borderId="86" xfId="3" applyNumberFormat="1" applyFont="1" applyBorder="1" applyAlignment="1">
      <alignment horizontal="center" vertical="center" wrapText="1"/>
    </xf>
    <xf numFmtId="1" fontId="8" fillId="0" borderId="146" xfId="3" applyNumberFormat="1" applyFont="1" applyBorder="1" applyAlignment="1">
      <alignment horizontal="center" vertical="center" wrapText="1"/>
    </xf>
    <xf numFmtId="1" fontId="8" fillId="0" borderId="230" xfId="2" applyNumberFormat="1" applyFont="1" applyBorder="1" applyAlignment="1">
      <alignment horizontal="center" vertical="center"/>
    </xf>
    <xf numFmtId="1" fontId="8" fillId="0" borderId="217" xfId="2" applyNumberFormat="1" applyFont="1" applyBorder="1" applyAlignment="1">
      <alignment horizontal="center" vertical="center"/>
    </xf>
    <xf numFmtId="1" fontId="8" fillId="0" borderId="296" xfId="2" applyNumberFormat="1" applyFont="1" applyBorder="1" applyAlignment="1">
      <alignment horizontal="center" vertical="center"/>
    </xf>
    <xf numFmtId="1" fontId="8" fillId="0" borderId="353" xfId="2" applyNumberFormat="1" applyFont="1" applyBorder="1" applyAlignment="1">
      <alignment horizontal="center" vertical="center"/>
    </xf>
    <xf numFmtId="1" fontId="8" fillId="0" borderId="222" xfId="2" applyNumberFormat="1" applyFont="1" applyBorder="1" applyAlignment="1">
      <alignment horizontal="center" vertical="center"/>
    </xf>
    <xf numFmtId="1" fontId="8" fillId="0" borderId="369" xfId="2" applyNumberFormat="1" applyFont="1" applyBorder="1" applyAlignment="1">
      <alignment horizontal="center" vertical="center"/>
    </xf>
    <xf numFmtId="1" fontId="8" fillId="0" borderId="439" xfId="3" quotePrefix="1" applyNumberFormat="1" applyFont="1" applyBorder="1" applyAlignment="1">
      <alignment horizontal="center" vertical="center" wrapText="1"/>
    </xf>
    <xf numFmtId="1" fontId="8" fillId="0" borderId="252" xfId="3" quotePrefix="1" applyNumberFormat="1" applyFont="1" applyBorder="1" applyAlignment="1">
      <alignment horizontal="center" vertical="center" wrapText="1"/>
    </xf>
    <xf numFmtId="1" fontId="8" fillId="0" borderId="452" xfId="3" quotePrefix="1" applyNumberFormat="1" applyFont="1" applyBorder="1" applyAlignment="1">
      <alignment horizontal="center" vertical="center" wrapText="1"/>
    </xf>
    <xf numFmtId="1" fontId="7" fillId="0" borderId="230" xfId="3" applyNumberFormat="1" applyFont="1" applyBorder="1" applyAlignment="1">
      <alignment horizontal="center" vertical="center" wrapText="1"/>
    </xf>
    <xf numFmtId="1" fontId="7" fillId="0" borderId="353" xfId="3" applyNumberFormat="1" applyFont="1" applyBorder="1" applyAlignment="1">
      <alignment horizontal="center" vertical="center" wrapText="1"/>
    </xf>
    <xf numFmtId="1" fontId="7" fillId="0" borderId="236" xfId="3" applyNumberFormat="1" applyFont="1" applyBorder="1" applyAlignment="1" applyProtection="1">
      <alignment horizontal="center" vertical="center" wrapText="1"/>
      <protection locked="0"/>
    </xf>
    <xf numFmtId="1" fontId="7" fillId="0" borderId="4" xfId="3" applyNumberFormat="1" applyFont="1" applyBorder="1" applyAlignment="1" applyProtection="1">
      <alignment horizontal="center" vertical="center" wrapText="1"/>
      <protection locked="0"/>
    </xf>
    <xf numFmtId="1" fontId="7" fillId="0" borderId="368" xfId="3" applyNumberFormat="1" applyFont="1" applyBorder="1" applyAlignment="1" applyProtection="1">
      <alignment horizontal="center" vertical="center" wrapText="1"/>
      <protection locked="0"/>
    </xf>
    <xf numFmtId="1" fontId="8" fillId="0" borderId="382" xfId="0" applyNumberFormat="1" applyFont="1" applyBorder="1" applyAlignment="1">
      <alignment horizontal="center" vertical="center"/>
    </xf>
    <xf numFmtId="1" fontId="8" fillId="0" borderId="402" xfId="0" applyNumberFormat="1" applyFont="1" applyBorder="1" applyAlignment="1">
      <alignment horizontal="center" vertical="center"/>
    </xf>
    <xf numFmtId="1" fontId="8" fillId="0" borderId="439" xfId="3" applyNumberFormat="1" applyFont="1" applyBorder="1" applyAlignment="1">
      <alignment horizontal="center" vertical="center" wrapText="1"/>
    </xf>
    <xf numFmtId="1" fontId="8" fillId="0" borderId="440" xfId="3" applyNumberFormat="1" applyFont="1" applyBorder="1" applyAlignment="1">
      <alignment horizontal="center" vertical="center" wrapText="1"/>
    </xf>
    <xf numFmtId="1" fontId="8" fillId="5" borderId="439" xfId="3" applyNumberFormat="1" applyFont="1" applyFill="1" applyBorder="1" applyAlignment="1">
      <alignment horizontal="center" vertical="center" wrapText="1"/>
    </xf>
    <xf numFmtId="1" fontId="8" fillId="5" borderId="440" xfId="3" applyNumberFormat="1" applyFont="1" applyFill="1" applyBorder="1" applyAlignment="1">
      <alignment horizontal="center" vertical="center" wrapText="1"/>
    </xf>
    <xf numFmtId="1" fontId="8" fillId="0" borderId="440" xfId="3" quotePrefix="1" applyNumberFormat="1" applyFont="1" applyBorder="1" applyAlignment="1">
      <alignment horizontal="center" vertical="center" wrapText="1"/>
    </xf>
    <xf numFmtId="1" fontId="7" fillId="9" borderId="451" xfId="3" applyNumberFormat="1" applyFont="1" applyFill="1" applyBorder="1" applyAlignment="1" applyProtection="1">
      <alignment horizontal="center" vertical="center" wrapText="1"/>
      <protection locked="0"/>
    </xf>
    <xf numFmtId="1" fontId="7" fillId="9" borderId="296" xfId="3" applyNumberFormat="1" applyFont="1" applyFill="1" applyBorder="1" applyAlignment="1" applyProtection="1">
      <alignment horizontal="center" vertical="center" wrapText="1"/>
      <protection locked="0"/>
    </xf>
    <xf numFmtId="1" fontId="7" fillId="9" borderId="255" xfId="3" applyNumberFormat="1" applyFont="1" applyFill="1" applyBorder="1" applyAlignment="1" applyProtection="1">
      <alignment horizontal="center" vertical="center" wrapText="1"/>
      <protection locked="0"/>
    </xf>
    <xf numFmtId="1" fontId="7" fillId="9" borderId="369" xfId="3" applyNumberFormat="1" applyFont="1" applyFill="1" applyBorder="1" applyAlignment="1" applyProtection="1">
      <alignment horizontal="center" vertical="center" wrapText="1"/>
      <protection locked="0"/>
    </xf>
    <xf numFmtId="1" fontId="7" fillId="9" borderId="217" xfId="3" applyNumberFormat="1" applyFont="1" applyFill="1" applyBorder="1" applyAlignment="1" applyProtection="1">
      <alignment horizontal="center" vertical="center" wrapText="1"/>
      <protection locked="0"/>
    </xf>
    <xf numFmtId="1" fontId="7" fillId="9" borderId="222" xfId="3" applyNumberFormat="1" applyFont="1" applyFill="1" applyBorder="1" applyAlignment="1" applyProtection="1">
      <alignment horizontal="center" vertical="center" wrapText="1"/>
      <protection locked="0"/>
    </xf>
    <xf numFmtId="1" fontId="7" fillId="0" borderId="230" xfId="3" applyNumberFormat="1" applyFont="1" applyBorder="1" applyAlignment="1" applyProtection="1">
      <alignment horizontal="center" vertical="center" wrapText="1"/>
      <protection locked="0"/>
    </xf>
    <xf numFmtId="1" fontId="7" fillId="0" borderId="86" xfId="3" applyNumberFormat="1" applyFont="1" applyBorder="1" applyAlignment="1" applyProtection="1">
      <alignment horizontal="center" vertical="center" wrapText="1"/>
      <protection locked="0"/>
    </xf>
    <xf numFmtId="1" fontId="7" fillId="0" borderId="353" xfId="3" applyNumberFormat="1" applyFont="1" applyBorder="1" applyAlignment="1" applyProtection="1">
      <alignment horizontal="center" vertical="center" wrapText="1"/>
      <protection locked="0"/>
    </xf>
    <xf numFmtId="1" fontId="8" fillId="5" borderId="452" xfId="0" applyNumberFormat="1" applyFont="1" applyFill="1" applyBorder="1" applyAlignment="1">
      <alignment horizontal="center" vertical="center" wrapText="1"/>
    </xf>
    <xf numFmtId="1" fontId="8" fillId="0" borderId="16" xfId="0" applyNumberFormat="1" applyFont="1" applyBorder="1" applyAlignment="1">
      <alignment horizontal="center" vertical="center" wrapText="1"/>
    </xf>
    <xf numFmtId="1" fontId="8" fillId="0" borderId="174" xfId="0" applyNumberFormat="1" applyFont="1" applyBorder="1" applyAlignment="1">
      <alignment horizontal="center" vertical="center" wrapText="1"/>
    </xf>
    <xf numFmtId="1" fontId="18" fillId="0" borderId="251" xfId="0" applyNumberFormat="1" applyFont="1" applyBorder="1" applyAlignment="1">
      <alignment horizontal="left" vertical="center"/>
    </xf>
    <xf numFmtId="1" fontId="18" fillId="0" borderId="244" xfId="0" applyNumberFormat="1" applyFont="1" applyBorder="1" applyAlignment="1">
      <alignment horizontal="left" vertical="center"/>
    </xf>
    <xf numFmtId="1" fontId="18" fillId="0" borderId="8" xfId="0" applyNumberFormat="1" applyFont="1" applyBorder="1" applyAlignment="1">
      <alignment horizontal="left" vertical="center"/>
    </xf>
    <xf numFmtId="1" fontId="18" fillId="0" borderId="178" xfId="0" applyNumberFormat="1" applyFont="1" applyBorder="1" applyAlignment="1">
      <alignment horizontal="left" vertical="center"/>
    </xf>
    <xf numFmtId="1" fontId="18" fillId="0" borderId="321" xfId="0" applyNumberFormat="1" applyFont="1" applyBorder="1" applyAlignment="1">
      <alignment horizontal="left" wrapText="1"/>
    </xf>
    <xf numFmtId="1" fontId="18" fillId="0" borderId="128" xfId="0" applyNumberFormat="1" applyFont="1" applyBorder="1" applyAlignment="1">
      <alignment horizontal="left" wrapText="1"/>
    </xf>
    <xf numFmtId="1" fontId="18" fillId="0" borderId="281" xfId="0" applyNumberFormat="1" applyFont="1" applyBorder="1" applyAlignment="1">
      <alignment horizontal="left" wrapText="1"/>
    </xf>
    <xf numFmtId="1" fontId="18" fillId="0" borderId="312" xfId="0" applyNumberFormat="1" applyFont="1" applyBorder="1" applyAlignment="1">
      <alignment horizontal="left" wrapText="1"/>
    </xf>
    <xf numFmtId="1" fontId="18" fillId="0" borderId="353" xfId="0" applyNumberFormat="1" applyFont="1" applyBorder="1" applyAlignment="1">
      <alignment horizontal="left" wrapText="1"/>
    </xf>
    <xf numFmtId="1" fontId="18" fillId="0" borderId="369" xfId="0" applyNumberFormat="1" applyFont="1" applyBorder="1" applyAlignment="1">
      <alignment horizontal="left" wrapText="1"/>
    </xf>
    <xf numFmtId="1" fontId="7" fillId="0" borderId="353" xfId="0" applyNumberFormat="1" applyFont="1" applyBorder="1" applyAlignment="1">
      <alignment horizontal="left" wrapText="1"/>
    </xf>
    <xf numFmtId="1" fontId="7" fillId="0" borderId="369" xfId="0" applyNumberFormat="1" applyFont="1" applyBorder="1" applyAlignment="1">
      <alignment horizontal="left" wrapText="1"/>
    </xf>
    <xf numFmtId="1" fontId="8" fillId="0" borderId="264" xfId="0" applyNumberFormat="1" applyFont="1" applyBorder="1" applyAlignment="1">
      <alignment horizontal="center" vertical="center" wrapText="1"/>
    </xf>
    <xf numFmtId="1" fontId="8" fillId="0" borderId="369" xfId="0" applyNumberFormat="1" applyFont="1" applyBorder="1" applyAlignment="1">
      <alignment horizontal="center" vertical="center" wrapText="1"/>
    </xf>
    <xf numFmtId="1" fontId="8" fillId="0" borderId="447" xfId="0" applyNumberFormat="1" applyFont="1" applyBorder="1" applyAlignment="1">
      <alignment horizontal="center" vertical="center" wrapText="1"/>
    </xf>
    <xf numFmtId="1" fontId="8" fillId="0" borderId="307" xfId="0" applyNumberFormat="1" applyFont="1" applyBorder="1" applyAlignment="1">
      <alignment horizontal="center" vertical="center" wrapText="1"/>
    </xf>
    <xf numFmtId="1" fontId="8" fillId="0" borderId="433" xfId="0" applyNumberFormat="1" applyFont="1" applyBorder="1" applyAlignment="1">
      <alignment horizontal="center" vertical="center" wrapText="1"/>
    </xf>
    <xf numFmtId="1" fontId="8" fillId="0" borderId="278" xfId="0" applyNumberFormat="1" applyFont="1" applyBorder="1" applyAlignment="1">
      <alignment horizontal="center" vertical="center" wrapText="1"/>
    </xf>
    <xf numFmtId="1" fontId="8" fillId="0" borderId="279" xfId="0" applyNumberFormat="1" applyFont="1" applyBorder="1" applyAlignment="1">
      <alignment horizontal="center" vertical="center" wrapText="1"/>
    </xf>
    <xf numFmtId="1" fontId="8" fillId="0" borderId="280" xfId="0" applyNumberFormat="1" applyFont="1" applyBorder="1" applyAlignment="1">
      <alignment horizontal="center" vertical="center" wrapText="1"/>
    </xf>
    <xf numFmtId="1" fontId="8" fillId="0" borderId="443" xfId="0" applyNumberFormat="1" applyFont="1" applyBorder="1" applyAlignment="1">
      <alignment horizontal="center" vertical="center"/>
    </xf>
    <xf numFmtId="1" fontId="8" fillId="0" borderId="444" xfId="0" applyNumberFormat="1" applyFont="1" applyBorder="1" applyAlignment="1">
      <alignment horizontal="center" vertical="center"/>
    </xf>
    <xf numFmtId="1" fontId="8" fillId="0" borderId="445" xfId="0" applyNumberFormat="1" applyFont="1" applyBorder="1" applyAlignment="1">
      <alignment horizontal="center" vertical="center"/>
    </xf>
    <xf numFmtId="1" fontId="8" fillId="0" borderId="443" xfId="0" applyNumberFormat="1" applyFont="1" applyBorder="1" applyAlignment="1">
      <alignment horizontal="center" vertical="center" wrapText="1"/>
    </xf>
    <xf numFmtId="1" fontId="8" fillId="0" borderId="445" xfId="0" applyNumberFormat="1" applyFont="1" applyBorder="1" applyAlignment="1">
      <alignment horizontal="center" vertical="center" wrapText="1"/>
    </xf>
    <xf numFmtId="1" fontId="8" fillId="0" borderId="438" xfId="0" applyNumberFormat="1" applyFont="1" applyBorder="1" applyAlignment="1">
      <alignment horizontal="center" vertical="center" wrapText="1"/>
    </xf>
    <xf numFmtId="1" fontId="8" fillId="0" borderId="382" xfId="0" applyNumberFormat="1" applyFont="1" applyBorder="1" applyAlignment="1">
      <alignment horizontal="center" vertical="center" wrapText="1"/>
    </xf>
    <xf numFmtId="1" fontId="8" fillId="0" borderId="402" xfId="0" applyNumberFormat="1" applyFont="1" applyBorder="1" applyAlignment="1">
      <alignment horizontal="center" vertical="center" wrapText="1"/>
    </xf>
    <xf numFmtId="1" fontId="7" fillId="0" borderId="251" xfId="0" applyNumberFormat="1" applyFont="1" applyBorder="1" applyAlignment="1">
      <alignment horizontal="left" vertical="center" wrapText="1"/>
    </xf>
    <xf numFmtId="1" fontId="7" fillId="0" borderId="244" xfId="0" applyNumberFormat="1" applyFont="1" applyBorder="1" applyAlignment="1">
      <alignment horizontal="left" vertical="center" wrapText="1"/>
    </xf>
    <xf numFmtId="1" fontId="7" fillId="0" borderId="267" xfId="0" applyNumberFormat="1" applyFont="1" applyBorder="1" applyAlignment="1">
      <alignment horizontal="left"/>
    </xf>
    <xf numFmtId="1" fontId="7" fillId="0" borderId="269" xfId="0" applyNumberFormat="1" applyFont="1" applyBorder="1" applyAlignment="1">
      <alignment horizontal="left"/>
    </xf>
    <xf numFmtId="0" fontId="8" fillId="5" borderId="23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221" xfId="0" applyFont="1" applyFill="1" applyBorder="1" applyAlignment="1">
      <alignment horizontal="center" vertical="center" wrapText="1"/>
    </xf>
    <xf numFmtId="0" fontId="8" fillId="0" borderId="399" xfId="0" applyFont="1" applyBorder="1" applyAlignment="1">
      <alignment horizontal="center" vertical="center" wrapText="1"/>
    </xf>
    <xf numFmtId="0" fontId="8" fillId="0" borderId="4" xfId="0" applyFont="1" applyBorder="1" applyAlignment="1">
      <alignment horizontal="center" vertical="center" wrapText="1"/>
    </xf>
    <xf numFmtId="0" fontId="8" fillId="0" borderId="368" xfId="0" applyFont="1" applyBorder="1" applyAlignment="1">
      <alignment horizontal="center" vertical="center" wrapText="1"/>
    </xf>
    <xf numFmtId="1" fontId="8" fillId="5" borderId="230" xfId="0" applyNumberFormat="1" applyFont="1" applyFill="1" applyBorder="1" applyAlignment="1">
      <alignment horizontal="center" vertical="center" wrapText="1"/>
    </xf>
    <xf numFmtId="1" fontId="8" fillId="5" borderId="296" xfId="0" applyNumberFormat="1" applyFont="1" applyFill="1" applyBorder="1" applyAlignment="1">
      <alignment horizontal="center" vertical="center" wrapText="1"/>
    </xf>
    <xf numFmtId="1" fontId="8" fillId="5" borderId="86" xfId="0" applyNumberFormat="1" applyFont="1" applyFill="1" applyBorder="1" applyAlignment="1">
      <alignment horizontal="center" vertical="center" wrapText="1"/>
    </xf>
    <xf numFmtId="1" fontId="8" fillId="5" borderId="146" xfId="0" applyNumberFormat="1" applyFont="1" applyFill="1" applyBorder="1" applyAlignment="1">
      <alignment horizontal="center" vertical="center" wrapText="1"/>
    </xf>
    <xf numFmtId="1" fontId="8" fillId="5" borderId="353" xfId="0" applyNumberFormat="1" applyFont="1" applyFill="1" applyBorder="1" applyAlignment="1">
      <alignment horizontal="center" vertical="center" wrapText="1"/>
    </xf>
    <xf numFmtId="1" fontId="8" fillId="5" borderId="369" xfId="0" applyNumberFormat="1" applyFont="1" applyFill="1" applyBorder="1" applyAlignment="1">
      <alignment horizontal="center" vertical="center" wrapText="1"/>
    </xf>
    <xf numFmtId="1" fontId="8" fillId="0" borderId="222" xfId="0" applyNumberFormat="1" applyFont="1" applyBorder="1" applyAlignment="1">
      <alignment horizontal="center" vertical="center" wrapText="1"/>
    </xf>
    <xf numFmtId="1" fontId="8" fillId="0" borderId="409" xfId="0" applyNumberFormat="1" applyFont="1" applyBorder="1" applyAlignment="1">
      <alignment horizontal="center" vertical="center" wrapText="1"/>
    </xf>
    <xf numFmtId="1" fontId="7" fillId="5" borderId="439" xfId="0" applyNumberFormat="1" applyFont="1" applyFill="1" applyBorder="1" applyAlignment="1">
      <alignment horizontal="center" vertical="center" wrapText="1"/>
    </xf>
    <xf numFmtId="1" fontId="7" fillId="5" borderId="440" xfId="0" applyNumberFormat="1" applyFont="1" applyFill="1" applyBorder="1" applyAlignment="1">
      <alignment horizontal="center" vertical="center" wrapText="1"/>
    </xf>
    <xf numFmtId="1" fontId="7" fillId="5" borderId="252" xfId="0" applyNumberFormat="1" applyFont="1" applyFill="1" applyBorder="1" applyAlignment="1">
      <alignment horizontal="center" vertical="center" wrapText="1"/>
    </xf>
    <xf numFmtId="1" fontId="7" fillId="5" borderId="296" xfId="0" applyNumberFormat="1" applyFont="1" applyFill="1" applyBorder="1" applyAlignment="1">
      <alignment horizontal="left" vertical="center"/>
    </xf>
    <xf numFmtId="1" fontId="7" fillId="5" borderId="146" xfId="0" applyNumberFormat="1" applyFont="1" applyFill="1" applyBorder="1" applyAlignment="1">
      <alignment horizontal="left" vertical="center"/>
    </xf>
    <xf numFmtId="1" fontId="7" fillId="5" borderId="369" xfId="0" applyNumberFormat="1" applyFont="1" applyFill="1" applyBorder="1" applyAlignment="1">
      <alignment horizontal="left" vertical="center"/>
    </xf>
    <xf numFmtId="0" fontId="8" fillId="0" borderId="381" xfId="0" applyFont="1" applyBorder="1" applyAlignment="1">
      <alignment horizontal="center" vertical="center" wrapText="1"/>
    </xf>
    <xf numFmtId="0" fontId="8" fillId="0" borderId="400" xfId="0" applyFont="1" applyBorder="1" applyAlignment="1">
      <alignment horizontal="center" vertical="center" wrapText="1"/>
    </xf>
    <xf numFmtId="0" fontId="8" fillId="0" borderId="391" xfId="0" applyFont="1" applyBorder="1" applyAlignment="1">
      <alignment horizontal="center" vertical="center" wrapText="1"/>
    </xf>
    <xf numFmtId="0" fontId="8" fillId="0" borderId="353" xfId="0" applyFont="1" applyBorder="1" applyAlignment="1">
      <alignment horizontal="center" vertical="center" wrapText="1"/>
    </xf>
    <xf numFmtId="0" fontId="8" fillId="0" borderId="327" xfId="0" applyFont="1" applyBorder="1" applyAlignment="1">
      <alignment horizontal="center" vertical="center" wrapText="1"/>
    </xf>
    <xf numFmtId="0" fontId="8" fillId="0" borderId="369" xfId="0" applyFont="1" applyBorder="1" applyAlignment="1">
      <alignment horizontal="center" vertical="center" wrapText="1"/>
    </xf>
    <xf numFmtId="1" fontId="7" fillId="0" borderId="252" xfId="0" applyNumberFormat="1" applyFont="1" applyBorder="1" applyAlignment="1">
      <alignment horizontal="center" vertical="center" wrapText="1"/>
    </xf>
    <xf numFmtId="1" fontId="7" fillId="0" borderId="440" xfId="0" applyNumberFormat="1" applyFont="1" applyBorder="1" applyAlignment="1">
      <alignment horizontal="center" vertical="center" wrapText="1"/>
    </xf>
    <xf numFmtId="0" fontId="8" fillId="5" borderId="264" xfId="0" applyFont="1" applyFill="1" applyBorder="1" applyAlignment="1">
      <alignment horizontal="center" vertical="center" wrapText="1"/>
    </xf>
    <xf numFmtId="0" fontId="8" fillId="5" borderId="217" xfId="0" applyFont="1" applyFill="1" applyBorder="1" applyAlignment="1">
      <alignment horizontal="center" vertical="center" wrapText="1"/>
    </xf>
    <xf numFmtId="0" fontId="8" fillId="5" borderId="429" xfId="0" applyFont="1" applyFill="1" applyBorder="1" applyAlignment="1">
      <alignment horizontal="center" vertical="center" wrapText="1"/>
    </xf>
    <xf numFmtId="0" fontId="8" fillId="5" borderId="224" xfId="0" applyFont="1" applyFill="1" applyBorder="1" applyAlignment="1">
      <alignment horizontal="center" vertical="center" wrapText="1"/>
    </xf>
    <xf numFmtId="0" fontId="8" fillId="5" borderId="222" xfId="0" applyFont="1" applyFill="1" applyBorder="1" applyAlignment="1">
      <alignment horizontal="center" vertical="center" wrapText="1"/>
    </xf>
    <xf numFmtId="0" fontId="8" fillId="5" borderId="220" xfId="0" applyFont="1" applyFill="1" applyBorder="1" applyAlignment="1">
      <alignment horizontal="center" vertical="center" wrapText="1"/>
    </xf>
    <xf numFmtId="1" fontId="7" fillId="0" borderId="439" xfId="0" applyNumberFormat="1" applyFont="1" applyBorder="1" applyAlignment="1">
      <alignment horizontal="center" vertical="center" wrapText="1"/>
    </xf>
    <xf numFmtId="1" fontId="7" fillId="0" borderId="443" xfId="0" applyNumberFormat="1" applyFont="1" applyBorder="1" applyAlignment="1">
      <alignment horizontal="center" vertical="center" wrapText="1"/>
    </xf>
    <xf numFmtId="1" fontId="7" fillId="0" borderId="444" xfId="0" applyNumberFormat="1" applyFont="1" applyBorder="1" applyAlignment="1">
      <alignment horizontal="center" vertical="center" wrapText="1"/>
    </xf>
    <xf numFmtId="1" fontId="7" fillId="0" borderId="445" xfId="0" applyNumberFormat="1" applyFont="1" applyBorder="1" applyAlignment="1">
      <alignment horizontal="center" vertical="center" wrapText="1"/>
    </xf>
    <xf numFmtId="0" fontId="8" fillId="5" borderId="439" xfId="0" applyFont="1" applyFill="1" applyBorder="1" applyAlignment="1">
      <alignment horizontal="left" vertical="center" wrapText="1"/>
    </xf>
    <xf numFmtId="0" fontId="8" fillId="5" borderId="440" xfId="0" applyFont="1" applyFill="1" applyBorder="1" applyAlignment="1">
      <alignment horizontal="left" vertical="center" wrapText="1"/>
    </xf>
    <xf numFmtId="0" fontId="8" fillId="5" borderId="144" xfId="0" applyFont="1" applyFill="1" applyBorder="1" applyAlignment="1">
      <alignment horizontal="center" vertical="center" wrapText="1"/>
    </xf>
    <xf numFmtId="0" fontId="8" fillId="5" borderId="86" xfId="0" applyFont="1" applyFill="1" applyBorder="1" applyAlignment="1">
      <alignment horizontal="center" vertical="center" wrapText="1"/>
    </xf>
    <xf numFmtId="0" fontId="8" fillId="5" borderId="0" xfId="0" applyFont="1" applyFill="1" applyAlignment="1">
      <alignment horizontal="center" vertical="center" wrapText="1"/>
    </xf>
    <xf numFmtId="0" fontId="8" fillId="5" borderId="146" xfId="0" applyFont="1" applyFill="1" applyBorder="1" applyAlignment="1">
      <alignment horizontal="center" vertical="center" wrapText="1"/>
    </xf>
    <xf numFmtId="0" fontId="8" fillId="0" borderId="437" xfId="0" applyFont="1" applyBorder="1" applyAlignment="1">
      <alignment horizontal="center" vertical="center" wrapText="1"/>
    </xf>
    <xf numFmtId="0" fontId="8" fillId="0" borderId="402" xfId="0" applyFont="1" applyBorder="1" applyAlignment="1">
      <alignment horizontal="center" vertical="center" wrapText="1"/>
    </xf>
    <xf numFmtId="0" fontId="8" fillId="5" borderId="407" xfId="0" applyFont="1" applyFill="1" applyBorder="1" applyAlignment="1">
      <alignment horizontal="center" vertical="center" wrapText="1"/>
    </xf>
    <xf numFmtId="0" fontId="8" fillId="5" borderId="14" xfId="0" applyFont="1" applyFill="1" applyBorder="1" applyAlignment="1">
      <alignment horizontal="center" vertical="center" wrapText="1"/>
    </xf>
    <xf numFmtId="0" fontId="8" fillId="5" borderId="268" xfId="0" applyFont="1" applyFill="1" applyBorder="1" applyAlignment="1">
      <alignment horizontal="center" vertical="center" wrapText="1"/>
    </xf>
    <xf numFmtId="0" fontId="8" fillId="5" borderId="277" xfId="0" applyFont="1" applyFill="1" applyBorder="1" applyAlignment="1">
      <alignment horizontal="center" vertical="center" wrapText="1"/>
    </xf>
    <xf numFmtId="1" fontId="8" fillId="9" borderId="267" xfId="0" applyNumberFormat="1" applyFont="1" applyFill="1" applyBorder="1" applyAlignment="1">
      <alignment horizontal="left" vertical="center"/>
    </xf>
    <xf numFmtId="0" fontId="19" fillId="9" borderId="269" xfId="0" applyFont="1" applyFill="1" applyBorder="1" applyAlignment="1">
      <alignment horizontal="left" vertical="center"/>
    </xf>
    <xf numFmtId="1" fontId="8" fillId="5" borderId="251" xfId="0" applyNumberFormat="1" applyFont="1" applyFill="1" applyBorder="1" applyAlignment="1">
      <alignment horizontal="left" vertical="center"/>
    </xf>
    <xf numFmtId="1" fontId="8" fillId="5" borderId="244" xfId="0" applyNumberFormat="1" applyFont="1" applyFill="1" applyBorder="1" applyAlignment="1">
      <alignment horizontal="left" vertical="center"/>
    </xf>
    <xf numFmtId="1" fontId="8" fillId="5" borderId="267" xfId="0" applyNumberFormat="1" applyFont="1" applyFill="1" applyBorder="1" applyAlignment="1">
      <alignment horizontal="left" vertical="center"/>
    </xf>
    <xf numFmtId="1" fontId="8" fillId="5" borderId="269" xfId="0" applyNumberFormat="1" applyFont="1" applyFill="1" applyBorder="1" applyAlignment="1">
      <alignment horizontal="left" vertical="center"/>
    </xf>
    <xf numFmtId="1" fontId="8" fillId="5" borderId="268" xfId="0" applyNumberFormat="1" applyFont="1" applyFill="1" applyBorder="1" applyAlignment="1">
      <alignment horizontal="left" vertical="center"/>
    </xf>
    <xf numFmtId="0" fontId="8" fillId="0" borderId="382" xfId="0" applyFont="1" applyBorder="1" applyAlignment="1">
      <alignment horizontal="center" vertical="center"/>
    </xf>
    <xf numFmtId="0" fontId="8" fillId="0" borderId="252" xfId="0" applyFont="1" applyBorder="1" applyAlignment="1">
      <alignment horizontal="center" vertical="center"/>
    </xf>
    <xf numFmtId="0" fontId="8" fillId="0" borderId="402" xfId="0" applyFont="1" applyBorder="1" applyAlignment="1">
      <alignment horizontal="center" vertical="center"/>
    </xf>
    <xf numFmtId="0" fontId="8" fillId="0" borderId="438" xfId="0" applyFont="1" applyBorder="1" applyAlignment="1">
      <alignment horizontal="center" vertical="center" wrapText="1"/>
    </xf>
    <xf numFmtId="3" fontId="8" fillId="5" borderId="245" xfId="0" applyNumberFormat="1" applyFont="1" applyFill="1" applyBorder="1" applyAlignment="1">
      <alignment horizontal="left" vertical="top"/>
    </xf>
    <xf numFmtId="3" fontId="8" fillId="5" borderId="246" xfId="0" applyNumberFormat="1" applyFont="1" applyFill="1" applyBorder="1" applyAlignment="1">
      <alignment horizontal="left" vertical="top"/>
    </xf>
    <xf numFmtId="0" fontId="8" fillId="5" borderId="230" xfId="0" applyFont="1" applyFill="1" applyBorder="1" applyAlignment="1">
      <alignment horizontal="center" vertical="center"/>
    </xf>
    <xf numFmtId="0" fontId="8" fillId="5" borderId="296" xfId="0" applyFont="1" applyFill="1" applyBorder="1" applyAlignment="1">
      <alignment horizontal="center" vertical="center"/>
    </xf>
    <xf numFmtId="0" fontId="8" fillId="5" borderId="86" xfId="0" applyFont="1" applyFill="1" applyBorder="1" applyAlignment="1">
      <alignment horizontal="center" vertical="center"/>
    </xf>
    <xf numFmtId="0" fontId="8" fillId="5" borderId="146" xfId="0" applyFont="1" applyFill="1" applyBorder="1" applyAlignment="1">
      <alignment horizontal="center" vertical="center"/>
    </xf>
    <xf numFmtId="0" fontId="8" fillId="5" borderId="224" xfId="0" applyFont="1" applyFill="1" applyBorder="1" applyAlignment="1">
      <alignment horizontal="center" vertical="center"/>
    </xf>
    <xf numFmtId="0" fontId="8" fillId="5" borderId="220" xfId="0" applyFont="1" applyFill="1" applyBorder="1" applyAlignment="1">
      <alignment horizontal="center" vertical="center"/>
    </xf>
    <xf numFmtId="1" fontId="8" fillId="0" borderId="224" xfId="0" applyNumberFormat="1" applyFont="1" applyBorder="1" applyAlignment="1">
      <alignment horizontal="center" vertical="center"/>
    </xf>
    <xf numFmtId="1" fontId="8" fillId="0" borderId="222" xfId="0" applyNumberFormat="1" applyFont="1" applyBorder="1" applyAlignment="1">
      <alignment horizontal="center" vertical="center"/>
    </xf>
    <xf numFmtId="0" fontId="8" fillId="5" borderId="245" xfId="0" applyFont="1" applyFill="1" applyBorder="1" applyAlignment="1">
      <alignment horizontal="center" vertical="center" wrapText="1"/>
    </xf>
    <xf numFmtId="0" fontId="8" fillId="5" borderId="246" xfId="0" applyFont="1" applyFill="1" applyBorder="1" applyAlignment="1">
      <alignment horizontal="center" vertical="center" wrapText="1"/>
    </xf>
    <xf numFmtId="3" fontId="8" fillId="5" borderId="256" xfId="0" applyNumberFormat="1" applyFont="1" applyFill="1" applyBorder="1" applyAlignment="1">
      <alignment horizontal="left"/>
    </xf>
    <xf numFmtId="3" fontId="8" fillId="5" borderId="244" xfId="0" applyNumberFormat="1" applyFont="1" applyFill="1" applyBorder="1" applyAlignment="1">
      <alignment horizontal="left"/>
    </xf>
    <xf numFmtId="3" fontId="8" fillId="5" borderId="274" xfId="0" applyNumberFormat="1" applyFont="1" applyFill="1" applyBorder="1" applyAlignment="1">
      <alignment horizontal="left"/>
    </xf>
    <xf numFmtId="3" fontId="8" fillId="5" borderId="269" xfId="0" applyNumberFormat="1" applyFont="1" applyFill="1" applyBorder="1" applyAlignment="1">
      <alignment horizontal="left"/>
    </xf>
    <xf numFmtId="3" fontId="8" fillId="5" borderId="222" xfId="0" applyNumberFormat="1" applyFont="1" applyFill="1" applyBorder="1" applyAlignment="1">
      <alignment horizontal="left"/>
    </xf>
    <xf numFmtId="3" fontId="8" fillId="5" borderId="220" xfId="0" applyNumberFormat="1" applyFont="1" applyFill="1" applyBorder="1" applyAlignment="1">
      <alignment horizontal="left"/>
    </xf>
    <xf numFmtId="0" fontId="8" fillId="5" borderId="123" xfId="0" applyFont="1" applyFill="1" applyBorder="1" applyAlignment="1">
      <alignment horizontal="center" vertical="center" wrapText="1"/>
    </xf>
    <xf numFmtId="14" fontId="8" fillId="0" borderId="268" xfId="0" applyNumberFormat="1" applyFont="1" applyBorder="1" applyAlignment="1">
      <alignment horizontal="left"/>
    </xf>
    <xf numFmtId="14" fontId="8" fillId="0" borderId="277" xfId="0" applyNumberFormat="1" applyFont="1" applyBorder="1" applyAlignment="1">
      <alignment horizontal="left"/>
    </xf>
    <xf numFmtId="0" fontId="8" fillId="0" borderId="382" xfId="0" applyFont="1" applyBorder="1" applyAlignment="1">
      <alignment horizontal="center" vertical="center" wrapText="1"/>
    </xf>
    <xf numFmtId="14" fontId="8" fillId="0" borderId="382" xfId="0" applyNumberFormat="1" applyFont="1" applyBorder="1" applyAlignment="1">
      <alignment vertical="center"/>
    </xf>
    <xf numFmtId="0" fontId="89" fillId="0" borderId="402" xfId="0" applyFont="1" applyBorder="1" applyAlignment="1"/>
    <xf numFmtId="1" fontId="8" fillId="5" borderId="224" xfId="0" applyNumberFormat="1" applyFont="1" applyFill="1" applyBorder="1" applyAlignment="1">
      <alignment vertical="center"/>
    </xf>
    <xf numFmtId="1" fontId="89" fillId="5" borderId="220" xfId="0" applyNumberFormat="1" applyFont="1" applyFill="1" applyBorder="1" applyAlignment="1"/>
    <xf numFmtId="14" fontId="8" fillId="0" borderId="380" xfId="0" applyNumberFormat="1" applyFont="1" applyBorder="1" applyAlignment="1">
      <alignment horizontal="center"/>
    </xf>
    <xf numFmtId="14" fontId="8" fillId="0" borderId="14" xfId="0" applyNumberFormat="1" applyFont="1" applyBorder="1" applyAlignment="1">
      <alignment horizontal="left"/>
    </xf>
    <xf numFmtId="1" fontId="8" fillId="0" borderId="281" xfId="0" applyNumberFormat="1" applyFont="1" applyBorder="1" applyAlignment="1">
      <alignment horizontal="left" vertical="center" wrapText="1"/>
    </xf>
    <xf numFmtId="1" fontId="8" fillId="0" borderId="312" xfId="0" applyNumberFormat="1" applyFont="1" applyBorder="1" applyAlignment="1">
      <alignment horizontal="left" vertical="center" wrapText="1"/>
    </xf>
    <xf numFmtId="1" fontId="18" fillId="0" borderId="421" xfId="0" applyNumberFormat="1" applyFont="1" applyBorder="1" applyAlignment="1">
      <alignment horizontal="center" vertical="center" wrapText="1"/>
    </xf>
    <xf numFmtId="1" fontId="8" fillId="0" borderId="8" xfId="0" applyNumberFormat="1" applyFont="1" applyBorder="1" applyAlignment="1">
      <alignment horizontal="left" vertical="center" wrapText="1"/>
    </xf>
    <xf numFmtId="1" fontId="8" fillId="0" borderId="178" xfId="0" applyNumberFormat="1" applyFont="1" applyBorder="1" applyAlignment="1">
      <alignment horizontal="left" vertical="center" wrapText="1"/>
    </xf>
    <xf numFmtId="1" fontId="8" fillId="0" borderId="274" xfId="0" applyNumberFormat="1" applyFont="1" applyBorder="1" applyAlignment="1">
      <alignment horizontal="left" vertical="center" wrapText="1"/>
    </xf>
    <xf numFmtId="1" fontId="8" fillId="0" borderId="269" xfId="0" applyNumberFormat="1" applyFont="1" applyBorder="1" applyAlignment="1">
      <alignment horizontal="left" vertical="center" wrapText="1"/>
    </xf>
    <xf numFmtId="1" fontId="8" fillId="0" borderId="267" xfId="0" applyNumberFormat="1" applyFont="1" applyBorder="1" applyAlignment="1">
      <alignment horizontal="left" vertical="center" wrapText="1"/>
    </xf>
    <xf numFmtId="0" fontId="8" fillId="0" borderId="281" xfId="0" applyFont="1" applyBorder="1" applyAlignment="1">
      <alignment horizontal="left" vertical="center" wrapText="1"/>
    </xf>
    <xf numFmtId="0" fontId="8" fillId="0" borderId="312" xfId="0" applyFont="1" applyBorder="1" applyAlignment="1">
      <alignment horizontal="left" vertical="center" wrapText="1"/>
    </xf>
    <xf numFmtId="1" fontId="8" fillId="0" borderId="399" xfId="0" applyNumberFormat="1" applyFont="1" applyBorder="1" applyAlignment="1">
      <alignment horizontal="center" vertical="center" wrapText="1"/>
    </xf>
    <xf numFmtId="1" fontId="8" fillId="0" borderId="401" xfId="0" applyNumberFormat="1" applyFont="1" applyBorder="1" applyAlignment="1">
      <alignment horizontal="center" vertical="center" wrapText="1"/>
    </xf>
    <xf numFmtId="1" fontId="8" fillId="0" borderId="410" xfId="0" applyNumberFormat="1" applyFont="1" applyBorder="1" applyAlignment="1">
      <alignment horizontal="center" vertical="center" wrapText="1"/>
    </xf>
    <xf numFmtId="0" fontId="8" fillId="0" borderId="8" xfId="0" applyFont="1" applyBorder="1" applyAlignment="1">
      <alignment horizontal="left" vertical="center"/>
    </xf>
    <xf numFmtId="0" fontId="8" fillId="0" borderId="178" xfId="0" applyFont="1" applyBorder="1" applyAlignment="1">
      <alignment horizontal="left" vertical="center"/>
    </xf>
    <xf numFmtId="0" fontId="8" fillId="0" borderId="267" xfId="0" applyFont="1" applyBorder="1" applyAlignment="1">
      <alignment horizontal="left" vertical="center" wrapText="1"/>
    </xf>
    <xf numFmtId="0" fontId="8" fillId="0" borderId="269" xfId="0" applyFont="1" applyBorder="1" applyAlignment="1">
      <alignment horizontal="left" vertical="center" wrapText="1"/>
    </xf>
    <xf numFmtId="0" fontId="8" fillId="0" borderId="408" xfId="0" applyFont="1" applyBorder="1" applyAlignment="1">
      <alignment vertical="center" wrapText="1"/>
    </xf>
    <xf numFmtId="0" fontId="8" fillId="0" borderId="340" xfId="0" applyFont="1" applyBorder="1" applyAlignment="1">
      <alignment vertical="center" wrapText="1"/>
    </xf>
    <xf numFmtId="0" fontId="8" fillId="0" borderId="267" xfId="0" applyFont="1" applyBorder="1" applyAlignment="1">
      <alignment vertical="center" wrapText="1"/>
    </xf>
    <xf numFmtId="0" fontId="8" fillId="0" borderId="269" xfId="0" applyFont="1" applyBorder="1" applyAlignment="1">
      <alignment vertical="center" wrapText="1"/>
    </xf>
    <xf numFmtId="0" fontId="8" fillId="0" borderId="281" xfId="0" applyFont="1" applyBorder="1" applyAlignment="1">
      <alignment vertical="center" wrapText="1"/>
    </xf>
    <xf numFmtId="0" fontId="8" fillId="0" borderId="312" xfId="0" applyFont="1" applyBorder="1" applyAlignment="1">
      <alignment vertical="center" wrapText="1"/>
    </xf>
    <xf numFmtId="0" fontId="8" fillId="0" borderId="382" xfId="0" applyFont="1" applyBorder="1" applyAlignment="1">
      <alignment vertical="center" wrapText="1"/>
    </xf>
    <xf numFmtId="0" fontId="8" fillId="0" borderId="402" xfId="0" applyFont="1" applyBorder="1" applyAlignment="1">
      <alignment vertical="center" wrapText="1"/>
    </xf>
    <xf numFmtId="0" fontId="8" fillId="0" borderId="264" xfId="0" applyFont="1" applyBorder="1" applyAlignment="1">
      <alignment horizontal="center" vertical="center"/>
    </xf>
    <xf numFmtId="0" fontId="8" fillId="0" borderId="296" xfId="0" applyFont="1" applyBorder="1" applyAlignment="1">
      <alignment horizontal="center" vertical="center"/>
    </xf>
    <xf numFmtId="0" fontId="8" fillId="0" borderId="86" xfId="0" applyFont="1" applyBorder="1" applyAlignment="1">
      <alignment horizontal="center" vertical="center"/>
    </xf>
    <xf numFmtId="0" fontId="8" fillId="0" borderId="146" xfId="0" applyFont="1" applyBorder="1" applyAlignment="1">
      <alignment horizontal="center" vertical="center"/>
    </xf>
    <xf numFmtId="0" fontId="8" fillId="0" borderId="353" xfId="0" applyFont="1" applyBorder="1" applyAlignment="1">
      <alignment horizontal="center" vertical="center"/>
    </xf>
    <xf numFmtId="0" fontId="8" fillId="0" borderId="369" xfId="0" applyFont="1" applyBorder="1" applyAlignment="1">
      <alignment horizontal="center" vertical="center"/>
    </xf>
    <xf numFmtId="0" fontId="8" fillId="0" borderId="119" xfId="0" applyFont="1" applyBorder="1" applyAlignment="1">
      <alignment horizontal="center" vertical="center" wrapText="1"/>
    </xf>
    <xf numFmtId="0" fontId="8" fillId="0" borderId="86" xfId="0" applyFont="1" applyBorder="1" applyAlignment="1">
      <alignment horizontal="center" vertical="center" wrapText="1"/>
    </xf>
    <xf numFmtId="0" fontId="8" fillId="0" borderId="146" xfId="0" applyFont="1" applyBorder="1" applyAlignment="1">
      <alignment horizontal="center" vertical="center" wrapText="1"/>
    </xf>
    <xf numFmtId="1" fontId="8" fillId="0" borderId="383" xfId="0" applyNumberFormat="1" applyFont="1" applyBorder="1" applyAlignment="1">
      <alignment horizontal="center" vertical="center"/>
    </xf>
    <xf numFmtId="0" fontId="8" fillId="5" borderId="382" xfId="0" applyFont="1" applyFill="1" applyBorder="1" applyAlignment="1">
      <alignment horizontal="left" vertical="top" wrapText="1"/>
    </xf>
    <xf numFmtId="0" fontId="8" fillId="5" borderId="402" xfId="0" applyFont="1" applyFill="1" applyBorder="1" applyAlignment="1">
      <alignment horizontal="left" vertical="top" wrapText="1"/>
    </xf>
    <xf numFmtId="1" fontId="8" fillId="0" borderId="117" xfId="0" applyNumberFormat="1" applyFont="1" applyBorder="1" applyAlignment="1">
      <alignment horizontal="center" vertical="center" wrapText="1"/>
    </xf>
    <xf numFmtId="0" fontId="8" fillId="0" borderId="144" xfId="0" applyFont="1" applyBorder="1" applyAlignment="1">
      <alignment horizontal="center" vertical="center" wrapText="1"/>
    </xf>
    <xf numFmtId="1" fontId="8" fillId="0" borderId="401" xfId="0" applyNumberFormat="1" applyFont="1" applyBorder="1" applyAlignment="1">
      <alignment horizontal="center" vertical="center"/>
    </xf>
    <xf numFmtId="1" fontId="18" fillId="5" borderId="391" xfId="0" applyNumberFormat="1" applyFont="1" applyFill="1" applyBorder="1" applyAlignment="1">
      <alignment horizontal="center" vertical="center" wrapText="1"/>
    </xf>
    <xf numFmtId="1" fontId="18" fillId="5" borderId="146" xfId="0" applyNumberFormat="1" applyFont="1" applyFill="1" applyBorder="1" applyAlignment="1">
      <alignment horizontal="center" vertical="center" wrapText="1"/>
    </xf>
    <xf numFmtId="1" fontId="18" fillId="5" borderId="369" xfId="0" applyNumberFormat="1" applyFont="1" applyFill="1" applyBorder="1" applyAlignment="1">
      <alignment horizontal="center" vertical="center" wrapText="1"/>
    </xf>
    <xf numFmtId="1" fontId="8" fillId="5" borderId="391" xfId="0" applyNumberFormat="1" applyFont="1" applyFill="1" applyBorder="1" applyAlignment="1">
      <alignment horizontal="center" vertical="center" wrapText="1"/>
    </xf>
    <xf numFmtId="1" fontId="8" fillId="0" borderId="384" xfId="0" applyNumberFormat="1" applyFont="1" applyBorder="1" applyAlignment="1">
      <alignment horizontal="center" vertical="center" wrapText="1"/>
    </xf>
    <xf numFmtId="0" fontId="8" fillId="0" borderId="380" xfId="0" applyFont="1" applyBorder="1" applyAlignment="1">
      <alignment horizontal="center" vertical="center" wrapText="1"/>
    </xf>
    <xf numFmtId="0" fontId="15" fillId="0" borderId="0" xfId="0" applyFont="1" applyAlignment="1">
      <alignment horizontal="center" vertical="center" wrapText="1"/>
    </xf>
    <xf numFmtId="0" fontId="15" fillId="0" borderId="142" xfId="0" applyFont="1" applyBorder="1" applyAlignment="1">
      <alignment horizontal="center" vertical="center" wrapText="1"/>
    </xf>
    <xf numFmtId="0" fontId="8" fillId="0" borderId="217" xfId="0" applyFont="1" applyBorder="1" applyAlignment="1">
      <alignment horizontal="center" vertical="center" wrapText="1"/>
    </xf>
    <xf numFmtId="0" fontId="8" fillId="0" borderId="349" xfId="0" applyFont="1" applyBorder="1" applyAlignment="1">
      <alignment horizontal="center" vertical="center" wrapText="1"/>
    </xf>
    <xf numFmtId="1" fontId="8" fillId="0" borderId="383" xfId="0" applyNumberFormat="1" applyFont="1" applyBorder="1" applyAlignment="1">
      <alignment horizontal="center" vertical="center" wrapText="1"/>
    </xf>
    <xf numFmtId="0" fontId="15" fillId="4" borderId="0" xfId="0" applyFont="1" applyFill="1" applyAlignment="1">
      <alignment horizontal="center" vertical="center" wrapText="1"/>
    </xf>
    <xf numFmtId="0" fontId="8" fillId="0" borderId="236" xfId="0" applyFont="1" applyBorder="1" applyAlignment="1">
      <alignment horizontal="center" vertical="center"/>
    </xf>
    <xf numFmtId="0" fontId="8" fillId="0" borderId="4" xfId="0" applyFont="1" applyBorder="1" applyAlignment="1">
      <alignment horizontal="center" vertical="center"/>
    </xf>
    <xf numFmtId="0" fontId="8" fillId="0" borderId="368" xfId="0" applyFont="1" applyBorder="1" applyAlignment="1">
      <alignment horizontal="center" vertical="center"/>
    </xf>
    <xf numFmtId="0" fontId="8" fillId="0" borderId="230" xfId="0" applyFont="1" applyBorder="1" applyAlignment="1">
      <alignment horizontal="center" vertical="center" wrapText="1"/>
    </xf>
    <xf numFmtId="0" fontId="8" fillId="0" borderId="296" xfId="0" applyFont="1" applyBorder="1" applyAlignment="1">
      <alignment horizontal="center" vertical="center" wrapText="1"/>
    </xf>
    <xf numFmtId="0" fontId="8" fillId="0" borderId="222" xfId="0" applyFont="1" applyBorder="1" applyAlignment="1">
      <alignment horizontal="center" vertical="center" wrapText="1"/>
    </xf>
    <xf numFmtId="0" fontId="8" fillId="0" borderId="439" xfId="0" applyFont="1" applyBorder="1" applyAlignment="1">
      <alignment horizontal="center" vertical="center"/>
    </xf>
    <xf numFmtId="0" fontId="8" fillId="0" borderId="440" xfId="0" applyFont="1" applyBorder="1" applyAlignment="1">
      <alignment horizontal="center" vertical="center"/>
    </xf>
    <xf numFmtId="1" fontId="8" fillId="0" borderId="466" xfId="0" applyNumberFormat="1" applyFont="1" applyBorder="1" applyAlignment="1">
      <alignment horizontal="center" vertical="center" wrapText="1"/>
    </xf>
    <xf numFmtId="1" fontId="8" fillId="0" borderId="100" xfId="0" applyNumberFormat="1" applyFont="1" applyBorder="1" applyAlignment="1">
      <alignment horizontal="center" vertical="center" wrapText="1"/>
    </xf>
    <xf numFmtId="1" fontId="8" fillId="0" borderId="468" xfId="0" applyNumberFormat="1" applyFont="1" applyBorder="1" applyAlignment="1">
      <alignment horizontal="center" vertical="center" wrapText="1"/>
    </xf>
    <xf numFmtId="1" fontId="8" fillId="0" borderId="439" xfId="0" applyNumberFormat="1" applyFont="1" applyBorder="1" applyAlignment="1">
      <alignment horizontal="center" vertical="center" wrapText="1"/>
    </xf>
    <xf numFmtId="1" fontId="8" fillId="0" borderId="440" xfId="0" applyNumberFormat="1" applyFont="1" applyBorder="1" applyAlignment="1">
      <alignment horizontal="center" vertical="center" wrapText="1"/>
    </xf>
    <xf numFmtId="0" fontId="80" fillId="9" borderId="467" xfId="0" applyFont="1" applyFill="1" applyBorder="1" applyAlignment="1">
      <alignment horizontal="center" vertical="center" wrapText="1"/>
    </xf>
    <xf numFmtId="0" fontId="80" fillId="9" borderId="17" xfId="0" applyFont="1" applyFill="1" applyBorder="1" applyAlignment="1">
      <alignment horizontal="center" vertical="center" wrapText="1"/>
    </xf>
    <xf numFmtId="0" fontId="80" fillId="9" borderId="227" xfId="0" applyFont="1" applyFill="1" applyBorder="1" applyAlignment="1">
      <alignment horizontal="center" vertical="center" wrapText="1"/>
    </xf>
    <xf numFmtId="1" fontId="8" fillId="9" borderId="296" xfId="0" applyNumberFormat="1" applyFont="1" applyFill="1" applyBorder="1" applyAlignment="1">
      <alignment horizontal="center" vertical="center" wrapText="1"/>
    </xf>
    <xf numFmtId="1" fontId="8" fillId="0" borderId="439" xfId="0" applyNumberFormat="1" applyFont="1" applyBorder="1" applyAlignment="1">
      <alignment horizontal="center" vertical="center"/>
    </xf>
    <xf numFmtId="1" fontId="8" fillId="0" borderId="440" xfId="0" applyNumberFormat="1" applyFont="1" applyBorder="1" applyAlignment="1">
      <alignment horizontal="center" vertical="center"/>
    </xf>
    <xf numFmtId="1" fontId="8" fillId="0" borderId="252" xfId="0" applyNumberFormat="1" applyFont="1" applyBorder="1" applyAlignment="1">
      <alignment horizontal="center" vertical="center"/>
    </xf>
    <xf numFmtId="1" fontId="8" fillId="0" borderId="438" xfId="0" applyNumberFormat="1" applyFont="1" applyBorder="1" applyAlignment="1">
      <alignment horizontal="center" vertical="center"/>
    </xf>
    <xf numFmtId="1" fontId="8" fillId="0" borderId="437" xfId="0" applyNumberFormat="1" applyFont="1" applyBorder="1" applyAlignment="1">
      <alignment horizontal="center" vertical="center"/>
    </xf>
    <xf numFmtId="1" fontId="18" fillId="9" borderId="473" xfId="0" applyNumberFormat="1" applyFont="1" applyFill="1" applyBorder="1" applyAlignment="1">
      <alignment horizontal="center" vertical="center" wrapText="1"/>
    </xf>
    <xf numFmtId="1" fontId="18" fillId="9" borderId="4" xfId="0" applyNumberFormat="1" applyFont="1" applyFill="1" applyBorder="1" applyAlignment="1">
      <alignment horizontal="center" vertical="center" wrapText="1"/>
    </xf>
    <xf numFmtId="1" fontId="18" fillId="9" borderId="368" xfId="0" applyNumberFormat="1" applyFont="1" applyFill="1" applyBorder="1" applyAlignment="1">
      <alignment horizontal="center" vertical="center" wrapText="1"/>
    </xf>
    <xf numFmtId="0" fontId="8" fillId="0" borderId="236" xfId="0" applyFont="1" applyBorder="1" applyAlignment="1">
      <alignment horizontal="center" vertical="center" wrapText="1"/>
    </xf>
    <xf numFmtId="0" fontId="8" fillId="0" borderId="439" xfId="0" applyFont="1" applyBorder="1" applyAlignment="1">
      <alignment horizontal="center" vertical="center" wrapText="1"/>
    </xf>
    <xf numFmtId="0" fontId="8" fillId="0" borderId="252" xfId="0" applyFont="1" applyBorder="1" applyAlignment="1">
      <alignment horizontal="center" vertical="center" wrapText="1"/>
    </xf>
    <xf numFmtId="0" fontId="8" fillId="0" borderId="440" xfId="0" applyFont="1" applyBorder="1" applyAlignment="1">
      <alignment horizontal="center" vertical="center" wrapText="1"/>
    </xf>
    <xf numFmtId="1" fontId="18" fillId="9" borderId="369" xfId="0" applyNumberFormat="1" applyFont="1" applyFill="1" applyBorder="1" applyAlignment="1">
      <alignment horizontal="center" vertical="center" wrapText="1"/>
    </xf>
    <xf numFmtId="1" fontId="8" fillId="9" borderId="399" xfId="0" applyNumberFormat="1" applyFont="1" applyFill="1" applyBorder="1" applyAlignment="1">
      <alignment horizontal="center" vertical="center"/>
    </xf>
    <xf numFmtId="1" fontId="8" fillId="9" borderId="368" xfId="0" applyNumberFormat="1" applyFont="1" applyFill="1" applyBorder="1" applyAlignment="1">
      <alignment horizontal="center" vertical="center"/>
    </xf>
    <xf numFmtId="1" fontId="8" fillId="9" borderId="399" xfId="0" applyNumberFormat="1" applyFont="1" applyFill="1" applyBorder="1" applyAlignment="1">
      <alignment horizontal="center" vertical="center" wrapText="1"/>
    </xf>
    <xf numFmtId="1" fontId="8" fillId="9" borderId="368" xfId="0" applyNumberFormat="1" applyFont="1" applyFill="1" applyBorder="1" applyAlignment="1">
      <alignment horizontal="center" vertical="center" wrapText="1"/>
    </xf>
    <xf numFmtId="1" fontId="8" fillId="9" borderId="382" xfId="0" applyNumberFormat="1" applyFont="1" applyFill="1" applyBorder="1" applyAlignment="1">
      <alignment horizontal="center" vertical="center" wrapText="1"/>
    </xf>
    <xf numFmtId="1" fontId="8" fillId="9" borderId="409" xfId="0" applyNumberFormat="1" applyFont="1" applyFill="1" applyBorder="1" applyAlignment="1">
      <alignment horizontal="center" vertical="center" wrapText="1"/>
    </xf>
    <xf numFmtId="1" fontId="8" fillId="9" borderId="401" xfId="0" applyNumberFormat="1" applyFont="1" applyFill="1" applyBorder="1" applyAlignment="1">
      <alignment horizontal="center" vertical="center" wrapText="1"/>
    </xf>
    <xf numFmtId="1" fontId="18" fillId="9" borderId="146" xfId="0" applyNumberFormat="1" applyFont="1" applyFill="1" applyBorder="1" applyAlignment="1">
      <alignment horizontal="center" vertical="center" wrapText="1"/>
    </xf>
    <xf numFmtId="0" fontId="16" fillId="0" borderId="0" xfId="0" applyFont="1" applyAlignment="1">
      <alignment horizontal="left"/>
    </xf>
    <xf numFmtId="1" fontId="8" fillId="4" borderId="236" xfId="0" applyNumberFormat="1" applyFont="1" applyFill="1" applyBorder="1" applyAlignment="1">
      <alignment horizontal="center" vertical="center"/>
    </xf>
    <xf numFmtId="1" fontId="8" fillId="4" borderId="4" xfId="0" applyNumberFormat="1" applyFont="1" applyFill="1" applyBorder="1" applyAlignment="1">
      <alignment horizontal="center" vertical="center"/>
    </xf>
    <xf numFmtId="1" fontId="8" fillId="4" borderId="368" xfId="0" applyNumberFormat="1" applyFont="1" applyFill="1" applyBorder="1" applyAlignment="1">
      <alignment horizontal="center" vertical="center"/>
    </xf>
    <xf numFmtId="1" fontId="8" fillId="0" borderId="230" xfId="0" applyNumberFormat="1" applyFont="1" applyBorder="1" applyAlignment="1">
      <alignment horizontal="center" vertical="center" wrapText="1"/>
    </xf>
    <xf numFmtId="1" fontId="8" fillId="0" borderId="3" xfId="0" applyNumberFormat="1" applyFont="1" applyBorder="1" applyAlignment="1">
      <alignment horizontal="center" vertical="center" wrapText="1"/>
    </xf>
    <xf numFmtId="1" fontId="8" fillId="0" borderId="253" xfId="0" applyNumberFormat="1" applyFont="1" applyBorder="1" applyAlignment="1">
      <alignment horizontal="center" vertical="center"/>
    </xf>
    <xf numFmtId="1" fontId="8" fillId="0" borderId="235" xfId="0" applyNumberFormat="1" applyFont="1" applyBorder="1" applyAlignment="1">
      <alignment horizontal="center" vertical="center" wrapText="1"/>
    </xf>
    <xf numFmtId="1" fontId="8" fillId="0" borderId="24" xfId="0" applyNumberFormat="1" applyFont="1" applyBorder="1" applyAlignment="1">
      <alignment horizontal="center" vertical="center" wrapText="1"/>
    </xf>
    <xf numFmtId="1" fontId="8" fillId="0" borderId="234" xfId="0" applyNumberFormat="1" applyFont="1" applyBorder="1" applyAlignment="1">
      <alignment horizontal="center" vertical="center" wrapText="1"/>
    </xf>
    <xf numFmtId="1" fontId="8" fillId="0" borderId="247" xfId="0" applyNumberFormat="1" applyFont="1" applyBorder="1" applyAlignment="1">
      <alignment horizontal="center" vertical="center"/>
    </xf>
    <xf numFmtId="1" fontId="14" fillId="0" borderId="382" xfId="0" applyNumberFormat="1" applyFont="1" applyBorder="1" applyAlignment="1">
      <alignment horizontal="left" vertical="center"/>
    </xf>
    <xf numFmtId="1" fontId="14" fillId="0" borderId="252" xfId="0" applyNumberFormat="1" applyFont="1" applyBorder="1" applyAlignment="1">
      <alignment horizontal="left" vertical="center"/>
    </xf>
    <xf numFmtId="1" fontId="14" fillId="0" borderId="246" xfId="0" applyNumberFormat="1" applyFont="1" applyBorder="1" applyAlignment="1">
      <alignment horizontal="left" vertical="center"/>
    </xf>
    <xf numFmtId="0" fontId="16" fillId="0" borderId="222" xfId="31" quotePrefix="1" applyFont="1" applyBorder="1" applyAlignment="1">
      <alignment horizontal="left" vertical="center"/>
    </xf>
    <xf numFmtId="1" fontId="8" fillId="0" borderId="236" xfId="31" applyNumberFormat="1" applyFont="1" applyBorder="1" applyAlignment="1">
      <alignment horizontal="center" vertical="center" wrapText="1"/>
    </xf>
    <xf numFmtId="1" fontId="8" fillId="0" borderId="4" xfId="31" applyNumberFormat="1" applyFont="1" applyBorder="1" applyAlignment="1">
      <alignment horizontal="center" vertical="center" wrapText="1"/>
    </xf>
    <xf numFmtId="1" fontId="8" fillId="0" borderId="368" xfId="31" applyNumberFormat="1" applyFont="1" applyBorder="1" applyAlignment="1">
      <alignment horizontal="center" vertical="center" wrapText="1"/>
    </xf>
    <xf numFmtId="1" fontId="8" fillId="0" borderId="230" xfId="32" applyNumberFormat="1" applyFont="1" applyBorder="1" applyAlignment="1">
      <alignment horizontal="center" vertical="center"/>
    </xf>
    <xf numFmtId="1" fontId="8" fillId="0" borderId="217" xfId="32" applyNumberFormat="1" applyFont="1" applyBorder="1" applyAlignment="1">
      <alignment horizontal="center" vertical="center"/>
    </xf>
    <xf numFmtId="1" fontId="8" fillId="0" borderId="296" xfId="32" applyNumberFormat="1" applyFont="1" applyBorder="1" applyAlignment="1">
      <alignment horizontal="center" vertical="center"/>
    </xf>
    <xf numFmtId="1" fontId="8" fillId="0" borderId="353" xfId="32" applyNumberFormat="1" applyFont="1" applyBorder="1" applyAlignment="1">
      <alignment horizontal="center" vertical="center"/>
    </xf>
    <xf numFmtId="1" fontId="8" fillId="0" borderId="222" xfId="32" applyNumberFormat="1" applyFont="1" applyBorder="1" applyAlignment="1">
      <alignment horizontal="center" vertical="center"/>
    </xf>
    <xf numFmtId="1" fontId="8" fillId="0" borderId="369" xfId="32" applyNumberFormat="1" applyFont="1" applyBorder="1" applyAlignment="1">
      <alignment horizontal="center" vertical="center"/>
    </xf>
    <xf numFmtId="1" fontId="8" fillId="9" borderId="230" xfId="32" applyNumberFormat="1" applyFont="1" applyFill="1" applyBorder="1" applyAlignment="1">
      <alignment horizontal="center" vertical="center"/>
    </xf>
    <xf numFmtId="1" fontId="8" fillId="9" borderId="261" xfId="32" applyNumberFormat="1" applyFont="1" applyFill="1" applyBorder="1" applyAlignment="1">
      <alignment horizontal="center" vertical="center"/>
    </xf>
    <xf numFmtId="1" fontId="8" fillId="9" borderId="353" xfId="32" applyNumberFormat="1" applyFont="1" applyFill="1" applyBorder="1" applyAlignment="1">
      <alignment horizontal="center" vertical="center"/>
    </xf>
    <xf numFmtId="1" fontId="8" fillId="9" borderId="456" xfId="32" applyNumberFormat="1" applyFont="1" applyFill="1" applyBorder="1" applyAlignment="1">
      <alignment horizontal="center" vertical="center"/>
    </xf>
    <xf numFmtId="1" fontId="8" fillId="0" borderId="247" xfId="0" applyNumberFormat="1" applyFont="1" applyBorder="1" applyAlignment="1">
      <alignment horizontal="center" vertical="center" wrapText="1"/>
    </xf>
    <xf numFmtId="1" fontId="8" fillId="5" borderId="247" xfId="0" applyNumberFormat="1" applyFont="1" applyFill="1" applyBorder="1" applyAlignment="1">
      <alignment horizontal="center" vertical="center" wrapText="1"/>
    </xf>
    <xf numFmtId="1" fontId="8" fillId="9" borderId="451" xfId="32" applyNumberFormat="1" applyFont="1" applyFill="1" applyBorder="1" applyAlignment="1">
      <alignment horizontal="center" vertical="center"/>
    </xf>
    <xf numFmtId="1" fontId="8" fillId="9" borderId="296" xfId="32" applyNumberFormat="1" applyFont="1" applyFill="1" applyBorder="1" applyAlignment="1">
      <alignment horizontal="center" vertical="center"/>
    </xf>
    <xf numFmtId="1" fontId="8" fillId="9" borderId="255" xfId="32" applyNumberFormat="1" applyFont="1" applyFill="1" applyBorder="1" applyAlignment="1">
      <alignment horizontal="center" vertical="center"/>
    </xf>
    <xf numFmtId="1" fontId="8" fillId="9" borderId="369" xfId="32" applyNumberFormat="1" applyFont="1" applyFill="1" applyBorder="1" applyAlignment="1">
      <alignment horizontal="center" vertical="center"/>
    </xf>
    <xf numFmtId="1" fontId="8" fillId="9" borderId="230" xfId="32" applyNumberFormat="1" applyFont="1" applyFill="1" applyBorder="1" applyAlignment="1">
      <alignment horizontal="center" vertical="center" wrapText="1"/>
    </xf>
    <xf numFmtId="1" fontId="8" fillId="9" borderId="261" xfId="32" applyNumberFormat="1" applyFont="1" applyFill="1" applyBorder="1" applyAlignment="1">
      <alignment horizontal="center" vertical="center" wrapText="1"/>
    </xf>
    <xf numFmtId="1" fontId="8" fillId="9" borderId="353" xfId="32" applyNumberFormat="1" applyFont="1" applyFill="1" applyBorder="1" applyAlignment="1">
      <alignment horizontal="center" vertical="center" wrapText="1"/>
    </xf>
    <xf numFmtId="1" fontId="8" fillId="9" borderId="456" xfId="32" applyNumberFormat="1" applyFont="1" applyFill="1" applyBorder="1" applyAlignment="1">
      <alignment horizontal="center" vertical="center" wrapText="1"/>
    </xf>
    <xf numFmtId="1" fontId="8" fillId="0" borderId="296" xfId="32" applyNumberFormat="1" applyFont="1" applyBorder="1" applyAlignment="1">
      <alignment horizontal="center" vertical="center" wrapText="1"/>
    </xf>
    <xf numFmtId="1" fontId="8" fillId="0" borderId="146" xfId="32" applyNumberFormat="1" applyFont="1" applyBorder="1" applyAlignment="1">
      <alignment horizontal="center" vertical="center" wrapText="1"/>
    </xf>
    <xf numFmtId="1" fontId="8" fillId="0" borderId="369" xfId="32" applyNumberFormat="1" applyFont="1" applyBorder="1" applyAlignment="1">
      <alignment horizontal="center" vertical="center" wrapText="1"/>
    </xf>
    <xf numFmtId="1" fontId="8" fillId="0" borderId="230" xfId="32" applyNumberFormat="1" applyFont="1" applyBorder="1" applyAlignment="1">
      <alignment horizontal="center" vertical="center" wrapText="1"/>
    </xf>
    <xf numFmtId="1" fontId="8" fillId="0" borderId="353" xfId="32" applyNumberFormat="1" applyFont="1" applyBorder="1" applyAlignment="1">
      <alignment horizontal="center" vertical="center" wrapText="1"/>
    </xf>
    <xf numFmtId="0" fontId="8" fillId="5" borderId="502" xfId="31" applyFont="1" applyFill="1" applyBorder="1" applyAlignment="1">
      <alignment horizontal="center" vertical="center" wrapText="1"/>
    </xf>
    <xf numFmtId="0" fontId="8" fillId="5" borderId="353" xfId="31" applyFont="1" applyFill="1" applyBorder="1" applyAlignment="1">
      <alignment horizontal="center" vertical="center" wrapText="1"/>
    </xf>
    <xf numFmtId="0" fontId="8" fillId="5" borderId="503" xfId="31" applyFont="1" applyFill="1" applyBorder="1" applyAlignment="1">
      <alignment horizontal="center" vertical="center" wrapText="1"/>
    </xf>
    <xf numFmtId="0" fontId="8" fillId="5" borderId="368" xfId="31" applyFont="1" applyFill="1" applyBorder="1" applyAlignment="1">
      <alignment horizontal="center" vertical="center" wrapText="1"/>
    </xf>
    <xf numFmtId="0" fontId="8" fillId="5" borderId="504" xfId="31" applyFont="1" applyFill="1" applyBorder="1" applyAlignment="1">
      <alignment horizontal="center" vertical="center" wrapText="1"/>
    </xf>
    <xf numFmtId="0" fontId="8" fillId="0" borderId="507" xfId="0" applyFont="1" applyBorder="1" applyAlignment="1">
      <alignment horizontal="center" vertical="center"/>
    </xf>
    <xf numFmtId="0" fontId="8" fillId="0" borderId="222" xfId="0" applyFont="1" applyBorder="1" applyAlignment="1">
      <alignment horizontal="center" vertical="center"/>
    </xf>
    <xf numFmtId="0" fontId="8" fillId="5" borderId="368" xfId="0" applyFont="1" applyFill="1" applyBorder="1" applyAlignment="1">
      <alignment horizontal="center" vertical="center" wrapText="1"/>
    </xf>
    <xf numFmtId="0" fontId="8" fillId="0" borderId="508" xfId="0" applyFont="1" applyBorder="1" applyAlignment="1">
      <alignment horizontal="center" vertical="center"/>
    </xf>
    <xf numFmtId="1" fontId="8" fillId="0" borderId="217" xfId="0" applyNumberFormat="1" applyFont="1" applyBorder="1" applyAlignment="1">
      <alignment horizontal="center" vertical="center"/>
    </xf>
    <xf numFmtId="1" fontId="8" fillId="0" borderId="296" xfId="0" applyNumberFormat="1" applyFont="1" applyBorder="1" applyAlignment="1">
      <alignment horizontal="center" vertical="center"/>
    </xf>
    <xf numFmtId="1" fontId="8" fillId="0" borderId="369" xfId="0" applyNumberFormat="1" applyFont="1" applyBorder="1" applyAlignment="1">
      <alignment horizontal="center" vertical="center"/>
    </xf>
    <xf numFmtId="1" fontId="8" fillId="0" borderId="510" xfId="0" applyNumberFormat="1" applyFont="1" applyBorder="1" applyAlignment="1">
      <alignment horizontal="center" vertical="center"/>
    </xf>
    <xf numFmtId="1" fontId="8" fillId="0" borderId="368" xfId="0" applyNumberFormat="1" applyFont="1" applyBorder="1" applyAlignment="1">
      <alignment horizontal="center" vertical="center"/>
    </xf>
    <xf numFmtId="1" fontId="8" fillId="9" borderId="511" xfId="0" applyNumberFormat="1" applyFont="1" applyFill="1" applyBorder="1" applyAlignment="1">
      <alignment horizontal="center" vertical="center"/>
    </xf>
    <xf numFmtId="1" fontId="8" fillId="9" borderId="468" xfId="0" applyNumberFormat="1" applyFont="1" applyFill="1" applyBorder="1" applyAlignment="1">
      <alignment horizontal="center" vertical="center"/>
    </xf>
    <xf numFmtId="1" fontId="8" fillId="0" borderId="512" xfId="0" applyNumberFormat="1" applyFont="1" applyBorder="1" applyAlignment="1">
      <alignment horizontal="center" vertical="center" wrapText="1"/>
    </xf>
    <xf numFmtId="1" fontId="8" fillId="0" borderId="227" xfId="0" applyNumberFormat="1" applyFont="1" applyBorder="1" applyAlignment="1">
      <alignment horizontal="center" vertical="center" wrapText="1"/>
    </xf>
    <xf numFmtId="0" fontId="8" fillId="0" borderId="3" xfId="0" applyFont="1" applyBorder="1" applyAlignment="1">
      <alignment horizontal="center" vertical="center" wrapText="1"/>
    </xf>
    <xf numFmtId="0" fontId="8" fillId="0" borderId="0" xfId="0" applyFont="1" applyAlignment="1">
      <alignment horizontal="center" vertical="center" wrapText="1"/>
    </xf>
    <xf numFmtId="0" fontId="8" fillId="5" borderId="504" xfId="0" applyFont="1" applyFill="1" applyBorder="1" applyAlignment="1">
      <alignment horizontal="center" vertical="center" wrapText="1"/>
    </xf>
    <xf numFmtId="1" fontId="8" fillId="0" borderId="510" xfId="0" applyNumberFormat="1" applyFont="1" applyBorder="1" applyAlignment="1">
      <alignment horizontal="center" vertical="center" wrapText="1"/>
    </xf>
    <xf numFmtId="1" fontId="8" fillId="0" borderId="4" xfId="0" applyNumberFormat="1" applyFont="1" applyBorder="1" applyAlignment="1">
      <alignment horizontal="center" vertical="center" wrapText="1"/>
    </xf>
    <xf numFmtId="0" fontId="19" fillId="5" borderId="296" xfId="0" applyFont="1" applyFill="1" applyBorder="1" applyAlignment="1">
      <alignment horizontal="center" vertical="center"/>
    </xf>
    <xf numFmtId="0" fontId="19" fillId="5" borderId="146" xfId="0" applyFont="1" applyFill="1" applyBorder="1" applyAlignment="1">
      <alignment horizontal="center" vertical="center"/>
    </xf>
    <xf numFmtId="0" fontId="19" fillId="5" borderId="548" xfId="0" applyFont="1" applyFill="1" applyBorder="1" applyAlignment="1">
      <alignment horizontal="center" vertical="center"/>
    </xf>
    <xf numFmtId="1" fontId="8" fillId="5" borderId="297" xfId="0" applyNumberFormat="1" applyFont="1" applyFill="1" applyBorder="1" applyAlignment="1">
      <alignment horizontal="center" vertical="center" wrapText="1"/>
    </xf>
    <xf numFmtId="1" fontId="8" fillId="5" borderId="16" xfId="0" applyNumberFormat="1" applyFont="1" applyFill="1" applyBorder="1" applyAlignment="1">
      <alignment horizontal="center" vertical="center" wrapText="1"/>
    </xf>
    <xf numFmtId="1" fontId="8" fillId="5" borderId="549" xfId="0" applyNumberFormat="1" applyFont="1" applyFill="1" applyBorder="1" applyAlignment="1">
      <alignment horizontal="center" vertical="center" wrapText="1"/>
    </xf>
    <xf numFmtId="1" fontId="8" fillId="5" borderId="296" xfId="0" applyNumberFormat="1" applyFont="1" applyFill="1" applyBorder="1" applyAlignment="1">
      <alignment horizontal="center" vertical="center"/>
    </xf>
    <xf numFmtId="1" fontId="8" fillId="5" borderId="146" xfId="0" applyNumberFormat="1" applyFont="1" applyFill="1" applyBorder="1" applyAlignment="1">
      <alignment horizontal="center" vertical="center"/>
    </xf>
    <xf numFmtId="1" fontId="8" fillId="5" borderId="548" xfId="0" applyNumberFormat="1" applyFont="1" applyFill="1" applyBorder="1" applyAlignment="1">
      <alignment horizontal="center" vertical="center"/>
    </xf>
    <xf numFmtId="0" fontId="8" fillId="5" borderId="545" xfId="0" applyFont="1" applyFill="1" applyBorder="1" applyAlignment="1">
      <alignment horizontal="center" vertical="center"/>
    </xf>
    <xf numFmtId="0" fontId="8" fillId="5" borderId="509" xfId="0" applyFont="1" applyFill="1" applyBorder="1" applyAlignment="1">
      <alignment horizontal="center" vertical="center"/>
    </xf>
    <xf numFmtId="0" fontId="8" fillId="5" borderId="546" xfId="0" applyFont="1" applyFill="1" applyBorder="1" applyAlignment="1">
      <alignment horizontal="center" vertical="center"/>
    </xf>
    <xf numFmtId="1" fontId="8" fillId="5" borderId="545" xfId="0" applyNumberFormat="1" applyFont="1" applyFill="1" applyBorder="1" applyAlignment="1">
      <alignment horizontal="center" vertical="center" wrapText="1"/>
    </xf>
    <xf numFmtId="1" fontId="8" fillId="5" borderId="509" xfId="0" applyNumberFormat="1" applyFont="1" applyFill="1" applyBorder="1" applyAlignment="1">
      <alignment horizontal="center" vertical="center" wrapText="1"/>
    </xf>
    <xf numFmtId="1" fontId="8" fillId="5" borderId="547" xfId="0" applyNumberFormat="1" applyFont="1" applyFill="1" applyBorder="1" applyAlignment="1">
      <alignment horizontal="center" vertical="center" wrapText="1"/>
    </xf>
    <xf numFmtId="1" fontId="8" fillId="5" borderId="546" xfId="0" applyNumberFormat="1" applyFont="1" applyFill="1" applyBorder="1" applyAlignment="1">
      <alignment horizontal="center" vertical="center" wrapText="1"/>
    </xf>
    <xf numFmtId="1" fontId="8" fillId="5" borderId="510" xfId="0" applyNumberFormat="1" applyFont="1" applyFill="1" applyBorder="1" applyAlignment="1">
      <alignment horizontal="center" vertical="center" wrapText="1"/>
    </xf>
    <xf numFmtId="1" fontId="8" fillId="5" borderId="4" xfId="0" applyNumberFormat="1" applyFont="1" applyFill="1" applyBorder="1" applyAlignment="1">
      <alignment horizontal="center" vertical="center" wrapText="1"/>
    </xf>
    <xf numFmtId="1" fontId="8" fillId="5" borderId="557" xfId="0" applyNumberFormat="1" applyFont="1" applyFill="1" applyBorder="1" applyAlignment="1">
      <alignment horizontal="center" vertical="center" wrapText="1"/>
    </xf>
    <xf numFmtId="0" fontId="8" fillId="5" borderId="510" xfId="0" applyFont="1" applyFill="1" applyBorder="1" applyAlignment="1">
      <alignment horizontal="center" vertical="center"/>
    </xf>
    <xf numFmtId="0" fontId="8" fillId="5" borderId="557" xfId="0" applyFont="1" applyFill="1" applyBorder="1" applyAlignment="1">
      <alignment horizontal="center" vertical="center"/>
    </xf>
    <xf numFmtId="0" fontId="8" fillId="5" borderId="547" xfId="0" applyFont="1" applyFill="1" applyBorder="1" applyAlignment="1">
      <alignment horizontal="center" vertical="center" wrapText="1"/>
    </xf>
    <xf numFmtId="0" fontId="100" fillId="23" borderId="545" xfId="0" applyFont="1" applyFill="1" applyBorder="1" applyAlignment="1">
      <alignment horizontal="center" vertical="center"/>
    </xf>
    <xf numFmtId="0" fontId="100" fillId="23" borderId="509" xfId="0" applyFont="1" applyFill="1" applyBorder="1" applyAlignment="1">
      <alignment horizontal="center" vertical="center"/>
    </xf>
    <xf numFmtId="0" fontId="100" fillId="23" borderId="547" xfId="0" applyFont="1" applyFill="1" applyBorder="1" applyAlignment="1">
      <alignment horizontal="center" vertical="center"/>
    </xf>
    <xf numFmtId="0" fontId="59" fillId="23" borderId="545" xfId="0" applyFont="1" applyFill="1" applyBorder="1" applyAlignment="1">
      <alignment horizontal="center" vertical="center"/>
    </xf>
    <xf numFmtId="0" fontId="59" fillId="23" borderId="509" xfId="0" applyFont="1" applyFill="1" applyBorder="1" applyAlignment="1">
      <alignment horizontal="center" vertical="center"/>
    </xf>
    <xf numFmtId="0" fontId="59" fillId="23" borderId="547" xfId="0" applyFont="1" applyFill="1" applyBorder="1" applyAlignment="1">
      <alignment horizontal="center" vertical="center"/>
    </xf>
    <xf numFmtId="0" fontId="0" fillId="0" borderId="0" xfId="0" applyAlignment="1">
      <alignment horizontal="center" vertical="center" wrapText="1"/>
    </xf>
    <xf numFmtId="0" fontId="62" fillId="0" borderId="0" xfId="0" applyFont="1" applyAlignment="1">
      <alignment horizontal="center"/>
    </xf>
    <xf numFmtId="0" fontId="8" fillId="0" borderId="223" xfId="0" applyFont="1" applyBorder="1" applyAlignment="1">
      <alignment horizontal="center" vertical="center"/>
    </xf>
    <xf numFmtId="0" fontId="8" fillId="0" borderId="561" xfId="0" applyFont="1" applyBorder="1" applyAlignment="1">
      <alignment horizontal="center" vertical="center"/>
    </xf>
    <xf numFmtId="0" fontId="8" fillId="0" borderId="548" xfId="0" applyFont="1" applyBorder="1" applyAlignment="1">
      <alignment horizontal="center" vertical="center"/>
    </xf>
    <xf numFmtId="0" fontId="8" fillId="0" borderId="510" xfId="0" applyFont="1" applyBorder="1" applyAlignment="1">
      <alignment horizontal="center" vertical="center" wrapText="1"/>
    </xf>
    <xf numFmtId="0" fontId="8" fillId="0" borderId="557" xfId="0" applyFont="1" applyBorder="1" applyAlignment="1">
      <alignment horizontal="center" vertical="center" wrapText="1"/>
    </xf>
    <xf numFmtId="0" fontId="8" fillId="0" borderId="217" xfId="0" applyFont="1" applyBorder="1" applyAlignment="1">
      <alignment horizontal="center" vertical="center"/>
    </xf>
    <xf numFmtId="0" fontId="8" fillId="5" borderId="510" xfId="0" applyFont="1" applyFill="1" applyBorder="1" applyAlignment="1">
      <alignment horizontal="center" vertical="center" wrapText="1"/>
    </xf>
    <xf numFmtId="0" fontId="8" fillId="5" borderId="557" xfId="0" applyFont="1" applyFill="1" applyBorder="1" applyAlignment="1">
      <alignment horizontal="center" vertical="center" wrapText="1"/>
    </xf>
    <xf numFmtId="0" fontId="8" fillId="0" borderId="223" xfId="0" applyFont="1" applyBorder="1" applyAlignment="1">
      <alignment horizontal="center" vertical="center" wrapText="1"/>
    </xf>
    <xf numFmtId="0" fontId="8" fillId="0" borderId="561" xfId="0" applyFont="1" applyBorder="1" applyAlignment="1">
      <alignment horizontal="center" vertical="center" wrapText="1"/>
    </xf>
    <xf numFmtId="0" fontId="8" fillId="0" borderId="548" xfId="0" applyFont="1" applyBorder="1" applyAlignment="1">
      <alignment horizontal="center" vertical="center" wrapText="1"/>
    </xf>
    <xf numFmtId="168" fontId="8" fillId="0" borderId="510" xfId="0" applyNumberFormat="1" applyFont="1" applyBorder="1" applyAlignment="1">
      <alignment horizontal="center" vertical="center" wrapText="1"/>
    </xf>
    <xf numFmtId="168" fontId="8" fillId="0" borderId="557" xfId="0" applyNumberFormat="1" applyFont="1" applyBorder="1" applyAlignment="1">
      <alignment horizontal="center" vertical="center" wrapText="1"/>
    </xf>
    <xf numFmtId="0" fontId="8" fillId="0" borderId="545" xfId="0" applyFont="1" applyBorder="1" applyAlignment="1">
      <alignment horizontal="left" vertical="top" wrapText="1"/>
    </xf>
    <xf numFmtId="0" fontId="8" fillId="0" borderId="547" xfId="0" applyFont="1" applyBorder="1" applyAlignment="1">
      <alignment horizontal="left" vertical="top" wrapText="1"/>
    </xf>
    <xf numFmtId="0" fontId="8" fillId="5" borderId="267" xfId="0" applyFont="1" applyFill="1" applyBorder="1" applyAlignment="1">
      <alignment wrapText="1"/>
    </xf>
    <xf numFmtId="0" fontId="8" fillId="5" borderId="269" xfId="0" applyFont="1" applyFill="1" applyBorder="1" applyAlignment="1">
      <alignment wrapText="1"/>
    </xf>
    <xf numFmtId="1" fontId="8" fillId="5" borderId="267" xfId="0" applyNumberFormat="1" applyFont="1" applyFill="1" applyBorder="1" applyAlignment="1">
      <alignment wrapText="1"/>
    </xf>
    <xf numFmtId="1" fontId="8" fillId="5" borderId="269" xfId="0" applyNumberFormat="1" applyFont="1" applyFill="1" applyBorder="1" applyAlignment="1">
      <alignment wrapText="1"/>
    </xf>
    <xf numFmtId="0" fontId="8" fillId="0" borderId="553" xfId="0" applyFont="1" applyBorder="1" applyAlignment="1">
      <alignment horizontal="left"/>
    </xf>
    <xf numFmtId="0" fontId="8" fillId="0" borderId="268" xfId="0" applyFont="1" applyBorder="1" applyAlignment="1">
      <alignment horizontal="left"/>
    </xf>
    <xf numFmtId="0" fontId="8" fillId="0" borderId="267" xfId="0" applyFont="1" applyBorder="1" applyAlignment="1">
      <alignment horizontal="left" wrapText="1"/>
    </xf>
    <xf numFmtId="0" fontId="8" fillId="0" borderId="269" xfId="0" applyFont="1" applyBorder="1" applyAlignment="1">
      <alignment horizontal="left" wrapText="1"/>
    </xf>
    <xf numFmtId="0" fontId="8" fillId="0" borderId="281" xfId="0" applyFont="1" applyBorder="1" applyAlignment="1">
      <alignment horizontal="left" wrapText="1"/>
    </xf>
    <xf numFmtId="0" fontId="8" fillId="0" borderId="312" xfId="0" applyFont="1" applyBorder="1" applyAlignment="1">
      <alignment horizontal="left" wrapText="1"/>
    </xf>
    <xf numFmtId="0" fontId="8" fillId="0" borderId="562" xfId="0" applyFont="1" applyBorder="1" applyAlignment="1">
      <alignment wrapText="1"/>
    </xf>
    <xf numFmtId="0" fontId="8" fillId="0" borderId="554" xfId="0" applyFont="1" applyBorder="1" applyAlignment="1">
      <alignment wrapText="1"/>
    </xf>
    <xf numFmtId="0" fontId="8" fillId="0" borderId="267" xfId="0" applyFont="1" applyBorder="1" applyAlignment="1">
      <alignment wrapText="1"/>
    </xf>
    <xf numFmtId="0" fontId="8" fillId="0" borderId="269" xfId="0" applyFont="1" applyBorder="1" applyAlignment="1">
      <alignment wrapText="1"/>
    </xf>
    <xf numFmtId="0" fontId="8" fillId="0" borderId="565" xfId="0" applyFont="1" applyBorder="1" applyAlignment="1">
      <alignment horizontal="center" vertical="center" wrapText="1"/>
    </xf>
    <xf numFmtId="1" fontId="8" fillId="0" borderId="553" xfId="0" applyNumberFormat="1" applyFont="1" applyBorder="1" applyAlignment="1" applyProtection="1">
      <alignment horizontal="center" vertical="center" wrapText="1"/>
      <protection hidden="1"/>
    </xf>
    <xf numFmtId="1" fontId="8" fillId="0" borderId="569" xfId="0" applyNumberFormat="1" applyFont="1" applyBorder="1" applyAlignment="1" applyProtection="1">
      <alignment horizontal="center" vertical="center" wrapText="1"/>
      <protection hidden="1"/>
    </xf>
    <xf numFmtId="10" fontId="8" fillId="5" borderId="180" xfId="0" applyNumberFormat="1" applyFont="1" applyFill="1" applyBorder="1" applyAlignment="1">
      <alignment horizontal="left" vertical="center"/>
    </xf>
    <xf numFmtId="10" fontId="8" fillId="5" borderId="77" xfId="0" applyNumberFormat="1" applyFont="1" applyFill="1" applyBorder="1" applyAlignment="1">
      <alignment horizontal="left" vertical="center"/>
    </xf>
    <xf numFmtId="1" fontId="8" fillId="5" borderId="566" xfId="0" applyNumberFormat="1" applyFont="1" applyFill="1" applyBorder="1" applyAlignment="1">
      <alignment horizontal="left" vertical="center"/>
    </xf>
    <xf numFmtId="1" fontId="8" fillId="5" borderId="547" xfId="0" applyNumberFormat="1" applyFont="1" applyFill="1" applyBorder="1" applyAlignment="1">
      <alignment horizontal="left" vertical="center"/>
    </xf>
    <xf numFmtId="1" fontId="8" fillId="5" borderId="510" xfId="0" applyNumberFormat="1" applyFont="1" applyFill="1" applyBorder="1" applyAlignment="1" applyProtection="1">
      <alignment horizontal="center" vertical="center" wrapText="1"/>
      <protection hidden="1"/>
    </xf>
    <xf numFmtId="1" fontId="8" fillId="5" borderId="557" xfId="0" applyNumberFormat="1" applyFont="1" applyFill="1" applyBorder="1" applyAlignment="1" applyProtection="1">
      <alignment horizontal="center" vertical="center" wrapText="1"/>
      <protection hidden="1"/>
    </xf>
    <xf numFmtId="0" fontId="8" fillId="5" borderId="565" xfId="0" applyFont="1" applyFill="1" applyBorder="1" applyAlignment="1">
      <alignment horizontal="left" vertical="center"/>
    </xf>
    <xf numFmtId="0" fontId="8" fillId="5" borderId="562" xfId="0" applyFont="1" applyFill="1" applyBorder="1" applyAlignment="1">
      <alignment horizontal="left"/>
    </xf>
    <xf numFmtId="0" fontId="8" fillId="5" borderId="554" xfId="0" applyFont="1" applyFill="1" applyBorder="1" applyAlignment="1">
      <alignment horizontal="left"/>
    </xf>
    <xf numFmtId="0" fontId="8" fillId="5" borderId="281" xfId="0" applyFont="1" applyFill="1" applyBorder="1" applyAlignment="1">
      <alignment horizontal="left"/>
    </xf>
    <xf numFmtId="0" fontId="8" fillId="5" borderId="312" xfId="0" applyFont="1" applyFill="1" applyBorder="1" applyAlignment="1">
      <alignment horizontal="left"/>
    </xf>
    <xf numFmtId="1" fontId="8" fillId="5" borderId="560" xfId="0" applyNumberFormat="1" applyFont="1" applyFill="1" applyBorder="1" applyAlignment="1">
      <alignment horizontal="center" vertical="center" wrapText="1"/>
    </xf>
    <xf numFmtId="1" fontId="8" fillId="0" borderId="557" xfId="0" applyNumberFormat="1" applyFont="1" applyBorder="1" applyAlignment="1">
      <alignment horizontal="center" vertical="center" wrapText="1"/>
    </xf>
    <xf numFmtId="0" fontId="8" fillId="5" borderId="565" xfId="0" applyFont="1" applyFill="1" applyBorder="1" applyAlignment="1">
      <alignment horizontal="center" vertical="center" wrapText="1"/>
    </xf>
    <xf numFmtId="0" fontId="8" fillId="0" borderId="545" xfId="0" applyFont="1" applyBorder="1" applyAlignment="1">
      <alignment horizontal="center" vertical="center"/>
    </xf>
    <xf numFmtId="0" fontId="8" fillId="0" borderId="509" xfId="0" applyFont="1" applyBorder="1" applyAlignment="1">
      <alignment horizontal="center" vertical="center"/>
    </xf>
    <xf numFmtId="1" fontId="8" fillId="5" borderId="565" xfId="0" applyNumberFormat="1" applyFont="1" applyFill="1" applyBorder="1" applyAlignment="1"/>
    <xf numFmtId="1" fontId="8" fillId="5" borderId="562" xfId="0" applyNumberFormat="1" applyFont="1" applyFill="1" applyBorder="1" applyAlignment="1"/>
    <xf numFmtId="1" fontId="8" fillId="5" borderId="554" xfId="0" applyNumberFormat="1" applyFont="1" applyFill="1" applyBorder="1" applyAlignment="1"/>
    <xf numFmtId="1" fontId="8" fillId="5" borderId="281" xfId="0" applyNumberFormat="1" applyFont="1" applyFill="1" applyBorder="1" applyAlignment="1"/>
    <xf numFmtId="1" fontId="8" fillId="5" borderId="312" xfId="0" applyNumberFormat="1" applyFont="1" applyFill="1" applyBorder="1" applyAlignment="1"/>
    <xf numFmtId="1" fontId="8" fillId="0" borderId="573" xfId="0" applyNumberFormat="1" applyFont="1" applyBorder="1" applyAlignment="1">
      <alignment horizontal="center" vertical="center" wrapText="1"/>
    </xf>
    <xf numFmtId="1" fontId="8" fillId="5" borderId="509" xfId="0" applyNumberFormat="1" applyFont="1" applyFill="1" applyBorder="1" applyAlignment="1" applyProtection="1">
      <alignment horizontal="left" vertical="center" wrapText="1"/>
      <protection hidden="1"/>
    </xf>
    <xf numFmtId="1" fontId="8" fillId="5" borderId="547" xfId="0" applyNumberFormat="1" applyFont="1" applyFill="1" applyBorder="1" applyAlignment="1" applyProtection="1">
      <alignment horizontal="left" vertical="center" wrapText="1"/>
      <protection hidden="1"/>
    </xf>
    <xf numFmtId="1" fontId="8" fillId="5" borderId="223" xfId="0" applyNumberFormat="1" applyFont="1" applyFill="1" applyBorder="1" applyAlignment="1">
      <alignment horizontal="center" vertical="center" wrapText="1"/>
    </xf>
    <xf numFmtId="1" fontId="8" fillId="5" borderId="3" xfId="0" applyNumberFormat="1" applyFont="1" applyFill="1" applyBorder="1" applyAlignment="1">
      <alignment horizontal="center" vertical="center" wrapText="1"/>
    </xf>
    <xf numFmtId="1" fontId="8" fillId="5" borderId="566" xfId="0" applyNumberFormat="1" applyFont="1" applyFill="1" applyBorder="1" applyAlignment="1">
      <alignment horizontal="center" vertical="center"/>
    </xf>
    <xf numFmtId="1" fontId="8" fillId="5" borderId="509" xfId="0" applyNumberFormat="1" applyFont="1" applyFill="1" applyBorder="1" applyAlignment="1">
      <alignment horizontal="center" vertical="center"/>
    </xf>
    <xf numFmtId="1" fontId="8" fillId="5" borderId="547" xfId="0" applyNumberFormat="1" applyFont="1" applyFill="1" applyBorder="1" applyAlignment="1">
      <alignment horizontal="center" vertical="center"/>
    </xf>
    <xf numFmtId="0" fontId="8" fillId="0" borderId="547" xfId="0" applyFont="1" applyBorder="1" applyAlignment="1">
      <alignment horizontal="center" vertical="center"/>
    </xf>
    <xf numFmtId="0" fontId="8" fillId="0" borderId="545" xfId="0" applyFont="1" applyBorder="1" applyAlignment="1">
      <alignment horizontal="left" vertical="center"/>
    </xf>
    <xf numFmtId="0" fontId="8" fillId="0" borderId="575" xfId="0" applyFont="1" applyBorder="1" applyAlignment="1">
      <alignment horizontal="left" vertical="center"/>
    </xf>
    <xf numFmtId="1" fontId="8" fillId="0" borderId="223" xfId="0" applyNumberFormat="1" applyFont="1" applyBorder="1" applyAlignment="1">
      <alignment horizontal="center" vertical="center" wrapText="1"/>
    </xf>
    <xf numFmtId="1" fontId="8" fillId="0" borderId="561" xfId="0" applyNumberFormat="1" applyFont="1" applyBorder="1" applyAlignment="1">
      <alignment horizontal="center" vertical="center" wrapText="1"/>
    </xf>
    <xf numFmtId="1" fontId="8" fillId="0" borderId="548" xfId="0" applyNumberFormat="1" applyFont="1" applyBorder="1" applyAlignment="1">
      <alignment horizontal="center" vertical="center" wrapText="1"/>
    </xf>
    <xf numFmtId="1" fontId="8" fillId="0" borderId="559" xfId="0" applyNumberFormat="1" applyFont="1" applyBorder="1" applyAlignment="1">
      <alignment horizontal="center" vertical="center" wrapText="1"/>
    </xf>
    <xf numFmtId="1" fontId="8" fillId="0" borderId="545" xfId="0" applyNumberFormat="1" applyFont="1" applyBorder="1" applyAlignment="1">
      <alignment horizontal="center" vertical="center" wrapText="1"/>
    </xf>
    <xf numFmtId="1" fontId="8" fillId="0" borderId="546" xfId="0" applyNumberFormat="1" applyFont="1" applyBorder="1" applyAlignment="1">
      <alignment horizontal="center" vertical="center" wrapText="1"/>
    </xf>
    <xf numFmtId="1" fontId="8" fillId="5" borderId="83" xfId="0" applyNumberFormat="1" applyFont="1" applyFill="1" applyBorder="1" applyAlignment="1"/>
    <xf numFmtId="1" fontId="8" fillId="5" borderId="84" xfId="0" applyNumberFormat="1" applyFont="1" applyFill="1" applyBorder="1" applyAlignment="1"/>
    <xf numFmtId="1" fontId="8" fillId="5" borderId="561" xfId="0" applyNumberFormat="1" applyFont="1" applyFill="1" applyBorder="1" applyAlignment="1"/>
    <xf numFmtId="1" fontId="8" fillId="5" borderId="548" xfId="0" applyNumberFormat="1" applyFont="1" applyFill="1" applyBorder="1" applyAlignment="1"/>
    <xf numFmtId="1" fontId="8" fillId="0" borderId="509" xfId="0" applyNumberFormat="1" applyFont="1" applyBorder="1" applyAlignment="1" applyProtection="1">
      <alignment wrapText="1"/>
      <protection hidden="1"/>
    </xf>
    <xf numFmtId="1" fontId="8" fillId="0" borderId="547" xfId="0" applyNumberFormat="1" applyFont="1" applyBorder="1" applyAlignment="1" applyProtection="1">
      <alignment wrapText="1"/>
      <protection hidden="1"/>
    </xf>
    <xf numFmtId="1" fontId="8" fillId="0" borderId="576" xfId="0" applyNumberFormat="1" applyFont="1" applyBorder="1" applyAlignment="1">
      <alignment horizontal="center" vertical="center" wrapText="1"/>
    </xf>
    <xf numFmtId="1" fontId="8" fillId="0" borderId="509" xfId="0" applyNumberFormat="1" applyFont="1" applyBorder="1" applyAlignment="1">
      <alignment horizontal="center" vertical="center" wrapText="1"/>
    </xf>
    <xf numFmtId="1" fontId="8" fillId="0" borderId="547" xfId="0" applyNumberFormat="1" applyFont="1" applyBorder="1" applyAlignment="1">
      <alignment horizontal="center" vertical="center" wrapText="1"/>
    </xf>
    <xf numFmtId="0" fontId="8" fillId="0" borderId="562" xfId="0" applyFont="1" applyBorder="1" applyAlignment="1">
      <alignment vertical="center" wrapText="1"/>
    </xf>
    <xf numFmtId="0" fontId="8" fillId="0" borderId="554" xfId="0" applyFont="1" applyBorder="1" applyAlignment="1">
      <alignment vertical="center" wrapText="1"/>
    </xf>
    <xf numFmtId="1" fontId="8" fillId="5" borderId="576" xfId="0" applyNumberFormat="1" applyFont="1" applyFill="1" applyBorder="1" applyAlignment="1">
      <alignment horizontal="center" vertical="center" wrapText="1"/>
    </xf>
    <xf numFmtId="1" fontId="8" fillId="4" borderId="223" xfId="0" applyNumberFormat="1" applyFont="1" applyFill="1" applyBorder="1" applyAlignment="1">
      <alignment horizontal="center" vertical="center" wrapText="1"/>
    </xf>
    <xf numFmtId="1" fontId="8" fillId="4" borderId="296" xfId="0" applyNumberFormat="1" applyFont="1" applyFill="1" applyBorder="1" applyAlignment="1">
      <alignment horizontal="center" vertical="center" wrapText="1"/>
    </xf>
    <xf numFmtId="1" fontId="8" fillId="4" borderId="561" xfId="0" applyNumberFormat="1" applyFont="1" applyFill="1" applyBorder="1" applyAlignment="1">
      <alignment horizontal="center" vertical="center" wrapText="1"/>
    </xf>
    <xf numFmtId="1" fontId="8" fillId="4" borderId="548" xfId="0" applyNumberFormat="1" applyFont="1" applyFill="1" applyBorder="1" applyAlignment="1">
      <alignment horizontal="center" vertical="center" wrapText="1"/>
    </xf>
    <xf numFmtId="1" fontId="8" fillId="4" borderId="576" xfId="0" applyNumberFormat="1" applyFont="1" applyFill="1" applyBorder="1" applyAlignment="1">
      <alignment horizontal="center" vertical="center" wrapText="1"/>
    </xf>
    <xf numFmtId="1" fontId="8" fillId="4" borderId="509" xfId="0" applyNumberFormat="1" applyFont="1" applyFill="1" applyBorder="1" applyAlignment="1">
      <alignment horizontal="center" vertical="center" wrapText="1"/>
    </xf>
    <xf numFmtId="1" fontId="8" fillId="4" borderId="547" xfId="0" applyNumberFormat="1" applyFont="1" applyFill="1" applyBorder="1" applyAlignment="1">
      <alignment horizontal="center" vertical="center" wrapText="1"/>
    </xf>
    <xf numFmtId="0" fontId="8" fillId="0" borderId="578" xfId="0" applyFont="1" applyBorder="1" applyAlignment="1">
      <alignment horizontal="center" vertical="center"/>
    </xf>
    <xf numFmtId="0" fontId="8" fillId="0" borderId="579" xfId="0" applyFont="1" applyBorder="1" applyAlignment="1">
      <alignment horizontal="center" vertical="center"/>
    </xf>
    <xf numFmtId="0" fontId="8" fillId="0" borderId="578" xfId="0" applyFont="1" applyBorder="1" applyAlignment="1">
      <alignment horizontal="center" vertical="center" wrapText="1"/>
    </xf>
    <xf numFmtId="0" fontId="8" fillId="0" borderId="580" xfId="0" applyFont="1" applyBorder="1" applyAlignment="1">
      <alignment horizontal="center" vertical="center" wrapText="1"/>
    </xf>
    <xf numFmtId="0" fontId="8" fillId="0" borderId="579" xfId="0" applyFont="1" applyBorder="1" applyAlignment="1">
      <alignment horizontal="center" vertical="center" wrapText="1"/>
    </xf>
    <xf numFmtId="0" fontId="8" fillId="0" borderId="545" xfId="0" applyFont="1" applyBorder="1" applyAlignment="1">
      <alignment horizontal="center" vertical="center" wrapText="1"/>
    </xf>
    <xf numFmtId="0" fontId="8" fillId="0" borderId="509" xfId="0" applyFont="1" applyBorder="1" applyAlignment="1">
      <alignment horizontal="center" vertical="center" wrapText="1"/>
    </xf>
    <xf numFmtId="0" fontId="8" fillId="0" borderId="547" xfId="0" applyFont="1" applyBorder="1" applyAlignment="1">
      <alignment horizontal="center" vertical="center" wrapText="1"/>
    </xf>
    <xf numFmtId="0" fontId="8" fillId="0" borderId="575" xfId="0" applyFont="1" applyBorder="1" applyAlignment="1">
      <alignment horizontal="center" vertical="center"/>
    </xf>
    <xf numFmtId="0" fontId="8" fillId="0" borderId="573" xfId="0" applyFont="1" applyBorder="1" applyAlignment="1">
      <alignment horizontal="center" vertical="center" wrapText="1"/>
    </xf>
    <xf numFmtId="0" fontId="8" fillId="0" borderId="565" xfId="0" applyFont="1" applyBorder="1" applyAlignment="1">
      <alignment horizontal="center" vertical="center"/>
    </xf>
    <xf numFmtId="1" fontId="8" fillId="0" borderId="591" xfId="0" applyNumberFormat="1" applyFont="1" applyBorder="1" applyAlignment="1">
      <alignment horizontal="center" vertical="center" wrapText="1"/>
    </xf>
    <xf numFmtId="1" fontId="8" fillId="0" borderId="594" xfId="0" applyNumberFormat="1" applyFont="1" applyBorder="1" applyAlignment="1">
      <alignment horizontal="center" vertical="center" wrapText="1"/>
    </xf>
    <xf numFmtId="0" fontId="8" fillId="0" borderId="559" xfId="0" applyFont="1" applyBorder="1" applyAlignment="1">
      <alignment horizontal="center" vertical="center" wrapText="1"/>
    </xf>
    <xf numFmtId="1" fontId="8" fillId="0" borderId="565" xfId="0" applyNumberFormat="1" applyFont="1" applyBorder="1" applyAlignment="1">
      <alignment horizontal="left" vertical="center" wrapText="1"/>
    </xf>
    <xf numFmtId="0" fontId="8" fillId="0" borderId="565" xfId="0" applyFont="1" applyBorder="1" applyAlignment="1">
      <alignment horizontal="center"/>
    </xf>
    <xf numFmtId="1" fontId="8" fillId="0" borderId="565" xfId="0" applyNumberFormat="1" applyFont="1" applyBorder="1" applyAlignment="1">
      <alignment horizontal="center" vertical="center"/>
    </xf>
    <xf numFmtId="0" fontId="7" fillId="5" borderId="562" xfId="0" applyFont="1" applyFill="1" applyBorder="1" applyAlignment="1">
      <alignment horizontal="left" wrapText="1"/>
    </xf>
    <xf numFmtId="0" fontId="7" fillId="5" borderId="554" xfId="0" applyFont="1" applyFill="1" applyBorder="1" applyAlignment="1">
      <alignment horizontal="left" wrapText="1"/>
    </xf>
    <xf numFmtId="0" fontId="7" fillId="5" borderId="321" xfId="0" applyFont="1" applyFill="1" applyBorder="1" applyAlignment="1">
      <alignment wrapText="1"/>
    </xf>
    <xf numFmtId="0" fontId="7" fillId="5" borderId="128" xfId="0" applyFont="1" applyFill="1" applyBorder="1" applyAlignment="1">
      <alignment wrapText="1"/>
    </xf>
    <xf numFmtId="0" fontId="7" fillId="9" borderId="593" xfId="0" applyFont="1" applyFill="1" applyBorder="1" applyAlignment="1">
      <alignment horizontal="left" vertical="center"/>
    </xf>
    <xf numFmtId="0" fontId="7" fillId="9" borderId="557" xfId="0" applyFont="1" applyFill="1" applyBorder="1" applyAlignment="1">
      <alignment horizontal="left" vertical="center"/>
    </xf>
    <xf numFmtId="0" fontId="7" fillId="5" borderId="561" xfId="0" applyFont="1" applyFill="1" applyBorder="1" applyAlignment="1">
      <alignment horizontal="left"/>
    </xf>
    <xf numFmtId="0" fontId="7" fillId="5" borderId="548" xfId="0" applyFont="1" applyFill="1" applyBorder="1" applyAlignment="1">
      <alignment horizontal="left"/>
    </xf>
    <xf numFmtId="0" fontId="14" fillId="0" borderId="565" xfId="0" applyFont="1" applyBorder="1" applyAlignment="1">
      <alignment horizontal="left"/>
    </xf>
    <xf numFmtId="0" fontId="14" fillId="0" borderId="557" xfId="0" applyFont="1" applyBorder="1" applyAlignment="1">
      <alignment horizontal="left"/>
    </xf>
    <xf numFmtId="0" fontId="24" fillId="0" borderId="296" xfId="0" applyFont="1" applyBorder="1" applyAlignment="1">
      <alignment horizontal="center" vertical="center"/>
    </xf>
    <xf numFmtId="0" fontId="24" fillId="0" borderId="146" xfId="0" applyFont="1" applyBorder="1" applyAlignment="1">
      <alignment horizontal="center" vertical="center"/>
    </xf>
    <xf numFmtId="0" fontId="24" fillId="0" borderId="548" xfId="0" applyFont="1" applyBorder="1" applyAlignment="1">
      <alignment horizontal="center" vertical="center"/>
    </xf>
    <xf numFmtId="0" fontId="8" fillId="0" borderId="592" xfId="0" applyFont="1" applyBorder="1" applyAlignment="1">
      <alignment horizontal="center" vertical="center" wrapText="1"/>
    </xf>
    <xf numFmtId="0" fontId="8" fillId="5" borderId="604" xfId="0" applyFont="1" applyFill="1" applyBorder="1" applyAlignment="1">
      <alignment horizontal="center" vertical="center" wrapText="1"/>
    </xf>
    <xf numFmtId="0" fontId="8" fillId="5" borderId="605" xfId="0" applyFont="1" applyFill="1" applyBorder="1" applyAlignment="1">
      <alignment horizontal="center" vertical="center" wrapText="1"/>
    </xf>
    <xf numFmtId="0" fontId="8" fillId="5" borderId="602" xfId="0" applyFont="1" applyFill="1" applyBorder="1" applyAlignment="1">
      <alignment horizontal="center" vertical="center" wrapText="1"/>
    </xf>
    <xf numFmtId="0" fontId="8" fillId="0" borderId="615" xfId="0" applyFont="1" applyBorder="1" applyAlignment="1">
      <alignment horizontal="center" vertical="center"/>
    </xf>
    <xf numFmtId="0" fontId="8" fillId="0" borderId="75" xfId="0" applyFont="1" applyBorder="1" applyAlignment="1">
      <alignment horizontal="center" vertical="center"/>
    </xf>
    <xf numFmtId="1" fontId="8" fillId="0" borderId="612" xfId="0" applyNumberFormat="1" applyFont="1" applyBorder="1" applyAlignment="1">
      <alignment horizontal="center" vertical="center" wrapText="1"/>
    </xf>
    <xf numFmtId="1" fontId="8" fillId="0" borderId="613" xfId="0" applyNumberFormat="1" applyFont="1" applyBorder="1" applyAlignment="1">
      <alignment horizontal="center" vertical="center" wrapText="1"/>
    </xf>
    <xf numFmtId="0" fontId="8" fillId="0" borderId="181" xfId="0" applyFont="1" applyBorder="1" applyAlignment="1">
      <alignment horizontal="center" vertical="center"/>
    </xf>
    <xf numFmtId="0" fontId="8" fillId="0" borderId="621" xfId="0" applyFont="1" applyBorder="1" applyAlignment="1">
      <alignment horizontal="center" vertical="center"/>
    </xf>
    <xf numFmtId="1" fontId="8" fillId="0" borderId="614" xfId="0" applyNumberFormat="1" applyFont="1" applyBorder="1" applyAlignment="1">
      <alignment horizontal="center" vertical="center" wrapText="1"/>
    </xf>
    <xf numFmtId="1" fontId="8" fillId="9" borderId="593" xfId="0" applyNumberFormat="1" applyFont="1" applyFill="1" applyBorder="1" applyAlignment="1">
      <alignment horizontal="center" vertical="center" wrapText="1"/>
    </xf>
    <xf numFmtId="1" fontId="8" fillId="9" borderId="557" xfId="0" applyNumberFormat="1" applyFont="1" applyFill="1" applyBorder="1" applyAlignment="1">
      <alignment horizontal="center" vertical="center" wrapText="1"/>
    </xf>
    <xf numFmtId="1" fontId="8" fillId="0" borderId="545" xfId="0" applyNumberFormat="1" applyFont="1" applyBorder="1" applyAlignment="1">
      <alignment horizontal="center" vertical="center"/>
    </xf>
    <xf numFmtId="1" fontId="8" fillId="0" borderId="613" xfId="0" applyNumberFormat="1" applyFont="1" applyBorder="1" applyAlignment="1">
      <alignment horizontal="center" vertical="center"/>
    </xf>
    <xf numFmtId="0" fontId="14" fillId="0" borderId="612" xfId="0" applyFont="1" applyBorder="1" applyAlignment="1">
      <alignment horizontal="center" vertical="center"/>
    </xf>
    <xf numFmtId="0" fontId="14" fillId="0" borderId="613" xfId="0" applyFont="1" applyBorder="1" applyAlignment="1">
      <alignment horizontal="center" vertical="center"/>
    </xf>
    <xf numFmtId="0" fontId="14" fillId="0" borderId="545" xfId="0" applyFont="1" applyBorder="1" applyAlignment="1">
      <alignment horizontal="center" vertical="center" wrapText="1"/>
    </xf>
    <xf numFmtId="0" fontId="14" fillId="0" borderId="613" xfId="0" applyFont="1" applyBorder="1" applyAlignment="1">
      <alignment horizontal="center" vertical="center" wrapText="1"/>
    </xf>
    <xf numFmtId="0" fontId="8" fillId="5" borderId="562" xfId="0" applyFont="1" applyFill="1" applyBorder="1" applyAlignment="1">
      <alignment horizontal="left" vertical="center" wrapText="1"/>
    </xf>
    <xf numFmtId="0" fontId="8" fillId="5" borderId="281" xfId="0" applyFont="1" applyFill="1" applyBorder="1" applyAlignment="1">
      <alignment horizontal="left" vertical="center" wrapText="1"/>
    </xf>
    <xf numFmtId="1" fontId="8" fillId="0" borderId="565" xfId="0" applyNumberFormat="1" applyFont="1" applyBorder="1" applyAlignment="1">
      <alignment horizontal="center" vertical="center" wrapText="1"/>
    </xf>
    <xf numFmtId="0" fontId="8" fillId="0" borderId="553" xfId="0" applyFont="1" applyBorder="1" applyAlignment="1">
      <alignment horizontal="center" vertical="center" wrapText="1"/>
    </xf>
    <xf numFmtId="0" fontId="8" fillId="0" borderId="277" xfId="0" applyFont="1" applyBorder="1" applyAlignment="1">
      <alignment horizontal="center" vertical="center" wrapText="1"/>
    </xf>
    <xf numFmtId="0" fontId="8" fillId="0" borderId="584"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624" xfId="0" applyFont="1" applyBorder="1" applyAlignment="1">
      <alignment horizontal="center" vertical="center" wrapText="1"/>
    </xf>
    <xf numFmtId="1" fontId="8" fillId="9" borderId="562" xfId="0" applyNumberFormat="1" applyFont="1" applyFill="1" applyBorder="1" applyAlignment="1">
      <alignment wrapText="1"/>
    </xf>
    <xf numFmtId="1" fontId="8" fillId="9" borderId="554" xfId="0" applyNumberFormat="1" applyFont="1" applyFill="1" applyBorder="1" applyAlignment="1">
      <alignment wrapText="1"/>
    </xf>
    <xf numFmtId="0" fontId="8" fillId="0" borderId="545" xfId="0" applyFont="1" applyBorder="1" applyAlignment="1">
      <alignment horizontal="left" vertical="center" wrapText="1"/>
    </xf>
    <xf numFmtId="0" fontId="8" fillId="0" borderId="613" xfId="0" applyFont="1" applyBorder="1" applyAlignment="1">
      <alignment horizontal="left" vertical="center" wrapText="1"/>
    </xf>
    <xf numFmtId="1" fontId="8" fillId="0" borderId="562" xfId="0" applyNumberFormat="1" applyFont="1" applyBorder="1" applyAlignment="1">
      <alignment horizontal="left" vertical="center" wrapText="1"/>
    </xf>
    <xf numFmtId="0" fontId="14" fillId="0" borderId="545" xfId="0" applyFont="1" applyBorder="1" applyAlignment="1">
      <alignment horizontal="center" vertical="center"/>
    </xf>
    <xf numFmtId="1" fontId="8" fillId="0" borderId="554" xfId="0" applyNumberFormat="1" applyFont="1" applyBorder="1" applyAlignment="1">
      <alignment horizontal="left" vertical="center" wrapText="1"/>
    </xf>
    <xf numFmtId="0" fontId="8" fillId="0" borderId="553" xfId="0" applyFont="1" applyBorder="1" applyAlignment="1">
      <alignment horizontal="left" vertical="center" wrapText="1"/>
    </xf>
    <xf numFmtId="0" fontId="8" fillId="0" borderId="277" xfId="0" applyFont="1" applyBorder="1" applyAlignment="1">
      <alignment horizontal="left" vertical="center" wrapText="1"/>
    </xf>
    <xf numFmtId="1" fontId="8" fillId="5" borderId="562" xfId="0" applyNumberFormat="1" applyFont="1" applyFill="1" applyBorder="1" applyAlignment="1">
      <alignment horizontal="left" vertical="center" wrapText="1"/>
    </xf>
    <xf numFmtId="1" fontId="8" fillId="5" borderId="281" xfId="0" applyNumberFormat="1" applyFont="1" applyFill="1" applyBorder="1" applyAlignment="1">
      <alignment horizontal="left" vertical="center" wrapText="1"/>
    </xf>
    <xf numFmtId="1" fontId="24" fillId="0" borderId="576" xfId="0" applyNumberFormat="1" applyFont="1" applyBorder="1" applyAlignment="1">
      <alignment horizontal="center" vertical="center" wrapText="1"/>
    </xf>
    <xf numFmtId="1" fontId="24" fillId="0" borderId="612" xfId="0" applyNumberFormat="1" applyFont="1" applyBorder="1" applyAlignment="1">
      <alignment horizontal="center" vertical="center" wrapText="1"/>
    </xf>
    <xf numFmtId="1" fontId="24" fillId="0" borderId="613" xfId="0" applyNumberFormat="1" applyFont="1" applyBorder="1" applyAlignment="1">
      <alignment horizontal="center" vertical="center" wrapText="1"/>
    </xf>
    <xf numFmtId="1" fontId="8" fillId="5" borderId="267" xfId="0" applyNumberFormat="1" applyFont="1" applyFill="1" applyBorder="1" applyAlignment="1">
      <alignment horizontal="left" vertical="center" wrapText="1"/>
    </xf>
    <xf numFmtId="1" fontId="8" fillId="5" borderId="269" xfId="0" applyNumberFormat="1" applyFont="1" applyFill="1" applyBorder="1" applyAlignment="1">
      <alignment horizontal="left" vertical="center" wrapText="1"/>
    </xf>
    <xf numFmtId="0" fontId="8" fillId="5" borderId="267" xfId="0" applyFont="1" applyFill="1" applyBorder="1" applyAlignment="1">
      <alignment horizontal="left" vertical="center" wrapText="1"/>
    </xf>
    <xf numFmtId="0" fontId="8" fillId="5" borderId="269" xfId="0" applyFont="1" applyFill="1" applyBorder="1" applyAlignment="1">
      <alignment horizontal="left" vertical="center" wrapText="1"/>
    </xf>
    <xf numFmtId="0" fontId="8" fillId="5" borderId="312" xfId="0" applyFont="1" applyFill="1" applyBorder="1" applyAlignment="1">
      <alignment horizontal="left" vertical="center" wrapText="1"/>
    </xf>
    <xf numFmtId="0" fontId="8" fillId="5" borderId="553" xfId="0" applyFont="1" applyFill="1" applyBorder="1" applyAlignment="1">
      <alignment horizontal="center" vertical="center" wrapText="1"/>
    </xf>
    <xf numFmtId="0" fontId="8" fillId="5" borderId="313" xfId="0" applyFont="1" applyFill="1" applyBorder="1" applyAlignment="1">
      <alignment horizontal="center" vertical="center" wrapText="1"/>
    </xf>
    <xf numFmtId="0" fontId="8" fillId="0" borderId="632" xfId="0" applyFont="1" applyBorder="1" applyAlignment="1" applyProtection="1">
      <alignment horizontal="center" vertical="center"/>
      <protection hidden="1"/>
    </xf>
    <xf numFmtId="0" fontId="8" fillId="0" borderId="4" xfId="0" applyFont="1" applyBorder="1" applyAlignment="1" applyProtection="1">
      <alignment horizontal="center" vertical="center"/>
      <protection hidden="1"/>
    </xf>
    <xf numFmtId="0" fontId="8" fillId="0" borderId="633" xfId="0" applyFont="1" applyBorder="1" applyAlignment="1" applyProtection="1">
      <alignment horizontal="center" vertical="center"/>
      <protection hidden="1"/>
    </xf>
    <xf numFmtId="0" fontId="8" fillId="0" borderId="296" xfId="0" applyFont="1" applyBorder="1" applyAlignment="1" applyProtection="1">
      <alignment horizontal="center" vertical="center" wrapText="1"/>
      <protection hidden="1"/>
    </xf>
    <xf numFmtId="0" fontId="8" fillId="0" borderId="146" xfId="0" applyFont="1" applyBorder="1" applyAlignment="1" applyProtection="1">
      <alignment horizontal="center" vertical="center" wrapText="1"/>
      <protection hidden="1"/>
    </xf>
    <xf numFmtId="0" fontId="8" fillId="0" borderId="622" xfId="0" applyFont="1" applyBorder="1" applyAlignment="1" applyProtection="1">
      <alignment horizontal="center" vertical="center" wrapText="1"/>
      <protection hidden="1"/>
    </xf>
    <xf numFmtId="0" fontId="8" fillId="0" borderId="626" xfId="0" applyFont="1" applyBorder="1" applyAlignment="1">
      <alignment horizontal="center" vertical="center" wrapText="1"/>
    </xf>
    <xf numFmtId="0" fontId="8" fillId="0" borderId="623" xfId="0" applyFont="1" applyBorder="1" applyAlignment="1">
      <alignment horizontal="center" vertical="center" wrapText="1"/>
    </xf>
    <xf numFmtId="0" fontId="8" fillId="0" borderId="545" xfId="0" applyFont="1" applyBorder="1" applyAlignment="1" applyProtection="1">
      <alignment horizontal="center" vertical="center"/>
      <protection hidden="1"/>
    </xf>
    <xf numFmtId="0" fontId="8" fillId="0" borderId="605" xfId="0" applyFont="1" applyBorder="1" applyAlignment="1" applyProtection="1">
      <alignment horizontal="center" vertical="center"/>
      <protection hidden="1"/>
    </xf>
    <xf numFmtId="0" fontId="8" fillId="0" borderId="613" xfId="0" applyFont="1" applyBorder="1" applyAlignment="1" applyProtection="1">
      <alignment horizontal="center" vertical="center"/>
      <protection hidden="1"/>
    </xf>
    <xf numFmtId="0" fontId="8" fillId="0" borderId="613" xfId="0" applyFont="1" applyBorder="1" applyAlignment="1">
      <alignment horizontal="center" vertical="center"/>
    </xf>
    <xf numFmtId="0" fontId="8" fillId="0" borderId="632" xfId="0" applyFont="1" applyBorder="1" applyAlignment="1" applyProtection="1">
      <alignment horizontal="center" vertical="center" wrapText="1"/>
      <protection hidden="1"/>
    </xf>
    <xf numFmtId="0" fontId="8" fillId="0" borderId="633" xfId="0" applyFont="1" applyBorder="1" applyAlignment="1" applyProtection="1">
      <alignment horizontal="center" vertical="center" wrapText="1"/>
      <protection hidden="1"/>
    </xf>
    <xf numFmtId="1" fontId="8" fillId="9" borderId="622" xfId="0" applyNumberFormat="1" applyFont="1" applyFill="1" applyBorder="1" applyAlignment="1">
      <alignment horizontal="center" vertical="center" wrapText="1"/>
    </xf>
    <xf numFmtId="49" fontId="8" fillId="0" borderId="545" xfId="0" applyNumberFormat="1" applyFont="1" applyBorder="1" applyAlignment="1" applyProtection="1">
      <alignment horizontal="center" vertical="center"/>
      <protection hidden="1"/>
    </xf>
    <xf numFmtId="49" fontId="8" fillId="0" borderId="613" xfId="0" applyNumberFormat="1" applyFont="1" applyBorder="1" applyAlignment="1" applyProtection="1">
      <alignment horizontal="center" vertical="center"/>
      <protection hidden="1"/>
    </xf>
    <xf numFmtId="0" fontId="8" fillId="0" borderId="4" xfId="0" applyFont="1" applyBorder="1" applyAlignment="1" applyProtection="1">
      <alignment horizontal="center" vertical="center" wrapText="1"/>
      <protection hidden="1"/>
    </xf>
    <xf numFmtId="0" fontId="8" fillId="0" borderId="636" xfId="0" applyFont="1" applyBorder="1" applyAlignment="1">
      <alignment horizontal="center" vertical="center" wrapText="1"/>
    </xf>
    <xf numFmtId="0" fontId="8" fillId="0" borderId="637" xfId="0" applyFont="1" applyBorder="1" applyAlignment="1">
      <alignment horizontal="center" vertical="center" wrapText="1"/>
    </xf>
    <xf numFmtId="0" fontId="8" fillId="0" borderId="605" xfId="0" applyFont="1" applyBorder="1" applyAlignment="1">
      <alignment horizontal="center" vertical="center"/>
    </xf>
    <xf numFmtId="1" fontId="8" fillId="9" borderId="632" xfId="0" applyNumberFormat="1" applyFont="1" applyFill="1" applyBorder="1" applyAlignment="1">
      <alignment horizontal="center" vertical="center" wrapText="1"/>
    </xf>
    <xf numFmtId="1" fontId="8" fillId="9" borderId="4" xfId="0" applyNumberFormat="1" applyFont="1" applyFill="1" applyBorder="1" applyAlignment="1">
      <alignment horizontal="center" vertical="center" wrapText="1"/>
    </xf>
    <xf numFmtId="1" fontId="8" fillId="9" borderId="637" xfId="0" applyNumberFormat="1" applyFont="1" applyFill="1" applyBorder="1" applyAlignment="1">
      <alignment horizontal="center" vertical="center" wrapText="1"/>
    </xf>
    <xf numFmtId="49" fontId="8" fillId="0" borderId="545" xfId="0" applyNumberFormat="1" applyFont="1" applyBorder="1" applyAlignment="1">
      <alignment horizontal="center" vertical="center" wrapText="1"/>
    </xf>
    <xf numFmtId="49" fontId="8" fillId="0" borderId="605" xfId="0" applyNumberFormat="1" applyFont="1" applyBorder="1" applyAlignment="1">
      <alignment horizontal="center" vertical="center" wrapText="1"/>
    </xf>
    <xf numFmtId="0" fontId="8" fillId="0" borderId="545" xfId="0" applyFont="1" applyBorder="1" applyAlignment="1">
      <alignment vertical="center" wrapText="1"/>
    </xf>
    <xf numFmtId="0" fontId="8" fillId="0" borderId="613" xfId="0" applyFont="1" applyBorder="1" applyAlignment="1">
      <alignment vertical="center" wrapText="1"/>
    </xf>
    <xf numFmtId="0" fontId="8" fillId="0" borderId="0" xfId="0" applyFont="1" applyAlignment="1">
      <alignment horizontal="center" vertical="center"/>
    </xf>
    <xf numFmtId="1" fontId="8" fillId="0" borderId="605" xfId="0" applyNumberFormat="1" applyFont="1" applyBorder="1" applyAlignment="1">
      <alignment horizontal="center" vertical="center" wrapText="1"/>
    </xf>
    <xf numFmtId="1" fontId="8" fillId="0" borderId="605" xfId="0" applyNumberFormat="1" applyFont="1" applyBorder="1" applyAlignment="1">
      <alignment horizontal="center" vertical="center"/>
    </xf>
    <xf numFmtId="1" fontId="8" fillId="5" borderId="217" xfId="0" applyNumberFormat="1" applyFont="1" applyFill="1" applyBorder="1" applyAlignment="1">
      <alignment horizontal="center" vertical="center" wrapText="1"/>
    </xf>
    <xf numFmtId="1" fontId="8" fillId="5" borderId="637" xfId="0" applyNumberFormat="1" applyFont="1" applyFill="1" applyBorder="1" applyAlignment="1">
      <alignment horizontal="center" vertical="center" wrapText="1"/>
    </xf>
    <xf numFmtId="1" fontId="8" fillId="5" borderId="642" xfId="0" applyNumberFormat="1" applyFont="1" applyFill="1" applyBorder="1" applyAlignment="1">
      <alignment horizontal="center" vertical="center" wrapText="1"/>
    </xf>
    <xf numFmtId="1" fontId="8" fillId="5" borderId="644" xfId="0" applyNumberFormat="1" applyFont="1" applyFill="1" applyBorder="1" applyAlignment="1">
      <alignment horizontal="center" vertical="center" wrapText="1"/>
    </xf>
    <xf numFmtId="1" fontId="8" fillId="0" borderId="632" xfId="0" applyNumberFormat="1" applyFont="1" applyBorder="1" applyAlignment="1">
      <alignment horizontal="center" vertical="center"/>
    </xf>
    <xf numFmtId="1" fontId="8" fillId="0" borderId="646" xfId="0" applyNumberFormat="1" applyFont="1" applyBorder="1" applyAlignment="1">
      <alignment horizontal="center" vertical="center"/>
    </xf>
    <xf numFmtId="1" fontId="8" fillId="0" borderId="565" xfId="0" applyNumberFormat="1" applyFont="1" applyBorder="1" applyAlignment="1">
      <alignment horizontal="left"/>
    </xf>
    <xf numFmtId="1" fontId="8" fillId="0" borderId="636" xfId="0" applyNumberFormat="1" applyFont="1" applyBorder="1" applyAlignment="1">
      <alignment horizontal="center" vertical="center" wrapText="1"/>
    </xf>
    <xf numFmtId="1" fontId="8" fillId="0" borderId="637" xfId="0" applyNumberFormat="1" applyFont="1" applyBorder="1" applyAlignment="1">
      <alignment horizontal="center" vertical="center" wrapText="1"/>
    </xf>
    <xf numFmtId="1" fontId="8" fillId="0" borderId="643" xfId="0" applyNumberFormat="1" applyFont="1" applyBorder="1" applyAlignment="1">
      <alignment horizontal="center" vertical="center" wrapText="1"/>
    </xf>
    <xf numFmtId="1" fontId="8" fillId="0" borderId="636" xfId="0" applyNumberFormat="1" applyFont="1" applyBorder="1" applyAlignment="1">
      <alignment horizontal="center" vertical="center"/>
    </xf>
    <xf numFmtId="1" fontId="8" fillId="0" borderId="637" xfId="0" applyNumberFormat="1" applyFont="1" applyBorder="1" applyAlignment="1">
      <alignment horizontal="center" vertical="center"/>
    </xf>
    <xf numFmtId="1" fontId="8" fillId="0" borderId="643" xfId="0" applyNumberFormat="1" applyFont="1" applyBorder="1" applyAlignment="1">
      <alignment horizontal="center" vertical="center"/>
    </xf>
    <xf numFmtId="1" fontId="8" fillId="0" borderId="642" xfId="0" applyNumberFormat="1" applyFont="1" applyBorder="1" applyAlignment="1">
      <alignment horizontal="center" vertical="center"/>
    </xf>
    <xf numFmtId="1" fontId="8" fillId="0" borderId="644" xfId="0" applyNumberFormat="1" applyFont="1" applyBorder="1" applyAlignment="1">
      <alignment horizontal="center" vertical="center"/>
    </xf>
    <xf numFmtId="1" fontId="8" fillId="0" borderId="8" xfId="0" applyNumberFormat="1" applyFont="1" applyBorder="1" applyAlignment="1">
      <alignment horizontal="left"/>
    </xf>
    <xf numFmtId="1" fontId="8" fillId="0" borderId="19" xfId="0" applyNumberFormat="1" applyFont="1" applyBorder="1" applyAlignment="1">
      <alignment horizontal="left"/>
    </xf>
    <xf numFmtId="1" fontId="8" fillId="0" borderId="649" xfId="0" applyNumberFormat="1" applyFont="1" applyBorder="1" applyAlignment="1">
      <alignment horizontal="left" wrapText="1"/>
    </xf>
    <xf numFmtId="1" fontId="8" fillId="0" borderId="650" xfId="0" applyNumberFormat="1" applyFont="1" applyBorder="1" applyAlignment="1">
      <alignment horizontal="left" wrapText="1"/>
    </xf>
    <xf numFmtId="1" fontId="8" fillId="0" borderId="4" xfId="0" applyNumberFormat="1" applyFont="1" applyBorder="1" applyAlignment="1">
      <alignment horizontal="center" vertical="center"/>
    </xf>
    <xf numFmtId="0" fontId="8" fillId="0" borderId="605" xfId="0" applyFont="1" applyBorder="1" applyAlignment="1">
      <alignment horizontal="center" vertical="center" wrapText="1"/>
    </xf>
    <xf numFmtId="0" fontId="8" fillId="0" borderId="613" xfId="0" applyFont="1" applyBorder="1" applyAlignment="1">
      <alignment horizontal="center" vertical="center" wrapText="1"/>
    </xf>
    <xf numFmtId="0" fontId="8" fillId="0" borderId="652" xfId="0" applyFont="1" applyBorder="1" applyAlignment="1">
      <alignment horizontal="left"/>
    </xf>
    <xf numFmtId="0" fontId="8" fillId="0" borderId="653" xfId="0" applyFont="1" applyBorder="1" applyAlignment="1">
      <alignment horizontal="left"/>
    </xf>
    <xf numFmtId="0" fontId="8" fillId="0" borderId="183" xfId="0" applyFont="1" applyBorder="1" applyAlignment="1">
      <alignment horizontal="left"/>
    </xf>
    <xf numFmtId="0" fontId="8" fillId="0" borderId="184" xfId="0" applyFont="1" applyBorder="1" applyAlignment="1">
      <alignment horizontal="left"/>
    </xf>
    <xf numFmtId="0" fontId="8" fillId="0" borderId="180" xfId="0" applyFont="1" applyBorder="1" applyAlignment="1">
      <alignment horizontal="left"/>
    </xf>
    <xf numFmtId="0" fontId="8" fillId="0" borderId="77" xfId="0" applyFont="1" applyBorder="1" applyAlignment="1">
      <alignment horizontal="left"/>
    </xf>
    <xf numFmtId="0" fontId="8" fillId="0" borderId="632" xfId="0" applyFont="1" applyBorder="1" applyAlignment="1">
      <alignment horizontal="center" vertical="center"/>
    </xf>
    <xf numFmtId="0" fontId="8" fillId="0" borderId="646" xfId="0" applyFont="1" applyBorder="1" applyAlignment="1">
      <alignment horizontal="center" vertical="center"/>
    </xf>
    <xf numFmtId="0" fontId="8" fillId="9" borderId="632" xfId="0" applyFont="1" applyFill="1" applyBorder="1" applyAlignment="1">
      <alignment horizontal="center" vertical="center" wrapText="1"/>
    </xf>
    <xf numFmtId="0" fontId="8" fillId="9" borderId="4" xfId="0" applyFont="1" applyFill="1" applyBorder="1" applyAlignment="1">
      <alignment horizontal="center" vertical="center" wrapText="1"/>
    </xf>
    <xf numFmtId="0" fontId="8" fillId="9" borderId="646" xfId="0" applyFont="1" applyFill="1" applyBorder="1" applyAlignment="1">
      <alignment horizontal="center" vertical="center" wrapText="1"/>
    </xf>
    <xf numFmtId="49" fontId="8" fillId="0" borderId="613" xfId="0" applyNumberFormat="1" applyFont="1" applyBorder="1" applyAlignment="1">
      <alignment horizontal="center" vertical="center" wrapText="1"/>
    </xf>
    <xf numFmtId="1" fontId="8" fillId="0" borderId="630" xfId="0" applyNumberFormat="1" applyFont="1" applyBorder="1" applyAlignment="1">
      <alignment horizontal="center" vertical="center" wrapText="1"/>
    </xf>
    <xf numFmtId="1" fontId="8" fillId="0" borderId="664" xfId="0" applyNumberFormat="1" applyFont="1" applyBorder="1" applyAlignment="1">
      <alignment horizontal="center" vertical="center" wrapText="1"/>
    </xf>
    <xf numFmtId="1" fontId="8" fillId="0" borderId="645" xfId="0" applyNumberFormat="1" applyFont="1" applyBorder="1" applyAlignment="1">
      <alignment horizontal="center" vertical="center" wrapText="1"/>
    </xf>
    <xf numFmtId="1" fontId="8" fillId="0" borderId="239" xfId="0" applyNumberFormat="1" applyFont="1" applyBorder="1" applyAlignment="1">
      <alignment horizontal="center" vertical="center" wrapText="1"/>
    </xf>
    <xf numFmtId="1" fontId="8" fillId="0" borderId="663" xfId="0" applyNumberFormat="1" applyFont="1" applyBorder="1" applyAlignment="1">
      <alignment horizontal="center" vertical="center" wrapText="1"/>
    </xf>
    <xf numFmtId="1" fontId="8" fillId="0" borderId="665" xfId="0" applyNumberFormat="1" applyFont="1" applyBorder="1" applyAlignment="1">
      <alignment horizontal="center" vertical="center" wrapText="1"/>
    </xf>
    <xf numFmtId="1" fontId="8" fillId="0" borderId="661" xfId="0" applyNumberFormat="1" applyFont="1" applyBorder="1" applyAlignment="1">
      <alignment horizontal="center" vertical="center"/>
    </xf>
    <xf numFmtId="1" fontId="8" fillId="0" borderId="661" xfId="0" applyNumberFormat="1" applyFont="1" applyBorder="1" applyAlignment="1">
      <alignment horizontal="center" vertical="center" wrapText="1"/>
    </xf>
    <xf numFmtId="1" fontId="8" fillId="5" borderId="632" xfId="0" applyNumberFormat="1" applyFont="1" applyFill="1" applyBorder="1" applyAlignment="1">
      <alignment horizontal="left" vertical="center" wrapText="1"/>
    </xf>
    <xf numFmtId="1" fontId="8" fillId="5" borderId="4" xfId="0" applyNumberFormat="1" applyFont="1" applyFill="1" applyBorder="1" applyAlignment="1">
      <alignment horizontal="left" vertical="center" wrapText="1"/>
    </xf>
    <xf numFmtId="1" fontId="8" fillId="5" borderId="646" xfId="0" applyNumberFormat="1" applyFont="1" applyFill="1" applyBorder="1" applyAlignment="1">
      <alignment horizontal="left" vertical="center" wrapText="1"/>
    </xf>
    <xf numFmtId="1" fontId="16" fillId="8" borderId="217" xfId="0" applyNumberFormat="1" applyFont="1" applyFill="1" applyBorder="1" applyAlignment="1">
      <alignment horizontal="left" vertical="center"/>
    </xf>
    <xf numFmtId="1" fontId="8" fillId="8" borderId="661" xfId="0" applyNumberFormat="1" applyFont="1" applyFill="1" applyBorder="1" applyAlignment="1">
      <alignment horizontal="center" vertical="center" wrapText="1"/>
    </xf>
    <xf numFmtId="1" fontId="8" fillId="8" borderId="661" xfId="0" applyNumberFormat="1" applyFont="1" applyFill="1" applyBorder="1" applyAlignment="1">
      <alignment horizontal="center" vertical="center"/>
    </xf>
    <xf numFmtId="1" fontId="8" fillId="8" borderId="632" xfId="0" applyNumberFormat="1" applyFont="1" applyFill="1" applyBorder="1" applyAlignment="1">
      <alignment horizontal="center" vertical="center"/>
    </xf>
    <xf numFmtId="1" fontId="8" fillId="8" borderId="4" xfId="0" applyNumberFormat="1" applyFont="1" applyFill="1" applyBorder="1" applyAlignment="1">
      <alignment horizontal="center" vertical="center"/>
    </xf>
    <xf numFmtId="1" fontId="8" fillId="8" borderId="646" xfId="0" applyNumberFormat="1" applyFont="1" applyFill="1" applyBorder="1" applyAlignment="1">
      <alignment horizontal="center" vertical="center"/>
    </xf>
    <xf numFmtId="1" fontId="8" fillId="8" borderId="636" xfId="0" applyNumberFormat="1" applyFont="1" applyFill="1" applyBorder="1" applyAlignment="1">
      <alignment horizontal="center" vertical="center" wrapText="1"/>
    </xf>
    <xf numFmtId="1" fontId="8" fillId="8" borderId="217" xfId="0" applyNumberFormat="1" applyFont="1" applyFill="1" applyBorder="1" applyAlignment="1">
      <alignment horizontal="center" vertical="center" wrapText="1"/>
    </xf>
    <xf numFmtId="1" fontId="8" fillId="8" borderId="637" xfId="0" applyNumberFormat="1" applyFont="1" applyFill="1" applyBorder="1" applyAlignment="1">
      <alignment horizontal="center" vertical="center" wrapText="1"/>
    </xf>
    <xf numFmtId="1" fontId="8" fillId="8" borderId="643" xfId="0" applyNumberFormat="1" applyFont="1" applyFill="1" applyBorder="1" applyAlignment="1">
      <alignment horizontal="center" vertical="center" wrapText="1"/>
    </xf>
    <xf numFmtId="1" fontId="8" fillId="8" borderId="642" xfId="0" applyNumberFormat="1" applyFont="1" applyFill="1" applyBorder="1" applyAlignment="1">
      <alignment horizontal="center" vertical="center" wrapText="1"/>
    </xf>
    <xf numFmtId="1" fontId="8" fillId="8" borderId="644" xfId="0" applyNumberFormat="1" applyFont="1" applyFill="1" applyBorder="1" applyAlignment="1">
      <alignment horizontal="center" vertical="center" wrapText="1"/>
    </xf>
    <xf numFmtId="1" fontId="8" fillId="8" borderId="668" xfId="0" applyNumberFormat="1" applyFont="1" applyFill="1" applyBorder="1" applyAlignment="1">
      <alignment horizontal="center" vertical="center" wrapText="1"/>
    </xf>
    <xf numFmtId="1" fontId="8" fillId="8" borderId="605" xfId="0" applyNumberFormat="1" applyFont="1" applyFill="1" applyBorder="1" applyAlignment="1">
      <alignment horizontal="center" vertical="center" wrapText="1"/>
    </xf>
    <xf numFmtId="1" fontId="8" fillId="8" borderId="614" xfId="0" applyNumberFormat="1" applyFont="1" applyFill="1" applyBorder="1" applyAlignment="1">
      <alignment horizontal="center" vertical="center" wrapText="1"/>
    </xf>
    <xf numFmtId="1" fontId="8" fillId="8" borderId="146" xfId="0" applyNumberFormat="1" applyFont="1" applyFill="1" applyBorder="1" applyAlignment="1">
      <alignment horizontal="center" vertical="center" wrapText="1"/>
    </xf>
    <xf numFmtId="1" fontId="8" fillId="8" borderId="613" xfId="0" applyNumberFormat="1" applyFont="1" applyFill="1" applyBorder="1" applyAlignment="1">
      <alignment horizontal="center" vertical="center" wrapText="1"/>
    </xf>
    <xf numFmtId="1" fontId="8" fillId="8" borderId="632" xfId="0" applyNumberFormat="1" applyFont="1" applyFill="1" applyBorder="1" applyAlignment="1">
      <alignment horizontal="center" vertical="center" wrapText="1"/>
    </xf>
    <xf numFmtId="1" fontId="8" fillId="8" borderId="4" xfId="0" applyNumberFormat="1" applyFont="1" applyFill="1" applyBorder="1" applyAlignment="1">
      <alignment horizontal="center" vertical="center" wrapText="1"/>
    </xf>
    <xf numFmtId="1" fontId="8" fillId="8" borderId="646" xfId="0" applyNumberFormat="1" applyFont="1" applyFill="1" applyBorder="1" applyAlignment="1">
      <alignment horizontal="center" vertical="center" wrapText="1"/>
    </xf>
    <xf numFmtId="0" fontId="14" fillId="0" borderId="632"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646" xfId="0" applyFont="1" applyBorder="1" applyAlignment="1">
      <alignment horizontal="center" vertical="center" wrapText="1"/>
    </xf>
    <xf numFmtId="1" fontId="14" fillId="0" borderId="668" xfId="0" applyNumberFormat="1" applyFont="1" applyBorder="1" applyAlignment="1">
      <alignment horizontal="left"/>
    </xf>
    <xf numFmtId="1" fontId="14" fillId="0" borderId="613" xfId="0" applyNumberFormat="1" applyFont="1" applyBorder="1" applyAlignment="1">
      <alignment horizontal="left"/>
    </xf>
    <xf numFmtId="1" fontId="16" fillId="0" borderId="0" xfId="0" applyNumberFormat="1" applyFont="1" applyAlignment="1">
      <alignment horizontal="left" vertical="center"/>
    </xf>
    <xf numFmtId="1" fontId="8" fillId="0" borderId="632" xfId="0" applyNumberFormat="1" applyFont="1" applyBorder="1" applyAlignment="1">
      <alignment horizontal="center" vertical="center" wrapText="1"/>
    </xf>
    <xf numFmtId="1" fontId="8" fillId="0" borderId="646" xfId="0" applyNumberFormat="1" applyFont="1" applyBorder="1" applyAlignment="1">
      <alignment horizontal="center" vertical="center" wrapText="1"/>
    </xf>
    <xf numFmtId="1" fontId="8" fillId="0" borderId="623" xfId="0" applyNumberFormat="1" applyFont="1" applyBorder="1" applyAlignment="1">
      <alignment horizontal="center" vertical="center" wrapText="1"/>
    </xf>
    <xf numFmtId="1" fontId="8" fillId="0" borderId="622" xfId="0" applyNumberFormat="1" applyFont="1" applyBorder="1" applyAlignment="1">
      <alignment horizontal="center" vertical="center" wrapText="1"/>
    </xf>
    <xf numFmtId="1" fontId="8" fillId="0" borderId="668" xfId="0" applyNumberFormat="1" applyFont="1" applyBorder="1" applyAlignment="1">
      <alignment horizontal="center" vertical="center" wrapText="1"/>
    </xf>
    <xf numFmtId="1" fontId="8" fillId="5" borderId="622" xfId="0" applyNumberFormat="1" applyFont="1" applyFill="1" applyBorder="1" applyAlignment="1">
      <alignment horizontal="center" vertical="center" wrapText="1"/>
    </xf>
    <xf numFmtId="1" fontId="8" fillId="0" borderId="668" xfId="0" applyNumberFormat="1" applyFont="1" applyBorder="1" applyAlignment="1">
      <alignment horizontal="center" vertical="center"/>
    </xf>
    <xf numFmtId="1" fontId="8" fillId="0" borderId="614" xfId="0" applyNumberFormat="1" applyFont="1" applyBorder="1" applyAlignment="1">
      <alignment horizontal="center" vertical="center"/>
    </xf>
    <xf numFmtId="1" fontId="8" fillId="9" borderId="661" xfId="0" applyNumberFormat="1" applyFont="1" applyFill="1" applyBorder="1" applyAlignment="1">
      <alignment horizontal="center" vertical="center" wrapText="1"/>
    </xf>
    <xf numFmtId="1" fontId="8" fillId="9" borderId="636" xfId="0" applyNumberFormat="1" applyFont="1" applyFill="1" applyBorder="1" applyAlignment="1">
      <alignment horizontal="center" vertical="center"/>
    </xf>
    <xf numFmtId="1" fontId="8" fillId="9" borderId="637" xfId="0" applyNumberFormat="1" applyFont="1" applyFill="1" applyBorder="1" applyAlignment="1">
      <alignment horizontal="center" vertical="center"/>
    </xf>
    <xf numFmtId="1" fontId="8" fillId="0" borderId="668" xfId="0" applyNumberFormat="1" applyFont="1" applyBorder="1" applyAlignment="1">
      <alignment horizontal="left" vertical="center" wrapText="1"/>
    </xf>
    <xf numFmtId="1" fontId="8" fillId="0" borderId="613" xfId="0" applyNumberFormat="1" applyFont="1" applyBorder="1" applyAlignment="1">
      <alignment horizontal="left" vertical="center" wrapText="1"/>
    </xf>
    <xf numFmtId="1" fontId="8" fillId="0" borderId="682" xfId="0" applyNumberFormat="1" applyFont="1" applyBorder="1" applyAlignment="1">
      <alignment horizontal="center" vertical="center" wrapText="1"/>
    </xf>
    <xf numFmtId="1" fontId="8" fillId="0" borderId="683" xfId="0" applyNumberFormat="1" applyFont="1" applyBorder="1" applyAlignment="1">
      <alignment horizontal="center" vertical="center" wrapText="1"/>
    </xf>
    <xf numFmtId="0" fontId="19" fillId="5" borderId="684" xfId="0" applyFont="1" applyFill="1" applyBorder="1" applyAlignment="1">
      <alignment horizontal="center" vertical="center"/>
    </xf>
    <xf numFmtId="0" fontId="19" fillId="5" borderId="683" xfId="0" applyFont="1" applyFill="1" applyBorder="1" applyAlignment="1">
      <alignment horizontal="center" vertical="center"/>
    </xf>
    <xf numFmtId="0" fontId="19" fillId="5" borderId="682" xfId="0" applyFont="1" applyFill="1" applyBorder="1" applyAlignment="1">
      <alignment horizontal="center" vertical="center"/>
    </xf>
    <xf numFmtId="1" fontId="8" fillId="5" borderId="668" xfId="0" applyNumberFormat="1" applyFont="1" applyFill="1" applyBorder="1" applyAlignment="1">
      <alignment horizontal="center" vertical="center"/>
    </xf>
    <xf numFmtId="1" fontId="8" fillId="5" borderId="613" xfId="0" applyNumberFormat="1" applyFont="1" applyFill="1" applyBorder="1" applyAlignment="1">
      <alignment horizontal="center" vertical="center"/>
    </xf>
    <xf numFmtId="1" fontId="8" fillId="0" borderId="636" xfId="0" applyNumberFormat="1" applyFont="1" applyBorder="1" applyAlignment="1" applyProtection="1">
      <alignment horizontal="center" vertical="center"/>
      <protection hidden="1"/>
    </xf>
    <xf numFmtId="1" fontId="8" fillId="0" borderId="296" xfId="0" applyNumberFormat="1" applyFont="1" applyBorder="1" applyAlignment="1" applyProtection="1">
      <alignment horizontal="center" vertical="center"/>
      <protection hidden="1"/>
    </xf>
    <xf numFmtId="1" fontId="8" fillId="0" borderId="3" xfId="0" applyNumberFormat="1" applyFont="1" applyBorder="1" applyAlignment="1" applyProtection="1">
      <alignment horizontal="center" vertical="center"/>
      <protection hidden="1"/>
    </xf>
    <xf numFmtId="1" fontId="8" fillId="0" borderId="146" xfId="0" applyNumberFormat="1" applyFont="1" applyBorder="1" applyAlignment="1" applyProtection="1">
      <alignment horizontal="center" vertical="center"/>
      <protection hidden="1"/>
    </xf>
    <xf numFmtId="1" fontId="8" fillId="0" borderId="643" xfId="0" applyNumberFormat="1" applyFont="1" applyBorder="1" applyAlignment="1" applyProtection="1">
      <alignment horizontal="center" vertical="center"/>
      <protection hidden="1"/>
    </xf>
    <xf numFmtId="1" fontId="8" fillId="0" borderId="622" xfId="0" applyNumberFormat="1" applyFont="1" applyBorder="1" applyAlignment="1" applyProtection="1">
      <alignment horizontal="center" vertical="center"/>
      <protection hidden="1"/>
    </xf>
    <xf numFmtId="1" fontId="8" fillId="0" borderId="636" xfId="0" applyNumberFormat="1" applyFont="1" applyBorder="1" applyAlignment="1" applyProtection="1">
      <alignment horizontal="center" vertical="center" wrapText="1"/>
      <protection hidden="1"/>
    </xf>
    <xf numFmtId="1" fontId="8" fillId="0" borderId="217" xfId="0" applyNumberFormat="1" applyFont="1" applyBorder="1" applyAlignment="1" applyProtection="1">
      <alignment horizontal="center" vertical="center" wrapText="1"/>
      <protection hidden="1"/>
    </xf>
    <xf numFmtId="1" fontId="8" fillId="0" borderId="296" xfId="0" applyNumberFormat="1" applyFont="1" applyBorder="1" applyAlignment="1" applyProtection="1">
      <alignment horizontal="center" vertical="center" wrapText="1"/>
      <protection hidden="1"/>
    </xf>
    <xf numFmtId="1" fontId="8" fillId="0" borderId="643" xfId="0" applyNumberFormat="1" applyFont="1" applyBorder="1" applyAlignment="1" applyProtection="1">
      <alignment horizontal="center" vertical="center" wrapText="1"/>
      <protection hidden="1"/>
    </xf>
    <xf numFmtId="1" fontId="8" fillId="0" borderId="623" xfId="0" applyNumberFormat="1" applyFont="1" applyBorder="1" applyAlignment="1" applyProtection="1">
      <alignment horizontal="center" vertical="center" wrapText="1"/>
      <protection hidden="1"/>
    </xf>
    <xf numFmtId="1" fontId="8" fillId="0" borderId="622" xfId="0" applyNumberFormat="1" applyFont="1" applyBorder="1" applyAlignment="1" applyProtection="1">
      <alignment horizontal="center" vertical="center" wrapText="1"/>
      <protection hidden="1"/>
    </xf>
    <xf numFmtId="1" fontId="8" fillId="9" borderId="646" xfId="0" applyNumberFormat="1" applyFont="1" applyFill="1" applyBorder="1" applyAlignment="1">
      <alignment horizontal="center" vertical="center" wrapText="1"/>
    </xf>
    <xf numFmtId="1" fontId="8" fillId="0" borderId="686" xfId="0" applyNumberFormat="1" applyFont="1" applyBorder="1" applyAlignment="1">
      <alignment horizontal="center" vertical="center" wrapText="1"/>
    </xf>
    <xf numFmtId="1" fontId="8" fillId="0" borderId="684" xfId="0" applyNumberFormat="1" applyFont="1" applyBorder="1" applyAlignment="1" applyProtection="1">
      <alignment horizontal="center" vertical="center" wrapText="1"/>
      <protection hidden="1"/>
    </xf>
    <xf numFmtId="1" fontId="8" fillId="0" borderId="682" xfId="0" applyNumberFormat="1" applyFont="1" applyBorder="1" applyAlignment="1" applyProtection="1">
      <alignment horizontal="center" vertical="center" wrapText="1"/>
      <protection hidden="1"/>
    </xf>
    <xf numFmtId="1" fontId="8" fillId="0" borderId="682" xfId="0" applyNumberFormat="1" applyFont="1" applyBorder="1" applyAlignment="1">
      <alignment horizontal="center" vertical="center"/>
    </xf>
    <xf numFmtId="1" fontId="8" fillId="0" borderId="683" xfId="0" applyNumberFormat="1" applyFont="1" applyBorder="1" applyAlignment="1">
      <alignment horizontal="center" vertical="center"/>
    </xf>
    <xf numFmtId="1" fontId="8" fillId="0" borderId="686" xfId="0" applyNumberFormat="1" applyFont="1" applyBorder="1" applyAlignment="1">
      <alignment horizontal="center" vertical="center"/>
    </xf>
    <xf numFmtId="1" fontId="16" fillId="4" borderId="683" xfId="0" applyNumberFormat="1" applyFont="1" applyFill="1" applyBorder="1" applyAlignment="1" applyProtection="1">
      <alignment horizontal="left" wrapText="1"/>
      <protection hidden="1"/>
    </xf>
    <xf numFmtId="1" fontId="8" fillId="0" borderId="683" xfId="0" applyNumberFormat="1" applyFont="1" applyBorder="1" applyAlignment="1" applyProtection="1">
      <alignment horizontal="center" vertical="center" wrapText="1"/>
      <protection hidden="1"/>
    </xf>
    <xf numFmtId="1" fontId="8" fillId="0" borderId="686" xfId="0" applyNumberFormat="1" applyFont="1" applyBorder="1" applyAlignment="1" applyProtection="1">
      <alignment horizontal="center" vertical="center" wrapText="1"/>
      <protection hidden="1"/>
    </xf>
    <xf numFmtId="1" fontId="8" fillId="9" borderId="692" xfId="0" applyNumberFormat="1" applyFont="1" applyFill="1" applyBorder="1" applyAlignment="1">
      <alignment horizontal="center" vertical="center" wrapText="1"/>
    </xf>
    <xf numFmtId="1" fontId="8" fillId="9" borderId="17" xfId="0" applyNumberFormat="1" applyFont="1" applyFill="1" applyBorder="1" applyAlignment="1">
      <alignment horizontal="center" vertical="center" wrapText="1"/>
    </xf>
    <xf numFmtId="1" fontId="8" fillId="9" borderId="693" xfId="0" applyNumberFormat="1" applyFont="1" applyFill="1" applyBorder="1" applyAlignment="1">
      <alignment horizontal="center" vertical="center" wrapText="1"/>
    </xf>
    <xf numFmtId="1" fontId="8" fillId="9" borderId="690" xfId="0" applyNumberFormat="1" applyFont="1" applyFill="1" applyBorder="1" applyAlignment="1">
      <alignment horizontal="center" vertical="center" wrapText="1"/>
    </xf>
    <xf numFmtId="1" fontId="8" fillId="0" borderId="677" xfId="0" applyNumberFormat="1" applyFont="1" applyBorder="1" applyAlignment="1">
      <alignment horizontal="center" vertical="center" wrapText="1"/>
    </xf>
    <xf numFmtId="1" fontId="8" fillId="0" borderId="690" xfId="0" applyNumberFormat="1" applyFont="1" applyBorder="1" applyAlignment="1" applyProtection="1">
      <alignment horizontal="center" vertical="center" wrapText="1"/>
      <protection hidden="1"/>
    </xf>
    <xf numFmtId="1" fontId="8" fillId="0" borderId="646" xfId="0" applyNumberFormat="1" applyFont="1" applyBorder="1" applyAlignment="1" applyProtection="1">
      <alignment horizontal="center" vertical="center" wrapText="1"/>
      <protection hidden="1"/>
    </xf>
    <xf numFmtId="1" fontId="8" fillId="0" borderId="677" xfId="0" applyNumberFormat="1" applyFont="1" applyBorder="1" applyAlignment="1" applyProtection="1">
      <alignment horizontal="center" vertical="center" wrapText="1"/>
      <protection hidden="1"/>
    </xf>
    <xf numFmtId="1" fontId="8" fillId="0" borderId="694" xfId="0" applyNumberFormat="1" applyFont="1" applyBorder="1" applyAlignment="1" applyProtection="1">
      <alignment horizontal="center" vertical="center" wrapText="1"/>
      <protection hidden="1"/>
    </xf>
    <xf numFmtId="1" fontId="8" fillId="0" borderId="553" xfId="0" applyNumberFormat="1" applyFont="1" applyBorder="1" applyAlignment="1" applyProtection="1">
      <alignment horizontal="left" vertical="center" wrapText="1"/>
      <protection hidden="1"/>
    </xf>
    <xf numFmtId="1" fontId="8" fillId="0" borderId="4" xfId="0" applyNumberFormat="1" applyFont="1" applyBorder="1" applyAlignment="1" applyProtection="1">
      <alignment horizontal="center" vertical="center" wrapText="1"/>
      <protection hidden="1"/>
    </xf>
    <xf numFmtId="1" fontId="8" fillId="9" borderId="690" xfId="0" applyNumberFormat="1" applyFont="1" applyFill="1" applyBorder="1" applyAlignment="1" applyProtection="1">
      <alignment horizontal="center" vertical="center" wrapText="1"/>
      <protection hidden="1"/>
    </xf>
    <xf numFmtId="1" fontId="8" fillId="9" borderId="646" xfId="0" applyNumberFormat="1" applyFont="1" applyFill="1" applyBorder="1" applyAlignment="1" applyProtection="1">
      <alignment horizontal="center" vertical="center" wrapText="1"/>
      <protection hidden="1"/>
    </xf>
    <xf numFmtId="1" fontId="8" fillId="0" borderId="268" xfId="0" applyNumberFormat="1" applyFont="1" applyBorder="1" applyAlignment="1" applyProtection="1">
      <alignment horizontal="left" vertical="center" wrapText="1"/>
      <protection hidden="1"/>
    </xf>
    <xf numFmtId="1" fontId="8" fillId="0" borderId="277" xfId="0" applyNumberFormat="1" applyFont="1" applyBorder="1" applyAlignment="1" applyProtection="1">
      <alignment horizontal="left" vertical="center" wrapText="1"/>
      <protection hidden="1"/>
    </xf>
    <xf numFmtId="1" fontId="8" fillId="0" borderId="698" xfId="0" applyNumberFormat="1" applyFont="1" applyBorder="1" applyAlignment="1" applyProtection="1">
      <alignment horizontal="center" vertical="center" wrapText="1"/>
      <protection hidden="1"/>
    </xf>
    <xf numFmtId="1" fontId="8" fillId="0" borderId="216" xfId="0" applyNumberFormat="1" applyFont="1" applyBorder="1" applyAlignment="1" applyProtection="1">
      <alignment horizontal="center" vertical="center" wrapText="1"/>
      <protection hidden="1"/>
    </xf>
    <xf numFmtId="1" fontId="8" fillId="0" borderId="708" xfId="0" applyNumberFormat="1" applyFont="1" applyBorder="1" applyAlignment="1">
      <alignment horizontal="center" vertical="center" wrapText="1"/>
    </xf>
    <xf numFmtId="1" fontId="8" fillId="0" borderId="706" xfId="0" applyNumberFormat="1" applyFont="1" applyBorder="1" applyAlignment="1">
      <alignment horizontal="center" vertical="center" wrapText="1"/>
    </xf>
    <xf numFmtId="1" fontId="14" fillId="0" borderId="715" xfId="0" applyNumberFormat="1" applyFont="1" applyBorder="1" applyAlignment="1">
      <alignment horizontal="center" vertical="center" wrapText="1"/>
    </xf>
    <xf numFmtId="1" fontId="14" fillId="0" borderId="646" xfId="0" applyNumberFormat="1" applyFont="1" applyBorder="1" applyAlignment="1">
      <alignment horizontal="center" vertical="center" wrapText="1"/>
    </xf>
    <xf numFmtId="1" fontId="8" fillId="0" borderId="708" xfId="0" applyNumberFormat="1" applyFont="1" applyBorder="1" applyAlignment="1">
      <alignment horizontal="center" vertical="center"/>
    </xf>
    <xf numFmtId="1" fontId="8" fillId="0" borderId="716" xfId="0" applyNumberFormat="1" applyFont="1" applyBorder="1" applyAlignment="1">
      <alignment horizontal="center" vertical="center"/>
    </xf>
    <xf numFmtId="1" fontId="8" fillId="0" borderId="717" xfId="0" applyNumberFormat="1" applyFont="1" applyBorder="1" applyAlignment="1">
      <alignment horizontal="center" vertical="center"/>
    </xf>
    <xf numFmtId="1" fontId="8" fillId="0" borderId="718" xfId="0" applyNumberFormat="1" applyFont="1" applyBorder="1" applyAlignment="1">
      <alignment horizontal="center" vertical="center" wrapText="1"/>
    </xf>
    <xf numFmtId="1" fontId="8" fillId="0" borderId="693" xfId="0" applyNumberFormat="1" applyFont="1" applyBorder="1" applyAlignment="1">
      <alignment horizontal="center" vertical="center" wrapText="1"/>
    </xf>
    <xf numFmtId="1" fontId="8" fillId="0" borderId="716" xfId="0" applyNumberFormat="1" applyFont="1" applyBorder="1" applyAlignment="1">
      <alignment horizontal="center" vertical="center" wrapText="1"/>
    </xf>
    <xf numFmtId="1" fontId="7" fillId="5" borderId="715" xfId="0" applyNumberFormat="1" applyFont="1" applyFill="1" applyBorder="1" applyAlignment="1">
      <alignment horizontal="center" vertical="center" wrapText="1"/>
    </xf>
    <xf numFmtId="1" fontId="7" fillId="5" borderId="4" xfId="0" applyNumberFormat="1" applyFont="1" applyFill="1" applyBorder="1" applyAlignment="1">
      <alignment horizontal="center" vertical="center" wrapText="1"/>
    </xf>
    <xf numFmtId="1" fontId="7" fillId="5" borderId="646" xfId="0" applyNumberFormat="1" applyFont="1" applyFill="1" applyBorder="1" applyAlignment="1">
      <alignment horizontal="center" vertical="center" wrapText="1"/>
    </xf>
    <xf numFmtId="1" fontId="7" fillId="9" borderId="296" xfId="0" applyNumberFormat="1" applyFont="1" applyFill="1" applyBorder="1" applyAlignment="1">
      <alignment horizontal="center" vertical="center" wrapText="1"/>
    </xf>
    <xf numFmtId="1" fontId="7" fillId="9" borderId="146" xfId="0" applyNumberFormat="1" applyFont="1" applyFill="1" applyBorder="1" applyAlignment="1">
      <alignment horizontal="center" vertical="center" wrapText="1"/>
    </xf>
    <xf numFmtId="1" fontId="7" fillId="9" borderId="622" xfId="0" applyNumberFormat="1" applyFont="1" applyFill="1" applyBorder="1" applyAlignment="1">
      <alignment horizontal="center" vertical="center" wrapText="1"/>
    </xf>
    <xf numFmtId="1" fontId="8" fillId="5" borderId="715" xfId="0" applyNumberFormat="1" applyFont="1" applyFill="1" applyBorder="1" applyAlignment="1">
      <alignment horizontal="center" vertical="center" wrapText="1"/>
    </xf>
    <xf numFmtId="1" fontId="8" fillId="5" borderId="646" xfId="0" applyNumberFormat="1" applyFont="1" applyFill="1" applyBorder="1" applyAlignment="1">
      <alignment horizontal="center" vertical="center" wrapText="1"/>
    </xf>
    <xf numFmtId="1" fontId="8" fillId="0" borderId="717" xfId="0" applyNumberFormat="1" applyFont="1" applyBorder="1" applyAlignment="1">
      <alignment horizontal="center" vertical="center" wrapText="1"/>
    </xf>
    <xf numFmtId="1" fontId="8" fillId="0" borderId="730" xfId="0" applyNumberFormat="1" applyFont="1" applyBorder="1" applyAlignment="1">
      <alignment horizontal="center" vertical="center" wrapText="1"/>
    </xf>
    <xf numFmtId="1" fontId="8" fillId="0" borderId="21" xfId="0" applyNumberFormat="1" applyFont="1" applyBorder="1" applyAlignment="1">
      <alignment horizontal="center" vertical="center" wrapText="1"/>
    </xf>
    <xf numFmtId="1" fontId="8" fillId="0" borderId="706" xfId="0" applyNumberFormat="1" applyFont="1" applyBorder="1" applyAlignment="1">
      <alignment horizontal="center" vertical="center"/>
    </xf>
    <xf numFmtId="0" fontId="8" fillId="5" borderId="715" xfId="0" applyFont="1" applyFill="1" applyBorder="1" applyAlignment="1">
      <alignment horizontal="center" vertical="center" wrapText="1"/>
    </xf>
    <xf numFmtId="0" fontId="8" fillId="5" borderId="646" xfId="0" applyFont="1" applyFill="1" applyBorder="1" applyAlignment="1">
      <alignment horizontal="center" vertical="center" wrapText="1"/>
    </xf>
    <xf numFmtId="1" fontId="8" fillId="9" borderId="715" xfId="0" applyNumberFormat="1" applyFont="1" applyFill="1" applyBorder="1" applyAlignment="1">
      <alignment horizontal="center" vertical="center"/>
    </xf>
    <xf numFmtId="1" fontId="8" fillId="9" borderId="4" xfId="0" applyNumberFormat="1" applyFont="1" applyFill="1" applyBorder="1" applyAlignment="1">
      <alignment horizontal="center" vertical="center"/>
    </xf>
    <xf numFmtId="1" fontId="8" fillId="9" borderId="646" xfId="0" applyNumberFormat="1" applyFont="1" applyFill="1" applyBorder="1" applyAlignment="1">
      <alignment horizontal="center" vertical="center"/>
    </xf>
    <xf numFmtId="1" fontId="8" fillId="0" borderId="729" xfId="0" applyNumberFormat="1" applyFont="1" applyBorder="1" applyAlignment="1">
      <alignment horizontal="center" vertical="center"/>
    </xf>
    <xf numFmtId="1" fontId="8" fillId="0" borderId="731" xfId="0" applyNumberFormat="1" applyFont="1" applyBorder="1" applyAlignment="1">
      <alignment horizontal="center" vertical="center"/>
    </xf>
    <xf numFmtId="1" fontId="8" fillId="0" borderId="622" xfId="0" applyNumberFormat="1" applyFont="1" applyBorder="1" applyAlignment="1">
      <alignment horizontal="center" vertical="center"/>
    </xf>
    <xf numFmtId="1" fontId="14" fillId="0" borderId="85" xfId="0" applyNumberFormat="1" applyFont="1" applyBorder="1" applyAlignment="1">
      <alignment horizontal="center" wrapText="1"/>
    </xf>
    <xf numFmtId="1" fontId="14" fillId="0" borderId="733" xfId="0" applyNumberFormat="1" applyFont="1" applyBorder="1" applyAlignment="1">
      <alignment horizontal="center" wrapText="1"/>
    </xf>
    <xf numFmtId="1" fontId="56" fillId="0" borderId="0" xfId="0" applyNumberFormat="1" applyFont="1" applyAlignment="1">
      <alignment horizontal="left" vertical="center" wrapText="1"/>
    </xf>
    <xf numFmtId="1" fontId="56" fillId="0" borderId="623" xfId="0" applyNumberFormat="1" applyFont="1" applyBorder="1" applyAlignment="1">
      <alignment horizontal="left" vertical="center" wrapText="1"/>
    </xf>
    <xf numFmtId="1" fontId="15" fillId="4" borderId="0" xfId="0" applyNumberFormat="1" applyFont="1" applyFill="1" applyAlignment="1">
      <alignment horizontal="right"/>
    </xf>
    <xf numFmtId="1" fontId="14" fillId="0" borderId="734" xfId="0" applyNumberFormat="1" applyFont="1" applyBorder="1" applyAlignment="1">
      <alignment horizontal="center" vertical="center"/>
    </xf>
    <xf numFmtId="1" fontId="14" fillId="0" borderId="623" xfId="0" applyNumberFormat="1" applyFont="1" applyBorder="1" applyAlignment="1">
      <alignment horizontal="center" vertical="center"/>
    </xf>
    <xf numFmtId="1" fontId="8" fillId="0" borderId="735" xfId="0" applyNumberFormat="1" applyFont="1" applyBorder="1" applyAlignment="1">
      <alignment horizontal="center" vertical="center" wrapText="1"/>
    </xf>
    <xf numFmtId="1" fontId="14" fillId="5" borderId="708" xfId="0" applyNumberFormat="1" applyFont="1" applyFill="1" applyBorder="1" applyAlignment="1">
      <alignment horizontal="center" vertical="center"/>
    </xf>
    <xf numFmtId="1" fontId="14" fillId="5" borderId="716" xfId="0" applyNumberFormat="1" applyFont="1" applyFill="1" applyBorder="1" applyAlignment="1">
      <alignment horizontal="center" vertical="center"/>
    </xf>
    <xf numFmtId="1" fontId="14" fillId="5" borderId="706" xfId="0" applyNumberFormat="1" applyFont="1" applyFill="1" applyBorder="1" applyAlignment="1">
      <alignment horizontal="center" vertical="center"/>
    </xf>
    <xf numFmtId="1" fontId="8" fillId="9" borderId="709" xfId="0" applyNumberFormat="1" applyFont="1" applyFill="1" applyBorder="1" applyAlignment="1">
      <alignment horizontal="center" vertical="center" wrapText="1"/>
    </xf>
    <xf numFmtId="1" fontId="8" fillId="0" borderId="715" xfId="0" applyNumberFormat="1" applyFont="1" applyBorder="1" applyAlignment="1">
      <alignment horizontal="center" vertical="center" wrapText="1"/>
    </xf>
    <xf numFmtId="1" fontId="7" fillId="9" borderId="715" xfId="0" applyNumberFormat="1" applyFont="1" applyFill="1" applyBorder="1" applyAlignment="1">
      <alignment horizontal="center" vertical="center" wrapText="1"/>
    </xf>
    <xf numFmtId="1" fontId="7" fillId="9" borderId="4" xfId="0" applyNumberFormat="1" applyFont="1" applyFill="1" applyBorder="1" applyAlignment="1">
      <alignment horizontal="center" vertical="center" wrapText="1"/>
    </xf>
    <xf numFmtId="1" fontId="7" fillId="9" borderId="646" xfId="0" applyNumberFormat="1" applyFont="1" applyFill="1" applyBorder="1" applyAlignment="1">
      <alignment horizontal="center" vertical="center" wrapText="1"/>
    </xf>
    <xf numFmtId="1" fontId="7" fillId="9" borderId="223" xfId="0" applyNumberFormat="1" applyFont="1" applyFill="1" applyBorder="1" applyAlignment="1">
      <alignment horizontal="center" vertical="center" wrapText="1"/>
    </xf>
    <xf numFmtId="1" fontId="7" fillId="9" borderId="217" xfId="0" applyNumberFormat="1" applyFont="1" applyFill="1" applyBorder="1" applyAlignment="1">
      <alignment horizontal="center" vertical="center" wrapText="1"/>
    </xf>
    <xf numFmtId="1" fontId="7" fillId="9" borderId="735" xfId="0" applyNumberFormat="1" applyFont="1" applyFill="1" applyBorder="1" applyAlignment="1">
      <alignment horizontal="center" vertical="center" wrapText="1"/>
    </xf>
    <xf numFmtId="1" fontId="7" fillId="9" borderId="623" xfId="0" applyNumberFormat="1" applyFont="1" applyFill="1" applyBorder="1" applyAlignment="1">
      <alignment horizontal="center" vertical="center" wrapText="1"/>
    </xf>
    <xf numFmtId="1" fontId="7" fillId="9" borderId="223" xfId="0" applyNumberFormat="1" applyFont="1" applyFill="1" applyBorder="1" applyAlignment="1">
      <alignment horizontal="center" vertical="center"/>
    </xf>
    <xf numFmtId="1" fontId="7" fillId="9" borderId="217" xfId="0" applyNumberFormat="1" applyFont="1" applyFill="1" applyBorder="1" applyAlignment="1">
      <alignment horizontal="center" vertical="center"/>
    </xf>
    <xf numFmtId="1" fontId="7" fillId="9" borderId="296" xfId="0" applyNumberFormat="1" applyFont="1" applyFill="1" applyBorder="1" applyAlignment="1">
      <alignment horizontal="center" vertical="center"/>
    </xf>
    <xf numFmtId="1" fontId="7" fillId="9" borderId="735" xfId="0" applyNumberFormat="1" applyFont="1" applyFill="1" applyBorder="1" applyAlignment="1">
      <alignment horizontal="center" vertical="center"/>
    </xf>
    <xf numFmtId="1" fontId="7" fillId="9" borderId="623" xfId="0" applyNumberFormat="1" applyFont="1" applyFill="1" applyBorder="1" applyAlignment="1">
      <alignment horizontal="center" vertical="center"/>
    </xf>
    <xf numFmtId="1" fontId="7" fillId="9" borderId="622" xfId="0" applyNumberFormat="1" applyFont="1" applyFill="1" applyBorder="1" applyAlignment="1">
      <alignment horizontal="center" vertical="center"/>
    </xf>
    <xf numFmtId="1" fontId="8" fillId="9" borderId="715" xfId="0" applyNumberFormat="1" applyFont="1" applyFill="1" applyBorder="1" applyAlignment="1">
      <alignment horizontal="center" vertical="center" wrapText="1"/>
    </xf>
    <xf numFmtId="1" fontId="8" fillId="9" borderId="223" xfId="0" applyNumberFormat="1" applyFont="1" applyFill="1" applyBorder="1" applyAlignment="1">
      <alignment horizontal="center" vertical="center" wrapText="1"/>
    </xf>
    <xf numFmtId="1" fontId="8" fillId="9" borderId="735" xfId="0" applyNumberFormat="1" applyFont="1" applyFill="1" applyBorder="1" applyAlignment="1">
      <alignment horizontal="center" vertical="center" wrapText="1"/>
    </xf>
    <xf numFmtId="1" fontId="8" fillId="0" borderId="223" xfId="0" applyNumberFormat="1" applyFont="1" applyBorder="1" applyAlignment="1">
      <alignment horizontal="center" vertical="center"/>
    </xf>
    <xf numFmtId="1" fontId="8" fillId="0" borderId="3" xfId="0" applyNumberFormat="1" applyFont="1" applyBorder="1" applyAlignment="1">
      <alignment horizontal="center" vertical="center"/>
    </xf>
    <xf numFmtId="1" fontId="8" fillId="0" borderId="146" xfId="0" applyNumberFormat="1" applyFont="1" applyBorder="1" applyAlignment="1">
      <alignment horizontal="center" vertical="center"/>
    </xf>
    <xf numFmtId="1" fontId="8" fillId="0" borderId="735" xfId="0" applyNumberFormat="1" applyFont="1" applyBorder="1" applyAlignment="1">
      <alignment horizontal="center" vertical="center"/>
    </xf>
    <xf numFmtId="1" fontId="8" fillId="0" borderId="623" xfId="0" applyNumberFormat="1" applyFont="1" applyBorder="1" applyAlignment="1">
      <alignment horizontal="center" vertical="center"/>
    </xf>
    <xf numFmtId="1" fontId="49" fillId="0" borderId="715" xfId="0" applyNumberFormat="1" applyFont="1" applyBorder="1" applyAlignment="1">
      <alignment horizontal="center" vertical="center" wrapText="1"/>
    </xf>
    <xf numFmtId="1" fontId="49" fillId="0" borderId="4" xfId="0" applyNumberFormat="1" applyFont="1" applyBorder="1" applyAlignment="1">
      <alignment horizontal="center" vertical="center" wrapText="1"/>
    </xf>
    <xf numFmtId="1" fontId="49" fillId="0" borderId="646" xfId="0" applyNumberFormat="1" applyFont="1" applyBorder="1" applyAlignment="1">
      <alignment horizontal="center" vertical="center" wrapText="1"/>
    </xf>
    <xf numFmtId="1" fontId="8" fillId="0" borderId="297" xfId="0" applyNumberFormat="1" applyFont="1" applyBorder="1" applyAlignment="1">
      <alignment horizontal="center" vertical="center" wrapText="1"/>
    </xf>
    <xf numFmtId="1" fontId="8" fillId="0" borderId="685" xfId="0" applyNumberFormat="1" applyFont="1" applyBorder="1" applyAlignment="1">
      <alignment horizontal="center" vertical="center" wrapText="1"/>
    </xf>
    <xf numFmtId="1" fontId="8" fillId="5" borderId="708" xfId="0" applyNumberFormat="1" applyFont="1" applyFill="1" applyBorder="1" applyAlignment="1">
      <alignment horizontal="left" vertical="center" shrinkToFit="1"/>
    </xf>
    <xf numFmtId="1" fontId="8" fillId="5" borderId="706" xfId="0" applyNumberFormat="1" applyFont="1" applyFill="1" applyBorder="1" applyAlignment="1">
      <alignment horizontal="left" vertical="center" shrinkToFit="1"/>
    </xf>
    <xf numFmtId="1" fontId="8" fillId="5" borderId="708" xfId="0" applyNumberFormat="1" applyFont="1" applyFill="1" applyBorder="1" applyAlignment="1">
      <alignment horizontal="left" vertical="center"/>
    </xf>
    <xf numFmtId="1" fontId="8" fillId="5" borderId="706" xfId="0" applyNumberFormat="1" applyFont="1" applyFill="1" applyBorder="1" applyAlignment="1">
      <alignment horizontal="left" vertical="center"/>
    </xf>
    <xf numFmtId="1" fontId="8" fillId="0" borderId="737" xfId="0" applyNumberFormat="1" applyFont="1" applyBorder="1" applyAlignment="1">
      <alignment horizontal="center" vertical="center"/>
    </xf>
    <xf numFmtId="1" fontId="14" fillId="0" borderId="735" xfId="0" applyNumberFormat="1" applyFont="1" applyBorder="1" applyAlignment="1">
      <alignment horizontal="center" vertical="center" wrapText="1"/>
    </xf>
    <xf numFmtId="1" fontId="14" fillId="0" borderId="622" xfId="0" applyNumberFormat="1" applyFont="1" applyBorder="1" applyAlignment="1">
      <alignment horizontal="center" vertical="center" wrapText="1"/>
    </xf>
    <xf numFmtId="1" fontId="8" fillId="0" borderId="715" xfId="0" applyNumberFormat="1" applyFont="1" applyBorder="1" applyAlignment="1">
      <alignment horizontal="center" vertical="center"/>
    </xf>
    <xf numFmtId="1" fontId="8" fillId="5" borderId="718" xfId="0" applyNumberFormat="1" applyFont="1" applyFill="1" applyBorder="1" applyAlignment="1">
      <alignment horizontal="center" vertical="center" wrapText="1"/>
    </xf>
    <xf numFmtId="1" fontId="8" fillId="5" borderId="17" xfId="0" applyNumberFormat="1" applyFont="1" applyFill="1" applyBorder="1" applyAlignment="1">
      <alignment horizontal="center" vertical="center" wrapText="1"/>
    </xf>
    <xf numFmtId="1" fontId="8" fillId="5" borderId="693" xfId="0" applyNumberFormat="1" applyFont="1" applyFill="1" applyBorder="1" applyAlignment="1">
      <alignment horizontal="center" vertical="center" wrapText="1"/>
    </xf>
    <xf numFmtId="1" fontId="8" fillId="5" borderId="724" xfId="0" applyNumberFormat="1" applyFont="1" applyFill="1" applyBorder="1" applyAlignment="1">
      <alignment horizontal="center" vertical="center" wrapText="1"/>
    </xf>
    <xf numFmtId="1" fontId="8" fillId="5" borderId="10" xfId="0" applyNumberFormat="1" applyFont="1" applyFill="1" applyBorder="1" applyAlignment="1">
      <alignment horizontal="center" vertical="center" wrapText="1"/>
    </xf>
    <xf numFmtId="1" fontId="8" fillId="5" borderId="664" xfId="0" applyNumberFormat="1" applyFont="1" applyFill="1" applyBorder="1" applyAlignment="1">
      <alignment horizontal="center" vertical="center" wrapText="1"/>
    </xf>
    <xf numFmtId="1" fontId="15" fillId="4" borderId="0" xfId="0" applyNumberFormat="1" applyFont="1" applyFill="1" applyAlignment="1">
      <alignment horizontal="center" vertical="center"/>
    </xf>
    <xf numFmtId="1" fontId="8" fillId="0" borderId="725" xfId="0" applyNumberFormat="1" applyFont="1" applyBorder="1" applyAlignment="1">
      <alignment horizontal="center" vertical="center" wrapText="1"/>
    </xf>
    <xf numFmtId="1" fontId="8" fillId="0" borderId="732" xfId="0" applyNumberFormat="1" applyFont="1" applyBorder="1" applyAlignment="1">
      <alignment horizontal="center" vertical="center" wrapText="1"/>
    </xf>
    <xf numFmtId="1" fontId="18" fillId="9" borderId="715" xfId="0" applyNumberFormat="1" applyFont="1" applyFill="1" applyBorder="1" applyAlignment="1">
      <alignment horizontal="center" vertical="center" wrapText="1"/>
    </xf>
    <xf numFmtId="1" fontId="18" fillId="9" borderId="646" xfId="0" applyNumberFormat="1" applyFont="1" applyFill="1" applyBorder="1" applyAlignment="1">
      <alignment horizontal="center" vertical="center" wrapText="1"/>
    </xf>
    <xf numFmtId="1" fontId="8" fillId="0" borderId="724" xfId="0" applyNumberFormat="1" applyFont="1" applyBorder="1" applyAlignment="1">
      <alignment horizontal="center" vertical="center" wrapText="1"/>
    </xf>
    <xf numFmtId="1" fontId="8" fillId="4" borderId="223" xfId="0" applyNumberFormat="1" applyFont="1" applyFill="1" applyBorder="1" applyAlignment="1">
      <alignment horizontal="center" vertical="center"/>
    </xf>
    <xf numFmtId="1" fontId="8" fillId="4" borderId="217" xfId="0" applyNumberFormat="1" applyFont="1" applyFill="1" applyBorder="1" applyAlignment="1">
      <alignment horizontal="center" vertical="center"/>
    </xf>
    <xf numFmtId="1" fontId="8" fillId="4" borderId="296" xfId="0" applyNumberFormat="1" applyFont="1" applyFill="1" applyBorder="1" applyAlignment="1">
      <alignment horizontal="center" vertical="center"/>
    </xf>
    <xf numFmtId="1" fontId="8" fillId="4" borderId="735" xfId="0" applyNumberFormat="1" applyFont="1" applyFill="1" applyBorder="1" applyAlignment="1">
      <alignment horizontal="center" vertical="center"/>
    </xf>
    <xf numFmtId="1" fontId="8" fillId="4" borderId="623" xfId="0" applyNumberFormat="1" applyFont="1" applyFill="1" applyBorder="1" applyAlignment="1">
      <alignment horizontal="center" vertical="center"/>
    </xf>
    <xf numFmtId="1" fontId="8" fillId="4" borderId="622" xfId="0" applyNumberFormat="1" applyFont="1" applyFill="1" applyBorder="1" applyAlignment="1">
      <alignment horizontal="center" vertical="center"/>
    </xf>
    <xf numFmtId="1" fontId="14" fillId="4" borderId="708" xfId="0" applyNumberFormat="1" applyFont="1" applyFill="1" applyBorder="1" applyAlignment="1">
      <alignment horizontal="center" vertical="center"/>
    </xf>
    <xf numFmtId="1" fontId="14" fillId="4" borderId="716" xfId="0" applyNumberFormat="1" applyFont="1" applyFill="1" applyBorder="1" applyAlignment="1">
      <alignment horizontal="center" vertical="center"/>
    </xf>
    <xf numFmtId="1" fontId="14" fillId="4" borderId="706" xfId="0" applyNumberFormat="1" applyFont="1" applyFill="1" applyBorder="1" applyAlignment="1">
      <alignment horizontal="center" vertical="center"/>
    </xf>
    <xf numFmtId="1" fontId="8" fillId="4" borderId="217" xfId="0" applyNumberFormat="1" applyFont="1" applyFill="1" applyBorder="1" applyAlignment="1">
      <alignment horizontal="center" vertical="center" wrapText="1"/>
    </xf>
    <xf numFmtId="1" fontId="8" fillId="4" borderId="623" xfId="0" applyNumberFormat="1" applyFont="1" applyFill="1" applyBorder="1" applyAlignment="1">
      <alignment horizontal="center" vertical="center" wrapText="1"/>
    </xf>
    <xf numFmtId="1" fontId="8" fillId="4" borderId="622" xfId="0" applyNumberFormat="1" applyFont="1" applyFill="1" applyBorder="1" applyAlignment="1">
      <alignment horizontal="center" vertical="center" wrapText="1"/>
    </xf>
    <xf numFmtId="0" fontId="8" fillId="0" borderId="735" xfId="0" applyFont="1" applyBorder="1" applyAlignment="1">
      <alignment horizontal="center" vertical="center" wrapText="1"/>
    </xf>
    <xf numFmtId="1" fontId="8" fillId="0" borderId="75" xfId="0" applyNumberFormat="1" applyFont="1" applyBorder="1" applyAlignment="1">
      <alignment horizontal="center" wrapText="1"/>
    </xf>
    <xf numFmtId="1" fontId="8" fillId="0" borderId="83" xfId="0" applyNumberFormat="1" applyFont="1" applyBorder="1" applyAlignment="1">
      <alignment horizontal="left" vertical="center"/>
    </xf>
    <xf numFmtId="1" fontId="8" fillId="0" borderId="84" xfId="0" applyNumberFormat="1" applyFont="1" applyBorder="1" applyAlignment="1">
      <alignment horizontal="left" vertical="center"/>
    </xf>
    <xf numFmtId="1" fontId="8" fillId="0" borderId="267" xfId="0" applyNumberFormat="1" applyFont="1" applyBorder="1" applyAlignment="1">
      <alignment horizontal="left" vertical="center"/>
    </xf>
    <xf numFmtId="1" fontId="8" fillId="0" borderId="269" xfId="0" applyNumberFormat="1" applyFont="1" applyBorder="1" applyAlignment="1">
      <alignment horizontal="left" vertical="center"/>
    </xf>
    <xf numFmtId="1" fontId="8" fillId="0" borderId="281" xfId="0" applyNumberFormat="1" applyFont="1" applyBorder="1" applyAlignment="1">
      <alignment horizontal="left" vertical="center"/>
    </xf>
    <xf numFmtId="1" fontId="8" fillId="0" borderId="312" xfId="0" applyNumberFormat="1" applyFont="1" applyBorder="1" applyAlignment="1">
      <alignment horizontal="left" vertical="center"/>
    </xf>
    <xf numFmtId="0" fontId="8" fillId="5" borderId="223" xfId="0" applyFont="1" applyFill="1" applyBorder="1" applyAlignment="1">
      <alignment horizontal="center" vertical="center" wrapText="1"/>
    </xf>
    <xf numFmtId="0" fontId="8" fillId="5" borderId="296"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735" xfId="0" applyFont="1" applyFill="1" applyBorder="1" applyAlignment="1">
      <alignment horizontal="center" vertical="center" wrapText="1"/>
    </xf>
    <xf numFmtId="0" fontId="8" fillId="5" borderId="622" xfId="0" applyFont="1" applyFill="1" applyBorder="1" applyAlignment="1">
      <alignment horizontal="center" vertical="center" wrapText="1"/>
    </xf>
    <xf numFmtId="1" fontId="8" fillId="9" borderId="708" xfId="0" applyNumberFormat="1" applyFont="1" applyFill="1" applyBorder="1" applyAlignment="1">
      <alignment horizontal="center" vertical="center" wrapText="1"/>
    </xf>
    <xf numFmtId="1" fontId="8" fillId="9" borderId="706" xfId="0" applyNumberFormat="1" applyFont="1" applyFill="1" applyBorder="1" applyAlignment="1">
      <alignment horizontal="center" vertical="center" wrapText="1"/>
    </xf>
    <xf numFmtId="1" fontId="8" fillId="9" borderId="708" xfId="0" applyNumberFormat="1" applyFont="1" applyFill="1" applyBorder="1" applyAlignment="1">
      <alignment horizontal="center" vertical="center"/>
    </xf>
    <xf numFmtId="1" fontId="8" fillId="9" borderId="706" xfId="0" applyNumberFormat="1" applyFont="1" applyFill="1" applyBorder="1" applyAlignment="1">
      <alignment horizontal="center" vertical="center"/>
    </xf>
    <xf numFmtId="1" fontId="8" fillId="9" borderId="716" xfId="0" applyNumberFormat="1" applyFont="1" applyFill="1" applyBorder="1" applyAlignment="1">
      <alignment horizontal="center" vertical="center"/>
    </xf>
    <xf numFmtId="0" fontId="8" fillId="5" borderId="714" xfId="0" applyFont="1" applyFill="1" applyBorder="1" applyAlignment="1">
      <alignment horizontal="left" vertical="center" wrapText="1"/>
    </xf>
    <xf numFmtId="0" fontId="8" fillId="5" borderId="727" xfId="0" applyFont="1" applyFill="1" applyBorder="1" applyAlignment="1">
      <alignment horizontal="left" vertical="center" wrapText="1"/>
    </xf>
    <xf numFmtId="1" fontId="8" fillId="9" borderId="223" xfId="0" applyNumberFormat="1" applyFont="1" applyFill="1" applyBorder="1" applyAlignment="1">
      <alignment horizontal="center" vertical="center"/>
    </xf>
    <xf numFmtId="1" fontId="8" fillId="9" borderId="296" xfId="0" applyNumberFormat="1" applyFont="1" applyFill="1" applyBorder="1" applyAlignment="1">
      <alignment horizontal="center" vertical="center"/>
    </xf>
    <xf numFmtId="1" fontId="8" fillId="9" borderId="643" xfId="0" applyNumberFormat="1" applyFont="1" applyFill="1" applyBorder="1" applyAlignment="1">
      <alignment horizontal="center" vertical="center"/>
    </xf>
    <xf numFmtId="1" fontId="8" fillId="9" borderId="622" xfId="0" applyNumberFormat="1" applyFont="1" applyFill="1" applyBorder="1" applyAlignment="1">
      <alignment horizontal="center" vertical="center"/>
    </xf>
    <xf numFmtId="1" fontId="8" fillId="9" borderId="217" xfId="0" applyNumberFormat="1" applyFont="1" applyFill="1" applyBorder="1" applyAlignment="1">
      <alignment horizontal="center" vertical="center"/>
    </xf>
    <xf numFmtId="1" fontId="8" fillId="9" borderId="708" xfId="0" quotePrefix="1" applyNumberFormat="1" applyFont="1" applyFill="1" applyBorder="1" applyAlignment="1">
      <alignment horizontal="center" vertical="center" wrapText="1"/>
    </xf>
    <xf numFmtId="1" fontId="18" fillId="9" borderId="714" xfId="0" applyNumberFormat="1" applyFont="1" applyFill="1" applyBorder="1" applyAlignment="1">
      <alignment horizontal="left" vertical="center" wrapText="1"/>
    </xf>
    <xf numFmtId="1" fontId="18" fillId="9" borderId="727" xfId="0" applyNumberFormat="1" applyFont="1" applyFill="1" applyBorder="1" applyAlignment="1">
      <alignment horizontal="left" vertical="center" wrapText="1"/>
    </xf>
    <xf numFmtId="1" fontId="18" fillId="9" borderId="643" xfId="0" applyNumberFormat="1" applyFont="1" applyFill="1" applyBorder="1" applyAlignment="1">
      <alignment horizontal="left" vertical="center"/>
    </xf>
    <xf numFmtId="1" fontId="18" fillId="9" borderId="622" xfId="0" applyNumberFormat="1" applyFont="1" applyFill="1" applyBorder="1" applyAlignment="1">
      <alignment horizontal="left" vertical="center"/>
    </xf>
    <xf numFmtId="1" fontId="18" fillId="9" borderId="715" xfId="0" applyNumberFormat="1" applyFont="1" applyFill="1" applyBorder="1" applyAlignment="1">
      <alignment horizontal="center" vertical="center"/>
    </xf>
    <xf numFmtId="1" fontId="18" fillId="9" borderId="646" xfId="0" applyNumberFormat="1" applyFont="1" applyFill="1" applyBorder="1" applyAlignment="1">
      <alignment horizontal="center" vertical="center"/>
    </xf>
    <xf numFmtId="1" fontId="8" fillId="9" borderId="708" xfId="0" applyNumberFormat="1" applyFont="1" applyFill="1" applyBorder="1" applyAlignment="1">
      <alignment horizontal="center"/>
    </xf>
    <xf numFmtId="1" fontId="8" fillId="9" borderId="717" xfId="0" applyNumberFormat="1" applyFont="1" applyFill="1" applyBorder="1" applyAlignment="1">
      <alignment horizontal="center"/>
    </xf>
    <xf numFmtId="1" fontId="8" fillId="9" borderId="748" xfId="0" applyNumberFormat="1" applyFont="1" applyFill="1" applyBorder="1" applyAlignment="1">
      <alignment horizontal="center" vertical="center"/>
    </xf>
    <xf numFmtId="1" fontId="8" fillId="9" borderId="717" xfId="0" applyNumberFormat="1" applyFont="1" applyFill="1" applyBorder="1" applyAlignment="1">
      <alignment horizontal="center" vertical="center"/>
    </xf>
    <xf numFmtId="0" fontId="8" fillId="0" borderId="708" xfId="0" applyFont="1" applyBorder="1" applyAlignment="1">
      <alignment horizontal="center" vertical="center" wrapText="1"/>
    </xf>
    <xf numFmtId="0" fontId="8" fillId="0" borderId="716" xfId="0" applyFont="1" applyBorder="1" applyAlignment="1">
      <alignment horizontal="center" vertical="center" wrapText="1"/>
    </xf>
    <xf numFmtId="0" fontId="8" fillId="0" borderId="706" xfId="0" applyFont="1" applyBorder="1" applyAlignment="1">
      <alignment horizontal="center" vertical="center" wrapText="1"/>
    </xf>
    <xf numFmtId="1" fontId="8" fillId="0" borderId="708" xfId="0" applyNumberFormat="1" applyFont="1" applyBorder="1" applyAlignment="1">
      <alignment horizontal="left" vertical="center" wrapText="1"/>
    </xf>
    <xf numFmtId="1" fontId="8" fillId="0" borderId="716" xfId="0" applyNumberFormat="1" applyFont="1" applyBorder="1" applyAlignment="1">
      <alignment horizontal="left" vertical="center" wrapText="1"/>
    </xf>
    <xf numFmtId="1" fontId="8" fillId="0" borderId="706" xfId="0" applyNumberFormat="1" applyFont="1" applyBorder="1" applyAlignment="1">
      <alignment horizontal="left" vertical="center" wrapText="1"/>
    </xf>
    <xf numFmtId="0" fontId="8" fillId="0" borderId="643" xfId="0" applyFont="1" applyBorder="1" applyAlignment="1">
      <alignment horizontal="center" vertical="center"/>
    </xf>
    <xf numFmtId="0" fontId="8" fillId="0" borderId="623" xfId="0" applyFont="1" applyBorder="1" applyAlignment="1">
      <alignment horizontal="center" vertical="center"/>
    </xf>
    <xf numFmtId="0" fontId="8" fillId="0" borderId="622" xfId="0" applyFont="1" applyBorder="1" applyAlignment="1">
      <alignment horizontal="center" vertical="center"/>
    </xf>
    <xf numFmtId="1" fontId="8" fillId="0" borderId="714" xfId="0" applyNumberFormat="1" applyFont="1" applyBorder="1" applyAlignment="1">
      <alignment horizontal="left"/>
    </xf>
    <xf numFmtId="1" fontId="8" fillId="0" borderId="727" xfId="0" applyNumberFormat="1" applyFont="1" applyBorder="1" applyAlignment="1">
      <alignment horizontal="left"/>
    </xf>
    <xf numFmtId="0" fontId="8" fillId="0" borderId="708" xfId="0" applyFont="1" applyBorder="1" applyAlignment="1">
      <alignment horizontal="center" vertical="center"/>
    </xf>
    <xf numFmtId="0" fontId="8" fillId="0" borderId="706" xfId="0" applyFont="1" applyBorder="1" applyAlignment="1">
      <alignment horizontal="center" vertical="center"/>
    </xf>
    <xf numFmtId="1" fontId="8" fillId="0" borderId="707" xfId="0" applyNumberFormat="1" applyFont="1" applyBorder="1" applyAlignment="1">
      <alignment horizontal="center" vertical="center" wrapText="1"/>
    </xf>
    <xf numFmtId="1" fontId="8" fillId="0" borderId="268" xfId="0" applyNumberFormat="1" applyFont="1" applyBorder="1" applyAlignment="1">
      <alignment horizontal="center" vertical="center" wrapText="1"/>
    </xf>
    <xf numFmtId="1" fontId="8" fillId="0" borderId="277" xfId="0" applyNumberFormat="1" applyFont="1" applyBorder="1" applyAlignment="1">
      <alignment horizontal="center" vertical="center" wrapText="1"/>
    </xf>
    <xf numFmtId="1" fontId="8" fillId="0" borderId="714" xfId="0" applyNumberFormat="1" applyFont="1" applyBorder="1" applyAlignment="1">
      <alignment horizontal="left" vertical="center"/>
    </xf>
    <xf numFmtId="1" fontId="8" fillId="0" borderId="727" xfId="0" applyNumberFormat="1" applyFont="1" applyBorder="1" applyAlignment="1">
      <alignment horizontal="left" vertical="center"/>
    </xf>
    <xf numFmtId="1" fontId="8" fillId="0" borderId="709" xfId="0" applyNumberFormat="1" applyFont="1" applyBorder="1" applyAlignment="1">
      <alignment horizontal="center" vertical="center"/>
    </xf>
    <xf numFmtId="1" fontId="8" fillId="4" borderId="714" xfId="0" applyNumberFormat="1" applyFont="1" applyFill="1" applyBorder="1" applyAlignment="1">
      <alignment horizontal="left" vertical="center" wrapText="1"/>
    </xf>
    <xf numFmtId="1" fontId="8" fillId="4" borderId="727" xfId="0" applyNumberFormat="1" applyFont="1" applyFill="1" applyBorder="1" applyAlignment="1">
      <alignment horizontal="left" vertical="center" wrapText="1"/>
    </xf>
    <xf numFmtId="1" fontId="8" fillId="4" borderId="3" xfId="0" applyNumberFormat="1" applyFont="1" applyFill="1" applyBorder="1" applyAlignment="1">
      <alignment horizontal="left" vertical="center" wrapText="1"/>
    </xf>
    <xf numFmtId="1" fontId="8" fillId="4" borderId="146" xfId="0" applyNumberFormat="1" applyFont="1" applyFill="1" applyBorder="1" applyAlignment="1">
      <alignment horizontal="left" vertical="center" wrapText="1"/>
    </xf>
    <xf numFmtId="0" fontId="8" fillId="4" borderId="709" xfId="0" applyFont="1" applyFill="1" applyBorder="1" applyAlignment="1">
      <alignment horizontal="center" vertical="center" wrapText="1"/>
    </xf>
    <xf numFmtId="1" fontId="8" fillId="4" borderId="223" xfId="0" applyNumberFormat="1" applyFont="1" applyFill="1" applyBorder="1" applyAlignment="1" applyProtection="1">
      <alignment horizontal="center" vertical="center"/>
      <protection locked="0"/>
    </xf>
    <xf numFmtId="1" fontId="8" fillId="4" borderId="217" xfId="0" applyNumberFormat="1" applyFont="1" applyFill="1" applyBorder="1" applyAlignment="1" applyProtection="1">
      <alignment horizontal="center" vertical="center"/>
      <protection locked="0"/>
    </xf>
    <xf numFmtId="1" fontId="8" fillId="4" borderId="296" xfId="0" applyNumberFormat="1" applyFont="1" applyFill="1" applyBorder="1" applyAlignment="1" applyProtection="1">
      <alignment horizontal="center" vertical="center"/>
      <protection locked="0"/>
    </xf>
    <xf numFmtId="1" fontId="8" fillId="4" borderId="643" xfId="0" applyNumberFormat="1" applyFont="1" applyFill="1" applyBorder="1" applyAlignment="1" applyProtection="1">
      <alignment horizontal="center" vertical="center"/>
      <protection locked="0"/>
    </xf>
    <xf numFmtId="1" fontId="8" fillId="4" borderId="623" xfId="0" applyNumberFormat="1" applyFont="1" applyFill="1" applyBorder="1" applyAlignment="1" applyProtection="1">
      <alignment horizontal="center" vertical="center"/>
      <protection locked="0"/>
    </xf>
    <xf numFmtId="1" fontId="8" fillId="4" borderId="622" xfId="0" applyNumberFormat="1" applyFont="1" applyFill="1" applyBorder="1" applyAlignment="1" applyProtection="1">
      <alignment horizontal="center" vertical="center"/>
      <protection locked="0"/>
    </xf>
    <xf numFmtId="1" fontId="8" fillId="4" borderId="708" xfId="0" applyNumberFormat="1" applyFont="1" applyFill="1" applyBorder="1" applyAlignment="1">
      <alignment horizontal="center"/>
    </xf>
    <xf numFmtId="1" fontId="8" fillId="4" borderId="716" xfId="0" applyNumberFormat="1" applyFont="1" applyFill="1" applyBorder="1" applyAlignment="1">
      <alignment horizontal="center"/>
    </xf>
    <xf numFmtId="1" fontId="8" fillId="4" borderId="706" xfId="0" applyNumberFormat="1" applyFont="1" applyFill="1" applyBorder="1" applyAlignment="1">
      <alignment horizontal="center"/>
    </xf>
    <xf numFmtId="1" fontId="8" fillId="0" borderId="709" xfId="0" applyNumberFormat="1" applyFont="1" applyBorder="1" applyAlignment="1">
      <alignment horizontal="center" vertical="center" wrapText="1"/>
    </xf>
    <xf numFmtId="1" fontId="8" fillId="4" borderId="321" xfId="0" applyNumberFormat="1" applyFont="1" applyFill="1" applyBorder="1" applyAlignment="1">
      <alignment horizontal="left" vertical="center" wrapText="1"/>
    </xf>
    <xf numFmtId="1" fontId="8" fillId="4" borderId="128" xfId="0" applyNumberFormat="1" applyFont="1" applyFill="1" applyBorder="1" applyAlignment="1">
      <alignment horizontal="left" vertical="center" wrapText="1"/>
    </xf>
    <xf numFmtId="1" fontId="8" fillId="4" borderId="281" xfId="0" applyNumberFormat="1" applyFont="1" applyFill="1" applyBorder="1" applyAlignment="1">
      <alignment horizontal="left" vertical="center" wrapText="1"/>
    </xf>
    <xf numFmtId="1" fontId="8" fillId="4" borderId="312" xfId="0" applyNumberFormat="1" applyFont="1" applyFill="1" applyBorder="1" applyAlignment="1">
      <alignment horizontal="left" vertical="center" wrapText="1"/>
    </xf>
    <xf numFmtId="1" fontId="8" fillId="0" borderId="0" xfId="0" applyNumberFormat="1" applyFont="1" applyAlignment="1">
      <alignment horizontal="center" vertical="center"/>
    </xf>
    <xf numFmtId="0" fontId="8" fillId="5" borderId="715" xfId="0" applyFont="1" applyFill="1" applyBorder="1" applyAlignment="1">
      <alignment horizontal="center" vertical="center"/>
    </xf>
    <xf numFmtId="0" fontId="8" fillId="5" borderId="767" xfId="0" applyFont="1" applyFill="1" applyBorder="1" applyAlignment="1">
      <alignment horizontal="center" vertical="center"/>
    </xf>
    <xf numFmtId="1" fontId="18" fillId="9" borderId="622" xfId="0" applyNumberFormat="1" applyFont="1" applyFill="1" applyBorder="1" applyAlignment="1">
      <alignment horizontal="center" vertical="center" wrapText="1"/>
    </xf>
    <xf numFmtId="1" fontId="18" fillId="9" borderId="729" xfId="0" applyNumberFormat="1" applyFont="1" applyFill="1" applyBorder="1" applyAlignment="1">
      <alignment horizontal="center" vertical="center" wrapText="1"/>
    </xf>
    <xf numFmtId="1" fontId="18" fillId="9" borderId="731" xfId="0" applyNumberFormat="1" applyFont="1" applyFill="1" applyBorder="1" applyAlignment="1">
      <alignment horizontal="center" vertical="center" wrapText="1"/>
    </xf>
    <xf numFmtId="1" fontId="8" fillId="0" borderId="709" xfId="0" quotePrefix="1" applyNumberFormat="1" applyFont="1" applyBorder="1" applyAlignment="1">
      <alignment horizontal="center" vertical="center" wrapText="1"/>
    </xf>
    <xf numFmtId="1" fontId="8" fillId="4" borderId="709" xfId="0" applyNumberFormat="1" applyFont="1" applyFill="1" applyBorder="1" applyAlignment="1">
      <alignment horizontal="center" vertical="center"/>
    </xf>
    <xf numFmtId="1" fontId="8" fillId="0" borderId="710" xfId="0" applyNumberFormat="1" applyFont="1" applyBorder="1" applyAlignment="1">
      <alignment horizontal="center" vertical="center" wrapText="1"/>
    </xf>
    <xf numFmtId="1" fontId="8" fillId="0" borderId="722" xfId="0" applyNumberFormat="1" applyFont="1" applyBorder="1" applyAlignment="1">
      <alignment horizontal="center" vertical="center" wrapText="1"/>
    </xf>
    <xf numFmtId="1" fontId="7" fillId="5" borderId="296" xfId="0" applyNumberFormat="1" applyFont="1" applyFill="1" applyBorder="1" applyAlignment="1">
      <alignment horizontal="center" vertical="center"/>
    </xf>
    <xf numFmtId="1" fontId="7" fillId="5" borderId="146" xfId="0" applyNumberFormat="1" applyFont="1" applyFill="1" applyBorder="1" applyAlignment="1">
      <alignment horizontal="center" vertical="center"/>
    </xf>
    <xf numFmtId="1" fontId="7" fillId="5" borderId="622" xfId="0" applyNumberFormat="1" applyFont="1" applyFill="1" applyBorder="1" applyAlignment="1">
      <alignment horizontal="center" vertical="center"/>
    </xf>
    <xf numFmtId="1" fontId="8" fillId="4" borderId="708" xfId="0" applyNumberFormat="1" applyFont="1" applyFill="1" applyBorder="1" applyAlignment="1">
      <alignment horizontal="center" vertical="center"/>
    </xf>
    <xf numFmtId="1" fontId="8" fillId="4" borderId="716" xfId="0" applyNumberFormat="1" applyFont="1" applyFill="1" applyBorder="1" applyAlignment="1">
      <alignment horizontal="center" vertical="center"/>
    </xf>
    <xf numFmtId="1" fontId="8" fillId="4" borderId="717" xfId="0" applyNumberFormat="1" applyFont="1" applyFill="1" applyBorder="1" applyAlignment="1">
      <alignment horizontal="center" vertical="center"/>
    </xf>
    <xf numFmtId="1" fontId="8" fillId="0" borderId="261" xfId="0" applyNumberFormat="1" applyFont="1" applyBorder="1" applyAlignment="1">
      <alignment horizontal="center" vertical="center" wrapText="1"/>
    </xf>
    <xf numFmtId="1" fontId="8" fillId="0" borderId="737" xfId="0" applyNumberFormat="1" applyFont="1" applyBorder="1" applyAlignment="1">
      <alignment horizontal="center" vertical="center" wrapText="1"/>
    </xf>
    <xf numFmtId="1" fontId="8" fillId="0" borderId="708" xfId="0" applyNumberFormat="1" applyFont="1" applyBorder="1" applyAlignment="1">
      <alignment horizontal="center" wrapText="1"/>
    </xf>
    <xf numFmtId="1" fontId="8" fillId="0" borderId="716" xfId="0" applyNumberFormat="1" applyFont="1" applyBorder="1" applyAlignment="1">
      <alignment horizontal="center" wrapText="1"/>
    </xf>
    <xf numFmtId="1" fontId="8" fillId="0" borderId="706" xfId="0" applyNumberFormat="1" applyFont="1" applyBorder="1" applyAlignment="1">
      <alignment horizontal="center" wrapText="1"/>
    </xf>
    <xf numFmtId="0" fontId="8" fillId="0" borderId="267" xfId="0" applyFont="1" applyBorder="1" applyAlignment="1" applyProtection="1">
      <alignment horizontal="left" vertical="center"/>
      <protection hidden="1"/>
    </xf>
    <xf numFmtId="0" fontId="8" fillId="0" borderId="269" xfId="0" applyFont="1" applyBorder="1" applyAlignment="1" applyProtection="1">
      <alignment horizontal="left" vertical="center"/>
      <protection hidden="1"/>
    </xf>
    <xf numFmtId="0" fontId="8" fillId="0" borderId="281" xfId="0" applyFont="1" applyBorder="1" applyAlignment="1" applyProtection="1">
      <alignment horizontal="left" vertical="center"/>
      <protection hidden="1"/>
    </xf>
    <xf numFmtId="0" fontId="8" fillId="0" borderId="312" xfId="0" applyFont="1" applyBorder="1" applyAlignment="1" applyProtection="1">
      <alignment horizontal="left" vertical="center"/>
      <protection hidden="1"/>
    </xf>
    <xf numFmtId="1" fontId="8" fillId="5" borderId="772" xfId="0" applyNumberFormat="1" applyFont="1" applyFill="1" applyBorder="1" applyAlignment="1" applyProtection="1">
      <alignment horizontal="left" vertical="center"/>
      <protection hidden="1"/>
    </xf>
    <xf numFmtId="1" fontId="8" fillId="5" borderId="766" xfId="0" applyNumberFormat="1" applyFont="1" applyFill="1" applyBorder="1" applyAlignment="1" applyProtection="1">
      <alignment horizontal="left" vertical="center"/>
      <protection hidden="1"/>
    </xf>
    <xf numFmtId="1" fontId="8" fillId="5" borderId="267" xfId="0" applyNumberFormat="1" applyFont="1" applyFill="1" applyBorder="1" applyAlignment="1" applyProtection="1">
      <alignment horizontal="left" vertical="center"/>
      <protection hidden="1"/>
    </xf>
    <xf numFmtId="1" fontId="8" fillId="5" borderId="269" xfId="0" applyNumberFormat="1" applyFont="1" applyFill="1" applyBorder="1" applyAlignment="1" applyProtection="1">
      <alignment horizontal="left" vertical="center"/>
      <protection hidden="1"/>
    </xf>
    <xf numFmtId="0" fontId="8" fillId="0" borderId="793" xfId="0" applyFont="1" applyBorder="1" applyAlignment="1">
      <alignment horizontal="center" vertical="center" wrapText="1"/>
    </xf>
    <xf numFmtId="0" fontId="8" fillId="0" borderId="794" xfId="0" applyFont="1" applyBorder="1" applyAlignment="1">
      <alignment horizontal="center" vertical="center" wrapText="1"/>
    </xf>
    <xf numFmtId="0" fontId="8" fillId="0" borderId="772" xfId="0" applyFont="1" applyBorder="1" applyAlignment="1" applyProtection="1">
      <alignment horizontal="left" vertical="center"/>
      <protection hidden="1"/>
    </xf>
    <xf numFmtId="0" fontId="8" fillId="0" borderId="766" xfId="0" applyFont="1" applyBorder="1" applyAlignment="1" applyProtection="1">
      <alignment horizontal="left" vertical="center"/>
      <protection hidden="1"/>
    </xf>
    <xf numFmtId="0" fontId="8" fillId="0" borderId="274" xfId="0" applyFont="1" applyBorder="1" applyAlignment="1">
      <alignment horizontal="left"/>
    </xf>
    <xf numFmtId="0" fontId="8" fillId="0" borderId="269" xfId="0" applyFont="1" applyBorder="1" applyAlignment="1">
      <alignment horizontal="left"/>
    </xf>
    <xf numFmtId="0" fontId="8" fillId="0" borderId="772" xfId="0" applyFont="1" applyBorder="1" applyAlignment="1">
      <alignment horizontal="left" vertical="center" wrapText="1"/>
    </xf>
    <xf numFmtId="0" fontId="8" fillId="0" borderId="771" xfId="0" applyFont="1" applyBorder="1" applyAlignment="1">
      <alignment horizontal="left" vertical="center" wrapText="1"/>
    </xf>
    <xf numFmtId="0" fontId="8" fillId="0" borderId="766" xfId="0" applyFont="1" applyBorder="1" applyAlignment="1">
      <alignment horizontal="left" vertical="center" wrapText="1"/>
    </xf>
    <xf numFmtId="0" fontId="8" fillId="0" borderId="274" xfId="0" applyFont="1" applyBorder="1" applyAlignment="1">
      <alignment horizontal="left" vertical="center" wrapText="1"/>
    </xf>
    <xf numFmtId="0" fontId="8" fillId="4" borderId="267" xfId="0" applyFont="1" applyFill="1" applyBorder="1" applyAlignment="1">
      <alignment horizontal="left" vertical="center" wrapText="1"/>
    </xf>
    <xf numFmtId="0" fontId="8" fillId="4" borderId="274" xfId="0" applyFont="1" applyFill="1" applyBorder="1" applyAlignment="1">
      <alignment horizontal="left" vertical="center" wrapText="1"/>
    </xf>
    <xf numFmtId="0" fontId="8" fillId="4" borderId="269" xfId="0" applyFont="1" applyFill="1" applyBorder="1" applyAlignment="1">
      <alignment horizontal="left" vertical="center" wrapText="1"/>
    </xf>
    <xf numFmtId="0" fontId="8" fillId="0" borderId="281" xfId="0" applyFont="1" applyBorder="1" applyAlignment="1">
      <alignment horizontal="left"/>
    </xf>
    <xf numFmtId="0" fontId="8" fillId="0" borderId="435" xfId="0" applyFont="1" applyBorder="1" applyAlignment="1">
      <alignment horizontal="left"/>
    </xf>
    <xf numFmtId="0" fontId="8" fillId="0" borderId="312" xfId="0" applyFont="1" applyBorder="1" applyAlignment="1">
      <alignment horizontal="left"/>
    </xf>
    <xf numFmtId="1" fontId="8" fillId="5" borderId="793" xfId="0" applyNumberFormat="1" applyFont="1" applyFill="1" applyBorder="1" applyAlignment="1">
      <alignment horizontal="center" vertical="center" wrapText="1"/>
    </xf>
    <xf numFmtId="1" fontId="8" fillId="5" borderId="794" xfId="0" applyNumberFormat="1" applyFont="1" applyFill="1" applyBorder="1" applyAlignment="1">
      <alignment horizontal="center" vertical="center"/>
    </xf>
    <xf numFmtId="1" fontId="8" fillId="5" borderId="794" xfId="0" applyNumberFormat="1" applyFont="1" applyFill="1" applyBorder="1" applyAlignment="1">
      <alignment horizontal="center" vertical="center" wrapText="1"/>
    </xf>
    <xf numFmtId="0" fontId="8" fillId="0" borderId="832" xfId="0" applyFont="1" applyBorder="1" applyAlignment="1">
      <alignment horizontal="center" vertical="center" wrapText="1"/>
    </xf>
    <xf numFmtId="0" fontId="8" fillId="0" borderId="802" xfId="0" applyFont="1" applyBorder="1" applyAlignment="1">
      <alignment horizontal="center" vertical="center" wrapText="1"/>
    </xf>
    <xf numFmtId="0" fontId="8" fillId="0" borderId="833" xfId="0" applyFont="1" applyBorder="1" applyAlignment="1">
      <alignment horizontal="center" vertical="center" wrapText="1"/>
    </xf>
    <xf numFmtId="0" fontId="8" fillId="0" borderId="643" xfId="0" applyFont="1" applyBorder="1" applyAlignment="1">
      <alignment horizontal="center" vertical="center" wrapText="1"/>
    </xf>
    <xf numFmtId="0" fontId="8" fillId="0" borderId="622" xfId="0" applyFont="1" applyBorder="1" applyAlignment="1">
      <alignment horizontal="center" vertical="center" wrapText="1"/>
    </xf>
    <xf numFmtId="1" fontId="8" fillId="5" borderId="834" xfId="0" applyNumberFormat="1" applyFont="1" applyFill="1" applyBorder="1" applyAlignment="1">
      <alignment horizontal="center" vertical="center" wrapText="1"/>
    </xf>
    <xf numFmtId="0" fontId="8" fillId="0" borderId="797" xfId="0" applyFont="1" applyBorder="1" applyAlignment="1">
      <alignment horizontal="center" vertical="center" wrapText="1"/>
    </xf>
    <xf numFmtId="0" fontId="8" fillId="0" borderId="767" xfId="0" applyFont="1" applyBorder="1" applyAlignment="1">
      <alignment horizontal="center" vertical="center" wrapText="1"/>
    </xf>
    <xf numFmtId="1" fontId="8" fillId="5" borderId="834" xfId="0" applyNumberFormat="1" applyFont="1" applyFill="1" applyBorder="1" applyAlignment="1">
      <alignment horizontal="center" vertical="center"/>
    </xf>
    <xf numFmtId="0" fontId="8" fillId="5" borderId="772" xfId="0" applyFont="1" applyFill="1" applyBorder="1" applyAlignment="1">
      <alignment horizontal="left" vertical="center" wrapText="1"/>
    </xf>
    <xf numFmtId="0" fontId="8" fillId="5" borderId="766" xfId="0" applyFont="1" applyFill="1" applyBorder="1" applyAlignment="1">
      <alignment horizontal="left" vertical="center" wrapText="1"/>
    </xf>
    <xf numFmtId="0" fontId="14" fillId="5" borderId="4" xfId="0" applyFont="1" applyFill="1" applyBorder="1" applyAlignment="1">
      <alignment horizontal="center" vertical="center" wrapText="1"/>
    </xf>
    <xf numFmtId="0" fontId="14" fillId="5" borderId="786" xfId="0" applyFont="1" applyFill="1" applyBorder="1" applyAlignment="1">
      <alignment horizontal="center" vertical="center" wrapText="1"/>
    </xf>
    <xf numFmtId="1" fontId="8" fillId="5" borderId="708" xfId="0" applyNumberFormat="1" applyFont="1" applyFill="1" applyBorder="1" applyAlignment="1">
      <alignment horizontal="left" vertical="center" wrapText="1"/>
    </xf>
    <xf numFmtId="1" fontId="8" fillId="5" borderId="706" xfId="0" applyNumberFormat="1" applyFont="1" applyFill="1" applyBorder="1" applyAlignment="1">
      <alignment horizontal="left" vertical="center" wrapText="1"/>
    </xf>
    <xf numFmtId="0" fontId="8" fillId="5" borderId="802" xfId="0" applyFont="1" applyFill="1" applyBorder="1" applyAlignment="1">
      <alignment horizontal="center" vertical="center" wrapText="1"/>
    </xf>
    <xf numFmtId="0" fontId="8" fillId="5" borderId="97" xfId="0" applyFont="1" applyFill="1" applyBorder="1" applyAlignment="1">
      <alignment horizontal="center" vertical="center" wrapText="1"/>
    </xf>
    <xf numFmtId="0" fontId="8" fillId="5" borderId="793" xfId="0" applyFont="1" applyFill="1" applyBorder="1" applyAlignment="1">
      <alignment horizontal="left" wrapText="1"/>
    </xf>
    <xf numFmtId="0" fontId="8" fillId="5" borderId="794" xfId="0" applyFont="1" applyFill="1" applyBorder="1" applyAlignment="1">
      <alignment horizontal="left" wrapText="1"/>
    </xf>
    <xf numFmtId="0" fontId="8" fillId="5" borderId="797" xfId="0" applyFont="1" applyFill="1" applyBorder="1" applyAlignment="1">
      <alignment horizontal="center" vertical="center" wrapText="1"/>
    </xf>
    <xf numFmtId="0" fontId="8" fillId="5" borderId="767" xfId="0" applyFont="1" applyFill="1" applyBorder="1" applyAlignment="1">
      <alignment horizontal="center" vertical="center" wrapText="1"/>
    </xf>
    <xf numFmtId="1" fontId="8" fillId="5" borderId="793" xfId="0" applyNumberFormat="1" applyFont="1" applyFill="1" applyBorder="1" applyAlignment="1">
      <alignment horizontal="left" vertical="center" wrapText="1"/>
    </xf>
    <xf numFmtId="1" fontId="8" fillId="5" borderId="794" xfId="0" applyNumberFormat="1" applyFont="1" applyFill="1" applyBorder="1" applyAlignment="1">
      <alignment horizontal="left" vertical="center" wrapText="1"/>
    </xf>
    <xf numFmtId="1" fontId="8" fillId="5" borderId="767" xfId="0" applyNumberFormat="1" applyFont="1" applyFill="1" applyBorder="1" applyAlignment="1">
      <alignment horizontal="center" vertical="center" wrapText="1"/>
    </xf>
    <xf numFmtId="1" fontId="8" fillId="5" borderId="772" xfId="0" applyNumberFormat="1" applyFont="1" applyFill="1" applyBorder="1" applyAlignment="1">
      <alignment horizontal="left" vertical="center" wrapText="1"/>
    </xf>
    <xf numFmtId="1" fontId="8" fillId="5" borderId="766" xfId="0" applyNumberFormat="1" applyFont="1" applyFill="1" applyBorder="1" applyAlignment="1">
      <alignment horizontal="left" vertical="center" wrapText="1"/>
    </xf>
    <xf numFmtId="1" fontId="8" fillId="5" borderId="312" xfId="0" applyNumberFormat="1" applyFont="1" applyFill="1" applyBorder="1" applyAlignment="1">
      <alignment horizontal="left" vertical="center" wrapText="1"/>
    </xf>
    <xf numFmtId="0" fontId="8" fillId="5" borderId="267" xfId="0" applyFont="1" applyFill="1" applyBorder="1" applyAlignment="1">
      <alignment horizontal="left" vertical="center"/>
    </xf>
    <xf numFmtId="0" fontId="8" fillId="5" borderId="269" xfId="0" applyFont="1" applyFill="1" applyBorder="1" applyAlignment="1">
      <alignment horizontal="left" vertical="center"/>
    </xf>
    <xf numFmtId="1" fontId="8" fillId="28" borderId="268" xfId="0" applyNumberFormat="1" applyFont="1" applyFill="1" applyBorder="1" applyAlignment="1">
      <alignment horizontal="left" vertical="center" wrapText="1"/>
    </xf>
    <xf numFmtId="1" fontId="8" fillId="5" borderId="772" xfId="0" applyNumberFormat="1" applyFont="1" applyFill="1" applyBorder="1" applyAlignment="1">
      <alignment horizontal="left" vertical="top" wrapText="1"/>
    </xf>
    <xf numFmtId="1" fontId="8" fillId="5" borderId="766" xfId="0" applyNumberFormat="1" applyFont="1" applyFill="1" applyBorder="1" applyAlignment="1">
      <alignment horizontal="left" vertical="top" wrapText="1"/>
    </xf>
    <xf numFmtId="0" fontId="8" fillId="0" borderId="708" xfId="0" applyFont="1" applyBorder="1" applyAlignment="1">
      <alignment horizontal="left" vertical="center"/>
    </xf>
    <xf numFmtId="0" fontId="8" fillId="0" borderId="706" xfId="0" applyFont="1" applyBorder="1" applyAlignment="1">
      <alignment horizontal="left" vertical="center"/>
    </xf>
    <xf numFmtId="1" fontId="8" fillId="0" borderId="708" xfId="0" applyNumberFormat="1" applyFont="1" applyBorder="1" applyAlignment="1">
      <alignment horizontal="left" wrapText="1"/>
    </xf>
    <xf numFmtId="1" fontId="8" fillId="0" borderId="706" xfId="0" applyNumberFormat="1" applyFont="1" applyBorder="1" applyAlignment="1">
      <alignment horizontal="left" wrapText="1"/>
    </xf>
    <xf numFmtId="0" fontId="8" fillId="0" borderId="709" xfId="0" applyFont="1" applyBorder="1" applyAlignment="1">
      <alignment horizontal="center" vertical="center" wrapText="1"/>
    </xf>
    <xf numFmtId="0" fontId="8" fillId="5" borderId="709" xfId="0" applyFont="1" applyFill="1" applyBorder="1" applyAlignment="1">
      <alignment horizontal="center" vertical="center" wrapText="1"/>
    </xf>
    <xf numFmtId="1" fontId="8" fillId="9" borderId="297" xfId="0" applyNumberFormat="1" applyFont="1" applyFill="1" applyBorder="1" applyAlignment="1">
      <alignment horizontal="center" vertical="center" wrapText="1"/>
    </xf>
    <xf numFmtId="1" fontId="8" fillId="9" borderId="16" xfId="0" applyNumberFormat="1" applyFont="1" applyFill="1" applyBorder="1" applyAlignment="1">
      <alignment horizontal="center" vertical="center" wrapText="1"/>
    </xf>
    <xf numFmtId="1" fontId="8" fillId="9" borderId="784" xfId="0" applyNumberFormat="1" applyFont="1" applyFill="1" applyBorder="1" applyAlignment="1">
      <alignment horizontal="center" vertical="center" wrapText="1"/>
    </xf>
    <xf numFmtId="0" fontId="8" fillId="9" borderId="709" xfId="0" applyFont="1" applyFill="1" applyBorder="1" applyAlignment="1">
      <alignment horizontal="center" vertical="center" wrapText="1"/>
    </xf>
    <xf numFmtId="1" fontId="8" fillId="9" borderId="725" xfId="0" applyNumberFormat="1" applyFont="1" applyFill="1" applyBorder="1" applyAlignment="1">
      <alignment horizontal="center" vertical="center" wrapText="1"/>
    </xf>
    <xf numFmtId="1" fontId="8" fillId="9" borderId="11" xfId="0" applyNumberFormat="1" applyFont="1" applyFill="1" applyBorder="1" applyAlignment="1">
      <alignment horizontal="center" vertical="center" wrapText="1"/>
    </xf>
    <xf numFmtId="1" fontId="8" fillId="9" borderId="785" xfId="0" applyNumberFormat="1" applyFont="1" applyFill="1" applyBorder="1" applyAlignment="1">
      <alignment horizontal="center" vertical="center" wrapText="1"/>
    </xf>
    <xf numFmtId="0" fontId="8" fillId="5" borderId="274" xfId="0" applyFont="1" applyFill="1" applyBorder="1" applyAlignment="1">
      <alignment horizontal="left" vertical="center" wrapText="1"/>
    </xf>
    <xf numFmtId="0" fontId="8" fillId="5" borderId="435" xfId="0" applyFont="1" applyFill="1" applyBorder="1" applyAlignment="1">
      <alignment horizontal="left" wrapText="1"/>
    </xf>
    <xf numFmtId="0" fontId="8" fillId="5" borderId="312" xfId="0" applyFont="1" applyFill="1" applyBorder="1" applyAlignment="1">
      <alignment horizontal="left" wrapText="1"/>
    </xf>
    <xf numFmtId="0" fontId="8" fillId="5" borderId="643" xfId="0" applyFont="1" applyFill="1" applyBorder="1" applyAlignment="1">
      <alignment horizontal="center" vertical="center" wrapText="1"/>
    </xf>
    <xf numFmtId="0" fontId="8" fillId="5" borderId="783" xfId="0" applyFont="1" applyFill="1" applyBorder="1" applyAlignment="1">
      <alignment horizontal="center" vertical="center" wrapText="1"/>
    </xf>
    <xf numFmtId="0" fontId="8" fillId="5" borderId="782" xfId="0" applyFont="1" applyFill="1" applyBorder="1" applyAlignment="1">
      <alignment horizontal="center" vertical="center" wrapText="1"/>
    </xf>
    <xf numFmtId="1" fontId="8" fillId="5" borderId="708" xfId="0" applyNumberFormat="1" applyFont="1" applyFill="1" applyBorder="1" applyAlignment="1">
      <alignment horizontal="center" vertical="center" wrapText="1"/>
    </xf>
    <xf numFmtId="1" fontId="8" fillId="5" borderId="716" xfId="0" applyNumberFormat="1" applyFont="1" applyFill="1" applyBorder="1" applyAlignment="1">
      <alignment horizontal="center" vertical="center" wrapText="1"/>
    </xf>
    <xf numFmtId="1" fontId="8" fillId="5" borderId="706" xfId="0" applyNumberFormat="1" applyFont="1" applyFill="1" applyBorder="1" applyAlignment="1">
      <alignment horizontal="center" vertical="center" wrapText="1"/>
    </xf>
    <xf numFmtId="1" fontId="8" fillId="5" borderId="708" xfId="0" applyNumberFormat="1" applyFont="1" applyFill="1" applyBorder="1" applyAlignment="1">
      <alignment horizontal="center" vertical="center"/>
    </xf>
    <xf numFmtId="1" fontId="8" fillId="5" borderId="706" xfId="0" applyNumberFormat="1" applyFont="1" applyFill="1" applyBorder="1" applyAlignment="1">
      <alignment horizontal="center" vertical="center"/>
    </xf>
    <xf numFmtId="1" fontId="8" fillId="4" borderId="772" xfId="0" applyNumberFormat="1" applyFont="1" applyFill="1" applyBorder="1" applyAlignment="1">
      <alignment horizontal="left" vertical="center" wrapText="1"/>
    </xf>
    <xf numFmtId="1" fontId="8" fillId="4" borderId="771" xfId="0" applyNumberFormat="1" applyFont="1" applyFill="1" applyBorder="1" applyAlignment="1">
      <alignment horizontal="left" vertical="center" wrapText="1"/>
    </xf>
    <xf numFmtId="1" fontId="8" fillId="4" borderId="766" xfId="0" applyNumberFormat="1" applyFont="1" applyFill="1" applyBorder="1" applyAlignment="1">
      <alignment horizontal="left" vertical="center" wrapText="1"/>
    </xf>
    <xf numFmtId="1" fontId="8" fillId="4" borderId="267" xfId="0" applyNumberFormat="1" applyFont="1" applyFill="1" applyBorder="1" applyAlignment="1">
      <alignment horizontal="left" vertical="center" wrapText="1"/>
    </xf>
    <xf numFmtId="1" fontId="8" fillId="4" borderId="274" xfId="0" applyNumberFormat="1" applyFont="1" applyFill="1" applyBorder="1" applyAlignment="1">
      <alignment horizontal="left" vertical="center" wrapText="1"/>
    </xf>
    <xf numFmtId="1" fontId="8" fillId="4" borderId="269" xfId="0" applyNumberFormat="1" applyFont="1" applyFill="1" applyBorder="1" applyAlignment="1">
      <alignment horizontal="left" vertical="center" wrapText="1"/>
    </xf>
    <xf numFmtId="0" fontId="8" fillId="0" borderId="715" xfId="0" applyFont="1" applyBorder="1" applyAlignment="1">
      <alignment horizontal="center" vertical="center" wrapText="1"/>
    </xf>
    <xf numFmtId="1" fontId="8" fillId="0" borderId="767" xfId="0" applyNumberFormat="1" applyFont="1" applyBorder="1" applyAlignment="1">
      <alignment horizontal="center" vertical="center" wrapText="1"/>
    </xf>
    <xf numFmtId="1" fontId="8" fillId="5" borderId="274" xfId="0" applyNumberFormat="1" applyFont="1" applyFill="1" applyBorder="1" applyAlignment="1">
      <alignment horizontal="left" vertical="center" wrapText="1"/>
    </xf>
    <xf numFmtId="1" fontId="8" fillId="4" borderId="706" xfId="0" applyNumberFormat="1" applyFont="1" applyFill="1" applyBorder="1" applyAlignment="1">
      <alignment horizontal="center" vertical="center"/>
    </xf>
    <xf numFmtId="1" fontId="8" fillId="27" borderId="715" xfId="0" applyNumberFormat="1" applyFont="1" applyFill="1" applyBorder="1" applyAlignment="1">
      <alignment horizontal="center" vertical="center" wrapText="1"/>
    </xf>
    <xf numFmtId="1" fontId="8" fillId="27" borderId="767" xfId="0" applyNumberFormat="1" applyFont="1" applyFill="1" applyBorder="1" applyAlignment="1">
      <alignment horizontal="center" vertical="center" wrapText="1"/>
    </xf>
    <xf numFmtId="0" fontId="16" fillId="0" borderId="716" xfId="0" applyFont="1" applyBorder="1" applyAlignment="1">
      <alignment horizontal="left" vertical="top"/>
    </xf>
    <xf numFmtId="1" fontId="7" fillId="27" borderId="715" xfId="0" applyNumberFormat="1" applyFont="1" applyFill="1" applyBorder="1" applyAlignment="1">
      <alignment horizontal="center" vertical="center" wrapText="1"/>
    </xf>
    <xf numFmtId="1" fontId="7" fillId="27" borderId="4" xfId="0" applyNumberFormat="1" applyFont="1" applyFill="1" applyBorder="1" applyAlignment="1">
      <alignment horizontal="center" vertical="center" wrapText="1"/>
    </xf>
    <xf numFmtId="1" fontId="7" fillId="27" borderId="767" xfId="0" applyNumberFormat="1" applyFont="1" applyFill="1" applyBorder="1" applyAlignment="1">
      <alignment horizontal="center" vertical="center" wrapText="1"/>
    </xf>
    <xf numFmtId="1" fontId="7" fillId="0" borderId="715" xfId="0" applyNumberFormat="1" applyFont="1" applyBorder="1" applyAlignment="1">
      <alignment horizontal="center" vertical="center" wrapText="1"/>
    </xf>
    <xf numFmtId="1" fontId="7" fillId="0" borderId="4" xfId="0" applyNumberFormat="1" applyFont="1" applyBorder="1" applyAlignment="1">
      <alignment horizontal="center" vertical="center" wrapText="1"/>
    </xf>
    <xf numFmtId="1" fontId="7" fillId="0" borderId="767" xfId="0" applyNumberFormat="1" applyFont="1" applyBorder="1" applyAlignment="1">
      <alignment horizontal="center" vertical="center" wrapText="1"/>
    </xf>
    <xf numFmtId="1" fontId="8" fillId="5" borderId="715" xfId="0" applyNumberFormat="1" applyFont="1" applyFill="1" applyBorder="1" applyAlignment="1">
      <alignment horizontal="center" vertical="center"/>
    </xf>
    <xf numFmtId="1" fontId="8" fillId="5" borderId="4" xfId="0" applyNumberFormat="1" applyFont="1" applyFill="1" applyBorder="1" applyAlignment="1">
      <alignment horizontal="center" vertical="center"/>
    </xf>
    <xf numFmtId="1" fontId="8" fillId="5" borderId="767" xfId="0" applyNumberFormat="1" applyFont="1" applyFill="1" applyBorder="1" applyAlignment="1">
      <alignment horizontal="center" vertical="center"/>
    </xf>
    <xf numFmtId="0" fontId="8" fillId="4" borderId="772" xfId="0" applyFont="1" applyFill="1" applyBorder="1" applyAlignment="1">
      <alignment horizontal="left" vertical="center" wrapText="1"/>
    </xf>
    <xf numFmtId="0" fontId="8" fillId="4" borderId="766" xfId="0" applyFont="1" applyFill="1" applyBorder="1" applyAlignment="1">
      <alignment horizontal="left" vertical="center" wrapText="1"/>
    </xf>
    <xf numFmtId="1" fontId="8" fillId="9" borderId="269" xfId="0" applyNumberFormat="1" applyFont="1" applyFill="1" applyBorder="1" applyAlignment="1">
      <alignment horizontal="left" vertical="center"/>
    </xf>
    <xf numFmtId="0" fontId="8" fillId="4" borderId="281" xfId="0" applyFont="1" applyFill="1" applyBorder="1" applyAlignment="1">
      <alignment horizontal="left" vertical="center" wrapText="1"/>
    </xf>
    <xf numFmtId="0" fontId="8" fillId="4" borderId="312" xfId="0" applyFont="1" applyFill="1" applyBorder="1" applyAlignment="1">
      <alignment horizontal="left" vertical="center" wrapText="1"/>
    </xf>
    <xf numFmtId="1" fontId="8" fillId="9" borderId="767" xfId="0" applyNumberFormat="1" applyFont="1" applyFill="1" applyBorder="1" applyAlignment="1">
      <alignment horizontal="center" vertical="center" wrapText="1"/>
    </xf>
    <xf numFmtId="1" fontId="8" fillId="0" borderId="17" xfId="0" applyNumberFormat="1" applyFont="1" applyBorder="1" applyAlignment="1">
      <alignment horizontal="center" vertical="center" wrapText="1"/>
    </xf>
    <xf numFmtId="0" fontId="8" fillId="5" borderId="435" xfId="0" applyFont="1" applyFill="1" applyBorder="1" applyAlignment="1">
      <alignment horizontal="left" vertical="center" wrapText="1"/>
    </xf>
    <xf numFmtId="0" fontId="8" fillId="5" borderId="771" xfId="0" applyFont="1" applyFill="1" applyBorder="1" applyAlignment="1">
      <alignment horizontal="left" vertical="center" wrapText="1"/>
    </xf>
    <xf numFmtId="0" fontId="8" fillId="4" borderId="223" xfId="0" applyFont="1" applyFill="1" applyBorder="1" applyAlignment="1">
      <alignment horizontal="center" vertical="center"/>
    </xf>
    <xf numFmtId="0" fontId="8" fillId="4" borderId="217" xfId="0" applyFont="1" applyFill="1" applyBorder="1" applyAlignment="1">
      <alignment horizontal="center" vertical="center"/>
    </xf>
    <xf numFmtId="0" fontId="8" fillId="4" borderId="296" xfId="0" applyFont="1" applyFill="1" applyBorder="1" applyAlignment="1">
      <alignment horizontal="center" vertical="center"/>
    </xf>
    <xf numFmtId="0" fontId="8" fillId="4" borderId="3" xfId="0" applyFont="1" applyFill="1" applyBorder="1" applyAlignment="1">
      <alignment horizontal="center" vertical="center"/>
    </xf>
    <xf numFmtId="0" fontId="8" fillId="4" borderId="0" xfId="0" applyFont="1" applyFill="1" applyAlignment="1">
      <alignment horizontal="center" vertical="center"/>
    </xf>
    <xf numFmtId="0" fontId="8" fillId="4" borderId="146" xfId="0" applyFont="1" applyFill="1" applyBorder="1" applyAlignment="1">
      <alignment horizontal="center" vertical="center"/>
    </xf>
    <xf numFmtId="0" fontId="8" fillId="4" borderId="643" xfId="0" applyFont="1" applyFill="1" applyBorder="1" applyAlignment="1">
      <alignment horizontal="center" vertical="center"/>
    </xf>
    <xf numFmtId="0" fontId="8" fillId="4" borderId="623" xfId="0" applyFont="1" applyFill="1" applyBorder="1" applyAlignment="1">
      <alignment horizontal="center" vertical="center"/>
    </xf>
    <xf numFmtId="0" fontId="8" fillId="4" borderId="622" xfId="0" applyFont="1" applyFill="1" applyBorder="1" applyAlignment="1">
      <alignment horizontal="center" vertical="center"/>
    </xf>
    <xf numFmtId="1" fontId="8" fillId="5" borderId="435" xfId="0" applyNumberFormat="1" applyFont="1" applyFill="1" applyBorder="1" applyAlignment="1">
      <alignment horizontal="left" vertical="center" wrapText="1"/>
    </xf>
    <xf numFmtId="1" fontId="8" fillId="9" borderId="267" xfId="0" applyNumberFormat="1" applyFont="1" applyFill="1" applyBorder="1" applyAlignment="1">
      <alignment horizontal="left" vertical="center" wrapText="1"/>
    </xf>
    <xf numFmtId="1" fontId="8" fillId="9" borderId="274" xfId="0" applyNumberFormat="1" applyFont="1" applyFill="1" applyBorder="1" applyAlignment="1">
      <alignment horizontal="left" vertical="center" wrapText="1"/>
    </xf>
    <xf numFmtId="1" fontId="8" fillId="9" borderId="269" xfId="0" applyNumberFormat="1" applyFont="1" applyFill="1" applyBorder="1" applyAlignment="1">
      <alignment horizontal="left" vertical="center" wrapText="1"/>
    </xf>
    <xf numFmtId="1" fontId="8" fillId="0" borderId="767" xfId="0" applyNumberFormat="1" applyFont="1" applyBorder="1" applyAlignment="1">
      <alignment horizontal="center" vertical="center"/>
    </xf>
    <xf numFmtId="0" fontId="8" fillId="0" borderId="715" xfId="0" applyFont="1" applyBorder="1" applyAlignment="1">
      <alignment horizontal="center" vertical="center"/>
    </xf>
    <xf numFmtId="0" fontId="8" fillId="0" borderId="767" xfId="0" applyFont="1" applyBorder="1" applyAlignment="1">
      <alignment horizontal="center" vertical="center"/>
    </xf>
    <xf numFmtId="0" fontId="8" fillId="0" borderId="772" xfId="0" applyFont="1" applyBorder="1" applyAlignment="1">
      <alignment horizontal="left" wrapText="1"/>
    </xf>
    <xf numFmtId="0" fontId="8" fillId="0" borderId="766" xfId="0" applyFont="1" applyBorder="1" applyAlignment="1">
      <alignment horizontal="left" wrapText="1"/>
    </xf>
    <xf numFmtId="1" fontId="8" fillId="0" borderId="772" xfId="0" applyNumberFormat="1" applyFont="1" applyBorder="1" applyAlignment="1">
      <alignment horizontal="left" vertical="center" wrapText="1"/>
    </xf>
    <xf numFmtId="1" fontId="8" fillId="0" borderId="766" xfId="0" applyNumberFormat="1" applyFont="1" applyBorder="1" applyAlignment="1">
      <alignment horizontal="left" vertical="center" wrapText="1"/>
    </xf>
    <xf numFmtId="0" fontId="8" fillId="5" borderId="772" xfId="0" applyFont="1" applyFill="1" applyBorder="1" applyAlignment="1">
      <alignment horizontal="left" vertical="top" wrapText="1"/>
    </xf>
    <xf numFmtId="0" fontId="8" fillId="5" borderId="766" xfId="0" applyFont="1" applyFill="1" applyBorder="1" applyAlignment="1">
      <alignment horizontal="left" vertical="top" wrapText="1"/>
    </xf>
    <xf numFmtId="0" fontId="8" fillId="5" borderId="281" xfId="0" applyFont="1" applyFill="1" applyBorder="1" applyAlignment="1">
      <alignment horizontal="left" vertical="top" wrapText="1"/>
    </xf>
    <xf numFmtId="0" fontId="8" fillId="5" borderId="312" xfId="0" applyFont="1" applyFill="1" applyBorder="1" applyAlignment="1">
      <alignment horizontal="left" vertical="top" wrapText="1"/>
    </xf>
    <xf numFmtId="1" fontId="8" fillId="4" borderId="708" xfId="0" applyNumberFormat="1" applyFont="1" applyFill="1" applyBorder="1" applyAlignment="1">
      <alignment horizontal="center" vertical="center" wrapText="1"/>
    </xf>
    <xf numFmtId="1" fontId="8" fillId="4" borderId="716" xfId="0" applyNumberFormat="1" applyFont="1" applyFill="1" applyBorder="1" applyAlignment="1">
      <alignment horizontal="center" vertical="center" wrapText="1"/>
    </xf>
    <xf numFmtId="0" fontId="8" fillId="5" borderId="708" xfId="0" applyFont="1" applyFill="1" applyBorder="1" applyAlignment="1">
      <alignment horizontal="center" vertical="center" wrapText="1"/>
    </xf>
    <xf numFmtId="0" fontId="8" fillId="5" borderId="716" xfId="0" applyFont="1" applyFill="1" applyBorder="1" applyAlignment="1">
      <alignment horizontal="center" vertical="center" wrapText="1"/>
    </xf>
    <xf numFmtId="0" fontId="8" fillId="5" borderId="706" xfId="0" applyFont="1" applyFill="1" applyBorder="1" applyAlignment="1">
      <alignment horizontal="center" vertical="center" wrapText="1"/>
    </xf>
    <xf numFmtId="0" fontId="8" fillId="5" borderId="274" xfId="0" applyFont="1" applyFill="1" applyBorder="1" applyAlignment="1">
      <alignment horizontal="left" vertical="center"/>
    </xf>
    <xf numFmtId="0" fontId="8" fillId="0" borderId="267" xfId="0" applyFont="1" applyBorder="1" applyAlignment="1">
      <alignment horizontal="left" vertical="center"/>
    </xf>
    <xf numFmtId="0" fontId="8" fillId="0" borderId="274" xfId="0" applyFont="1" applyBorder="1" applyAlignment="1">
      <alignment horizontal="left" vertical="center"/>
    </xf>
    <xf numFmtId="0" fontId="8" fillId="0" borderId="269" xfId="0" applyFont="1" applyBorder="1" applyAlignment="1">
      <alignment horizontal="left" vertical="center"/>
    </xf>
    <xf numFmtId="0" fontId="7" fillId="0" borderId="281" xfId="0" applyFont="1" applyBorder="1" applyAlignment="1">
      <alignment horizontal="left" vertical="center"/>
    </xf>
    <xf numFmtId="0" fontId="7" fillId="0" borderId="435" xfId="0" applyFont="1" applyBorder="1" applyAlignment="1">
      <alignment horizontal="left" vertical="center"/>
    </xf>
    <xf numFmtId="0" fontId="7" fillId="0" borderId="312" xfId="0" applyFont="1" applyBorder="1" applyAlignment="1">
      <alignment horizontal="left" vertical="center"/>
    </xf>
    <xf numFmtId="0" fontId="8" fillId="0" borderId="716" xfId="0" applyFont="1" applyBorder="1" applyAlignment="1">
      <alignment horizontal="center" vertical="center"/>
    </xf>
    <xf numFmtId="0" fontId="8" fillId="0" borderId="716" xfId="0" applyFont="1" applyBorder="1" applyAlignment="1">
      <alignment horizontal="left" vertical="center"/>
    </xf>
    <xf numFmtId="0" fontId="8" fillId="0" borderId="772" xfId="0" applyFont="1" applyBorder="1" applyAlignment="1">
      <alignment horizontal="left" vertical="center"/>
    </xf>
    <xf numFmtId="0" fontId="8" fillId="0" borderId="771" xfId="0" applyFont="1" applyBorder="1" applyAlignment="1">
      <alignment horizontal="left" vertical="center"/>
    </xf>
    <xf numFmtId="0" fontId="8" fillId="0" borderId="766" xfId="0" applyFont="1" applyBorder="1" applyAlignment="1">
      <alignment horizontal="left" vertical="center"/>
    </xf>
    <xf numFmtId="0" fontId="53" fillId="4" borderId="708" xfId="0" applyFont="1" applyFill="1" applyBorder="1" applyAlignment="1">
      <alignment horizontal="center" vertical="center"/>
    </xf>
    <xf numFmtId="0" fontId="53" fillId="4" borderId="706" xfId="0" applyFont="1" applyFill="1" applyBorder="1" applyAlignment="1">
      <alignment horizontal="center" vertical="center"/>
    </xf>
    <xf numFmtId="0" fontId="53" fillId="0" borderId="716" xfId="0" applyFont="1" applyBorder="1" applyAlignment="1">
      <alignment horizontal="center" vertical="center" wrapText="1"/>
    </xf>
    <xf numFmtId="0" fontId="53" fillId="0" borderId="708" xfId="0" applyFont="1" applyBorder="1" applyAlignment="1">
      <alignment horizontal="center" vertical="center" wrapText="1"/>
    </xf>
    <xf numFmtId="0" fontId="53" fillId="0" borderId="706" xfId="0" applyFont="1" applyBorder="1" applyAlignment="1">
      <alignment horizontal="center" vertical="center" wrapText="1"/>
    </xf>
    <xf numFmtId="0" fontId="53" fillId="0" borderId="715" xfId="0" applyFont="1" applyBorder="1" applyAlignment="1">
      <alignment horizontal="center" vertical="center" wrapText="1"/>
    </xf>
    <xf numFmtId="0" fontId="53" fillId="0" borderId="4" xfId="0" applyFont="1" applyBorder="1" applyAlignment="1">
      <alignment horizontal="center" vertical="center" wrapText="1"/>
    </xf>
    <xf numFmtId="0" fontId="53" fillId="0" borderId="767" xfId="0" applyFont="1" applyBorder="1" applyAlignment="1">
      <alignment horizontal="center" vertical="center" wrapText="1"/>
    </xf>
    <xf numFmtId="1" fontId="7" fillId="9" borderId="767" xfId="0" applyNumberFormat="1" applyFont="1" applyFill="1" applyBorder="1" applyAlignment="1">
      <alignment horizontal="center" vertical="center" wrapText="1"/>
    </xf>
    <xf numFmtId="0" fontId="8" fillId="4" borderId="321" xfId="0" applyFont="1" applyFill="1" applyBorder="1" applyAlignment="1">
      <alignment horizontal="left" vertical="center" wrapText="1"/>
    </xf>
    <xf numFmtId="0" fontId="8" fillId="4" borderId="20" xfId="0" applyFont="1" applyFill="1" applyBorder="1" applyAlignment="1">
      <alignment horizontal="left" vertical="center" wrapText="1"/>
    </xf>
    <xf numFmtId="0" fontId="8" fillId="4" borderId="128" xfId="0" applyFont="1" applyFill="1" applyBorder="1" applyAlignment="1">
      <alignment horizontal="left" vertical="center" wrapText="1"/>
    </xf>
    <xf numFmtId="0" fontId="14" fillId="0" borderId="709" xfId="0" applyFont="1" applyBorder="1" applyAlignment="1">
      <alignment horizontal="center" vertical="center" wrapText="1"/>
    </xf>
    <xf numFmtId="0" fontId="53" fillId="0" borderId="223" xfId="0" applyFont="1" applyBorder="1" applyAlignment="1">
      <alignment horizontal="center" vertical="center" wrapText="1"/>
    </xf>
    <xf numFmtId="0" fontId="53" fillId="0" borderId="217" xfId="0" applyFont="1" applyBorder="1" applyAlignment="1">
      <alignment horizontal="center" vertical="center" wrapText="1"/>
    </xf>
    <xf numFmtId="0" fontId="53" fillId="0" borderId="3" xfId="0" applyFont="1" applyBorder="1" applyAlignment="1">
      <alignment horizontal="center" vertical="center" wrapText="1"/>
    </xf>
    <xf numFmtId="0" fontId="53" fillId="0" borderId="0" xfId="0" applyFont="1" applyAlignment="1">
      <alignment horizontal="center" vertical="center" wrapText="1"/>
    </xf>
    <xf numFmtId="0" fontId="0" fillId="0" borderId="0" xfId="0" applyAlignment="1"/>
    <xf numFmtId="0" fontId="53" fillId="0" borderId="622" xfId="0" applyFont="1" applyBorder="1" applyAlignment="1">
      <alignment horizontal="center" vertical="center" wrapText="1"/>
    </xf>
    <xf numFmtId="0" fontId="53" fillId="0" borderId="296" xfId="0" applyFont="1" applyBorder="1" applyAlignment="1">
      <alignment horizontal="center" vertical="center" wrapText="1"/>
    </xf>
    <xf numFmtId="0" fontId="0" fillId="0" borderId="3" xfId="0" applyBorder="1" applyAlignment="1"/>
    <xf numFmtId="0" fontId="53" fillId="9" borderId="0" xfId="0" applyFont="1" applyFill="1" applyAlignment="1"/>
    <xf numFmtId="0" fontId="53" fillId="0" borderId="0" xfId="0" applyFont="1" applyAlignment="1"/>
    <xf numFmtId="0" fontId="53" fillId="41" borderId="0" xfId="0" applyFont="1" applyFill="1" applyAlignment="1"/>
    <xf numFmtId="0" fontId="8" fillId="0" borderId="270" xfId="0" applyFont="1" applyBorder="1" applyAlignment="1">
      <alignment horizontal="left" vertical="center" wrapText="1"/>
    </xf>
    <xf numFmtId="0" fontId="8" fillId="0" borderId="271" xfId="0" applyFont="1" applyBorder="1" applyAlignment="1">
      <alignment horizontal="left" vertical="center" wrapText="1"/>
    </xf>
    <xf numFmtId="0" fontId="8" fillId="0" borderId="284" xfId="0" applyFont="1" applyBorder="1" applyAlignment="1">
      <alignment horizontal="left" vertical="center" wrapText="1"/>
    </xf>
    <xf numFmtId="0" fontId="8" fillId="0" borderId="14" xfId="0" applyFont="1" applyBorder="1" applyAlignment="1">
      <alignment horizontal="center" vertical="center" wrapText="1"/>
    </xf>
    <xf numFmtId="0" fontId="53" fillId="0" borderId="709" xfId="0" applyFont="1" applyBorder="1" applyAlignment="1">
      <alignment horizontal="center" vertical="center" wrapText="1"/>
    </xf>
    <xf numFmtId="0" fontId="7" fillId="0" borderId="715" xfId="0" applyFont="1" applyBorder="1" applyAlignment="1">
      <alignment horizontal="center" vertical="center" wrapText="1"/>
    </xf>
    <xf numFmtId="0" fontId="7" fillId="0" borderId="767" xfId="0" applyFont="1" applyBorder="1" applyAlignment="1">
      <alignment horizontal="center" vertical="center" wrapText="1"/>
    </xf>
    <xf numFmtId="0" fontId="7" fillId="0" borderId="0" xfId="0" applyFont="1" applyAlignment="1"/>
    <xf numFmtId="0" fontId="53" fillId="0" borderId="623" xfId="0" applyFont="1" applyBorder="1" applyAlignment="1"/>
    <xf numFmtId="0" fontId="53" fillId="4" borderId="3" xfId="0" applyFont="1" applyFill="1" applyBorder="1" applyAlignment="1">
      <alignment horizontal="center"/>
    </xf>
    <xf numFmtId="0" fontId="53" fillId="4" borderId="0" xfId="0" applyFont="1" applyFill="1" applyAlignment="1">
      <alignment horizontal="center"/>
    </xf>
    <xf numFmtId="0" fontId="53" fillId="4" borderId="223" xfId="0" applyFont="1" applyFill="1" applyBorder="1" applyAlignment="1">
      <alignment horizontal="center"/>
    </xf>
    <xf numFmtId="0" fontId="53" fillId="4" borderId="296" xfId="0" applyFont="1" applyFill="1" applyBorder="1" applyAlignment="1">
      <alignment horizontal="center"/>
    </xf>
    <xf numFmtId="1" fontId="8" fillId="5" borderId="0" xfId="0" applyNumberFormat="1" applyFont="1" applyFill="1" applyAlignment="1">
      <alignment horizontal="center" vertical="center" wrapText="1"/>
    </xf>
    <xf numFmtId="1" fontId="8" fillId="5" borderId="0" xfId="0" applyNumberFormat="1" applyFont="1" applyFill="1" applyAlignment="1">
      <alignment horizontal="center" vertical="center"/>
    </xf>
    <xf numFmtId="0" fontId="15" fillId="5" borderId="0" xfId="0" applyFont="1" applyFill="1" applyAlignment="1">
      <alignment horizontal="center" vertical="center" wrapText="1"/>
    </xf>
    <xf numFmtId="0" fontId="53" fillId="0" borderId="217" xfId="0" applyFont="1" applyBorder="1" applyAlignment="1">
      <alignment horizontal="center" vertical="center"/>
    </xf>
    <xf numFmtId="0" fontId="53" fillId="0" borderId="296" xfId="0" applyFont="1" applyBorder="1" applyAlignment="1">
      <alignment horizontal="center" vertical="center"/>
    </xf>
    <xf numFmtId="0" fontId="53" fillId="0" borderId="0" xfId="0" applyFont="1" applyAlignment="1">
      <alignment horizontal="center" vertical="center"/>
    </xf>
    <xf numFmtId="0" fontId="53" fillId="0" borderId="146" xfId="0" applyFont="1" applyBorder="1" applyAlignment="1">
      <alignment horizontal="center" vertical="center"/>
    </xf>
    <xf numFmtId="0" fontId="53" fillId="0" borderId="623" xfId="0" applyFont="1" applyBorder="1" applyAlignment="1">
      <alignment horizontal="center" vertical="center"/>
    </xf>
    <xf numFmtId="0" fontId="53" fillId="0" borderId="622" xfId="0" applyFont="1" applyBorder="1" applyAlignment="1">
      <alignment horizontal="center" vertical="center"/>
    </xf>
    <xf numFmtId="1" fontId="8" fillId="5" borderId="717" xfId="0" applyNumberFormat="1" applyFont="1" applyFill="1" applyBorder="1" applyAlignment="1">
      <alignment horizontal="center" vertical="center"/>
    </xf>
    <xf numFmtId="1" fontId="8" fillId="0" borderId="797" xfId="0" applyNumberFormat="1" applyFont="1" applyBorder="1" applyAlignment="1">
      <alignment horizontal="center" vertical="center" wrapText="1"/>
    </xf>
    <xf numFmtId="1" fontId="8" fillId="0" borderId="786" xfId="0" applyNumberFormat="1" applyFont="1" applyBorder="1" applyAlignment="1">
      <alignment horizontal="center" vertical="center" wrapText="1"/>
    </xf>
    <xf numFmtId="1" fontId="8" fillId="0" borderId="802" xfId="0" applyNumberFormat="1" applyFont="1" applyBorder="1" applyAlignment="1">
      <alignment horizontal="center" vertical="center"/>
    </xf>
    <xf numFmtId="1" fontId="8" fillId="0" borderId="833" xfId="0" applyNumberFormat="1" applyFont="1" applyBorder="1" applyAlignment="1">
      <alignment horizontal="center" vertical="center"/>
    </xf>
    <xf numFmtId="1" fontId="8" fillId="0" borderId="783" xfId="0" applyNumberFormat="1" applyFont="1" applyBorder="1" applyAlignment="1">
      <alignment horizontal="center" vertical="center"/>
    </xf>
    <xf numFmtId="1" fontId="8" fillId="0" borderId="782" xfId="0" applyNumberFormat="1" applyFont="1" applyBorder="1" applyAlignment="1">
      <alignment horizontal="center" vertical="center"/>
    </xf>
    <xf numFmtId="1" fontId="8" fillId="0" borderId="793" xfId="0" applyNumberFormat="1" applyFont="1" applyBorder="1" applyAlignment="1">
      <alignment horizontal="center" vertical="center"/>
    </xf>
    <xf numFmtId="1" fontId="8" fillId="0" borderId="834" xfId="0" applyNumberFormat="1" applyFont="1" applyBorder="1" applyAlignment="1">
      <alignment horizontal="center" vertical="center"/>
    </xf>
    <xf numFmtId="1" fontId="8" fillId="0" borderId="838" xfId="0" applyNumberFormat="1" applyFont="1" applyBorder="1" applyAlignment="1">
      <alignment horizontal="center" vertical="center"/>
    </xf>
    <xf numFmtId="1" fontId="8" fillId="0" borderId="834" xfId="0" applyNumberFormat="1" applyFont="1" applyBorder="1" applyAlignment="1">
      <alignment horizontal="center" vertical="center" wrapText="1"/>
    </xf>
    <xf numFmtId="1" fontId="8" fillId="0" borderId="838" xfId="0" applyNumberFormat="1" applyFont="1" applyBorder="1" applyAlignment="1">
      <alignment horizontal="center" vertical="center" wrapText="1"/>
    </xf>
    <xf numFmtId="1" fontId="8" fillId="5" borderId="802" xfId="0" applyNumberFormat="1" applyFont="1" applyFill="1" applyBorder="1" applyAlignment="1">
      <alignment horizontal="center" vertical="center" wrapText="1"/>
    </xf>
    <xf numFmtId="1" fontId="8" fillId="5" borderId="833" xfId="0" applyNumberFormat="1" applyFont="1" applyFill="1" applyBorder="1" applyAlignment="1">
      <alignment horizontal="center" vertical="center" wrapText="1"/>
    </xf>
    <xf numFmtId="1" fontId="8" fillId="5" borderId="783" xfId="0" applyNumberFormat="1" applyFont="1" applyFill="1" applyBorder="1" applyAlignment="1">
      <alignment horizontal="center" vertical="center" wrapText="1"/>
    </xf>
    <xf numFmtId="1" fontId="8" fillId="5" borderId="782" xfId="0" applyNumberFormat="1" applyFont="1" applyFill="1" applyBorder="1" applyAlignment="1">
      <alignment horizontal="center" vertical="center" wrapText="1"/>
    </xf>
    <xf numFmtId="1" fontId="8" fillId="0" borderId="793" xfId="0" applyNumberFormat="1" applyFont="1" applyBorder="1" applyAlignment="1">
      <alignment horizontal="center" vertical="center" wrapText="1"/>
    </xf>
    <xf numFmtId="1" fontId="8" fillId="0" borderId="794" xfId="0" applyNumberFormat="1" applyFont="1" applyBorder="1" applyAlignment="1">
      <alignment horizontal="center" vertical="center" wrapText="1"/>
    </xf>
    <xf numFmtId="1" fontId="8" fillId="0" borderId="832" xfId="0" applyNumberFormat="1" applyFont="1" applyBorder="1" applyAlignment="1">
      <alignment horizontal="center" vertical="center" wrapText="1"/>
    </xf>
    <xf numFmtId="1" fontId="8" fillId="0" borderId="844" xfId="0" applyNumberFormat="1" applyFont="1" applyBorder="1" applyAlignment="1">
      <alignment horizontal="center" vertical="center" wrapText="1"/>
    </xf>
    <xf numFmtId="1" fontId="8" fillId="0" borderId="833" xfId="0" applyNumberFormat="1" applyFont="1" applyBorder="1" applyAlignment="1">
      <alignment horizontal="center" vertical="center" wrapText="1"/>
    </xf>
    <xf numFmtId="1" fontId="8" fillId="0" borderId="782" xfId="0" applyNumberFormat="1" applyFont="1" applyBorder="1" applyAlignment="1">
      <alignment horizontal="center" vertical="center" wrapText="1"/>
    </xf>
    <xf numFmtId="1" fontId="8" fillId="0" borderId="839" xfId="0" applyNumberFormat="1" applyFont="1" applyBorder="1" applyAlignment="1">
      <alignment horizontal="center" vertical="center" wrapText="1"/>
    </xf>
    <xf numFmtId="1" fontId="8" fillId="0" borderId="784" xfId="0" applyNumberFormat="1" applyFont="1" applyBorder="1" applyAlignment="1">
      <alignment horizontal="center" vertical="center" wrapText="1"/>
    </xf>
    <xf numFmtId="1" fontId="8" fillId="0" borderId="840" xfId="0" applyNumberFormat="1" applyFont="1" applyBorder="1" applyAlignment="1">
      <alignment horizontal="center" vertical="center" wrapText="1"/>
    </xf>
    <xf numFmtId="1" fontId="8" fillId="0" borderId="843" xfId="0" applyNumberFormat="1" applyFont="1" applyBorder="1" applyAlignment="1">
      <alignment horizontal="center" vertical="center" wrapText="1"/>
    </xf>
    <xf numFmtId="1" fontId="16" fillId="4" borderId="783" xfId="0" applyNumberFormat="1" applyFont="1" applyFill="1" applyBorder="1" applyAlignment="1">
      <alignment horizontal="left" wrapText="1"/>
    </xf>
    <xf numFmtId="1" fontId="16" fillId="4" borderId="0" xfId="0" applyNumberFormat="1" applyFont="1" applyFill="1" applyAlignment="1">
      <alignment horizontal="left" wrapText="1"/>
    </xf>
    <xf numFmtId="1" fontId="8" fillId="0" borderId="845" xfId="0" applyNumberFormat="1" applyFont="1" applyBorder="1" applyAlignment="1">
      <alignment horizontal="center" vertical="center"/>
    </xf>
    <xf numFmtId="1" fontId="8" fillId="0" borderId="846" xfId="0" applyNumberFormat="1" applyFont="1" applyBorder="1" applyAlignment="1">
      <alignment horizontal="center" vertical="center"/>
    </xf>
    <xf numFmtId="1" fontId="8" fillId="0" borderId="841" xfId="0" applyNumberFormat="1" applyFont="1" applyBorder="1" applyAlignment="1"/>
    <xf numFmtId="1" fontId="8" fillId="0" borderId="842" xfId="0" applyNumberFormat="1" applyFont="1" applyBorder="1" applyAlignment="1"/>
    <xf numFmtId="1" fontId="8" fillId="0" borderId="765" xfId="0" applyNumberFormat="1" applyFont="1" applyBorder="1" applyAlignment="1">
      <alignment horizontal="center" vertical="center" wrapText="1"/>
    </xf>
    <xf numFmtId="1" fontId="8" fillId="0" borderId="788" xfId="0" applyNumberFormat="1" applyFont="1" applyBorder="1" applyAlignment="1"/>
    <xf numFmtId="1" fontId="8" fillId="0" borderId="791" xfId="0" applyNumberFormat="1" applyFont="1" applyBorder="1" applyAlignment="1"/>
    <xf numFmtId="1" fontId="8" fillId="0" borderId="802" xfId="0" applyNumberFormat="1" applyFont="1" applyBorder="1" applyAlignment="1">
      <alignment horizontal="center" vertical="center" wrapText="1"/>
    </xf>
    <xf numFmtId="1" fontId="8" fillId="0" borderId="783" xfId="0" applyNumberFormat="1" applyFont="1" applyBorder="1" applyAlignment="1">
      <alignment horizontal="center" vertical="center" wrapText="1"/>
    </xf>
    <xf numFmtId="1" fontId="8" fillId="5" borderId="838" xfId="0" applyNumberFormat="1" applyFont="1" applyFill="1" applyBorder="1" applyAlignment="1">
      <alignment horizontal="center" vertical="center" wrapText="1"/>
    </xf>
    <xf numFmtId="1" fontId="8" fillId="5" borderId="847" xfId="0" applyNumberFormat="1" applyFont="1" applyFill="1" applyBorder="1" applyAlignment="1">
      <alignment horizontal="center" vertical="center" wrapText="1"/>
    </xf>
    <xf numFmtId="1" fontId="8" fillId="5" borderId="848" xfId="0" applyNumberFormat="1" applyFont="1" applyFill="1" applyBorder="1" applyAlignment="1">
      <alignment horizontal="center" vertical="center" wrapText="1"/>
    </xf>
    <xf numFmtId="1" fontId="8" fillId="5" borderId="849" xfId="0" applyNumberFormat="1" applyFont="1" applyFill="1" applyBorder="1" applyAlignment="1">
      <alignment horizontal="center" vertical="center" wrapText="1"/>
    </xf>
    <xf numFmtId="1" fontId="8" fillId="5" borderId="850" xfId="0" applyNumberFormat="1" applyFont="1" applyFill="1" applyBorder="1" applyAlignment="1">
      <alignment horizontal="center" vertical="center" wrapText="1"/>
    </xf>
    <xf numFmtId="1" fontId="8" fillId="5" borderId="851" xfId="0" applyNumberFormat="1" applyFont="1" applyFill="1" applyBorder="1" applyAlignment="1">
      <alignment horizontal="center" vertical="center" wrapText="1"/>
    </xf>
    <xf numFmtId="1" fontId="8" fillId="5" borderId="102" xfId="0" applyNumberFormat="1" applyFont="1" applyFill="1" applyBorder="1" applyAlignment="1">
      <alignment horizontal="center" vertical="center" wrapText="1"/>
    </xf>
    <xf numFmtId="0" fontId="8" fillId="0" borderId="834" xfId="0" applyFont="1" applyBorder="1" applyAlignment="1">
      <alignment horizontal="center" vertical="center" wrapText="1"/>
    </xf>
    <xf numFmtId="0" fontId="8" fillId="0" borderId="838" xfId="0" applyFont="1" applyBorder="1" applyAlignment="1">
      <alignment horizontal="center" vertical="center" wrapText="1"/>
    </xf>
    <xf numFmtId="0" fontId="8" fillId="0" borderId="847" xfId="0" applyFont="1" applyBorder="1" applyAlignment="1">
      <alignment horizontal="center" vertical="center" wrapText="1"/>
    </xf>
    <xf numFmtId="1" fontId="8" fillId="0" borderId="178" xfId="0" applyNumberFormat="1" applyFont="1" applyBorder="1" applyAlignment="1">
      <alignment horizontal="left"/>
    </xf>
    <xf numFmtId="1" fontId="8" fillId="0" borderId="267" xfId="0" applyNumberFormat="1" applyFont="1" applyBorder="1" applyAlignment="1">
      <alignment horizontal="left"/>
    </xf>
    <xf numFmtId="1" fontId="8" fillId="0" borderId="269" xfId="0" applyNumberFormat="1" applyFont="1" applyBorder="1" applyAlignment="1">
      <alignment horizontal="left"/>
    </xf>
    <xf numFmtId="1" fontId="8" fillId="0" borderId="267" xfId="0" applyNumberFormat="1" applyFont="1" applyBorder="1" applyAlignment="1">
      <alignment horizontal="left" wrapText="1"/>
    </xf>
    <xf numFmtId="1" fontId="8" fillId="0" borderId="269" xfId="0" applyNumberFormat="1" applyFont="1" applyBorder="1" applyAlignment="1">
      <alignment horizontal="left" wrapText="1"/>
    </xf>
    <xf numFmtId="1" fontId="8" fillId="0" borderId="321" xfId="0" applyNumberFormat="1" applyFont="1" applyBorder="1" applyAlignment="1">
      <alignment horizontal="left"/>
    </xf>
    <xf numFmtId="1" fontId="8" fillId="0" borderId="128" xfId="0" applyNumberFormat="1" applyFont="1" applyBorder="1" applyAlignment="1">
      <alignment horizontal="left"/>
    </xf>
    <xf numFmtId="1" fontId="8" fillId="0" borderId="765" xfId="0" applyNumberFormat="1" applyFont="1" applyBorder="1" applyAlignment="1">
      <alignment horizontal="center" vertical="center"/>
    </xf>
    <xf numFmtId="1" fontId="8" fillId="0" borderId="268" xfId="0" applyNumberFormat="1" applyFont="1" applyBorder="1" applyAlignment="1">
      <alignment horizontal="center" vertical="center"/>
    </xf>
    <xf numFmtId="1" fontId="8" fillId="0" borderId="277" xfId="0" applyNumberFormat="1" applyFont="1" applyBorder="1" applyAlignment="1">
      <alignment horizontal="center" vertical="center"/>
    </xf>
    <xf numFmtId="1" fontId="8" fillId="0" borderId="281" xfId="0" applyNumberFormat="1" applyFont="1" applyBorder="1" applyAlignment="1">
      <alignment horizontal="left"/>
    </xf>
    <xf numFmtId="1" fontId="8" fillId="0" borderId="312" xfId="0" applyNumberFormat="1" applyFont="1" applyBorder="1" applyAlignment="1">
      <alignment horizontal="left"/>
    </xf>
    <xf numFmtId="0" fontId="19" fillId="0" borderId="797" xfId="0" applyFont="1" applyBorder="1" applyAlignment="1">
      <alignment horizontal="center" vertical="center"/>
    </xf>
    <xf numFmtId="0" fontId="19" fillId="0" borderId="4" xfId="0" applyFont="1" applyBorder="1" applyAlignment="1">
      <alignment horizontal="center" vertical="center"/>
    </xf>
    <xf numFmtId="0" fontId="19" fillId="0" borderId="786" xfId="0" applyFont="1" applyBorder="1" applyAlignment="1">
      <alignment horizontal="center" vertical="center"/>
    </xf>
    <xf numFmtId="0" fontId="8" fillId="0" borderId="837" xfId="0" applyFont="1" applyBorder="1" applyAlignment="1">
      <alignment horizontal="center" vertical="center"/>
    </xf>
    <xf numFmtId="0" fontId="8" fillId="0" borderId="854" xfId="0" applyFont="1" applyBorder="1" applyAlignment="1">
      <alignment horizontal="center" vertical="center"/>
    </xf>
    <xf numFmtId="0" fontId="8" fillId="0" borderId="854" xfId="0" applyFont="1" applyBorder="1" applyAlignment="1">
      <alignment horizontal="center" vertical="center" wrapText="1"/>
    </xf>
    <xf numFmtId="0" fontId="8" fillId="0" borderId="837" xfId="0" applyFont="1" applyBorder="1" applyAlignment="1">
      <alignment horizontal="center" vertical="center" wrapText="1"/>
    </xf>
    <xf numFmtId="0" fontId="8" fillId="0" borderId="855" xfId="0" applyFont="1" applyBorder="1" applyAlignment="1">
      <alignment horizontal="center" vertical="center" wrapText="1"/>
    </xf>
    <xf numFmtId="0" fontId="8" fillId="0" borderId="835" xfId="0" applyFont="1" applyBorder="1" applyAlignment="1">
      <alignment horizontal="center" vertical="center" wrapText="1"/>
    </xf>
    <xf numFmtId="0" fontId="8" fillId="0" borderId="774" xfId="0" applyFont="1" applyBorder="1" applyAlignment="1">
      <alignment horizontal="center" vertical="center" wrapText="1"/>
    </xf>
    <xf numFmtId="0" fontId="8" fillId="0" borderId="310" xfId="0" applyFont="1" applyBorder="1" applyAlignment="1">
      <alignment horizontal="center" vertical="center" wrapText="1"/>
    </xf>
    <xf numFmtId="0" fontId="8" fillId="0" borderId="775" xfId="0" applyFont="1" applyBorder="1" applyAlignment="1">
      <alignment horizontal="center" vertical="center" wrapText="1"/>
    </xf>
    <xf numFmtId="0" fontId="8" fillId="0" borderId="283" xfId="0" applyFont="1" applyBorder="1" applyAlignment="1">
      <alignment horizontal="center" vertical="center" wrapText="1"/>
    </xf>
    <xf numFmtId="1" fontId="8" fillId="9" borderId="848" xfId="0" applyNumberFormat="1" applyFont="1" applyFill="1" applyBorder="1" applyAlignment="1">
      <alignment horizontal="center" vertical="center" wrapText="1"/>
    </xf>
    <xf numFmtId="1" fontId="8" fillId="9" borderId="849" xfId="0" applyNumberFormat="1" applyFont="1" applyFill="1" applyBorder="1" applyAlignment="1">
      <alignment horizontal="center" vertical="center" wrapText="1"/>
    </xf>
    <xf numFmtId="1" fontId="8" fillId="9" borderId="850" xfId="0" applyNumberFormat="1" applyFont="1" applyFill="1" applyBorder="1" applyAlignment="1">
      <alignment horizontal="center" vertical="center" wrapText="1"/>
    </xf>
    <xf numFmtId="1" fontId="8" fillId="9" borderId="851" xfId="0" applyNumberFormat="1" applyFont="1" applyFill="1" applyBorder="1" applyAlignment="1">
      <alignment horizontal="center" vertical="center" wrapText="1"/>
    </xf>
    <xf numFmtId="0" fontId="8" fillId="0" borderId="793" xfId="0" applyFont="1" applyBorder="1" applyAlignment="1">
      <alignment horizontal="center" vertical="center"/>
    </xf>
    <xf numFmtId="0" fontId="8" fillId="0" borderId="834" xfId="0" applyFont="1" applyBorder="1" applyAlignment="1">
      <alignment horizontal="center" vertical="center"/>
    </xf>
    <xf numFmtId="0" fontId="8" fillId="0" borderId="838" xfId="0" applyFont="1" applyBorder="1" applyAlignment="1">
      <alignment horizontal="center" vertical="center"/>
    </xf>
    <xf numFmtId="0" fontId="60" fillId="0" borderId="797" xfId="0" applyFont="1" applyBorder="1" applyAlignment="1">
      <alignment horizontal="center" vertical="center" wrapText="1"/>
    </xf>
    <xf numFmtId="0" fontId="60" fillId="0" borderId="786" xfId="0" applyFont="1" applyBorder="1" applyAlignment="1">
      <alignment horizontal="center" vertical="center" wrapText="1"/>
    </xf>
    <xf numFmtId="0" fontId="60" fillId="0" borderId="837" xfId="0" applyFont="1" applyBorder="1" applyAlignment="1">
      <alignment horizontal="center" vertical="center" wrapText="1"/>
    </xf>
    <xf numFmtId="0" fontId="60" fillId="0" borderId="854" xfId="0" applyFont="1" applyBorder="1" applyAlignment="1">
      <alignment horizontal="center" vertical="center" wrapText="1"/>
    </xf>
    <xf numFmtId="0" fontId="60" fillId="9" borderId="833" xfId="0" applyFont="1" applyFill="1" applyBorder="1" applyAlignment="1">
      <alignment horizontal="center" vertical="center" wrapText="1"/>
    </xf>
    <xf numFmtId="0" fontId="60" fillId="9" borderId="782" xfId="0" applyFont="1" applyFill="1" applyBorder="1" applyAlignment="1">
      <alignment horizontal="center" vertical="center" wrapText="1"/>
    </xf>
    <xf numFmtId="0" fontId="60" fillId="9" borderId="797" xfId="0" applyFont="1" applyFill="1" applyBorder="1" applyAlignment="1">
      <alignment horizontal="center" vertical="center" wrapText="1"/>
    </xf>
    <xf numFmtId="0" fontId="60" fillId="9" borderId="786" xfId="0" applyFont="1" applyFill="1" applyBorder="1" applyAlignment="1">
      <alignment horizontal="center" vertical="center" wrapText="1"/>
    </xf>
    <xf numFmtId="0" fontId="38" fillId="0" borderId="832" xfId="0" applyFont="1" applyBorder="1" applyAlignment="1">
      <alignment horizontal="center" vertical="center"/>
    </xf>
    <xf numFmtId="0" fontId="38" fillId="0" borderId="833" xfId="0" applyFont="1" applyBorder="1" applyAlignment="1">
      <alignment horizontal="center" vertical="center"/>
    </xf>
    <xf numFmtId="0" fontId="38" fillId="0" borderId="3" xfId="0" applyFont="1" applyBorder="1" applyAlignment="1">
      <alignment horizontal="center" vertical="center"/>
    </xf>
    <xf numFmtId="0" fontId="38" fillId="0" borderId="146" xfId="0" applyFont="1" applyBorder="1" applyAlignment="1">
      <alignment horizontal="center" vertical="center"/>
    </xf>
    <xf numFmtId="0" fontId="38" fillId="0" borderId="844" xfId="0" applyFont="1" applyBorder="1" applyAlignment="1">
      <alignment horizontal="center" vertical="center"/>
    </xf>
    <xf numFmtId="0" fontId="38" fillId="0" borderId="782" xfId="0" applyFont="1" applyBorder="1" applyAlignment="1">
      <alignment horizontal="center" vertical="center"/>
    </xf>
    <xf numFmtId="0" fontId="8" fillId="0" borderId="802" xfId="0" applyFont="1" applyBorder="1" applyAlignment="1">
      <alignment horizontal="center" vertical="center"/>
    </xf>
    <xf numFmtId="0" fontId="8" fillId="0" borderId="833" xfId="0" applyFont="1" applyBorder="1" applyAlignment="1">
      <alignment horizontal="center" vertical="center"/>
    </xf>
    <xf numFmtId="0" fontId="8" fillId="0" borderId="783" xfId="0" applyFont="1" applyBorder="1" applyAlignment="1">
      <alignment horizontal="center" vertical="center"/>
    </xf>
    <xf numFmtId="0" fontId="8" fillId="0" borderId="782" xfId="0" applyFont="1" applyBorder="1" applyAlignment="1">
      <alignment horizontal="center" vertical="center"/>
    </xf>
    <xf numFmtId="0" fontId="60" fillId="0" borderId="793" xfId="0" applyFont="1" applyBorder="1" applyAlignment="1">
      <alignment horizontal="center" vertical="center"/>
    </xf>
    <xf numFmtId="0" fontId="60" fillId="0" borderId="834" xfId="0" applyFont="1" applyBorder="1" applyAlignment="1">
      <alignment horizontal="center" vertical="center"/>
    </xf>
    <xf numFmtId="0" fontId="60" fillId="0" borderId="838" xfId="0" applyFont="1" applyBorder="1" applyAlignment="1">
      <alignment horizontal="center" vertical="center"/>
    </xf>
    <xf numFmtId="0" fontId="60" fillId="9" borderId="857" xfId="0" applyFont="1" applyFill="1" applyBorder="1" applyAlignment="1">
      <alignment horizontal="center" vertical="center" wrapText="1"/>
    </xf>
    <xf numFmtId="0" fontId="60" fillId="9" borderId="858" xfId="0" applyFont="1" applyFill="1" applyBorder="1" applyAlignment="1">
      <alignment horizontal="center" vertical="center" wrapText="1"/>
    </xf>
    <xf numFmtId="0" fontId="60" fillId="0" borderId="797" xfId="0" applyFont="1" applyBorder="1" applyAlignment="1">
      <alignment horizontal="center" vertical="center"/>
    </xf>
    <xf numFmtId="0" fontId="60" fillId="0" borderId="4" xfId="0" applyFont="1" applyBorder="1" applyAlignment="1">
      <alignment horizontal="center" vertical="center"/>
    </xf>
    <xf numFmtId="0" fontId="60" fillId="0" borderId="786" xfId="0" applyFont="1" applyBorder="1" applyAlignment="1">
      <alignment horizontal="center" vertical="center"/>
    </xf>
    <xf numFmtId="0" fontId="60" fillId="0" borderId="832" xfId="0" applyFont="1" applyBorder="1" applyAlignment="1">
      <alignment horizontal="center" vertical="center" wrapText="1"/>
    </xf>
    <xf numFmtId="0" fontId="60" fillId="0" borderId="802" xfId="0" applyFont="1" applyBorder="1" applyAlignment="1">
      <alignment horizontal="center" vertical="center" wrapText="1"/>
    </xf>
    <xf numFmtId="0" fontId="60" fillId="0" borderId="833" xfId="0" applyFont="1" applyBorder="1" applyAlignment="1">
      <alignment horizontal="center" vertical="center" wrapText="1"/>
    </xf>
    <xf numFmtId="0" fontId="60" fillId="0" borderId="3" xfId="0" applyFont="1" applyBorder="1" applyAlignment="1">
      <alignment horizontal="center" vertical="center" wrapText="1"/>
    </xf>
    <xf numFmtId="0" fontId="60" fillId="0" borderId="0" xfId="0" applyFont="1" applyAlignment="1">
      <alignment horizontal="center" vertical="center" wrapText="1"/>
    </xf>
    <xf numFmtId="0" fontId="60" fillId="0" borderId="146" xfId="0" applyFont="1" applyBorder="1" applyAlignment="1">
      <alignment horizontal="center" vertical="center" wrapText="1"/>
    </xf>
    <xf numFmtId="0" fontId="60" fillId="0" borderId="794" xfId="0" applyFont="1" applyBorder="1" applyAlignment="1">
      <alignment horizontal="center" vertical="center"/>
    </xf>
    <xf numFmtId="0" fontId="60" fillId="0" borderId="793" xfId="0" applyFont="1" applyBorder="1" applyAlignment="1">
      <alignment horizontal="center" vertical="center" wrapText="1"/>
    </xf>
    <xf numFmtId="0" fontId="60" fillId="0" borderId="794" xfId="0" applyFont="1" applyBorder="1" applyAlignment="1">
      <alignment horizontal="center" vertical="center" wrapText="1"/>
    </xf>
    <xf numFmtId="49" fontId="60" fillId="0" borderId="793" xfId="0" applyNumberFormat="1" applyFont="1" applyBorder="1" applyAlignment="1">
      <alignment horizontal="center"/>
    </xf>
    <xf numFmtId="49" fontId="60" fillId="0" borderId="794" xfId="0" applyNumberFormat="1" applyFont="1" applyBorder="1" applyAlignment="1">
      <alignment horizontal="center"/>
    </xf>
    <xf numFmtId="1" fontId="8" fillId="0" borderId="841" xfId="0" applyNumberFormat="1" applyFont="1" applyBorder="1" applyAlignment="1">
      <alignment horizontal="center" vertical="center" wrapText="1"/>
    </xf>
    <xf numFmtId="1" fontId="8" fillId="0" borderId="788" xfId="0" applyNumberFormat="1" applyFont="1" applyBorder="1" applyAlignment="1">
      <alignment horizontal="center" vertical="center" wrapText="1"/>
    </xf>
    <xf numFmtId="0" fontId="60" fillId="9" borderId="839" xfId="0" applyFont="1" applyFill="1" applyBorder="1" applyAlignment="1">
      <alignment horizontal="center" vertical="center" wrapText="1"/>
    </xf>
    <xf numFmtId="0" fontId="60" fillId="9" borderId="16" xfId="0" applyFont="1" applyFill="1" applyBorder="1" applyAlignment="1">
      <alignment horizontal="center" vertical="center" wrapText="1"/>
    </xf>
    <xf numFmtId="0" fontId="60" fillId="0" borderId="784" xfId="0" applyFont="1" applyBorder="1" applyAlignment="1">
      <alignment horizontal="center" vertical="center" wrapText="1"/>
    </xf>
    <xf numFmtId="0" fontId="60" fillId="9" borderId="146" xfId="0" applyFont="1" applyFill="1" applyBorder="1" applyAlignment="1">
      <alignment horizontal="center" vertical="center" wrapText="1"/>
    </xf>
    <xf numFmtId="0" fontId="60" fillId="0" borderId="782" xfId="0" applyFont="1" applyBorder="1" applyAlignment="1">
      <alignment horizontal="center" vertical="center" wrapText="1"/>
    </xf>
    <xf numFmtId="0" fontId="60" fillId="0" borderId="838" xfId="0" applyFont="1" applyBorder="1" applyAlignment="1">
      <alignment horizontal="center" vertical="center" wrapText="1"/>
    </xf>
    <xf numFmtId="0" fontId="60" fillId="0" borderId="837" xfId="0" applyFont="1" applyBorder="1" applyAlignment="1">
      <alignment horizontal="center" vertical="center"/>
    </xf>
    <xf numFmtId="0" fontId="60" fillId="0" borderId="854" xfId="0" applyFont="1" applyBorder="1" applyAlignment="1">
      <alignment horizontal="center" vertical="center"/>
    </xf>
    <xf numFmtId="0" fontId="60" fillId="9" borderId="784" xfId="0" applyFont="1" applyFill="1" applyBorder="1" applyAlignment="1">
      <alignment horizontal="center" vertical="center" wrapText="1"/>
    </xf>
    <xf numFmtId="0" fontId="16" fillId="0" borderId="783" xfId="0" applyFont="1" applyBorder="1" applyAlignment="1">
      <alignment horizontal="left" wrapText="1"/>
    </xf>
    <xf numFmtId="0" fontId="19" fillId="0" borderId="833" xfId="0" applyFont="1" applyBorder="1" applyAlignment="1">
      <alignment horizontal="center" vertical="center" wrapText="1"/>
    </xf>
    <xf numFmtId="0" fontId="19" fillId="0" borderId="782" xfId="0" applyFont="1" applyBorder="1" applyAlignment="1">
      <alignment horizontal="center" vertical="center" wrapText="1"/>
    </xf>
    <xf numFmtId="0" fontId="8" fillId="0" borderId="786" xfId="0" applyFont="1" applyBorder="1" applyAlignment="1">
      <alignment horizontal="center" vertical="center" wrapText="1"/>
    </xf>
    <xf numFmtId="0" fontId="8" fillId="0" borderId="782" xfId="0" applyFont="1" applyBorder="1" applyAlignment="1">
      <alignment horizontal="center" vertical="center" wrapText="1"/>
    </xf>
    <xf numFmtId="0" fontId="16" fillId="0" borderId="802" xfId="0" applyFont="1" applyBorder="1" applyAlignment="1">
      <alignment horizontal="left" wrapText="1"/>
    </xf>
    <xf numFmtId="0" fontId="8" fillId="0" borderId="859" xfId="0" applyFont="1" applyBorder="1" applyAlignment="1">
      <alignment horizontal="center" vertical="center" wrapText="1"/>
    </xf>
    <xf numFmtId="0" fontId="8" fillId="0" borderId="784" xfId="0" applyFont="1" applyBorder="1" applyAlignment="1">
      <alignment horizontal="center" vertical="center" wrapText="1"/>
    </xf>
    <xf numFmtId="0" fontId="38" fillId="0" borderId="833" xfId="0" applyFont="1" applyBorder="1" applyAlignment="1">
      <alignment horizontal="center" vertical="center" wrapText="1"/>
    </xf>
    <xf numFmtId="0" fontId="38" fillId="0" borderId="782" xfId="0" applyFont="1" applyBorder="1" applyAlignment="1">
      <alignment horizontal="center" vertical="center" wrapText="1"/>
    </xf>
    <xf numFmtId="0" fontId="19" fillId="0" borderId="833" xfId="0" applyFont="1" applyBorder="1" applyAlignment="1">
      <alignment horizontal="center" wrapText="1"/>
    </xf>
    <xf numFmtId="0" fontId="19" fillId="0" borderId="782" xfId="0" applyFont="1" applyBorder="1" applyAlignment="1">
      <alignment horizontal="center" wrapText="1"/>
    </xf>
    <xf numFmtId="0" fontId="16" fillId="0" borderId="0" xfId="0" applyFont="1" applyAlignment="1">
      <alignment horizontal="left" wrapText="1"/>
    </xf>
    <xf numFmtId="0" fontId="8" fillId="0" borderId="789" xfId="0" applyFont="1" applyBorder="1" applyAlignment="1">
      <alignment horizontal="center" vertical="center" wrapText="1"/>
    </xf>
    <xf numFmtId="0" fontId="19" fillId="0" borderId="797" xfId="0" applyFont="1" applyBorder="1" applyAlignment="1">
      <alignment horizontal="center" wrapText="1"/>
    </xf>
    <xf numFmtId="0" fontId="19" fillId="0" borderId="786" xfId="0" applyFont="1" applyBorder="1" applyAlignment="1">
      <alignment horizontal="center" wrapText="1"/>
    </xf>
    <xf numFmtId="0" fontId="8" fillId="0" borderId="839" xfId="0" applyFont="1" applyBorder="1" applyAlignment="1">
      <alignment horizontal="center" vertical="center" wrapText="1"/>
    </xf>
    <xf numFmtId="1" fontId="15" fillId="4" borderId="0" xfId="0" applyNumberFormat="1" applyFont="1" applyFill="1" applyAlignment="1">
      <alignment wrapText="1"/>
    </xf>
    <xf numFmtId="1" fontId="8" fillId="0" borderId="849" xfId="0" applyNumberFormat="1" applyFont="1" applyBorder="1" applyAlignment="1">
      <alignment horizontal="center" vertical="center" wrapText="1"/>
    </xf>
    <xf numFmtId="1" fontId="8" fillId="0" borderId="851" xfId="0" applyNumberFormat="1" applyFont="1" applyBorder="1" applyAlignment="1">
      <alignment horizontal="center" vertical="center" wrapText="1"/>
    </xf>
    <xf numFmtId="1" fontId="8" fillId="9" borderId="797" xfId="0" applyNumberFormat="1" applyFont="1" applyFill="1" applyBorder="1" applyAlignment="1">
      <alignment horizontal="center" vertical="center" wrapText="1"/>
    </xf>
    <xf numFmtId="1" fontId="8" fillId="9" borderId="786" xfId="0" applyNumberFormat="1" applyFont="1" applyFill="1" applyBorder="1" applyAlignment="1">
      <alignment horizontal="center" vertical="center" wrapText="1"/>
    </xf>
    <xf numFmtId="1" fontId="8" fillId="0" borderId="837" xfId="0" applyNumberFormat="1" applyFont="1" applyBorder="1" applyAlignment="1">
      <alignment horizontal="center" vertical="center" wrapText="1"/>
    </xf>
    <xf numFmtId="1" fontId="8" fillId="5" borderId="25" xfId="0" applyNumberFormat="1" applyFont="1" applyFill="1" applyBorder="1" applyAlignment="1">
      <alignment horizontal="center" vertical="center" wrapText="1"/>
    </xf>
    <xf numFmtId="1" fontId="8" fillId="5" borderId="797" xfId="0" applyNumberFormat="1" applyFont="1" applyFill="1" applyBorder="1" applyAlignment="1">
      <alignment horizontal="center" vertical="center" wrapText="1"/>
    </xf>
    <xf numFmtId="1" fontId="8" fillId="5" borderId="786" xfId="0" applyNumberFormat="1" applyFont="1" applyFill="1" applyBorder="1" applyAlignment="1">
      <alignment horizontal="center" vertical="center" wrapText="1"/>
    </xf>
    <xf numFmtId="1" fontId="94" fillId="9" borderId="857" xfId="0" applyNumberFormat="1" applyFont="1" applyFill="1" applyBorder="1" applyAlignment="1">
      <alignment horizontal="center" vertical="center" wrapText="1"/>
    </xf>
    <xf numFmtId="1" fontId="94" fillId="9" borderId="17" xfId="0" applyNumberFormat="1" applyFont="1" applyFill="1" applyBorder="1" applyAlignment="1">
      <alignment horizontal="center" vertical="center" wrapText="1"/>
    </xf>
    <xf numFmtId="1" fontId="8" fillId="5" borderId="837" xfId="0" applyNumberFormat="1" applyFont="1" applyFill="1" applyBorder="1" applyAlignment="1">
      <alignment horizontal="center" vertical="center" wrapText="1"/>
    </xf>
    <xf numFmtId="1" fontId="7" fillId="9" borderId="837" xfId="0" applyNumberFormat="1" applyFont="1" applyFill="1" applyBorder="1" applyAlignment="1">
      <alignment horizontal="center" vertical="center" wrapText="1"/>
    </xf>
    <xf numFmtId="1" fontId="7" fillId="0" borderId="837" xfId="0" applyNumberFormat="1" applyFont="1" applyBorder="1" applyAlignment="1">
      <alignment horizontal="center" vertical="center" wrapText="1"/>
    </xf>
    <xf numFmtId="1" fontId="7" fillId="0" borderId="793" xfId="0" applyNumberFormat="1" applyFont="1" applyBorder="1" applyAlignment="1">
      <alignment horizontal="center" vertical="center" wrapText="1"/>
    </xf>
    <xf numFmtId="1" fontId="7" fillId="0" borderId="834" xfId="0" applyNumberFormat="1" applyFont="1" applyBorder="1" applyAlignment="1">
      <alignment horizontal="center" vertical="center" wrapText="1"/>
    </xf>
    <xf numFmtId="1" fontId="7" fillId="0" borderId="838" xfId="0" applyNumberFormat="1" applyFont="1" applyBorder="1" applyAlignment="1">
      <alignment horizontal="center" vertical="center" wrapText="1"/>
    </xf>
    <xf numFmtId="1" fontId="7" fillId="0" borderId="833" xfId="0" applyNumberFormat="1" applyFont="1" applyBorder="1" applyAlignment="1">
      <alignment horizontal="center" vertical="center" wrapText="1"/>
    </xf>
    <xf numFmtId="1" fontId="7" fillId="0" borderId="782" xfId="0" applyNumberFormat="1" applyFont="1" applyBorder="1" applyAlignment="1">
      <alignment horizontal="center" vertical="center" wrapText="1"/>
    </xf>
    <xf numFmtId="1" fontId="7" fillId="5" borderId="797" xfId="0" applyNumberFormat="1" applyFont="1" applyFill="1" applyBorder="1" applyAlignment="1" applyProtection="1">
      <alignment horizontal="center" vertical="center" wrapText="1"/>
      <protection hidden="1"/>
    </xf>
    <xf numFmtId="1" fontId="7" fillId="5" borderId="786" xfId="0" applyNumberFormat="1" applyFont="1" applyFill="1" applyBorder="1" applyAlignment="1" applyProtection="1">
      <alignment horizontal="center" vertical="center" wrapText="1"/>
      <protection hidden="1"/>
    </xf>
    <xf numFmtId="1" fontId="7" fillId="0" borderId="797" xfId="0" applyNumberFormat="1" applyFont="1" applyBorder="1" applyAlignment="1" applyProtection="1">
      <alignment horizontal="center" vertical="center" wrapText="1"/>
      <protection hidden="1"/>
    </xf>
    <xf numFmtId="1" fontId="7" fillId="0" borderId="786" xfId="0" applyNumberFormat="1" applyFont="1" applyBorder="1" applyAlignment="1" applyProtection="1">
      <alignment horizontal="center" vertical="center" wrapText="1"/>
      <protection hidden="1"/>
    </xf>
    <xf numFmtId="1" fontId="7" fillId="0" borderId="841" xfId="0" applyNumberFormat="1" applyFont="1" applyBorder="1" applyAlignment="1" applyProtection="1">
      <alignment horizontal="center" vertical="center" wrapText="1"/>
      <protection hidden="1"/>
    </xf>
    <xf numFmtId="1" fontId="7" fillId="0" borderId="788" xfId="0" applyNumberFormat="1" applyFont="1" applyBorder="1" applyAlignment="1" applyProtection="1">
      <alignment horizontal="center" vertical="center" wrapText="1"/>
      <protection hidden="1"/>
    </xf>
    <xf numFmtId="1" fontId="7" fillId="0" borderId="833" xfId="0" applyNumberFormat="1" applyFont="1" applyBorder="1" applyAlignment="1" applyProtection="1">
      <alignment horizontal="center" vertical="center" wrapText="1"/>
      <protection hidden="1"/>
    </xf>
    <xf numFmtId="1" fontId="7" fillId="0" borderId="782" xfId="0" applyNumberFormat="1" applyFont="1" applyBorder="1" applyAlignment="1" applyProtection="1">
      <alignment horizontal="center" vertical="center" wrapText="1"/>
      <protection hidden="1"/>
    </xf>
    <xf numFmtId="0" fontId="8" fillId="0" borderId="868" xfId="0" applyFont="1" applyBorder="1" applyAlignment="1">
      <alignment horizontal="center" vertical="center"/>
    </xf>
    <xf numFmtId="0" fontId="8" fillId="0" borderId="869" xfId="0" applyFont="1" applyBorder="1" applyAlignment="1">
      <alignment horizontal="center" vertical="center"/>
    </xf>
    <xf numFmtId="0" fontId="8" fillId="0" borderId="870" xfId="0" applyFont="1" applyBorder="1" applyAlignment="1">
      <alignment horizontal="center" vertical="center"/>
    </xf>
    <xf numFmtId="0" fontId="8" fillId="0" borderId="871" xfId="0" applyFont="1" applyBorder="1" applyAlignment="1">
      <alignment horizontal="center" vertical="center"/>
    </xf>
    <xf numFmtId="0" fontId="8" fillId="0" borderId="869" xfId="0" applyFont="1" applyBorder="1" applyAlignment="1">
      <alignment horizontal="center" vertical="center" wrapText="1"/>
    </xf>
    <xf numFmtId="0" fontId="8" fillId="0" borderId="871" xfId="0" applyFont="1" applyBorder="1" applyAlignment="1">
      <alignment horizontal="center" vertical="center" wrapText="1"/>
    </xf>
    <xf numFmtId="0" fontId="8" fillId="0" borderId="876" xfId="0" applyFont="1" applyBorder="1" applyAlignment="1">
      <alignment horizontal="center" vertical="center" wrapText="1"/>
    </xf>
    <xf numFmtId="0" fontId="8" fillId="0" borderId="844" xfId="0" applyFont="1" applyBorder="1" applyAlignment="1">
      <alignment horizontal="center" vertical="center" wrapText="1"/>
    </xf>
    <xf numFmtId="0" fontId="8" fillId="0" borderId="870" xfId="0" applyFont="1" applyBorder="1" applyAlignment="1">
      <alignment horizontal="center" vertical="center" wrapText="1"/>
    </xf>
    <xf numFmtId="0" fontId="8" fillId="0" borderId="321" xfId="0" applyFont="1" applyBorder="1" applyAlignment="1">
      <alignment horizontal="left" wrapText="1"/>
    </xf>
    <xf numFmtId="0" fontId="8" fillId="0" borderId="128" xfId="0" applyFont="1" applyBorder="1" applyAlignment="1">
      <alignment horizontal="left" wrapText="1"/>
    </xf>
    <xf numFmtId="0" fontId="14" fillId="0" borderId="869" xfId="0" applyFont="1" applyBorder="1" applyAlignment="1">
      <alignment horizontal="center" wrapText="1"/>
    </xf>
    <xf numFmtId="0" fontId="14" fillId="0" borderId="871" xfId="0" applyFont="1" applyBorder="1" applyAlignment="1">
      <alignment horizontal="center" wrapText="1"/>
    </xf>
    <xf numFmtId="0" fontId="0" fillId="0" borderId="765" xfId="0" applyBorder="1" applyAlignment="1">
      <alignment horizontal="center" vertical="center"/>
    </xf>
    <xf numFmtId="0" fontId="0" fillId="0" borderId="277" xfId="0" applyBorder="1" applyAlignment="1">
      <alignment horizontal="center" vertical="center"/>
    </xf>
    <xf numFmtId="0" fontId="0" fillId="0" borderId="14" xfId="0" applyBorder="1" applyAlignment="1">
      <alignment horizontal="center" vertical="center"/>
    </xf>
    <xf numFmtId="1" fontId="7" fillId="0" borderId="876" xfId="0" applyNumberFormat="1" applyFont="1" applyBorder="1" applyAlignment="1">
      <alignment horizontal="center" vertical="center"/>
    </xf>
    <xf numFmtId="1" fontId="7" fillId="0" borderId="833" xfId="0" applyNumberFormat="1" applyFont="1" applyBorder="1" applyAlignment="1">
      <alignment horizontal="center" vertical="center"/>
    </xf>
    <xf numFmtId="1" fontId="7" fillId="0" borderId="802" xfId="0" applyNumberFormat="1" applyFont="1" applyBorder="1" applyAlignment="1">
      <alignment horizontal="center" vertical="center"/>
    </xf>
    <xf numFmtId="1" fontId="7" fillId="0" borderId="765" xfId="0" applyNumberFormat="1" applyFont="1" applyBorder="1" applyAlignment="1">
      <alignment horizontal="center" vertical="center" wrapText="1"/>
    </xf>
    <xf numFmtId="1" fontId="7" fillId="0" borderId="277" xfId="0" applyNumberFormat="1" applyFont="1" applyBorder="1" applyAlignment="1">
      <alignment horizontal="center" vertical="center" wrapText="1"/>
    </xf>
    <xf numFmtId="1" fontId="7" fillId="9" borderId="868" xfId="0" applyNumberFormat="1" applyFont="1" applyFill="1" applyBorder="1" applyAlignment="1">
      <alignment horizontal="center" vertical="center" wrapText="1"/>
    </xf>
    <xf numFmtId="1" fontId="7" fillId="9" borderId="786" xfId="0" applyNumberFormat="1" applyFont="1" applyFill="1" applyBorder="1" applyAlignment="1">
      <alignment horizontal="center" vertical="center" wrapText="1"/>
    </xf>
    <xf numFmtId="1" fontId="7" fillId="0" borderId="765" xfId="0" applyNumberFormat="1" applyFont="1" applyBorder="1" applyAlignment="1">
      <alignment horizontal="center" vertical="center"/>
    </xf>
    <xf numFmtId="1" fontId="7" fillId="0" borderId="268" xfId="0" applyNumberFormat="1" applyFont="1" applyBorder="1" applyAlignment="1">
      <alignment horizontal="center" vertical="center"/>
    </xf>
    <xf numFmtId="1" fontId="7" fillId="0" borderId="277" xfId="0" applyNumberFormat="1" applyFont="1" applyBorder="1" applyAlignment="1">
      <alignment horizontal="center" vertical="center"/>
    </xf>
    <xf numFmtId="0" fontId="0" fillId="0" borderId="872" xfId="0" applyBorder="1" applyAlignment="1">
      <alignment horizontal="center" vertical="center" wrapText="1"/>
    </xf>
    <xf numFmtId="1" fontId="7" fillId="4" borderId="802" xfId="0" applyNumberFormat="1" applyFont="1" applyFill="1" applyBorder="1" applyAlignment="1">
      <alignment horizontal="center" vertical="center"/>
    </xf>
    <xf numFmtId="1" fontId="7" fillId="4" borderId="833" xfId="0" applyNumberFormat="1" applyFont="1" applyFill="1" applyBorder="1" applyAlignment="1">
      <alignment horizontal="center" vertical="center"/>
    </xf>
    <xf numFmtId="1" fontId="7" fillId="4" borderId="783" xfId="0" applyNumberFormat="1" applyFont="1" applyFill="1" applyBorder="1" applyAlignment="1">
      <alignment horizontal="center" vertical="center"/>
    </xf>
    <xf numFmtId="1" fontId="7" fillId="4" borderId="782" xfId="0" applyNumberFormat="1" applyFont="1" applyFill="1" applyBorder="1" applyAlignment="1">
      <alignment horizontal="center" vertical="center"/>
    </xf>
    <xf numFmtId="1" fontId="7" fillId="4" borderId="870" xfId="0" applyNumberFormat="1" applyFont="1" applyFill="1" applyBorder="1" applyAlignment="1">
      <alignment horizontal="center" vertical="center"/>
    </xf>
    <xf numFmtId="1" fontId="7" fillId="4" borderId="871" xfId="0" applyNumberFormat="1" applyFont="1" applyFill="1" applyBorder="1" applyAlignment="1">
      <alignment horizontal="center" vertical="center"/>
    </xf>
    <xf numFmtId="1" fontId="7" fillId="0" borderId="870" xfId="0" applyNumberFormat="1" applyFont="1" applyBorder="1" applyAlignment="1">
      <alignment horizontal="center" vertical="center"/>
    </xf>
    <xf numFmtId="1" fontId="7" fillId="0" borderId="871" xfId="0" applyNumberFormat="1" applyFont="1" applyBorder="1" applyAlignment="1">
      <alignment horizontal="center" vertical="center"/>
    </xf>
    <xf numFmtId="1" fontId="7" fillId="0" borderId="869" xfId="0" applyNumberFormat="1" applyFont="1" applyBorder="1" applyAlignment="1">
      <alignment horizontal="center" vertical="center"/>
    </xf>
    <xf numFmtId="1" fontId="6" fillId="9" borderId="870" xfId="0" applyNumberFormat="1" applyFont="1" applyFill="1" applyBorder="1" applyAlignment="1">
      <alignment horizontal="left"/>
    </xf>
    <xf numFmtId="1" fontId="6" fillId="9" borderId="802" xfId="0" applyNumberFormat="1" applyFont="1" applyFill="1" applyBorder="1" applyAlignment="1">
      <alignment horizontal="left"/>
    </xf>
    <xf numFmtId="1" fontId="7" fillId="9" borderId="802" xfId="0" applyNumberFormat="1" applyFont="1" applyFill="1" applyBorder="1" applyAlignment="1">
      <alignment horizontal="center" vertical="center"/>
    </xf>
    <xf numFmtId="1" fontId="7" fillId="9" borderId="833" xfId="0" applyNumberFormat="1" applyFont="1" applyFill="1" applyBorder="1" applyAlignment="1">
      <alignment horizontal="center" vertical="center"/>
    </xf>
    <xf numFmtId="1" fontId="7" fillId="9" borderId="0" xfId="0" applyNumberFormat="1" applyFont="1" applyFill="1" applyAlignment="1">
      <alignment horizontal="center" vertical="center"/>
    </xf>
    <xf numFmtId="1" fontId="7" fillId="9" borderId="146" xfId="0" applyNumberFormat="1" applyFont="1" applyFill="1" applyBorder="1" applyAlignment="1">
      <alignment horizontal="center" vertical="center"/>
    </xf>
    <xf numFmtId="1" fontId="7" fillId="9" borderId="783" xfId="0" applyNumberFormat="1" applyFont="1" applyFill="1" applyBorder="1" applyAlignment="1">
      <alignment horizontal="center" vertical="center"/>
    </xf>
    <xf numFmtId="1" fontId="7" fillId="9" borderId="782" xfId="0" applyNumberFormat="1" applyFont="1" applyFill="1" applyBorder="1" applyAlignment="1">
      <alignment horizontal="center" vertical="center"/>
    </xf>
    <xf numFmtId="1" fontId="7" fillId="9" borderId="876" xfId="0" applyNumberFormat="1" applyFont="1" applyFill="1" applyBorder="1" applyAlignment="1">
      <alignment horizontal="center" vertical="center"/>
    </xf>
    <xf numFmtId="1" fontId="7" fillId="9" borderId="844" xfId="0" applyNumberFormat="1" applyFont="1" applyFill="1" applyBorder="1" applyAlignment="1">
      <alignment horizontal="center" vertical="center"/>
    </xf>
    <xf numFmtId="1" fontId="7" fillId="9" borderId="869" xfId="0" applyNumberFormat="1" applyFont="1" applyFill="1" applyBorder="1" applyAlignment="1" applyProtection="1">
      <alignment horizontal="center"/>
      <protection locked="0"/>
    </xf>
    <xf numFmtId="1" fontId="7" fillId="9" borderId="870" xfId="0" applyNumberFormat="1" applyFont="1" applyFill="1" applyBorder="1" applyAlignment="1" applyProtection="1">
      <alignment horizontal="center"/>
      <protection locked="0"/>
    </xf>
    <xf numFmtId="1" fontId="7" fillId="9" borderId="871" xfId="0" applyNumberFormat="1" applyFont="1" applyFill="1" applyBorder="1" applyAlignment="1" applyProtection="1">
      <alignment horizontal="center"/>
      <protection locked="0"/>
    </xf>
    <xf numFmtId="1" fontId="7" fillId="9" borderId="870" xfId="0" applyNumberFormat="1" applyFont="1" applyFill="1" applyBorder="1" applyAlignment="1">
      <alignment horizontal="center"/>
    </xf>
    <xf numFmtId="1" fontId="7" fillId="9" borderId="871" xfId="0" applyNumberFormat="1" applyFont="1" applyFill="1" applyBorder="1" applyAlignment="1">
      <alignment horizontal="center"/>
    </xf>
    <xf numFmtId="1" fontId="7" fillId="9" borderId="872" xfId="0" applyNumberFormat="1" applyFont="1" applyFill="1" applyBorder="1" applyAlignment="1">
      <alignment horizontal="center" vertical="center"/>
    </xf>
    <xf numFmtId="1" fontId="7" fillId="4" borderId="833" xfId="0" applyNumberFormat="1" applyFont="1" applyFill="1" applyBorder="1" applyAlignment="1">
      <alignment horizontal="center" vertical="center" wrapText="1"/>
    </xf>
    <xf numFmtId="1" fontId="7" fillId="4" borderId="146" xfId="0" applyNumberFormat="1" applyFont="1" applyFill="1" applyBorder="1" applyAlignment="1">
      <alignment horizontal="center" vertical="center" wrapText="1"/>
    </xf>
    <xf numFmtId="1" fontId="7" fillId="4" borderId="782" xfId="0" applyNumberFormat="1" applyFont="1" applyFill="1" applyBorder="1" applyAlignment="1">
      <alignment horizontal="center" vertical="center" wrapText="1"/>
    </xf>
    <xf numFmtId="1" fontId="7" fillId="4" borderId="869" xfId="0" applyNumberFormat="1" applyFont="1" applyFill="1" applyBorder="1" applyAlignment="1">
      <alignment horizontal="center" vertical="center"/>
    </xf>
    <xf numFmtId="1" fontId="7" fillId="4" borderId="869" xfId="0" applyNumberFormat="1" applyFont="1" applyFill="1" applyBorder="1" applyAlignment="1">
      <alignment horizontal="center" vertical="center" wrapText="1"/>
    </xf>
    <xf numFmtId="1" fontId="7" fillId="4" borderId="871" xfId="0" applyNumberFormat="1" applyFont="1" applyFill="1" applyBorder="1" applyAlignment="1">
      <alignment horizontal="center" vertical="center" wrapText="1"/>
    </xf>
    <xf numFmtId="1" fontId="7" fillId="4" borderId="765" xfId="0" applyNumberFormat="1" applyFont="1" applyFill="1" applyBorder="1" applyAlignment="1">
      <alignment horizontal="left" vertical="center" wrapText="1"/>
    </xf>
    <xf numFmtId="1" fontId="7" fillId="4" borderId="268" xfId="0" applyNumberFormat="1" applyFont="1" applyFill="1" applyBorder="1" applyAlignment="1">
      <alignment horizontal="left" vertical="center" wrapText="1"/>
    </xf>
    <xf numFmtId="1" fontId="7" fillId="4" borderId="277" xfId="0" applyNumberFormat="1" applyFont="1" applyFill="1" applyBorder="1" applyAlignment="1">
      <alignment horizontal="left" vertical="center" wrapText="1"/>
    </xf>
    <xf numFmtId="1" fontId="7" fillId="4" borderId="869" xfId="0" applyNumberFormat="1" applyFont="1" applyFill="1" applyBorder="1" applyAlignment="1">
      <alignment horizontal="center"/>
    </xf>
    <xf numFmtId="1" fontId="7" fillId="4" borderId="871" xfId="0" applyNumberFormat="1" applyFont="1" applyFill="1" applyBorder="1" applyAlignment="1">
      <alignment horizontal="center"/>
    </xf>
    <xf numFmtId="1" fontId="6" fillId="0" borderId="783" xfId="0" applyNumberFormat="1" applyFont="1" applyBorder="1" applyAlignment="1">
      <alignment horizontal="left"/>
    </xf>
    <xf numFmtId="1" fontId="7" fillId="0" borderId="146" xfId="0" applyNumberFormat="1" applyFont="1" applyBorder="1" applyAlignment="1">
      <alignment horizontal="center" vertical="center"/>
    </xf>
    <xf numFmtId="1" fontId="7" fillId="0" borderId="782" xfId="0" applyNumberFormat="1" applyFont="1" applyBorder="1" applyAlignment="1">
      <alignment horizontal="center" vertical="center"/>
    </xf>
    <xf numFmtId="1" fontId="7" fillId="4" borderId="868" xfId="0" applyNumberFormat="1" applyFont="1" applyFill="1" applyBorder="1" applyAlignment="1">
      <alignment horizontal="center" vertical="center"/>
    </xf>
    <xf numFmtId="1" fontId="7" fillId="4" borderId="4" xfId="0" applyNumberFormat="1" applyFont="1" applyFill="1" applyBorder="1" applyAlignment="1">
      <alignment horizontal="center" vertical="center"/>
    </xf>
    <xf numFmtId="1" fontId="7" fillId="4" borderId="786" xfId="0" applyNumberFormat="1" applyFont="1" applyFill="1" applyBorder="1" applyAlignment="1">
      <alignment horizontal="center" vertical="center"/>
    </xf>
    <xf numFmtId="1" fontId="7" fillId="0" borderId="869" xfId="0" applyNumberFormat="1" applyFont="1" applyBorder="1" applyAlignment="1">
      <alignment horizontal="center" vertical="center" wrapText="1"/>
    </xf>
    <xf numFmtId="1" fontId="7" fillId="0" borderId="871" xfId="0" applyNumberFormat="1" applyFont="1" applyBorder="1" applyAlignment="1">
      <alignment horizontal="center" vertical="center" wrapText="1"/>
    </xf>
    <xf numFmtId="1" fontId="7" fillId="0" borderId="886" xfId="0" applyNumberFormat="1" applyFont="1" applyBorder="1" applyAlignment="1">
      <alignment horizontal="center" vertical="center" wrapText="1"/>
    </xf>
    <xf numFmtId="1" fontId="7" fillId="0" borderId="17" xfId="0" applyNumberFormat="1" applyFont="1" applyBorder="1" applyAlignment="1">
      <alignment horizontal="center" vertical="center" wrapText="1"/>
    </xf>
    <xf numFmtId="1" fontId="7" fillId="0" borderId="858" xfId="0" applyNumberFormat="1" applyFont="1" applyBorder="1" applyAlignment="1">
      <alignment horizontal="center" vertical="center" wrapText="1"/>
    </xf>
    <xf numFmtId="1" fontId="7" fillId="0" borderId="870" xfId="0" applyNumberFormat="1" applyFont="1" applyBorder="1" applyAlignment="1">
      <alignment horizontal="center" vertical="center" wrapText="1"/>
    </xf>
    <xf numFmtId="1" fontId="7" fillId="4" borderId="876" xfId="0" applyNumberFormat="1" applyFont="1" applyFill="1" applyBorder="1" applyAlignment="1">
      <alignment horizontal="center" vertical="center"/>
    </xf>
    <xf numFmtId="1" fontId="7" fillId="4" borderId="844" xfId="0" applyNumberFormat="1" applyFont="1" applyFill="1" applyBorder="1" applyAlignment="1">
      <alignment horizontal="center" vertical="center"/>
    </xf>
    <xf numFmtId="1" fontId="7" fillId="0" borderId="267" xfId="0" applyNumberFormat="1" applyFont="1" applyBorder="1" applyAlignment="1">
      <alignment vertical="center" wrapText="1"/>
    </xf>
    <xf numFmtId="1" fontId="7" fillId="0" borderId="269" xfId="0" applyNumberFormat="1" applyFont="1" applyBorder="1" applyAlignment="1">
      <alignment vertical="center" wrapText="1"/>
    </xf>
    <xf numFmtId="1" fontId="7" fillId="0" borderId="267" xfId="0" applyNumberFormat="1" applyFont="1" applyBorder="1" applyAlignment="1">
      <alignment horizontal="left" vertical="center"/>
    </xf>
    <xf numFmtId="1" fontId="7" fillId="0" borderId="269" xfId="0" applyNumberFormat="1" applyFont="1" applyBorder="1" applyAlignment="1">
      <alignment horizontal="left" vertical="center"/>
    </xf>
    <xf numFmtId="1" fontId="7" fillId="0" borderId="869" xfId="0" applyNumberFormat="1" applyFont="1" applyBorder="1" applyAlignment="1">
      <alignment horizontal="center"/>
    </xf>
    <xf numFmtId="1" fontId="7" fillId="0" borderId="871" xfId="0" applyNumberFormat="1" applyFont="1" applyBorder="1" applyAlignment="1">
      <alignment horizontal="center"/>
    </xf>
    <xf numFmtId="1" fontId="7" fillId="0" borderId="267" xfId="0" applyNumberFormat="1" applyFont="1" applyBorder="1" applyAlignment="1">
      <alignment horizontal="left" vertical="center" wrapText="1"/>
    </xf>
    <xf numFmtId="1" fontId="7" fillId="0" borderId="269" xfId="0" applyNumberFormat="1" applyFont="1" applyBorder="1" applyAlignment="1">
      <alignment horizontal="left" vertical="center" wrapText="1"/>
    </xf>
    <xf numFmtId="1" fontId="7" fillId="0" borderId="844" xfId="0" applyNumberFormat="1" applyFont="1" applyBorder="1" applyAlignment="1">
      <alignment horizontal="center" vertical="center"/>
    </xf>
    <xf numFmtId="1" fontId="7" fillId="0" borderId="783" xfId="0" applyNumberFormat="1" applyFont="1" applyBorder="1" applyAlignment="1">
      <alignment horizontal="center" vertical="center"/>
    </xf>
    <xf numFmtId="1" fontId="7" fillId="4" borderId="870" xfId="0" applyNumberFormat="1" applyFont="1" applyFill="1" applyBorder="1" applyAlignment="1">
      <alignment horizontal="center"/>
    </xf>
    <xf numFmtId="1" fontId="7" fillId="0" borderId="872" xfId="0" applyNumberFormat="1" applyFont="1" applyBorder="1" applyAlignment="1">
      <alignment horizontal="center" vertical="center"/>
    </xf>
    <xf numFmtId="1" fontId="7" fillId="0" borderId="879" xfId="0" applyNumberFormat="1" applyFont="1" applyBorder="1" applyAlignment="1">
      <alignment horizontal="center" vertical="center" wrapText="1"/>
    </xf>
    <xf numFmtId="1" fontId="7" fillId="0" borderId="788" xfId="0" applyNumberFormat="1" applyFont="1" applyBorder="1" applyAlignment="1">
      <alignment horizontal="center" vertical="center" wrapText="1"/>
    </xf>
    <xf numFmtId="1" fontId="7" fillId="4" borderId="878" xfId="0" applyNumberFormat="1" applyFont="1" applyFill="1" applyBorder="1" applyAlignment="1">
      <alignment horizontal="center" vertical="center"/>
    </xf>
    <xf numFmtId="1" fontId="7" fillId="0" borderId="868" xfId="0" applyNumberFormat="1" applyFont="1" applyBorder="1" applyAlignment="1">
      <alignment horizontal="center" vertical="center" wrapText="1"/>
    </xf>
    <xf numFmtId="1" fontId="7" fillId="0" borderId="786" xfId="0" applyNumberFormat="1" applyFont="1" applyBorder="1" applyAlignment="1">
      <alignment horizontal="center" vertical="center" wrapText="1"/>
    </xf>
    <xf numFmtId="1" fontId="7" fillId="0" borderId="878" xfId="0" applyNumberFormat="1" applyFont="1" applyBorder="1" applyAlignment="1">
      <alignment horizontal="center" vertical="center"/>
    </xf>
    <xf numFmtId="1" fontId="7" fillId="0" borderId="146" xfId="0" applyNumberFormat="1" applyFont="1" applyBorder="1" applyAlignment="1">
      <alignment horizontal="center" vertical="center" wrapText="1"/>
    </xf>
    <xf numFmtId="1" fontId="7" fillId="0" borderId="3" xfId="0" applyNumberFormat="1" applyFont="1" applyBorder="1" applyAlignment="1">
      <alignment horizontal="center" vertical="center"/>
    </xf>
    <xf numFmtId="1" fontId="7" fillId="0" borderId="0" xfId="0" applyNumberFormat="1" applyFont="1" applyAlignment="1">
      <alignment horizontal="center" vertical="center"/>
    </xf>
    <xf numFmtId="1" fontId="7" fillId="0" borderId="839" xfId="2" applyNumberFormat="1" applyFont="1" applyBorder="1" applyAlignment="1" applyProtection="1">
      <alignment horizontal="center" vertical="center"/>
      <protection hidden="1"/>
    </xf>
    <xf numFmtId="1" fontId="7" fillId="0" borderId="784" xfId="2" applyNumberFormat="1" applyFont="1" applyBorder="1" applyAlignment="1" applyProtection="1">
      <alignment horizontal="center" vertical="center"/>
      <protection hidden="1"/>
    </xf>
    <xf numFmtId="1" fontId="7" fillId="0" borderId="885" xfId="2" applyNumberFormat="1" applyFont="1" applyBorder="1" applyAlignment="1" applyProtection="1">
      <alignment horizontal="center" vertical="center"/>
      <protection hidden="1"/>
    </xf>
    <xf numFmtId="1" fontId="7" fillId="0" borderId="791" xfId="2" applyNumberFormat="1" applyFont="1" applyBorder="1" applyAlignment="1" applyProtection="1">
      <alignment horizontal="center" vertical="center"/>
      <protection hidden="1"/>
    </xf>
    <xf numFmtId="1" fontId="7" fillId="0" borderId="884" xfId="2" quotePrefix="1" applyNumberFormat="1" applyFont="1" applyBorder="1" applyAlignment="1" applyProtection="1">
      <alignment horizontal="center" vertical="center"/>
      <protection hidden="1"/>
    </xf>
    <xf numFmtId="1" fontId="7" fillId="0" borderId="833" xfId="2" quotePrefix="1" applyNumberFormat="1" applyFont="1" applyBorder="1" applyAlignment="1" applyProtection="1">
      <alignment horizontal="center" vertical="center"/>
      <protection hidden="1"/>
    </xf>
    <xf numFmtId="1" fontId="7" fillId="0" borderId="850" xfId="2" quotePrefix="1" applyNumberFormat="1" applyFont="1" applyBorder="1" applyAlignment="1" applyProtection="1">
      <alignment horizontal="center" vertical="center"/>
      <protection hidden="1"/>
    </xf>
    <xf numFmtId="1" fontId="7" fillId="0" borderId="782" xfId="2" quotePrefix="1" applyNumberFormat="1" applyFont="1" applyBorder="1" applyAlignment="1" applyProtection="1">
      <alignment horizontal="center" vertical="center"/>
      <protection hidden="1"/>
    </xf>
    <xf numFmtId="1" fontId="7" fillId="0" borderId="849" xfId="0" applyNumberFormat="1" applyFont="1" applyBorder="1" applyAlignment="1">
      <alignment horizontal="center" vertical="center"/>
    </xf>
    <xf numFmtId="1" fontId="7" fillId="0" borderId="851" xfId="0" applyNumberFormat="1" applyFont="1" applyBorder="1" applyAlignment="1">
      <alignment horizontal="center" vertical="center"/>
    </xf>
    <xf numFmtId="1" fontId="7" fillId="0" borderId="274" xfId="0" applyNumberFormat="1" applyFont="1" applyBorder="1" applyAlignment="1">
      <alignment horizontal="left" vertical="center"/>
    </xf>
    <xf numFmtId="1" fontId="7" fillId="0" borderId="314" xfId="0" applyNumberFormat="1" applyFont="1" applyBorder="1" applyAlignment="1">
      <alignment horizontal="left" vertical="center"/>
    </xf>
    <xf numFmtId="1" fontId="7" fillId="0" borderId="449" xfId="0" applyNumberFormat="1" applyFont="1" applyBorder="1" applyAlignment="1">
      <alignment horizontal="left" vertical="center"/>
    </xf>
    <xf numFmtId="1" fontId="3" fillId="0" borderId="833" xfId="2" applyNumberFormat="1" applyFont="1" applyBorder="1" applyAlignment="1">
      <alignment horizontal="center" vertical="center" wrapText="1"/>
    </xf>
    <xf numFmtId="1" fontId="3" fillId="0" borderId="146" xfId="2" applyNumberFormat="1" applyFont="1" applyBorder="1" applyAlignment="1">
      <alignment horizontal="center" vertical="center" wrapText="1"/>
    </xf>
    <xf numFmtId="1" fontId="3" fillId="0" borderId="782" xfId="2" applyNumberFormat="1" applyFont="1" applyBorder="1" applyAlignment="1">
      <alignment horizontal="center" vertical="center" wrapText="1"/>
    </xf>
    <xf numFmtId="1" fontId="7" fillId="0" borderId="876" xfId="2" applyNumberFormat="1" applyFont="1" applyBorder="1" applyAlignment="1">
      <alignment horizontal="center" vertical="center" wrapText="1"/>
    </xf>
    <xf numFmtId="1" fontId="7" fillId="0" borderId="802" xfId="2" applyNumberFormat="1" applyFont="1" applyBorder="1" applyAlignment="1">
      <alignment horizontal="center" vertical="center" wrapText="1"/>
    </xf>
    <xf numFmtId="1" fontId="7" fillId="0" borderId="3" xfId="2" applyNumberFormat="1" applyFont="1" applyBorder="1" applyAlignment="1">
      <alignment horizontal="center" vertical="center" wrapText="1"/>
    </xf>
    <xf numFmtId="1" fontId="7" fillId="0" borderId="0" xfId="2" applyNumberFormat="1" applyFont="1" applyAlignment="1">
      <alignment horizontal="center" vertical="center" wrapText="1"/>
    </xf>
    <xf numFmtId="1" fontId="7" fillId="0" borderId="844" xfId="2" applyNumberFormat="1" applyFont="1" applyBorder="1" applyAlignment="1">
      <alignment horizontal="center" vertical="center" wrapText="1"/>
    </xf>
    <xf numFmtId="1" fontId="7" fillId="0" borderId="783" xfId="2" applyNumberFormat="1" applyFont="1" applyBorder="1" applyAlignment="1">
      <alignment horizontal="center" vertical="center" wrapText="1"/>
    </xf>
    <xf numFmtId="1" fontId="7" fillId="0" borderId="870" xfId="0" applyNumberFormat="1" applyFont="1" applyBorder="1" applyAlignment="1">
      <alignment horizontal="center"/>
    </xf>
    <xf numFmtId="1" fontId="7" fillId="0" borderId="878" xfId="0" applyNumberFormat="1" applyFont="1" applyBorder="1" applyAlignment="1">
      <alignment horizontal="center"/>
    </xf>
    <xf numFmtId="1" fontId="7" fillId="0" borderId="868" xfId="0" applyNumberFormat="1" applyFont="1" applyBorder="1" applyAlignment="1">
      <alignment horizontal="left" vertical="center" wrapText="1"/>
    </xf>
    <xf numFmtId="1" fontId="7" fillId="0" borderId="4" xfId="0" applyNumberFormat="1" applyFont="1" applyBorder="1" applyAlignment="1">
      <alignment horizontal="left" vertical="center" wrapText="1"/>
    </xf>
    <xf numFmtId="1" fontId="7" fillId="0" borderId="868" xfId="0" applyNumberFormat="1" applyFont="1" applyBorder="1" applyAlignment="1">
      <alignment horizontal="left" vertical="center"/>
    </xf>
    <xf numFmtId="1" fontId="7" fillId="0" borderId="4" xfId="0" applyNumberFormat="1" applyFont="1" applyBorder="1" applyAlignment="1">
      <alignment horizontal="left" vertical="center"/>
    </xf>
    <xf numFmtId="1" fontId="7" fillId="0" borderId="786" xfId="0" applyNumberFormat="1" applyFont="1" applyBorder="1" applyAlignment="1">
      <alignment horizontal="left" vertical="center"/>
    </xf>
    <xf numFmtId="1" fontId="7" fillId="0" borderId="876" xfId="0" applyNumberFormat="1" applyFont="1" applyBorder="1" applyAlignment="1">
      <alignment horizontal="left" vertical="center" wrapText="1"/>
    </xf>
    <xf numFmtId="1" fontId="7" fillId="0" borderId="844" xfId="0" applyNumberFormat="1" applyFont="1" applyBorder="1" applyAlignment="1">
      <alignment horizontal="left" vertical="center" wrapText="1"/>
    </xf>
    <xf numFmtId="1" fontId="7" fillId="0" borderId="8" xfId="0" applyNumberFormat="1" applyFont="1" applyBorder="1" applyAlignment="1">
      <alignment horizontal="left" vertical="center"/>
    </xf>
    <xf numFmtId="1" fontId="7" fillId="0" borderId="178" xfId="0" applyNumberFormat="1" applyFont="1" applyBorder="1" applyAlignment="1">
      <alignment horizontal="left" vertical="center"/>
    </xf>
    <xf numFmtId="1" fontId="7" fillId="4" borderId="3" xfId="0" applyNumberFormat="1" applyFont="1" applyFill="1" applyBorder="1" applyAlignment="1">
      <alignment horizontal="center" vertical="center"/>
    </xf>
    <xf numFmtId="1" fontId="7" fillId="4" borderId="0" xfId="0" applyNumberFormat="1" applyFont="1" applyFill="1" applyAlignment="1">
      <alignment horizontal="center" vertical="center"/>
    </xf>
    <xf numFmtId="1" fontId="7" fillId="4" borderId="146" xfId="0" applyNumberFormat="1" applyFont="1" applyFill="1" applyBorder="1" applyAlignment="1">
      <alignment horizontal="center" vertical="center"/>
    </xf>
    <xf numFmtId="1" fontId="7" fillId="5" borderId="868" xfId="0" applyNumberFormat="1" applyFont="1" applyFill="1" applyBorder="1" applyAlignment="1">
      <alignment horizontal="center" vertical="center"/>
    </xf>
    <xf numFmtId="1" fontId="7" fillId="5" borderId="4" xfId="0" applyNumberFormat="1" applyFont="1" applyFill="1" applyBorder="1" applyAlignment="1">
      <alignment horizontal="center" vertical="center"/>
    </xf>
    <xf numFmtId="1" fontId="7" fillId="5" borderId="786" xfId="0" applyNumberFormat="1" applyFont="1" applyFill="1" applyBorder="1" applyAlignment="1">
      <alignment horizontal="center" vertical="center"/>
    </xf>
    <xf numFmtId="1" fontId="5" fillId="4" borderId="0" xfId="0" applyNumberFormat="1" applyFont="1" applyFill="1" applyAlignment="1">
      <alignment horizontal="center" vertical="center" wrapText="1"/>
    </xf>
    <xf numFmtId="1" fontId="7" fillId="4" borderId="878" xfId="0" applyNumberFormat="1" applyFont="1" applyFill="1" applyBorder="1" applyAlignment="1">
      <alignment horizontal="center"/>
    </xf>
    <xf numFmtId="1" fontId="8" fillId="0" borderId="876" xfId="0" applyNumberFormat="1" applyFont="1" applyBorder="1" applyAlignment="1">
      <alignment horizontal="center" vertical="center" wrapText="1"/>
    </xf>
    <xf numFmtId="1" fontId="8" fillId="0" borderId="869" xfId="0" applyNumberFormat="1" applyFont="1" applyBorder="1" applyAlignment="1">
      <alignment horizontal="center" vertical="center" wrapText="1"/>
    </xf>
    <xf numFmtId="1" fontId="8" fillId="0" borderId="870" xfId="0" applyNumberFormat="1" applyFont="1" applyBorder="1" applyAlignment="1">
      <alignment horizontal="center" vertical="center" wrapText="1"/>
    </xf>
    <xf numFmtId="1" fontId="8" fillId="0" borderId="878" xfId="0" applyNumberFormat="1" applyFont="1" applyBorder="1" applyAlignment="1">
      <alignment horizontal="center" vertical="center" wrapText="1"/>
    </xf>
    <xf numFmtId="1" fontId="7" fillId="0" borderId="839" xfId="0" applyNumberFormat="1" applyFont="1" applyBorder="1" applyAlignment="1">
      <alignment horizontal="center" vertical="center" wrapText="1"/>
    </xf>
    <xf numFmtId="1" fontId="7" fillId="0" borderId="16" xfId="0" applyNumberFormat="1" applyFont="1" applyBorder="1" applyAlignment="1">
      <alignment horizontal="center" vertical="center" wrapText="1"/>
    </xf>
    <xf numFmtId="1" fontId="7" fillId="0" borderId="784" xfId="0" applyNumberFormat="1" applyFont="1" applyBorder="1" applyAlignment="1">
      <alignment horizontal="center" vertical="center" wrapText="1"/>
    </xf>
    <xf numFmtId="1" fontId="53" fillId="0" borderId="876" xfId="0" applyNumberFormat="1" applyFont="1" applyBorder="1" applyAlignment="1">
      <alignment horizontal="center"/>
    </xf>
    <xf numFmtId="1" fontId="53" fillId="0" borderId="833" xfId="0" applyNumberFormat="1" applyFont="1" applyBorder="1" applyAlignment="1">
      <alignment horizontal="center"/>
    </xf>
    <xf numFmtId="1" fontId="53" fillId="0" borderId="849" xfId="0" applyNumberFormat="1" applyFont="1" applyBorder="1" applyAlignment="1">
      <alignment horizontal="center"/>
    </xf>
    <xf numFmtId="1" fontId="8" fillId="4" borderId="869" xfId="0" applyNumberFormat="1" applyFont="1" applyFill="1" applyBorder="1" applyAlignment="1">
      <alignment horizontal="center" vertical="center" wrapText="1"/>
    </xf>
    <xf numFmtId="1" fontId="8" fillId="4" borderId="871" xfId="0" applyNumberFormat="1" applyFont="1" applyFill="1" applyBorder="1" applyAlignment="1">
      <alignment horizontal="center" vertical="center" wrapText="1"/>
    </xf>
    <xf numFmtId="1" fontId="8" fillId="0" borderId="868" xfId="0" applyNumberFormat="1" applyFont="1" applyBorder="1" applyAlignment="1">
      <alignment horizontal="center" vertical="center" wrapText="1"/>
    </xf>
    <xf numFmtId="1" fontId="8" fillId="0" borderId="868" xfId="0" applyNumberFormat="1" applyFont="1" applyBorder="1" applyAlignment="1">
      <alignment horizontal="center" vertical="center"/>
    </xf>
    <xf numFmtId="1" fontId="8" fillId="0" borderId="786" xfId="0" applyNumberFormat="1" applyFont="1" applyBorder="1" applyAlignment="1">
      <alignment horizontal="center" vertical="center"/>
    </xf>
    <xf numFmtId="1" fontId="8" fillId="4" borderId="0" xfId="0" applyNumberFormat="1" applyFont="1" applyFill="1" applyAlignment="1">
      <alignment horizontal="center" vertical="center" wrapText="1"/>
    </xf>
    <xf numFmtId="1" fontId="8" fillId="4" borderId="86" xfId="0" applyNumberFormat="1" applyFont="1" applyFill="1" applyBorder="1" applyAlignment="1">
      <alignment horizontal="center" vertical="center" wrapText="1"/>
    </xf>
    <xf numFmtId="1" fontId="8" fillId="0" borderId="871" xfId="0" applyNumberFormat="1" applyFont="1" applyBorder="1" applyAlignment="1">
      <alignment horizontal="center" vertical="center" wrapText="1"/>
    </xf>
    <xf numFmtId="1" fontId="16" fillId="4" borderId="92" xfId="0" applyNumberFormat="1" applyFont="1" applyFill="1" applyBorder="1" applyAlignment="1">
      <alignment horizontal="left" wrapText="1"/>
    </xf>
    <xf numFmtId="1" fontId="6" fillId="4" borderId="889" xfId="0" applyNumberFormat="1" applyFont="1" applyFill="1" applyBorder="1" applyAlignment="1">
      <alignment horizontal="left" wrapText="1"/>
    </xf>
    <xf numFmtId="1" fontId="6" fillId="4" borderId="783" xfId="0" applyNumberFormat="1" applyFont="1" applyFill="1" applyBorder="1" applyAlignment="1">
      <alignment horizontal="left" wrapText="1"/>
    </xf>
    <xf numFmtId="1" fontId="14" fillId="0" borderId="869" xfId="0" applyNumberFormat="1" applyFont="1" applyBorder="1" applyAlignment="1">
      <alignment horizontal="center" vertical="center" wrapText="1"/>
    </xf>
    <xf numFmtId="1" fontId="14" fillId="0" borderId="870" xfId="0" applyNumberFormat="1" applyFont="1" applyBorder="1" applyAlignment="1">
      <alignment horizontal="center" vertical="center" wrapText="1"/>
    </xf>
    <xf numFmtId="1" fontId="14" fillId="0" borderId="878" xfId="0" applyNumberFormat="1" applyFont="1" applyBorder="1" applyAlignment="1">
      <alignment horizontal="center" vertical="center" wrapText="1"/>
    </xf>
    <xf numFmtId="1" fontId="8" fillId="0" borderId="888" xfId="0" applyNumberFormat="1" applyFont="1" applyBorder="1" applyAlignment="1">
      <alignment horizontal="center" vertical="center" wrapText="1"/>
    </xf>
    <xf numFmtId="1" fontId="8" fillId="0" borderId="789" xfId="0" applyNumberFormat="1" applyFont="1" applyBorder="1" applyAlignment="1">
      <alignment horizontal="center" vertical="center" wrapText="1"/>
    </xf>
    <xf numFmtId="1" fontId="8" fillId="0" borderId="885" xfId="0" applyNumberFormat="1" applyFont="1" applyBorder="1" applyAlignment="1">
      <alignment horizontal="center" vertical="center"/>
    </xf>
    <xf numFmtId="1" fontId="8" fillId="0" borderId="791" xfId="0" applyNumberFormat="1" applyFont="1" applyBorder="1" applyAlignment="1">
      <alignment horizontal="center" vertical="center"/>
    </xf>
    <xf numFmtId="1" fontId="14" fillId="0" borderId="869" xfId="0" applyNumberFormat="1" applyFont="1" applyBorder="1" applyAlignment="1">
      <alignment horizontal="center" vertical="center"/>
    </xf>
    <xf numFmtId="1" fontId="14" fillId="0" borderId="870" xfId="0" applyNumberFormat="1" applyFont="1" applyBorder="1" applyAlignment="1">
      <alignment horizontal="center" vertical="center"/>
    </xf>
    <xf numFmtId="1" fontId="14" fillId="0" borderId="871" xfId="0" applyNumberFormat="1" applyFont="1" applyBorder="1" applyAlignment="1">
      <alignment horizontal="center" vertical="center"/>
    </xf>
    <xf numFmtId="1" fontId="8" fillId="0" borderId="871" xfId="0" applyNumberFormat="1" applyFont="1" applyBorder="1" applyAlignment="1"/>
    <xf numFmtId="1" fontId="3" fillId="0" borderId="869" xfId="0" applyNumberFormat="1" applyFont="1" applyBorder="1" applyAlignment="1">
      <alignment horizontal="center" vertical="center"/>
    </xf>
    <xf numFmtId="1" fontId="3" fillId="0" borderId="870" xfId="0" applyNumberFormat="1" applyFont="1" applyBorder="1" applyAlignment="1">
      <alignment horizontal="center" vertical="center"/>
    </xf>
    <xf numFmtId="1" fontId="3" fillId="0" borderId="871" xfId="0" applyNumberFormat="1" applyFont="1" applyBorder="1" applyAlignment="1">
      <alignment horizontal="center" vertical="center"/>
    </xf>
    <xf numFmtId="0" fontId="8" fillId="5" borderId="869" xfId="0" applyFont="1" applyFill="1" applyBorder="1" applyAlignment="1">
      <alignment horizontal="center" vertical="center"/>
    </xf>
    <xf numFmtId="0" fontId="8" fillId="5" borderId="870" xfId="0" applyFont="1" applyFill="1" applyBorder="1" applyAlignment="1">
      <alignment horizontal="center" vertical="center"/>
    </xf>
    <xf numFmtId="0" fontId="8" fillId="5" borderId="8" xfId="0" applyFont="1" applyFill="1" applyBorder="1" applyAlignment="1">
      <alignment horizontal="left" vertical="center" wrapText="1"/>
    </xf>
    <xf numFmtId="0" fontId="8" fillId="5" borderId="19" xfId="0" applyFont="1" applyFill="1" applyBorder="1" applyAlignment="1">
      <alignment horizontal="left" vertical="center" wrapText="1"/>
    </xf>
    <xf numFmtId="0" fontId="8" fillId="5" borderId="178" xfId="0" applyFont="1" applyFill="1" applyBorder="1" applyAlignment="1">
      <alignment horizontal="left" vertical="center" wrapText="1"/>
    </xf>
    <xf numFmtId="1" fontId="7" fillId="5" borderId="267" xfId="0" applyNumberFormat="1" applyFont="1" applyFill="1" applyBorder="1" applyAlignment="1">
      <alignment horizontal="left" vertical="center" wrapText="1"/>
    </xf>
    <xf numFmtId="1" fontId="7" fillId="5" borderId="269" xfId="0" applyNumberFormat="1" applyFont="1" applyFill="1" applyBorder="1" applyAlignment="1">
      <alignment horizontal="left" vertical="center" wrapText="1"/>
    </xf>
    <xf numFmtId="1" fontId="18" fillId="5" borderId="0" xfId="0" applyNumberFormat="1" applyFont="1" applyFill="1" applyAlignment="1">
      <alignment horizontal="left" vertical="center" wrapText="1"/>
    </xf>
    <xf numFmtId="1" fontId="18" fillId="5" borderId="274" xfId="0" applyNumberFormat="1" applyFont="1" applyFill="1" applyBorder="1" applyAlignment="1">
      <alignment horizontal="left" vertical="center" wrapText="1"/>
    </xf>
    <xf numFmtId="1" fontId="18" fillId="5" borderId="269" xfId="0" applyNumberFormat="1" applyFont="1" applyFill="1" applyBorder="1" applyAlignment="1">
      <alignment horizontal="left" vertical="center" wrapText="1"/>
    </xf>
    <xf numFmtId="1" fontId="7" fillId="5" borderId="86" xfId="0" applyNumberFormat="1" applyFont="1" applyFill="1" applyBorder="1" applyAlignment="1">
      <alignment horizontal="left" vertical="center" wrapText="1"/>
    </xf>
    <xf numFmtId="1" fontId="7" fillId="5" borderId="146" xfId="0" applyNumberFormat="1" applyFont="1" applyFill="1" applyBorder="1" applyAlignment="1">
      <alignment horizontal="left" vertical="center" wrapText="1"/>
    </xf>
    <xf numFmtId="1" fontId="18" fillId="5" borderId="146" xfId="0" applyNumberFormat="1" applyFont="1" applyFill="1" applyBorder="1" applyAlignment="1">
      <alignment horizontal="left" vertical="center" wrapText="1"/>
    </xf>
    <xf numFmtId="1" fontId="7" fillId="5" borderId="872" xfId="0" applyNumberFormat="1" applyFont="1" applyFill="1" applyBorder="1" applyAlignment="1">
      <alignment horizontal="left" vertical="center" wrapText="1"/>
    </xf>
    <xf numFmtId="1" fontId="18" fillId="5" borderId="898" xfId="0" applyNumberFormat="1" applyFont="1" applyFill="1" applyBorder="1" applyAlignment="1">
      <alignment horizontal="left" vertical="center" wrapText="1"/>
    </xf>
    <xf numFmtId="1" fontId="18" fillId="5" borderId="897" xfId="0" applyNumberFormat="1" applyFont="1" applyFill="1" applyBorder="1" applyAlignment="1">
      <alignment horizontal="left" vertical="center" wrapText="1"/>
    </xf>
    <xf numFmtId="1" fontId="8" fillId="5" borderId="899" xfId="0" applyNumberFormat="1" applyFont="1" applyFill="1" applyBorder="1" applyAlignment="1">
      <alignment horizontal="center" vertical="center"/>
    </xf>
    <xf numFmtId="1" fontId="8" fillId="5" borderId="897" xfId="0" applyNumberFormat="1" applyFont="1" applyFill="1" applyBorder="1" applyAlignment="1">
      <alignment horizontal="center" vertical="center"/>
    </xf>
    <xf numFmtId="0" fontId="7" fillId="5" borderId="898" xfId="0" applyFont="1" applyFill="1" applyBorder="1" applyAlignment="1">
      <alignment horizontal="center" vertical="center" wrapText="1"/>
    </xf>
    <xf numFmtId="1" fontId="7" fillId="5" borderId="876" xfId="0" applyNumberFormat="1" applyFont="1" applyFill="1" applyBorder="1" applyAlignment="1">
      <alignment horizontal="center" vertical="center"/>
    </xf>
    <xf numFmtId="1" fontId="7" fillId="5" borderId="833" xfId="0" applyNumberFormat="1" applyFont="1" applyFill="1" applyBorder="1" applyAlignment="1">
      <alignment horizontal="center" vertical="center"/>
    </xf>
    <xf numFmtId="0" fontId="8" fillId="5" borderId="897" xfId="0" applyFont="1" applyFill="1" applyBorder="1" applyAlignment="1">
      <alignment horizontal="center" vertical="center"/>
    </xf>
    <xf numFmtId="1" fontId="7" fillId="5" borderId="86" xfId="0" applyNumberFormat="1" applyFont="1" applyFill="1" applyBorder="1" applyAlignment="1">
      <alignment horizontal="center" vertical="center"/>
    </xf>
    <xf numFmtId="1" fontId="7" fillId="5" borderId="844" xfId="0" applyNumberFormat="1" applyFont="1" applyFill="1" applyBorder="1" applyAlignment="1">
      <alignment horizontal="center" vertical="center"/>
    </xf>
    <xf numFmtId="1" fontId="7" fillId="5" borderId="898" xfId="0" applyNumberFormat="1" applyFont="1" applyFill="1" applyBorder="1" applyAlignment="1">
      <alignment horizontal="center" vertical="center"/>
    </xf>
    <xf numFmtId="1" fontId="7" fillId="5" borderId="870" xfId="0" applyNumberFormat="1" applyFont="1" applyFill="1" applyBorder="1" applyAlignment="1">
      <alignment horizontal="center" vertical="center"/>
    </xf>
    <xf numFmtId="1" fontId="7" fillId="5" borderId="897" xfId="0" applyNumberFormat="1" applyFont="1" applyFill="1" applyBorder="1" applyAlignment="1">
      <alignment horizontal="center" vertical="center"/>
    </xf>
    <xf numFmtId="1" fontId="7" fillId="5" borderId="802" xfId="0" applyNumberFormat="1" applyFont="1" applyFill="1" applyBorder="1" applyAlignment="1">
      <alignment horizontal="center" vertical="center"/>
    </xf>
    <xf numFmtId="1" fontId="7" fillId="5" borderId="0" xfId="0" applyNumberFormat="1" applyFont="1" applyFill="1" applyAlignment="1">
      <alignment horizontal="center" vertical="center"/>
    </xf>
    <xf numFmtId="0" fontId="7" fillId="5" borderId="876" xfId="0" applyFont="1" applyFill="1" applyBorder="1" applyAlignment="1">
      <alignment horizontal="center" vertical="center"/>
    </xf>
    <xf numFmtId="0" fontId="7" fillId="5" borderId="833" xfId="0" applyFont="1" applyFill="1" applyBorder="1" applyAlignment="1">
      <alignment horizontal="center" vertical="center"/>
    </xf>
    <xf numFmtId="0" fontId="7" fillId="5" borderId="86" xfId="0" applyFont="1" applyFill="1" applyBorder="1" applyAlignment="1">
      <alignment horizontal="center" vertical="center"/>
    </xf>
    <xf numFmtId="0" fontId="7" fillId="5" borderId="146" xfId="0" applyFont="1" applyFill="1" applyBorder="1" applyAlignment="1">
      <alignment horizontal="center" vertical="center"/>
    </xf>
    <xf numFmtId="0" fontId="7" fillId="5" borderId="844" xfId="0" applyFont="1" applyFill="1" applyBorder="1" applyAlignment="1">
      <alignment horizontal="center" vertical="center"/>
    </xf>
    <xf numFmtId="0" fontId="7" fillId="5" borderId="782" xfId="0" applyFont="1" applyFill="1" applyBorder="1" applyAlignment="1">
      <alignment horizontal="center" vertical="center"/>
    </xf>
    <xf numFmtId="0" fontId="7" fillId="5" borderId="899" xfId="0" applyFont="1" applyFill="1" applyBorder="1" applyAlignment="1">
      <alignment horizontal="center" vertical="center"/>
    </xf>
    <xf numFmtId="0" fontId="7" fillId="5" borderId="870" xfId="0" applyFont="1" applyFill="1" applyBorder="1" applyAlignment="1">
      <alignment horizontal="center" vertical="center"/>
    </xf>
    <xf numFmtId="0" fontId="7" fillId="5" borderId="897" xfId="0" applyFont="1" applyFill="1" applyBorder="1" applyAlignment="1">
      <alignment horizontal="center" vertical="center"/>
    </xf>
    <xf numFmtId="0" fontId="7" fillId="5" borderId="872" xfId="0" applyFont="1" applyFill="1" applyBorder="1" applyAlignment="1">
      <alignment horizontal="center" vertical="center"/>
    </xf>
    <xf numFmtId="0" fontId="8" fillId="5" borderId="900" xfId="0" applyFont="1" applyFill="1" applyBorder="1" applyAlignment="1">
      <alignment horizontal="left" vertical="center" wrapText="1"/>
    </xf>
    <xf numFmtId="0" fontId="8" fillId="5" borderId="20" xfId="0" applyFont="1" applyFill="1" applyBorder="1" applyAlignment="1">
      <alignment horizontal="left" vertical="center" wrapText="1"/>
    </xf>
    <xf numFmtId="1" fontId="8" fillId="5" borderId="899" xfId="0" applyNumberFormat="1" applyFont="1" applyFill="1" applyBorder="1" applyAlignment="1">
      <alignment horizontal="center"/>
    </xf>
    <xf numFmtId="1" fontId="8" fillId="5" borderId="870" xfId="0" applyNumberFormat="1" applyFont="1" applyFill="1" applyBorder="1" applyAlignment="1">
      <alignment horizontal="center"/>
    </xf>
    <xf numFmtId="0" fontId="8" fillId="5" borderId="899" xfId="0" applyFont="1" applyFill="1" applyBorder="1" applyAlignment="1">
      <alignment horizontal="center" vertical="center" wrapText="1"/>
    </xf>
    <xf numFmtId="0" fontId="8" fillId="5" borderId="870" xfId="0" applyFont="1" applyFill="1" applyBorder="1" applyAlignment="1">
      <alignment horizontal="center" vertical="center" wrapText="1"/>
    </xf>
    <xf numFmtId="0" fontId="8" fillId="5" borderId="770" xfId="0" applyFont="1" applyFill="1" applyBorder="1" applyAlignment="1">
      <alignment horizontal="left" vertical="center" wrapText="1"/>
    </xf>
    <xf numFmtId="0" fontId="8" fillId="5" borderId="779" xfId="0" applyFont="1" applyFill="1" applyBorder="1" applyAlignment="1">
      <alignment horizontal="left" vertical="center" wrapText="1"/>
    </xf>
    <xf numFmtId="0" fontId="8" fillId="5" borderId="278" xfId="0" applyFont="1" applyFill="1" applyBorder="1" applyAlignment="1">
      <alignment horizontal="left" vertical="center" wrapText="1"/>
    </xf>
    <xf numFmtId="0" fontId="8" fillId="5" borderId="450" xfId="0" applyFont="1" applyFill="1" applyBorder="1" applyAlignment="1">
      <alignment horizontal="left" vertical="center" wrapText="1"/>
    </xf>
    <xf numFmtId="0" fontId="8" fillId="5" borderId="872" xfId="0" applyFont="1" applyFill="1" applyBorder="1" applyAlignment="1">
      <alignment horizontal="left" vertical="center" wrapText="1"/>
    </xf>
    <xf numFmtId="0" fontId="8" fillId="5" borderId="872" xfId="0" applyFont="1" applyFill="1" applyBorder="1" applyAlignment="1">
      <alignment horizontal="center" vertical="center" wrapText="1"/>
    </xf>
    <xf numFmtId="164" fontId="7" fillId="5" borderId="872" xfId="10" applyNumberFormat="1" applyFont="1" applyFill="1" applyBorder="1" applyAlignment="1" applyProtection="1">
      <alignment horizontal="center" vertical="center"/>
    </xf>
    <xf numFmtId="164" fontId="7" fillId="5" borderId="899" xfId="10" applyNumberFormat="1" applyFont="1" applyFill="1" applyBorder="1" applyAlignment="1" applyProtection="1">
      <alignment horizontal="center"/>
    </xf>
    <xf numFmtId="164" fontId="7" fillId="5" borderId="870" xfId="10" applyNumberFormat="1" applyFont="1" applyFill="1" applyBorder="1" applyAlignment="1" applyProtection="1">
      <alignment horizontal="center"/>
    </xf>
    <xf numFmtId="164" fontId="7" fillId="5" borderId="802" xfId="5" applyNumberFormat="1" applyFont="1" applyFill="1" applyBorder="1" applyAlignment="1">
      <alignment horizontal="center" vertical="center"/>
    </xf>
    <xf numFmtId="164" fontId="7" fillId="5" borderId="833" xfId="5" applyNumberFormat="1" applyFont="1" applyFill="1" applyBorder="1" applyAlignment="1">
      <alignment horizontal="center" vertical="center"/>
    </xf>
    <xf numFmtId="164" fontId="7" fillId="5" borderId="783" xfId="5" applyNumberFormat="1" applyFont="1" applyFill="1" applyBorder="1" applyAlignment="1">
      <alignment horizontal="center" vertical="center"/>
    </xf>
    <xf numFmtId="164" fontId="7" fillId="5" borderId="782" xfId="5" applyNumberFormat="1" applyFont="1" applyFill="1" applyBorder="1" applyAlignment="1">
      <alignment horizontal="center" vertical="center"/>
    </xf>
    <xf numFmtId="164" fontId="7" fillId="5" borderId="872" xfId="10" applyNumberFormat="1" applyFont="1" applyFill="1" applyBorder="1" applyAlignment="1" applyProtection="1">
      <alignment horizontal="center" vertical="center" wrapText="1"/>
    </xf>
    <xf numFmtId="164" fontId="7" fillId="5" borderId="899" xfId="10" applyNumberFormat="1" applyFont="1" applyFill="1" applyBorder="1" applyAlignment="1" applyProtection="1">
      <alignment horizontal="center" vertical="center" wrapText="1"/>
    </xf>
    <xf numFmtId="0" fontId="7" fillId="5" borderId="267" xfId="0" applyFont="1" applyFill="1" applyBorder="1" applyAlignment="1">
      <alignment horizontal="left"/>
    </xf>
    <xf numFmtId="0" fontId="7" fillId="5" borderId="269" xfId="0" applyFont="1" applyFill="1" applyBorder="1" applyAlignment="1">
      <alignment horizontal="left"/>
    </xf>
    <xf numFmtId="1" fontId="7" fillId="5" borderId="281" xfId="0" applyNumberFormat="1" applyFont="1" applyFill="1" applyBorder="1" applyAlignment="1">
      <alignment horizontal="left"/>
    </xf>
    <xf numFmtId="1" fontId="7" fillId="5" borderId="312" xfId="0" applyNumberFormat="1" applyFont="1" applyFill="1" applyBorder="1" applyAlignment="1">
      <alignment horizontal="left"/>
    </xf>
    <xf numFmtId="0" fontId="7" fillId="5" borderId="868" xfId="0" applyFont="1" applyFill="1" applyBorder="1" applyAlignment="1" applyProtection="1">
      <alignment horizontal="center" vertical="center" wrapText="1"/>
      <protection hidden="1"/>
    </xf>
    <xf numFmtId="0" fontId="7" fillId="5" borderId="786" xfId="0" applyFont="1" applyFill="1" applyBorder="1" applyAlignment="1" applyProtection="1">
      <alignment horizontal="center" vertical="center" wrapText="1"/>
      <protection hidden="1"/>
    </xf>
    <xf numFmtId="1" fontId="7" fillId="5" borderId="868" xfId="0" applyNumberFormat="1" applyFont="1" applyFill="1" applyBorder="1" applyAlignment="1" applyProtection="1">
      <alignment horizontal="center" vertical="center" wrapText="1"/>
      <protection hidden="1"/>
    </xf>
    <xf numFmtId="1" fontId="7" fillId="5" borderId="868" xfId="0" applyNumberFormat="1" applyFont="1" applyFill="1" applyBorder="1" applyAlignment="1">
      <alignment horizontal="center" vertical="center" wrapText="1"/>
    </xf>
    <xf numFmtId="1" fontId="7" fillId="5" borderId="786" xfId="0" applyNumberFormat="1" applyFont="1" applyFill="1" applyBorder="1" applyAlignment="1">
      <alignment horizontal="center" vertical="center" wrapText="1"/>
    </xf>
    <xf numFmtId="0" fontId="7" fillId="5" borderId="772" xfId="0" applyFont="1" applyFill="1" applyBorder="1" applyAlignment="1">
      <alignment horizontal="left"/>
    </xf>
    <xf numFmtId="0" fontId="7" fillId="5" borderId="766" xfId="0" applyFont="1" applyFill="1" applyBorder="1" applyAlignment="1">
      <alignment horizontal="left"/>
    </xf>
    <xf numFmtId="0" fontId="25" fillId="5" borderId="267" xfId="0" applyFont="1" applyFill="1" applyBorder="1" applyAlignment="1">
      <alignment horizontal="left"/>
    </xf>
    <xf numFmtId="0" fontId="25" fillId="5" borderId="269" xfId="0" applyFont="1" applyFill="1" applyBorder="1" applyAlignment="1">
      <alignment horizontal="left"/>
    </xf>
    <xf numFmtId="1" fontId="7" fillId="5" borderId="267" xfId="0" quotePrefix="1" applyNumberFormat="1" applyFont="1" applyFill="1" applyBorder="1" applyAlignment="1">
      <alignment horizontal="left"/>
    </xf>
    <xf numFmtId="1" fontId="7" fillId="5" borderId="269" xfId="0" applyNumberFormat="1" applyFont="1" applyFill="1" applyBorder="1" applyAlignment="1">
      <alignment horizontal="left"/>
    </xf>
    <xf numFmtId="1" fontId="7" fillId="5" borderId="267" xfId="0" applyNumberFormat="1" applyFont="1" applyFill="1" applyBorder="1" applyAlignment="1">
      <alignment horizontal="left"/>
    </xf>
    <xf numFmtId="1" fontId="18" fillId="9" borderId="868" xfId="0" applyNumberFormat="1" applyFont="1" applyFill="1" applyBorder="1" applyAlignment="1">
      <alignment horizontal="center" vertical="center" wrapText="1"/>
    </xf>
    <xf numFmtId="1" fontId="18" fillId="9" borderId="786" xfId="0" applyNumberFormat="1" applyFont="1" applyFill="1" applyBorder="1" applyAlignment="1">
      <alignment horizontal="center" vertical="center" wrapText="1"/>
    </xf>
    <xf numFmtId="0" fontId="8" fillId="0" borderId="868" xfId="0" applyFont="1" applyBorder="1" applyAlignment="1">
      <alignment horizontal="center" vertical="center" textRotation="90"/>
    </xf>
    <xf numFmtId="0" fontId="8" fillId="0" borderId="119" xfId="0" applyFont="1" applyBorder="1" applyAlignment="1">
      <alignment horizontal="center" vertical="center" textRotation="90"/>
    </xf>
    <xf numFmtId="0" fontId="8" fillId="0" borderId="786" xfId="0" applyFont="1" applyBorder="1" applyAlignment="1">
      <alignment horizontal="center" vertical="center" textRotation="90"/>
    </xf>
    <xf numFmtId="0" fontId="8" fillId="0" borderId="899" xfId="0" applyFont="1" applyBorder="1" applyAlignment="1">
      <alignment horizontal="left" wrapText="1"/>
    </xf>
    <xf numFmtId="0" fontId="8" fillId="0" borderId="897" xfId="0" applyFont="1" applyBorder="1" applyAlignment="1">
      <alignment horizontal="left" wrapText="1"/>
    </xf>
    <xf numFmtId="0" fontId="8" fillId="0" borderId="868" xfId="0" applyFont="1" applyBorder="1" applyAlignment="1">
      <alignment horizontal="center" vertical="center" wrapText="1"/>
    </xf>
    <xf numFmtId="0" fontId="8" fillId="0" borderId="876" xfId="0" applyFont="1" applyBorder="1" applyAlignment="1">
      <alignment horizontal="center" vertical="center"/>
    </xf>
    <xf numFmtId="0" fontId="8" fillId="0" borderId="844" xfId="0" applyFont="1" applyBorder="1" applyAlignment="1">
      <alignment horizontal="center" vertical="center"/>
    </xf>
    <xf numFmtId="0" fontId="8" fillId="0" borderId="14" xfId="0" applyFont="1" applyBorder="1" applyAlignment="1">
      <alignment horizontal="center" vertical="center"/>
    </xf>
    <xf numFmtId="0" fontId="24" fillId="0" borderId="899" xfId="0" applyFont="1" applyBorder="1" applyAlignment="1">
      <alignment horizontal="center" vertical="center" wrapText="1"/>
    </xf>
    <xf numFmtId="0" fontId="24" fillId="0" borderId="870" xfId="0" applyFont="1" applyBorder="1" applyAlignment="1">
      <alignment horizontal="center" vertical="center" wrapText="1"/>
    </xf>
    <xf numFmtId="0" fontId="24" fillId="0" borderId="897" xfId="0" applyFont="1" applyBorder="1" applyAlignment="1">
      <alignment horizontal="center" vertical="center" wrapText="1"/>
    </xf>
    <xf numFmtId="0" fontId="8" fillId="0" borderId="899" xfId="0" applyFont="1" applyBorder="1" applyAlignment="1">
      <alignment horizontal="center" vertical="center"/>
    </xf>
    <xf numFmtId="0" fontId="8" fillId="0" borderId="903" xfId="0" applyFont="1" applyBorder="1" applyAlignment="1">
      <alignment horizontal="center" vertical="center"/>
    </xf>
    <xf numFmtId="0" fontId="8" fillId="0" borderId="904" xfId="0" applyFont="1" applyBorder="1" applyAlignment="1">
      <alignment horizontal="center" vertical="center"/>
    </xf>
    <xf numFmtId="0" fontId="8" fillId="5" borderId="281" xfId="0" applyFont="1" applyFill="1" applyBorder="1" applyAlignment="1">
      <alignment horizontal="left" vertical="center"/>
    </xf>
    <xf numFmtId="0" fontId="8" fillId="5" borderId="312" xfId="0" applyFont="1" applyFill="1" applyBorder="1" applyAlignment="1">
      <alignment horizontal="left" vertical="center"/>
    </xf>
    <xf numFmtId="1" fontId="8" fillId="5" borderId="868" xfId="0" applyNumberFormat="1" applyFont="1" applyFill="1" applyBorder="1" applyAlignment="1">
      <alignment horizontal="center" vertical="center" wrapText="1"/>
    </xf>
    <xf numFmtId="1" fontId="8" fillId="5" borderId="119" xfId="0" applyNumberFormat="1" applyFont="1" applyFill="1" applyBorder="1" applyAlignment="1">
      <alignment horizontal="center" vertical="center" wrapText="1"/>
    </xf>
    <xf numFmtId="1" fontId="25" fillId="5" borderId="772" xfId="0" applyNumberFormat="1" applyFont="1" applyFill="1" applyBorder="1" applyAlignment="1">
      <alignment horizontal="left" vertical="center"/>
    </xf>
    <xf numFmtId="1" fontId="25" fillId="5" borderId="766" xfId="0" applyNumberFormat="1" applyFont="1" applyFill="1" applyBorder="1" applyAlignment="1">
      <alignment horizontal="left" vertical="center"/>
    </xf>
    <xf numFmtId="0" fontId="8" fillId="0" borderId="267" xfId="0" applyFont="1" applyBorder="1" applyAlignment="1">
      <alignment horizontal="left" vertical="top" wrapText="1"/>
    </xf>
    <xf numFmtId="0" fontId="8" fillId="0" borderId="269" xfId="0" applyFont="1" applyBorder="1" applyAlignment="1">
      <alignment horizontal="left" vertical="top" wrapText="1"/>
    </xf>
    <xf numFmtId="1" fontId="8" fillId="0" borderId="904" xfId="0" applyNumberFormat="1" applyFont="1" applyBorder="1" applyAlignment="1">
      <alignment horizontal="center" vertical="center" wrapText="1"/>
    </xf>
    <xf numFmtId="1" fontId="8" fillId="0" borderId="897" xfId="0" applyNumberFormat="1" applyFont="1" applyBorder="1" applyAlignment="1">
      <alignment horizontal="center" vertical="center" wrapText="1"/>
    </xf>
    <xf numFmtId="0" fontId="8" fillId="5" borderId="868" xfId="0" applyFont="1" applyFill="1" applyBorder="1" applyAlignment="1">
      <alignment horizontal="center" vertical="center" wrapText="1"/>
    </xf>
    <xf numFmtId="0" fontId="8" fillId="5" borderId="786" xfId="0" applyFont="1" applyFill="1" applyBorder="1" applyAlignment="1">
      <alignment horizontal="center" vertical="center" wrapText="1"/>
    </xf>
    <xf numFmtId="0" fontId="8" fillId="0" borderId="281" xfId="0" applyFont="1" applyBorder="1" applyAlignment="1">
      <alignment horizontal="left" vertical="center"/>
    </xf>
    <xf numFmtId="0" fontId="8" fillId="0" borderId="312" xfId="0" applyFont="1" applyBorder="1" applyAlignment="1">
      <alignment horizontal="left" vertical="center"/>
    </xf>
    <xf numFmtId="0" fontId="8" fillId="5" borderId="119" xfId="0" applyFont="1" applyFill="1" applyBorder="1" applyAlignment="1">
      <alignment horizontal="center" vertical="center" wrapText="1"/>
    </xf>
    <xf numFmtId="0" fontId="8" fillId="5" borderId="899" xfId="0" applyFont="1" applyFill="1" applyBorder="1" applyAlignment="1">
      <alignment horizontal="left" wrapText="1"/>
    </xf>
    <xf numFmtId="0" fontId="8" fillId="5" borderId="897" xfId="0" applyFont="1" applyFill="1" applyBorder="1" applyAlignment="1">
      <alignment horizontal="left" wrapText="1"/>
    </xf>
    <xf numFmtId="0" fontId="8" fillId="0" borderId="899" xfId="0" applyFont="1" applyBorder="1" applyAlignment="1">
      <alignment horizontal="left" vertical="center"/>
    </xf>
    <xf numFmtId="0" fontId="8" fillId="0" borderId="897" xfId="0" applyFont="1" applyBorder="1" applyAlignment="1">
      <alignment horizontal="left" vertical="center"/>
    </xf>
    <xf numFmtId="0" fontId="8" fillId="5" borderId="899" xfId="0" applyFont="1" applyFill="1" applyBorder="1" applyAlignment="1">
      <alignment horizontal="left" vertical="center" wrapText="1"/>
    </xf>
    <xf numFmtId="0" fontId="8" fillId="5" borderId="897" xfId="0" applyFont="1" applyFill="1" applyBorder="1" applyAlignment="1">
      <alignment horizontal="left" vertical="center" wrapText="1"/>
    </xf>
    <xf numFmtId="0" fontId="8" fillId="0" borderId="899" xfId="0" applyFont="1" applyBorder="1" applyAlignment="1">
      <alignment horizontal="center" wrapText="1"/>
    </xf>
    <xf numFmtId="0" fontId="8" fillId="0" borderId="897" xfId="0" applyFont="1" applyBorder="1" applyAlignment="1">
      <alignment horizontal="center" wrapText="1"/>
    </xf>
    <xf numFmtId="0" fontId="8" fillId="0" borderId="899" xfId="0" applyFont="1" applyBorder="1" applyAlignment="1">
      <alignment horizontal="center" vertical="center" wrapText="1"/>
    </xf>
    <xf numFmtId="0" fontId="8" fillId="0" borderId="897" xfId="0" applyFont="1" applyBorder="1" applyAlignment="1">
      <alignment horizontal="center" vertical="center" wrapText="1"/>
    </xf>
    <xf numFmtId="0" fontId="8" fillId="0" borderId="281" xfId="0" applyFont="1" applyBorder="1" applyAlignment="1">
      <alignment horizontal="center" wrapText="1"/>
    </xf>
    <xf numFmtId="0" fontId="8" fillId="0" borderId="312" xfId="0" applyFont="1" applyBorder="1" applyAlignment="1">
      <alignment horizontal="center" wrapText="1"/>
    </xf>
    <xf numFmtId="0" fontId="8" fillId="9" borderId="899" xfId="0" applyFont="1" applyFill="1" applyBorder="1" applyAlignment="1">
      <alignment horizontal="center" vertical="center" wrapText="1"/>
    </xf>
    <xf numFmtId="0" fontId="8" fillId="9" borderId="870" xfId="0" applyFont="1" applyFill="1" applyBorder="1" applyAlignment="1">
      <alignment horizontal="center" vertical="center" wrapText="1"/>
    </xf>
    <xf numFmtId="0" fontId="8" fillId="9" borderId="897" xfId="0" applyFont="1" applyFill="1" applyBorder="1" applyAlignment="1">
      <alignment horizontal="center" vertical="center" wrapText="1"/>
    </xf>
    <xf numFmtId="0" fontId="24" fillId="4" borderId="86" xfId="0" applyFont="1" applyFill="1" applyBorder="1" applyAlignment="1">
      <alignment horizontal="center"/>
    </xf>
    <xf numFmtId="0" fontId="24" fillId="4" borderId="0" xfId="0" applyFont="1" applyFill="1" applyAlignment="1">
      <alignment horizontal="center"/>
    </xf>
    <xf numFmtId="0" fontId="8" fillId="4" borderId="772" xfId="0" applyFont="1" applyFill="1" applyBorder="1" applyAlignment="1">
      <alignment horizontal="left" vertical="center"/>
    </xf>
    <xf numFmtId="0" fontId="8" fillId="4" borderId="766" xfId="0" applyFont="1" applyFill="1" applyBorder="1" applyAlignment="1">
      <alignment horizontal="left" vertical="center"/>
    </xf>
    <xf numFmtId="0" fontId="8" fillId="5" borderId="435" xfId="0" applyFont="1" applyFill="1" applyBorder="1" applyAlignment="1">
      <alignment horizontal="left" vertical="center"/>
    </xf>
    <xf numFmtId="0" fontId="8" fillId="0" borderId="905" xfId="0" applyFont="1" applyBorder="1" applyAlignment="1">
      <alignment horizontal="center" vertical="center" wrapText="1"/>
    </xf>
    <xf numFmtId="0" fontId="8" fillId="0" borderId="861" xfId="0" applyFont="1" applyBorder="1" applyAlignment="1">
      <alignment horizontal="center" vertical="center" wrapText="1"/>
    </xf>
    <xf numFmtId="0" fontId="8" fillId="9" borderId="772" xfId="0" applyFont="1" applyFill="1" applyBorder="1" applyAlignment="1"/>
    <xf numFmtId="0" fontId="8" fillId="9" borderId="771" xfId="0" applyFont="1" applyFill="1" applyBorder="1" applyAlignment="1"/>
    <xf numFmtId="0" fontId="8" fillId="9" borderId="766" xfId="0" applyFont="1" applyFill="1" applyBorder="1" applyAlignment="1"/>
    <xf numFmtId="0" fontId="24" fillId="4" borderId="86" xfId="0" applyFont="1" applyFill="1" applyBorder="1" applyAlignment="1" applyProtection="1">
      <alignment horizontal="center"/>
      <protection locked="0"/>
    </xf>
    <xf numFmtId="0" fontId="24" fillId="4" borderId="0" xfId="0" applyFont="1" applyFill="1" applyAlignment="1" applyProtection="1">
      <alignment horizontal="center"/>
      <protection locked="0"/>
    </xf>
    <xf numFmtId="0" fontId="8" fillId="9" borderId="267" xfId="0" applyFont="1" applyFill="1" applyBorder="1" applyAlignment="1">
      <alignment horizontal="left"/>
    </xf>
    <xf numFmtId="0" fontId="8" fillId="9" borderId="274" xfId="0" applyFont="1" applyFill="1" applyBorder="1" applyAlignment="1">
      <alignment horizontal="left"/>
    </xf>
    <xf numFmtId="0" fontId="8" fillId="9" borderId="269" xfId="0" applyFont="1" applyFill="1" applyBorder="1" applyAlignment="1">
      <alignment horizontal="left"/>
    </xf>
    <xf numFmtId="0" fontId="8" fillId="9" borderId="281" xfId="0" applyFont="1" applyFill="1" applyBorder="1" applyAlignment="1">
      <alignment horizontal="left"/>
    </xf>
    <xf numFmtId="0" fontId="8" fillId="9" borderId="435" xfId="0" applyFont="1" applyFill="1" applyBorder="1" applyAlignment="1">
      <alignment horizontal="left"/>
    </xf>
    <xf numFmtId="0" fontId="8" fillId="9" borderId="312" xfId="0" applyFont="1" applyFill="1" applyBorder="1" applyAlignment="1">
      <alignment horizontal="left"/>
    </xf>
    <xf numFmtId="1" fontId="35" fillId="0" borderId="904" xfId="0" applyNumberFormat="1" applyFont="1" applyBorder="1" applyAlignment="1">
      <alignment horizontal="center" vertical="center" wrapText="1"/>
    </xf>
    <xf numFmtId="1" fontId="35" fillId="0" borderId="903" xfId="0" applyNumberFormat="1" applyFont="1" applyBorder="1" applyAlignment="1">
      <alignment horizontal="center" vertical="center" wrapText="1"/>
    </xf>
    <xf numFmtId="0" fontId="7" fillId="0" borderId="886" xfId="0" applyFont="1" applyBorder="1" applyAlignment="1">
      <alignment horizontal="center" vertical="center"/>
    </xf>
    <xf numFmtId="0" fontId="7" fillId="0" borderId="858" xfId="0" applyFont="1" applyBorder="1" applyAlignment="1">
      <alignment horizontal="center" vertical="center"/>
    </xf>
    <xf numFmtId="0" fontId="7" fillId="0" borderId="868" xfId="0" applyFont="1" applyBorder="1" applyAlignment="1">
      <alignment horizontal="center" vertical="center"/>
    </xf>
    <xf numFmtId="0" fontId="7" fillId="0" borderId="786" xfId="0" applyFont="1" applyBorder="1" applyAlignment="1">
      <alignment horizontal="center" vertical="center"/>
    </xf>
    <xf numFmtId="0" fontId="8" fillId="0" borderId="774" xfId="0" applyFont="1" applyBorder="1" applyAlignment="1">
      <alignment horizontal="left" vertical="center"/>
    </xf>
    <xf numFmtId="0" fontId="0" fillId="0" borderId="876" xfId="0" applyBorder="1" applyAlignment="1">
      <alignment horizontal="center" vertical="center"/>
    </xf>
    <xf numFmtId="0" fontId="0" fillId="0" borderId="802" xfId="0" applyBorder="1" applyAlignment="1">
      <alignment horizontal="center" vertical="center"/>
    </xf>
    <xf numFmtId="0" fontId="0" fillId="0" borderId="833" xfId="0" applyBorder="1" applyAlignment="1">
      <alignment horizontal="center" vertical="center"/>
    </xf>
    <xf numFmtId="0" fontId="0" fillId="0" borderId="844" xfId="0" applyBorder="1" applyAlignment="1">
      <alignment horizontal="center" vertical="center"/>
    </xf>
    <xf numFmtId="0" fontId="0" fillId="0" borderId="783" xfId="0" applyBorder="1" applyAlignment="1">
      <alignment horizontal="center" vertical="center"/>
    </xf>
    <xf numFmtId="0" fontId="0" fillId="0" borderId="782" xfId="0" applyBorder="1" applyAlignment="1">
      <alignment horizontal="center" vertical="center"/>
    </xf>
    <xf numFmtId="0" fontId="8" fillId="0" borderId="897" xfId="0" applyFont="1" applyBorder="1" applyAlignment="1">
      <alignment horizontal="center" vertical="center"/>
    </xf>
    <xf numFmtId="1" fontId="8" fillId="9" borderId="833" xfId="0" applyNumberFormat="1" applyFont="1" applyFill="1" applyBorder="1" applyAlignment="1">
      <alignment horizontal="center" vertical="center"/>
    </xf>
    <xf numFmtId="1" fontId="8" fillId="9" borderId="146" xfId="0" applyNumberFormat="1" applyFont="1" applyFill="1" applyBorder="1" applyAlignment="1">
      <alignment horizontal="center" vertical="center"/>
    </xf>
    <xf numFmtId="1" fontId="8" fillId="9" borderId="905" xfId="0" applyNumberFormat="1" applyFont="1" applyFill="1" applyBorder="1" applyAlignment="1">
      <alignment horizontal="center" vertical="center" wrapText="1"/>
    </xf>
    <xf numFmtId="1" fontId="8" fillId="9" borderId="861" xfId="0" applyNumberFormat="1" applyFont="1" applyFill="1" applyBorder="1" applyAlignment="1">
      <alignment horizontal="center" vertical="center" wrapText="1"/>
    </xf>
    <xf numFmtId="0" fontId="8" fillId="9" borderId="904" xfId="0" applyFont="1" applyFill="1" applyBorder="1" applyAlignment="1">
      <alignment horizontal="center" vertical="center"/>
    </xf>
    <xf numFmtId="0" fontId="8" fillId="9" borderId="870" xfId="0" applyFont="1" applyFill="1" applyBorder="1" applyAlignment="1">
      <alignment horizontal="center" vertical="center"/>
    </xf>
    <xf numFmtId="0" fontId="8" fillId="9" borderId="903" xfId="0" applyFont="1" applyFill="1" applyBorder="1" applyAlignment="1">
      <alignment horizontal="center" vertical="center"/>
    </xf>
    <xf numFmtId="1" fontId="18" fillId="9" borderId="30" xfId="5" applyNumberFormat="1" applyFont="1" applyFill="1" applyBorder="1" applyAlignment="1">
      <alignment horizontal="center" vertical="center"/>
    </xf>
    <xf numFmtId="0" fontId="42" fillId="9" borderId="27" xfId="5" applyFont="1" applyFill="1" applyBorder="1" applyAlignment="1"/>
    <xf numFmtId="0" fontId="42" fillId="9" borderId="31" xfId="5" applyFont="1" applyFill="1" applyBorder="1" applyAlignment="1"/>
    <xf numFmtId="0" fontId="8" fillId="9" borderId="876" xfId="0" applyFont="1" applyFill="1" applyBorder="1" applyAlignment="1">
      <alignment horizontal="center" vertical="center" wrapText="1"/>
    </xf>
    <xf numFmtId="0" fontId="8" fillId="9" borderId="833" xfId="0" applyFont="1" applyFill="1" applyBorder="1" applyAlignment="1">
      <alignment horizontal="center" vertical="center"/>
    </xf>
    <xf numFmtId="0" fontId="8" fillId="9" borderId="86" xfId="0" applyFont="1" applyFill="1" applyBorder="1" applyAlignment="1">
      <alignment horizontal="center" vertical="center"/>
    </xf>
    <xf numFmtId="0" fontId="8" fillId="9" borderId="146" xfId="0" applyFont="1" applyFill="1" applyBorder="1" applyAlignment="1">
      <alignment horizontal="center" vertical="center"/>
    </xf>
    <xf numFmtId="0" fontId="8" fillId="0" borderId="786" xfId="0" applyFont="1" applyBorder="1" applyAlignment="1">
      <alignment horizontal="center" vertical="center"/>
    </xf>
    <xf numFmtId="0" fontId="8" fillId="0" borderId="899" xfId="0" applyFont="1" applyBorder="1" applyAlignment="1">
      <alignment horizontal="center"/>
    </xf>
    <xf numFmtId="0" fontId="8" fillId="0" borderId="870" xfId="0" applyFont="1" applyBorder="1" applyAlignment="1">
      <alignment horizontal="center"/>
    </xf>
    <xf numFmtId="0" fontId="8" fillId="0" borderId="897" xfId="0" applyFont="1" applyBorder="1" applyAlignment="1">
      <alignment horizontal="center"/>
    </xf>
    <xf numFmtId="1" fontId="0" fillId="4" borderId="904" xfId="0" applyNumberFormat="1" applyFill="1" applyBorder="1" applyAlignment="1">
      <alignment horizontal="center" vertical="center"/>
    </xf>
    <xf numFmtId="1" fontId="0" fillId="4" borderId="870" xfId="0" applyNumberFormat="1" applyFill="1" applyBorder="1" applyAlignment="1">
      <alignment horizontal="center" vertical="center"/>
    </xf>
    <xf numFmtId="1" fontId="0" fillId="4" borderId="903" xfId="0" applyNumberFormat="1" applyFill="1" applyBorder="1" applyAlignment="1">
      <alignment horizontal="center" vertical="center"/>
    </xf>
    <xf numFmtId="1" fontId="18" fillId="9" borderId="26" xfId="5" applyNumberFormat="1" applyFont="1" applyFill="1" applyBorder="1" applyAlignment="1">
      <alignment horizontal="center" vertical="center"/>
    </xf>
    <xf numFmtId="0" fontId="42" fillId="9" borderId="32" xfId="5" applyFont="1" applyFill="1" applyBorder="1" applyAlignment="1"/>
    <xf numFmtId="1" fontId="41" fillId="9" borderId="27" xfId="5" applyNumberFormat="1" applyFont="1" applyFill="1" applyBorder="1" applyAlignment="1">
      <alignment horizontal="center" vertical="center"/>
    </xf>
    <xf numFmtId="0" fontId="42" fillId="9" borderId="28" xfId="5" applyFont="1" applyFill="1" applyBorder="1" applyAlignment="1"/>
    <xf numFmtId="0" fontId="42" fillId="9" borderId="33" xfId="5" applyFont="1" applyFill="1" applyBorder="1" applyAlignment="1"/>
    <xf numFmtId="0" fontId="42" fillId="9" borderId="34" xfId="5" applyFont="1" applyFill="1" applyBorder="1" applyAlignment="1"/>
    <xf numFmtId="1" fontId="18" fillId="9" borderId="29" xfId="5" applyNumberFormat="1" applyFont="1" applyFill="1" applyBorder="1" applyAlignment="1">
      <alignment horizontal="center" vertical="center" wrapText="1"/>
    </xf>
    <xf numFmtId="0" fontId="42" fillId="9" borderId="35" xfId="5" applyFont="1" applyFill="1" applyBorder="1" applyAlignment="1"/>
    <xf numFmtId="1" fontId="18" fillId="9" borderId="30" xfId="5" applyNumberFormat="1" applyFont="1" applyFill="1" applyBorder="1" applyAlignment="1">
      <alignment horizontal="center" vertical="center" wrapText="1"/>
    </xf>
    <xf numFmtId="0" fontId="42" fillId="9" borderId="47" xfId="5" applyFont="1" applyFill="1" applyBorder="1" applyAlignment="1"/>
    <xf numFmtId="0" fontId="42" fillId="9" borderId="48" xfId="5" applyFont="1" applyFill="1" applyBorder="1" applyAlignment="1"/>
    <xf numFmtId="0" fontId="42" fillId="9" borderId="69" xfId="5" applyFont="1" applyFill="1" applyBorder="1" applyAlignment="1"/>
    <xf numFmtId="1" fontId="8" fillId="5" borderId="899" xfId="0" applyNumberFormat="1" applyFont="1" applyFill="1" applyBorder="1" applyAlignment="1">
      <alignment horizontal="center" vertical="center" wrapText="1"/>
    </xf>
    <xf numFmtId="1" fontId="8" fillId="5" borderId="870" xfId="0" applyNumberFormat="1" applyFont="1" applyFill="1" applyBorder="1" applyAlignment="1">
      <alignment horizontal="center" vertical="center" wrapText="1"/>
    </xf>
    <xf numFmtId="1" fontId="8" fillId="5" borderId="897" xfId="0" applyNumberFormat="1" applyFont="1" applyFill="1" applyBorder="1" applyAlignment="1">
      <alignment horizontal="center" vertical="center" wrapText="1"/>
    </xf>
    <xf numFmtId="1" fontId="8" fillId="5" borderId="868" xfId="0" applyNumberFormat="1" applyFont="1" applyFill="1" applyBorder="1" applyAlignment="1">
      <alignment horizontal="center" vertical="center" textRotation="90"/>
    </xf>
    <xf numFmtId="1" fontId="8" fillId="5" borderId="119" xfId="0" applyNumberFormat="1" applyFont="1" applyFill="1" applyBorder="1" applyAlignment="1">
      <alignment horizontal="center" vertical="center" textRotation="90"/>
    </xf>
    <xf numFmtId="1" fontId="8" fillId="5" borderId="786" xfId="0" applyNumberFormat="1" applyFont="1" applyFill="1" applyBorder="1" applyAlignment="1">
      <alignment horizontal="center" vertical="center" textRotation="90"/>
    </xf>
    <xf numFmtId="1" fontId="8" fillId="5" borderId="876" xfId="0" applyNumberFormat="1" applyFont="1" applyFill="1" applyBorder="1" applyAlignment="1">
      <alignment horizontal="left" wrapText="1"/>
    </xf>
    <xf numFmtId="1" fontId="8" fillId="5" borderId="833" xfId="0" applyNumberFormat="1" applyFont="1" applyFill="1" applyBorder="1" applyAlignment="1">
      <alignment horizontal="left" wrapText="1"/>
    </xf>
    <xf numFmtId="1" fontId="8" fillId="5" borderId="868" xfId="0" applyNumberFormat="1" applyFont="1" applyFill="1" applyBorder="1" applyAlignment="1">
      <alignment horizontal="center" vertical="center"/>
    </xf>
    <xf numFmtId="1" fontId="8" fillId="5" borderId="119" xfId="0" applyNumberFormat="1" applyFont="1" applyFill="1" applyBorder="1" applyAlignment="1">
      <alignment horizontal="center" vertical="center"/>
    </xf>
    <xf numFmtId="1" fontId="8" fillId="5" borderId="786" xfId="0" applyNumberFormat="1" applyFont="1" applyFill="1" applyBorder="1" applyAlignment="1">
      <alignment horizontal="center" vertical="center"/>
    </xf>
    <xf numFmtId="1" fontId="8" fillId="5" borderId="8" xfId="0" applyNumberFormat="1" applyFont="1" applyFill="1" applyBorder="1" applyAlignment="1">
      <alignment horizontal="left" vertical="center"/>
    </xf>
    <xf numFmtId="1" fontId="8" fillId="5" borderId="178" xfId="0" applyNumberFormat="1" applyFont="1" applyFill="1" applyBorder="1" applyAlignment="1">
      <alignment horizontal="left" vertical="center"/>
    </xf>
    <xf numFmtId="1" fontId="8" fillId="5" borderId="872" xfId="0" applyNumberFormat="1" applyFont="1" applyFill="1" applyBorder="1" applyAlignment="1">
      <alignment horizontal="center" vertical="center" wrapText="1"/>
    </xf>
    <xf numFmtId="1" fontId="8" fillId="5" borderId="765" xfId="0" applyNumberFormat="1" applyFont="1" applyFill="1" applyBorder="1" applyAlignment="1">
      <alignment horizontal="left" vertical="center" wrapText="1"/>
    </xf>
    <xf numFmtId="1" fontId="8" fillId="5" borderId="900" xfId="0" applyNumberFormat="1" applyFont="1" applyFill="1" applyBorder="1" applyAlignment="1">
      <alignment horizontal="left" vertical="center"/>
    </xf>
    <xf numFmtId="1" fontId="8" fillId="5" borderId="128" xfId="0" applyNumberFormat="1" applyFont="1" applyFill="1" applyBorder="1" applyAlignment="1">
      <alignment horizontal="left" vertical="center"/>
    </xf>
    <xf numFmtId="1" fontId="18" fillId="9" borderId="833" xfId="0" applyNumberFormat="1" applyFont="1" applyFill="1" applyBorder="1" applyAlignment="1">
      <alignment horizontal="center" vertical="center" wrapText="1"/>
    </xf>
    <xf numFmtId="1" fontId="18" fillId="9" borderId="782" xfId="0" applyNumberFormat="1" applyFont="1" applyFill="1" applyBorder="1" applyAlignment="1">
      <alignment horizontal="center" vertical="center" wrapText="1"/>
    </xf>
    <xf numFmtId="1" fontId="18" fillId="9" borderId="899" xfId="0" applyNumberFormat="1" applyFont="1" applyFill="1" applyBorder="1" applyAlignment="1">
      <alignment horizontal="center" vertical="center" wrapText="1"/>
    </xf>
    <xf numFmtId="1" fontId="18" fillId="9" borderId="897" xfId="0" applyNumberFormat="1" applyFont="1" applyFill="1" applyBorder="1" applyAlignment="1">
      <alignment horizontal="center" vertical="center" wrapText="1"/>
    </xf>
    <xf numFmtId="1" fontId="18" fillId="9" borderId="899" xfId="0" applyNumberFormat="1" applyFont="1" applyFill="1" applyBorder="1" applyAlignment="1">
      <alignment horizontal="center" vertical="center"/>
    </xf>
    <xf numFmtId="1" fontId="18" fillId="9" borderId="897" xfId="0" applyNumberFormat="1" applyFont="1" applyFill="1" applyBorder="1" applyAlignment="1">
      <alignment horizontal="center" vertical="center"/>
    </xf>
    <xf numFmtId="1" fontId="8" fillId="5" borderId="844" xfId="0" applyNumberFormat="1" applyFont="1" applyFill="1" applyBorder="1" applyAlignment="1">
      <alignment horizontal="left" wrapText="1"/>
    </xf>
    <xf numFmtId="1" fontId="8" fillId="5" borderId="782" xfId="0" applyNumberFormat="1" applyFont="1" applyFill="1" applyBorder="1" applyAlignment="1">
      <alignment horizontal="left" wrapText="1"/>
    </xf>
    <xf numFmtId="1" fontId="8" fillId="5" borderId="873" xfId="0" applyNumberFormat="1" applyFont="1" applyFill="1" applyBorder="1" applyAlignment="1">
      <alignment horizontal="center" wrapText="1"/>
    </xf>
    <xf numFmtId="1" fontId="8" fillId="5" borderId="882" xfId="0" applyNumberFormat="1" applyFont="1" applyFill="1" applyBorder="1" applyAlignment="1">
      <alignment horizontal="center" wrapText="1"/>
    </xf>
    <xf numFmtId="1" fontId="18" fillId="9" borderId="903" xfId="0" applyNumberFormat="1" applyFont="1" applyFill="1" applyBorder="1" applyAlignment="1">
      <alignment horizontal="center" vertical="center"/>
    </xf>
    <xf numFmtId="1" fontId="18" fillId="9" borderId="908" xfId="0" applyNumberFormat="1" applyFont="1" applyFill="1" applyBorder="1" applyAlignment="1">
      <alignment horizontal="center" vertical="center" wrapText="1"/>
    </xf>
    <xf numFmtId="1" fontId="18" fillId="9" borderId="73" xfId="0" applyNumberFormat="1" applyFont="1" applyFill="1" applyBorder="1" applyAlignment="1">
      <alignment horizontal="center" vertical="center" wrapText="1"/>
    </xf>
    <xf numFmtId="1" fontId="18" fillId="9" borderId="913" xfId="0" applyNumberFormat="1" applyFont="1" applyFill="1" applyBorder="1" applyAlignment="1">
      <alignment horizontal="center" vertical="center" wrapText="1"/>
    </xf>
    <xf numFmtId="0" fontId="18" fillId="9" borderId="872" xfId="0" applyFont="1" applyFill="1" applyBorder="1" applyAlignment="1">
      <alignment horizontal="center" vertical="center"/>
    </xf>
    <xf numFmtId="1" fontId="18" fillId="9" borderId="868" xfId="0" applyNumberFormat="1" applyFont="1" applyFill="1" applyBorder="1" applyAlignment="1">
      <alignment horizontal="center" vertical="center"/>
    </xf>
    <xf numFmtId="1" fontId="18" fillId="9" borderId="119" xfId="0" applyNumberFormat="1" applyFont="1" applyFill="1" applyBorder="1" applyAlignment="1">
      <alignment horizontal="center" vertical="center"/>
    </xf>
    <xf numFmtId="1" fontId="18" fillId="9" borderId="786" xfId="0" applyNumberFormat="1" applyFont="1" applyFill="1" applyBorder="1" applyAlignment="1">
      <alignment horizontal="center" vertical="center"/>
    </xf>
    <xf numFmtId="1" fontId="18" fillId="9" borderId="802" xfId="0" applyNumberFormat="1" applyFont="1" applyFill="1" applyBorder="1" applyAlignment="1">
      <alignment horizontal="center" vertical="center" wrapText="1"/>
    </xf>
    <xf numFmtId="1" fontId="18" fillId="9" borderId="870" xfId="0" applyNumberFormat="1" applyFont="1" applyFill="1" applyBorder="1" applyAlignment="1">
      <alignment horizontal="center" vertical="center" wrapText="1"/>
    </xf>
    <xf numFmtId="1" fontId="18" fillId="9" borderId="903" xfId="0" applyNumberFormat="1" applyFont="1" applyFill="1" applyBorder="1" applyAlignment="1">
      <alignment horizontal="center" vertical="center" wrapText="1"/>
    </xf>
    <xf numFmtId="1" fontId="15" fillId="0" borderId="0" xfId="0" applyNumberFormat="1" applyFont="1" applyAlignment="1">
      <alignment horizontal="center" vertical="center" wrapText="1"/>
    </xf>
    <xf numFmtId="1" fontId="8" fillId="0" borderId="899" xfId="0" applyNumberFormat="1" applyFont="1" applyBorder="1" applyAlignment="1">
      <alignment horizontal="center" vertical="center" wrapText="1"/>
    </xf>
    <xf numFmtId="1" fontId="8" fillId="0" borderId="903" xfId="0" applyNumberFormat="1" applyFont="1" applyBorder="1" applyAlignment="1">
      <alignment horizontal="center" vertical="center" wrapText="1"/>
    </xf>
    <xf numFmtId="1" fontId="8" fillId="9" borderId="872" xfId="0" applyNumberFormat="1" applyFont="1" applyFill="1" applyBorder="1" applyAlignment="1">
      <alignment horizontal="center" vertical="center" wrapText="1"/>
    </xf>
    <xf numFmtId="1" fontId="8" fillId="9" borderId="899" xfId="0" applyNumberFormat="1" applyFont="1" applyFill="1" applyBorder="1" applyAlignment="1">
      <alignment horizontal="center" vertical="center" wrapText="1"/>
    </xf>
    <xf numFmtId="1" fontId="8" fillId="9" borderId="897" xfId="0" applyNumberFormat="1" applyFont="1" applyFill="1" applyBorder="1" applyAlignment="1">
      <alignment horizontal="center" vertical="center" wrapText="1"/>
    </xf>
    <xf numFmtId="0" fontId="8" fillId="9" borderId="868" xfId="0" applyFont="1" applyFill="1" applyBorder="1" applyAlignment="1">
      <alignment horizontal="center" vertical="center" wrapText="1"/>
    </xf>
    <xf numFmtId="0" fontId="8" fillId="9" borderId="786" xfId="0" applyFont="1" applyFill="1" applyBorder="1" applyAlignment="1">
      <alignment horizontal="center" vertical="center" wrapText="1"/>
    </xf>
    <xf numFmtId="1" fontId="8" fillId="9" borderId="782" xfId="0" applyNumberFormat="1" applyFont="1" applyFill="1" applyBorder="1" applyAlignment="1">
      <alignment horizontal="center" vertical="center" wrapText="1"/>
    </xf>
    <xf numFmtId="1" fontId="49" fillId="0" borderId="16" xfId="0" applyNumberFormat="1" applyFont="1" applyBorder="1" applyAlignment="1">
      <alignment horizontal="center" vertical="center" wrapText="1"/>
    </xf>
    <xf numFmtId="1" fontId="49" fillId="0" borderId="784" xfId="0" applyNumberFormat="1" applyFont="1" applyBorder="1" applyAlignment="1">
      <alignment horizontal="center" vertical="center" wrapText="1"/>
    </xf>
    <xf numFmtId="1" fontId="49" fillId="0" borderId="11" xfId="0" applyNumberFormat="1" applyFont="1" applyBorder="1" applyAlignment="1">
      <alignment horizontal="center" vertical="center" wrapText="1"/>
    </xf>
    <xf numFmtId="1" fontId="49" fillId="0" borderId="785" xfId="0" applyNumberFormat="1" applyFont="1" applyBorder="1" applyAlignment="1">
      <alignment horizontal="center" vertical="center" wrapText="1"/>
    </xf>
    <xf numFmtId="1" fontId="49" fillId="0" borderId="0" xfId="0" applyNumberFormat="1" applyFont="1" applyAlignment="1">
      <alignment horizontal="center" vertical="center" wrapText="1"/>
    </xf>
    <xf numFmtId="1" fontId="49" fillId="0" borderId="783" xfId="0" applyNumberFormat="1" applyFont="1" applyBorder="1" applyAlignment="1">
      <alignment horizontal="center" vertical="center" wrapText="1"/>
    </xf>
    <xf numFmtId="1" fontId="8" fillId="9" borderId="899" xfId="0" applyNumberFormat="1" applyFont="1" applyFill="1" applyBorder="1" applyAlignment="1">
      <alignment horizontal="center" vertical="center"/>
    </xf>
    <xf numFmtId="1" fontId="8" fillId="9" borderId="897" xfId="0" applyNumberFormat="1" applyFont="1" applyFill="1" applyBorder="1" applyAlignment="1">
      <alignment horizontal="center" vertical="center"/>
    </xf>
    <xf numFmtId="1" fontId="8" fillId="9" borderId="903" xfId="0" applyNumberFormat="1" applyFont="1" applyFill="1" applyBorder="1" applyAlignment="1">
      <alignment horizontal="center" vertical="center" wrapText="1"/>
    </xf>
    <xf numFmtId="1" fontId="8" fillId="9" borderId="833" xfId="0" applyNumberFormat="1" applyFont="1" applyFill="1" applyBorder="1" applyAlignment="1">
      <alignment horizontal="center" vertical="center" wrapText="1"/>
    </xf>
    <xf numFmtId="1" fontId="49" fillId="0" borderId="121" xfId="0" applyNumberFormat="1" applyFont="1" applyBorder="1" applyAlignment="1">
      <alignment horizontal="center" vertical="center" wrapText="1"/>
    </xf>
    <xf numFmtId="1" fontId="49" fillId="0" borderId="791" xfId="0" applyNumberFormat="1" applyFont="1" applyBorder="1" applyAlignment="1">
      <alignment horizontal="center" vertical="center" wrapText="1"/>
    </xf>
    <xf numFmtId="1" fontId="8" fillId="9" borderId="858" xfId="0" applyNumberFormat="1" applyFont="1" applyFill="1" applyBorder="1" applyAlignment="1">
      <alignment horizontal="center" vertical="center" wrapText="1"/>
    </xf>
    <xf numFmtId="1" fontId="49" fillId="0" borderId="888" xfId="0" applyNumberFormat="1" applyFont="1" applyBorder="1" applyAlignment="1">
      <alignment horizontal="center" vertical="center" wrapText="1"/>
    </xf>
    <xf numFmtId="1" fontId="49" fillId="0" borderId="789" xfId="0" applyNumberFormat="1" applyFont="1" applyBorder="1" applyAlignment="1">
      <alignment horizontal="center" vertical="center" wrapText="1"/>
    </xf>
    <xf numFmtId="1" fontId="8" fillId="9" borderId="870" xfId="0" applyNumberFormat="1" applyFont="1" applyFill="1" applyBorder="1" applyAlignment="1">
      <alignment horizontal="center" vertical="center" wrapText="1"/>
    </xf>
    <xf numFmtId="1" fontId="8" fillId="0" borderId="870" xfId="0" applyNumberFormat="1" applyFont="1" applyBorder="1" applyAlignment="1">
      <alignment horizontal="center" vertical="center"/>
    </xf>
    <xf numFmtId="1" fontId="8" fillId="0" borderId="897" xfId="0" applyNumberFormat="1" applyFont="1" applyBorder="1" applyAlignment="1">
      <alignment horizontal="center" vertical="center"/>
    </xf>
    <xf numFmtId="1" fontId="14" fillId="9" borderId="899" xfId="0" applyNumberFormat="1" applyFont="1" applyFill="1" applyBorder="1" applyAlignment="1">
      <alignment horizontal="center" vertical="center"/>
    </xf>
    <xf numFmtId="1" fontId="14" fillId="9" borderId="870" xfId="0" applyNumberFormat="1" applyFont="1" applyFill="1" applyBorder="1" applyAlignment="1">
      <alignment horizontal="center" vertical="center"/>
    </xf>
    <xf numFmtId="1" fontId="14" fillId="9" borderId="897" xfId="0" applyNumberFormat="1" applyFont="1" applyFill="1" applyBorder="1" applyAlignment="1">
      <alignment horizontal="center" vertical="center"/>
    </xf>
    <xf numFmtId="1" fontId="8" fillId="0" borderId="872" xfId="0" applyNumberFormat="1" applyFont="1" applyBorder="1" applyAlignment="1">
      <alignment horizontal="center" vertical="center"/>
    </xf>
    <xf numFmtId="1" fontId="8" fillId="0" borderId="872" xfId="0" applyNumberFormat="1" applyFont="1" applyBorder="1" applyAlignment="1">
      <alignment horizontal="center" vertical="center" wrapText="1"/>
    </xf>
    <xf numFmtId="1" fontId="8" fillId="5" borderId="872" xfId="0" applyNumberFormat="1" applyFont="1" applyFill="1" applyBorder="1" applyAlignment="1">
      <alignment horizontal="center" vertical="center"/>
    </xf>
    <xf numFmtId="1" fontId="8" fillId="5" borderId="891" xfId="0" applyNumberFormat="1" applyFont="1" applyFill="1" applyBorder="1" applyAlignment="1">
      <alignment horizontal="center" vertical="center"/>
    </xf>
    <xf numFmtId="1" fontId="8" fillId="0" borderId="899" xfId="0" applyNumberFormat="1" applyFont="1" applyBorder="1" applyAlignment="1">
      <alignment horizontal="center" vertical="center"/>
    </xf>
    <xf numFmtId="1" fontId="49" fillId="0" borderId="10" xfId="0" applyNumberFormat="1" applyFont="1" applyBorder="1" applyAlignment="1">
      <alignment horizontal="center" vertical="center" wrapText="1"/>
    </xf>
    <xf numFmtId="1" fontId="49" fillId="0" borderId="788" xfId="0" applyNumberFormat="1" applyFont="1" applyBorder="1" applyAlignment="1">
      <alignment horizontal="center" vertical="center" wrapText="1"/>
    </xf>
    <xf numFmtId="1" fontId="49" fillId="0" borderId="877" xfId="0" applyNumberFormat="1" applyFont="1" applyBorder="1" applyAlignment="1">
      <alignment horizontal="center" vertical="center" wrapText="1"/>
    </xf>
    <xf numFmtId="1" fontId="8" fillId="9" borderId="899" xfId="0" applyNumberFormat="1" applyFont="1" applyFill="1" applyBorder="1" applyAlignment="1">
      <alignment horizontal="left" vertical="center" wrapText="1"/>
    </xf>
    <xf numFmtId="1" fontId="8" fillId="9" borderId="870" xfId="0" applyNumberFormat="1" applyFont="1" applyFill="1" applyBorder="1" applyAlignment="1">
      <alignment horizontal="left" vertical="center" wrapText="1"/>
    </xf>
    <xf numFmtId="1" fontId="8" fillId="9" borderId="897" xfId="0" applyNumberFormat="1" applyFont="1" applyFill="1" applyBorder="1" applyAlignment="1">
      <alignment horizontal="left" vertical="center" wrapText="1"/>
    </xf>
    <xf numFmtId="1" fontId="8" fillId="0" borderId="771" xfId="0" applyNumberFormat="1" applyFont="1" applyBorder="1" applyAlignment="1">
      <alignment horizontal="left" vertical="center" wrapText="1"/>
    </xf>
    <xf numFmtId="1" fontId="8" fillId="0" borderId="435" xfId="0" applyNumberFormat="1" applyFont="1" applyBorder="1" applyAlignment="1">
      <alignment horizontal="left" vertical="center" wrapText="1"/>
    </xf>
    <xf numFmtId="1" fontId="14" fillId="9" borderId="872" xfId="0" applyNumberFormat="1" applyFont="1" applyFill="1" applyBorder="1" applyAlignment="1">
      <alignment horizontal="center" vertical="center"/>
    </xf>
    <xf numFmtId="1" fontId="8" fillId="9" borderId="868" xfId="0" applyNumberFormat="1" applyFont="1" applyFill="1" applyBorder="1" applyAlignment="1">
      <alignment horizontal="center" vertical="center"/>
    </xf>
    <xf numFmtId="1" fontId="8" fillId="9" borderId="786" xfId="0" applyNumberFormat="1" applyFont="1" applyFill="1" applyBorder="1" applyAlignment="1">
      <alignment horizontal="center" vertical="center"/>
    </xf>
    <xf numFmtId="1" fontId="8" fillId="4" borderId="868" xfId="0" applyNumberFormat="1" applyFont="1" applyFill="1" applyBorder="1" applyAlignment="1">
      <alignment horizontal="center" vertical="center" wrapText="1"/>
    </xf>
    <xf numFmtId="1" fontId="8" fillId="4" borderId="786" xfId="0" applyNumberFormat="1" applyFont="1" applyFill="1" applyBorder="1" applyAlignment="1">
      <alignment horizontal="center" vertical="center" wrapText="1"/>
    </xf>
    <xf numFmtId="1" fontId="8" fillId="0" borderId="891" xfId="0" applyNumberFormat="1" applyFont="1" applyBorder="1" applyAlignment="1">
      <alignment horizontal="center" vertical="center" wrapText="1"/>
    </xf>
    <xf numFmtId="1" fontId="8" fillId="9" borderId="872" xfId="0" applyNumberFormat="1" applyFont="1" applyFill="1" applyBorder="1" applyAlignment="1">
      <alignment horizontal="center" vertical="center"/>
    </xf>
    <xf numFmtId="1" fontId="8" fillId="9" borderId="868" xfId="0" applyNumberFormat="1" applyFont="1" applyFill="1" applyBorder="1" applyAlignment="1">
      <alignment horizontal="center" vertical="center" wrapText="1"/>
    </xf>
    <xf numFmtId="1" fontId="8" fillId="4" borderId="4" xfId="0" applyNumberFormat="1" applyFont="1" applyFill="1" applyBorder="1" applyAlignment="1">
      <alignment horizontal="center" vertical="center" wrapText="1"/>
    </xf>
    <xf numFmtId="1" fontId="8" fillId="0" borderId="903" xfId="0" applyNumberFormat="1" applyFont="1" applyBorder="1" applyAlignment="1">
      <alignment horizontal="center" vertical="center"/>
    </xf>
    <xf numFmtId="1" fontId="8" fillId="9" borderId="877" xfId="0" applyNumberFormat="1" applyFont="1" applyFill="1" applyBorder="1" applyAlignment="1">
      <alignment horizontal="center" vertical="center" wrapText="1"/>
    </xf>
    <xf numFmtId="1" fontId="7" fillId="0" borderId="899" xfId="0" applyNumberFormat="1" applyFont="1" applyBorder="1" applyAlignment="1">
      <alignment horizontal="center" vertical="center" wrapText="1"/>
    </xf>
    <xf numFmtId="1" fontId="7" fillId="0" borderId="897" xfId="0" applyNumberFormat="1" applyFont="1" applyBorder="1" applyAlignment="1">
      <alignment horizontal="center" vertical="center" wrapText="1"/>
    </xf>
    <xf numFmtId="1" fontId="8" fillId="9" borderId="879" xfId="0" applyNumberFormat="1" applyFont="1" applyFill="1" applyBorder="1" applyAlignment="1">
      <alignment horizontal="center" vertical="center" wrapText="1"/>
    </xf>
    <xf numFmtId="1" fontId="8" fillId="9" borderId="788" xfId="0" applyNumberFormat="1" applyFont="1" applyFill="1" applyBorder="1" applyAlignment="1">
      <alignment horizontal="center" vertical="center" wrapText="1"/>
    </xf>
    <xf numFmtId="1" fontId="8" fillId="9" borderId="877" xfId="0" quotePrefix="1" applyNumberFormat="1" applyFont="1" applyFill="1" applyBorder="1" applyAlignment="1">
      <alignment horizontal="center" vertical="center" wrapText="1"/>
    </xf>
    <xf numFmtId="1" fontId="8" fillId="9" borderId="870" xfId="0" applyNumberFormat="1" applyFont="1" applyFill="1" applyBorder="1" applyAlignment="1">
      <alignment horizontal="center" vertical="center"/>
    </xf>
    <xf numFmtId="1" fontId="8" fillId="5" borderId="923" xfId="0" applyNumberFormat="1" applyFont="1" applyFill="1" applyBorder="1" applyAlignment="1">
      <alignment horizontal="center" vertical="center"/>
    </xf>
    <xf numFmtId="1" fontId="8" fillId="5" borderId="924" xfId="0" applyNumberFormat="1" applyFont="1" applyFill="1" applyBorder="1" applyAlignment="1">
      <alignment horizontal="center" vertical="center"/>
    </xf>
    <xf numFmtId="1" fontId="8" fillId="5" borderId="925" xfId="0" applyNumberFormat="1" applyFont="1" applyFill="1" applyBorder="1" applyAlignment="1">
      <alignment horizontal="center" vertical="center"/>
    </xf>
    <xf numFmtId="1" fontId="8" fillId="5" borderId="926" xfId="0" applyNumberFormat="1" applyFont="1" applyFill="1" applyBorder="1" applyAlignment="1">
      <alignment horizontal="center" vertical="center"/>
    </xf>
    <xf numFmtId="1" fontId="8" fillId="5" borderId="844" xfId="0" applyNumberFormat="1" applyFont="1" applyFill="1" applyBorder="1" applyAlignment="1">
      <alignment horizontal="center" vertical="center"/>
    </xf>
    <xf numFmtId="1" fontId="8" fillId="5" borderId="783" xfId="0" applyNumberFormat="1" applyFont="1" applyFill="1" applyBorder="1" applyAlignment="1">
      <alignment horizontal="center" vertical="center"/>
    </xf>
    <xf numFmtId="1" fontId="8" fillId="5" borderId="851" xfId="0" applyNumberFormat="1" applyFont="1" applyFill="1" applyBorder="1" applyAlignment="1">
      <alignment horizontal="center" vertical="center"/>
    </xf>
    <xf numFmtId="1" fontId="8" fillId="9" borderId="927" xfId="0" applyNumberFormat="1" applyFont="1" applyFill="1" applyBorder="1" applyAlignment="1">
      <alignment horizontal="center" vertical="center" wrapText="1"/>
    </xf>
    <xf numFmtId="0" fontId="8" fillId="9" borderId="925" xfId="0" applyFont="1" applyFill="1" applyBorder="1" applyAlignment="1">
      <alignment horizontal="center" wrapText="1"/>
    </xf>
    <xf numFmtId="0" fontId="8" fillId="9" borderId="928" xfId="0" applyFont="1" applyFill="1" applyBorder="1" applyAlignment="1">
      <alignment horizontal="center" wrapText="1"/>
    </xf>
    <xf numFmtId="1" fontId="8" fillId="9" borderId="929" xfId="0" applyNumberFormat="1" applyFont="1" applyFill="1" applyBorder="1" applyAlignment="1">
      <alignment horizontal="center" vertical="center"/>
    </xf>
    <xf numFmtId="1" fontId="8" fillId="9" borderId="927" xfId="0" applyNumberFormat="1" applyFont="1" applyFill="1" applyBorder="1" applyAlignment="1">
      <alignment horizontal="center" vertical="center"/>
    </xf>
    <xf numFmtId="1" fontId="8" fillId="9" borderId="880" xfId="0" applyNumberFormat="1" applyFont="1" applyFill="1" applyBorder="1" applyAlignment="1">
      <alignment horizontal="center" vertical="center"/>
    </xf>
    <xf numFmtId="1" fontId="8" fillId="9" borderId="843" xfId="0" applyNumberFormat="1" applyFont="1" applyFill="1" applyBorder="1" applyAlignment="1">
      <alignment horizontal="center" vertical="center"/>
    </xf>
    <xf numFmtId="1" fontId="8" fillId="9" borderId="783" xfId="0" applyNumberFormat="1" applyFont="1" applyFill="1" applyBorder="1" applyAlignment="1">
      <alignment horizontal="center" vertical="center"/>
    </xf>
    <xf numFmtId="1" fontId="8" fillId="0" borderId="928" xfId="0" applyNumberFormat="1" applyFont="1" applyBorder="1" applyAlignment="1">
      <alignment horizontal="center" vertical="center"/>
    </xf>
    <xf numFmtId="0" fontId="8" fillId="0" borderId="923" xfId="0" applyFont="1" applyBorder="1" applyAlignment="1">
      <alignment horizontal="center" vertical="center" wrapText="1"/>
    </xf>
    <xf numFmtId="1" fontId="8" fillId="0" borderId="929" xfId="0" applyNumberFormat="1" applyFont="1" applyBorder="1" applyAlignment="1">
      <alignment horizontal="center" vertical="center"/>
    </xf>
    <xf numFmtId="1" fontId="8" fillId="0" borderId="927" xfId="0" applyNumberFormat="1" applyFont="1" applyBorder="1" applyAlignment="1">
      <alignment horizontal="center" vertical="center"/>
    </xf>
    <xf numFmtId="1" fontId="7" fillId="9" borderId="923" xfId="0" applyNumberFormat="1" applyFont="1" applyFill="1" applyBorder="1" applyAlignment="1">
      <alignment horizontal="center" vertical="center"/>
    </xf>
    <xf numFmtId="1" fontId="7" fillId="9" borderId="4" xfId="0" applyNumberFormat="1" applyFont="1" applyFill="1" applyBorder="1" applyAlignment="1">
      <alignment horizontal="center" vertical="center"/>
    </xf>
    <xf numFmtId="1" fontId="7" fillId="9" borderId="786" xfId="0" applyNumberFormat="1" applyFont="1" applyFill="1" applyBorder="1" applyAlignment="1">
      <alignment horizontal="center" vertical="center"/>
    </xf>
    <xf numFmtId="1" fontId="7" fillId="9" borderId="935" xfId="0" applyNumberFormat="1" applyFont="1" applyFill="1" applyBorder="1" applyAlignment="1">
      <alignment horizontal="center" vertical="center"/>
    </xf>
    <xf numFmtId="1" fontId="7" fillId="9" borderId="949" xfId="0" applyNumberFormat="1" applyFont="1" applyFill="1" applyBorder="1" applyAlignment="1">
      <alignment horizontal="center" vertical="center"/>
    </xf>
    <xf numFmtId="1" fontId="7" fillId="9" borderId="927" xfId="0" applyNumberFormat="1" applyFont="1" applyFill="1" applyBorder="1" applyAlignment="1">
      <alignment horizontal="center" vertical="center"/>
    </xf>
    <xf numFmtId="1" fontId="7" fillId="9" borderId="935" xfId="0" applyNumberFormat="1" applyFont="1" applyFill="1" applyBorder="1" applyAlignment="1">
      <alignment horizontal="center" vertical="center" wrapText="1"/>
    </xf>
    <xf numFmtId="1" fontId="7" fillId="9" borderId="927" xfId="0" applyNumberFormat="1" applyFont="1" applyFill="1" applyBorder="1" applyAlignment="1">
      <alignment horizontal="center" vertical="center" wrapText="1"/>
    </xf>
    <xf numFmtId="1" fontId="8" fillId="0" borderId="935" xfId="0" applyNumberFormat="1" applyFont="1" applyBorder="1" applyAlignment="1">
      <alignment horizontal="center" vertical="center" wrapText="1"/>
    </xf>
    <xf numFmtId="1" fontId="8" fillId="0" borderId="938" xfId="0" applyNumberFormat="1" applyFont="1" applyBorder="1" applyAlignment="1">
      <alignment horizontal="center" vertical="center" wrapText="1"/>
    </xf>
    <xf numFmtId="1" fontId="8" fillId="0" borderId="939" xfId="0" applyNumberFormat="1" applyFont="1" applyBorder="1" applyAlignment="1">
      <alignment horizontal="center" vertical="center"/>
    </xf>
    <xf numFmtId="1" fontId="8" fillId="0" borderId="937" xfId="0" applyNumberFormat="1" applyFont="1" applyBorder="1" applyAlignment="1">
      <alignment horizontal="center" vertical="center"/>
    </xf>
    <xf numFmtId="1" fontId="8" fillId="0" borderId="936" xfId="0" applyNumberFormat="1" applyFont="1" applyBorder="1" applyAlignment="1">
      <alignment horizontal="center" vertical="center"/>
    </xf>
    <xf numFmtId="1" fontId="8" fillId="0" borderId="935" xfId="0" applyNumberFormat="1" applyFont="1" applyBorder="1" applyAlignment="1">
      <alignment horizontal="center" vertical="center"/>
    </xf>
    <xf numFmtId="1" fontId="8" fillId="9" borderId="944" xfId="0" applyNumberFormat="1" applyFont="1" applyFill="1" applyBorder="1" applyAlignment="1">
      <alignment horizontal="center" vertical="center" wrapText="1"/>
    </xf>
    <xf numFmtId="1" fontId="8" fillId="0" borderId="923" xfId="0" applyNumberFormat="1" applyFont="1" applyBorder="1" applyAlignment="1">
      <alignment horizontal="center" vertical="center" wrapText="1"/>
    </xf>
    <xf numFmtId="1" fontId="8" fillId="0" borderId="924" xfId="0" applyNumberFormat="1" applyFont="1" applyBorder="1" applyAlignment="1">
      <alignment horizontal="center" vertical="center" wrapText="1"/>
    </xf>
    <xf numFmtId="1" fontId="8" fillId="0" borderId="925" xfId="0" applyNumberFormat="1" applyFont="1" applyBorder="1" applyAlignment="1">
      <alignment horizontal="center" vertical="center" wrapText="1"/>
    </xf>
    <xf numFmtId="1" fontId="8" fillId="0" borderId="928" xfId="0" applyNumberFormat="1" applyFont="1" applyBorder="1" applyAlignment="1">
      <alignment horizontal="center" vertical="center" wrapText="1"/>
    </xf>
    <xf numFmtId="1" fontId="8" fillId="0" borderId="167" xfId="0" applyNumberFormat="1" applyFont="1" applyBorder="1" applyAlignment="1">
      <alignment horizontal="center" vertical="center" wrapText="1"/>
    </xf>
    <xf numFmtId="1" fontId="8" fillId="0" borderId="924" xfId="0" applyNumberFormat="1" applyFont="1" applyBorder="1" applyAlignment="1">
      <alignment horizontal="center" vertical="center"/>
    </xf>
    <xf numFmtId="1" fontId="8" fillId="0" borderId="925" xfId="0" applyNumberFormat="1" applyFont="1" applyBorder="1" applyAlignment="1">
      <alignment horizontal="center" vertical="center"/>
    </xf>
    <xf numFmtId="1" fontId="8" fillId="0" borderId="926" xfId="0" applyNumberFormat="1" applyFont="1" applyBorder="1" applyAlignment="1">
      <alignment horizontal="center" vertical="center"/>
    </xf>
    <xf numFmtId="1" fontId="8" fillId="0" borderId="844" xfId="0" applyNumberFormat="1" applyFont="1" applyBorder="1" applyAlignment="1">
      <alignment horizontal="center" vertical="center"/>
    </xf>
    <xf numFmtId="1" fontId="8" fillId="0" borderId="167" xfId="0" applyNumberFormat="1" applyFont="1" applyBorder="1" applyAlignment="1">
      <alignment horizontal="center" vertical="center"/>
    </xf>
    <xf numFmtId="1" fontId="8" fillId="0" borderId="851" xfId="0" applyNumberFormat="1" applyFont="1" applyBorder="1" applyAlignment="1">
      <alignment horizontal="center" vertical="center"/>
    </xf>
    <xf numFmtId="1" fontId="8" fillId="0" borderId="939" xfId="0" applyNumberFormat="1" applyFont="1" applyBorder="1" applyAlignment="1">
      <alignment horizontal="center" vertical="center" wrapText="1"/>
    </xf>
    <xf numFmtId="1" fontId="8" fillId="0" borderId="936" xfId="0" applyNumberFormat="1" applyFont="1" applyBorder="1" applyAlignment="1">
      <alignment horizontal="center" vertical="center" wrapText="1"/>
    </xf>
    <xf numFmtId="1" fontId="8" fillId="0" borderId="937" xfId="0" applyNumberFormat="1" applyFont="1" applyBorder="1" applyAlignment="1">
      <alignment horizontal="center" vertical="center" wrapText="1"/>
    </xf>
    <xf numFmtId="1" fontId="8" fillId="9" borderId="923" xfId="0" applyNumberFormat="1" applyFont="1" applyFill="1" applyBorder="1" applyAlignment="1">
      <alignment horizontal="center" vertical="center" wrapText="1"/>
    </xf>
    <xf numFmtId="1" fontId="24" fillId="9" borderId="928" xfId="21" applyNumberFormat="1" applyFont="1" applyFill="1" applyBorder="1" applyAlignment="1">
      <alignment horizontal="center" vertical="center" wrapText="1"/>
    </xf>
    <xf numFmtId="1" fontId="24" fillId="9" borderId="146" xfId="21" applyNumberFormat="1" applyFont="1" applyFill="1" applyBorder="1" applyAlignment="1">
      <alignment horizontal="center" vertical="center" wrapText="1"/>
    </xf>
    <xf numFmtId="1" fontId="24" fillId="9" borderId="782" xfId="21" applyNumberFormat="1" applyFont="1" applyFill="1" applyBorder="1" applyAlignment="1">
      <alignment horizontal="center" vertical="center" wrapText="1"/>
    </xf>
    <xf numFmtId="1" fontId="8" fillId="0" borderId="945" xfId="0" applyNumberFormat="1" applyFont="1" applyBorder="1" applyAlignment="1">
      <alignment horizontal="center" vertical="center" wrapText="1"/>
    </xf>
    <xf numFmtId="1" fontId="8" fillId="0" borderId="850" xfId="0" applyNumberFormat="1" applyFont="1" applyBorder="1" applyAlignment="1">
      <alignment horizontal="center" vertical="center" wrapText="1"/>
    </xf>
    <xf numFmtId="1" fontId="8" fillId="0" borderId="938" xfId="0" applyNumberFormat="1" applyFont="1" applyBorder="1" applyAlignment="1">
      <alignment horizontal="center" vertical="center"/>
    </xf>
    <xf numFmtId="1" fontId="8" fillId="0" borderId="928" xfId="21" applyNumberFormat="1" applyFont="1" applyBorder="1" applyAlignment="1">
      <alignment horizontal="center" vertical="center" wrapText="1"/>
    </xf>
    <xf numFmtId="1" fontId="8" fillId="0" borderId="146" xfId="21" applyNumberFormat="1" applyFont="1" applyBorder="1" applyAlignment="1">
      <alignment horizontal="center" vertical="center" wrapText="1"/>
    </xf>
    <xf numFmtId="1" fontId="8" fillId="0" borderId="782" xfId="21" applyNumberFormat="1" applyFont="1" applyBorder="1" applyAlignment="1">
      <alignment horizontal="center" vertical="center" wrapText="1"/>
    </xf>
    <xf numFmtId="1" fontId="8" fillId="0" borderId="941" xfId="0" applyNumberFormat="1" applyFont="1" applyBorder="1" applyAlignment="1">
      <alignment horizontal="center" vertical="center" wrapText="1"/>
    </xf>
    <xf numFmtId="1" fontId="8" fillId="0" borderId="882" xfId="0" applyNumberFormat="1" applyFont="1" applyBorder="1" applyAlignment="1">
      <alignment horizontal="center" vertical="center" wrapText="1"/>
    </xf>
    <xf numFmtId="1" fontId="8" fillId="4" borderId="927" xfId="0" applyNumberFormat="1" applyFont="1" applyFill="1" applyBorder="1" applyAlignment="1" applyProtection="1">
      <alignment horizontal="center" wrapText="1"/>
      <protection hidden="1"/>
    </xf>
    <xf numFmtId="1" fontId="8" fillId="4" borderId="944" xfId="0" applyNumberFormat="1" applyFont="1" applyFill="1" applyBorder="1" applyAlignment="1" applyProtection="1">
      <alignment horizontal="center" wrapText="1"/>
      <protection hidden="1"/>
    </xf>
    <xf numFmtId="1" fontId="8" fillId="0" borderId="945" xfId="0" applyNumberFormat="1" applyFont="1" applyBorder="1" applyAlignment="1">
      <alignment horizontal="center" vertical="center"/>
    </xf>
    <xf numFmtId="1" fontId="8" fillId="0" borderId="850" xfId="0" applyNumberFormat="1" applyFont="1" applyBorder="1" applyAlignment="1">
      <alignment horizontal="center" vertical="center"/>
    </xf>
    <xf numFmtId="1" fontId="8" fillId="0" borderId="934" xfId="0" applyNumberFormat="1" applyFont="1" applyBorder="1" applyAlignment="1">
      <alignment horizontal="center" vertical="center" wrapText="1"/>
    </xf>
    <xf numFmtId="1" fontId="8" fillId="0" borderId="923" xfId="21" applyNumberFormat="1" applyFont="1" applyBorder="1" applyAlignment="1">
      <alignment horizontal="center" vertical="center" wrapText="1"/>
    </xf>
    <xf numFmtId="1" fontId="8" fillId="0" borderId="4" xfId="21" applyNumberFormat="1" applyFont="1" applyBorder="1" applyAlignment="1">
      <alignment horizontal="center" vertical="center" wrapText="1"/>
    </xf>
    <xf numFmtId="1" fontId="8" fillId="0" borderId="786" xfId="21" applyNumberFormat="1" applyFont="1" applyBorder="1" applyAlignment="1">
      <alignment horizontal="center" vertical="center" wrapText="1"/>
    </xf>
    <xf numFmtId="1" fontId="8" fillId="4" borderId="927" xfId="0" applyNumberFormat="1" applyFont="1" applyFill="1" applyBorder="1" applyAlignment="1">
      <alignment horizontal="center" vertical="center" wrapText="1"/>
    </xf>
    <xf numFmtId="1" fontId="8" fillId="4" borderId="944" xfId="0" applyNumberFormat="1" applyFont="1" applyFill="1" applyBorder="1" applyAlignment="1">
      <alignment horizontal="center" vertical="center" wrapText="1"/>
    </xf>
    <xf numFmtId="1" fontId="8" fillId="9" borderId="923" xfId="0" applyNumberFormat="1" applyFont="1" applyFill="1" applyBorder="1" applyAlignment="1">
      <alignment horizontal="center" vertical="center"/>
    </xf>
    <xf numFmtId="1" fontId="8" fillId="0" borderId="940" xfId="0" applyNumberFormat="1" applyFont="1" applyBorder="1" applyAlignment="1">
      <alignment horizontal="center" vertical="center" wrapText="1"/>
    </xf>
    <xf numFmtId="0" fontId="7" fillId="5" borderId="321" xfId="0" applyFont="1" applyFill="1" applyBorder="1" applyAlignment="1">
      <alignment horizontal="left" vertical="center" wrapText="1"/>
    </xf>
    <xf numFmtId="0" fontId="7" fillId="5" borderId="128" xfId="0" applyFont="1" applyFill="1" applyBorder="1" applyAlignment="1">
      <alignment horizontal="left" vertical="center" wrapText="1"/>
    </xf>
    <xf numFmtId="0" fontId="7" fillId="0" borderId="935" xfId="0" applyFont="1" applyBorder="1" applyAlignment="1">
      <alignment horizontal="left" vertical="center" wrapText="1"/>
    </xf>
    <xf numFmtId="0" fontId="7" fillId="0" borderId="927" xfId="0" applyFont="1" applyBorder="1" applyAlignment="1">
      <alignment horizontal="left" vertical="center" wrapText="1"/>
    </xf>
    <xf numFmtId="0" fontId="23" fillId="9" borderId="928" xfId="0" applyFont="1" applyFill="1" applyBorder="1" applyAlignment="1">
      <alignment horizontal="center" vertical="center" wrapText="1"/>
    </xf>
    <xf numFmtId="0" fontId="23" fillId="9" borderId="782" xfId="0" applyFont="1" applyFill="1" applyBorder="1" applyAlignment="1">
      <alignment horizontal="center" vertical="center" wrapText="1"/>
    </xf>
    <xf numFmtId="1" fontId="23" fillId="0" borderId="923" xfId="0" applyNumberFormat="1" applyFont="1" applyBorder="1" applyAlignment="1" applyProtection="1">
      <alignment horizontal="center" vertical="center" wrapText="1"/>
      <protection hidden="1"/>
    </xf>
    <xf numFmtId="1" fontId="23" fillId="0" borderId="786" xfId="0" applyNumberFormat="1" applyFont="1" applyBorder="1" applyAlignment="1" applyProtection="1">
      <alignment horizontal="center" vertical="center" wrapText="1"/>
      <protection hidden="1"/>
    </xf>
    <xf numFmtId="1" fontId="8" fillId="0" borderId="949" xfId="0" applyNumberFormat="1" applyFont="1" applyBorder="1" applyAlignment="1">
      <alignment horizontal="center" vertical="center"/>
    </xf>
    <xf numFmtId="0" fontId="7" fillId="0" borderId="772" xfId="0" applyFont="1" applyBorder="1" applyAlignment="1">
      <alignment horizontal="left" vertical="center" wrapText="1"/>
    </xf>
    <xf numFmtId="0" fontId="7" fillId="0" borderId="766" xfId="0" applyFont="1" applyBorder="1" applyAlignment="1">
      <alignment horizontal="left" vertical="center" wrapText="1"/>
    </xf>
    <xf numFmtId="0" fontId="7" fillId="0" borderId="267" xfId="0" applyFont="1" applyBorder="1" applyAlignment="1">
      <alignment horizontal="left" vertical="center" wrapText="1"/>
    </xf>
    <xf numFmtId="0" fontId="7" fillId="0" borderId="269" xfId="0" applyFont="1" applyBorder="1" applyAlignment="1">
      <alignment horizontal="left" vertical="center" wrapText="1"/>
    </xf>
    <xf numFmtId="0" fontId="7" fillId="0" borderId="92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786" xfId="0" applyFont="1" applyBorder="1" applyAlignment="1">
      <alignment horizontal="center" vertical="center" wrapText="1"/>
    </xf>
    <xf numFmtId="0" fontId="7" fillId="0" borderId="949" xfId="0" applyFont="1" applyBorder="1" applyAlignment="1">
      <alignment horizontal="center" vertical="center" wrapText="1"/>
    </xf>
    <xf numFmtId="0" fontId="7" fillId="0" borderId="927" xfId="0" applyFont="1" applyBorder="1" applyAlignment="1">
      <alignment horizontal="center" vertical="center" wrapText="1"/>
    </xf>
    <xf numFmtId="0" fontId="7" fillId="0" borderId="935" xfId="0" applyFont="1" applyBorder="1" applyAlignment="1">
      <alignment horizontal="center" vertical="center" wrapText="1"/>
    </xf>
    <xf numFmtId="0" fontId="8" fillId="0" borderId="952" xfId="0" applyFont="1" applyBorder="1" applyAlignment="1">
      <alignment horizontal="center" vertical="center" wrapText="1"/>
    </xf>
    <xf numFmtId="0" fontId="8" fillId="0" borderId="21" xfId="0" applyFont="1" applyBorder="1" applyAlignment="1">
      <alignment horizontal="center" vertical="center" wrapText="1"/>
    </xf>
    <xf numFmtId="0" fontId="7" fillId="0" borderId="925" xfId="0" applyFont="1" applyBorder="1" applyAlignment="1">
      <alignment horizontal="center" vertical="center" wrapText="1"/>
    </xf>
    <xf numFmtId="0" fontId="7" fillId="0" borderId="928" xfId="0" applyFont="1" applyBorder="1" applyAlignment="1">
      <alignment horizontal="center" vertical="center" wrapText="1"/>
    </xf>
    <xf numFmtId="0" fontId="7" fillId="0" borderId="0" xfId="0" applyFont="1" applyAlignment="1">
      <alignment horizontal="center" vertical="center" wrapText="1"/>
    </xf>
    <xf numFmtId="0" fontId="7" fillId="0" borderId="146" xfId="0" applyFont="1" applyBorder="1" applyAlignment="1">
      <alignment horizontal="center" vertical="center" wrapText="1"/>
    </xf>
    <xf numFmtId="0" fontId="8" fillId="0" borderId="928" xfId="0" applyFont="1" applyBorder="1" applyAlignment="1">
      <alignment horizontal="center" vertical="center" wrapText="1"/>
    </xf>
    <xf numFmtId="0" fontId="8" fillId="0" borderId="925" xfId="0" applyFont="1" applyBorder="1" applyAlignment="1">
      <alignment horizontal="center" vertical="center" wrapText="1"/>
    </xf>
    <xf numFmtId="0" fontId="8" fillId="0" borderId="167" xfId="0" applyFont="1" applyBorder="1" applyAlignment="1">
      <alignment horizontal="center" vertical="center" wrapText="1"/>
    </xf>
    <xf numFmtId="0" fontId="7" fillId="0" borderId="267" xfId="0" applyFont="1" applyBorder="1" applyAlignment="1">
      <alignment horizontal="left" vertical="top"/>
    </xf>
    <xf numFmtId="0" fontId="7" fillId="0" borderId="269" xfId="0" applyFont="1" applyBorder="1" applyAlignment="1">
      <alignment horizontal="left" vertical="top"/>
    </xf>
    <xf numFmtId="0" fontId="8" fillId="0" borderId="267" xfId="0" applyFont="1" applyBorder="1" applyAlignment="1">
      <alignment horizontal="left" vertical="top"/>
    </xf>
    <xf numFmtId="0" fontId="8" fillId="0" borderId="269" xfId="0" applyFont="1" applyBorder="1" applyAlignment="1">
      <alignment horizontal="left" vertical="top"/>
    </xf>
    <xf numFmtId="0" fontId="7" fillId="0" borderId="267" xfId="0" applyFont="1" applyBorder="1" applyAlignment="1">
      <alignment horizontal="left" vertical="center"/>
    </xf>
    <xf numFmtId="0" fontId="7" fillId="0" borderId="269" xfId="0" applyFont="1" applyBorder="1" applyAlignment="1">
      <alignment horizontal="left" vertical="center"/>
    </xf>
    <xf numFmtId="0" fontId="8" fillId="0" borderId="281" xfId="0" applyFont="1" applyBorder="1" applyAlignment="1">
      <alignment horizontal="left" vertical="top"/>
    </xf>
    <xf numFmtId="0" fontId="8" fillId="0" borderId="312" xfId="0" applyFont="1" applyBorder="1" applyAlignment="1">
      <alignment horizontal="left" vertical="top"/>
    </xf>
    <xf numFmtId="0" fontId="7" fillId="0" borderId="950" xfId="0" applyFont="1" applyBorder="1" applyAlignment="1">
      <alignment horizontal="center" vertical="center" wrapText="1"/>
    </xf>
    <xf numFmtId="0" fontId="7" fillId="0" borderId="791" xfId="0" applyFont="1" applyBorder="1" applyAlignment="1">
      <alignment horizontal="center" vertical="center" wrapText="1"/>
    </xf>
    <xf numFmtId="0" fontId="7" fillId="0" borderId="948" xfId="0" applyFont="1" applyBorder="1" applyAlignment="1">
      <alignment horizontal="center" vertical="center" wrapText="1"/>
    </xf>
    <xf numFmtId="0" fontId="7" fillId="0" borderId="167" xfId="0" applyFont="1" applyBorder="1" applyAlignment="1">
      <alignment horizontal="center" vertical="center" wrapText="1"/>
    </xf>
    <xf numFmtId="0" fontId="7" fillId="0" borderId="782" xfId="0" applyFont="1" applyBorder="1" applyAlignment="1">
      <alignment horizontal="center" vertical="center" wrapText="1"/>
    </xf>
    <xf numFmtId="0" fontId="7" fillId="0" borderId="951" xfId="0" applyFont="1" applyBorder="1" applyAlignment="1">
      <alignment horizontal="center" vertical="center" wrapText="1"/>
    </xf>
    <xf numFmtId="0" fontId="7" fillId="0" borderId="788" xfId="0" applyFont="1" applyBorder="1" applyAlignment="1">
      <alignment horizontal="center" vertical="center" wrapText="1"/>
    </xf>
    <xf numFmtId="0" fontId="7" fillId="0" borderId="946" xfId="0" applyFont="1" applyBorder="1" applyAlignment="1">
      <alignment horizontal="center" vertical="center" wrapText="1"/>
    </xf>
    <xf numFmtId="0" fontId="7" fillId="0" borderId="785" xfId="0" applyFont="1" applyBorder="1" applyAlignment="1">
      <alignment horizontal="center" vertical="center" wrapText="1"/>
    </xf>
    <xf numFmtId="0" fontId="7" fillId="0" borderId="772" xfId="0" applyFont="1" applyBorder="1" applyAlignment="1">
      <alignment horizontal="left" vertical="center"/>
    </xf>
    <xf numFmtId="0" fontId="7" fillId="0" borderId="766" xfId="0" applyFont="1" applyBorder="1" applyAlignment="1">
      <alignment horizontal="left" vertical="center"/>
    </xf>
    <xf numFmtId="0" fontId="7" fillId="0" borderId="928" xfId="0" applyFont="1" applyBorder="1" applyAlignment="1">
      <alignment horizontal="center" vertical="center"/>
    </xf>
    <xf numFmtId="0" fontId="7" fillId="0" borderId="146" xfId="0" applyFont="1" applyBorder="1" applyAlignment="1">
      <alignment horizontal="center" vertical="center"/>
    </xf>
    <xf numFmtId="0" fontId="7" fillId="0" borderId="782" xfId="0" applyFont="1" applyBorder="1" applyAlignment="1">
      <alignment horizontal="center" vertical="center"/>
    </xf>
    <xf numFmtId="0" fontId="7" fillId="0" borderId="935" xfId="0" applyFont="1" applyBorder="1" applyAlignment="1">
      <alignment horizontal="center" vertical="center"/>
    </xf>
    <xf numFmtId="0" fontId="7" fillId="0" borderId="927" xfId="0" applyFont="1" applyBorder="1" applyAlignment="1">
      <alignment horizontal="center" vertical="center"/>
    </xf>
    <xf numFmtId="0" fontId="14" fillId="0" borderId="925" xfId="0" applyFont="1" applyBorder="1" applyAlignment="1">
      <alignment horizontal="center" vertical="center" wrapText="1"/>
    </xf>
    <xf numFmtId="0" fontId="14" fillId="0" borderId="928" xfId="0" applyFont="1" applyBorder="1" applyAlignment="1">
      <alignment horizontal="center" vertical="center" wrapText="1"/>
    </xf>
    <xf numFmtId="0" fontId="14" fillId="0" borderId="0" xfId="0" applyFont="1" applyAlignment="1">
      <alignment horizontal="center" vertical="center" wrapText="1"/>
    </xf>
    <xf numFmtId="0" fontId="14" fillId="0" borderId="146" xfId="0" applyFont="1" applyBorder="1" applyAlignment="1">
      <alignment horizontal="center" vertical="center" wrapText="1"/>
    </xf>
    <xf numFmtId="0" fontId="14" fillId="0" borderId="167" xfId="0" applyFont="1" applyBorder="1" applyAlignment="1">
      <alignment horizontal="center" vertical="center" wrapText="1"/>
    </xf>
    <xf numFmtId="0" fontId="14" fillId="0" borderId="782" xfId="0" applyFont="1" applyBorder="1" applyAlignment="1">
      <alignment horizontal="center" vertical="center" wrapText="1"/>
    </xf>
    <xf numFmtId="0" fontId="7" fillId="5" borderId="928" xfId="0" applyFont="1" applyFill="1" applyBorder="1" applyAlignment="1">
      <alignment horizontal="center" vertical="center" wrapText="1"/>
    </xf>
    <xf numFmtId="0" fontId="7" fillId="5" borderId="146" xfId="0" applyFont="1" applyFill="1" applyBorder="1" applyAlignment="1">
      <alignment horizontal="center" vertical="center" wrapText="1"/>
    </xf>
    <xf numFmtId="0" fontId="7" fillId="5" borderId="782" xfId="0" applyFont="1" applyFill="1" applyBorder="1" applyAlignment="1">
      <alignment horizontal="center" vertical="center" wrapText="1"/>
    </xf>
    <xf numFmtId="0" fontId="7" fillId="0" borderId="948" xfId="0" applyFont="1" applyBorder="1" applyAlignment="1">
      <alignment horizontal="center" vertical="center"/>
    </xf>
    <xf numFmtId="1" fontId="5" fillId="9" borderId="0" xfId="0" applyNumberFormat="1" applyFont="1" applyFill="1" applyAlignment="1">
      <alignment horizontal="center" vertical="center" wrapText="1"/>
    </xf>
    <xf numFmtId="1" fontId="3" fillId="4" borderId="0" xfId="0" applyNumberFormat="1" applyFont="1" applyFill="1" applyAlignment="1">
      <alignment horizontal="center" vertical="center" wrapText="1"/>
    </xf>
    <xf numFmtId="0" fontId="70" fillId="5" borderId="0" xfId="5" applyFont="1" applyFill="1" applyAlignment="1">
      <alignment horizontal="center" vertical="center" wrapText="1"/>
    </xf>
    <xf numFmtId="164" fontId="71" fillId="5" borderId="944" xfId="10" applyNumberFormat="1" applyFont="1" applyFill="1" applyBorder="1" applyAlignment="1" applyProtection="1">
      <alignment horizontal="center" vertical="center"/>
    </xf>
    <xf numFmtId="164" fontId="71" fillId="5" borderId="923" xfId="10" applyNumberFormat="1" applyFont="1" applyFill="1" applyBorder="1" applyAlignment="1" applyProtection="1">
      <alignment horizontal="center" vertical="center"/>
    </xf>
    <xf numFmtId="164" fontId="71" fillId="5" borderId="786" xfId="10" applyNumberFormat="1" applyFont="1" applyFill="1" applyBorder="1" applyAlignment="1" applyProtection="1">
      <alignment horizontal="center" vertical="center"/>
    </xf>
    <xf numFmtId="164" fontId="71" fillId="5" borderId="924" xfId="10" applyNumberFormat="1" applyFont="1" applyFill="1" applyBorder="1" applyAlignment="1" applyProtection="1">
      <alignment horizontal="center" vertical="center" wrapText="1"/>
    </xf>
    <xf numFmtId="164" fontId="71" fillId="5" borderId="925" xfId="10" applyNumberFormat="1" applyFont="1" applyFill="1" applyBorder="1" applyAlignment="1" applyProtection="1">
      <alignment horizontal="center" vertical="center" wrapText="1"/>
    </xf>
    <xf numFmtId="164" fontId="71" fillId="5" borderId="928" xfId="10" applyNumberFormat="1" applyFont="1" applyFill="1" applyBorder="1" applyAlignment="1" applyProtection="1">
      <alignment horizontal="center" vertical="center" wrapText="1"/>
    </xf>
    <xf numFmtId="0" fontId="71" fillId="0" borderId="0" xfId="0" applyFont="1" applyAlignment="1">
      <alignment horizontal="center" vertical="center" wrapText="1"/>
    </xf>
    <xf numFmtId="0" fontId="6" fillId="9" borderId="844" xfId="16" applyFont="1" applyFill="1" applyBorder="1" applyAlignment="1">
      <alignment horizontal="left" wrapText="1"/>
    </xf>
    <xf numFmtId="0" fontId="6" fillId="9" borderId="167" xfId="16" applyFont="1" applyFill="1" applyBorder="1" applyAlignment="1">
      <alignment horizontal="left" wrapText="1"/>
    </xf>
    <xf numFmtId="0" fontId="71" fillId="0" borderId="0" xfId="0" applyFont="1" applyAlignment="1">
      <alignment horizontal="center" wrapText="1"/>
    </xf>
    <xf numFmtId="0" fontId="71" fillId="0" borderId="0" xfId="0" applyFont="1" applyAlignment="1">
      <alignment horizontal="center" vertical="center"/>
    </xf>
    <xf numFmtId="164" fontId="71" fillId="5" borderId="935" xfId="5" applyNumberFormat="1" applyFont="1" applyFill="1" applyBorder="1" applyAlignment="1">
      <alignment horizontal="center"/>
    </xf>
    <xf numFmtId="164" fontId="71" fillId="5" borderId="948" xfId="5" applyNumberFormat="1" applyFont="1" applyFill="1" applyBorder="1" applyAlignment="1">
      <alignment horizontal="center"/>
    </xf>
    <xf numFmtId="1" fontId="7" fillId="9" borderId="928" xfId="0" applyNumberFormat="1" applyFont="1" applyFill="1" applyBorder="1" applyAlignment="1">
      <alignment horizontal="center" vertical="center" wrapText="1"/>
    </xf>
    <xf numFmtId="1" fontId="7" fillId="9" borderId="782" xfId="0" applyNumberFormat="1" applyFont="1" applyFill="1" applyBorder="1" applyAlignment="1">
      <alignment horizontal="center" vertical="center" wrapText="1"/>
    </xf>
    <xf numFmtId="1" fontId="7" fillId="9" borderId="923" xfId="0" applyNumberFormat="1" applyFont="1" applyFill="1" applyBorder="1" applyAlignment="1">
      <alignment horizontal="center" vertical="center" wrapText="1"/>
    </xf>
    <xf numFmtId="1" fontId="7" fillId="9" borderId="944" xfId="16" applyNumberFormat="1" applyFont="1" applyFill="1" applyBorder="1" applyAlignment="1">
      <alignment horizontal="center" vertical="center"/>
    </xf>
    <xf numFmtId="1" fontId="7" fillId="9" borderId="944" xfId="16" applyNumberFormat="1" applyFont="1" applyFill="1" applyBorder="1" applyAlignment="1">
      <alignment horizontal="center" vertical="center" wrapText="1"/>
    </xf>
    <xf numFmtId="1" fontId="7" fillId="9" borderId="935" xfId="16" applyNumberFormat="1" applyFont="1" applyFill="1" applyBorder="1" applyAlignment="1">
      <alignment horizontal="center" vertical="center" wrapText="1"/>
    </xf>
    <xf numFmtId="1" fontId="7" fillId="9" borderId="949" xfId="16" applyNumberFormat="1" applyFont="1" applyFill="1" applyBorder="1" applyAlignment="1">
      <alignment horizontal="center" vertical="center" wrapText="1"/>
    </xf>
    <xf numFmtId="1" fontId="7" fillId="9" borderId="948" xfId="16" applyNumberFormat="1" applyFont="1" applyFill="1" applyBorder="1" applyAlignment="1">
      <alignment horizontal="center" vertical="center" wrapText="1"/>
    </xf>
    <xf numFmtId="1" fontId="73" fillId="9" borderId="927" xfId="16" applyNumberFormat="1" applyFont="1" applyFill="1" applyBorder="1" applyAlignment="1">
      <alignment horizontal="center" vertical="center" wrapText="1"/>
    </xf>
    <xf numFmtId="1" fontId="73" fillId="9" borderId="944" xfId="16" applyNumberFormat="1" applyFont="1" applyFill="1" applyBorder="1" applyAlignment="1">
      <alignment horizontal="center" vertical="center" wrapText="1"/>
    </xf>
    <xf numFmtId="1" fontId="7" fillId="9" borderId="954" xfId="16" applyNumberFormat="1" applyFont="1" applyFill="1" applyBorder="1" applyAlignment="1">
      <alignment horizontal="center" vertical="center"/>
    </xf>
    <xf numFmtId="1" fontId="71" fillId="0" borderId="0" xfId="0" applyNumberFormat="1" applyFont="1" applyAlignment="1">
      <alignment horizontal="center" vertical="center" wrapText="1"/>
    </xf>
    <xf numFmtId="164" fontId="7" fillId="5" borderId="944" xfId="10" applyNumberFormat="1" applyFont="1" applyFill="1" applyBorder="1" applyAlignment="1" applyProtection="1">
      <alignment horizontal="center" vertical="center"/>
    </xf>
    <xf numFmtId="164" fontId="7" fillId="5" borderId="923" xfId="10" applyNumberFormat="1" applyFont="1" applyFill="1" applyBorder="1" applyAlignment="1" applyProtection="1">
      <alignment horizontal="center" vertical="center"/>
    </xf>
    <xf numFmtId="164" fontId="7" fillId="5" borderId="4" xfId="10" applyNumberFormat="1" applyFont="1" applyFill="1" applyBorder="1" applyAlignment="1" applyProtection="1">
      <alignment horizontal="center" vertical="center"/>
    </xf>
    <xf numFmtId="164" fontId="7" fillId="5" borderId="786" xfId="10" applyNumberFormat="1" applyFont="1" applyFill="1" applyBorder="1" applyAlignment="1" applyProtection="1">
      <alignment horizontal="center" vertical="center"/>
    </xf>
    <xf numFmtId="164" fontId="7" fillId="5" borderId="935" xfId="10" applyNumberFormat="1" applyFont="1" applyFill="1" applyBorder="1" applyAlignment="1" applyProtection="1">
      <alignment horizontal="center"/>
    </xf>
    <xf numFmtId="164" fontId="7" fillId="5" borderId="949" xfId="10" applyNumberFormat="1" applyFont="1" applyFill="1" applyBorder="1" applyAlignment="1" applyProtection="1">
      <alignment horizontal="center"/>
    </xf>
    <xf numFmtId="164" fontId="7" fillId="5" borderId="927" xfId="10" applyNumberFormat="1" applyFont="1" applyFill="1" applyBorder="1" applyAlignment="1" applyProtection="1">
      <alignment horizontal="center"/>
    </xf>
    <xf numFmtId="164" fontId="7" fillId="9" borderId="924" xfId="10" applyNumberFormat="1" applyFont="1" applyFill="1" applyBorder="1" applyAlignment="1" applyProtection="1">
      <alignment horizontal="center" vertical="center"/>
    </xf>
    <xf numFmtId="164" fontId="7" fillId="9" borderId="928" xfId="10" applyNumberFormat="1" applyFont="1" applyFill="1" applyBorder="1" applyAlignment="1" applyProtection="1">
      <alignment horizontal="center" vertical="center"/>
    </xf>
    <xf numFmtId="164" fontId="7" fillId="9" borderId="844" xfId="10" applyNumberFormat="1" applyFont="1" applyFill="1" applyBorder="1" applyAlignment="1" applyProtection="1">
      <alignment horizontal="center" vertical="center"/>
    </xf>
    <xf numFmtId="164" fontId="7" fillId="9" borderId="782" xfId="10" applyNumberFormat="1" applyFont="1" applyFill="1" applyBorder="1" applyAlignment="1" applyProtection="1">
      <alignment horizontal="center" vertical="center"/>
    </xf>
    <xf numFmtId="1" fontId="7" fillId="9" borderId="924" xfId="0" applyNumberFormat="1" applyFont="1" applyFill="1" applyBorder="1" applyAlignment="1">
      <alignment horizontal="center" vertical="center" wrapText="1"/>
    </xf>
    <xf numFmtId="1" fontId="7" fillId="9" borderId="844" xfId="0" applyNumberFormat="1" applyFont="1" applyFill="1" applyBorder="1" applyAlignment="1">
      <alignment horizontal="center" vertical="center" wrapText="1"/>
    </xf>
    <xf numFmtId="1" fontId="7" fillId="0" borderId="935" xfId="0" applyNumberFormat="1" applyFont="1" applyBorder="1" applyAlignment="1">
      <alignment horizontal="center" vertical="center" wrapText="1"/>
    </xf>
    <xf numFmtId="1" fontId="7" fillId="0" borderId="949" xfId="0" applyNumberFormat="1" applyFont="1" applyBorder="1" applyAlignment="1">
      <alignment horizontal="center" vertical="center" wrapText="1"/>
    </xf>
    <xf numFmtId="1" fontId="7" fillId="0" borderId="927" xfId="0" applyNumberFormat="1" applyFont="1" applyBorder="1" applyAlignment="1">
      <alignment horizontal="center" vertical="center" wrapText="1"/>
    </xf>
    <xf numFmtId="1" fontId="7" fillId="9" borderId="945" xfId="0" applyNumberFormat="1" applyFont="1" applyFill="1" applyBorder="1" applyAlignment="1">
      <alignment horizontal="center" vertical="center" wrapText="1"/>
    </xf>
    <xf numFmtId="1" fontId="7" fillId="9" borderId="925" xfId="0" applyNumberFormat="1" applyFont="1" applyFill="1" applyBorder="1" applyAlignment="1">
      <alignment horizontal="center" vertical="center" wrapText="1"/>
    </xf>
    <xf numFmtId="1" fontId="7" fillId="9" borderId="102" xfId="0" applyNumberFormat="1" applyFont="1" applyFill="1" applyBorder="1" applyAlignment="1">
      <alignment horizontal="center" vertical="center" wrapText="1"/>
    </xf>
    <xf numFmtId="1" fontId="7" fillId="9" borderId="0" xfId="0" applyNumberFormat="1" applyFont="1" applyFill="1" applyAlignment="1">
      <alignment horizontal="center" vertical="center" wrapText="1"/>
    </xf>
    <xf numFmtId="164" fontId="71" fillId="5" borderId="935" xfId="10" applyNumberFormat="1" applyFont="1" applyFill="1" applyBorder="1" applyAlignment="1" applyProtection="1">
      <alignment horizontal="center" vertical="center" wrapText="1"/>
    </xf>
    <xf numFmtId="164" fontId="71" fillId="5" borderId="949" xfId="10" applyNumberFormat="1" applyFont="1" applyFill="1" applyBorder="1" applyAlignment="1" applyProtection="1">
      <alignment horizontal="center" vertical="center" wrapText="1"/>
    </xf>
    <xf numFmtId="164" fontId="71" fillId="5" borderId="927" xfId="10" applyNumberFormat="1" applyFont="1" applyFill="1" applyBorder="1" applyAlignment="1" applyProtection="1">
      <alignment horizontal="center" vertical="center" wrapText="1"/>
    </xf>
    <xf numFmtId="164" fontId="71" fillId="5" borderId="944" xfId="5" applyNumberFormat="1" applyFont="1" applyFill="1" applyBorder="1" applyAlignment="1">
      <alignment horizontal="center"/>
    </xf>
    <xf numFmtId="164" fontId="71" fillId="5" borderId="954" xfId="5" applyNumberFormat="1" applyFont="1" applyFill="1" applyBorder="1" applyAlignment="1">
      <alignment horizontal="center"/>
    </xf>
    <xf numFmtId="1" fontId="7" fillId="9" borderId="944" xfId="0" applyNumberFormat="1" applyFont="1" applyFill="1" applyBorder="1" applyAlignment="1">
      <alignment horizontal="center" vertical="center" wrapText="1"/>
    </xf>
    <xf numFmtId="1" fontId="7" fillId="0" borderId="924" xfId="0" applyNumberFormat="1" applyFont="1" applyBorder="1" applyAlignment="1">
      <alignment horizontal="center" vertical="center"/>
    </xf>
    <xf numFmtId="1" fontId="7" fillId="0" borderId="928" xfId="0" applyNumberFormat="1" applyFont="1" applyBorder="1" applyAlignment="1">
      <alignment horizontal="center" vertical="center"/>
    </xf>
    <xf numFmtId="1" fontId="7" fillId="0" borderId="925" xfId="0" applyNumberFormat="1" applyFont="1" applyBorder="1" applyAlignment="1">
      <alignment horizontal="center" vertical="center"/>
    </xf>
    <xf numFmtId="1" fontId="7" fillId="0" borderId="167" xfId="0" applyNumberFormat="1" applyFont="1" applyBorder="1" applyAlignment="1">
      <alignment horizontal="center" vertical="center"/>
    </xf>
    <xf numFmtId="1" fontId="7" fillId="0" borderId="935" xfId="0" applyNumberFormat="1" applyFont="1" applyBorder="1" applyAlignment="1">
      <alignment horizontal="center" vertical="center"/>
    </xf>
    <xf numFmtId="1" fontId="7" fillId="0" borderId="949" xfId="0" applyNumberFormat="1" applyFont="1" applyBorder="1" applyAlignment="1">
      <alignment horizontal="center" vertical="center"/>
    </xf>
    <xf numFmtId="1" fontId="7" fillId="0" borderId="948" xfId="0" applyNumberFormat="1" applyFont="1" applyBorder="1" applyAlignment="1">
      <alignment horizontal="center" vertical="center"/>
    </xf>
    <xf numFmtId="1" fontId="7" fillId="9" borderId="850" xfId="0" applyNumberFormat="1" applyFont="1" applyFill="1" applyBorder="1" applyAlignment="1">
      <alignment horizontal="center" vertical="center" wrapText="1"/>
    </xf>
    <xf numFmtId="1" fontId="7" fillId="0" borderId="940" xfId="0" applyNumberFormat="1" applyFont="1" applyBorder="1" applyAlignment="1">
      <alignment horizontal="center" vertical="center" wrapText="1"/>
    </xf>
    <xf numFmtId="1" fontId="7" fillId="0" borderId="928" xfId="0" applyNumberFormat="1" applyFont="1" applyBorder="1" applyAlignment="1">
      <alignment horizontal="center" vertical="center" wrapText="1"/>
    </xf>
    <xf numFmtId="1" fontId="7" fillId="0" borderId="923" xfId="0" applyNumberFormat="1" applyFont="1" applyBorder="1" applyAlignment="1">
      <alignment horizontal="center" vertical="center" wrapText="1"/>
    </xf>
    <xf numFmtId="164" fontId="7" fillId="5" borderId="944" xfId="10" applyNumberFormat="1" applyFont="1" applyFill="1" applyBorder="1" applyAlignment="1" applyProtection="1">
      <alignment horizontal="center" vertical="center" wrapText="1"/>
    </xf>
    <xf numFmtId="164" fontId="7" fillId="5" borderId="927" xfId="5" applyNumberFormat="1" applyFont="1" applyFill="1" applyBorder="1" applyAlignment="1">
      <alignment horizontal="center" vertical="center"/>
    </xf>
    <xf numFmtId="164" fontId="7" fillId="5" borderId="944" xfId="5" applyNumberFormat="1" applyFont="1" applyFill="1" applyBorder="1" applyAlignment="1">
      <alignment horizontal="center" vertical="center"/>
    </xf>
    <xf numFmtId="1" fontId="7" fillId="0" borderId="927" xfId="0" applyNumberFormat="1" applyFont="1" applyBorder="1" applyAlignment="1">
      <alignment horizontal="center" vertical="center"/>
    </xf>
    <xf numFmtId="1" fontId="7" fillId="9" borderId="957" xfId="0" applyNumberFormat="1" applyFont="1" applyFill="1" applyBorder="1" applyAlignment="1">
      <alignment horizontal="left" vertical="center"/>
    </xf>
    <xf numFmtId="1" fontId="7" fillId="9" borderId="958" xfId="0" applyNumberFormat="1" applyFont="1" applyFill="1" applyBorder="1" applyAlignment="1">
      <alignment horizontal="left" vertical="center"/>
    </xf>
    <xf numFmtId="1" fontId="7" fillId="9" borderId="957" xfId="0" applyNumberFormat="1" applyFont="1" applyFill="1" applyBorder="1" applyAlignment="1">
      <alignment horizontal="left" vertical="center" shrinkToFit="1"/>
    </xf>
    <xf numFmtId="1" fontId="7" fillId="9" borderId="958" xfId="0" applyNumberFormat="1" applyFont="1" applyFill="1" applyBorder="1" applyAlignment="1">
      <alignment horizontal="left" vertical="center" shrinkToFit="1"/>
    </xf>
    <xf numFmtId="1" fontId="7" fillId="9" borderId="281" xfId="0" applyNumberFormat="1" applyFont="1" applyFill="1" applyBorder="1" applyAlignment="1">
      <alignment horizontal="left" vertical="center"/>
    </xf>
    <xf numFmtId="1" fontId="7" fillId="9" borderId="312" xfId="0" applyNumberFormat="1" applyFont="1" applyFill="1" applyBorder="1" applyAlignment="1">
      <alignment horizontal="left" vertical="center"/>
    </xf>
    <xf numFmtId="1" fontId="7" fillId="4" borderId="923" xfId="0" applyNumberFormat="1" applyFont="1" applyFill="1" applyBorder="1" applyAlignment="1">
      <alignment horizontal="center" vertical="center" wrapText="1"/>
    </xf>
    <xf numFmtId="1" fontId="7" fillId="4" borderId="786" xfId="0" applyNumberFormat="1" applyFont="1" applyFill="1" applyBorder="1" applyAlignment="1">
      <alignment horizontal="center" vertical="center" wrapText="1"/>
    </xf>
    <xf numFmtId="1" fontId="7" fillId="9" borderId="924" xfId="0" applyNumberFormat="1" applyFont="1" applyFill="1" applyBorder="1" applyAlignment="1">
      <alignment horizontal="left" vertical="center"/>
    </xf>
    <xf numFmtId="1" fontId="7" fillId="9" borderId="928" xfId="0" applyNumberFormat="1" applyFont="1" applyFill="1" applyBorder="1" applyAlignment="1">
      <alignment horizontal="left" vertical="center"/>
    </xf>
    <xf numFmtId="1" fontId="7" fillId="9" borderId="8" xfId="0" applyNumberFormat="1" applyFont="1" applyFill="1" applyBorder="1" applyAlignment="1">
      <alignment horizontal="left" vertical="center"/>
    </xf>
    <xf numFmtId="1" fontId="7" fillId="9" borderId="178" xfId="0" applyNumberFormat="1" applyFont="1" applyFill="1" applyBorder="1" applyAlignment="1">
      <alignment horizontal="left" vertical="center"/>
    </xf>
    <xf numFmtId="1" fontId="7" fillId="9" borderId="950" xfId="0" applyNumberFormat="1" applyFont="1" applyFill="1" applyBorder="1" applyAlignment="1">
      <alignment horizontal="center" vertical="center" wrapText="1"/>
    </xf>
    <xf numFmtId="1" fontId="7" fillId="9" borderId="791" xfId="0" applyNumberFormat="1" applyFont="1" applyFill="1" applyBorder="1" applyAlignment="1">
      <alignment horizontal="center" vertical="center" wrapText="1"/>
    </xf>
    <xf numFmtId="1" fontId="7" fillId="0" borderId="948" xfId="0" applyNumberFormat="1" applyFont="1" applyBorder="1" applyAlignment="1">
      <alignment horizontal="center" vertical="center" wrapText="1"/>
    </xf>
    <xf numFmtId="1" fontId="7" fillId="0" borderId="941" xfId="0" applyNumberFormat="1" applyFont="1" applyBorder="1" applyAlignment="1">
      <alignment horizontal="center" vertical="center" wrapText="1"/>
    </xf>
    <xf numFmtId="1" fontId="7" fillId="0" borderId="789" xfId="0" applyNumberFormat="1" applyFont="1" applyBorder="1" applyAlignment="1">
      <alignment horizontal="center" vertical="center" wrapText="1"/>
    </xf>
    <xf numFmtId="1" fontId="7" fillId="0" borderId="946" xfId="0" applyNumberFormat="1" applyFont="1" applyBorder="1" applyAlignment="1">
      <alignment horizontal="center" vertical="center" wrapText="1"/>
    </xf>
    <xf numFmtId="1" fontId="7" fillId="0" borderId="785" xfId="0" applyNumberFormat="1" applyFont="1" applyBorder="1" applyAlignment="1">
      <alignment horizontal="center" vertical="center" wrapText="1"/>
    </xf>
    <xf numFmtId="1" fontId="7" fillId="9" borderId="946" xfId="0" applyNumberFormat="1" applyFont="1" applyFill="1" applyBorder="1" applyAlignment="1">
      <alignment horizontal="center" vertical="center" wrapText="1"/>
    </xf>
    <xf numFmtId="1" fontId="7" fillId="9" borderId="785" xfId="0" applyNumberFormat="1" applyFont="1" applyFill="1" applyBorder="1" applyAlignment="1">
      <alignment horizontal="center" vertical="center" wrapText="1"/>
    </xf>
    <xf numFmtId="1" fontId="7" fillId="5" borderId="4" xfId="0" applyNumberFormat="1" applyFont="1" applyFill="1" applyBorder="1" applyAlignment="1" applyProtection="1">
      <alignment horizontal="center" vertical="center" wrapText="1"/>
      <protection hidden="1"/>
    </xf>
    <xf numFmtId="1" fontId="7" fillId="0" borderId="4" xfId="0" applyNumberFormat="1" applyFont="1" applyBorder="1" applyAlignment="1" applyProtection="1">
      <alignment horizontal="center" vertical="center" wrapText="1"/>
      <protection hidden="1"/>
    </xf>
    <xf numFmtId="164" fontId="7" fillId="5" borderId="944" xfId="5" applyNumberFormat="1" applyFont="1" applyFill="1" applyBorder="1" applyAlignment="1">
      <alignment horizontal="center"/>
    </xf>
    <xf numFmtId="164" fontId="7" fillId="5" borderId="954" xfId="5" applyNumberFormat="1" applyFont="1" applyFill="1" applyBorder="1" applyAlignment="1">
      <alignment horizontal="center"/>
    </xf>
    <xf numFmtId="1" fontId="7" fillId="9" borderId="976" xfId="0" applyNumberFormat="1" applyFont="1" applyFill="1" applyBorder="1" applyAlignment="1">
      <alignment horizontal="center" vertical="center" wrapText="1"/>
    </xf>
    <xf numFmtId="1" fontId="7" fillId="9" borderId="858" xfId="0" applyNumberFormat="1" applyFont="1" applyFill="1" applyBorder="1" applyAlignment="1">
      <alignment horizontal="center" vertical="center" wrapText="1"/>
    </xf>
    <xf numFmtId="1" fontId="7" fillId="9" borderId="940" xfId="0" applyNumberFormat="1" applyFont="1" applyFill="1" applyBorder="1" applyAlignment="1">
      <alignment horizontal="center" vertical="center" wrapText="1"/>
    </xf>
    <xf numFmtId="1" fontId="7" fillId="9" borderId="784" xfId="0" applyNumberFormat="1" applyFont="1" applyFill="1" applyBorder="1" applyAlignment="1">
      <alignment horizontal="center" vertical="center" wrapText="1"/>
    </xf>
    <xf numFmtId="1" fontId="71" fillId="0" borderId="923" xfId="0" applyNumberFormat="1" applyFont="1" applyBorder="1" applyAlignment="1">
      <alignment horizontal="center" vertical="center"/>
    </xf>
    <xf numFmtId="1" fontId="71" fillId="0" borderId="4" xfId="0" applyNumberFormat="1" applyFont="1" applyBorder="1" applyAlignment="1">
      <alignment horizontal="center" vertical="center"/>
    </xf>
    <xf numFmtId="1" fontId="71" fillId="0" borderId="786" xfId="0" applyNumberFormat="1" applyFont="1" applyBorder="1" applyAlignment="1">
      <alignment horizontal="center" vertical="center"/>
    </xf>
    <xf numFmtId="1" fontId="7" fillId="0" borderId="923" xfId="0" applyNumberFormat="1" applyFont="1" applyBorder="1" applyAlignment="1">
      <alignment horizontal="center" vertical="center"/>
    </xf>
    <xf numFmtId="1" fontId="7" fillId="0" borderId="4" xfId="0" applyNumberFormat="1" applyFont="1" applyBorder="1" applyAlignment="1">
      <alignment horizontal="center" vertical="center"/>
    </xf>
    <xf numFmtId="1" fontId="7" fillId="0" borderId="786" xfId="0" applyNumberFormat="1" applyFont="1" applyBorder="1" applyAlignment="1">
      <alignment horizontal="center" vertical="center"/>
    </xf>
    <xf numFmtId="1" fontId="7" fillId="0" borderId="924" xfId="0" applyNumberFormat="1" applyFont="1" applyBorder="1" applyAlignment="1">
      <alignment horizontal="center" vertical="center" wrapText="1"/>
    </xf>
    <xf numFmtId="1" fontId="7" fillId="0" borderId="925" xfId="0" applyNumberFormat="1" applyFont="1" applyBorder="1" applyAlignment="1">
      <alignment horizontal="center" vertical="center" wrapText="1"/>
    </xf>
    <xf numFmtId="1" fontId="7" fillId="0" borderId="844" xfId="0" applyNumberFormat="1" applyFont="1" applyBorder="1" applyAlignment="1">
      <alignment horizontal="center" vertical="center" wrapText="1"/>
    </xf>
    <xf numFmtId="1" fontId="7" fillId="0" borderId="167" xfId="0" applyNumberFormat="1" applyFont="1" applyBorder="1" applyAlignment="1">
      <alignment horizontal="center" vertical="center" wrapText="1"/>
    </xf>
    <xf numFmtId="1" fontId="7" fillId="0" borderId="950" xfId="0" applyNumberFormat="1" applyFont="1" applyBorder="1" applyAlignment="1">
      <alignment horizontal="center" vertical="center" wrapText="1"/>
    </xf>
    <xf numFmtId="1" fontId="7" fillId="0" borderId="791" xfId="0" applyNumberFormat="1" applyFont="1" applyBorder="1" applyAlignment="1">
      <alignment horizontal="center" vertical="center" wrapText="1"/>
    </xf>
    <xf numFmtId="1" fontId="7" fillId="0" borderId="944" xfId="0" applyNumberFormat="1" applyFont="1" applyBorder="1" applyAlignment="1">
      <alignment horizontal="center" vertical="center" wrapText="1"/>
    </xf>
    <xf numFmtId="1" fontId="7" fillId="0" borderId="942" xfId="0" applyNumberFormat="1" applyFont="1" applyBorder="1" applyAlignment="1">
      <alignment horizontal="center" vertical="center" wrapText="1"/>
    </xf>
    <xf numFmtId="1" fontId="7" fillId="0" borderId="882" xfId="0" applyNumberFormat="1" applyFont="1" applyBorder="1" applyAlignment="1">
      <alignment horizontal="center" vertical="center" wrapText="1"/>
    </xf>
    <xf numFmtId="1" fontId="7" fillId="0" borderId="874" xfId="0" applyNumberFormat="1" applyFont="1" applyBorder="1" applyAlignment="1">
      <alignment horizontal="center" vertical="center" wrapText="1"/>
    </xf>
    <xf numFmtId="1" fontId="7" fillId="9" borderId="76" xfId="0" applyNumberFormat="1" applyFont="1" applyFill="1" applyBorder="1" applyAlignment="1">
      <alignment horizontal="center" vertical="center" wrapText="1"/>
    </xf>
    <xf numFmtId="1" fontId="71" fillId="9" borderId="928" xfId="0" applyNumberFormat="1" applyFont="1" applyFill="1" applyBorder="1" applyAlignment="1">
      <alignment horizontal="center" vertical="center" wrapText="1"/>
    </xf>
    <xf numFmtId="1" fontId="71" fillId="9" borderId="146" xfId="0" applyNumberFormat="1" applyFont="1" applyFill="1" applyBorder="1" applyAlignment="1">
      <alignment horizontal="center" vertical="center" wrapText="1"/>
    </xf>
    <xf numFmtId="1" fontId="71" fillId="9" borderId="782" xfId="0" applyNumberFormat="1" applyFont="1" applyFill="1" applyBorder="1" applyAlignment="1">
      <alignment horizontal="center" vertical="center" wrapText="1"/>
    </xf>
    <xf numFmtId="0" fontId="7" fillId="9" borderId="4" xfId="0" applyFont="1" applyFill="1" applyBorder="1" applyAlignment="1">
      <alignment horizontal="center" vertical="center" wrapText="1"/>
    </xf>
    <xf numFmtId="0" fontId="7" fillId="9" borderId="786" xfId="0" applyFont="1" applyFill="1" applyBorder="1" applyAlignment="1">
      <alignment horizontal="center" vertical="center" wrapText="1"/>
    </xf>
    <xf numFmtId="0" fontId="7" fillId="9" borderId="997" xfId="0" applyFont="1" applyFill="1" applyBorder="1" applyAlignment="1">
      <alignment horizontal="center" vertical="center" wrapText="1"/>
    </xf>
    <xf numFmtId="0" fontId="7" fillId="9" borderId="998" xfId="0" applyFont="1" applyFill="1" applyBorder="1" applyAlignment="1">
      <alignment horizontal="center" vertical="center"/>
    </xf>
    <xf numFmtId="0" fontId="7" fillId="9" borderId="995" xfId="0" applyFont="1" applyFill="1" applyBorder="1" applyAlignment="1">
      <alignment horizontal="center" vertical="center"/>
    </xf>
    <xf numFmtId="0" fontId="7" fillId="9" borderId="998" xfId="0" applyFont="1" applyFill="1" applyBorder="1" applyAlignment="1">
      <alignment horizontal="center"/>
    </xf>
    <xf numFmtId="0" fontId="7" fillId="9" borderId="995" xfId="0" applyFont="1" applyFill="1" applyBorder="1" applyAlignment="1">
      <alignment horizontal="center"/>
    </xf>
    <xf numFmtId="0" fontId="7" fillId="9" borderId="999" xfId="0" applyFont="1" applyFill="1" applyBorder="1" applyAlignment="1">
      <alignment horizontal="center"/>
    </xf>
    <xf numFmtId="0" fontId="7" fillId="0" borderId="998" xfId="0" applyFont="1" applyBorder="1" applyAlignment="1">
      <alignment horizontal="center" vertical="center" wrapText="1"/>
    </xf>
    <xf numFmtId="0" fontId="7" fillId="0" borderId="995" xfId="0" applyFont="1" applyBorder="1" applyAlignment="1">
      <alignment horizontal="center" vertical="center" wrapText="1"/>
    </xf>
    <xf numFmtId="0" fontId="7" fillId="0" borderId="999" xfId="0" applyFont="1" applyBorder="1" applyAlignment="1">
      <alignment horizontal="center" vertical="center" wrapText="1"/>
    </xf>
    <xf numFmtId="1" fontId="7" fillId="5" borderId="997" xfId="0" applyNumberFormat="1" applyFont="1" applyFill="1" applyBorder="1" applyAlignment="1" applyProtection="1">
      <alignment horizontal="center" vertical="center" wrapText="1"/>
      <protection hidden="1"/>
    </xf>
    <xf numFmtId="1" fontId="7" fillId="5" borderId="993" xfId="0" applyNumberFormat="1" applyFont="1" applyFill="1" applyBorder="1" applyAlignment="1">
      <alignment horizontal="center" vertical="center" wrapText="1"/>
    </xf>
    <xf numFmtId="1" fontId="7" fillId="5" borderId="925" xfId="0" applyNumberFormat="1" applyFont="1" applyFill="1" applyBorder="1" applyAlignment="1">
      <alignment horizontal="center" vertical="center" wrapText="1"/>
    </xf>
    <xf numFmtId="1" fontId="7" fillId="5" borderId="928" xfId="0" applyNumberFormat="1" applyFont="1" applyFill="1" applyBorder="1" applyAlignment="1">
      <alignment horizontal="center" vertical="center" wrapText="1"/>
    </xf>
    <xf numFmtId="1" fontId="7" fillId="5" borderId="844" xfId="0" applyNumberFormat="1" applyFont="1" applyFill="1" applyBorder="1" applyAlignment="1">
      <alignment horizontal="center" vertical="center" wrapText="1"/>
    </xf>
    <xf numFmtId="1" fontId="7" fillId="5" borderId="167" xfId="0" applyNumberFormat="1" applyFont="1" applyFill="1" applyBorder="1" applyAlignment="1">
      <alignment horizontal="center" vertical="center" wrapText="1"/>
    </xf>
    <xf numFmtId="1" fontId="7" fillId="5" borderId="782" xfId="0" applyNumberFormat="1" applyFont="1" applyFill="1" applyBorder="1" applyAlignment="1">
      <alignment horizontal="center" vertical="center" wrapText="1"/>
    </xf>
    <xf numFmtId="0" fontId="7" fillId="0" borderId="997" xfId="0" applyFont="1" applyBorder="1" applyAlignment="1">
      <alignment horizontal="center" vertical="center" wrapText="1"/>
    </xf>
    <xf numFmtId="0" fontId="7" fillId="0" borderId="998" xfId="0" applyFont="1" applyBorder="1" applyAlignment="1">
      <alignment horizontal="center"/>
    </xf>
    <xf numFmtId="0" fontId="7" fillId="0" borderId="995" xfId="0" applyFont="1" applyBorder="1" applyAlignment="1">
      <alignment horizontal="center"/>
    </xf>
    <xf numFmtId="0" fontId="7" fillId="0" borderId="999" xfId="0" applyFont="1" applyBorder="1" applyAlignment="1">
      <alignment horizontal="center"/>
    </xf>
    <xf numFmtId="1" fontId="7" fillId="5" borderId="998" xfId="0" applyNumberFormat="1" applyFont="1" applyFill="1" applyBorder="1" applyAlignment="1">
      <alignment horizontal="center" vertical="top"/>
    </xf>
    <xf numFmtId="1" fontId="7" fillId="5" borderId="995" xfId="0" applyNumberFormat="1" applyFont="1" applyFill="1" applyBorder="1" applyAlignment="1">
      <alignment horizontal="center" vertical="top"/>
    </xf>
    <xf numFmtId="1" fontId="7" fillId="5" borderId="999" xfId="0" applyNumberFormat="1" applyFont="1" applyFill="1" applyBorder="1" applyAlignment="1">
      <alignment horizontal="center" vertical="top"/>
    </xf>
    <xf numFmtId="1" fontId="7" fillId="5" borderId="993" xfId="0" applyNumberFormat="1" applyFont="1" applyFill="1" applyBorder="1" applyAlignment="1">
      <alignment horizontal="center" vertical="center"/>
    </xf>
    <xf numFmtId="1" fontId="7" fillId="5" borderId="928" xfId="0" applyNumberFormat="1" applyFont="1" applyFill="1" applyBorder="1" applyAlignment="1">
      <alignment horizontal="center" vertical="center"/>
    </xf>
    <xf numFmtId="1" fontId="7" fillId="5" borderId="782" xfId="0" applyNumberFormat="1" applyFont="1" applyFill="1" applyBorder="1" applyAlignment="1">
      <alignment horizontal="center" vertical="center"/>
    </xf>
    <xf numFmtId="1" fontId="7" fillId="5" borderId="998" xfId="0" applyNumberFormat="1" applyFont="1" applyFill="1" applyBorder="1" applyAlignment="1">
      <alignment horizontal="center" vertical="center" wrapText="1"/>
    </xf>
    <xf numFmtId="1" fontId="7" fillId="5" borderId="995" xfId="0" applyNumberFormat="1" applyFont="1" applyFill="1" applyBorder="1" applyAlignment="1">
      <alignment horizontal="center" vertical="center" wrapText="1"/>
    </xf>
    <xf numFmtId="1" fontId="7" fillId="5" borderId="999" xfId="0" applyNumberFormat="1" applyFont="1" applyFill="1" applyBorder="1" applyAlignment="1">
      <alignment horizontal="center" vertical="center" wrapText="1"/>
    </xf>
    <xf numFmtId="0" fontId="71" fillId="5" borderId="994" xfId="0" applyFont="1" applyFill="1" applyBorder="1" applyAlignment="1" applyProtection="1">
      <alignment horizontal="center" vertical="center" wrapText="1"/>
      <protection locked="0"/>
    </xf>
    <xf numFmtId="0" fontId="7" fillId="5" borderId="994" xfId="0" applyFont="1" applyFill="1" applyBorder="1" applyAlignment="1" applyProtection="1">
      <alignment horizontal="center" vertical="center" wrapText="1"/>
      <protection locked="0"/>
    </xf>
    <xf numFmtId="0" fontId="7" fillId="5" borderId="997" xfId="0" applyFont="1" applyFill="1" applyBorder="1" applyAlignment="1" applyProtection="1">
      <alignment horizontal="center" vertical="center" wrapText="1"/>
      <protection locked="0"/>
    </xf>
    <xf numFmtId="0" fontId="7" fillId="5" borderId="786" xfId="0" applyFont="1" applyFill="1" applyBorder="1" applyAlignment="1" applyProtection="1">
      <alignment horizontal="center" vertical="center" wrapText="1"/>
      <protection locked="0"/>
    </xf>
    <xf numFmtId="0" fontId="7" fillId="5" borderId="998" xfId="0" applyFont="1" applyFill="1" applyBorder="1" applyAlignment="1" applyProtection="1">
      <alignment horizontal="center" vertical="center" wrapText="1"/>
      <protection locked="0"/>
    </xf>
    <xf numFmtId="0" fontId="7" fillId="5" borderId="999" xfId="0" applyFont="1" applyFill="1" applyBorder="1" applyAlignment="1" applyProtection="1">
      <alignment horizontal="center" vertical="center" wrapText="1"/>
      <protection locked="0"/>
    </xf>
    <xf numFmtId="0" fontId="7" fillId="5" borderId="998" xfId="0" applyFont="1" applyFill="1" applyBorder="1" applyAlignment="1" applyProtection="1">
      <alignment horizontal="center" wrapText="1"/>
      <protection locked="0"/>
    </xf>
    <xf numFmtId="0" fontId="7" fillId="5" borderId="995" xfId="0" applyFont="1" applyFill="1" applyBorder="1" applyAlignment="1" applyProtection="1">
      <alignment horizontal="center" wrapText="1"/>
      <protection locked="0"/>
    </xf>
    <xf numFmtId="0" fontId="7" fillId="5" borderId="999" xfId="0" applyFont="1" applyFill="1" applyBorder="1" applyAlignment="1" applyProtection="1">
      <alignment horizontal="center" wrapText="1"/>
      <protection locked="0"/>
    </xf>
    <xf numFmtId="0" fontId="7" fillId="9" borderId="997" xfId="0" applyFont="1" applyFill="1" applyBorder="1" applyAlignment="1" applyProtection="1">
      <alignment horizontal="center" vertical="center" wrapText="1"/>
      <protection locked="0"/>
    </xf>
    <xf numFmtId="0" fontId="7" fillId="9" borderId="786" xfId="0" applyFont="1" applyFill="1" applyBorder="1" applyAlignment="1" applyProtection="1">
      <alignment horizontal="center" vertical="center" wrapText="1"/>
      <protection locked="0"/>
    </xf>
    <xf numFmtId="0" fontId="7" fillId="9" borderId="928" xfId="0" applyFont="1" applyFill="1" applyBorder="1" applyAlignment="1" applyProtection="1">
      <alignment horizontal="center" vertical="center" wrapText="1"/>
      <protection locked="0"/>
    </xf>
    <xf numFmtId="0" fontId="7" fillId="9" borderId="782" xfId="0" applyFont="1" applyFill="1" applyBorder="1" applyAlignment="1" applyProtection="1">
      <alignment horizontal="center" vertical="center" wrapText="1"/>
      <protection locked="0"/>
    </xf>
    <xf numFmtId="1" fontId="7" fillId="9" borderId="997" xfId="0" applyNumberFormat="1" applyFont="1" applyFill="1" applyBorder="1" applyAlignment="1" applyProtection="1">
      <alignment horizontal="center" vertical="center" wrapText="1"/>
      <protection hidden="1"/>
    </xf>
    <xf numFmtId="1" fontId="7" fillId="9" borderId="786" xfId="0" applyNumberFormat="1" applyFont="1" applyFill="1" applyBorder="1" applyAlignment="1" applyProtection="1">
      <alignment horizontal="center" vertical="center" wrapText="1"/>
      <protection hidden="1"/>
    </xf>
    <xf numFmtId="1" fontId="7" fillId="9" borderId="997" xfId="0" applyNumberFormat="1" applyFont="1" applyFill="1" applyBorder="1" applyAlignment="1">
      <alignment horizontal="center" vertical="center"/>
    </xf>
    <xf numFmtId="1" fontId="7" fillId="9" borderId="998" xfId="0" applyNumberFormat="1" applyFont="1" applyFill="1" applyBorder="1" applyAlignment="1">
      <alignment horizontal="center" vertical="center" wrapText="1"/>
    </xf>
    <xf numFmtId="1" fontId="7" fillId="9" borderId="3" xfId="0" applyNumberFormat="1" applyFont="1" applyFill="1" applyBorder="1" applyAlignment="1">
      <alignment horizontal="center" vertical="center" wrapText="1"/>
    </xf>
    <xf numFmtId="1" fontId="7" fillId="9" borderId="995" xfId="0" applyNumberFormat="1" applyFont="1" applyFill="1" applyBorder="1" applyAlignment="1">
      <alignment horizontal="center" vertical="center" wrapText="1"/>
    </xf>
    <xf numFmtId="1" fontId="8" fillId="0" borderId="993" xfId="0" applyNumberFormat="1" applyFont="1" applyBorder="1" applyAlignment="1">
      <alignment horizontal="center" vertical="center"/>
    </xf>
    <xf numFmtId="1" fontId="8" fillId="0" borderId="998" xfId="0" applyNumberFormat="1" applyFont="1" applyBorder="1" applyAlignment="1">
      <alignment horizontal="center" vertical="center"/>
    </xf>
    <xf numFmtId="1" fontId="8" fillId="0" borderId="995" xfId="0" applyNumberFormat="1" applyFont="1" applyBorder="1" applyAlignment="1">
      <alignment horizontal="center" vertical="center"/>
    </xf>
    <xf numFmtId="1" fontId="8" fillId="0" borderId="999" xfId="0" applyNumberFormat="1" applyFont="1" applyBorder="1" applyAlignment="1">
      <alignment horizontal="center" vertical="center"/>
    </xf>
    <xf numFmtId="1" fontId="8" fillId="0" borderId="994" xfId="0" applyNumberFormat="1" applyFont="1" applyBorder="1" applyAlignment="1">
      <alignment horizontal="center" vertical="center"/>
    </xf>
    <xf numFmtId="0" fontId="8" fillId="0" borderId="994" xfId="0" applyFont="1" applyBorder="1" applyAlignment="1">
      <alignment horizontal="center" vertical="center" wrapText="1"/>
    </xf>
    <xf numFmtId="0" fontId="8" fillId="9" borderId="994" xfId="0" applyFont="1" applyFill="1" applyBorder="1" applyAlignment="1">
      <alignment horizontal="center" vertical="center" wrapText="1"/>
    </xf>
    <xf numFmtId="0" fontId="8" fillId="9" borderId="1004" xfId="0" applyFont="1" applyFill="1" applyBorder="1" applyAlignment="1">
      <alignment horizontal="center" vertical="center" wrapText="1"/>
    </xf>
    <xf numFmtId="1" fontId="8" fillId="4" borderId="771" xfId="0" applyNumberFormat="1" applyFont="1" applyFill="1" applyBorder="1" applyAlignment="1">
      <alignment horizontal="left"/>
    </xf>
    <xf numFmtId="0" fontId="8" fillId="9" borderId="928" xfId="0" applyFont="1" applyFill="1" applyBorder="1" applyAlignment="1">
      <alignment horizontal="center" vertical="center" wrapText="1"/>
    </xf>
    <xf numFmtId="0" fontId="8" fillId="9" borderId="782" xfId="0" applyFont="1" applyFill="1" applyBorder="1" applyAlignment="1">
      <alignment horizontal="center" vertical="center" wrapText="1"/>
    </xf>
    <xf numFmtId="0" fontId="8" fillId="9" borderId="997" xfId="0" applyFont="1" applyFill="1" applyBorder="1" applyAlignment="1">
      <alignment horizontal="center" vertical="center" wrapText="1"/>
    </xf>
    <xf numFmtId="1" fontId="14" fillId="0" borderId="998" xfId="0" applyNumberFormat="1" applyFont="1" applyBorder="1" applyAlignment="1">
      <alignment horizontal="center" vertical="center"/>
    </xf>
    <xf numFmtId="1" fontId="8" fillId="0" borderId="999" xfId="0" applyNumberFormat="1" applyFont="1" applyBorder="1" applyAlignment="1"/>
    <xf numFmtId="1" fontId="8" fillId="5" borderId="772" xfId="0" applyNumberFormat="1" applyFont="1" applyFill="1" applyBorder="1" applyAlignment="1">
      <alignment horizontal="left" vertical="center"/>
    </xf>
    <xf numFmtId="1" fontId="8" fillId="5" borderId="766" xfId="0" applyNumberFormat="1" applyFont="1" applyFill="1" applyBorder="1" applyAlignment="1">
      <alignment horizontal="left" vertical="center"/>
    </xf>
    <xf numFmtId="1" fontId="8" fillId="5" borderId="969" xfId="0" applyNumberFormat="1" applyFont="1" applyFill="1" applyBorder="1" applyAlignment="1">
      <alignment horizontal="left" vertical="center"/>
    </xf>
    <xf numFmtId="1" fontId="8" fillId="5" borderId="971" xfId="0" applyNumberFormat="1" applyFont="1" applyFill="1" applyBorder="1" applyAlignment="1">
      <alignment horizontal="left" vertical="center"/>
    </xf>
    <xf numFmtId="1" fontId="8" fillId="5" borderId="969" xfId="0" applyNumberFormat="1" applyFont="1" applyFill="1" applyBorder="1" applyAlignment="1">
      <alignment horizontal="left" vertical="top"/>
    </xf>
    <xf numFmtId="1" fontId="8" fillId="5" borderId="971" xfId="0" applyNumberFormat="1" applyFont="1" applyFill="1" applyBorder="1" applyAlignment="1">
      <alignment horizontal="left" vertical="top"/>
    </xf>
    <xf numFmtId="1" fontId="8" fillId="9" borderId="772" xfId="0" applyNumberFormat="1" applyFont="1" applyFill="1" applyBorder="1" applyAlignment="1">
      <alignment horizontal="left" vertical="center" wrapText="1"/>
    </xf>
    <xf numFmtId="1" fontId="8" fillId="9" borderId="766" xfId="0" applyNumberFormat="1" applyFont="1" applyFill="1" applyBorder="1" applyAlignment="1"/>
    <xf numFmtId="1" fontId="14" fillId="4" borderId="995" xfId="0" applyNumberFormat="1" applyFont="1" applyFill="1" applyBorder="1" applyAlignment="1">
      <alignment horizontal="center"/>
    </xf>
    <xf numFmtId="1" fontId="14" fillId="4" borderId="999" xfId="0" applyNumberFormat="1" applyFont="1" applyFill="1" applyBorder="1" applyAlignment="1">
      <alignment horizontal="center"/>
    </xf>
    <xf numFmtId="1" fontId="14" fillId="9" borderId="925" xfId="0" applyNumberFormat="1" applyFont="1" applyFill="1" applyBorder="1" applyAlignment="1">
      <alignment horizontal="center"/>
    </xf>
    <xf numFmtId="1" fontId="14" fillId="9" borderId="928" xfId="0" applyNumberFormat="1" applyFont="1" applyFill="1" applyBorder="1" applyAlignment="1">
      <alignment horizontal="center"/>
    </xf>
    <xf numFmtId="1" fontId="8" fillId="0" borderId="1016" xfId="0" applyNumberFormat="1" applyFont="1" applyBorder="1" applyAlignment="1">
      <alignment horizontal="center" vertical="center" wrapText="1"/>
    </xf>
    <xf numFmtId="1" fontId="8" fillId="0" borderId="1014" xfId="0" applyNumberFormat="1" applyFont="1" applyBorder="1" applyAlignment="1">
      <alignment horizontal="center" vertical="center" wrapText="1"/>
    </xf>
    <xf numFmtId="49" fontId="8" fillId="0" borderId="993" xfId="0" applyNumberFormat="1" applyFont="1" applyBorder="1" applyAlignment="1">
      <alignment horizontal="center" vertical="center"/>
    </xf>
    <xf numFmtId="49" fontId="8" fillId="0" borderId="844" xfId="0" applyNumberFormat="1" applyFont="1" applyBorder="1" applyAlignment="1">
      <alignment horizontal="center" vertical="center"/>
    </xf>
    <xf numFmtId="1" fontId="8" fillId="0" borderId="997" xfId="0" applyNumberFormat="1" applyFont="1" applyBorder="1" applyAlignment="1">
      <alignment horizontal="center" vertical="center"/>
    </xf>
    <xf numFmtId="1" fontId="8" fillId="0" borderId="1014" xfId="0" applyNumberFormat="1" applyFont="1" applyBorder="1" applyAlignment="1">
      <alignment horizontal="center" vertical="center"/>
    </xf>
    <xf numFmtId="1" fontId="8" fillId="9" borderId="1016" xfId="0" applyNumberFormat="1" applyFont="1" applyFill="1" applyBorder="1" applyAlignment="1">
      <alignment horizontal="center" vertical="center" wrapText="1"/>
    </xf>
    <xf numFmtId="1" fontId="8" fillId="9" borderId="1014" xfId="0" applyNumberFormat="1" applyFont="1" applyFill="1" applyBorder="1" applyAlignment="1">
      <alignment horizontal="center" vertical="center" wrapText="1"/>
    </xf>
    <xf numFmtId="1" fontId="49" fillId="0" borderId="998" xfId="0" applyNumberFormat="1" applyFont="1" applyBorder="1" applyAlignment="1">
      <alignment horizontal="center" vertical="center" wrapText="1"/>
    </xf>
    <xf numFmtId="1" fontId="49" fillId="0" borderId="995" xfId="0" applyNumberFormat="1" applyFont="1" applyBorder="1" applyAlignment="1">
      <alignment horizontal="center" vertical="center" wrapText="1"/>
    </xf>
    <xf numFmtId="1" fontId="49" fillId="0" borderId="999" xfId="0" applyNumberFormat="1" applyFont="1" applyBorder="1" applyAlignment="1">
      <alignment horizontal="center" vertical="center" wrapText="1"/>
    </xf>
    <xf numFmtId="1" fontId="8" fillId="0" borderId="1025" xfId="0" applyNumberFormat="1" applyFont="1" applyBorder="1" applyAlignment="1">
      <alignment horizontal="center" vertical="center" wrapText="1"/>
    </xf>
    <xf numFmtId="0" fontId="8" fillId="9" borderId="1016" xfId="0" applyFont="1" applyFill="1" applyBorder="1" applyAlignment="1">
      <alignment horizontal="center" wrapText="1"/>
    </xf>
    <xf numFmtId="0" fontId="8" fillId="9" borderId="1014" xfId="0" applyFont="1" applyFill="1" applyBorder="1" applyAlignment="1">
      <alignment horizontal="center" wrapText="1"/>
    </xf>
    <xf numFmtId="1" fontId="8" fillId="0" borderId="772" xfId="0" applyNumberFormat="1" applyFont="1" applyBorder="1" applyAlignment="1">
      <alignment horizontal="left" wrapText="1"/>
    </xf>
    <xf numFmtId="1" fontId="8" fillId="0" borderId="766" xfId="0" applyNumberFormat="1" applyFont="1" applyBorder="1" applyAlignment="1">
      <alignment horizontal="left" wrapText="1"/>
    </xf>
    <xf numFmtId="1" fontId="8" fillId="0" borderId="969" xfId="0" applyNumberFormat="1" applyFont="1" applyBorder="1" applyAlignment="1">
      <alignment horizontal="left" wrapText="1"/>
    </xf>
    <xf numFmtId="1" fontId="8" fillId="0" borderId="971" xfId="0" applyNumberFormat="1" applyFont="1" applyBorder="1" applyAlignment="1">
      <alignment horizontal="left" wrapText="1"/>
    </xf>
    <xf numFmtId="1" fontId="8" fillId="0" borderId="969" xfId="0" applyNumberFormat="1" applyFont="1" applyBorder="1" applyAlignment="1">
      <alignment horizontal="left" vertical="center" wrapText="1"/>
    </xf>
    <xf numFmtId="1" fontId="8" fillId="0" borderId="971" xfId="0" applyNumberFormat="1" applyFont="1" applyBorder="1" applyAlignment="1">
      <alignment horizontal="left" vertical="center" wrapText="1"/>
    </xf>
    <xf numFmtId="1" fontId="8" fillId="9" borderId="969" xfId="0" applyNumberFormat="1" applyFont="1" applyFill="1" applyBorder="1" applyAlignment="1">
      <alignment horizontal="left" wrapText="1"/>
    </xf>
    <xf numFmtId="1" fontId="8" fillId="9" borderId="971" xfId="0" applyNumberFormat="1" applyFont="1" applyFill="1" applyBorder="1" applyAlignment="1">
      <alignment horizontal="left" wrapText="1"/>
    </xf>
    <xf numFmtId="1" fontId="8" fillId="5" borderId="969" xfId="0" applyNumberFormat="1" applyFont="1" applyFill="1" applyBorder="1" applyAlignment="1">
      <alignment horizontal="left" wrapText="1"/>
    </xf>
    <xf numFmtId="1" fontId="8" fillId="5" borderId="971" xfId="0" applyNumberFormat="1" applyFont="1" applyFill="1" applyBorder="1" applyAlignment="1">
      <alignment horizontal="left" wrapText="1"/>
    </xf>
    <xf numFmtId="1" fontId="8" fillId="0" borderId="987" xfId="0" applyNumberFormat="1" applyFont="1" applyBorder="1" applyAlignment="1">
      <alignment horizontal="left" wrapText="1"/>
    </xf>
    <xf numFmtId="1" fontId="8" fillId="0" borderId="312" xfId="0" applyNumberFormat="1" applyFont="1" applyBorder="1" applyAlignment="1">
      <alignment horizontal="left" wrapText="1"/>
    </xf>
    <xf numFmtId="1" fontId="8" fillId="0" borderId="1017" xfId="0" applyNumberFormat="1" applyFont="1" applyBorder="1" applyAlignment="1">
      <alignment horizontal="center" vertical="center"/>
    </xf>
    <xf numFmtId="1" fontId="8" fillId="5" borderId="1026" xfId="0" applyNumberFormat="1" applyFont="1" applyFill="1" applyBorder="1" applyAlignment="1">
      <alignment horizontal="left" wrapText="1"/>
    </xf>
    <xf numFmtId="1" fontId="8" fillId="5" borderId="1020" xfId="0" applyNumberFormat="1" applyFont="1" applyFill="1" applyBorder="1" applyAlignment="1">
      <alignment horizontal="left" wrapText="1"/>
    </xf>
    <xf numFmtId="1" fontId="8" fillId="9" borderId="1025" xfId="0" applyNumberFormat="1" applyFont="1" applyFill="1" applyBorder="1" applyAlignment="1">
      <alignment horizontal="left" wrapText="1"/>
    </xf>
    <xf numFmtId="1" fontId="8" fillId="9" borderId="765" xfId="0" applyNumberFormat="1" applyFont="1" applyFill="1" applyBorder="1" applyAlignment="1">
      <alignment horizontal="left" vertical="center"/>
    </xf>
    <xf numFmtId="1" fontId="8" fillId="9" borderId="983" xfId="0" applyNumberFormat="1" applyFont="1" applyFill="1" applyBorder="1" applyAlignment="1">
      <alignment horizontal="left" vertical="center"/>
    </xf>
    <xf numFmtId="1" fontId="8" fillId="9" borderId="1025" xfId="0" applyNumberFormat="1" applyFont="1" applyFill="1" applyBorder="1" applyAlignment="1">
      <alignment horizontal="left" vertical="top" wrapText="1"/>
    </xf>
    <xf numFmtId="49" fontId="8" fillId="0" borderId="1016" xfId="0" applyNumberFormat="1" applyFont="1" applyBorder="1" applyAlignment="1">
      <alignment horizontal="center" vertical="center"/>
    </xf>
    <xf numFmtId="49" fontId="8" fillId="0" borderId="4" xfId="0" applyNumberFormat="1" applyFont="1" applyBorder="1" applyAlignment="1">
      <alignment horizontal="center" vertical="center"/>
    </xf>
    <xf numFmtId="49" fontId="8" fillId="0" borderId="1014" xfId="0" applyNumberFormat="1" applyFont="1" applyBorder="1" applyAlignment="1">
      <alignment horizontal="center" vertical="center"/>
    </xf>
    <xf numFmtId="1" fontId="8" fillId="0" borderId="772" xfId="0" applyNumberFormat="1" applyFont="1" applyBorder="1" applyAlignment="1">
      <alignment horizontal="left" vertical="center"/>
    </xf>
    <xf numFmtId="1" fontId="8" fillId="0" borderId="766" xfId="0" applyNumberFormat="1" applyFont="1" applyBorder="1" applyAlignment="1">
      <alignment horizontal="left" vertical="center"/>
    </xf>
    <xf numFmtId="1" fontId="8" fillId="0" borderId="987" xfId="0" applyNumberFormat="1" applyFont="1" applyBorder="1" applyAlignment="1">
      <alignment horizontal="left" vertical="center"/>
    </xf>
    <xf numFmtId="1" fontId="8" fillId="9" borderId="970" xfId="0" applyNumberFormat="1" applyFont="1" applyFill="1" applyBorder="1" applyAlignment="1">
      <alignment horizontal="left" vertical="center"/>
    </xf>
    <xf numFmtId="1" fontId="8" fillId="9" borderId="1016" xfId="0" applyNumberFormat="1" applyFont="1" applyFill="1" applyBorder="1" applyAlignment="1">
      <alignment horizontal="center" vertical="center"/>
    </xf>
    <xf numFmtId="1" fontId="8" fillId="9" borderId="1014" xfId="0" applyNumberFormat="1" applyFont="1" applyFill="1" applyBorder="1" applyAlignment="1">
      <alignment horizontal="center" vertical="center"/>
    </xf>
    <xf numFmtId="1" fontId="8" fillId="9" borderId="1028" xfId="0" applyNumberFormat="1" applyFont="1" applyFill="1" applyBorder="1" applyAlignment="1">
      <alignment horizontal="center" vertical="center"/>
    </xf>
    <xf numFmtId="1" fontId="8" fillId="9" borderId="1029" xfId="0" applyNumberFormat="1" applyFont="1" applyFill="1" applyBorder="1" applyAlignment="1">
      <alignment horizontal="center" vertical="center"/>
    </xf>
    <xf numFmtId="1" fontId="8" fillId="9" borderId="1027" xfId="0" applyNumberFormat="1" applyFont="1" applyFill="1" applyBorder="1" applyAlignment="1">
      <alignment horizontal="center" vertical="center"/>
    </xf>
    <xf numFmtId="1" fontId="8" fillId="9" borderId="1030" xfId="0" applyNumberFormat="1" applyFont="1" applyFill="1" applyBorder="1" applyAlignment="1">
      <alignment horizontal="center" vertical="center"/>
    </xf>
    <xf numFmtId="0" fontId="8" fillId="9" borderId="1027" xfId="0" applyFont="1" applyFill="1" applyBorder="1" applyAlignment="1">
      <alignment horizontal="center"/>
    </xf>
    <xf numFmtId="0" fontId="8" fillId="9" borderId="1028" xfId="0" applyFont="1" applyFill="1" applyBorder="1" applyAlignment="1">
      <alignment horizontal="center"/>
    </xf>
    <xf numFmtId="0" fontId="8" fillId="9" borderId="1028" xfId="0" applyFont="1" applyFill="1" applyBorder="1" applyAlignment="1">
      <alignment horizontal="center" vertical="center"/>
    </xf>
    <xf numFmtId="0" fontId="8" fillId="9" borderId="1030" xfId="0" applyFont="1" applyFill="1" applyBorder="1" applyAlignment="1">
      <alignment horizontal="center" vertical="center"/>
    </xf>
    <xf numFmtId="0" fontId="8" fillId="9" borderId="1032" xfId="0" applyFont="1" applyFill="1" applyBorder="1" applyAlignment="1">
      <alignment horizontal="center" vertical="center"/>
    </xf>
    <xf numFmtId="0" fontId="8" fillId="9" borderId="1027" xfId="0" applyFont="1" applyFill="1" applyBorder="1" applyAlignment="1">
      <alignment horizontal="center" vertical="center"/>
    </xf>
    <xf numFmtId="1" fontId="8" fillId="9" borderId="1033" xfId="0" applyNumberFormat="1" applyFont="1" applyFill="1" applyBorder="1" applyAlignment="1">
      <alignment horizontal="center" vertical="center"/>
    </xf>
    <xf numFmtId="1" fontId="8" fillId="9" borderId="1020" xfId="0" applyNumberFormat="1" applyFont="1" applyFill="1" applyBorder="1" applyAlignment="1">
      <alignment horizontal="center" vertical="center"/>
    </xf>
    <xf numFmtId="1" fontId="8" fillId="9" borderId="1028" xfId="0" applyNumberFormat="1" applyFont="1" applyFill="1" applyBorder="1" applyAlignment="1">
      <alignment horizontal="center" vertical="center" wrapText="1"/>
    </xf>
    <xf numFmtId="1" fontId="7" fillId="9" borderId="1036" xfId="0" applyNumberFormat="1" applyFont="1" applyFill="1" applyBorder="1" applyAlignment="1">
      <alignment horizontal="center" vertical="center" wrapText="1"/>
    </xf>
    <xf numFmtId="1" fontId="7" fillId="9" borderId="16" xfId="0" applyNumberFormat="1" applyFont="1" applyFill="1" applyBorder="1" applyAlignment="1">
      <alignment horizontal="center" vertical="center" wrapText="1"/>
    </xf>
    <xf numFmtId="1" fontId="7" fillId="9" borderId="1039" xfId="0" applyNumberFormat="1" applyFont="1" applyFill="1" applyBorder="1" applyAlignment="1">
      <alignment horizontal="center" vertical="center" wrapText="1"/>
    </xf>
    <xf numFmtId="1" fontId="7" fillId="9" borderId="1033" xfId="0" applyNumberFormat="1" applyFont="1" applyFill="1" applyBorder="1" applyAlignment="1">
      <alignment horizontal="center" vertical="center" wrapText="1"/>
    </xf>
    <xf numFmtId="1" fontId="7" fillId="9" borderId="1020" xfId="0" applyNumberFormat="1" applyFont="1" applyFill="1" applyBorder="1" applyAlignment="1">
      <alignment horizontal="center" vertical="center" wrapText="1"/>
    </xf>
    <xf numFmtId="1" fontId="7" fillId="0" borderId="1034" xfId="0" applyNumberFormat="1" applyFont="1" applyBorder="1" applyAlignment="1">
      <alignment horizontal="center" vertical="center" wrapText="1"/>
    </xf>
    <xf numFmtId="1" fontId="7" fillId="0" borderId="1027" xfId="0" applyNumberFormat="1" applyFont="1" applyBorder="1" applyAlignment="1">
      <alignment horizontal="center" vertical="center" wrapText="1"/>
    </xf>
    <xf numFmtId="1" fontId="7" fillId="0" borderId="1029" xfId="0" applyNumberFormat="1" applyFont="1" applyBorder="1" applyAlignment="1">
      <alignment horizontal="center" vertical="center" wrapText="1"/>
    </xf>
    <xf numFmtId="1" fontId="3" fillId="0" borderId="30" xfId="0" applyNumberFormat="1" applyFont="1" applyBorder="1" applyAlignment="1">
      <alignment horizontal="center" vertical="center" wrapText="1"/>
    </xf>
    <xf numFmtId="1" fontId="3" fillId="0" borderId="28" xfId="0" applyNumberFormat="1" applyFont="1" applyBorder="1" applyAlignment="1">
      <alignment horizontal="center" vertical="center" wrapText="1"/>
    </xf>
    <xf numFmtId="1" fontId="3" fillId="0" borderId="47" xfId="0" applyNumberFormat="1" applyFont="1" applyBorder="1" applyAlignment="1">
      <alignment horizontal="center" vertical="center" wrapText="1"/>
    </xf>
    <xf numFmtId="1" fontId="3" fillId="0" borderId="48" xfId="0" applyNumberFormat="1" applyFont="1" applyBorder="1" applyAlignment="1">
      <alignment horizontal="center" vertical="center" wrapText="1"/>
    </xf>
    <xf numFmtId="1" fontId="3" fillId="0" borderId="69" xfId="0" applyNumberFormat="1" applyFont="1" applyBorder="1" applyAlignment="1">
      <alignment horizontal="center" vertical="center" wrapText="1"/>
    </xf>
    <xf numFmtId="1" fontId="3" fillId="0" borderId="34" xfId="0" applyNumberFormat="1" applyFont="1" applyBorder="1" applyAlignment="1">
      <alignment horizontal="center" vertical="center" wrapText="1"/>
    </xf>
    <xf numFmtId="1" fontId="7" fillId="0" borderId="30" xfId="0" applyNumberFormat="1" applyFont="1" applyBorder="1" applyAlignment="1">
      <alignment horizontal="center" vertical="center" wrapText="1"/>
    </xf>
    <xf numFmtId="0" fontId="99" fillId="0" borderId="27" xfId="0" applyFont="1" applyBorder="1" applyAlignment="1"/>
    <xf numFmtId="0" fontId="99" fillId="0" borderId="28" xfId="0" applyFont="1" applyBorder="1" applyAlignment="1"/>
    <xf numFmtId="0" fontId="99" fillId="0" borderId="69" xfId="0" applyFont="1" applyBorder="1" applyAlignment="1"/>
    <xf numFmtId="0" fontId="99" fillId="0" borderId="33" xfId="0" applyFont="1" applyBorder="1" applyAlignment="1"/>
    <xf numFmtId="0" fontId="99" fillId="0" borderId="34" xfId="0" applyFont="1" applyBorder="1" applyAlignment="1"/>
    <xf numFmtId="1" fontId="7" fillId="0" borderId="1034" xfId="0" applyNumberFormat="1" applyFont="1" applyBorder="1" applyAlignment="1">
      <alignment horizontal="center" vertical="center"/>
    </xf>
    <xf numFmtId="1" fontId="7" fillId="0" borderId="1032" xfId="0" applyNumberFormat="1" applyFont="1" applyBorder="1" applyAlignment="1">
      <alignment horizontal="center" vertical="center"/>
    </xf>
    <xf numFmtId="1" fontId="7" fillId="0" borderId="1035" xfId="0" applyNumberFormat="1" applyFont="1" applyBorder="1" applyAlignment="1">
      <alignment horizontal="center" vertical="center"/>
    </xf>
    <xf numFmtId="1" fontId="7" fillId="0" borderId="1029" xfId="0" applyNumberFormat="1" applyFont="1" applyBorder="1" applyAlignment="1">
      <alignment horizontal="center" vertical="center"/>
    </xf>
    <xf numFmtId="0" fontId="7" fillId="0" borderId="29" xfId="0" applyFont="1" applyBorder="1" applyAlignment="1">
      <alignment horizontal="center" vertical="center" wrapText="1"/>
    </xf>
    <xf numFmtId="0" fontId="7" fillId="0" borderId="156" xfId="0" applyFont="1" applyBorder="1" applyAlignment="1">
      <alignment horizontal="center"/>
    </xf>
    <xf numFmtId="0" fontId="7" fillId="0" borderId="35" xfId="0" applyFont="1" applyBorder="1" applyAlignment="1">
      <alignment horizontal="center"/>
    </xf>
    <xf numFmtId="0" fontId="7" fillId="0" borderId="29" xfId="0" applyFont="1" applyBorder="1" applyAlignment="1">
      <alignment horizontal="center" vertical="center"/>
    </xf>
    <xf numFmtId="0" fontId="99" fillId="0" borderId="29" xfId="0" applyFont="1" applyBorder="1" applyAlignment="1">
      <alignment horizontal="center" vertical="center"/>
    </xf>
    <xf numFmtId="0" fontId="99" fillId="0" borderId="156" xfId="0" applyFont="1" applyBorder="1" applyAlignment="1">
      <alignment horizontal="center" vertical="center"/>
    </xf>
    <xf numFmtId="0" fontId="99" fillId="0" borderId="35" xfId="0" applyFont="1" applyBorder="1" applyAlignment="1">
      <alignment horizontal="center" vertical="center"/>
    </xf>
    <xf numFmtId="1" fontId="7" fillId="0" borderId="1042" xfId="0" applyNumberFormat="1" applyFont="1" applyBorder="1" applyAlignment="1">
      <alignment horizontal="center" vertical="center"/>
    </xf>
    <xf numFmtId="0" fontId="7" fillId="0" borderId="27" xfId="0" applyFont="1" applyBorder="1" applyAlignment="1">
      <alignment horizontal="center" vertical="center"/>
    </xf>
    <xf numFmtId="0" fontId="7" fillId="0" borderId="28" xfId="0" applyFont="1" applyBorder="1" applyAlignment="1">
      <alignment horizontal="center" vertical="center"/>
    </xf>
    <xf numFmtId="0" fontId="7" fillId="0" borderId="33" xfId="0" applyFont="1" applyBorder="1" applyAlignment="1">
      <alignment horizontal="center" vertical="center"/>
    </xf>
    <xf numFmtId="0" fontId="7" fillId="0" borderId="34" xfId="0" applyFont="1" applyBorder="1" applyAlignment="1">
      <alignment horizontal="center" vertical="center"/>
    </xf>
    <xf numFmtId="0" fontId="99" fillId="0" borderId="1017" xfId="0" applyFont="1" applyBorder="1" applyAlignment="1">
      <alignment horizontal="center" vertical="center"/>
    </xf>
    <xf numFmtId="0" fontId="99" fillId="0" borderId="1017" xfId="0" applyFont="1" applyBorder="1" applyAlignment="1"/>
    <xf numFmtId="0" fontId="99" fillId="0" borderId="1033" xfId="0" applyFont="1" applyBorder="1" applyAlignment="1"/>
    <xf numFmtId="0" fontId="99" fillId="0" borderId="193" xfId="0" applyFont="1" applyBorder="1" applyAlignment="1"/>
    <xf numFmtId="0" fontId="7" fillId="0" borderId="1043" xfId="0" applyFont="1" applyBorder="1" applyAlignment="1">
      <alignment horizontal="center" vertical="center"/>
    </xf>
    <xf numFmtId="0" fontId="7" fillId="0" borderId="1046" xfId="0" applyFont="1" applyBorder="1" applyAlignment="1">
      <alignment horizontal="center" vertical="center"/>
    </xf>
    <xf numFmtId="0" fontId="7" fillId="0" borderId="194" xfId="0" applyFont="1" applyBorder="1" applyAlignment="1">
      <alignment horizontal="center" vertical="center"/>
    </xf>
    <xf numFmtId="1" fontId="7" fillId="0" borderId="1044" xfId="0" applyNumberFormat="1" applyFont="1" applyBorder="1" applyAlignment="1">
      <alignment horizontal="center" vertical="center" wrapText="1"/>
    </xf>
    <xf numFmtId="0" fontId="99" fillId="0" borderId="1045" xfId="0" applyFont="1" applyBorder="1" applyAlignment="1"/>
    <xf numFmtId="0" fontId="7" fillId="0" borderId="147" xfId="0" applyFont="1" applyBorder="1" applyAlignment="1">
      <alignment horizontal="center"/>
    </xf>
    <xf numFmtId="0" fontId="99" fillId="0" borderId="26" xfId="0" applyFont="1" applyBorder="1" applyAlignment="1"/>
    <xf numFmtId="0" fontId="99" fillId="0" borderId="32" xfId="0" applyFont="1" applyBorder="1" applyAlignment="1"/>
    <xf numFmtId="0" fontId="7" fillId="0" borderId="156" xfId="0" applyFont="1" applyBorder="1" applyAlignment="1">
      <alignment horizontal="center" vertical="center"/>
    </xf>
    <xf numFmtId="0" fontId="7" fillId="0" borderId="147" xfId="0" applyFont="1" applyBorder="1" applyAlignment="1">
      <alignment horizontal="center" vertical="center"/>
    </xf>
    <xf numFmtId="0" fontId="99" fillId="0" borderId="32" xfId="0" applyFont="1" applyBorder="1" applyAlignment="1">
      <alignment vertical="center"/>
    </xf>
    <xf numFmtId="0" fontId="7" fillId="5" borderId="147" xfId="0" applyFont="1" applyFill="1" applyBorder="1" applyAlignment="1">
      <alignment horizontal="center" vertical="center"/>
    </xf>
    <xf numFmtId="0" fontId="7" fillId="5" borderId="26" xfId="0" applyFont="1" applyFill="1" applyBorder="1" applyAlignment="1">
      <alignment horizontal="center" vertical="center"/>
    </xf>
    <xf numFmtId="0" fontId="7" fillId="5" borderId="32" xfId="0" applyFont="1" applyFill="1" applyBorder="1" applyAlignment="1">
      <alignment horizontal="center" vertical="center"/>
    </xf>
  </cellXfs>
  <cellStyles count="55">
    <cellStyle name="Celda de comprobación" xfId="1" builtinId="23"/>
    <cellStyle name="Millares [0]" xfId="14" builtinId="6"/>
    <cellStyle name="Millares [0] 2" xfId="20"/>
    <cellStyle name="Millares [0] 2 2" xfId="22"/>
    <cellStyle name="Millares [0] 3 2 2 2" xfId="18"/>
    <cellStyle name="Millares 10 3" xfId="32"/>
    <cellStyle name="Millares 2 2" xfId="11"/>
    <cellStyle name="Normal" xfId="0" builtinId="0"/>
    <cellStyle name="Normal 2" xfId="5"/>
    <cellStyle name="Normal 3" xfId="16"/>
    <cellStyle name="Normal_REM 02-2002" xfId="3"/>
    <cellStyle name="Normal_REM 04-2002" xfId="2"/>
    <cellStyle name="Normal_REM 05-2002" xfId="4"/>
    <cellStyle name="Normal_REM 09-2002" xfId="15"/>
    <cellStyle name="Normal_REM 17-2002" xfId="31"/>
    <cellStyle name="Normal_REM 18A-2002" xfId="21"/>
    <cellStyle name="Normal_RMC-MUNI" xfId="10"/>
    <cellStyle name="Notas" xfId="8" builtinId="10"/>
    <cellStyle name="Notas 2" xfId="17"/>
    <cellStyle name="Notas 2 2" xfId="13"/>
    <cellStyle name="Notas 2 2 2" xfId="40"/>
    <cellStyle name="Notas 2 2 2 2" xfId="24"/>
    <cellStyle name="Notas 2 2 2 2 19" xfId="27"/>
    <cellStyle name="Notas 2 2 2 2 19 2" xfId="38"/>
    <cellStyle name="Notas 2 2 2 2 19 2 2" xfId="50"/>
    <cellStyle name="Notas 2 2 2 2 2" xfId="25"/>
    <cellStyle name="Notas 2 2 2 2 2 2" xfId="36"/>
    <cellStyle name="Notas 2 2 2 2 2 3" xfId="47"/>
    <cellStyle name="Notas 2 2 2 2 21" xfId="28"/>
    <cellStyle name="Notas 2 2 2 2 21 2" xfId="39"/>
    <cellStyle name="Notas 2 2 2 2 21 2 2" xfId="51"/>
    <cellStyle name="Notas 2 2 2 2 3" xfId="35"/>
    <cellStyle name="Notas 2 2 2 2 3 2" xfId="49"/>
    <cellStyle name="Notas 2 2 2 2 4" xfId="46"/>
    <cellStyle name="Notas 2 2 2 3" xfId="23"/>
    <cellStyle name="Notas 2 2 2 3 2" xfId="34"/>
    <cellStyle name="Notas 2 2 2 3 3" xfId="45"/>
    <cellStyle name="Notas 2 3" xfId="30"/>
    <cellStyle name="Notas 2 3 2" xfId="42"/>
    <cellStyle name="Notas 2 3 3" xfId="44"/>
    <cellStyle name="Notas 2 4" xfId="9"/>
    <cellStyle name="Notas 2 4 2" xfId="54"/>
    <cellStyle name="Notas 2 5" xfId="52"/>
    <cellStyle name="Notas 2 5 2" xfId="29"/>
    <cellStyle name="Notas 2 5 2 2" xfId="41"/>
    <cellStyle name="Notas 2 5 2 3" xfId="43"/>
    <cellStyle name="Notas 2 6" xfId="26"/>
    <cellStyle name="Notas 2 6 2" xfId="37"/>
    <cellStyle name="Notas 2 6 3" xfId="48"/>
    <cellStyle name="Notas 2 7" xfId="12"/>
    <cellStyle name="Notas 2 7 2" xfId="33"/>
    <cellStyle name="Notas 3" xfId="6"/>
    <cellStyle name="Notas 3 2" xfId="19"/>
    <cellStyle name="Notas 3 2 2" xfId="53"/>
    <cellStyle name="Porcentaje" xfId="7" builtinId="5"/>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323850</xdr:colOff>
      <xdr:row>54</xdr:row>
      <xdr:rowOff>38099</xdr:rowOff>
    </xdr:from>
    <xdr:to>
      <xdr:col>3</xdr:col>
      <xdr:colOff>73619</xdr:colOff>
      <xdr:row>83</xdr:row>
      <xdr:rowOff>111693</xdr:rowOff>
    </xdr:to>
    <xdr:pic>
      <xdr:nvPicPr>
        <xdr:cNvPr id="2" name="Imagen 1">
          <a:extLst>
            <a:ext uri="{FF2B5EF4-FFF2-40B4-BE49-F238E27FC236}">
              <a16:creationId xmlns:a16="http://schemas.microsoft.com/office/drawing/2014/main" id="{699C7BF2-5F2F-4AD3-B0A9-573E8A8BFB5C}"/>
            </a:ext>
          </a:extLst>
        </xdr:cNvPr>
        <xdr:cNvPicPr>
          <a:picLocks noChangeAspect="1"/>
        </xdr:cNvPicPr>
      </xdr:nvPicPr>
      <xdr:blipFill>
        <a:blip xmlns:r="http://schemas.openxmlformats.org/officeDocument/2006/relationships" r:embed="rId1"/>
        <a:stretch>
          <a:fillRect/>
        </a:stretch>
      </xdr:blipFill>
      <xdr:spPr>
        <a:xfrm>
          <a:off x="323850" y="9994899"/>
          <a:ext cx="7153869" cy="542029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Z194"/>
  <sheetViews>
    <sheetView topLeftCell="A31" workbookViewId="0">
      <selection activeCell="AA10" sqref="AA10:AA11"/>
    </sheetView>
  </sheetViews>
  <sheetFormatPr baseColWidth="10" defaultColWidth="11.42578125" defaultRowHeight="14.25" x14ac:dyDescent="0.2"/>
  <cols>
    <col min="1" max="1" width="50.7109375" style="245" customWidth="1"/>
    <col min="2" max="2" width="26" style="245" customWidth="1"/>
    <col min="3" max="3" width="12.42578125" style="245" customWidth="1"/>
    <col min="4" max="4" width="12.140625" style="245" customWidth="1"/>
    <col min="5" max="5" width="14.42578125" style="245" bestFit="1" customWidth="1"/>
    <col min="6" max="6" width="12.28515625" style="245" customWidth="1"/>
    <col min="7" max="7" width="11.42578125" style="245"/>
    <col min="8" max="8" width="11.5703125" style="245" customWidth="1"/>
    <col min="9" max="9" width="11.7109375" style="245" customWidth="1"/>
    <col min="10" max="10" width="11.28515625" style="245" customWidth="1"/>
    <col min="11" max="22" width="11.42578125" style="245"/>
    <col min="23" max="23" width="12.28515625" style="245" customWidth="1"/>
    <col min="24" max="36" width="11.42578125" style="245"/>
    <col min="37" max="37" width="13.42578125" style="245" customWidth="1"/>
    <col min="38" max="38" width="11.42578125" style="245"/>
    <col min="39" max="39" width="12.42578125" style="245" customWidth="1"/>
    <col min="40" max="41" width="11.42578125" style="245"/>
    <col min="42" max="42" width="10.7109375" style="245" customWidth="1"/>
    <col min="43" max="46" width="11.42578125" style="245"/>
    <col min="47" max="47" width="9.42578125" style="245" customWidth="1"/>
    <col min="48" max="52" width="11.42578125" style="245"/>
    <col min="53" max="78" width="11.42578125" style="246"/>
    <col min="79" max="104" width="11.42578125" style="247" hidden="1" customWidth="1"/>
    <col min="105" max="130" width="11.42578125" style="1156" hidden="1" customWidth="1"/>
    <col min="131" max="16384" width="11.42578125" style="245"/>
  </cols>
  <sheetData>
    <row r="1" spans="1:120" ht="16.350000000000001" customHeight="1" x14ac:dyDescent="0.2">
      <c r="A1" s="243" t="s">
        <v>0</v>
      </c>
      <c r="B1" s="244"/>
    </row>
    <row r="2" spans="1:120" ht="16.350000000000001" customHeight="1" x14ac:dyDescent="0.2">
      <c r="A2" s="243" t="e">
        <f>CONCATENATE("COMUNA: ",#REF!," - ","( ",#REF!,#REF!,#REF!,#REF!,#REF!," )")</f>
        <v>#REF!</v>
      </c>
    </row>
    <row r="3" spans="1:120" ht="16.350000000000001" customHeight="1" x14ac:dyDescent="0.2">
      <c r="A3" s="243" t="e">
        <f>CONCATENATE("ESTABLECIMIENTO/ESTRATEGIA: ",#REF!," - ","( ",#REF!,#REF!,#REF!,#REF!,#REF!,#REF!," )")</f>
        <v>#REF!</v>
      </c>
    </row>
    <row r="4" spans="1:120" ht="16.350000000000001" customHeight="1" x14ac:dyDescent="0.2">
      <c r="A4" s="243" t="e">
        <f>CONCATENATE("MES: ",#REF!," - ","( ",#REF!,#REF!," )")</f>
        <v>#REF!</v>
      </c>
    </row>
    <row r="5" spans="1:120" ht="16.350000000000001" customHeight="1" x14ac:dyDescent="0.2">
      <c r="A5" s="243" t="e">
        <f>CONCATENATE("AÑO: ",#REF!)</f>
        <v>#REF!</v>
      </c>
    </row>
    <row r="6" spans="1:120" ht="15" x14ac:dyDescent="0.2">
      <c r="A6" s="6169" t="s">
        <v>1</v>
      </c>
      <c r="B6" s="6169"/>
      <c r="C6" s="6169"/>
      <c r="D6" s="6169"/>
      <c r="E6" s="6169"/>
      <c r="F6" s="6169"/>
      <c r="G6" s="6169"/>
      <c r="H6" s="6169"/>
      <c r="I6" s="6169"/>
      <c r="J6" s="6169"/>
      <c r="K6" s="6169"/>
      <c r="L6" s="6169"/>
      <c r="M6" s="6169"/>
      <c r="N6" s="6169"/>
      <c r="O6" s="6169"/>
      <c r="P6" s="6169"/>
      <c r="Q6" s="248"/>
      <c r="R6" s="248"/>
      <c r="S6" s="248"/>
      <c r="T6" s="248"/>
      <c r="U6" s="248"/>
      <c r="V6" s="248"/>
      <c r="W6" s="248"/>
      <c r="X6" s="248"/>
      <c r="Y6" s="248"/>
      <c r="Z6" s="248"/>
      <c r="AA6" s="248"/>
      <c r="AB6" s="248"/>
      <c r="AC6" s="248"/>
      <c r="AD6" s="248"/>
      <c r="AE6" s="248"/>
      <c r="AF6" s="248"/>
      <c r="AG6" s="248"/>
      <c r="AH6" s="248"/>
      <c r="AI6" s="248"/>
      <c r="AJ6" s="248"/>
      <c r="AK6" s="248"/>
      <c r="AL6" s="249"/>
      <c r="AM6" s="249"/>
      <c r="AN6" s="249"/>
      <c r="AO6" s="249"/>
      <c r="AP6" s="249"/>
      <c r="AQ6" s="249"/>
      <c r="AR6" s="249"/>
      <c r="AS6" s="249"/>
    </row>
    <row r="7" spans="1:120" ht="15" x14ac:dyDescent="0.2">
      <c r="A7" s="6169"/>
      <c r="B7" s="6169"/>
      <c r="C7" s="6169"/>
      <c r="D7" s="6169"/>
      <c r="E7" s="6169"/>
      <c r="F7" s="6169"/>
      <c r="G7" s="6169"/>
      <c r="H7" s="6169"/>
      <c r="I7" s="6169"/>
      <c r="J7" s="6169"/>
      <c r="K7" s="6169"/>
      <c r="L7" s="6169"/>
      <c r="M7" s="248"/>
      <c r="N7" s="248"/>
      <c r="O7" s="248"/>
      <c r="P7" s="248"/>
      <c r="Q7" s="248"/>
      <c r="R7" s="248"/>
      <c r="S7" s="248"/>
      <c r="T7" s="248"/>
      <c r="U7" s="248"/>
      <c r="V7" s="248"/>
      <c r="W7" s="248"/>
      <c r="X7" s="248"/>
      <c r="Y7" s="248"/>
      <c r="Z7" s="248"/>
      <c r="AA7" s="248"/>
      <c r="AB7" s="248"/>
      <c r="AC7" s="248"/>
      <c r="AD7" s="248"/>
      <c r="AE7" s="248"/>
      <c r="AF7" s="248"/>
      <c r="AG7" s="248"/>
      <c r="AH7" s="248"/>
      <c r="AI7" s="248"/>
      <c r="AJ7" s="248"/>
      <c r="AK7" s="248"/>
      <c r="AL7" s="249"/>
      <c r="AM7" s="249"/>
      <c r="AN7" s="249"/>
      <c r="AO7" s="249"/>
      <c r="AP7" s="249"/>
      <c r="AQ7" s="249"/>
      <c r="AR7" s="249"/>
      <c r="AS7" s="249"/>
      <c r="AT7" s="250"/>
      <c r="AU7" s="250"/>
      <c r="AV7" s="250"/>
      <c r="AW7" s="250"/>
      <c r="AX7" s="250"/>
      <c r="AY7" s="250"/>
      <c r="AZ7" s="250"/>
      <c r="BA7" s="251"/>
      <c r="BB7" s="251"/>
      <c r="BC7" s="251"/>
      <c r="BD7" s="251"/>
      <c r="BE7" s="251"/>
      <c r="BF7" s="251"/>
      <c r="BG7" s="251"/>
      <c r="BH7" s="251"/>
      <c r="BI7" s="251"/>
      <c r="BJ7" s="251"/>
      <c r="BK7" s="251"/>
      <c r="BL7" s="251"/>
      <c r="BM7" s="251"/>
      <c r="BN7" s="251"/>
    </row>
    <row r="8" spans="1:120" ht="15" x14ac:dyDescent="0.2">
      <c r="A8" s="252"/>
      <c r="B8" s="252"/>
      <c r="C8" s="252"/>
      <c r="D8" s="252"/>
      <c r="E8" s="252"/>
      <c r="F8" s="252"/>
      <c r="G8" s="252"/>
      <c r="H8" s="250"/>
      <c r="I8" s="250"/>
      <c r="J8" s="250"/>
      <c r="K8" s="250"/>
      <c r="L8" s="250"/>
      <c r="M8" s="250"/>
      <c r="N8" s="250"/>
      <c r="O8" s="250"/>
      <c r="P8" s="250"/>
      <c r="Q8" s="250"/>
      <c r="R8" s="250"/>
      <c r="S8" s="250"/>
      <c r="T8" s="250"/>
      <c r="U8" s="250"/>
      <c r="V8" s="250"/>
      <c r="W8" s="250"/>
      <c r="X8" s="250"/>
      <c r="Y8" s="250"/>
      <c r="Z8" s="250"/>
      <c r="AA8" s="250"/>
      <c r="AB8" s="250"/>
    </row>
    <row r="9" spans="1:120" ht="31.35" customHeight="1" x14ac:dyDescent="0.2">
      <c r="A9" s="253" t="s">
        <v>2</v>
      </c>
      <c r="B9" s="254"/>
      <c r="C9" s="254"/>
      <c r="D9" s="1615"/>
      <c r="E9" s="254"/>
      <c r="F9" s="254"/>
      <c r="G9" s="254"/>
      <c r="H9" s="254"/>
      <c r="I9" s="254"/>
      <c r="J9" s="254"/>
      <c r="K9" s="254"/>
      <c r="L9" s="254"/>
      <c r="M9" s="254"/>
      <c r="N9" s="254"/>
      <c r="O9" s="254"/>
      <c r="P9" s="254"/>
      <c r="Q9" s="254"/>
      <c r="R9" s="254"/>
      <c r="S9" s="254"/>
      <c r="T9" s="254"/>
      <c r="U9" s="254"/>
      <c r="V9" s="252"/>
      <c r="W9" s="252"/>
      <c r="X9" s="252"/>
      <c r="Y9" s="250"/>
    </row>
    <row r="10" spans="1:120" ht="19.5" customHeight="1" x14ac:dyDescent="0.2">
      <c r="A10" s="6170" t="s">
        <v>3</v>
      </c>
      <c r="B10" s="6170" t="s">
        <v>4</v>
      </c>
      <c r="C10" s="6172" t="s">
        <v>5</v>
      </c>
      <c r="D10" s="6174" t="s">
        <v>6</v>
      </c>
      <c r="E10" s="6175"/>
      <c r="F10" s="6175"/>
      <c r="G10" s="6175"/>
      <c r="H10" s="6175"/>
      <c r="I10" s="6175"/>
      <c r="J10" s="6175"/>
      <c r="K10" s="6175"/>
      <c r="L10" s="6175"/>
      <c r="M10" s="6175"/>
      <c r="N10" s="6175"/>
      <c r="O10" s="6175"/>
      <c r="P10" s="6175"/>
      <c r="Q10" s="6175"/>
      <c r="R10" s="6175"/>
      <c r="S10" s="6175"/>
      <c r="T10" s="6176"/>
      <c r="U10" s="6174" t="s">
        <v>7</v>
      </c>
      <c r="V10" s="6182"/>
      <c r="W10" s="6183" t="s">
        <v>8</v>
      </c>
      <c r="X10" s="6172" t="s">
        <v>9</v>
      </c>
      <c r="Y10" s="6177" t="s">
        <v>10</v>
      </c>
      <c r="Z10" s="6185" t="s">
        <v>11</v>
      </c>
      <c r="AA10" s="6185" t="s">
        <v>12</v>
      </c>
      <c r="AB10" s="6177" t="s">
        <v>13</v>
      </c>
      <c r="AC10" s="6179" t="s">
        <v>14</v>
      </c>
    </row>
    <row r="11" spans="1:120" ht="48" customHeight="1" x14ac:dyDescent="0.2">
      <c r="A11" s="6171"/>
      <c r="B11" s="6171"/>
      <c r="C11" s="6173"/>
      <c r="D11" s="1616" t="s">
        <v>15</v>
      </c>
      <c r="E11" s="1551" t="s">
        <v>16</v>
      </c>
      <c r="F11" s="1551" t="s">
        <v>17</v>
      </c>
      <c r="G11" s="1617" t="s">
        <v>18</v>
      </c>
      <c r="H11" s="1618" t="s">
        <v>19</v>
      </c>
      <c r="I11" s="1618" t="s">
        <v>20</v>
      </c>
      <c r="J11" s="1618" t="s">
        <v>21</v>
      </c>
      <c r="K11" s="1618" t="s">
        <v>22</v>
      </c>
      <c r="L11" s="1618" t="s">
        <v>23</v>
      </c>
      <c r="M11" s="1618" t="s">
        <v>24</v>
      </c>
      <c r="N11" s="1618" t="s">
        <v>25</v>
      </c>
      <c r="O11" s="1618" t="s">
        <v>26</v>
      </c>
      <c r="P11" s="1618" t="s">
        <v>27</v>
      </c>
      <c r="Q11" s="1618" t="s">
        <v>28</v>
      </c>
      <c r="R11" s="1618" t="s">
        <v>29</v>
      </c>
      <c r="S11" s="1618" t="s">
        <v>30</v>
      </c>
      <c r="T11" s="1619" t="s">
        <v>31</v>
      </c>
      <c r="U11" s="1620" t="s">
        <v>32</v>
      </c>
      <c r="V11" s="1621" t="s">
        <v>33</v>
      </c>
      <c r="W11" s="6184"/>
      <c r="X11" s="6173"/>
      <c r="Y11" s="6178"/>
      <c r="Z11" s="6186"/>
      <c r="AA11" s="6186"/>
      <c r="AB11" s="6178"/>
      <c r="AC11" s="6180"/>
      <c r="AD11" s="246"/>
      <c r="AE11" s="246"/>
      <c r="AF11" s="246"/>
      <c r="AG11" s="246"/>
      <c r="AH11" s="246"/>
      <c r="AI11" s="246"/>
      <c r="AJ11" s="246"/>
      <c r="AK11" s="246"/>
      <c r="AL11" s="246"/>
      <c r="AM11" s="246"/>
      <c r="AN11" s="246"/>
      <c r="AO11" s="246"/>
      <c r="AP11" s="246"/>
      <c r="AQ11" s="246"/>
      <c r="AR11" s="246"/>
      <c r="AS11" s="246"/>
      <c r="AT11" s="246"/>
    </row>
    <row r="12" spans="1:120" ht="16.350000000000001" customHeight="1" x14ac:dyDescent="0.2">
      <c r="A12" s="6172" t="s">
        <v>34</v>
      </c>
      <c r="B12" s="1622" t="s">
        <v>35</v>
      </c>
      <c r="C12" s="1623">
        <f>SUM(F12:N12)</f>
        <v>0</v>
      </c>
      <c r="D12" s="1624"/>
      <c r="E12" s="1625"/>
      <c r="F12" s="148"/>
      <c r="G12" s="148"/>
      <c r="H12" s="148"/>
      <c r="I12" s="148"/>
      <c r="J12" s="148"/>
      <c r="K12" s="148"/>
      <c r="L12" s="148"/>
      <c r="M12" s="148"/>
      <c r="N12" s="148"/>
      <c r="O12" s="148"/>
      <c r="P12" s="1626"/>
      <c r="Q12" s="1626"/>
      <c r="R12" s="1626"/>
      <c r="S12" s="1626"/>
      <c r="T12" s="1526"/>
      <c r="U12" s="1627"/>
      <c r="V12" s="1628"/>
      <c r="W12" s="1629"/>
      <c r="X12" s="1630"/>
      <c r="Y12" s="1222"/>
      <c r="Z12" s="1222"/>
      <c r="AA12" s="1222"/>
      <c r="AB12" s="1222"/>
      <c r="AC12" s="255"/>
      <c r="AD12" s="1157"/>
      <c r="AE12" s="256"/>
      <c r="AF12" s="256"/>
      <c r="AG12" s="256"/>
      <c r="AH12" s="256"/>
      <c r="AI12" s="256"/>
      <c r="AJ12" s="256"/>
      <c r="AK12" s="256"/>
      <c r="AL12" s="256"/>
      <c r="AM12" s="256"/>
      <c r="AN12" s="256"/>
      <c r="AO12" s="246"/>
      <c r="AP12" s="246"/>
      <c r="AQ12" s="246"/>
      <c r="AR12" s="246"/>
      <c r="AS12" s="246"/>
      <c r="AT12" s="246"/>
      <c r="BZ12" s="257"/>
      <c r="CA12" s="1158"/>
      <c r="CB12" s="1158"/>
      <c r="DA12" s="1156">
        <v>0</v>
      </c>
      <c r="DE12" s="1156">
        <v>0</v>
      </c>
      <c r="DF12" s="1156">
        <v>0</v>
      </c>
      <c r="DG12" s="1156">
        <v>0</v>
      </c>
      <c r="DH12" s="1156">
        <v>0</v>
      </c>
      <c r="DI12" s="1156">
        <v>0</v>
      </c>
      <c r="DJ12" s="1156">
        <v>0</v>
      </c>
      <c r="DK12" s="1156">
        <v>0</v>
      </c>
      <c r="DL12" s="1156">
        <v>0</v>
      </c>
      <c r="DM12" s="1156">
        <v>0</v>
      </c>
      <c r="DN12" s="1156">
        <v>0</v>
      </c>
      <c r="DO12" s="1156">
        <v>0</v>
      </c>
      <c r="DP12" s="1156">
        <v>0</v>
      </c>
    </row>
    <row r="13" spans="1:120" ht="16.350000000000001" customHeight="1" x14ac:dyDescent="0.2">
      <c r="A13" s="6171"/>
      <c r="B13" s="1606" t="s">
        <v>36</v>
      </c>
      <c r="C13" s="1631">
        <f>SUM(F13:N13)</f>
        <v>0</v>
      </c>
      <c r="D13" s="1632"/>
      <c r="E13" s="1633"/>
      <c r="F13" s="1634"/>
      <c r="G13" s="1634"/>
      <c r="H13" s="1634"/>
      <c r="I13" s="1634"/>
      <c r="J13" s="1634"/>
      <c r="K13" s="1634"/>
      <c r="L13" s="1634"/>
      <c r="M13" s="1634"/>
      <c r="N13" s="1634"/>
      <c r="O13" s="1634"/>
      <c r="P13" s="1635"/>
      <c r="Q13" s="1635"/>
      <c r="R13" s="1635"/>
      <c r="S13" s="1635"/>
      <c r="T13" s="1636"/>
      <c r="U13" s="1596"/>
      <c r="V13" s="1637"/>
      <c r="W13" s="1638"/>
      <c r="X13" s="1639"/>
      <c r="Y13" s="1640"/>
      <c r="Z13" s="1640"/>
      <c r="AA13" s="1640"/>
      <c r="AB13" s="1640"/>
      <c r="AC13" s="1598"/>
      <c r="AD13" s="1157"/>
      <c r="AE13" s="256"/>
      <c r="AF13" s="256"/>
      <c r="AG13" s="256"/>
      <c r="AH13" s="256"/>
      <c r="AI13" s="256"/>
      <c r="AJ13" s="256"/>
      <c r="AK13" s="256"/>
      <c r="AL13" s="256"/>
      <c r="AM13" s="256"/>
      <c r="AN13" s="256"/>
      <c r="AO13" s="246"/>
      <c r="AP13" s="246"/>
      <c r="AQ13" s="246"/>
      <c r="AR13" s="246"/>
      <c r="AS13" s="246"/>
      <c r="AT13" s="246"/>
      <c r="BZ13" s="257"/>
      <c r="CB13" s="1158"/>
      <c r="DA13" s="1156">
        <v>0</v>
      </c>
      <c r="DE13" s="1156">
        <v>0</v>
      </c>
      <c r="DF13" s="1156">
        <v>0</v>
      </c>
      <c r="DG13" s="1156">
        <v>0</v>
      </c>
      <c r="DH13" s="1156">
        <v>0</v>
      </c>
      <c r="DI13" s="1156">
        <v>0</v>
      </c>
      <c r="DJ13" s="1156">
        <v>0</v>
      </c>
      <c r="DK13" s="1156">
        <v>0</v>
      </c>
      <c r="DL13" s="1156">
        <v>0</v>
      </c>
      <c r="DM13" s="1156">
        <v>0</v>
      </c>
      <c r="DN13" s="1156">
        <v>0</v>
      </c>
      <c r="DO13" s="1156">
        <v>0</v>
      </c>
      <c r="DP13" s="1156">
        <v>0</v>
      </c>
    </row>
    <row r="14" spans="1:120" ht="16.350000000000001" customHeight="1" x14ac:dyDescent="0.2">
      <c r="A14" s="6172" t="s">
        <v>37</v>
      </c>
      <c r="B14" s="1622" t="s">
        <v>35</v>
      </c>
      <c r="C14" s="1159">
        <f t="shared" ref="C14:C27" si="0">SUM(F14:O14)</f>
        <v>0</v>
      </c>
      <c r="D14" s="258"/>
      <c r="E14" s="1160"/>
      <c r="F14" s="148"/>
      <c r="G14" s="148"/>
      <c r="H14" s="148"/>
      <c r="I14" s="148"/>
      <c r="J14" s="148"/>
      <c r="K14" s="148"/>
      <c r="L14" s="148"/>
      <c r="M14" s="148"/>
      <c r="N14" s="1641"/>
      <c r="O14" s="1641"/>
      <c r="P14" s="1626"/>
      <c r="Q14" s="1626"/>
      <c r="R14" s="1626"/>
      <c r="S14" s="1626"/>
      <c r="T14" s="1161"/>
      <c r="U14" s="258"/>
      <c r="V14" s="259"/>
      <c r="W14" s="1222"/>
      <c r="X14" s="260"/>
      <c r="Y14" s="983"/>
      <c r="Z14" s="987"/>
      <c r="AA14" s="987"/>
      <c r="AB14" s="987"/>
      <c r="AC14" s="579"/>
      <c r="AD14" s="1157"/>
      <c r="AE14" s="256"/>
      <c r="AF14" s="256"/>
      <c r="AG14" s="256"/>
      <c r="AH14" s="256"/>
      <c r="AI14" s="256"/>
      <c r="AJ14" s="256"/>
      <c r="AK14" s="256"/>
      <c r="AL14" s="256"/>
      <c r="AM14" s="256"/>
      <c r="AN14" s="256"/>
      <c r="AO14" s="246"/>
      <c r="AP14" s="246"/>
      <c r="AQ14" s="246"/>
      <c r="AR14" s="246"/>
      <c r="AS14" s="246"/>
      <c r="AT14" s="246"/>
      <c r="BZ14" s="257"/>
      <c r="CB14" s="1158"/>
      <c r="CD14" s="1158"/>
      <c r="DA14" s="1156">
        <v>0</v>
      </c>
      <c r="DB14" s="1156">
        <v>0</v>
      </c>
      <c r="DE14" s="1156">
        <v>0</v>
      </c>
      <c r="DF14" s="1156">
        <v>0</v>
      </c>
      <c r="DG14" s="1156">
        <v>0</v>
      </c>
      <c r="DH14" s="1156">
        <v>0</v>
      </c>
      <c r="DI14" s="1156">
        <v>0</v>
      </c>
      <c r="DJ14" s="1156">
        <v>0</v>
      </c>
      <c r="DK14" s="1156">
        <v>0</v>
      </c>
      <c r="DL14" s="1156">
        <v>0</v>
      </c>
      <c r="DM14" s="1156">
        <v>0</v>
      </c>
      <c r="DN14" s="1156">
        <v>0</v>
      </c>
      <c r="DO14" s="1156">
        <v>0</v>
      </c>
      <c r="DP14" s="1156">
        <v>0</v>
      </c>
    </row>
    <row r="15" spans="1:120" ht="16.350000000000001" customHeight="1" x14ac:dyDescent="0.2">
      <c r="A15" s="6181"/>
      <c r="B15" s="1642" t="s">
        <v>36</v>
      </c>
      <c r="C15" s="1162">
        <f t="shared" si="0"/>
        <v>0</v>
      </c>
      <c r="D15" s="1643"/>
      <c r="E15" s="1004"/>
      <c r="F15" s="262"/>
      <c r="G15" s="262"/>
      <c r="H15" s="262"/>
      <c r="I15" s="262"/>
      <c r="J15" s="262"/>
      <c r="K15" s="262"/>
      <c r="L15" s="262"/>
      <c r="M15" s="262"/>
      <c r="N15" s="1548"/>
      <c r="O15" s="1548"/>
      <c r="P15" s="1635"/>
      <c r="Q15" s="1635"/>
      <c r="R15" s="1635"/>
      <c r="S15" s="1635"/>
      <c r="T15" s="1644"/>
      <c r="U15" s="576"/>
      <c r="V15" s="1637"/>
      <c r="W15" s="1640"/>
      <c r="X15" s="1639"/>
      <c r="Y15" s="1645"/>
      <c r="Z15" s="1640"/>
      <c r="AA15" s="1640"/>
      <c r="AB15" s="1640"/>
      <c r="AC15" s="1598"/>
      <c r="AD15" s="1157"/>
      <c r="AE15" s="256"/>
      <c r="AF15" s="256"/>
      <c r="AG15" s="256"/>
      <c r="AH15" s="256"/>
      <c r="AI15" s="256"/>
      <c r="AJ15" s="256"/>
      <c r="AK15" s="256"/>
      <c r="AL15" s="256"/>
      <c r="AM15" s="256"/>
      <c r="AN15" s="256"/>
      <c r="AO15" s="246"/>
      <c r="AP15" s="1163"/>
      <c r="AQ15" s="246"/>
      <c r="AR15" s="246"/>
      <c r="AS15" s="246"/>
      <c r="AT15" s="246"/>
      <c r="BZ15" s="257"/>
      <c r="CB15" s="1158"/>
      <c r="CD15" s="1158"/>
      <c r="DA15" s="1156">
        <v>0</v>
      </c>
      <c r="DB15" s="1156">
        <v>0</v>
      </c>
      <c r="DE15" s="1156">
        <v>0</v>
      </c>
      <c r="DF15" s="1156">
        <v>0</v>
      </c>
      <c r="DG15" s="1156">
        <v>0</v>
      </c>
      <c r="DH15" s="1156">
        <v>0</v>
      </c>
      <c r="DI15" s="1156">
        <v>0</v>
      </c>
      <c r="DJ15" s="1156">
        <v>0</v>
      </c>
      <c r="DK15" s="1156">
        <v>0</v>
      </c>
      <c r="DL15" s="1156">
        <v>0</v>
      </c>
      <c r="DM15" s="1156">
        <v>0</v>
      </c>
      <c r="DN15" s="1156">
        <v>0</v>
      </c>
      <c r="DO15" s="1156">
        <v>0</v>
      </c>
      <c r="DP15" s="1156">
        <v>0</v>
      </c>
    </row>
    <row r="16" spans="1:120" ht="16.350000000000001" customHeight="1" x14ac:dyDescent="0.2">
      <c r="A16" s="6172" t="s">
        <v>38</v>
      </c>
      <c r="B16" s="1622" t="s">
        <v>35</v>
      </c>
      <c r="C16" s="1646">
        <f t="shared" si="0"/>
        <v>0</v>
      </c>
      <c r="D16" s="1624"/>
      <c r="E16" s="1625"/>
      <c r="F16" s="1641"/>
      <c r="G16" s="1641"/>
      <c r="H16" s="1641"/>
      <c r="I16" s="1641"/>
      <c r="J16" s="1641"/>
      <c r="K16" s="1641"/>
      <c r="L16" s="1641"/>
      <c r="M16" s="1641"/>
      <c r="N16" s="1641"/>
      <c r="O16" s="1641"/>
      <c r="P16" s="1626"/>
      <c r="Q16" s="1626"/>
      <c r="R16" s="1626"/>
      <c r="S16" s="1626"/>
      <c r="T16" s="1526"/>
      <c r="U16" s="1624"/>
      <c r="V16" s="259"/>
      <c r="W16" s="1273"/>
      <c r="X16" s="260"/>
      <c r="Y16" s="983"/>
      <c r="Z16" s="987"/>
      <c r="AA16" s="987"/>
      <c r="AB16" s="987"/>
      <c r="AC16" s="579"/>
      <c r="AD16" s="1157"/>
      <c r="AE16" s="256"/>
      <c r="AF16" s="256"/>
      <c r="AG16" s="256"/>
      <c r="AH16" s="256"/>
      <c r="AI16" s="256"/>
      <c r="AJ16" s="256"/>
      <c r="AK16" s="256"/>
      <c r="AL16" s="256"/>
      <c r="AM16" s="256"/>
      <c r="AN16" s="256"/>
      <c r="AO16" s="246"/>
      <c r="AP16" s="246"/>
      <c r="AQ16" s="246"/>
      <c r="AR16" s="246"/>
      <c r="AS16" s="246"/>
      <c r="AT16" s="246"/>
      <c r="BZ16" s="257"/>
      <c r="CB16" s="1158"/>
      <c r="DA16" s="1156">
        <v>0</v>
      </c>
      <c r="DE16" s="1156">
        <v>0</v>
      </c>
      <c r="DF16" s="1156">
        <v>0</v>
      </c>
      <c r="DG16" s="1156">
        <v>0</v>
      </c>
      <c r="DH16" s="1156">
        <v>0</v>
      </c>
      <c r="DI16" s="1156">
        <v>0</v>
      </c>
      <c r="DJ16" s="1156">
        <v>0</v>
      </c>
      <c r="DK16" s="1156">
        <v>0</v>
      </c>
      <c r="DL16" s="1156">
        <v>0</v>
      </c>
      <c r="DM16" s="1156">
        <v>0</v>
      </c>
      <c r="DN16" s="1156">
        <v>0</v>
      </c>
      <c r="DO16" s="1156">
        <v>0</v>
      </c>
      <c r="DP16" s="1156">
        <v>0</v>
      </c>
    </row>
    <row r="17" spans="1:120" ht="16.350000000000001" customHeight="1" x14ac:dyDescent="0.2">
      <c r="A17" s="6173"/>
      <c r="B17" s="1606" t="s">
        <v>36</v>
      </c>
      <c r="C17" s="1631">
        <f t="shared" si="0"/>
        <v>0</v>
      </c>
      <c r="D17" s="1632"/>
      <c r="E17" s="1633"/>
      <c r="F17" s="1548"/>
      <c r="G17" s="1548"/>
      <c r="H17" s="1548"/>
      <c r="I17" s="1548"/>
      <c r="J17" s="1548"/>
      <c r="K17" s="1548"/>
      <c r="L17" s="1548"/>
      <c r="M17" s="1548"/>
      <c r="N17" s="1634"/>
      <c r="O17" s="1634"/>
      <c r="P17" s="1635"/>
      <c r="Q17" s="1635"/>
      <c r="R17" s="1635"/>
      <c r="S17" s="1635"/>
      <c r="T17" s="1636"/>
      <c r="U17" s="1647"/>
      <c r="V17" s="1637"/>
      <c r="W17" s="1638"/>
      <c r="X17" s="1639"/>
      <c r="Y17" s="1645"/>
      <c r="Z17" s="1640"/>
      <c r="AA17" s="1640"/>
      <c r="AB17" s="1640"/>
      <c r="AC17" s="1598"/>
      <c r="AD17" s="1157"/>
      <c r="AE17" s="256"/>
      <c r="AF17" s="256"/>
      <c r="AG17" s="256"/>
      <c r="AH17" s="256"/>
      <c r="AI17" s="256"/>
      <c r="AJ17" s="256"/>
      <c r="AK17" s="256"/>
      <c r="AL17" s="256"/>
      <c r="AM17" s="256"/>
      <c r="AN17" s="256"/>
      <c r="AO17" s="246"/>
      <c r="AP17" s="246"/>
      <c r="AQ17" s="246"/>
      <c r="AR17" s="246"/>
      <c r="AS17" s="246"/>
      <c r="AT17" s="246"/>
      <c r="BZ17" s="257"/>
      <c r="CB17" s="1158"/>
      <c r="DA17" s="1156">
        <v>0</v>
      </c>
      <c r="DE17" s="1156">
        <v>0</v>
      </c>
      <c r="DF17" s="1156">
        <v>0</v>
      </c>
      <c r="DG17" s="1156">
        <v>0</v>
      </c>
      <c r="DH17" s="1156">
        <v>0</v>
      </c>
      <c r="DI17" s="1156">
        <v>0</v>
      </c>
      <c r="DJ17" s="1156">
        <v>0</v>
      </c>
      <c r="DK17" s="1156">
        <v>0</v>
      </c>
      <c r="DL17" s="1156">
        <v>0</v>
      </c>
      <c r="DM17" s="1156">
        <v>0</v>
      </c>
      <c r="DN17" s="1156">
        <v>0</v>
      </c>
      <c r="DO17" s="1156">
        <v>0</v>
      </c>
      <c r="DP17" s="1156">
        <v>0</v>
      </c>
    </row>
    <row r="18" spans="1:120" ht="16.350000000000001" customHeight="1" x14ac:dyDescent="0.2">
      <c r="A18" s="6172" t="s">
        <v>39</v>
      </c>
      <c r="B18" s="1622" t="s">
        <v>35</v>
      </c>
      <c r="C18" s="1623">
        <f t="shared" si="0"/>
        <v>0</v>
      </c>
      <c r="D18" s="1624"/>
      <c r="E18" s="1625"/>
      <c r="F18" s="1641"/>
      <c r="G18" s="1641"/>
      <c r="H18" s="1641"/>
      <c r="I18" s="1641"/>
      <c r="J18" s="1641"/>
      <c r="K18" s="1641"/>
      <c r="L18" s="1641"/>
      <c r="M18" s="1641"/>
      <c r="N18" s="1641"/>
      <c r="O18" s="1641"/>
      <c r="P18" s="1164"/>
      <c r="Q18" s="1164"/>
      <c r="R18" s="1164"/>
      <c r="S18" s="1164"/>
      <c r="T18" s="1526"/>
      <c r="U18" s="576"/>
      <c r="V18" s="263"/>
      <c r="W18" s="1037"/>
      <c r="X18" s="1165"/>
      <c r="Y18" s="983"/>
      <c r="Z18" s="987"/>
      <c r="AA18" s="987"/>
      <c r="AB18" s="987"/>
      <c r="AC18" s="579"/>
      <c r="AD18" s="1157"/>
      <c r="AE18" s="256"/>
      <c r="AF18" s="256"/>
      <c r="AG18" s="256"/>
      <c r="AH18" s="256"/>
      <c r="AI18" s="256"/>
      <c r="AJ18" s="256"/>
      <c r="AK18" s="256"/>
      <c r="AL18" s="256"/>
      <c r="AM18" s="256"/>
      <c r="AN18" s="256"/>
      <c r="AO18" s="246"/>
      <c r="AP18" s="246"/>
      <c r="AQ18" s="246"/>
      <c r="AR18" s="246"/>
      <c r="AS18" s="246"/>
      <c r="AT18" s="246"/>
      <c r="BZ18" s="257"/>
      <c r="CB18" s="1158"/>
      <c r="DA18" s="1156">
        <v>0</v>
      </c>
      <c r="DE18" s="1156">
        <v>0</v>
      </c>
      <c r="DF18" s="1156">
        <v>0</v>
      </c>
      <c r="DG18" s="1156">
        <v>0</v>
      </c>
      <c r="DH18" s="1156">
        <v>0</v>
      </c>
      <c r="DI18" s="1156">
        <v>0</v>
      </c>
      <c r="DJ18" s="1156">
        <v>0</v>
      </c>
      <c r="DK18" s="1156">
        <v>0</v>
      </c>
      <c r="DL18" s="1156">
        <v>0</v>
      </c>
      <c r="DM18" s="1156">
        <v>0</v>
      </c>
      <c r="DN18" s="1156">
        <v>0</v>
      </c>
      <c r="DO18" s="1156">
        <v>0</v>
      </c>
      <c r="DP18" s="1156">
        <v>0</v>
      </c>
    </row>
    <row r="19" spans="1:120" ht="16.350000000000001" customHeight="1" x14ac:dyDescent="0.2">
      <c r="A19" s="6173"/>
      <c r="B19" s="1606" t="s">
        <v>36</v>
      </c>
      <c r="C19" s="1631">
        <f t="shared" si="0"/>
        <v>0</v>
      </c>
      <c r="D19" s="1632"/>
      <c r="E19" s="1633"/>
      <c r="F19" s="1548"/>
      <c r="G19" s="1548"/>
      <c r="H19" s="1548"/>
      <c r="I19" s="1548"/>
      <c r="J19" s="1548"/>
      <c r="K19" s="1548"/>
      <c r="L19" s="1548"/>
      <c r="M19" s="1548"/>
      <c r="N19" s="1634"/>
      <c r="O19" s="1634"/>
      <c r="P19" s="1635"/>
      <c r="Q19" s="1635"/>
      <c r="R19" s="1635"/>
      <c r="S19" s="1635"/>
      <c r="T19" s="1636"/>
      <c r="U19" s="1647"/>
      <c r="V19" s="1648"/>
      <c r="W19" s="1649"/>
      <c r="X19" s="1650"/>
      <c r="Y19" s="1645"/>
      <c r="Z19" s="1640"/>
      <c r="AA19" s="1640"/>
      <c r="AB19" s="1640"/>
      <c r="AC19" s="1598"/>
      <c r="AD19" s="1157"/>
      <c r="AE19" s="256"/>
      <c r="AF19" s="256"/>
      <c r="AG19" s="256"/>
      <c r="AH19" s="256"/>
      <c r="AI19" s="256"/>
      <c r="AJ19" s="256"/>
      <c r="AK19" s="256"/>
      <c r="AL19" s="256"/>
      <c r="AM19" s="256"/>
      <c r="AN19" s="256"/>
      <c r="AO19" s="246"/>
      <c r="AP19" s="246"/>
      <c r="AQ19" s="246"/>
      <c r="AR19" s="246"/>
      <c r="AS19" s="246"/>
      <c r="AT19" s="246"/>
      <c r="BZ19" s="257"/>
      <c r="CB19" s="1158"/>
      <c r="DA19" s="1156">
        <v>0</v>
      </c>
      <c r="DE19" s="1156">
        <v>0</v>
      </c>
      <c r="DF19" s="1156">
        <v>0</v>
      </c>
      <c r="DG19" s="1156">
        <v>0</v>
      </c>
      <c r="DH19" s="1156">
        <v>0</v>
      </c>
      <c r="DI19" s="1156">
        <v>0</v>
      </c>
      <c r="DJ19" s="1156">
        <v>0</v>
      </c>
      <c r="DK19" s="1156">
        <v>0</v>
      </c>
      <c r="DL19" s="1156">
        <v>0</v>
      </c>
      <c r="DM19" s="1156">
        <v>0</v>
      </c>
      <c r="DN19" s="1156">
        <v>0</v>
      </c>
      <c r="DO19" s="1156">
        <v>0</v>
      </c>
      <c r="DP19" s="1156">
        <v>0</v>
      </c>
    </row>
    <row r="20" spans="1:120" ht="16.350000000000001" customHeight="1" x14ac:dyDescent="0.2">
      <c r="A20" s="6187" t="s">
        <v>40</v>
      </c>
      <c r="B20" s="1622" t="s">
        <v>35</v>
      </c>
      <c r="C20" s="264">
        <f t="shared" si="0"/>
        <v>0</v>
      </c>
      <c r="D20" s="258"/>
      <c r="E20" s="1160"/>
      <c r="F20" s="148"/>
      <c r="G20" s="148"/>
      <c r="H20" s="148"/>
      <c r="I20" s="148"/>
      <c r="J20" s="148"/>
      <c r="K20" s="148"/>
      <c r="L20" s="148"/>
      <c r="M20" s="148"/>
      <c r="N20" s="148"/>
      <c r="O20" s="148"/>
      <c r="P20" s="1164"/>
      <c r="Q20" s="1164"/>
      <c r="R20" s="1164"/>
      <c r="S20" s="1164"/>
      <c r="T20" s="1161"/>
      <c r="U20" s="258"/>
      <c r="V20" s="259"/>
      <c r="W20" s="255"/>
      <c r="X20" s="255"/>
      <c r="Y20" s="983"/>
      <c r="Z20" s="987"/>
      <c r="AA20" s="987"/>
      <c r="AB20" s="987"/>
      <c r="AC20" s="579"/>
      <c r="AD20" s="1157"/>
      <c r="AE20" s="256"/>
      <c r="AF20" s="256"/>
      <c r="AG20" s="256"/>
      <c r="AH20" s="256"/>
      <c r="AI20" s="256"/>
      <c r="AJ20" s="256"/>
      <c r="AK20" s="256"/>
      <c r="AL20" s="256"/>
      <c r="AM20" s="256"/>
      <c r="AN20" s="256"/>
      <c r="AO20" s="246"/>
      <c r="AP20" s="246"/>
      <c r="AQ20" s="246"/>
      <c r="AR20" s="246"/>
      <c r="AS20" s="246"/>
      <c r="AT20" s="246"/>
      <c r="BZ20" s="257"/>
      <c r="CB20" s="1158"/>
      <c r="CD20" s="247" t="e">
        <f>IF(AND(C20&lt;&gt;0,#REF!=""),"* No olvide registrar ingresos a control de salud de los respectivos RN, en REM A05-sección E. ","")</f>
        <v>#REF!</v>
      </c>
      <c r="CE20" s="1158"/>
      <c r="DA20" s="1156">
        <v>0</v>
      </c>
      <c r="DB20" s="1156">
        <v>0</v>
      </c>
      <c r="DC20" s="1156">
        <v>0</v>
      </c>
      <c r="DE20" s="1156">
        <v>0</v>
      </c>
      <c r="DF20" s="1156">
        <v>0</v>
      </c>
      <c r="DG20" s="1156">
        <v>0</v>
      </c>
      <c r="DH20" s="1156">
        <v>0</v>
      </c>
      <c r="DI20" s="1156">
        <v>0</v>
      </c>
      <c r="DJ20" s="1156">
        <v>0</v>
      </c>
      <c r="DK20" s="1156">
        <v>0</v>
      </c>
      <c r="DL20" s="1156">
        <v>0</v>
      </c>
      <c r="DM20" s="1156">
        <v>0</v>
      </c>
      <c r="DN20" s="1156">
        <v>0</v>
      </c>
      <c r="DO20" s="1156">
        <v>0</v>
      </c>
      <c r="DP20" s="1156">
        <v>0</v>
      </c>
    </row>
    <row r="21" spans="1:120" ht="16.350000000000001" customHeight="1" x14ac:dyDescent="0.2">
      <c r="A21" s="6187"/>
      <c r="B21" s="1606" t="s">
        <v>36</v>
      </c>
      <c r="C21" s="1166">
        <f t="shared" si="0"/>
        <v>0</v>
      </c>
      <c r="D21" s="1643"/>
      <c r="E21" s="1004"/>
      <c r="F21" s="262"/>
      <c r="G21" s="262"/>
      <c r="H21" s="262"/>
      <c r="I21" s="262"/>
      <c r="J21" s="262"/>
      <c r="K21" s="262"/>
      <c r="L21" s="262"/>
      <c r="M21" s="262"/>
      <c r="N21" s="1634"/>
      <c r="O21" s="1548"/>
      <c r="P21" s="1635"/>
      <c r="Q21" s="1635"/>
      <c r="R21" s="1635"/>
      <c r="S21" s="1635"/>
      <c r="T21" s="1644"/>
      <c r="U21" s="576"/>
      <c r="V21" s="1637"/>
      <c r="W21" s="1651"/>
      <c r="X21" s="1651"/>
      <c r="Y21" s="1645"/>
      <c r="Z21" s="1640"/>
      <c r="AA21" s="1640"/>
      <c r="AB21" s="1640"/>
      <c r="AC21" s="1598"/>
      <c r="AD21" s="1157"/>
      <c r="AE21" s="256"/>
      <c r="AF21" s="256"/>
      <c r="AG21" s="256"/>
      <c r="AH21" s="256"/>
      <c r="AI21" s="256"/>
      <c r="AJ21" s="256"/>
      <c r="AK21" s="256"/>
      <c r="AL21" s="256"/>
      <c r="AM21" s="256"/>
      <c r="AN21" s="256"/>
      <c r="AO21" s="246"/>
      <c r="AP21" s="246"/>
      <c r="AQ21" s="246"/>
      <c r="AR21" s="246"/>
      <c r="AS21" s="246"/>
      <c r="AT21" s="246"/>
      <c r="BZ21" s="257"/>
      <c r="CB21" s="1158"/>
      <c r="CD21" s="247" t="e">
        <f>IF(AND(C21&lt;&gt;0,#REF!=""),"* No olvide registrar ingresos a control de salud de los respectivos RN, en REM A05-sección E. ","")</f>
        <v>#REF!</v>
      </c>
      <c r="DA21" s="1156">
        <v>0</v>
      </c>
      <c r="DB21" s="1156">
        <v>0</v>
      </c>
      <c r="DC21" s="1156">
        <v>0</v>
      </c>
      <c r="DE21" s="1156">
        <v>0</v>
      </c>
      <c r="DF21" s="1156">
        <v>0</v>
      </c>
      <c r="DG21" s="1156">
        <v>0</v>
      </c>
      <c r="DH21" s="1156">
        <v>0</v>
      </c>
      <c r="DI21" s="1156">
        <v>0</v>
      </c>
      <c r="DJ21" s="1156">
        <v>0</v>
      </c>
      <c r="DK21" s="1156">
        <v>0</v>
      </c>
      <c r="DL21" s="1156">
        <v>0</v>
      </c>
      <c r="DM21" s="1156">
        <v>0</v>
      </c>
      <c r="DN21" s="1156">
        <v>0</v>
      </c>
      <c r="DO21" s="1156">
        <v>0</v>
      </c>
      <c r="DP21" s="1156">
        <v>0</v>
      </c>
    </row>
    <row r="22" spans="1:120" ht="16.350000000000001" customHeight="1" x14ac:dyDescent="0.2">
      <c r="A22" s="6194" t="s">
        <v>41</v>
      </c>
      <c r="B22" s="1622" t="s">
        <v>35</v>
      </c>
      <c r="C22" s="1652">
        <f t="shared" si="0"/>
        <v>0</v>
      </c>
      <c r="D22" s="1624"/>
      <c r="E22" s="1625"/>
      <c r="F22" s="1641"/>
      <c r="G22" s="1641"/>
      <c r="H22" s="1641"/>
      <c r="I22" s="1641"/>
      <c r="J22" s="1641"/>
      <c r="K22" s="1641"/>
      <c r="L22" s="1641"/>
      <c r="M22" s="1641"/>
      <c r="N22" s="1641"/>
      <c r="O22" s="1641"/>
      <c r="P22" s="1626"/>
      <c r="Q22" s="1626"/>
      <c r="R22" s="1626"/>
      <c r="S22" s="1626"/>
      <c r="T22" s="1526"/>
      <c r="U22" s="1624"/>
      <c r="V22" s="259"/>
      <c r="W22" s="1653"/>
      <c r="X22" s="1653"/>
      <c r="Y22" s="983"/>
      <c r="Z22" s="987"/>
      <c r="AA22" s="987"/>
      <c r="AB22" s="987"/>
      <c r="AC22" s="579"/>
      <c r="AD22" s="1157"/>
      <c r="AE22" s="256"/>
      <c r="AF22" s="256"/>
      <c r="AG22" s="256"/>
      <c r="AH22" s="256"/>
      <c r="AI22" s="256"/>
      <c r="AJ22" s="256"/>
      <c r="AK22" s="256"/>
      <c r="AL22" s="256"/>
      <c r="AM22" s="256"/>
      <c r="AN22" s="256"/>
      <c r="AO22" s="246"/>
      <c r="AP22" s="246"/>
      <c r="AQ22" s="246"/>
      <c r="AR22" s="246"/>
      <c r="AS22" s="246"/>
      <c r="AT22" s="246"/>
      <c r="BZ22" s="257"/>
      <c r="CB22" s="1158"/>
      <c r="CD22" s="247" t="e">
        <f>IF(AND(C22&lt;&gt;0,#REF!=""),"* No olvide registrar ingresos a control de salud de los respectivos RN, en REM A05-sección E. ","")</f>
        <v>#REF!</v>
      </c>
      <c r="CE22" s="1158"/>
      <c r="DA22" s="1156">
        <v>0</v>
      </c>
      <c r="DB22" s="1156">
        <v>0</v>
      </c>
      <c r="DC22" s="1156">
        <v>0</v>
      </c>
      <c r="DE22" s="1156">
        <v>0</v>
      </c>
      <c r="DF22" s="1156">
        <v>0</v>
      </c>
      <c r="DG22" s="1156">
        <v>0</v>
      </c>
      <c r="DH22" s="1156">
        <v>0</v>
      </c>
      <c r="DI22" s="1156">
        <v>0</v>
      </c>
      <c r="DJ22" s="1156">
        <v>0</v>
      </c>
      <c r="DK22" s="1156">
        <v>0</v>
      </c>
      <c r="DL22" s="1156">
        <v>0</v>
      </c>
      <c r="DM22" s="1156">
        <v>0</v>
      </c>
      <c r="DN22" s="1156">
        <v>0</v>
      </c>
      <c r="DO22" s="1156">
        <v>0</v>
      </c>
      <c r="DP22" s="1156">
        <v>0</v>
      </c>
    </row>
    <row r="23" spans="1:120" ht="16.350000000000001" customHeight="1" x14ac:dyDescent="0.2">
      <c r="A23" s="6188"/>
      <c r="B23" s="1606" t="s">
        <v>36</v>
      </c>
      <c r="C23" s="1654">
        <f t="shared" si="0"/>
        <v>0</v>
      </c>
      <c r="D23" s="1632"/>
      <c r="E23" s="1633"/>
      <c r="F23" s="1548"/>
      <c r="G23" s="1548"/>
      <c r="H23" s="1548"/>
      <c r="I23" s="1548"/>
      <c r="J23" s="1548"/>
      <c r="K23" s="1548"/>
      <c r="L23" s="1548"/>
      <c r="M23" s="1548"/>
      <c r="N23" s="1548"/>
      <c r="O23" s="1548"/>
      <c r="P23" s="1635"/>
      <c r="Q23" s="1635"/>
      <c r="R23" s="1635"/>
      <c r="S23" s="1635"/>
      <c r="T23" s="1636"/>
      <c r="U23" s="1647"/>
      <c r="V23" s="1637"/>
      <c r="W23" s="1598"/>
      <c r="X23" s="1598"/>
      <c r="Y23" s="1645"/>
      <c r="Z23" s="1640"/>
      <c r="AA23" s="1640"/>
      <c r="AB23" s="1640"/>
      <c r="AC23" s="1598"/>
      <c r="AD23" s="1157"/>
      <c r="AE23" s="256"/>
      <c r="AF23" s="256"/>
      <c r="AG23" s="256"/>
      <c r="AH23" s="256"/>
      <c r="AI23" s="256"/>
      <c r="AJ23" s="256"/>
      <c r="AK23" s="256"/>
      <c r="AL23" s="256"/>
      <c r="AM23" s="256"/>
      <c r="AN23" s="256"/>
      <c r="AO23" s="246"/>
      <c r="AP23" s="246"/>
      <c r="AQ23" s="246"/>
      <c r="AR23" s="246"/>
      <c r="AS23" s="246"/>
      <c r="AT23" s="246"/>
      <c r="BZ23" s="257"/>
      <c r="CB23" s="1158"/>
      <c r="CD23" s="247" t="e">
        <f>IF(AND(C23&lt;&gt;0,#REF!=""),"* No olvide registrar ingresos a control de salud de los respectivos RN, en REM A05-sección E. ","")</f>
        <v>#REF!</v>
      </c>
      <c r="DA23" s="1156">
        <v>0</v>
      </c>
      <c r="DB23" s="1156">
        <v>0</v>
      </c>
      <c r="DC23" s="1156">
        <v>0</v>
      </c>
      <c r="DE23" s="1156">
        <v>0</v>
      </c>
      <c r="DF23" s="1156">
        <v>0</v>
      </c>
      <c r="DG23" s="1156">
        <v>0</v>
      </c>
      <c r="DH23" s="1156">
        <v>0</v>
      </c>
      <c r="DI23" s="1156">
        <v>0</v>
      </c>
      <c r="DJ23" s="1156">
        <v>0</v>
      </c>
      <c r="DK23" s="1156">
        <v>0</v>
      </c>
      <c r="DL23" s="1156">
        <v>0</v>
      </c>
      <c r="DM23" s="1156">
        <v>0</v>
      </c>
      <c r="DN23" s="1156">
        <v>0</v>
      </c>
      <c r="DO23" s="1156">
        <v>0</v>
      </c>
      <c r="DP23" s="1156">
        <v>0</v>
      </c>
    </row>
    <row r="24" spans="1:120" ht="16.350000000000001" customHeight="1" x14ac:dyDescent="0.2">
      <c r="A24" s="6187" t="s">
        <v>42</v>
      </c>
      <c r="B24" s="1167" t="s">
        <v>35</v>
      </c>
      <c r="C24" s="1654">
        <f t="shared" si="0"/>
        <v>0</v>
      </c>
      <c r="D24" s="1627"/>
      <c r="E24" s="1625"/>
      <c r="F24" s="1626"/>
      <c r="G24" s="1626"/>
      <c r="H24" s="1626"/>
      <c r="I24" s="1626"/>
      <c r="J24" s="1626"/>
      <c r="K24" s="1626"/>
      <c r="L24" s="1626"/>
      <c r="M24" s="1626"/>
      <c r="N24" s="1626"/>
      <c r="O24" s="1626"/>
      <c r="P24" s="1626"/>
      <c r="Q24" s="1626"/>
      <c r="R24" s="1626"/>
      <c r="S24" s="1626"/>
      <c r="T24" s="1526"/>
      <c r="U24" s="1627"/>
      <c r="V24" s="259"/>
      <c r="W24" s="987"/>
      <c r="X24" s="987"/>
      <c r="Y24" s="987"/>
      <c r="Z24" s="987"/>
      <c r="AA24" s="987"/>
      <c r="AB24" s="987"/>
      <c r="AC24" s="579"/>
      <c r="AD24" s="1157"/>
      <c r="AE24" s="256"/>
      <c r="AF24" s="256"/>
      <c r="AG24" s="256"/>
      <c r="AH24" s="256"/>
      <c r="AI24" s="256"/>
      <c r="AJ24" s="256"/>
      <c r="AK24" s="256"/>
      <c r="AL24" s="256"/>
      <c r="AM24" s="256"/>
      <c r="AN24" s="256"/>
      <c r="AO24" s="246"/>
      <c r="AP24" s="246"/>
      <c r="AQ24" s="246"/>
      <c r="AR24" s="246"/>
      <c r="AS24" s="246"/>
      <c r="AT24" s="246"/>
      <c r="BZ24" s="257"/>
      <c r="CB24" s="1158"/>
      <c r="DA24" s="1156">
        <v>0</v>
      </c>
      <c r="DE24" s="1156">
        <v>0</v>
      </c>
      <c r="DF24" s="1156">
        <v>0</v>
      </c>
      <c r="DG24" s="1156">
        <v>0</v>
      </c>
      <c r="DH24" s="1156">
        <v>0</v>
      </c>
      <c r="DI24" s="1156">
        <v>0</v>
      </c>
      <c r="DJ24" s="1156">
        <v>0</v>
      </c>
      <c r="DK24" s="1156">
        <v>0</v>
      </c>
      <c r="DL24" s="1156">
        <v>0</v>
      </c>
      <c r="DM24" s="1156">
        <v>0</v>
      </c>
      <c r="DN24" s="1156">
        <v>0</v>
      </c>
      <c r="DO24" s="1156">
        <v>0</v>
      </c>
      <c r="DP24" s="1156">
        <v>0</v>
      </c>
    </row>
    <row r="25" spans="1:120" ht="16.350000000000001" customHeight="1" x14ac:dyDescent="0.2">
      <c r="A25" s="6187"/>
      <c r="B25" s="1642" t="s">
        <v>43</v>
      </c>
      <c r="C25" s="1654">
        <f t="shared" si="0"/>
        <v>0</v>
      </c>
      <c r="D25" s="1655"/>
      <c r="E25" s="1633"/>
      <c r="F25" s="1635"/>
      <c r="G25" s="1635"/>
      <c r="H25" s="1635"/>
      <c r="I25" s="1635"/>
      <c r="J25" s="1635"/>
      <c r="K25" s="1635"/>
      <c r="L25" s="1635"/>
      <c r="M25" s="1635"/>
      <c r="N25" s="1635"/>
      <c r="O25" s="1635"/>
      <c r="P25" s="1635"/>
      <c r="Q25" s="1635"/>
      <c r="R25" s="1635"/>
      <c r="S25" s="1635"/>
      <c r="T25" s="1636"/>
      <c r="U25" s="1596"/>
      <c r="V25" s="1637"/>
      <c r="W25" s="1640"/>
      <c r="X25" s="1640"/>
      <c r="Y25" s="1640"/>
      <c r="Z25" s="1640"/>
      <c r="AA25" s="1640"/>
      <c r="AB25" s="1640"/>
      <c r="AC25" s="1598"/>
      <c r="AD25" s="1157"/>
      <c r="AE25" s="256"/>
      <c r="AF25" s="256"/>
      <c r="AG25" s="256"/>
      <c r="AH25" s="256"/>
      <c r="AI25" s="256"/>
      <c r="AJ25" s="256"/>
      <c r="AK25" s="256"/>
      <c r="AL25" s="256"/>
      <c r="AM25" s="256"/>
      <c r="AN25" s="256"/>
      <c r="AO25" s="246"/>
      <c r="AP25" s="246"/>
      <c r="AQ25" s="246"/>
      <c r="AR25" s="246"/>
      <c r="AS25" s="246"/>
      <c r="AT25" s="246"/>
      <c r="BZ25" s="257"/>
      <c r="CB25" s="1158"/>
      <c r="DA25" s="1156">
        <v>0</v>
      </c>
      <c r="DE25" s="1156">
        <v>0</v>
      </c>
      <c r="DF25" s="1156">
        <v>0</v>
      </c>
      <c r="DG25" s="1156">
        <v>0</v>
      </c>
      <c r="DH25" s="1156">
        <v>0</v>
      </c>
      <c r="DI25" s="1156">
        <v>0</v>
      </c>
      <c r="DJ25" s="1156">
        <v>0</v>
      </c>
      <c r="DK25" s="1156">
        <v>0</v>
      </c>
      <c r="DL25" s="1156">
        <v>0</v>
      </c>
      <c r="DM25" s="1156">
        <v>0</v>
      </c>
      <c r="DN25" s="1156">
        <v>0</v>
      </c>
      <c r="DO25" s="1156">
        <v>0</v>
      </c>
      <c r="DP25" s="1156">
        <v>0</v>
      </c>
    </row>
    <row r="26" spans="1:120" ht="16.350000000000001" customHeight="1" x14ac:dyDescent="0.2">
      <c r="A26" s="6194" t="s">
        <v>44</v>
      </c>
      <c r="B26" s="1622" t="s">
        <v>35</v>
      </c>
      <c r="C26" s="1654">
        <f t="shared" si="0"/>
        <v>0</v>
      </c>
      <c r="D26" s="266"/>
      <c r="E26" s="1160"/>
      <c r="F26" s="1164"/>
      <c r="G26" s="1164"/>
      <c r="H26" s="1164"/>
      <c r="I26" s="1164"/>
      <c r="J26" s="1164"/>
      <c r="K26" s="1164"/>
      <c r="L26" s="1164"/>
      <c r="M26" s="1164"/>
      <c r="N26" s="1164"/>
      <c r="O26" s="1164"/>
      <c r="P26" s="1626"/>
      <c r="Q26" s="1626"/>
      <c r="R26" s="1626"/>
      <c r="S26" s="1626"/>
      <c r="T26" s="1526"/>
      <c r="U26" s="1627"/>
      <c r="V26" s="259"/>
      <c r="W26" s="987"/>
      <c r="X26" s="987"/>
      <c r="Y26" s="987"/>
      <c r="Z26" s="987"/>
      <c r="AA26" s="987"/>
      <c r="AB26" s="987"/>
      <c r="AC26" s="579"/>
      <c r="AD26" s="1157"/>
      <c r="AE26" s="256"/>
      <c r="AF26" s="256"/>
      <c r="AG26" s="256"/>
      <c r="AH26" s="256"/>
      <c r="AI26" s="256"/>
      <c r="AJ26" s="256"/>
      <c r="AK26" s="256"/>
      <c r="AL26" s="256"/>
      <c r="AM26" s="256"/>
      <c r="AN26" s="256"/>
      <c r="AO26" s="246"/>
      <c r="AP26" s="246"/>
      <c r="AQ26" s="246"/>
      <c r="AR26" s="246"/>
      <c r="AS26" s="246"/>
      <c r="AT26" s="246"/>
      <c r="BZ26" s="257"/>
      <c r="CB26" s="1158"/>
      <c r="DA26" s="1156">
        <v>0</v>
      </c>
      <c r="DE26" s="1156">
        <v>0</v>
      </c>
      <c r="DF26" s="1156">
        <v>0</v>
      </c>
      <c r="DG26" s="1156">
        <v>0</v>
      </c>
      <c r="DH26" s="1156">
        <v>0</v>
      </c>
      <c r="DI26" s="1156">
        <v>0</v>
      </c>
      <c r="DJ26" s="1156">
        <v>0</v>
      </c>
      <c r="DK26" s="1156">
        <v>0</v>
      </c>
      <c r="DL26" s="1156">
        <v>0</v>
      </c>
      <c r="DM26" s="1156">
        <v>0</v>
      </c>
      <c r="DN26" s="1156">
        <v>0</v>
      </c>
      <c r="DO26" s="1156">
        <v>0</v>
      </c>
      <c r="DP26" s="1156">
        <v>0</v>
      </c>
    </row>
    <row r="27" spans="1:120" ht="16.350000000000001" customHeight="1" x14ac:dyDescent="0.2">
      <c r="A27" s="6188"/>
      <c r="B27" s="1606" t="s">
        <v>43</v>
      </c>
      <c r="C27" s="1654">
        <f t="shared" si="0"/>
        <v>0</v>
      </c>
      <c r="D27" s="569"/>
      <c r="E27" s="1633"/>
      <c r="F27" s="1635"/>
      <c r="G27" s="1635"/>
      <c r="H27" s="1635"/>
      <c r="I27" s="1635"/>
      <c r="J27" s="1635"/>
      <c r="K27" s="1635"/>
      <c r="L27" s="1635"/>
      <c r="M27" s="1635"/>
      <c r="N27" s="1635"/>
      <c r="O27" s="1635"/>
      <c r="P27" s="1635"/>
      <c r="Q27" s="1635"/>
      <c r="R27" s="1635"/>
      <c r="S27" s="1635"/>
      <c r="T27" s="1636"/>
      <c r="U27" s="1596"/>
      <c r="V27" s="1637"/>
      <c r="W27" s="1640"/>
      <c r="X27" s="1640"/>
      <c r="Y27" s="1640"/>
      <c r="Z27" s="1640"/>
      <c r="AA27" s="1640"/>
      <c r="AB27" s="1640"/>
      <c r="AC27" s="1598"/>
      <c r="AD27" s="1157"/>
      <c r="AE27" s="256"/>
      <c r="AF27" s="256"/>
      <c r="AG27" s="256"/>
      <c r="AH27" s="256"/>
      <c r="AI27" s="256"/>
      <c r="AJ27" s="256"/>
      <c r="AK27" s="256"/>
      <c r="AL27" s="256"/>
      <c r="AM27" s="256"/>
      <c r="AN27" s="256"/>
      <c r="AO27" s="246"/>
      <c r="AP27" s="246"/>
      <c r="AQ27" s="246"/>
      <c r="AR27" s="246"/>
      <c r="AS27" s="246"/>
      <c r="AT27" s="246"/>
      <c r="BZ27" s="257"/>
      <c r="CB27" s="1158"/>
      <c r="DA27" s="1156">
        <v>0</v>
      </c>
      <c r="DE27" s="1156">
        <v>0</v>
      </c>
      <c r="DF27" s="1156">
        <v>0</v>
      </c>
      <c r="DG27" s="1156">
        <v>0</v>
      </c>
      <c r="DH27" s="1156">
        <v>0</v>
      </c>
      <c r="DI27" s="1156">
        <v>0</v>
      </c>
      <c r="DJ27" s="1156">
        <v>0</v>
      </c>
      <c r="DK27" s="1156">
        <v>0</v>
      </c>
      <c r="DL27" s="1156">
        <v>0</v>
      </c>
      <c r="DM27" s="1156">
        <v>0</v>
      </c>
      <c r="DN27" s="1156">
        <v>0</v>
      </c>
      <c r="DO27" s="1156">
        <v>0</v>
      </c>
      <c r="DP27" s="1156">
        <v>0</v>
      </c>
    </row>
    <row r="28" spans="1:120" ht="16.350000000000001" customHeight="1" x14ac:dyDescent="0.2">
      <c r="A28" s="6195" t="s">
        <v>45</v>
      </c>
      <c r="B28" s="1622" t="s">
        <v>35</v>
      </c>
      <c r="C28" s="1654">
        <f>SUM(F28:O28)</f>
        <v>0</v>
      </c>
      <c r="D28" s="1624"/>
      <c r="E28" s="1625"/>
      <c r="F28" s="1641"/>
      <c r="G28" s="1641"/>
      <c r="H28" s="1641"/>
      <c r="I28" s="1641"/>
      <c r="J28" s="1641"/>
      <c r="K28" s="1641"/>
      <c r="L28" s="1641"/>
      <c r="M28" s="1641"/>
      <c r="N28" s="1641"/>
      <c r="O28" s="1641"/>
      <c r="P28" s="1641"/>
      <c r="Q28" s="1641"/>
      <c r="R28" s="1641"/>
      <c r="S28" s="1641"/>
      <c r="T28" s="1641"/>
      <c r="U28" s="258"/>
      <c r="V28" s="259"/>
      <c r="W28" s="1273"/>
      <c r="X28" s="260"/>
      <c r="Y28" s="987"/>
      <c r="Z28" s="987"/>
      <c r="AA28" s="987"/>
      <c r="AB28" s="987"/>
      <c r="AC28" s="987"/>
      <c r="AD28" s="1157"/>
      <c r="AE28" s="256"/>
      <c r="AF28" s="256"/>
      <c r="AG28" s="256"/>
      <c r="AH28" s="256"/>
      <c r="AI28" s="256"/>
      <c r="AJ28" s="256"/>
      <c r="AK28" s="256"/>
      <c r="AL28" s="256"/>
      <c r="AM28" s="256"/>
      <c r="AN28" s="256"/>
      <c r="AO28" s="246"/>
      <c r="AP28" s="246"/>
      <c r="AQ28" s="246"/>
      <c r="AR28" s="246"/>
      <c r="AS28" s="246"/>
      <c r="AT28" s="246"/>
      <c r="BZ28" s="257"/>
      <c r="CB28" s="1158"/>
      <c r="DA28" s="1156">
        <v>0</v>
      </c>
      <c r="DE28" s="1156">
        <v>0</v>
      </c>
      <c r="DF28" s="1156">
        <v>0</v>
      </c>
      <c r="DG28" s="1156">
        <v>0</v>
      </c>
      <c r="DH28" s="1156">
        <v>0</v>
      </c>
      <c r="DI28" s="1156">
        <v>0</v>
      </c>
      <c r="DJ28" s="1156">
        <v>0</v>
      </c>
      <c r="DK28" s="1156">
        <v>0</v>
      </c>
      <c r="DL28" s="1156">
        <v>0</v>
      </c>
      <c r="DM28" s="1156">
        <v>0</v>
      </c>
      <c r="DN28" s="1156">
        <v>0</v>
      </c>
      <c r="DO28" s="1156">
        <v>0</v>
      </c>
      <c r="DP28" s="1156">
        <v>0</v>
      </c>
    </row>
    <row r="29" spans="1:120" ht="16.350000000000001" customHeight="1" x14ac:dyDescent="0.2">
      <c r="A29" s="6195"/>
      <c r="B29" s="1606" t="s">
        <v>36</v>
      </c>
      <c r="C29" s="1654">
        <f>SUM(F29:O29)</f>
        <v>0</v>
      </c>
      <c r="D29" s="1632"/>
      <c r="E29" s="1633"/>
      <c r="F29" s="262"/>
      <c r="G29" s="262"/>
      <c r="H29" s="262"/>
      <c r="I29" s="262"/>
      <c r="J29" s="262"/>
      <c r="K29" s="262"/>
      <c r="L29" s="262"/>
      <c r="M29" s="262"/>
      <c r="N29" s="1634"/>
      <c r="O29" s="1548"/>
      <c r="P29" s="1548"/>
      <c r="Q29" s="262"/>
      <c r="R29" s="262"/>
      <c r="S29" s="262"/>
      <c r="T29" s="262"/>
      <c r="U29" s="576"/>
      <c r="V29" s="1637"/>
      <c r="W29" s="1638"/>
      <c r="X29" s="1639"/>
      <c r="Y29" s="1640"/>
      <c r="Z29" s="1640"/>
      <c r="AA29" s="1640"/>
      <c r="AB29" s="1640"/>
      <c r="AC29" s="1640"/>
      <c r="AD29" s="1157"/>
      <c r="AE29" s="256"/>
      <c r="AF29" s="256"/>
      <c r="AG29" s="256"/>
      <c r="AH29" s="256"/>
      <c r="AI29" s="256"/>
      <c r="AJ29" s="256"/>
      <c r="AK29" s="256"/>
      <c r="AL29" s="256"/>
      <c r="AM29" s="256"/>
      <c r="AN29" s="256"/>
      <c r="AO29" s="246"/>
      <c r="AP29" s="246"/>
      <c r="AQ29" s="246"/>
      <c r="AR29" s="246"/>
      <c r="AS29" s="246"/>
      <c r="AT29" s="246"/>
      <c r="BZ29" s="257"/>
      <c r="CB29" s="1158"/>
      <c r="DA29" s="1156">
        <v>0</v>
      </c>
      <c r="DE29" s="1156">
        <v>0</v>
      </c>
      <c r="DF29" s="1156">
        <v>0</v>
      </c>
      <c r="DG29" s="1156">
        <v>0</v>
      </c>
      <c r="DH29" s="1156">
        <v>0</v>
      </c>
      <c r="DI29" s="1156">
        <v>0</v>
      </c>
      <c r="DJ29" s="1156">
        <v>0</v>
      </c>
      <c r="DK29" s="1156">
        <v>0</v>
      </c>
      <c r="DL29" s="1156">
        <v>0</v>
      </c>
      <c r="DM29" s="1156">
        <v>0</v>
      </c>
      <c r="DN29" s="1156">
        <v>0</v>
      </c>
      <c r="DO29" s="1156">
        <v>0</v>
      </c>
      <c r="DP29" s="1156">
        <v>0</v>
      </c>
    </row>
    <row r="30" spans="1:120" ht="16.350000000000001" customHeight="1" x14ac:dyDescent="0.2">
      <c r="A30" s="6172" t="s">
        <v>46</v>
      </c>
      <c r="B30" s="1622" t="s">
        <v>35</v>
      </c>
      <c r="C30" s="1654">
        <f>SUM(F30:O30)</f>
        <v>0</v>
      </c>
      <c r="D30" s="1624"/>
      <c r="E30" s="1625"/>
      <c r="F30" s="1626"/>
      <c r="G30" s="1626"/>
      <c r="H30" s="1626"/>
      <c r="I30" s="1626"/>
      <c r="J30" s="1626"/>
      <c r="K30" s="1626"/>
      <c r="L30" s="1626"/>
      <c r="M30" s="1641"/>
      <c r="N30" s="1641"/>
      <c r="O30" s="1641"/>
      <c r="P30" s="1641"/>
      <c r="Q30" s="1626"/>
      <c r="R30" s="1626"/>
      <c r="S30" s="1626"/>
      <c r="T30" s="1526"/>
      <c r="U30" s="1624"/>
      <c r="V30" s="259"/>
      <c r="W30" s="1273"/>
      <c r="X30" s="260"/>
      <c r="Y30" s="983"/>
      <c r="Z30" s="983"/>
      <c r="AA30" s="983"/>
      <c r="AB30" s="987"/>
      <c r="AC30" s="579"/>
      <c r="AD30" s="1157"/>
      <c r="AE30" s="256"/>
      <c r="AF30" s="256"/>
      <c r="AG30" s="256"/>
      <c r="AH30" s="256"/>
      <c r="AI30" s="256"/>
      <c r="AJ30" s="256"/>
      <c r="AK30" s="256"/>
      <c r="AL30" s="256"/>
      <c r="AM30" s="256"/>
      <c r="AN30" s="256"/>
      <c r="AO30" s="246"/>
      <c r="AP30" s="246"/>
      <c r="AQ30" s="246"/>
      <c r="AR30" s="246"/>
      <c r="AS30" s="246"/>
      <c r="AT30" s="246"/>
      <c r="BZ30" s="257"/>
      <c r="CB30" s="1158"/>
      <c r="DA30" s="1156">
        <v>0</v>
      </c>
      <c r="DE30" s="1156">
        <v>0</v>
      </c>
      <c r="DF30" s="1156">
        <v>0</v>
      </c>
      <c r="DG30" s="1156">
        <v>0</v>
      </c>
      <c r="DH30" s="1156">
        <v>0</v>
      </c>
      <c r="DI30" s="1156">
        <v>0</v>
      </c>
      <c r="DJ30" s="1156">
        <v>0</v>
      </c>
      <c r="DK30" s="1156">
        <v>0</v>
      </c>
      <c r="DL30" s="1156">
        <v>0</v>
      </c>
      <c r="DM30" s="1156">
        <v>0</v>
      </c>
      <c r="DN30" s="1156">
        <v>0</v>
      </c>
      <c r="DO30" s="1156">
        <v>0</v>
      </c>
      <c r="DP30" s="1156">
        <v>0</v>
      </c>
    </row>
    <row r="31" spans="1:120" ht="16.350000000000001" customHeight="1" x14ac:dyDescent="0.2">
      <c r="A31" s="6173"/>
      <c r="B31" s="1606" t="s">
        <v>36</v>
      </c>
      <c r="C31" s="1656">
        <f>SUM(M31:P31)</f>
        <v>0</v>
      </c>
      <c r="D31" s="1632"/>
      <c r="E31" s="1633"/>
      <c r="F31" s="1554"/>
      <c r="G31" s="1554"/>
      <c r="H31" s="1554"/>
      <c r="I31" s="1554"/>
      <c r="J31" s="1554"/>
      <c r="K31" s="1554"/>
      <c r="L31" s="1554"/>
      <c r="M31" s="1634"/>
      <c r="N31" s="1634"/>
      <c r="O31" s="1548"/>
      <c r="P31" s="1548"/>
      <c r="Q31" s="1554"/>
      <c r="R31" s="1554"/>
      <c r="S31" s="1554"/>
      <c r="T31" s="1657"/>
      <c r="U31" s="1632"/>
      <c r="V31" s="1637"/>
      <c r="W31" s="1638"/>
      <c r="X31" s="1639"/>
      <c r="Y31" s="1645"/>
      <c r="Z31" s="1645"/>
      <c r="AA31" s="1645"/>
      <c r="AB31" s="1640"/>
      <c r="AC31" s="1598"/>
      <c r="AD31" s="1157"/>
      <c r="AE31" s="256"/>
      <c r="AF31" s="256"/>
      <c r="AG31" s="256"/>
      <c r="AH31" s="256"/>
      <c r="AI31" s="256"/>
      <c r="AJ31" s="256"/>
      <c r="AK31" s="256"/>
      <c r="AL31" s="256"/>
      <c r="AM31" s="256"/>
      <c r="AN31" s="256"/>
      <c r="AO31" s="246"/>
      <c r="AP31" s="246"/>
      <c r="AQ31" s="246"/>
      <c r="AR31" s="246"/>
      <c r="AS31" s="246"/>
      <c r="AT31" s="246"/>
      <c r="BZ31" s="257"/>
      <c r="CB31" s="1158"/>
      <c r="DA31" s="1156">
        <v>0</v>
      </c>
      <c r="DE31" s="1156">
        <v>0</v>
      </c>
      <c r="DF31" s="1156">
        <v>0</v>
      </c>
      <c r="DG31" s="1156">
        <v>0</v>
      </c>
      <c r="DH31" s="1156">
        <v>0</v>
      </c>
      <c r="DI31" s="1156">
        <v>0</v>
      </c>
      <c r="DJ31" s="1156">
        <v>0</v>
      </c>
      <c r="DK31" s="1156">
        <v>0</v>
      </c>
      <c r="DL31" s="1156">
        <v>0</v>
      </c>
      <c r="DM31" s="1156">
        <v>0</v>
      </c>
      <c r="DN31" s="1156">
        <v>0</v>
      </c>
      <c r="DO31" s="1156">
        <v>0</v>
      </c>
      <c r="DP31" s="1156">
        <v>0</v>
      </c>
    </row>
    <row r="32" spans="1:120" ht="16.350000000000001" customHeight="1" x14ac:dyDescent="0.2">
      <c r="A32" s="6187" t="s">
        <v>47</v>
      </c>
      <c r="B32" s="1622" t="s">
        <v>35</v>
      </c>
      <c r="C32" s="1652">
        <f>SUM(F32:T32)</f>
        <v>0</v>
      </c>
      <c r="D32" s="1624"/>
      <c r="E32" s="1625"/>
      <c r="F32" s="148"/>
      <c r="G32" s="148"/>
      <c r="H32" s="148"/>
      <c r="I32" s="148"/>
      <c r="J32" s="148"/>
      <c r="K32" s="148"/>
      <c r="L32" s="148"/>
      <c r="M32" s="1641"/>
      <c r="N32" s="1641"/>
      <c r="O32" s="1641"/>
      <c r="P32" s="1641"/>
      <c r="Q32" s="148"/>
      <c r="R32" s="148"/>
      <c r="S32" s="148"/>
      <c r="T32" s="1521"/>
      <c r="U32" s="266"/>
      <c r="V32" s="259"/>
      <c r="W32" s="1273"/>
      <c r="X32" s="260"/>
      <c r="Y32" s="987"/>
      <c r="Z32" s="987"/>
      <c r="AA32" s="987"/>
      <c r="AB32" s="987"/>
      <c r="AC32" s="579"/>
      <c r="AD32" s="1157"/>
      <c r="AE32" s="256"/>
      <c r="AF32" s="256"/>
      <c r="AG32" s="256"/>
      <c r="AH32" s="256"/>
      <c r="AI32" s="256"/>
      <c r="AJ32" s="256"/>
      <c r="AK32" s="256"/>
      <c r="AL32" s="256"/>
      <c r="AM32" s="256"/>
      <c r="AN32" s="256"/>
      <c r="AO32" s="246"/>
      <c r="AP32" s="246"/>
      <c r="AQ32" s="246"/>
      <c r="AR32" s="246"/>
      <c r="AS32" s="246"/>
      <c r="AT32" s="246"/>
      <c r="BZ32" s="257"/>
      <c r="CB32" s="1158"/>
      <c r="DA32" s="1156">
        <v>0</v>
      </c>
      <c r="DE32" s="1156">
        <v>0</v>
      </c>
      <c r="DF32" s="1156">
        <v>0</v>
      </c>
      <c r="DG32" s="1156">
        <v>0</v>
      </c>
      <c r="DH32" s="1156">
        <v>0</v>
      </c>
      <c r="DI32" s="1156">
        <v>0</v>
      </c>
      <c r="DJ32" s="1156">
        <v>0</v>
      </c>
      <c r="DK32" s="1156">
        <v>0</v>
      </c>
      <c r="DL32" s="1156">
        <v>0</v>
      </c>
      <c r="DM32" s="1156">
        <v>0</v>
      </c>
      <c r="DN32" s="1156">
        <v>0</v>
      </c>
      <c r="DO32" s="1156">
        <v>0</v>
      </c>
      <c r="DP32" s="1156">
        <v>0</v>
      </c>
    </row>
    <row r="33" spans="1:130" ht="16.350000000000001" customHeight="1" x14ac:dyDescent="0.2">
      <c r="A33" s="6188"/>
      <c r="B33" s="1606" t="s">
        <v>36</v>
      </c>
      <c r="C33" s="1658">
        <f>SUM(F33:T33)</f>
        <v>0</v>
      </c>
      <c r="D33" s="1632"/>
      <c r="E33" s="1633"/>
      <c r="F33" s="1634"/>
      <c r="G33" s="1634"/>
      <c r="H33" s="1634"/>
      <c r="I33" s="1634"/>
      <c r="J33" s="1634"/>
      <c r="K33" s="1634"/>
      <c r="L33" s="1634"/>
      <c r="M33" s="1634"/>
      <c r="N33" s="1548"/>
      <c r="O33" s="1548"/>
      <c r="P33" s="1548"/>
      <c r="Q33" s="1634"/>
      <c r="R33" s="1634"/>
      <c r="S33" s="1634"/>
      <c r="T33" s="1597"/>
      <c r="U33" s="1596"/>
      <c r="V33" s="1637"/>
      <c r="W33" s="1638"/>
      <c r="X33" s="1639"/>
      <c r="Y33" s="1640"/>
      <c r="Z33" s="1640"/>
      <c r="AA33" s="1640"/>
      <c r="AB33" s="1640"/>
      <c r="AC33" s="1598"/>
      <c r="AD33" s="1157"/>
      <c r="AE33" s="256"/>
      <c r="AF33" s="256"/>
      <c r="AG33" s="256"/>
      <c r="AH33" s="256"/>
      <c r="AI33" s="256"/>
      <c r="AJ33" s="256"/>
      <c r="AK33" s="256"/>
      <c r="AL33" s="256"/>
      <c r="AM33" s="256"/>
      <c r="AN33" s="256"/>
      <c r="AO33" s="246"/>
      <c r="AP33" s="246"/>
      <c r="AQ33" s="246"/>
      <c r="AR33" s="246"/>
      <c r="AS33" s="246"/>
      <c r="AT33" s="246"/>
      <c r="BZ33" s="257"/>
      <c r="CB33" s="1158"/>
      <c r="DA33" s="1156">
        <v>0</v>
      </c>
      <c r="DE33" s="1156">
        <v>0</v>
      </c>
      <c r="DF33" s="1156">
        <v>0</v>
      </c>
      <c r="DG33" s="1156">
        <v>0</v>
      </c>
      <c r="DH33" s="1156">
        <v>0</v>
      </c>
      <c r="DI33" s="1156">
        <v>0</v>
      </c>
      <c r="DJ33" s="1156">
        <v>0</v>
      </c>
      <c r="DK33" s="1156">
        <v>0</v>
      </c>
      <c r="DL33" s="1156">
        <v>0</v>
      </c>
      <c r="DM33" s="1156">
        <v>0</v>
      </c>
      <c r="DN33" s="1156">
        <v>0</v>
      </c>
      <c r="DO33" s="1156">
        <v>0</v>
      </c>
      <c r="DP33" s="1156">
        <v>0</v>
      </c>
    </row>
    <row r="34" spans="1:130" s="268" customFormat="1" ht="31.35" customHeight="1" x14ac:dyDescent="0.2">
      <c r="A34" s="253" t="s">
        <v>48</v>
      </c>
      <c r="B34" s="252"/>
      <c r="C34" s="252"/>
      <c r="D34" s="252"/>
      <c r="E34" s="252"/>
      <c r="F34" s="252"/>
      <c r="G34" s="252"/>
      <c r="H34" s="252"/>
      <c r="I34" s="252"/>
      <c r="J34" s="252"/>
      <c r="K34" s="252"/>
      <c r="L34" s="252"/>
      <c r="M34" s="252"/>
      <c r="N34" s="252"/>
      <c r="O34" s="252"/>
      <c r="P34" s="252"/>
      <c r="Q34" s="252"/>
      <c r="R34" s="252"/>
      <c r="S34" s="252"/>
      <c r="T34" s="252"/>
      <c r="U34" s="252"/>
      <c r="V34" s="252"/>
      <c r="W34" s="252"/>
      <c r="X34" s="252"/>
      <c r="Y34" s="252"/>
      <c r="Z34" s="252"/>
      <c r="AA34" s="252"/>
      <c r="CA34" s="1168"/>
      <c r="CB34" s="1168"/>
      <c r="CC34" s="1168"/>
      <c r="CD34" s="1168"/>
      <c r="CE34" s="1168"/>
      <c r="CF34" s="1168"/>
      <c r="CG34" s="1168"/>
      <c r="CH34" s="1168"/>
      <c r="CI34" s="1168"/>
      <c r="CJ34" s="1168"/>
      <c r="CK34" s="1168"/>
      <c r="CL34" s="1168"/>
      <c r="CM34" s="1168"/>
      <c r="CN34" s="1168"/>
      <c r="CO34" s="1168"/>
      <c r="CP34" s="1168"/>
      <c r="CQ34" s="1168"/>
      <c r="CR34" s="1168"/>
      <c r="CS34" s="1168"/>
      <c r="CT34" s="1168"/>
      <c r="CU34" s="1168"/>
      <c r="CV34" s="1168"/>
      <c r="CW34" s="1168"/>
      <c r="CX34" s="1168"/>
      <c r="CY34" s="1168"/>
      <c r="CZ34" s="1168"/>
      <c r="DA34" s="1169"/>
      <c r="DB34" s="1169"/>
      <c r="DC34" s="1169"/>
      <c r="DD34" s="1169"/>
      <c r="DE34" s="1169"/>
      <c r="DF34" s="1169"/>
      <c r="DG34" s="1169"/>
      <c r="DH34" s="1169"/>
      <c r="DI34" s="1169"/>
      <c r="DJ34" s="1169"/>
      <c r="DK34" s="1169"/>
      <c r="DL34" s="1169"/>
      <c r="DM34" s="1169"/>
      <c r="DN34" s="1169"/>
      <c r="DO34" s="1169"/>
      <c r="DP34" s="1169"/>
      <c r="DQ34" s="1169"/>
      <c r="DR34" s="1169"/>
      <c r="DS34" s="1169"/>
      <c r="DT34" s="1169"/>
      <c r="DU34" s="1169"/>
      <c r="DV34" s="1169"/>
      <c r="DW34" s="1169"/>
      <c r="DX34" s="1169"/>
      <c r="DY34" s="1169"/>
      <c r="DZ34" s="1169"/>
    </row>
    <row r="35" spans="1:130" s="269" customFormat="1" ht="30" customHeight="1" x14ac:dyDescent="0.2">
      <c r="A35" s="6170" t="s">
        <v>3</v>
      </c>
      <c r="B35" s="6170" t="s">
        <v>4</v>
      </c>
      <c r="C35" s="6189" t="s">
        <v>49</v>
      </c>
      <c r="D35" s="6190"/>
      <c r="E35" s="6191"/>
      <c r="F35" s="6174" t="s">
        <v>50</v>
      </c>
      <c r="G35" s="6175"/>
      <c r="H35" s="6175"/>
      <c r="I35" s="6175"/>
      <c r="J35" s="6175"/>
      <c r="K35" s="6175"/>
      <c r="L35" s="6175"/>
      <c r="M35" s="6175"/>
      <c r="N35" s="6175"/>
      <c r="O35" s="6175"/>
      <c r="P35" s="6175"/>
      <c r="Q35" s="6175"/>
      <c r="R35" s="6175"/>
      <c r="S35" s="6175"/>
      <c r="T35" s="6175"/>
      <c r="U35" s="6175"/>
      <c r="V35" s="6175"/>
      <c r="W35" s="6175"/>
      <c r="X35" s="6175"/>
      <c r="Y35" s="6175"/>
      <c r="Z35" s="6175"/>
      <c r="AA35" s="6175"/>
      <c r="AB35" s="6175"/>
      <c r="AC35" s="6175"/>
      <c r="AD35" s="6175"/>
      <c r="AE35" s="6175"/>
      <c r="AF35" s="6175"/>
      <c r="AG35" s="6175"/>
      <c r="AH35" s="6182"/>
      <c r="AI35" s="6192" t="s">
        <v>51</v>
      </c>
      <c r="AJ35" s="6193"/>
      <c r="AK35" s="6196" t="s">
        <v>11</v>
      </c>
      <c r="AL35" s="6185" t="s">
        <v>12</v>
      </c>
      <c r="AM35" s="6177" t="s">
        <v>13</v>
      </c>
      <c r="AN35" s="6179" t="s">
        <v>14</v>
      </c>
      <c r="CA35" s="1170"/>
      <c r="CB35" s="1170"/>
      <c r="CC35" s="1170"/>
      <c r="CD35" s="1170"/>
      <c r="CE35" s="1170"/>
      <c r="CF35" s="1170"/>
      <c r="CG35" s="1170"/>
      <c r="CH35" s="1170"/>
      <c r="CI35" s="1170"/>
      <c r="CJ35" s="1170"/>
      <c r="CK35" s="1170"/>
      <c r="CL35" s="1170"/>
      <c r="CM35" s="1170"/>
      <c r="CN35" s="1170"/>
      <c r="CO35" s="1170"/>
      <c r="CP35" s="1170"/>
      <c r="CQ35" s="1170"/>
      <c r="CR35" s="1170"/>
      <c r="CS35" s="1170"/>
      <c r="CT35" s="1170"/>
      <c r="CU35" s="1170"/>
      <c r="CV35" s="1170"/>
      <c r="CW35" s="1170"/>
      <c r="CX35" s="1170"/>
      <c r="CY35" s="1170"/>
      <c r="CZ35" s="1170"/>
      <c r="DA35" s="1171"/>
      <c r="DB35" s="1171"/>
      <c r="DC35" s="1171"/>
      <c r="DD35" s="1171"/>
      <c r="DE35" s="1171"/>
      <c r="DF35" s="1171"/>
      <c r="DG35" s="1171"/>
      <c r="DH35" s="1171"/>
      <c r="DI35" s="1171"/>
      <c r="DJ35" s="1171"/>
      <c r="DK35" s="1171"/>
      <c r="DL35" s="1171"/>
      <c r="DM35" s="1171"/>
      <c r="DN35" s="1171"/>
      <c r="DO35" s="1171"/>
      <c r="DP35" s="1171"/>
      <c r="DQ35" s="1171"/>
      <c r="DR35" s="1171"/>
      <c r="DS35" s="1171"/>
      <c r="DT35" s="1171"/>
      <c r="DU35" s="1171"/>
      <c r="DV35" s="1171"/>
      <c r="DW35" s="1171"/>
      <c r="DX35" s="1171"/>
      <c r="DY35" s="1171"/>
      <c r="DZ35" s="1171"/>
    </row>
    <row r="36" spans="1:130" s="269" customFormat="1" ht="42.6" customHeight="1" x14ac:dyDescent="0.2">
      <c r="A36" s="6171"/>
      <c r="B36" s="6171"/>
      <c r="C36" s="1603" t="s">
        <v>52</v>
      </c>
      <c r="D36" s="1620" t="s">
        <v>53</v>
      </c>
      <c r="E36" s="1659" t="s">
        <v>54</v>
      </c>
      <c r="F36" s="1660" t="s">
        <v>55</v>
      </c>
      <c r="G36" s="1617" t="s">
        <v>56</v>
      </c>
      <c r="H36" s="1617" t="s">
        <v>57</v>
      </c>
      <c r="I36" s="1617" t="s">
        <v>58</v>
      </c>
      <c r="J36" s="1661" t="s">
        <v>59</v>
      </c>
      <c r="K36" s="1617" t="s">
        <v>60</v>
      </c>
      <c r="L36" s="1617" t="s">
        <v>61</v>
      </c>
      <c r="M36" s="1617" t="s">
        <v>62</v>
      </c>
      <c r="N36" s="1617" t="s">
        <v>63</v>
      </c>
      <c r="O36" s="1617" t="s">
        <v>64</v>
      </c>
      <c r="P36" s="1617" t="s">
        <v>65</v>
      </c>
      <c r="Q36" s="1617" t="s">
        <v>66</v>
      </c>
      <c r="R36" s="1617" t="s">
        <v>67</v>
      </c>
      <c r="S36" s="1617" t="s">
        <v>68</v>
      </c>
      <c r="T36" s="1618" t="s">
        <v>69</v>
      </c>
      <c r="U36" s="1618" t="s">
        <v>70</v>
      </c>
      <c r="V36" s="1618" t="s">
        <v>71</v>
      </c>
      <c r="W36" s="1618" t="s">
        <v>72</v>
      </c>
      <c r="X36" s="1618" t="s">
        <v>73</v>
      </c>
      <c r="Y36" s="1618" t="s">
        <v>74</v>
      </c>
      <c r="Z36" s="1618" t="s">
        <v>75</v>
      </c>
      <c r="AA36" s="1618" t="s">
        <v>76</v>
      </c>
      <c r="AB36" s="1618" t="s">
        <v>77</v>
      </c>
      <c r="AC36" s="1618" t="s">
        <v>78</v>
      </c>
      <c r="AD36" s="1618" t="s">
        <v>79</v>
      </c>
      <c r="AE36" s="1618" t="s">
        <v>80</v>
      </c>
      <c r="AF36" s="1618" t="s">
        <v>81</v>
      </c>
      <c r="AG36" s="1618" t="s">
        <v>82</v>
      </c>
      <c r="AH36" s="1621" t="s">
        <v>83</v>
      </c>
      <c r="AI36" s="1662" t="s">
        <v>84</v>
      </c>
      <c r="AJ36" s="1663" t="s">
        <v>85</v>
      </c>
      <c r="AK36" s="6197"/>
      <c r="AL36" s="6186"/>
      <c r="AM36" s="6178"/>
      <c r="AN36" s="6180"/>
      <c r="AO36" s="268"/>
      <c r="AP36" s="268"/>
      <c r="CA36" s="1170"/>
      <c r="CB36" s="1170"/>
      <c r="CC36" s="1170"/>
      <c r="CD36" s="1170"/>
      <c r="CE36" s="1170"/>
      <c r="CF36" s="1170"/>
      <c r="CG36" s="1170"/>
      <c r="CH36" s="1170"/>
      <c r="CI36" s="1170"/>
      <c r="CJ36" s="1170"/>
      <c r="CK36" s="1170"/>
      <c r="CL36" s="1170"/>
      <c r="CM36" s="1170"/>
      <c r="CN36" s="1170"/>
      <c r="CO36" s="1170"/>
      <c r="CP36" s="1170"/>
      <c r="CQ36" s="1170"/>
      <c r="CR36" s="1170"/>
      <c r="CS36" s="1170"/>
      <c r="CT36" s="1170"/>
      <c r="CU36" s="1170"/>
      <c r="CV36" s="1170"/>
      <c r="CW36" s="1170"/>
      <c r="CX36" s="1170"/>
      <c r="CY36" s="1170"/>
      <c r="CZ36" s="1170"/>
      <c r="DA36" s="1171"/>
      <c r="DB36" s="1171"/>
      <c r="DC36" s="1171"/>
      <c r="DD36" s="1171"/>
      <c r="DE36" s="1171"/>
      <c r="DF36" s="1171"/>
      <c r="DG36" s="1171"/>
      <c r="DH36" s="1171"/>
      <c r="DI36" s="1171"/>
      <c r="DJ36" s="1171"/>
      <c r="DK36" s="1171"/>
      <c r="DL36" s="1171"/>
      <c r="DM36" s="1171"/>
      <c r="DN36" s="1171"/>
      <c r="DO36" s="1171"/>
      <c r="DP36" s="1171"/>
      <c r="DQ36" s="1171"/>
      <c r="DR36" s="1171"/>
      <c r="DS36" s="1171"/>
      <c r="DT36" s="1171"/>
      <c r="DU36" s="1171"/>
      <c r="DV36" s="1171"/>
      <c r="DW36" s="1171"/>
      <c r="DX36" s="1171"/>
      <c r="DY36" s="1171"/>
      <c r="DZ36" s="1171"/>
    </row>
    <row r="37" spans="1:130" s="269" customFormat="1" ht="14.45" customHeight="1" x14ac:dyDescent="0.2">
      <c r="A37" s="6172" t="s">
        <v>86</v>
      </c>
      <c r="B37" s="1622" t="s">
        <v>35</v>
      </c>
      <c r="C37" s="1664">
        <f>SUM(F37:AH37)</f>
        <v>0</v>
      </c>
      <c r="D37" s="1665"/>
      <c r="E37" s="1666"/>
      <c r="F37" s="1627"/>
      <c r="G37" s="1641"/>
      <c r="H37" s="1641"/>
      <c r="I37" s="1641"/>
      <c r="J37" s="1667"/>
      <c r="K37" s="1667"/>
      <c r="L37" s="1641"/>
      <c r="M37" s="1641"/>
      <c r="N37" s="1668"/>
      <c r="O37" s="1668"/>
      <c r="P37" s="1669"/>
      <c r="Q37" s="1641"/>
      <c r="R37" s="1641"/>
      <c r="S37" s="1641"/>
      <c r="T37" s="1667"/>
      <c r="U37" s="1667"/>
      <c r="V37" s="1641"/>
      <c r="W37" s="1641"/>
      <c r="X37" s="1667"/>
      <c r="Y37" s="1667"/>
      <c r="Z37" s="1669"/>
      <c r="AA37" s="1641"/>
      <c r="AB37" s="1641"/>
      <c r="AC37" s="1641"/>
      <c r="AD37" s="1667"/>
      <c r="AE37" s="1667"/>
      <c r="AF37" s="1641"/>
      <c r="AG37" s="1641"/>
      <c r="AH37" s="1670"/>
      <c r="AI37" s="1627"/>
      <c r="AJ37" s="1671"/>
      <c r="AK37" s="1671"/>
      <c r="AL37" s="1671"/>
      <c r="AM37" s="1671"/>
      <c r="AN37" s="1671"/>
      <c r="AO37" s="1157"/>
      <c r="AP37" s="256"/>
      <c r="AQ37" s="256"/>
      <c r="AR37" s="256"/>
      <c r="AS37" s="256"/>
      <c r="AT37" s="256"/>
      <c r="AU37" s="256"/>
      <c r="AV37" s="256"/>
      <c r="AW37" s="256"/>
      <c r="AX37" s="256"/>
      <c r="AY37" s="256"/>
      <c r="CA37" s="1170"/>
      <c r="CB37" s="1170"/>
      <c r="CC37" s="1170"/>
      <c r="CD37" s="1170"/>
      <c r="CE37" s="1170"/>
      <c r="CF37" s="1170"/>
      <c r="CG37" s="1170"/>
      <c r="CH37" s="1170"/>
      <c r="CI37" s="1170"/>
      <c r="CJ37" s="1170"/>
      <c r="CK37" s="1170"/>
      <c r="CL37" s="1170"/>
      <c r="CM37" s="1170"/>
      <c r="CN37" s="1170"/>
      <c r="CO37" s="1170"/>
      <c r="CP37" s="1170"/>
      <c r="CQ37" s="1170"/>
      <c r="CR37" s="1170"/>
      <c r="CS37" s="1170"/>
      <c r="CT37" s="1170"/>
      <c r="CU37" s="1170"/>
      <c r="CV37" s="1170"/>
      <c r="CW37" s="1170"/>
      <c r="CX37" s="1170"/>
      <c r="CY37" s="1170"/>
      <c r="CZ37" s="1170"/>
      <c r="DA37" s="1171">
        <v>0</v>
      </c>
      <c r="DB37" s="1171">
        <v>0</v>
      </c>
      <c r="DC37" s="1171">
        <v>0</v>
      </c>
      <c r="DD37" s="1171"/>
      <c r="DE37" s="1171"/>
      <c r="DF37" s="1171"/>
      <c r="DG37" s="1171"/>
      <c r="DH37" s="1171"/>
      <c r="DI37" s="1171"/>
      <c r="DJ37" s="1171"/>
      <c r="DK37" s="1171"/>
      <c r="DL37" s="1171"/>
      <c r="DM37" s="1171"/>
      <c r="DN37" s="1171"/>
      <c r="DO37" s="1171"/>
      <c r="DP37" s="1171"/>
      <c r="DQ37" s="1171"/>
      <c r="DR37" s="1171"/>
      <c r="DS37" s="1171"/>
      <c r="DT37" s="1171"/>
      <c r="DU37" s="1171"/>
      <c r="DV37" s="1171"/>
      <c r="DW37" s="1171"/>
      <c r="DX37" s="1171"/>
      <c r="DY37" s="1171"/>
      <c r="DZ37" s="1171"/>
    </row>
    <row r="38" spans="1:130" s="269" customFormat="1" ht="14.45" customHeight="1" x14ac:dyDescent="0.2">
      <c r="A38" s="6181"/>
      <c r="B38" s="1602" t="s">
        <v>87</v>
      </c>
      <c r="C38" s="1672">
        <f>SUM(F38:AH38)</f>
        <v>0</v>
      </c>
      <c r="D38" s="1665"/>
      <c r="E38" s="1666"/>
      <c r="F38" s="1583"/>
      <c r="G38" s="1673"/>
      <c r="H38" s="1673"/>
      <c r="I38" s="1674"/>
      <c r="J38" s="1673"/>
      <c r="K38" s="1673"/>
      <c r="L38" s="1674"/>
      <c r="M38" s="1673"/>
      <c r="N38" s="1673"/>
      <c r="O38" s="1674"/>
      <c r="P38" s="1673"/>
      <c r="Q38" s="1673"/>
      <c r="R38" s="1674"/>
      <c r="S38" s="1673"/>
      <c r="T38" s="1673"/>
      <c r="U38" s="1674"/>
      <c r="V38" s="1673"/>
      <c r="W38" s="1673"/>
      <c r="X38" s="1674"/>
      <c r="Y38" s="1673"/>
      <c r="Z38" s="1673"/>
      <c r="AA38" s="1674"/>
      <c r="AB38" s="1673"/>
      <c r="AC38" s="1673"/>
      <c r="AD38" s="1674"/>
      <c r="AE38" s="1673"/>
      <c r="AF38" s="1673"/>
      <c r="AG38" s="1674"/>
      <c r="AH38" s="1675"/>
      <c r="AI38" s="1583"/>
      <c r="AJ38" s="1676"/>
      <c r="AK38" s="1676"/>
      <c r="AL38" s="1676"/>
      <c r="AM38" s="1676"/>
      <c r="AN38" s="1676"/>
      <c r="AO38" s="1157"/>
      <c r="AP38" s="256"/>
      <c r="AQ38" s="256"/>
      <c r="AR38" s="256"/>
      <c r="AS38" s="256"/>
      <c r="AT38" s="256"/>
      <c r="AU38" s="256"/>
      <c r="AV38" s="256"/>
      <c r="AW38" s="256"/>
      <c r="AX38" s="256"/>
      <c r="AY38" s="256"/>
      <c r="CA38" s="1170"/>
      <c r="CB38" s="1170"/>
      <c r="CC38" s="1170"/>
      <c r="CD38" s="1170"/>
      <c r="CE38" s="1170"/>
      <c r="CF38" s="1170"/>
      <c r="CG38" s="1170"/>
      <c r="CH38" s="1170"/>
      <c r="CI38" s="1170"/>
      <c r="CJ38" s="1170"/>
      <c r="CK38" s="1170"/>
      <c r="CL38" s="1170"/>
      <c r="CM38" s="1170"/>
      <c r="CN38" s="1170"/>
      <c r="CO38" s="1170"/>
      <c r="CP38" s="1170"/>
      <c r="CQ38" s="1170"/>
      <c r="CR38" s="1170"/>
      <c r="CS38" s="1170"/>
      <c r="CT38" s="1170"/>
      <c r="CU38" s="1170"/>
      <c r="CV38" s="1170"/>
      <c r="CW38" s="1170"/>
      <c r="CX38" s="1170"/>
      <c r="CY38" s="1170"/>
      <c r="CZ38" s="1170"/>
      <c r="DA38" s="1171">
        <v>0</v>
      </c>
      <c r="DB38" s="1171">
        <v>0</v>
      </c>
      <c r="DC38" s="1171">
        <v>0</v>
      </c>
      <c r="DD38" s="1171"/>
      <c r="DE38" s="1171"/>
      <c r="DF38" s="1171"/>
      <c r="DG38" s="1171"/>
      <c r="DH38" s="1171"/>
      <c r="DI38" s="1171"/>
      <c r="DJ38" s="1171"/>
      <c r="DK38" s="1171"/>
      <c r="DL38" s="1171"/>
      <c r="DM38" s="1171"/>
      <c r="DN38" s="1171"/>
      <c r="DO38" s="1171"/>
      <c r="DP38" s="1171"/>
      <c r="DQ38" s="1171"/>
      <c r="DR38" s="1171"/>
      <c r="DS38" s="1171"/>
      <c r="DT38" s="1171"/>
      <c r="DU38" s="1171"/>
      <c r="DV38" s="1171"/>
      <c r="DW38" s="1171"/>
      <c r="DX38" s="1171"/>
      <c r="DY38" s="1171"/>
      <c r="DZ38" s="1171"/>
    </row>
    <row r="39" spans="1:130" s="269" customFormat="1" ht="14.45" customHeight="1" x14ac:dyDescent="0.2">
      <c r="A39" s="6181"/>
      <c r="B39" s="1642" t="s">
        <v>36</v>
      </c>
      <c r="C39" s="1677">
        <f>SUM(F39+T39+U39+V39+W39+X39+Y39+Z39+AA39+AB39+AC39+AD39+AE39+AF39+AG39+AH39)</f>
        <v>0</v>
      </c>
      <c r="D39" s="1665"/>
      <c r="E39" s="1666"/>
      <c r="F39" s="1583"/>
      <c r="G39" s="1678"/>
      <c r="H39" s="1678"/>
      <c r="I39" s="1678"/>
      <c r="J39" s="1678"/>
      <c r="K39" s="1678"/>
      <c r="L39" s="1678"/>
      <c r="M39" s="1678"/>
      <c r="N39" s="1678"/>
      <c r="O39" s="1678"/>
      <c r="P39" s="1678"/>
      <c r="Q39" s="1678"/>
      <c r="R39" s="1678"/>
      <c r="S39" s="1678"/>
      <c r="T39" s="1674"/>
      <c r="U39" s="1674"/>
      <c r="V39" s="1674"/>
      <c r="W39" s="1674"/>
      <c r="X39" s="1674"/>
      <c r="Y39" s="1674"/>
      <c r="Z39" s="1674"/>
      <c r="AA39" s="1674"/>
      <c r="AB39" s="1674"/>
      <c r="AC39" s="1674"/>
      <c r="AD39" s="1674"/>
      <c r="AE39" s="1674"/>
      <c r="AF39" s="1674"/>
      <c r="AG39" s="1674"/>
      <c r="AH39" s="1679"/>
      <c r="AI39" s="1583"/>
      <c r="AJ39" s="1680"/>
      <c r="AK39" s="1676"/>
      <c r="AL39" s="1676"/>
      <c r="AM39" s="1676"/>
      <c r="AN39" s="1676"/>
      <c r="AO39" s="1157"/>
      <c r="AP39" s="256"/>
      <c r="AQ39" s="256"/>
      <c r="AR39" s="256"/>
      <c r="AS39" s="256"/>
      <c r="AT39" s="256"/>
      <c r="AU39" s="256"/>
      <c r="AV39" s="256"/>
      <c r="AW39" s="256"/>
      <c r="AX39" s="256"/>
      <c r="AY39" s="256"/>
      <c r="CA39" s="1170"/>
      <c r="CB39" s="1170"/>
      <c r="CC39" s="1170"/>
      <c r="CD39" s="1170"/>
      <c r="CE39" s="1170"/>
      <c r="CF39" s="1170"/>
      <c r="CG39" s="1170"/>
      <c r="CH39" s="1170"/>
      <c r="CI39" s="1170"/>
      <c r="CJ39" s="1170"/>
      <c r="CK39" s="1170"/>
      <c r="CL39" s="1170"/>
      <c r="CM39" s="1170"/>
      <c r="CN39" s="1170"/>
      <c r="CO39" s="1170"/>
      <c r="CP39" s="1170"/>
      <c r="CQ39" s="1170"/>
      <c r="CR39" s="1170"/>
      <c r="CS39" s="1170"/>
      <c r="CT39" s="1170"/>
      <c r="CU39" s="1170"/>
      <c r="CV39" s="1170"/>
      <c r="CW39" s="1170"/>
      <c r="CX39" s="1170"/>
      <c r="CY39" s="1170"/>
      <c r="CZ39" s="1170"/>
      <c r="DA39" s="1171">
        <v>0</v>
      </c>
      <c r="DB39" s="1171"/>
      <c r="DC39" s="1171">
        <v>0</v>
      </c>
      <c r="DD39" s="1171"/>
      <c r="DE39" s="1171"/>
      <c r="DF39" s="1171"/>
      <c r="DG39" s="1171"/>
      <c r="DH39" s="1171"/>
      <c r="DI39" s="1171"/>
      <c r="DJ39" s="1171"/>
      <c r="DK39" s="1171"/>
      <c r="DL39" s="1171"/>
      <c r="DM39" s="1171"/>
      <c r="DN39" s="1171"/>
      <c r="DO39" s="1171"/>
      <c r="DP39" s="1171"/>
      <c r="DQ39" s="1171"/>
      <c r="DR39" s="1171"/>
      <c r="DS39" s="1171"/>
      <c r="DT39" s="1171"/>
      <c r="DU39" s="1171"/>
      <c r="DV39" s="1171"/>
      <c r="DW39" s="1171"/>
      <c r="DX39" s="1171"/>
      <c r="DY39" s="1171"/>
      <c r="DZ39" s="1171"/>
    </row>
    <row r="40" spans="1:130" s="269" customFormat="1" ht="14.45" customHeight="1" x14ac:dyDescent="0.2">
      <c r="A40" s="6173"/>
      <c r="B40" s="1681" t="s">
        <v>88</v>
      </c>
      <c r="C40" s="1682">
        <f>SUM(N40:S40)</f>
        <v>0</v>
      </c>
      <c r="D40" s="1683"/>
      <c r="E40" s="1684"/>
      <c r="F40" s="1647"/>
      <c r="G40" s="1685"/>
      <c r="H40" s="1685"/>
      <c r="I40" s="1685"/>
      <c r="J40" s="1685"/>
      <c r="K40" s="1554"/>
      <c r="L40" s="1554"/>
      <c r="M40" s="1554"/>
      <c r="N40" s="1686"/>
      <c r="O40" s="1634"/>
      <c r="P40" s="1686"/>
      <c r="Q40" s="1686"/>
      <c r="R40" s="1634"/>
      <c r="S40" s="1686"/>
      <c r="T40" s="1554"/>
      <c r="U40" s="1554"/>
      <c r="V40" s="1554"/>
      <c r="W40" s="1554"/>
      <c r="X40" s="1554"/>
      <c r="Y40" s="1554"/>
      <c r="Z40" s="1554"/>
      <c r="AA40" s="1554"/>
      <c r="AB40" s="1554"/>
      <c r="AC40" s="1554"/>
      <c r="AD40" s="1554"/>
      <c r="AE40" s="1554"/>
      <c r="AF40" s="1554"/>
      <c r="AG40" s="1687"/>
      <c r="AH40" s="1555"/>
      <c r="AI40" s="1688"/>
      <c r="AJ40" s="1689"/>
      <c r="AK40" s="1689"/>
      <c r="AL40" s="1689"/>
      <c r="AM40" s="1689"/>
      <c r="AN40" s="1689"/>
      <c r="AO40" s="1157"/>
      <c r="AP40" s="256"/>
      <c r="AQ40" s="256"/>
      <c r="AR40" s="256"/>
      <c r="AS40" s="256"/>
      <c r="AT40" s="256"/>
      <c r="AU40" s="256"/>
      <c r="AV40" s="256"/>
      <c r="AW40" s="256"/>
      <c r="AX40" s="256"/>
      <c r="AY40" s="256"/>
      <c r="CA40" s="1170"/>
      <c r="CB40" s="1170"/>
      <c r="CC40" s="1170"/>
      <c r="CD40" s="1170"/>
      <c r="CE40" s="1170"/>
      <c r="CF40" s="1170"/>
      <c r="CG40" s="1170"/>
      <c r="CH40" s="1170"/>
      <c r="CI40" s="1170"/>
      <c r="CJ40" s="1170"/>
      <c r="CK40" s="1170"/>
      <c r="CL40" s="1170"/>
      <c r="CM40" s="1170"/>
      <c r="CN40" s="1170"/>
      <c r="CO40" s="1170"/>
      <c r="CP40" s="1170"/>
      <c r="CQ40" s="1170"/>
      <c r="CR40" s="1170"/>
      <c r="CS40" s="1170"/>
      <c r="CT40" s="1170"/>
      <c r="CU40" s="1170"/>
      <c r="CV40" s="1170"/>
      <c r="CW40" s="1170"/>
      <c r="CX40" s="1170"/>
      <c r="CY40" s="1170"/>
      <c r="CZ40" s="1170"/>
      <c r="DA40" s="1171"/>
      <c r="DB40" s="1171">
        <v>0</v>
      </c>
      <c r="DC40" s="1171">
        <v>0</v>
      </c>
      <c r="DD40" s="1171"/>
      <c r="DE40" s="1171"/>
      <c r="DF40" s="1171"/>
      <c r="DG40" s="1171"/>
      <c r="DH40" s="1171"/>
      <c r="DI40" s="1171"/>
      <c r="DJ40" s="1171"/>
      <c r="DK40" s="1171"/>
      <c r="DL40" s="1171"/>
      <c r="DM40" s="1171"/>
      <c r="DN40" s="1171"/>
      <c r="DO40" s="1171"/>
      <c r="DP40" s="1171"/>
      <c r="DQ40" s="1171"/>
      <c r="DR40" s="1171"/>
      <c r="DS40" s="1171"/>
      <c r="DT40" s="1171"/>
      <c r="DU40" s="1171"/>
      <c r="DV40" s="1171"/>
      <c r="DW40" s="1171"/>
      <c r="DX40" s="1171"/>
      <c r="DY40" s="1171"/>
      <c r="DZ40" s="1171"/>
    </row>
    <row r="41" spans="1:130" s="246" customFormat="1" ht="31.35" customHeight="1" x14ac:dyDescent="0.2">
      <c r="A41" s="1690" t="s">
        <v>89</v>
      </c>
      <c r="B41" s="1691"/>
      <c r="C41" s="1691"/>
      <c r="D41" s="1691"/>
      <c r="E41" s="270"/>
      <c r="F41" s="1692"/>
      <c r="G41" s="1693"/>
      <c r="H41" s="1694"/>
      <c r="I41" s="1695"/>
      <c r="J41" s="1695"/>
      <c r="K41" s="1695"/>
      <c r="L41" s="1695"/>
      <c r="M41" s="1693"/>
      <c r="N41" s="270"/>
      <c r="O41" s="1695"/>
      <c r="P41" s="1695"/>
      <c r="Q41" s="1695"/>
      <c r="R41" s="1695"/>
      <c r="S41" s="1695"/>
      <c r="T41" s="1693"/>
      <c r="U41" s="1693"/>
      <c r="V41" s="270"/>
      <c r="W41" s="1695"/>
      <c r="X41" s="1693"/>
      <c r="Y41" s="1693"/>
      <c r="Z41" s="1693"/>
      <c r="AA41" s="270"/>
      <c r="AB41" s="1696"/>
      <c r="AC41" s="1693"/>
      <c r="AD41" s="1693"/>
      <c r="AE41" s="270"/>
      <c r="AF41" s="1693"/>
      <c r="AG41" s="270"/>
      <c r="AH41" s="1695"/>
      <c r="AI41" s="1695"/>
      <c r="AJ41" s="1695"/>
      <c r="AK41" s="1695"/>
      <c r="AL41" s="1695"/>
      <c r="AM41" s="1697"/>
      <c r="AN41" s="1698"/>
      <c r="AO41" s="269"/>
      <c r="AP41" s="269"/>
      <c r="AQ41" s="269"/>
      <c r="AR41" s="269"/>
      <c r="AS41" s="269"/>
      <c r="CA41" s="247"/>
      <c r="CB41" s="247"/>
      <c r="CC41" s="247"/>
      <c r="CD41" s="247"/>
      <c r="CE41" s="247"/>
      <c r="CF41" s="247"/>
      <c r="CG41" s="247"/>
      <c r="CH41" s="247"/>
      <c r="CI41" s="247"/>
      <c r="CJ41" s="247"/>
      <c r="CK41" s="247"/>
      <c r="CL41" s="247"/>
      <c r="CM41" s="247"/>
      <c r="CN41" s="247"/>
      <c r="CO41" s="247"/>
      <c r="CP41" s="247"/>
      <c r="CQ41" s="247"/>
      <c r="CR41" s="247"/>
      <c r="CS41" s="247"/>
      <c r="CT41" s="247"/>
      <c r="CU41" s="247"/>
      <c r="CV41" s="247"/>
      <c r="CW41" s="247"/>
      <c r="CX41" s="247"/>
      <c r="CY41" s="247"/>
      <c r="CZ41" s="247"/>
      <c r="DA41" s="1156"/>
      <c r="DB41" s="1156"/>
      <c r="DC41" s="1156"/>
      <c r="DD41" s="1156"/>
      <c r="DE41" s="1156"/>
      <c r="DF41" s="1156"/>
      <c r="DG41" s="1156"/>
      <c r="DH41" s="1156"/>
      <c r="DI41" s="1156"/>
      <c r="DJ41" s="1156"/>
      <c r="DK41" s="1156"/>
      <c r="DL41" s="1156"/>
      <c r="DM41" s="1156"/>
      <c r="DN41" s="1156"/>
      <c r="DO41" s="1156"/>
      <c r="DP41" s="1156"/>
      <c r="DQ41" s="1156"/>
      <c r="DR41" s="1156"/>
      <c r="DS41" s="1156"/>
      <c r="DT41" s="1156"/>
      <c r="DU41" s="1156"/>
      <c r="DV41" s="1156"/>
      <c r="DW41" s="1156"/>
      <c r="DX41" s="1156"/>
      <c r="DY41" s="1156"/>
      <c r="DZ41" s="1156"/>
    </row>
    <row r="42" spans="1:130" s="246" customFormat="1" ht="14.45" customHeight="1" x14ac:dyDescent="0.2">
      <c r="A42" s="6170" t="s">
        <v>3</v>
      </c>
      <c r="B42" s="6170" t="s">
        <v>4</v>
      </c>
      <c r="C42" s="6199" t="s">
        <v>49</v>
      </c>
      <c r="D42" s="6200"/>
      <c r="E42" s="6183"/>
      <c r="F42" s="6174" t="s">
        <v>50</v>
      </c>
      <c r="G42" s="6175"/>
      <c r="H42" s="6175"/>
      <c r="I42" s="6175"/>
      <c r="J42" s="6175"/>
      <c r="K42" s="6175"/>
      <c r="L42" s="6175"/>
      <c r="M42" s="6175"/>
      <c r="N42" s="6175"/>
      <c r="O42" s="6175"/>
      <c r="P42" s="6175"/>
      <c r="Q42" s="6175"/>
      <c r="R42" s="6175"/>
      <c r="S42" s="6175"/>
      <c r="T42" s="6175"/>
      <c r="U42" s="6175"/>
      <c r="V42" s="6175"/>
      <c r="W42" s="6175"/>
      <c r="X42" s="6175"/>
      <c r="Y42" s="6175"/>
      <c r="Z42" s="6175"/>
      <c r="AA42" s="6175"/>
      <c r="AB42" s="6175"/>
      <c r="AC42" s="6175"/>
      <c r="AD42" s="6175"/>
      <c r="AE42" s="6175"/>
      <c r="AF42" s="6175"/>
      <c r="AG42" s="6175"/>
      <c r="AH42" s="6175"/>
      <c r="AI42" s="6175"/>
      <c r="AJ42" s="6175"/>
      <c r="AK42" s="6175"/>
      <c r="AL42" s="6175"/>
      <c r="AM42" s="6182"/>
      <c r="AN42" s="6204" t="s">
        <v>13</v>
      </c>
      <c r="AO42" s="6179" t="s">
        <v>14</v>
      </c>
      <c r="AP42" s="269"/>
      <c r="BZ42" s="257"/>
      <c r="CA42" s="247"/>
      <c r="CB42" s="247"/>
      <c r="CC42" s="247"/>
      <c r="CD42" s="247"/>
      <c r="CE42" s="247"/>
      <c r="CF42" s="247"/>
      <c r="CG42" s="247"/>
      <c r="CH42" s="247"/>
      <c r="CI42" s="247"/>
      <c r="CJ42" s="247"/>
      <c r="CK42" s="247"/>
      <c r="CL42" s="247"/>
      <c r="CM42" s="247"/>
      <c r="CN42" s="247"/>
      <c r="CO42" s="247"/>
      <c r="CP42" s="247"/>
      <c r="CQ42" s="247"/>
      <c r="CR42" s="247"/>
      <c r="CS42" s="247"/>
      <c r="CT42" s="247"/>
      <c r="CU42" s="247"/>
      <c r="CV42" s="247"/>
      <c r="CW42" s="247"/>
      <c r="CX42" s="247"/>
      <c r="CY42" s="247"/>
      <c r="CZ42" s="247"/>
      <c r="DA42" s="1156"/>
      <c r="DB42" s="1156"/>
      <c r="DC42" s="1156"/>
      <c r="DD42" s="1156"/>
      <c r="DE42" s="1156"/>
      <c r="DF42" s="1156"/>
      <c r="DG42" s="1156"/>
      <c r="DH42" s="1156"/>
      <c r="DI42" s="1156"/>
      <c r="DJ42" s="1156"/>
      <c r="DK42" s="1156"/>
      <c r="DL42" s="1156"/>
      <c r="DM42" s="1156"/>
      <c r="DN42" s="1156"/>
      <c r="DO42" s="1156"/>
      <c r="DP42" s="1156"/>
      <c r="DQ42" s="1156"/>
      <c r="DR42" s="1156"/>
      <c r="DS42" s="1156"/>
      <c r="DT42" s="1156"/>
      <c r="DU42" s="1156"/>
      <c r="DV42" s="1156"/>
      <c r="DW42" s="1156"/>
      <c r="DX42" s="1156"/>
      <c r="DY42" s="1156"/>
      <c r="DZ42" s="1156"/>
    </row>
    <row r="43" spans="1:130" s="246" customFormat="1" ht="16.350000000000001" customHeight="1" x14ac:dyDescent="0.2">
      <c r="A43" s="6198"/>
      <c r="B43" s="6198"/>
      <c r="C43" s="6201"/>
      <c r="D43" s="6202"/>
      <c r="E43" s="6203"/>
      <c r="F43" s="6174" t="s">
        <v>90</v>
      </c>
      <c r="G43" s="6176"/>
      <c r="H43" s="6174" t="s">
        <v>16</v>
      </c>
      <c r="I43" s="6176"/>
      <c r="J43" s="6174" t="s">
        <v>17</v>
      </c>
      <c r="K43" s="6176"/>
      <c r="L43" s="6174" t="s">
        <v>18</v>
      </c>
      <c r="M43" s="6176"/>
      <c r="N43" s="6189" t="s">
        <v>19</v>
      </c>
      <c r="O43" s="6191"/>
      <c r="P43" s="6189" t="s">
        <v>20</v>
      </c>
      <c r="Q43" s="6191"/>
      <c r="R43" s="6189" t="s">
        <v>21</v>
      </c>
      <c r="S43" s="6191"/>
      <c r="T43" s="6189" t="s">
        <v>22</v>
      </c>
      <c r="U43" s="6191"/>
      <c r="V43" s="6189" t="s">
        <v>23</v>
      </c>
      <c r="W43" s="6191"/>
      <c r="X43" s="6189" t="s">
        <v>24</v>
      </c>
      <c r="Y43" s="6191"/>
      <c r="Z43" s="6189" t="s">
        <v>25</v>
      </c>
      <c r="AA43" s="6191"/>
      <c r="AB43" s="6189" t="s">
        <v>26</v>
      </c>
      <c r="AC43" s="6191"/>
      <c r="AD43" s="6189" t="s">
        <v>27</v>
      </c>
      <c r="AE43" s="6191"/>
      <c r="AF43" s="6189" t="s">
        <v>28</v>
      </c>
      <c r="AG43" s="6191"/>
      <c r="AH43" s="6189" t="s">
        <v>29</v>
      </c>
      <c r="AI43" s="6191"/>
      <c r="AJ43" s="6189" t="s">
        <v>30</v>
      </c>
      <c r="AK43" s="6191"/>
      <c r="AL43" s="6189" t="s">
        <v>31</v>
      </c>
      <c r="AM43" s="6208"/>
      <c r="AN43" s="6205"/>
      <c r="AO43" s="6207"/>
      <c r="AP43" s="269"/>
      <c r="AQ43" s="269"/>
      <c r="BZ43" s="257"/>
      <c r="CA43" s="247"/>
      <c r="CB43" s="247"/>
      <c r="CC43" s="247"/>
      <c r="CD43" s="247"/>
      <c r="CE43" s="247"/>
      <c r="CF43" s="247"/>
      <c r="CG43" s="247"/>
      <c r="CH43" s="247"/>
      <c r="CI43" s="247"/>
      <c r="CJ43" s="247"/>
      <c r="CK43" s="247"/>
      <c r="CL43" s="247"/>
      <c r="CM43" s="247"/>
      <c r="CN43" s="247"/>
      <c r="CO43" s="247"/>
      <c r="CP43" s="247"/>
      <c r="CQ43" s="247"/>
      <c r="CR43" s="247"/>
      <c r="CS43" s="247"/>
      <c r="CT43" s="247"/>
      <c r="CU43" s="247"/>
      <c r="CV43" s="247"/>
      <c r="CW43" s="247"/>
      <c r="CX43" s="247"/>
      <c r="CY43" s="247"/>
      <c r="CZ43" s="247"/>
      <c r="DA43" s="1156"/>
      <c r="DB43" s="1156"/>
      <c r="DC43" s="1156"/>
      <c r="DD43" s="1156"/>
      <c r="DE43" s="1156"/>
      <c r="DF43" s="1156"/>
      <c r="DG43" s="1156"/>
      <c r="DH43" s="1156"/>
      <c r="DI43" s="1156"/>
      <c r="DJ43" s="1156"/>
      <c r="DK43" s="1156"/>
      <c r="DL43" s="1156"/>
      <c r="DM43" s="1156"/>
      <c r="DN43" s="1156"/>
      <c r="DO43" s="1156"/>
      <c r="DP43" s="1156"/>
      <c r="DQ43" s="1156"/>
      <c r="DR43" s="1156"/>
      <c r="DS43" s="1156"/>
      <c r="DT43" s="1156"/>
      <c r="DU43" s="1156"/>
      <c r="DV43" s="1156"/>
      <c r="DW43" s="1156"/>
      <c r="DX43" s="1156"/>
      <c r="DY43" s="1156"/>
      <c r="DZ43" s="1156"/>
    </row>
    <row r="44" spans="1:130" s="246" customFormat="1" ht="16.350000000000001" customHeight="1" x14ac:dyDescent="0.2">
      <c r="A44" s="6171"/>
      <c r="B44" s="6171"/>
      <c r="C44" s="1699" t="s">
        <v>52</v>
      </c>
      <c r="D44" s="1661" t="s">
        <v>53</v>
      </c>
      <c r="E44" s="1659" t="s">
        <v>54</v>
      </c>
      <c r="F44" s="1700" t="s">
        <v>53</v>
      </c>
      <c r="G44" s="1659" t="s">
        <v>54</v>
      </c>
      <c r="H44" s="1700" t="s">
        <v>53</v>
      </c>
      <c r="I44" s="1659" t="s">
        <v>54</v>
      </c>
      <c r="J44" s="1700" t="s">
        <v>53</v>
      </c>
      <c r="K44" s="1659" t="s">
        <v>54</v>
      </c>
      <c r="L44" s="1700" t="s">
        <v>53</v>
      </c>
      <c r="M44" s="1659" t="s">
        <v>54</v>
      </c>
      <c r="N44" s="1700" t="s">
        <v>53</v>
      </c>
      <c r="O44" s="1659" t="s">
        <v>54</v>
      </c>
      <c r="P44" s="1700" t="s">
        <v>53</v>
      </c>
      <c r="Q44" s="1659" t="s">
        <v>54</v>
      </c>
      <c r="R44" s="1700" t="s">
        <v>53</v>
      </c>
      <c r="S44" s="1659" t="s">
        <v>54</v>
      </c>
      <c r="T44" s="1700" t="s">
        <v>53</v>
      </c>
      <c r="U44" s="1659" t="s">
        <v>54</v>
      </c>
      <c r="V44" s="1700" t="s">
        <v>53</v>
      </c>
      <c r="W44" s="1659" t="s">
        <v>54</v>
      </c>
      <c r="X44" s="1700" t="s">
        <v>53</v>
      </c>
      <c r="Y44" s="1659" t="s">
        <v>54</v>
      </c>
      <c r="Z44" s="1700" t="s">
        <v>53</v>
      </c>
      <c r="AA44" s="1659" t="s">
        <v>54</v>
      </c>
      <c r="AB44" s="1700" t="s">
        <v>53</v>
      </c>
      <c r="AC44" s="1659" t="s">
        <v>54</v>
      </c>
      <c r="AD44" s="1700" t="s">
        <v>53</v>
      </c>
      <c r="AE44" s="1659" t="s">
        <v>54</v>
      </c>
      <c r="AF44" s="1700" t="s">
        <v>53</v>
      </c>
      <c r="AG44" s="1659" t="s">
        <v>54</v>
      </c>
      <c r="AH44" s="1700" t="s">
        <v>53</v>
      </c>
      <c r="AI44" s="1659" t="s">
        <v>54</v>
      </c>
      <c r="AJ44" s="1700" t="s">
        <v>53</v>
      </c>
      <c r="AK44" s="1659" t="s">
        <v>54</v>
      </c>
      <c r="AL44" s="1700" t="s">
        <v>53</v>
      </c>
      <c r="AM44" s="1701" t="s">
        <v>54</v>
      </c>
      <c r="AN44" s="6206"/>
      <c r="AO44" s="6180"/>
      <c r="AP44" s="269"/>
      <c r="BZ44" s="257"/>
      <c r="CA44" s="247"/>
      <c r="CB44" s="247"/>
      <c r="CC44" s="247"/>
      <c r="CD44" s="247"/>
      <c r="CE44" s="247"/>
      <c r="CF44" s="247"/>
      <c r="CG44" s="247"/>
      <c r="CH44" s="247"/>
      <c r="CI44" s="247"/>
      <c r="CJ44" s="247"/>
      <c r="CK44" s="247"/>
      <c r="CL44" s="247"/>
      <c r="CM44" s="247"/>
      <c r="CN44" s="247"/>
      <c r="CO44" s="247"/>
      <c r="CP44" s="247"/>
      <c r="CQ44" s="247"/>
      <c r="CR44" s="247"/>
      <c r="CS44" s="247"/>
      <c r="CT44" s="247"/>
      <c r="CU44" s="247"/>
      <c r="CV44" s="247"/>
      <c r="CW44" s="247"/>
      <c r="CX44" s="247"/>
      <c r="CY44" s="247"/>
      <c r="CZ44" s="247"/>
      <c r="DA44" s="1156"/>
      <c r="DB44" s="1156"/>
      <c r="DC44" s="1156"/>
      <c r="DD44" s="1156"/>
      <c r="DE44" s="1156"/>
      <c r="DF44" s="1156"/>
      <c r="DG44" s="1156"/>
      <c r="DH44" s="1156"/>
      <c r="DI44" s="1156"/>
      <c r="DJ44" s="1156"/>
      <c r="DK44" s="1156"/>
      <c r="DL44" s="1156"/>
      <c r="DM44" s="1156"/>
      <c r="DN44" s="1156"/>
      <c r="DO44" s="1156"/>
      <c r="DP44" s="1156"/>
      <c r="DQ44" s="1156"/>
      <c r="DR44" s="1156"/>
      <c r="DS44" s="1156"/>
      <c r="DT44" s="1156"/>
      <c r="DU44" s="1156"/>
      <c r="DV44" s="1156"/>
      <c r="DW44" s="1156"/>
      <c r="DX44" s="1156"/>
      <c r="DY44" s="1156"/>
      <c r="DZ44" s="1156"/>
    </row>
    <row r="45" spans="1:130" ht="16.350000000000001" customHeight="1" x14ac:dyDescent="0.2">
      <c r="A45" s="6172" t="s">
        <v>91</v>
      </c>
      <c r="B45" s="1622" t="s">
        <v>35</v>
      </c>
      <c r="C45" s="1702">
        <f t="shared" ref="C45:C67" si="1">SUM(D45:E45)</f>
        <v>0</v>
      </c>
      <c r="D45" s="1703">
        <f t="shared" ref="D45:E48" si="2">SUM(J45+L45+N45+P45+R45+T45+V45+X45+Z45+AB45+AD45+AF45+AH45+AJ45+AL45)</f>
        <v>0</v>
      </c>
      <c r="E45" s="1703">
        <f t="shared" si="2"/>
        <v>0</v>
      </c>
      <c r="F45" s="1624"/>
      <c r="G45" s="1526"/>
      <c r="H45" s="1624"/>
      <c r="I45" s="1526"/>
      <c r="J45" s="1627"/>
      <c r="K45" s="1521"/>
      <c r="L45" s="1627"/>
      <c r="M45" s="1521"/>
      <c r="N45" s="1627"/>
      <c r="O45" s="1521"/>
      <c r="P45" s="1627"/>
      <c r="Q45" s="1521"/>
      <c r="R45" s="1627"/>
      <c r="S45" s="1521"/>
      <c r="T45" s="1627"/>
      <c r="U45" s="1521"/>
      <c r="V45" s="1627"/>
      <c r="W45" s="1521"/>
      <c r="X45" s="1627"/>
      <c r="Y45" s="1521"/>
      <c r="Z45" s="1627"/>
      <c r="AA45" s="1521"/>
      <c r="AB45" s="1627"/>
      <c r="AC45" s="1521"/>
      <c r="AD45" s="1627"/>
      <c r="AE45" s="1521"/>
      <c r="AF45" s="1627"/>
      <c r="AG45" s="1521"/>
      <c r="AH45" s="1627"/>
      <c r="AI45" s="1521"/>
      <c r="AJ45" s="1627"/>
      <c r="AK45" s="1521"/>
      <c r="AL45" s="1627"/>
      <c r="AM45" s="1515"/>
      <c r="AN45" s="1671"/>
      <c r="AO45" s="1671"/>
      <c r="AP45" s="1157"/>
      <c r="AQ45" s="256"/>
      <c r="AR45" s="256"/>
      <c r="AS45" s="256"/>
      <c r="AT45" s="256"/>
      <c r="AU45" s="256"/>
      <c r="AV45" s="256"/>
      <c r="AW45" s="256"/>
      <c r="AX45" s="256"/>
      <c r="AY45" s="256"/>
      <c r="AZ45" s="256"/>
      <c r="BZ45" s="257"/>
      <c r="DB45" s="1156">
        <v>0</v>
      </c>
      <c r="DD45" s="1156">
        <v>0</v>
      </c>
    </row>
    <row r="46" spans="1:130" ht="16.350000000000001" customHeight="1" x14ac:dyDescent="0.2">
      <c r="A46" s="6181"/>
      <c r="B46" s="1704" t="s">
        <v>87</v>
      </c>
      <c r="C46" s="1702">
        <f t="shared" si="1"/>
        <v>0</v>
      </c>
      <c r="D46" s="1705">
        <f t="shared" si="2"/>
        <v>0</v>
      </c>
      <c r="E46" s="1705">
        <f t="shared" si="2"/>
        <v>0</v>
      </c>
      <c r="F46" s="1706"/>
      <c r="G46" s="1707"/>
      <c r="H46" s="1678"/>
      <c r="I46" s="1707"/>
      <c r="J46" s="1583"/>
      <c r="K46" s="1595"/>
      <c r="L46" s="1583"/>
      <c r="M46" s="1595"/>
      <c r="N46" s="1583"/>
      <c r="O46" s="1595"/>
      <c r="P46" s="1583"/>
      <c r="Q46" s="1595"/>
      <c r="R46" s="1583"/>
      <c r="S46" s="1595"/>
      <c r="T46" s="1583"/>
      <c r="U46" s="1595"/>
      <c r="V46" s="1583"/>
      <c r="W46" s="1595"/>
      <c r="X46" s="1583"/>
      <c r="Y46" s="1595"/>
      <c r="Z46" s="1583"/>
      <c r="AA46" s="1595"/>
      <c r="AB46" s="1583"/>
      <c r="AC46" s="1595"/>
      <c r="AD46" s="1583"/>
      <c r="AE46" s="1595"/>
      <c r="AF46" s="1583"/>
      <c r="AG46" s="1595"/>
      <c r="AH46" s="1583"/>
      <c r="AI46" s="1595"/>
      <c r="AJ46" s="1583"/>
      <c r="AK46" s="1595"/>
      <c r="AL46" s="1583"/>
      <c r="AM46" s="1679"/>
      <c r="AN46" s="1584"/>
      <c r="AO46" s="1584"/>
      <c r="AP46" s="1157"/>
      <c r="AQ46" s="256"/>
      <c r="AR46" s="256"/>
      <c r="AS46" s="256"/>
      <c r="AT46" s="256"/>
      <c r="AU46" s="256"/>
      <c r="AV46" s="256"/>
      <c r="AW46" s="256"/>
      <c r="AX46" s="256"/>
      <c r="AY46" s="256"/>
      <c r="AZ46" s="256"/>
      <c r="BZ46" s="257"/>
      <c r="CA46" s="1158"/>
      <c r="DB46" s="1156">
        <v>0</v>
      </c>
      <c r="DD46" s="1156">
        <v>0</v>
      </c>
    </row>
    <row r="47" spans="1:130" ht="16.350000000000001" customHeight="1" x14ac:dyDescent="0.2">
      <c r="A47" s="6181"/>
      <c r="B47" s="1602" t="s">
        <v>92</v>
      </c>
      <c r="C47" s="1702">
        <f t="shared" si="1"/>
        <v>0</v>
      </c>
      <c r="D47" s="1705">
        <f t="shared" si="2"/>
        <v>0</v>
      </c>
      <c r="E47" s="1705">
        <f t="shared" si="2"/>
        <v>0</v>
      </c>
      <c r="F47" s="258"/>
      <c r="G47" s="1161"/>
      <c r="H47" s="1164"/>
      <c r="I47" s="1161"/>
      <c r="J47" s="1583"/>
      <c r="K47" s="1595"/>
      <c r="L47" s="1583"/>
      <c r="M47" s="1595"/>
      <c r="N47" s="1583"/>
      <c r="O47" s="1595"/>
      <c r="P47" s="1583"/>
      <c r="Q47" s="1595"/>
      <c r="R47" s="1583"/>
      <c r="S47" s="1595"/>
      <c r="T47" s="1583"/>
      <c r="U47" s="1595"/>
      <c r="V47" s="1583"/>
      <c r="W47" s="1595"/>
      <c r="X47" s="1583"/>
      <c r="Y47" s="1595"/>
      <c r="Z47" s="1583"/>
      <c r="AA47" s="1595"/>
      <c r="AB47" s="1583"/>
      <c r="AC47" s="1595"/>
      <c r="AD47" s="1583"/>
      <c r="AE47" s="1595"/>
      <c r="AF47" s="1583"/>
      <c r="AG47" s="1595"/>
      <c r="AH47" s="1583"/>
      <c r="AI47" s="1595"/>
      <c r="AJ47" s="1583"/>
      <c r="AK47" s="1595"/>
      <c r="AL47" s="1583"/>
      <c r="AM47" s="1679"/>
      <c r="AN47" s="1584"/>
      <c r="AO47" s="1584"/>
      <c r="AP47" s="1157"/>
      <c r="AQ47" s="256"/>
      <c r="AR47" s="256"/>
      <c r="AS47" s="256"/>
      <c r="AT47" s="256"/>
      <c r="AU47" s="256"/>
      <c r="AV47" s="256"/>
      <c r="AW47" s="256"/>
      <c r="AX47" s="256"/>
      <c r="AY47" s="256"/>
      <c r="AZ47" s="256"/>
      <c r="BZ47" s="257"/>
      <c r="CA47" s="1158"/>
      <c r="DB47" s="1156">
        <v>0</v>
      </c>
      <c r="DD47" s="1156">
        <v>0</v>
      </c>
    </row>
    <row r="48" spans="1:130" ht="16.350000000000001" customHeight="1" x14ac:dyDescent="0.2">
      <c r="A48" s="6173"/>
      <c r="B48" s="1681" t="s">
        <v>88</v>
      </c>
      <c r="C48" s="1708">
        <f t="shared" si="1"/>
        <v>0</v>
      </c>
      <c r="D48" s="1709">
        <f t="shared" si="2"/>
        <v>0</v>
      </c>
      <c r="E48" s="1709">
        <f t="shared" si="2"/>
        <v>0</v>
      </c>
      <c r="F48" s="258"/>
      <c r="G48" s="1657"/>
      <c r="H48" s="258"/>
      <c r="I48" s="1657"/>
      <c r="J48" s="1596"/>
      <c r="K48" s="1597"/>
      <c r="L48" s="1596"/>
      <c r="M48" s="1597"/>
      <c r="N48" s="1596"/>
      <c r="O48" s="1597"/>
      <c r="P48" s="1596"/>
      <c r="Q48" s="1597"/>
      <c r="R48" s="1596"/>
      <c r="S48" s="1597"/>
      <c r="T48" s="1596"/>
      <c r="U48" s="1597"/>
      <c r="V48" s="1596"/>
      <c r="W48" s="1597"/>
      <c r="X48" s="1596"/>
      <c r="Y48" s="1597"/>
      <c r="Z48" s="1596"/>
      <c r="AA48" s="1597"/>
      <c r="AB48" s="1596"/>
      <c r="AC48" s="1597"/>
      <c r="AD48" s="1596"/>
      <c r="AE48" s="1597"/>
      <c r="AF48" s="1596"/>
      <c r="AG48" s="1597"/>
      <c r="AH48" s="1596"/>
      <c r="AI48" s="1597"/>
      <c r="AJ48" s="1596"/>
      <c r="AK48" s="1597"/>
      <c r="AL48" s="1596"/>
      <c r="AM48" s="1710"/>
      <c r="AN48" s="1640"/>
      <c r="AO48" s="1640"/>
      <c r="AP48" s="1157"/>
      <c r="AQ48" s="256"/>
      <c r="AR48" s="256"/>
      <c r="AS48" s="256"/>
      <c r="AT48" s="256"/>
      <c r="AU48" s="256"/>
      <c r="AV48" s="256"/>
      <c r="AW48" s="256"/>
      <c r="AX48" s="256"/>
      <c r="AY48" s="256"/>
      <c r="AZ48" s="256"/>
      <c r="BZ48" s="257"/>
      <c r="CA48" s="1158"/>
      <c r="DB48" s="1156">
        <v>0</v>
      </c>
      <c r="DD48" s="1156">
        <v>0</v>
      </c>
    </row>
    <row r="49" spans="1:108" ht="15.75" customHeight="1" x14ac:dyDescent="0.2">
      <c r="A49" s="6181" t="s">
        <v>93</v>
      </c>
      <c r="B49" s="1622" t="s">
        <v>35</v>
      </c>
      <c r="C49" s="1702">
        <f t="shared" si="1"/>
        <v>0</v>
      </c>
      <c r="D49" s="1711">
        <f>SUM(AF49+AH49+AJ49+AL49)</f>
        <v>0</v>
      </c>
      <c r="E49" s="1712">
        <f t="shared" ref="D49:E54" si="3">SUM(AG49+AI49+AK49+AM49)</f>
        <v>0</v>
      </c>
      <c r="F49" s="1624"/>
      <c r="G49" s="1713"/>
      <c r="H49" s="1624"/>
      <c r="I49" s="1713"/>
      <c r="J49" s="1624"/>
      <c r="K49" s="1526"/>
      <c r="L49" s="1624"/>
      <c r="M49" s="1526"/>
      <c r="N49" s="1624"/>
      <c r="O49" s="1526"/>
      <c r="P49" s="1624"/>
      <c r="Q49" s="1526"/>
      <c r="R49" s="1624"/>
      <c r="S49" s="1526"/>
      <c r="T49" s="1624"/>
      <c r="U49" s="1526"/>
      <c r="V49" s="1624"/>
      <c r="W49" s="1526"/>
      <c r="X49" s="1624"/>
      <c r="Y49" s="1526"/>
      <c r="Z49" s="1624"/>
      <c r="AA49" s="1526"/>
      <c r="AB49" s="1624"/>
      <c r="AC49" s="1526"/>
      <c r="AD49" s="1624"/>
      <c r="AE49" s="1526"/>
      <c r="AF49" s="1627"/>
      <c r="AG49" s="1521"/>
      <c r="AH49" s="1627"/>
      <c r="AI49" s="1521"/>
      <c r="AJ49" s="1627"/>
      <c r="AK49" s="1521"/>
      <c r="AL49" s="1627"/>
      <c r="AM49" s="1515"/>
      <c r="AN49" s="1671"/>
      <c r="AO49" s="1671"/>
      <c r="AP49" s="1157"/>
      <c r="AQ49" s="256"/>
      <c r="AR49" s="256"/>
      <c r="AS49" s="256"/>
      <c r="AT49" s="256"/>
      <c r="AU49" s="256"/>
      <c r="AV49" s="256"/>
      <c r="AW49" s="256"/>
      <c r="AX49" s="256"/>
      <c r="AY49" s="256"/>
      <c r="AZ49" s="256"/>
      <c r="BZ49" s="257"/>
      <c r="CA49" s="1158"/>
      <c r="DB49" s="1156">
        <v>0</v>
      </c>
      <c r="DD49" s="1156">
        <v>0</v>
      </c>
    </row>
    <row r="50" spans="1:108" ht="15.75" customHeight="1" x14ac:dyDescent="0.2">
      <c r="A50" s="6181"/>
      <c r="B50" s="1005" t="s">
        <v>87</v>
      </c>
      <c r="C50" s="1702">
        <f t="shared" si="1"/>
        <v>0</v>
      </c>
      <c r="D50" s="1172">
        <f>SUM(AF50+AH50+AJ50+AL50)</f>
        <v>0</v>
      </c>
      <c r="E50" s="1173">
        <f>SUM(AG50+AI50+AK50+AM50)</f>
        <v>0</v>
      </c>
      <c r="F50" s="576"/>
      <c r="G50" s="1037"/>
      <c r="H50" s="576"/>
      <c r="I50" s="1037"/>
      <c r="J50" s="576"/>
      <c r="K50" s="1174"/>
      <c r="L50" s="576"/>
      <c r="M50" s="1174"/>
      <c r="N50" s="576"/>
      <c r="O50" s="1174"/>
      <c r="P50" s="576"/>
      <c r="Q50" s="1174"/>
      <c r="R50" s="576"/>
      <c r="S50" s="1174"/>
      <c r="T50" s="576"/>
      <c r="U50" s="1174"/>
      <c r="V50" s="576"/>
      <c r="W50" s="1174"/>
      <c r="X50" s="576"/>
      <c r="Y50" s="1174"/>
      <c r="Z50" s="576"/>
      <c r="AA50" s="1174"/>
      <c r="AB50" s="576"/>
      <c r="AC50" s="1174"/>
      <c r="AD50" s="576"/>
      <c r="AE50" s="1174"/>
      <c r="AF50" s="569"/>
      <c r="AG50" s="1175"/>
      <c r="AH50" s="569"/>
      <c r="AI50" s="1175"/>
      <c r="AJ50" s="569"/>
      <c r="AK50" s="1175"/>
      <c r="AL50" s="569"/>
      <c r="AM50" s="1176"/>
      <c r="AN50" s="987"/>
      <c r="AO50" s="987"/>
      <c r="AP50" s="1157"/>
      <c r="AQ50" s="256"/>
      <c r="AR50" s="256"/>
      <c r="AS50" s="256"/>
      <c r="AT50" s="256"/>
      <c r="AU50" s="256"/>
      <c r="AV50" s="256"/>
      <c r="AW50" s="256"/>
      <c r="AX50" s="256"/>
      <c r="AY50" s="256"/>
      <c r="AZ50" s="256"/>
      <c r="BZ50" s="257"/>
      <c r="CA50" s="1158"/>
      <c r="DB50" s="1156">
        <v>0</v>
      </c>
      <c r="DD50" s="1156">
        <v>0</v>
      </c>
    </row>
    <row r="51" spans="1:108" ht="24.6" customHeight="1" x14ac:dyDescent="0.2">
      <c r="A51" s="6173"/>
      <c r="B51" s="1714" t="s">
        <v>94</v>
      </c>
      <c r="C51" s="1708">
        <f t="shared" si="1"/>
        <v>0</v>
      </c>
      <c r="D51" s="1715">
        <f t="shared" si="3"/>
        <v>0</v>
      </c>
      <c r="E51" s="1716">
        <f t="shared" si="3"/>
        <v>0</v>
      </c>
      <c r="F51" s="1632"/>
      <c r="G51" s="1638"/>
      <c r="H51" s="1632"/>
      <c r="I51" s="1638"/>
      <c r="J51" s="1632"/>
      <c r="K51" s="1636"/>
      <c r="L51" s="1632"/>
      <c r="M51" s="1636"/>
      <c r="N51" s="1632"/>
      <c r="O51" s="1636"/>
      <c r="P51" s="1632"/>
      <c r="Q51" s="1636"/>
      <c r="R51" s="1632"/>
      <c r="S51" s="1636"/>
      <c r="T51" s="1632"/>
      <c r="U51" s="1636"/>
      <c r="V51" s="1632"/>
      <c r="W51" s="1636"/>
      <c r="X51" s="1632"/>
      <c r="Y51" s="1636"/>
      <c r="Z51" s="1632"/>
      <c r="AA51" s="1636"/>
      <c r="AB51" s="1632"/>
      <c r="AC51" s="1636"/>
      <c r="AD51" s="1632"/>
      <c r="AE51" s="1636"/>
      <c r="AF51" s="1596"/>
      <c r="AG51" s="1597"/>
      <c r="AH51" s="1596"/>
      <c r="AI51" s="1597"/>
      <c r="AJ51" s="1596"/>
      <c r="AK51" s="1597"/>
      <c r="AL51" s="1596"/>
      <c r="AM51" s="1710"/>
      <c r="AN51" s="1640"/>
      <c r="AO51" s="1640"/>
      <c r="AP51" s="1157"/>
      <c r="AQ51" s="256"/>
      <c r="AR51" s="256"/>
      <c r="AS51" s="256"/>
      <c r="AT51" s="256"/>
      <c r="AU51" s="256"/>
      <c r="AV51" s="256"/>
      <c r="AW51" s="256"/>
      <c r="AX51" s="256"/>
      <c r="AY51" s="256"/>
      <c r="AZ51" s="256"/>
      <c r="BZ51" s="257"/>
      <c r="CA51" s="1158"/>
      <c r="DB51" s="1156">
        <v>0</v>
      </c>
      <c r="DD51" s="1156">
        <v>0</v>
      </c>
    </row>
    <row r="52" spans="1:108" ht="16.350000000000001" customHeight="1" x14ac:dyDescent="0.2">
      <c r="A52" s="6209" t="s">
        <v>95</v>
      </c>
      <c r="B52" s="1622" t="s">
        <v>35</v>
      </c>
      <c r="C52" s="1702">
        <f t="shared" si="1"/>
        <v>0</v>
      </c>
      <c r="D52" s="1711">
        <f t="shared" si="3"/>
        <v>0</v>
      </c>
      <c r="E52" s="1712">
        <f t="shared" si="3"/>
        <v>0</v>
      </c>
      <c r="F52" s="1624"/>
      <c r="G52" s="1713"/>
      <c r="H52" s="1624"/>
      <c r="I52" s="1713"/>
      <c r="J52" s="1624"/>
      <c r="K52" s="1526"/>
      <c r="L52" s="1624"/>
      <c r="M52" s="1526"/>
      <c r="N52" s="1624"/>
      <c r="O52" s="1526"/>
      <c r="P52" s="1624"/>
      <c r="Q52" s="1526"/>
      <c r="R52" s="1624"/>
      <c r="S52" s="1526"/>
      <c r="T52" s="1624"/>
      <c r="U52" s="1526"/>
      <c r="V52" s="1624"/>
      <c r="W52" s="1526"/>
      <c r="X52" s="1624"/>
      <c r="Y52" s="1526"/>
      <c r="Z52" s="1624"/>
      <c r="AA52" s="1526"/>
      <c r="AB52" s="1624"/>
      <c r="AC52" s="1526"/>
      <c r="AD52" s="1624"/>
      <c r="AE52" s="1526"/>
      <c r="AF52" s="1627"/>
      <c r="AG52" s="1521"/>
      <c r="AH52" s="1627"/>
      <c r="AI52" s="1521"/>
      <c r="AJ52" s="1627"/>
      <c r="AK52" s="1521"/>
      <c r="AL52" s="1627"/>
      <c r="AM52" s="1515"/>
      <c r="AN52" s="1671"/>
      <c r="AO52" s="1671"/>
      <c r="AP52" s="1157"/>
      <c r="AQ52" s="256"/>
      <c r="AR52" s="256"/>
      <c r="AS52" s="256"/>
      <c r="AT52" s="256"/>
      <c r="AU52" s="256"/>
      <c r="AV52" s="256"/>
      <c r="AW52" s="256"/>
      <c r="AX52" s="256"/>
      <c r="AY52" s="256"/>
      <c r="AZ52" s="256"/>
      <c r="BZ52" s="257"/>
      <c r="CA52" s="1158"/>
      <c r="DB52" s="1156">
        <v>0</v>
      </c>
      <c r="DD52" s="1156">
        <v>0</v>
      </c>
    </row>
    <row r="53" spans="1:108" ht="16.350000000000001" customHeight="1" x14ac:dyDescent="0.2">
      <c r="A53" s="6181"/>
      <c r="B53" s="1005" t="s">
        <v>87</v>
      </c>
      <c r="C53" s="1702">
        <f t="shared" si="1"/>
        <v>0</v>
      </c>
      <c r="D53" s="1172">
        <f>SUM(AF53+AH53+AJ53+AL53)</f>
        <v>0</v>
      </c>
      <c r="E53" s="1173">
        <f>SUM(AG53+AI53+AK53+AM53)</f>
        <v>0</v>
      </c>
      <c r="F53" s="576"/>
      <c r="G53" s="1037"/>
      <c r="H53" s="576"/>
      <c r="I53" s="1037"/>
      <c r="J53" s="576"/>
      <c r="K53" s="1174"/>
      <c r="L53" s="576"/>
      <c r="M53" s="1174"/>
      <c r="N53" s="576"/>
      <c r="O53" s="1174"/>
      <c r="P53" s="576"/>
      <c r="Q53" s="1174"/>
      <c r="R53" s="576"/>
      <c r="S53" s="1174"/>
      <c r="T53" s="576"/>
      <c r="U53" s="1174"/>
      <c r="V53" s="576"/>
      <c r="W53" s="1174"/>
      <c r="X53" s="576"/>
      <c r="Y53" s="1174"/>
      <c r="Z53" s="576"/>
      <c r="AA53" s="1174"/>
      <c r="AB53" s="576"/>
      <c r="AC53" s="1174"/>
      <c r="AD53" s="576"/>
      <c r="AE53" s="1174"/>
      <c r="AF53" s="569"/>
      <c r="AG53" s="1175"/>
      <c r="AH53" s="569"/>
      <c r="AI53" s="1175"/>
      <c r="AJ53" s="569"/>
      <c r="AK53" s="1175"/>
      <c r="AL53" s="569"/>
      <c r="AM53" s="1176"/>
      <c r="AN53" s="987"/>
      <c r="AO53" s="987"/>
      <c r="AP53" s="1157"/>
      <c r="AQ53" s="256"/>
      <c r="AR53" s="256"/>
      <c r="AS53" s="256"/>
      <c r="AT53" s="256"/>
      <c r="AU53" s="256"/>
      <c r="AV53" s="256"/>
      <c r="AW53" s="256"/>
      <c r="AX53" s="256"/>
      <c r="AY53" s="256"/>
      <c r="AZ53" s="256"/>
      <c r="BZ53" s="257"/>
      <c r="CA53" s="1158"/>
      <c r="DB53" s="1156">
        <v>0</v>
      </c>
      <c r="DD53" s="1156">
        <v>0</v>
      </c>
    </row>
    <row r="54" spans="1:108" ht="24.75" customHeight="1" x14ac:dyDescent="0.2">
      <c r="A54" s="6173"/>
      <c r="B54" s="1714" t="s">
        <v>94</v>
      </c>
      <c r="C54" s="1708">
        <f t="shared" si="1"/>
        <v>0</v>
      </c>
      <c r="D54" s="1715">
        <f t="shared" si="3"/>
        <v>0</v>
      </c>
      <c r="E54" s="1716">
        <f t="shared" si="3"/>
        <v>0</v>
      </c>
      <c r="F54" s="1632"/>
      <c r="G54" s="1638"/>
      <c r="H54" s="1632"/>
      <c r="I54" s="1638"/>
      <c r="J54" s="1632"/>
      <c r="K54" s="1636"/>
      <c r="L54" s="1632"/>
      <c r="M54" s="1636"/>
      <c r="N54" s="1632"/>
      <c r="O54" s="1636"/>
      <c r="P54" s="1632"/>
      <c r="Q54" s="1636"/>
      <c r="R54" s="1632"/>
      <c r="S54" s="1636"/>
      <c r="T54" s="1632"/>
      <c r="U54" s="1636"/>
      <c r="V54" s="1632"/>
      <c r="W54" s="1636"/>
      <c r="X54" s="1632"/>
      <c r="Y54" s="1636"/>
      <c r="Z54" s="1632"/>
      <c r="AA54" s="1636"/>
      <c r="AB54" s="1632"/>
      <c r="AC54" s="1636"/>
      <c r="AD54" s="1632"/>
      <c r="AE54" s="1636"/>
      <c r="AF54" s="1596"/>
      <c r="AG54" s="1597"/>
      <c r="AH54" s="1596"/>
      <c r="AI54" s="1597"/>
      <c r="AJ54" s="1596"/>
      <c r="AK54" s="1597"/>
      <c r="AL54" s="1596"/>
      <c r="AM54" s="1710"/>
      <c r="AN54" s="1640"/>
      <c r="AO54" s="1640"/>
      <c r="AP54" s="1157"/>
      <c r="AQ54" s="256"/>
      <c r="AR54" s="256"/>
      <c r="AS54" s="256"/>
      <c r="AT54" s="256"/>
      <c r="AU54" s="256"/>
      <c r="AV54" s="256"/>
      <c r="AW54" s="256"/>
      <c r="AX54" s="256"/>
      <c r="AY54" s="256"/>
      <c r="AZ54" s="256"/>
      <c r="BZ54" s="257"/>
      <c r="CA54" s="1158"/>
      <c r="DB54" s="1156">
        <v>0</v>
      </c>
      <c r="DD54" s="1156">
        <v>0</v>
      </c>
    </row>
    <row r="55" spans="1:108" ht="16.350000000000001" customHeight="1" x14ac:dyDescent="0.2">
      <c r="A55" s="6209" t="s">
        <v>96</v>
      </c>
      <c r="B55" s="1622" t="s">
        <v>35</v>
      </c>
      <c r="C55" s="1702">
        <f t="shared" si="1"/>
        <v>0</v>
      </c>
      <c r="D55" s="1711">
        <f>SUM(F55+H55+J55+L55+N55+P55+R55+T55+V55+X55+Z55+AB55+AD55+AF55+AH55+AJ55+AL55)</f>
        <v>0</v>
      </c>
      <c r="E55" s="1712">
        <f t="shared" ref="D55:E62" si="4">SUM(G55+I55+K55+M55+O55+Q55+S55+U55+W55+Y55+AA55+AC55+AE55+AG55+AI55+AK55+AM55)</f>
        <v>0</v>
      </c>
      <c r="F55" s="1627"/>
      <c r="G55" s="1521"/>
      <c r="H55" s="1627"/>
      <c r="I55" s="1521"/>
      <c r="J55" s="1627"/>
      <c r="K55" s="1521"/>
      <c r="L55" s="1627"/>
      <c r="M55" s="1521"/>
      <c r="N55" s="1627"/>
      <c r="O55" s="1521"/>
      <c r="P55" s="1627"/>
      <c r="Q55" s="1521"/>
      <c r="R55" s="1627"/>
      <c r="S55" s="1521"/>
      <c r="T55" s="1627"/>
      <c r="U55" s="1521"/>
      <c r="V55" s="1627"/>
      <c r="W55" s="1521"/>
      <c r="X55" s="1627"/>
      <c r="Y55" s="1521"/>
      <c r="Z55" s="1627"/>
      <c r="AA55" s="1521"/>
      <c r="AB55" s="1627"/>
      <c r="AC55" s="1521"/>
      <c r="AD55" s="1627"/>
      <c r="AE55" s="1521"/>
      <c r="AF55" s="1627"/>
      <c r="AG55" s="1521"/>
      <c r="AH55" s="1627"/>
      <c r="AI55" s="1521"/>
      <c r="AJ55" s="1627"/>
      <c r="AK55" s="1521"/>
      <c r="AL55" s="1627"/>
      <c r="AM55" s="1515"/>
      <c r="AN55" s="1671"/>
      <c r="AO55" s="1671"/>
      <c r="AP55" s="1157"/>
      <c r="AQ55" s="256"/>
      <c r="AR55" s="256"/>
      <c r="AS55" s="256"/>
      <c r="AT55" s="256"/>
      <c r="AU55" s="256"/>
      <c r="AV55" s="256"/>
      <c r="AW55" s="256"/>
      <c r="AX55" s="256"/>
      <c r="AY55" s="256"/>
      <c r="AZ55" s="256"/>
      <c r="BZ55" s="1177"/>
      <c r="CA55" s="1158"/>
      <c r="DB55" s="1156">
        <v>0</v>
      </c>
      <c r="DD55" s="1156">
        <v>0</v>
      </c>
    </row>
    <row r="56" spans="1:108" ht="16.350000000000001" customHeight="1" x14ac:dyDescent="0.2">
      <c r="A56" s="6181"/>
      <c r="B56" s="1602" t="s">
        <v>87</v>
      </c>
      <c r="C56" s="1702">
        <f t="shared" si="1"/>
        <v>0</v>
      </c>
      <c r="D56" s="1717">
        <f>SUM(F56+H56+J56+L56+N56+P56+R56+T56+V56+X56+Z56+AB56+AD56+AF56+AH56+AJ56+AL56)</f>
        <v>0</v>
      </c>
      <c r="E56" s="1718">
        <f t="shared" si="4"/>
        <v>0</v>
      </c>
      <c r="F56" s="1583"/>
      <c r="G56" s="1595"/>
      <c r="H56" s="1583"/>
      <c r="I56" s="1595"/>
      <c r="J56" s="1583"/>
      <c r="K56" s="1595"/>
      <c r="L56" s="1583"/>
      <c r="M56" s="1595"/>
      <c r="N56" s="1583"/>
      <c r="O56" s="1595"/>
      <c r="P56" s="1583"/>
      <c r="Q56" s="1595"/>
      <c r="R56" s="1583"/>
      <c r="S56" s="1595"/>
      <c r="T56" s="1583"/>
      <c r="U56" s="1595"/>
      <c r="V56" s="1583"/>
      <c r="W56" s="1595"/>
      <c r="X56" s="1583"/>
      <c r="Y56" s="1595"/>
      <c r="Z56" s="1583"/>
      <c r="AA56" s="1595"/>
      <c r="AB56" s="1583"/>
      <c r="AC56" s="1595"/>
      <c r="AD56" s="1583"/>
      <c r="AE56" s="1595"/>
      <c r="AF56" s="1583"/>
      <c r="AG56" s="1595"/>
      <c r="AH56" s="1583"/>
      <c r="AI56" s="1595"/>
      <c r="AJ56" s="1583"/>
      <c r="AK56" s="1595"/>
      <c r="AL56" s="1583"/>
      <c r="AM56" s="1679"/>
      <c r="AN56" s="1584"/>
      <c r="AO56" s="1584"/>
      <c r="AP56" s="1157"/>
      <c r="AQ56" s="256"/>
      <c r="AR56" s="256"/>
      <c r="AS56" s="256"/>
      <c r="AT56" s="256"/>
      <c r="AU56" s="256"/>
      <c r="AV56" s="256"/>
      <c r="AW56" s="256"/>
      <c r="AX56" s="256"/>
      <c r="AY56" s="256"/>
      <c r="AZ56" s="256"/>
      <c r="BZ56" s="1177"/>
      <c r="DB56" s="1156">
        <v>0</v>
      </c>
      <c r="DD56" s="1156">
        <v>0</v>
      </c>
    </row>
    <row r="57" spans="1:108" ht="16.350000000000001" customHeight="1" x14ac:dyDescent="0.2">
      <c r="A57" s="6173"/>
      <c r="B57" s="1606" t="s">
        <v>36</v>
      </c>
      <c r="C57" s="1702">
        <f t="shared" si="1"/>
        <v>0</v>
      </c>
      <c r="D57" s="1715">
        <f>SUM(F57+H57+J57+L57+N57+P57+R57+T57+V57+X57+Z57+AB57+AD57+AF57+AH57+AJ57+AL57)</f>
        <v>0</v>
      </c>
      <c r="E57" s="1716">
        <f t="shared" si="4"/>
        <v>0</v>
      </c>
      <c r="F57" s="1596"/>
      <c r="G57" s="1597"/>
      <c r="H57" s="1596"/>
      <c r="I57" s="1597"/>
      <c r="J57" s="1596"/>
      <c r="K57" s="1597"/>
      <c r="L57" s="1596"/>
      <c r="M57" s="1597"/>
      <c r="N57" s="1596"/>
      <c r="O57" s="1597"/>
      <c r="P57" s="1596"/>
      <c r="Q57" s="1597"/>
      <c r="R57" s="1596"/>
      <c r="S57" s="1597"/>
      <c r="T57" s="1596"/>
      <c r="U57" s="1597"/>
      <c r="V57" s="1596"/>
      <c r="W57" s="1597"/>
      <c r="X57" s="1596"/>
      <c r="Y57" s="1597"/>
      <c r="Z57" s="1596"/>
      <c r="AA57" s="1597"/>
      <c r="AB57" s="1596"/>
      <c r="AC57" s="1597"/>
      <c r="AD57" s="1596"/>
      <c r="AE57" s="1597"/>
      <c r="AF57" s="1596"/>
      <c r="AG57" s="1597"/>
      <c r="AH57" s="1596"/>
      <c r="AI57" s="1597"/>
      <c r="AJ57" s="1596"/>
      <c r="AK57" s="1597"/>
      <c r="AL57" s="1596"/>
      <c r="AM57" s="1710"/>
      <c r="AN57" s="1640"/>
      <c r="AO57" s="1640"/>
      <c r="AP57" s="1157"/>
      <c r="AQ57" s="256"/>
      <c r="AR57" s="256"/>
      <c r="AS57" s="256"/>
      <c r="AT57" s="256"/>
      <c r="AU57" s="256"/>
      <c r="AV57" s="256"/>
      <c r="AW57" s="256"/>
      <c r="AX57" s="256"/>
      <c r="AY57" s="256"/>
      <c r="AZ57" s="256"/>
      <c r="BZ57" s="257"/>
      <c r="DB57" s="1156">
        <v>0</v>
      </c>
      <c r="DD57" s="1156">
        <v>0</v>
      </c>
    </row>
    <row r="58" spans="1:108" ht="16.350000000000001" customHeight="1" x14ac:dyDescent="0.2">
      <c r="A58" s="6209" t="s">
        <v>97</v>
      </c>
      <c r="B58" s="1622" t="s">
        <v>35</v>
      </c>
      <c r="C58" s="1702">
        <f t="shared" si="1"/>
        <v>0</v>
      </c>
      <c r="D58" s="1711">
        <f>SUM(F58+H58+J58+L58+N58+P58+R58+T58+V58+X58+Z58+AB58+AD58+AF58+AH58+AJ58+AL58)</f>
        <v>0</v>
      </c>
      <c r="E58" s="1712">
        <f t="shared" si="4"/>
        <v>0</v>
      </c>
      <c r="F58" s="1627"/>
      <c r="G58" s="1521"/>
      <c r="H58" s="1627"/>
      <c r="I58" s="1521"/>
      <c r="J58" s="1627"/>
      <c r="K58" s="1521"/>
      <c r="L58" s="1627"/>
      <c r="M58" s="1521"/>
      <c r="N58" s="1627"/>
      <c r="O58" s="1521"/>
      <c r="P58" s="1627"/>
      <c r="Q58" s="1521"/>
      <c r="R58" s="1627"/>
      <c r="S58" s="1521"/>
      <c r="T58" s="1627"/>
      <c r="U58" s="1521"/>
      <c r="V58" s="1627"/>
      <c r="W58" s="1521"/>
      <c r="X58" s="1627"/>
      <c r="Y58" s="1521"/>
      <c r="Z58" s="1627"/>
      <c r="AA58" s="1521"/>
      <c r="AB58" s="1627"/>
      <c r="AC58" s="1521"/>
      <c r="AD58" s="1627"/>
      <c r="AE58" s="1521"/>
      <c r="AF58" s="1627"/>
      <c r="AG58" s="1521"/>
      <c r="AH58" s="1627"/>
      <c r="AI58" s="1521"/>
      <c r="AJ58" s="1627"/>
      <c r="AK58" s="1521"/>
      <c r="AL58" s="1627"/>
      <c r="AM58" s="1515"/>
      <c r="AN58" s="1671"/>
      <c r="AO58" s="1671"/>
      <c r="AP58" s="1157"/>
      <c r="AQ58" s="256"/>
      <c r="AR58" s="256"/>
      <c r="AS58" s="256"/>
      <c r="AT58" s="256"/>
      <c r="AU58" s="256"/>
      <c r="AV58" s="256"/>
      <c r="AW58" s="256"/>
      <c r="AX58" s="256"/>
      <c r="AY58" s="256"/>
      <c r="AZ58" s="256"/>
      <c r="BZ58" s="257"/>
      <c r="DB58" s="1156">
        <v>0</v>
      </c>
      <c r="DD58" s="1156">
        <v>0</v>
      </c>
    </row>
    <row r="59" spans="1:108" ht="16.350000000000001" customHeight="1" x14ac:dyDescent="0.2">
      <c r="A59" s="6181"/>
      <c r="B59" s="1602" t="s">
        <v>87</v>
      </c>
      <c r="C59" s="1702">
        <f t="shared" si="1"/>
        <v>0</v>
      </c>
      <c r="D59" s="1717">
        <f t="shared" si="4"/>
        <v>0</v>
      </c>
      <c r="E59" s="1718">
        <f t="shared" si="4"/>
        <v>0</v>
      </c>
      <c r="F59" s="1583"/>
      <c r="G59" s="1595"/>
      <c r="H59" s="1583"/>
      <c r="I59" s="1595"/>
      <c r="J59" s="1583"/>
      <c r="K59" s="1595"/>
      <c r="L59" s="1583"/>
      <c r="M59" s="1595"/>
      <c r="N59" s="1583"/>
      <c r="O59" s="1595"/>
      <c r="P59" s="1583"/>
      <c r="Q59" s="1595"/>
      <c r="R59" s="1583"/>
      <c r="S59" s="1595"/>
      <c r="T59" s="1583"/>
      <c r="U59" s="1595"/>
      <c r="V59" s="1583"/>
      <c r="W59" s="1595"/>
      <c r="X59" s="1583"/>
      <c r="Y59" s="1595"/>
      <c r="Z59" s="1583"/>
      <c r="AA59" s="1595"/>
      <c r="AB59" s="1583"/>
      <c r="AC59" s="1595"/>
      <c r="AD59" s="1583"/>
      <c r="AE59" s="1595"/>
      <c r="AF59" s="1583"/>
      <c r="AG59" s="1595"/>
      <c r="AH59" s="1583"/>
      <c r="AI59" s="1595"/>
      <c r="AJ59" s="1583"/>
      <c r="AK59" s="1595"/>
      <c r="AL59" s="1583"/>
      <c r="AM59" s="1679"/>
      <c r="AN59" s="1584"/>
      <c r="AO59" s="1584"/>
      <c r="AP59" s="1157"/>
      <c r="AQ59" s="256"/>
      <c r="AR59" s="256"/>
      <c r="AS59" s="256"/>
      <c r="AT59" s="256"/>
      <c r="AU59" s="256"/>
      <c r="AV59" s="256"/>
      <c r="AW59" s="256"/>
      <c r="AX59" s="256"/>
      <c r="AY59" s="256"/>
      <c r="AZ59" s="256"/>
      <c r="BZ59" s="257"/>
    </row>
    <row r="60" spans="1:108" ht="16.350000000000001" customHeight="1" x14ac:dyDescent="0.2">
      <c r="A60" s="6181"/>
      <c r="B60" s="1642" t="s">
        <v>36</v>
      </c>
      <c r="C60" s="1702">
        <f t="shared" si="1"/>
        <v>0</v>
      </c>
      <c r="D60" s="1717">
        <f t="shared" si="4"/>
        <v>0</v>
      </c>
      <c r="E60" s="1718">
        <f t="shared" si="4"/>
        <v>0</v>
      </c>
      <c r="F60" s="1583"/>
      <c r="G60" s="1595"/>
      <c r="H60" s="1583"/>
      <c r="I60" s="1595"/>
      <c r="J60" s="1583"/>
      <c r="K60" s="1595"/>
      <c r="L60" s="1583"/>
      <c r="M60" s="1595"/>
      <c r="N60" s="1583"/>
      <c r="O60" s="1595"/>
      <c r="P60" s="1583"/>
      <c r="Q60" s="1595"/>
      <c r="R60" s="1583"/>
      <c r="S60" s="1595"/>
      <c r="T60" s="1583"/>
      <c r="U60" s="1595"/>
      <c r="V60" s="1583"/>
      <c r="W60" s="1595"/>
      <c r="X60" s="1583"/>
      <c r="Y60" s="1595"/>
      <c r="Z60" s="1583"/>
      <c r="AA60" s="1595"/>
      <c r="AB60" s="1583"/>
      <c r="AC60" s="1595"/>
      <c r="AD60" s="1583"/>
      <c r="AE60" s="1595"/>
      <c r="AF60" s="1583"/>
      <c r="AG60" s="1595"/>
      <c r="AH60" s="1583"/>
      <c r="AI60" s="1595"/>
      <c r="AJ60" s="1583"/>
      <c r="AK60" s="1595"/>
      <c r="AL60" s="1583"/>
      <c r="AM60" s="1679"/>
      <c r="AN60" s="1584"/>
      <c r="AO60" s="1584"/>
      <c r="AP60" s="1157"/>
      <c r="AQ60" s="256"/>
      <c r="AR60" s="256"/>
      <c r="AS60" s="256"/>
      <c r="AT60" s="256"/>
      <c r="AU60" s="256"/>
      <c r="AV60" s="256"/>
      <c r="AW60" s="256"/>
      <c r="AX60" s="256"/>
      <c r="AY60" s="256"/>
      <c r="AZ60" s="256"/>
      <c r="BZ60" s="257"/>
    </row>
    <row r="61" spans="1:108" ht="16.350000000000001" customHeight="1" x14ac:dyDescent="0.2">
      <c r="A61" s="6181"/>
      <c r="B61" s="1602" t="s">
        <v>92</v>
      </c>
      <c r="C61" s="1702">
        <f t="shared" si="1"/>
        <v>0</v>
      </c>
      <c r="D61" s="1717">
        <f t="shared" si="4"/>
        <v>0</v>
      </c>
      <c r="E61" s="1718">
        <f t="shared" si="4"/>
        <v>0</v>
      </c>
      <c r="F61" s="1583"/>
      <c r="G61" s="1595"/>
      <c r="H61" s="1583"/>
      <c r="I61" s="1595"/>
      <c r="J61" s="1583"/>
      <c r="K61" s="1595"/>
      <c r="L61" s="1583"/>
      <c r="M61" s="1595"/>
      <c r="N61" s="1583"/>
      <c r="O61" s="1595"/>
      <c r="P61" s="1583"/>
      <c r="Q61" s="1595"/>
      <c r="R61" s="1583"/>
      <c r="S61" s="1595"/>
      <c r="T61" s="1583"/>
      <c r="U61" s="1595"/>
      <c r="V61" s="1583"/>
      <c r="W61" s="1595"/>
      <c r="X61" s="1583"/>
      <c r="Y61" s="1595"/>
      <c r="Z61" s="1583"/>
      <c r="AA61" s="1595"/>
      <c r="AB61" s="1583"/>
      <c r="AC61" s="1595"/>
      <c r="AD61" s="1583"/>
      <c r="AE61" s="1595"/>
      <c r="AF61" s="1583"/>
      <c r="AG61" s="1595"/>
      <c r="AH61" s="1583"/>
      <c r="AI61" s="1595"/>
      <c r="AJ61" s="1583"/>
      <c r="AK61" s="1595"/>
      <c r="AL61" s="1583"/>
      <c r="AM61" s="1679"/>
      <c r="AN61" s="1584"/>
      <c r="AO61" s="1584"/>
      <c r="AP61" s="1157"/>
      <c r="AQ61" s="256"/>
      <c r="AR61" s="256"/>
      <c r="AS61" s="256"/>
      <c r="AT61" s="256"/>
      <c r="AU61" s="256"/>
      <c r="AV61" s="256"/>
      <c r="AW61" s="256"/>
      <c r="AX61" s="256"/>
      <c r="AY61" s="256"/>
      <c r="AZ61" s="256"/>
      <c r="BZ61" s="257"/>
    </row>
    <row r="62" spans="1:108" ht="16.350000000000001" customHeight="1" x14ac:dyDescent="0.2">
      <c r="A62" s="6181"/>
      <c r="B62" s="1719" t="s">
        <v>98</v>
      </c>
      <c r="C62" s="1708">
        <f t="shared" si="1"/>
        <v>0</v>
      </c>
      <c r="D62" s="1720">
        <f t="shared" si="4"/>
        <v>0</v>
      </c>
      <c r="E62" s="1721">
        <f t="shared" si="4"/>
        <v>0</v>
      </c>
      <c r="F62" s="1583"/>
      <c r="G62" s="1595"/>
      <c r="H62" s="1583"/>
      <c r="I62" s="1595"/>
      <c r="J62" s="1583"/>
      <c r="K62" s="1595"/>
      <c r="L62" s="1583"/>
      <c r="M62" s="1595"/>
      <c r="N62" s="1583"/>
      <c r="O62" s="1595"/>
      <c r="P62" s="1583"/>
      <c r="Q62" s="1595"/>
      <c r="R62" s="1583"/>
      <c r="S62" s="1595"/>
      <c r="T62" s="1583"/>
      <c r="U62" s="1595"/>
      <c r="V62" s="1583"/>
      <c r="W62" s="1595"/>
      <c r="X62" s="1583"/>
      <c r="Y62" s="1595"/>
      <c r="Z62" s="1583"/>
      <c r="AA62" s="1595"/>
      <c r="AB62" s="1583"/>
      <c r="AC62" s="1595"/>
      <c r="AD62" s="1583"/>
      <c r="AE62" s="1595"/>
      <c r="AF62" s="1583"/>
      <c r="AG62" s="1595"/>
      <c r="AH62" s="1583"/>
      <c r="AI62" s="1595"/>
      <c r="AJ62" s="1583"/>
      <c r="AK62" s="1595"/>
      <c r="AL62" s="1583"/>
      <c r="AM62" s="1679"/>
      <c r="AN62" s="1584"/>
      <c r="AO62" s="1584"/>
      <c r="AP62" s="1157"/>
      <c r="AQ62" s="256"/>
      <c r="AR62" s="256"/>
      <c r="AS62" s="256"/>
      <c r="AT62" s="256"/>
      <c r="AU62" s="256"/>
      <c r="AV62" s="256"/>
      <c r="AW62" s="256"/>
      <c r="AX62" s="256"/>
      <c r="AY62" s="256"/>
      <c r="AZ62" s="256"/>
      <c r="BZ62" s="257"/>
    </row>
    <row r="63" spans="1:108" ht="22.9" customHeight="1" x14ac:dyDescent="0.2">
      <c r="A63" s="6173"/>
      <c r="B63" s="1178" t="s">
        <v>94</v>
      </c>
      <c r="C63" s="1708">
        <f t="shared" si="1"/>
        <v>0</v>
      </c>
      <c r="D63" s="1172">
        <f>SUM(F63+H63+J63+L63+N63+P63+R63+T63+V63+X63+Z63+AB63+AD63+AF63+AH63+AJ63+AL63)</f>
        <v>0</v>
      </c>
      <c r="E63" s="1722">
        <f>SUM(G63+I63+K63+M63+O63+Q63+S63+U63+W63+Y63+AA63+AC63+AE63+AG63+AI63+AK63+AM63)</f>
        <v>0</v>
      </c>
      <c r="F63" s="1596"/>
      <c r="G63" s="1597"/>
      <c r="H63" s="1596"/>
      <c r="I63" s="1597"/>
      <c r="J63" s="1596"/>
      <c r="K63" s="1597"/>
      <c r="L63" s="1596"/>
      <c r="M63" s="1597"/>
      <c r="N63" s="1596"/>
      <c r="O63" s="1640"/>
      <c r="P63" s="1596"/>
      <c r="Q63" s="1640"/>
      <c r="R63" s="1596"/>
      <c r="S63" s="1597"/>
      <c r="T63" s="1596"/>
      <c r="U63" s="1597"/>
      <c r="V63" s="1596"/>
      <c r="W63" s="1597"/>
      <c r="X63" s="1596"/>
      <c r="Y63" s="1597"/>
      <c r="Z63" s="1596"/>
      <c r="AA63" s="1597"/>
      <c r="AB63" s="1596"/>
      <c r="AC63" s="1597"/>
      <c r="AD63" s="1596"/>
      <c r="AE63" s="1597"/>
      <c r="AF63" s="1596"/>
      <c r="AG63" s="1597"/>
      <c r="AH63" s="1596"/>
      <c r="AI63" s="1597"/>
      <c r="AJ63" s="1596"/>
      <c r="AK63" s="1597"/>
      <c r="AL63" s="1723"/>
      <c r="AM63" s="1710"/>
      <c r="AN63" s="1640"/>
      <c r="AO63" s="1640"/>
      <c r="AP63" s="1157"/>
      <c r="AQ63" s="256"/>
      <c r="AR63" s="256"/>
      <c r="AS63" s="256"/>
      <c r="AT63" s="256"/>
      <c r="AU63" s="256"/>
      <c r="AV63" s="256"/>
      <c r="AW63" s="256"/>
      <c r="AX63" s="256"/>
      <c r="AY63" s="256"/>
      <c r="AZ63" s="256"/>
      <c r="BZ63" s="257"/>
    </row>
    <row r="64" spans="1:108" ht="16.350000000000001" customHeight="1" x14ac:dyDescent="0.2">
      <c r="A64" s="6209" t="s">
        <v>99</v>
      </c>
      <c r="B64" s="1622" t="s">
        <v>35</v>
      </c>
      <c r="C64" s="1702">
        <f t="shared" si="1"/>
        <v>0</v>
      </c>
      <c r="D64" s="1711">
        <f>SUM(F64+H64+J64+L64)</f>
        <v>0</v>
      </c>
      <c r="E64" s="1712">
        <f t="shared" ref="D64:E67" si="5">SUM(G64+I64+K64+M64)</f>
        <v>0</v>
      </c>
      <c r="F64" s="1627"/>
      <c r="G64" s="1521"/>
      <c r="H64" s="1627"/>
      <c r="I64" s="1521"/>
      <c r="J64" s="1627"/>
      <c r="K64" s="1521"/>
      <c r="L64" s="1627"/>
      <c r="M64" s="1521"/>
      <c r="N64" s="1624"/>
      <c r="O64" s="1713"/>
      <c r="P64" s="1624"/>
      <c r="Q64" s="1713"/>
      <c r="R64" s="1624"/>
      <c r="S64" s="1526"/>
      <c r="T64" s="1624"/>
      <c r="U64" s="1526"/>
      <c r="V64" s="1624"/>
      <c r="W64" s="1526"/>
      <c r="X64" s="1624"/>
      <c r="Y64" s="1526"/>
      <c r="Z64" s="1624"/>
      <c r="AA64" s="1526"/>
      <c r="AB64" s="1624"/>
      <c r="AC64" s="1526"/>
      <c r="AD64" s="1624"/>
      <c r="AE64" s="1526"/>
      <c r="AF64" s="1624"/>
      <c r="AG64" s="1526"/>
      <c r="AH64" s="1624"/>
      <c r="AI64" s="1526"/>
      <c r="AJ64" s="1624"/>
      <c r="AK64" s="1526"/>
      <c r="AL64" s="1724"/>
      <c r="AM64" s="1725"/>
      <c r="AN64" s="1671"/>
      <c r="AO64" s="1671"/>
      <c r="AP64" s="1157"/>
      <c r="AQ64" s="256"/>
      <c r="AR64" s="256"/>
      <c r="AS64" s="256"/>
      <c r="AT64" s="256"/>
      <c r="AU64" s="256"/>
      <c r="AV64" s="256"/>
      <c r="AW64" s="256"/>
      <c r="AX64" s="256"/>
      <c r="AY64" s="256"/>
      <c r="AZ64" s="256"/>
      <c r="BZ64" s="257"/>
      <c r="DB64" s="1156">
        <v>0</v>
      </c>
      <c r="DD64" s="1156">
        <v>0</v>
      </c>
    </row>
    <row r="65" spans="1:78" ht="16.350000000000001" customHeight="1" x14ac:dyDescent="0.2">
      <c r="A65" s="6181"/>
      <c r="B65" s="1602" t="s">
        <v>87</v>
      </c>
      <c r="C65" s="1702">
        <f t="shared" si="1"/>
        <v>0</v>
      </c>
      <c r="D65" s="1717">
        <f t="shared" si="5"/>
        <v>0</v>
      </c>
      <c r="E65" s="1718">
        <f>SUM(G65+I65+K65+M65)</f>
        <v>0</v>
      </c>
      <c r="F65" s="1583"/>
      <c r="G65" s="1595"/>
      <c r="H65" s="1583"/>
      <c r="I65" s="1595"/>
      <c r="J65" s="1583"/>
      <c r="K65" s="1595"/>
      <c r="L65" s="1583"/>
      <c r="M65" s="1595"/>
      <c r="N65" s="1706"/>
      <c r="O65" s="1680"/>
      <c r="P65" s="1706"/>
      <c r="Q65" s="1680"/>
      <c r="R65" s="1706"/>
      <c r="S65" s="1707"/>
      <c r="T65" s="1706"/>
      <c r="U65" s="1707"/>
      <c r="V65" s="1706"/>
      <c r="W65" s="1707"/>
      <c r="X65" s="1706"/>
      <c r="Y65" s="1707"/>
      <c r="Z65" s="1706"/>
      <c r="AA65" s="1707"/>
      <c r="AB65" s="1706"/>
      <c r="AC65" s="1707"/>
      <c r="AD65" s="1706"/>
      <c r="AE65" s="1707"/>
      <c r="AF65" s="1706"/>
      <c r="AG65" s="1707"/>
      <c r="AH65" s="1706"/>
      <c r="AI65" s="1707"/>
      <c r="AJ65" s="1706"/>
      <c r="AK65" s="1707"/>
      <c r="AL65" s="1726"/>
      <c r="AM65" s="1727"/>
      <c r="AN65" s="1584"/>
      <c r="AO65" s="1584"/>
      <c r="AP65" s="1157"/>
      <c r="AQ65" s="256"/>
      <c r="AR65" s="256"/>
      <c r="AS65" s="256"/>
      <c r="AT65" s="256"/>
      <c r="AU65" s="256"/>
      <c r="AV65" s="256"/>
      <c r="AW65" s="256"/>
      <c r="AX65" s="256"/>
      <c r="AY65" s="256"/>
      <c r="AZ65" s="256"/>
      <c r="BZ65" s="257"/>
    </row>
    <row r="66" spans="1:78" ht="16.350000000000001" customHeight="1" x14ac:dyDescent="0.2">
      <c r="A66" s="6181"/>
      <c r="B66" s="1642" t="s">
        <v>36</v>
      </c>
      <c r="C66" s="1702">
        <f t="shared" si="1"/>
        <v>0</v>
      </c>
      <c r="D66" s="1717">
        <f t="shared" si="5"/>
        <v>0</v>
      </c>
      <c r="E66" s="1718">
        <f t="shared" si="5"/>
        <v>0</v>
      </c>
      <c r="F66" s="1583"/>
      <c r="G66" s="1595"/>
      <c r="H66" s="1583"/>
      <c r="I66" s="1595"/>
      <c r="J66" s="1583"/>
      <c r="K66" s="1595"/>
      <c r="L66" s="1583"/>
      <c r="M66" s="1595"/>
      <c r="N66" s="1706"/>
      <c r="O66" s="1680"/>
      <c r="P66" s="1706"/>
      <c r="Q66" s="1680"/>
      <c r="R66" s="1706"/>
      <c r="S66" s="1707"/>
      <c r="T66" s="1706"/>
      <c r="U66" s="1707"/>
      <c r="V66" s="1706"/>
      <c r="W66" s="1707"/>
      <c r="X66" s="1706"/>
      <c r="Y66" s="1707"/>
      <c r="Z66" s="1706"/>
      <c r="AA66" s="1707"/>
      <c r="AB66" s="1706"/>
      <c r="AC66" s="1707"/>
      <c r="AD66" s="1706"/>
      <c r="AE66" s="1707"/>
      <c r="AF66" s="1706"/>
      <c r="AG66" s="1707"/>
      <c r="AH66" s="1706"/>
      <c r="AI66" s="1707"/>
      <c r="AJ66" s="1706"/>
      <c r="AK66" s="1707"/>
      <c r="AL66" s="1726"/>
      <c r="AM66" s="1727"/>
      <c r="AN66" s="1584"/>
      <c r="AO66" s="1584"/>
      <c r="AP66" s="1157"/>
      <c r="AQ66" s="256"/>
      <c r="AR66" s="256"/>
      <c r="AS66" s="256"/>
      <c r="AT66" s="256"/>
      <c r="AU66" s="256"/>
      <c r="AV66" s="256"/>
      <c r="AW66" s="256"/>
      <c r="AX66" s="256"/>
      <c r="AY66" s="256"/>
      <c r="AZ66" s="256"/>
      <c r="BZ66" s="257"/>
    </row>
    <row r="67" spans="1:78" ht="16.350000000000001" customHeight="1" x14ac:dyDescent="0.2">
      <c r="A67" s="6173"/>
      <c r="B67" s="1606" t="s">
        <v>92</v>
      </c>
      <c r="C67" s="1728">
        <f t="shared" si="1"/>
        <v>0</v>
      </c>
      <c r="D67" s="1729">
        <f t="shared" si="5"/>
        <v>0</v>
      </c>
      <c r="E67" s="1730">
        <f t="shared" si="5"/>
        <v>0</v>
      </c>
      <c r="F67" s="1596"/>
      <c r="G67" s="1597"/>
      <c r="H67" s="1596"/>
      <c r="I67" s="1597"/>
      <c r="J67" s="1596"/>
      <c r="K67" s="1597"/>
      <c r="L67" s="1596"/>
      <c r="M67" s="1597"/>
      <c r="N67" s="1632"/>
      <c r="O67" s="1638"/>
      <c r="P67" s="1632"/>
      <c r="Q67" s="1638"/>
      <c r="R67" s="1632"/>
      <c r="S67" s="1636"/>
      <c r="T67" s="1632"/>
      <c r="U67" s="1636"/>
      <c r="V67" s="1632"/>
      <c r="W67" s="1636"/>
      <c r="X67" s="1632"/>
      <c r="Y67" s="1636"/>
      <c r="Z67" s="1632"/>
      <c r="AA67" s="1636"/>
      <c r="AB67" s="1632"/>
      <c r="AC67" s="1636"/>
      <c r="AD67" s="1632"/>
      <c r="AE67" s="1636"/>
      <c r="AF67" s="1632"/>
      <c r="AG67" s="1636"/>
      <c r="AH67" s="1632"/>
      <c r="AI67" s="1636"/>
      <c r="AJ67" s="1632"/>
      <c r="AK67" s="1636"/>
      <c r="AL67" s="1731"/>
      <c r="AM67" s="1732"/>
      <c r="AN67" s="1640"/>
      <c r="AO67" s="1640"/>
      <c r="AP67" s="1157"/>
      <c r="AQ67" s="256"/>
      <c r="AR67" s="256"/>
      <c r="AS67" s="256"/>
      <c r="AT67" s="256"/>
      <c r="AU67" s="256"/>
      <c r="AV67" s="256"/>
      <c r="AW67" s="256"/>
      <c r="AX67" s="256"/>
      <c r="AY67" s="256"/>
      <c r="AZ67" s="256"/>
      <c r="BZ67" s="257"/>
    </row>
    <row r="68" spans="1:78" ht="31.35" customHeight="1" x14ac:dyDescent="0.2">
      <c r="A68" s="1690" t="s">
        <v>100</v>
      </c>
      <c r="B68" s="1690"/>
      <c r="C68" s="246"/>
      <c r="D68" s="273"/>
      <c r="E68" s="246"/>
      <c r="F68" s="246"/>
      <c r="G68" s="246"/>
      <c r="H68" s="269"/>
      <c r="I68" s="269"/>
      <c r="J68" s="269"/>
      <c r="K68" s="249"/>
      <c r="L68" s="249"/>
      <c r="M68" s="249"/>
      <c r="N68" s="249"/>
      <c r="O68" s="249"/>
      <c r="P68" s="249"/>
      <c r="Q68" s="249"/>
      <c r="R68" s="249"/>
      <c r="S68" s="249"/>
      <c r="T68" s="249"/>
      <c r="U68" s="249"/>
      <c r="V68" s="249"/>
      <c r="W68" s="249"/>
      <c r="X68" s="249"/>
      <c r="Y68" s="249"/>
      <c r="Z68" s="249"/>
      <c r="AA68" s="249"/>
      <c r="AB68" s="249"/>
      <c r="AC68" s="249"/>
      <c r="AD68" s="249"/>
      <c r="AE68" s="249"/>
      <c r="AF68" s="249"/>
      <c r="AG68" s="249"/>
      <c r="AH68" s="249"/>
      <c r="AI68" s="249"/>
      <c r="AJ68" s="249"/>
      <c r="AK68" s="249"/>
      <c r="AL68" s="249"/>
      <c r="AM68" s="249"/>
      <c r="AN68" s="249"/>
      <c r="AO68" s="269"/>
      <c r="AP68" s="269"/>
      <c r="AQ68" s="269"/>
      <c r="AR68" s="269"/>
      <c r="AS68" s="269"/>
      <c r="AT68" s="246"/>
      <c r="AU68" s="246"/>
      <c r="AV68" s="246"/>
      <c r="AW68" s="246"/>
      <c r="AX68" s="246"/>
      <c r="AY68" s="246"/>
      <c r="AZ68" s="246"/>
    </row>
    <row r="69" spans="1:78" ht="16.350000000000001" customHeight="1" x14ac:dyDescent="0.2">
      <c r="A69" s="6199" t="s">
        <v>101</v>
      </c>
      <c r="B69" s="6214"/>
      <c r="C69" s="6216" t="s">
        <v>102</v>
      </c>
      <c r="D69" s="6217"/>
      <c r="E69" s="6217"/>
      <c r="F69" s="6217"/>
      <c r="G69" s="6218"/>
      <c r="H69" s="6216" t="s">
        <v>103</v>
      </c>
      <c r="I69" s="6217"/>
      <c r="J69" s="6217"/>
      <c r="K69" s="6217"/>
      <c r="L69" s="6218"/>
      <c r="M69" s="6185" t="s">
        <v>11</v>
      </c>
      <c r="N69" s="6185" t="s">
        <v>12</v>
      </c>
      <c r="O69" s="249"/>
      <c r="P69" s="249"/>
      <c r="Q69" s="249"/>
      <c r="R69" s="249"/>
      <c r="S69" s="249"/>
      <c r="T69" s="249"/>
      <c r="U69" s="249"/>
      <c r="V69" s="249"/>
      <c r="W69" s="249"/>
      <c r="X69" s="249"/>
      <c r="Y69" s="249"/>
      <c r="Z69" s="249"/>
      <c r="AA69" s="249"/>
      <c r="AB69" s="249"/>
      <c r="AC69" s="249"/>
      <c r="AD69" s="249"/>
      <c r="AE69" s="249"/>
      <c r="AF69" s="249"/>
      <c r="AG69" s="249"/>
      <c r="AH69" s="249"/>
      <c r="AI69" s="249"/>
      <c r="AJ69" s="249"/>
      <c r="AK69" s="249"/>
      <c r="AL69" s="249"/>
      <c r="AM69" s="249"/>
      <c r="AN69" s="249"/>
      <c r="AO69" s="249"/>
      <c r="AP69" s="249"/>
      <c r="AQ69" s="269"/>
      <c r="AR69" s="269"/>
      <c r="AS69" s="269"/>
      <c r="AT69" s="269"/>
      <c r="AU69" s="269"/>
      <c r="AV69" s="246"/>
      <c r="AW69" s="246"/>
      <c r="AX69" s="246"/>
      <c r="AY69" s="246"/>
      <c r="AZ69" s="246"/>
    </row>
    <row r="70" spans="1:78" ht="30.6" customHeight="1" x14ac:dyDescent="0.2">
      <c r="A70" s="6215"/>
      <c r="B70" s="6184"/>
      <c r="C70" s="1733" t="s">
        <v>52</v>
      </c>
      <c r="D70" s="1661" t="s">
        <v>53</v>
      </c>
      <c r="E70" s="1701" t="s">
        <v>54</v>
      </c>
      <c r="F70" s="1734" t="s">
        <v>13</v>
      </c>
      <c r="G70" s="1735" t="s">
        <v>14</v>
      </c>
      <c r="H70" s="1736" t="s">
        <v>52</v>
      </c>
      <c r="I70" s="1700" t="s">
        <v>53</v>
      </c>
      <c r="J70" s="1737" t="s">
        <v>54</v>
      </c>
      <c r="K70" s="1734" t="s">
        <v>13</v>
      </c>
      <c r="L70" s="1738" t="s">
        <v>14</v>
      </c>
      <c r="M70" s="6186"/>
      <c r="N70" s="6186"/>
      <c r="O70" s="249"/>
      <c r="P70" s="249"/>
      <c r="Q70" s="249"/>
      <c r="R70" s="249"/>
      <c r="S70" s="249"/>
      <c r="T70" s="249"/>
      <c r="U70" s="249"/>
      <c r="V70" s="249"/>
      <c r="W70" s="249"/>
      <c r="X70" s="249"/>
      <c r="Y70" s="249"/>
      <c r="Z70" s="249"/>
      <c r="AA70" s="249"/>
      <c r="AB70" s="249"/>
      <c r="AC70" s="249"/>
      <c r="AD70" s="249"/>
      <c r="AE70" s="249"/>
      <c r="AF70" s="249"/>
      <c r="AG70" s="249"/>
      <c r="AH70" s="249"/>
      <c r="AI70" s="249"/>
      <c r="AJ70" s="249"/>
      <c r="AK70" s="249"/>
      <c r="AL70" s="249"/>
      <c r="AM70" s="249"/>
      <c r="AN70" s="249"/>
      <c r="AO70" s="249"/>
      <c r="AP70" s="249"/>
      <c r="AQ70" s="269"/>
      <c r="AR70" s="269"/>
      <c r="AS70" s="269"/>
      <c r="AT70" s="269"/>
      <c r="AU70" s="269"/>
      <c r="AV70" s="246"/>
      <c r="AW70" s="246"/>
      <c r="AX70" s="246"/>
      <c r="AY70" s="246"/>
      <c r="AZ70" s="246"/>
    </row>
    <row r="71" spans="1:78" ht="16.350000000000001" customHeight="1" x14ac:dyDescent="0.2">
      <c r="A71" s="6210" t="s">
        <v>104</v>
      </c>
      <c r="B71" s="6210"/>
      <c r="C71" s="1739">
        <f>SUM(E71:E71)</f>
        <v>0</v>
      </c>
      <c r="D71" s="1591"/>
      <c r="E71" s="1740"/>
      <c r="F71" s="1222"/>
      <c r="G71" s="274"/>
      <c r="H71" s="1739">
        <f>SUM(I71:J71)</f>
        <v>0</v>
      </c>
      <c r="I71" s="1591"/>
      <c r="J71" s="1679"/>
      <c r="K71" s="1222"/>
      <c r="L71" s="275"/>
      <c r="M71" s="1584"/>
      <c r="N71" s="1585"/>
      <c r="O71" s="276"/>
      <c r="P71" s="249"/>
      <c r="Q71" s="249"/>
      <c r="R71" s="249"/>
      <c r="S71" s="249"/>
      <c r="T71" s="249"/>
      <c r="U71" s="249"/>
      <c r="V71" s="249"/>
      <c r="W71" s="249"/>
      <c r="X71" s="249"/>
      <c r="Y71" s="249"/>
      <c r="Z71" s="249"/>
      <c r="AA71" s="249"/>
      <c r="AB71" s="249"/>
      <c r="AC71" s="249"/>
      <c r="AD71" s="249"/>
      <c r="AE71" s="249"/>
      <c r="AF71" s="249"/>
      <c r="AG71" s="249"/>
      <c r="AH71" s="249"/>
      <c r="AI71" s="249"/>
      <c r="AJ71" s="249"/>
      <c r="AK71" s="249"/>
      <c r="AL71" s="249"/>
      <c r="AM71" s="249"/>
      <c r="AN71" s="249"/>
      <c r="AO71" s="249"/>
      <c r="AP71" s="249"/>
      <c r="AQ71" s="269"/>
      <c r="AR71" s="269"/>
      <c r="AS71" s="269"/>
      <c r="AT71" s="269"/>
      <c r="AU71" s="269"/>
      <c r="AV71" s="246"/>
      <c r="AW71" s="246"/>
      <c r="AX71" s="246"/>
      <c r="AY71" s="246"/>
      <c r="AZ71" s="246"/>
    </row>
    <row r="72" spans="1:78" ht="16.350000000000001" customHeight="1" x14ac:dyDescent="0.2">
      <c r="A72" s="6211" t="s">
        <v>105</v>
      </c>
      <c r="B72" s="6211"/>
      <c r="C72" s="1602">
        <f>SUM(E72:E72)</f>
        <v>0</v>
      </c>
      <c r="D72" s="1591"/>
      <c r="E72" s="1740"/>
      <c r="F72" s="1584"/>
      <c r="G72" s="1591"/>
      <c r="H72" s="1602">
        <f>SUM(I72:J72)</f>
        <v>0</v>
      </c>
      <c r="I72" s="1591"/>
      <c r="J72" s="1679"/>
      <c r="K72" s="1584"/>
      <c r="L72" s="1586"/>
      <c r="M72" s="1584"/>
      <c r="N72" s="1585"/>
      <c r="O72" s="276"/>
      <c r="P72" s="249"/>
      <c r="Q72" s="249"/>
      <c r="R72" s="249"/>
      <c r="S72" s="249"/>
      <c r="T72" s="249"/>
      <c r="U72" s="249"/>
      <c r="V72" s="249"/>
      <c r="W72" s="249"/>
      <c r="X72" s="249"/>
      <c r="Y72" s="249"/>
      <c r="Z72" s="249"/>
      <c r="AA72" s="249"/>
      <c r="AB72" s="249"/>
      <c r="AC72" s="249"/>
      <c r="AD72" s="249"/>
      <c r="AE72" s="249"/>
      <c r="AF72" s="249"/>
      <c r="AG72" s="249"/>
      <c r="AH72" s="249"/>
      <c r="AI72" s="249"/>
      <c r="AJ72" s="249"/>
      <c r="AK72" s="249"/>
      <c r="AL72" s="249"/>
      <c r="AM72" s="249"/>
      <c r="AN72" s="249"/>
      <c r="AO72" s="249"/>
      <c r="AP72" s="249"/>
      <c r="AQ72" s="269"/>
      <c r="AR72" s="269"/>
      <c r="AS72" s="269"/>
      <c r="AT72" s="269"/>
      <c r="AU72" s="269"/>
      <c r="AV72" s="246"/>
      <c r="AW72" s="246"/>
      <c r="AX72" s="246"/>
      <c r="AY72" s="246"/>
      <c r="AZ72" s="246"/>
    </row>
    <row r="73" spans="1:78" ht="16.350000000000001" customHeight="1" x14ac:dyDescent="0.2">
      <c r="A73" s="6211" t="s">
        <v>106</v>
      </c>
      <c r="B73" s="6211"/>
      <c r="C73" s="1602">
        <f>SUM(E73:E73)</f>
        <v>0</v>
      </c>
      <c r="D73" s="1591"/>
      <c r="E73" s="1740"/>
      <c r="F73" s="1584"/>
      <c r="G73" s="1591"/>
      <c r="H73" s="1602">
        <f>SUM(I73:J73)</f>
        <v>0</v>
      </c>
      <c r="I73" s="1591"/>
      <c r="J73" s="1679"/>
      <c r="K73" s="1584"/>
      <c r="L73" s="1586"/>
      <c r="M73" s="1584"/>
      <c r="N73" s="1585"/>
      <c r="O73" s="276"/>
      <c r="P73" s="249"/>
      <c r="Q73" s="249"/>
      <c r="R73" s="249"/>
      <c r="S73" s="249"/>
      <c r="T73" s="249"/>
      <c r="U73" s="249"/>
      <c r="V73" s="249"/>
      <c r="W73" s="249"/>
      <c r="X73" s="249"/>
      <c r="Y73" s="249"/>
      <c r="Z73" s="249"/>
      <c r="AA73" s="249"/>
      <c r="AB73" s="249"/>
      <c r="AC73" s="249"/>
      <c r="AD73" s="249"/>
      <c r="AE73" s="249"/>
      <c r="AF73" s="249"/>
      <c r="AG73" s="249"/>
      <c r="AH73" s="249"/>
      <c r="AI73" s="249"/>
      <c r="AJ73" s="249"/>
      <c r="AK73" s="249"/>
      <c r="AL73" s="249"/>
      <c r="AM73" s="249"/>
      <c r="AN73" s="249"/>
      <c r="AO73" s="249"/>
      <c r="AP73" s="249"/>
      <c r="AQ73" s="269"/>
      <c r="AR73" s="269"/>
      <c r="AS73" s="269"/>
      <c r="AT73" s="269"/>
      <c r="AU73" s="269"/>
      <c r="AV73" s="246"/>
      <c r="AW73" s="246"/>
      <c r="AX73" s="246"/>
      <c r="AY73" s="246"/>
      <c r="AZ73" s="246"/>
    </row>
    <row r="74" spans="1:78" ht="16.350000000000001" customHeight="1" x14ac:dyDescent="0.2">
      <c r="A74" s="6212" t="s">
        <v>107</v>
      </c>
      <c r="B74" s="6212"/>
      <c r="C74" s="1642">
        <f>SUM(E74:E74)</f>
        <v>0</v>
      </c>
      <c r="D74" s="1591"/>
      <c r="E74" s="1740"/>
      <c r="F74" s="1584"/>
      <c r="G74" s="1591"/>
      <c r="H74" s="1606">
        <f>SUM(I74:J74)</f>
        <v>0</v>
      </c>
      <c r="I74" s="1591"/>
      <c r="J74" s="1679"/>
      <c r="K74" s="1584"/>
      <c r="L74" s="1586"/>
      <c r="M74" s="1584"/>
      <c r="N74" s="1585"/>
      <c r="O74" s="276"/>
      <c r="P74" s="249"/>
      <c r="Q74" s="249"/>
      <c r="R74" s="249"/>
      <c r="S74" s="249"/>
      <c r="T74" s="249"/>
      <c r="U74" s="249"/>
      <c r="V74" s="249"/>
      <c r="W74" s="249"/>
      <c r="X74" s="249"/>
      <c r="Y74" s="249"/>
      <c r="Z74" s="249"/>
      <c r="AA74" s="249"/>
      <c r="AB74" s="249"/>
      <c r="AC74" s="249"/>
      <c r="AD74" s="249"/>
      <c r="AE74" s="249"/>
      <c r="AF74" s="249"/>
      <c r="AG74" s="249"/>
      <c r="AH74" s="249"/>
      <c r="AI74" s="249"/>
      <c r="AJ74" s="249"/>
      <c r="AK74" s="249"/>
      <c r="AL74" s="249"/>
      <c r="AM74" s="249"/>
      <c r="AN74" s="249"/>
      <c r="AO74" s="249"/>
      <c r="AP74" s="249"/>
      <c r="AQ74" s="269"/>
      <c r="AR74" s="269"/>
      <c r="AS74" s="269"/>
      <c r="AT74" s="269"/>
      <c r="AU74" s="269"/>
      <c r="AV74" s="246"/>
      <c r="AW74" s="246"/>
      <c r="AX74" s="246"/>
      <c r="AY74" s="246"/>
      <c r="AZ74" s="246"/>
    </row>
    <row r="75" spans="1:78" ht="16.350000000000001" customHeight="1" x14ac:dyDescent="0.2">
      <c r="A75" s="6213" t="s">
        <v>49</v>
      </c>
      <c r="B75" s="6213"/>
      <c r="C75" s="1741">
        <f t="shared" ref="C75:L75" si="6">SUM(C71:C74)</f>
        <v>0</v>
      </c>
      <c r="D75" s="1742">
        <f t="shared" si="6"/>
        <v>0</v>
      </c>
      <c r="E75" s="1743">
        <f t="shared" si="6"/>
        <v>0</v>
      </c>
      <c r="F75" s="1744">
        <f t="shared" si="6"/>
        <v>0</v>
      </c>
      <c r="G75" s="1744">
        <f>SUM(G71:G74)</f>
        <v>0</v>
      </c>
      <c r="H75" s="1741">
        <f t="shared" si="6"/>
        <v>0</v>
      </c>
      <c r="I75" s="1742">
        <f t="shared" si="6"/>
        <v>0</v>
      </c>
      <c r="J75" s="1745">
        <f t="shared" si="6"/>
        <v>0</v>
      </c>
      <c r="K75" s="1744">
        <f t="shared" si="6"/>
        <v>0</v>
      </c>
      <c r="L75" s="1746">
        <f t="shared" si="6"/>
        <v>0</v>
      </c>
      <c r="M75" s="1744">
        <f>SUM(M71:M74)</f>
        <v>0</v>
      </c>
      <c r="N75" s="1741">
        <f>SUM(N71:N74)</f>
        <v>0</v>
      </c>
      <c r="O75" s="249"/>
      <c r="P75" s="249"/>
      <c r="Q75" s="249"/>
      <c r="R75" s="249"/>
      <c r="S75" s="249"/>
      <c r="T75" s="249"/>
      <c r="U75" s="249"/>
      <c r="V75" s="249"/>
      <c r="W75" s="250"/>
      <c r="X75" s="250"/>
      <c r="Y75" s="249"/>
      <c r="Z75" s="249"/>
      <c r="AA75" s="249"/>
      <c r="AB75" s="249"/>
      <c r="AC75" s="249"/>
      <c r="AD75" s="249"/>
      <c r="AE75" s="249"/>
      <c r="AF75" s="249"/>
      <c r="AG75" s="249"/>
      <c r="AH75" s="249"/>
      <c r="AI75" s="249"/>
      <c r="AJ75" s="249"/>
      <c r="AK75" s="249"/>
      <c r="AL75" s="249"/>
      <c r="AM75" s="249"/>
      <c r="AN75" s="249"/>
      <c r="AO75" s="249"/>
      <c r="AP75" s="249"/>
      <c r="AQ75" s="269"/>
      <c r="AR75" s="269"/>
      <c r="AS75" s="269"/>
      <c r="AT75" s="269"/>
      <c r="AU75" s="269"/>
      <c r="AV75" s="246"/>
      <c r="AW75" s="246"/>
      <c r="AX75" s="246"/>
      <c r="AY75" s="246"/>
      <c r="AZ75" s="246"/>
    </row>
    <row r="76" spans="1:78" ht="16.350000000000001" customHeight="1" x14ac:dyDescent="0.2">
      <c r="A76" s="1502" t="s">
        <v>108</v>
      </c>
      <c r="B76" s="1503"/>
      <c r="C76" s="1504"/>
      <c r="D76" s="1504"/>
      <c r="E76" s="277"/>
      <c r="F76" s="277"/>
      <c r="G76" s="277"/>
      <c r="H76" s="277"/>
      <c r="I76" s="277"/>
      <c r="J76" s="277"/>
      <c r="K76" s="277"/>
      <c r="L76" s="277"/>
      <c r="M76" s="277"/>
      <c r="N76" s="277"/>
      <c r="O76" s="249"/>
      <c r="P76" s="249"/>
      <c r="Q76" s="249"/>
      <c r="R76" s="249"/>
      <c r="S76" s="249"/>
      <c r="T76" s="249"/>
      <c r="U76" s="249"/>
      <c r="V76" s="249"/>
      <c r="W76" s="250"/>
      <c r="X76" s="250"/>
      <c r="Y76" s="249"/>
      <c r="Z76" s="249"/>
      <c r="AA76" s="249"/>
      <c r="AB76" s="249"/>
      <c r="AC76" s="249"/>
      <c r="AD76" s="249"/>
      <c r="AE76" s="249"/>
      <c r="AF76" s="249"/>
      <c r="AG76" s="249"/>
      <c r="AH76" s="249"/>
      <c r="AI76" s="249"/>
      <c r="AJ76" s="249"/>
      <c r="AK76" s="249"/>
      <c r="AL76" s="249"/>
      <c r="AM76" s="249"/>
      <c r="AN76" s="249"/>
      <c r="AO76" s="249"/>
      <c r="AP76" s="249"/>
      <c r="AQ76" s="269"/>
      <c r="AR76" s="269"/>
      <c r="AS76" s="269"/>
      <c r="AT76" s="269"/>
      <c r="AU76" s="269"/>
      <c r="AV76" s="246"/>
      <c r="AW76" s="246"/>
      <c r="AX76" s="246"/>
      <c r="AY76" s="246"/>
      <c r="AZ76" s="246"/>
    </row>
    <row r="77" spans="1:78" ht="24" customHeight="1" x14ac:dyDescent="0.2">
      <c r="A77" s="1747" t="s">
        <v>109</v>
      </c>
      <c r="B77" s="1691"/>
      <c r="C77" s="1691"/>
      <c r="D77" s="1691"/>
      <c r="E77" s="252"/>
      <c r="F77" s="252"/>
      <c r="G77" s="252"/>
      <c r="H77" s="252"/>
      <c r="I77" s="252"/>
      <c r="J77" s="252"/>
      <c r="K77" s="252"/>
      <c r="L77" s="252"/>
      <c r="M77" s="252"/>
      <c r="N77" s="252"/>
      <c r="O77" s="252"/>
      <c r="P77" s="252"/>
      <c r="Q77" s="252"/>
      <c r="R77" s="252"/>
      <c r="S77" s="252"/>
      <c r="T77" s="252"/>
      <c r="U77" s="252"/>
      <c r="V77" s="252"/>
      <c r="W77" s="252"/>
      <c r="X77" s="252"/>
      <c r="Y77" s="252"/>
      <c r="Z77" s="252"/>
      <c r="AA77" s="252"/>
      <c r="AB77" s="252"/>
      <c r="AC77" s="252"/>
      <c r="AD77" s="252"/>
      <c r="AE77" s="252"/>
      <c r="AF77" s="252"/>
      <c r="AG77" s="252"/>
      <c r="AH77" s="252"/>
      <c r="AI77" s="252"/>
      <c r="AJ77" s="252"/>
      <c r="AK77" s="252"/>
      <c r="AL77" s="249"/>
      <c r="AM77" s="249"/>
      <c r="AN77" s="249"/>
      <c r="AO77" s="249"/>
      <c r="AP77" s="249"/>
      <c r="AQ77" s="249"/>
      <c r="AR77" s="249"/>
      <c r="AS77" s="249"/>
    </row>
    <row r="78" spans="1:78" ht="26.45" customHeight="1" x14ac:dyDescent="0.2">
      <c r="A78" s="6200" t="s">
        <v>110</v>
      </c>
      <c r="B78" s="6172" t="s">
        <v>49</v>
      </c>
      <c r="C78" s="6216" t="s">
        <v>7</v>
      </c>
      <c r="D78" s="6182"/>
      <c r="E78" s="6177" t="s">
        <v>13</v>
      </c>
      <c r="F78" s="6179" t="s">
        <v>14</v>
      </c>
      <c r="G78" s="6185" t="s">
        <v>11</v>
      </c>
      <c r="H78" s="6185" t="s">
        <v>12</v>
      </c>
      <c r="I78" s="249"/>
      <c r="J78" s="249"/>
      <c r="K78" s="249"/>
      <c r="L78" s="249"/>
      <c r="M78" s="249"/>
      <c r="N78" s="249"/>
      <c r="O78" s="249"/>
      <c r="P78" s="249"/>
      <c r="Q78" s="249"/>
      <c r="R78" s="250"/>
      <c r="S78" s="250"/>
      <c r="T78" s="249"/>
      <c r="U78" s="249"/>
      <c r="V78" s="249"/>
      <c r="W78" s="249"/>
      <c r="X78" s="249"/>
      <c r="Y78" s="249"/>
      <c r="Z78" s="249"/>
      <c r="AA78" s="249"/>
      <c r="AB78" s="249"/>
      <c r="AC78" s="249"/>
      <c r="AD78" s="249"/>
      <c r="AE78" s="249"/>
      <c r="AF78" s="249"/>
      <c r="AG78" s="249"/>
      <c r="AH78" s="249"/>
      <c r="AI78" s="249"/>
      <c r="AJ78" s="249"/>
      <c r="AK78" s="249"/>
      <c r="AL78" s="249"/>
      <c r="AM78" s="249"/>
      <c r="AN78" s="249"/>
      <c r="AO78" s="249"/>
      <c r="AP78" s="249"/>
      <c r="AQ78" s="249"/>
      <c r="AR78" s="249"/>
      <c r="BZ78" s="257"/>
    </row>
    <row r="79" spans="1:78" ht="34.9" customHeight="1" x14ac:dyDescent="0.2">
      <c r="A79" s="6219"/>
      <c r="B79" s="6173"/>
      <c r="C79" s="1700" t="s">
        <v>53</v>
      </c>
      <c r="D79" s="1737" t="s">
        <v>54</v>
      </c>
      <c r="E79" s="6178"/>
      <c r="F79" s="6180"/>
      <c r="G79" s="6186"/>
      <c r="H79" s="6186"/>
      <c r="I79" s="249"/>
      <c r="J79" s="249"/>
      <c r="K79" s="249"/>
      <c r="L79" s="249"/>
      <c r="M79" s="249"/>
      <c r="N79" s="249"/>
      <c r="O79" s="249"/>
      <c r="P79" s="249"/>
      <c r="Q79" s="249"/>
      <c r="R79" s="250"/>
      <c r="S79" s="250"/>
      <c r="T79" s="249"/>
      <c r="U79" s="249"/>
      <c r="V79" s="249"/>
      <c r="W79" s="249"/>
      <c r="X79" s="249"/>
      <c r="Y79" s="249"/>
      <c r="Z79" s="249"/>
      <c r="AA79" s="249"/>
      <c r="AB79" s="249"/>
      <c r="AC79" s="249"/>
      <c r="AD79" s="249"/>
      <c r="AE79" s="249"/>
      <c r="AF79" s="249"/>
      <c r="AG79" s="249"/>
      <c r="AH79" s="249"/>
      <c r="AI79" s="249"/>
      <c r="AJ79" s="249"/>
      <c r="AK79" s="249"/>
      <c r="AL79" s="249"/>
      <c r="AM79" s="249"/>
      <c r="AN79" s="249"/>
      <c r="AO79" s="249"/>
      <c r="AP79" s="249"/>
      <c r="AQ79" s="249"/>
      <c r="AR79" s="249"/>
      <c r="BZ79" s="257"/>
    </row>
    <row r="80" spans="1:78" ht="16.350000000000001" customHeight="1" x14ac:dyDescent="0.2">
      <c r="A80" s="1739" t="s">
        <v>111</v>
      </c>
      <c r="B80" s="278"/>
      <c r="C80" s="1583"/>
      <c r="D80" s="1679"/>
      <c r="E80" s="1748"/>
      <c r="F80" s="1584"/>
      <c r="G80" s="1584"/>
      <c r="H80" s="1584"/>
      <c r="I80" s="276"/>
      <c r="J80" s="249"/>
      <c r="K80" s="249"/>
      <c r="L80" s="249"/>
      <c r="M80" s="249"/>
      <c r="N80" s="249"/>
      <c r="O80" s="249"/>
      <c r="P80" s="249"/>
      <c r="Q80" s="249"/>
      <c r="R80" s="250"/>
      <c r="S80" s="250"/>
      <c r="T80" s="249"/>
      <c r="U80" s="249"/>
      <c r="V80" s="249"/>
      <c r="W80" s="249"/>
      <c r="X80" s="249"/>
      <c r="Y80" s="249"/>
      <c r="Z80" s="249"/>
      <c r="AA80" s="249"/>
      <c r="AB80" s="249"/>
      <c r="AC80" s="249"/>
      <c r="AD80" s="249"/>
      <c r="AE80" s="249"/>
      <c r="AF80" s="249"/>
      <c r="AG80" s="249"/>
      <c r="AH80" s="249"/>
      <c r="AI80" s="249"/>
      <c r="AJ80" s="249"/>
      <c r="AK80" s="249"/>
      <c r="AL80" s="249"/>
      <c r="AM80" s="249"/>
      <c r="AN80" s="249"/>
      <c r="AO80" s="249"/>
      <c r="AP80" s="249"/>
      <c r="AQ80" s="249"/>
      <c r="AR80" s="249"/>
      <c r="BZ80" s="257"/>
    </row>
    <row r="81" spans="1:78" ht="16.350000000000001" customHeight="1" x14ac:dyDescent="0.2">
      <c r="A81" s="1602" t="s">
        <v>112</v>
      </c>
      <c r="B81" s="1749"/>
      <c r="C81" s="1583"/>
      <c r="D81" s="1679"/>
      <c r="E81" s="1748"/>
      <c r="F81" s="1584"/>
      <c r="G81" s="1584"/>
      <c r="H81" s="1584"/>
      <c r="I81" s="276"/>
      <c r="J81" s="249"/>
      <c r="K81" s="249"/>
      <c r="L81" s="249"/>
      <c r="M81" s="249"/>
      <c r="N81" s="249"/>
      <c r="O81" s="249"/>
      <c r="P81" s="249"/>
      <c r="Q81" s="249"/>
      <c r="R81" s="250"/>
      <c r="S81" s="250"/>
      <c r="T81" s="249"/>
      <c r="U81" s="249"/>
      <c r="V81" s="249"/>
      <c r="W81" s="249"/>
      <c r="X81" s="249"/>
      <c r="Y81" s="249"/>
      <c r="Z81" s="249"/>
      <c r="AA81" s="249"/>
      <c r="AB81" s="249"/>
      <c r="AC81" s="249"/>
      <c r="AD81" s="249"/>
      <c r="AE81" s="249"/>
      <c r="AF81" s="249"/>
      <c r="AG81" s="249"/>
      <c r="AH81" s="249"/>
      <c r="AI81" s="249"/>
      <c r="AJ81" s="249"/>
      <c r="AK81" s="249"/>
      <c r="AL81" s="249"/>
      <c r="AM81" s="249"/>
      <c r="AN81" s="249"/>
      <c r="AO81" s="249"/>
      <c r="AP81" s="249"/>
      <c r="AQ81" s="249"/>
      <c r="AR81" s="249"/>
      <c r="BZ81" s="257"/>
    </row>
    <row r="82" spans="1:78" ht="16.350000000000001" customHeight="1" x14ac:dyDescent="0.2">
      <c r="A82" s="1602" t="s">
        <v>113</v>
      </c>
      <c r="B82" s="1749"/>
      <c r="C82" s="1583"/>
      <c r="D82" s="1679"/>
      <c r="E82" s="1748"/>
      <c r="F82" s="1584"/>
      <c r="G82" s="1584"/>
      <c r="H82" s="1584"/>
      <c r="I82" s="276"/>
      <c r="J82" s="249"/>
      <c r="K82" s="249"/>
      <c r="L82" s="249"/>
      <c r="M82" s="249"/>
      <c r="N82" s="249"/>
      <c r="O82" s="249"/>
      <c r="P82" s="249"/>
      <c r="Q82" s="249"/>
      <c r="R82" s="250"/>
      <c r="S82" s="250"/>
      <c r="T82" s="249"/>
      <c r="U82" s="249"/>
      <c r="V82" s="249"/>
      <c r="W82" s="249"/>
      <c r="X82" s="249"/>
      <c r="Y82" s="249"/>
      <c r="Z82" s="249"/>
      <c r="AA82" s="249"/>
      <c r="AB82" s="249"/>
      <c r="AC82" s="249"/>
      <c r="AD82" s="249"/>
      <c r="AE82" s="249"/>
      <c r="AF82" s="249"/>
      <c r="AG82" s="249"/>
      <c r="AH82" s="249"/>
      <c r="AI82" s="249"/>
      <c r="AJ82" s="249"/>
      <c r="AK82" s="249"/>
      <c r="AL82" s="249"/>
      <c r="AM82" s="249"/>
      <c r="AN82" s="249"/>
      <c r="AO82" s="249"/>
      <c r="AP82" s="249"/>
      <c r="AQ82" s="249"/>
      <c r="AR82" s="249"/>
      <c r="BZ82" s="257"/>
    </row>
    <row r="83" spans="1:78" ht="16.350000000000001" customHeight="1" x14ac:dyDescent="0.2">
      <c r="A83" s="1602" t="s">
        <v>114</v>
      </c>
      <c r="B83" s="1749"/>
      <c r="C83" s="1583"/>
      <c r="D83" s="1679"/>
      <c r="E83" s="1748"/>
      <c r="F83" s="1584"/>
      <c r="G83" s="1584"/>
      <c r="H83" s="1584"/>
      <c r="I83" s="276"/>
      <c r="J83" s="249"/>
      <c r="K83" s="249"/>
      <c r="L83" s="249"/>
      <c r="M83" s="249"/>
      <c r="N83" s="249"/>
      <c r="O83" s="249"/>
      <c r="P83" s="249"/>
      <c r="Q83" s="249"/>
      <c r="R83" s="250"/>
      <c r="S83" s="250"/>
      <c r="T83" s="249"/>
      <c r="U83" s="249"/>
      <c r="V83" s="249"/>
      <c r="W83" s="249"/>
      <c r="X83" s="249"/>
      <c r="Y83" s="249"/>
      <c r="Z83" s="249"/>
      <c r="AA83" s="249"/>
      <c r="AB83" s="249"/>
      <c r="AC83" s="249"/>
      <c r="AD83" s="249"/>
      <c r="AE83" s="249"/>
      <c r="AF83" s="249"/>
      <c r="AG83" s="249"/>
      <c r="AH83" s="249"/>
      <c r="AI83" s="249"/>
      <c r="AJ83" s="249"/>
      <c r="AK83" s="249"/>
      <c r="AL83" s="249"/>
      <c r="AM83" s="249"/>
      <c r="AN83" s="249"/>
      <c r="AO83" s="249"/>
      <c r="AP83" s="249"/>
      <c r="AQ83" s="249"/>
      <c r="AR83" s="249"/>
      <c r="BZ83" s="257"/>
    </row>
    <row r="84" spans="1:78" ht="16.350000000000001" customHeight="1" x14ac:dyDescent="0.2">
      <c r="A84" s="1606" t="s">
        <v>115</v>
      </c>
      <c r="B84" s="1750"/>
      <c r="C84" s="1596"/>
      <c r="D84" s="1710"/>
      <c r="E84" s="1751"/>
      <c r="F84" s="1640"/>
      <c r="G84" s="1640"/>
      <c r="H84" s="1640"/>
      <c r="I84" s="276"/>
      <c r="J84" s="249"/>
      <c r="K84" s="249"/>
      <c r="L84" s="249"/>
      <c r="M84" s="249"/>
      <c r="N84" s="249"/>
      <c r="O84" s="249"/>
      <c r="P84" s="249"/>
      <c r="Q84" s="249"/>
      <c r="R84" s="250"/>
      <c r="S84" s="250"/>
      <c r="T84" s="249"/>
      <c r="U84" s="249"/>
      <c r="V84" s="249"/>
      <c r="W84" s="249"/>
      <c r="X84" s="249"/>
      <c r="Y84" s="249"/>
      <c r="Z84" s="249"/>
      <c r="AA84" s="249"/>
      <c r="AB84" s="249"/>
      <c r="AC84" s="249"/>
      <c r="AD84" s="249"/>
      <c r="AE84" s="249"/>
      <c r="AF84" s="249"/>
      <c r="AG84" s="249"/>
      <c r="AH84" s="249"/>
      <c r="AI84" s="249"/>
      <c r="AJ84" s="249"/>
      <c r="AK84" s="249"/>
      <c r="AL84" s="249"/>
      <c r="AM84" s="249"/>
      <c r="AN84" s="249"/>
      <c r="AO84" s="249"/>
      <c r="AP84" s="249"/>
      <c r="AQ84" s="249"/>
      <c r="AR84" s="249"/>
      <c r="BZ84" s="257"/>
    </row>
    <row r="85" spans="1:78" ht="23.45" customHeight="1" x14ac:dyDescent="0.2">
      <c r="A85" s="1752" t="s">
        <v>116</v>
      </c>
      <c r="B85" s="249"/>
      <c r="C85" s="249"/>
      <c r="D85" s="249"/>
      <c r="E85" s="249"/>
      <c r="F85" s="249"/>
      <c r="G85" s="249"/>
      <c r="H85" s="249"/>
      <c r="I85" s="249"/>
      <c r="J85" s="249"/>
      <c r="K85" s="249"/>
      <c r="L85" s="249"/>
      <c r="M85" s="249"/>
      <c r="N85" s="249"/>
      <c r="O85" s="249"/>
      <c r="P85" s="249"/>
      <c r="Q85" s="249"/>
      <c r="R85" s="249"/>
      <c r="S85" s="249"/>
      <c r="T85" s="250"/>
      <c r="U85" s="250"/>
      <c r="V85" s="249"/>
      <c r="W85" s="249"/>
      <c r="X85" s="249"/>
      <c r="Y85" s="249"/>
      <c r="Z85" s="249"/>
      <c r="AA85" s="249"/>
      <c r="AB85" s="249"/>
      <c r="AC85" s="249"/>
      <c r="AD85" s="249"/>
      <c r="AE85" s="249"/>
      <c r="AF85" s="249"/>
      <c r="AG85" s="249"/>
      <c r="AH85" s="249"/>
      <c r="AI85" s="249"/>
      <c r="AJ85" s="249"/>
      <c r="AK85" s="249"/>
      <c r="AL85" s="249"/>
      <c r="AM85" s="249"/>
      <c r="AN85" s="249"/>
      <c r="AO85" s="249"/>
      <c r="AP85" s="249"/>
      <c r="AQ85" s="249"/>
      <c r="AR85" s="249"/>
      <c r="AS85" s="249"/>
      <c r="AT85" s="249"/>
    </row>
    <row r="86" spans="1:78" ht="23.45" customHeight="1" x14ac:dyDescent="0.2">
      <c r="A86" s="6200" t="s">
        <v>110</v>
      </c>
      <c r="B86" s="6220" t="s">
        <v>117</v>
      </c>
      <c r="C86" s="6183" t="s">
        <v>118</v>
      </c>
      <c r="D86" s="6216" t="s">
        <v>7</v>
      </c>
      <c r="E86" s="6182"/>
      <c r="F86" s="6177" t="s">
        <v>13</v>
      </c>
      <c r="G86" s="6179" t="s">
        <v>14</v>
      </c>
      <c r="H86" s="6185" t="s">
        <v>11</v>
      </c>
      <c r="I86" s="6185" t="s">
        <v>12</v>
      </c>
      <c r="J86" s="249"/>
      <c r="K86" s="249"/>
      <c r="L86" s="249"/>
      <c r="M86" s="249"/>
      <c r="N86" s="249"/>
      <c r="O86" s="249"/>
      <c r="P86" s="249"/>
      <c r="Q86" s="249"/>
      <c r="R86" s="249"/>
      <c r="S86" s="250"/>
      <c r="T86" s="250"/>
      <c r="U86" s="249"/>
      <c r="V86" s="249"/>
      <c r="W86" s="249"/>
      <c r="X86" s="249"/>
      <c r="Y86" s="249"/>
      <c r="Z86" s="249"/>
      <c r="AA86" s="249"/>
      <c r="AB86" s="249"/>
      <c r="AC86" s="249"/>
      <c r="AD86" s="249"/>
      <c r="AE86" s="249"/>
      <c r="AF86" s="249"/>
      <c r="AG86" s="249"/>
      <c r="AH86" s="249"/>
      <c r="AI86" s="249"/>
      <c r="AJ86" s="249"/>
      <c r="AK86" s="249"/>
      <c r="AL86" s="249"/>
      <c r="AM86" s="249"/>
      <c r="AN86" s="249"/>
      <c r="AO86" s="249"/>
      <c r="AP86" s="249"/>
      <c r="AQ86" s="249"/>
      <c r="AR86" s="249"/>
      <c r="AS86" s="249"/>
    </row>
    <row r="87" spans="1:78" ht="29.25" customHeight="1" x14ac:dyDescent="0.2">
      <c r="A87" s="6219"/>
      <c r="B87" s="6221"/>
      <c r="C87" s="6184"/>
      <c r="D87" s="1700" t="s">
        <v>53</v>
      </c>
      <c r="E87" s="1737" t="s">
        <v>54</v>
      </c>
      <c r="F87" s="6178"/>
      <c r="G87" s="6180"/>
      <c r="H87" s="6186"/>
      <c r="I87" s="6186"/>
      <c r="J87" s="249"/>
      <c r="K87" s="249"/>
      <c r="L87" s="249"/>
      <c r="M87" s="249"/>
      <c r="N87" s="249"/>
      <c r="O87" s="249"/>
      <c r="P87" s="249"/>
      <c r="Q87" s="249"/>
      <c r="R87" s="249"/>
      <c r="S87" s="250"/>
      <c r="T87" s="250"/>
      <c r="U87" s="249"/>
      <c r="V87" s="249"/>
      <c r="W87" s="249"/>
      <c r="X87" s="249"/>
      <c r="Y87" s="249"/>
      <c r="Z87" s="249"/>
      <c r="AA87" s="249"/>
      <c r="AB87" s="249"/>
      <c r="AC87" s="249"/>
      <c r="AD87" s="249"/>
      <c r="AE87" s="249"/>
      <c r="AF87" s="249"/>
      <c r="AG87" s="249"/>
      <c r="AH87" s="249"/>
      <c r="AI87" s="249"/>
      <c r="AJ87" s="249"/>
      <c r="AK87" s="249"/>
      <c r="AL87" s="249"/>
      <c r="AM87" s="249"/>
      <c r="AN87" s="249"/>
      <c r="AO87" s="249"/>
      <c r="AP87" s="249"/>
      <c r="AQ87" s="249"/>
      <c r="AR87" s="249"/>
      <c r="AS87" s="249"/>
    </row>
    <row r="88" spans="1:78" ht="16.350000000000001" customHeight="1" x14ac:dyDescent="0.2">
      <c r="A88" s="279" t="s">
        <v>111</v>
      </c>
      <c r="B88" s="275"/>
      <c r="C88" s="1179"/>
      <c r="D88" s="266"/>
      <c r="E88" s="149"/>
      <c r="F88" s="280"/>
      <c r="G88" s="1222"/>
      <c r="H88" s="1222"/>
      <c r="I88" s="1222"/>
      <c r="J88" s="276"/>
      <c r="K88" s="249"/>
      <c r="L88" s="249"/>
      <c r="M88" s="249"/>
      <c r="N88" s="249"/>
      <c r="O88" s="249"/>
      <c r="P88" s="249"/>
      <c r="Q88" s="249"/>
      <c r="R88" s="249"/>
      <c r="S88" s="250"/>
      <c r="T88" s="250"/>
      <c r="U88" s="249"/>
      <c r="V88" s="249"/>
      <c r="W88" s="249"/>
      <c r="X88" s="249"/>
      <c r="Y88" s="249"/>
      <c r="Z88" s="249"/>
      <c r="AA88" s="249"/>
      <c r="AB88" s="249"/>
      <c r="AC88" s="249"/>
      <c r="AD88" s="249"/>
      <c r="AE88" s="249"/>
      <c r="AF88" s="249"/>
      <c r="AG88" s="249"/>
      <c r="AH88" s="249"/>
      <c r="AI88" s="249"/>
      <c r="AJ88" s="249"/>
      <c r="AK88" s="249"/>
      <c r="AL88" s="249"/>
      <c r="AM88" s="249"/>
      <c r="AN88" s="249"/>
      <c r="AO88" s="249"/>
      <c r="AP88" s="249"/>
      <c r="AQ88" s="249"/>
      <c r="AR88" s="249"/>
      <c r="AS88" s="249"/>
    </row>
    <row r="89" spans="1:78" ht="16.350000000000001" customHeight="1" x14ac:dyDescent="0.2">
      <c r="A89" s="1602" t="s">
        <v>112</v>
      </c>
      <c r="B89" s="1586"/>
      <c r="C89" s="1753"/>
      <c r="D89" s="1583"/>
      <c r="E89" s="1679"/>
      <c r="F89" s="1748"/>
      <c r="G89" s="1584"/>
      <c r="H89" s="1584"/>
      <c r="I89" s="1584"/>
      <c r="J89" s="276"/>
      <c r="K89" s="249"/>
      <c r="L89" s="249"/>
      <c r="M89" s="249"/>
      <c r="N89" s="249"/>
      <c r="O89" s="249"/>
      <c r="P89" s="249"/>
      <c r="Q89" s="249"/>
      <c r="R89" s="249"/>
      <c r="S89" s="250"/>
      <c r="T89" s="250"/>
      <c r="U89" s="249"/>
      <c r="V89" s="249"/>
      <c r="W89" s="249"/>
      <c r="X89" s="249"/>
      <c r="Y89" s="249"/>
      <c r="Z89" s="249"/>
      <c r="AA89" s="249"/>
      <c r="AB89" s="249"/>
      <c r="AC89" s="249"/>
      <c r="AD89" s="249"/>
      <c r="AE89" s="249"/>
      <c r="AF89" s="249"/>
      <c r="AG89" s="249"/>
      <c r="AH89" s="249"/>
      <c r="AI89" s="249"/>
      <c r="AJ89" s="249"/>
      <c r="AK89" s="249"/>
      <c r="AL89" s="249"/>
      <c r="AM89" s="249"/>
      <c r="AN89" s="249"/>
      <c r="AO89" s="249"/>
      <c r="AP89" s="249"/>
      <c r="AQ89" s="249"/>
      <c r="AR89" s="249"/>
      <c r="AS89" s="249"/>
    </row>
    <row r="90" spans="1:78" ht="16.350000000000001" customHeight="1" x14ac:dyDescent="0.2">
      <c r="A90" s="1602" t="s">
        <v>113</v>
      </c>
      <c r="B90" s="1586"/>
      <c r="C90" s="1753"/>
      <c r="D90" s="1583"/>
      <c r="E90" s="1679"/>
      <c r="F90" s="1748"/>
      <c r="G90" s="1584"/>
      <c r="H90" s="1584"/>
      <c r="I90" s="1584"/>
      <c r="J90" s="276"/>
      <c r="K90" s="249"/>
      <c r="L90" s="249"/>
      <c r="M90" s="249"/>
      <c r="N90" s="249"/>
      <c r="O90" s="249"/>
      <c r="P90" s="249"/>
      <c r="Q90" s="249"/>
      <c r="R90" s="249"/>
      <c r="S90" s="250"/>
      <c r="T90" s="250"/>
      <c r="U90" s="249"/>
      <c r="V90" s="249"/>
      <c r="W90" s="249"/>
      <c r="X90" s="249"/>
      <c r="Y90" s="249"/>
      <c r="Z90" s="249"/>
      <c r="AA90" s="249"/>
      <c r="AB90" s="249"/>
      <c r="AC90" s="249"/>
      <c r="AD90" s="249"/>
      <c r="AE90" s="249"/>
      <c r="AF90" s="249"/>
      <c r="AG90" s="249"/>
      <c r="AH90" s="249"/>
      <c r="AI90" s="249"/>
      <c r="AJ90" s="249"/>
      <c r="AK90" s="249"/>
      <c r="AL90" s="249"/>
      <c r="AM90" s="249"/>
      <c r="AN90" s="249"/>
      <c r="AO90" s="249"/>
      <c r="AP90" s="249"/>
      <c r="AQ90" s="249"/>
      <c r="AR90" s="249"/>
      <c r="AS90" s="249"/>
    </row>
    <row r="91" spans="1:78" ht="16.350000000000001" customHeight="1" x14ac:dyDescent="0.2">
      <c r="A91" s="1602" t="s">
        <v>114</v>
      </c>
      <c r="B91" s="1586"/>
      <c r="C91" s="1753"/>
      <c r="D91" s="1583"/>
      <c r="E91" s="1679"/>
      <c r="F91" s="1748"/>
      <c r="G91" s="1584"/>
      <c r="H91" s="1584"/>
      <c r="I91" s="1584"/>
      <c r="J91" s="276"/>
      <c r="K91" s="249"/>
      <c r="L91" s="249"/>
      <c r="M91" s="249"/>
      <c r="N91" s="249"/>
      <c r="O91" s="249"/>
      <c r="P91" s="249"/>
      <c r="Q91" s="249"/>
      <c r="R91" s="249"/>
      <c r="S91" s="250"/>
      <c r="T91" s="250"/>
      <c r="U91" s="249"/>
      <c r="V91" s="249"/>
      <c r="W91" s="249"/>
      <c r="X91" s="249"/>
      <c r="Y91" s="249"/>
      <c r="Z91" s="249"/>
      <c r="AA91" s="249"/>
      <c r="AB91" s="249"/>
      <c r="AC91" s="249"/>
      <c r="AD91" s="249"/>
      <c r="AE91" s="249"/>
      <c r="AF91" s="249"/>
      <c r="AG91" s="249"/>
      <c r="AH91" s="249"/>
      <c r="AI91" s="249"/>
      <c r="AJ91" s="249"/>
      <c r="AK91" s="249"/>
      <c r="AL91" s="249"/>
      <c r="AM91" s="249"/>
      <c r="AN91" s="249"/>
      <c r="AO91" s="249"/>
      <c r="AP91" s="249"/>
      <c r="AQ91" s="249"/>
      <c r="AR91" s="249"/>
      <c r="AS91" s="249"/>
    </row>
    <row r="92" spans="1:78" ht="16.350000000000001" customHeight="1" x14ac:dyDescent="0.2">
      <c r="A92" s="1606" t="s">
        <v>115</v>
      </c>
      <c r="B92" s="1601"/>
      <c r="C92" s="1754"/>
      <c r="D92" s="1596"/>
      <c r="E92" s="1710"/>
      <c r="F92" s="1751"/>
      <c r="G92" s="1640"/>
      <c r="H92" s="1640"/>
      <c r="I92" s="1640"/>
      <c r="J92" s="276"/>
      <c r="K92" s="249"/>
      <c r="L92" s="249"/>
      <c r="M92" s="249"/>
      <c r="N92" s="249"/>
      <c r="O92" s="249"/>
      <c r="P92" s="249"/>
      <c r="Q92" s="249"/>
      <c r="R92" s="249"/>
      <c r="S92" s="250"/>
      <c r="T92" s="250"/>
      <c r="U92" s="249"/>
      <c r="V92" s="249"/>
      <c r="W92" s="249"/>
      <c r="X92" s="249"/>
      <c r="Y92" s="249"/>
      <c r="Z92" s="249"/>
      <c r="AA92" s="249"/>
      <c r="AB92" s="249"/>
      <c r="AC92" s="249"/>
      <c r="AD92" s="249"/>
      <c r="AE92" s="249"/>
      <c r="AF92" s="249"/>
      <c r="AG92" s="249"/>
      <c r="AH92" s="249"/>
      <c r="AI92" s="249"/>
      <c r="AJ92" s="249"/>
      <c r="AK92" s="249"/>
      <c r="AL92" s="249"/>
      <c r="AM92" s="249"/>
      <c r="AN92" s="249"/>
      <c r="AO92" s="249"/>
      <c r="AP92" s="249"/>
      <c r="AQ92" s="249"/>
      <c r="AR92" s="249"/>
      <c r="AS92" s="249"/>
    </row>
    <row r="93" spans="1:78" ht="24.75" customHeight="1" x14ac:dyDescent="0.2">
      <c r="A93" s="1691" t="s">
        <v>119</v>
      </c>
      <c r="B93" s="1180"/>
      <c r="C93" s="1180"/>
      <c r="D93" s="1181"/>
      <c r="E93" s="1180"/>
      <c r="F93" s="1180"/>
      <c r="G93" s="1180"/>
      <c r="H93" s="1180"/>
      <c r="I93" s="1180"/>
      <c r="J93" s="1180"/>
      <c r="K93" s="1180"/>
      <c r="L93" s="1180"/>
      <c r="M93" s="1180"/>
      <c r="N93" s="1180"/>
      <c r="O93" s="1180"/>
      <c r="P93" s="1180"/>
      <c r="Q93" s="1180"/>
      <c r="R93" s="1180"/>
      <c r="S93" s="1180"/>
      <c r="T93" s="1180"/>
      <c r="U93" s="1180"/>
      <c r="V93" s="1180"/>
      <c r="W93" s="1180"/>
      <c r="X93" s="281"/>
      <c r="Y93" s="281"/>
      <c r="Z93" s="1180"/>
      <c r="AA93" s="1180"/>
      <c r="AB93" s="1180"/>
      <c r="AC93" s="1180"/>
      <c r="AD93" s="1180"/>
      <c r="AE93" s="1180"/>
      <c r="AF93" s="1180"/>
      <c r="AG93" s="249"/>
      <c r="AH93" s="249"/>
      <c r="AI93" s="249"/>
      <c r="AJ93" s="249"/>
    </row>
    <row r="94" spans="1:78" ht="15" customHeight="1" x14ac:dyDescent="0.2">
      <c r="A94" s="6170" t="s">
        <v>3</v>
      </c>
      <c r="B94" s="6199" t="s">
        <v>49</v>
      </c>
      <c r="C94" s="6200"/>
      <c r="D94" s="6183"/>
      <c r="E94" s="6216" t="s">
        <v>50</v>
      </c>
      <c r="F94" s="6175"/>
      <c r="G94" s="6175"/>
      <c r="H94" s="6175"/>
      <c r="I94" s="6175"/>
      <c r="J94" s="6175"/>
      <c r="K94" s="6175"/>
      <c r="L94" s="6175"/>
      <c r="M94" s="6175"/>
      <c r="N94" s="6175"/>
      <c r="O94" s="6175"/>
      <c r="P94" s="6175"/>
      <c r="Q94" s="6175"/>
      <c r="R94" s="6175"/>
      <c r="S94" s="6175"/>
      <c r="T94" s="6175"/>
      <c r="U94" s="6175"/>
      <c r="V94" s="6175"/>
      <c r="W94" s="6175"/>
      <c r="X94" s="6175"/>
      <c r="Y94" s="6175"/>
      <c r="Z94" s="6175"/>
      <c r="AA94" s="6175"/>
      <c r="AB94" s="6175"/>
      <c r="AC94" s="6175"/>
      <c r="AD94" s="6175"/>
      <c r="AE94" s="6175"/>
      <c r="AF94" s="6182"/>
      <c r="AG94" s="6222" t="s">
        <v>14</v>
      </c>
      <c r="AH94" s="6194" t="s">
        <v>13</v>
      </c>
      <c r="BY94" s="257"/>
      <c r="BZ94" s="257"/>
    </row>
    <row r="95" spans="1:78" x14ac:dyDescent="0.2">
      <c r="A95" s="6198"/>
      <c r="B95" s="6201"/>
      <c r="C95" s="6202"/>
      <c r="D95" s="6203"/>
      <c r="E95" s="6216" t="s">
        <v>120</v>
      </c>
      <c r="F95" s="6176"/>
      <c r="G95" s="6190" t="s">
        <v>19</v>
      </c>
      <c r="H95" s="6191"/>
      <c r="I95" s="6190" t="s">
        <v>20</v>
      </c>
      <c r="J95" s="6191"/>
      <c r="K95" s="6227" t="s">
        <v>21</v>
      </c>
      <c r="L95" s="6191"/>
      <c r="M95" s="6190" t="s">
        <v>22</v>
      </c>
      <c r="N95" s="6191"/>
      <c r="O95" s="6190" t="s">
        <v>23</v>
      </c>
      <c r="P95" s="6191"/>
      <c r="Q95" s="6190" t="s">
        <v>24</v>
      </c>
      <c r="R95" s="6191"/>
      <c r="S95" s="6190" t="s">
        <v>25</v>
      </c>
      <c r="T95" s="6191"/>
      <c r="U95" s="6190" t="s">
        <v>26</v>
      </c>
      <c r="V95" s="6191"/>
      <c r="W95" s="6190" t="s">
        <v>27</v>
      </c>
      <c r="X95" s="6191"/>
      <c r="Y95" s="6227" t="s">
        <v>28</v>
      </c>
      <c r="Z95" s="6191"/>
      <c r="AA95" s="6227" t="s">
        <v>29</v>
      </c>
      <c r="AB95" s="6191"/>
      <c r="AC95" s="6227" t="s">
        <v>30</v>
      </c>
      <c r="AD95" s="6191"/>
      <c r="AE95" s="6227" t="s">
        <v>31</v>
      </c>
      <c r="AF95" s="6208"/>
      <c r="AG95" s="6223"/>
      <c r="AH95" s="6225"/>
      <c r="BY95" s="257"/>
      <c r="BZ95" s="257"/>
    </row>
    <row r="96" spans="1:78" x14ac:dyDescent="0.2">
      <c r="A96" s="6171"/>
      <c r="B96" s="1699" t="s">
        <v>52</v>
      </c>
      <c r="C96" s="1661" t="s">
        <v>53</v>
      </c>
      <c r="D96" s="1659" t="s">
        <v>54</v>
      </c>
      <c r="E96" s="1700" t="s">
        <v>53</v>
      </c>
      <c r="F96" s="1659" t="s">
        <v>54</v>
      </c>
      <c r="G96" s="1661" t="s">
        <v>53</v>
      </c>
      <c r="H96" s="1659" t="s">
        <v>54</v>
      </c>
      <c r="I96" s="1661" t="s">
        <v>53</v>
      </c>
      <c r="J96" s="1659" t="s">
        <v>54</v>
      </c>
      <c r="K96" s="1700" t="s">
        <v>53</v>
      </c>
      <c r="L96" s="1659" t="s">
        <v>54</v>
      </c>
      <c r="M96" s="1661" t="s">
        <v>53</v>
      </c>
      <c r="N96" s="1659" t="s">
        <v>54</v>
      </c>
      <c r="O96" s="1661" t="s">
        <v>53</v>
      </c>
      <c r="P96" s="1659" t="s">
        <v>54</v>
      </c>
      <c r="Q96" s="1661" t="s">
        <v>53</v>
      </c>
      <c r="R96" s="1659" t="s">
        <v>54</v>
      </c>
      <c r="S96" s="1661" t="s">
        <v>53</v>
      </c>
      <c r="T96" s="1659" t="s">
        <v>54</v>
      </c>
      <c r="U96" s="1661" t="s">
        <v>53</v>
      </c>
      <c r="V96" s="1659" t="s">
        <v>54</v>
      </c>
      <c r="W96" s="1661" t="s">
        <v>53</v>
      </c>
      <c r="X96" s="1659" t="s">
        <v>54</v>
      </c>
      <c r="Y96" s="1700" t="s">
        <v>53</v>
      </c>
      <c r="Z96" s="1659" t="s">
        <v>54</v>
      </c>
      <c r="AA96" s="1700" t="s">
        <v>53</v>
      </c>
      <c r="AB96" s="1659" t="s">
        <v>54</v>
      </c>
      <c r="AC96" s="1700" t="s">
        <v>53</v>
      </c>
      <c r="AD96" s="1659" t="s">
        <v>54</v>
      </c>
      <c r="AE96" s="1700" t="s">
        <v>53</v>
      </c>
      <c r="AF96" s="1701" t="s">
        <v>54</v>
      </c>
      <c r="AG96" s="6224"/>
      <c r="AH96" s="6226"/>
      <c r="BY96" s="257"/>
      <c r="BZ96" s="257"/>
    </row>
    <row r="97" spans="1:130" ht="14.25" customHeight="1" x14ac:dyDescent="0.2">
      <c r="A97" s="1755" t="s">
        <v>121</v>
      </c>
      <c r="B97" s="1756">
        <f t="shared" ref="B97:B102" si="7">SUM(C97:D97)</f>
        <v>0</v>
      </c>
      <c r="C97" s="1757">
        <f t="shared" ref="C97:C102" si="8">SUM(E97+G97+I97+K97+M97+O97+Q97+S97+U97+W97+Y97+AA97+AC97+AE97)</f>
        <v>0</v>
      </c>
      <c r="D97" s="1758">
        <f t="shared" ref="D97:D102" si="9">SUM(+F97+H97+J97+L97+N97+P97+R97+T97+V97+X97+Z97+AB97+AD97+AF97)</f>
        <v>0</v>
      </c>
      <c r="E97" s="1583"/>
      <c r="F97" s="1595"/>
      <c r="G97" s="1591"/>
      <c r="H97" s="1595"/>
      <c r="I97" s="1759"/>
      <c r="J97" s="1760"/>
      <c r="K97" s="1761"/>
      <c r="L97" s="1760"/>
      <c r="M97" s="1759"/>
      <c r="N97" s="1760"/>
      <c r="O97" s="1759"/>
      <c r="P97" s="1760"/>
      <c r="Q97" s="1759"/>
      <c r="R97" s="1760"/>
      <c r="S97" s="1759"/>
      <c r="T97" s="1760"/>
      <c r="U97" s="1759"/>
      <c r="V97" s="1760"/>
      <c r="W97" s="1759"/>
      <c r="X97" s="1762"/>
      <c r="Y97" s="1762"/>
      <c r="Z97" s="1762"/>
      <c r="AA97" s="1762"/>
      <c r="AB97" s="1762"/>
      <c r="AC97" s="1762"/>
      <c r="AD97" s="1762"/>
      <c r="AE97" s="1762"/>
      <c r="AF97" s="1763"/>
      <c r="AG97" s="1671"/>
      <c r="AH97" s="1671"/>
      <c r="AI97" s="292"/>
      <c r="BY97" s="257"/>
      <c r="BZ97" s="257"/>
      <c r="DA97" s="1156">
        <v>0</v>
      </c>
      <c r="DB97" s="1156">
        <v>0</v>
      </c>
    </row>
    <row r="98" spans="1:130" ht="14.25" customHeight="1" x14ac:dyDescent="0.2">
      <c r="A98" s="1764" t="s">
        <v>122</v>
      </c>
      <c r="B98" s="1756">
        <f t="shared" si="7"/>
        <v>0</v>
      </c>
      <c r="C98" s="1757">
        <f t="shared" si="8"/>
        <v>0</v>
      </c>
      <c r="D98" s="1758">
        <f t="shared" si="9"/>
        <v>0</v>
      </c>
      <c r="E98" s="1583"/>
      <c r="F98" s="1595"/>
      <c r="G98" s="1591"/>
      <c r="H98" s="1595"/>
      <c r="I98" s="1759"/>
      <c r="J98" s="1760"/>
      <c r="K98" s="1761"/>
      <c r="L98" s="1760"/>
      <c r="M98" s="1759"/>
      <c r="N98" s="1760"/>
      <c r="O98" s="1759"/>
      <c r="P98" s="1760"/>
      <c r="Q98" s="1759"/>
      <c r="R98" s="1760"/>
      <c r="S98" s="1759"/>
      <c r="T98" s="1760"/>
      <c r="U98" s="1759"/>
      <c r="V98" s="1760"/>
      <c r="W98" s="1759"/>
      <c r="X98" s="1762"/>
      <c r="Y98" s="1762"/>
      <c r="Z98" s="1762"/>
      <c r="AA98" s="1762"/>
      <c r="AB98" s="1762"/>
      <c r="AC98" s="1762"/>
      <c r="AD98" s="1762"/>
      <c r="AE98" s="1762"/>
      <c r="AF98" s="1763"/>
      <c r="AG98" s="1584"/>
      <c r="AH98" s="1584"/>
      <c r="AI98" s="292"/>
      <c r="BY98" s="257"/>
      <c r="BZ98" s="257"/>
      <c r="DA98" s="1156">
        <v>0</v>
      </c>
      <c r="DB98" s="1156">
        <v>0</v>
      </c>
    </row>
    <row r="99" spans="1:130" ht="14.25" customHeight="1" x14ac:dyDescent="0.2">
      <c r="A99" s="1765" t="s">
        <v>123</v>
      </c>
      <c r="B99" s="1766">
        <f t="shared" si="7"/>
        <v>0</v>
      </c>
      <c r="C99" s="1767">
        <f t="shared" si="8"/>
        <v>0</v>
      </c>
      <c r="D99" s="1722">
        <f t="shared" si="9"/>
        <v>0</v>
      </c>
      <c r="E99" s="1655"/>
      <c r="F99" s="1525"/>
      <c r="G99" s="1768"/>
      <c r="H99" s="1525"/>
      <c r="I99" s="1769"/>
      <c r="J99" s="1770"/>
      <c r="K99" s="1771"/>
      <c r="L99" s="1770"/>
      <c r="M99" s="1769"/>
      <c r="N99" s="1770"/>
      <c r="O99" s="1769"/>
      <c r="P99" s="1770"/>
      <c r="Q99" s="1769"/>
      <c r="R99" s="1770"/>
      <c r="S99" s="1769"/>
      <c r="T99" s="1770"/>
      <c r="U99" s="1769"/>
      <c r="V99" s="1770"/>
      <c r="W99" s="1769"/>
      <c r="X99" s="1557"/>
      <c r="Y99" s="1557"/>
      <c r="Z99" s="1557"/>
      <c r="AA99" s="1557"/>
      <c r="AB99" s="1557"/>
      <c r="AC99" s="1557"/>
      <c r="AD99" s="1557"/>
      <c r="AE99" s="1557"/>
      <c r="AF99" s="1772"/>
      <c r="AG99" s="1640"/>
      <c r="AH99" s="1640"/>
      <c r="AI99" s="292"/>
      <c r="BY99" s="257"/>
      <c r="BZ99" s="257"/>
      <c r="DA99" s="1156">
        <v>0</v>
      </c>
      <c r="DB99" s="1156">
        <v>0</v>
      </c>
    </row>
    <row r="100" spans="1:130" ht="14.25" customHeight="1" x14ac:dyDescent="0.2">
      <c r="A100" s="1764" t="s">
        <v>124</v>
      </c>
      <c r="B100" s="1182">
        <f t="shared" si="7"/>
        <v>0</v>
      </c>
      <c r="C100" s="1183">
        <f t="shared" si="8"/>
        <v>0</v>
      </c>
      <c r="D100" s="1184">
        <f t="shared" si="9"/>
        <v>0</v>
      </c>
      <c r="E100" s="1583"/>
      <c r="F100" s="1595"/>
      <c r="G100" s="1591"/>
      <c r="H100" s="1595"/>
      <c r="I100" s="1759"/>
      <c r="J100" s="1760"/>
      <c r="K100" s="1761"/>
      <c r="L100" s="1760"/>
      <c r="M100" s="1759"/>
      <c r="N100" s="1760"/>
      <c r="O100" s="1759"/>
      <c r="P100" s="1760"/>
      <c r="Q100" s="1759"/>
      <c r="R100" s="1760"/>
      <c r="S100" s="1759"/>
      <c r="T100" s="1760"/>
      <c r="U100" s="1759"/>
      <c r="V100" s="1760"/>
      <c r="W100" s="1759"/>
      <c r="X100" s="1762"/>
      <c r="Y100" s="1762"/>
      <c r="Z100" s="1762"/>
      <c r="AA100" s="1762"/>
      <c r="AB100" s="1762"/>
      <c r="AC100" s="1762"/>
      <c r="AD100" s="1762"/>
      <c r="AE100" s="1762"/>
      <c r="AF100" s="1763"/>
      <c r="AG100" s="1584"/>
      <c r="AH100" s="1584"/>
      <c r="AI100" s="292"/>
      <c r="AZ100" s="246"/>
      <c r="CZ100" s="1156"/>
      <c r="DA100" s="1156">
        <v>0</v>
      </c>
      <c r="DB100" s="1156">
        <v>0</v>
      </c>
      <c r="DZ100" s="244"/>
    </row>
    <row r="101" spans="1:130" ht="14.25" customHeight="1" x14ac:dyDescent="0.2">
      <c r="A101" s="1773" t="s">
        <v>125</v>
      </c>
      <c r="B101" s="1756">
        <f t="shared" si="7"/>
        <v>0</v>
      </c>
      <c r="C101" s="1757">
        <f t="shared" si="8"/>
        <v>0</v>
      </c>
      <c r="D101" s="1758">
        <f t="shared" si="9"/>
        <v>0</v>
      </c>
      <c r="E101" s="1583"/>
      <c r="F101" s="1595"/>
      <c r="G101" s="1591"/>
      <c r="H101" s="1595"/>
      <c r="I101" s="1759"/>
      <c r="J101" s="1760"/>
      <c r="K101" s="1761"/>
      <c r="L101" s="1760"/>
      <c r="M101" s="1759"/>
      <c r="N101" s="1760"/>
      <c r="O101" s="1759"/>
      <c r="P101" s="1760"/>
      <c r="Q101" s="1759"/>
      <c r="R101" s="1760"/>
      <c r="S101" s="1759"/>
      <c r="T101" s="1760"/>
      <c r="U101" s="1759"/>
      <c r="V101" s="1760"/>
      <c r="W101" s="1759"/>
      <c r="X101" s="1762"/>
      <c r="Y101" s="1762"/>
      <c r="Z101" s="1762"/>
      <c r="AA101" s="1762"/>
      <c r="AB101" s="1762"/>
      <c r="AC101" s="1762"/>
      <c r="AD101" s="1762"/>
      <c r="AE101" s="1762"/>
      <c r="AF101" s="1763"/>
      <c r="AG101" s="1584"/>
      <c r="AH101" s="1584"/>
      <c r="AI101" s="292"/>
      <c r="AZ101" s="246"/>
      <c r="CZ101" s="1156"/>
      <c r="DA101" s="1156">
        <v>0</v>
      </c>
      <c r="DB101" s="1156">
        <v>0</v>
      </c>
      <c r="DZ101" s="244"/>
    </row>
    <row r="102" spans="1:130" ht="14.25" customHeight="1" x14ac:dyDescent="0.2">
      <c r="A102" s="1774" t="s">
        <v>126</v>
      </c>
      <c r="B102" s="1766">
        <f t="shared" si="7"/>
        <v>0</v>
      </c>
      <c r="C102" s="1767">
        <f t="shared" si="8"/>
        <v>0</v>
      </c>
      <c r="D102" s="1722">
        <f t="shared" si="9"/>
        <v>0</v>
      </c>
      <c r="E102" s="1655"/>
      <c r="F102" s="1525"/>
      <c r="G102" s="1768"/>
      <c r="H102" s="1525"/>
      <c r="I102" s="1769"/>
      <c r="J102" s="1770"/>
      <c r="K102" s="1771"/>
      <c r="L102" s="1770"/>
      <c r="M102" s="1769"/>
      <c r="N102" s="1770"/>
      <c r="O102" s="1769"/>
      <c r="P102" s="1770"/>
      <c r="Q102" s="1769"/>
      <c r="R102" s="1770"/>
      <c r="S102" s="1769"/>
      <c r="T102" s="1770"/>
      <c r="U102" s="1769"/>
      <c r="V102" s="1770"/>
      <c r="W102" s="1769"/>
      <c r="X102" s="1557"/>
      <c r="Y102" s="1557"/>
      <c r="Z102" s="1557"/>
      <c r="AA102" s="1557"/>
      <c r="AB102" s="1557"/>
      <c r="AC102" s="1557"/>
      <c r="AD102" s="1557"/>
      <c r="AE102" s="1557"/>
      <c r="AF102" s="1772"/>
      <c r="AG102" s="1775"/>
      <c r="AH102" s="1775"/>
      <c r="AI102" s="292"/>
      <c r="AZ102" s="246"/>
      <c r="CZ102" s="1156"/>
      <c r="DA102" s="1156">
        <v>0</v>
      </c>
      <c r="DB102" s="1156">
        <v>0</v>
      </c>
      <c r="DZ102" s="244"/>
    </row>
    <row r="191" ht="14.25" customHeight="1" x14ac:dyDescent="0.2"/>
    <row r="192" ht="17.25" customHeight="1" x14ac:dyDescent="0.2"/>
    <row r="193" spans="1:130" s="283" customFormat="1" ht="19.5" hidden="1" customHeight="1" x14ac:dyDescent="0.2">
      <c r="A193" s="283">
        <f>SUM(C12:C33,U32:V33,X20:X23,W14:W15,C37:C40,D37:E40,C45:E67,C71:C75,H71:H75,B80:B84,C88:C92,B97:B99)</f>
        <v>0</v>
      </c>
      <c r="B193" s="283">
        <f>SUM(DA1:DZ99)</f>
        <v>0</v>
      </c>
      <c r="BA193" s="246"/>
      <c r="BB193" s="246"/>
      <c r="BC193" s="246"/>
      <c r="BD193" s="246"/>
      <c r="BE193" s="246"/>
      <c r="BF193" s="246"/>
      <c r="BG193" s="246"/>
      <c r="BH193" s="246"/>
      <c r="BI193" s="246"/>
      <c r="BJ193" s="246"/>
      <c r="BK193" s="246"/>
      <c r="BL193" s="246"/>
      <c r="BM193" s="246"/>
      <c r="BN193" s="246"/>
      <c r="BO193" s="246"/>
      <c r="BP193" s="246"/>
      <c r="BQ193" s="246"/>
      <c r="BR193" s="246"/>
      <c r="BS193" s="246"/>
      <c r="BT193" s="246"/>
      <c r="BU193" s="246"/>
      <c r="BV193" s="246"/>
      <c r="BW193" s="246"/>
      <c r="BX193" s="246"/>
      <c r="BY193" s="246"/>
      <c r="BZ193" s="246"/>
      <c r="CA193" s="247"/>
      <c r="CB193" s="247"/>
      <c r="CC193" s="247"/>
      <c r="CD193" s="247"/>
      <c r="CE193" s="247"/>
      <c r="CF193" s="247"/>
      <c r="CG193" s="247"/>
      <c r="CH193" s="247"/>
      <c r="CI193" s="247"/>
      <c r="CJ193" s="247"/>
      <c r="CK193" s="247"/>
      <c r="CL193" s="247"/>
      <c r="CM193" s="247"/>
      <c r="CN193" s="247"/>
      <c r="CO193" s="247"/>
      <c r="CP193" s="247"/>
      <c r="CQ193" s="247"/>
      <c r="CR193" s="247"/>
      <c r="CS193" s="247"/>
      <c r="CT193" s="247"/>
      <c r="CU193" s="247"/>
      <c r="CV193" s="247"/>
      <c r="CW193" s="247"/>
      <c r="CX193" s="247"/>
      <c r="CY193" s="247"/>
      <c r="CZ193" s="247"/>
      <c r="DA193" s="1156"/>
      <c r="DB193" s="1156"/>
      <c r="DC193" s="1156"/>
      <c r="DD193" s="1156"/>
      <c r="DE193" s="1156"/>
      <c r="DF193" s="1156"/>
      <c r="DG193" s="1156"/>
      <c r="DH193" s="1156"/>
      <c r="DI193" s="1156"/>
      <c r="DJ193" s="1156"/>
      <c r="DK193" s="1156"/>
      <c r="DL193" s="1156"/>
      <c r="DM193" s="1156"/>
      <c r="DN193" s="1156"/>
      <c r="DO193" s="1156"/>
      <c r="DP193" s="1156"/>
      <c r="DQ193" s="1156"/>
      <c r="DR193" s="1156"/>
      <c r="DS193" s="1156"/>
      <c r="DT193" s="1156"/>
      <c r="DU193" s="1156"/>
      <c r="DV193" s="1156"/>
      <c r="DW193" s="1156"/>
      <c r="DX193" s="1156"/>
      <c r="DY193" s="1156"/>
      <c r="DZ193" s="1156"/>
    </row>
    <row r="194" spans="1:130" ht="19.5" customHeight="1" x14ac:dyDescent="0.2"/>
  </sheetData>
  <mergeCells count="108">
    <mergeCell ref="I86:I87"/>
    <mergeCell ref="A94:A96"/>
    <mergeCell ref="B94:D95"/>
    <mergeCell ref="E94:AF94"/>
    <mergeCell ref="AG94:AG96"/>
    <mergeCell ref="AH94:AH96"/>
    <mergeCell ref="E95:F95"/>
    <mergeCell ref="G95:H95"/>
    <mergeCell ref="I95:J95"/>
    <mergeCell ref="K95:L95"/>
    <mergeCell ref="Y95:Z95"/>
    <mergeCell ref="AA95:AB95"/>
    <mergeCell ref="AC95:AD95"/>
    <mergeCell ref="AE95:AF95"/>
    <mergeCell ref="M95:N95"/>
    <mergeCell ref="O95:P95"/>
    <mergeCell ref="Q95:R95"/>
    <mergeCell ref="S95:T95"/>
    <mergeCell ref="U95:V95"/>
    <mergeCell ref="W95:X95"/>
    <mergeCell ref="H78:H79"/>
    <mergeCell ref="A86:A87"/>
    <mergeCell ref="B86:B87"/>
    <mergeCell ref="C86:C87"/>
    <mergeCell ref="D86:E86"/>
    <mergeCell ref="F86:F87"/>
    <mergeCell ref="G86:G87"/>
    <mergeCell ref="H86:H87"/>
    <mergeCell ref="A78:A79"/>
    <mergeCell ref="B78:B79"/>
    <mergeCell ref="C78:D78"/>
    <mergeCell ref="E78:E79"/>
    <mergeCell ref="F78:F79"/>
    <mergeCell ref="G78:G79"/>
    <mergeCell ref="N69:N70"/>
    <mergeCell ref="A71:B71"/>
    <mergeCell ref="A72:B72"/>
    <mergeCell ref="A73:B73"/>
    <mergeCell ref="A74:B74"/>
    <mergeCell ref="A75:B75"/>
    <mergeCell ref="A58:A63"/>
    <mergeCell ref="A64:A67"/>
    <mergeCell ref="A69:B70"/>
    <mergeCell ref="C69:G69"/>
    <mergeCell ref="H69:L69"/>
    <mergeCell ref="M69:M70"/>
    <mergeCell ref="A45:A48"/>
    <mergeCell ref="A49:A51"/>
    <mergeCell ref="A52:A54"/>
    <mergeCell ref="A55:A57"/>
    <mergeCell ref="X43:Y43"/>
    <mergeCell ref="Z43:AA43"/>
    <mergeCell ref="AB43:AC43"/>
    <mergeCell ref="AD43:AE43"/>
    <mergeCell ref="AF43:AG43"/>
    <mergeCell ref="AO42:AO44"/>
    <mergeCell ref="F43:G43"/>
    <mergeCell ref="H43:I43"/>
    <mergeCell ref="J43:K43"/>
    <mergeCell ref="L43:M43"/>
    <mergeCell ref="N43:O43"/>
    <mergeCell ref="P43:Q43"/>
    <mergeCell ref="R43:S43"/>
    <mergeCell ref="T43:U43"/>
    <mergeCell ref="V43:W43"/>
    <mergeCell ref="AJ43:AK43"/>
    <mergeCell ref="AL43:AM43"/>
    <mergeCell ref="AH43:AI43"/>
    <mergeCell ref="AK35:AK36"/>
    <mergeCell ref="AL35:AL36"/>
    <mergeCell ref="AM35:AM36"/>
    <mergeCell ref="AN35:AN36"/>
    <mergeCell ref="A37:A40"/>
    <mergeCell ref="A42:A44"/>
    <mergeCell ref="B42:B44"/>
    <mergeCell ref="C42:E43"/>
    <mergeCell ref="F42:AM42"/>
    <mergeCell ref="AN42:AN44"/>
    <mergeCell ref="A32:A33"/>
    <mergeCell ref="A35:A36"/>
    <mergeCell ref="B35:B36"/>
    <mergeCell ref="C35:E35"/>
    <mergeCell ref="F35:AH35"/>
    <mergeCell ref="AI35:AJ35"/>
    <mergeCell ref="A20:A21"/>
    <mergeCell ref="A22:A23"/>
    <mergeCell ref="A24:A25"/>
    <mergeCell ref="A26:A27"/>
    <mergeCell ref="A28:A29"/>
    <mergeCell ref="A30:A31"/>
    <mergeCell ref="A14:A15"/>
    <mergeCell ref="A16:A17"/>
    <mergeCell ref="A18:A19"/>
    <mergeCell ref="U10:V10"/>
    <mergeCell ref="W10:W11"/>
    <mergeCell ref="X10:X11"/>
    <mergeCell ref="Y10:Y11"/>
    <mergeCell ref="Z10:Z11"/>
    <mergeCell ref="AA10:AA11"/>
    <mergeCell ref="A6:P6"/>
    <mergeCell ref="A7:L7"/>
    <mergeCell ref="A10:A11"/>
    <mergeCell ref="B10:B11"/>
    <mergeCell ref="C10:C11"/>
    <mergeCell ref="D10:T10"/>
    <mergeCell ref="AB10:AB11"/>
    <mergeCell ref="AC10:AC11"/>
    <mergeCell ref="A12:A13"/>
  </mergeCells>
  <dataValidations count="2">
    <dataValidation type="whole" allowBlank="1" showInputMessage="1" showErrorMessage="1" sqref="A97:A99 A102 AH94:AH96">
      <formula1>0</formula1>
      <formula2>1E+27</formula2>
    </dataValidation>
    <dataValidation type="whole" operator="greaterThanOrEqual" allowBlank="1" showInputMessage="1" showErrorMessage="1" errorTitle="Error" error="Favor ingresar sólo números." sqref="B88:B92 I71:N74 F45:AM67 D71:G74 E85:J85 D37:AL40 D88:I92 C80:H84 D12:X23 E97:AH102 D24:AC27 D28:X33">
      <formula1>0</formula1>
    </dataValidation>
  </dataValidations>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B208"/>
  <sheetViews>
    <sheetView topLeftCell="A2" workbookViewId="0">
      <selection activeCell="H7" sqref="H7"/>
    </sheetView>
  </sheetViews>
  <sheetFormatPr baseColWidth="10" defaultColWidth="11.42578125" defaultRowHeight="15" x14ac:dyDescent="0.25"/>
  <cols>
    <col min="1" max="1" width="44.7109375" customWidth="1"/>
    <col min="2" max="2" width="31.140625" customWidth="1"/>
    <col min="3" max="3" width="14.140625" customWidth="1"/>
    <col min="4" max="4" width="12.42578125" customWidth="1"/>
    <col min="5" max="6" width="10.42578125" customWidth="1"/>
    <col min="7" max="7" width="11.85546875" customWidth="1"/>
    <col min="8" max="8" width="11" customWidth="1"/>
    <col min="23" max="25" width="13.5703125" customWidth="1"/>
    <col min="26" max="26" width="13" customWidth="1"/>
    <col min="73" max="74" width="15.42578125" customWidth="1"/>
    <col min="75" max="77" width="15.7109375" customWidth="1"/>
    <col min="78" max="78" width="15.42578125" customWidth="1"/>
    <col min="79" max="104" width="15.42578125" hidden="1" customWidth="1"/>
  </cols>
  <sheetData>
    <row r="1" spans="1:91" ht="16.350000000000001" customHeight="1" x14ac:dyDescent="0.25">
      <c r="A1" s="85" t="s">
        <v>0</v>
      </c>
      <c r="B1" s="245"/>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245"/>
      <c r="BE1" s="245"/>
      <c r="BF1" s="245"/>
      <c r="BG1" s="245"/>
      <c r="BH1" s="245"/>
      <c r="BI1" s="245"/>
      <c r="BJ1" s="245"/>
      <c r="BK1" s="245"/>
      <c r="BL1" s="245"/>
      <c r="BM1" s="245"/>
      <c r="BN1" s="245"/>
      <c r="BO1" s="245"/>
      <c r="BP1" s="245"/>
      <c r="BQ1" s="245"/>
      <c r="BR1" s="245"/>
      <c r="BS1" s="245"/>
      <c r="BT1" s="245"/>
      <c r="BU1" s="245"/>
      <c r="BV1" s="245"/>
      <c r="BW1" s="245"/>
      <c r="BX1" s="244"/>
      <c r="BY1" s="244"/>
      <c r="BZ1" s="244"/>
      <c r="CA1" s="247"/>
      <c r="CB1" s="247"/>
      <c r="CC1" s="247"/>
      <c r="CD1" s="247"/>
      <c r="CE1" s="247"/>
      <c r="CF1" s="247"/>
      <c r="CG1" s="247"/>
      <c r="CH1" s="247"/>
      <c r="CI1" s="247"/>
      <c r="CJ1" s="247"/>
      <c r="CK1" s="247"/>
      <c r="CL1" s="247"/>
      <c r="CM1" s="247"/>
    </row>
    <row r="2" spans="1:91" ht="16.350000000000001" customHeight="1" x14ac:dyDescent="0.25">
      <c r="A2" s="85" t="s">
        <v>127</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4"/>
      <c r="BY2" s="244"/>
      <c r="BZ2" s="244"/>
      <c r="CA2" s="247"/>
      <c r="CB2" s="247"/>
      <c r="CC2" s="247"/>
      <c r="CD2" s="247"/>
      <c r="CE2" s="247"/>
      <c r="CF2" s="247"/>
      <c r="CG2" s="247"/>
      <c r="CH2" s="247"/>
      <c r="CI2" s="247"/>
      <c r="CJ2" s="247"/>
      <c r="CK2" s="247"/>
      <c r="CL2" s="247"/>
      <c r="CM2" s="247"/>
    </row>
    <row r="3" spans="1:91" ht="16.350000000000001" customHeight="1" x14ac:dyDescent="0.25">
      <c r="A3" s="85" t="s">
        <v>128</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4"/>
      <c r="BY3" s="244"/>
      <c r="BZ3" s="244"/>
      <c r="CA3" s="247"/>
      <c r="CB3" s="247"/>
      <c r="CC3" s="247"/>
      <c r="CD3" s="247"/>
      <c r="CE3" s="247"/>
      <c r="CF3" s="247"/>
      <c r="CG3" s="247"/>
      <c r="CH3" s="247"/>
      <c r="CI3" s="247"/>
      <c r="CJ3" s="247"/>
      <c r="CK3" s="247"/>
      <c r="CL3" s="247"/>
      <c r="CM3" s="247"/>
    </row>
    <row r="4" spans="1:91" ht="16.350000000000001" customHeight="1" x14ac:dyDescent="0.25">
      <c r="A4" s="85" t="s">
        <v>129</v>
      </c>
      <c r="B4" s="245"/>
      <c r="C4" s="245"/>
      <c r="D4" s="245"/>
      <c r="E4" s="245"/>
      <c r="F4" s="245"/>
      <c r="G4" s="245"/>
      <c r="H4" s="245"/>
      <c r="I4" s="245"/>
      <c r="J4" s="245"/>
      <c r="K4" s="245"/>
      <c r="L4" s="245"/>
      <c r="M4" s="245"/>
      <c r="N4" s="245"/>
      <c r="O4" s="245"/>
      <c r="P4" s="245"/>
      <c r="Q4" s="245"/>
      <c r="R4" s="245"/>
      <c r="S4" s="245"/>
      <c r="T4" s="245"/>
      <c r="U4" s="245"/>
      <c r="V4" s="245"/>
      <c r="W4" s="245"/>
      <c r="X4" s="245"/>
      <c r="Y4" s="245"/>
      <c r="Z4" s="245"/>
      <c r="AA4" s="245"/>
      <c r="AB4" s="245"/>
      <c r="AC4" s="245"/>
      <c r="AD4" s="245"/>
      <c r="AE4" s="245"/>
      <c r="AF4" s="245"/>
      <c r="AG4" s="245"/>
      <c r="AH4" s="245"/>
      <c r="AI4" s="245"/>
      <c r="AJ4" s="245"/>
      <c r="AK4" s="245"/>
      <c r="AL4" s="245"/>
      <c r="AM4" s="245"/>
      <c r="AN4" s="245"/>
      <c r="AO4" s="245"/>
      <c r="AP4" s="245"/>
      <c r="AQ4" s="245"/>
      <c r="AR4" s="245"/>
      <c r="AS4" s="245"/>
      <c r="AT4" s="245"/>
      <c r="AU4" s="245"/>
      <c r="AV4" s="245"/>
      <c r="AW4" s="245"/>
      <c r="AX4" s="245"/>
      <c r="AY4" s="245"/>
      <c r="AZ4" s="245"/>
      <c r="BA4" s="245"/>
      <c r="BB4" s="245"/>
      <c r="BC4" s="245"/>
      <c r="BD4" s="245"/>
      <c r="BE4" s="245"/>
      <c r="BF4" s="245"/>
      <c r="BG4" s="245"/>
      <c r="BH4" s="245"/>
      <c r="BI4" s="245"/>
      <c r="BJ4" s="245"/>
      <c r="BK4" s="245"/>
      <c r="BL4" s="245"/>
      <c r="BM4" s="245"/>
      <c r="BN4" s="245"/>
      <c r="BO4" s="245"/>
      <c r="BP4" s="245"/>
      <c r="BQ4" s="245"/>
      <c r="BR4" s="245"/>
      <c r="BS4" s="245"/>
      <c r="BT4" s="245"/>
      <c r="BU4" s="245"/>
      <c r="BV4" s="245"/>
      <c r="BW4" s="245"/>
      <c r="BX4" s="244"/>
      <c r="BY4" s="244"/>
      <c r="BZ4" s="244"/>
      <c r="CA4" s="247"/>
      <c r="CB4" s="247"/>
      <c r="CC4" s="247"/>
      <c r="CD4" s="247"/>
      <c r="CE4" s="247"/>
      <c r="CF4" s="247"/>
      <c r="CG4" s="247"/>
      <c r="CH4" s="247"/>
      <c r="CI4" s="247"/>
      <c r="CJ4" s="247"/>
      <c r="CK4" s="247"/>
      <c r="CL4" s="247"/>
      <c r="CM4" s="247"/>
    </row>
    <row r="5" spans="1:91" ht="16.350000000000001" customHeight="1" x14ac:dyDescent="0.25">
      <c r="A5" s="85" t="s">
        <v>130</v>
      </c>
      <c r="B5" s="245"/>
      <c r="C5" s="245"/>
      <c r="D5" s="245"/>
      <c r="E5" s="245"/>
      <c r="F5" s="245"/>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460"/>
      <c r="AQ5" s="245"/>
      <c r="AR5" s="245"/>
      <c r="AS5" s="245"/>
      <c r="AT5" s="245"/>
      <c r="AU5" s="245"/>
      <c r="AV5" s="245"/>
      <c r="AW5" s="245"/>
      <c r="AX5" s="245"/>
      <c r="AY5" s="245"/>
      <c r="AZ5" s="245"/>
      <c r="BA5" s="245"/>
      <c r="BB5" s="245"/>
      <c r="BC5" s="245"/>
      <c r="BD5" s="245"/>
      <c r="BE5" s="245"/>
      <c r="BF5" s="245"/>
      <c r="BG5" s="245"/>
      <c r="BH5" s="245"/>
      <c r="BI5" s="245"/>
      <c r="BJ5" s="245"/>
      <c r="BK5" s="245"/>
      <c r="BL5" s="245"/>
      <c r="BM5" s="245"/>
      <c r="BN5" s="245"/>
      <c r="BO5" s="245"/>
      <c r="BP5" s="245"/>
      <c r="BQ5" s="245"/>
      <c r="BR5" s="245"/>
      <c r="BS5" s="245"/>
      <c r="BT5" s="245"/>
      <c r="BU5" s="245"/>
      <c r="BV5" s="245"/>
      <c r="BW5" s="245"/>
      <c r="BX5" s="244"/>
      <c r="BY5" s="244"/>
      <c r="BZ5" s="244"/>
      <c r="CA5" s="247"/>
      <c r="CB5" s="247"/>
      <c r="CC5" s="247"/>
      <c r="CD5" s="247"/>
      <c r="CE5" s="247"/>
      <c r="CF5" s="247"/>
      <c r="CG5" s="247"/>
      <c r="CH5" s="247"/>
      <c r="CI5" s="247"/>
      <c r="CJ5" s="247"/>
      <c r="CK5" s="247"/>
      <c r="CL5" s="247"/>
      <c r="CM5" s="247"/>
    </row>
    <row r="6" spans="1:91" x14ac:dyDescent="0.25">
      <c r="A6" s="7106" t="s">
        <v>2081</v>
      </c>
      <c r="B6" s="7106"/>
      <c r="C6" s="7106"/>
      <c r="D6" s="7106"/>
      <c r="E6" s="7106"/>
      <c r="F6" s="7106"/>
      <c r="G6" s="7106"/>
      <c r="H6" s="7106"/>
      <c r="I6" s="7106"/>
      <c r="J6" s="7106"/>
      <c r="K6" s="7106"/>
      <c r="L6" s="7106"/>
      <c r="M6" s="7106"/>
      <c r="N6" s="7106"/>
      <c r="O6" s="7106"/>
      <c r="P6" s="461"/>
      <c r="Q6" s="461"/>
      <c r="R6" s="461"/>
      <c r="S6" s="461"/>
      <c r="T6" s="462"/>
      <c r="U6" s="462"/>
      <c r="V6" s="462"/>
      <c r="W6" s="462"/>
      <c r="X6" s="462"/>
      <c r="Y6" s="462"/>
      <c r="Z6" s="250"/>
      <c r="AA6" s="250"/>
      <c r="AB6" s="250"/>
      <c r="AC6" s="250"/>
      <c r="AD6" s="250"/>
      <c r="AE6" s="250"/>
      <c r="AF6" s="250"/>
      <c r="AG6" s="250"/>
      <c r="AH6" s="250"/>
      <c r="AI6" s="250"/>
      <c r="AJ6" s="250"/>
      <c r="AK6" s="250"/>
      <c r="AL6" s="250"/>
      <c r="AM6" s="250"/>
      <c r="AN6" s="250"/>
      <c r="AO6" s="250"/>
      <c r="AP6" s="250"/>
      <c r="AQ6" s="250"/>
      <c r="AR6" s="250"/>
      <c r="AS6" s="245"/>
      <c r="AT6" s="245"/>
      <c r="AU6" s="245"/>
      <c r="AV6" s="245"/>
      <c r="AW6" s="245"/>
      <c r="AX6" s="245"/>
      <c r="AY6" s="245"/>
      <c r="AZ6" s="245"/>
      <c r="BA6" s="245"/>
      <c r="BB6" s="245"/>
      <c r="BC6" s="245"/>
      <c r="BD6" s="245"/>
      <c r="BE6" s="245"/>
      <c r="BF6" s="245"/>
      <c r="BG6" s="245"/>
      <c r="BH6" s="245"/>
      <c r="BI6" s="245"/>
      <c r="BJ6" s="245"/>
      <c r="BK6" s="245"/>
      <c r="BL6" s="245"/>
      <c r="BM6" s="245"/>
      <c r="BN6" s="245"/>
      <c r="BO6" s="245"/>
      <c r="BP6" s="245"/>
      <c r="BQ6" s="245"/>
      <c r="BR6" s="245"/>
      <c r="BS6" s="245"/>
      <c r="BT6" s="245"/>
      <c r="BU6" s="245"/>
      <c r="BV6" s="245"/>
      <c r="BW6" s="245"/>
      <c r="BX6" s="244"/>
      <c r="BY6" s="244"/>
      <c r="BZ6" s="244"/>
      <c r="CA6" s="247"/>
      <c r="CB6" s="247"/>
      <c r="CC6" s="247"/>
      <c r="CD6" s="247"/>
      <c r="CE6" s="247"/>
      <c r="CF6" s="247"/>
      <c r="CG6" s="247"/>
      <c r="CH6" s="247"/>
      <c r="CI6" s="247"/>
      <c r="CJ6" s="247"/>
      <c r="CK6" s="247"/>
      <c r="CL6" s="247"/>
      <c r="CM6" s="247"/>
    </row>
    <row r="7" spans="1:91" ht="32.1" customHeight="1" x14ac:dyDescent="0.25">
      <c r="A7" s="254" t="s">
        <v>2082</v>
      </c>
      <c r="B7" s="254"/>
      <c r="C7" s="254"/>
      <c r="D7" s="254"/>
      <c r="E7" s="254"/>
      <c r="F7" s="254"/>
      <c r="G7" s="254"/>
      <c r="H7" s="254"/>
      <c r="I7" s="254"/>
      <c r="J7" s="254"/>
      <c r="K7" s="254"/>
      <c r="L7" s="254"/>
      <c r="M7" s="254"/>
      <c r="N7" s="254"/>
      <c r="O7" s="254"/>
      <c r="P7" s="250"/>
      <c r="Q7" s="250"/>
      <c r="R7" s="250"/>
      <c r="S7" s="250"/>
      <c r="T7" s="250"/>
      <c r="U7" s="250"/>
      <c r="V7" s="250"/>
      <c r="W7" s="250"/>
      <c r="X7" s="250"/>
      <c r="Y7" s="250"/>
      <c r="Z7" s="250"/>
      <c r="AA7" s="250"/>
      <c r="AB7" s="250"/>
      <c r="AC7" s="250"/>
      <c r="AD7" s="250"/>
      <c r="AE7" s="250"/>
      <c r="AF7" s="250"/>
      <c r="AG7" s="250"/>
      <c r="AH7" s="250"/>
      <c r="AI7" s="250"/>
      <c r="AJ7" s="250"/>
      <c r="AK7" s="250"/>
      <c r="AL7" s="250"/>
      <c r="AM7" s="250"/>
      <c r="AN7" s="250"/>
      <c r="AO7" s="250"/>
      <c r="AP7" s="250"/>
      <c r="AQ7" s="250"/>
      <c r="AR7" s="250"/>
      <c r="AS7" s="245"/>
      <c r="AT7" s="245"/>
      <c r="AU7" s="245"/>
      <c r="AV7" s="245"/>
      <c r="AW7" s="245"/>
      <c r="AX7" s="245"/>
      <c r="AY7" s="245"/>
      <c r="AZ7" s="245"/>
      <c r="BA7" s="245"/>
      <c r="BB7" s="245"/>
      <c r="BC7" s="245"/>
      <c r="BD7" s="245"/>
      <c r="BE7" s="245"/>
      <c r="BF7" s="245"/>
      <c r="BG7" s="245"/>
      <c r="BH7" s="245"/>
      <c r="BI7" s="245"/>
      <c r="BJ7" s="245"/>
      <c r="BK7" s="245"/>
      <c r="BL7" s="245"/>
      <c r="BM7" s="245"/>
      <c r="BN7" s="245"/>
      <c r="BO7" s="245"/>
      <c r="BP7" s="245"/>
      <c r="BQ7" s="245"/>
      <c r="BR7" s="245"/>
      <c r="BS7" s="245"/>
      <c r="BT7" s="245"/>
      <c r="BU7" s="245"/>
      <c r="BV7" s="245"/>
      <c r="BW7" s="245"/>
      <c r="BX7" s="245"/>
      <c r="BY7" s="245"/>
      <c r="BZ7" s="245"/>
      <c r="CA7" s="247"/>
      <c r="CB7" s="247"/>
      <c r="CC7" s="247"/>
      <c r="CD7" s="247"/>
      <c r="CE7" s="247"/>
      <c r="CF7" s="247"/>
      <c r="CG7" s="247"/>
      <c r="CH7" s="247"/>
      <c r="CI7" s="247"/>
      <c r="CJ7" s="247"/>
      <c r="CK7" s="247"/>
      <c r="CL7" s="247"/>
      <c r="CM7" s="247"/>
    </row>
    <row r="8" spans="1:91" ht="32.1" customHeight="1" x14ac:dyDescent="0.25">
      <c r="A8" s="3438" t="s">
        <v>2083</v>
      </c>
      <c r="B8" s="3438"/>
      <c r="C8" s="3438"/>
      <c r="D8" s="3438"/>
      <c r="E8" s="3438"/>
      <c r="F8" s="3438"/>
      <c r="G8" s="3438"/>
      <c r="H8" s="3438"/>
      <c r="I8" s="3438"/>
      <c r="J8" s="3438"/>
      <c r="K8" s="3438"/>
      <c r="L8" s="3438"/>
      <c r="M8" s="3438"/>
      <c r="N8" s="463"/>
      <c r="O8" s="463"/>
      <c r="P8" s="250"/>
      <c r="Q8" s="250"/>
      <c r="R8" s="250"/>
      <c r="S8" s="250"/>
      <c r="T8" s="250"/>
      <c r="U8" s="250"/>
      <c r="V8" s="250"/>
      <c r="W8" s="250"/>
      <c r="X8" s="250"/>
      <c r="Y8" s="250"/>
      <c r="Z8" s="250"/>
      <c r="AA8" s="250"/>
      <c r="AB8" s="250"/>
      <c r="AC8" s="250"/>
      <c r="AD8" s="250"/>
      <c r="AE8" s="250"/>
      <c r="AF8" s="250"/>
      <c r="AG8" s="250"/>
      <c r="AH8" s="250"/>
      <c r="AI8" s="250"/>
      <c r="AJ8" s="250"/>
      <c r="AK8" s="250"/>
      <c r="AL8" s="250"/>
      <c r="AM8" s="250"/>
      <c r="AN8" s="250"/>
      <c r="AO8" s="250"/>
      <c r="AP8" s="250"/>
      <c r="AQ8" s="250"/>
      <c r="AR8" s="250"/>
      <c r="AS8" s="246"/>
      <c r="AT8" s="246"/>
      <c r="AU8" s="246"/>
      <c r="AV8" s="246"/>
      <c r="AW8" s="246"/>
      <c r="AX8" s="246"/>
      <c r="AY8" s="246"/>
      <c r="AZ8" s="246"/>
      <c r="BA8" s="246"/>
      <c r="BB8" s="246"/>
      <c r="BC8" s="246"/>
      <c r="BD8" s="246"/>
      <c r="BE8" s="246"/>
      <c r="BF8" s="246"/>
      <c r="BG8" s="246"/>
      <c r="BH8" s="245"/>
      <c r="BI8" s="245"/>
      <c r="BJ8" s="245"/>
      <c r="BK8" s="245"/>
      <c r="BL8" s="245"/>
      <c r="BM8" s="245"/>
      <c r="BN8" s="245"/>
      <c r="BO8" s="245"/>
      <c r="BP8" s="245"/>
      <c r="BQ8" s="245"/>
      <c r="BR8" s="245"/>
      <c r="BS8" s="245"/>
      <c r="BT8" s="245"/>
      <c r="BU8" s="245"/>
      <c r="BV8" s="245"/>
      <c r="BW8" s="245"/>
      <c r="BX8" s="245"/>
      <c r="BY8" s="245"/>
      <c r="BZ8" s="245"/>
      <c r="CA8" s="247"/>
      <c r="CB8" s="247"/>
      <c r="CC8" s="247"/>
      <c r="CD8" s="247"/>
      <c r="CE8" s="247"/>
      <c r="CF8" s="247"/>
      <c r="CG8" s="464"/>
      <c r="CH8" s="464"/>
      <c r="CI8" s="464"/>
      <c r="CJ8" s="464"/>
      <c r="CK8" s="464"/>
      <c r="CL8" s="464"/>
      <c r="CM8" s="464"/>
    </row>
    <row r="9" spans="1:91" ht="32.1" customHeight="1" x14ac:dyDescent="0.25">
      <c r="A9" s="7099" t="s">
        <v>2084</v>
      </c>
      <c r="B9" s="6759" t="s">
        <v>984</v>
      </c>
      <c r="C9" s="6200"/>
      <c r="D9" s="6183"/>
      <c r="E9" s="7023" t="s">
        <v>924</v>
      </c>
      <c r="F9" s="7032"/>
      <c r="G9" s="7032"/>
      <c r="H9" s="7032"/>
      <c r="I9" s="7032"/>
      <c r="J9" s="7032"/>
      <c r="K9" s="7032"/>
      <c r="L9" s="7032"/>
      <c r="M9" s="7032"/>
      <c r="N9" s="7032"/>
      <c r="O9" s="7032"/>
      <c r="P9" s="7032"/>
      <c r="Q9" s="7032"/>
      <c r="R9" s="7032"/>
      <c r="S9" s="7032"/>
      <c r="T9" s="7032"/>
      <c r="U9" s="7032"/>
      <c r="V9" s="7032"/>
      <c r="W9" s="7032"/>
      <c r="X9" s="7032"/>
      <c r="Y9" s="7032"/>
      <c r="Z9" s="7032"/>
      <c r="AA9" s="7032"/>
      <c r="AB9" s="7032"/>
      <c r="AC9" s="7032"/>
      <c r="AD9" s="7032"/>
      <c r="AE9" s="7032"/>
      <c r="AF9" s="7032"/>
      <c r="AG9" s="7032"/>
      <c r="AH9" s="7032"/>
      <c r="AI9" s="7032"/>
      <c r="AJ9" s="7032"/>
      <c r="AK9" s="7032"/>
      <c r="AL9" s="7024"/>
      <c r="AM9" s="7065" t="s">
        <v>421</v>
      </c>
      <c r="AN9" s="7023" t="s">
        <v>2085</v>
      </c>
      <c r="AO9" s="7032"/>
      <c r="AP9" s="7032"/>
      <c r="AQ9" s="7024"/>
      <c r="AR9" s="7065" t="s">
        <v>2086</v>
      </c>
      <c r="AS9" s="7065" t="s">
        <v>2087</v>
      </c>
      <c r="AT9" s="246"/>
      <c r="AU9" s="246"/>
      <c r="AV9" s="246"/>
      <c r="AW9" s="246"/>
      <c r="AX9" s="246"/>
      <c r="AY9" s="246"/>
      <c r="AZ9" s="246"/>
      <c r="BA9" s="246"/>
      <c r="BB9" s="246"/>
      <c r="BC9" s="246"/>
      <c r="BD9" s="246"/>
      <c r="BE9" s="246"/>
      <c r="BF9" s="246"/>
      <c r="BG9" s="246"/>
      <c r="BH9" s="245"/>
      <c r="BI9" s="245"/>
      <c r="BJ9" s="245"/>
      <c r="BK9" s="245"/>
      <c r="BL9" s="245"/>
      <c r="BM9" s="245"/>
      <c r="BN9" s="245"/>
      <c r="BO9" s="245"/>
      <c r="BP9" s="245"/>
      <c r="BQ9" s="245"/>
      <c r="BR9" s="245"/>
      <c r="BS9" s="245"/>
      <c r="BT9" s="245"/>
      <c r="BU9" s="245"/>
      <c r="BV9" s="245"/>
      <c r="BW9" s="245"/>
      <c r="BX9" s="244"/>
      <c r="BY9" s="244"/>
      <c r="BZ9" s="244"/>
      <c r="CA9" s="247"/>
      <c r="CB9" s="247"/>
      <c r="CC9" s="247"/>
      <c r="CD9" s="247"/>
      <c r="CE9" s="247"/>
      <c r="CF9" s="247"/>
      <c r="CG9" s="464"/>
      <c r="CH9" s="464"/>
      <c r="CI9" s="464"/>
      <c r="CJ9" s="464"/>
      <c r="CK9" s="464"/>
      <c r="CL9" s="464"/>
      <c r="CM9" s="464"/>
    </row>
    <row r="10" spans="1:91" ht="16.350000000000001" customHeight="1" x14ac:dyDescent="0.25">
      <c r="A10" s="6912"/>
      <c r="B10" s="7060"/>
      <c r="C10" s="6966"/>
      <c r="D10" s="6967"/>
      <c r="E10" s="7023" t="s">
        <v>965</v>
      </c>
      <c r="F10" s="7024"/>
      <c r="G10" s="7023" t="s">
        <v>597</v>
      </c>
      <c r="H10" s="7024"/>
      <c r="I10" s="7023" t="s">
        <v>598</v>
      </c>
      <c r="J10" s="7024"/>
      <c r="K10" s="7023" t="s">
        <v>70</v>
      </c>
      <c r="L10" s="7024"/>
      <c r="M10" s="7023" t="s">
        <v>71</v>
      </c>
      <c r="N10" s="7024"/>
      <c r="O10" s="7027" t="s">
        <v>72</v>
      </c>
      <c r="P10" s="7044"/>
      <c r="Q10" s="7027" t="s">
        <v>73</v>
      </c>
      <c r="R10" s="7044"/>
      <c r="S10" s="7027" t="s">
        <v>74</v>
      </c>
      <c r="T10" s="7044"/>
      <c r="U10" s="7027" t="s">
        <v>75</v>
      </c>
      <c r="V10" s="7044"/>
      <c r="W10" s="7027" t="s">
        <v>76</v>
      </c>
      <c r="X10" s="7044"/>
      <c r="Y10" s="7027" t="s">
        <v>77</v>
      </c>
      <c r="Z10" s="7044"/>
      <c r="AA10" s="7027" t="s">
        <v>78</v>
      </c>
      <c r="AB10" s="7044"/>
      <c r="AC10" s="7027" t="s">
        <v>79</v>
      </c>
      <c r="AD10" s="7044"/>
      <c r="AE10" s="7027" t="s">
        <v>80</v>
      </c>
      <c r="AF10" s="7044"/>
      <c r="AG10" s="7028" t="s">
        <v>81</v>
      </c>
      <c r="AH10" s="7028"/>
      <c r="AI10" s="7027" t="s">
        <v>82</v>
      </c>
      <c r="AJ10" s="7044"/>
      <c r="AK10" s="7028" t="s">
        <v>83</v>
      </c>
      <c r="AL10" s="7044"/>
      <c r="AM10" s="6664"/>
      <c r="AN10" s="7111" t="s">
        <v>2088</v>
      </c>
      <c r="AO10" s="7107" t="s">
        <v>2089</v>
      </c>
      <c r="AP10" s="7107" t="s">
        <v>2090</v>
      </c>
      <c r="AQ10" s="7108" t="s">
        <v>2091</v>
      </c>
      <c r="AR10" s="6664"/>
      <c r="AS10" s="6664"/>
      <c r="AT10" s="246"/>
      <c r="AU10" s="246"/>
      <c r="AV10" s="246"/>
      <c r="AW10" s="246"/>
      <c r="AX10" s="246"/>
      <c r="AY10" s="246"/>
      <c r="AZ10" s="246"/>
      <c r="BA10" s="246"/>
      <c r="BB10" s="246"/>
      <c r="BC10" s="246"/>
      <c r="BD10" s="246"/>
      <c r="BE10" s="246"/>
      <c r="BF10" s="246"/>
      <c r="BG10" s="246"/>
      <c r="BH10" s="245"/>
      <c r="BI10" s="245"/>
      <c r="BJ10" s="245"/>
      <c r="BK10" s="245"/>
      <c r="BL10" s="245"/>
      <c r="BM10" s="245"/>
      <c r="BN10" s="245"/>
      <c r="BO10" s="245"/>
      <c r="BP10" s="245"/>
      <c r="BQ10" s="245"/>
      <c r="BR10" s="245"/>
      <c r="BS10" s="245"/>
      <c r="BT10" s="245"/>
      <c r="BU10" s="245"/>
      <c r="BV10" s="245"/>
      <c r="BW10" s="245"/>
      <c r="BX10" s="244"/>
      <c r="BY10" s="244"/>
      <c r="BZ10" s="244"/>
      <c r="CA10" s="247"/>
      <c r="CB10" s="247"/>
      <c r="CC10" s="247"/>
      <c r="CD10" s="247"/>
      <c r="CE10" s="247"/>
      <c r="CF10" s="247"/>
      <c r="CG10" s="464"/>
      <c r="CH10" s="464"/>
      <c r="CI10" s="464"/>
      <c r="CJ10" s="464"/>
      <c r="CK10" s="464"/>
      <c r="CL10" s="464"/>
      <c r="CM10" s="464"/>
    </row>
    <row r="11" spans="1:91" ht="32.1" customHeight="1" x14ac:dyDescent="0.25">
      <c r="A11" s="6898"/>
      <c r="B11" s="3439" t="s">
        <v>52</v>
      </c>
      <c r="C11" s="3440" t="s">
        <v>53</v>
      </c>
      <c r="D11" s="1031" t="s">
        <v>54</v>
      </c>
      <c r="E11" s="3248" t="s">
        <v>53</v>
      </c>
      <c r="F11" s="1870" t="s">
        <v>54</v>
      </c>
      <c r="G11" s="3248" t="s">
        <v>53</v>
      </c>
      <c r="H11" s="1870" t="s">
        <v>54</v>
      </c>
      <c r="I11" s="3248" t="s">
        <v>53</v>
      </c>
      <c r="J11" s="1870" t="s">
        <v>54</v>
      </c>
      <c r="K11" s="3248" t="s">
        <v>53</v>
      </c>
      <c r="L11" s="1870" t="s">
        <v>54</v>
      </c>
      <c r="M11" s="3248" t="s">
        <v>53</v>
      </c>
      <c r="N11" s="1870" t="s">
        <v>54</v>
      </c>
      <c r="O11" s="3248" t="s">
        <v>53</v>
      </c>
      <c r="P11" s="1870" t="s">
        <v>54</v>
      </c>
      <c r="Q11" s="3248" t="s">
        <v>53</v>
      </c>
      <c r="R11" s="1870" t="s">
        <v>54</v>
      </c>
      <c r="S11" s="3248" t="s">
        <v>53</v>
      </c>
      <c r="T11" s="1870" t="s">
        <v>54</v>
      </c>
      <c r="U11" s="3248" t="s">
        <v>53</v>
      </c>
      <c r="V11" s="1870" t="s">
        <v>54</v>
      </c>
      <c r="W11" s="3248" t="s">
        <v>53</v>
      </c>
      <c r="X11" s="1870" t="s">
        <v>54</v>
      </c>
      <c r="Y11" s="3248" t="s">
        <v>53</v>
      </c>
      <c r="Z11" s="1870" t="s">
        <v>54</v>
      </c>
      <c r="AA11" s="3248" t="s">
        <v>53</v>
      </c>
      <c r="AB11" s="1870" t="s">
        <v>54</v>
      </c>
      <c r="AC11" s="3248" t="s">
        <v>53</v>
      </c>
      <c r="AD11" s="1870" t="s">
        <v>54</v>
      </c>
      <c r="AE11" s="3248" t="s">
        <v>53</v>
      </c>
      <c r="AF11" s="1870" t="s">
        <v>54</v>
      </c>
      <c r="AG11" s="2270" t="s">
        <v>53</v>
      </c>
      <c r="AH11" s="1501" t="s">
        <v>54</v>
      </c>
      <c r="AI11" s="3248" t="s">
        <v>53</v>
      </c>
      <c r="AJ11" s="1870" t="s">
        <v>54</v>
      </c>
      <c r="AK11" s="2270" t="s">
        <v>53</v>
      </c>
      <c r="AL11" s="1870" t="s">
        <v>54</v>
      </c>
      <c r="AM11" s="6965"/>
      <c r="AN11" s="6928"/>
      <c r="AO11" s="6930"/>
      <c r="AP11" s="6930"/>
      <c r="AQ11" s="6932"/>
      <c r="AR11" s="6965"/>
      <c r="AS11" s="6965"/>
      <c r="AT11" s="246"/>
      <c r="AU11" s="246"/>
      <c r="AV11" s="246"/>
      <c r="AW11" s="246"/>
      <c r="AX11" s="246"/>
      <c r="AY11" s="246"/>
      <c r="AZ11" s="246"/>
      <c r="BA11" s="246"/>
      <c r="BB11" s="246"/>
      <c r="BC11" s="246"/>
      <c r="BD11" s="246"/>
      <c r="BE11" s="246"/>
      <c r="BF11" s="246"/>
      <c r="BG11" s="246"/>
      <c r="BH11" s="245"/>
      <c r="BI11" s="245"/>
      <c r="BJ11" s="245"/>
      <c r="BK11" s="245"/>
      <c r="BL11" s="245"/>
      <c r="BM11" s="245"/>
      <c r="BN11" s="245"/>
      <c r="BO11" s="245"/>
      <c r="BP11" s="245"/>
      <c r="BQ11" s="245"/>
      <c r="BR11" s="245"/>
      <c r="BS11" s="245"/>
      <c r="BT11" s="245"/>
      <c r="BU11" s="245"/>
      <c r="BV11" s="245"/>
      <c r="BW11" s="245"/>
      <c r="BX11" s="244"/>
      <c r="BY11" s="244"/>
      <c r="BZ11" s="244"/>
      <c r="CA11" s="247"/>
      <c r="CB11" s="247"/>
      <c r="CC11" s="247"/>
      <c r="CD11" s="247"/>
      <c r="CE11" s="247"/>
      <c r="CF11" s="247"/>
      <c r="CG11" s="464"/>
      <c r="CH11" s="464"/>
      <c r="CI11" s="464"/>
      <c r="CJ11" s="464"/>
      <c r="CK11" s="464"/>
      <c r="CL11" s="464"/>
      <c r="CM11" s="464"/>
    </row>
    <row r="12" spans="1:91" ht="16.350000000000001" customHeight="1" x14ac:dyDescent="0.25">
      <c r="A12" s="3441" t="s">
        <v>2092</v>
      </c>
      <c r="B12" s="3428">
        <f>SUM(C12+D12)</f>
        <v>0</v>
      </c>
      <c r="C12" s="3442">
        <f>SUM(E12+G12+I12+K12+M12+O12+Q12+S12+U12+W12+Y12+AA12+AC12+AE12+AG12+AI12+AK12)</f>
        <v>0</v>
      </c>
      <c r="D12" s="3443">
        <f t="shared" ref="C12:D15" si="0">SUM(F12+H12+J12+L12+N12+P12+R12+T12+V12+X12+Z12+AB12+AD12+AF12+AH12+AJ12+AL12)</f>
        <v>0</v>
      </c>
      <c r="E12" s="3288"/>
      <c r="F12" s="3292"/>
      <c r="G12" s="3288"/>
      <c r="H12" s="3292"/>
      <c r="I12" s="3288"/>
      <c r="J12" s="3292"/>
      <c r="K12" s="3288"/>
      <c r="L12" s="3292"/>
      <c r="M12" s="3288"/>
      <c r="N12" s="3292"/>
      <c r="O12" s="3288"/>
      <c r="P12" s="3292"/>
      <c r="Q12" s="3288"/>
      <c r="R12" s="3292"/>
      <c r="S12" s="3288"/>
      <c r="T12" s="3292"/>
      <c r="U12" s="3288"/>
      <c r="V12" s="3292"/>
      <c r="W12" s="3288"/>
      <c r="X12" s="3292"/>
      <c r="Y12" s="3288"/>
      <c r="Z12" s="3292"/>
      <c r="AA12" s="3288"/>
      <c r="AB12" s="3292"/>
      <c r="AC12" s="3288"/>
      <c r="AD12" s="3292"/>
      <c r="AE12" s="3288"/>
      <c r="AF12" s="3292"/>
      <c r="AG12" s="3288"/>
      <c r="AH12" s="3292"/>
      <c r="AI12" s="3288"/>
      <c r="AJ12" s="3292"/>
      <c r="AK12" s="3288"/>
      <c r="AL12" s="3292"/>
      <c r="AM12" s="3200"/>
      <c r="AN12" s="3288"/>
      <c r="AO12" s="3444"/>
      <c r="AP12" s="3444"/>
      <c r="AQ12" s="3292"/>
      <c r="AR12" s="3200"/>
      <c r="AS12" s="3200"/>
      <c r="AT12" s="406"/>
      <c r="AU12" s="256"/>
      <c r="AV12" s="256"/>
      <c r="AW12" s="256"/>
      <c r="AX12" s="256"/>
      <c r="AY12" s="256"/>
      <c r="AZ12" s="256"/>
      <c r="BA12" s="256"/>
      <c r="BB12" s="256"/>
      <c r="BC12" s="256"/>
      <c r="BD12" s="256"/>
      <c r="BE12" s="246"/>
      <c r="BF12" s="246"/>
      <c r="BG12" s="246"/>
      <c r="BH12" s="245"/>
      <c r="BI12" s="245"/>
      <c r="BJ12" s="245"/>
      <c r="BK12" s="245"/>
      <c r="BL12" s="245"/>
      <c r="BM12" s="245"/>
      <c r="BN12" s="245"/>
      <c r="BO12" s="245"/>
      <c r="BP12" s="245"/>
      <c r="BQ12" s="245"/>
      <c r="BR12" s="245"/>
      <c r="BS12" s="245"/>
      <c r="BT12" s="245"/>
      <c r="BU12" s="245"/>
      <c r="BV12" s="245"/>
      <c r="BW12" s="245"/>
      <c r="BX12" s="244"/>
      <c r="BY12" s="244"/>
      <c r="BZ12" s="244"/>
      <c r="CA12" s="247"/>
      <c r="CB12" s="247"/>
      <c r="CC12" s="247"/>
      <c r="CD12" s="247"/>
      <c r="CE12" s="247"/>
      <c r="CF12" s="247"/>
      <c r="CG12" s="464">
        <v>0</v>
      </c>
      <c r="CH12" s="464">
        <v>0</v>
      </c>
      <c r="CI12" s="464">
        <v>0</v>
      </c>
      <c r="CJ12" s="464">
        <v>0</v>
      </c>
      <c r="CK12" s="464"/>
      <c r="CL12" s="464"/>
      <c r="CM12" s="464"/>
    </row>
    <row r="13" spans="1:91" ht="16.350000000000001" customHeight="1" x14ac:dyDescent="0.25">
      <c r="A13" s="3235" t="s">
        <v>2093</v>
      </c>
      <c r="B13" s="465">
        <f>SUM(C13+D13)</f>
        <v>0</v>
      </c>
      <c r="C13" s="466">
        <f t="shared" si="0"/>
        <v>0</v>
      </c>
      <c r="D13" s="467">
        <f t="shared" si="0"/>
        <v>0</v>
      </c>
      <c r="E13" s="1583"/>
      <c r="F13" s="1595"/>
      <c r="G13" s="1583"/>
      <c r="H13" s="1595"/>
      <c r="I13" s="1583"/>
      <c r="J13" s="1595"/>
      <c r="K13" s="1583"/>
      <c r="L13" s="1595"/>
      <c r="M13" s="1583"/>
      <c r="N13" s="1595"/>
      <c r="O13" s="1583"/>
      <c r="P13" s="1595"/>
      <c r="Q13" s="1583"/>
      <c r="R13" s="1595"/>
      <c r="S13" s="1583"/>
      <c r="T13" s="1595"/>
      <c r="U13" s="1583"/>
      <c r="V13" s="1595"/>
      <c r="W13" s="1583"/>
      <c r="X13" s="1595"/>
      <c r="Y13" s="1583"/>
      <c r="Z13" s="1595"/>
      <c r="AA13" s="1583"/>
      <c r="AB13" s="1595"/>
      <c r="AC13" s="1583"/>
      <c r="AD13" s="1595"/>
      <c r="AE13" s="1583"/>
      <c r="AF13" s="1595"/>
      <c r="AG13" s="1583"/>
      <c r="AH13" s="1595"/>
      <c r="AI13" s="1583"/>
      <c r="AJ13" s="1595"/>
      <c r="AK13" s="1583"/>
      <c r="AL13" s="1595"/>
      <c r="AM13" s="1585"/>
      <c r="AN13" s="1583"/>
      <c r="AO13" s="1674"/>
      <c r="AP13" s="1674"/>
      <c r="AQ13" s="1595"/>
      <c r="AR13" s="1585"/>
      <c r="AS13" s="1585"/>
      <c r="AT13" s="406"/>
      <c r="AU13" s="256"/>
      <c r="AV13" s="256"/>
      <c r="AW13" s="256"/>
      <c r="AX13" s="256"/>
      <c r="AY13" s="256"/>
      <c r="AZ13" s="256"/>
      <c r="BA13" s="256"/>
      <c r="BB13" s="256"/>
      <c r="BC13" s="256"/>
      <c r="BD13" s="256"/>
      <c r="BE13" s="246"/>
      <c r="BF13" s="246"/>
      <c r="BG13" s="246"/>
      <c r="BH13" s="245"/>
      <c r="BI13" s="245"/>
      <c r="BJ13" s="245"/>
      <c r="BK13" s="245"/>
      <c r="BL13" s="245"/>
      <c r="BM13" s="245"/>
      <c r="BN13" s="245"/>
      <c r="BO13" s="245"/>
      <c r="BP13" s="245"/>
      <c r="BQ13" s="245"/>
      <c r="BR13" s="245"/>
      <c r="BS13" s="245"/>
      <c r="BT13" s="245"/>
      <c r="BU13" s="245"/>
      <c r="BV13" s="245"/>
      <c r="BW13" s="245"/>
      <c r="BX13" s="244"/>
      <c r="BY13" s="244"/>
      <c r="BZ13" s="244"/>
      <c r="CA13" s="247"/>
      <c r="CB13" s="247"/>
      <c r="CC13" s="247"/>
      <c r="CD13" s="247"/>
      <c r="CE13" s="247"/>
      <c r="CF13" s="247"/>
      <c r="CG13" s="464">
        <v>0</v>
      </c>
      <c r="CH13" s="464">
        <v>0</v>
      </c>
      <c r="CI13" s="464">
        <v>0</v>
      </c>
      <c r="CJ13" s="464">
        <v>0</v>
      </c>
      <c r="CK13" s="464"/>
      <c r="CL13" s="464"/>
      <c r="CM13" s="464"/>
    </row>
    <row r="14" spans="1:91" ht="16.350000000000001" customHeight="1" x14ac:dyDescent="0.25">
      <c r="A14" s="1783" t="s">
        <v>2094</v>
      </c>
      <c r="B14" s="1958">
        <f>SUM(C14+D14)</f>
        <v>0</v>
      </c>
      <c r="C14" s="1959">
        <f t="shared" si="0"/>
        <v>0</v>
      </c>
      <c r="D14" s="3445">
        <f t="shared" si="0"/>
        <v>0</v>
      </c>
      <c r="E14" s="1583"/>
      <c r="F14" s="1595"/>
      <c r="G14" s="1583"/>
      <c r="H14" s="1595"/>
      <c r="I14" s="1583"/>
      <c r="J14" s="1595"/>
      <c r="K14" s="1583"/>
      <c r="L14" s="1595"/>
      <c r="M14" s="1583"/>
      <c r="N14" s="1595"/>
      <c r="O14" s="1583"/>
      <c r="P14" s="1595"/>
      <c r="Q14" s="1583"/>
      <c r="R14" s="1595"/>
      <c r="S14" s="1583"/>
      <c r="T14" s="1595"/>
      <c r="U14" s="1583"/>
      <c r="V14" s="1595"/>
      <c r="W14" s="1583"/>
      <c r="X14" s="1595"/>
      <c r="Y14" s="1583"/>
      <c r="Z14" s="1595"/>
      <c r="AA14" s="1583"/>
      <c r="AB14" s="1595"/>
      <c r="AC14" s="1583"/>
      <c r="AD14" s="1595"/>
      <c r="AE14" s="1583"/>
      <c r="AF14" s="1595"/>
      <c r="AG14" s="1583"/>
      <c r="AH14" s="1595"/>
      <c r="AI14" s="1583"/>
      <c r="AJ14" s="1595"/>
      <c r="AK14" s="1583"/>
      <c r="AL14" s="1595"/>
      <c r="AM14" s="1585"/>
      <c r="AN14" s="1706"/>
      <c r="AO14" s="1678"/>
      <c r="AP14" s="1678"/>
      <c r="AQ14" s="1707"/>
      <c r="AR14" s="1902"/>
      <c r="AS14" s="1902"/>
      <c r="AT14" s="406"/>
      <c r="AU14" s="256"/>
      <c r="AV14" s="256"/>
      <c r="AW14" s="256"/>
      <c r="AX14" s="256"/>
      <c r="AY14" s="256"/>
      <c r="AZ14" s="256"/>
      <c r="BA14" s="256"/>
      <c r="BB14" s="256"/>
      <c r="BC14" s="256"/>
      <c r="BD14" s="256"/>
      <c r="BE14" s="246"/>
      <c r="BF14" s="246"/>
      <c r="BG14" s="246"/>
      <c r="BH14" s="245"/>
      <c r="BI14" s="245"/>
      <c r="BJ14" s="245"/>
      <c r="BK14" s="245"/>
      <c r="BL14" s="245"/>
      <c r="BM14" s="245"/>
      <c r="BN14" s="245"/>
      <c r="BO14" s="245"/>
      <c r="BP14" s="245"/>
      <c r="BQ14" s="245"/>
      <c r="BR14" s="245"/>
      <c r="BS14" s="245"/>
      <c r="BT14" s="245"/>
      <c r="BU14" s="245"/>
      <c r="BV14" s="245"/>
      <c r="BW14" s="245"/>
      <c r="BX14" s="244"/>
      <c r="BY14" s="244"/>
      <c r="BZ14" s="244"/>
      <c r="CA14" s="247"/>
      <c r="CB14" s="247"/>
      <c r="CC14" s="247"/>
      <c r="CD14" s="247"/>
      <c r="CE14" s="247"/>
      <c r="CF14" s="247"/>
      <c r="CG14" s="464">
        <v>0</v>
      </c>
      <c r="CH14" s="464">
        <v>0</v>
      </c>
      <c r="CI14" s="464"/>
      <c r="CJ14" s="464"/>
      <c r="CK14" s="464"/>
      <c r="CL14" s="464"/>
      <c r="CM14" s="464"/>
    </row>
    <row r="15" spans="1:91" ht="16.350000000000001" customHeight="1" x14ac:dyDescent="0.25">
      <c r="A15" s="3446" t="s">
        <v>2095</v>
      </c>
      <c r="B15" s="2796">
        <f>SUM(C15+D15)</f>
        <v>0</v>
      </c>
      <c r="C15" s="2797">
        <f>SUM(E15+G15+I15+K15+M15+O15+Q15+S15+U15+W15+Y15+AA15+AC15+AE15+AG15+AI15+AK15)</f>
        <v>0</v>
      </c>
      <c r="D15" s="2798">
        <f t="shared" si="0"/>
        <v>0</v>
      </c>
      <c r="E15" s="1596"/>
      <c r="F15" s="1597"/>
      <c r="G15" s="1596"/>
      <c r="H15" s="1597"/>
      <c r="I15" s="1596"/>
      <c r="J15" s="1597"/>
      <c r="K15" s="1596"/>
      <c r="L15" s="1597"/>
      <c r="M15" s="1596"/>
      <c r="N15" s="1597"/>
      <c r="O15" s="1596"/>
      <c r="P15" s="1597"/>
      <c r="Q15" s="1596"/>
      <c r="R15" s="1597"/>
      <c r="S15" s="1596"/>
      <c r="T15" s="1597"/>
      <c r="U15" s="1596"/>
      <c r="V15" s="1597"/>
      <c r="W15" s="1596"/>
      <c r="X15" s="1597"/>
      <c r="Y15" s="1596"/>
      <c r="Z15" s="1597"/>
      <c r="AA15" s="1596"/>
      <c r="AB15" s="1597"/>
      <c r="AC15" s="1596"/>
      <c r="AD15" s="1597"/>
      <c r="AE15" s="1596"/>
      <c r="AF15" s="1597"/>
      <c r="AG15" s="1596"/>
      <c r="AH15" s="1597"/>
      <c r="AI15" s="1596"/>
      <c r="AJ15" s="1597"/>
      <c r="AK15" s="1596"/>
      <c r="AL15" s="1597"/>
      <c r="AM15" s="1598"/>
      <c r="AN15" s="1632"/>
      <c r="AO15" s="1635"/>
      <c r="AP15" s="1635"/>
      <c r="AQ15" s="1636"/>
      <c r="AR15" s="1639"/>
      <c r="AS15" s="1639"/>
      <c r="AT15" s="406"/>
      <c r="AU15" s="256"/>
      <c r="AV15" s="256"/>
      <c r="AW15" s="256"/>
      <c r="AX15" s="256"/>
      <c r="AY15" s="256"/>
      <c r="AZ15" s="256"/>
      <c r="BA15" s="256"/>
      <c r="BB15" s="256"/>
      <c r="BC15" s="256"/>
      <c r="BD15" s="256"/>
      <c r="BE15" s="246"/>
      <c r="BF15" s="246"/>
      <c r="BG15" s="246"/>
      <c r="BH15" s="245"/>
      <c r="BI15" s="245"/>
      <c r="BJ15" s="245"/>
      <c r="BK15" s="245"/>
      <c r="BL15" s="245"/>
      <c r="BM15" s="245"/>
      <c r="BN15" s="245"/>
      <c r="BO15" s="245"/>
      <c r="BP15" s="245"/>
      <c r="BQ15" s="245"/>
      <c r="BR15" s="245"/>
      <c r="BS15" s="245"/>
      <c r="BT15" s="245"/>
      <c r="BU15" s="245"/>
      <c r="BV15" s="245"/>
      <c r="BW15" s="245"/>
      <c r="BX15" s="244"/>
      <c r="BY15" s="244"/>
      <c r="BZ15" s="244"/>
      <c r="CA15" s="247"/>
      <c r="CB15" s="247"/>
      <c r="CC15" s="247"/>
      <c r="CD15" s="247"/>
      <c r="CE15" s="247"/>
      <c r="CF15" s="247"/>
      <c r="CG15" s="464">
        <v>0</v>
      </c>
      <c r="CH15" s="464">
        <v>0</v>
      </c>
      <c r="CI15" s="464">
        <v>0</v>
      </c>
      <c r="CJ15" s="464">
        <v>0</v>
      </c>
      <c r="CK15" s="464"/>
      <c r="CL15" s="464"/>
      <c r="CM15" s="464"/>
    </row>
    <row r="16" spans="1:91" ht="32.1" customHeight="1" x14ac:dyDescent="0.25">
      <c r="A16" s="468" t="s">
        <v>2096</v>
      </c>
      <c r="B16" s="246"/>
      <c r="C16" s="246"/>
      <c r="D16" s="246"/>
      <c r="E16" s="246"/>
      <c r="F16" s="246"/>
      <c r="G16" s="246"/>
      <c r="H16" s="246"/>
      <c r="I16" s="246"/>
      <c r="J16" s="246"/>
      <c r="K16" s="246"/>
      <c r="L16" s="246"/>
      <c r="M16" s="246"/>
      <c r="N16" s="246"/>
      <c r="O16" s="246"/>
      <c r="P16" s="246"/>
      <c r="Q16" s="246"/>
      <c r="R16" s="246"/>
      <c r="S16" s="246"/>
      <c r="T16" s="246"/>
      <c r="U16" s="246"/>
      <c r="V16" s="246"/>
      <c r="W16" s="246"/>
      <c r="X16" s="246"/>
      <c r="Y16" s="246"/>
      <c r="Z16" s="246"/>
      <c r="AA16" s="246"/>
      <c r="AB16" s="246"/>
      <c r="AC16" s="246"/>
      <c r="AD16" s="246"/>
      <c r="AE16" s="246"/>
      <c r="AF16" s="246"/>
      <c r="AG16" s="246"/>
      <c r="AH16" s="246"/>
      <c r="AI16" s="246"/>
      <c r="AJ16" s="246"/>
      <c r="AK16" s="246"/>
      <c r="AL16" s="246"/>
      <c r="AM16" s="246"/>
      <c r="AN16" s="246"/>
      <c r="AO16" s="246"/>
      <c r="AP16" s="246"/>
      <c r="AQ16" s="246"/>
      <c r="AR16" s="246"/>
      <c r="AS16" s="246"/>
      <c r="AT16" s="246"/>
      <c r="AU16" s="246"/>
      <c r="AV16" s="246"/>
      <c r="AW16" s="246"/>
      <c r="AX16" s="246"/>
      <c r="AY16" s="246"/>
      <c r="AZ16" s="246"/>
      <c r="BA16" s="246"/>
      <c r="BB16" s="246"/>
      <c r="BC16" s="246"/>
      <c r="BD16" s="246"/>
      <c r="BE16" s="246"/>
      <c r="BF16" s="246"/>
      <c r="BG16" s="246"/>
      <c r="BH16" s="246"/>
      <c r="BI16" s="246"/>
      <c r="BJ16" s="245"/>
      <c r="BK16" s="245"/>
      <c r="BL16" s="245"/>
      <c r="BM16" s="245"/>
      <c r="BN16" s="245"/>
      <c r="BO16" s="245"/>
      <c r="BP16" s="245"/>
      <c r="BQ16" s="245"/>
      <c r="BR16" s="245"/>
      <c r="BS16" s="245"/>
      <c r="BT16" s="245"/>
      <c r="BU16" s="245"/>
      <c r="BV16" s="245"/>
      <c r="BW16" s="245"/>
      <c r="BX16" s="245"/>
      <c r="BY16" s="245"/>
      <c r="BZ16" s="245"/>
      <c r="CA16" s="247"/>
      <c r="CB16" s="247"/>
      <c r="CC16" s="247"/>
      <c r="CD16" s="247"/>
      <c r="CE16" s="247"/>
      <c r="CF16" s="247"/>
      <c r="CG16" s="464"/>
      <c r="CH16" s="464"/>
      <c r="CI16" s="464"/>
      <c r="CJ16" s="464"/>
      <c r="CK16" s="464"/>
      <c r="CL16" s="464"/>
      <c r="CM16" s="464"/>
    </row>
    <row r="17" spans="1:105" ht="16.350000000000001" customHeight="1" x14ac:dyDescent="0.25">
      <c r="A17" s="7099" t="s">
        <v>4</v>
      </c>
      <c r="B17" s="6759" t="s">
        <v>984</v>
      </c>
      <c r="C17" s="6200"/>
      <c r="D17" s="6183"/>
      <c r="E17" s="7023" t="s">
        <v>924</v>
      </c>
      <c r="F17" s="7032"/>
      <c r="G17" s="7032"/>
      <c r="H17" s="7032"/>
      <c r="I17" s="7032"/>
      <c r="J17" s="7032"/>
      <c r="K17" s="7032"/>
      <c r="L17" s="7032"/>
      <c r="M17" s="7032"/>
      <c r="N17" s="7032"/>
      <c r="O17" s="7032"/>
      <c r="P17" s="7032"/>
      <c r="Q17" s="7032"/>
      <c r="R17" s="7032"/>
      <c r="S17" s="7032"/>
      <c r="T17" s="7032"/>
      <c r="U17" s="7032"/>
      <c r="V17" s="7032"/>
      <c r="W17" s="7032"/>
      <c r="X17" s="7032"/>
      <c r="Y17" s="7032"/>
      <c r="Z17" s="7032"/>
      <c r="AA17" s="7032"/>
      <c r="AB17" s="7032"/>
      <c r="AC17" s="7032"/>
      <c r="AD17" s="7032"/>
      <c r="AE17" s="7032"/>
      <c r="AF17" s="7032"/>
      <c r="AG17" s="7032"/>
      <c r="AH17" s="7032"/>
      <c r="AI17" s="7032"/>
      <c r="AJ17" s="7032"/>
      <c r="AK17" s="7032"/>
      <c r="AL17" s="7024"/>
      <c r="AM17" s="7065" t="s">
        <v>421</v>
      </c>
      <c r="AN17" s="7109" t="s">
        <v>2097</v>
      </c>
      <c r="AO17" s="7065" t="s">
        <v>2087</v>
      </c>
      <c r="AP17" s="7109" t="s">
        <v>455</v>
      </c>
      <c r="AQ17" s="246"/>
      <c r="AR17" s="246"/>
      <c r="AS17" s="246"/>
      <c r="AT17" s="246"/>
      <c r="AU17" s="246"/>
      <c r="AV17" s="246"/>
      <c r="AW17" s="246"/>
      <c r="AX17" s="246"/>
      <c r="AY17" s="246"/>
      <c r="AZ17" s="246"/>
      <c r="BA17" s="246"/>
      <c r="BB17" s="246"/>
      <c r="BC17" s="246"/>
      <c r="BD17" s="246"/>
      <c r="BE17" s="246"/>
      <c r="BF17" s="246"/>
      <c r="BG17" s="246"/>
      <c r="BH17" s="246"/>
      <c r="BI17" s="246"/>
      <c r="BJ17" s="246"/>
      <c r="BK17" s="245"/>
      <c r="BL17" s="245"/>
      <c r="BM17" s="245"/>
      <c r="BN17" s="245"/>
      <c r="BO17" s="245"/>
      <c r="BP17" s="245"/>
      <c r="BQ17" s="245"/>
      <c r="BR17" s="245"/>
      <c r="BS17" s="245"/>
      <c r="BT17" s="245"/>
      <c r="BU17" s="245"/>
      <c r="BV17" s="245"/>
      <c r="BW17" s="245"/>
      <c r="BX17" s="245"/>
      <c r="BY17" s="244"/>
      <c r="BZ17" s="244"/>
      <c r="CA17" s="244"/>
      <c r="CB17" s="247"/>
      <c r="CC17" s="247"/>
      <c r="CD17" s="247"/>
      <c r="CE17" s="247"/>
      <c r="CF17" s="247"/>
      <c r="CG17" s="247"/>
      <c r="CH17" s="464"/>
      <c r="CI17" s="464"/>
      <c r="CJ17" s="464"/>
      <c r="CK17" s="464"/>
      <c r="CL17" s="464"/>
      <c r="CM17" s="464"/>
      <c r="CN17" s="464"/>
      <c r="CO17" s="247"/>
      <c r="CP17" s="247"/>
      <c r="CQ17" s="247"/>
      <c r="CR17" s="247"/>
      <c r="CS17" s="247"/>
      <c r="CT17" s="247"/>
      <c r="CU17" s="247"/>
      <c r="CV17" s="247"/>
      <c r="CW17" s="247"/>
      <c r="CX17" s="247"/>
      <c r="CY17" s="247"/>
      <c r="CZ17" s="247"/>
      <c r="DA17" s="247"/>
    </row>
    <row r="18" spans="1:105" x14ac:dyDescent="0.25">
      <c r="A18" s="6912"/>
      <c r="B18" s="7060"/>
      <c r="C18" s="6966"/>
      <c r="D18" s="6967"/>
      <c r="E18" s="7023" t="s">
        <v>965</v>
      </c>
      <c r="F18" s="7024"/>
      <c r="G18" s="7023" t="s">
        <v>597</v>
      </c>
      <c r="H18" s="7024"/>
      <c r="I18" s="7023" t="s">
        <v>598</v>
      </c>
      <c r="J18" s="7024"/>
      <c r="K18" s="7023" t="s">
        <v>70</v>
      </c>
      <c r="L18" s="7024"/>
      <c r="M18" s="7023" t="s">
        <v>71</v>
      </c>
      <c r="N18" s="7024"/>
      <c r="O18" s="7027" t="s">
        <v>72</v>
      </c>
      <c r="P18" s="7044"/>
      <c r="Q18" s="7027" t="s">
        <v>73</v>
      </c>
      <c r="R18" s="7044"/>
      <c r="S18" s="7027" t="s">
        <v>74</v>
      </c>
      <c r="T18" s="7044"/>
      <c r="U18" s="7027" t="s">
        <v>75</v>
      </c>
      <c r="V18" s="7044"/>
      <c r="W18" s="7027" t="s">
        <v>76</v>
      </c>
      <c r="X18" s="7044"/>
      <c r="Y18" s="7027" t="s">
        <v>77</v>
      </c>
      <c r="Z18" s="7044"/>
      <c r="AA18" s="7027" t="s">
        <v>78</v>
      </c>
      <c r="AB18" s="7044"/>
      <c r="AC18" s="7027" t="s">
        <v>79</v>
      </c>
      <c r="AD18" s="7044"/>
      <c r="AE18" s="7027" t="s">
        <v>80</v>
      </c>
      <c r="AF18" s="7044"/>
      <c r="AG18" s="7027" t="s">
        <v>81</v>
      </c>
      <c r="AH18" s="7044"/>
      <c r="AI18" s="7027" t="s">
        <v>82</v>
      </c>
      <c r="AJ18" s="7044"/>
      <c r="AK18" s="7027" t="s">
        <v>83</v>
      </c>
      <c r="AL18" s="7044"/>
      <c r="AM18" s="6664"/>
      <c r="AN18" s="6584"/>
      <c r="AO18" s="6664"/>
      <c r="AP18" s="6584"/>
      <c r="AQ18" s="246"/>
      <c r="AR18" s="246"/>
      <c r="AS18" s="246"/>
      <c r="AT18" s="246"/>
      <c r="AU18" s="246"/>
      <c r="AV18" s="246"/>
      <c r="AW18" s="246"/>
      <c r="AX18" s="246"/>
      <c r="AY18" s="246"/>
      <c r="AZ18" s="246"/>
      <c r="BA18" s="246"/>
      <c r="BB18" s="246"/>
      <c r="BC18" s="246"/>
      <c r="BD18" s="246"/>
      <c r="BE18" s="246"/>
      <c r="BF18" s="246"/>
      <c r="BG18" s="246"/>
      <c r="BH18" s="246"/>
      <c r="BI18" s="246"/>
      <c r="BJ18" s="246"/>
      <c r="BK18" s="245"/>
      <c r="BL18" s="245"/>
      <c r="BM18" s="245"/>
      <c r="BN18" s="245"/>
      <c r="BO18" s="245"/>
      <c r="BP18" s="245"/>
      <c r="BQ18" s="245"/>
      <c r="BR18" s="245"/>
      <c r="BS18" s="245"/>
      <c r="BT18" s="245"/>
      <c r="BU18" s="245"/>
      <c r="BV18" s="245"/>
      <c r="BW18" s="245"/>
      <c r="BX18" s="245"/>
      <c r="BY18" s="244"/>
      <c r="BZ18" s="244"/>
      <c r="CA18" s="244"/>
      <c r="CB18" s="247"/>
      <c r="CC18" s="247"/>
      <c r="CD18" s="247"/>
      <c r="CE18" s="247"/>
      <c r="CF18" s="247"/>
      <c r="CG18" s="247"/>
      <c r="CH18" s="464"/>
      <c r="CI18" s="464"/>
      <c r="CJ18" s="464"/>
      <c r="CK18" s="464"/>
      <c r="CL18" s="464"/>
      <c r="CM18" s="464"/>
      <c r="CN18" s="464"/>
      <c r="CO18" s="247"/>
      <c r="CP18" s="247"/>
      <c r="CQ18" s="247"/>
      <c r="CR18" s="247"/>
      <c r="CS18" s="247"/>
      <c r="CT18" s="247"/>
      <c r="CU18" s="247"/>
      <c r="CV18" s="247"/>
      <c r="CW18" s="247"/>
      <c r="CX18" s="247"/>
      <c r="CY18" s="247"/>
      <c r="CZ18" s="247"/>
      <c r="DA18" s="247"/>
    </row>
    <row r="19" spans="1:105" ht="29.25" customHeight="1" x14ac:dyDescent="0.25">
      <c r="A19" s="6898"/>
      <c r="B19" s="3227" t="s">
        <v>52</v>
      </c>
      <c r="C19" s="3282" t="s">
        <v>599</v>
      </c>
      <c r="D19" s="3215" t="s">
        <v>54</v>
      </c>
      <c r="E19" s="3214" t="s">
        <v>599</v>
      </c>
      <c r="F19" s="3215" t="s">
        <v>54</v>
      </c>
      <c r="G19" s="3214" t="s">
        <v>599</v>
      </c>
      <c r="H19" s="3215" t="s">
        <v>54</v>
      </c>
      <c r="I19" s="3214" t="s">
        <v>599</v>
      </c>
      <c r="J19" s="3215" t="s">
        <v>54</v>
      </c>
      <c r="K19" s="3214" t="s">
        <v>599</v>
      </c>
      <c r="L19" s="3215" t="s">
        <v>54</v>
      </c>
      <c r="M19" s="3214" t="s">
        <v>599</v>
      </c>
      <c r="N19" s="3215" t="s">
        <v>54</v>
      </c>
      <c r="O19" s="3214" t="s">
        <v>599</v>
      </c>
      <c r="P19" s="3215" t="s">
        <v>54</v>
      </c>
      <c r="Q19" s="3214" t="s">
        <v>599</v>
      </c>
      <c r="R19" s="3215" t="s">
        <v>54</v>
      </c>
      <c r="S19" s="3214" t="s">
        <v>599</v>
      </c>
      <c r="T19" s="3215" t="s">
        <v>54</v>
      </c>
      <c r="U19" s="3214" t="s">
        <v>599</v>
      </c>
      <c r="V19" s="3215" t="s">
        <v>54</v>
      </c>
      <c r="W19" s="3214" t="s">
        <v>599</v>
      </c>
      <c r="X19" s="3215" t="s">
        <v>54</v>
      </c>
      <c r="Y19" s="3214" t="s">
        <v>599</v>
      </c>
      <c r="Z19" s="3215" t="s">
        <v>54</v>
      </c>
      <c r="AA19" s="3214" t="s">
        <v>599</v>
      </c>
      <c r="AB19" s="3215" t="s">
        <v>54</v>
      </c>
      <c r="AC19" s="3214" t="s">
        <v>599</v>
      </c>
      <c r="AD19" s="3215" t="s">
        <v>54</v>
      </c>
      <c r="AE19" s="3214" t="s">
        <v>599</v>
      </c>
      <c r="AF19" s="3215" t="s">
        <v>54</v>
      </c>
      <c r="AG19" s="3214" t="s">
        <v>599</v>
      </c>
      <c r="AH19" s="3215" t="s">
        <v>54</v>
      </c>
      <c r="AI19" s="3214" t="s">
        <v>599</v>
      </c>
      <c r="AJ19" s="3215" t="s">
        <v>54</v>
      </c>
      <c r="AK19" s="3214" t="s">
        <v>599</v>
      </c>
      <c r="AL19" s="3215" t="s">
        <v>54</v>
      </c>
      <c r="AM19" s="6965"/>
      <c r="AN19" s="7110"/>
      <c r="AO19" s="6965"/>
      <c r="AP19" s="7110"/>
      <c r="AQ19" s="246"/>
      <c r="AR19" s="246"/>
      <c r="AS19" s="246"/>
      <c r="AT19" s="246"/>
      <c r="AU19" s="246"/>
      <c r="AV19" s="246"/>
      <c r="AW19" s="246"/>
      <c r="AX19" s="246"/>
      <c r="AY19" s="246"/>
      <c r="AZ19" s="246"/>
      <c r="BA19" s="246"/>
      <c r="BB19" s="246"/>
      <c r="BC19" s="246"/>
      <c r="BD19" s="246"/>
      <c r="BE19" s="246"/>
      <c r="BF19" s="246"/>
      <c r="BG19" s="246"/>
      <c r="BH19" s="246"/>
      <c r="BI19" s="246"/>
      <c r="BJ19" s="246"/>
      <c r="BK19" s="245"/>
      <c r="BL19" s="245"/>
      <c r="BM19" s="245"/>
      <c r="BN19" s="245"/>
      <c r="BO19" s="245"/>
      <c r="BP19" s="245"/>
      <c r="BQ19" s="245"/>
      <c r="BR19" s="245"/>
      <c r="BS19" s="245"/>
      <c r="BT19" s="245"/>
      <c r="BU19" s="245"/>
      <c r="BV19" s="245"/>
      <c r="BW19" s="245"/>
      <c r="BX19" s="245"/>
      <c r="BY19" s="244"/>
      <c r="BZ19" s="244"/>
      <c r="CA19" s="244"/>
      <c r="CB19" s="247"/>
      <c r="CC19" s="247"/>
      <c r="CD19" s="247"/>
      <c r="CE19" s="247"/>
      <c r="CF19" s="247"/>
      <c r="CG19" s="247"/>
      <c r="CH19" s="464"/>
      <c r="CI19" s="464"/>
      <c r="CJ19" s="464"/>
      <c r="CK19" s="464"/>
      <c r="CL19" s="464"/>
      <c r="CM19" s="464"/>
      <c r="CN19" s="464"/>
      <c r="CO19" s="247"/>
      <c r="CP19" s="247"/>
      <c r="CQ19" s="247"/>
      <c r="CR19" s="247"/>
      <c r="CS19" s="247"/>
      <c r="CT19" s="247"/>
      <c r="CU19" s="247"/>
      <c r="CV19" s="247"/>
      <c r="CW19" s="247"/>
      <c r="CX19" s="247"/>
      <c r="CY19" s="247"/>
      <c r="CZ19" s="247"/>
      <c r="DA19" s="247"/>
    </row>
    <row r="20" spans="1:105" ht="16.350000000000001" customHeight="1" x14ac:dyDescent="0.25">
      <c r="A20" s="3447" t="s">
        <v>135</v>
      </c>
      <c r="B20" s="1885">
        <f t="shared" ref="B20:B25" si="1">SUM(C20+D20)</f>
        <v>0</v>
      </c>
      <c r="C20" s="2060">
        <f t="shared" ref="C20:D22" si="2">SUM(E20+G20+I20+K20+M20+O20+Q20+S20+U20+W20+Y20+AA20+AC20+AE20+AG20+AI20+AK20)</f>
        <v>0</v>
      </c>
      <c r="D20" s="2794">
        <f t="shared" si="2"/>
        <v>0</v>
      </c>
      <c r="E20" s="266"/>
      <c r="F20" s="1222"/>
      <c r="G20" s="266"/>
      <c r="H20" s="1222"/>
      <c r="I20" s="266"/>
      <c r="J20" s="315"/>
      <c r="K20" s="266"/>
      <c r="L20" s="315"/>
      <c r="M20" s="266"/>
      <c r="N20" s="315"/>
      <c r="O20" s="428"/>
      <c r="P20" s="315"/>
      <c r="Q20" s="428"/>
      <c r="R20" s="315"/>
      <c r="S20" s="428"/>
      <c r="T20" s="315"/>
      <c r="U20" s="428"/>
      <c r="V20" s="315"/>
      <c r="W20" s="428"/>
      <c r="X20" s="315"/>
      <c r="Y20" s="428"/>
      <c r="Z20" s="315"/>
      <c r="AA20" s="428"/>
      <c r="AB20" s="315"/>
      <c r="AC20" s="428"/>
      <c r="AD20" s="315"/>
      <c r="AE20" s="428"/>
      <c r="AF20" s="315"/>
      <c r="AG20" s="428"/>
      <c r="AH20" s="315"/>
      <c r="AI20" s="428"/>
      <c r="AJ20" s="315"/>
      <c r="AK20" s="428"/>
      <c r="AL20" s="315"/>
      <c r="AM20" s="255"/>
      <c r="AN20" s="255"/>
      <c r="AO20" s="255"/>
      <c r="AP20" s="255"/>
      <c r="AQ20" s="256"/>
      <c r="AR20" s="256"/>
      <c r="AS20" s="256"/>
      <c r="AT20" s="256"/>
      <c r="AU20" s="256"/>
      <c r="AV20" s="256"/>
      <c r="AW20" s="256"/>
      <c r="AX20" s="256"/>
      <c r="AY20" s="256"/>
      <c r="AZ20" s="256"/>
      <c r="BA20" s="246"/>
      <c r="BB20" s="246"/>
      <c r="BC20" s="246"/>
      <c r="BD20" s="246"/>
      <c r="BE20" s="246"/>
      <c r="BF20" s="246"/>
      <c r="BG20" s="246"/>
      <c r="BH20" s="246"/>
      <c r="BI20" s="246"/>
      <c r="BJ20" s="246"/>
      <c r="BK20" s="245"/>
      <c r="BL20" s="245"/>
      <c r="BM20" s="245"/>
      <c r="BN20" s="245"/>
      <c r="BO20" s="245"/>
      <c r="BP20" s="245"/>
      <c r="BQ20" s="245"/>
      <c r="BR20" s="245"/>
      <c r="BS20" s="245"/>
      <c r="BT20" s="245"/>
      <c r="BU20" s="245"/>
      <c r="BV20" s="245"/>
      <c r="BW20" s="245"/>
      <c r="BX20" s="245"/>
      <c r="BY20" s="244"/>
      <c r="BZ20" s="244"/>
      <c r="CA20" s="244"/>
      <c r="CB20" s="247"/>
      <c r="CC20" s="247"/>
      <c r="CD20" s="247"/>
      <c r="CE20" s="247"/>
      <c r="CF20" s="247"/>
      <c r="CG20" s="247"/>
      <c r="CH20" s="464">
        <v>0</v>
      </c>
      <c r="CI20" s="464">
        <v>0</v>
      </c>
      <c r="CJ20" s="464"/>
      <c r="CK20" s="464"/>
      <c r="CL20" s="464"/>
      <c r="CM20" s="464"/>
      <c r="CN20" s="464"/>
      <c r="CO20" s="247"/>
      <c r="CP20" s="247"/>
      <c r="CQ20" s="247"/>
      <c r="CR20" s="247"/>
      <c r="CS20" s="247"/>
      <c r="CT20" s="247"/>
      <c r="CU20" s="247"/>
      <c r="CV20" s="247"/>
      <c r="CW20" s="247"/>
      <c r="CX20" s="247"/>
      <c r="CY20" s="247"/>
      <c r="CZ20" s="247"/>
      <c r="DA20" s="247"/>
    </row>
    <row r="21" spans="1:105" ht="16.350000000000001" customHeight="1" x14ac:dyDescent="0.25">
      <c r="A21" s="469" t="s">
        <v>136</v>
      </c>
      <c r="B21" s="1885">
        <f t="shared" si="1"/>
        <v>0</v>
      </c>
      <c r="C21" s="2060">
        <f t="shared" si="2"/>
        <v>0</v>
      </c>
      <c r="D21" s="1960">
        <f t="shared" si="2"/>
        <v>0</v>
      </c>
      <c r="E21" s="1583"/>
      <c r="F21" s="1584"/>
      <c r="G21" s="1583"/>
      <c r="H21" s="1584"/>
      <c r="I21" s="1583"/>
      <c r="J21" s="1595"/>
      <c r="K21" s="1583"/>
      <c r="L21" s="1595"/>
      <c r="M21" s="1583"/>
      <c r="N21" s="1595"/>
      <c r="O21" s="1845"/>
      <c r="P21" s="1595"/>
      <c r="Q21" s="1845"/>
      <c r="R21" s="1595"/>
      <c r="S21" s="1845"/>
      <c r="T21" s="1595"/>
      <c r="U21" s="1845"/>
      <c r="V21" s="1595"/>
      <c r="W21" s="1845"/>
      <c r="X21" s="1595"/>
      <c r="Y21" s="1845"/>
      <c r="Z21" s="1595"/>
      <c r="AA21" s="1845"/>
      <c r="AB21" s="1595"/>
      <c r="AC21" s="1845"/>
      <c r="AD21" s="1595"/>
      <c r="AE21" s="1845"/>
      <c r="AF21" s="1595"/>
      <c r="AG21" s="1845"/>
      <c r="AH21" s="1595"/>
      <c r="AI21" s="1845"/>
      <c r="AJ21" s="1595"/>
      <c r="AK21" s="1845"/>
      <c r="AL21" s="1595"/>
      <c r="AM21" s="1585"/>
      <c r="AN21" s="1585"/>
      <c r="AO21" s="1585"/>
      <c r="AP21" s="1585"/>
      <c r="AQ21" s="256"/>
      <c r="AR21" s="256"/>
      <c r="AS21" s="256"/>
      <c r="AT21" s="256"/>
      <c r="AU21" s="256"/>
      <c r="AV21" s="256"/>
      <c r="AW21" s="256"/>
      <c r="AX21" s="256"/>
      <c r="AY21" s="256"/>
      <c r="AZ21" s="256"/>
      <c r="BA21" s="246"/>
      <c r="BB21" s="246"/>
      <c r="BC21" s="246"/>
      <c r="BD21" s="246"/>
      <c r="BE21" s="246"/>
      <c r="BF21" s="246"/>
      <c r="BG21" s="246"/>
      <c r="BH21" s="246"/>
      <c r="BI21" s="246"/>
      <c r="BJ21" s="246"/>
      <c r="BK21" s="245"/>
      <c r="BL21" s="245"/>
      <c r="BM21" s="245"/>
      <c r="BN21" s="245"/>
      <c r="BO21" s="245"/>
      <c r="BP21" s="245"/>
      <c r="BQ21" s="245"/>
      <c r="BR21" s="245"/>
      <c r="BS21" s="245"/>
      <c r="BT21" s="245"/>
      <c r="BU21" s="245"/>
      <c r="BV21" s="245"/>
      <c r="BW21" s="245"/>
      <c r="BX21" s="245"/>
      <c r="BY21" s="244"/>
      <c r="BZ21" s="244"/>
      <c r="CA21" s="244"/>
      <c r="CB21" s="247"/>
      <c r="CC21" s="247"/>
      <c r="CD21" s="247"/>
      <c r="CE21" s="247"/>
      <c r="CF21" s="247"/>
      <c r="CG21" s="247"/>
      <c r="CH21" s="464">
        <v>0</v>
      </c>
      <c r="CI21" s="464">
        <v>0</v>
      </c>
      <c r="CJ21" s="464"/>
      <c r="CK21" s="464"/>
      <c r="CL21" s="464"/>
      <c r="CM21" s="464"/>
      <c r="CN21" s="464"/>
      <c r="CO21" s="247"/>
      <c r="CP21" s="247"/>
      <c r="CQ21" s="247"/>
      <c r="CR21" s="247"/>
      <c r="CS21" s="247"/>
      <c r="CT21" s="247"/>
      <c r="CU21" s="247"/>
      <c r="CV21" s="247"/>
      <c r="CW21" s="247"/>
      <c r="CX21" s="247"/>
      <c r="CY21" s="247"/>
      <c r="CZ21" s="247"/>
      <c r="DA21" s="247"/>
    </row>
    <row r="22" spans="1:105" s="247" customFormat="1" ht="16.350000000000001" customHeight="1" x14ac:dyDescent="0.2">
      <c r="A22" s="469" t="s">
        <v>43</v>
      </c>
      <c r="B22" s="1885">
        <f t="shared" si="1"/>
        <v>0</v>
      </c>
      <c r="C22" s="2060">
        <f t="shared" si="2"/>
        <v>0</v>
      </c>
      <c r="D22" s="1960">
        <f t="shared" si="2"/>
        <v>0</v>
      </c>
      <c r="E22" s="1583"/>
      <c r="F22" s="1584"/>
      <c r="G22" s="1583"/>
      <c r="H22" s="1584"/>
      <c r="I22" s="1583"/>
      <c r="J22" s="1595"/>
      <c r="K22" s="1583"/>
      <c r="L22" s="1595"/>
      <c r="M22" s="1583"/>
      <c r="N22" s="1595"/>
      <c r="O22" s="1845"/>
      <c r="P22" s="1595"/>
      <c r="Q22" s="1845"/>
      <c r="R22" s="1595"/>
      <c r="S22" s="1845"/>
      <c r="T22" s="1595"/>
      <c r="U22" s="1845"/>
      <c r="V22" s="1595"/>
      <c r="W22" s="1845"/>
      <c r="X22" s="1595"/>
      <c r="Y22" s="1845"/>
      <c r="Z22" s="1595"/>
      <c r="AA22" s="1845"/>
      <c r="AB22" s="1595"/>
      <c r="AC22" s="1845"/>
      <c r="AD22" s="1595"/>
      <c r="AE22" s="1845"/>
      <c r="AF22" s="1595"/>
      <c r="AG22" s="1845"/>
      <c r="AH22" s="1595"/>
      <c r="AI22" s="1845"/>
      <c r="AJ22" s="1595"/>
      <c r="AK22" s="1845"/>
      <c r="AL22" s="1595"/>
      <c r="AM22" s="1585"/>
      <c r="AN22" s="1585"/>
      <c r="AO22" s="1585"/>
      <c r="AP22" s="1585"/>
      <c r="AQ22" s="256"/>
      <c r="AR22" s="256"/>
      <c r="AS22" s="256"/>
      <c r="AT22" s="256"/>
      <c r="AU22" s="256"/>
      <c r="AV22" s="256"/>
      <c r="AW22" s="256"/>
      <c r="AX22" s="256"/>
      <c r="AY22" s="256"/>
      <c r="AZ22" s="256"/>
      <c r="BA22" s="246"/>
      <c r="BB22" s="246"/>
      <c r="BC22" s="246"/>
      <c r="BD22" s="246"/>
      <c r="BE22" s="246"/>
      <c r="BF22" s="246"/>
      <c r="BG22" s="246"/>
      <c r="BH22" s="246"/>
      <c r="BI22" s="246"/>
      <c r="BJ22" s="246"/>
      <c r="BK22" s="245"/>
      <c r="BL22" s="245"/>
      <c r="BM22" s="245"/>
      <c r="BN22" s="245"/>
      <c r="BO22" s="245"/>
      <c r="BP22" s="245"/>
      <c r="BQ22" s="245"/>
      <c r="BR22" s="245"/>
      <c r="BS22" s="245"/>
      <c r="BT22" s="245"/>
      <c r="BU22" s="245"/>
      <c r="BV22" s="245"/>
      <c r="BW22" s="245"/>
      <c r="BX22" s="245"/>
      <c r="BY22" s="244"/>
      <c r="BZ22" s="244"/>
      <c r="CA22" s="244"/>
      <c r="CH22" s="464">
        <v>0</v>
      </c>
      <c r="CI22" s="464">
        <v>0</v>
      </c>
      <c r="CJ22" s="464"/>
      <c r="CK22" s="464"/>
      <c r="CL22" s="464"/>
      <c r="CM22" s="464"/>
      <c r="CN22" s="464"/>
    </row>
    <row r="23" spans="1:105" s="247" customFormat="1" ht="16.350000000000001" customHeight="1" x14ac:dyDescent="0.2">
      <c r="A23" s="3107" t="s">
        <v>2098</v>
      </c>
      <c r="B23" s="1886">
        <f t="shared" si="1"/>
        <v>0</v>
      </c>
      <c r="C23" s="2065">
        <f t="shared" ref="C23:D25" si="3">SUM(E23+G23+I23+K23+M23+O23+Q23+S23+U23+W23+Y23+AA23+AC23+AE23+AG23+AI23+AK23)</f>
        <v>0</v>
      </c>
      <c r="D23" s="2798">
        <f t="shared" si="3"/>
        <v>0</v>
      </c>
      <c r="E23" s="1596"/>
      <c r="F23" s="1640"/>
      <c r="G23" s="1596"/>
      <c r="H23" s="1640"/>
      <c r="I23" s="1596"/>
      <c r="J23" s="1597"/>
      <c r="K23" s="1596"/>
      <c r="L23" s="1597"/>
      <c r="M23" s="1596"/>
      <c r="N23" s="1597"/>
      <c r="O23" s="1723"/>
      <c r="P23" s="1597"/>
      <c r="Q23" s="1723"/>
      <c r="R23" s="1597"/>
      <c r="S23" s="1723"/>
      <c r="T23" s="1597"/>
      <c r="U23" s="1723"/>
      <c r="V23" s="1597"/>
      <c r="W23" s="1723"/>
      <c r="X23" s="1597"/>
      <c r="Y23" s="1723"/>
      <c r="Z23" s="1597"/>
      <c r="AA23" s="1723"/>
      <c r="AB23" s="1597"/>
      <c r="AC23" s="1723"/>
      <c r="AD23" s="1597"/>
      <c r="AE23" s="1723"/>
      <c r="AF23" s="1597"/>
      <c r="AG23" s="1723"/>
      <c r="AH23" s="1597"/>
      <c r="AI23" s="1723"/>
      <c r="AJ23" s="1597"/>
      <c r="AK23" s="1723"/>
      <c r="AL23" s="1597"/>
      <c r="AM23" s="1598"/>
      <c r="AN23" s="1598"/>
      <c r="AO23" s="1598"/>
      <c r="AP23" s="1598"/>
      <c r="AQ23" s="256"/>
      <c r="AR23" s="256"/>
      <c r="AS23" s="256"/>
      <c r="AT23" s="256"/>
      <c r="AU23" s="256"/>
      <c r="AV23" s="256"/>
      <c r="AW23" s="256"/>
      <c r="AX23" s="256"/>
      <c r="AY23" s="256"/>
      <c r="AZ23" s="256"/>
      <c r="BA23" s="246"/>
      <c r="BB23" s="246"/>
      <c r="BC23" s="246"/>
      <c r="BD23" s="246"/>
      <c r="BE23" s="246"/>
      <c r="BF23" s="246"/>
      <c r="BG23" s="246"/>
      <c r="BH23" s="246"/>
      <c r="BI23" s="246"/>
      <c r="BJ23" s="246"/>
      <c r="BK23" s="245"/>
      <c r="BL23" s="245"/>
      <c r="BM23" s="245"/>
      <c r="BN23" s="245"/>
      <c r="BO23" s="245"/>
      <c r="BP23" s="245"/>
      <c r="BQ23" s="245"/>
      <c r="BR23" s="245"/>
      <c r="BS23" s="245"/>
      <c r="BT23" s="245"/>
      <c r="BU23" s="245"/>
      <c r="BV23" s="245"/>
      <c r="BW23" s="245"/>
      <c r="BX23" s="245"/>
      <c r="BY23" s="244"/>
      <c r="BZ23" s="244"/>
      <c r="CA23" s="244"/>
      <c r="CH23" s="464"/>
      <c r="CI23" s="464"/>
      <c r="CJ23" s="464"/>
      <c r="CK23" s="464"/>
      <c r="CL23" s="464"/>
      <c r="CM23" s="464"/>
      <c r="CN23" s="464"/>
    </row>
    <row r="24" spans="1:105" s="247" customFormat="1" ht="16.350000000000001" customHeight="1" x14ac:dyDescent="0.2">
      <c r="A24" s="3448" t="s">
        <v>2099</v>
      </c>
      <c r="B24" s="3449">
        <f t="shared" si="1"/>
        <v>0</v>
      </c>
      <c r="C24" s="3450">
        <f t="shared" si="3"/>
        <v>0</v>
      </c>
      <c r="D24" s="1960">
        <f t="shared" si="3"/>
        <v>0</v>
      </c>
      <c r="E24" s="1583"/>
      <c r="F24" s="1584"/>
      <c r="G24" s="1583"/>
      <c r="H24" s="1584"/>
      <c r="I24" s="1583"/>
      <c r="J24" s="1595"/>
      <c r="K24" s="1591"/>
      <c r="L24" s="1584"/>
      <c r="M24" s="1583"/>
      <c r="N24" s="1584"/>
      <c r="O24" s="1583"/>
      <c r="P24" s="1584"/>
      <c r="Q24" s="1583"/>
      <c r="R24" s="1584"/>
      <c r="S24" s="1583"/>
      <c r="T24" s="1584"/>
      <c r="U24" s="1583"/>
      <c r="V24" s="1584"/>
      <c r="W24" s="1583"/>
      <c r="X24" s="1584"/>
      <c r="Y24" s="1583"/>
      <c r="Z24" s="1584"/>
      <c r="AA24" s="1583"/>
      <c r="AB24" s="1584"/>
      <c r="AC24" s="1583"/>
      <c r="AD24" s="1584"/>
      <c r="AE24" s="1583"/>
      <c r="AF24" s="1584"/>
      <c r="AG24" s="1583"/>
      <c r="AH24" s="1584"/>
      <c r="AI24" s="1583"/>
      <c r="AJ24" s="1584"/>
      <c r="AK24" s="1583"/>
      <c r="AL24" s="1740"/>
      <c r="AM24" s="1584"/>
      <c r="AN24" s="1584"/>
      <c r="AO24" s="1584"/>
      <c r="AP24" s="1584"/>
      <c r="AQ24" s="256"/>
      <c r="AR24" s="256"/>
      <c r="AS24" s="256"/>
      <c r="AT24" s="256"/>
      <c r="AU24" s="256"/>
      <c r="AV24" s="256"/>
      <c r="AW24" s="256"/>
      <c r="AX24" s="256"/>
      <c r="AY24" s="256"/>
      <c r="AZ24" s="256"/>
      <c r="BA24" s="246"/>
      <c r="BB24" s="246"/>
      <c r="BC24" s="246"/>
      <c r="BD24" s="246"/>
      <c r="BE24" s="246"/>
      <c r="BF24" s="246"/>
      <c r="BG24" s="246"/>
      <c r="BH24" s="246"/>
      <c r="BI24" s="246"/>
      <c r="BJ24" s="246"/>
      <c r="BK24" s="245"/>
      <c r="BL24" s="245"/>
      <c r="BM24" s="245"/>
      <c r="BN24" s="245"/>
      <c r="BO24" s="245"/>
      <c r="BP24" s="245"/>
      <c r="BQ24" s="245"/>
      <c r="BR24" s="245"/>
      <c r="BS24" s="245"/>
      <c r="BT24" s="245"/>
      <c r="BU24" s="245"/>
      <c r="BV24" s="245"/>
      <c r="BW24" s="245"/>
      <c r="BX24" s="245"/>
      <c r="BY24" s="244"/>
      <c r="BZ24" s="244"/>
      <c r="CA24" s="244"/>
      <c r="CH24" s="464"/>
      <c r="CI24" s="464"/>
      <c r="CJ24" s="464"/>
      <c r="CK24" s="464"/>
      <c r="CL24" s="464"/>
      <c r="CM24" s="464"/>
      <c r="CN24" s="464"/>
    </row>
    <row r="25" spans="1:105" s="247" customFormat="1" ht="16.350000000000001" customHeight="1" x14ac:dyDescent="0.2">
      <c r="A25" s="3448" t="s">
        <v>2100</v>
      </c>
      <c r="B25" s="3449">
        <f t="shared" si="1"/>
        <v>0</v>
      </c>
      <c r="C25" s="3450">
        <f t="shared" si="3"/>
        <v>0</v>
      </c>
      <c r="D25" s="2794">
        <f t="shared" si="3"/>
        <v>0</v>
      </c>
      <c r="E25" s="266"/>
      <c r="F25" s="1222"/>
      <c r="G25" s="266"/>
      <c r="H25" s="1222"/>
      <c r="I25" s="266"/>
      <c r="J25" s="315"/>
      <c r="K25" s="274"/>
      <c r="L25" s="1222"/>
      <c r="M25" s="266"/>
      <c r="N25" s="1222"/>
      <c r="O25" s="266"/>
      <c r="P25" s="1222"/>
      <c r="Q25" s="266"/>
      <c r="R25" s="1222"/>
      <c r="S25" s="266"/>
      <c r="T25" s="1222"/>
      <c r="U25" s="266"/>
      <c r="V25" s="1222"/>
      <c r="W25" s="266"/>
      <c r="X25" s="1222"/>
      <c r="Y25" s="266"/>
      <c r="Z25" s="1222"/>
      <c r="AA25" s="266"/>
      <c r="AB25" s="1222"/>
      <c r="AC25" s="266"/>
      <c r="AD25" s="1222"/>
      <c r="AE25" s="266"/>
      <c r="AF25" s="1222"/>
      <c r="AG25" s="266"/>
      <c r="AH25" s="1222"/>
      <c r="AI25" s="266"/>
      <c r="AJ25" s="1222"/>
      <c r="AK25" s="266"/>
      <c r="AL25" s="259"/>
      <c r="AM25" s="1222"/>
      <c r="AN25" s="1222"/>
      <c r="AO25" s="1222"/>
      <c r="AP25" s="1222"/>
      <c r="AQ25" s="256"/>
      <c r="AR25" s="256"/>
      <c r="AS25" s="256"/>
      <c r="AT25" s="256"/>
      <c r="AU25" s="256"/>
      <c r="AV25" s="256"/>
      <c r="AW25" s="256"/>
      <c r="AX25" s="256"/>
      <c r="AY25" s="256"/>
      <c r="AZ25" s="256"/>
      <c r="BA25" s="246"/>
      <c r="BB25" s="246"/>
      <c r="BC25" s="246"/>
      <c r="BD25" s="246"/>
      <c r="BE25" s="246"/>
      <c r="BF25" s="246"/>
      <c r="BG25" s="246"/>
      <c r="BH25" s="246"/>
      <c r="BI25" s="246"/>
      <c r="BJ25" s="246"/>
      <c r="BK25" s="245"/>
      <c r="BL25" s="245"/>
      <c r="BM25" s="245"/>
      <c r="BN25" s="245"/>
      <c r="BO25" s="245"/>
      <c r="BP25" s="245"/>
      <c r="BQ25" s="245"/>
      <c r="BR25" s="245"/>
      <c r="BS25" s="245"/>
      <c r="BT25" s="245"/>
      <c r="BU25" s="245"/>
      <c r="BV25" s="245"/>
      <c r="BW25" s="245"/>
      <c r="BX25" s="245"/>
      <c r="BY25" s="244"/>
      <c r="BZ25" s="244"/>
      <c r="CA25" s="244"/>
      <c r="CH25" s="464">
        <v>0</v>
      </c>
      <c r="CI25" s="464">
        <v>0</v>
      </c>
      <c r="CJ25" s="464"/>
      <c r="CK25" s="464"/>
      <c r="CL25" s="464"/>
      <c r="CM25" s="464"/>
      <c r="CN25" s="464"/>
    </row>
    <row r="26" spans="1:105" s="247" customFormat="1" ht="32.1" customHeight="1" x14ac:dyDescent="0.2">
      <c r="A26" s="273" t="s">
        <v>2101</v>
      </c>
      <c r="B26" s="273"/>
      <c r="C26" s="273"/>
      <c r="D26" s="273"/>
      <c r="E26" s="273"/>
      <c r="F26" s="273"/>
      <c r="G26" s="463"/>
      <c r="H26" s="463"/>
      <c r="I26" s="463"/>
      <c r="J26" s="463"/>
      <c r="K26" s="463"/>
      <c r="L26" s="253"/>
      <c r="M26" s="463"/>
      <c r="N26" s="463"/>
      <c r="O26" s="250"/>
      <c r="P26" s="250"/>
      <c r="Q26" s="250"/>
      <c r="R26" s="250"/>
      <c r="S26" s="250"/>
      <c r="T26" s="250"/>
      <c r="U26" s="250"/>
      <c r="V26" s="250"/>
      <c r="W26" s="250"/>
      <c r="X26" s="277"/>
      <c r="Y26" s="277"/>
      <c r="Z26" s="277"/>
      <c r="AA26" s="277"/>
      <c r="AB26" s="277"/>
      <c r="AC26" s="277"/>
      <c r="AD26" s="277"/>
      <c r="AE26" s="277"/>
      <c r="AF26" s="277"/>
      <c r="AG26" s="277"/>
      <c r="AH26" s="277"/>
      <c r="AI26" s="277"/>
      <c r="AJ26" s="277"/>
      <c r="AK26" s="277"/>
      <c r="AL26" s="277"/>
      <c r="AM26" s="3302"/>
      <c r="AN26" s="251"/>
      <c r="AO26" s="246"/>
      <c r="AP26" s="246"/>
      <c r="AQ26" s="256"/>
      <c r="AR26" s="246"/>
      <c r="AS26" s="246"/>
      <c r="AT26" s="246"/>
      <c r="AU26" s="246"/>
      <c r="AV26" s="246"/>
      <c r="AW26" s="246"/>
      <c r="AX26" s="246"/>
      <c r="AY26" s="246"/>
      <c r="AZ26" s="246"/>
      <c r="BA26" s="246"/>
      <c r="BB26" s="246"/>
      <c r="BC26" s="246"/>
      <c r="BD26" s="246"/>
      <c r="BE26" s="246"/>
      <c r="BF26" s="246"/>
      <c r="BG26" s="246"/>
      <c r="BH26" s="246"/>
      <c r="BI26" s="246"/>
      <c r="BJ26" s="245"/>
      <c r="BK26" s="245"/>
      <c r="BL26" s="245"/>
      <c r="BM26" s="245"/>
      <c r="BN26" s="245"/>
      <c r="BO26" s="245"/>
      <c r="BP26" s="245"/>
      <c r="BQ26" s="245"/>
      <c r="BR26" s="245"/>
      <c r="BS26" s="245"/>
      <c r="BT26" s="245"/>
      <c r="BU26" s="245"/>
      <c r="BV26" s="245"/>
      <c r="BW26" s="245"/>
      <c r="BX26" s="245"/>
      <c r="BY26" s="245"/>
      <c r="BZ26" s="245"/>
      <c r="CG26" s="464"/>
      <c r="CH26" s="464"/>
      <c r="CI26" s="464"/>
      <c r="CJ26" s="464"/>
      <c r="CK26" s="464"/>
      <c r="CL26" s="464"/>
      <c r="CM26" s="464"/>
    </row>
    <row r="27" spans="1:105" s="247" customFormat="1" ht="16.350000000000001" customHeight="1" x14ac:dyDescent="0.2">
      <c r="A27" s="7082" t="s">
        <v>4</v>
      </c>
      <c r="B27" s="6759" t="s">
        <v>984</v>
      </c>
      <c r="C27" s="6200"/>
      <c r="D27" s="6183"/>
      <c r="E27" s="7023" t="s">
        <v>924</v>
      </c>
      <c r="F27" s="7032"/>
      <c r="G27" s="7032"/>
      <c r="H27" s="7032"/>
      <c r="I27" s="7032"/>
      <c r="J27" s="7032"/>
      <c r="K27" s="7032"/>
      <c r="L27" s="7032"/>
      <c r="M27" s="7032"/>
      <c r="N27" s="7032"/>
      <c r="O27" s="7032"/>
      <c r="P27" s="7032"/>
      <c r="Q27" s="7032"/>
      <c r="R27" s="7032"/>
      <c r="S27" s="7032"/>
      <c r="T27" s="7032"/>
      <c r="U27" s="7032"/>
      <c r="V27" s="7032"/>
      <c r="W27" s="7032"/>
      <c r="X27" s="7032"/>
      <c r="Y27" s="7032"/>
      <c r="Z27" s="7032"/>
      <c r="AA27" s="7032"/>
      <c r="AB27" s="7032"/>
      <c r="AC27" s="7032"/>
      <c r="AD27" s="7032"/>
      <c r="AE27" s="7032"/>
      <c r="AF27" s="7032"/>
      <c r="AG27" s="7032"/>
      <c r="AH27" s="7032"/>
      <c r="AI27" s="7032"/>
      <c r="AJ27" s="7032"/>
      <c r="AK27" s="7032"/>
      <c r="AL27" s="7024"/>
      <c r="AM27" s="7065" t="s">
        <v>421</v>
      </c>
      <c r="AN27" s="7065" t="s">
        <v>2087</v>
      </c>
      <c r="AO27" s="246"/>
      <c r="AP27" s="246"/>
      <c r="AQ27" s="246"/>
      <c r="AR27" s="246"/>
      <c r="AS27" s="246"/>
      <c r="AT27" s="246"/>
      <c r="AU27" s="246"/>
      <c r="AV27" s="246"/>
      <c r="AW27" s="246"/>
      <c r="AX27" s="246"/>
      <c r="AY27" s="246"/>
      <c r="AZ27" s="246"/>
      <c r="BA27" s="246"/>
      <c r="BB27" s="246"/>
      <c r="BC27" s="246"/>
      <c r="BD27" s="246"/>
      <c r="BE27" s="246"/>
      <c r="BF27" s="246"/>
      <c r="BG27" s="246"/>
      <c r="BH27" s="246"/>
      <c r="BI27" s="246"/>
      <c r="BJ27" s="245"/>
      <c r="BK27" s="245"/>
      <c r="BL27" s="245"/>
      <c r="BM27" s="245"/>
      <c r="BN27" s="245"/>
      <c r="BO27" s="245"/>
      <c r="BP27" s="245"/>
      <c r="BQ27" s="245"/>
      <c r="BR27" s="245"/>
      <c r="BS27" s="245"/>
      <c r="BT27" s="245"/>
      <c r="BU27" s="245"/>
      <c r="BV27" s="245"/>
      <c r="BW27" s="245"/>
      <c r="BX27" s="244"/>
      <c r="BY27" s="244"/>
      <c r="BZ27" s="244"/>
      <c r="CG27" s="464"/>
      <c r="CH27" s="464"/>
      <c r="CI27" s="464"/>
      <c r="CJ27" s="464"/>
      <c r="CK27" s="464"/>
      <c r="CL27" s="464"/>
      <c r="CM27" s="464"/>
    </row>
    <row r="28" spans="1:105" s="247" customFormat="1" ht="16.350000000000001" customHeight="1" x14ac:dyDescent="0.2">
      <c r="A28" s="7083"/>
      <c r="B28" s="7060"/>
      <c r="C28" s="6966"/>
      <c r="D28" s="6967"/>
      <c r="E28" s="7023" t="s">
        <v>965</v>
      </c>
      <c r="F28" s="7024"/>
      <c r="G28" s="7023" t="s">
        <v>597</v>
      </c>
      <c r="H28" s="7024"/>
      <c r="I28" s="7023" t="s">
        <v>598</v>
      </c>
      <c r="J28" s="7024"/>
      <c r="K28" s="7023" t="s">
        <v>70</v>
      </c>
      <c r="L28" s="7024"/>
      <c r="M28" s="7023" t="s">
        <v>71</v>
      </c>
      <c r="N28" s="7024"/>
      <c r="O28" s="7027" t="s">
        <v>72</v>
      </c>
      <c r="P28" s="7044"/>
      <c r="Q28" s="7027" t="s">
        <v>73</v>
      </c>
      <c r="R28" s="7044"/>
      <c r="S28" s="7027" t="s">
        <v>74</v>
      </c>
      <c r="T28" s="7044"/>
      <c r="U28" s="7027" t="s">
        <v>75</v>
      </c>
      <c r="V28" s="7044"/>
      <c r="W28" s="7027" t="s">
        <v>76</v>
      </c>
      <c r="X28" s="7044"/>
      <c r="Y28" s="7027" t="s">
        <v>77</v>
      </c>
      <c r="Z28" s="7044"/>
      <c r="AA28" s="7027" t="s">
        <v>78</v>
      </c>
      <c r="AB28" s="7044"/>
      <c r="AC28" s="7027" t="s">
        <v>79</v>
      </c>
      <c r="AD28" s="7044"/>
      <c r="AE28" s="7027" t="s">
        <v>80</v>
      </c>
      <c r="AF28" s="7044"/>
      <c r="AG28" s="7027" t="s">
        <v>81</v>
      </c>
      <c r="AH28" s="7044"/>
      <c r="AI28" s="7027" t="s">
        <v>82</v>
      </c>
      <c r="AJ28" s="7044"/>
      <c r="AK28" s="7027" t="s">
        <v>83</v>
      </c>
      <c r="AL28" s="7044"/>
      <c r="AM28" s="6664"/>
      <c r="AN28" s="6664"/>
      <c r="AO28" s="246"/>
      <c r="AP28" s="246"/>
      <c r="AQ28" s="246"/>
      <c r="AR28" s="246"/>
      <c r="AS28" s="246"/>
      <c r="AT28" s="246"/>
      <c r="AU28" s="246"/>
      <c r="AV28" s="246"/>
      <c r="AW28" s="246"/>
      <c r="AX28" s="246"/>
      <c r="AY28" s="246"/>
      <c r="AZ28" s="246"/>
      <c r="BA28" s="246"/>
      <c r="BB28" s="246"/>
      <c r="BC28" s="246"/>
      <c r="BD28" s="246"/>
      <c r="BE28" s="246"/>
      <c r="BF28" s="246"/>
      <c r="BG28" s="246"/>
      <c r="BH28" s="246"/>
      <c r="BI28" s="246"/>
      <c r="BJ28" s="245"/>
      <c r="BK28" s="245"/>
      <c r="BL28" s="245"/>
      <c r="BM28" s="245"/>
      <c r="BN28" s="245"/>
      <c r="BO28" s="245"/>
      <c r="BP28" s="245"/>
      <c r="BQ28" s="245"/>
      <c r="BR28" s="245"/>
      <c r="BS28" s="245"/>
      <c r="BT28" s="245"/>
      <c r="BU28" s="245"/>
      <c r="BV28" s="245"/>
      <c r="BW28" s="245"/>
      <c r="BX28" s="244"/>
      <c r="BY28" s="244"/>
      <c r="BZ28" s="244"/>
      <c r="CG28" s="464"/>
      <c r="CH28" s="464"/>
      <c r="CI28" s="464"/>
      <c r="CJ28" s="464"/>
      <c r="CK28" s="464"/>
      <c r="CL28" s="464"/>
      <c r="CM28" s="464"/>
    </row>
    <row r="29" spans="1:105" s="247" customFormat="1" ht="16.350000000000001" customHeight="1" x14ac:dyDescent="0.2">
      <c r="A29" s="7085"/>
      <c r="B29" s="3227" t="s">
        <v>52</v>
      </c>
      <c r="C29" s="3440" t="s">
        <v>599</v>
      </c>
      <c r="D29" s="1031" t="s">
        <v>54</v>
      </c>
      <c r="E29" s="1510" t="s">
        <v>599</v>
      </c>
      <c r="F29" s="1870" t="s">
        <v>54</v>
      </c>
      <c r="G29" s="1510" t="s">
        <v>599</v>
      </c>
      <c r="H29" s="1870" t="s">
        <v>54</v>
      </c>
      <c r="I29" s="1510" t="s">
        <v>599</v>
      </c>
      <c r="J29" s="1870" t="s">
        <v>54</v>
      </c>
      <c r="K29" s="1510" t="s">
        <v>599</v>
      </c>
      <c r="L29" s="1870" t="s">
        <v>54</v>
      </c>
      <c r="M29" s="1510" t="s">
        <v>599</v>
      </c>
      <c r="N29" s="1870" t="s">
        <v>54</v>
      </c>
      <c r="O29" s="1510" t="s">
        <v>599</v>
      </c>
      <c r="P29" s="1870" t="s">
        <v>54</v>
      </c>
      <c r="Q29" s="1510" t="s">
        <v>599</v>
      </c>
      <c r="R29" s="1870" t="s">
        <v>54</v>
      </c>
      <c r="S29" s="1510" t="s">
        <v>599</v>
      </c>
      <c r="T29" s="1870" t="s">
        <v>54</v>
      </c>
      <c r="U29" s="1510" t="s">
        <v>599</v>
      </c>
      <c r="V29" s="1870" t="s">
        <v>54</v>
      </c>
      <c r="W29" s="1510" t="s">
        <v>599</v>
      </c>
      <c r="X29" s="1870" t="s">
        <v>54</v>
      </c>
      <c r="Y29" s="1510" t="s">
        <v>599</v>
      </c>
      <c r="Z29" s="1870" t="s">
        <v>54</v>
      </c>
      <c r="AA29" s="1510" t="s">
        <v>599</v>
      </c>
      <c r="AB29" s="1870" t="s">
        <v>54</v>
      </c>
      <c r="AC29" s="1510" t="s">
        <v>599</v>
      </c>
      <c r="AD29" s="1870" t="s">
        <v>54</v>
      </c>
      <c r="AE29" s="1510" t="s">
        <v>599</v>
      </c>
      <c r="AF29" s="1870" t="s">
        <v>54</v>
      </c>
      <c r="AG29" s="1510" t="s">
        <v>599</v>
      </c>
      <c r="AH29" s="1870" t="s">
        <v>54</v>
      </c>
      <c r="AI29" s="1510" t="s">
        <v>599</v>
      </c>
      <c r="AJ29" s="1870" t="s">
        <v>54</v>
      </c>
      <c r="AK29" s="1510" t="s">
        <v>599</v>
      </c>
      <c r="AL29" s="1870" t="s">
        <v>54</v>
      </c>
      <c r="AM29" s="6965"/>
      <c r="AN29" s="6965"/>
      <c r="AO29" s="246"/>
      <c r="AP29" s="246"/>
      <c r="AQ29" s="246"/>
      <c r="AR29" s="246"/>
      <c r="AS29" s="246"/>
      <c r="AT29" s="246"/>
      <c r="AU29" s="246"/>
      <c r="AV29" s="246"/>
      <c r="AW29" s="246"/>
      <c r="AX29" s="246"/>
      <c r="AY29" s="246"/>
      <c r="AZ29" s="246"/>
      <c r="BA29" s="246"/>
      <c r="BB29" s="246"/>
      <c r="BC29" s="246"/>
      <c r="BD29" s="246"/>
      <c r="BE29" s="246"/>
      <c r="BF29" s="246"/>
      <c r="BG29" s="246"/>
      <c r="BH29" s="246"/>
      <c r="BI29" s="246"/>
      <c r="BJ29" s="245"/>
      <c r="BK29" s="245"/>
      <c r="BL29" s="245"/>
      <c r="BM29" s="245"/>
      <c r="BN29" s="245"/>
      <c r="BO29" s="245"/>
      <c r="BP29" s="245"/>
      <c r="BQ29" s="245"/>
      <c r="BR29" s="245"/>
      <c r="BS29" s="245"/>
      <c r="BT29" s="245"/>
      <c r="BU29" s="245"/>
      <c r="BV29" s="245"/>
      <c r="BW29" s="245"/>
      <c r="BX29" s="244"/>
      <c r="BY29" s="244"/>
      <c r="BZ29" s="244"/>
      <c r="CG29" s="464"/>
      <c r="CH29" s="464"/>
      <c r="CI29" s="464"/>
      <c r="CJ29" s="464"/>
      <c r="CK29" s="464"/>
      <c r="CL29" s="464"/>
      <c r="CM29" s="464"/>
    </row>
    <row r="30" spans="1:105" s="247" customFormat="1" ht="16.350000000000001" customHeight="1" x14ac:dyDescent="0.2">
      <c r="A30" s="3216" t="s">
        <v>135</v>
      </c>
      <c r="B30" s="3451"/>
      <c r="C30" s="3452">
        <f t="shared" ref="C30:D35" si="4">SUM(E30+G30+I30+K30+M30+O30+Q30+S30+U30+W30+Y30+AA30+AC30+AE30+AG30+AI30+AK30)</f>
        <v>0</v>
      </c>
      <c r="D30" s="3429">
        <f t="shared" si="4"/>
        <v>0</v>
      </c>
      <c r="E30" s="3288"/>
      <c r="F30" s="3291"/>
      <c r="G30" s="3288"/>
      <c r="H30" s="3291"/>
      <c r="I30" s="3288"/>
      <c r="J30" s="3292"/>
      <c r="K30" s="3288"/>
      <c r="L30" s="3292"/>
      <c r="M30" s="3288"/>
      <c r="N30" s="3292"/>
      <c r="O30" s="3431"/>
      <c r="P30" s="3292"/>
      <c r="Q30" s="3431"/>
      <c r="R30" s="3292"/>
      <c r="S30" s="3431"/>
      <c r="T30" s="3292"/>
      <c r="U30" s="3431"/>
      <c r="V30" s="3292"/>
      <c r="W30" s="3431"/>
      <c r="X30" s="3292"/>
      <c r="Y30" s="3431"/>
      <c r="Z30" s="3292"/>
      <c r="AA30" s="3431"/>
      <c r="AB30" s="3292"/>
      <c r="AC30" s="3431"/>
      <c r="AD30" s="3292"/>
      <c r="AE30" s="3431"/>
      <c r="AF30" s="3292"/>
      <c r="AG30" s="3431"/>
      <c r="AH30" s="3292"/>
      <c r="AI30" s="3431"/>
      <c r="AJ30" s="3292"/>
      <c r="AK30" s="3431"/>
      <c r="AL30" s="3292"/>
      <c r="AM30" s="3200"/>
      <c r="AN30" s="3200"/>
      <c r="AO30" s="282"/>
      <c r="AP30" s="256"/>
      <c r="AQ30" s="256"/>
      <c r="AR30" s="256"/>
      <c r="AS30" s="256"/>
      <c r="AT30" s="256"/>
      <c r="AU30" s="256"/>
      <c r="AV30" s="256"/>
      <c r="AW30" s="256"/>
      <c r="AX30" s="256"/>
      <c r="AY30" s="256"/>
      <c r="AZ30" s="246"/>
      <c r="BA30" s="246"/>
      <c r="BB30" s="246"/>
      <c r="BC30" s="246"/>
      <c r="BD30" s="246"/>
      <c r="BE30" s="246"/>
      <c r="BF30" s="246"/>
      <c r="BG30" s="246"/>
      <c r="BH30" s="246"/>
      <c r="BI30" s="246"/>
      <c r="BJ30" s="245"/>
      <c r="BK30" s="245"/>
      <c r="BL30" s="245"/>
      <c r="BM30" s="245"/>
      <c r="BN30" s="245"/>
      <c r="BO30" s="245"/>
      <c r="BP30" s="245"/>
      <c r="BQ30" s="245"/>
      <c r="BR30" s="245"/>
      <c r="BS30" s="245"/>
      <c r="BT30" s="245"/>
      <c r="BU30" s="245"/>
      <c r="BV30" s="245"/>
      <c r="BW30" s="245"/>
      <c r="BX30" s="244"/>
      <c r="BY30" s="244"/>
      <c r="BZ30" s="244"/>
      <c r="CG30" s="464">
        <v>0</v>
      </c>
      <c r="CH30" s="464">
        <v>0</v>
      </c>
      <c r="CI30" s="464"/>
      <c r="CJ30" s="464"/>
      <c r="CK30" s="464"/>
      <c r="CL30" s="464"/>
      <c r="CM30" s="464"/>
    </row>
    <row r="31" spans="1:105" s="247" customFormat="1" ht="16.350000000000001" customHeight="1" x14ac:dyDescent="0.2">
      <c r="A31" s="3235" t="s">
        <v>136</v>
      </c>
      <c r="B31" s="3451"/>
      <c r="C31" s="2060">
        <f t="shared" si="4"/>
        <v>0</v>
      </c>
      <c r="D31" s="1960">
        <f t="shared" si="4"/>
        <v>0</v>
      </c>
      <c r="E31" s="1583"/>
      <c r="F31" s="1584"/>
      <c r="G31" s="1583"/>
      <c r="H31" s="1584"/>
      <c r="I31" s="1583"/>
      <c r="J31" s="1595"/>
      <c r="K31" s="1583"/>
      <c r="L31" s="1595"/>
      <c r="M31" s="1583"/>
      <c r="N31" s="1595"/>
      <c r="O31" s="1845"/>
      <c r="P31" s="1595"/>
      <c r="Q31" s="1845"/>
      <c r="R31" s="1595"/>
      <c r="S31" s="1845"/>
      <c r="T31" s="1595"/>
      <c r="U31" s="1845"/>
      <c r="V31" s="1595"/>
      <c r="W31" s="1845"/>
      <c r="X31" s="1595"/>
      <c r="Y31" s="1845"/>
      <c r="Z31" s="1595"/>
      <c r="AA31" s="1845"/>
      <c r="AB31" s="1595"/>
      <c r="AC31" s="1845"/>
      <c r="AD31" s="1595"/>
      <c r="AE31" s="1845"/>
      <c r="AF31" s="1595"/>
      <c r="AG31" s="1845"/>
      <c r="AH31" s="1595"/>
      <c r="AI31" s="1845"/>
      <c r="AJ31" s="1595"/>
      <c r="AK31" s="1845"/>
      <c r="AL31" s="1595"/>
      <c r="AM31" s="1585"/>
      <c r="AN31" s="1585"/>
      <c r="AO31" s="282"/>
      <c r="AP31" s="256"/>
      <c r="AQ31" s="256"/>
      <c r="AR31" s="256"/>
      <c r="AS31" s="256"/>
      <c r="AT31" s="256"/>
      <c r="AU31" s="256"/>
      <c r="AV31" s="256"/>
      <c r="AW31" s="256"/>
      <c r="AX31" s="256"/>
      <c r="AY31" s="256"/>
      <c r="AZ31" s="246"/>
      <c r="BA31" s="246"/>
      <c r="BB31" s="246"/>
      <c r="BC31" s="246"/>
      <c r="BD31" s="246"/>
      <c r="BE31" s="246"/>
      <c r="BF31" s="246"/>
      <c r="BG31" s="246"/>
      <c r="BH31" s="246"/>
      <c r="BI31" s="246"/>
      <c r="BJ31" s="245"/>
      <c r="BK31" s="245"/>
      <c r="BL31" s="245"/>
      <c r="BM31" s="245"/>
      <c r="BN31" s="245"/>
      <c r="BO31" s="245"/>
      <c r="BP31" s="245"/>
      <c r="BQ31" s="245"/>
      <c r="BR31" s="245"/>
      <c r="BS31" s="245"/>
      <c r="BT31" s="245"/>
      <c r="BU31" s="245"/>
      <c r="BV31" s="245"/>
      <c r="BW31" s="245"/>
      <c r="BX31" s="244"/>
      <c r="BY31" s="244"/>
      <c r="BZ31" s="244"/>
      <c r="CG31" s="464">
        <v>0</v>
      </c>
      <c r="CH31" s="464">
        <v>0</v>
      </c>
      <c r="CI31" s="464"/>
      <c r="CJ31" s="464"/>
      <c r="CK31" s="464"/>
      <c r="CL31" s="464"/>
      <c r="CM31" s="464"/>
    </row>
    <row r="32" spans="1:105" s="247" customFormat="1" ht="16.350000000000001" customHeight="1" x14ac:dyDescent="0.2">
      <c r="A32" s="3235" t="s">
        <v>43</v>
      </c>
      <c r="B32" s="3453"/>
      <c r="C32" s="2060">
        <f t="shared" si="4"/>
        <v>0</v>
      </c>
      <c r="D32" s="1960">
        <f t="shared" si="4"/>
        <v>0</v>
      </c>
      <c r="E32" s="1583"/>
      <c r="F32" s="1584"/>
      <c r="G32" s="1583"/>
      <c r="H32" s="1584"/>
      <c r="I32" s="1583"/>
      <c r="J32" s="1595"/>
      <c r="K32" s="1583"/>
      <c r="L32" s="1595"/>
      <c r="M32" s="1583"/>
      <c r="N32" s="1595"/>
      <c r="O32" s="1845"/>
      <c r="P32" s="1595"/>
      <c r="Q32" s="1845"/>
      <c r="R32" s="1595"/>
      <c r="S32" s="1845"/>
      <c r="T32" s="1595"/>
      <c r="U32" s="1845"/>
      <c r="V32" s="1595"/>
      <c r="W32" s="1845"/>
      <c r="X32" s="1595"/>
      <c r="Y32" s="1845"/>
      <c r="Z32" s="1595"/>
      <c r="AA32" s="1845"/>
      <c r="AB32" s="1595"/>
      <c r="AC32" s="1845"/>
      <c r="AD32" s="1595"/>
      <c r="AE32" s="1845"/>
      <c r="AF32" s="1595"/>
      <c r="AG32" s="1845"/>
      <c r="AH32" s="1595"/>
      <c r="AI32" s="1845"/>
      <c r="AJ32" s="1595"/>
      <c r="AK32" s="1845"/>
      <c r="AL32" s="1595"/>
      <c r="AM32" s="1585"/>
      <c r="AN32" s="1585"/>
      <c r="AO32" s="282"/>
      <c r="AP32" s="256"/>
      <c r="AQ32" s="256"/>
      <c r="AR32" s="256"/>
      <c r="AS32" s="256"/>
      <c r="AT32" s="256"/>
      <c r="AU32" s="256"/>
      <c r="AV32" s="256"/>
      <c r="AW32" s="256"/>
      <c r="AX32" s="256"/>
      <c r="AY32" s="256"/>
      <c r="AZ32" s="246"/>
      <c r="BA32" s="246"/>
      <c r="BB32" s="246"/>
      <c r="BC32" s="246"/>
      <c r="BD32" s="246"/>
      <c r="BE32" s="246"/>
      <c r="BF32" s="246"/>
      <c r="BG32" s="246"/>
      <c r="BH32" s="246"/>
      <c r="BI32" s="246"/>
      <c r="BJ32" s="245"/>
      <c r="BK32" s="245"/>
      <c r="BL32" s="245"/>
      <c r="BM32" s="245"/>
      <c r="BN32" s="245"/>
      <c r="BO32" s="245"/>
      <c r="BP32" s="245"/>
      <c r="BQ32" s="245"/>
      <c r="BR32" s="245"/>
      <c r="BS32" s="245"/>
      <c r="BT32" s="245"/>
      <c r="BU32" s="245"/>
      <c r="BV32" s="245"/>
      <c r="BW32" s="245"/>
      <c r="BX32" s="244"/>
      <c r="BY32" s="244"/>
      <c r="BZ32" s="244"/>
      <c r="CG32" s="464">
        <v>0</v>
      </c>
      <c r="CH32" s="464">
        <v>0</v>
      </c>
      <c r="CI32" s="464"/>
      <c r="CJ32" s="464"/>
      <c r="CK32" s="464"/>
      <c r="CL32" s="464"/>
      <c r="CM32" s="464"/>
    </row>
    <row r="33" spans="1:91" s="247" customFormat="1" ht="16.350000000000001" customHeight="1" x14ac:dyDescent="0.2">
      <c r="A33" s="3235" t="s">
        <v>441</v>
      </c>
      <c r="B33" s="3453"/>
      <c r="C33" s="2060">
        <f t="shared" si="4"/>
        <v>0</v>
      </c>
      <c r="D33" s="1960">
        <f t="shared" si="4"/>
        <v>0</v>
      </c>
      <c r="E33" s="1583"/>
      <c r="F33" s="1584"/>
      <c r="G33" s="1583"/>
      <c r="H33" s="1584"/>
      <c r="I33" s="1583"/>
      <c r="J33" s="1595"/>
      <c r="K33" s="1583"/>
      <c r="L33" s="1595"/>
      <c r="M33" s="1583"/>
      <c r="N33" s="1595"/>
      <c r="O33" s="1845"/>
      <c r="P33" s="1595"/>
      <c r="Q33" s="1845"/>
      <c r="R33" s="1595"/>
      <c r="S33" s="1845"/>
      <c r="T33" s="1595"/>
      <c r="U33" s="1845"/>
      <c r="V33" s="1595"/>
      <c r="W33" s="1845"/>
      <c r="X33" s="1595"/>
      <c r="Y33" s="1845"/>
      <c r="Z33" s="1595"/>
      <c r="AA33" s="1845"/>
      <c r="AB33" s="1595"/>
      <c r="AC33" s="1845"/>
      <c r="AD33" s="1595"/>
      <c r="AE33" s="1845"/>
      <c r="AF33" s="1595"/>
      <c r="AG33" s="1845"/>
      <c r="AH33" s="1595"/>
      <c r="AI33" s="1845"/>
      <c r="AJ33" s="1595"/>
      <c r="AK33" s="1845"/>
      <c r="AL33" s="1595"/>
      <c r="AM33" s="1585"/>
      <c r="AN33" s="1585"/>
      <c r="AO33" s="282"/>
      <c r="AP33" s="256"/>
      <c r="AQ33" s="256"/>
      <c r="AR33" s="256"/>
      <c r="AS33" s="256"/>
      <c r="AT33" s="256"/>
      <c r="AU33" s="256"/>
      <c r="AV33" s="256"/>
      <c r="AW33" s="256"/>
      <c r="AX33" s="256"/>
      <c r="AY33" s="256"/>
      <c r="AZ33" s="246"/>
      <c r="BA33" s="246"/>
      <c r="BB33" s="246"/>
      <c r="BC33" s="246"/>
      <c r="BD33" s="246"/>
      <c r="BE33" s="246"/>
      <c r="BF33" s="246"/>
      <c r="BG33" s="246"/>
      <c r="BH33" s="246"/>
      <c r="BI33" s="246"/>
      <c r="BJ33" s="245"/>
      <c r="BK33" s="245"/>
      <c r="BL33" s="245"/>
      <c r="BM33" s="245"/>
      <c r="BN33" s="245"/>
      <c r="BO33" s="245"/>
      <c r="BP33" s="245"/>
      <c r="BQ33" s="245"/>
      <c r="BR33" s="245"/>
      <c r="BS33" s="245"/>
      <c r="BT33" s="245"/>
      <c r="BU33" s="245"/>
      <c r="BV33" s="245"/>
      <c r="BW33" s="245"/>
      <c r="BX33" s="244"/>
      <c r="BY33" s="244"/>
      <c r="BZ33" s="244"/>
      <c r="CG33" s="464">
        <v>0</v>
      </c>
      <c r="CH33" s="464">
        <v>0</v>
      </c>
      <c r="CI33" s="464"/>
      <c r="CJ33" s="464"/>
      <c r="CK33" s="464"/>
      <c r="CL33" s="464"/>
      <c r="CM33" s="464"/>
    </row>
    <row r="34" spans="1:91" s="247" customFormat="1" ht="16.350000000000001" customHeight="1" x14ac:dyDescent="0.2">
      <c r="A34" s="3235" t="s">
        <v>2102</v>
      </c>
      <c r="B34" s="3453"/>
      <c r="C34" s="2060">
        <f t="shared" si="4"/>
        <v>0</v>
      </c>
      <c r="D34" s="1960">
        <f t="shared" si="4"/>
        <v>0</v>
      </c>
      <c r="E34" s="1583"/>
      <c r="F34" s="1584"/>
      <c r="G34" s="1583"/>
      <c r="H34" s="1584"/>
      <c r="I34" s="1583"/>
      <c r="J34" s="1595"/>
      <c r="K34" s="1583"/>
      <c r="L34" s="1595"/>
      <c r="M34" s="1583"/>
      <c r="N34" s="1595"/>
      <c r="O34" s="1845"/>
      <c r="P34" s="1595"/>
      <c r="Q34" s="1845"/>
      <c r="R34" s="1595"/>
      <c r="S34" s="1845"/>
      <c r="T34" s="1595"/>
      <c r="U34" s="1845"/>
      <c r="V34" s="1595"/>
      <c r="W34" s="1845"/>
      <c r="X34" s="1595"/>
      <c r="Y34" s="1845"/>
      <c r="Z34" s="1595"/>
      <c r="AA34" s="1845"/>
      <c r="AB34" s="1595"/>
      <c r="AC34" s="1845"/>
      <c r="AD34" s="1595"/>
      <c r="AE34" s="1845"/>
      <c r="AF34" s="1595"/>
      <c r="AG34" s="1845"/>
      <c r="AH34" s="1595"/>
      <c r="AI34" s="1845"/>
      <c r="AJ34" s="1595"/>
      <c r="AK34" s="1845"/>
      <c r="AL34" s="1595"/>
      <c r="AM34" s="1585"/>
      <c r="AN34" s="1585"/>
      <c r="AO34" s="282"/>
      <c r="AP34" s="256"/>
      <c r="AQ34" s="256"/>
      <c r="AR34" s="256"/>
      <c r="AS34" s="256"/>
      <c r="AT34" s="256"/>
      <c r="AU34" s="256"/>
      <c r="AV34" s="256"/>
      <c r="AW34" s="256"/>
      <c r="AX34" s="256"/>
      <c r="AY34" s="256"/>
      <c r="AZ34" s="246"/>
      <c r="BA34" s="246"/>
      <c r="BB34" s="246"/>
      <c r="BC34" s="246"/>
      <c r="BD34" s="246"/>
      <c r="BE34" s="246"/>
      <c r="BF34" s="246"/>
      <c r="BG34" s="246"/>
      <c r="BH34" s="246"/>
      <c r="BI34" s="246"/>
      <c r="BJ34" s="245"/>
      <c r="BK34" s="245"/>
      <c r="BL34" s="245"/>
      <c r="BM34" s="245"/>
      <c r="BN34" s="245"/>
      <c r="BO34" s="245"/>
      <c r="BP34" s="245"/>
      <c r="BQ34" s="245"/>
      <c r="BR34" s="245"/>
      <c r="BS34" s="245"/>
      <c r="BT34" s="245"/>
      <c r="BU34" s="245"/>
      <c r="BV34" s="245"/>
      <c r="BW34" s="245"/>
      <c r="BX34" s="244"/>
      <c r="BY34" s="244"/>
      <c r="BZ34" s="244"/>
      <c r="CG34" s="464">
        <v>0</v>
      </c>
      <c r="CH34" s="464">
        <v>0</v>
      </c>
      <c r="CI34" s="464"/>
      <c r="CJ34" s="464"/>
      <c r="CK34" s="464"/>
      <c r="CL34" s="464"/>
      <c r="CM34" s="464"/>
    </row>
    <row r="35" spans="1:91" s="247" customFormat="1" ht="16.350000000000001" customHeight="1" x14ac:dyDescent="0.2">
      <c r="A35" s="1800" t="s">
        <v>495</v>
      </c>
      <c r="B35" s="3453"/>
      <c r="C35" s="2065">
        <f t="shared" si="4"/>
        <v>0</v>
      </c>
      <c r="D35" s="2798">
        <f t="shared" si="4"/>
        <v>0</v>
      </c>
      <c r="E35" s="1596"/>
      <c r="F35" s="1640"/>
      <c r="G35" s="1596"/>
      <c r="H35" s="1640"/>
      <c r="I35" s="1596"/>
      <c r="J35" s="1597"/>
      <c r="K35" s="1596"/>
      <c r="L35" s="1597"/>
      <c r="M35" s="1596"/>
      <c r="N35" s="1597"/>
      <c r="O35" s="1723"/>
      <c r="P35" s="1597"/>
      <c r="Q35" s="1723"/>
      <c r="R35" s="1597"/>
      <c r="S35" s="1723"/>
      <c r="T35" s="1597"/>
      <c r="U35" s="1723"/>
      <c r="V35" s="1597"/>
      <c r="W35" s="1723"/>
      <c r="X35" s="1597"/>
      <c r="Y35" s="1723"/>
      <c r="Z35" s="1597"/>
      <c r="AA35" s="1723"/>
      <c r="AB35" s="1597"/>
      <c r="AC35" s="1723"/>
      <c r="AD35" s="1597"/>
      <c r="AE35" s="1723"/>
      <c r="AF35" s="1597"/>
      <c r="AG35" s="1723"/>
      <c r="AH35" s="1597"/>
      <c r="AI35" s="1723"/>
      <c r="AJ35" s="1597"/>
      <c r="AK35" s="1723"/>
      <c r="AL35" s="1597"/>
      <c r="AM35" s="1598"/>
      <c r="AN35" s="1598"/>
      <c r="AO35" s="282"/>
      <c r="AP35" s="256"/>
      <c r="AQ35" s="256"/>
      <c r="AR35" s="256"/>
      <c r="AS35" s="256"/>
      <c r="AT35" s="256"/>
      <c r="AU35" s="256"/>
      <c r="AV35" s="256"/>
      <c r="AW35" s="256"/>
      <c r="AX35" s="256"/>
      <c r="AY35" s="256"/>
      <c r="AZ35" s="246"/>
      <c r="BA35" s="246"/>
      <c r="BB35" s="246"/>
      <c r="BC35" s="246"/>
      <c r="BD35" s="246"/>
      <c r="BE35" s="246"/>
      <c r="BF35" s="246"/>
      <c r="BG35" s="246"/>
      <c r="BH35" s="246"/>
      <c r="BI35" s="246"/>
      <c r="BJ35" s="245"/>
      <c r="BK35" s="245"/>
      <c r="BL35" s="245"/>
      <c r="BM35" s="245"/>
      <c r="BN35" s="245"/>
      <c r="BO35" s="245"/>
      <c r="BP35" s="245"/>
      <c r="BQ35" s="245"/>
      <c r="BR35" s="245"/>
      <c r="BS35" s="245"/>
      <c r="BT35" s="245"/>
      <c r="BU35" s="245"/>
      <c r="BV35" s="245"/>
      <c r="BW35" s="245"/>
      <c r="BX35" s="244"/>
      <c r="BY35" s="244"/>
      <c r="BZ35" s="244"/>
      <c r="CG35" s="464">
        <v>0</v>
      </c>
      <c r="CH35" s="464">
        <v>0</v>
      </c>
      <c r="CI35" s="464"/>
      <c r="CJ35" s="464"/>
      <c r="CK35" s="464"/>
      <c r="CL35" s="464"/>
      <c r="CM35" s="464"/>
    </row>
    <row r="36" spans="1:91" s="247" customFormat="1" ht="32.1" customHeight="1" x14ac:dyDescent="0.2">
      <c r="A36" s="273" t="s">
        <v>2103</v>
      </c>
      <c r="B36" s="273"/>
      <c r="C36" s="273"/>
      <c r="D36" s="273"/>
      <c r="E36" s="273"/>
      <c r="F36" s="273"/>
      <c r="G36" s="463"/>
      <c r="H36" s="463"/>
      <c r="I36" s="463"/>
      <c r="J36" s="463"/>
      <c r="K36" s="273"/>
      <c r="L36" s="253"/>
      <c r="M36" s="463"/>
      <c r="N36" s="463"/>
      <c r="O36" s="250"/>
      <c r="P36" s="250"/>
      <c r="Q36" s="250"/>
      <c r="R36" s="250"/>
      <c r="S36" s="250"/>
      <c r="T36" s="250"/>
      <c r="U36" s="250"/>
      <c r="V36" s="250"/>
      <c r="W36" s="250"/>
      <c r="X36" s="277"/>
      <c r="Y36" s="277"/>
      <c r="Z36" s="277"/>
      <c r="AA36" s="277"/>
      <c r="AB36" s="277"/>
      <c r="AC36" s="277"/>
      <c r="AD36" s="277"/>
      <c r="AE36" s="277"/>
      <c r="AF36" s="277"/>
      <c r="AG36" s="277"/>
      <c r="AH36" s="277"/>
      <c r="AI36" s="277"/>
      <c r="AJ36" s="277"/>
      <c r="AK36" s="277"/>
      <c r="AL36" s="277"/>
      <c r="AM36" s="3302"/>
      <c r="AN36" s="246"/>
      <c r="AO36" s="246"/>
      <c r="AP36" s="246"/>
      <c r="AQ36" s="246"/>
      <c r="AR36" s="246"/>
      <c r="AS36" s="246"/>
      <c r="AT36" s="246"/>
      <c r="AU36" s="246"/>
      <c r="AV36" s="246"/>
      <c r="AW36" s="246"/>
      <c r="AX36" s="246"/>
      <c r="AY36" s="246"/>
      <c r="AZ36" s="246"/>
      <c r="BA36" s="246"/>
      <c r="BB36" s="246"/>
      <c r="BC36" s="246"/>
      <c r="BD36" s="246"/>
      <c r="BE36" s="246"/>
      <c r="BF36" s="246"/>
      <c r="BG36" s="246"/>
      <c r="BH36" s="246"/>
      <c r="BI36" s="246"/>
      <c r="BJ36" s="245"/>
      <c r="BK36" s="245"/>
      <c r="BL36" s="245"/>
      <c r="BM36" s="245"/>
      <c r="BN36" s="245"/>
      <c r="BO36" s="245"/>
      <c r="BP36" s="245"/>
      <c r="BQ36" s="245"/>
      <c r="BR36" s="245"/>
      <c r="BS36" s="245"/>
      <c r="BT36" s="245"/>
      <c r="BU36" s="245"/>
      <c r="BV36" s="245"/>
      <c r="BW36" s="245"/>
      <c r="BX36" s="245"/>
      <c r="BY36" s="245"/>
      <c r="BZ36" s="245"/>
      <c r="CG36" s="464"/>
      <c r="CH36" s="464"/>
      <c r="CI36" s="464"/>
      <c r="CJ36" s="464"/>
      <c r="CK36" s="464"/>
      <c r="CL36" s="464"/>
      <c r="CM36" s="464"/>
    </row>
    <row r="37" spans="1:91" s="247" customFormat="1" ht="16.350000000000001" customHeight="1" x14ac:dyDescent="0.2">
      <c r="A37" s="7082" t="s">
        <v>4</v>
      </c>
      <c r="B37" s="6759" t="s">
        <v>984</v>
      </c>
      <c r="C37" s="6200"/>
      <c r="D37" s="6183"/>
      <c r="E37" s="7023" t="s">
        <v>924</v>
      </c>
      <c r="F37" s="7032"/>
      <c r="G37" s="7032"/>
      <c r="H37" s="7032"/>
      <c r="I37" s="7032"/>
      <c r="J37" s="7032"/>
      <c r="K37" s="7032"/>
      <c r="L37" s="7032"/>
      <c r="M37" s="7032"/>
      <c r="N37" s="7032"/>
      <c r="O37" s="7032"/>
      <c r="P37" s="7032"/>
      <c r="Q37" s="7032"/>
      <c r="R37" s="7032"/>
      <c r="S37" s="7032"/>
      <c r="T37" s="7032"/>
      <c r="U37" s="7032"/>
      <c r="V37" s="7032"/>
      <c r="W37" s="7032"/>
      <c r="X37" s="7032"/>
      <c r="Y37" s="7032"/>
      <c r="Z37" s="7032"/>
      <c r="AA37" s="7032"/>
      <c r="AB37" s="7032"/>
      <c r="AC37" s="7032"/>
      <c r="AD37" s="7032"/>
      <c r="AE37" s="7032"/>
      <c r="AF37" s="7032"/>
      <c r="AG37" s="7032"/>
      <c r="AH37" s="7032"/>
      <c r="AI37" s="7032"/>
      <c r="AJ37" s="7032"/>
      <c r="AK37" s="7032"/>
      <c r="AL37" s="7024"/>
      <c r="AM37" s="7065" t="s">
        <v>421</v>
      </c>
      <c r="AN37" s="7065" t="s">
        <v>2087</v>
      </c>
      <c r="AO37" s="246"/>
      <c r="AP37" s="246"/>
      <c r="AQ37" s="246"/>
      <c r="AR37" s="246"/>
      <c r="AS37" s="246"/>
      <c r="AT37" s="246"/>
      <c r="AU37" s="246"/>
      <c r="AV37" s="246"/>
      <c r="AW37" s="246"/>
      <c r="AX37" s="246"/>
      <c r="AY37" s="246"/>
      <c r="AZ37" s="246"/>
      <c r="BA37" s="246"/>
      <c r="BB37" s="246"/>
      <c r="BC37" s="246"/>
      <c r="BD37" s="246"/>
      <c r="BE37" s="246"/>
      <c r="BF37" s="246"/>
      <c r="BG37" s="246"/>
      <c r="BH37" s="246"/>
      <c r="BI37" s="246"/>
      <c r="BJ37" s="245"/>
      <c r="BK37" s="245"/>
      <c r="BL37" s="245"/>
      <c r="BM37" s="245"/>
      <c r="BN37" s="245"/>
      <c r="BO37" s="245"/>
      <c r="BP37" s="245"/>
      <c r="BQ37" s="245"/>
      <c r="BR37" s="245"/>
      <c r="BS37" s="245"/>
      <c r="BT37" s="245"/>
      <c r="BU37" s="245"/>
      <c r="BV37" s="245"/>
      <c r="BW37" s="245"/>
      <c r="BX37" s="244"/>
      <c r="BY37" s="244"/>
      <c r="BZ37" s="244"/>
      <c r="CG37" s="464"/>
      <c r="CH37" s="464"/>
      <c r="CI37" s="464"/>
      <c r="CJ37" s="464"/>
      <c r="CK37" s="464"/>
      <c r="CL37" s="464"/>
      <c r="CM37" s="464"/>
    </row>
    <row r="38" spans="1:91" s="247" customFormat="1" ht="16.350000000000001" customHeight="1" x14ac:dyDescent="0.2">
      <c r="A38" s="7083"/>
      <c r="B38" s="7060"/>
      <c r="C38" s="6966"/>
      <c r="D38" s="6967"/>
      <c r="E38" s="7023" t="s">
        <v>965</v>
      </c>
      <c r="F38" s="7024"/>
      <c r="G38" s="7023" t="s">
        <v>597</v>
      </c>
      <c r="H38" s="7024"/>
      <c r="I38" s="7023" t="s">
        <v>598</v>
      </c>
      <c r="J38" s="7024"/>
      <c r="K38" s="7023" t="s">
        <v>70</v>
      </c>
      <c r="L38" s="7024"/>
      <c r="M38" s="7023" t="s">
        <v>71</v>
      </c>
      <c r="N38" s="7024"/>
      <c r="O38" s="7027" t="s">
        <v>72</v>
      </c>
      <c r="P38" s="7044"/>
      <c r="Q38" s="7027" t="s">
        <v>73</v>
      </c>
      <c r="R38" s="7044"/>
      <c r="S38" s="7027" t="s">
        <v>74</v>
      </c>
      <c r="T38" s="7044"/>
      <c r="U38" s="7027" t="s">
        <v>75</v>
      </c>
      <c r="V38" s="7044"/>
      <c r="W38" s="7027" t="s">
        <v>76</v>
      </c>
      <c r="X38" s="7044"/>
      <c r="Y38" s="7027" t="s">
        <v>77</v>
      </c>
      <c r="Z38" s="7044"/>
      <c r="AA38" s="7027" t="s">
        <v>78</v>
      </c>
      <c r="AB38" s="7044"/>
      <c r="AC38" s="7027" t="s">
        <v>79</v>
      </c>
      <c r="AD38" s="7044"/>
      <c r="AE38" s="7027" t="s">
        <v>80</v>
      </c>
      <c r="AF38" s="7044"/>
      <c r="AG38" s="7027" t="s">
        <v>81</v>
      </c>
      <c r="AH38" s="7044"/>
      <c r="AI38" s="7027" t="s">
        <v>82</v>
      </c>
      <c r="AJ38" s="7044"/>
      <c r="AK38" s="7027" t="s">
        <v>83</v>
      </c>
      <c r="AL38" s="7044"/>
      <c r="AM38" s="6664"/>
      <c r="AN38" s="6664"/>
      <c r="AO38" s="246"/>
      <c r="AP38" s="246"/>
      <c r="AQ38" s="246"/>
      <c r="AR38" s="246"/>
      <c r="AS38" s="246"/>
      <c r="AT38" s="246"/>
      <c r="AU38" s="246"/>
      <c r="AV38" s="246"/>
      <c r="AW38" s="246"/>
      <c r="AX38" s="246"/>
      <c r="AY38" s="246"/>
      <c r="AZ38" s="246"/>
      <c r="BA38" s="246"/>
      <c r="BB38" s="246"/>
      <c r="BC38" s="246"/>
      <c r="BD38" s="246"/>
      <c r="BE38" s="246"/>
      <c r="BF38" s="246"/>
      <c r="BG38" s="246"/>
      <c r="BH38" s="246"/>
      <c r="BI38" s="246"/>
      <c r="BJ38" s="245"/>
      <c r="BK38" s="245"/>
      <c r="BL38" s="245"/>
      <c r="BM38" s="245"/>
      <c r="BN38" s="245"/>
      <c r="BO38" s="245"/>
      <c r="BP38" s="245"/>
      <c r="BQ38" s="245"/>
      <c r="BR38" s="245"/>
      <c r="BS38" s="245"/>
      <c r="BT38" s="245"/>
      <c r="BU38" s="245"/>
      <c r="BV38" s="245"/>
      <c r="BW38" s="245"/>
      <c r="BX38" s="244"/>
      <c r="BY38" s="244"/>
      <c r="BZ38" s="244"/>
      <c r="CG38" s="464"/>
      <c r="CH38" s="464"/>
      <c r="CI38" s="464"/>
      <c r="CJ38" s="464"/>
      <c r="CK38" s="464"/>
      <c r="CL38" s="464"/>
      <c r="CM38" s="464"/>
    </row>
    <row r="39" spans="1:91" s="247" customFormat="1" ht="16.350000000000001" customHeight="1" x14ac:dyDescent="0.2">
      <c r="A39" s="7085"/>
      <c r="B39" s="3227" t="s">
        <v>52</v>
      </c>
      <c r="C39" s="3440" t="s">
        <v>599</v>
      </c>
      <c r="D39" s="1031" t="s">
        <v>54</v>
      </c>
      <c r="E39" s="3284" t="s">
        <v>599</v>
      </c>
      <c r="F39" s="3215" t="s">
        <v>54</v>
      </c>
      <c r="G39" s="3284" t="s">
        <v>599</v>
      </c>
      <c r="H39" s="3215" t="s">
        <v>54</v>
      </c>
      <c r="I39" s="3284" t="s">
        <v>599</v>
      </c>
      <c r="J39" s="3215" t="s">
        <v>54</v>
      </c>
      <c r="K39" s="3284" t="s">
        <v>599</v>
      </c>
      <c r="L39" s="3215" t="s">
        <v>54</v>
      </c>
      <c r="M39" s="3284" t="s">
        <v>599</v>
      </c>
      <c r="N39" s="3215" t="s">
        <v>54</v>
      </c>
      <c r="O39" s="3284" t="s">
        <v>599</v>
      </c>
      <c r="P39" s="3215" t="s">
        <v>54</v>
      </c>
      <c r="Q39" s="3284" t="s">
        <v>599</v>
      </c>
      <c r="R39" s="3215" t="s">
        <v>54</v>
      </c>
      <c r="S39" s="3284" t="s">
        <v>599</v>
      </c>
      <c r="T39" s="3215" t="s">
        <v>54</v>
      </c>
      <c r="U39" s="3284" t="s">
        <v>599</v>
      </c>
      <c r="V39" s="3215" t="s">
        <v>54</v>
      </c>
      <c r="W39" s="3284" t="s">
        <v>599</v>
      </c>
      <c r="X39" s="3215" t="s">
        <v>54</v>
      </c>
      <c r="Y39" s="3284" t="s">
        <v>599</v>
      </c>
      <c r="Z39" s="3215" t="s">
        <v>54</v>
      </c>
      <c r="AA39" s="3284" t="s">
        <v>599</v>
      </c>
      <c r="AB39" s="3215" t="s">
        <v>54</v>
      </c>
      <c r="AC39" s="3284" t="s">
        <v>599</v>
      </c>
      <c r="AD39" s="3215" t="s">
        <v>54</v>
      </c>
      <c r="AE39" s="3284" t="s">
        <v>599</v>
      </c>
      <c r="AF39" s="3215" t="s">
        <v>54</v>
      </c>
      <c r="AG39" s="3284" t="s">
        <v>599</v>
      </c>
      <c r="AH39" s="3215" t="s">
        <v>54</v>
      </c>
      <c r="AI39" s="3284" t="s">
        <v>599</v>
      </c>
      <c r="AJ39" s="3215" t="s">
        <v>54</v>
      </c>
      <c r="AK39" s="3284" t="s">
        <v>599</v>
      </c>
      <c r="AL39" s="3215" t="s">
        <v>54</v>
      </c>
      <c r="AM39" s="6965"/>
      <c r="AN39" s="6965"/>
      <c r="AO39" s="257"/>
      <c r="AP39" s="246"/>
      <c r="AQ39" s="246"/>
      <c r="AR39" s="246"/>
      <c r="AS39" s="246"/>
      <c r="AT39" s="246"/>
      <c r="AU39" s="246"/>
      <c r="AV39" s="246"/>
      <c r="AW39" s="246"/>
      <c r="AX39" s="246"/>
      <c r="AY39" s="246"/>
      <c r="AZ39" s="246"/>
      <c r="BA39" s="246"/>
      <c r="BB39" s="246"/>
      <c r="BC39" s="246"/>
      <c r="BD39" s="246"/>
      <c r="BE39" s="246"/>
      <c r="BF39" s="246"/>
      <c r="BG39" s="246"/>
      <c r="BH39" s="246"/>
      <c r="BI39" s="246"/>
      <c r="BJ39" s="245"/>
      <c r="BK39" s="245"/>
      <c r="BL39" s="245"/>
      <c r="BM39" s="245"/>
      <c r="BN39" s="245"/>
      <c r="BO39" s="245"/>
      <c r="BP39" s="245"/>
      <c r="BQ39" s="245"/>
      <c r="BR39" s="245"/>
      <c r="BS39" s="245"/>
      <c r="BT39" s="245"/>
      <c r="BU39" s="245"/>
      <c r="BV39" s="245"/>
      <c r="BW39" s="245"/>
      <c r="BX39" s="244"/>
      <c r="BY39" s="244"/>
      <c r="BZ39" s="244"/>
      <c r="CG39" s="464"/>
      <c r="CH39" s="464"/>
      <c r="CI39" s="464"/>
      <c r="CJ39" s="464"/>
      <c r="CK39" s="464"/>
      <c r="CL39" s="464"/>
      <c r="CM39" s="464"/>
    </row>
    <row r="40" spans="1:91" s="247" customFormat="1" ht="16.350000000000001" customHeight="1" x14ac:dyDescent="0.2">
      <c r="A40" s="3216" t="s">
        <v>135</v>
      </c>
      <c r="B40" s="3454">
        <f t="shared" ref="B40:B45" si="5">SUM(C40+D40)</f>
        <v>0</v>
      </c>
      <c r="C40" s="3452">
        <f t="shared" ref="C40:D45" si="6">SUM(E40+G40+I40+K40+M40+O40+Q40+S40+U40+W40+Y40+AA40+AC40+AE40+AG40+AI40+AK40)</f>
        <v>0</v>
      </c>
      <c r="D40" s="3429">
        <f t="shared" si="6"/>
        <v>0</v>
      </c>
      <c r="E40" s="266"/>
      <c r="F40" s="1222"/>
      <c r="G40" s="266"/>
      <c r="H40" s="1222"/>
      <c r="I40" s="266"/>
      <c r="J40" s="315"/>
      <c r="K40" s="266"/>
      <c r="L40" s="315"/>
      <c r="M40" s="266"/>
      <c r="N40" s="315"/>
      <c r="O40" s="428"/>
      <c r="P40" s="315"/>
      <c r="Q40" s="428"/>
      <c r="R40" s="315"/>
      <c r="S40" s="428"/>
      <c r="T40" s="315"/>
      <c r="U40" s="428"/>
      <c r="V40" s="315"/>
      <c r="W40" s="428"/>
      <c r="X40" s="315"/>
      <c r="Y40" s="428"/>
      <c r="Z40" s="315"/>
      <c r="AA40" s="428"/>
      <c r="AB40" s="315"/>
      <c r="AC40" s="428"/>
      <c r="AD40" s="315"/>
      <c r="AE40" s="428"/>
      <c r="AF40" s="315"/>
      <c r="AG40" s="428"/>
      <c r="AH40" s="315"/>
      <c r="AI40" s="428"/>
      <c r="AJ40" s="315"/>
      <c r="AK40" s="428"/>
      <c r="AL40" s="315"/>
      <c r="AM40" s="1585"/>
      <c r="AN40" s="3200"/>
      <c r="AO40" s="282"/>
      <c r="AP40" s="256"/>
      <c r="AQ40" s="256"/>
      <c r="AR40" s="256"/>
      <c r="AS40" s="256"/>
      <c r="AT40" s="256"/>
      <c r="AU40" s="256"/>
      <c r="AV40" s="256"/>
      <c r="AW40" s="256"/>
      <c r="AX40" s="256"/>
      <c r="AY40" s="256"/>
      <c r="AZ40" s="246"/>
      <c r="BA40" s="246"/>
      <c r="BB40" s="246"/>
      <c r="BC40" s="246"/>
      <c r="BD40" s="246"/>
      <c r="BE40" s="246"/>
      <c r="BF40" s="246"/>
      <c r="BG40" s="246"/>
      <c r="BH40" s="246"/>
      <c r="BI40" s="246"/>
      <c r="BJ40" s="245"/>
      <c r="BK40" s="245"/>
      <c r="BL40" s="245"/>
      <c r="BM40" s="245"/>
      <c r="BN40" s="245"/>
      <c r="BO40" s="245"/>
      <c r="BP40" s="245"/>
      <c r="BQ40" s="245"/>
      <c r="BR40" s="245"/>
      <c r="BS40" s="245"/>
      <c r="BT40" s="245"/>
      <c r="BU40" s="245"/>
      <c r="BV40" s="245"/>
      <c r="BW40" s="245"/>
      <c r="BX40" s="244"/>
      <c r="BY40" s="244"/>
      <c r="BZ40" s="244"/>
      <c r="CG40" s="464">
        <v>0</v>
      </c>
      <c r="CH40" s="464">
        <v>0</v>
      </c>
      <c r="CI40" s="464"/>
      <c r="CJ40" s="464"/>
      <c r="CK40" s="464"/>
      <c r="CL40" s="464"/>
      <c r="CM40" s="464"/>
    </row>
    <row r="41" spans="1:91" s="247" customFormat="1" ht="16.350000000000001" customHeight="1" x14ac:dyDescent="0.2">
      <c r="A41" s="3235" t="s">
        <v>136</v>
      </c>
      <c r="B41" s="1885">
        <f t="shared" si="5"/>
        <v>0</v>
      </c>
      <c r="C41" s="2060">
        <f t="shared" si="6"/>
        <v>0</v>
      </c>
      <c r="D41" s="1960">
        <f t="shared" si="6"/>
        <v>0</v>
      </c>
      <c r="E41" s="1583"/>
      <c r="F41" s="1584"/>
      <c r="G41" s="1583"/>
      <c r="H41" s="1584"/>
      <c r="I41" s="1583"/>
      <c r="J41" s="1595"/>
      <c r="K41" s="1583"/>
      <c r="L41" s="1595"/>
      <c r="M41" s="1583"/>
      <c r="N41" s="1595"/>
      <c r="O41" s="1845"/>
      <c r="P41" s="1595"/>
      <c r="Q41" s="1845"/>
      <c r="R41" s="1595"/>
      <c r="S41" s="1845"/>
      <c r="T41" s="1595"/>
      <c r="U41" s="1845"/>
      <c r="V41" s="1595"/>
      <c r="W41" s="1845"/>
      <c r="X41" s="1595"/>
      <c r="Y41" s="1845"/>
      <c r="Z41" s="1595"/>
      <c r="AA41" s="1845"/>
      <c r="AB41" s="1595"/>
      <c r="AC41" s="1845"/>
      <c r="AD41" s="1595"/>
      <c r="AE41" s="1845"/>
      <c r="AF41" s="1595"/>
      <c r="AG41" s="1845"/>
      <c r="AH41" s="1595"/>
      <c r="AI41" s="1845"/>
      <c r="AJ41" s="1595"/>
      <c r="AK41" s="1845"/>
      <c r="AL41" s="1595"/>
      <c r="AM41" s="1585"/>
      <c r="AN41" s="1585"/>
      <c r="AO41" s="282"/>
      <c r="AP41" s="256"/>
      <c r="AQ41" s="256"/>
      <c r="AR41" s="256"/>
      <c r="AS41" s="256"/>
      <c r="AT41" s="256"/>
      <c r="AU41" s="256"/>
      <c r="AV41" s="256"/>
      <c r="AW41" s="256"/>
      <c r="AX41" s="256"/>
      <c r="AY41" s="256"/>
      <c r="AZ41" s="246"/>
      <c r="BA41" s="246"/>
      <c r="BB41" s="246"/>
      <c r="BC41" s="246"/>
      <c r="BD41" s="246"/>
      <c r="BE41" s="246"/>
      <c r="BF41" s="246"/>
      <c r="BG41" s="246"/>
      <c r="BH41" s="246"/>
      <c r="BI41" s="246"/>
      <c r="BJ41" s="245"/>
      <c r="BK41" s="245"/>
      <c r="BL41" s="245"/>
      <c r="BM41" s="245"/>
      <c r="BN41" s="245"/>
      <c r="BO41" s="245"/>
      <c r="BP41" s="245"/>
      <c r="BQ41" s="245"/>
      <c r="BR41" s="245"/>
      <c r="BS41" s="245"/>
      <c r="BT41" s="245"/>
      <c r="BU41" s="245"/>
      <c r="BV41" s="245"/>
      <c r="BW41" s="245"/>
      <c r="BX41" s="244"/>
      <c r="BY41" s="244"/>
      <c r="BZ41" s="244"/>
      <c r="CG41" s="464">
        <v>0</v>
      </c>
      <c r="CH41" s="464">
        <v>0</v>
      </c>
      <c r="CI41" s="464"/>
      <c r="CJ41" s="464"/>
      <c r="CK41" s="464"/>
      <c r="CL41" s="464"/>
      <c r="CM41" s="464"/>
    </row>
    <row r="42" spans="1:91" s="247" customFormat="1" ht="16.350000000000001" customHeight="1" x14ac:dyDescent="0.2">
      <c r="A42" s="3235" t="s">
        <v>43</v>
      </c>
      <c r="B42" s="1885">
        <f t="shared" si="5"/>
        <v>0</v>
      </c>
      <c r="C42" s="2060">
        <f t="shared" si="6"/>
        <v>0</v>
      </c>
      <c r="D42" s="1960">
        <f t="shared" si="6"/>
        <v>0</v>
      </c>
      <c r="E42" s="1583"/>
      <c r="F42" s="1584"/>
      <c r="G42" s="1583"/>
      <c r="H42" s="1584"/>
      <c r="I42" s="1583"/>
      <c r="J42" s="1595"/>
      <c r="K42" s="1583"/>
      <c r="L42" s="1595"/>
      <c r="M42" s="1583"/>
      <c r="N42" s="1595"/>
      <c r="O42" s="1845"/>
      <c r="P42" s="1595"/>
      <c r="Q42" s="1845"/>
      <c r="R42" s="1595"/>
      <c r="S42" s="1845"/>
      <c r="T42" s="1595"/>
      <c r="U42" s="1845"/>
      <c r="V42" s="1595"/>
      <c r="W42" s="1845"/>
      <c r="X42" s="1595"/>
      <c r="Y42" s="1845"/>
      <c r="Z42" s="1595"/>
      <c r="AA42" s="1845"/>
      <c r="AB42" s="1595"/>
      <c r="AC42" s="1845"/>
      <c r="AD42" s="1595"/>
      <c r="AE42" s="1845"/>
      <c r="AF42" s="1595"/>
      <c r="AG42" s="1845"/>
      <c r="AH42" s="1595"/>
      <c r="AI42" s="1845"/>
      <c r="AJ42" s="1595"/>
      <c r="AK42" s="1845"/>
      <c r="AL42" s="1595"/>
      <c r="AM42" s="1585"/>
      <c r="AN42" s="1585"/>
      <c r="AO42" s="282"/>
      <c r="AP42" s="256"/>
      <c r="AQ42" s="256"/>
      <c r="AR42" s="256"/>
      <c r="AS42" s="256"/>
      <c r="AT42" s="256"/>
      <c r="AU42" s="256"/>
      <c r="AV42" s="256"/>
      <c r="AW42" s="256"/>
      <c r="AX42" s="256"/>
      <c r="AY42" s="256"/>
      <c r="AZ42" s="246"/>
      <c r="BA42" s="246"/>
      <c r="BB42" s="246"/>
      <c r="BC42" s="246"/>
      <c r="BD42" s="246"/>
      <c r="BE42" s="246"/>
      <c r="BF42" s="246"/>
      <c r="BG42" s="246"/>
      <c r="BH42" s="246"/>
      <c r="BI42" s="246"/>
      <c r="BJ42" s="245"/>
      <c r="BK42" s="245"/>
      <c r="BL42" s="245"/>
      <c r="BM42" s="245"/>
      <c r="BN42" s="245"/>
      <c r="BO42" s="245"/>
      <c r="BP42" s="245"/>
      <c r="BQ42" s="245"/>
      <c r="BR42" s="245"/>
      <c r="BS42" s="245"/>
      <c r="BT42" s="245"/>
      <c r="BU42" s="245"/>
      <c r="BV42" s="245"/>
      <c r="BW42" s="245"/>
      <c r="BX42" s="244"/>
      <c r="BY42" s="244"/>
      <c r="BZ42" s="244"/>
      <c r="CG42" s="464">
        <v>0</v>
      </c>
      <c r="CH42" s="464">
        <v>0</v>
      </c>
      <c r="CI42" s="464"/>
      <c r="CJ42" s="464"/>
      <c r="CK42" s="464"/>
      <c r="CL42" s="464"/>
      <c r="CM42" s="464"/>
    </row>
    <row r="43" spans="1:91" s="247" customFormat="1" ht="16.350000000000001" customHeight="1" x14ac:dyDescent="0.2">
      <c r="A43" s="3235" t="s">
        <v>441</v>
      </c>
      <c r="B43" s="1885">
        <f t="shared" si="5"/>
        <v>0</v>
      </c>
      <c r="C43" s="2060">
        <f t="shared" si="6"/>
        <v>0</v>
      </c>
      <c r="D43" s="1960">
        <f t="shared" si="6"/>
        <v>0</v>
      </c>
      <c r="E43" s="1583"/>
      <c r="F43" s="1584"/>
      <c r="G43" s="1583"/>
      <c r="H43" s="1584"/>
      <c r="I43" s="1583"/>
      <c r="J43" s="1595"/>
      <c r="K43" s="1583"/>
      <c r="L43" s="1595"/>
      <c r="M43" s="1583"/>
      <c r="N43" s="1595"/>
      <c r="O43" s="1845"/>
      <c r="P43" s="1595"/>
      <c r="Q43" s="1845"/>
      <c r="R43" s="1595"/>
      <c r="S43" s="1845"/>
      <c r="T43" s="1595"/>
      <c r="U43" s="1845"/>
      <c r="V43" s="1595"/>
      <c r="W43" s="1845"/>
      <c r="X43" s="1595"/>
      <c r="Y43" s="1845"/>
      <c r="Z43" s="1595"/>
      <c r="AA43" s="1845"/>
      <c r="AB43" s="1595"/>
      <c r="AC43" s="1845"/>
      <c r="AD43" s="1595"/>
      <c r="AE43" s="1845"/>
      <c r="AF43" s="1595"/>
      <c r="AG43" s="1845"/>
      <c r="AH43" s="1595"/>
      <c r="AI43" s="1845"/>
      <c r="AJ43" s="1595"/>
      <c r="AK43" s="1845"/>
      <c r="AL43" s="1595"/>
      <c r="AM43" s="1585"/>
      <c r="AN43" s="1585"/>
      <c r="AO43" s="282"/>
      <c r="AP43" s="256"/>
      <c r="AQ43" s="256"/>
      <c r="AR43" s="256"/>
      <c r="AS43" s="256"/>
      <c r="AT43" s="256"/>
      <c r="AU43" s="256"/>
      <c r="AV43" s="256"/>
      <c r="AW43" s="256"/>
      <c r="AX43" s="256"/>
      <c r="AY43" s="256"/>
      <c r="AZ43" s="246"/>
      <c r="BA43" s="246"/>
      <c r="BB43" s="246"/>
      <c r="BC43" s="246"/>
      <c r="BD43" s="246"/>
      <c r="BE43" s="246"/>
      <c r="BF43" s="246"/>
      <c r="BG43" s="246"/>
      <c r="BH43" s="246"/>
      <c r="BI43" s="246"/>
      <c r="BJ43" s="245"/>
      <c r="BK43" s="245"/>
      <c r="BL43" s="245"/>
      <c r="BM43" s="245"/>
      <c r="BN43" s="245"/>
      <c r="BO43" s="245"/>
      <c r="BP43" s="245"/>
      <c r="BQ43" s="245"/>
      <c r="BR43" s="245"/>
      <c r="BS43" s="245"/>
      <c r="BT43" s="245"/>
      <c r="BU43" s="245"/>
      <c r="BV43" s="245"/>
      <c r="BW43" s="245"/>
      <c r="BX43" s="244"/>
      <c r="BY43" s="244"/>
      <c r="BZ43" s="244"/>
      <c r="CG43" s="464">
        <v>0</v>
      </c>
      <c r="CH43" s="464">
        <v>0</v>
      </c>
      <c r="CI43" s="464"/>
      <c r="CJ43" s="464"/>
      <c r="CK43" s="464"/>
      <c r="CL43" s="464"/>
      <c r="CM43" s="464"/>
    </row>
    <row r="44" spans="1:91" s="247" customFormat="1" ht="16.350000000000001" customHeight="1" x14ac:dyDescent="0.2">
      <c r="A44" s="3235" t="s">
        <v>2102</v>
      </c>
      <c r="B44" s="1885">
        <f t="shared" si="5"/>
        <v>0</v>
      </c>
      <c r="C44" s="2060">
        <f t="shared" si="6"/>
        <v>0</v>
      </c>
      <c r="D44" s="1960">
        <f t="shared" si="6"/>
        <v>0</v>
      </c>
      <c r="E44" s="1583"/>
      <c r="F44" s="1584"/>
      <c r="G44" s="1583"/>
      <c r="H44" s="1584"/>
      <c r="I44" s="1583"/>
      <c r="J44" s="1595"/>
      <c r="K44" s="1583"/>
      <c r="L44" s="1595"/>
      <c r="M44" s="1583"/>
      <c r="N44" s="1595"/>
      <c r="O44" s="1845"/>
      <c r="P44" s="1595"/>
      <c r="Q44" s="1845"/>
      <c r="R44" s="1595"/>
      <c r="S44" s="1845"/>
      <c r="T44" s="1595"/>
      <c r="U44" s="1845"/>
      <c r="V44" s="1595"/>
      <c r="W44" s="1845"/>
      <c r="X44" s="1595"/>
      <c r="Y44" s="1845"/>
      <c r="Z44" s="1595"/>
      <c r="AA44" s="1845"/>
      <c r="AB44" s="1595"/>
      <c r="AC44" s="1845"/>
      <c r="AD44" s="1595"/>
      <c r="AE44" s="1845"/>
      <c r="AF44" s="1595"/>
      <c r="AG44" s="1845"/>
      <c r="AH44" s="1595"/>
      <c r="AI44" s="1845"/>
      <c r="AJ44" s="1595"/>
      <c r="AK44" s="1845"/>
      <c r="AL44" s="1595"/>
      <c r="AM44" s="1585"/>
      <c r="AN44" s="1585"/>
      <c r="AO44" s="282"/>
      <c r="AP44" s="256"/>
      <c r="AQ44" s="256"/>
      <c r="AR44" s="256"/>
      <c r="AS44" s="256"/>
      <c r="AT44" s="256"/>
      <c r="AU44" s="256"/>
      <c r="AV44" s="256"/>
      <c r="AW44" s="256"/>
      <c r="AX44" s="256"/>
      <c r="AY44" s="256"/>
      <c r="AZ44" s="246"/>
      <c r="BA44" s="246"/>
      <c r="BB44" s="246"/>
      <c r="BC44" s="246"/>
      <c r="BD44" s="246"/>
      <c r="BE44" s="246"/>
      <c r="BF44" s="246"/>
      <c r="BG44" s="246"/>
      <c r="BH44" s="246"/>
      <c r="BI44" s="246"/>
      <c r="BJ44" s="245"/>
      <c r="BK44" s="245"/>
      <c r="BL44" s="245"/>
      <c r="BM44" s="245"/>
      <c r="BN44" s="245"/>
      <c r="BO44" s="245"/>
      <c r="BP44" s="245"/>
      <c r="BQ44" s="245"/>
      <c r="BR44" s="245"/>
      <c r="BS44" s="245"/>
      <c r="BT44" s="245"/>
      <c r="BU44" s="245"/>
      <c r="BV44" s="245"/>
      <c r="BW44" s="245"/>
      <c r="BX44" s="244"/>
      <c r="BY44" s="244"/>
      <c r="BZ44" s="244"/>
      <c r="CG44" s="464">
        <v>0</v>
      </c>
      <c r="CH44" s="464">
        <v>0</v>
      </c>
      <c r="CI44" s="464"/>
      <c r="CJ44" s="464"/>
      <c r="CK44" s="464"/>
      <c r="CL44" s="464"/>
      <c r="CM44" s="464"/>
    </row>
    <row r="45" spans="1:91" s="247" customFormat="1" ht="16.350000000000001" customHeight="1" x14ac:dyDescent="0.2">
      <c r="A45" s="1800" t="s">
        <v>495</v>
      </c>
      <c r="B45" s="1886">
        <f t="shared" si="5"/>
        <v>0</v>
      </c>
      <c r="C45" s="2065">
        <f t="shared" si="6"/>
        <v>0</v>
      </c>
      <c r="D45" s="2798">
        <f t="shared" si="6"/>
        <v>0</v>
      </c>
      <c r="E45" s="1596"/>
      <c r="F45" s="1640"/>
      <c r="G45" s="1596"/>
      <c r="H45" s="1640"/>
      <c r="I45" s="1596"/>
      <c r="J45" s="1597"/>
      <c r="K45" s="1596"/>
      <c r="L45" s="1597"/>
      <c r="M45" s="1596"/>
      <c r="N45" s="1597"/>
      <c r="O45" s="1723"/>
      <c r="P45" s="1597"/>
      <c r="Q45" s="1723"/>
      <c r="R45" s="1597"/>
      <c r="S45" s="1723"/>
      <c r="T45" s="1597"/>
      <c r="U45" s="1723"/>
      <c r="V45" s="1597"/>
      <c r="W45" s="1723"/>
      <c r="X45" s="1597"/>
      <c r="Y45" s="1723"/>
      <c r="Z45" s="1597"/>
      <c r="AA45" s="1723"/>
      <c r="AB45" s="1597"/>
      <c r="AC45" s="1723"/>
      <c r="AD45" s="1597"/>
      <c r="AE45" s="1723"/>
      <c r="AF45" s="1597"/>
      <c r="AG45" s="1723"/>
      <c r="AH45" s="1597"/>
      <c r="AI45" s="1723"/>
      <c r="AJ45" s="1597"/>
      <c r="AK45" s="1723"/>
      <c r="AL45" s="1597"/>
      <c r="AM45" s="1598"/>
      <c r="AN45" s="1598"/>
      <c r="AO45" s="282"/>
      <c r="AP45" s="256"/>
      <c r="AQ45" s="256"/>
      <c r="AR45" s="256"/>
      <c r="AS45" s="256"/>
      <c r="AT45" s="256"/>
      <c r="AU45" s="256"/>
      <c r="AV45" s="256"/>
      <c r="AW45" s="256"/>
      <c r="AX45" s="256"/>
      <c r="AY45" s="256"/>
      <c r="AZ45" s="246"/>
      <c r="BA45" s="246"/>
      <c r="BB45" s="246"/>
      <c r="BC45" s="246"/>
      <c r="BD45" s="246"/>
      <c r="BE45" s="246"/>
      <c r="BF45" s="246"/>
      <c r="BG45" s="246"/>
      <c r="BH45" s="246"/>
      <c r="BI45" s="246"/>
      <c r="BJ45" s="245"/>
      <c r="BK45" s="245"/>
      <c r="BL45" s="245"/>
      <c r="BM45" s="245"/>
      <c r="BN45" s="245"/>
      <c r="BO45" s="245"/>
      <c r="BP45" s="245"/>
      <c r="BQ45" s="245"/>
      <c r="BR45" s="245"/>
      <c r="BS45" s="245"/>
      <c r="BT45" s="245"/>
      <c r="BU45" s="245"/>
      <c r="BV45" s="245"/>
      <c r="BW45" s="245"/>
      <c r="BX45" s="244"/>
      <c r="BY45" s="244"/>
      <c r="BZ45" s="244"/>
      <c r="CG45" s="464">
        <v>0</v>
      </c>
      <c r="CH45" s="464">
        <v>0</v>
      </c>
      <c r="CI45" s="464"/>
      <c r="CJ45" s="464"/>
      <c r="CK45" s="464"/>
      <c r="CL45" s="464"/>
      <c r="CM45" s="464"/>
    </row>
    <row r="46" spans="1:91" s="247" customFormat="1" ht="32.1" customHeight="1" x14ac:dyDescent="0.2">
      <c r="A46" s="273" t="s">
        <v>2104</v>
      </c>
      <c r="B46" s="273"/>
      <c r="C46" s="273"/>
      <c r="D46" s="273"/>
      <c r="E46" s="273"/>
      <c r="F46" s="273"/>
      <c r="G46" s="273"/>
      <c r="H46" s="463"/>
      <c r="I46" s="463"/>
      <c r="J46" s="463"/>
      <c r="K46" s="463"/>
      <c r="L46" s="253"/>
      <c r="M46" s="463"/>
      <c r="N46" s="463"/>
      <c r="O46" s="250"/>
      <c r="P46" s="250"/>
      <c r="Q46" s="250"/>
      <c r="R46" s="250"/>
      <c r="S46" s="250"/>
      <c r="T46" s="250"/>
      <c r="U46" s="250"/>
      <c r="V46" s="250"/>
      <c r="W46" s="250"/>
      <c r="X46" s="277"/>
      <c r="Y46" s="277"/>
      <c r="Z46" s="277"/>
      <c r="AA46" s="277"/>
      <c r="AB46" s="277"/>
      <c r="AC46" s="277"/>
      <c r="AD46" s="277"/>
      <c r="AE46" s="277"/>
      <c r="AF46" s="277"/>
      <c r="AG46" s="277"/>
      <c r="AH46" s="277"/>
      <c r="AI46" s="277"/>
      <c r="AJ46" s="277"/>
      <c r="AK46" s="277"/>
      <c r="AL46" s="277"/>
      <c r="AM46" s="3302"/>
      <c r="AN46" s="246"/>
      <c r="AO46" s="246"/>
      <c r="AP46" s="246"/>
      <c r="AQ46" s="246"/>
      <c r="AR46" s="246"/>
      <c r="AS46" s="246"/>
      <c r="AT46" s="246"/>
      <c r="AU46" s="246"/>
      <c r="AV46" s="246"/>
      <c r="AW46" s="246"/>
      <c r="AX46" s="246"/>
      <c r="AY46" s="246"/>
      <c r="AZ46" s="246"/>
      <c r="BA46" s="246"/>
      <c r="BB46" s="246"/>
      <c r="BC46" s="246"/>
      <c r="BD46" s="246"/>
      <c r="BE46" s="246"/>
      <c r="BF46" s="246"/>
      <c r="BG46" s="246"/>
      <c r="BH46" s="246"/>
      <c r="BI46" s="246"/>
      <c r="BJ46" s="245"/>
      <c r="BK46" s="245"/>
      <c r="BL46" s="245"/>
      <c r="BM46" s="245"/>
      <c r="BN46" s="245"/>
      <c r="BO46" s="245"/>
      <c r="BP46" s="245"/>
      <c r="BQ46" s="245"/>
      <c r="BR46" s="245"/>
      <c r="BS46" s="245"/>
      <c r="BT46" s="245"/>
      <c r="BU46" s="245"/>
      <c r="BV46" s="245"/>
      <c r="BW46" s="245"/>
      <c r="BX46" s="245"/>
      <c r="BY46" s="245"/>
      <c r="BZ46" s="245"/>
      <c r="CG46" s="464"/>
      <c r="CH46" s="464"/>
      <c r="CI46" s="464"/>
      <c r="CJ46" s="464"/>
      <c r="CK46" s="464"/>
      <c r="CL46" s="464"/>
      <c r="CM46" s="464"/>
    </row>
    <row r="47" spans="1:91" s="247" customFormat="1" ht="16.350000000000001" customHeight="1" x14ac:dyDescent="0.2">
      <c r="A47" s="7082" t="s">
        <v>4</v>
      </c>
      <c r="B47" s="6759" t="s">
        <v>984</v>
      </c>
      <c r="C47" s="6200"/>
      <c r="D47" s="6183"/>
      <c r="E47" s="7023" t="s">
        <v>924</v>
      </c>
      <c r="F47" s="7032"/>
      <c r="G47" s="7032"/>
      <c r="H47" s="7032"/>
      <c r="I47" s="7032"/>
      <c r="J47" s="7032"/>
      <c r="K47" s="7032"/>
      <c r="L47" s="7032"/>
      <c r="M47" s="7032"/>
      <c r="N47" s="7032"/>
      <c r="O47" s="7032"/>
      <c r="P47" s="7032"/>
      <c r="Q47" s="7032"/>
      <c r="R47" s="7032"/>
      <c r="S47" s="7032"/>
      <c r="T47" s="7032"/>
      <c r="U47" s="7032"/>
      <c r="V47" s="7032"/>
      <c r="W47" s="7032"/>
      <c r="X47" s="7032"/>
      <c r="Y47" s="7032"/>
      <c r="Z47" s="7032"/>
      <c r="AA47" s="7032"/>
      <c r="AB47" s="7032"/>
      <c r="AC47" s="7032"/>
      <c r="AD47" s="7032"/>
      <c r="AE47" s="7032"/>
      <c r="AF47" s="7032"/>
      <c r="AG47" s="7032"/>
      <c r="AH47" s="7032"/>
      <c r="AI47" s="7032"/>
      <c r="AJ47" s="7032"/>
      <c r="AK47" s="7032"/>
      <c r="AL47" s="7024"/>
      <c r="AM47" s="7065" t="s">
        <v>421</v>
      </c>
      <c r="AN47" s="7065" t="s">
        <v>2087</v>
      </c>
      <c r="AO47" s="246"/>
      <c r="AP47" s="246"/>
      <c r="AQ47" s="246"/>
      <c r="AR47" s="246"/>
      <c r="AS47" s="246"/>
      <c r="AT47" s="246"/>
      <c r="AU47" s="246"/>
      <c r="AV47" s="246"/>
      <c r="AW47" s="246"/>
      <c r="AX47" s="246"/>
      <c r="AY47" s="246"/>
      <c r="AZ47" s="246"/>
      <c r="BA47" s="246"/>
      <c r="BB47" s="246"/>
      <c r="BC47" s="246"/>
      <c r="BD47" s="246"/>
      <c r="BE47" s="246"/>
      <c r="BF47" s="246"/>
      <c r="BG47" s="246"/>
      <c r="BH47" s="246"/>
      <c r="BI47" s="246"/>
      <c r="BJ47" s="245"/>
      <c r="BK47" s="245"/>
      <c r="BL47" s="245"/>
      <c r="BM47" s="245"/>
      <c r="BN47" s="245"/>
      <c r="BO47" s="245"/>
      <c r="BP47" s="245"/>
      <c r="BQ47" s="245"/>
      <c r="BR47" s="245"/>
      <c r="BS47" s="245"/>
      <c r="BT47" s="245"/>
      <c r="BU47" s="245"/>
      <c r="BV47" s="245"/>
      <c r="BW47" s="245"/>
      <c r="BX47" s="244"/>
      <c r="BY47" s="244"/>
      <c r="BZ47" s="244"/>
      <c r="CG47" s="464"/>
      <c r="CH47" s="464"/>
      <c r="CI47" s="464"/>
      <c r="CJ47" s="464"/>
      <c r="CK47" s="464"/>
      <c r="CL47" s="464"/>
      <c r="CM47" s="464"/>
    </row>
    <row r="48" spans="1:91" s="247" customFormat="1" ht="16.350000000000001" customHeight="1" x14ac:dyDescent="0.2">
      <c r="A48" s="7083"/>
      <c r="B48" s="7060"/>
      <c r="C48" s="6966"/>
      <c r="D48" s="6967"/>
      <c r="E48" s="7023" t="s">
        <v>965</v>
      </c>
      <c r="F48" s="7024"/>
      <c r="G48" s="7023" t="s">
        <v>597</v>
      </c>
      <c r="H48" s="7024"/>
      <c r="I48" s="7023" t="s">
        <v>598</v>
      </c>
      <c r="J48" s="7024"/>
      <c r="K48" s="7023" t="s">
        <v>70</v>
      </c>
      <c r="L48" s="7024"/>
      <c r="M48" s="7023" t="s">
        <v>71</v>
      </c>
      <c r="N48" s="7024"/>
      <c r="O48" s="7027" t="s">
        <v>72</v>
      </c>
      <c r="P48" s="7044"/>
      <c r="Q48" s="7027" t="s">
        <v>73</v>
      </c>
      <c r="R48" s="7044"/>
      <c r="S48" s="7027" t="s">
        <v>74</v>
      </c>
      <c r="T48" s="7044"/>
      <c r="U48" s="7027" t="s">
        <v>75</v>
      </c>
      <c r="V48" s="7044"/>
      <c r="W48" s="7027" t="s">
        <v>76</v>
      </c>
      <c r="X48" s="7044"/>
      <c r="Y48" s="7027" t="s">
        <v>77</v>
      </c>
      <c r="Z48" s="7044"/>
      <c r="AA48" s="7027" t="s">
        <v>78</v>
      </c>
      <c r="AB48" s="7044"/>
      <c r="AC48" s="7027" t="s">
        <v>79</v>
      </c>
      <c r="AD48" s="7044"/>
      <c r="AE48" s="7027" t="s">
        <v>80</v>
      </c>
      <c r="AF48" s="7044"/>
      <c r="AG48" s="7027" t="s">
        <v>81</v>
      </c>
      <c r="AH48" s="7044"/>
      <c r="AI48" s="7027" t="s">
        <v>82</v>
      </c>
      <c r="AJ48" s="7044"/>
      <c r="AK48" s="7027" t="s">
        <v>83</v>
      </c>
      <c r="AL48" s="7044"/>
      <c r="AM48" s="6664"/>
      <c r="AN48" s="6664"/>
      <c r="AO48" s="246"/>
      <c r="AP48" s="246"/>
      <c r="AQ48" s="246"/>
      <c r="AR48" s="246"/>
      <c r="AS48" s="246"/>
      <c r="AT48" s="246"/>
      <c r="AU48" s="246"/>
      <c r="AV48" s="246"/>
      <c r="AW48" s="246"/>
      <c r="AX48" s="246"/>
      <c r="AY48" s="246"/>
      <c r="AZ48" s="246"/>
      <c r="BA48" s="246"/>
      <c r="BB48" s="246"/>
      <c r="BC48" s="246"/>
      <c r="BD48" s="246"/>
      <c r="BE48" s="246"/>
      <c r="BF48" s="246"/>
      <c r="BG48" s="246"/>
      <c r="BH48" s="246"/>
      <c r="BI48" s="246"/>
      <c r="BJ48" s="245"/>
      <c r="BK48" s="245"/>
      <c r="BL48" s="245"/>
      <c r="BM48" s="245"/>
      <c r="BN48" s="245"/>
      <c r="BO48" s="245"/>
      <c r="BP48" s="245"/>
      <c r="BQ48" s="245"/>
      <c r="BR48" s="245"/>
      <c r="BS48" s="245"/>
      <c r="BT48" s="245"/>
      <c r="BU48" s="245"/>
      <c r="BV48" s="245"/>
      <c r="BW48" s="245"/>
      <c r="BX48" s="244"/>
      <c r="BY48" s="244"/>
      <c r="BZ48" s="244"/>
      <c r="CG48" s="464"/>
      <c r="CH48" s="464"/>
      <c r="CI48" s="464"/>
      <c r="CJ48" s="464"/>
      <c r="CK48" s="464"/>
      <c r="CL48" s="464"/>
      <c r="CM48" s="464"/>
    </row>
    <row r="49" spans="1:104" s="247" customFormat="1" ht="16.350000000000001" customHeight="1" x14ac:dyDescent="0.2">
      <c r="A49" s="7085"/>
      <c r="B49" s="3227" t="s">
        <v>52</v>
      </c>
      <c r="C49" s="3440" t="s">
        <v>599</v>
      </c>
      <c r="D49" s="1031" t="s">
        <v>54</v>
      </c>
      <c r="E49" s="1510" t="s">
        <v>599</v>
      </c>
      <c r="F49" s="1870" t="s">
        <v>54</v>
      </c>
      <c r="G49" s="1510" t="s">
        <v>599</v>
      </c>
      <c r="H49" s="1870" t="s">
        <v>54</v>
      </c>
      <c r="I49" s="1510" t="s">
        <v>599</v>
      </c>
      <c r="J49" s="1870" t="s">
        <v>54</v>
      </c>
      <c r="K49" s="1510" t="s">
        <v>599</v>
      </c>
      <c r="L49" s="1870" t="s">
        <v>54</v>
      </c>
      <c r="M49" s="1510" t="s">
        <v>599</v>
      </c>
      <c r="N49" s="1870" t="s">
        <v>54</v>
      </c>
      <c r="O49" s="1510" t="s">
        <v>599</v>
      </c>
      <c r="P49" s="1870" t="s">
        <v>54</v>
      </c>
      <c r="Q49" s="1510" t="s">
        <v>599</v>
      </c>
      <c r="R49" s="1870" t="s">
        <v>54</v>
      </c>
      <c r="S49" s="1510" t="s">
        <v>599</v>
      </c>
      <c r="T49" s="1870" t="s">
        <v>54</v>
      </c>
      <c r="U49" s="1510" t="s">
        <v>599</v>
      </c>
      <c r="V49" s="1870" t="s">
        <v>54</v>
      </c>
      <c r="W49" s="1510" t="s">
        <v>599</v>
      </c>
      <c r="X49" s="1870" t="s">
        <v>54</v>
      </c>
      <c r="Y49" s="1510" t="s">
        <v>599</v>
      </c>
      <c r="Z49" s="1870" t="s">
        <v>54</v>
      </c>
      <c r="AA49" s="1510" t="s">
        <v>599</v>
      </c>
      <c r="AB49" s="1870" t="s">
        <v>54</v>
      </c>
      <c r="AC49" s="1510" t="s">
        <v>599</v>
      </c>
      <c r="AD49" s="1870" t="s">
        <v>54</v>
      </c>
      <c r="AE49" s="1510" t="s">
        <v>599</v>
      </c>
      <c r="AF49" s="1870" t="s">
        <v>54</v>
      </c>
      <c r="AG49" s="1510" t="s">
        <v>599</v>
      </c>
      <c r="AH49" s="1870" t="s">
        <v>54</v>
      </c>
      <c r="AI49" s="1510" t="s">
        <v>599</v>
      </c>
      <c r="AJ49" s="1870" t="s">
        <v>54</v>
      </c>
      <c r="AK49" s="1510" t="s">
        <v>599</v>
      </c>
      <c r="AL49" s="1870" t="s">
        <v>54</v>
      </c>
      <c r="AM49" s="6965"/>
      <c r="AN49" s="6965"/>
      <c r="AO49" s="246"/>
      <c r="AP49" s="246"/>
      <c r="AQ49" s="246"/>
      <c r="AR49" s="246"/>
      <c r="AS49" s="246"/>
      <c r="AT49" s="246"/>
      <c r="AU49" s="246"/>
      <c r="AV49" s="246"/>
      <c r="AW49" s="246"/>
      <c r="AX49" s="246"/>
      <c r="AY49" s="246"/>
      <c r="AZ49" s="246"/>
      <c r="BA49" s="246"/>
      <c r="BB49" s="246"/>
      <c r="BC49" s="246"/>
      <c r="BD49" s="246"/>
      <c r="BE49" s="246"/>
      <c r="BF49" s="246"/>
      <c r="BG49" s="246"/>
      <c r="BH49" s="246"/>
      <c r="BI49" s="246"/>
      <c r="BJ49" s="245"/>
      <c r="BK49" s="245"/>
      <c r="BL49" s="245"/>
      <c r="BM49" s="245"/>
      <c r="BN49" s="245"/>
      <c r="BO49" s="245"/>
      <c r="BP49" s="245"/>
      <c r="BQ49" s="245"/>
      <c r="BR49" s="245"/>
      <c r="BS49" s="245"/>
      <c r="BT49" s="245"/>
      <c r="BU49" s="245"/>
      <c r="BV49" s="245"/>
      <c r="BW49" s="245"/>
      <c r="BX49" s="244"/>
      <c r="BY49" s="244"/>
      <c r="BZ49" s="244"/>
      <c r="CG49" s="464"/>
      <c r="CH49" s="464"/>
      <c r="CI49" s="464"/>
      <c r="CJ49" s="464"/>
      <c r="CK49" s="464"/>
      <c r="CL49" s="464"/>
      <c r="CM49" s="464"/>
    </row>
    <row r="50" spans="1:104" s="247" customFormat="1" ht="16.350000000000001" customHeight="1" x14ac:dyDescent="0.2">
      <c r="A50" s="3216" t="s">
        <v>135</v>
      </c>
      <c r="B50" s="3455">
        <f t="shared" ref="B50:B55" si="7">SUM(C50+D50)</f>
        <v>0</v>
      </c>
      <c r="C50" s="3452">
        <f t="shared" ref="C50:D55" si="8">SUM(E50+G50+I50+K50+M50+O50+Q50+S50+U50+W50+Y50+AA50+AC50+AE50+AG50+AI50+AK50)</f>
        <v>0</v>
      </c>
      <c r="D50" s="3429">
        <f t="shared" si="8"/>
        <v>0</v>
      </c>
      <c r="E50" s="3288"/>
      <c r="F50" s="3291"/>
      <c r="G50" s="3288"/>
      <c r="H50" s="3291"/>
      <c r="I50" s="3288"/>
      <c r="J50" s="3292"/>
      <c r="K50" s="3288"/>
      <c r="L50" s="3292"/>
      <c r="M50" s="3288"/>
      <c r="N50" s="3292"/>
      <c r="O50" s="3431"/>
      <c r="P50" s="3292"/>
      <c r="Q50" s="3431"/>
      <c r="R50" s="3292"/>
      <c r="S50" s="3431"/>
      <c r="T50" s="3292"/>
      <c r="U50" s="3431"/>
      <c r="V50" s="3292"/>
      <c r="W50" s="3431"/>
      <c r="X50" s="3292"/>
      <c r="Y50" s="3431"/>
      <c r="Z50" s="3292"/>
      <c r="AA50" s="3431"/>
      <c r="AB50" s="3292"/>
      <c r="AC50" s="3431"/>
      <c r="AD50" s="3292"/>
      <c r="AE50" s="3431"/>
      <c r="AF50" s="3292"/>
      <c r="AG50" s="3431"/>
      <c r="AH50" s="3292"/>
      <c r="AI50" s="3431"/>
      <c r="AJ50" s="3292"/>
      <c r="AK50" s="3431"/>
      <c r="AL50" s="3292"/>
      <c r="AM50" s="3200"/>
      <c r="AN50" s="3200"/>
      <c r="AO50" s="282"/>
      <c r="AP50" s="256"/>
      <c r="AQ50" s="256"/>
      <c r="AR50" s="256"/>
      <c r="AS50" s="256"/>
      <c r="AT50" s="256"/>
      <c r="AU50" s="256"/>
      <c r="AV50" s="256"/>
      <c r="AW50" s="256"/>
      <c r="AX50" s="256"/>
      <c r="AY50" s="256"/>
      <c r="AZ50" s="246"/>
      <c r="BA50" s="246"/>
      <c r="BB50" s="246"/>
      <c r="BC50" s="246"/>
      <c r="BD50" s="246"/>
      <c r="BE50" s="246"/>
      <c r="BF50" s="246"/>
      <c r="BG50" s="246"/>
      <c r="BH50" s="246"/>
      <c r="BI50" s="246"/>
      <c r="BJ50" s="245"/>
      <c r="BK50" s="245"/>
      <c r="BL50" s="245"/>
      <c r="BM50" s="245"/>
      <c r="BN50" s="245"/>
      <c r="BO50" s="245"/>
      <c r="BP50" s="245"/>
      <c r="BQ50" s="245"/>
      <c r="BR50" s="245"/>
      <c r="BS50" s="245"/>
      <c r="BT50" s="245"/>
      <c r="BU50" s="245"/>
      <c r="BV50" s="245"/>
      <c r="BW50" s="245"/>
      <c r="BX50" s="244"/>
      <c r="BY50" s="244"/>
      <c r="BZ50" s="244"/>
      <c r="CG50" s="464">
        <v>0</v>
      </c>
      <c r="CH50" s="464">
        <v>0</v>
      </c>
      <c r="CI50" s="464"/>
      <c r="CJ50" s="464"/>
      <c r="CK50" s="464"/>
      <c r="CL50" s="464"/>
      <c r="CM50" s="464"/>
    </row>
    <row r="51" spans="1:104" ht="16.350000000000001" customHeight="1" x14ac:dyDescent="0.25">
      <c r="A51" s="3235" t="s">
        <v>136</v>
      </c>
      <c r="B51" s="1885">
        <f t="shared" si="7"/>
        <v>0</v>
      </c>
      <c r="C51" s="2060">
        <f t="shared" si="8"/>
        <v>0</v>
      </c>
      <c r="D51" s="1960">
        <f t="shared" si="8"/>
        <v>0</v>
      </c>
      <c r="E51" s="1583"/>
      <c r="F51" s="1584"/>
      <c r="G51" s="1583"/>
      <c r="H51" s="1584"/>
      <c r="I51" s="1583"/>
      <c r="J51" s="1595"/>
      <c r="K51" s="1583"/>
      <c r="L51" s="1595"/>
      <c r="M51" s="1583"/>
      <c r="N51" s="1595"/>
      <c r="O51" s="1845"/>
      <c r="P51" s="1595"/>
      <c r="Q51" s="1845"/>
      <c r="R51" s="1595"/>
      <c r="S51" s="1845"/>
      <c r="T51" s="1595"/>
      <c r="U51" s="1845"/>
      <c r="V51" s="1595"/>
      <c r="W51" s="1845"/>
      <c r="X51" s="1595"/>
      <c r="Y51" s="1845"/>
      <c r="Z51" s="1595"/>
      <c r="AA51" s="1845"/>
      <c r="AB51" s="1595"/>
      <c r="AC51" s="1845"/>
      <c r="AD51" s="1595"/>
      <c r="AE51" s="1845"/>
      <c r="AF51" s="1595"/>
      <c r="AG51" s="1845"/>
      <c r="AH51" s="1595"/>
      <c r="AI51" s="1845"/>
      <c r="AJ51" s="1595"/>
      <c r="AK51" s="1845"/>
      <c r="AL51" s="1595"/>
      <c r="AM51" s="1585"/>
      <c r="AN51" s="1585"/>
      <c r="AO51" s="282"/>
      <c r="AP51" s="256"/>
      <c r="AQ51" s="256"/>
      <c r="AR51" s="256"/>
      <c r="AS51" s="256"/>
      <c r="AT51" s="256"/>
      <c r="AU51" s="256"/>
      <c r="AV51" s="256"/>
      <c r="AW51" s="256"/>
      <c r="AX51" s="256"/>
      <c r="AY51" s="256"/>
      <c r="AZ51" s="246"/>
      <c r="BA51" s="246"/>
      <c r="BB51" s="246"/>
      <c r="BC51" s="246"/>
      <c r="BD51" s="246"/>
      <c r="BE51" s="246"/>
      <c r="BF51" s="246"/>
      <c r="BG51" s="246"/>
      <c r="BH51" s="246"/>
      <c r="BI51" s="246"/>
      <c r="BJ51" s="245"/>
      <c r="BK51" s="245"/>
      <c r="BL51" s="245"/>
      <c r="BM51" s="245"/>
      <c r="BN51" s="245"/>
      <c r="BO51" s="245"/>
      <c r="BP51" s="245"/>
      <c r="BQ51" s="245"/>
      <c r="BR51" s="245"/>
      <c r="BS51" s="245"/>
      <c r="BT51" s="245"/>
      <c r="BU51" s="245"/>
      <c r="BV51" s="245"/>
      <c r="BW51" s="245"/>
      <c r="BX51" s="244"/>
      <c r="BY51" s="244"/>
      <c r="BZ51" s="244"/>
      <c r="CA51" s="247"/>
      <c r="CB51" s="247"/>
      <c r="CC51" s="247"/>
      <c r="CD51" s="247"/>
      <c r="CE51" s="247"/>
      <c r="CF51" s="247"/>
      <c r="CG51" s="464">
        <v>0</v>
      </c>
      <c r="CH51" s="464">
        <v>0</v>
      </c>
      <c r="CI51" s="464"/>
      <c r="CJ51" s="464"/>
      <c r="CK51" s="464"/>
      <c r="CL51" s="464"/>
      <c r="CM51" s="464"/>
      <c r="CN51" s="247"/>
      <c r="CO51" s="247"/>
      <c r="CP51" s="247"/>
      <c r="CQ51" s="247"/>
      <c r="CR51" s="247"/>
      <c r="CS51" s="247"/>
      <c r="CT51" s="247"/>
      <c r="CU51" s="247"/>
      <c r="CV51" s="247"/>
      <c r="CW51" s="247"/>
      <c r="CX51" s="247"/>
      <c r="CY51" s="247"/>
      <c r="CZ51" s="247"/>
    </row>
    <row r="52" spans="1:104" ht="16.350000000000001" customHeight="1" x14ac:dyDescent="0.25">
      <c r="A52" s="3235" t="s">
        <v>43</v>
      </c>
      <c r="B52" s="1885">
        <f t="shared" si="7"/>
        <v>0</v>
      </c>
      <c r="C52" s="2060">
        <f t="shared" si="8"/>
        <v>0</v>
      </c>
      <c r="D52" s="1960">
        <f t="shared" si="8"/>
        <v>0</v>
      </c>
      <c r="E52" s="1583"/>
      <c r="F52" s="1584"/>
      <c r="G52" s="1583"/>
      <c r="H52" s="1584"/>
      <c r="I52" s="1583"/>
      <c r="J52" s="1595"/>
      <c r="K52" s="1583"/>
      <c r="L52" s="1595"/>
      <c r="M52" s="1583"/>
      <c r="N52" s="1595"/>
      <c r="O52" s="1845"/>
      <c r="P52" s="1595"/>
      <c r="Q52" s="1845"/>
      <c r="R52" s="1595"/>
      <c r="S52" s="1845"/>
      <c r="T52" s="1595"/>
      <c r="U52" s="1845"/>
      <c r="V52" s="1595"/>
      <c r="W52" s="1845"/>
      <c r="X52" s="1595"/>
      <c r="Y52" s="1845"/>
      <c r="Z52" s="1595"/>
      <c r="AA52" s="1845"/>
      <c r="AB52" s="1595"/>
      <c r="AC52" s="1845"/>
      <c r="AD52" s="1595"/>
      <c r="AE52" s="1845"/>
      <c r="AF52" s="1595"/>
      <c r="AG52" s="1845"/>
      <c r="AH52" s="1595"/>
      <c r="AI52" s="1845"/>
      <c r="AJ52" s="1595"/>
      <c r="AK52" s="1845"/>
      <c r="AL52" s="1595"/>
      <c r="AM52" s="1585"/>
      <c r="AN52" s="1585"/>
      <c r="AO52" s="282"/>
      <c r="AP52" s="256"/>
      <c r="AQ52" s="256"/>
      <c r="AR52" s="256"/>
      <c r="AS52" s="256"/>
      <c r="AT52" s="256"/>
      <c r="AU52" s="256"/>
      <c r="AV52" s="256"/>
      <c r="AW52" s="256"/>
      <c r="AX52" s="256"/>
      <c r="AY52" s="256"/>
      <c r="AZ52" s="246"/>
      <c r="BA52" s="246"/>
      <c r="BB52" s="246"/>
      <c r="BC52" s="246"/>
      <c r="BD52" s="246"/>
      <c r="BE52" s="246"/>
      <c r="BF52" s="246"/>
      <c r="BG52" s="246"/>
      <c r="BH52" s="246"/>
      <c r="BI52" s="246"/>
      <c r="BJ52" s="245"/>
      <c r="BK52" s="245"/>
      <c r="BL52" s="245"/>
      <c r="BM52" s="245"/>
      <c r="BN52" s="245"/>
      <c r="BO52" s="245"/>
      <c r="BP52" s="245"/>
      <c r="BQ52" s="245"/>
      <c r="BR52" s="245"/>
      <c r="BS52" s="245"/>
      <c r="BT52" s="245"/>
      <c r="BU52" s="245"/>
      <c r="BV52" s="245"/>
      <c r="BW52" s="245"/>
      <c r="BX52" s="244"/>
      <c r="BY52" s="244"/>
      <c r="BZ52" s="244"/>
      <c r="CA52" s="247"/>
      <c r="CB52" s="247"/>
      <c r="CC52" s="247"/>
      <c r="CD52" s="247"/>
      <c r="CE52" s="247"/>
      <c r="CF52" s="247"/>
      <c r="CG52" s="464">
        <v>0</v>
      </c>
      <c r="CH52" s="464">
        <v>0</v>
      </c>
      <c r="CI52" s="464"/>
      <c r="CJ52" s="464"/>
      <c r="CK52" s="464"/>
      <c r="CL52" s="464"/>
      <c r="CM52" s="464"/>
      <c r="CN52" s="247"/>
      <c r="CO52" s="247"/>
      <c r="CP52" s="247"/>
      <c r="CQ52" s="247"/>
      <c r="CR52" s="247"/>
      <c r="CS52" s="247"/>
      <c r="CT52" s="247"/>
      <c r="CU52" s="247"/>
      <c r="CV52" s="247"/>
      <c r="CW52" s="247"/>
      <c r="CX52" s="247"/>
      <c r="CY52" s="247"/>
      <c r="CZ52" s="247"/>
    </row>
    <row r="53" spans="1:104" ht="16.350000000000001" customHeight="1" x14ac:dyDescent="0.25">
      <c r="A53" s="3235" t="s">
        <v>441</v>
      </c>
      <c r="B53" s="1885">
        <f t="shared" si="7"/>
        <v>0</v>
      </c>
      <c r="C53" s="2060">
        <f t="shared" si="8"/>
        <v>0</v>
      </c>
      <c r="D53" s="1960">
        <f t="shared" si="8"/>
        <v>0</v>
      </c>
      <c r="E53" s="1583"/>
      <c r="F53" s="1584"/>
      <c r="G53" s="1583"/>
      <c r="H53" s="1584"/>
      <c r="I53" s="1583"/>
      <c r="J53" s="1595"/>
      <c r="K53" s="1583"/>
      <c r="L53" s="1595"/>
      <c r="M53" s="1583"/>
      <c r="N53" s="1595"/>
      <c r="O53" s="1845"/>
      <c r="P53" s="1595"/>
      <c r="Q53" s="1845"/>
      <c r="R53" s="1595"/>
      <c r="S53" s="1845"/>
      <c r="T53" s="1595"/>
      <c r="U53" s="1845"/>
      <c r="V53" s="1595"/>
      <c r="W53" s="1845"/>
      <c r="X53" s="1595"/>
      <c r="Y53" s="1845"/>
      <c r="Z53" s="1595"/>
      <c r="AA53" s="1845"/>
      <c r="AB53" s="1595"/>
      <c r="AC53" s="1845"/>
      <c r="AD53" s="1595"/>
      <c r="AE53" s="1845"/>
      <c r="AF53" s="1595"/>
      <c r="AG53" s="1845"/>
      <c r="AH53" s="1595"/>
      <c r="AI53" s="1845"/>
      <c r="AJ53" s="1595"/>
      <c r="AK53" s="1845"/>
      <c r="AL53" s="1595"/>
      <c r="AM53" s="1585"/>
      <c r="AN53" s="1585"/>
      <c r="AO53" s="282"/>
      <c r="AP53" s="256"/>
      <c r="AQ53" s="256"/>
      <c r="AR53" s="256"/>
      <c r="AS53" s="256"/>
      <c r="AT53" s="256"/>
      <c r="AU53" s="256"/>
      <c r="AV53" s="256"/>
      <c r="AW53" s="256"/>
      <c r="AX53" s="256"/>
      <c r="AY53" s="256"/>
      <c r="AZ53" s="246"/>
      <c r="BA53" s="246"/>
      <c r="BB53" s="246"/>
      <c r="BC53" s="246"/>
      <c r="BD53" s="246"/>
      <c r="BE53" s="246"/>
      <c r="BF53" s="246"/>
      <c r="BG53" s="246"/>
      <c r="BH53" s="246"/>
      <c r="BI53" s="246"/>
      <c r="BJ53" s="245"/>
      <c r="BK53" s="245"/>
      <c r="BL53" s="245"/>
      <c r="BM53" s="245"/>
      <c r="BN53" s="245"/>
      <c r="BO53" s="245"/>
      <c r="BP53" s="245"/>
      <c r="BQ53" s="245"/>
      <c r="BR53" s="245"/>
      <c r="BS53" s="245"/>
      <c r="BT53" s="245"/>
      <c r="BU53" s="245"/>
      <c r="BV53" s="245"/>
      <c r="BW53" s="245"/>
      <c r="BX53" s="244"/>
      <c r="BY53" s="244"/>
      <c r="BZ53" s="244"/>
      <c r="CA53" s="247"/>
      <c r="CB53" s="247"/>
      <c r="CC53" s="247"/>
      <c r="CD53" s="247"/>
      <c r="CE53" s="247"/>
      <c r="CF53" s="247"/>
      <c r="CG53" s="464">
        <v>0</v>
      </c>
      <c r="CH53" s="464">
        <v>0</v>
      </c>
      <c r="CI53" s="464"/>
      <c r="CJ53" s="464"/>
      <c r="CK53" s="464"/>
      <c r="CL53" s="464"/>
      <c r="CM53" s="464"/>
      <c r="CN53" s="247"/>
      <c r="CO53" s="247"/>
      <c r="CP53" s="247"/>
      <c r="CQ53" s="247"/>
      <c r="CR53" s="247"/>
      <c r="CS53" s="247"/>
      <c r="CT53" s="247"/>
      <c r="CU53" s="247"/>
      <c r="CV53" s="247"/>
      <c r="CW53" s="247"/>
      <c r="CX53" s="247"/>
      <c r="CY53" s="247"/>
      <c r="CZ53" s="247"/>
    </row>
    <row r="54" spans="1:104" ht="16.350000000000001" customHeight="1" x14ac:dyDescent="0.25">
      <c r="A54" s="3235" t="s">
        <v>2102</v>
      </c>
      <c r="B54" s="1885">
        <f t="shared" si="7"/>
        <v>0</v>
      </c>
      <c r="C54" s="2060">
        <f t="shared" si="8"/>
        <v>0</v>
      </c>
      <c r="D54" s="1960">
        <f t="shared" si="8"/>
        <v>0</v>
      </c>
      <c r="E54" s="1583"/>
      <c r="F54" s="1584"/>
      <c r="G54" s="1583"/>
      <c r="H54" s="1584"/>
      <c r="I54" s="1583"/>
      <c r="J54" s="1595"/>
      <c r="K54" s="1583"/>
      <c r="L54" s="1595"/>
      <c r="M54" s="1583"/>
      <c r="N54" s="1595"/>
      <c r="O54" s="1845"/>
      <c r="P54" s="1595"/>
      <c r="Q54" s="1845"/>
      <c r="R54" s="1595"/>
      <c r="S54" s="1845"/>
      <c r="T54" s="1595"/>
      <c r="U54" s="1845"/>
      <c r="V54" s="1595"/>
      <c r="W54" s="1845"/>
      <c r="X54" s="1595"/>
      <c r="Y54" s="1845"/>
      <c r="Z54" s="1595"/>
      <c r="AA54" s="1845"/>
      <c r="AB54" s="1595"/>
      <c r="AC54" s="1845"/>
      <c r="AD54" s="1595"/>
      <c r="AE54" s="1845"/>
      <c r="AF54" s="1595"/>
      <c r="AG54" s="1845"/>
      <c r="AH54" s="1595"/>
      <c r="AI54" s="1845"/>
      <c r="AJ54" s="1595"/>
      <c r="AK54" s="1845"/>
      <c r="AL54" s="1595"/>
      <c r="AM54" s="1585"/>
      <c r="AN54" s="1585"/>
      <c r="AO54" s="282"/>
      <c r="AP54" s="256"/>
      <c r="AQ54" s="256"/>
      <c r="AR54" s="256"/>
      <c r="AS54" s="256"/>
      <c r="AT54" s="256"/>
      <c r="AU54" s="256"/>
      <c r="AV54" s="256"/>
      <c r="AW54" s="256"/>
      <c r="AX54" s="256"/>
      <c r="AY54" s="256"/>
      <c r="AZ54" s="246"/>
      <c r="BA54" s="246"/>
      <c r="BB54" s="246"/>
      <c r="BC54" s="246"/>
      <c r="BD54" s="246"/>
      <c r="BE54" s="246"/>
      <c r="BF54" s="246"/>
      <c r="BG54" s="246"/>
      <c r="BH54" s="246"/>
      <c r="BI54" s="246"/>
      <c r="BJ54" s="245"/>
      <c r="BK54" s="245"/>
      <c r="BL54" s="245"/>
      <c r="BM54" s="245"/>
      <c r="BN54" s="245"/>
      <c r="BO54" s="245"/>
      <c r="BP54" s="245"/>
      <c r="BQ54" s="245"/>
      <c r="BR54" s="245"/>
      <c r="BS54" s="245"/>
      <c r="BT54" s="245"/>
      <c r="BU54" s="245"/>
      <c r="BV54" s="245"/>
      <c r="BW54" s="245"/>
      <c r="BX54" s="244"/>
      <c r="BY54" s="244"/>
      <c r="BZ54" s="244"/>
      <c r="CA54" s="247"/>
      <c r="CB54" s="247"/>
      <c r="CC54" s="247"/>
      <c r="CD54" s="247"/>
      <c r="CE54" s="247"/>
      <c r="CF54" s="247"/>
      <c r="CG54" s="464">
        <v>0</v>
      </c>
      <c r="CH54" s="464">
        <v>0</v>
      </c>
      <c r="CI54" s="464"/>
      <c r="CJ54" s="464"/>
      <c r="CK54" s="464"/>
      <c r="CL54" s="464"/>
      <c r="CM54" s="464"/>
      <c r="CN54" s="247"/>
      <c r="CO54" s="247"/>
      <c r="CP54" s="247"/>
      <c r="CQ54" s="247"/>
      <c r="CR54" s="247"/>
      <c r="CS54" s="247"/>
      <c r="CT54" s="247"/>
      <c r="CU54" s="247"/>
      <c r="CV54" s="247"/>
      <c r="CW54" s="247"/>
      <c r="CX54" s="247"/>
      <c r="CY54" s="247"/>
      <c r="CZ54" s="247"/>
    </row>
    <row r="55" spans="1:104" ht="16.350000000000001" customHeight="1" x14ac:dyDescent="0.25">
      <c r="A55" s="1800" t="s">
        <v>495</v>
      </c>
      <c r="B55" s="1886">
        <f t="shared" si="7"/>
        <v>0</v>
      </c>
      <c r="C55" s="2065">
        <f t="shared" si="8"/>
        <v>0</v>
      </c>
      <c r="D55" s="2798">
        <f t="shared" si="8"/>
        <v>0</v>
      </c>
      <c r="E55" s="1596"/>
      <c r="F55" s="1640"/>
      <c r="G55" s="1596"/>
      <c r="H55" s="1640"/>
      <c r="I55" s="1596"/>
      <c r="J55" s="1597"/>
      <c r="K55" s="1596"/>
      <c r="L55" s="1597"/>
      <c r="M55" s="1596"/>
      <c r="N55" s="1597"/>
      <c r="O55" s="1723"/>
      <c r="P55" s="1597"/>
      <c r="Q55" s="1723"/>
      <c r="R55" s="1597"/>
      <c r="S55" s="1723"/>
      <c r="T55" s="1597"/>
      <c r="U55" s="1723"/>
      <c r="V55" s="1597"/>
      <c r="W55" s="1723"/>
      <c r="X55" s="1597"/>
      <c r="Y55" s="1723"/>
      <c r="Z55" s="1597"/>
      <c r="AA55" s="1723"/>
      <c r="AB55" s="1597"/>
      <c r="AC55" s="1723"/>
      <c r="AD55" s="1597"/>
      <c r="AE55" s="1723"/>
      <c r="AF55" s="1597"/>
      <c r="AG55" s="1723"/>
      <c r="AH55" s="1597"/>
      <c r="AI55" s="1723"/>
      <c r="AJ55" s="1597"/>
      <c r="AK55" s="1723"/>
      <c r="AL55" s="1597"/>
      <c r="AM55" s="1598"/>
      <c r="AN55" s="1598"/>
      <c r="AO55" s="282"/>
      <c r="AP55" s="256"/>
      <c r="AQ55" s="256"/>
      <c r="AR55" s="256"/>
      <c r="AS55" s="256"/>
      <c r="AT55" s="256"/>
      <c r="AU55" s="256"/>
      <c r="AV55" s="256"/>
      <c r="AW55" s="256"/>
      <c r="AX55" s="256"/>
      <c r="AY55" s="256"/>
      <c r="AZ55" s="246"/>
      <c r="BA55" s="246"/>
      <c r="BB55" s="246"/>
      <c r="BC55" s="246"/>
      <c r="BD55" s="246"/>
      <c r="BE55" s="246"/>
      <c r="BF55" s="246"/>
      <c r="BG55" s="246"/>
      <c r="BH55" s="246"/>
      <c r="BI55" s="246"/>
      <c r="BJ55" s="245"/>
      <c r="BK55" s="245"/>
      <c r="BL55" s="245"/>
      <c r="BM55" s="245"/>
      <c r="BN55" s="245"/>
      <c r="BO55" s="245"/>
      <c r="BP55" s="245"/>
      <c r="BQ55" s="245"/>
      <c r="BR55" s="245"/>
      <c r="BS55" s="245"/>
      <c r="BT55" s="245"/>
      <c r="BU55" s="245"/>
      <c r="BV55" s="245"/>
      <c r="BW55" s="245"/>
      <c r="BX55" s="244"/>
      <c r="BY55" s="244"/>
      <c r="BZ55" s="244"/>
      <c r="CA55" s="247"/>
      <c r="CB55" s="247"/>
      <c r="CC55" s="247"/>
      <c r="CD55" s="247"/>
      <c r="CE55" s="247"/>
      <c r="CF55" s="247"/>
      <c r="CG55" s="464">
        <v>0</v>
      </c>
      <c r="CH55" s="464">
        <v>0</v>
      </c>
      <c r="CI55" s="464"/>
      <c r="CJ55" s="464"/>
      <c r="CK55" s="464"/>
      <c r="CL55" s="464"/>
      <c r="CM55" s="464"/>
      <c r="CN55" s="247"/>
      <c r="CO55" s="247"/>
      <c r="CP55" s="247"/>
      <c r="CQ55" s="247"/>
      <c r="CR55" s="247"/>
      <c r="CS55" s="247"/>
      <c r="CT55" s="247"/>
      <c r="CU55" s="247"/>
      <c r="CV55" s="247"/>
      <c r="CW55" s="247"/>
      <c r="CX55" s="247"/>
      <c r="CY55" s="247"/>
      <c r="CZ55" s="247"/>
    </row>
    <row r="56" spans="1:104" s="270" customFormat="1" ht="32.1" customHeight="1" x14ac:dyDescent="0.2">
      <c r="A56" s="1536" t="s">
        <v>2105</v>
      </c>
      <c r="B56" s="1536"/>
      <c r="C56" s="1536"/>
      <c r="D56" s="1536"/>
      <c r="E56" s="1536"/>
      <c r="F56" s="1536"/>
      <c r="G56" s="1536"/>
      <c r="H56" s="1536"/>
      <c r="I56" s="1536"/>
      <c r="J56" s="325"/>
      <c r="K56" s="325"/>
      <c r="L56" s="325"/>
      <c r="M56" s="325"/>
      <c r="N56" s="325"/>
      <c r="O56" s="325"/>
      <c r="P56" s="325"/>
      <c r="Q56" s="325"/>
      <c r="R56" s="325"/>
      <c r="S56" s="325"/>
      <c r="T56" s="325"/>
      <c r="U56" s="325"/>
      <c r="V56" s="325"/>
      <c r="W56" s="325"/>
      <c r="X56" s="325"/>
      <c r="Y56" s="325"/>
      <c r="Z56" s="325"/>
      <c r="AA56" s="325"/>
      <c r="AB56" s="325"/>
      <c r="AC56" s="325"/>
      <c r="AD56" s="325"/>
      <c r="AE56" s="325"/>
      <c r="AF56" s="325"/>
      <c r="AG56" s="325"/>
      <c r="AH56" s="325"/>
      <c r="AI56" s="325"/>
      <c r="AJ56" s="325"/>
      <c r="AK56" s="325"/>
      <c r="AL56" s="325"/>
      <c r="AM56" s="325"/>
      <c r="AN56" s="325"/>
      <c r="AO56" s="250"/>
      <c r="AP56" s="250"/>
      <c r="AQ56" s="250"/>
      <c r="AR56" s="251"/>
      <c r="AS56" s="251"/>
      <c r="AT56" s="250"/>
      <c r="AU56" s="250"/>
      <c r="AV56" s="250"/>
      <c r="AW56" s="250"/>
      <c r="AX56" s="250"/>
      <c r="AY56" s="250"/>
      <c r="AZ56" s="250"/>
      <c r="BA56" s="250"/>
      <c r="BB56" s="250"/>
      <c r="BC56" s="250"/>
      <c r="BD56" s="250"/>
      <c r="BE56" s="250"/>
      <c r="BF56" s="250"/>
      <c r="BG56" s="250"/>
      <c r="BH56" s="250"/>
      <c r="BI56" s="250"/>
      <c r="BJ56" s="250"/>
      <c r="BK56" s="250"/>
      <c r="BL56" s="250"/>
      <c r="BM56" s="250"/>
      <c r="BN56" s="250"/>
      <c r="BO56" s="250"/>
      <c r="BP56" s="250"/>
      <c r="BQ56" s="250"/>
      <c r="BR56" s="250"/>
      <c r="BS56" s="250"/>
      <c r="BT56" s="250"/>
      <c r="BU56" s="250"/>
      <c r="BV56" s="250"/>
      <c r="BW56" s="250"/>
      <c r="BX56" s="250"/>
      <c r="BY56" s="250"/>
      <c r="BZ56" s="250"/>
      <c r="CA56" s="470"/>
      <c r="CB56" s="470"/>
      <c r="CC56" s="470"/>
      <c r="CD56" s="470"/>
      <c r="CE56" s="470"/>
      <c r="CF56" s="470"/>
      <c r="CG56" s="471"/>
      <c r="CH56" s="471"/>
      <c r="CI56" s="471"/>
      <c r="CJ56" s="471"/>
      <c r="CK56" s="471"/>
      <c r="CL56" s="471"/>
      <c r="CM56" s="471"/>
      <c r="CN56" s="470"/>
      <c r="CO56" s="470"/>
      <c r="CP56" s="470"/>
      <c r="CQ56" s="470"/>
      <c r="CR56" s="470"/>
      <c r="CS56" s="470"/>
      <c r="CT56" s="470"/>
      <c r="CU56" s="470"/>
      <c r="CV56" s="470"/>
      <c r="CW56" s="470"/>
      <c r="CX56" s="470"/>
      <c r="CY56" s="470"/>
      <c r="CZ56" s="470"/>
    </row>
    <row r="57" spans="1:104" ht="16.350000000000001" customHeight="1" x14ac:dyDescent="0.25">
      <c r="A57" s="6200" t="s">
        <v>2106</v>
      </c>
      <c r="B57" s="7112" t="s">
        <v>49</v>
      </c>
      <c r="C57" s="7113"/>
      <c r="D57" s="7114"/>
      <c r="E57" s="7118" t="s">
        <v>924</v>
      </c>
      <c r="F57" s="7119"/>
      <c r="G57" s="7119"/>
      <c r="H57" s="7119"/>
      <c r="I57" s="7119"/>
      <c r="J57" s="7119"/>
      <c r="K57" s="7119"/>
      <c r="L57" s="7119"/>
      <c r="M57" s="7119"/>
      <c r="N57" s="7119"/>
      <c r="O57" s="7119"/>
      <c r="P57" s="7119"/>
      <c r="Q57" s="7119"/>
      <c r="R57" s="7119"/>
      <c r="S57" s="7119"/>
      <c r="T57" s="7119"/>
      <c r="U57" s="7119"/>
      <c r="V57" s="7119"/>
      <c r="W57" s="7119"/>
      <c r="X57" s="7119"/>
      <c r="Y57" s="7119"/>
      <c r="Z57" s="7119"/>
      <c r="AA57" s="7119"/>
      <c r="AB57" s="7119"/>
      <c r="AC57" s="7119"/>
      <c r="AD57" s="7119"/>
      <c r="AE57" s="7119"/>
      <c r="AF57" s="7119"/>
      <c r="AG57" s="7119"/>
      <c r="AH57" s="7119"/>
      <c r="AI57" s="7119"/>
      <c r="AJ57" s="7119"/>
      <c r="AK57" s="7119"/>
      <c r="AL57" s="7120"/>
      <c r="AM57" s="7121" t="s">
        <v>2107</v>
      </c>
      <c r="AN57" s="6778"/>
      <c r="AO57" s="462"/>
      <c r="AP57" s="462"/>
      <c r="AQ57" s="462"/>
      <c r="AR57" s="472"/>
      <c r="AS57" s="472"/>
      <c r="AT57" s="462"/>
      <c r="AU57" s="245"/>
      <c r="AV57" s="245"/>
      <c r="AW57" s="245"/>
      <c r="AX57" s="245"/>
      <c r="AY57" s="245"/>
      <c r="AZ57" s="245"/>
      <c r="BA57" s="245"/>
      <c r="BB57" s="245"/>
      <c r="BC57" s="245"/>
      <c r="BD57" s="245"/>
      <c r="BE57" s="245"/>
      <c r="BF57" s="245"/>
      <c r="BG57" s="245"/>
      <c r="BH57" s="245"/>
      <c r="BI57" s="245"/>
      <c r="BJ57" s="245"/>
      <c r="BK57" s="245"/>
      <c r="BL57" s="245"/>
      <c r="BM57" s="245"/>
      <c r="BN57" s="245"/>
      <c r="BO57" s="245"/>
      <c r="BP57" s="245"/>
      <c r="BQ57" s="245"/>
      <c r="BR57" s="245"/>
      <c r="BS57" s="245"/>
      <c r="BT57" s="245"/>
      <c r="BU57" s="245"/>
      <c r="BV57" s="245"/>
      <c r="BW57" s="245"/>
      <c r="BX57" s="245"/>
      <c r="BY57" s="245"/>
      <c r="BZ57" s="244"/>
      <c r="CA57" s="247"/>
      <c r="CB57" s="247"/>
      <c r="CC57" s="247"/>
      <c r="CD57" s="247"/>
      <c r="CE57" s="247"/>
      <c r="CF57" s="247"/>
      <c r="CG57" s="464"/>
      <c r="CH57" s="464"/>
      <c r="CI57" s="464"/>
      <c r="CJ57" s="464"/>
      <c r="CK57" s="464"/>
      <c r="CL57" s="464"/>
      <c r="CM57" s="464"/>
      <c r="CN57" s="247"/>
      <c r="CO57" s="247"/>
      <c r="CP57" s="247"/>
      <c r="CQ57" s="247"/>
      <c r="CR57" s="247"/>
      <c r="CS57" s="247"/>
      <c r="CT57" s="247"/>
      <c r="CU57" s="247"/>
      <c r="CV57" s="247"/>
      <c r="CW57" s="247"/>
      <c r="CX57" s="247"/>
      <c r="CY57" s="247"/>
      <c r="CZ57" s="247"/>
    </row>
    <row r="58" spans="1:104" ht="16.350000000000001" customHeight="1" x14ac:dyDescent="0.25">
      <c r="A58" s="6202"/>
      <c r="B58" s="7115"/>
      <c r="C58" s="7116"/>
      <c r="D58" s="7117"/>
      <c r="E58" s="7023" t="s">
        <v>965</v>
      </c>
      <c r="F58" s="7024"/>
      <c r="G58" s="7023" t="s">
        <v>597</v>
      </c>
      <c r="H58" s="7024"/>
      <c r="I58" s="7023" t="s">
        <v>598</v>
      </c>
      <c r="J58" s="7024"/>
      <c r="K58" s="7023" t="s">
        <v>70</v>
      </c>
      <c r="L58" s="7024"/>
      <c r="M58" s="7023" t="s">
        <v>71</v>
      </c>
      <c r="N58" s="7024"/>
      <c r="O58" s="7027" t="s">
        <v>72</v>
      </c>
      <c r="P58" s="7044"/>
      <c r="Q58" s="7027" t="s">
        <v>73</v>
      </c>
      <c r="R58" s="7044"/>
      <c r="S58" s="7027" t="s">
        <v>74</v>
      </c>
      <c r="T58" s="7044"/>
      <c r="U58" s="7027" t="s">
        <v>75</v>
      </c>
      <c r="V58" s="7028"/>
      <c r="W58" s="7027" t="s">
        <v>76</v>
      </c>
      <c r="X58" s="7044"/>
      <c r="Y58" s="7027" t="s">
        <v>77</v>
      </c>
      <c r="Z58" s="7044"/>
      <c r="AA58" s="7027" t="s">
        <v>78</v>
      </c>
      <c r="AB58" s="7044"/>
      <c r="AC58" s="7027" t="s">
        <v>79</v>
      </c>
      <c r="AD58" s="7044"/>
      <c r="AE58" s="7027" t="s">
        <v>80</v>
      </c>
      <c r="AF58" s="7044"/>
      <c r="AG58" s="7027" t="s">
        <v>81</v>
      </c>
      <c r="AH58" s="7044"/>
      <c r="AI58" s="7027" t="s">
        <v>82</v>
      </c>
      <c r="AJ58" s="7044"/>
      <c r="AK58" s="7027" t="s">
        <v>83</v>
      </c>
      <c r="AL58" s="7044"/>
      <c r="AM58" s="7122"/>
      <c r="AN58" s="7123"/>
      <c r="AO58" s="472"/>
      <c r="AP58" s="472"/>
      <c r="AQ58" s="472"/>
      <c r="AR58" s="472"/>
      <c r="AS58" s="472"/>
      <c r="AT58" s="472"/>
      <c r="AU58" s="246"/>
      <c r="AV58" s="246"/>
      <c r="AW58" s="246"/>
      <c r="AX58" s="246"/>
      <c r="AY58" s="246"/>
      <c r="AZ58" s="246"/>
      <c r="BA58" s="246"/>
      <c r="BB58" s="246"/>
      <c r="BC58" s="246"/>
      <c r="BD58" s="245"/>
      <c r="BE58" s="245"/>
      <c r="BF58" s="245"/>
      <c r="BG58" s="245"/>
      <c r="BH58" s="245"/>
      <c r="BI58" s="245"/>
      <c r="BJ58" s="245"/>
      <c r="BK58" s="245"/>
      <c r="BL58" s="245"/>
      <c r="BM58" s="245"/>
      <c r="BN58" s="245"/>
      <c r="BO58" s="245"/>
      <c r="BP58" s="245"/>
      <c r="BQ58" s="245"/>
      <c r="BR58" s="245"/>
      <c r="BS58" s="245"/>
      <c r="BT58" s="245"/>
      <c r="BU58" s="245"/>
      <c r="BV58" s="245"/>
      <c r="BW58" s="245"/>
      <c r="BX58" s="245"/>
      <c r="BY58" s="245"/>
      <c r="BZ58" s="244"/>
      <c r="CA58" s="247"/>
      <c r="CB58" s="247"/>
      <c r="CC58" s="247"/>
      <c r="CD58" s="247"/>
      <c r="CE58" s="247"/>
      <c r="CF58" s="247"/>
      <c r="CG58" s="464"/>
      <c r="CH58" s="464"/>
      <c r="CI58" s="464"/>
      <c r="CJ58" s="464"/>
      <c r="CK58" s="464"/>
      <c r="CL58" s="464"/>
      <c r="CM58" s="464"/>
      <c r="CN58" s="247"/>
      <c r="CO58" s="247"/>
      <c r="CP58" s="247"/>
      <c r="CQ58" s="247"/>
      <c r="CR58" s="247"/>
      <c r="CS58" s="247"/>
      <c r="CT58" s="247"/>
      <c r="CU58" s="247"/>
      <c r="CV58" s="247"/>
      <c r="CW58" s="247"/>
      <c r="CX58" s="247"/>
      <c r="CY58" s="247"/>
      <c r="CZ58" s="247"/>
    </row>
    <row r="59" spans="1:104" ht="32.1" customHeight="1" x14ac:dyDescent="0.25">
      <c r="A59" s="6966"/>
      <c r="B59" s="3248" t="s">
        <v>52</v>
      </c>
      <c r="C59" s="3249" t="s">
        <v>53</v>
      </c>
      <c r="D59" s="3215" t="s">
        <v>54</v>
      </c>
      <c r="E59" s="3214" t="s">
        <v>53</v>
      </c>
      <c r="F59" s="3215" t="s">
        <v>54</v>
      </c>
      <c r="G59" s="3214" t="s">
        <v>53</v>
      </c>
      <c r="H59" s="3215" t="s">
        <v>54</v>
      </c>
      <c r="I59" s="3214" t="s">
        <v>53</v>
      </c>
      <c r="J59" s="3215" t="s">
        <v>54</v>
      </c>
      <c r="K59" s="3214" t="s">
        <v>53</v>
      </c>
      <c r="L59" s="3215" t="s">
        <v>54</v>
      </c>
      <c r="M59" s="3214" t="s">
        <v>53</v>
      </c>
      <c r="N59" s="3215" t="s">
        <v>54</v>
      </c>
      <c r="O59" s="3214" t="s">
        <v>53</v>
      </c>
      <c r="P59" s="3215" t="s">
        <v>54</v>
      </c>
      <c r="Q59" s="3214" t="s">
        <v>53</v>
      </c>
      <c r="R59" s="3215" t="s">
        <v>54</v>
      </c>
      <c r="S59" s="3214" t="s">
        <v>53</v>
      </c>
      <c r="T59" s="3215" t="s">
        <v>54</v>
      </c>
      <c r="U59" s="3214" t="s">
        <v>53</v>
      </c>
      <c r="V59" s="3456" t="s">
        <v>54</v>
      </c>
      <c r="W59" s="3214" t="s">
        <v>53</v>
      </c>
      <c r="X59" s="3215" t="s">
        <v>54</v>
      </c>
      <c r="Y59" s="3214" t="s">
        <v>53</v>
      </c>
      <c r="Z59" s="3215" t="s">
        <v>54</v>
      </c>
      <c r="AA59" s="3214" t="s">
        <v>53</v>
      </c>
      <c r="AB59" s="3215" t="s">
        <v>54</v>
      </c>
      <c r="AC59" s="3214" t="s">
        <v>53</v>
      </c>
      <c r="AD59" s="3215" t="s">
        <v>54</v>
      </c>
      <c r="AE59" s="3214" t="s">
        <v>53</v>
      </c>
      <c r="AF59" s="3215" t="s">
        <v>54</v>
      </c>
      <c r="AG59" s="3214" t="s">
        <v>53</v>
      </c>
      <c r="AH59" s="3215" t="s">
        <v>54</v>
      </c>
      <c r="AI59" s="3214" t="s">
        <v>53</v>
      </c>
      <c r="AJ59" s="3215" t="s">
        <v>54</v>
      </c>
      <c r="AK59" s="3214" t="s">
        <v>53</v>
      </c>
      <c r="AL59" s="3215" t="s">
        <v>54</v>
      </c>
      <c r="AM59" s="3241" t="s">
        <v>2108</v>
      </c>
      <c r="AN59" s="3215" t="s">
        <v>2109</v>
      </c>
      <c r="AO59" s="472"/>
      <c r="AP59" s="472"/>
      <c r="AQ59" s="472"/>
      <c r="AR59" s="472"/>
      <c r="AS59" s="472"/>
      <c r="AT59" s="472"/>
      <c r="AU59" s="246"/>
      <c r="AV59" s="246"/>
      <c r="AW59" s="246"/>
      <c r="AX59" s="246"/>
      <c r="AY59" s="246"/>
      <c r="AZ59" s="246"/>
      <c r="BA59" s="246"/>
      <c r="BB59" s="246"/>
      <c r="BC59" s="246"/>
      <c r="BD59" s="245"/>
      <c r="BE59" s="245"/>
      <c r="BF59" s="245"/>
      <c r="BG59" s="245"/>
      <c r="BH59" s="245"/>
      <c r="BI59" s="245"/>
      <c r="BJ59" s="245"/>
      <c r="BK59" s="245"/>
      <c r="BL59" s="245"/>
      <c r="BM59" s="245"/>
      <c r="BN59" s="245"/>
      <c r="BO59" s="245"/>
      <c r="BP59" s="245"/>
      <c r="BQ59" s="245"/>
      <c r="BR59" s="245"/>
      <c r="BS59" s="245"/>
      <c r="BT59" s="245"/>
      <c r="BU59" s="245"/>
      <c r="BV59" s="245"/>
      <c r="BW59" s="245"/>
      <c r="BX59" s="245"/>
      <c r="BY59" s="245"/>
      <c r="BZ59" s="244"/>
      <c r="CA59" s="247"/>
      <c r="CB59" s="247"/>
      <c r="CC59" s="247"/>
      <c r="CD59" s="247"/>
      <c r="CE59" s="247"/>
      <c r="CF59" s="247"/>
      <c r="CG59" s="464"/>
      <c r="CH59" s="464"/>
      <c r="CI59" s="464"/>
      <c r="CJ59" s="464"/>
      <c r="CK59" s="464"/>
      <c r="CL59" s="464"/>
      <c r="CM59" s="464"/>
      <c r="CN59" s="247"/>
      <c r="CO59" s="247"/>
      <c r="CP59" s="247"/>
      <c r="CQ59" s="247"/>
      <c r="CR59" s="247"/>
      <c r="CS59" s="247"/>
      <c r="CT59" s="247"/>
      <c r="CU59" s="247"/>
      <c r="CV59" s="247"/>
      <c r="CW59" s="247"/>
      <c r="CX59" s="247"/>
      <c r="CY59" s="247"/>
      <c r="CZ59" s="247"/>
    </row>
    <row r="60" spans="1:104" ht="16.350000000000001" customHeight="1" x14ac:dyDescent="0.25">
      <c r="A60" s="3457" t="s">
        <v>2110</v>
      </c>
      <c r="B60" s="3458">
        <f t="shared" ref="B60:B65" si="9">SUM(C60+D60)</f>
        <v>0</v>
      </c>
      <c r="C60" s="3452">
        <f t="shared" ref="C60:D65" si="10">SUM(E60+G60+I60+K60+M60+O60+Q60+S60+U60+W60+Y60+AA60+AC60+AE60+AG60+AI60+AK60)</f>
        <v>0</v>
      </c>
      <c r="D60" s="3429">
        <f t="shared" si="10"/>
        <v>0</v>
      </c>
      <c r="E60" s="3288"/>
      <c r="F60" s="3291"/>
      <c r="G60" s="3288"/>
      <c r="H60" s="3292"/>
      <c r="I60" s="3288"/>
      <c r="J60" s="3292"/>
      <c r="K60" s="3288"/>
      <c r="L60" s="3292"/>
      <c r="M60" s="3288"/>
      <c r="N60" s="3292"/>
      <c r="O60" s="3288"/>
      <c r="P60" s="3292"/>
      <c r="Q60" s="3288"/>
      <c r="R60" s="3292"/>
      <c r="S60" s="3288"/>
      <c r="T60" s="3292"/>
      <c r="U60" s="3288"/>
      <c r="V60" s="3459"/>
      <c r="W60" s="3288"/>
      <c r="X60" s="3292"/>
      <c r="Y60" s="3288"/>
      <c r="Z60" s="3292"/>
      <c r="AA60" s="3288"/>
      <c r="AB60" s="3292"/>
      <c r="AC60" s="3288"/>
      <c r="AD60" s="3292"/>
      <c r="AE60" s="3288"/>
      <c r="AF60" s="3292"/>
      <c r="AG60" s="3288"/>
      <c r="AH60" s="3292"/>
      <c r="AI60" s="3288"/>
      <c r="AJ60" s="3292"/>
      <c r="AK60" s="3431"/>
      <c r="AL60" s="3292"/>
      <c r="AM60" s="3431"/>
      <c r="AN60" s="3292"/>
      <c r="AO60" s="364" t="str">
        <f>CA60</f>
        <v/>
      </c>
      <c r="AP60" s="256"/>
      <c r="AQ60" s="256"/>
      <c r="AR60" s="256"/>
      <c r="AS60" s="256"/>
      <c r="AT60" s="256"/>
      <c r="AU60" s="256"/>
      <c r="AV60" s="256"/>
      <c r="AW60" s="256"/>
      <c r="AX60" s="256"/>
      <c r="AY60" s="256"/>
      <c r="AZ60" s="256"/>
      <c r="BA60" s="246"/>
      <c r="BB60" s="246"/>
      <c r="BC60" s="246"/>
      <c r="BD60" s="245"/>
      <c r="BE60" s="245"/>
      <c r="BF60" s="245"/>
      <c r="BG60" s="245"/>
      <c r="BH60" s="245"/>
      <c r="BI60" s="245"/>
      <c r="BJ60" s="245"/>
      <c r="BK60" s="245"/>
      <c r="BL60" s="245"/>
      <c r="BM60" s="245"/>
      <c r="BN60" s="245"/>
      <c r="BO60" s="245"/>
      <c r="BP60" s="245"/>
      <c r="BQ60" s="245"/>
      <c r="BR60" s="245"/>
      <c r="BS60" s="245"/>
      <c r="BT60" s="245"/>
      <c r="BU60" s="245"/>
      <c r="BV60" s="245"/>
      <c r="BW60" s="245"/>
      <c r="BX60" s="245"/>
      <c r="BY60" s="245"/>
      <c r="BZ60" s="244"/>
      <c r="CA60" s="473" t="str">
        <f>IF(CG60=1,"* La suma de las Herramientas de Categorización debe ser igual al total. ","")</f>
        <v/>
      </c>
      <c r="CB60" s="247"/>
      <c r="CC60" s="247"/>
      <c r="CD60" s="247"/>
      <c r="CE60" s="247"/>
      <c r="CF60" s="247"/>
      <c r="CG60" s="474">
        <f>IF(B60&lt;&gt;(AM60+AN60),1,0)</f>
        <v>0</v>
      </c>
      <c r="CH60" s="464"/>
      <c r="CI60" s="464"/>
      <c r="CJ60" s="464"/>
      <c r="CK60" s="464"/>
      <c r="CL60" s="464"/>
      <c r="CM60" s="464"/>
      <c r="CN60" s="247"/>
      <c r="CO60" s="247"/>
      <c r="CP60" s="247"/>
      <c r="CQ60" s="247"/>
      <c r="CR60" s="247"/>
      <c r="CS60" s="247"/>
      <c r="CT60" s="247"/>
      <c r="CU60" s="247"/>
      <c r="CV60" s="247"/>
      <c r="CW60" s="247"/>
      <c r="CX60" s="247"/>
      <c r="CY60" s="247"/>
      <c r="CZ60" s="247"/>
    </row>
    <row r="61" spans="1:104" ht="16.350000000000001" customHeight="1" x14ac:dyDescent="0.25">
      <c r="A61" s="3460" t="s">
        <v>2111</v>
      </c>
      <c r="B61" s="2059">
        <f t="shared" si="9"/>
        <v>0</v>
      </c>
      <c r="C61" s="2060">
        <f t="shared" si="10"/>
        <v>0</v>
      </c>
      <c r="D61" s="1960">
        <f t="shared" si="10"/>
        <v>0</v>
      </c>
      <c r="E61" s="1583"/>
      <c r="F61" s="1584"/>
      <c r="G61" s="1583"/>
      <c r="H61" s="1595"/>
      <c r="I61" s="1583"/>
      <c r="J61" s="1595"/>
      <c r="K61" s="1583"/>
      <c r="L61" s="1595"/>
      <c r="M61" s="1583"/>
      <c r="N61" s="1595"/>
      <c r="O61" s="1583"/>
      <c r="P61" s="1595"/>
      <c r="Q61" s="1583"/>
      <c r="R61" s="1595"/>
      <c r="S61" s="1583"/>
      <c r="T61" s="1595"/>
      <c r="U61" s="1583"/>
      <c r="V61" s="2041"/>
      <c r="W61" s="1583"/>
      <c r="X61" s="1595"/>
      <c r="Y61" s="1583"/>
      <c r="Z61" s="1595"/>
      <c r="AA61" s="1583"/>
      <c r="AB61" s="1595"/>
      <c r="AC61" s="1583"/>
      <c r="AD61" s="1595"/>
      <c r="AE61" s="1583"/>
      <c r="AF61" s="1595"/>
      <c r="AG61" s="1583"/>
      <c r="AH61" s="1595"/>
      <c r="AI61" s="1583"/>
      <c r="AJ61" s="1595"/>
      <c r="AK61" s="1845"/>
      <c r="AL61" s="1595"/>
      <c r="AM61" s="1845"/>
      <c r="AN61" s="1595"/>
      <c r="AO61" s="364" t="str">
        <f>CA61</f>
        <v/>
      </c>
      <c r="AP61" s="256"/>
      <c r="AQ61" s="256"/>
      <c r="AR61" s="256"/>
      <c r="AS61" s="256"/>
      <c r="AT61" s="256"/>
      <c r="AU61" s="256"/>
      <c r="AV61" s="256"/>
      <c r="AW61" s="256"/>
      <c r="AX61" s="256"/>
      <c r="AY61" s="256"/>
      <c r="AZ61" s="256"/>
      <c r="BA61" s="246"/>
      <c r="BB61" s="246"/>
      <c r="BC61" s="246"/>
      <c r="BD61" s="245"/>
      <c r="BE61" s="245"/>
      <c r="BF61" s="245"/>
      <c r="BG61" s="245"/>
      <c r="BH61" s="245"/>
      <c r="BI61" s="245"/>
      <c r="BJ61" s="245"/>
      <c r="BK61" s="245"/>
      <c r="BL61" s="245"/>
      <c r="BM61" s="245"/>
      <c r="BN61" s="245"/>
      <c r="BO61" s="245"/>
      <c r="BP61" s="245"/>
      <c r="BQ61" s="245"/>
      <c r="BR61" s="245"/>
      <c r="BS61" s="245"/>
      <c r="BT61" s="245"/>
      <c r="BU61" s="245"/>
      <c r="BV61" s="245"/>
      <c r="BW61" s="245"/>
      <c r="BX61" s="245"/>
      <c r="BY61" s="245"/>
      <c r="BZ61" s="244"/>
      <c r="CA61" s="473" t="str">
        <f>IF(CG61=1,"* La suma de las Herramientas de Categorización debe ser igual al total. ","")</f>
        <v/>
      </c>
      <c r="CB61" s="247"/>
      <c r="CC61" s="247"/>
      <c r="CD61" s="247"/>
      <c r="CE61" s="247"/>
      <c r="CF61" s="247"/>
      <c r="CG61" s="474">
        <f>IF(B61&lt;&gt;(AM61+AN61),1,0)</f>
        <v>0</v>
      </c>
      <c r="CH61" s="464"/>
      <c r="CI61" s="464"/>
      <c r="CJ61" s="464"/>
      <c r="CK61" s="464"/>
      <c r="CL61" s="464"/>
      <c r="CM61" s="464"/>
      <c r="CN61" s="247"/>
      <c r="CO61" s="247"/>
      <c r="CP61" s="247"/>
      <c r="CQ61" s="247"/>
      <c r="CR61" s="247"/>
      <c r="CS61" s="247"/>
      <c r="CT61" s="247"/>
      <c r="CU61" s="247"/>
      <c r="CV61" s="247"/>
      <c r="CW61" s="247"/>
      <c r="CX61" s="247"/>
      <c r="CY61" s="247"/>
      <c r="CZ61" s="247"/>
    </row>
    <row r="62" spans="1:104" ht="16.350000000000001" customHeight="1" x14ac:dyDescent="0.25">
      <c r="A62" s="3460" t="s">
        <v>2112</v>
      </c>
      <c r="B62" s="2059">
        <f t="shared" si="9"/>
        <v>0</v>
      </c>
      <c r="C62" s="2060">
        <f t="shared" si="10"/>
        <v>0</v>
      </c>
      <c r="D62" s="1960">
        <f t="shared" si="10"/>
        <v>0</v>
      </c>
      <c r="E62" s="1583"/>
      <c r="F62" s="1584"/>
      <c r="G62" s="1583"/>
      <c r="H62" s="1595"/>
      <c r="I62" s="1583"/>
      <c r="J62" s="1595"/>
      <c r="K62" s="1583"/>
      <c r="L62" s="1595"/>
      <c r="M62" s="1583"/>
      <c r="N62" s="1595"/>
      <c r="O62" s="1583"/>
      <c r="P62" s="1595"/>
      <c r="Q62" s="1583"/>
      <c r="R62" s="1595"/>
      <c r="S62" s="1583"/>
      <c r="T62" s="1595"/>
      <c r="U62" s="1583"/>
      <c r="V62" s="2041"/>
      <c r="W62" s="1583"/>
      <c r="X62" s="1595"/>
      <c r="Y62" s="1583"/>
      <c r="Z62" s="1595"/>
      <c r="AA62" s="1583"/>
      <c r="AB62" s="1595"/>
      <c r="AC62" s="1583"/>
      <c r="AD62" s="1595"/>
      <c r="AE62" s="1583"/>
      <c r="AF62" s="1595"/>
      <c r="AG62" s="1583"/>
      <c r="AH62" s="1595"/>
      <c r="AI62" s="1583"/>
      <c r="AJ62" s="1595"/>
      <c r="AK62" s="1845"/>
      <c r="AL62" s="1595"/>
      <c r="AM62" s="1845"/>
      <c r="AN62" s="1595"/>
      <c r="AO62" s="364" t="str">
        <f>CA62</f>
        <v/>
      </c>
      <c r="AP62" s="256"/>
      <c r="AQ62" s="256"/>
      <c r="AR62" s="256"/>
      <c r="AS62" s="256"/>
      <c r="AT62" s="256"/>
      <c r="AU62" s="256"/>
      <c r="AV62" s="256"/>
      <c r="AW62" s="256"/>
      <c r="AX62" s="256"/>
      <c r="AY62" s="256"/>
      <c r="AZ62" s="256"/>
      <c r="BA62" s="246"/>
      <c r="BB62" s="246"/>
      <c r="BC62" s="246"/>
      <c r="BD62" s="245"/>
      <c r="BE62" s="245"/>
      <c r="BF62" s="245"/>
      <c r="BG62" s="245"/>
      <c r="BH62" s="245"/>
      <c r="BI62" s="245"/>
      <c r="BJ62" s="245"/>
      <c r="BK62" s="245"/>
      <c r="BL62" s="245"/>
      <c r="BM62" s="245"/>
      <c r="BN62" s="245"/>
      <c r="BO62" s="245"/>
      <c r="BP62" s="245"/>
      <c r="BQ62" s="245"/>
      <c r="BR62" s="245"/>
      <c r="BS62" s="245"/>
      <c r="BT62" s="245"/>
      <c r="BU62" s="245"/>
      <c r="BV62" s="245"/>
      <c r="BW62" s="245"/>
      <c r="BX62" s="245"/>
      <c r="BY62" s="245"/>
      <c r="BZ62" s="244"/>
      <c r="CA62" s="473" t="str">
        <f>IF(CG62=1,"* La suma de las Herramientas de Categorización debe ser igual al total. ","")</f>
        <v/>
      </c>
      <c r="CB62" s="247"/>
      <c r="CC62" s="247"/>
      <c r="CD62" s="247"/>
      <c r="CE62" s="247"/>
      <c r="CF62" s="247"/>
      <c r="CG62" s="474">
        <f>IF(B62&lt;&gt;(AM62+AN62),1,0)</f>
        <v>0</v>
      </c>
      <c r="CH62" s="464"/>
      <c r="CI62" s="464"/>
      <c r="CJ62" s="464"/>
      <c r="CK62" s="464"/>
      <c r="CL62" s="464"/>
      <c r="CM62" s="464"/>
      <c r="CN62" s="247"/>
      <c r="CO62" s="247"/>
      <c r="CP62" s="247"/>
      <c r="CQ62" s="247"/>
      <c r="CR62" s="247"/>
      <c r="CS62" s="247"/>
      <c r="CT62" s="247"/>
      <c r="CU62" s="247"/>
      <c r="CV62" s="247"/>
      <c r="CW62" s="247"/>
      <c r="CX62" s="247"/>
      <c r="CY62" s="247"/>
      <c r="CZ62" s="247"/>
    </row>
    <row r="63" spans="1:104" ht="16.350000000000001" customHeight="1" x14ac:dyDescent="0.25">
      <c r="A63" s="3460" t="s">
        <v>2113</v>
      </c>
      <c r="B63" s="2059">
        <f t="shared" si="9"/>
        <v>0</v>
      </c>
      <c r="C63" s="2060">
        <f t="shared" si="10"/>
        <v>0</v>
      </c>
      <c r="D63" s="1960">
        <f t="shared" si="10"/>
        <v>0</v>
      </c>
      <c r="E63" s="1583"/>
      <c r="F63" s="1584"/>
      <c r="G63" s="1583"/>
      <c r="H63" s="1595"/>
      <c r="I63" s="1583"/>
      <c r="J63" s="1595"/>
      <c r="K63" s="1583"/>
      <c r="L63" s="1595"/>
      <c r="M63" s="1583"/>
      <c r="N63" s="1595"/>
      <c r="O63" s="1583"/>
      <c r="P63" s="1595"/>
      <c r="Q63" s="1583"/>
      <c r="R63" s="1595"/>
      <c r="S63" s="1583"/>
      <c r="T63" s="1595"/>
      <c r="U63" s="1583"/>
      <c r="V63" s="2041"/>
      <c r="W63" s="1583"/>
      <c r="X63" s="1595"/>
      <c r="Y63" s="1583"/>
      <c r="Z63" s="1595"/>
      <c r="AA63" s="1583"/>
      <c r="AB63" s="1595"/>
      <c r="AC63" s="1583"/>
      <c r="AD63" s="1595"/>
      <c r="AE63" s="1583"/>
      <c r="AF63" s="1595"/>
      <c r="AG63" s="1583"/>
      <c r="AH63" s="1595"/>
      <c r="AI63" s="1583"/>
      <c r="AJ63" s="1595"/>
      <c r="AK63" s="1845"/>
      <c r="AL63" s="1595"/>
      <c r="AM63" s="1845"/>
      <c r="AN63" s="1595"/>
      <c r="AO63" s="364" t="str">
        <f>CA63</f>
        <v/>
      </c>
      <c r="AP63" s="256"/>
      <c r="AQ63" s="256"/>
      <c r="AR63" s="256"/>
      <c r="AS63" s="256"/>
      <c r="AT63" s="256"/>
      <c r="AU63" s="256"/>
      <c r="AV63" s="256"/>
      <c r="AW63" s="256"/>
      <c r="AX63" s="256"/>
      <c r="AY63" s="256"/>
      <c r="AZ63" s="256"/>
      <c r="BA63" s="246"/>
      <c r="BB63" s="246"/>
      <c r="BC63" s="246"/>
      <c r="BD63" s="245"/>
      <c r="BE63" s="245"/>
      <c r="BF63" s="245"/>
      <c r="BG63" s="245"/>
      <c r="BH63" s="245"/>
      <c r="BI63" s="245"/>
      <c r="BJ63" s="245"/>
      <c r="BK63" s="245"/>
      <c r="BL63" s="245"/>
      <c r="BM63" s="245"/>
      <c r="BN63" s="245"/>
      <c r="BO63" s="245"/>
      <c r="BP63" s="245"/>
      <c r="BQ63" s="245"/>
      <c r="BR63" s="245"/>
      <c r="BS63" s="245"/>
      <c r="BT63" s="245"/>
      <c r="BU63" s="245"/>
      <c r="BV63" s="245"/>
      <c r="BW63" s="245"/>
      <c r="BX63" s="245"/>
      <c r="BY63" s="245"/>
      <c r="BZ63" s="244"/>
      <c r="CA63" s="473" t="str">
        <f>IF(CG63=1,"* La suma de las Herramientas de Categorización debe ser igual al total. ","")</f>
        <v/>
      </c>
      <c r="CB63" s="247"/>
      <c r="CC63" s="247"/>
      <c r="CD63" s="247"/>
      <c r="CE63" s="247"/>
      <c r="CF63" s="247"/>
      <c r="CG63" s="474">
        <f>IF(B63&lt;&gt;(AM63+AN63),1,0)</f>
        <v>0</v>
      </c>
      <c r="CH63" s="464"/>
      <c r="CI63" s="464"/>
      <c r="CJ63" s="464"/>
      <c r="CK63" s="464"/>
      <c r="CL63" s="464"/>
      <c r="CM63" s="464"/>
      <c r="CN63" s="247"/>
      <c r="CO63" s="247"/>
      <c r="CP63" s="247"/>
      <c r="CQ63" s="247"/>
      <c r="CR63" s="247"/>
      <c r="CS63" s="247"/>
      <c r="CT63" s="247"/>
      <c r="CU63" s="247"/>
      <c r="CV63" s="247"/>
      <c r="CW63" s="247"/>
      <c r="CX63" s="247"/>
      <c r="CY63" s="247"/>
      <c r="CZ63" s="247"/>
    </row>
    <row r="64" spans="1:104" ht="16.350000000000001" customHeight="1" x14ac:dyDescent="0.25">
      <c r="A64" s="3461" t="s">
        <v>2114</v>
      </c>
      <c r="B64" s="2062">
        <f t="shared" si="9"/>
        <v>0</v>
      </c>
      <c r="C64" s="2063">
        <f t="shared" si="10"/>
        <v>0</v>
      </c>
      <c r="D64" s="978">
        <f t="shared" si="10"/>
        <v>0</v>
      </c>
      <c r="E64" s="1855"/>
      <c r="F64" s="706"/>
      <c r="G64" s="1855"/>
      <c r="H64" s="1856"/>
      <c r="I64" s="1855"/>
      <c r="J64" s="1856"/>
      <c r="K64" s="1855"/>
      <c r="L64" s="1856"/>
      <c r="M64" s="1855"/>
      <c r="N64" s="1856"/>
      <c r="O64" s="1855"/>
      <c r="P64" s="1856"/>
      <c r="Q64" s="1855"/>
      <c r="R64" s="1856"/>
      <c r="S64" s="1855"/>
      <c r="T64" s="1856"/>
      <c r="U64" s="1855"/>
      <c r="V64" s="2034"/>
      <c r="W64" s="1855"/>
      <c r="X64" s="1856"/>
      <c r="Y64" s="1855"/>
      <c r="Z64" s="1856"/>
      <c r="AA64" s="1855"/>
      <c r="AB64" s="1856"/>
      <c r="AC64" s="1855"/>
      <c r="AD64" s="1856"/>
      <c r="AE64" s="1855"/>
      <c r="AF64" s="1856"/>
      <c r="AG64" s="1855"/>
      <c r="AH64" s="1856"/>
      <c r="AI64" s="1855"/>
      <c r="AJ64" s="1856"/>
      <c r="AK64" s="1857"/>
      <c r="AL64" s="1856"/>
      <c r="AM64" s="1857"/>
      <c r="AN64" s="1856"/>
      <c r="AO64" s="364" t="str">
        <f>CA64</f>
        <v/>
      </c>
      <c r="AP64" s="256"/>
      <c r="AQ64" s="256"/>
      <c r="AR64" s="256"/>
      <c r="AS64" s="256"/>
      <c r="AT64" s="256"/>
      <c r="AU64" s="256"/>
      <c r="AV64" s="256"/>
      <c r="AW64" s="256"/>
      <c r="AX64" s="256"/>
      <c r="AY64" s="256"/>
      <c r="AZ64" s="256"/>
      <c r="BA64" s="246"/>
      <c r="BB64" s="246"/>
      <c r="BC64" s="246"/>
      <c r="BD64" s="245"/>
      <c r="BE64" s="245"/>
      <c r="BF64" s="245"/>
      <c r="BG64" s="245"/>
      <c r="BH64" s="245"/>
      <c r="BI64" s="245"/>
      <c r="BJ64" s="245"/>
      <c r="BK64" s="245"/>
      <c r="BL64" s="245"/>
      <c r="BM64" s="245"/>
      <c r="BN64" s="245"/>
      <c r="BO64" s="245"/>
      <c r="BP64" s="245"/>
      <c r="BQ64" s="245"/>
      <c r="BR64" s="245"/>
      <c r="BS64" s="245"/>
      <c r="BT64" s="245"/>
      <c r="BU64" s="245"/>
      <c r="BV64" s="245"/>
      <c r="BW64" s="245"/>
      <c r="BX64" s="245"/>
      <c r="BY64" s="245"/>
      <c r="BZ64" s="244"/>
      <c r="CA64" s="473" t="str">
        <f>IF(CG64=1,"* La suma de las Herramientas de Categorización debe ser igual al total. ","")</f>
        <v/>
      </c>
      <c r="CB64" s="247"/>
      <c r="CC64" s="247"/>
      <c r="CD64" s="247"/>
      <c r="CE64" s="247"/>
      <c r="CF64" s="247"/>
      <c r="CG64" s="474">
        <f>IF(B64&lt;&gt;(AM64+AN64),1,0)</f>
        <v>0</v>
      </c>
      <c r="CH64" s="464"/>
      <c r="CI64" s="464"/>
      <c r="CJ64" s="464"/>
      <c r="CK64" s="464"/>
      <c r="CL64" s="464"/>
      <c r="CM64" s="464"/>
      <c r="CN64" s="247"/>
      <c r="CO64" s="247"/>
      <c r="CP64" s="247"/>
      <c r="CQ64" s="247"/>
      <c r="CR64" s="247"/>
      <c r="CS64" s="247"/>
      <c r="CT64" s="247"/>
      <c r="CU64" s="247"/>
      <c r="CV64" s="247"/>
      <c r="CW64" s="247"/>
      <c r="CX64" s="247"/>
      <c r="CY64" s="247"/>
      <c r="CZ64" s="247"/>
    </row>
    <row r="65" spans="1:91" ht="16.350000000000001" customHeight="1" x14ac:dyDescent="0.25">
      <c r="A65" s="3462" t="s">
        <v>2115</v>
      </c>
      <c r="B65" s="2064">
        <f t="shared" si="9"/>
        <v>0</v>
      </c>
      <c r="C65" s="2065">
        <f t="shared" si="10"/>
        <v>0</v>
      </c>
      <c r="D65" s="2798">
        <f t="shared" si="10"/>
        <v>0</v>
      </c>
      <c r="E65" s="1596"/>
      <c r="F65" s="1640"/>
      <c r="G65" s="1596"/>
      <c r="H65" s="1597"/>
      <c r="I65" s="1596"/>
      <c r="J65" s="1597"/>
      <c r="K65" s="1596"/>
      <c r="L65" s="1597"/>
      <c r="M65" s="1596"/>
      <c r="N65" s="1597"/>
      <c r="O65" s="1596"/>
      <c r="P65" s="1597"/>
      <c r="Q65" s="1596"/>
      <c r="R65" s="1597"/>
      <c r="S65" s="1596"/>
      <c r="T65" s="1597"/>
      <c r="U65" s="1596"/>
      <c r="V65" s="2044"/>
      <c r="W65" s="1596"/>
      <c r="X65" s="1597"/>
      <c r="Y65" s="1596"/>
      <c r="Z65" s="1597"/>
      <c r="AA65" s="1596"/>
      <c r="AB65" s="1597"/>
      <c r="AC65" s="1596"/>
      <c r="AD65" s="1597"/>
      <c r="AE65" s="1596"/>
      <c r="AF65" s="1597"/>
      <c r="AG65" s="1596"/>
      <c r="AH65" s="1597"/>
      <c r="AI65" s="1596"/>
      <c r="AJ65" s="1597"/>
      <c r="AK65" s="1723"/>
      <c r="AL65" s="1597"/>
      <c r="AM65" s="1635"/>
      <c r="AN65" s="1635"/>
      <c r="AO65" s="282"/>
      <c r="AP65" s="256"/>
      <c r="AQ65" s="256"/>
      <c r="AR65" s="256"/>
      <c r="AS65" s="256"/>
      <c r="AT65" s="256"/>
      <c r="AU65" s="256"/>
      <c r="AV65" s="256"/>
      <c r="AW65" s="256"/>
      <c r="AX65" s="256"/>
      <c r="AY65" s="256"/>
      <c r="AZ65" s="256"/>
      <c r="BA65" s="246"/>
      <c r="BB65" s="246"/>
      <c r="BC65" s="246"/>
      <c r="BD65" s="245"/>
      <c r="BE65" s="245"/>
      <c r="BF65" s="245"/>
      <c r="BG65" s="245"/>
      <c r="BH65" s="245"/>
      <c r="BI65" s="245"/>
      <c r="BJ65" s="245"/>
      <c r="BK65" s="245"/>
      <c r="BL65" s="245"/>
      <c r="BM65" s="245"/>
      <c r="BN65" s="245"/>
      <c r="BO65" s="245"/>
      <c r="BP65" s="245"/>
      <c r="BQ65" s="245"/>
      <c r="BR65" s="245"/>
      <c r="BS65" s="245"/>
      <c r="BT65" s="245"/>
      <c r="BU65" s="245"/>
      <c r="BV65" s="245"/>
      <c r="BW65" s="245"/>
      <c r="BX65" s="245"/>
      <c r="BY65" s="245"/>
      <c r="BZ65" s="244"/>
      <c r="CA65" s="247"/>
      <c r="CB65" s="247"/>
      <c r="CC65" s="247"/>
      <c r="CD65" s="247"/>
      <c r="CE65" s="247"/>
      <c r="CF65" s="247"/>
      <c r="CG65" s="464">
        <v>0</v>
      </c>
      <c r="CH65" s="464"/>
      <c r="CI65" s="464"/>
      <c r="CJ65" s="464"/>
      <c r="CK65" s="464"/>
      <c r="CL65" s="464"/>
      <c r="CM65" s="464"/>
    </row>
    <row r="66" spans="1:91" ht="16.350000000000001" customHeight="1" x14ac:dyDescent="0.25">
      <c r="A66" s="3284" t="s">
        <v>49</v>
      </c>
      <c r="B66" s="3463">
        <f t="shared" ref="B66:AL66" si="11">SUM(B60:B65)</f>
        <v>0</v>
      </c>
      <c r="C66" s="3464">
        <f t="shared" si="11"/>
        <v>0</v>
      </c>
      <c r="D66" s="3465">
        <f t="shared" si="11"/>
        <v>0</v>
      </c>
      <c r="E66" s="3466">
        <f t="shared" si="11"/>
        <v>0</v>
      </c>
      <c r="F66" s="3467">
        <f t="shared" si="11"/>
        <v>0</v>
      </c>
      <c r="G66" s="3466">
        <f t="shared" si="11"/>
        <v>0</v>
      </c>
      <c r="H66" s="3468">
        <f t="shared" si="11"/>
        <v>0</v>
      </c>
      <c r="I66" s="3466">
        <f t="shared" si="11"/>
        <v>0</v>
      </c>
      <c r="J66" s="3468">
        <f t="shared" si="11"/>
        <v>0</v>
      </c>
      <c r="K66" s="3466">
        <f t="shared" si="11"/>
        <v>0</v>
      </c>
      <c r="L66" s="3468">
        <f t="shared" si="11"/>
        <v>0</v>
      </c>
      <c r="M66" s="3466">
        <f t="shared" si="11"/>
        <v>0</v>
      </c>
      <c r="N66" s="3468">
        <f t="shared" si="11"/>
        <v>0</v>
      </c>
      <c r="O66" s="3466">
        <f t="shared" si="11"/>
        <v>0</v>
      </c>
      <c r="P66" s="3468">
        <f t="shared" si="11"/>
        <v>0</v>
      </c>
      <c r="Q66" s="3466">
        <f t="shared" si="11"/>
        <v>0</v>
      </c>
      <c r="R66" s="3468">
        <f t="shared" si="11"/>
        <v>0</v>
      </c>
      <c r="S66" s="3466">
        <f t="shared" si="11"/>
        <v>0</v>
      </c>
      <c r="T66" s="3468">
        <f t="shared" si="11"/>
        <v>0</v>
      </c>
      <c r="U66" s="3469">
        <f t="shared" si="11"/>
        <v>0</v>
      </c>
      <c r="V66" s="3470">
        <f t="shared" si="11"/>
        <v>0</v>
      </c>
      <c r="W66" s="3466">
        <f t="shared" si="11"/>
        <v>0</v>
      </c>
      <c r="X66" s="3468">
        <f t="shared" si="11"/>
        <v>0</v>
      </c>
      <c r="Y66" s="3466">
        <f t="shared" si="11"/>
        <v>0</v>
      </c>
      <c r="Z66" s="3468">
        <f t="shared" si="11"/>
        <v>0</v>
      </c>
      <c r="AA66" s="3466">
        <f t="shared" si="11"/>
        <v>0</v>
      </c>
      <c r="AB66" s="3468">
        <f t="shared" si="11"/>
        <v>0</v>
      </c>
      <c r="AC66" s="3466">
        <f t="shared" si="11"/>
        <v>0</v>
      </c>
      <c r="AD66" s="3468">
        <f t="shared" si="11"/>
        <v>0</v>
      </c>
      <c r="AE66" s="3466">
        <f t="shared" si="11"/>
        <v>0</v>
      </c>
      <c r="AF66" s="3468">
        <f t="shared" si="11"/>
        <v>0</v>
      </c>
      <c r="AG66" s="3466">
        <f t="shared" si="11"/>
        <v>0</v>
      </c>
      <c r="AH66" s="3468">
        <f t="shared" si="11"/>
        <v>0</v>
      </c>
      <c r="AI66" s="3466">
        <f t="shared" si="11"/>
        <v>0</v>
      </c>
      <c r="AJ66" s="3468">
        <f t="shared" si="11"/>
        <v>0</v>
      </c>
      <c r="AK66" s="3471">
        <f t="shared" si="11"/>
        <v>0</v>
      </c>
      <c r="AL66" s="3468">
        <f t="shared" si="11"/>
        <v>0</v>
      </c>
      <c r="AM66" s="3471">
        <f>SUM(AM60:AM64)</f>
        <v>0</v>
      </c>
      <c r="AN66" s="3468">
        <f>SUM(AN60:AN64)</f>
        <v>0</v>
      </c>
      <c r="AO66" s="475"/>
      <c r="AP66" s="472"/>
      <c r="AQ66" s="472"/>
      <c r="AR66" s="472"/>
      <c r="AS66" s="472"/>
      <c r="AT66" s="472"/>
      <c r="AU66" s="472"/>
      <c r="AV66" s="472"/>
      <c r="AW66" s="472"/>
      <c r="AX66" s="472"/>
      <c r="AY66" s="472"/>
      <c r="AZ66" s="472"/>
      <c r="BA66" s="472"/>
      <c r="BB66" s="472"/>
      <c r="BC66" s="472"/>
      <c r="BD66" s="462"/>
      <c r="BE66" s="462"/>
      <c r="BF66" s="245"/>
      <c r="BG66" s="245"/>
      <c r="BH66" s="245"/>
      <c r="BI66" s="245"/>
      <c r="BJ66" s="245"/>
      <c r="BK66" s="245"/>
      <c r="BL66" s="245"/>
      <c r="BM66" s="245"/>
      <c r="BN66" s="245"/>
      <c r="BO66" s="245"/>
      <c r="BP66" s="245"/>
      <c r="BQ66" s="245"/>
      <c r="BR66" s="245"/>
      <c r="BS66" s="245"/>
      <c r="BT66" s="245"/>
      <c r="BU66" s="245"/>
      <c r="BV66" s="245"/>
      <c r="BW66" s="245"/>
      <c r="BX66" s="245"/>
      <c r="BY66" s="245"/>
      <c r="BZ66" s="244"/>
      <c r="CA66" s="247"/>
      <c r="CB66" s="247"/>
      <c r="CC66" s="247"/>
      <c r="CD66" s="247"/>
      <c r="CE66" s="247"/>
      <c r="CF66" s="247"/>
      <c r="CG66" s="464"/>
      <c r="CH66" s="464"/>
      <c r="CI66" s="464"/>
      <c r="CJ66" s="464"/>
      <c r="CK66" s="464"/>
      <c r="CL66" s="464"/>
      <c r="CM66" s="464"/>
    </row>
    <row r="67" spans="1:91" s="247" customFormat="1" ht="32.1" customHeight="1" x14ac:dyDescent="0.2">
      <c r="A67" s="1536" t="s">
        <v>2116</v>
      </c>
      <c r="B67" s="1502"/>
      <c r="C67" s="1502"/>
      <c r="D67" s="1502"/>
      <c r="E67" s="1502"/>
      <c r="F67" s="1502"/>
      <c r="G67" s="1502"/>
      <c r="H67" s="1502"/>
      <c r="I67" s="253"/>
      <c r="J67" s="253"/>
      <c r="K67" s="253"/>
      <c r="L67" s="253"/>
      <c r="M67" s="253"/>
      <c r="N67" s="253"/>
      <c r="O67" s="253"/>
      <c r="P67" s="250"/>
      <c r="Q67" s="250"/>
      <c r="R67" s="250"/>
      <c r="S67" s="250"/>
      <c r="T67" s="250"/>
      <c r="U67" s="250"/>
      <c r="V67" s="250"/>
      <c r="W67" s="250"/>
      <c r="X67" s="250"/>
      <c r="Y67" s="250"/>
      <c r="Z67" s="245"/>
      <c r="AA67" s="245"/>
      <c r="AB67" s="245"/>
      <c r="AC67" s="245"/>
      <c r="AD67" s="245"/>
      <c r="AE67" s="245"/>
      <c r="AF67" s="245"/>
      <c r="AG67" s="245"/>
      <c r="AH67" s="245"/>
      <c r="AI67" s="245"/>
      <c r="AJ67" s="245"/>
      <c r="AK67" s="245"/>
      <c r="AL67" s="245"/>
      <c r="AM67" s="245"/>
      <c r="AN67" s="245"/>
      <c r="AO67" s="246"/>
      <c r="AP67" s="246"/>
      <c r="AQ67" s="246"/>
      <c r="AR67" s="246"/>
      <c r="AS67" s="246"/>
      <c r="AT67" s="246"/>
      <c r="AU67" s="246"/>
      <c r="AV67" s="246"/>
      <c r="AW67" s="246"/>
      <c r="AX67" s="246"/>
      <c r="AY67" s="246"/>
      <c r="AZ67" s="246"/>
      <c r="BA67" s="246"/>
      <c r="BB67" s="246"/>
      <c r="BC67" s="246"/>
      <c r="BD67" s="245"/>
      <c r="BE67" s="245"/>
      <c r="BF67" s="245"/>
      <c r="BG67" s="245"/>
      <c r="BH67" s="245"/>
      <c r="BI67" s="245"/>
      <c r="BJ67" s="245"/>
      <c r="BK67" s="245"/>
      <c r="BL67" s="245"/>
      <c r="BM67" s="245"/>
      <c r="BN67" s="245"/>
      <c r="BO67" s="245"/>
      <c r="BP67" s="245"/>
      <c r="BQ67" s="245"/>
      <c r="BR67" s="245"/>
      <c r="BS67" s="245"/>
      <c r="BT67" s="245"/>
      <c r="BU67" s="245"/>
      <c r="BV67" s="245"/>
      <c r="BW67" s="245"/>
      <c r="BX67" s="245"/>
      <c r="BY67" s="245"/>
      <c r="BZ67" s="245"/>
      <c r="CG67" s="464"/>
      <c r="CH67" s="464"/>
      <c r="CI67" s="464"/>
      <c r="CJ67" s="464"/>
      <c r="CK67" s="464"/>
      <c r="CL67" s="464"/>
      <c r="CM67" s="464"/>
    </row>
    <row r="68" spans="1:91" s="247" customFormat="1" ht="32.1" customHeight="1" x14ac:dyDescent="0.2">
      <c r="A68" s="1510" t="s">
        <v>2117</v>
      </c>
      <c r="B68" s="3272" t="s">
        <v>984</v>
      </c>
      <c r="C68" s="3272" t="s">
        <v>2118</v>
      </c>
      <c r="D68" s="3272" t="s">
        <v>2119</v>
      </c>
      <c r="E68" s="3272" t="s">
        <v>2120</v>
      </c>
      <c r="F68" s="243"/>
      <c r="G68" s="250"/>
      <c r="H68" s="250"/>
      <c r="I68" s="250"/>
      <c r="J68" s="250"/>
      <c r="K68" s="250"/>
      <c r="L68" s="250"/>
      <c r="M68" s="250"/>
      <c r="N68" s="325" t="s">
        <v>326</v>
      </c>
      <c r="O68" s="250"/>
      <c r="P68" s="250"/>
      <c r="Q68" s="250"/>
      <c r="R68" s="462"/>
      <c r="S68" s="462"/>
      <c r="T68" s="462"/>
      <c r="U68" s="462"/>
      <c r="V68" s="462"/>
      <c r="W68" s="462"/>
      <c r="X68" s="250"/>
      <c r="Y68" s="250"/>
      <c r="Z68" s="245"/>
      <c r="AA68" s="245"/>
      <c r="AB68" s="245"/>
      <c r="AC68" s="245"/>
      <c r="AD68" s="245"/>
      <c r="AE68" s="245"/>
      <c r="AF68" s="245"/>
      <c r="AG68" s="245"/>
      <c r="AH68" s="245"/>
      <c r="AI68" s="245"/>
      <c r="AJ68" s="245"/>
      <c r="AK68" s="245"/>
      <c r="AL68" s="245"/>
      <c r="AM68" s="245"/>
      <c r="AN68" s="245"/>
      <c r="AO68" s="246"/>
      <c r="AP68" s="246"/>
      <c r="AQ68" s="246"/>
      <c r="AR68" s="246"/>
      <c r="AS68" s="246"/>
      <c r="AT68" s="246"/>
      <c r="AU68" s="246"/>
      <c r="AV68" s="246"/>
      <c r="AW68" s="246"/>
      <c r="AX68" s="246"/>
      <c r="AY68" s="246"/>
      <c r="AZ68" s="246"/>
      <c r="BA68" s="246"/>
      <c r="BB68" s="246"/>
      <c r="BC68" s="246"/>
      <c r="BD68" s="245"/>
      <c r="BE68" s="245"/>
      <c r="BF68" s="245"/>
      <c r="BG68" s="245"/>
      <c r="BH68" s="245"/>
      <c r="BI68" s="245"/>
      <c r="BJ68" s="245"/>
      <c r="BK68" s="245"/>
      <c r="BL68" s="245"/>
      <c r="BM68" s="245"/>
      <c r="BN68" s="245"/>
      <c r="BO68" s="245"/>
      <c r="BP68" s="245"/>
      <c r="BQ68" s="245"/>
      <c r="BR68" s="245"/>
      <c r="BS68" s="245"/>
      <c r="BT68" s="245"/>
      <c r="BU68" s="245"/>
      <c r="BV68" s="245"/>
      <c r="BW68" s="245"/>
      <c r="BX68" s="244"/>
      <c r="BY68" s="244"/>
      <c r="BZ68" s="244"/>
      <c r="CG68" s="464"/>
      <c r="CH68" s="464"/>
      <c r="CI68" s="464"/>
      <c r="CJ68" s="464"/>
      <c r="CK68" s="464"/>
      <c r="CL68" s="464"/>
      <c r="CM68" s="464"/>
    </row>
    <row r="69" spans="1:91" s="247" customFormat="1" ht="16.350000000000001" customHeight="1" x14ac:dyDescent="0.2">
      <c r="A69" s="3472" t="s">
        <v>1958</v>
      </c>
      <c r="B69" s="3473">
        <f t="shared" ref="B69:B87" si="12">SUM(C69:E69)</f>
        <v>0</v>
      </c>
      <c r="C69" s="3200"/>
      <c r="D69" s="3200"/>
      <c r="E69" s="3200"/>
      <c r="F69" s="287"/>
      <c r="G69" s="250"/>
      <c r="H69" s="250"/>
      <c r="I69" s="250"/>
      <c r="J69" s="250"/>
      <c r="K69" s="250"/>
      <c r="L69" s="250"/>
      <c r="M69" s="250"/>
      <c r="N69" s="250"/>
      <c r="O69" s="250"/>
      <c r="P69" s="250"/>
      <c r="Q69" s="250"/>
      <c r="R69" s="462"/>
      <c r="S69" s="462"/>
      <c r="T69" s="462"/>
      <c r="U69" s="462"/>
      <c r="V69" s="462"/>
      <c r="W69" s="462"/>
      <c r="X69" s="250"/>
      <c r="Y69" s="250"/>
      <c r="Z69" s="245"/>
      <c r="AA69" s="245"/>
      <c r="AB69" s="245"/>
      <c r="AC69" s="245"/>
      <c r="AD69" s="245"/>
      <c r="AE69" s="245"/>
      <c r="AF69" s="245"/>
      <c r="AG69" s="245"/>
      <c r="AH69" s="245"/>
      <c r="AI69" s="245"/>
      <c r="AJ69" s="245"/>
      <c r="AK69" s="245"/>
      <c r="AL69" s="245"/>
      <c r="AM69" s="245"/>
      <c r="AN69" s="245"/>
      <c r="AO69" s="246"/>
      <c r="AP69" s="246"/>
      <c r="AQ69" s="246"/>
      <c r="AR69" s="246"/>
      <c r="AS69" s="246"/>
      <c r="AT69" s="246"/>
      <c r="AU69" s="246"/>
      <c r="AV69" s="246"/>
      <c r="AW69" s="246"/>
      <c r="AX69" s="246"/>
      <c r="AY69" s="246"/>
      <c r="AZ69" s="246"/>
      <c r="BA69" s="246"/>
      <c r="BB69" s="246"/>
      <c r="BC69" s="246"/>
      <c r="BD69" s="245"/>
      <c r="BE69" s="245"/>
      <c r="BF69" s="245"/>
      <c r="BG69" s="245"/>
      <c r="BH69" s="245"/>
      <c r="BI69" s="245"/>
      <c r="BJ69" s="245"/>
      <c r="BK69" s="245"/>
      <c r="BL69" s="245"/>
      <c r="BM69" s="245"/>
      <c r="BN69" s="245"/>
      <c r="BO69" s="245"/>
      <c r="BP69" s="245"/>
      <c r="BQ69" s="245"/>
      <c r="BR69" s="245"/>
      <c r="BS69" s="245"/>
      <c r="BT69" s="245"/>
      <c r="BU69" s="245"/>
      <c r="BV69" s="245"/>
      <c r="BW69" s="245"/>
      <c r="BX69" s="244"/>
      <c r="BY69" s="244"/>
      <c r="BZ69" s="244"/>
      <c r="CG69" s="464"/>
      <c r="CH69" s="464"/>
      <c r="CI69" s="464"/>
      <c r="CJ69" s="464"/>
      <c r="CK69" s="464"/>
      <c r="CL69" s="464"/>
      <c r="CM69" s="464"/>
    </row>
    <row r="70" spans="1:91" s="247" customFormat="1" ht="16.350000000000001" customHeight="1" x14ac:dyDescent="0.2">
      <c r="A70" s="2859" t="s">
        <v>2121</v>
      </c>
      <c r="B70" s="3473">
        <f t="shared" si="12"/>
        <v>0</v>
      </c>
      <c r="C70" s="1585"/>
      <c r="D70" s="1585"/>
      <c r="E70" s="1585"/>
      <c r="F70" s="287"/>
      <c r="G70" s="250"/>
      <c r="H70" s="250"/>
      <c r="I70" s="250"/>
      <c r="J70" s="250"/>
      <c r="K70" s="250"/>
      <c r="L70" s="250"/>
      <c r="M70" s="250"/>
      <c r="N70" s="250"/>
      <c r="O70" s="250"/>
      <c r="P70" s="250"/>
      <c r="Q70" s="250"/>
      <c r="R70" s="462"/>
      <c r="S70" s="462"/>
      <c r="T70" s="462"/>
      <c r="U70" s="462"/>
      <c r="V70" s="462"/>
      <c r="W70" s="462"/>
      <c r="X70" s="250"/>
      <c r="Y70" s="250"/>
      <c r="Z70" s="245"/>
      <c r="AA70" s="245"/>
      <c r="AB70" s="245"/>
      <c r="AC70" s="245"/>
      <c r="AD70" s="245"/>
      <c r="AE70" s="245"/>
      <c r="AF70" s="245"/>
      <c r="AG70" s="245"/>
      <c r="AH70" s="245"/>
      <c r="AI70" s="245"/>
      <c r="AJ70" s="245"/>
      <c r="AK70" s="245"/>
      <c r="AL70" s="245"/>
      <c r="AM70" s="245"/>
      <c r="AN70" s="245"/>
      <c r="AO70" s="246"/>
      <c r="AP70" s="246"/>
      <c r="AQ70" s="246"/>
      <c r="AR70" s="246"/>
      <c r="AS70" s="246"/>
      <c r="AT70" s="246"/>
      <c r="AU70" s="246"/>
      <c r="AV70" s="246"/>
      <c r="AW70" s="246"/>
      <c r="AX70" s="246"/>
      <c r="AY70" s="246"/>
      <c r="AZ70" s="246"/>
      <c r="BA70" s="246"/>
      <c r="BB70" s="246"/>
      <c r="BC70" s="246"/>
      <c r="BD70" s="245"/>
      <c r="BE70" s="245"/>
      <c r="BF70" s="245"/>
      <c r="BG70" s="245"/>
      <c r="BH70" s="245"/>
      <c r="BI70" s="245"/>
      <c r="BJ70" s="245"/>
      <c r="BK70" s="245"/>
      <c r="BL70" s="245"/>
      <c r="BM70" s="245"/>
      <c r="BN70" s="245"/>
      <c r="BO70" s="245"/>
      <c r="BP70" s="245"/>
      <c r="BQ70" s="245"/>
      <c r="BR70" s="245"/>
      <c r="BS70" s="245"/>
      <c r="BT70" s="245"/>
      <c r="BU70" s="245"/>
      <c r="BV70" s="245"/>
      <c r="BW70" s="245"/>
      <c r="BX70" s="244"/>
      <c r="BY70" s="244"/>
      <c r="BZ70" s="244"/>
      <c r="CG70" s="464"/>
      <c r="CH70" s="464"/>
      <c r="CI70" s="464"/>
      <c r="CJ70" s="464"/>
      <c r="CK70" s="464"/>
      <c r="CL70" s="464"/>
      <c r="CM70" s="464"/>
    </row>
    <row r="71" spans="1:91" s="247" customFormat="1" ht="16.350000000000001" customHeight="1" x14ac:dyDescent="0.2">
      <c r="A71" s="2859" t="s">
        <v>1984</v>
      </c>
      <c r="B71" s="3473">
        <f t="shared" si="12"/>
        <v>0</v>
      </c>
      <c r="C71" s="1585"/>
      <c r="D71" s="1585"/>
      <c r="E71" s="1585"/>
      <c r="F71" s="287"/>
      <c r="G71" s="250"/>
      <c r="H71" s="250"/>
      <c r="I71" s="250"/>
      <c r="J71" s="250"/>
      <c r="K71" s="250"/>
      <c r="L71" s="250"/>
      <c r="M71" s="250"/>
      <c r="N71" s="250"/>
      <c r="O71" s="250"/>
      <c r="P71" s="250"/>
      <c r="Q71" s="250"/>
      <c r="R71" s="462"/>
      <c r="S71" s="462"/>
      <c r="T71" s="462"/>
      <c r="U71" s="462"/>
      <c r="V71" s="462"/>
      <c r="W71" s="462"/>
      <c r="X71" s="250"/>
      <c r="Y71" s="250"/>
      <c r="Z71" s="245"/>
      <c r="AA71" s="245"/>
      <c r="AB71" s="245"/>
      <c r="AC71" s="245"/>
      <c r="AD71" s="245"/>
      <c r="AE71" s="245"/>
      <c r="AF71" s="245"/>
      <c r="AG71" s="245"/>
      <c r="AH71" s="245"/>
      <c r="AI71" s="245"/>
      <c r="AJ71" s="245"/>
      <c r="AK71" s="245"/>
      <c r="AL71" s="245"/>
      <c r="AM71" s="245"/>
      <c r="AN71" s="245"/>
      <c r="AO71" s="246"/>
      <c r="AP71" s="246"/>
      <c r="AQ71" s="246"/>
      <c r="AR71" s="246"/>
      <c r="AS71" s="246"/>
      <c r="AT71" s="246"/>
      <c r="AU71" s="246"/>
      <c r="AV71" s="246"/>
      <c r="AW71" s="246"/>
      <c r="AX71" s="246"/>
      <c r="AY71" s="246"/>
      <c r="AZ71" s="246"/>
      <c r="BA71" s="246"/>
      <c r="BB71" s="246"/>
      <c r="BC71" s="246"/>
      <c r="BD71" s="245"/>
      <c r="BE71" s="245"/>
      <c r="BF71" s="245"/>
      <c r="BG71" s="245"/>
      <c r="BH71" s="245"/>
      <c r="BI71" s="245"/>
      <c r="BJ71" s="245"/>
      <c r="BK71" s="245"/>
      <c r="BL71" s="245"/>
      <c r="BM71" s="245"/>
      <c r="BN71" s="245"/>
      <c r="BO71" s="245"/>
      <c r="BP71" s="245"/>
      <c r="BQ71" s="245"/>
      <c r="BR71" s="245"/>
      <c r="BS71" s="245"/>
      <c r="BT71" s="245"/>
      <c r="BU71" s="245"/>
      <c r="BV71" s="245"/>
      <c r="BW71" s="245"/>
      <c r="BX71" s="244"/>
      <c r="BY71" s="244"/>
      <c r="BZ71" s="244"/>
      <c r="CG71" s="464"/>
      <c r="CH71" s="464"/>
      <c r="CI71" s="464"/>
      <c r="CJ71" s="464"/>
      <c r="CK71" s="464"/>
      <c r="CL71" s="464"/>
      <c r="CM71" s="464"/>
    </row>
    <row r="72" spans="1:91" s="247" customFormat="1" ht="16.350000000000001" customHeight="1" x14ac:dyDescent="0.2">
      <c r="A72" s="2859" t="s">
        <v>2122</v>
      </c>
      <c r="B72" s="3473">
        <f t="shared" si="12"/>
        <v>0</v>
      </c>
      <c r="C72" s="1585"/>
      <c r="D72" s="1585"/>
      <c r="E72" s="1585"/>
      <c r="F72" s="287"/>
      <c r="G72" s="250"/>
      <c r="H72" s="250"/>
      <c r="I72" s="250"/>
      <c r="J72" s="250"/>
      <c r="K72" s="250"/>
      <c r="L72" s="250"/>
      <c r="M72" s="250"/>
      <c r="N72" s="250"/>
      <c r="O72" s="250"/>
      <c r="P72" s="250"/>
      <c r="Q72" s="250"/>
      <c r="R72" s="462"/>
      <c r="S72" s="462"/>
      <c r="T72" s="462"/>
      <c r="U72" s="462"/>
      <c r="V72" s="462"/>
      <c r="W72" s="462"/>
      <c r="X72" s="250"/>
      <c r="Y72" s="250"/>
      <c r="Z72" s="245"/>
      <c r="AA72" s="245"/>
      <c r="AB72" s="245"/>
      <c r="AC72" s="245"/>
      <c r="AD72" s="245"/>
      <c r="AE72" s="245"/>
      <c r="AF72" s="245"/>
      <c r="AG72" s="245"/>
      <c r="AH72" s="245"/>
      <c r="AI72" s="245"/>
      <c r="AJ72" s="245"/>
      <c r="AK72" s="245"/>
      <c r="AL72" s="245"/>
      <c r="AM72" s="245"/>
      <c r="AN72" s="245"/>
      <c r="AO72" s="246"/>
      <c r="AP72" s="246"/>
      <c r="AQ72" s="246"/>
      <c r="AR72" s="246"/>
      <c r="AS72" s="246"/>
      <c r="AT72" s="246"/>
      <c r="AU72" s="246"/>
      <c r="AV72" s="246"/>
      <c r="AW72" s="246"/>
      <c r="AX72" s="246"/>
      <c r="AY72" s="246"/>
      <c r="AZ72" s="246"/>
      <c r="BA72" s="246"/>
      <c r="BB72" s="246"/>
      <c r="BC72" s="246"/>
      <c r="BD72" s="245"/>
      <c r="BE72" s="245"/>
      <c r="BF72" s="245"/>
      <c r="BG72" s="245"/>
      <c r="BH72" s="245"/>
      <c r="BI72" s="245"/>
      <c r="BJ72" s="245"/>
      <c r="BK72" s="245"/>
      <c r="BL72" s="245"/>
      <c r="BM72" s="245"/>
      <c r="BN72" s="245"/>
      <c r="BO72" s="245"/>
      <c r="BP72" s="245"/>
      <c r="BQ72" s="245"/>
      <c r="BR72" s="245"/>
      <c r="BS72" s="245"/>
      <c r="BT72" s="245"/>
      <c r="BU72" s="245"/>
      <c r="BV72" s="245"/>
      <c r="BW72" s="245"/>
      <c r="BX72" s="244"/>
      <c r="BY72" s="244"/>
      <c r="BZ72" s="244"/>
      <c r="CG72" s="464"/>
      <c r="CH72" s="464"/>
      <c r="CI72" s="464"/>
      <c r="CJ72" s="464"/>
      <c r="CK72" s="464"/>
      <c r="CL72" s="464"/>
      <c r="CM72" s="464"/>
    </row>
    <row r="73" spans="1:91" s="247" customFormat="1" ht="16.350000000000001" customHeight="1" x14ac:dyDescent="0.2">
      <c r="A73" s="2859" t="s">
        <v>2004</v>
      </c>
      <c r="B73" s="3473">
        <f t="shared" si="12"/>
        <v>0</v>
      </c>
      <c r="C73" s="1585"/>
      <c r="D73" s="1585"/>
      <c r="E73" s="1585"/>
      <c r="F73" s="287"/>
      <c r="G73" s="250"/>
      <c r="H73" s="250"/>
      <c r="I73" s="250"/>
      <c r="J73" s="250"/>
      <c r="K73" s="250"/>
      <c r="L73" s="250"/>
      <c r="M73" s="250"/>
      <c r="N73" s="250"/>
      <c r="O73" s="250"/>
      <c r="P73" s="250"/>
      <c r="Q73" s="250"/>
      <c r="R73" s="462"/>
      <c r="S73" s="462"/>
      <c r="T73" s="462"/>
      <c r="U73" s="462"/>
      <c r="V73" s="462"/>
      <c r="W73" s="462"/>
      <c r="X73" s="250"/>
      <c r="Y73" s="250"/>
      <c r="Z73" s="245"/>
      <c r="AA73" s="245"/>
      <c r="AB73" s="245"/>
      <c r="AC73" s="245"/>
      <c r="AD73" s="245"/>
      <c r="AE73" s="245"/>
      <c r="AF73" s="245"/>
      <c r="AG73" s="245"/>
      <c r="AH73" s="245"/>
      <c r="AI73" s="245"/>
      <c r="AJ73" s="245"/>
      <c r="AK73" s="245"/>
      <c r="AL73" s="245"/>
      <c r="AM73" s="245"/>
      <c r="AN73" s="245"/>
      <c r="AO73" s="246"/>
      <c r="AP73" s="246"/>
      <c r="AQ73" s="246"/>
      <c r="AR73" s="246"/>
      <c r="AS73" s="246"/>
      <c r="AT73" s="246"/>
      <c r="AU73" s="246"/>
      <c r="AV73" s="246"/>
      <c r="AW73" s="246"/>
      <c r="AX73" s="246"/>
      <c r="AY73" s="246"/>
      <c r="AZ73" s="246"/>
      <c r="BA73" s="246"/>
      <c r="BB73" s="246"/>
      <c r="BC73" s="246"/>
      <c r="BD73" s="245"/>
      <c r="BE73" s="245"/>
      <c r="BF73" s="245"/>
      <c r="BG73" s="245"/>
      <c r="BH73" s="245"/>
      <c r="BI73" s="245"/>
      <c r="BJ73" s="245"/>
      <c r="BK73" s="245"/>
      <c r="BL73" s="245"/>
      <c r="BM73" s="245"/>
      <c r="BN73" s="245"/>
      <c r="BO73" s="245"/>
      <c r="BP73" s="245"/>
      <c r="BQ73" s="245"/>
      <c r="BR73" s="245"/>
      <c r="BS73" s="245"/>
      <c r="BT73" s="245"/>
      <c r="BU73" s="245"/>
      <c r="BV73" s="245"/>
      <c r="BW73" s="245"/>
      <c r="BX73" s="244"/>
      <c r="BY73" s="244"/>
      <c r="BZ73" s="244"/>
      <c r="CG73" s="464"/>
      <c r="CH73" s="464"/>
      <c r="CI73" s="464"/>
      <c r="CJ73" s="464"/>
      <c r="CK73" s="464"/>
      <c r="CL73" s="464"/>
      <c r="CM73" s="464"/>
    </row>
    <row r="74" spans="1:91" s="247" customFormat="1" ht="16.350000000000001" customHeight="1" x14ac:dyDescent="0.2">
      <c r="A74" s="2859" t="s">
        <v>2005</v>
      </c>
      <c r="B74" s="3473">
        <f t="shared" si="12"/>
        <v>0</v>
      </c>
      <c r="C74" s="1585"/>
      <c r="D74" s="1585"/>
      <c r="E74" s="1585"/>
      <c r="F74" s="287"/>
      <c r="G74" s="250"/>
      <c r="H74" s="250"/>
      <c r="I74" s="250"/>
      <c r="J74" s="250"/>
      <c r="K74" s="250"/>
      <c r="L74" s="250"/>
      <c r="M74" s="250"/>
      <c r="N74" s="250"/>
      <c r="O74" s="250"/>
      <c r="P74" s="250"/>
      <c r="Q74" s="250"/>
      <c r="R74" s="462"/>
      <c r="S74" s="462"/>
      <c r="T74" s="462"/>
      <c r="U74" s="462"/>
      <c r="V74" s="462"/>
      <c r="W74" s="462"/>
      <c r="X74" s="250"/>
      <c r="Y74" s="250"/>
      <c r="Z74" s="245"/>
      <c r="AA74" s="245"/>
      <c r="AB74" s="245"/>
      <c r="AC74" s="245"/>
      <c r="AD74" s="245"/>
      <c r="AE74" s="245"/>
      <c r="AF74" s="245"/>
      <c r="AG74" s="245"/>
      <c r="AH74" s="245"/>
      <c r="AI74" s="245"/>
      <c r="AJ74" s="245"/>
      <c r="AK74" s="245"/>
      <c r="AL74" s="245"/>
      <c r="AM74" s="245"/>
      <c r="AN74" s="245"/>
      <c r="AO74" s="246"/>
      <c r="AP74" s="246"/>
      <c r="AQ74" s="246"/>
      <c r="AR74" s="246"/>
      <c r="AS74" s="246"/>
      <c r="AT74" s="246"/>
      <c r="AU74" s="246"/>
      <c r="AV74" s="246"/>
      <c r="AW74" s="246"/>
      <c r="AX74" s="246"/>
      <c r="AY74" s="246"/>
      <c r="AZ74" s="246"/>
      <c r="BA74" s="246"/>
      <c r="BB74" s="246"/>
      <c r="BC74" s="246"/>
      <c r="BD74" s="245"/>
      <c r="BE74" s="245"/>
      <c r="BF74" s="245"/>
      <c r="BG74" s="245"/>
      <c r="BH74" s="245"/>
      <c r="BI74" s="245"/>
      <c r="BJ74" s="245"/>
      <c r="BK74" s="245"/>
      <c r="BL74" s="245"/>
      <c r="BM74" s="245"/>
      <c r="BN74" s="245"/>
      <c r="BO74" s="245"/>
      <c r="BP74" s="245"/>
      <c r="BQ74" s="245"/>
      <c r="BR74" s="245"/>
      <c r="BS74" s="245"/>
      <c r="BT74" s="245"/>
      <c r="BU74" s="245"/>
      <c r="BV74" s="245"/>
      <c r="BW74" s="245"/>
      <c r="BX74" s="244"/>
      <c r="BY74" s="244"/>
      <c r="BZ74" s="244"/>
      <c r="CG74" s="464"/>
      <c r="CH74" s="464"/>
      <c r="CI74" s="464"/>
      <c r="CJ74" s="464"/>
      <c r="CK74" s="464"/>
      <c r="CL74" s="464"/>
      <c r="CM74" s="464"/>
    </row>
    <row r="75" spans="1:91" s="247" customFormat="1" ht="16.350000000000001" customHeight="1" x14ac:dyDescent="0.2">
      <c r="A75" s="2859" t="s">
        <v>1957</v>
      </c>
      <c r="B75" s="3473">
        <f t="shared" si="12"/>
        <v>0</v>
      </c>
      <c r="C75" s="1585"/>
      <c r="D75" s="1585"/>
      <c r="E75" s="1585"/>
      <c r="F75" s="287"/>
      <c r="G75" s="250"/>
      <c r="H75" s="250"/>
      <c r="I75" s="250"/>
      <c r="J75" s="250"/>
      <c r="K75" s="250"/>
      <c r="L75" s="250"/>
      <c r="M75" s="250"/>
      <c r="N75" s="250"/>
      <c r="O75" s="250"/>
      <c r="P75" s="250"/>
      <c r="Q75" s="250"/>
      <c r="R75" s="462"/>
      <c r="S75" s="462"/>
      <c r="T75" s="462"/>
      <c r="U75" s="462"/>
      <c r="V75" s="462"/>
      <c r="W75" s="462"/>
      <c r="X75" s="250"/>
      <c r="Y75" s="250"/>
      <c r="Z75" s="245"/>
      <c r="AA75" s="245"/>
      <c r="AB75" s="245"/>
      <c r="AC75" s="245"/>
      <c r="AD75" s="245"/>
      <c r="AE75" s="245"/>
      <c r="AF75" s="245"/>
      <c r="AG75" s="245"/>
      <c r="AH75" s="245"/>
      <c r="AI75" s="245"/>
      <c r="AJ75" s="245"/>
      <c r="AK75" s="245"/>
      <c r="AL75" s="245"/>
      <c r="AM75" s="245"/>
      <c r="AN75" s="245"/>
      <c r="AO75" s="246"/>
      <c r="AP75" s="246"/>
      <c r="AQ75" s="246"/>
      <c r="AR75" s="246"/>
      <c r="AS75" s="246"/>
      <c r="AT75" s="246"/>
      <c r="AU75" s="246"/>
      <c r="AV75" s="246"/>
      <c r="AW75" s="246"/>
      <c r="AX75" s="246"/>
      <c r="AY75" s="246"/>
      <c r="AZ75" s="246"/>
      <c r="BA75" s="246"/>
      <c r="BB75" s="246"/>
      <c r="BC75" s="246"/>
      <c r="BD75" s="245"/>
      <c r="BE75" s="245"/>
      <c r="BF75" s="245"/>
      <c r="BG75" s="245"/>
      <c r="BH75" s="245"/>
      <c r="BI75" s="245"/>
      <c r="BJ75" s="245"/>
      <c r="BK75" s="245"/>
      <c r="BL75" s="245"/>
      <c r="BM75" s="245"/>
      <c r="BN75" s="245"/>
      <c r="BO75" s="245"/>
      <c r="BP75" s="245"/>
      <c r="BQ75" s="245"/>
      <c r="BR75" s="245"/>
      <c r="BS75" s="245"/>
      <c r="BT75" s="245"/>
      <c r="BU75" s="245"/>
      <c r="BV75" s="245"/>
      <c r="BW75" s="245"/>
      <c r="BX75" s="244"/>
      <c r="BY75" s="244"/>
      <c r="BZ75" s="244"/>
      <c r="CG75" s="464"/>
      <c r="CH75" s="464"/>
      <c r="CI75" s="464"/>
      <c r="CJ75" s="464"/>
      <c r="CK75" s="464"/>
      <c r="CL75" s="464"/>
      <c r="CM75" s="464"/>
    </row>
    <row r="76" spans="1:91" s="247" customFormat="1" ht="16.350000000000001" customHeight="1" x14ac:dyDescent="0.2">
      <c r="A76" s="2859" t="s">
        <v>2123</v>
      </c>
      <c r="B76" s="3473">
        <f t="shared" si="12"/>
        <v>0</v>
      </c>
      <c r="C76" s="1585"/>
      <c r="D76" s="1585"/>
      <c r="E76" s="1585"/>
      <c r="F76" s="287"/>
      <c r="G76" s="250"/>
      <c r="H76" s="250"/>
      <c r="I76" s="250"/>
      <c r="J76" s="250"/>
      <c r="K76" s="250"/>
      <c r="L76" s="250"/>
      <c r="M76" s="250"/>
      <c r="N76" s="250"/>
      <c r="O76" s="250"/>
      <c r="P76" s="250"/>
      <c r="Q76" s="250"/>
      <c r="R76" s="462"/>
      <c r="S76" s="462"/>
      <c r="T76" s="462"/>
      <c r="U76" s="462"/>
      <c r="V76" s="462"/>
      <c r="W76" s="462"/>
      <c r="X76" s="250"/>
      <c r="Y76" s="250"/>
      <c r="Z76" s="245"/>
      <c r="AA76" s="245"/>
      <c r="AB76" s="245"/>
      <c r="AC76" s="245"/>
      <c r="AD76" s="245"/>
      <c r="AE76" s="245"/>
      <c r="AF76" s="245"/>
      <c r="AG76" s="245"/>
      <c r="AH76" s="245"/>
      <c r="AI76" s="245"/>
      <c r="AJ76" s="245"/>
      <c r="AK76" s="245"/>
      <c r="AL76" s="245"/>
      <c r="AM76" s="245"/>
      <c r="AN76" s="245"/>
      <c r="AO76" s="246"/>
      <c r="AP76" s="246"/>
      <c r="AQ76" s="246"/>
      <c r="AR76" s="246"/>
      <c r="AS76" s="246"/>
      <c r="AT76" s="246"/>
      <c r="AU76" s="246"/>
      <c r="AV76" s="246"/>
      <c r="AW76" s="246"/>
      <c r="AX76" s="246"/>
      <c r="AY76" s="246"/>
      <c r="AZ76" s="246"/>
      <c r="BA76" s="246"/>
      <c r="BB76" s="246"/>
      <c r="BC76" s="246"/>
      <c r="BD76" s="245"/>
      <c r="BE76" s="245"/>
      <c r="BF76" s="245"/>
      <c r="BG76" s="245"/>
      <c r="BH76" s="245"/>
      <c r="BI76" s="245"/>
      <c r="BJ76" s="245"/>
      <c r="BK76" s="245"/>
      <c r="BL76" s="245"/>
      <c r="BM76" s="245"/>
      <c r="BN76" s="245"/>
      <c r="BO76" s="245"/>
      <c r="BP76" s="245"/>
      <c r="BQ76" s="245"/>
      <c r="BR76" s="245"/>
      <c r="BS76" s="245"/>
      <c r="BT76" s="245"/>
      <c r="BU76" s="245"/>
      <c r="BV76" s="245"/>
      <c r="BW76" s="245"/>
      <c r="BX76" s="244"/>
      <c r="BY76" s="244"/>
      <c r="BZ76" s="244"/>
      <c r="CG76" s="464"/>
      <c r="CH76" s="464"/>
      <c r="CI76" s="464"/>
      <c r="CJ76" s="464"/>
      <c r="CK76" s="464"/>
      <c r="CL76" s="464"/>
      <c r="CM76" s="464"/>
    </row>
    <row r="77" spans="1:91" s="247" customFormat="1" ht="16.350000000000001" customHeight="1" x14ac:dyDescent="0.2">
      <c r="A77" s="2859" t="s">
        <v>1998</v>
      </c>
      <c r="B77" s="3473">
        <f t="shared" si="12"/>
        <v>0</v>
      </c>
      <c r="C77" s="1585"/>
      <c r="D77" s="1585"/>
      <c r="E77" s="1585"/>
      <c r="F77" s="287"/>
      <c r="G77" s="476"/>
      <c r="H77" s="476"/>
      <c r="I77" s="250"/>
      <c r="J77" s="250"/>
      <c r="K77" s="250"/>
      <c r="L77" s="250"/>
      <c r="M77" s="250"/>
      <c r="N77" s="250"/>
      <c r="O77" s="250"/>
      <c r="P77" s="250"/>
      <c r="Q77" s="250"/>
      <c r="R77" s="462"/>
      <c r="S77" s="462"/>
      <c r="T77" s="462"/>
      <c r="U77" s="462"/>
      <c r="V77" s="462"/>
      <c r="W77" s="462"/>
      <c r="X77" s="250"/>
      <c r="Y77" s="250"/>
      <c r="Z77" s="245"/>
      <c r="AA77" s="245"/>
      <c r="AB77" s="245"/>
      <c r="AC77" s="245"/>
      <c r="AD77" s="245"/>
      <c r="AE77" s="245"/>
      <c r="AF77" s="245"/>
      <c r="AG77" s="245"/>
      <c r="AH77" s="245"/>
      <c r="AI77" s="245"/>
      <c r="AJ77" s="245"/>
      <c r="AK77" s="245"/>
      <c r="AL77" s="245"/>
      <c r="AM77" s="245"/>
      <c r="AN77" s="245"/>
      <c r="AO77" s="245"/>
      <c r="AP77" s="245"/>
      <c r="AQ77" s="245"/>
      <c r="AR77" s="245"/>
      <c r="AS77" s="245"/>
      <c r="AT77" s="245"/>
      <c r="AU77" s="245"/>
      <c r="AV77" s="245"/>
      <c r="AW77" s="245"/>
      <c r="AX77" s="245"/>
      <c r="AY77" s="245"/>
      <c r="AZ77" s="245"/>
      <c r="BA77" s="245"/>
      <c r="BB77" s="245"/>
      <c r="BC77" s="245"/>
      <c r="BD77" s="245"/>
      <c r="BE77" s="245"/>
      <c r="BF77" s="245"/>
      <c r="BG77" s="245"/>
      <c r="BH77" s="245"/>
      <c r="BI77" s="245"/>
      <c r="BJ77" s="245"/>
      <c r="BK77" s="245"/>
      <c r="BL77" s="245"/>
      <c r="BM77" s="245"/>
      <c r="BN77" s="245"/>
      <c r="BO77" s="245"/>
      <c r="BP77" s="245"/>
      <c r="BQ77" s="245"/>
      <c r="BR77" s="245"/>
      <c r="BS77" s="245"/>
      <c r="BT77" s="245"/>
      <c r="BU77" s="245"/>
      <c r="BV77" s="245"/>
      <c r="BW77" s="245"/>
      <c r="BX77" s="244"/>
      <c r="BY77" s="244"/>
      <c r="BZ77" s="244"/>
      <c r="CG77" s="464"/>
      <c r="CH77" s="464"/>
      <c r="CI77" s="464"/>
      <c r="CJ77" s="464"/>
      <c r="CK77" s="464"/>
      <c r="CL77" s="464"/>
      <c r="CM77" s="464"/>
    </row>
    <row r="78" spans="1:91" s="247" customFormat="1" ht="16.350000000000001" customHeight="1" x14ac:dyDescent="0.2">
      <c r="A78" s="2859" t="s">
        <v>2124</v>
      </c>
      <c r="B78" s="3473">
        <f t="shared" si="12"/>
        <v>0</v>
      </c>
      <c r="C78" s="1585"/>
      <c r="D78" s="1585"/>
      <c r="E78" s="1585"/>
      <c r="F78" s="287"/>
      <c r="G78" s="476"/>
      <c r="H78" s="476"/>
      <c r="I78" s="250"/>
      <c r="J78" s="250"/>
      <c r="K78" s="250"/>
      <c r="L78" s="250"/>
      <c r="M78" s="250"/>
      <c r="N78" s="250"/>
      <c r="O78" s="250"/>
      <c r="P78" s="250"/>
      <c r="Q78" s="250"/>
      <c r="R78" s="462"/>
      <c r="S78" s="462"/>
      <c r="T78" s="462"/>
      <c r="U78" s="462"/>
      <c r="V78" s="462"/>
      <c r="W78" s="462"/>
      <c r="X78" s="250"/>
      <c r="Y78" s="250"/>
      <c r="Z78" s="245"/>
      <c r="AA78" s="245"/>
      <c r="AB78" s="245"/>
      <c r="AC78" s="245"/>
      <c r="AD78" s="245"/>
      <c r="AE78" s="245"/>
      <c r="AF78" s="245"/>
      <c r="AG78" s="245"/>
      <c r="AH78" s="245"/>
      <c r="AI78" s="245"/>
      <c r="AJ78" s="245"/>
      <c r="AK78" s="245"/>
      <c r="AL78" s="245"/>
      <c r="AM78" s="245"/>
      <c r="AN78" s="245"/>
      <c r="AO78" s="245"/>
      <c r="AP78" s="245"/>
      <c r="AQ78" s="245"/>
      <c r="AR78" s="245"/>
      <c r="AS78" s="245"/>
      <c r="AT78" s="245"/>
      <c r="AU78" s="245"/>
      <c r="AV78" s="245"/>
      <c r="AW78" s="245"/>
      <c r="AX78" s="245"/>
      <c r="AY78" s="245"/>
      <c r="AZ78" s="245"/>
      <c r="BA78" s="245"/>
      <c r="BB78" s="245"/>
      <c r="BC78" s="245"/>
      <c r="BD78" s="245"/>
      <c r="BE78" s="245"/>
      <c r="BF78" s="245"/>
      <c r="BG78" s="245"/>
      <c r="BH78" s="245"/>
      <c r="BI78" s="245"/>
      <c r="BJ78" s="245"/>
      <c r="BK78" s="245"/>
      <c r="BL78" s="245"/>
      <c r="BM78" s="245"/>
      <c r="BN78" s="245"/>
      <c r="BO78" s="245"/>
      <c r="BP78" s="245"/>
      <c r="BQ78" s="245"/>
      <c r="BR78" s="245"/>
      <c r="BS78" s="245"/>
      <c r="BT78" s="245"/>
      <c r="BU78" s="245"/>
      <c r="BV78" s="245"/>
      <c r="BW78" s="245"/>
      <c r="BX78" s="244"/>
      <c r="BY78" s="244"/>
      <c r="BZ78" s="244"/>
      <c r="CG78" s="464"/>
      <c r="CH78" s="464"/>
      <c r="CI78" s="464"/>
      <c r="CJ78" s="464"/>
      <c r="CK78" s="464"/>
      <c r="CL78" s="464"/>
      <c r="CM78" s="464"/>
    </row>
    <row r="79" spans="1:91" s="247" customFormat="1" ht="16.350000000000001" customHeight="1" x14ac:dyDescent="0.2">
      <c r="A79" s="2859" t="s">
        <v>2125</v>
      </c>
      <c r="B79" s="3473">
        <f t="shared" si="12"/>
        <v>0</v>
      </c>
      <c r="C79" s="1585"/>
      <c r="D79" s="1585"/>
      <c r="E79" s="1585"/>
      <c r="F79" s="287"/>
      <c r="G79" s="476"/>
      <c r="H79" s="476"/>
      <c r="I79" s="250"/>
      <c r="J79" s="250"/>
      <c r="K79" s="250"/>
      <c r="L79" s="250"/>
      <c r="M79" s="250"/>
      <c r="N79" s="250"/>
      <c r="O79" s="250"/>
      <c r="P79" s="250"/>
      <c r="Q79" s="250"/>
      <c r="R79" s="462"/>
      <c r="S79" s="462"/>
      <c r="T79" s="462"/>
      <c r="U79" s="462"/>
      <c r="V79" s="462"/>
      <c r="W79" s="462"/>
      <c r="X79" s="250"/>
      <c r="Y79" s="250"/>
      <c r="Z79" s="245"/>
      <c r="AA79" s="245"/>
      <c r="AB79" s="245"/>
      <c r="AC79" s="245"/>
      <c r="AD79" s="245"/>
      <c r="AE79" s="245"/>
      <c r="AF79" s="245"/>
      <c r="AG79" s="245"/>
      <c r="AH79" s="245"/>
      <c r="AI79" s="245"/>
      <c r="AJ79" s="245"/>
      <c r="AK79" s="245"/>
      <c r="AL79" s="245"/>
      <c r="AM79" s="245"/>
      <c r="AN79" s="245"/>
      <c r="AO79" s="245"/>
      <c r="AP79" s="245"/>
      <c r="AQ79" s="245"/>
      <c r="AR79" s="245"/>
      <c r="AS79" s="245"/>
      <c r="AT79" s="245"/>
      <c r="AU79" s="245"/>
      <c r="AV79" s="245"/>
      <c r="AW79" s="245"/>
      <c r="AX79" s="245"/>
      <c r="AY79" s="245"/>
      <c r="AZ79" s="245"/>
      <c r="BA79" s="245"/>
      <c r="BB79" s="245"/>
      <c r="BC79" s="245"/>
      <c r="BD79" s="245"/>
      <c r="BE79" s="245"/>
      <c r="BF79" s="245"/>
      <c r="BG79" s="245"/>
      <c r="BH79" s="245"/>
      <c r="BI79" s="245"/>
      <c r="BJ79" s="245"/>
      <c r="BK79" s="245"/>
      <c r="BL79" s="245"/>
      <c r="BM79" s="245"/>
      <c r="BN79" s="245"/>
      <c r="BO79" s="245"/>
      <c r="BP79" s="245"/>
      <c r="BQ79" s="245"/>
      <c r="BR79" s="245"/>
      <c r="BS79" s="245"/>
      <c r="BT79" s="245"/>
      <c r="BU79" s="245"/>
      <c r="BV79" s="245"/>
      <c r="BW79" s="245"/>
      <c r="BX79" s="244"/>
      <c r="BY79" s="244"/>
      <c r="BZ79" s="244"/>
      <c r="CG79" s="464"/>
      <c r="CH79" s="464"/>
      <c r="CI79" s="464"/>
      <c r="CJ79" s="464"/>
      <c r="CK79" s="464"/>
      <c r="CL79" s="464"/>
      <c r="CM79" s="464"/>
    </row>
    <row r="80" spans="1:91" s="247" customFormat="1" ht="16.350000000000001" customHeight="1" x14ac:dyDescent="0.2">
      <c r="A80" s="1009" t="s">
        <v>2126</v>
      </c>
      <c r="B80" s="3473">
        <f t="shared" si="12"/>
        <v>0</v>
      </c>
      <c r="C80" s="1585"/>
      <c r="D80" s="1585"/>
      <c r="E80" s="1585"/>
      <c r="F80" s="287"/>
      <c r="G80" s="476"/>
      <c r="H80" s="476"/>
      <c r="I80" s="250"/>
      <c r="J80" s="250"/>
      <c r="K80" s="250"/>
      <c r="L80" s="250"/>
      <c r="M80" s="250"/>
      <c r="N80" s="250"/>
      <c r="O80" s="250"/>
      <c r="P80" s="250"/>
      <c r="Q80" s="250"/>
      <c r="R80" s="462"/>
      <c r="S80" s="462"/>
      <c r="T80" s="462"/>
      <c r="U80" s="462"/>
      <c r="V80" s="462"/>
      <c r="W80" s="462"/>
      <c r="X80" s="250"/>
      <c r="Y80" s="250"/>
      <c r="Z80" s="245"/>
      <c r="AA80" s="245"/>
      <c r="AB80" s="245"/>
      <c r="AC80" s="245"/>
      <c r="AD80" s="245"/>
      <c r="AE80" s="245"/>
      <c r="AF80" s="245"/>
      <c r="AG80" s="245"/>
      <c r="AH80" s="245"/>
      <c r="AI80" s="245"/>
      <c r="AJ80" s="245"/>
      <c r="AK80" s="245"/>
      <c r="AL80" s="245"/>
      <c r="AM80" s="245"/>
      <c r="AN80" s="245"/>
      <c r="AO80" s="245"/>
      <c r="AP80" s="245"/>
      <c r="AQ80" s="245"/>
      <c r="AR80" s="245"/>
      <c r="AS80" s="245"/>
      <c r="AT80" s="245"/>
      <c r="AU80" s="245"/>
      <c r="AV80" s="245"/>
      <c r="AW80" s="245"/>
      <c r="AX80" s="245"/>
      <c r="AY80" s="245"/>
      <c r="AZ80" s="245"/>
      <c r="BA80" s="245"/>
      <c r="BB80" s="245"/>
      <c r="BC80" s="245"/>
      <c r="BD80" s="245"/>
      <c r="BE80" s="245"/>
      <c r="BF80" s="245"/>
      <c r="BG80" s="245"/>
      <c r="BH80" s="245"/>
      <c r="BI80" s="245"/>
      <c r="BJ80" s="245"/>
      <c r="BK80" s="245"/>
      <c r="BL80" s="245"/>
      <c r="BM80" s="245"/>
      <c r="BN80" s="245"/>
      <c r="BO80" s="245"/>
      <c r="BP80" s="245"/>
      <c r="BQ80" s="245"/>
      <c r="BR80" s="245"/>
      <c r="BS80" s="245"/>
      <c r="BT80" s="245"/>
      <c r="BU80" s="245"/>
      <c r="BV80" s="245"/>
      <c r="BW80" s="245"/>
      <c r="BX80" s="244"/>
      <c r="BY80" s="244"/>
      <c r="BZ80" s="244"/>
      <c r="CG80" s="464"/>
      <c r="CH80" s="464"/>
      <c r="CI80" s="464"/>
      <c r="CJ80" s="464"/>
      <c r="CK80" s="464"/>
      <c r="CL80" s="464"/>
      <c r="CM80" s="464"/>
    </row>
    <row r="81" spans="1:91" s="247" customFormat="1" ht="16.350000000000001" customHeight="1" x14ac:dyDescent="0.2">
      <c r="A81" s="2859" t="s">
        <v>2127</v>
      </c>
      <c r="B81" s="3473">
        <f t="shared" si="12"/>
        <v>0</v>
      </c>
      <c r="C81" s="1585"/>
      <c r="D81" s="1585"/>
      <c r="E81" s="1585"/>
      <c r="F81" s="287"/>
      <c r="G81" s="476"/>
      <c r="H81" s="476"/>
      <c r="I81" s="250"/>
      <c r="J81" s="250"/>
      <c r="K81" s="250"/>
      <c r="L81" s="250"/>
      <c r="M81" s="250"/>
      <c r="N81" s="250"/>
      <c r="O81" s="250"/>
      <c r="P81" s="250"/>
      <c r="Q81" s="250"/>
      <c r="R81" s="462"/>
      <c r="S81" s="462"/>
      <c r="T81" s="462"/>
      <c r="U81" s="462"/>
      <c r="V81" s="462"/>
      <c r="W81" s="462"/>
      <c r="X81" s="250"/>
      <c r="Y81" s="250"/>
      <c r="Z81" s="245"/>
      <c r="AA81" s="245"/>
      <c r="AB81" s="245"/>
      <c r="AC81" s="245"/>
      <c r="AD81" s="245"/>
      <c r="AE81" s="245"/>
      <c r="AF81" s="245"/>
      <c r="AG81" s="245"/>
      <c r="AH81" s="245"/>
      <c r="AI81" s="245"/>
      <c r="AJ81" s="245"/>
      <c r="AK81" s="245"/>
      <c r="AL81" s="245"/>
      <c r="AM81" s="245"/>
      <c r="AN81" s="245"/>
      <c r="AO81" s="245"/>
      <c r="AP81" s="245"/>
      <c r="AQ81" s="245"/>
      <c r="AR81" s="245"/>
      <c r="AS81" s="245"/>
      <c r="AT81" s="245"/>
      <c r="AU81" s="245"/>
      <c r="AV81" s="245"/>
      <c r="AW81" s="245"/>
      <c r="AX81" s="245"/>
      <c r="AY81" s="245"/>
      <c r="AZ81" s="245"/>
      <c r="BA81" s="245"/>
      <c r="BB81" s="245"/>
      <c r="BC81" s="245"/>
      <c r="BD81" s="245"/>
      <c r="BE81" s="245"/>
      <c r="BF81" s="245"/>
      <c r="BG81" s="245"/>
      <c r="BH81" s="245"/>
      <c r="BI81" s="245"/>
      <c r="BJ81" s="245"/>
      <c r="BK81" s="245"/>
      <c r="BL81" s="245"/>
      <c r="BM81" s="245"/>
      <c r="BN81" s="245"/>
      <c r="BO81" s="245"/>
      <c r="BP81" s="245"/>
      <c r="BQ81" s="245"/>
      <c r="BR81" s="245"/>
      <c r="BS81" s="245"/>
      <c r="BT81" s="245"/>
      <c r="BU81" s="245"/>
      <c r="BV81" s="245"/>
      <c r="BW81" s="245"/>
      <c r="BX81" s="244"/>
      <c r="BY81" s="244"/>
      <c r="BZ81" s="244"/>
      <c r="CG81" s="464"/>
      <c r="CH81" s="464"/>
      <c r="CI81" s="464"/>
      <c r="CJ81" s="464"/>
      <c r="CK81" s="464"/>
      <c r="CL81" s="464"/>
      <c r="CM81" s="464"/>
    </row>
    <row r="82" spans="1:91" s="247" customFormat="1" ht="16.350000000000001" customHeight="1" x14ac:dyDescent="0.2">
      <c r="A82" s="2859" t="s">
        <v>1997</v>
      </c>
      <c r="B82" s="3473">
        <f t="shared" si="12"/>
        <v>0</v>
      </c>
      <c r="C82" s="1585"/>
      <c r="D82" s="1585"/>
      <c r="E82" s="1585"/>
      <c r="F82" s="287"/>
      <c r="G82" s="476"/>
      <c r="H82" s="476"/>
      <c r="I82" s="250"/>
      <c r="J82" s="250"/>
      <c r="K82" s="250"/>
      <c r="L82" s="250"/>
      <c r="M82" s="250"/>
      <c r="N82" s="250"/>
      <c r="O82" s="250"/>
      <c r="P82" s="250"/>
      <c r="Q82" s="250"/>
      <c r="R82" s="462"/>
      <c r="S82" s="462"/>
      <c r="T82" s="462"/>
      <c r="U82" s="462"/>
      <c r="V82" s="462"/>
      <c r="W82" s="462"/>
      <c r="X82" s="250"/>
      <c r="Y82" s="250"/>
      <c r="Z82" s="245"/>
      <c r="AA82" s="245"/>
      <c r="AB82" s="245"/>
      <c r="AC82" s="245"/>
      <c r="AD82" s="245"/>
      <c r="AE82" s="245"/>
      <c r="AF82" s="245"/>
      <c r="AG82" s="245"/>
      <c r="AH82" s="245"/>
      <c r="AI82" s="245"/>
      <c r="AJ82" s="245"/>
      <c r="AK82" s="245"/>
      <c r="AL82" s="245"/>
      <c r="AM82" s="245"/>
      <c r="AN82" s="245"/>
      <c r="AO82" s="245"/>
      <c r="AP82" s="245"/>
      <c r="AQ82" s="245"/>
      <c r="AR82" s="245"/>
      <c r="AS82" s="245"/>
      <c r="AT82" s="245"/>
      <c r="AU82" s="245"/>
      <c r="AV82" s="245"/>
      <c r="AW82" s="245"/>
      <c r="AX82" s="245"/>
      <c r="AY82" s="245"/>
      <c r="AZ82" s="245"/>
      <c r="BA82" s="245"/>
      <c r="BB82" s="245"/>
      <c r="BC82" s="245"/>
      <c r="BD82" s="245"/>
      <c r="BE82" s="245"/>
      <c r="BF82" s="245"/>
      <c r="BG82" s="245"/>
      <c r="BH82" s="245"/>
      <c r="BI82" s="245"/>
      <c r="BJ82" s="245"/>
      <c r="BK82" s="245"/>
      <c r="BL82" s="245"/>
      <c r="BM82" s="245"/>
      <c r="BN82" s="245"/>
      <c r="BO82" s="245"/>
      <c r="BP82" s="245"/>
      <c r="BQ82" s="245"/>
      <c r="BR82" s="245"/>
      <c r="BS82" s="245"/>
      <c r="BT82" s="245"/>
      <c r="BU82" s="245"/>
      <c r="BV82" s="245"/>
      <c r="BW82" s="245"/>
      <c r="BX82" s="244"/>
      <c r="BY82" s="244"/>
      <c r="BZ82" s="244"/>
      <c r="CG82" s="464"/>
      <c r="CH82" s="464"/>
      <c r="CI82" s="464"/>
      <c r="CJ82" s="464"/>
      <c r="CK82" s="464"/>
      <c r="CL82" s="464"/>
      <c r="CM82" s="464"/>
    </row>
    <row r="83" spans="1:91" s="247" customFormat="1" ht="16.350000000000001" customHeight="1" x14ac:dyDescent="0.2">
      <c r="A83" s="2859" t="s">
        <v>2128</v>
      </c>
      <c r="B83" s="3473">
        <f t="shared" si="12"/>
        <v>0</v>
      </c>
      <c r="C83" s="1585"/>
      <c r="D83" s="1585"/>
      <c r="E83" s="1585"/>
      <c r="F83" s="287"/>
      <c r="G83" s="476"/>
      <c r="H83" s="476"/>
      <c r="I83" s="250"/>
      <c r="J83" s="250"/>
      <c r="K83" s="250"/>
      <c r="L83" s="250"/>
      <c r="M83" s="250"/>
      <c r="N83" s="250"/>
      <c r="O83" s="250"/>
      <c r="P83" s="250"/>
      <c r="Q83" s="250"/>
      <c r="R83" s="462"/>
      <c r="S83" s="462"/>
      <c r="T83" s="462"/>
      <c r="U83" s="462"/>
      <c r="V83" s="462"/>
      <c r="W83" s="462"/>
      <c r="X83" s="250"/>
      <c r="Y83" s="250"/>
      <c r="Z83" s="245"/>
      <c r="AA83" s="245"/>
      <c r="AB83" s="245"/>
      <c r="AC83" s="245"/>
      <c r="AD83" s="245"/>
      <c r="AE83" s="245"/>
      <c r="AF83" s="245"/>
      <c r="AG83" s="245"/>
      <c r="AH83" s="245"/>
      <c r="AI83" s="245"/>
      <c r="AJ83" s="245"/>
      <c r="AK83" s="245"/>
      <c r="AL83" s="245"/>
      <c r="AM83" s="245"/>
      <c r="AN83" s="245"/>
      <c r="AO83" s="245"/>
      <c r="AP83" s="245"/>
      <c r="AQ83" s="245"/>
      <c r="AR83" s="245"/>
      <c r="AS83" s="245"/>
      <c r="AT83" s="245"/>
      <c r="AU83" s="245"/>
      <c r="AV83" s="245"/>
      <c r="AW83" s="245"/>
      <c r="AX83" s="245"/>
      <c r="AY83" s="245"/>
      <c r="AZ83" s="245"/>
      <c r="BA83" s="245"/>
      <c r="BB83" s="245"/>
      <c r="BC83" s="245"/>
      <c r="BD83" s="245"/>
      <c r="BE83" s="245"/>
      <c r="BF83" s="245"/>
      <c r="BG83" s="245"/>
      <c r="BH83" s="245"/>
      <c r="BI83" s="245"/>
      <c r="BJ83" s="245"/>
      <c r="BK83" s="245"/>
      <c r="BL83" s="245"/>
      <c r="BM83" s="245"/>
      <c r="BN83" s="245"/>
      <c r="BO83" s="245"/>
      <c r="BP83" s="245"/>
      <c r="BQ83" s="245"/>
      <c r="BR83" s="245"/>
      <c r="BS83" s="245"/>
      <c r="BT83" s="245"/>
      <c r="BU83" s="245"/>
      <c r="BV83" s="245"/>
      <c r="BW83" s="245"/>
      <c r="BX83" s="244"/>
      <c r="BY83" s="244"/>
      <c r="BZ83" s="244"/>
      <c r="CG83" s="464"/>
      <c r="CH83" s="464"/>
      <c r="CI83" s="464"/>
      <c r="CJ83" s="464"/>
      <c r="CK83" s="464"/>
      <c r="CL83" s="464"/>
      <c r="CM83" s="464"/>
    </row>
    <row r="84" spans="1:91" s="247" customFormat="1" ht="16.350000000000001" customHeight="1" x14ac:dyDescent="0.2">
      <c r="A84" s="2859" t="s">
        <v>1989</v>
      </c>
      <c r="B84" s="3473">
        <f t="shared" si="12"/>
        <v>0</v>
      </c>
      <c r="C84" s="1585"/>
      <c r="D84" s="1585"/>
      <c r="E84" s="1585"/>
      <c r="F84" s="287"/>
      <c r="G84" s="476"/>
      <c r="H84" s="476"/>
      <c r="I84" s="250"/>
      <c r="J84" s="250"/>
      <c r="K84" s="250"/>
      <c r="L84" s="250"/>
      <c r="M84" s="250"/>
      <c r="N84" s="250"/>
      <c r="O84" s="250"/>
      <c r="P84" s="250"/>
      <c r="Q84" s="250"/>
      <c r="R84" s="462"/>
      <c r="S84" s="462"/>
      <c r="T84" s="462"/>
      <c r="U84" s="462"/>
      <c r="V84" s="462"/>
      <c r="W84" s="462"/>
      <c r="X84" s="250"/>
      <c r="Y84" s="250"/>
      <c r="Z84" s="245"/>
      <c r="AA84" s="245"/>
      <c r="AB84" s="245"/>
      <c r="AC84" s="245"/>
      <c r="AD84" s="245"/>
      <c r="AE84" s="245"/>
      <c r="AF84" s="245"/>
      <c r="AG84" s="245"/>
      <c r="AH84" s="245"/>
      <c r="AI84" s="245"/>
      <c r="AJ84" s="245"/>
      <c r="AK84" s="245"/>
      <c r="AL84" s="245"/>
      <c r="AM84" s="245"/>
      <c r="AN84" s="245"/>
      <c r="AO84" s="245"/>
      <c r="AP84" s="245"/>
      <c r="AQ84" s="245"/>
      <c r="AR84" s="245"/>
      <c r="AS84" s="245"/>
      <c r="AT84" s="245"/>
      <c r="AU84" s="245"/>
      <c r="AV84" s="245"/>
      <c r="AW84" s="245"/>
      <c r="AX84" s="245"/>
      <c r="AY84" s="245"/>
      <c r="AZ84" s="245"/>
      <c r="BA84" s="245"/>
      <c r="BB84" s="245"/>
      <c r="BC84" s="245"/>
      <c r="BD84" s="245"/>
      <c r="BE84" s="245"/>
      <c r="BF84" s="245"/>
      <c r="BG84" s="245"/>
      <c r="BH84" s="245"/>
      <c r="BI84" s="245"/>
      <c r="BJ84" s="245"/>
      <c r="BK84" s="245"/>
      <c r="BL84" s="245"/>
      <c r="BM84" s="245"/>
      <c r="BN84" s="245"/>
      <c r="BO84" s="245"/>
      <c r="BP84" s="245"/>
      <c r="BQ84" s="245"/>
      <c r="BR84" s="245"/>
      <c r="BS84" s="245"/>
      <c r="BT84" s="245"/>
      <c r="BU84" s="245"/>
      <c r="BV84" s="245"/>
      <c r="BW84" s="245"/>
      <c r="BX84" s="244"/>
      <c r="BY84" s="244"/>
      <c r="BZ84" s="244"/>
      <c r="CG84" s="464"/>
      <c r="CH84" s="464"/>
      <c r="CI84" s="464"/>
      <c r="CJ84" s="464"/>
      <c r="CK84" s="464"/>
      <c r="CL84" s="464"/>
      <c r="CM84" s="464"/>
    </row>
    <row r="85" spans="1:91" s="247" customFormat="1" ht="16.350000000000001" customHeight="1" x14ac:dyDescent="0.2">
      <c r="A85" s="2859" t="s">
        <v>2129</v>
      </c>
      <c r="B85" s="3473">
        <f t="shared" si="12"/>
        <v>0</v>
      </c>
      <c r="C85" s="1585"/>
      <c r="D85" s="1585"/>
      <c r="E85" s="1585"/>
      <c r="F85" s="287"/>
      <c r="G85" s="476"/>
      <c r="H85" s="476"/>
      <c r="I85" s="250"/>
      <c r="J85" s="250"/>
      <c r="K85" s="250"/>
      <c r="L85" s="250"/>
      <c r="M85" s="250"/>
      <c r="N85" s="250"/>
      <c r="O85" s="250"/>
      <c r="P85" s="250"/>
      <c r="Q85" s="250"/>
      <c r="R85" s="462"/>
      <c r="S85" s="462"/>
      <c r="T85" s="462"/>
      <c r="U85" s="462"/>
      <c r="V85" s="462"/>
      <c r="W85" s="462"/>
      <c r="X85" s="250"/>
      <c r="Y85" s="250"/>
      <c r="Z85" s="245"/>
      <c r="AA85" s="245"/>
      <c r="AB85" s="245"/>
      <c r="AC85" s="245"/>
      <c r="AD85" s="245"/>
      <c r="AE85" s="245"/>
      <c r="AF85" s="245"/>
      <c r="AG85" s="245"/>
      <c r="AH85" s="245"/>
      <c r="AI85" s="245"/>
      <c r="AJ85" s="245"/>
      <c r="AK85" s="245"/>
      <c r="AL85" s="245"/>
      <c r="AM85" s="245"/>
      <c r="AN85" s="245"/>
      <c r="AO85" s="245"/>
      <c r="AP85" s="245"/>
      <c r="AQ85" s="245"/>
      <c r="AR85" s="245"/>
      <c r="AS85" s="245"/>
      <c r="AT85" s="245"/>
      <c r="AU85" s="245"/>
      <c r="AV85" s="245"/>
      <c r="AW85" s="245"/>
      <c r="AX85" s="245"/>
      <c r="AY85" s="245"/>
      <c r="AZ85" s="245"/>
      <c r="BA85" s="245"/>
      <c r="BB85" s="245"/>
      <c r="BC85" s="245"/>
      <c r="BD85" s="245"/>
      <c r="BE85" s="245"/>
      <c r="BF85" s="245"/>
      <c r="BG85" s="245"/>
      <c r="BH85" s="245"/>
      <c r="BI85" s="245"/>
      <c r="BJ85" s="245"/>
      <c r="BK85" s="245"/>
      <c r="BL85" s="245"/>
      <c r="BM85" s="245"/>
      <c r="BN85" s="245"/>
      <c r="BO85" s="245"/>
      <c r="BP85" s="245"/>
      <c r="BQ85" s="245"/>
      <c r="BR85" s="245"/>
      <c r="BS85" s="245"/>
      <c r="BT85" s="245"/>
      <c r="BU85" s="245"/>
      <c r="BV85" s="245"/>
      <c r="BW85" s="245"/>
      <c r="BX85" s="244"/>
      <c r="BY85" s="244"/>
      <c r="BZ85" s="244"/>
      <c r="CG85" s="464"/>
      <c r="CH85" s="464"/>
      <c r="CI85" s="464"/>
      <c r="CJ85" s="464"/>
      <c r="CK85" s="464"/>
      <c r="CL85" s="464"/>
      <c r="CM85" s="464"/>
    </row>
    <row r="86" spans="1:91" s="247" customFormat="1" ht="16.350000000000001" customHeight="1" x14ac:dyDescent="0.2">
      <c r="A86" s="2859" t="s">
        <v>2000</v>
      </c>
      <c r="B86" s="3473">
        <f t="shared" si="12"/>
        <v>0</v>
      </c>
      <c r="C86" s="1585"/>
      <c r="D86" s="1585"/>
      <c r="E86" s="1585"/>
      <c r="F86" s="287"/>
      <c r="G86" s="476"/>
      <c r="H86" s="476"/>
      <c r="I86" s="250"/>
      <c r="J86" s="250"/>
      <c r="K86" s="250"/>
      <c r="L86" s="250"/>
      <c r="M86" s="250"/>
      <c r="N86" s="250"/>
      <c r="O86" s="250"/>
      <c r="P86" s="250"/>
      <c r="Q86" s="250"/>
      <c r="R86" s="462"/>
      <c r="S86" s="462"/>
      <c r="T86" s="462"/>
      <c r="U86" s="462"/>
      <c r="V86" s="462"/>
      <c r="W86" s="462"/>
      <c r="X86" s="250"/>
      <c r="Y86" s="250"/>
      <c r="Z86" s="245"/>
      <c r="AA86" s="245"/>
      <c r="AB86" s="245"/>
      <c r="AC86" s="245"/>
      <c r="AD86" s="245"/>
      <c r="AE86" s="245"/>
      <c r="AF86" s="245"/>
      <c r="AG86" s="245"/>
      <c r="AH86" s="245"/>
      <c r="AI86" s="245"/>
      <c r="AJ86" s="245"/>
      <c r="AK86" s="245"/>
      <c r="AL86" s="245"/>
      <c r="AM86" s="245"/>
      <c r="AN86" s="245"/>
      <c r="AO86" s="245"/>
      <c r="AP86" s="245"/>
      <c r="AQ86" s="245"/>
      <c r="AR86" s="245"/>
      <c r="AS86" s="245"/>
      <c r="AT86" s="245"/>
      <c r="AU86" s="245"/>
      <c r="AV86" s="245"/>
      <c r="AW86" s="245"/>
      <c r="AX86" s="245"/>
      <c r="AY86" s="245"/>
      <c r="AZ86" s="245"/>
      <c r="BA86" s="245"/>
      <c r="BB86" s="245"/>
      <c r="BC86" s="245"/>
      <c r="BD86" s="245"/>
      <c r="BE86" s="245"/>
      <c r="BF86" s="245"/>
      <c r="BG86" s="245"/>
      <c r="BH86" s="245"/>
      <c r="BI86" s="245"/>
      <c r="BJ86" s="245"/>
      <c r="BK86" s="245"/>
      <c r="BL86" s="245"/>
      <c r="BM86" s="245"/>
      <c r="BN86" s="245"/>
      <c r="BO86" s="245"/>
      <c r="BP86" s="245"/>
      <c r="BQ86" s="245"/>
      <c r="BR86" s="245"/>
      <c r="BS86" s="245"/>
      <c r="BT86" s="245"/>
      <c r="BU86" s="245"/>
      <c r="BV86" s="245"/>
      <c r="BW86" s="245"/>
      <c r="BX86" s="244"/>
      <c r="BY86" s="244"/>
      <c r="BZ86" s="244"/>
      <c r="CG86" s="464"/>
      <c r="CH86" s="464"/>
      <c r="CI86" s="464"/>
      <c r="CJ86" s="464"/>
      <c r="CK86" s="464"/>
      <c r="CL86" s="464"/>
      <c r="CM86" s="464"/>
    </row>
    <row r="87" spans="1:91" s="247" customFormat="1" ht="16.350000000000001" customHeight="1" x14ac:dyDescent="0.2">
      <c r="A87" s="2859" t="s">
        <v>1992</v>
      </c>
      <c r="B87" s="3473">
        <f t="shared" si="12"/>
        <v>0</v>
      </c>
      <c r="C87" s="261"/>
      <c r="D87" s="261"/>
      <c r="E87" s="261"/>
      <c r="F87" s="287"/>
      <c r="G87" s="476"/>
      <c r="H87" s="476"/>
      <c r="I87" s="250"/>
      <c r="J87" s="250"/>
      <c r="K87" s="250"/>
      <c r="L87" s="250"/>
      <c r="M87" s="250"/>
      <c r="N87" s="250"/>
      <c r="O87" s="250"/>
      <c r="P87" s="250"/>
      <c r="Q87" s="250"/>
      <c r="R87" s="462"/>
      <c r="S87" s="462"/>
      <c r="T87" s="462"/>
      <c r="U87" s="462"/>
      <c r="V87" s="462"/>
      <c r="W87" s="462"/>
      <c r="X87" s="250"/>
      <c r="Y87" s="250"/>
      <c r="Z87" s="245"/>
      <c r="AA87" s="245"/>
      <c r="AB87" s="245"/>
      <c r="AC87" s="245"/>
      <c r="AD87" s="245"/>
      <c r="AE87" s="245"/>
      <c r="AF87" s="245"/>
      <c r="AG87" s="245"/>
      <c r="AH87" s="245"/>
      <c r="AI87" s="245"/>
      <c r="AJ87" s="245"/>
      <c r="AK87" s="245"/>
      <c r="AL87" s="245"/>
      <c r="AM87" s="245"/>
      <c r="AN87" s="245"/>
      <c r="AO87" s="245"/>
      <c r="AP87" s="245"/>
      <c r="AQ87" s="245"/>
      <c r="AR87" s="245"/>
      <c r="AS87" s="245"/>
      <c r="AT87" s="245"/>
      <c r="AU87" s="245"/>
      <c r="AV87" s="245"/>
      <c r="AW87" s="245"/>
      <c r="AX87" s="245"/>
      <c r="AY87" s="245"/>
      <c r="AZ87" s="245"/>
      <c r="BA87" s="245"/>
      <c r="BB87" s="245"/>
      <c r="BC87" s="245"/>
      <c r="BD87" s="245"/>
      <c r="BE87" s="245"/>
      <c r="BF87" s="245"/>
      <c r="BG87" s="245"/>
      <c r="BH87" s="245"/>
      <c r="BI87" s="245"/>
      <c r="BJ87" s="245"/>
      <c r="BK87" s="245"/>
      <c r="BL87" s="245"/>
      <c r="BM87" s="245"/>
      <c r="BN87" s="245"/>
      <c r="BO87" s="245"/>
      <c r="BP87" s="245"/>
      <c r="BQ87" s="245"/>
      <c r="BR87" s="245"/>
      <c r="BS87" s="245"/>
      <c r="BT87" s="245"/>
      <c r="BU87" s="245"/>
      <c r="BV87" s="245"/>
      <c r="BW87" s="245"/>
      <c r="BX87" s="244"/>
      <c r="BY87" s="244"/>
      <c r="BZ87" s="244"/>
      <c r="CG87" s="464"/>
      <c r="CH87" s="464"/>
      <c r="CI87" s="464"/>
      <c r="CJ87" s="464"/>
      <c r="CK87" s="464"/>
      <c r="CL87" s="464"/>
      <c r="CM87" s="464"/>
    </row>
    <row r="88" spans="1:91" s="247" customFormat="1" ht="16.350000000000001" customHeight="1" x14ac:dyDescent="0.2">
      <c r="A88" s="3474" t="s">
        <v>2130</v>
      </c>
      <c r="B88" s="3475"/>
      <c r="C88" s="261"/>
      <c r="D88" s="261"/>
      <c r="E88" s="261"/>
      <c r="F88" s="287"/>
      <c r="G88" s="476"/>
      <c r="H88" s="476"/>
      <c r="I88" s="250"/>
      <c r="J88" s="250"/>
      <c r="K88" s="250"/>
      <c r="L88" s="250"/>
      <c r="M88" s="250"/>
      <c r="N88" s="250"/>
      <c r="O88" s="250"/>
      <c r="P88" s="250"/>
      <c r="Q88" s="250"/>
      <c r="R88" s="462"/>
      <c r="S88" s="462"/>
      <c r="T88" s="462"/>
      <c r="U88" s="462"/>
      <c r="V88" s="462"/>
      <c r="W88" s="462"/>
      <c r="X88" s="250"/>
      <c r="Y88" s="250"/>
      <c r="Z88" s="245"/>
      <c r="AA88" s="245"/>
      <c r="AB88" s="245"/>
      <c r="AC88" s="245"/>
      <c r="AD88" s="245"/>
      <c r="AE88" s="245"/>
      <c r="AF88" s="245"/>
      <c r="AG88" s="245"/>
      <c r="AH88" s="245"/>
      <c r="AI88" s="245"/>
      <c r="AJ88" s="245"/>
      <c r="AK88" s="245"/>
      <c r="AL88" s="245"/>
      <c r="AM88" s="245"/>
      <c r="AN88" s="245"/>
      <c r="AO88" s="245"/>
      <c r="AP88" s="245"/>
      <c r="AQ88" s="245"/>
      <c r="AR88" s="245"/>
      <c r="AS88" s="245"/>
      <c r="AT88" s="245"/>
      <c r="AU88" s="245"/>
      <c r="AV88" s="245"/>
      <c r="AW88" s="245"/>
      <c r="AX88" s="245"/>
      <c r="AY88" s="245"/>
      <c r="AZ88" s="245"/>
      <c r="BA88" s="245"/>
      <c r="BB88" s="245"/>
      <c r="BC88" s="245"/>
      <c r="BD88" s="245"/>
      <c r="BE88" s="245"/>
      <c r="BF88" s="245"/>
      <c r="BG88" s="245"/>
      <c r="BH88" s="245"/>
      <c r="BI88" s="245"/>
      <c r="BJ88" s="245"/>
      <c r="BK88" s="245"/>
      <c r="BL88" s="245"/>
      <c r="BM88" s="245"/>
      <c r="BN88" s="245"/>
      <c r="BO88" s="245"/>
      <c r="BP88" s="245"/>
      <c r="BQ88" s="245"/>
      <c r="BR88" s="245"/>
      <c r="BS88" s="245"/>
      <c r="BT88" s="245"/>
      <c r="BU88" s="245"/>
      <c r="BV88" s="245"/>
      <c r="BW88" s="245"/>
      <c r="BX88" s="244"/>
      <c r="BY88" s="244"/>
      <c r="BZ88" s="244"/>
      <c r="CG88" s="464"/>
      <c r="CH88" s="464"/>
      <c r="CI88" s="464"/>
      <c r="CJ88" s="464"/>
      <c r="CK88" s="464"/>
      <c r="CL88" s="464"/>
      <c r="CM88" s="464"/>
    </row>
    <row r="89" spans="1:91" s="247" customFormat="1" ht="16.350000000000001" customHeight="1" x14ac:dyDescent="0.2">
      <c r="A89" s="3284" t="s">
        <v>49</v>
      </c>
      <c r="B89" s="3299">
        <f>SUM(B69:B87)</f>
        <v>0</v>
      </c>
      <c r="C89" s="3299">
        <f>SUM(C69:C87)</f>
        <v>0</v>
      </c>
      <c r="D89" s="3299">
        <f>SUM(D69:D87)</f>
        <v>0</v>
      </c>
      <c r="E89" s="3299">
        <f>SUM(E69:E87)</f>
        <v>0</v>
      </c>
      <c r="F89" s="287"/>
      <c r="G89" s="476"/>
      <c r="H89" s="476"/>
      <c r="I89" s="250"/>
      <c r="J89" s="250"/>
      <c r="K89" s="250"/>
      <c r="L89" s="250"/>
      <c r="M89" s="250"/>
      <c r="N89" s="250"/>
      <c r="O89" s="250"/>
      <c r="P89" s="250"/>
      <c r="Q89" s="250"/>
      <c r="R89" s="462"/>
      <c r="S89" s="462"/>
      <c r="T89" s="462"/>
      <c r="U89" s="462"/>
      <c r="V89" s="277"/>
      <c r="W89" s="462"/>
      <c r="X89" s="250"/>
      <c r="Y89" s="250"/>
      <c r="Z89" s="245"/>
      <c r="AA89" s="245"/>
      <c r="AB89" s="245"/>
      <c r="AC89" s="245"/>
      <c r="AD89" s="245"/>
      <c r="AE89" s="245"/>
      <c r="AF89" s="245"/>
      <c r="AG89" s="245"/>
      <c r="AH89" s="245"/>
      <c r="AI89" s="245"/>
      <c r="AJ89" s="245"/>
      <c r="AK89" s="245"/>
      <c r="AL89" s="245"/>
      <c r="AM89" s="245"/>
      <c r="AN89" s="245"/>
      <c r="AO89" s="245"/>
      <c r="AP89" s="245"/>
      <c r="AQ89" s="245"/>
      <c r="AR89" s="245"/>
      <c r="AS89" s="245"/>
      <c r="AT89" s="245"/>
      <c r="AU89" s="245"/>
      <c r="AV89" s="245"/>
      <c r="AW89" s="245"/>
      <c r="AX89" s="245"/>
      <c r="AY89" s="245"/>
      <c r="AZ89" s="245"/>
      <c r="BA89" s="245"/>
      <c r="BB89" s="245"/>
      <c r="BC89" s="245"/>
      <c r="BD89" s="245"/>
      <c r="BE89" s="245"/>
      <c r="BF89" s="245"/>
      <c r="BG89" s="245"/>
      <c r="BH89" s="245"/>
      <c r="BI89" s="245"/>
      <c r="BJ89" s="245"/>
      <c r="BK89" s="245"/>
      <c r="BL89" s="245"/>
      <c r="BM89" s="245"/>
      <c r="BN89" s="245"/>
      <c r="BO89" s="245"/>
      <c r="BP89" s="245"/>
      <c r="BQ89" s="245"/>
      <c r="BR89" s="245"/>
      <c r="BS89" s="245"/>
      <c r="BT89" s="245"/>
      <c r="BU89" s="245"/>
      <c r="BV89" s="245"/>
      <c r="BW89" s="245"/>
      <c r="BX89" s="244"/>
      <c r="BY89" s="244"/>
      <c r="BZ89" s="244"/>
      <c r="CG89" s="464"/>
      <c r="CH89" s="464"/>
      <c r="CI89" s="464"/>
      <c r="CJ89" s="464"/>
      <c r="CK89" s="464"/>
      <c r="CL89" s="464"/>
      <c r="CM89" s="464"/>
    </row>
    <row r="90" spans="1:91" s="247" customFormat="1" ht="32.1" customHeight="1" x14ac:dyDescent="0.2">
      <c r="A90" s="253" t="s">
        <v>2131</v>
      </c>
      <c r="B90" s="250"/>
      <c r="C90" s="250"/>
      <c r="D90" s="250"/>
      <c r="E90" s="250"/>
      <c r="F90" s="250"/>
      <c r="G90" s="250"/>
      <c r="H90" s="250"/>
      <c r="I90" s="250"/>
      <c r="J90" s="250"/>
      <c r="K90" s="250"/>
      <c r="L90" s="250"/>
      <c r="M90" s="250"/>
      <c r="N90" s="250"/>
      <c r="O90" s="250"/>
      <c r="P90" s="250"/>
      <c r="Q90" s="250"/>
      <c r="R90" s="250"/>
      <c r="S90" s="250"/>
      <c r="T90" s="250"/>
      <c r="U90" s="250"/>
      <c r="V90" s="250"/>
      <c r="W90" s="250"/>
      <c r="X90" s="250"/>
      <c r="Y90" s="250"/>
      <c r="Z90" s="250"/>
      <c r="AA90" s="250"/>
      <c r="AB90" s="250"/>
      <c r="AC90" s="250"/>
      <c r="AD90" s="250"/>
      <c r="AE90" s="250"/>
      <c r="AF90" s="250"/>
      <c r="AG90" s="250"/>
      <c r="AH90" s="250"/>
      <c r="AI90" s="250"/>
      <c r="AJ90" s="250"/>
      <c r="AK90" s="250"/>
      <c r="AL90" s="250"/>
      <c r="AM90" s="250"/>
      <c r="AN90" s="250"/>
      <c r="AO90" s="250"/>
      <c r="AP90" s="250"/>
      <c r="AQ90" s="245"/>
      <c r="AR90" s="245"/>
      <c r="AS90" s="245"/>
      <c r="AT90" s="245"/>
      <c r="AU90" s="245"/>
      <c r="AV90" s="245"/>
      <c r="AW90" s="245"/>
      <c r="AX90" s="245"/>
      <c r="AY90" s="245"/>
      <c r="AZ90" s="245"/>
      <c r="BA90" s="245"/>
      <c r="BB90" s="245"/>
      <c r="BC90" s="245"/>
      <c r="BD90" s="245"/>
      <c r="BE90" s="245"/>
      <c r="BF90" s="245"/>
      <c r="BG90" s="245"/>
      <c r="BH90" s="245"/>
      <c r="BI90" s="245"/>
      <c r="BJ90" s="245"/>
      <c r="BK90" s="245"/>
      <c r="BL90" s="245"/>
      <c r="BM90" s="245"/>
      <c r="BN90" s="245"/>
      <c r="BO90" s="245"/>
      <c r="BP90" s="245"/>
      <c r="BQ90" s="245"/>
      <c r="BR90" s="245"/>
      <c r="BS90" s="245"/>
      <c r="BT90" s="245"/>
      <c r="BU90" s="245"/>
      <c r="BV90" s="245"/>
      <c r="BW90" s="245"/>
      <c r="BX90" s="245"/>
      <c r="BY90" s="245"/>
      <c r="BZ90" s="245"/>
      <c r="CG90" s="464"/>
      <c r="CH90" s="464"/>
      <c r="CI90" s="464"/>
      <c r="CJ90" s="464"/>
      <c r="CK90" s="464"/>
      <c r="CL90" s="464"/>
      <c r="CM90" s="464"/>
    </row>
    <row r="91" spans="1:91" s="247" customFormat="1" ht="16.350000000000001" customHeight="1" x14ac:dyDescent="0.2">
      <c r="A91" s="6703" t="s">
        <v>2132</v>
      </c>
      <c r="B91" s="6565"/>
      <c r="C91" s="6759" t="s">
        <v>984</v>
      </c>
      <c r="D91" s="6200"/>
      <c r="E91" s="6183"/>
      <c r="F91" s="7023" t="s">
        <v>924</v>
      </c>
      <c r="G91" s="7032"/>
      <c r="H91" s="7032"/>
      <c r="I91" s="7032"/>
      <c r="J91" s="7032"/>
      <c r="K91" s="7032"/>
      <c r="L91" s="7032"/>
      <c r="M91" s="7032"/>
      <c r="N91" s="7032"/>
      <c r="O91" s="7032"/>
      <c r="P91" s="7032"/>
      <c r="Q91" s="7032"/>
      <c r="R91" s="7032"/>
      <c r="S91" s="7032"/>
      <c r="T91" s="7032"/>
      <c r="U91" s="7032"/>
      <c r="V91" s="7032"/>
      <c r="W91" s="7032"/>
      <c r="X91" s="7032"/>
      <c r="Y91" s="7032"/>
      <c r="Z91" s="7032"/>
      <c r="AA91" s="7032"/>
      <c r="AB91" s="7032"/>
      <c r="AC91" s="7032"/>
      <c r="AD91" s="7032"/>
      <c r="AE91" s="7032"/>
      <c r="AF91" s="7032"/>
      <c r="AG91" s="7032"/>
      <c r="AH91" s="7032"/>
      <c r="AI91" s="7032"/>
      <c r="AJ91" s="7032"/>
      <c r="AK91" s="7032"/>
      <c r="AL91" s="7032"/>
      <c r="AM91" s="7024"/>
      <c r="AN91" s="7065" t="s">
        <v>421</v>
      </c>
      <c r="AO91" s="7065" t="s">
        <v>2133</v>
      </c>
      <c r="AP91" s="246"/>
      <c r="AQ91" s="246"/>
      <c r="AR91" s="246"/>
      <c r="AS91" s="246"/>
      <c r="AT91" s="246"/>
      <c r="AU91" s="246"/>
      <c r="AV91" s="246"/>
      <c r="AW91" s="246"/>
      <c r="AX91" s="246"/>
      <c r="AY91" s="246"/>
      <c r="AZ91" s="246"/>
      <c r="BA91" s="246"/>
      <c r="BB91" s="246"/>
      <c r="BC91" s="245"/>
      <c r="BD91" s="245"/>
      <c r="BE91" s="245"/>
      <c r="BF91" s="245"/>
      <c r="BG91" s="245"/>
      <c r="BH91" s="245"/>
      <c r="BI91" s="245"/>
      <c r="BJ91" s="245"/>
      <c r="BK91" s="245"/>
      <c r="BL91" s="245"/>
      <c r="BM91" s="245"/>
      <c r="BN91" s="245"/>
      <c r="BO91" s="245"/>
      <c r="BP91" s="245"/>
      <c r="BQ91" s="245"/>
      <c r="BR91" s="245"/>
      <c r="BS91" s="245"/>
      <c r="BT91" s="245"/>
      <c r="BU91" s="245"/>
      <c r="BV91" s="245"/>
      <c r="BW91" s="245"/>
      <c r="BX91" s="244"/>
      <c r="BY91" s="244"/>
      <c r="BZ91" s="244"/>
      <c r="CG91" s="464"/>
      <c r="CH91" s="464"/>
      <c r="CI91" s="464"/>
      <c r="CJ91" s="464"/>
      <c r="CK91" s="464"/>
      <c r="CL91" s="464"/>
      <c r="CM91" s="464"/>
    </row>
    <row r="92" spans="1:91" s="247" customFormat="1" ht="16.350000000000001" customHeight="1" x14ac:dyDescent="0.2">
      <c r="A92" s="6660"/>
      <c r="B92" s="6542"/>
      <c r="C92" s="7060"/>
      <c r="D92" s="6966"/>
      <c r="E92" s="6967"/>
      <c r="F92" s="7023" t="s">
        <v>965</v>
      </c>
      <c r="G92" s="7024"/>
      <c r="H92" s="7032" t="s">
        <v>597</v>
      </c>
      <c r="I92" s="7032"/>
      <c r="J92" s="7023" t="s">
        <v>598</v>
      </c>
      <c r="K92" s="7024"/>
      <c r="L92" s="7032" t="s">
        <v>70</v>
      </c>
      <c r="M92" s="7032"/>
      <c r="N92" s="7023" t="s">
        <v>71</v>
      </c>
      <c r="O92" s="7024"/>
      <c r="P92" s="7032" t="s">
        <v>72</v>
      </c>
      <c r="Q92" s="7032"/>
      <c r="R92" s="7023" t="s">
        <v>73</v>
      </c>
      <c r="S92" s="7024"/>
      <c r="T92" s="7032" t="s">
        <v>74</v>
      </c>
      <c r="U92" s="7032"/>
      <c r="V92" s="7023" t="s">
        <v>75</v>
      </c>
      <c r="W92" s="7024"/>
      <c r="X92" s="7032" t="s">
        <v>76</v>
      </c>
      <c r="Y92" s="7024"/>
      <c r="Z92" s="7023" t="s">
        <v>77</v>
      </c>
      <c r="AA92" s="7032"/>
      <c r="AB92" s="7023" t="s">
        <v>78</v>
      </c>
      <c r="AC92" s="7024"/>
      <c r="AD92" s="7032" t="s">
        <v>79</v>
      </c>
      <c r="AE92" s="7032"/>
      <c r="AF92" s="7023" t="s">
        <v>80</v>
      </c>
      <c r="AG92" s="7024"/>
      <c r="AH92" s="7032" t="s">
        <v>81</v>
      </c>
      <c r="AI92" s="7032"/>
      <c r="AJ92" s="7023" t="s">
        <v>82</v>
      </c>
      <c r="AK92" s="7024"/>
      <c r="AL92" s="7032" t="s">
        <v>83</v>
      </c>
      <c r="AM92" s="7024"/>
      <c r="AN92" s="6664"/>
      <c r="AO92" s="6664"/>
      <c r="AP92" s="246"/>
      <c r="AQ92" s="246"/>
      <c r="AR92" s="246"/>
      <c r="AS92" s="246"/>
      <c r="AT92" s="246"/>
      <c r="AU92" s="246"/>
      <c r="AV92" s="246"/>
      <c r="AW92" s="246"/>
      <c r="AX92" s="246"/>
      <c r="AY92" s="246"/>
      <c r="AZ92" s="246"/>
      <c r="BA92" s="246"/>
      <c r="BB92" s="246"/>
      <c r="BC92" s="245"/>
      <c r="BD92" s="245"/>
      <c r="BE92" s="245"/>
      <c r="BF92" s="245"/>
      <c r="BG92" s="245"/>
      <c r="BH92" s="245"/>
      <c r="BI92" s="245"/>
      <c r="BJ92" s="245"/>
      <c r="BK92" s="245"/>
      <c r="BL92" s="245"/>
      <c r="BM92" s="245"/>
      <c r="BN92" s="245"/>
      <c r="BO92" s="245"/>
      <c r="BP92" s="245"/>
      <c r="BQ92" s="245"/>
      <c r="BR92" s="245"/>
      <c r="BS92" s="245"/>
      <c r="BT92" s="245"/>
      <c r="BU92" s="245"/>
      <c r="BV92" s="245"/>
      <c r="BW92" s="245"/>
      <c r="BX92" s="244"/>
      <c r="BY92" s="244"/>
      <c r="BZ92" s="244"/>
      <c r="CG92" s="464"/>
      <c r="CH92" s="464"/>
      <c r="CI92" s="464"/>
      <c r="CJ92" s="464"/>
      <c r="CK92" s="464"/>
      <c r="CL92" s="464"/>
      <c r="CM92" s="464"/>
    </row>
    <row r="93" spans="1:91" s="247" customFormat="1" ht="16.350000000000001" customHeight="1" x14ac:dyDescent="0.2">
      <c r="A93" s="7124"/>
      <c r="B93" s="6869"/>
      <c r="C93" s="3214" t="s">
        <v>52</v>
      </c>
      <c r="D93" s="3242" t="s">
        <v>599</v>
      </c>
      <c r="E93" s="3215" t="s">
        <v>54</v>
      </c>
      <c r="F93" s="3284" t="s">
        <v>599</v>
      </c>
      <c r="G93" s="3215" t="s">
        <v>54</v>
      </c>
      <c r="H93" s="3456" t="s">
        <v>599</v>
      </c>
      <c r="I93" s="3456" t="s">
        <v>54</v>
      </c>
      <c r="J93" s="3284" t="s">
        <v>599</v>
      </c>
      <c r="K93" s="3215" t="s">
        <v>54</v>
      </c>
      <c r="L93" s="3456" t="s">
        <v>599</v>
      </c>
      <c r="M93" s="3456" t="s">
        <v>54</v>
      </c>
      <c r="N93" s="3284" t="s">
        <v>599</v>
      </c>
      <c r="O93" s="3215" t="s">
        <v>54</v>
      </c>
      <c r="P93" s="3456" t="s">
        <v>599</v>
      </c>
      <c r="Q93" s="3456" t="s">
        <v>54</v>
      </c>
      <c r="R93" s="3284" t="s">
        <v>599</v>
      </c>
      <c r="S93" s="3215" t="s">
        <v>54</v>
      </c>
      <c r="T93" s="3456" t="s">
        <v>599</v>
      </c>
      <c r="U93" s="3456" t="s">
        <v>54</v>
      </c>
      <c r="V93" s="3284" t="s">
        <v>599</v>
      </c>
      <c r="W93" s="3215" t="s">
        <v>54</v>
      </c>
      <c r="X93" s="3456" t="s">
        <v>599</v>
      </c>
      <c r="Y93" s="3215" t="s">
        <v>54</v>
      </c>
      <c r="Z93" s="3284" t="s">
        <v>599</v>
      </c>
      <c r="AA93" s="3456" t="s">
        <v>54</v>
      </c>
      <c r="AB93" s="3284" t="s">
        <v>599</v>
      </c>
      <c r="AC93" s="3215" t="s">
        <v>54</v>
      </c>
      <c r="AD93" s="3456" t="s">
        <v>599</v>
      </c>
      <c r="AE93" s="3456" t="s">
        <v>54</v>
      </c>
      <c r="AF93" s="3284" t="s">
        <v>599</v>
      </c>
      <c r="AG93" s="3215" t="s">
        <v>54</v>
      </c>
      <c r="AH93" s="3456" t="s">
        <v>599</v>
      </c>
      <c r="AI93" s="3456" t="s">
        <v>54</v>
      </c>
      <c r="AJ93" s="3284" t="s">
        <v>599</v>
      </c>
      <c r="AK93" s="3215" t="s">
        <v>54</v>
      </c>
      <c r="AL93" s="3456" t="s">
        <v>599</v>
      </c>
      <c r="AM93" s="3215" t="s">
        <v>54</v>
      </c>
      <c r="AN93" s="6965"/>
      <c r="AO93" s="6965"/>
      <c r="AP93" s="246"/>
      <c r="AQ93" s="246"/>
      <c r="AR93" s="246"/>
      <c r="AS93" s="246"/>
      <c r="AT93" s="246"/>
      <c r="AU93" s="246"/>
      <c r="AV93" s="246"/>
      <c r="AW93" s="246"/>
      <c r="AX93" s="246"/>
      <c r="AY93" s="246"/>
      <c r="AZ93" s="246"/>
      <c r="BA93" s="246"/>
      <c r="BB93" s="246"/>
      <c r="BC93" s="245"/>
      <c r="BD93" s="245"/>
      <c r="BE93" s="245"/>
      <c r="BF93" s="245"/>
      <c r="BG93" s="245"/>
      <c r="BH93" s="245"/>
      <c r="BI93" s="245"/>
      <c r="BJ93" s="245"/>
      <c r="BK93" s="245"/>
      <c r="BL93" s="245"/>
      <c r="BM93" s="245"/>
      <c r="BN93" s="245"/>
      <c r="BO93" s="245"/>
      <c r="BP93" s="245"/>
      <c r="BQ93" s="245"/>
      <c r="BR93" s="245"/>
      <c r="BS93" s="245"/>
      <c r="BT93" s="245"/>
      <c r="BU93" s="245"/>
      <c r="BV93" s="245"/>
      <c r="BW93" s="245"/>
      <c r="BX93" s="244"/>
      <c r="BY93" s="244"/>
      <c r="BZ93" s="244"/>
      <c r="CG93" s="464"/>
      <c r="CH93" s="464"/>
      <c r="CI93" s="464"/>
      <c r="CJ93" s="464"/>
      <c r="CK93" s="464"/>
      <c r="CL93" s="464"/>
      <c r="CM93" s="464"/>
    </row>
    <row r="94" spans="1:91" s="247" customFormat="1" ht="16.350000000000001" customHeight="1" x14ac:dyDescent="0.2">
      <c r="A94" s="7023" t="s">
        <v>2134</v>
      </c>
      <c r="B94" s="7024"/>
      <c r="C94" s="3458">
        <f t="shared" ref="C94:AN94" si="13">SUM(C95:C101)</f>
        <v>0</v>
      </c>
      <c r="D94" s="1954">
        <f>SUM(D95:D101)</f>
        <v>0</v>
      </c>
      <c r="E94" s="3429">
        <f>SUM(E95:E101)</f>
        <v>0</v>
      </c>
      <c r="F94" s="3463">
        <f t="shared" si="13"/>
        <v>0</v>
      </c>
      <c r="G94" s="3476">
        <f t="shared" si="13"/>
        <v>0</v>
      </c>
      <c r="H94" s="3463">
        <f t="shared" si="13"/>
        <v>0</v>
      </c>
      <c r="I94" s="3476">
        <f t="shared" si="13"/>
        <v>0</v>
      </c>
      <c r="J94" s="3463">
        <f t="shared" si="13"/>
        <v>0</v>
      </c>
      <c r="K94" s="3476">
        <f t="shared" si="13"/>
        <v>0</v>
      </c>
      <c r="L94" s="3463">
        <f t="shared" si="13"/>
        <v>0</v>
      </c>
      <c r="M94" s="3476">
        <f t="shared" si="13"/>
        <v>0</v>
      </c>
      <c r="N94" s="3463">
        <f t="shared" si="13"/>
        <v>0</v>
      </c>
      <c r="O94" s="3476">
        <f t="shared" si="13"/>
        <v>0</v>
      </c>
      <c r="P94" s="3463">
        <f t="shared" si="13"/>
        <v>0</v>
      </c>
      <c r="Q94" s="3476">
        <f t="shared" si="13"/>
        <v>0</v>
      </c>
      <c r="R94" s="3463">
        <f t="shared" si="13"/>
        <v>0</v>
      </c>
      <c r="S94" s="3476">
        <f t="shared" si="13"/>
        <v>0</v>
      </c>
      <c r="T94" s="3463">
        <f t="shared" si="13"/>
        <v>0</v>
      </c>
      <c r="U94" s="3476">
        <f t="shared" si="13"/>
        <v>0</v>
      </c>
      <c r="V94" s="3463">
        <f t="shared" si="13"/>
        <v>0</v>
      </c>
      <c r="W94" s="3476">
        <f t="shared" si="13"/>
        <v>0</v>
      </c>
      <c r="X94" s="3463">
        <f t="shared" si="13"/>
        <v>0</v>
      </c>
      <c r="Y94" s="3476">
        <f t="shared" si="13"/>
        <v>0</v>
      </c>
      <c r="Z94" s="3463">
        <f t="shared" si="13"/>
        <v>0</v>
      </c>
      <c r="AA94" s="3476">
        <f t="shared" si="13"/>
        <v>0</v>
      </c>
      <c r="AB94" s="3463">
        <f t="shared" si="13"/>
        <v>0</v>
      </c>
      <c r="AC94" s="3476">
        <f t="shared" si="13"/>
        <v>0</v>
      </c>
      <c r="AD94" s="3463">
        <f t="shared" si="13"/>
        <v>0</v>
      </c>
      <c r="AE94" s="3476">
        <f t="shared" si="13"/>
        <v>0</v>
      </c>
      <c r="AF94" s="3463">
        <f t="shared" si="13"/>
        <v>0</v>
      </c>
      <c r="AG94" s="3476">
        <f t="shared" si="13"/>
        <v>0</v>
      </c>
      <c r="AH94" s="3463">
        <f t="shared" si="13"/>
        <v>0</v>
      </c>
      <c r="AI94" s="3476">
        <f t="shared" si="13"/>
        <v>0</v>
      </c>
      <c r="AJ94" s="3463">
        <f t="shared" si="13"/>
        <v>0</v>
      </c>
      <c r="AK94" s="3476">
        <f t="shared" si="13"/>
        <v>0</v>
      </c>
      <c r="AL94" s="3463">
        <f t="shared" si="13"/>
        <v>0</v>
      </c>
      <c r="AM94" s="3476">
        <f t="shared" si="13"/>
        <v>0</v>
      </c>
      <c r="AN94" s="3217">
        <f t="shared" si="13"/>
        <v>0</v>
      </c>
      <c r="AO94" s="3217">
        <f>SUM(AO95:AO97)</f>
        <v>0</v>
      </c>
      <c r="AP94" s="246"/>
      <c r="AQ94" s="246"/>
      <c r="AR94" s="246"/>
      <c r="AS94" s="246"/>
      <c r="AT94" s="246"/>
      <c r="AU94" s="246"/>
      <c r="AV94" s="246"/>
      <c r="AW94" s="246"/>
      <c r="AX94" s="246"/>
      <c r="AY94" s="246"/>
      <c r="AZ94" s="246"/>
      <c r="BA94" s="246"/>
      <c r="BB94" s="246"/>
      <c r="BC94" s="245"/>
      <c r="BD94" s="245"/>
      <c r="BE94" s="245"/>
      <c r="BF94" s="245"/>
      <c r="BG94" s="245"/>
      <c r="BH94" s="245"/>
      <c r="BI94" s="245"/>
      <c r="BJ94" s="245"/>
      <c r="BK94" s="245"/>
      <c r="BL94" s="245"/>
      <c r="BM94" s="245"/>
      <c r="BN94" s="245"/>
      <c r="BO94" s="245"/>
      <c r="BP94" s="245"/>
      <c r="BQ94" s="245"/>
      <c r="BR94" s="245"/>
      <c r="BS94" s="245"/>
      <c r="BT94" s="245"/>
      <c r="BU94" s="245"/>
      <c r="BV94" s="245"/>
      <c r="BW94" s="245"/>
      <c r="BX94" s="244"/>
      <c r="BY94" s="244"/>
      <c r="BZ94" s="244"/>
      <c r="CG94" s="464">
        <v>0</v>
      </c>
      <c r="CH94" s="464">
        <v>0</v>
      </c>
      <c r="CI94" s="464"/>
      <c r="CJ94" s="464"/>
      <c r="CK94" s="464"/>
      <c r="CL94" s="464"/>
      <c r="CM94" s="464"/>
    </row>
    <row r="95" spans="1:91" s="247" customFormat="1" ht="16.350000000000001" customHeight="1" x14ac:dyDescent="0.2">
      <c r="A95" s="7065" t="s">
        <v>2135</v>
      </c>
      <c r="B95" s="455" t="s">
        <v>2136</v>
      </c>
      <c r="C95" s="3458">
        <f t="shared" ref="C95:C101" si="14">SUM(D95+E95)</f>
        <v>0</v>
      </c>
      <c r="D95" s="1954">
        <f>SUM(F95+H95+J95+L95+N95+P95+R95+T95+V95+X95+Z95+AB95+AD95+AF95+AH95+AJ95+AL95)</f>
        <v>0</v>
      </c>
      <c r="E95" s="3429">
        <f>SUM(G95+I95+K95+M95+O95+Q95+S95+U95+W95+Y95+AA95+AC95+AE95+AG95+AI95+AK95+AM95)</f>
        <v>0</v>
      </c>
      <c r="F95" s="3477"/>
      <c r="G95" s="3478"/>
      <c r="H95" s="3220"/>
      <c r="I95" s="3219"/>
      <c r="J95" s="3220"/>
      <c r="K95" s="3219"/>
      <c r="L95" s="3477"/>
      <c r="M95" s="3478"/>
      <c r="N95" s="3220"/>
      <c r="O95" s="3219"/>
      <c r="P95" s="3220"/>
      <c r="Q95" s="3219"/>
      <c r="R95" s="3220"/>
      <c r="S95" s="3219"/>
      <c r="T95" s="3220"/>
      <c r="U95" s="3219"/>
      <c r="V95" s="3220"/>
      <c r="W95" s="3219"/>
      <c r="X95" s="3220"/>
      <c r="Y95" s="3219"/>
      <c r="Z95" s="3220"/>
      <c r="AA95" s="3219"/>
      <c r="AB95" s="3220"/>
      <c r="AC95" s="3219"/>
      <c r="AD95" s="3220"/>
      <c r="AE95" s="3219"/>
      <c r="AF95" s="3220"/>
      <c r="AG95" s="3219"/>
      <c r="AH95" s="3220"/>
      <c r="AI95" s="3219"/>
      <c r="AJ95" s="3220"/>
      <c r="AK95" s="3219"/>
      <c r="AL95" s="3220"/>
      <c r="AM95" s="3219"/>
      <c r="AN95" s="3479"/>
      <c r="AO95" s="3479"/>
      <c r="AP95" s="282"/>
      <c r="AQ95" s="256"/>
      <c r="AR95" s="256"/>
      <c r="AS95" s="256"/>
      <c r="AT95" s="256"/>
      <c r="AU95" s="256"/>
      <c r="AV95" s="256"/>
      <c r="AW95" s="256"/>
      <c r="AX95" s="256"/>
      <c r="AY95" s="256"/>
      <c r="AZ95" s="256"/>
      <c r="BA95" s="246"/>
      <c r="BB95" s="246"/>
      <c r="BC95" s="245"/>
      <c r="BD95" s="245"/>
      <c r="BE95" s="245"/>
      <c r="BF95" s="245"/>
      <c r="BG95" s="245"/>
      <c r="BH95" s="245"/>
      <c r="BI95" s="245"/>
      <c r="BJ95" s="245"/>
      <c r="BK95" s="245"/>
      <c r="BL95" s="245"/>
      <c r="BM95" s="245"/>
      <c r="BN95" s="245"/>
      <c r="BO95" s="245"/>
      <c r="BP95" s="245"/>
      <c r="BQ95" s="245"/>
      <c r="BR95" s="245"/>
      <c r="BS95" s="245"/>
      <c r="BT95" s="245"/>
      <c r="BU95" s="245"/>
      <c r="BV95" s="245"/>
      <c r="BW95" s="245"/>
      <c r="BX95" s="244"/>
      <c r="BY95" s="244"/>
      <c r="BZ95" s="244"/>
      <c r="CG95" s="464">
        <v>0</v>
      </c>
      <c r="CH95" s="464">
        <v>0</v>
      </c>
      <c r="CI95" s="464">
        <v>0</v>
      </c>
      <c r="CJ95" s="464">
        <v>0</v>
      </c>
      <c r="CK95" s="464"/>
      <c r="CL95" s="464"/>
      <c r="CM95" s="464"/>
    </row>
    <row r="96" spans="1:91" s="247" customFormat="1" ht="16.350000000000001" customHeight="1" x14ac:dyDescent="0.2">
      <c r="A96" s="6664"/>
      <c r="B96" s="3480" t="s">
        <v>2137</v>
      </c>
      <c r="C96" s="2062">
        <f t="shared" si="14"/>
        <v>0</v>
      </c>
      <c r="D96" s="466">
        <f t="shared" ref="D96:E101" si="15">SUM(F96+H96+J96+L96+N96+P96+R96+T96+V96+X96+Z96+AB96+AD96+AF96+AH96+AJ96+AL96)</f>
        <v>0</v>
      </c>
      <c r="E96" s="477">
        <f t="shared" si="15"/>
        <v>0</v>
      </c>
      <c r="F96" s="3481"/>
      <c r="G96" s="3191"/>
      <c r="H96" s="3482"/>
      <c r="I96" s="3483"/>
      <c r="J96" s="3481"/>
      <c r="K96" s="3484"/>
      <c r="L96" s="3482"/>
      <c r="M96" s="3485"/>
      <c r="N96" s="3481"/>
      <c r="O96" s="3484"/>
      <c r="P96" s="3483"/>
      <c r="Q96" s="3485"/>
      <c r="R96" s="3486"/>
      <c r="S96" s="3484"/>
      <c r="T96" s="3483"/>
      <c r="U96" s="3485"/>
      <c r="V96" s="3486"/>
      <c r="W96" s="3484"/>
      <c r="X96" s="3483"/>
      <c r="Y96" s="3484"/>
      <c r="Z96" s="3486"/>
      <c r="AA96" s="3485"/>
      <c r="AB96" s="3486"/>
      <c r="AC96" s="3484"/>
      <c r="AD96" s="3483"/>
      <c r="AE96" s="3485"/>
      <c r="AF96" s="3486"/>
      <c r="AG96" s="3484"/>
      <c r="AH96" s="3483"/>
      <c r="AI96" s="3485"/>
      <c r="AJ96" s="3486"/>
      <c r="AK96" s="3484"/>
      <c r="AL96" s="3483"/>
      <c r="AM96" s="3484"/>
      <c r="AN96" s="3187"/>
      <c r="AO96" s="3187"/>
      <c r="AP96" s="282"/>
      <c r="AQ96" s="256"/>
      <c r="AR96" s="256"/>
      <c r="AS96" s="256"/>
      <c r="AT96" s="256"/>
      <c r="AU96" s="256"/>
      <c r="AV96" s="256"/>
      <c r="AW96" s="256"/>
      <c r="AX96" s="256"/>
      <c r="AY96" s="256"/>
      <c r="AZ96" s="256"/>
      <c r="BA96" s="246"/>
      <c r="BB96" s="246"/>
      <c r="BC96" s="245"/>
      <c r="BD96" s="245"/>
      <c r="BE96" s="245"/>
      <c r="BF96" s="245"/>
      <c r="BG96" s="245"/>
      <c r="BH96" s="245"/>
      <c r="BI96" s="245"/>
      <c r="BJ96" s="245"/>
      <c r="BK96" s="245"/>
      <c r="BL96" s="245"/>
      <c r="BM96" s="245"/>
      <c r="BN96" s="245"/>
      <c r="BO96" s="245"/>
      <c r="BP96" s="245"/>
      <c r="BQ96" s="245"/>
      <c r="BR96" s="245"/>
      <c r="BS96" s="245"/>
      <c r="BT96" s="245"/>
      <c r="BU96" s="245"/>
      <c r="BV96" s="245"/>
      <c r="BW96" s="245"/>
      <c r="BX96" s="244"/>
      <c r="BY96" s="244"/>
      <c r="BZ96" s="244"/>
      <c r="CG96" s="464">
        <v>0</v>
      </c>
      <c r="CH96" s="464">
        <v>0</v>
      </c>
      <c r="CI96" s="464">
        <v>0</v>
      </c>
      <c r="CJ96" s="464">
        <v>0</v>
      </c>
      <c r="CK96" s="464"/>
      <c r="CL96" s="464"/>
      <c r="CM96" s="464"/>
    </row>
    <row r="97" spans="1:91" s="247" customFormat="1" ht="16.350000000000001" customHeight="1" thickBot="1" x14ac:dyDescent="0.25">
      <c r="A97" s="7125"/>
      <c r="B97" s="478" t="s">
        <v>2138</v>
      </c>
      <c r="C97" s="3487">
        <f t="shared" si="14"/>
        <v>0</v>
      </c>
      <c r="D97" s="3488">
        <f t="shared" si="15"/>
        <v>0</v>
      </c>
      <c r="E97" s="3489">
        <f t="shared" si="15"/>
        <v>0</v>
      </c>
      <c r="F97" s="479"/>
      <c r="G97" s="480"/>
      <c r="H97" s="481"/>
      <c r="I97" s="482"/>
      <c r="J97" s="479"/>
      <c r="K97" s="483"/>
      <c r="L97" s="481"/>
      <c r="M97" s="484"/>
      <c r="N97" s="479"/>
      <c r="O97" s="483"/>
      <c r="P97" s="482"/>
      <c r="Q97" s="484"/>
      <c r="R97" s="485"/>
      <c r="S97" s="483"/>
      <c r="T97" s="482"/>
      <c r="U97" s="484"/>
      <c r="V97" s="485"/>
      <c r="W97" s="483"/>
      <c r="X97" s="482"/>
      <c r="Y97" s="483"/>
      <c r="Z97" s="485"/>
      <c r="AA97" s="484"/>
      <c r="AB97" s="485"/>
      <c r="AC97" s="483"/>
      <c r="AD97" s="482"/>
      <c r="AE97" s="484"/>
      <c r="AF97" s="485"/>
      <c r="AG97" s="483"/>
      <c r="AH97" s="482"/>
      <c r="AI97" s="484"/>
      <c r="AJ97" s="485"/>
      <c r="AK97" s="483"/>
      <c r="AL97" s="482"/>
      <c r="AM97" s="483"/>
      <c r="AN97" s="486"/>
      <c r="AO97" s="486"/>
      <c r="AP97" s="282"/>
      <c r="AQ97" s="256"/>
      <c r="AR97" s="256"/>
      <c r="AS97" s="256"/>
      <c r="AT97" s="256"/>
      <c r="AU97" s="256"/>
      <c r="AV97" s="256"/>
      <c r="AW97" s="256"/>
      <c r="AX97" s="256"/>
      <c r="AY97" s="256"/>
      <c r="AZ97" s="256"/>
      <c r="BA97" s="246"/>
      <c r="BB97" s="246"/>
      <c r="BC97" s="245"/>
      <c r="BD97" s="245"/>
      <c r="BE97" s="245"/>
      <c r="BF97" s="245"/>
      <c r="BG97" s="245"/>
      <c r="BH97" s="245"/>
      <c r="BI97" s="245"/>
      <c r="BJ97" s="245"/>
      <c r="BK97" s="245"/>
      <c r="BL97" s="245"/>
      <c r="BM97" s="245"/>
      <c r="BN97" s="245"/>
      <c r="BO97" s="245"/>
      <c r="BP97" s="245"/>
      <c r="BQ97" s="245"/>
      <c r="BR97" s="245"/>
      <c r="BS97" s="245"/>
      <c r="BT97" s="245"/>
      <c r="BU97" s="245"/>
      <c r="BV97" s="245"/>
      <c r="BW97" s="245"/>
      <c r="BX97" s="244"/>
      <c r="BY97" s="244"/>
      <c r="BZ97" s="244"/>
      <c r="CG97" s="464">
        <v>0</v>
      </c>
      <c r="CH97" s="464">
        <v>0</v>
      </c>
      <c r="CI97" s="464">
        <v>0</v>
      </c>
      <c r="CJ97" s="464">
        <v>0</v>
      </c>
      <c r="CK97" s="464"/>
      <c r="CL97" s="464"/>
      <c r="CM97" s="464"/>
    </row>
    <row r="98" spans="1:91" s="247" customFormat="1" ht="16.350000000000001" customHeight="1" thickTop="1" x14ac:dyDescent="0.2">
      <c r="A98" s="7126" t="s">
        <v>2139</v>
      </c>
      <c r="B98" s="7127"/>
      <c r="C98" s="449">
        <f t="shared" si="14"/>
        <v>0</v>
      </c>
      <c r="D98" s="2060">
        <f t="shared" si="15"/>
        <v>0</v>
      </c>
      <c r="E98" s="2058">
        <f t="shared" si="15"/>
        <v>0</v>
      </c>
      <c r="F98" s="487"/>
      <c r="G98" s="488"/>
      <c r="H98" s="489"/>
      <c r="I98" s="490"/>
      <c r="J98" s="491"/>
      <c r="K98" s="488"/>
      <c r="L98" s="489"/>
      <c r="M98" s="492"/>
      <c r="N98" s="491"/>
      <c r="O98" s="488"/>
      <c r="P98" s="490"/>
      <c r="Q98" s="492"/>
      <c r="R98" s="493"/>
      <c r="S98" s="488"/>
      <c r="T98" s="490"/>
      <c r="U98" s="492"/>
      <c r="V98" s="493"/>
      <c r="W98" s="488"/>
      <c r="X98" s="490"/>
      <c r="Y98" s="488"/>
      <c r="Z98" s="493"/>
      <c r="AA98" s="492"/>
      <c r="AB98" s="493"/>
      <c r="AC98" s="488"/>
      <c r="AD98" s="490"/>
      <c r="AE98" s="492"/>
      <c r="AF98" s="493"/>
      <c r="AG98" s="488"/>
      <c r="AH98" s="490"/>
      <c r="AI98" s="492"/>
      <c r="AJ98" s="493"/>
      <c r="AK98" s="488"/>
      <c r="AL98" s="490"/>
      <c r="AM98" s="488"/>
      <c r="AN98" s="494"/>
      <c r="AO98" s="495"/>
      <c r="AP98" s="282"/>
      <c r="AQ98" s="256"/>
      <c r="AR98" s="256"/>
      <c r="AS98" s="256"/>
      <c r="AT98" s="256"/>
      <c r="AU98" s="256"/>
      <c r="AV98" s="256"/>
      <c r="AW98" s="256"/>
      <c r="AX98" s="256"/>
      <c r="AY98" s="256"/>
      <c r="AZ98" s="256"/>
      <c r="BA98" s="246"/>
      <c r="BB98" s="246"/>
      <c r="BC98" s="245"/>
      <c r="BD98" s="245"/>
      <c r="BE98" s="245"/>
      <c r="BF98" s="245"/>
      <c r="BG98" s="245"/>
      <c r="BH98" s="245"/>
      <c r="BI98" s="245"/>
      <c r="BJ98" s="245"/>
      <c r="BK98" s="245"/>
      <c r="BL98" s="245"/>
      <c r="BM98" s="245"/>
      <c r="BN98" s="245"/>
      <c r="BO98" s="245"/>
      <c r="BP98" s="245"/>
      <c r="BQ98" s="245"/>
      <c r="BR98" s="245"/>
      <c r="BS98" s="245"/>
      <c r="BT98" s="245"/>
      <c r="BU98" s="245"/>
      <c r="BV98" s="245"/>
      <c r="BW98" s="245"/>
      <c r="BX98" s="244"/>
      <c r="BY98" s="244"/>
      <c r="BZ98" s="244"/>
      <c r="CG98" s="464">
        <v>0</v>
      </c>
      <c r="CH98" s="464">
        <v>0</v>
      </c>
      <c r="CI98" s="464"/>
      <c r="CJ98" s="464"/>
      <c r="CK98" s="464"/>
      <c r="CL98" s="464"/>
      <c r="CM98" s="464"/>
    </row>
    <row r="99" spans="1:91" s="247" customFormat="1" ht="16.350000000000001" customHeight="1" x14ac:dyDescent="0.2">
      <c r="A99" s="7128" t="s">
        <v>2140</v>
      </c>
      <c r="B99" s="7129"/>
      <c r="C99" s="465">
        <f t="shared" si="14"/>
        <v>0</v>
      </c>
      <c r="D99" s="2060">
        <f t="shared" si="15"/>
        <v>0</v>
      </c>
      <c r="E99" s="1464">
        <f t="shared" si="15"/>
        <v>0</v>
      </c>
      <c r="F99" s="3490"/>
      <c r="G99" s="1465"/>
      <c r="H99" s="496"/>
      <c r="I99" s="497"/>
      <c r="J99" s="487"/>
      <c r="K99" s="1466"/>
      <c r="L99" s="496"/>
      <c r="M99" s="498"/>
      <c r="N99" s="487"/>
      <c r="O99" s="1466"/>
      <c r="P99" s="497"/>
      <c r="Q99" s="498"/>
      <c r="R99" s="1010"/>
      <c r="S99" s="1466"/>
      <c r="T99" s="497"/>
      <c r="U99" s="498"/>
      <c r="V99" s="1010"/>
      <c r="W99" s="1466"/>
      <c r="X99" s="497"/>
      <c r="Y99" s="1466"/>
      <c r="Z99" s="1010"/>
      <c r="AA99" s="498"/>
      <c r="AB99" s="1010"/>
      <c r="AC99" s="1466"/>
      <c r="AD99" s="497"/>
      <c r="AE99" s="498"/>
      <c r="AF99" s="1010"/>
      <c r="AG99" s="1466"/>
      <c r="AH99" s="497"/>
      <c r="AI99" s="498"/>
      <c r="AJ99" s="1010"/>
      <c r="AK99" s="1466"/>
      <c r="AL99" s="497"/>
      <c r="AM99" s="1466"/>
      <c r="AN99" s="499"/>
      <c r="AO99" s="500"/>
      <c r="AP99" s="282"/>
      <c r="AQ99" s="256"/>
      <c r="AR99" s="256"/>
      <c r="AS99" s="256"/>
      <c r="AT99" s="256"/>
      <c r="AU99" s="256"/>
      <c r="AV99" s="256"/>
      <c r="AW99" s="256"/>
      <c r="AX99" s="256"/>
      <c r="AY99" s="256"/>
      <c r="AZ99" s="256"/>
      <c r="BA99" s="246"/>
      <c r="BB99" s="246"/>
      <c r="BC99" s="245"/>
      <c r="BD99" s="245"/>
      <c r="BE99" s="245"/>
      <c r="BF99" s="245"/>
      <c r="BG99" s="245"/>
      <c r="BH99" s="245"/>
      <c r="BI99" s="245"/>
      <c r="BJ99" s="245"/>
      <c r="BK99" s="245"/>
      <c r="BL99" s="245"/>
      <c r="BM99" s="245"/>
      <c r="BN99" s="245"/>
      <c r="BO99" s="245"/>
      <c r="BP99" s="245"/>
      <c r="BQ99" s="245"/>
      <c r="BR99" s="245"/>
      <c r="BS99" s="245"/>
      <c r="BT99" s="245"/>
      <c r="BU99" s="245"/>
      <c r="BV99" s="245"/>
      <c r="BW99" s="245"/>
      <c r="BX99" s="244"/>
      <c r="BY99" s="244"/>
      <c r="BZ99" s="244"/>
      <c r="CA99" s="247" t="str">
        <f>IF(C99=0,"",IF(AN99="",IF(C99="","","* No olvide digitar la columna Beneficiarios. "),""))</f>
        <v/>
      </c>
      <c r="CB99" s="247" t="str">
        <f>IF(C99&lt;AN99,"* El número de Beneficiarios NO DEBE ser mayor que el total. ","")</f>
        <v/>
      </c>
      <c r="CG99" s="464">
        <f>IF(C99&lt;AN99,1,0)</f>
        <v>0</v>
      </c>
      <c r="CH99" s="464" t="str">
        <f>IF(C99=0,"",IF(AN99="",IF(C99="","",1),0))</f>
        <v/>
      </c>
      <c r="CI99" s="464"/>
      <c r="CJ99" s="464"/>
      <c r="CK99" s="464"/>
      <c r="CL99" s="464"/>
      <c r="CM99" s="464"/>
    </row>
    <row r="100" spans="1:91" s="247" customFormat="1" ht="16.350000000000001" customHeight="1" x14ac:dyDescent="0.2">
      <c r="A100" s="7128" t="s">
        <v>2141</v>
      </c>
      <c r="B100" s="7129"/>
      <c r="C100" s="2062">
        <f t="shared" si="14"/>
        <v>0</v>
      </c>
      <c r="D100" s="466">
        <f t="shared" si="15"/>
        <v>0</v>
      </c>
      <c r="E100" s="3491">
        <f t="shared" si="15"/>
        <v>0</v>
      </c>
      <c r="F100" s="3481"/>
      <c r="G100" s="3191"/>
      <c r="H100" s="3482"/>
      <c r="I100" s="3483"/>
      <c r="J100" s="3481"/>
      <c r="K100" s="3484"/>
      <c r="L100" s="3482"/>
      <c r="M100" s="3485"/>
      <c r="N100" s="3481"/>
      <c r="O100" s="3484"/>
      <c r="P100" s="3483"/>
      <c r="Q100" s="3485"/>
      <c r="R100" s="3486"/>
      <c r="S100" s="3484"/>
      <c r="T100" s="3483"/>
      <c r="U100" s="3485"/>
      <c r="V100" s="3486"/>
      <c r="W100" s="3484"/>
      <c r="X100" s="3483"/>
      <c r="Y100" s="3484"/>
      <c r="Z100" s="3486"/>
      <c r="AA100" s="3485"/>
      <c r="AB100" s="3486"/>
      <c r="AC100" s="3484"/>
      <c r="AD100" s="3483"/>
      <c r="AE100" s="3485"/>
      <c r="AF100" s="3486"/>
      <c r="AG100" s="3484"/>
      <c r="AH100" s="3483"/>
      <c r="AI100" s="3485"/>
      <c r="AJ100" s="3486"/>
      <c r="AK100" s="3484"/>
      <c r="AL100" s="3483"/>
      <c r="AM100" s="3484"/>
      <c r="AN100" s="3187"/>
      <c r="AO100" s="3019"/>
      <c r="AP100" s="282"/>
      <c r="AQ100" s="256"/>
      <c r="AR100" s="256"/>
      <c r="AS100" s="256"/>
      <c r="AT100" s="256"/>
      <c r="AU100" s="256"/>
      <c r="AV100" s="256"/>
      <c r="AW100" s="256"/>
      <c r="AX100" s="256"/>
      <c r="AY100" s="256"/>
      <c r="AZ100" s="256"/>
      <c r="BA100" s="246"/>
      <c r="BB100" s="246"/>
      <c r="BC100" s="245"/>
      <c r="BD100" s="245"/>
      <c r="BE100" s="245"/>
      <c r="BF100" s="245"/>
      <c r="BG100" s="245"/>
      <c r="BH100" s="245"/>
      <c r="BI100" s="245"/>
      <c r="BJ100" s="245"/>
      <c r="BK100" s="245"/>
      <c r="BL100" s="245"/>
      <c r="BM100" s="245"/>
      <c r="BN100" s="245"/>
      <c r="BO100" s="245"/>
      <c r="BP100" s="245"/>
      <c r="BQ100" s="245"/>
      <c r="BR100" s="245"/>
      <c r="BS100" s="245"/>
      <c r="BT100" s="245"/>
      <c r="BU100" s="245"/>
      <c r="BV100" s="245"/>
      <c r="BW100" s="245"/>
      <c r="BX100" s="244"/>
      <c r="BY100" s="244"/>
      <c r="BZ100" s="244"/>
      <c r="CA100" s="247" t="str">
        <f>IF(C100=0,"",IF(AN100="",IF(C100="","","* No olvide digitar la columna Beneficiarios. "),""))</f>
        <v/>
      </c>
      <c r="CB100" s="247" t="str">
        <f>IF(C100&lt;AN100,"* El número de Beneficiarios NO DEBE ser mayor que el total. ","")</f>
        <v/>
      </c>
      <c r="CG100" s="464">
        <f>IF(C100&lt;AN100,1,0)</f>
        <v>0</v>
      </c>
      <c r="CH100" s="464" t="str">
        <f>IF(C100=0,"",IF(AN100="",IF(C100="","",1),0))</f>
        <v/>
      </c>
      <c r="CI100" s="464"/>
      <c r="CJ100" s="464"/>
      <c r="CK100" s="464"/>
      <c r="CL100" s="464"/>
      <c r="CM100" s="464"/>
    </row>
    <row r="101" spans="1:91" s="247" customFormat="1" ht="16.350000000000001" customHeight="1" x14ac:dyDescent="0.2">
      <c r="A101" s="7130" t="s">
        <v>2142</v>
      </c>
      <c r="B101" s="7131"/>
      <c r="C101" s="2064">
        <f t="shared" si="14"/>
        <v>0</v>
      </c>
      <c r="D101" s="2065">
        <f t="shared" si="15"/>
        <v>0</v>
      </c>
      <c r="E101" s="2066">
        <f t="shared" si="15"/>
        <v>0</v>
      </c>
      <c r="F101" s="3492"/>
      <c r="G101" s="3493"/>
      <c r="H101" s="3494"/>
      <c r="I101" s="3495"/>
      <c r="J101" s="3492"/>
      <c r="K101" s="3496"/>
      <c r="L101" s="3494"/>
      <c r="M101" s="3497"/>
      <c r="N101" s="3492"/>
      <c r="O101" s="3496"/>
      <c r="P101" s="3495"/>
      <c r="Q101" s="3497"/>
      <c r="R101" s="3498"/>
      <c r="S101" s="3496"/>
      <c r="T101" s="3495"/>
      <c r="U101" s="3497"/>
      <c r="V101" s="3498"/>
      <c r="W101" s="3496"/>
      <c r="X101" s="3495"/>
      <c r="Y101" s="3496"/>
      <c r="Z101" s="3498"/>
      <c r="AA101" s="3497"/>
      <c r="AB101" s="3498"/>
      <c r="AC101" s="3496"/>
      <c r="AD101" s="3495"/>
      <c r="AE101" s="3497"/>
      <c r="AF101" s="3498"/>
      <c r="AG101" s="3496"/>
      <c r="AH101" s="3495"/>
      <c r="AI101" s="3497"/>
      <c r="AJ101" s="3498"/>
      <c r="AK101" s="3496"/>
      <c r="AL101" s="3495"/>
      <c r="AM101" s="3496"/>
      <c r="AN101" s="3499"/>
      <c r="AO101" s="3500"/>
      <c r="AP101" s="282"/>
      <c r="AQ101" s="256"/>
      <c r="AR101" s="256"/>
      <c r="AS101" s="256"/>
      <c r="AT101" s="256"/>
      <c r="AU101" s="256"/>
      <c r="AV101" s="256"/>
      <c r="AW101" s="256"/>
      <c r="AX101" s="256"/>
      <c r="AY101" s="256"/>
      <c r="AZ101" s="256"/>
      <c r="BA101" s="246"/>
      <c r="BB101" s="246"/>
      <c r="BC101" s="245"/>
      <c r="BD101" s="245"/>
      <c r="BE101" s="245"/>
      <c r="BF101" s="245"/>
      <c r="BG101" s="245"/>
      <c r="BH101" s="245"/>
      <c r="BI101" s="245"/>
      <c r="BJ101" s="245"/>
      <c r="BK101" s="245"/>
      <c r="BL101" s="245"/>
      <c r="BM101" s="245"/>
      <c r="BN101" s="245"/>
      <c r="BO101" s="245"/>
      <c r="BP101" s="245"/>
      <c r="BQ101" s="245"/>
      <c r="BR101" s="245"/>
      <c r="BS101" s="245"/>
      <c r="BT101" s="245"/>
      <c r="BU101" s="245"/>
      <c r="BV101" s="245"/>
      <c r="BW101" s="245"/>
      <c r="BX101" s="244"/>
      <c r="BY101" s="244"/>
      <c r="BZ101" s="244"/>
      <c r="CA101" s="247" t="str">
        <f>IF(C101=0,"",IF(AN101="",IF(C101="","","* No olvide digitar la columna Beneficiarios. "),""))</f>
        <v/>
      </c>
      <c r="CB101" s="247" t="str">
        <f>IF(C101&lt;AN101,"* El número de Beneficiarios NO DEBE ser mayor que el total. ","")</f>
        <v/>
      </c>
      <c r="CG101" s="464">
        <f>IF(C101&lt;AN101,1,0)</f>
        <v>0</v>
      </c>
      <c r="CH101" s="464" t="str">
        <f>IF(C101=0,"",IF(AN101="",IF(C101="","",1),0))</f>
        <v/>
      </c>
      <c r="CI101" s="464"/>
      <c r="CJ101" s="464"/>
      <c r="CK101" s="464"/>
      <c r="CL101" s="464"/>
      <c r="CM101" s="464"/>
    </row>
    <row r="102" spans="1:91" s="247" customFormat="1" ht="32.1" customHeight="1" x14ac:dyDescent="0.2">
      <c r="A102" s="253" t="s">
        <v>2143</v>
      </c>
      <c r="B102" s="250"/>
      <c r="C102" s="250"/>
      <c r="D102" s="250"/>
      <c r="E102" s="245"/>
      <c r="F102" s="245"/>
      <c r="G102" s="245"/>
      <c r="H102" s="245"/>
      <c r="I102" s="245"/>
      <c r="J102" s="245"/>
      <c r="K102" s="245"/>
      <c r="L102" s="245"/>
      <c r="M102" s="245"/>
      <c r="N102" s="245"/>
      <c r="O102" s="245"/>
      <c r="P102" s="245"/>
      <c r="Q102" s="245"/>
      <c r="R102" s="245"/>
      <c r="S102" s="245"/>
      <c r="T102" s="245"/>
      <c r="U102" s="245"/>
      <c r="V102" s="245"/>
      <c r="W102" s="245"/>
      <c r="X102" s="245"/>
      <c r="Y102" s="245"/>
      <c r="Z102" s="245"/>
      <c r="AA102" s="245"/>
      <c r="AB102" s="245"/>
      <c r="AC102" s="245"/>
      <c r="AD102" s="245"/>
      <c r="AE102" s="245"/>
      <c r="AF102" s="245"/>
      <c r="AG102" s="245"/>
      <c r="AH102" s="245"/>
      <c r="AI102" s="245"/>
      <c r="AJ102" s="245"/>
      <c r="AK102" s="245"/>
      <c r="AL102" s="245"/>
      <c r="AM102" s="245"/>
      <c r="AN102" s="245"/>
      <c r="AO102" s="246"/>
      <c r="AP102" s="246"/>
      <c r="AQ102" s="246"/>
      <c r="AR102" s="246"/>
      <c r="AS102" s="246"/>
      <c r="AT102" s="246"/>
      <c r="AU102" s="246"/>
      <c r="AV102" s="246"/>
      <c r="AW102" s="246"/>
      <c r="AX102" s="246"/>
      <c r="AY102" s="246"/>
      <c r="AZ102" s="246"/>
      <c r="BA102" s="246"/>
      <c r="BB102" s="246"/>
      <c r="BC102" s="245"/>
      <c r="BD102" s="245"/>
      <c r="BE102" s="245"/>
      <c r="BF102" s="245"/>
      <c r="BG102" s="245"/>
      <c r="BH102" s="245"/>
      <c r="BI102" s="245"/>
      <c r="BJ102" s="245"/>
      <c r="BK102" s="245"/>
      <c r="BL102" s="245"/>
      <c r="BM102" s="245"/>
      <c r="BN102" s="245"/>
      <c r="BO102" s="245"/>
      <c r="BP102" s="245"/>
      <c r="BQ102" s="245"/>
      <c r="BR102" s="245"/>
      <c r="BS102" s="245"/>
      <c r="BT102" s="245"/>
      <c r="BU102" s="245"/>
      <c r="BV102" s="245"/>
      <c r="BW102" s="245"/>
      <c r="BX102" s="245"/>
      <c r="BY102" s="245"/>
      <c r="BZ102" s="245"/>
      <c r="CG102" s="464"/>
      <c r="CH102" s="464"/>
      <c r="CI102" s="464"/>
      <c r="CJ102" s="464"/>
      <c r="CK102" s="464"/>
      <c r="CL102" s="464"/>
      <c r="CM102" s="464"/>
    </row>
    <row r="103" spans="1:91" s="247" customFormat="1" ht="16.350000000000001" customHeight="1" x14ac:dyDescent="0.2">
      <c r="A103" s="7023" t="s">
        <v>2144</v>
      </c>
      <c r="B103" s="7032"/>
      <c r="C103" s="7024"/>
      <c r="D103" s="3272" t="s">
        <v>49</v>
      </c>
      <c r="E103" s="245"/>
      <c r="F103" s="245"/>
      <c r="G103" s="245"/>
      <c r="H103" s="245"/>
      <c r="I103" s="245"/>
      <c r="J103" s="245"/>
      <c r="K103" s="245"/>
      <c r="L103" s="245"/>
      <c r="M103" s="245"/>
      <c r="N103" s="245"/>
      <c r="O103" s="245"/>
      <c r="P103" s="245"/>
      <c r="Q103" s="245"/>
      <c r="R103" s="245"/>
      <c r="S103" s="245"/>
      <c r="T103" s="245"/>
      <c r="U103" s="245"/>
      <c r="V103" s="245"/>
      <c r="W103" s="245"/>
      <c r="X103" s="245"/>
      <c r="Y103" s="245"/>
      <c r="Z103" s="245"/>
      <c r="AA103" s="245"/>
      <c r="AB103" s="245"/>
      <c r="AC103" s="245"/>
      <c r="AD103" s="245"/>
      <c r="AE103" s="245"/>
      <c r="AF103" s="245"/>
      <c r="AG103" s="245"/>
      <c r="AH103" s="245"/>
      <c r="AI103" s="245"/>
      <c r="AJ103" s="245"/>
      <c r="AK103" s="245"/>
      <c r="AL103" s="245"/>
      <c r="AM103" s="245"/>
      <c r="AN103" s="245"/>
      <c r="AO103" s="246"/>
      <c r="AP103" s="246"/>
      <c r="AQ103" s="246"/>
      <c r="AR103" s="246"/>
      <c r="AS103" s="246"/>
      <c r="AT103" s="246"/>
      <c r="AU103" s="246"/>
      <c r="AV103" s="246"/>
      <c r="AW103" s="246"/>
      <c r="AX103" s="246"/>
      <c r="AY103" s="246"/>
      <c r="AZ103" s="246"/>
      <c r="BA103" s="246"/>
      <c r="BB103" s="246"/>
      <c r="BC103" s="245"/>
      <c r="BD103" s="245"/>
      <c r="BE103" s="245"/>
      <c r="BF103" s="245"/>
      <c r="BG103" s="245"/>
      <c r="BH103" s="245"/>
      <c r="BI103" s="245"/>
      <c r="BJ103" s="245"/>
      <c r="BK103" s="245"/>
      <c r="BL103" s="245"/>
      <c r="BM103" s="245"/>
      <c r="BN103" s="245"/>
      <c r="BO103" s="245"/>
      <c r="BP103" s="245"/>
      <c r="BQ103" s="245"/>
      <c r="BR103" s="245"/>
      <c r="BS103" s="245"/>
      <c r="BT103" s="245"/>
      <c r="BU103" s="245"/>
      <c r="BV103" s="245"/>
      <c r="BW103" s="245"/>
      <c r="BX103" s="244"/>
      <c r="BY103" s="244"/>
      <c r="BZ103" s="244"/>
      <c r="CG103" s="464"/>
      <c r="CH103" s="464"/>
      <c r="CI103" s="464"/>
      <c r="CJ103" s="464"/>
      <c r="CK103" s="464"/>
      <c r="CL103" s="464"/>
      <c r="CM103" s="464"/>
    </row>
    <row r="104" spans="1:91" s="247" customFormat="1" ht="25.35" customHeight="1" x14ac:dyDescent="0.2">
      <c r="A104" s="7132" t="s">
        <v>2145</v>
      </c>
      <c r="B104" s="7133"/>
      <c r="C104" s="3501" t="s">
        <v>2146</v>
      </c>
      <c r="D104" s="3502"/>
      <c r="E104" s="287"/>
      <c r="F104" s="245"/>
      <c r="G104" s="245"/>
      <c r="H104" s="245"/>
      <c r="I104" s="245"/>
      <c r="J104" s="245"/>
      <c r="K104" s="245"/>
      <c r="L104" s="245"/>
      <c r="M104" s="245"/>
      <c r="N104" s="245"/>
      <c r="O104" s="245"/>
      <c r="P104" s="245"/>
      <c r="Q104" s="245"/>
      <c r="R104" s="245"/>
      <c r="S104" s="245"/>
      <c r="T104" s="245"/>
      <c r="U104" s="245"/>
      <c r="V104" s="245"/>
      <c r="W104" s="245"/>
      <c r="X104" s="245"/>
      <c r="Y104" s="245"/>
      <c r="Z104" s="245"/>
      <c r="AA104" s="245"/>
      <c r="AB104" s="245"/>
      <c r="AC104" s="245"/>
      <c r="AD104" s="245"/>
      <c r="AE104" s="245"/>
      <c r="AF104" s="245"/>
      <c r="AG104" s="245"/>
      <c r="AH104" s="245"/>
      <c r="AI104" s="245"/>
      <c r="AJ104" s="245"/>
      <c r="AK104" s="245"/>
      <c r="AL104" s="245"/>
      <c r="AM104" s="245"/>
      <c r="AN104" s="245"/>
      <c r="AO104" s="245"/>
      <c r="AP104" s="245"/>
      <c r="AQ104" s="245"/>
      <c r="AR104" s="245"/>
      <c r="AS104" s="245"/>
      <c r="AT104" s="245"/>
      <c r="AU104" s="245"/>
      <c r="AV104" s="245"/>
      <c r="AW104" s="245"/>
      <c r="AX104" s="245"/>
      <c r="AY104" s="245"/>
      <c r="AZ104" s="245"/>
      <c r="BA104" s="245"/>
      <c r="BB104" s="245"/>
      <c r="BC104" s="245"/>
      <c r="BD104" s="245"/>
      <c r="BE104" s="245"/>
      <c r="BF104" s="245"/>
      <c r="BG104" s="245"/>
      <c r="BH104" s="245"/>
      <c r="BI104" s="245"/>
      <c r="BJ104" s="245"/>
      <c r="BK104" s="245"/>
      <c r="BL104" s="245"/>
      <c r="BM104" s="245"/>
      <c r="BN104" s="245"/>
      <c r="BO104" s="245"/>
      <c r="BP104" s="245"/>
      <c r="BQ104" s="245"/>
      <c r="BR104" s="245"/>
      <c r="BS104" s="245"/>
      <c r="BT104" s="245"/>
      <c r="BU104" s="245"/>
      <c r="BV104" s="245"/>
      <c r="BW104" s="245"/>
      <c r="BX104" s="244"/>
      <c r="BY104" s="244"/>
      <c r="BZ104" s="244"/>
      <c r="CG104" s="464"/>
      <c r="CH104" s="464"/>
      <c r="CI104" s="464"/>
      <c r="CJ104" s="464"/>
      <c r="CK104" s="464"/>
      <c r="CL104" s="464"/>
      <c r="CM104" s="464"/>
    </row>
    <row r="105" spans="1:91" s="247" customFormat="1" ht="25.35" customHeight="1" x14ac:dyDescent="0.2">
      <c r="A105" s="7134"/>
      <c r="B105" s="6463"/>
      <c r="C105" s="3503" t="s">
        <v>2147</v>
      </c>
      <c r="D105" s="3187"/>
      <c r="E105" s="287"/>
      <c r="F105" s="245"/>
      <c r="G105" s="245"/>
      <c r="H105" s="245"/>
      <c r="I105" s="245"/>
      <c r="J105" s="245"/>
      <c r="K105" s="245"/>
      <c r="L105" s="245"/>
      <c r="M105" s="245"/>
      <c r="N105" s="245"/>
      <c r="O105" s="245"/>
      <c r="P105" s="245"/>
      <c r="Q105" s="245"/>
      <c r="R105" s="245"/>
      <c r="S105" s="245"/>
      <c r="T105" s="245"/>
      <c r="U105" s="245"/>
      <c r="V105" s="245"/>
      <c r="W105" s="245"/>
      <c r="X105" s="245"/>
      <c r="Y105" s="245"/>
      <c r="Z105" s="245"/>
      <c r="AA105" s="245"/>
      <c r="AB105" s="245"/>
      <c r="AC105" s="245"/>
      <c r="AD105" s="245"/>
      <c r="AE105" s="245"/>
      <c r="AF105" s="245"/>
      <c r="AG105" s="245"/>
      <c r="AH105" s="245"/>
      <c r="AI105" s="245"/>
      <c r="AJ105" s="245"/>
      <c r="AK105" s="245"/>
      <c r="AL105" s="245"/>
      <c r="AM105" s="245"/>
      <c r="AN105" s="245"/>
      <c r="AO105" s="245"/>
      <c r="AP105" s="245"/>
      <c r="AQ105" s="245"/>
      <c r="AR105" s="245"/>
      <c r="AS105" s="245"/>
      <c r="AT105" s="245"/>
      <c r="AU105" s="245"/>
      <c r="AV105" s="245"/>
      <c r="AW105" s="245"/>
      <c r="AX105" s="245"/>
      <c r="AY105" s="245"/>
      <c r="AZ105" s="245"/>
      <c r="BA105" s="245"/>
      <c r="BB105" s="245"/>
      <c r="BC105" s="245"/>
      <c r="BD105" s="245"/>
      <c r="BE105" s="245"/>
      <c r="BF105" s="245"/>
      <c r="BG105" s="245"/>
      <c r="BH105" s="245"/>
      <c r="BI105" s="245"/>
      <c r="BJ105" s="245"/>
      <c r="BK105" s="245"/>
      <c r="BL105" s="245"/>
      <c r="BM105" s="245"/>
      <c r="BN105" s="245"/>
      <c r="BO105" s="245"/>
      <c r="BP105" s="245"/>
      <c r="BQ105" s="245"/>
      <c r="BR105" s="245"/>
      <c r="BS105" s="245"/>
      <c r="BT105" s="245"/>
      <c r="BU105" s="245"/>
      <c r="BV105" s="245"/>
      <c r="BW105" s="245"/>
      <c r="BX105" s="244"/>
      <c r="BY105" s="244"/>
      <c r="BZ105" s="244"/>
      <c r="CG105" s="464"/>
      <c r="CH105" s="464"/>
      <c r="CI105" s="464"/>
      <c r="CJ105" s="464"/>
      <c r="CK105" s="464"/>
      <c r="CL105" s="464"/>
      <c r="CM105" s="464"/>
    </row>
    <row r="106" spans="1:91" s="247" customFormat="1" ht="25.35" customHeight="1" x14ac:dyDescent="0.2">
      <c r="A106" s="7135"/>
      <c r="B106" s="7136"/>
      <c r="C106" s="3504" t="s">
        <v>2148</v>
      </c>
      <c r="D106" s="3505"/>
      <c r="E106" s="287"/>
      <c r="F106" s="245"/>
      <c r="G106" s="245"/>
      <c r="H106" s="245"/>
      <c r="I106" s="245"/>
      <c r="J106" s="245"/>
      <c r="K106" s="245"/>
      <c r="L106" s="245"/>
      <c r="M106" s="245"/>
      <c r="N106" s="245"/>
      <c r="O106" s="245"/>
      <c r="P106" s="245"/>
      <c r="Q106" s="245"/>
      <c r="R106" s="245"/>
      <c r="S106" s="245"/>
      <c r="T106" s="245"/>
      <c r="U106" s="245"/>
      <c r="V106" s="245"/>
      <c r="W106" s="245"/>
      <c r="X106" s="245"/>
      <c r="Y106" s="245"/>
      <c r="Z106" s="245"/>
      <c r="AA106" s="245"/>
      <c r="AB106" s="245"/>
      <c r="AC106" s="245"/>
      <c r="AD106" s="245"/>
      <c r="AE106" s="245"/>
      <c r="AF106" s="245"/>
      <c r="AG106" s="245"/>
      <c r="AH106" s="245"/>
      <c r="AI106" s="245"/>
      <c r="AJ106" s="245"/>
      <c r="AK106" s="245"/>
      <c r="AL106" s="245"/>
      <c r="AM106" s="245"/>
      <c r="AN106" s="245"/>
      <c r="AO106" s="245"/>
      <c r="AP106" s="245"/>
      <c r="AQ106" s="245"/>
      <c r="AR106" s="245"/>
      <c r="AS106" s="245"/>
      <c r="AT106" s="245"/>
      <c r="AU106" s="245"/>
      <c r="AV106" s="245"/>
      <c r="AW106" s="245"/>
      <c r="AX106" s="245"/>
      <c r="AY106" s="245"/>
      <c r="AZ106" s="245"/>
      <c r="BA106" s="245"/>
      <c r="BB106" s="245"/>
      <c r="BC106" s="245"/>
      <c r="BD106" s="245"/>
      <c r="BE106" s="245"/>
      <c r="BF106" s="245"/>
      <c r="BG106" s="245"/>
      <c r="BH106" s="245"/>
      <c r="BI106" s="245"/>
      <c r="BJ106" s="245"/>
      <c r="BK106" s="245"/>
      <c r="BL106" s="245"/>
      <c r="BM106" s="245"/>
      <c r="BN106" s="245"/>
      <c r="BO106" s="245"/>
      <c r="BP106" s="245"/>
      <c r="BQ106" s="245"/>
      <c r="BR106" s="245"/>
      <c r="BS106" s="245"/>
      <c r="BT106" s="245"/>
      <c r="BU106" s="245"/>
      <c r="BV106" s="245"/>
      <c r="BW106" s="245"/>
      <c r="BX106" s="244"/>
      <c r="BY106" s="244"/>
      <c r="BZ106" s="244"/>
      <c r="CG106" s="464"/>
      <c r="CH106" s="464"/>
      <c r="CI106" s="464"/>
      <c r="CJ106" s="464"/>
      <c r="CK106" s="464"/>
      <c r="CL106" s="464"/>
      <c r="CM106" s="464"/>
    </row>
    <row r="107" spans="1:91" s="247" customFormat="1" ht="32.1" customHeight="1" x14ac:dyDescent="0.2">
      <c r="A107" s="273" t="s">
        <v>2149</v>
      </c>
      <c r="B107" s="277"/>
      <c r="C107" s="501"/>
      <c r="D107" s="501"/>
      <c r="E107" s="3506"/>
      <c r="F107" s="3507"/>
      <c r="G107" s="3507"/>
      <c r="H107" s="270"/>
      <c r="I107" s="3507"/>
      <c r="J107" s="277"/>
      <c r="K107" s="3508"/>
      <c r="L107" s="3509"/>
      <c r="M107" s="3508"/>
      <c r="N107" s="3508"/>
      <c r="O107" s="3510"/>
      <c r="P107" s="277"/>
      <c r="Q107" s="3508"/>
      <c r="R107" s="3510"/>
      <c r="S107" s="277"/>
      <c r="T107" s="3508"/>
      <c r="U107" s="277"/>
      <c r="V107" s="277"/>
      <c r="W107" s="3510"/>
      <c r="X107" s="3510"/>
      <c r="Y107" s="3510"/>
      <c r="Z107" s="3511"/>
      <c r="AA107" s="277"/>
      <c r="AB107" s="3510"/>
      <c r="AC107" s="3510"/>
      <c r="AD107" s="3510"/>
      <c r="AE107" s="3510"/>
      <c r="AF107" s="3511"/>
      <c r="AG107" s="277"/>
      <c r="AH107" s="3510"/>
      <c r="AI107" s="3510"/>
      <c r="AJ107" s="3510"/>
      <c r="AK107" s="277"/>
      <c r="AL107" s="3508"/>
      <c r="AM107" s="3510"/>
      <c r="AN107" s="3508"/>
      <c r="AO107" s="502"/>
      <c r="AP107" s="277"/>
      <c r="AQ107" s="245"/>
      <c r="AR107" s="245"/>
      <c r="AS107" s="245"/>
      <c r="AT107" s="245"/>
      <c r="AU107" s="245"/>
      <c r="AV107" s="245"/>
      <c r="AW107" s="245"/>
      <c r="AX107" s="245"/>
      <c r="AY107" s="245"/>
      <c r="AZ107" s="245"/>
      <c r="BA107" s="245"/>
      <c r="BB107" s="245"/>
      <c r="BC107" s="245"/>
      <c r="BD107" s="245"/>
      <c r="BE107" s="245"/>
      <c r="BF107" s="245"/>
      <c r="BG107" s="245"/>
      <c r="BH107" s="245"/>
      <c r="BI107" s="245"/>
      <c r="BJ107" s="245"/>
      <c r="BK107" s="245"/>
      <c r="BL107" s="245"/>
      <c r="BM107" s="245"/>
      <c r="BN107" s="245"/>
      <c r="BO107" s="245"/>
      <c r="BP107" s="245"/>
      <c r="BQ107" s="245"/>
      <c r="BR107" s="245"/>
      <c r="BS107" s="245"/>
      <c r="BT107" s="245"/>
      <c r="BU107" s="245"/>
      <c r="BV107" s="245"/>
      <c r="BW107" s="245"/>
      <c r="BX107" s="245"/>
      <c r="BY107" s="245"/>
      <c r="BZ107" s="245"/>
      <c r="CG107" s="464"/>
      <c r="CH107" s="464"/>
      <c r="CI107" s="464"/>
      <c r="CJ107" s="464"/>
      <c r="CK107" s="464"/>
      <c r="CL107" s="464"/>
      <c r="CM107" s="464"/>
    </row>
    <row r="108" spans="1:91" s="247" customFormat="1" ht="16.350000000000001" customHeight="1" x14ac:dyDescent="0.2">
      <c r="A108" s="7082" t="s">
        <v>2132</v>
      </c>
      <c r="B108" s="6652"/>
      <c r="C108" s="6759" t="s">
        <v>984</v>
      </c>
      <c r="D108" s="6200"/>
      <c r="E108" s="6183"/>
      <c r="F108" s="7023" t="s">
        <v>924</v>
      </c>
      <c r="G108" s="7032"/>
      <c r="H108" s="7032"/>
      <c r="I108" s="7032"/>
      <c r="J108" s="7032"/>
      <c r="K108" s="7032"/>
      <c r="L108" s="7032"/>
      <c r="M108" s="7032"/>
      <c r="N108" s="7032"/>
      <c r="O108" s="7032"/>
      <c r="P108" s="7032"/>
      <c r="Q108" s="7032"/>
      <c r="R108" s="7032"/>
      <c r="S108" s="7032"/>
      <c r="T108" s="7032"/>
      <c r="U108" s="7032"/>
      <c r="V108" s="7032"/>
      <c r="W108" s="7032"/>
      <c r="X108" s="7032"/>
      <c r="Y108" s="7032"/>
      <c r="Z108" s="7032"/>
      <c r="AA108" s="7032"/>
      <c r="AB108" s="7032"/>
      <c r="AC108" s="7032"/>
      <c r="AD108" s="7032"/>
      <c r="AE108" s="7032"/>
      <c r="AF108" s="7032"/>
      <c r="AG108" s="7032"/>
      <c r="AH108" s="7032"/>
      <c r="AI108" s="7032"/>
      <c r="AJ108" s="7032"/>
      <c r="AK108" s="7032"/>
      <c r="AL108" s="7032"/>
      <c r="AM108" s="7024"/>
      <c r="AN108" s="7065" t="s">
        <v>421</v>
      </c>
      <c r="AO108" s="503"/>
      <c r="AP108" s="245"/>
      <c r="AQ108" s="245"/>
      <c r="AR108" s="245"/>
      <c r="AS108" s="245"/>
      <c r="AT108" s="245"/>
      <c r="AU108" s="245"/>
      <c r="AV108" s="245"/>
      <c r="AW108" s="245"/>
      <c r="AX108" s="245"/>
      <c r="AY108" s="245"/>
      <c r="AZ108" s="245"/>
      <c r="BA108" s="245"/>
      <c r="BB108" s="245"/>
      <c r="BC108" s="245"/>
      <c r="BD108" s="245"/>
      <c r="BE108" s="245"/>
      <c r="BF108" s="245"/>
      <c r="BG108" s="245"/>
      <c r="BH108" s="245"/>
      <c r="BI108" s="245"/>
      <c r="BJ108" s="245"/>
      <c r="BK108" s="245"/>
      <c r="BL108" s="245"/>
      <c r="BM108" s="245"/>
      <c r="BN108" s="245"/>
      <c r="BO108" s="245"/>
      <c r="BP108" s="245"/>
      <c r="BQ108" s="245"/>
      <c r="BR108" s="245"/>
      <c r="BS108" s="245"/>
      <c r="BT108" s="245"/>
      <c r="BU108" s="245"/>
      <c r="BV108" s="245"/>
      <c r="BW108" s="245"/>
      <c r="BX108" s="244"/>
      <c r="BY108" s="244"/>
      <c r="BZ108" s="244"/>
      <c r="CG108" s="464"/>
      <c r="CH108" s="464"/>
      <c r="CI108" s="464"/>
      <c r="CJ108" s="464"/>
      <c r="CK108" s="464"/>
      <c r="CL108" s="464"/>
      <c r="CM108" s="464"/>
    </row>
    <row r="109" spans="1:91" s="247" customFormat="1" ht="16.350000000000001" customHeight="1" x14ac:dyDescent="0.2">
      <c r="A109" s="7083"/>
      <c r="B109" s="7084"/>
      <c r="C109" s="7060"/>
      <c r="D109" s="6966"/>
      <c r="E109" s="6967"/>
      <c r="F109" s="7023" t="s">
        <v>965</v>
      </c>
      <c r="G109" s="7024"/>
      <c r="H109" s="7023" t="s">
        <v>597</v>
      </c>
      <c r="I109" s="7024"/>
      <c r="J109" s="7023" t="s">
        <v>598</v>
      </c>
      <c r="K109" s="7024"/>
      <c r="L109" s="7023" t="s">
        <v>70</v>
      </c>
      <c r="M109" s="7024"/>
      <c r="N109" s="7023" t="s">
        <v>71</v>
      </c>
      <c r="O109" s="7024"/>
      <c r="P109" s="7027" t="s">
        <v>72</v>
      </c>
      <c r="Q109" s="7044"/>
      <c r="R109" s="7027" t="s">
        <v>73</v>
      </c>
      <c r="S109" s="7044"/>
      <c r="T109" s="7027" t="s">
        <v>74</v>
      </c>
      <c r="U109" s="7044"/>
      <c r="V109" s="7027" t="s">
        <v>75</v>
      </c>
      <c r="W109" s="7044"/>
      <c r="X109" s="7027" t="s">
        <v>76</v>
      </c>
      <c r="Y109" s="7044"/>
      <c r="Z109" s="7027" t="s">
        <v>77</v>
      </c>
      <c r="AA109" s="7044"/>
      <c r="AB109" s="7027" t="s">
        <v>78</v>
      </c>
      <c r="AC109" s="7044"/>
      <c r="AD109" s="7028" t="s">
        <v>79</v>
      </c>
      <c r="AE109" s="7028"/>
      <c r="AF109" s="7027" t="s">
        <v>80</v>
      </c>
      <c r="AG109" s="7044"/>
      <c r="AH109" s="7028" t="s">
        <v>81</v>
      </c>
      <c r="AI109" s="7028"/>
      <c r="AJ109" s="7027" t="s">
        <v>82</v>
      </c>
      <c r="AK109" s="7044"/>
      <c r="AL109" s="7028" t="s">
        <v>83</v>
      </c>
      <c r="AM109" s="7044"/>
      <c r="AN109" s="6664"/>
      <c r="AO109" s="246"/>
      <c r="AP109" s="246"/>
      <c r="AQ109" s="246"/>
      <c r="AR109" s="246"/>
      <c r="AS109" s="246"/>
      <c r="AT109" s="246"/>
      <c r="AU109" s="246"/>
      <c r="AV109" s="246"/>
      <c r="AW109" s="246"/>
      <c r="AX109" s="246"/>
      <c r="AY109" s="246"/>
      <c r="AZ109" s="246"/>
      <c r="BA109" s="246"/>
      <c r="BB109" s="245"/>
      <c r="BC109" s="245"/>
      <c r="BD109" s="245"/>
      <c r="BE109" s="245"/>
      <c r="BF109" s="245"/>
      <c r="BG109" s="245"/>
      <c r="BH109" s="245"/>
      <c r="BI109" s="245"/>
      <c r="BJ109" s="245"/>
      <c r="BK109" s="245"/>
      <c r="BL109" s="245"/>
      <c r="BM109" s="245"/>
      <c r="BN109" s="245"/>
      <c r="BO109" s="245"/>
      <c r="BP109" s="245"/>
      <c r="BQ109" s="245"/>
      <c r="BR109" s="245"/>
      <c r="BS109" s="245"/>
      <c r="BT109" s="245"/>
      <c r="BU109" s="245"/>
      <c r="BV109" s="245"/>
      <c r="BW109" s="245"/>
      <c r="BX109" s="244"/>
      <c r="BY109" s="244"/>
      <c r="BZ109" s="244"/>
      <c r="CG109" s="464"/>
      <c r="CH109" s="464"/>
      <c r="CI109" s="464"/>
      <c r="CJ109" s="464"/>
      <c r="CK109" s="464"/>
      <c r="CL109" s="464"/>
      <c r="CM109" s="464"/>
    </row>
    <row r="110" spans="1:91" s="247" customFormat="1" ht="16.350000000000001" customHeight="1" x14ac:dyDescent="0.2">
      <c r="A110" s="7085"/>
      <c r="B110" s="7052"/>
      <c r="C110" s="3227" t="s">
        <v>52</v>
      </c>
      <c r="D110" s="3282" t="s">
        <v>599</v>
      </c>
      <c r="E110" s="3215" t="s">
        <v>54</v>
      </c>
      <c r="F110" s="3284" t="s">
        <v>599</v>
      </c>
      <c r="G110" s="3215" t="s">
        <v>54</v>
      </c>
      <c r="H110" s="3284" t="s">
        <v>599</v>
      </c>
      <c r="I110" s="3215" t="s">
        <v>54</v>
      </c>
      <c r="J110" s="3284" t="s">
        <v>599</v>
      </c>
      <c r="K110" s="3215" t="s">
        <v>54</v>
      </c>
      <c r="L110" s="3284" t="s">
        <v>599</v>
      </c>
      <c r="M110" s="3215" t="s">
        <v>54</v>
      </c>
      <c r="N110" s="3284" t="s">
        <v>599</v>
      </c>
      <c r="O110" s="3215" t="s">
        <v>54</v>
      </c>
      <c r="P110" s="3284" t="s">
        <v>599</v>
      </c>
      <c r="Q110" s="3215" t="s">
        <v>54</v>
      </c>
      <c r="R110" s="3284" t="s">
        <v>599</v>
      </c>
      <c r="S110" s="3215" t="s">
        <v>54</v>
      </c>
      <c r="T110" s="3284" t="s">
        <v>599</v>
      </c>
      <c r="U110" s="3215" t="s">
        <v>54</v>
      </c>
      <c r="V110" s="3284" t="s">
        <v>599</v>
      </c>
      <c r="W110" s="3215" t="s">
        <v>54</v>
      </c>
      <c r="X110" s="3284" t="s">
        <v>599</v>
      </c>
      <c r="Y110" s="3215" t="s">
        <v>54</v>
      </c>
      <c r="Z110" s="3284" t="s">
        <v>599</v>
      </c>
      <c r="AA110" s="3215" t="s">
        <v>54</v>
      </c>
      <c r="AB110" s="3284" t="s">
        <v>599</v>
      </c>
      <c r="AC110" s="3215" t="s">
        <v>54</v>
      </c>
      <c r="AD110" s="3456" t="s">
        <v>599</v>
      </c>
      <c r="AE110" s="3456" t="s">
        <v>54</v>
      </c>
      <c r="AF110" s="3284" t="s">
        <v>599</v>
      </c>
      <c r="AG110" s="3215" t="s">
        <v>54</v>
      </c>
      <c r="AH110" s="3456" t="s">
        <v>599</v>
      </c>
      <c r="AI110" s="3456" t="s">
        <v>54</v>
      </c>
      <c r="AJ110" s="3284" t="s">
        <v>599</v>
      </c>
      <c r="AK110" s="3215" t="s">
        <v>54</v>
      </c>
      <c r="AL110" s="3456" t="s">
        <v>599</v>
      </c>
      <c r="AM110" s="3215" t="s">
        <v>54</v>
      </c>
      <c r="AN110" s="6965"/>
      <c r="AO110" s="504"/>
      <c r="AP110" s="246"/>
      <c r="AQ110" s="246"/>
      <c r="AR110" s="246"/>
      <c r="AS110" s="246"/>
      <c r="AT110" s="246"/>
      <c r="AU110" s="246"/>
      <c r="AV110" s="246"/>
      <c r="AW110" s="246"/>
      <c r="AX110" s="246"/>
      <c r="AY110" s="246"/>
      <c r="AZ110" s="246"/>
      <c r="BA110" s="246"/>
      <c r="BB110" s="245"/>
      <c r="BC110" s="245"/>
      <c r="BD110" s="245"/>
      <c r="BE110" s="245"/>
      <c r="BF110" s="245"/>
      <c r="BG110" s="245"/>
      <c r="BH110" s="245"/>
      <c r="BI110" s="245"/>
      <c r="BJ110" s="245"/>
      <c r="BK110" s="245"/>
      <c r="BL110" s="245"/>
      <c r="BM110" s="245"/>
      <c r="BN110" s="245"/>
      <c r="BO110" s="245"/>
      <c r="BP110" s="245"/>
      <c r="BQ110" s="245"/>
      <c r="BR110" s="245"/>
      <c r="BS110" s="245"/>
      <c r="BT110" s="245"/>
      <c r="BU110" s="245"/>
      <c r="BV110" s="245"/>
      <c r="BW110" s="245"/>
      <c r="BX110" s="244"/>
      <c r="BY110" s="244"/>
      <c r="BZ110" s="244"/>
      <c r="CG110" s="464"/>
      <c r="CH110" s="464"/>
      <c r="CI110" s="464"/>
      <c r="CJ110" s="464"/>
      <c r="CK110" s="464"/>
      <c r="CL110" s="464"/>
      <c r="CM110" s="464"/>
    </row>
    <row r="111" spans="1:91" s="247" customFormat="1" ht="16.350000000000001" customHeight="1" x14ac:dyDescent="0.2">
      <c r="A111" s="7142" t="s">
        <v>2150</v>
      </c>
      <c r="B111" s="7143"/>
      <c r="C111" s="449">
        <f>SUM(D111+E111)</f>
        <v>0</v>
      </c>
      <c r="D111" s="505">
        <f t="shared" ref="D111:E113" si="16">SUM(F111+H111+J111+L111+N111+P111+R111+T111+V111+X111+Z111+AB111+AD111+AF111+AH111+AJ111+AL111)</f>
        <v>0</v>
      </c>
      <c r="E111" s="2794">
        <f t="shared" si="16"/>
        <v>0</v>
      </c>
      <c r="F111" s="360"/>
      <c r="G111" s="361"/>
      <c r="H111" s="360"/>
      <c r="I111" s="361"/>
      <c r="J111" s="360"/>
      <c r="K111" s="361"/>
      <c r="L111" s="360"/>
      <c r="M111" s="361"/>
      <c r="N111" s="360"/>
      <c r="O111" s="361"/>
      <c r="P111" s="360"/>
      <c r="Q111" s="361"/>
      <c r="R111" s="360"/>
      <c r="S111" s="361"/>
      <c r="T111" s="360"/>
      <c r="U111" s="361"/>
      <c r="V111" s="360"/>
      <c r="W111" s="361"/>
      <c r="X111" s="360"/>
      <c r="Y111" s="361"/>
      <c r="Z111" s="360"/>
      <c r="AA111" s="361"/>
      <c r="AB111" s="360"/>
      <c r="AC111" s="361"/>
      <c r="AD111" s="506"/>
      <c r="AE111" s="507"/>
      <c r="AF111" s="360"/>
      <c r="AG111" s="361"/>
      <c r="AH111" s="506"/>
      <c r="AI111" s="507"/>
      <c r="AJ111" s="360"/>
      <c r="AK111" s="361"/>
      <c r="AL111" s="506"/>
      <c r="AM111" s="361"/>
      <c r="AN111" s="2385"/>
      <c r="AO111" s="282"/>
      <c r="AP111" s="256"/>
      <c r="AQ111" s="256"/>
      <c r="AR111" s="256"/>
      <c r="AS111" s="256"/>
      <c r="AT111" s="256"/>
      <c r="AU111" s="256"/>
      <c r="AV111" s="256"/>
      <c r="AW111" s="256"/>
      <c r="AX111" s="256"/>
      <c r="AY111" s="256"/>
      <c r="AZ111" s="256"/>
      <c r="BA111" s="246"/>
      <c r="BB111" s="245"/>
      <c r="BC111" s="245"/>
      <c r="BD111" s="245"/>
      <c r="BE111" s="245"/>
      <c r="BF111" s="245"/>
      <c r="BG111" s="245"/>
      <c r="BH111" s="245"/>
      <c r="BI111" s="245"/>
      <c r="BJ111" s="245"/>
      <c r="BK111" s="245"/>
      <c r="BL111" s="245"/>
      <c r="BM111" s="245"/>
      <c r="BN111" s="245"/>
      <c r="BO111" s="245"/>
      <c r="BP111" s="245"/>
      <c r="BQ111" s="245"/>
      <c r="BR111" s="245"/>
      <c r="BS111" s="245"/>
      <c r="BT111" s="245"/>
      <c r="BU111" s="245"/>
      <c r="BV111" s="245"/>
      <c r="BW111" s="245"/>
      <c r="BX111" s="244"/>
      <c r="BY111" s="244"/>
      <c r="BZ111" s="244"/>
      <c r="CG111" s="464">
        <v>0</v>
      </c>
      <c r="CH111" s="464">
        <v>0</v>
      </c>
      <c r="CI111" s="464"/>
      <c r="CJ111" s="464"/>
      <c r="CK111" s="464"/>
      <c r="CL111" s="464"/>
      <c r="CM111" s="464"/>
    </row>
    <row r="112" spans="1:91" s="247" customFormat="1" ht="16.350000000000001" customHeight="1" x14ac:dyDescent="0.2">
      <c r="A112" s="6857" t="s">
        <v>2151</v>
      </c>
      <c r="B112" s="6858"/>
      <c r="C112" s="2059">
        <f>SUM(D112+E112)</f>
        <v>0</v>
      </c>
      <c r="D112" s="2060">
        <f t="shared" si="16"/>
        <v>0</v>
      </c>
      <c r="E112" s="1960">
        <f t="shared" si="16"/>
        <v>0</v>
      </c>
      <c r="F112" s="3188"/>
      <c r="G112" s="3512"/>
      <c r="H112" s="3188"/>
      <c r="I112" s="3512"/>
      <c r="J112" s="3188"/>
      <c r="K112" s="3512"/>
      <c r="L112" s="3188"/>
      <c r="M112" s="3512"/>
      <c r="N112" s="3188"/>
      <c r="O112" s="3512"/>
      <c r="P112" s="3188"/>
      <c r="Q112" s="3512"/>
      <c r="R112" s="3188"/>
      <c r="S112" s="3512"/>
      <c r="T112" s="3188"/>
      <c r="U112" s="3512"/>
      <c r="V112" s="3188"/>
      <c r="W112" s="3512"/>
      <c r="X112" s="3188"/>
      <c r="Y112" s="3512"/>
      <c r="Z112" s="3188"/>
      <c r="AA112" s="3512"/>
      <c r="AB112" s="3188"/>
      <c r="AC112" s="3512"/>
      <c r="AD112" s="3513"/>
      <c r="AE112" s="3514"/>
      <c r="AF112" s="3188"/>
      <c r="AG112" s="3512"/>
      <c r="AH112" s="3513"/>
      <c r="AI112" s="3514"/>
      <c r="AJ112" s="3188"/>
      <c r="AK112" s="3512"/>
      <c r="AL112" s="3513"/>
      <c r="AM112" s="3512"/>
      <c r="AN112" s="3189"/>
      <c r="AO112" s="282"/>
      <c r="AP112" s="256"/>
      <c r="AQ112" s="256"/>
      <c r="AR112" s="256"/>
      <c r="AS112" s="256"/>
      <c r="AT112" s="256"/>
      <c r="AU112" s="256"/>
      <c r="AV112" s="256"/>
      <c r="AW112" s="256"/>
      <c r="AX112" s="256"/>
      <c r="AY112" s="256"/>
      <c r="AZ112" s="256"/>
      <c r="BA112" s="246"/>
      <c r="BB112" s="245"/>
      <c r="BC112" s="245"/>
      <c r="BD112" s="245"/>
      <c r="BE112" s="245"/>
      <c r="BF112" s="245"/>
      <c r="BG112" s="245"/>
      <c r="BH112" s="245"/>
      <c r="BI112" s="245"/>
      <c r="BJ112" s="245"/>
      <c r="BK112" s="245"/>
      <c r="BL112" s="245"/>
      <c r="BM112" s="245"/>
      <c r="BN112" s="245"/>
      <c r="BO112" s="245"/>
      <c r="BP112" s="245"/>
      <c r="BQ112" s="245"/>
      <c r="BR112" s="245"/>
      <c r="BS112" s="245"/>
      <c r="BT112" s="245"/>
      <c r="BU112" s="245"/>
      <c r="BV112" s="245"/>
      <c r="BW112" s="245"/>
      <c r="BX112" s="244"/>
      <c r="BY112" s="244"/>
      <c r="BZ112" s="244"/>
      <c r="CA112" s="247" t="str">
        <f>IF(C112=0,"",IF(AN112="",IF(C112="","","* No olvide digitar la columna Beneficiarios. "),""))</f>
        <v/>
      </c>
      <c r="CB112" s="247" t="str">
        <f>IF(C112&lt;AN112,"* El número de Beneficiarios NO DEBE ser mayor que el total. ","")</f>
        <v/>
      </c>
      <c r="CG112" s="464">
        <f>IF(C112&lt;AN112,1,0)</f>
        <v>0</v>
      </c>
      <c r="CH112" s="464" t="str">
        <f>IF(C112=0,"",IF(AN112="",IF(C112="","",1),0))</f>
        <v/>
      </c>
      <c r="CI112" s="464"/>
      <c r="CJ112" s="464"/>
      <c r="CK112" s="464"/>
      <c r="CL112" s="464"/>
      <c r="CM112" s="464"/>
    </row>
    <row r="113" spans="1:132" s="247" customFormat="1" ht="16.350000000000001" customHeight="1" x14ac:dyDescent="0.2">
      <c r="A113" s="6834" t="s">
        <v>2152</v>
      </c>
      <c r="B113" s="6859"/>
      <c r="C113" s="2064">
        <f>SUM(D113+E113)</f>
        <v>0</v>
      </c>
      <c r="D113" s="2065">
        <f t="shared" si="16"/>
        <v>0</v>
      </c>
      <c r="E113" s="2798">
        <f t="shared" si="16"/>
        <v>0</v>
      </c>
      <c r="F113" s="3195"/>
      <c r="G113" s="3515"/>
      <c r="H113" s="3195"/>
      <c r="I113" s="3515"/>
      <c r="J113" s="3195"/>
      <c r="K113" s="3515"/>
      <c r="L113" s="3195"/>
      <c r="M113" s="3515"/>
      <c r="N113" s="3195"/>
      <c r="O113" s="3515"/>
      <c r="P113" s="3195"/>
      <c r="Q113" s="3515"/>
      <c r="R113" s="3195"/>
      <c r="S113" s="3515"/>
      <c r="T113" s="3195"/>
      <c r="U113" s="3515"/>
      <c r="V113" s="3195"/>
      <c r="W113" s="3515"/>
      <c r="X113" s="3195"/>
      <c r="Y113" s="3515"/>
      <c r="Z113" s="3195"/>
      <c r="AA113" s="3515"/>
      <c r="AB113" s="3195"/>
      <c r="AC113" s="3515"/>
      <c r="AD113" s="3516"/>
      <c r="AE113" s="3517"/>
      <c r="AF113" s="3195"/>
      <c r="AG113" s="3515"/>
      <c r="AH113" s="3516"/>
      <c r="AI113" s="3517"/>
      <c r="AJ113" s="3195"/>
      <c r="AK113" s="3515"/>
      <c r="AL113" s="3516"/>
      <c r="AM113" s="3515"/>
      <c r="AN113" s="3196"/>
      <c r="AO113" s="282"/>
      <c r="AP113" s="256"/>
      <c r="AQ113" s="256"/>
      <c r="AR113" s="256"/>
      <c r="AS113" s="256"/>
      <c r="AT113" s="256"/>
      <c r="AU113" s="256"/>
      <c r="AV113" s="256"/>
      <c r="AW113" s="256"/>
      <c r="AX113" s="256"/>
      <c r="AY113" s="256"/>
      <c r="AZ113" s="256"/>
      <c r="BA113" s="246"/>
      <c r="BB113" s="245"/>
      <c r="BC113" s="245"/>
      <c r="BD113" s="245"/>
      <c r="BE113" s="245"/>
      <c r="BF113" s="245"/>
      <c r="BG113" s="245"/>
      <c r="BH113" s="245"/>
      <c r="BI113" s="245"/>
      <c r="BJ113" s="245"/>
      <c r="BK113" s="245"/>
      <c r="BL113" s="245"/>
      <c r="BM113" s="245"/>
      <c r="BN113" s="245"/>
      <c r="BO113" s="245"/>
      <c r="BP113" s="245"/>
      <c r="BQ113" s="245"/>
      <c r="BR113" s="245"/>
      <c r="BS113" s="245"/>
      <c r="BT113" s="245"/>
      <c r="BU113" s="245"/>
      <c r="BV113" s="245"/>
      <c r="BW113" s="245"/>
      <c r="BX113" s="244"/>
      <c r="BY113" s="244"/>
      <c r="BZ113" s="244"/>
      <c r="CA113" s="247" t="str">
        <f>IF(C113=0,"",IF(AN113="",IF(C113="","","* No olvide digitar la columna Beneficiarios. "),""))</f>
        <v/>
      </c>
      <c r="CB113" s="247" t="str">
        <f>IF(C113&lt;AN113,"* El número de Beneficiarios NO DEBE ser mayor que el total. ","")</f>
        <v/>
      </c>
      <c r="CG113" s="464">
        <f>IF(C113&lt;AN113,1,0)</f>
        <v>0</v>
      </c>
      <c r="CH113" s="464" t="str">
        <f>IF(C113=0,"",IF(AN113="",IF(C113="","",1),0))</f>
        <v/>
      </c>
      <c r="CI113" s="464"/>
      <c r="CJ113" s="464"/>
      <c r="CK113" s="464"/>
      <c r="CL113" s="464"/>
      <c r="CM113" s="464"/>
    </row>
    <row r="114" spans="1:132" ht="21" customHeight="1" x14ac:dyDescent="0.25">
      <c r="A114" s="234" t="s">
        <v>2153</v>
      </c>
      <c r="B114" s="250"/>
      <c r="C114" s="250"/>
      <c r="D114" s="250"/>
      <c r="E114" s="250"/>
      <c r="F114" s="250"/>
      <c r="G114" s="250"/>
      <c r="H114" s="250"/>
      <c r="I114" s="250"/>
      <c r="J114" s="250"/>
      <c r="K114" s="250"/>
      <c r="L114" s="250"/>
      <c r="M114" s="250"/>
      <c r="N114" s="250"/>
      <c r="O114" s="250"/>
      <c r="P114" s="250"/>
      <c r="Q114" s="250"/>
      <c r="R114" s="250"/>
      <c r="S114" s="250"/>
      <c r="T114" s="250"/>
      <c r="U114" s="250"/>
      <c r="V114" s="250"/>
      <c r="W114" s="250"/>
      <c r="X114" s="246"/>
      <c r="Y114" s="246"/>
      <c r="Z114" s="245"/>
      <c r="AA114" s="245"/>
      <c r="AB114" s="245"/>
      <c r="AC114" s="245"/>
      <c r="AD114" s="245"/>
      <c r="AE114" s="245"/>
      <c r="AF114" s="245"/>
      <c r="AG114" s="245"/>
      <c r="AH114" s="245"/>
      <c r="AI114" s="245"/>
      <c r="AJ114" s="245"/>
      <c r="AK114" s="245"/>
      <c r="AL114" s="245"/>
      <c r="AM114" s="245"/>
      <c r="AN114" s="245"/>
      <c r="AO114" s="245"/>
      <c r="AP114" s="245"/>
      <c r="AQ114" s="245"/>
      <c r="AR114" s="245"/>
      <c r="AS114" s="245"/>
      <c r="AT114" s="245"/>
      <c r="AU114" s="245"/>
      <c r="AV114" s="245"/>
      <c r="AW114" s="245"/>
      <c r="AX114" s="245"/>
      <c r="AY114" s="245"/>
      <c r="AZ114" s="245"/>
      <c r="BA114" s="245"/>
      <c r="BB114" s="245"/>
      <c r="BC114" s="245"/>
      <c r="BD114" s="245"/>
      <c r="BE114" s="245"/>
      <c r="BF114" s="245"/>
      <c r="BG114" s="245"/>
      <c r="BH114" s="245"/>
      <c r="BI114" s="245"/>
      <c r="BJ114" s="245"/>
      <c r="BK114" s="245"/>
      <c r="BL114" s="245"/>
      <c r="BM114" s="245"/>
      <c r="BN114" s="245"/>
      <c r="BO114" s="245"/>
      <c r="BP114" s="245"/>
      <c r="BQ114" s="245"/>
      <c r="BR114" s="245"/>
      <c r="BS114" s="245"/>
      <c r="BT114" s="245"/>
      <c r="BU114" s="245"/>
      <c r="BV114" s="246"/>
      <c r="BW114" s="246"/>
      <c r="BX114" s="257"/>
      <c r="BY114" s="257"/>
      <c r="BZ114" s="246"/>
      <c r="CA114" s="247"/>
      <c r="CB114" s="247"/>
      <c r="CC114" s="247"/>
      <c r="CD114" s="247"/>
      <c r="CE114" s="247"/>
      <c r="CF114" s="247"/>
      <c r="CG114" s="247"/>
      <c r="CH114" s="247"/>
      <c r="CI114" s="247"/>
      <c r="CJ114" s="247"/>
      <c r="CK114" s="247"/>
      <c r="CL114" s="247"/>
      <c r="CM114" s="247"/>
      <c r="CN114" s="247"/>
      <c r="CO114" s="247"/>
      <c r="CP114" s="247"/>
      <c r="CQ114" s="247"/>
      <c r="CR114" s="247"/>
      <c r="CS114" s="247"/>
      <c r="CT114" s="247"/>
      <c r="CU114" s="247"/>
      <c r="CV114" s="247"/>
      <c r="CW114" s="247"/>
      <c r="CX114" s="247"/>
      <c r="CY114" s="247"/>
      <c r="CZ114" s="247"/>
      <c r="DA114" s="285"/>
      <c r="DB114" s="285"/>
      <c r="DC114" s="285"/>
      <c r="DD114" s="285"/>
      <c r="DE114" s="285"/>
      <c r="DF114" s="285"/>
      <c r="DG114" s="285"/>
      <c r="DH114" s="285"/>
      <c r="DI114" s="285"/>
      <c r="DJ114" s="285"/>
      <c r="DK114" s="285"/>
      <c r="DL114" s="285"/>
      <c r="DM114" s="285"/>
      <c r="DN114" s="285"/>
      <c r="DO114" s="285"/>
      <c r="DP114" s="285"/>
      <c r="DQ114" s="285"/>
      <c r="DR114" s="285"/>
      <c r="DS114" s="285"/>
      <c r="DT114" s="285"/>
      <c r="DU114" s="285"/>
      <c r="DV114" s="285"/>
      <c r="DW114" s="285"/>
      <c r="DX114" s="285"/>
      <c r="DY114" s="285"/>
      <c r="DZ114" s="285"/>
      <c r="EA114" s="245"/>
      <c r="EB114" s="245"/>
    </row>
    <row r="115" spans="1:132" ht="21" customHeight="1" x14ac:dyDescent="0.25">
      <c r="A115" s="7144" t="s">
        <v>248</v>
      </c>
      <c r="B115" s="7145"/>
      <c r="C115" s="7144" t="s">
        <v>49</v>
      </c>
      <c r="D115" s="7148"/>
      <c r="E115" s="7145"/>
      <c r="F115" s="7137" t="s">
        <v>2154</v>
      </c>
      <c r="G115" s="7138"/>
      <c r="H115" s="7149" t="s">
        <v>2155</v>
      </c>
      <c r="I115" s="7138"/>
      <c r="J115" s="7137" t="s">
        <v>2156</v>
      </c>
      <c r="K115" s="7138"/>
      <c r="L115" s="7137" t="s">
        <v>71</v>
      </c>
      <c r="M115" s="7138"/>
      <c r="N115" s="7137" t="s">
        <v>2157</v>
      </c>
      <c r="O115" s="7138"/>
      <c r="P115" s="7137" t="s">
        <v>2158</v>
      </c>
      <c r="Q115" s="7138"/>
      <c r="R115" s="7139" t="s">
        <v>2159</v>
      </c>
      <c r="S115" s="7140"/>
      <c r="T115" s="7139" t="s">
        <v>2160</v>
      </c>
      <c r="U115" s="7140"/>
      <c r="V115" s="7139" t="s">
        <v>2161</v>
      </c>
      <c r="W115" s="7141"/>
      <c r="X115" s="7139" t="s">
        <v>2162</v>
      </c>
      <c r="Y115" s="7140"/>
      <c r="Z115" s="246"/>
      <c r="AA115" s="246"/>
      <c r="AB115" s="245"/>
      <c r="AC115" s="245"/>
      <c r="AD115" s="245"/>
      <c r="AE115" s="245"/>
      <c r="AF115" s="245"/>
      <c r="AG115" s="245"/>
      <c r="AH115" s="245"/>
      <c r="AI115" s="245"/>
      <c r="AJ115" s="245"/>
      <c r="AK115" s="245"/>
      <c r="AL115" s="245"/>
      <c r="AM115" s="245"/>
      <c r="AN115" s="245"/>
      <c r="AO115" s="245"/>
      <c r="AP115" s="245"/>
      <c r="AQ115" s="245"/>
      <c r="AR115" s="245"/>
      <c r="AS115" s="245"/>
      <c r="AT115" s="245"/>
      <c r="AU115" s="245"/>
      <c r="AV115" s="245"/>
      <c r="AW115" s="245"/>
      <c r="AX115" s="245"/>
      <c r="AY115" s="245"/>
      <c r="AZ115" s="245"/>
      <c r="BA115" s="245"/>
      <c r="BB115" s="245"/>
      <c r="BC115" s="245"/>
      <c r="BD115" s="245"/>
      <c r="BE115" s="245"/>
      <c r="BF115" s="245"/>
      <c r="BG115" s="245"/>
      <c r="BH115" s="245"/>
      <c r="BI115" s="245"/>
      <c r="BJ115" s="245"/>
      <c r="BK115" s="245"/>
      <c r="BL115" s="245"/>
      <c r="BM115" s="245"/>
      <c r="BN115" s="245"/>
      <c r="BO115" s="245"/>
      <c r="BP115" s="245"/>
      <c r="BQ115" s="245"/>
      <c r="BR115" s="245"/>
      <c r="BS115" s="245"/>
      <c r="BT115" s="245"/>
      <c r="BU115" s="245"/>
      <c r="BV115" s="245"/>
      <c r="BW115" s="245"/>
      <c r="BX115" s="246"/>
      <c r="BY115" s="246"/>
      <c r="BZ115" s="246"/>
      <c r="CA115" s="257"/>
      <c r="CB115" s="257"/>
      <c r="CC115" s="247"/>
      <c r="CD115" s="247"/>
      <c r="CE115" s="247"/>
      <c r="CF115" s="247"/>
      <c r="CG115" s="247"/>
      <c r="CH115" s="247"/>
      <c r="CI115" s="247"/>
      <c r="CJ115" s="247"/>
      <c r="CK115" s="247"/>
      <c r="CL115" s="247"/>
      <c r="CM115" s="247"/>
      <c r="CN115" s="247"/>
      <c r="CO115" s="247"/>
      <c r="CP115" s="247"/>
      <c r="CQ115" s="247"/>
      <c r="CR115" s="247"/>
      <c r="CS115" s="247"/>
      <c r="CT115" s="247"/>
      <c r="CU115" s="247"/>
      <c r="CV115" s="247"/>
      <c r="CW115" s="247"/>
      <c r="CX115" s="247"/>
      <c r="CY115" s="247"/>
      <c r="CZ115" s="247"/>
      <c r="DA115" s="247"/>
      <c r="DB115" s="247"/>
      <c r="DC115" s="285"/>
      <c r="DD115" s="285"/>
      <c r="DE115" s="285"/>
      <c r="DF115" s="285"/>
      <c r="DG115" s="285"/>
      <c r="DH115" s="285"/>
      <c r="DI115" s="285"/>
      <c r="DJ115" s="285"/>
      <c r="DK115" s="285"/>
      <c r="DL115" s="285"/>
      <c r="DM115" s="285"/>
      <c r="DN115" s="285"/>
      <c r="DO115" s="285"/>
      <c r="DP115" s="285"/>
      <c r="DQ115" s="285"/>
      <c r="DR115" s="285"/>
      <c r="DS115" s="285"/>
      <c r="DT115" s="285"/>
      <c r="DU115" s="285"/>
      <c r="DV115" s="285"/>
      <c r="DW115" s="285"/>
      <c r="DX115" s="285"/>
      <c r="DY115" s="285"/>
      <c r="DZ115" s="285"/>
      <c r="EA115" s="508"/>
      <c r="EB115" s="508"/>
    </row>
    <row r="116" spans="1:132" ht="21" customHeight="1" x14ac:dyDescent="0.25">
      <c r="A116" s="7146"/>
      <c r="B116" s="7147"/>
      <c r="C116" s="3518" t="s">
        <v>52</v>
      </c>
      <c r="D116" s="3519" t="s">
        <v>53</v>
      </c>
      <c r="E116" s="3520" t="s">
        <v>54</v>
      </c>
      <c r="F116" s="3286" t="s">
        <v>599</v>
      </c>
      <c r="G116" s="3287" t="s">
        <v>54</v>
      </c>
      <c r="H116" s="3286" t="s">
        <v>599</v>
      </c>
      <c r="I116" s="3287" t="s">
        <v>54</v>
      </c>
      <c r="J116" s="3286" t="s">
        <v>599</v>
      </c>
      <c r="K116" s="3287" t="s">
        <v>54</v>
      </c>
      <c r="L116" s="3286" t="s">
        <v>599</v>
      </c>
      <c r="M116" s="3287" t="s">
        <v>54</v>
      </c>
      <c r="N116" s="3286" t="s">
        <v>599</v>
      </c>
      <c r="O116" s="3287" t="s">
        <v>54</v>
      </c>
      <c r="P116" s="3286" t="s">
        <v>599</v>
      </c>
      <c r="Q116" s="3287" t="s">
        <v>54</v>
      </c>
      <c r="R116" s="3286" t="s">
        <v>599</v>
      </c>
      <c r="S116" s="3287" t="s">
        <v>54</v>
      </c>
      <c r="T116" s="3286" t="s">
        <v>599</v>
      </c>
      <c r="U116" s="3287" t="s">
        <v>54</v>
      </c>
      <c r="V116" s="3286" t="s">
        <v>599</v>
      </c>
      <c r="W116" s="3521" t="s">
        <v>54</v>
      </c>
      <c r="X116" s="3286" t="s">
        <v>599</v>
      </c>
      <c r="Y116" s="3287" t="s">
        <v>54</v>
      </c>
      <c r="Z116" s="246"/>
      <c r="AA116" s="246"/>
      <c r="AB116" s="245"/>
      <c r="AC116" s="245"/>
      <c r="AD116" s="245"/>
      <c r="AE116" s="245"/>
      <c r="AF116" s="245"/>
      <c r="AG116" s="245"/>
      <c r="AH116" s="245"/>
      <c r="AI116" s="245"/>
      <c r="AJ116" s="245"/>
      <c r="AK116" s="245"/>
      <c r="AL116" s="245"/>
      <c r="AM116" s="245"/>
      <c r="AN116" s="245"/>
      <c r="AO116" s="245"/>
      <c r="AP116" s="245"/>
      <c r="AQ116" s="245"/>
      <c r="AR116" s="245"/>
      <c r="AS116" s="245"/>
      <c r="AT116" s="245"/>
      <c r="AU116" s="245"/>
      <c r="AV116" s="245"/>
      <c r="AW116" s="245"/>
      <c r="AX116" s="245"/>
      <c r="AY116" s="245"/>
      <c r="AZ116" s="245"/>
      <c r="BA116" s="245"/>
      <c r="BB116" s="245"/>
      <c r="BC116" s="245"/>
      <c r="BD116" s="245"/>
      <c r="BE116" s="245"/>
      <c r="BF116" s="245"/>
      <c r="BG116" s="245"/>
      <c r="BH116" s="245"/>
      <c r="BI116" s="245"/>
      <c r="BJ116" s="245"/>
      <c r="BK116" s="245"/>
      <c r="BL116" s="245"/>
      <c r="BM116" s="245"/>
      <c r="BN116" s="245"/>
      <c r="BO116" s="245"/>
      <c r="BP116" s="245"/>
      <c r="BQ116" s="245"/>
      <c r="BR116" s="245"/>
      <c r="BS116" s="245"/>
      <c r="BT116" s="245"/>
      <c r="BU116" s="245"/>
      <c r="BV116" s="245"/>
      <c r="BW116" s="245"/>
      <c r="BX116" s="246"/>
      <c r="BY116" s="246"/>
      <c r="BZ116" s="246"/>
      <c r="CA116" s="257"/>
      <c r="CB116" s="257"/>
      <c r="CC116" s="247"/>
      <c r="CD116" s="247"/>
      <c r="CE116" s="247"/>
      <c r="CF116" s="247"/>
      <c r="CG116" s="247"/>
      <c r="CH116" s="247"/>
      <c r="CI116" s="247"/>
      <c r="CJ116" s="247"/>
      <c r="CK116" s="247"/>
      <c r="CL116" s="247"/>
      <c r="CM116" s="247"/>
      <c r="CN116" s="247"/>
      <c r="CO116" s="247"/>
      <c r="CP116" s="247"/>
      <c r="CQ116" s="247"/>
      <c r="CR116" s="247"/>
      <c r="CS116" s="247"/>
      <c r="CT116" s="247"/>
      <c r="CU116" s="247"/>
      <c r="CV116" s="247"/>
      <c r="CW116" s="247"/>
      <c r="CX116" s="247"/>
      <c r="CY116" s="247"/>
      <c r="CZ116" s="247"/>
      <c r="DA116" s="247"/>
      <c r="DB116" s="247"/>
      <c r="DC116" s="285"/>
      <c r="DD116" s="285"/>
      <c r="DE116" s="285"/>
      <c r="DF116" s="285"/>
      <c r="DG116" s="285"/>
      <c r="DH116" s="285"/>
      <c r="DI116" s="285"/>
      <c r="DJ116" s="285"/>
      <c r="DK116" s="285"/>
      <c r="DL116" s="285"/>
      <c r="DM116" s="285"/>
      <c r="DN116" s="285"/>
      <c r="DO116" s="285"/>
      <c r="DP116" s="285"/>
      <c r="DQ116" s="285"/>
      <c r="DR116" s="285"/>
      <c r="DS116" s="285"/>
      <c r="DT116" s="285"/>
      <c r="DU116" s="285"/>
      <c r="DV116" s="285"/>
      <c r="DW116" s="285"/>
      <c r="DX116" s="285"/>
      <c r="DY116" s="285"/>
      <c r="DZ116" s="285"/>
      <c r="EA116" s="508"/>
      <c r="EB116" s="508"/>
    </row>
    <row r="117" spans="1:132" ht="21" customHeight="1" x14ac:dyDescent="0.25">
      <c r="A117" s="7150" t="s">
        <v>244</v>
      </c>
      <c r="B117" s="7151"/>
      <c r="C117" s="3522">
        <f>SUM(D117+E117)</f>
        <v>0</v>
      </c>
      <c r="D117" s="3523">
        <f>SUM(F117+H117+J117+L117+N117+P117+R117+T117+V117+X117)</f>
        <v>0</v>
      </c>
      <c r="E117" s="3524">
        <f>SUM(G117+I117+K117+M117+O117+Q117+S117+U117+W117+Y117)</f>
        <v>0</v>
      </c>
      <c r="F117" s="3525"/>
      <c r="G117" s="3526"/>
      <c r="H117" s="3527"/>
      <c r="I117" s="3528"/>
      <c r="J117" s="3527"/>
      <c r="K117" s="3528"/>
      <c r="L117" s="3525"/>
      <c r="M117" s="3526"/>
      <c r="N117" s="3527"/>
      <c r="O117" s="3528"/>
      <c r="P117" s="3525"/>
      <c r="Q117" s="3526"/>
      <c r="R117" s="3527"/>
      <c r="S117" s="3528"/>
      <c r="T117" s="3525"/>
      <c r="U117" s="3526"/>
      <c r="V117" s="3527"/>
      <c r="W117" s="3528"/>
      <c r="X117" s="3527"/>
      <c r="Y117" s="3529"/>
      <c r="Z117" s="257"/>
      <c r="AA117" s="246"/>
      <c r="AB117" s="245"/>
      <c r="AC117" s="245"/>
      <c r="AD117" s="245"/>
      <c r="AE117" s="245"/>
      <c r="AF117" s="245"/>
      <c r="AG117" s="245"/>
      <c r="AH117" s="245"/>
      <c r="AI117" s="245"/>
      <c r="AJ117" s="245"/>
      <c r="AK117" s="245"/>
      <c r="AL117" s="245"/>
      <c r="AM117" s="245"/>
      <c r="AN117" s="245"/>
      <c r="AO117" s="245"/>
      <c r="AP117" s="245"/>
      <c r="AQ117" s="245"/>
      <c r="AR117" s="245"/>
      <c r="AS117" s="245"/>
      <c r="AT117" s="245"/>
      <c r="AU117" s="245"/>
      <c r="AV117" s="245"/>
      <c r="AW117" s="245"/>
      <c r="AX117" s="245"/>
      <c r="AY117" s="245"/>
      <c r="AZ117" s="245"/>
      <c r="BA117" s="245"/>
      <c r="BB117" s="245"/>
      <c r="BC117" s="245"/>
      <c r="BD117" s="245"/>
      <c r="BE117" s="245"/>
      <c r="BF117" s="245"/>
      <c r="BG117" s="245"/>
      <c r="BH117" s="245"/>
      <c r="BI117" s="245"/>
      <c r="BJ117" s="245"/>
      <c r="BK117" s="245"/>
      <c r="BL117" s="245"/>
      <c r="BM117" s="245"/>
      <c r="BN117" s="245"/>
      <c r="BO117" s="245"/>
      <c r="BP117" s="245"/>
      <c r="BQ117" s="245"/>
      <c r="BR117" s="245"/>
      <c r="BS117" s="245"/>
      <c r="BT117" s="245"/>
      <c r="BU117" s="245"/>
      <c r="BV117" s="245"/>
      <c r="BW117" s="245"/>
      <c r="BX117" s="246"/>
      <c r="BY117" s="246"/>
      <c r="BZ117" s="246"/>
      <c r="CA117" s="257"/>
      <c r="CB117" s="257"/>
      <c r="CC117" s="247"/>
      <c r="CD117" s="247"/>
      <c r="CE117" s="247"/>
      <c r="CF117" s="247"/>
      <c r="CG117" s="247"/>
      <c r="CH117" s="247"/>
      <c r="CI117" s="247"/>
      <c r="CJ117" s="247"/>
      <c r="CK117" s="247"/>
      <c r="CL117" s="247"/>
      <c r="CM117" s="247"/>
      <c r="CN117" s="247"/>
      <c r="CO117" s="247"/>
      <c r="CP117" s="247"/>
      <c r="CQ117" s="247"/>
      <c r="CR117" s="247"/>
      <c r="CS117" s="247"/>
      <c r="CT117" s="247"/>
      <c r="CU117" s="247"/>
      <c r="CV117" s="247"/>
      <c r="CW117" s="247"/>
      <c r="CX117" s="247"/>
      <c r="CY117" s="247"/>
      <c r="CZ117" s="247"/>
      <c r="DA117" s="247"/>
      <c r="DB117" s="247"/>
      <c r="DC117" s="285"/>
      <c r="DD117" s="285"/>
      <c r="DE117" s="285"/>
      <c r="DF117" s="285"/>
      <c r="DG117" s="285"/>
      <c r="DH117" s="285"/>
      <c r="DI117" s="285"/>
      <c r="DJ117" s="285"/>
      <c r="DK117" s="285"/>
      <c r="DL117" s="285"/>
      <c r="DM117" s="285"/>
      <c r="DN117" s="285"/>
      <c r="DO117" s="285"/>
      <c r="DP117" s="285"/>
      <c r="DQ117" s="285"/>
      <c r="DR117" s="285"/>
      <c r="DS117" s="285"/>
      <c r="DT117" s="285"/>
      <c r="DU117" s="285"/>
      <c r="DV117" s="285"/>
      <c r="DW117" s="285"/>
      <c r="DX117" s="285"/>
      <c r="DY117" s="285"/>
      <c r="DZ117" s="285"/>
      <c r="EA117" s="508"/>
      <c r="EB117" s="508"/>
    </row>
    <row r="118" spans="1:132" ht="21" customHeight="1" x14ac:dyDescent="0.25">
      <c r="A118" s="7152" t="s">
        <v>2163</v>
      </c>
      <c r="B118" s="7153"/>
      <c r="C118" s="3530">
        <f>SUM(D118+E118)</f>
        <v>0</v>
      </c>
      <c r="D118" s="3531">
        <f>SUM(F118+H118+J118+L118+N118+P118+R118+T118+V118+X118)</f>
        <v>0</v>
      </c>
      <c r="E118" s="3532">
        <f>SUM(G118+I118+K118+M118+O118+Q118+S118+U118+W118+Y118)</f>
        <v>0</v>
      </c>
      <c r="F118" s="3533"/>
      <c r="G118" s="3534"/>
      <c r="H118" s="3535"/>
      <c r="I118" s="3536"/>
      <c r="J118" s="3535"/>
      <c r="K118" s="3536"/>
      <c r="L118" s="3533"/>
      <c r="M118" s="3534"/>
      <c r="N118" s="3535"/>
      <c r="O118" s="3536"/>
      <c r="P118" s="3533"/>
      <c r="Q118" s="3534"/>
      <c r="R118" s="3535"/>
      <c r="S118" s="3536"/>
      <c r="T118" s="3533"/>
      <c r="U118" s="3534"/>
      <c r="V118" s="3535"/>
      <c r="W118" s="3536"/>
      <c r="X118" s="3535"/>
      <c r="Y118" s="3537"/>
      <c r="Z118" s="257"/>
      <c r="AA118" s="246"/>
      <c r="AB118" s="245"/>
      <c r="AC118" s="245"/>
      <c r="AD118" s="245"/>
      <c r="AE118" s="245"/>
      <c r="AF118" s="245"/>
      <c r="AG118" s="245"/>
      <c r="AH118" s="245"/>
      <c r="AI118" s="245"/>
      <c r="AJ118" s="245"/>
      <c r="AK118" s="245"/>
      <c r="AL118" s="245"/>
      <c r="AM118" s="245"/>
      <c r="AN118" s="245"/>
      <c r="AO118" s="245"/>
      <c r="AP118" s="245"/>
      <c r="AQ118" s="245"/>
      <c r="AR118" s="245"/>
      <c r="AS118" s="245"/>
      <c r="AT118" s="245"/>
      <c r="AU118" s="245"/>
      <c r="AV118" s="245"/>
      <c r="AW118" s="245"/>
      <c r="AX118" s="245"/>
      <c r="AY118" s="245"/>
      <c r="AZ118" s="245"/>
      <c r="BA118" s="245"/>
      <c r="BB118" s="245"/>
      <c r="BC118" s="245"/>
      <c r="BD118" s="245"/>
      <c r="BE118" s="245"/>
      <c r="BF118" s="245"/>
      <c r="BG118" s="245"/>
      <c r="BH118" s="245"/>
      <c r="BI118" s="245"/>
      <c r="BJ118" s="245"/>
      <c r="BK118" s="245"/>
      <c r="BL118" s="245"/>
      <c r="BM118" s="245"/>
      <c r="BN118" s="245"/>
      <c r="BO118" s="245"/>
      <c r="BP118" s="245"/>
      <c r="BQ118" s="245"/>
      <c r="BR118" s="245"/>
      <c r="BS118" s="245"/>
      <c r="BT118" s="245"/>
      <c r="BU118" s="245"/>
      <c r="BV118" s="245"/>
      <c r="BW118" s="245"/>
      <c r="BX118" s="246"/>
      <c r="BY118" s="246"/>
      <c r="BZ118" s="246"/>
      <c r="CA118" s="257"/>
      <c r="CB118" s="257"/>
      <c r="CC118" s="247"/>
      <c r="CD118" s="247"/>
      <c r="CE118" s="247"/>
      <c r="CF118" s="247"/>
      <c r="CG118" s="247"/>
      <c r="CH118" s="247"/>
      <c r="CI118" s="247"/>
      <c r="CJ118" s="247"/>
      <c r="CK118" s="247"/>
      <c r="CL118" s="247"/>
      <c r="CM118" s="247"/>
      <c r="CN118" s="247"/>
      <c r="CO118" s="247"/>
      <c r="CP118" s="247"/>
      <c r="CQ118" s="247"/>
      <c r="CR118" s="247"/>
      <c r="CS118" s="247"/>
      <c r="CT118" s="247"/>
      <c r="CU118" s="247"/>
      <c r="CV118" s="247"/>
      <c r="CW118" s="247"/>
      <c r="CX118" s="247"/>
      <c r="CY118" s="247"/>
      <c r="CZ118" s="247"/>
      <c r="DA118" s="247"/>
      <c r="DB118" s="247"/>
      <c r="DC118" s="285"/>
      <c r="DD118" s="285"/>
      <c r="DE118" s="285"/>
      <c r="DF118" s="285"/>
      <c r="DG118" s="285"/>
      <c r="DH118" s="285"/>
      <c r="DI118" s="285"/>
      <c r="DJ118" s="285"/>
      <c r="DK118" s="285"/>
      <c r="DL118" s="285"/>
      <c r="DM118" s="285"/>
      <c r="DN118" s="285"/>
      <c r="DO118" s="285"/>
      <c r="DP118" s="285"/>
      <c r="DQ118" s="285"/>
      <c r="DR118" s="285"/>
      <c r="DS118" s="285"/>
      <c r="DT118" s="285"/>
      <c r="DU118" s="285"/>
      <c r="DV118" s="285"/>
      <c r="DW118" s="285"/>
      <c r="DX118" s="285"/>
      <c r="DY118" s="285"/>
      <c r="DZ118" s="285"/>
      <c r="EA118" s="508"/>
      <c r="EB118" s="508"/>
    </row>
    <row r="119" spans="1:132" ht="32.1" customHeight="1" x14ac:dyDescent="0.25">
      <c r="A119" s="234" t="s">
        <v>2164</v>
      </c>
      <c r="B119" s="246"/>
      <c r="C119" s="246"/>
      <c r="D119" s="246"/>
      <c r="E119" s="246"/>
      <c r="F119" s="246"/>
      <c r="G119" s="246"/>
      <c r="H119" s="246"/>
      <c r="I119" s="246"/>
      <c r="J119" s="246"/>
      <c r="K119" s="246"/>
      <c r="L119" s="246"/>
      <c r="M119" s="246"/>
      <c r="N119" s="246"/>
      <c r="O119" s="246"/>
      <c r="P119" s="246"/>
      <c r="Q119" s="246"/>
      <c r="R119" s="246"/>
      <c r="S119" s="245"/>
      <c r="T119" s="245"/>
      <c r="U119" s="245"/>
      <c r="V119" s="245"/>
      <c r="W119" s="245"/>
      <c r="X119" s="245"/>
      <c r="Y119" s="245"/>
      <c r="Z119" s="245"/>
      <c r="AA119" s="245"/>
      <c r="AB119" s="245"/>
      <c r="AC119" s="245"/>
      <c r="AD119" s="245"/>
      <c r="AE119" s="245"/>
      <c r="AF119" s="245"/>
      <c r="AG119" s="245"/>
      <c r="AH119" s="245"/>
      <c r="AI119" s="245"/>
      <c r="AJ119" s="245"/>
      <c r="AK119" s="245"/>
      <c r="AL119" s="246"/>
      <c r="AM119" s="246"/>
      <c r="AN119" s="246"/>
      <c r="AO119" s="246"/>
      <c r="AP119" s="246"/>
      <c r="AQ119" s="246"/>
      <c r="AR119" s="257"/>
      <c r="AS119" s="257"/>
      <c r="AT119" s="257"/>
      <c r="AU119" s="257"/>
      <c r="AV119" s="257"/>
      <c r="AW119" s="257"/>
      <c r="AX119" s="257"/>
      <c r="AY119" s="257"/>
      <c r="AZ119" s="257"/>
      <c r="BA119" s="257"/>
      <c r="BB119" s="257"/>
      <c r="BC119" s="257"/>
      <c r="BD119" s="257"/>
      <c r="BE119" s="257"/>
      <c r="BF119" s="257"/>
      <c r="BG119" s="257"/>
      <c r="BH119" s="257"/>
      <c r="BI119" s="257"/>
      <c r="BJ119" s="257"/>
      <c r="BK119" s="257"/>
      <c r="BL119" s="257"/>
      <c r="BM119" s="257"/>
      <c r="BN119" s="257"/>
      <c r="BO119" s="257"/>
      <c r="BP119" s="257"/>
      <c r="BQ119" s="257"/>
      <c r="BR119" s="245"/>
      <c r="BS119" s="245"/>
      <c r="BT119" s="245"/>
      <c r="BU119" s="245"/>
      <c r="BV119" s="246"/>
      <c r="BW119" s="246"/>
      <c r="BX119" s="246"/>
      <c r="BY119" s="246"/>
      <c r="BZ119" s="246"/>
      <c r="CA119" s="247"/>
      <c r="CB119" s="247"/>
      <c r="CC119" s="247"/>
      <c r="CD119" s="247"/>
      <c r="CE119" s="247"/>
      <c r="CF119" s="247"/>
      <c r="CG119" s="247"/>
      <c r="CH119" s="247"/>
      <c r="CI119" s="247"/>
      <c r="CJ119" s="247"/>
      <c r="CK119" s="247"/>
      <c r="CL119" s="247"/>
      <c r="CM119" s="247"/>
      <c r="CN119" s="247"/>
      <c r="CO119" s="247"/>
      <c r="CP119" s="247"/>
      <c r="CQ119" s="247"/>
      <c r="CR119" s="247"/>
      <c r="CS119" s="247"/>
      <c r="CT119" s="247"/>
      <c r="CU119" s="247"/>
      <c r="CV119" s="247"/>
      <c r="CW119" s="247"/>
      <c r="CX119" s="247"/>
      <c r="CY119" s="247"/>
      <c r="CZ119" s="247"/>
      <c r="DA119" s="285"/>
      <c r="DB119" s="285"/>
      <c r="DC119" s="285"/>
      <c r="DD119" s="285"/>
      <c r="DE119" s="285"/>
      <c r="DF119" s="285"/>
      <c r="DG119" s="285"/>
      <c r="DH119" s="285"/>
      <c r="DI119" s="285"/>
      <c r="DJ119" s="285"/>
      <c r="DK119" s="285"/>
      <c r="DL119" s="285"/>
      <c r="DM119" s="285"/>
      <c r="DN119" s="285"/>
      <c r="DO119" s="285"/>
      <c r="DP119" s="285"/>
      <c r="DQ119" s="285"/>
      <c r="DR119" s="285"/>
      <c r="DS119" s="285"/>
      <c r="DT119" s="285"/>
      <c r="DU119" s="285"/>
      <c r="DV119" s="285"/>
      <c r="DW119" s="285"/>
      <c r="DX119" s="285"/>
      <c r="DY119" s="285"/>
      <c r="DZ119" s="285"/>
      <c r="EA119" s="245"/>
      <c r="EB119" s="245"/>
    </row>
    <row r="120" spans="1:132" ht="16.350000000000001" customHeight="1" x14ac:dyDescent="0.25">
      <c r="A120" s="7154" t="s">
        <v>248</v>
      </c>
      <c r="B120" s="7141" t="s">
        <v>2165</v>
      </c>
      <c r="C120" s="7141"/>
      <c r="D120" s="7141"/>
      <c r="E120" s="7140"/>
      <c r="F120" s="7156" t="s">
        <v>425</v>
      </c>
      <c r="G120" s="7157"/>
      <c r="H120" s="7158" t="s">
        <v>2166</v>
      </c>
      <c r="I120" s="7141"/>
      <c r="J120" s="7141"/>
      <c r="K120" s="7159"/>
      <c r="L120" s="6577" t="s">
        <v>2167</v>
      </c>
      <c r="M120" s="7079" t="s">
        <v>2168</v>
      </c>
      <c r="N120" s="6577" t="s">
        <v>2169</v>
      </c>
      <c r="O120" s="7079" t="s">
        <v>13</v>
      </c>
      <c r="P120" s="7079" t="s">
        <v>14</v>
      </c>
      <c r="Q120" s="245"/>
      <c r="R120" s="245"/>
      <c r="S120" s="245"/>
      <c r="T120" s="245"/>
      <c r="U120" s="245"/>
      <c r="V120" s="245"/>
      <c r="W120" s="245"/>
      <c r="X120" s="245"/>
      <c r="Y120" s="245"/>
      <c r="Z120" s="245"/>
      <c r="AA120" s="245"/>
      <c r="AB120" s="245"/>
      <c r="AC120" s="244"/>
      <c r="AD120" s="244"/>
      <c r="AE120" s="244"/>
      <c r="AF120" s="245"/>
      <c r="AG120" s="245"/>
      <c r="AH120" s="245"/>
      <c r="AI120" s="244"/>
      <c r="AJ120" s="244"/>
      <c r="AK120" s="244"/>
      <c r="AL120" s="257"/>
      <c r="AM120" s="257"/>
      <c r="AN120" s="257"/>
      <c r="AO120" s="257"/>
      <c r="AP120" s="257"/>
      <c r="AQ120" s="257"/>
      <c r="AR120" s="257"/>
      <c r="AS120" s="257"/>
      <c r="AT120" s="257"/>
      <c r="AU120" s="257"/>
      <c r="AV120" s="257"/>
      <c r="AW120" s="257"/>
      <c r="AX120" s="257"/>
      <c r="AY120" s="257"/>
      <c r="AZ120" s="257"/>
      <c r="BA120" s="257"/>
      <c r="BB120" s="257"/>
      <c r="BC120" s="257"/>
      <c r="BD120" s="257"/>
      <c r="BE120" s="257"/>
      <c r="BF120" s="257"/>
      <c r="BG120" s="257"/>
      <c r="BH120" s="257"/>
      <c r="BI120" s="257"/>
      <c r="BJ120" s="257"/>
      <c r="BK120" s="257"/>
      <c r="BL120" s="246"/>
      <c r="BM120" s="246"/>
      <c r="BN120" s="246"/>
      <c r="BO120" s="246"/>
      <c r="BP120" s="246"/>
      <c r="BQ120" s="246"/>
      <c r="BR120" s="245"/>
      <c r="BS120" s="245"/>
      <c r="BT120" s="245"/>
      <c r="BU120" s="245"/>
      <c r="BV120" s="246"/>
      <c r="BW120" s="246"/>
      <c r="BX120" s="246"/>
      <c r="BY120" s="246"/>
      <c r="BZ120" s="246"/>
      <c r="CA120" s="247"/>
      <c r="CB120" s="247"/>
      <c r="CC120" s="247"/>
      <c r="CD120" s="247"/>
      <c r="CE120" s="247"/>
      <c r="CF120" s="247"/>
      <c r="CG120" s="247"/>
      <c r="CH120" s="247"/>
      <c r="CI120" s="247"/>
      <c r="CJ120" s="247"/>
      <c r="CK120" s="247"/>
      <c r="CL120" s="247"/>
      <c r="CM120" s="247"/>
      <c r="CN120" s="247"/>
      <c r="CO120" s="247"/>
      <c r="CP120" s="247"/>
      <c r="CQ120" s="247"/>
      <c r="CR120" s="247"/>
      <c r="CS120" s="247"/>
      <c r="CT120" s="247"/>
      <c r="CU120" s="247"/>
      <c r="CV120" s="247"/>
      <c r="CW120" s="247"/>
      <c r="CX120" s="247"/>
      <c r="CY120" s="247"/>
      <c r="CZ120" s="247"/>
      <c r="DA120" s="285"/>
      <c r="DB120" s="285"/>
      <c r="DC120" s="285"/>
      <c r="DD120" s="285"/>
      <c r="DE120" s="285"/>
      <c r="DF120" s="285"/>
      <c r="DG120" s="285"/>
      <c r="DH120" s="285"/>
      <c r="DI120" s="285"/>
      <c r="DJ120" s="285"/>
      <c r="DK120" s="285"/>
      <c r="DL120" s="285"/>
      <c r="DM120" s="285"/>
      <c r="DN120" s="285"/>
      <c r="DO120" s="285"/>
      <c r="DP120" s="285"/>
      <c r="DQ120" s="285"/>
      <c r="DR120" s="285"/>
      <c r="DS120" s="285"/>
      <c r="DT120" s="285"/>
      <c r="DU120" s="285"/>
      <c r="DV120" s="285"/>
      <c r="DW120" s="285"/>
      <c r="DX120" s="285"/>
      <c r="DY120" s="285"/>
      <c r="DZ120" s="285"/>
      <c r="EA120" s="245"/>
      <c r="EB120" s="245"/>
    </row>
    <row r="121" spans="1:132" ht="21" customHeight="1" x14ac:dyDescent="0.25">
      <c r="A121" s="7155"/>
      <c r="B121" s="3538" t="s">
        <v>2170</v>
      </c>
      <c r="C121" s="3538" t="s">
        <v>2171</v>
      </c>
      <c r="D121" s="3539" t="s">
        <v>2172</v>
      </c>
      <c r="E121" s="3316" t="s">
        <v>2173</v>
      </c>
      <c r="F121" s="3540" t="s">
        <v>2075</v>
      </c>
      <c r="G121" s="3541" t="s">
        <v>759</v>
      </c>
      <c r="H121" s="3542" t="s">
        <v>2174</v>
      </c>
      <c r="I121" s="3539" t="s">
        <v>2175</v>
      </c>
      <c r="J121" s="3543" t="s">
        <v>2176</v>
      </c>
      <c r="K121" s="3544" t="s">
        <v>2177</v>
      </c>
      <c r="L121" s="6876"/>
      <c r="M121" s="6996"/>
      <c r="N121" s="6876"/>
      <c r="O121" s="6996"/>
      <c r="P121" s="6996"/>
      <c r="Q121" s="245"/>
      <c r="R121" s="245"/>
      <c r="S121" s="245"/>
      <c r="T121" s="245"/>
      <c r="U121" s="245"/>
      <c r="V121" s="245"/>
      <c r="W121" s="245"/>
      <c r="X121" s="245"/>
      <c r="Y121" s="245"/>
      <c r="Z121" s="245"/>
      <c r="AA121" s="245"/>
      <c r="AB121" s="245"/>
      <c r="AC121" s="244"/>
      <c r="AD121" s="244"/>
      <c r="AE121" s="244"/>
      <c r="AF121" s="245"/>
      <c r="AG121" s="245"/>
      <c r="AH121" s="245"/>
      <c r="AI121" s="244"/>
      <c r="AJ121" s="244"/>
      <c r="AK121" s="244"/>
      <c r="AL121" s="257"/>
      <c r="AM121" s="257"/>
      <c r="AN121" s="257"/>
      <c r="AO121" s="257"/>
      <c r="AP121" s="257"/>
      <c r="AQ121" s="257"/>
      <c r="AR121" s="257"/>
      <c r="AS121" s="257"/>
      <c r="AT121" s="257"/>
      <c r="AU121" s="257"/>
      <c r="AV121" s="257"/>
      <c r="AW121" s="257"/>
      <c r="AX121" s="257"/>
      <c r="AY121" s="257"/>
      <c r="AZ121" s="257"/>
      <c r="BA121" s="257"/>
      <c r="BB121" s="257"/>
      <c r="BC121" s="257"/>
      <c r="BD121" s="257"/>
      <c r="BE121" s="257"/>
      <c r="BF121" s="257"/>
      <c r="BG121" s="257"/>
      <c r="BH121" s="257"/>
      <c r="BI121" s="257"/>
      <c r="BJ121" s="257"/>
      <c r="BK121" s="257"/>
      <c r="BL121" s="246"/>
      <c r="BM121" s="246"/>
      <c r="BN121" s="246"/>
      <c r="BO121" s="246"/>
      <c r="BP121" s="246"/>
      <c r="BQ121" s="246"/>
      <c r="BR121" s="245"/>
      <c r="BS121" s="245"/>
      <c r="BT121" s="245"/>
      <c r="BU121" s="245"/>
      <c r="BV121" s="246"/>
      <c r="BW121" s="246"/>
      <c r="BX121" s="246"/>
      <c r="BY121" s="246"/>
      <c r="BZ121" s="246"/>
      <c r="CA121" s="247"/>
      <c r="CB121" s="247"/>
      <c r="CC121" s="247"/>
      <c r="CD121" s="247"/>
      <c r="CE121" s="247"/>
      <c r="CF121" s="247"/>
      <c r="CG121" s="247"/>
      <c r="CH121" s="247"/>
      <c r="CI121" s="247"/>
      <c r="CJ121" s="247"/>
      <c r="CK121" s="247"/>
      <c r="CL121" s="247"/>
      <c r="CM121" s="247"/>
      <c r="CN121" s="247"/>
      <c r="CO121" s="247"/>
      <c r="CP121" s="247"/>
      <c r="CQ121" s="247"/>
      <c r="CR121" s="247"/>
      <c r="CS121" s="247"/>
      <c r="CT121" s="247"/>
      <c r="CU121" s="247"/>
      <c r="CV121" s="247"/>
      <c r="CW121" s="247"/>
      <c r="CX121" s="247"/>
      <c r="CY121" s="247"/>
      <c r="CZ121" s="247"/>
      <c r="DA121" s="285"/>
      <c r="DB121" s="285"/>
      <c r="DC121" s="285"/>
      <c r="DD121" s="285"/>
      <c r="DE121" s="285"/>
      <c r="DF121" s="285"/>
      <c r="DG121" s="285"/>
      <c r="DH121" s="285"/>
      <c r="DI121" s="285"/>
      <c r="DJ121" s="285"/>
      <c r="DK121" s="285"/>
      <c r="DL121" s="285"/>
      <c r="DM121" s="285"/>
      <c r="DN121" s="285"/>
      <c r="DO121" s="285"/>
      <c r="DP121" s="285"/>
      <c r="DQ121" s="285"/>
      <c r="DR121" s="285"/>
      <c r="DS121" s="285"/>
      <c r="DT121" s="285"/>
      <c r="DU121" s="285"/>
      <c r="DV121" s="285"/>
      <c r="DW121" s="285"/>
      <c r="DX121" s="285"/>
      <c r="DY121" s="285"/>
      <c r="DZ121" s="285"/>
      <c r="EA121" s="245"/>
      <c r="EB121" s="245"/>
    </row>
    <row r="122" spans="1:132" ht="26.25" customHeight="1" x14ac:dyDescent="0.25">
      <c r="A122" s="3545" t="s">
        <v>244</v>
      </c>
      <c r="B122" s="3546"/>
      <c r="C122" s="3529"/>
      <c r="D122" s="3547"/>
      <c r="E122" s="3548"/>
      <c r="F122" s="3549"/>
      <c r="G122" s="3550"/>
      <c r="H122" s="3551"/>
      <c r="I122" s="3546"/>
      <c r="J122" s="3546"/>
      <c r="K122" s="3550"/>
      <c r="L122" s="3529"/>
      <c r="M122" s="3546"/>
      <c r="N122" s="3529"/>
      <c r="O122" s="3546"/>
      <c r="P122" s="3546"/>
      <c r="Q122" s="244"/>
      <c r="R122" s="245"/>
      <c r="S122" s="245"/>
      <c r="T122" s="245"/>
      <c r="U122" s="245"/>
      <c r="V122" s="245"/>
      <c r="W122" s="245"/>
      <c r="X122" s="245"/>
      <c r="Y122" s="245"/>
      <c r="Z122" s="245"/>
      <c r="AA122" s="245"/>
      <c r="AB122" s="245"/>
      <c r="AC122" s="244"/>
      <c r="AD122" s="244"/>
      <c r="AE122" s="244"/>
      <c r="AF122" s="245"/>
      <c r="AG122" s="245"/>
      <c r="AH122" s="245"/>
      <c r="AI122" s="244"/>
      <c r="AJ122" s="244"/>
      <c r="AK122" s="244"/>
      <c r="AL122" s="257"/>
      <c r="AM122" s="257"/>
      <c r="AN122" s="257"/>
      <c r="AO122" s="257"/>
      <c r="AP122" s="257"/>
      <c r="AQ122" s="257"/>
      <c r="AR122" s="257"/>
      <c r="AS122" s="257"/>
      <c r="AT122" s="257"/>
      <c r="AU122" s="257"/>
      <c r="AV122" s="257"/>
      <c r="AW122" s="257"/>
      <c r="AX122" s="257"/>
      <c r="AY122" s="257"/>
      <c r="AZ122" s="257"/>
      <c r="BA122" s="257"/>
      <c r="BB122" s="257"/>
      <c r="BC122" s="257"/>
      <c r="BD122" s="257"/>
      <c r="BE122" s="257"/>
      <c r="BF122" s="257"/>
      <c r="BG122" s="257"/>
      <c r="BH122" s="257"/>
      <c r="BI122" s="257"/>
      <c r="BJ122" s="257"/>
      <c r="BK122" s="257"/>
      <c r="BL122" s="246"/>
      <c r="BM122" s="246"/>
      <c r="BN122" s="246"/>
      <c r="BO122" s="246"/>
      <c r="BP122" s="246"/>
      <c r="BQ122" s="246"/>
      <c r="BR122" s="245"/>
      <c r="BS122" s="245"/>
      <c r="BT122" s="245"/>
      <c r="BU122" s="245"/>
      <c r="BV122" s="246"/>
      <c r="BW122" s="246"/>
      <c r="BX122" s="246"/>
      <c r="BY122" s="246"/>
      <c r="BZ122" s="246"/>
      <c r="CA122" s="247"/>
      <c r="CB122" s="247"/>
      <c r="CC122" s="247"/>
      <c r="CD122" s="247"/>
      <c r="CE122" s="247"/>
      <c r="CF122" s="247"/>
      <c r="CG122" s="247"/>
      <c r="CH122" s="247"/>
      <c r="CI122" s="247"/>
      <c r="CJ122" s="247"/>
      <c r="CK122" s="247"/>
      <c r="CL122" s="247"/>
      <c r="CM122" s="247"/>
      <c r="CN122" s="247"/>
      <c r="CO122" s="247"/>
      <c r="CP122" s="247"/>
      <c r="CQ122" s="247"/>
      <c r="CR122" s="247"/>
      <c r="CS122" s="247"/>
      <c r="CT122" s="247"/>
      <c r="CU122" s="247"/>
      <c r="CV122" s="247"/>
      <c r="CW122" s="247"/>
      <c r="CX122" s="247"/>
      <c r="CY122" s="247"/>
      <c r="CZ122" s="247"/>
      <c r="DA122" s="285"/>
      <c r="DB122" s="285"/>
      <c r="DC122" s="285"/>
      <c r="DD122" s="285"/>
      <c r="DE122" s="285"/>
      <c r="DF122" s="285"/>
      <c r="DG122" s="285"/>
      <c r="DH122" s="285"/>
      <c r="DI122" s="285"/>
      <c r="DJ122" s="285"/>
      <c r="DK122" s="285"/>
      <c r="DL122" s="285"/>
      <c r="DM122" s="285"/>
      <c r="DN122" s="285"/>
      <c r="DO122" s="285"/>
      <c r="DP122" s="285"/>
      <c r="DQ122" s="285"/>
      <c r="DR122" s="285"/>
      <c r="DS122" s="285"/>
      <c r="DT122" s="285"/>
      <c r="DU122" s="285"/>
      <c r="DV122" s="285"/>
      <c r="DW122" s="285"/>
      <c r="DX122" s="285"/>
      <c r="DY122" s="285"/>
      <c r="DZ122" s="285"/>
      <c r="EA122" s="245"/>
      <c r="EB122" s="245"/>
    </row>
    <row r="123" spans="1:132" ht="18" customHeight="1" x14ac:dyDescent="0.25">
      <c r="A123" s="3552" t="s">
        <v>2163</v>
      </c>
      <c r="B123" s="3553"/>
      <c r="C123" s="3554"/>
      <c r="D123" s="3555"/>
      <c r="E123" s="3537"/>
      <c r="F123" s="3556"/>
      <c r="G123" s="3557"/>
      <c r="H123" s="3558"/>
      <c r="I123" s="3555"/>
      <c r="J123" s="3555"/>
      <c r="K123" s="3557"/>
      <c r="L123" s="3537"/>
      <c r="M123" s="3555"/>
      <c r="N123" s="3537"/>
      <c r="O123" s="3555"/>
      <c r="P123" s="3555"/>
      <c r="Q123" s="244"/>
      <c r="R123" s="245"/>
      <c r="S123" s="245"/>
      <c r="T123" s="245"/>
      <c r="U123" s="245"/>
      <c r="V123" s="245"/>
      <c r="W123" s="245"/>
      <c r="X123" s="245"/>
      <c r="Y123" s="245"/>
      <c r="Z123" s="245"/>
      <c r="AA123" s="245"/>
      <c r="AB123" s="245"/>
      <c r="AC123" s="244"/>
      <c r="AD123" s="244"/>
      <c r="AE123" s="244"/>
      <c r="AF123" s="245"/>
      <c r="AG123" s="245"/>
      <c r="AH123" s="245"/>
      <c r="AI123" s="244"/>
      <c r="AJ123" s="244"/>
      <c r="AK123" s="244"/>
      <c r="AL123" s="257"/>
      <c r="AM123" s="257"/>
      <c r="AN123" s="257"/>
      <c r="AO123" s="257"/>
      <c r="AP123" s="257"/>
      <c r="AQ123" s="257"/>
      <c r="AR123" s="257"/>
      <c r="AS123" s="257"/>
      <c r="AT123" s="257"/>
      <c r="AU123" s="257"/>
      <c r="AV123" s="257"/>
      <c r="AW123" s="257"/>
      <c r="AX123" s="257"/>
      <c r="AY123" s="257"/>
      <c r="AZ123" s="257"/>
      <c r="BA123" s="257"/>
      <c r="BB123" s="257"/>
      <c r="BC123" s="257"/>
      <c r="BD123" s="257"/>
      <c r="BE123" s="257"/>
      <c r="BF123" s="257"/>
      <c r="BG123" s="257"/>
      <c r="BH123" s="257"/>
      <c r="BI123" s="257"/>
      <c r="BJ123" s="257"/>
      <c r="BK123" s="257"/>
      <c r="BL123" s="246"/>
      <c r="BM123" s="246"/>
      <c r="BN123" s="246"/>
      <c r="BO123" s="246"/>
      <c r="BP123" s="246"/>
      <c r="BQ123" s="246"/>
      <c r="BR123" s="245"/>
      <c r="BS123" s="245"/>
      <c r="BT123" s="245"/>
      <c r="BU123" s="245"/>
      <c r="BV123" s="246"/>
      <c r="BW123" s="246"/>
      <c r="BX123" s="246"/>
      <c r="BY123" s="246"/>
      <c r="BZ123" s="246"/>
      <c r="CA123" s="247"/>
      <c r="CB123" s="247"/>
      <c r="CC123" s="247"/>
      <c r="CD123" s="247"/>
      <c r="CE123" s="247"/>
      <c r="CF123" s="247"/>
      <c r="CG123" s="247"/>
      <c r="CH123" s="247"/>
      <c r="CI123" s="247"/>
      <c r="CJ123" s="247"/>
      <c r="CK123" s="247"/>
      <c r="CL123" s="247"/>
      <c r="CM123" s="247"/>
      <c r="CN123" s="247"/>
      <c r="CO123" s="247"/>
      <c r="CP123" s="247"/>
      <c r="CQ123" s="247"/>
      <c r="CR123" s="247"/>
      <c r="CS123" s="247"/>
      <c r="CT123" s="247"/>
      <c r="CU123" s="247"/>
      <c r="CV123" s="247"/>
      <c r="CW123" s="247"/>
      <c r="CX123" s="247"/>
      <c r="CY123" s="247"/>
      <c r="CZ123" s="247"/>
      <c r="DA123" s="285"/>
      <c r="DB123" s="285"/>
      <c r="DC123" s="285"/>
      <c r="DD123" s="285"/>
      <c r="DE123" s="285"/>
      <c r="DF123" s="285"/>
      <c r="DG123" s="285"/>
      <c r="DH123" s="285"/>
      <c r="DI123" s="285"/>
      <c r="DJ123" s="285"/>
      <c r="DK123" s="285"/>
      <c r="DL123" s="285"/>
      <c r="DM123" s="285"/>
      <c r="DN123" s="285"/>
      <c r="DO123" s="285"/>
      <c r="DP123" s="285"/>
      <c r="DQ123" s="285"/>
      <c r="DR123" s="285"/>
      <c r="DS123" s="285"/>
      <c r="DT123" s="285"/>
      <c r="DU123" s="285"/>
      <c r="DV123" s="285"/>
      <c r="DW123" s="285"/>
      <c r="DX123" s="285"/>
      <c r="DY123" s="285"/>
      <c r="DZ123" s="285"/>
      <c r="EA123" s="245"/>
      <c r="EB123" s="245"/>
    </row>
    <row r="124" spans="1:132" s="247" customFormat="1" ht="32.1" customHeight="1" x14ac:dyDescent="0.2">
      <c r="A124" s="253" t="s">
        <v>2178</v>
      </c>
      <c r="B124" s="463"/>
      <c r="C124" s="463"/>
      <c r="D124" s="253"/>
      <c r="E124" s="253"/>
      <c r="F124" s="253"/>
      <c r="G124" s="253"/>
      <c r="H124" s="253"/>
      <c r="I124" s="253"/>
      <c r="J124" s="253"/>
      <c r="K124" s="253"/>
      <c r="L124" s="253"/>
      <c r="M124" s="253"/>
      <c r="N124" s="253"/>
      <c r="O124" s="253"/>
      <c r="P124" s="253"/>
      <c r="Q124" s="253"/>
      <c r="R124" s="253"/>
      <c r="S124" s="253"/>
      <c r="T124" s="253"/>
      <c r="U124" s="250"/>
      <c r="V124" s="250"/>
      <c r="W124" s="250"/>
      <c r="X124" s="245"/>
      <c r="Y124" s="245"/>
      <c r="Z124" s="245"/>
      <c r="AA124" s="245"/>
      <c r="AB124" s="245"/>
      <c r="AC124" s="245"/>
      <c r="AD124" s="245"/>
      <c r="AE124" s="245"/>
      <c r="AF124" s="245"/>
      <c r="AG124" s="245"/>
      <c r="AH124" s="245"/>
      <c r="AI124" s="245"/>
      <c r="AJ124" s="246"/>
      <c r="AK124" s="246"/>
      <c r="AL124" s="246"/>
      <c r="AM124" s="246"/>
      <c r="AN124" s="246"/>
      <c r="AO124" s="246"/>
      <c r="AP124" s="246"/>
      <c r="AQ124" s="246"/>
      <c r="AR124" s="246"/>
      <c r="AS124" s="246"/>
      <c r="AT124" s="246"/>
      <c r="AU124" s="246"/>
      <c r="AV124" s="246"/>
      <c r="AW124" s="246"/>
      <c r="AX124" s="246"/>
      <c r="AY124" s="245"/>
      <c r="AZ124" s="245"/>
      <c r="BA124" s="245"/>
      <c r="BB124" s="245"/>
      <c r="BC124" s="245"/>
      <c r="BD124" s="245"/>
      <c r="BE124" s="245"/>
      <c r="BF124" s="245"/>
      <c r="BG124" s="245"/>
      <c r="BH124" s="245"/>
      <c r="BI124" s="245"/>
      <c r="BJ124" s="245"/>
      <c r="BK124" s="245"/>
      <c r="BL124" s="245"/>
      <c r="BM124" s="245"/>
      <c r="BN124" s="245"/>
      <c r="BO124" s="245"/>
      <c r="BP124" s="245"/>
      <c r="BQ124" s="245"/>
      <c r="BR124" s="245"/>
      <c r="BS124" s="245"/>
      <c r="BT124" s="245"/>
      <c r="BU124" s="245"/>
      <c r="BV124" s="245"/>
      <c r="BW124" s="245"/>
      <c r="BX124" s="245"/>
      <c r="BY124" s="245"/>
      <c r="BZ124" s="245"/>
      <c r="CG124" s="464"/>
      <c r="CH124" s="464"/>
      <c r="CI124" s="464"/>
      <c r="CJ124" s="464"/>
      <c r="CK124" s="464"/>
      <c r="CL124" s="464"/>
      <c r="CM124" s="464"/>
    </row>
    <row r="125" spans="1:132" s="247" customFormat="1" ht="16.350000000000001" customHeight="1" x14ac:dyDescent="0.2">
      <c r="A125" s="7082" t="s">
        <v>248</v>
      </c>
      <c r="B125" s="6652"/>
      <c r="C125" s="7099" t="s">
        <v>49</v>
      </c>
      <c r="D125" s="7023" t="s">
        <v>924</v>
      </c>
      <c r="E125" s="7032"/>
      <c r="F125" s="7032"/>
      <c r="G125" s="7032"/>
      <c r="H125" s="7032"/>
      <c r="I125" s="7041"/>
      <c r="J125" s="6183" t="s">
        <v>421</v>
      </c>
      <c r="K125" s="250"/>
      <c r="L125" s="462"/>
      <c r="M125" s="462"/>
      <c r="N125" s="462"/>
      <c r="O125" s="462"/>
      <c r="P125" s="462"/>
      <c r="Q125" s="462"/>
      <c r="R125" s="245"/>
      <c r="S125" s="245"/>
      <c r="T125" s="245"/>
      <c r="U125" s="245"/>
      <c r="V125" s="245"/>
      <c r="W125" s="245"/>
      <c r="X125" s="245"/>
      <c r="Y125" s="245"/>
      <c r="Z125" s="245"/>
      <c r="AA125" s="245"/>
      <c r="AB125" s="245"/>
      <c r="AC125" s="245"/>
      <c r="AD125" s="246"/>
      <c r="AE125" s="246"/>
      <c r="AF125" s="246"/>
      <c r="AG125" s="246"/>
      <c r="AH125" s="246"/>
      <c r="AI125" s="246"/>
      <c r="AJ125" s="246"/>
      <c r="AK125" s="246"/>
      <c r="AL125" s="246"/>
      <c r="AM125" s="246"/>
      <c r="AN125" s="246"/>
      <c r="AO125" s="246"/>
      <c r="AP125" s="246"/>
      <c r="AQ125" s="246"/>
      <c r="AR125" s="246"/>
      <c r="AS125" s="245"/>
      <c r="AT125" s="245"/>
      <c r="AU125" s="245"/>
      <c r="AV125" s="245"/>
      <c r="AW125" s="245"/>
      <c r="AX125" s="245"/>
      <c r="AY125" s="245"/>
      <c r="AZ125" s="245"/>
      <c r="BA125" s="245"/>
      <c r="BB125" s="245"/>
      <c r="BC125" s="245"/>
      <c r="BD125" s="245"/>
      <c r="BE125" s="245"/>
      <c r="BF125" s="245"/>
      <c r="BG125" s="245"/>
      <c r="BH125" s="245"/>
      <c r="BI125" s="245"/>
      <c r="BJ125" s="245"/>
      <c r="BK125" s="245"/>
      <c r="BL125" s="245"/>
      <c r="BM125" s="245"/>
      <c r="BN125" s="245"/>
      <c r="BO125" s="245"/>
      <c r="BP125" s="245"/>
      <c r="BQ125" s="245"/>
      <c r="BR125" s="244"/>
      <c r="BS125" s="244"/>
      <c r="BT125" s="244"/>
      <c r="BU125" s="245"/>
      <c r="BV125" s="245"/>
      <c r="BW125" s="245"/>
      <c r="BX125" s="244"/>
      <c r="BY125" s="244"/>
      <c r="BZ125" s="244"/>
      <c r="CG125" s="464"/>
      <c r="CH125" s="464"/>
      <c r="CI125" s="464"/>
      <c r="CJ125" s="464"/>
      <c r="CK125" s="464"/>
      <c r="CL125" s="464"/>
      <c r="CM125" s="464"/>
    </row>
    <row r="126" spans="1:132" s="247" customFormat="1" ht="21.6" customHeight="1" x14ac:dyDescent="0.2">
      <c r="A126" s="7085"/>
      <c r="B126" s="7052"/>
      <c r="C126" s="6898"/>
      <c r="D126" s="3214" t="s">
        <v>598</v>
      </c>
      <c r="E126" s="3242" t="s">
        <v>70</v>
      </c>
      <c r="F126" s="3242" t="s">
        <v>71</v>
      </c>
      <c r="G126" s="3242" t="s">
        <v>2179</v>
      </c>
      <c r="H126" s="3242" t="s">
        <v>2180</v>
      </c>
      <c r="I126" s="3426" t="s">
        <v>2181</v>
      </c>
      <c r="J126" s="6967"/>
      <c r="K126" s="250"/>
      <c r="L126" s="462"/>
      <c r="M126" s="462"/>
      <c r="N126" s="462"/>
      <c r="O126" s="462"/>
      <c r="P126" s="462"/>
      <c r="Q126" s="462"/>
      <c r="R126" s="245"/>
      <c r="S126" s="245"/>
      <c r="T126" s="245"/>
      <c r="U126" s="245"/>
      <c r="V126" s="245"/>
      <c r="W126" s="245"/>
      <c r="X126" s="245"/>
      <c r="Y126" s="245"/>
      <c r="Z126" s="245"/>
      <c r="AA126" s="245"/>
      <c r="AB126" s="245"/>
      <c r="AC126" s="245"/>
      <c r="AD126" s="245"/>
      <c r="AE126" s="245"/>
      <c r="AF126" s="245"/>
      <c r="AG126" s="245"/>
      <c r="AH126" s="245"/>
      <c r="AI126" s="245"/>
      <c r="AJ126" s="245"/>
      <c r="AK126" s="245"/>
      <c r="AL126" s="245"/>
      <c r="AM126" s="245"/>
      <c r="AN126" s="245"/>
      <c r="AO126" s="245"/>
      <c r="AP126" s="245"/>
      <c r="AQ126" s="245"/>
      <c r="AR126" s="245"/>
      <c r="AS126" s="245"/>
      <c r="AT126" s="245"/>
      <c r="AU126" s="245"/>
      <c r="AV126" s="245"/>
      <c r="AW126" s="245"/>
      <c r="AX126" s="245"/>
      <c r="AY126" s="245"/>
      <c r="AZ126" s="245"/>
      <c r="BA126" s="245"/>
      <c r="BB126" s="245"/>
      <c r="BC126" s="245"/>
      <c r="BD126" s="245"/>
      <c r="BE126" s="245"/>
      <c r="BF126" s="245"/>
      <c r="BG126" s="245"/>
      <c r="BH126" s="245"/>
      <c r="BI126" s="245"/>
      <c r="BJ126" s="245"/>
      <c r="BK126" s="245"/>
      <c r="BL126" s="245"/>
      <c r="BM126" s="245"/>
      <c r="BN126" s="245"/>
      <c r="BO126" s="245"/>
      <c r="BP126" s="245"/>
      <c r="BQ126" s="245"/>
      <c r="BR126" s="244"/>
      <c r="BS126" s="244"/>
      <c r="BT126" s="244"/>
      <c r="BU126" s="245"/>
      <c r="BV126" s="245"/>
      <c r="BW126" s="245"/>
      <c r="BX126" s="244"/>
      <c r="BY126" s="244"/>
      <c r="BZ126" s="244"/>
      <c r="CG126" s="464"/>
      <c r="CH126" s="464"/>
      <c r="CI126" s="464"/>
      <c r="CJ126" s="464"/>
      <c r="CK126" s="464"/>
      <c r="CL126" s="464"/>
      <c r="CM126" s="464"/>
    </row>
    <row r="127" spans="1:132" s="247" customFormat="1" ht="26.25" customHeight="1" x14ac:dyDescent="0.2">
      <c r="A127" s="7065" t="s">
        <v>2182</v>
      </c>
      <c r="B127" s="3559" t="s">
        <v>2183</v>
      </c>
      <c r="C127" s="3377">
        <f>SUM(D127:I127)</f>
        <v>0</v>
      </c>
      <c r="D127" s="3288"/>
      <c r="E127" s="1641"/>
      <c r="F127" s="1641"/>
      <c r="G127" s="1641"/>
      <c r="H127" s="1641"/>
      <c r="I127" s="2861"/>
      <c r="J127" s="3291"/>
      <c r="K127" s="282"/>
      <c r="L127" s="256"/>
      <c r="M127" s="256"/>
      <c r="N127" s="256"/>
      <c r="O127" s="256"/>
      <c r="P127" s="256"/>
      <c r="Q127" s="256"/>
      <c r="R127" s="256"/>
      <c r="S127" s="256"/>
      <c r="T127" s="256"/>
      <c r="U127" s="256"/>
      <c r="V127" s="256"/>
      <c r="W127" s="246"/>
      <c r="X127" s="246"/>
      <c r="Y127" s="246"/>
      <c r="Z127" s="245"/>
      <c r="AA127" s="245"/>
      <c r="AB127" s="245"/>
      <c r="AC127" s="245"/>
      <c r="AD127" s="245"/>
      <c r="AE127" s="245"/>
      <c r="AF127" s="245"/>
      <c r="AG127" s="245"/>
      <c r="AH127" s="245"/>
      <c r="AI127" s="245"/>
      <c r="AJ127" s="245"/>
      <c r="AK127" s="245"/>
      <c r="AL127" s="245"/>
      <c r="AM127" s="245"/>
      <c r="AN127" s="245"/>
      <c r="AO127" s="245"/>
      <c r="AP127" s="245"/>
      <c r="AQ127" s="245"/>
      <c r="AR127" s="245"/>
      <c r="AS127" s="245"/>
      <c r="AT127" s="245"/>
      <c r="AU127" s="245"/>
      <c r="AV127" s="245"/>
      <c r="AW127" s="245"/>
      <c r="AX127" s="245"/>
      <c r="AY127" s="245"/>
      <c r="AZ127" s="245"/>
      <c r="BA127" s="245"/>
      <c r="BB127" s="245"/>
      <c r="BC127" s="245"/>
      <c r="BD127" s="245"/>
      <c r="BE127" s="245"/>
      <c r="BF127" s="245"/>
      <c r="BG127" s="245"/>
      <c r="BH127" s="245"/>
      <c r="BI127" s="245"/>
      <c r="BJ127" s="245"/>
      <c r="BK127" s="245"/>
      <c r="BL127" s="245"/>
      <c r="BM127" s="245"/>
      <c r="BN127" s="245"/>
      <c r="BO127" s="245"/>
      <c r="BP127" s="245"/>
      <c r="BQ127" s="245"/>
      <c r="BR127" s="244"/>
      <c r="BS127" s="244"/>
      <c r="BT127" s="244"/>
      <c r="BU127" s="245"/>
      <c r="BV127" s="245"/>
      <c r="BW127" s="245"/>
      <c r="BX127" s="244"/>
      <c r="BY127" s="244"/>
      <c r="BZ127" s="244"/>
      <c r="CG127" s="464"/>
      <c r="CH127" s="464">
        <v>0</v>
      </c>
      <c r="CI127" s="464">
        <v>0</v>
      </c>
      <c r="CJ127" s="464"/>
      <c r="CK127" s="464"/>
      <c r="CL127" s="464"/>
      <c r="CM127" s="464"/>
    </row>
    <row r="128" spans="1:132" s="247" customFormat="1" ht="18" customHeight="1" x14ac:dyDescent="0.2">
      <c r="A128" s="6965"/>
      <c r="B128" s="3560" t="s">
        <v>2184</v>
      </c>
      <c r="C128" s="3377">
        <f>SUM(D128:I128)</f>
        <v>0</v>
      </c>
      <c r="D128" s="1596"/>
      <c r="E128" s="1634"/>
      <c r="F128" s="1634"/>
      <c r="G128" s="1634"/>
      <c r="H128" s="1634"/>
      <c r="I128" s="1710"/>
      <c r="J128" s="1640"/>
      <c r="K128" s="282"/>
      <c r="L128" s="256"/>
      <c r="M128" s="256"/>
      <c r="N128" s="256"/>
      <c r="O128" s="256"/>
      <c r="P128" s="256"/>
      <c r="Q128" s="256"/>
      <c r="R128" s="256"/>
      <c r="S128" s="256"/>
      <c r="T128" s="256"/>
      <c r="U128" s="256"/>
      <c r="V128" s="256"/>
      <c r="W128" s="246"/>
      <c r="X128" s="246"/>
      <c r="Y128" s="246"/>
      <c r="Z128" s="245"/>
      <c r="AA128" s="245"/>
      <c r="AB128" s="245"/>
      <c r="AC128" s="245"/>
      <c r="AD128" s="245"/>
      <c r="AE128" s="245"/>
      <c r="AF128" s="245"/>
      <c r="AG128" s="245"/>
      <c r="AH128" s="245"/>
      <c r="AI128" s="245"/>
      <c r="AJ128" s="245"/>
      <c r="AK128" s="245"/>
      <c r="AL128" s="245"/>
      <c r="AM128" s="245"/>
      <c r="AN128" s="245"/>
      <c r="AO128" s="245"/>
      <c r="AP128" s="245"/>
      <c r="AQ128" s="245"/>
      <c r="AR128" s="245"/>
      <c r="AS128" s="245"/>
      <c r="AT128" s="245"/>
      <c r="AU128" s="245"/>
      <c r="AV128" s="245"/>
      <c r="AW128" s="245"/>
      <c r="AX128" s="245"/>
      <c r="AY128" s="245"/>
      <c r="AZ128" s="245"/>
      <c r="BA128" s="245"/>
      <c r="BB128" s="245"/>
      <c r="BC128" s="245"/>
      <c r="BD128" s="245"/>
      <c r="BE128" s="245"/>
      <c r="BF128" s="245"/>
      <c r="BG128" s="245"/>
      <c r="BH128" s="245"/>
      <c r="BI128" s="245"/>
      <c r="BJ128" s="245"/>
      <c r="BK128" s="245"/>
      <c r="BL128" s="245"/>
      <c r="BM128" s="245"/>
      <c r="BN128" s="245"/>
      <c r="BO128" s="245"/>
      <c r="BP128" s="245"/>
      <c r="BQ128" s="245"/>
      <c r="BR128" s="244"/>
      <c r="BS128" s="244"/>
      <c r="BT128" s="244"/>
      <c r="BU128" s="245"/>
      <c r="BV128" s="245"/>
      <c r="BW128" s="245"/>
      <c r="BX128" s="244"/>
      <c r="BY128" s="244"/>
      <c r="BZ128" s="244"/>
      <c r="CG128" s="464"/>
      <c r="CH128" s="464">
        <v>0</v>
      </c>
      <c r="CI128" s="464">
        <v>0</v>
      </c>
      <c r="CJ128" s="464"/>
      <c r="CK128" s="464"/>
      <c r="CL128" s="464"/>
      <c r="CM128" s="464"/>
    </row>
    <row r="129" spans="1:91" s="247" customFormat="1" ht="32.1" customHeight="1" x14ac:dyDescent="0.2">
      <c r="A129" s="253" t="s">
        <v>2185</v>
      </c>
      <c r="B129" s="253"/>
      <c r="C129" s="253"/>
      <c r="D129" s="253"/>
      <c r="E129" s="253"/>
      <c r="F129" s="253"/>
      <c r="G129" s="253"/>
      <c r="H129" s="253"/>
      <c r="I129" s="253"/>
      <c r="J129" s="253"/>
      <c r="K129" s="253"/>
      <c r="L129" s="253"/>
      <c r="M129" s="253"/>
      <c r="N129" s="253"/>
      <c r="O129" s="250"/>
      <c r="P129" s="250"/>
      <c r="Q129" s="251"/>
      <c r="R129" s="251"/>
      <c r="S129" s="251"/>
      <c r="T129" s="251"/>
      <c r="U129" s="251"/>
      <c r="V129" s="251"/>
      <c r="W129" s="251"/>
      <c r="X129" s="246"/>
      <c r="Y129" s="246"/>
      <c r="Z129" s="246"/>
      <c r="AA129" s="246"/>
      <c r="AB129" s="246"/>
      <c r="AC129" s="246"/>
      <c r="AD129" s="246"/>
      <c r="AE129" s="246"/>
      <c r="AF129" s="245"/>
      <c r="AG129" s="245"/>
      <c r="AH129" s="245"/>
      <c r="AI129" s="245"/>
      <c r="AJ129" s="245"/>
      <c r="AK129" s="245"/>
      <c r="AL129" s="245"/>
      <c r="AM129" s="245"/>
      <c r="AN129" s="245"/>
      <c r="AO129" s="245"/>
      <c r="AP129" s="245"/>
      <c r="AQ129" s="245"/>
      <c r="AR129" s="245"/>
      <c r="AS129" s="245"/>
      <c r="AT129" s="245"/>
      <c r="AU129" s="245"/>
      <c r="AV129" s="245"/>
      <c r="AW129" s="245"/>
      <c r="AX129" s="245"/>
      <c r="AY129" s="245"/>
      <c r="AZ129" s="245"/>
      <c r="BA129" s="245"/>
      <c r="BB129" s="245"/>
      <c r="BC129" s="245"/>
      <c r="BD129" s="245"/>
      <c r="BE129" s="245"/>
      <c r="BF129" s="245"/>
      <c r="BG129" s="245"/>
      <c r="BH129" s="245"/>
      <c r="BI129" s="245"/>
      <c r="BJ129" s="245"/>
      <c r="BK129" s="245"/>
      <c r="BL129" s="245"/>
      <c r="BM129" s="245"/>
      <c r="BN129" s="245"/>
      <c r="BO129" s="245"/>
      <c r="BP129" s="245"/>
      <c r="BQ129" s="245"/>
      <c r="BR129" s="245"/>
      <c r="BS129" s="245"/>
      <c r="BT129" s="245"/>
      <c r="BU129" s="245"/>
      <c r="BV129" s="245"/>
      <c r="BW129" s="245"/>
      <c r="BX129" s="245"/>
      <c r="BY129" s="245"/>
      <c r="BZ129" s="245"/>
      <c r="CG129" s="464"/>
      <c r="CH129" s="464"/>
      <c r="CI129" s="464"/>
      <c r="CJ129" s="464"/>
      <c r="CK129" s="464"/>
      <c r="CL129" s="464"/>
      <c r="CM129" s="464"/>
    </row>
    <row r="130" spans="1:91" s="247" customFormat="1" ht="16.350000000000001" customHeight="1" x14ac:dyDescent="0.2">
      <c r="A130" s="7065" t="s">
        <v>723</v>
      </c>
      <c r="B130" s="7065" t="s">
        <v>2186</v>
      </c>
      <c r="C130" s="250"/>
      <c r="D130" s="291"/>
      <c r="E130" s="250"/>
      <c r="F130" s="250"/>
      <c r="G130" s="250"/>
      <c r="H130" s="250"/>
      <c r="I130" s="250"/>
      <c r="J130" s="250"/>
      <c r="K130" s="250"/>
      <c r="L130" s="250"/>
      <c r="M130" s="250"/>
      <c r="N130" s="250"/>
      <c r="O130" s="250"/>
      <c r="P130" s="250"/>
      <c r="Q130" s="250"/>
      <c r="R130" s="250"/>
      <c r="S130" s="250"/>
      <c r="T130" s="250"/>
      <c r="U130" s="250"/>
      <c r="V130" s="250"/>
      <c r="W130" s="250"/>
      <c r="X130" s="245"/>
      <c r="Y130" s="245"/>
      <c r="Z130" s="245"/>
      <c r="AA130" s="245"/>
      <c r="AB130" s="245"/>
      <c r="AC130" s="245"/>
      <c r="AD130" s="245"/>
      <c r="AE130" s="245"/>
      <c r="AF130" s="245"/>
      <c r="AG130" s="245"/>
      <c r="AH130" s="245"/>
      <c r="AI130" s="245"/>
      <c r="AJ130" s="245"/>
      <c r="AK130" s="245"/>
      <c r="AL130" s="245"/>
      <c r="AM130" s="245"/>
      <c r="AN130" s="245"/>
      <c r="AO130" s="245"/>
      <c r="AP130" s="245"/>
      <c r="AQ130" s="245"/>
      <c r="AR130" s="245"/>
      <c r="AS130" s="245"/>
      <c r="AT130" s="245"/>
      <c r="AU130" s="245"/>
      <c r="AV130" s="245"/>
      <c r="AW130" s="245"/>
      <c r="AX130" s="245"/>
      <c r="AY130" s="245"/>
      <c r="AZ130" s="245"/>
      <c r="BA130" s="245"/>
      <c r="BB130" s="245"/>
      <c r="BC130" s="245"/>
      <c r="BD130" s="245"/>
      <c r="BE130" s="245"/>
      <c r="BF130" s="245"/>
      <c r="BG130" s="245"/>
      <c r="BH130" s="245"/>
      <c r="BI130" s="245"/>
      <c r="BJ130" s="245"/>
      <c r="BK130" s="245"/>
      <c r="BL130" s="245"/>
      <c r="BM130" s="245"/>
      <c r="BN130" s="245"/>
      <c r="BO130" s="245"/>
      <c r="BP130" s="245"/>
      <c r="BQ130" s="245"/>
      <c r="BR130" s="245"/>
      <c r="BS130" s="245"/>
      <c r="BT130" s="245"/>
      <c r="BU130" s="245"/>
      <c r="BV130" s="245"/>
      <c r="BW130" s="245"/>
      <c r="BX130" s="244"/>
      <c r="BY130" s="244"/>
      <c r="BZ130" s="244"/>
      <c r="CG130" s="464"/>
      <c r="CH130" s="464"/>
      <c r="CI130" s="464"/>
      <c r="CJ130" s="464"/>
      <c r="CK130" s="464"/>
      <c r="CL130" s="464"/>
      <c r="CM130" s="464"/>
    </row>
    <row r="131" spans="1:91" s="247" customFormat="1" ht="16.350000000000001" customHeight="1" x14ac:dyDescent="0.2">
      <c r="A131" s="6965"/>
      <c r="B131" s="6965"/>
      <c r="C131" s="250"/>
      <c r="D131" s="291"/>
      <c r="E131" s="250"/>
      <c r="F131" s="250"/>
      <c r="G131" s="250"/>
      <c r="H131" s="250"/>
      <c r="I131" s="250"/>
      <c r="J131" s="250"/>
      <c r="K131" s="250"/>
      <c r="L131" s="250"/>
      <c r="M131" s="250"/>
      <c r="N131" s="250"/>
      <c r="O131" s="250"/>
      <c r="P131" s="250"/>
      <c r="Q131" s="250"/>
      <c r="R131" s="250"/>
      <c r="S131" s="250"/>
      <c r="T131" s="250"/>
      <c r="U131" s="250"/>
      <c r="V131" s="250"/>
      <c r="W131" s="250"/>
      <c r="X131" s="245"/>
      <c r="Y131" s="245"/>
      <c r="Z131" s="245"/>
      <c r="AA131" s="245"/>
      <c r="AB131" s="245"/>
      <c r="AC131" s="245"/>
      <c r="AD131" s="245"/>
      <c r="AE131" s="245"/>
      <c r="AF131" s="245"/>
      <c r="AG131" s="245"/>
      <c r="AH131" s="245"/>
      <c r="AI131" s="245"/>
      <c r="AJ131" s="245"/>
      <c r="AK131" s="245"/>
      <c r="AL131" s="245"/>
      <c r="AM131" s="245"/>
      <c r="AN131" s="245"/>
      <c r="AO131" s="245"/>
      <c r="AP131" s="245"/>
      <c r="AQ131" s="245"/>
      <c r="AR131" s="245"/>
      <c r="AS131" s="245"/>
      <c r="AT131" s="245"/>
      <c r="AU131" s="245"/>
      <c r="AV131" s="245"/>
      <c r="AW131" s="245"/>
      <c r="AX131" s="245"/>
      <c r="AY131" s="245"/>
      <c r="AZ131" s="245"/>
      <c r="BA131" s="245"/>
      <c r="BB131" s="245"/>
      <c r="BC131" s="245"/>
      <c r="BD131" s="245"/>
      <c r="BE131" s="245"/>
      <c r="BF131" s="245"/>
      <c r="BG131" s="245"/>
      <c r="BH131" s="245"/>
      <c r="BI131" s="245"/>
      <c r="BJ131" s="245"/>
      <c r="BK131" s="245"/>
      <c r="BL131" s="245"/>
      <c r="BM131" s="245"/>
      <c r="BN131" s="245"/>
      <c r="BO131" s="245"/>
      <c r="BP131" s="245"/>
      <c r="BQ131" s="245"/>
      <c r="BR131" s="245"/>
      <c r="BS131" s="245"/>
      <c r="BT131" s="245"/>
      <c r="BU131" s="245"/>
      <c r="BV131" s="245"/>
      <c r="BW131" s="245"/>
      <c r="BX131" s="244"/>
      <c r="BY131" s="244"/>
      <c r="BZ131" s="244"/>
      <c r="CG131" s="464"/>
      <c r="CH131" s="464"/>
      <c r="CI131" s="464"/>
      <c r="CJ131" s="464"/>
      <c r="CK131" s="464"/>
      <c r="CL131" s="464"/>
      <c r="CM131" s="464"/>
    </row>
    <row r="132" spans="1:91" s="247" customFormat="1" ht="16.350000000000001" customHeight="1" x14ac:dyDescent="0.2">
      <c r="A132" s="3561" t="s">
        <v>2187</v>
      </c>
      <c r="B132" s="3200"/>
      <c r="C132" s="287"/>
      <c r="D132" s="250"/>
      <c r="E132" s="250"/>
      <c r="F132" s="250"/>
      <c r="G132" s="250"/>
      <c r="H132" s="250"/>
      <c r="I132" s="250"/>
      <c r="J132" s="250"/>
      <c r="K132" s="250"/>
      <c r="L132" s="250"/>
      <c r="M132" s="250"/>
      <c r="N132" s="250"/>
      <c r="O132" s="250"/>
      <c r="P132" s="250"/>
      <c r="Q132" s="250"/>
      <c r="R132" s="250"/>
      <c r="S132" s="250"/>
      <c r="T132" s="250"/>
      <c r="U132" s="250"/>
      <c r="V132" s="250"/>
      <c r="W132" s="250"/>
      <c r="X132" s="245"/>
      <c r="Y132" s="245"/>
      <c r="Z132" s="245"/>
      <c r="AA132" s="245"/>
      <c r="AB132" s="245"/>
      <c r="AC132" s="245"/>
      <c r="AD132" s="245"/>
      <c r="AE132" s="245"/>
      <c r="AF132" s="245"/>
      <c r="AG132" s="245"/>
      <c r="AH132" s="245"/>
      <c r="AI132" s="245"/>
      <c r="AJ132" s="245"/>
      <c r="AK132" s="245"/>
      <c r="AL132" s="245"/>
      <c r="AM132" s="245"/>
      <c r="AN132" s="245"/>
      <c r="AO132" s="245"/>
      <c r="AP132" s="245"/>
      <c r="AQ132" s="245"/>
      <c r="AR132" s="245"/>
      <c r="AS132" s="245"/>
      <c r="AT132" s="245"/>
      <c r="AU132" s="245"/>
      <c r="AV132" s="245"/>
      <c r="AW132" s="245"/>
      <c r="AX132" s="245"/>
      <c r="AY132" s="245"/>
      <c r="AZ132" s="245"/>
      <c r="BA132" s="245"/>
      <c r="BB132" s="245"/>
      <c r="BC132" s="245"/>
      <c r="BD132" s="245"/>
      <c r="BE132" s="245"/>
      <c r="BF132" s="245"/>
      <c r="BG132" s="245"/>
      <c r="BH132" s="245"/>
      <c r="BI132" s="245"/>
      <c r="BJ132" s="245"/>
      <c r="BK132" s="245"/>
      <c r="BL132" s="245"/>
      <c r="BM132" s="245"/>
      <c r="BN132" s="245"/>
      <c r="BO132" s="245"/>
      <c r="BP132" s="245"/>
      <c r="BQ132" s="245"/>
      <c r="BR132" s="245"/>
      <c r="BS132" s="245"/>
      <c r="BT132" s="245"/>
      <c r="BU132" s="245"/>
      <c r="BV132" s="245"/>
      <c r="BW132" s="245"/>
      <c r="BX132" s="244"/>
      <c r="BY132" s="244"/>
      <c r="BZ132" s="244"/>
      <c r="CG132" s="464"/>
      <c r="CH132" s="464"/>
      <c r="CI132" s="464"/>
      <c r="CJ132" s="464"/>
      <c r="CK132" s="464"/>
      <c r="CL132" s="464"/>
      <c r="CM132" s="464"/>
    </row>
    <row r="133" spans="1:91" s="247" customFormat="1" ht="16.350000000000001" customHeight="1" x14ac:dyDescent="0.2">
      <c r="A133" s="372" t="s">
        <v>2188</v>
      </c>
      <c r="B133" s="255"/>
      <c r="C133" s="287"/>
      <c r="D133" s="250"/>
      <c r="E133" s="250"/>
      <c r="F133" s="250"/>
      <c r="G133" s="250"/>
      <c r="H133" s="250"/>
      <c r="I133" s="250"/>
      <c r="J133" s="250"/>
      <c r="K133" s="250"/>
      <c r="L133" s="250"/>
      <c r="M133" s="250"/>
      <c r="N133" s="250"/>
      <c r="O133" s="250"/>
      <c r="P133" s="250"/>
      <c r="Q133" s="250"/>
      <c r="R133" s="250"/>
      <c r="S133" s="250"/>
      <c r="T133" s="250"/>
      <c r="U133" s="250"/>
      <c r="V133" s="250"/>
      <c r="W133" s="250"/>
      <c r="X133" s="245"/>
      <c r="Y133" s="245"/>
      <c r="Z133" s="245"/>
      <c r="AA133" s="245"/>
      <c r="AB133" s="245"/>
      <c r="AC133" s="245"/>
      <c r="AD133" s="245"/>
      <c r="AE133" s="245"/>
      <c r="AF133" s="245"/>
      <c r="AG133" s="245"/>
      <c r="AH133" s="245"/>
      <c r="AI133" s="245"/>
      <c r="AJ133" s="245"/>
      <c r="AK133" s="245"/>
      <c r="AL133" s="245"/>
      <c r="AM133" s="245"/>
      <c r="AN133" s="245"/>
      <c r="AO133" s="245"/>
      <c r="AP133" s="245"/>
      <c r="AQ133" s="245"/>
      <c r="AR133" s="245"/>
      <c r="AS133" s="245"/>
      <c r="AT133" s="245"/>
      <c r="AU133" s="245"/>
      <c r="AV133" s="245"/>
      <c r="AW133" s="245"/>
      <c r="AX133" s="245"/>
      <c r="AY133" s="245"/>
      <c r="AZ133" s="245"/>
      <c r="BA133" s="245"/>
      <c r="BB133" s="245"/>
      <c r="BC133" s="245"/>
      <c r="BD133" s="245"/>
      <c r="BE133" s="245"/>
      <c r="BF133" s="245"/>
      <c r="BG133" s="245"/>
      <c r="BH133" s="245"/>
      <c r="BI133" s="245"/>
      <c r="BJ133" s="245"/>
      <c r="BK133" s="245"/>
      <c r="BL133" s="245"/>
      <c r="BM133" s="245"/>
      <c r="BN133" s="245"/>
      <c r="BO133" s="245"/>
      <c r="BP133" s="245"/>
      <c r="BQ133" s="245"/>
      <c r="BR133" s="245"/>
      <c r="BS133" s="245"/>
      <c r="BT133" s="245"/>
      <c r="BU133" s="245"/>
      <c r="BV133" s="245"/>
      <c r="BW133" s="245"/>
      <c r="BX133" s="244"/>
      <c r="BY133" s="244"/>
      <c r="BZ133" s="244"/>
      <c r="CG133" s="464"/>
      <c r="CH133" s="464"/>
      <c r="CI133" s="464"/>
      <c r="CJ133" s="464"/>
      <c r="CK133" s="464"/>
      <c r="CL133" s="464"/>
      <c r="CM133" s="464"/>
    </row>
    <row r="134" spans="1:91" s="247" customFormat="1" ht="16.350000000000001" customHeight="1" x14ac:dyDescent="0.2">
      <c r="A134" s="372" t="s">
        <v>729</v>
      </c>
      <c r="B134" s="255"/>
      <c r="C134" s="287"/>
      <c r="D134" s="250"/>
      <c r="E134" s="250"/>
      <c r="F134" s="250"/>
      <c r="G134" s="250"/>
      <c r="H134" s="250"/>
      <c r="I134" s="250"/>
      <c r="J134" s="250"/>
      <c r="K134" s="250"/>
      <c r="L134" s="250"/>
      <c r="M134" s="250"/>
      <c r="N134" s="250"/>
      <c r="O134" s="250"/>
      <c r="P134" s="250"/>
      <c r="Q134" s="250"/>
      <c r="R134" s="250"/>
      <c r="S134" s="250"/>
      <c r="T134" s="250"/>
      <c r="U134" s="250"/>
      <c r="V134" s="250"/>
      <c r="W134" s="250"/>
      <c r="X134" s="245"/>
      <c r="Y134" s="245"/>
      <c r="Z134" s="245"/>
      <c r="AA134" s="245"/>
      <c r="AB134" s="245"/>
      <c r="AC134" s="245"/>
      <c r="AD134" s="245"/>
      <c r="AE134" s="245"/>
      <c r="AF134" s="245"/>
      <c r="AG134" s="245"/>
      <c r="AH134" s="245"/>
      <c r="AI134" s="245"/>
      <c r="AJ134" s="245"/>
      <c r="AK134" s="245"/>
      <c r="AL134" s="245"/>
      <c r="AM134" s="245"/>
      <c r="AN134" s="245"/>
      <c r="AO134" s="245"/>
      <c r="AP134" s="245"/>
      <c r="AQ134" s="245"/>
      <c r="AR134" s="245"/>
      <c r="AS134" s="245"/>
      <c r="AT134" s="245"/>
      <c r="AU134" s="245"/>
      <c r="AV134" s="245"/>
      <c r="AW134" s="245"/>
      <c r="AX134" s="245"/>
      <c r="AY134" s="245"/>
      <c r="AZ134" s="245"/>
      <c r="BA134" s="245"/>
      <c r="BB134" s="245"/>
      <c r="BC134" s="245"/>
      <c r="BD134" s="245"/>
      <c r="BE134" s="245"/>
      <c r="BF134" s="245"/>
      <c r="BG134" s="245"/>
      <c r="BH134" s="245"/>
      <c r="BI134" s="245"/>
      <c r="BJ134" s="245"/>
      <c r="BK134" s="245"/>
      <c r="BL134" s="245"/>
      <c r="BM134" s="245"/>
      <c r="BN134" s="245"/>
      <c r="BO134" s="245"/>
      <c r="BP134" s="245"/>
      <c r="BQ134" s="245"/>
      <c r="BR134" s="245"/>
      <c r="BS134" s="245"/>
      <c r="BT134" s="245"/>
      <c r="BU134" s="245"/>
      <c r="BV134" s="245"/>
      <c r="BW134" s="245"/>
      <c r="BX134" s="244"/>
      <c r="BY134" s="244"/>
      <c r="BZ134" s="244"/>
      <c r="CG134" s="464"/>
      <c r="CH134" s="464"/>
      <c r="CI134" s="464"/>
      <c r="CJ134" s="464"/>
      <c r="CK134" s="464"/>
      <c r="CL134" s="464"/>
      <c r="CM134" s="464"/>
    </row>
    <row r="135" spans="1:91" s="247" customFormat="1" ht="16.350000000000001" customHeight="1" x14ac:dyDescent="0.2">
      <c r="A135" s="372" t="s">
        <v>731</v>
      </c>
      <c r="B135" s="255"/>
      <c r="C135" s="287"/>
      <c r="D135" s="250"/>
      <c r="E135" s="250"/>
      <c r="F135" s="250"/>
      <c r="G135" s="250"/>
      <c r="H135" s="250"/>
      <c r="I135" s="250"/>
      <c r="J135" s="250"/>
      <c r="K135" s="250"/>
      <c r="L135" s="250"/>
      <c r="M135" s="250"/>
      <c r="N135" s="250"/>
      <c r="O135" s="250"/>
      <c r="P135" s="250"/>
      <c r="Q135" s="250"/>
      <c r="R135" s="250"/>
      <c r="S135" s="250"/>
      <c r="T135" s="250"/>
      <c r="U135" s="250"/>
      <c r="V135" s="250"/>
      <c r="W135" s="250"/>
      <c r="X135" s="245"/>
      <c r="Y135" s="245"/>
      <c r="Z135" s="245"/>
      <c r="AA135" s="245"/>
      <c r="AB135" s="245"/>
      <c r="AC135" s="245"/>
      <c r="AD135" s="245"/>
      <c r="AE135" s="245"/>
      <c r="AF135" s="245"/>
      <c r="AG135" s="245"/>
      <c r="AH135" s="245"/>
      <c r="AI135" s="245"/>
      <c r="AJ135" s="245"/>
      <c r="AK135" s="245"/>
      <c r="AL135" s="245"/>
      <c r="AM135" s="245"/>
      <c r="AN135" s="245"/>
      <c r="AO135" s="245"/>
      <c r="AP135" s="245"/>
      <c r="AQ135" s="245"/>
      <c r="AR135" s="245"/>
      <c r="AS135" s="245"/>
      <c r="AT135" s="245"/>
      <c r="AU135" s="245"/>
      <c r="AV135" s="245"/>
      <c r="AW135" s="245"/>
      <c r="AX135" s="245"/>
      <c r="AY135" s="245"/>
      <c r="AZ135" s="245"/>
      <c r="BA135" s="245"/>
      <c r="BB135" s="245"/>
      <c r="BC135" s="245"/>
      <c r="BD135" s="245"/>
      <c r="BE135" s="245"/>
      <c r="BF135" s="245"/>
      <c r="BG135" s="245"/>
      <c r="BH135" s="245"/>
      <c r="BI135" s="245"/>
      <c r="BJ135" s="245"/>
      <c r="BK135" s="245"/>
      <c r="BL135" s="245"/>
      <c r="BM135" s="245"/>
      <c r="BN135" s="245"/>
      <c r="BO135" s="245"/>
      <c r="BP135" s="245"/>
      <c r="BQ135" s="245"/>
      <c r="BR135" s="245"/>
      <c r="BS135" s="245"/>
      <c r="BT135" s="245"/>
      <c r="BU135" s="245"/>
      <c r="BV135" s="245"/>
      <c r="BW135" s="245"/>
      <c r="BX135" s="244"/>
      <c r="BY135" s="244"/>
      <c r="BZ135" s="244"/>
      <c r="CG135" s="464"/>
      <c r="CH135" s="464"/>
      <c r="CI135" s="464"/>
      <c r="CJ135" s="464"/>
      <c r="CK135" s="464"/>
      <c r="CL135" s="464"/>
      <c r="CM135" s="464"/>
    </row>
    <row r="136" spans="1:91" s="247" customFormat="1" ht="16.350000000000001" customHeight="1" x14ac:dyDescent="0.2">
      <c r="A136" s="372" t="s">
        <v>2189</v>
      </c>
      <c r="B136" s="255"/>
      <c r="C136" s="287"/>
      <c r="D136" s="250"/>
      <c r="E136" s="250"/>
      <c r="F136" s="250"/>
      <c r="G136" s="250"/>
      <c r="H136" s="250"/>
      <c r="I136" s="250"/>
      <c r="J136" s="250"/>
      <c r="K136" s="250"/>
      <c r="L136" s="250"/>
      <c r="M136" s="250"/>
      <c r="N136" s="250"/>
      <c r="O136" s="250"/>
      <c r="P136" s="250"/>
      <c r="Q136" s="250"/>
      <c r="R136" s="250"/>
      <c r="S136" s="250"/>
      <c r="T136" s="250"/>
      <c r="U136" s="250"/>
      <c r="V136" s="250"/>
      <c r="W136" s="250"/>
      <c r="X136" s="245"/>
      <c r="Y136" s="245"/>
      <c r="Z136" s="245"/>
      <c r="AA136" s="245"/>
      <c r="AB136" s="245"/>
      <c r="AC136" s="245"/>
      <c r="AD136" s="245"/>
      <c r="AE136" s="245"/>
      <c r="AF136" s="245"/>
      <c r="AG136" s="245"/>
      <c r="AH136" s="245"/>
      <c r="AI136" s="245"/>
      <c r="AJ136" s="245"/>
      <c r="AK136" s="245"/>
      <c r="AL136" s="245"/>
      <c r="AM136" s="245"/>
      <c r="AN136" s="245"/>
      <c r="AO136" s="245"/>
      <c r="AP136" s="245"/>
      <c r="AQ136" s="245"/>
      <c r="AR136" s="245"/>
      <c r="AS136" s="245"/>
      <c r="AT136" s="245"/>
      <c r="AU136" s="245"/>
      <c r="AV136" s="245"/>
      <c r="AW136" s="245"/>
      <c r="AX136" s="245"/>
      <c r="AY136" s="245"/>
      <c r="AZ136" s="245"/>
      <c r="BA136" s="245"/>
      <c r="BB136" s="245"/>
      <c r="BC136" s="245"/>
      <c r="BD136" s="245"/>
      <c r="BE136" s="245"/>
      <c r="BF136" s="245"/>
      <c r="BG136" s="245"/>
      <c r="BH136" s="245"/>
      <c r="BI136" s="245"/>
      <c r="BJ136" s="245"/>
      <c r="BK136" s="245"/>
      <c r="BL136" s="245"/>
      <c r="BM136" s="245"/>
      <c r="BN136" s="245"/>
      <c r="BO136" s="245"/>
      <c r="BP136" s="245"/>
      <c r="BQ136" s="245"/>
      <c r="BR136" s="245"/>
      <c r="BS136" s="245"/>
      <c r="BT136" s="245"/>
      <c r="BU136" s="245"/>
      <c r="BV136" s="245"/>
      <c r="BW136" s="245"/>
      <c r="BX136" s="244"/>
      <c r="BY136" s="244"/>
      <c r="BZ136" s="244"/>
      <c r="CG136" s="464"/>
      <c r="CH136" s="464"/>
      <c r="CI136" s="464"/>
      <c r="CJ136" s="464"/>
      <c r="CK136" s="464"/>
      <c r="CL136" s="464"/>
      <c r="CM136" s="464"/>
    </row>
    <row r="137" spans="1:91" s="247" customFormat="1" ht="16.350000000000001" customHeight="1" x14ac:dyDescent="0.2">
      <c r="A137" s="3562" t="s">
        <v>2190</v>
      </c>
      <c r="B137" s="1585"/>
      <c r="C137" s="287"/>
      <c r="D137" s="250"/>
      <c r="E137" s="250"/>
      <c r="F137" s="250"/>
      <c r="G137" s="250"/>
      <c r="H137" s="250"/>
      <c r="I137" s="250"/>
      <c r="J137" s="250"/>
      <c r="K137" s="250"/>
      <c r="L137" s="250"/>
      <c r="M137" s="250"/>
      <c r="N137" s="250"/>
      <c r="O137" s="250"/>
      <c r="P137" s="250"/>
      <c r="Q137" s="250"/>
      <c r="R137" s="250"/>
      <c r="S137" s="250"/>
      <c r="T137" s="250"/>
      <c r="U137" s="250"/>
      <c r="V137" s="250"/>
      <c r="W137" s="250"/>
      <c r="X137" s="245"/>
      <c r="Y137" s="245"/>
      <c r="Z137" s="245"/>
      <c r="AA137" s="245"/>
      <c r="AB137" s="245"/>
      <c r="AC137" s="245"/>
      <c r="AD137" s="245"/>
      <c r="AE137" s="245"/>
      <c r="AF137" s="245"/>
      <c r="AG137" s="245"/>
      <c r="AH137" s="245"/>
      <c r="AI137" s="245"/>
      <c r="AJ137" s="245"/>
      <c r="AK137" s="245"/>
      <c r="AL137" s="245"/>
      <c r="AM137" s="245"/>
      <c r="AN137" s="245"/>
      <c r="AO137" s="245"/>
      <c r="AP137" s="245"/>
      <c r="AQ137" s="245"/>
      <c r="AR137" s="245"/>
      <c r="AS137" s="245"/>
      <c r="AT137" s="245"/>
      <c r="AU137" s="245"/>
      <c r="AV137" s="245"/>
      <c r="AW137" s="245"/>
      <c r="AX137" s="245"/>
      <c r="AY137" s="245"/>
      <c r="AZ137" s="245"/>
      <c r="BA137" s="245"/>
      <c r="BB137" s="245"/>
      <c r="BC137" s="245"/>
      <c r="BD137" s="245"/>
      <c r="BE137" s="245"/>
      <c r="BF137" s="245"/>
      <c r="BG137" s="245"/>
      <c r="BH137" s="245"/>
      <c r="BI137" s="245"/>
      <c r="BJ137" s="245"/>
      <c r="BK137" s="245"/>
      <c r="BL137" s="245"/>
      <c r="BM137" s="245"/>
      <c r="BN137" s="245"/>
      <c r="BO137" s="245"/>
      <c r="BP137" s="245"/>
      <c r="BQ137" s="245"/>
      <c r="BR137" s="245"/>
      <c r="BS137" s="245"/>
      <c r="BT137" s="245"/>
      <c r="BU137" s="245"/>
      <c r="BV137" s="245"/>
      <c r="BW137" s="245"/>
      <c r="BX137" s="244"/>
      <c r="BY137" s="244"/>
      <c r="BZ137" s="244"/>
      <c r="CG137" s="464"/>
      <c r="CH137" s="464"/>
      <c r="CI137" s="464"/>
      <c r="CJ137" s="464"/>
      <c r="CK137" s="464"/>
      <c r="CL137" s="464"/>
      <c r="CM137" s="464"/>
    </row>
    <row r="138" spans="1:91" s="247" customFormat="1" ht="16.350000000000001" customHeight="1" x14ac:dyDescent="0.2">
      <c r="A138" s="3562" t="s">
        <v>2191</v>
      </c>
      <c r="B138" s="1585"/>
      <c r="C138" s="287"/>
      <c r="D138" s="250"/>
      <c r="E138" s="250"/>
      <c r="F138" s="250"/>
      <c r="G138" s="250"/>
      <c r="H138" s="250"/>
      <c r="I138" s="250"/>
      <c r="J138" s="250"/>
      <c r="K138" s="250"/>
      <c r="L138" s="250"/>
      <c r="M138" s="250"/>
      <c r="N138" s="250"/>
      <c r="O138" s="250"/>
      <c r="P138" s="250"/>
      <c r="Q138" s="250"/>
      <c r="R138" s="250"/>
      <c r="S138" s="250"/>
      <c r="T138" s="250"/>
      <c r="U138" s="250"/>
      <c r="V138" s="250"/>
      <c r="W138" s="250"/>
      <c r="X138" s="245"/>
      <c r="Y138" s="245"/>
      <c r="Z138" s="245"/>
      <c r="AA138" s="245"/>
      <c r="AB138" s="245"/>
      <c r="AC138" s="245"/>
      <c r="AD138" s="245"/>
      <c r="AE138" s="245"/>
      <c r="AF138" s="245"/>
      <c r="AG138" s="245"/>
      <c r="AH138" s="245"/>
      <c r="AI138" s="245"/>
      <c r="AJ138" s="245"/>
      <c r="AK138" s="245"/>
      <c r="AL138" s="245"/>
      <c r="AM138" s="245"/>
      <c r="AN138" s="245"/>
      <c r="AO138" s="245"/>
      <c r="AP138" s="245"/>
      <c r="AQ138" s="245"/>
      <c r="AR138" s="245"/>
      <c r="AS138" s="245"/>
      <c r="AT138" s="245"/>
      <c r="AU138" s="245"/>
      <c r="AV138" s="245"/>
      <c r="AW138" s="245"/>
      <c r="AX138" s="245"/>
      <c r="AY138" s="245"/>
      <c r="AZ138" s="245"/>
      <c r="BA138" s="245"/>
      <c r="BB138" s="245"/>
      <c r="BC138" s="245"/>
      <c r="BD138" s="245"/>
      <c r="BE138" s="245"/>
      <c r="BF138" s="245"/>
      <c r="BG138" s="245"/>
      <c r="BH138" s="245"/>
      <c r="BI138" s="245"/>
      <c r="BJ138" s="245"/>
      <c r="BK138" s="245"/>
      <c r="BL138" s="245"/>
      <c r="BM138" s="245"/>
      <c r="BN138" s="245"/>
      <c r="BO138" s="245"/>
      <c r="BP138" s="245"/>
      <c r="BQ138" s="245"/>
      <c r="BR138" s="245"/>
      <c r="BS138" s="245"/>
      <c r="BT138" s="245"/>
      <c r="BU138" s="245"/>
      <c r="BV138" s="245"/>
      <c r="BW138" s="245"/>
      <c r="BX138" s="244"/>
      <c r="BY138" s="244"/>
      <c r="BZ138" s="244"/>
      <c r="CG138" s="464"/>
      <c r="CH138" s="464"/>
      <c r="CI138" s="464"/>
      <c r="CJ138" s="464"/>
      <c r="CK138" s="464"/>
      <c r="CL138" s="464"/>
      <c r="CM138" s="464"/>
    </row>
    <row r="139" spans="1:91" s="247" customFormat="1" ht="16.350000000000001" customHeight="1" x14ac:dyDescent="0.2">
      <c r="A139" s="3562" t="s">
        <v>2192</v>
      </c>
      <c r="B139" s="255"/>
      <c r="C139" s="287"/>
      <c r="D139" s="250"/>
      <c r="E139" s="250"/>
      <c r="F139" s="250"/>
      <c r="G139" s="250"/>
      <c r="H139" s="250"/>
      <c r="I139" s="250"/>
      <c r="J139" s="250"/>
      <c r="K139" s="250"/>
      <c r="L139" s="250"/>
      <c r="M139" s="250"/>
      <c r="N139" s="250"/>
      <c r="O139" s="250"/>
      <c r="P139" s="250"/>
      <c r="Q139" s="250"/>
      <c r="R139" s="250"/>
      <c r="S139" s="250"/>
      <c r="T139" s="250"/>
      <c r="U139" s="250"/>
      <c r="V139" s="250"/>
      <c r="W139" s="250"/>
      <c r="X139" s="245"/>
      <c r="Y139" s="245"/>
      <c r="Z139" s="245"/>
      <c r="AA139" s="245"/>
      <c r="AB139" s="245"/>
      <c r="AC139" s="245"/>
      <c r="AD139" s="245"/>
      <c r="AE139" s="245"/>
      <c r="AF139" s="245"/>
      <c r="AG139" s="245"/>
      <c r="AH139" s="245"/>
      <c r="AI139" s="245"/>
      <c r="AJ139" s="245"/>
      <c r="AK139" s="245"/>
      <c r="AL139" s="245"/>
      <c r="AM139" s="245"/>
      <c r="AN139" s="245"/>
      <c r="AO139" s="245"/>
      <c r="AP139" s="245"/>
      <c r="AQ139" s="245"/>
      <c r="AR139" s="245"/>
      <c r="AS139" s="245"/>
      <c r="AT139" s="245"/>
      <c r="AU139" s="245"/>
      <c r="AV139" s="245"/>
      <c r="AW139" s="245"/>
      <c r="AX139" s="245"/>
      <c r="AY139" s="245"/>
      <c r="AZ139" s="245"/>
      <c r="BA139" s="245"/>
      <c r="BB139" s="245"/>
      <c r="BC139" s="245"/>
      <c r="BD139" s="245"/>
      <c r="BE139" s="245"/>
      <c r="BF139" s="245"/>
      <c r="BG139" s="245"/>
      <c r="BH139" s="245"/>
      <c r="BI139" s="245"/>
      <c r="BJ139" s="245"/>
      <c r="BK139" s="245"/>
      <c r="BL139" s="245"/>
      <c r="BM139" s="245"/>
      <c r="BN139" s="245"/>
      <c r="BO139" s="245"/>
      <c r="BP139" s="245"/>
      <c r="BQ139" s="245"/>
      <c r="BR139" s="245"/>
      <c r="BS139" s="245"/>
      <c r="BT139" s="245"/>
      <c r="BU139" s="245"/>
      <c r="BV139" s="245"/>
      <c r="BW139" s="245"/>
      <c r="BX139" s="244"/>
      <c r="BY139" s="244"/>
      <c r="BZ139" s="244"/>
      <c r="CG139" s="464"/>
      <c r="CH139" s="464"/>
      <c r="CI139" s="464"/>
      <c r="CJ139" s="464"/>
      <c r="CK139" s="464"/>
      <c r="CL139" s="464"/>
      <c r="CM139" s="464"/>
    </row>
    <row r="140" spans="1:91" s="247" customFormat="1" ht="16.350000000000001" customHeight="1" x14ac:dyDescent="0.2">
      <c r="A140" s="3562" t="s">
        <v>2193</v>
      </c>
      <c r="B140" s="1585"/>
      <c r="C140" s="287"/>
      <c r="D140" s="250"/>
      <c r="E140" s="250"/>
      <c r="F140" s="250"/>
      <c r="G140" s="250"/>
      <c r="H140" s="250"/>
      <c r="I140" s="250"/>
      <c r="J140" s="250"/>
      <c r="K140" s="250"/>
      <c r="L140" s="250"/>
      <c r="M140" s="250"/>
      <c r="N140" s="250"/>
      <c r="O140" s="250"/>
      <c r="P140" s="250"/>
      <c r="Q140" s="250"/>
      <c r="R140" s="250"/>
      <c r="S140" s="250"/>
      <c r="T140" s="250"/>
      <c r="U140" s="250"/>
      <c r="V140" s="250"/>
      <c r="W140" s="250"/>
      <c r="X140" s="245"/>
      <c r="Y140" s="245"/>
      <c r="Z140" s="245"/>
      <c r="AA140" s="245"/>
      <c r="AB140" s="245"/>
      <c r="AC140" s="245"/>
      <c r="AD140" s="245"/>
      <c r="AE140" s="245"/>
      <c r="AF140" s="245"/>
      <c r="AG140" s="245"/>
      <c r="AH140" s="245"/>
      <c r="AI140" s="245"/>
      <c r="AJ140" s="245"/>
      <c r="AK140" s="245"/>
      <c r="AL140" s="245"/>
      <c r="AM140" s="245"/>
      <c r="AN140" s="245"/>
      <c r="AO140" s="245"/>
      <c r="AP140" s="245"/>
      <c r="AQ140" s="245"/>
      <c r="AR140" s="245"/>
      <c r="AS140" s="245"/>
      <c r="AT140" s="245"/>
      <c r="AU140" s="245"/>
      <c r="AV140" s="245"/>
      <c r="AW140" s="245"/>
      <c r="AX140" s="245"/>
      <c r="AY140" s="245"/>
      <c r="AZ140" s="245"/>
      <c r="BA140" s="245"/>
      <c r="BB140" s="245"/>
      <c r="BC140" s="245"/>
      <c r="BD140" s="245"/>
      <c r="BE140" s="245"/>
      <c r="BF140" s="245"/>
      <c r="BG140" s="245"/>
      <c r="BH140" s="245"/>
      <c r="BI140" s="245"/>
      <c r="BJ140" s="245"/>
      <c r="BK140" s="245"/>
      <c r="BL140" s="245"/>
      <c r="BM140" s="245"/>
      <c r="BN140" s="245"/>
      <c r="BO140" s="245"/>
      <c r="BP140" s="245"/>
      <c r="BQ140" s="245"/>
      <c r="BR140" s="245"/>
      <c r="BS140" s="245"/>
      <c r="BT140" s="245"/>
      <c r="BU140" s="245"/>
      <c r="BV140" s="245"/>
      <c r="BW140" s="245"/>
      <c r="BX140" s="244"/>
      <c r="BY140" s="244"/>
      <c r="BZ140" s="244"/>
      <c r="CG140" s="464"/>
      <c r="CH140" s="464"/>
      <c r="CI140" s="464"/>
      <c r="CJ140" s="464"/>
      <c r="CK140" s="464"/>
      <c r="CL140" s="464"/>
      <c r="CM140" s="464"/>
    </row>
    <row r="141" spans="1:91" s="247" customFormat="1" ht="16.350000000000001" customHeight="1" x14ac:dyDescent="0.2">
      <c r="A141" s="3563" t="s">
        <v>2194</v>
      </c>
      <c r="B141" s="1651"/>
      <c r="C141" s="287"/>
      <c r="D141" s="250"/>
      <c r="E141" s="250"/>
      <c r="F141" s="250"/>
      <c r="G141" s="250"/>
      <c r="H141" s="250"/>
      <c r="I141" s="250"/>
      <c r="J141" s="250"/>
      <c r="K141" s="250"/>
      <c r="L141" s="250"/>
      <c r="M141" s="250"/>
      <c r="N141" s="250"/>
      <c r="O141" s="250"/>
      <c r="P141" s="250"/>
      <c r="Q141" s="250"/>
      <c r="R141" s="250"/>
      <c r="S141" s="250"/>
      <c r="T141" s="250"/>
      <c r="U141" s="250"/>
      <c r="V141" s="250"/>
      <c r="W141" s="250"/>
      <c r="X141" s="245"/>
      <c r="Y141" s="245"/>
      <c r="Z141" s="245"/>
      <c r="AA141" s="245"/>
      <c r="AB141" s="245"/>
      <c r="AC141" s="245"/>
      <c r="AD141" s="245"/>
      <c r="AE141" s="245"/>
      <c r="AF141" s="245"/>
      <c r="AG141" s="245"/>
      <c r="AH141" s="245"/>
      <c r="AI141" s="245"/>
      <c r="AJ141" s="245"/>
      <c r="AK141" s="245"/>
      <c r="AL141" s="245"/>
      <c r="AM141" s="245"/>
      <c r="AN141" s="245"/>
      <c r="AO141" s="245"/>
      <c r="AP141" s="245"/>
      <c r="AQ141" s="245"/>
      <c r="AR141" s="245"/>
      <c r="AS141" s="245"/>
      <c r="AT141" s="245"/>
      <c r="AU141" s="245"/>
      <c r="AV141" s="245"/>
      <c r="AW141" s="245"/>
      <c r="AX141" s="245"/>
      <c r="AY141" s="245"/>
      <c r="AZ141" s="245"/>
      <c r="BA141" s="245"/>
      <c r="BB141" s="245"/>
      <c r="BC141" s="245"/>
      <c r="BD141" s="245"/>
      <c r="BE141" s="245"/>
      <c r="BF141" s="245"/>
      <c r="BG141" s="245"/>
      <c r="BH141" s="245"/>
      <c r="BI141" s="245"/>
      <c r="BJ141" s="245"/>
      <c r="BK141" s="245"/>
      <c r="BL141" s="245"/>
      <c r="BM141" s="245"/>
      <c r="BN141" s="245"/>
      <c r="BO141" s="245"/>
      <c r="BP141" s="245"/>
      <c r="BQ141" s="245"/>
      <c r="BR141" s="245"/>
      <c r="BS141" s="245"/>
      <c r="BT141" s="245"/>
      <c r="BU141" s="245"/>
      <c r="BV141" s="245"/>
      <c r="BW141" s="245"/>
      <c r="BX141" s="244"/>
      <c r="BY141" s="244"/>
      <c r="BZ141" s="244"/>
      <c r="CG141" s="464"/>
      <c r="CH141" s="464"/>
      <c r="CI141" s="464"/>
      <c r="CJ141" s="464"/>
      <c r="CK141" s="464"/>
      <c r="CL141" s="464"/>
      <c r="CM141" s="464"/>
    </row>
    <row r="142" spans="1:91" s="247" customFormat="1" ht="16.350000000000001" customHeight="1" x14ac:dyDescent="0.2">
      <c r="A142" s="2701" t="s">
        <v>2195</v>
      </c>
      <c r="B142" s="1651"/>
      <c r="C142" s="287"/>
      <c r="D142" s="250"/>
      <c r="E142" s="250"/>
      <c r="F142" s="250"/>
      <c r="G142" s="251"/>
      <c r="H142" s="251"/>
      <c r="I142" s="251"/>
      <c r="J142" s="251"/>
      <c r="K142" s="251"/>
      <c r="L142" s="251"/>
      <c r="M142" s="251"/>
      <c r="N142" s="251"/>
      <c r="O142" s="251"/>
      <c r="P142" s="251"/>
      <c r="Q142" s="251"/>
      <c r="R142" s="251"/>
      <c r="S142" s="251"/>
      <c r="T142" s="251"/>
      <c r="U142" s="251"/>
      <c r="V142" s="251"/>
      <c r="W142" s="250"/>
      <c r="X142" s="245"/>
      <c r="Y142" s="245"/>
      <c r="Z142" s="245"/>
      <c r="AA142" s="245"/>
      <c r="AB142" s="245"/>
      <c r="AC142" s="245"/>
      <c r="AD142" s="245"/>
      <c r="AE142" s="245"/>
      <c r="AF142" s="245"/>
      <c r="AG142" s="245"/>
      <c r="AH142" s="245"/>
      <c r="AI142" s="245"/>
      <c r="AJ142" s="245"/>
      <c r="AK142" s="245"/>
      <c r="AL142" s="245"/>
      <c r="AM142" s="245"/>
      <c r="AN142" s="245"/>
      <c r="AO142" s="245"/>
      <c r="AP142" s="245"/>
      <c r="AQ142" s="245"/>
      <c r="AR142" s="245"/>
      <c r="AS142" s="245"/>
      <c r="AT142" s="245"/>
      <c r="AU142" s="245"/>
      <c r="AV142" s="245"/>
      <c r="AW142" s="245"/>
      <c r="AX142" s="245"/>
      <c r="AY142" s="245"/>
      <c r="AZ142" s="245"/>
      <c r="BA142" s="245"/>
      <c r="BB142" s="245"/>
      <c r="BC142" s="245"/>
      <c r="BD142" s="245"/>
      <c r="BE142" s="245"/>
      <c r="BF142" s="245"/>
      <c r="BG142" s="245"/>
      <c r="BH142" s="245"/>
      <c r="BI142" s="245"/>
      <c r="BJ142" s="245"/>
      <c r="BK142" s="245"/>
      <c r="BL142" s="245"/>
      <c r="BM142" s="245"/>
      <c r="BN142" s="245"/>
      <c r="BO142" s="245"/>
      <c r="BP142" s="245"/>
      <c r="BQ142" s="245"/>
      <c r="BR142" s="245"/>
      <c r="BS142" s="245"/>
      <c r="BT142" s="245"/>
      <c r="BU142" s="245"/>
      <c r="BV142" s="245"/>
      <c r="BW142" s="245"/>
      <c r="BX142" s="244"/>
      <c r="BY142" s="244"/>
      <c r="BZ142" s="244"/>
      <c r="CG142" s="464"/>
      <c r="CH142" s="464"/>
      <c r="CI142" s="464"/>
      <c r="CJ142" s="464"/>
      <c r="CK142" s="464"/>
      <c r="CL142" s="464"/>
      <c r="CM142" s="464"/>
    </row>
    <row r="143" spans="1:91" s="247" customFormat="1" ht="16.350000000000001" customHeight="1" x14ac:dyDescent="0.2">
      <c r="A143" s="2701" t="s">
        <v>2196</v>
      </c>
      <c r="B143" s="1651"/>
      <c r="C143" s="287"/>
      <c r="D143" s="250"/>
      <c r="E143" s="250"/>
      <c r="F143" s="250"/>
      <c r="G143" s="251"/>
      <c r="H143" s="251"/>
      <c r="I143" s="251"/>
      <c r="J143" s="251"/>
      <c r="K143" s="251"/>
      <c r="L143" s="251"/>
      <c r="M143" s="251"/>
      <c r="N143" s="251"/>
      <c r="O143" s="251"/>
      <c r="P143" s="251"/>
      <c r="Q143" s="251"/>
      <c r="R143" s="251"/>
      <c r="S143" s="251"/>
      <c r="T143" s="251"/>
      <c r="U143" s="251"/>
      <c r="V143" s="251"/>
      <c r="W143" s="250"/>
      <c r="X143" s="245"/>
      <c r="Y143" s="245"/>
      <c r="Z143" s="245"/>
      <c r="AA143" s="245"/>
      <c r="AB143" s="245"/>
      <c r="AC143" s="245"/>
      <c r="AD143" s="245"/>
      <c r="AE143" s="245"/>
      <c r="AF143" s="245"/>
      <c r="AG143" s="245"/>
      <c r="AH143" s="245"/>
      <c r="AI143" s="245"/>
      <c r="AJ143" s="245"/>
      <c r="AK143" s="245"/>
      <c r="AL143" s="245"/>
      <c r="AM143" s="245"/>
      <c r="AN143" s="245"/>
      <c r="AO143" s="245"/>
      <c r="AP143" s="245"/>
      <c r="AQ143" s="245"/>
      <c r="AR143" s="245"/>
      <c r="AS143" s="245"/>
      <c r="AT143" s="245"/>
      <c r="AU143" s="245"/>
      <c r="AV143" s="245"/>
      <c r="AW143" s="245"/>
      <c r="AX143" s="245"/>
      <c r="AY143" s="245"/>
      <c r="AZ143" s="245"/>
      <c r="BA143" s="245"/>
      <c r="BB143" s="245"/>
      <c r="BC143" s="245"/>
      <c r="BD143" s="245"/>
      <c r="BE143" s="245"/>
      <c r="BF143" s="245"/>
      <c r="BG143" s="245"/>
      <c r="BH143" s="245"/>
      <c r="BI143" s="245"/>
      <c r="BJ143" s="245"/>
      <c r="BK143" s="245"/>
      <c r="BL143" s="245"/>
      <c r="BM143" s="245"/>
      <c r="BN143" s="245"/>
      <c r="BO143" s="245"/>
      <c r="BP143" s="245"/>
      <c r="BQ143" s="245"/>
      <c r="BR143" s="245"/>
      <c r="BS143" s="245"/>
      <c r="BT143" s="245"/>
      <c r="BU143" s="245"/>
      <c r="BV143" s="245"/>
      <c r="BW143" s="245"/>
      <c r="BX143" s="244"/>
      <c r="BY143" s="244"/>
      <c r="BZ143" s="244"/>
      <c r="CG143" s="464"/>
      <c r="CH143" s="464"/>
      <c r="CI143" s="464"/>
      <c r="CJ143" s="464"/>
      <c r="CK143" s="464"/>
      <c r="CL143" s="464"/>
      <c r="CM143" s="464"/>
    </row>
    <row r="144" spans="1:91" s="247" customFormat="1" ht="16.350000000000001" customHeight="1" x14ac:dyDescent="0.2">
      <c r="A144" s="3564" t="s">
        <v>49</v>
      </c>
      <c r="B144" s="3299">
        <f>SUM(B132:B143)</f>
        <v>0</v>
      </c>
      <c r="C144" s="250"/>
      <c r="D144" s="250"/>
      <c r="E144" s="250"/>
      <c r="F144" s="250"/>
      <c r="G144" s="251"/>
      <c r="H144" s="251"/>
      <c r="I144" s="251"/>
      <c r="J144" s="251"/>
      <c r="K144" s="251"/>
      <c r="L144" s="251"/>
      <c r="M144" s="251"/>
      <c r="N144" s="251"/>
      <c r="O144" s="251"/>
      <c r="P144" s="251"/>
      <c r="Q144" s="251"/>
      <c r="R144" s="251"/>
      <c r="S144" s="251"/>
      <c r="T144" s="251"/>
      <c r="U144" s="251"/>
      <c r="V144" s="251"/>
      <c r="W144" s="250"/>
      <c r="X144" s="245"/>
      <c r="Y144" s="245"/>
      <c r="Z144" s="245"/>
      <c r="AA144" s="245"/>
      <c r="AB144" s="245"/>
      <c r="AC144" s="245"/>
      <c r="AD144" s="245"/>
      <c r="AE144" s="245"/>
      <c r="AF144" s="245"/>
      <c r="AG144" s="245"/>
      <c r="AH144" s="245"/>
      <c r="AI144" s="245"/>
      <c r="AJ144" s="245"/>
      <c r="AK144" s="245"/>
      <c r="AL144" s="245"/>
      <c r="AM144" s="245"/>
      <c r="AN144" s="245"/>
      <c r="AO144" s="245"/>
      <c r="AP144" s="245"/>
      <c r="AQ144" s="245"/>
      <c r="AR144" s="245"/>
      <c r="AS144" s="245"/>
      <c r="AT144" s="245"/>
      <c r="AU144" s="245"/>
      <c r="AV144" s="245"/>
      <c r="AW144" s="245"/>
      <c r="AX144" s="245"/>
      <c r="AY144" s="245"/>
      <c r="AZ144" s="245"/>
      <c r="BA144" s="245"/>
      <c r="BB144" s="245"/>
      <c r="BC144" s="245"/>
      <c r="BD144" s="245"/>
      <c r="BE144" s="245"/>
      <c r="BF144" s="245"/>
      <c r="BG144" s="245"/>
      <c r="BH144" s="245"/>
      <c r="BI144" s="245"/>
      <c r="BJ144" s="245"/>
      <c r="BK144" s="245"/>
      <c r="BL144" s="245"/>
      <c r="BM144" s="245"/>
      <c r="BN144" s="245"/>
      <c r="BO144" s="245"/>
      <c r="BP144" s="245"/>
      <c r="BQ144" s="245"/>
      <c r="BR144" s="245"/>
      <c r="BS144" s="245"/>
      <c r="BT144" s="245"/>
      <c r="BU144" s="245"/>
      <c r="BV144" s="245"/>
      <c r="BW144" s="245"/>
      <c r="BX144" s="244"/>
      <c r="BY144" s="244"/>
      <c r="BZ144" s="244"/>
      <c r="CG144" s="464"/>
      <c r="CH144" s="464"/>
      <c r="CI144" s="464"/>
      <c r="CJ144" s="464"/>
      <c r="CK144" s="464"/>
      <c r="CL144" s="464"/>
      <c r="CM144" s="464"/>
    </row>
    <row r="145" spans="1:91" s="247" customFormat="1" ht="32.1" customHeight="1" x14ac:dyDescent="0.2">
      <c r="A145" s="273" t="s">
        <v>2197</v>
      </c>
      <c r="B145" s="243"/>
      <c r="C145" s="243"/>
      <c r="D145" s="250"/>
      <c r="E145" s="3565"/>
      <c r="F145" s="250"/>
      <c r="G145" s="509"/>
      <c r="H145" s="251"/>
      <c r="I145" s="251"/>
      <c r="J145" s="251"/>
      <c r="K145" s="251"/>
      <c r="L145" s="251"/>
      <c r="M145" s="268"/>
      <c r="N145" s="268"/>
      <c r="O145" s="268"/>
      <c r="P145" s="251"/>
      <c r="Q145" s="251"/>
      <c r="R145" s="251"/>
      <c r="S145" s="251"/>
      <c r="T145" s="251"/>
      <c r="U145" s="251"/>
      <c r="V145" s="251"/>
      <c r="W145" s="250"/>
      <c r="X145" s="245"/>
      <c r="Y145" s="245"/>
      <c r="Z145" s="245"/>
      <c r="AA145" s="245"/>
      <c r="AB145" s="245"/>
      <c r="AC145" s="245"/>
      <c r="AD145" s="245"/>
      <c r="AE145" s="245"/>
      <c r="AF145" s="245"/>
      <c r="AG145" s="245"/>
      <c r="AH145" s="245"/>
      <c r="AI145" s="245"/>
      <c r="AJ145" s="245"/>
      <c r="AK145" s="245"/>
      <c r="AL145" s="245"/>
      <c r="AM145" s="245"/>
      <c r="AN145" s="245"/>
      <c r="AO145" s="245"/>
      <c r="AP145" s="245"/>
      <c r="AQ145" s="245"/>
      <c r="AR145" s="245"/>
      <c r="AS145" s="245"/>
      <c r="AT145" s="245"/>
      <c r="AU145" s="245"/>
      <c r="AV145" s="245"/>
      <c r="AW145" s="245"/>
      <c r="AX145" s="245"/>
      <c r="AY145" s="245"/>
      <c r="AZ145" s="245"/>
      <c r="BA145" s="245"/>
      <c r="BB145" s="245"/>
      <c r="BC145" s="245"/>
      <c r="BD145" s="245"/>
      <c r="BE145" s="245"/>
      <c r="BF145" s="245"/>
      <c r="BG145" s="245"/>
      <c r="BH145" s="245"/>
      <c r="BI145" s="245"/>
      <c r="BJ145" s="245"/>
      <c r="BK145" s="245"/>
      <c r="BL145" s="245"/>
      <c r="BM145" s="245"/>
      <c r="BN145" s="245"/>
      <c r="BO145" s="245"/>
      <c r="BP145" s="245"/>
      <c r="BQ145" s="245"/>
      <c r="BR145" s="245"/>
      <c r="BS145" s="245"/>
      <c r="BT145" s="245"/>
      <c r="BU145" s="245"/>
      <c r="BV145" s="245"/>
      <c r="BW145" s="245"/>
      <c r="BX145" s="245"/>
      <c r="BY145" s="245"/>
      <c r="BZ145" s="245"/>
      <c r="CG145" s="464"/>
      <c r="CH145" s="464"/>
      <c r="CI145" s="464"/>
      <c r="CJ145" s="464"/>
      <c r="CK145" s="464"/>
      <c r="CL145" s="464"/>
      <c r="CM145" s="464"/>
    </row>
    <row r="146" spans="1:91" s="247" customFormat="1" ht="25.35" customHeight="1" x14ac:dyDescent="0.2">
      <c r="A146" s="7160" t="s">
        <v>2198</v>
      </c>
      <c r="B146" s="7161"/>
      <c r="C146" s="7161"/>
      <c r="D146" s="7162"/>
      <c r="E146" s="3272" t="s">
        <v>2199</v>
      </c>
      <c r="F146" s="3272" t="s">
        <v>2200</v>
      </c>
      <c r="G146" s="510"/>
      <c r="H146" s="269"/>
      <c r="I146" s="269"/>
      <c r="J146" s="269"/>
      <c r="K146" s="269"/>
      <c r="L146" s="251"/>
      <c r="M146" s="251"/>
      <c r="N146" s="251"/>
      <c r="O146" s="251"/>
      <c r="P146" s="251"/>
      <c r="Q146" s="251"/>
      <c r="R146" s="251"/>
      <c r="S146" s="251"/>
      <c r="T146" s="472"/>
      <c r="U146" s="472"/>
      <c r="V146" s="472"/>
      <c r="W146" s="462"/>
      <c r="X146" s="245"/>
      <c r="Y146" s="245"/>
      <c r="Z146" s="245"/>
      <c r="AA146" s="245"/>
      <c r="AB146" s="245"/>
      <c r="AC146" s="245"/>
      <c r="AD146" s="245"/>
      <c r="AE146" s="245"/>
      <c r="AF146" s="245"/>
      <c r="AG146" s="245"/>
      <c r="AH146" s="245"/>
      <c r="AI146" s="245"/>
      <c r="AJ146" s="245"/>
      <c r="AK146" s="245"/>
      <c r="AL146" s="245"/>
      <c r="AM146" s="245"/>
      <c r="AN146" s="245"/>
      <c r="AO146" s="245"/>
      <c r="AP146" s="245"/>
      <c r="AQ146" s="245"/>
      <c r="AR146" s="245"/>
      <c r="AS146" s="245"/>
      <c r="AT146" s="245"/>
      <c r="AU146" s="245"/>
      <c r="AV146" s="245"/>
      <c r="AW146" s="245"/>
      <c r="AX146" s="245"/>
      <c r="AY146" s="245"/>
      <c r="AZ146" s="245"/>
      <c r="BA146" s="245"/>
      <c r="BB146" s="245"/>
      <c r="BC146" s="245"/>
      <c r="BD146" s="245"/>
      <c r="BE146" s="245"/>
      <c r="BF146" s="245"/>
      <c r="BG146" s="245"/>
      <c r="BH146" s="245"/>
      <c r="BI146" s="245"/>
      <c r="BJ146" s="245"/>
      <c r="BK146" s="245"/>
      <c r="BL146" s="245"/>
      <c r="BM146" s="245"/>
      <c r="BN146" s="245"/>
      <c r="BO146" s="245"/>
      <c r="BP146" s="245"/>
      <c r="BQ146" s="245"/>
      <c r="BR146" s="245"/>
      <c r="BS146" s="245"/>
      <c r="BT146" s="245"/>
      <c r="BU146" s="245"/>
      <c r="BV146" s="245"/>
      <c r="BW146" s="245"/>
      <c r="BX146" s="244"/>
      <c r="BY146" s="244"/>
      <c r="BZ146" s="244"/>
      <c r="CG146" s="464"/>
      <c r="CH146" s="464"/>
      <c r="CI146" s="464"/>
      <c r="CJ146" s="464"/>
      <c r="CK146" s="464"/>
      <c r="CL146" s="464"/>
      <c r="CM146" s="464"/>
    </row>
    <row r="147" spans="1:91" s="247" customFormat="1" ht="16.350000000000001" customHeight="1" x14ac:dyDescent="0.2">
      <c r="A147" s="3272" t="s">
        <v>2201</v>
      </c>
      <c r="B147" s="7163" t="s">
        <v>2202</v>
      </c>
      <c r="C147" s="7164"/>
      <c r="D147" s="7165"/>
      <c r="E147" s="3566"/>
      <c r="F147" s="3566"/>
      <c r="G147" s="364" t="str">
        <f>CA147</f>
        <v/>
      </c>
      <c r="H147" s="256"/>
      <c r="I147" s="256"/>
      <c r="J147" s="256"/>
      <c r="K147" s="256"/>
      <c r="L147" s="256"/>
      <c r="M147" s="256"/>
      <c r="N147" s="256"/>
      <c r="O147" s="256"/>
      <c r="P147" s="256"/>
      <c r="Q147" s="256"/>
      <c r="R147" s="256"/>
      <c r="S147" s="251"/>
      <c r="T147" s="472"/>
      <c r="U147" s="472"/>
      <c r="V147" s="472"/>
      <c r="W147" s="462"/>
      <c r="X147" s="245"/>
      <c r="Y147" s="245"/>
      <c r="Z147" s="245"/>
      <c r="AA147" s="245"/>
      <c r="AB147" s="245"/>
      <c r="AC147" s="245"/>
      <c r="AD147" s="245"/>
      <c r="AE147" s="245"/>
      <c r="AF147" s="245"/>
      <c r="AG147" s="245"/>
      <c r="AH147" s="245"/>
      <c r="AI147" s="245"/>
      <c r="AJ147" s="245"/>
      <c r="AK147" s="245"/>
      <c r="AL147" s="245"/>
      <c r="AM147" s="245"/>
      <c r="AN147" s="245"/>
      <c r="AO147" s="245"/>
      <c r="AP147" s="245"/>
      <c r="AQ147" s="245"/>
      <c r="AR147" s="245"/>
      <c r="AS147" s="245"/>
      <c r="AT147" s="245"/>
      <c r="AU147" s="245"/>
      <c r="AV147" s="245"/>
      <c r="AW147" s="245"/>
      <c r="AX147" s="245"/>
      <c r="AY147" s="245"/>
      <c r="AZ147" s="245"/>
      <c r="BA147" s="245"/>
      <c r="BB147" s="245"/>
      <c r="BC147" s="245"/>
      <c r="BD147" s="245"/>
      <c r="BE147" s="245"/>
      <c r="BF147" s="245"/>
      <c r="BG147" s="245"/>
      <c r="BH147" s="245"/>
      <c r="BI147" s="245"/>
      <c r="BJ147" s="245"/>
      <c r="BK147" s="245"/>
      <c r="BL147" s="245"/>
      <c r="BM147" s="245"/>
      <c r="BN147" s="245"/>
      <c r="BO147" s="245"/>
      <c r="BP147" s="245"/>
      <c r="BQ147" s="245"/>
      <c r="BR147" s="245"/>
      <c r="BS147" s="245"/>
      <c r="BT147" s="245"/>
      <c r="BU147" s="245"/>
      <c r="BV147" s="245"/>
      <c r="BW147" s="245"/>
      <c r="BX147" s="244"/>
      <c r="BY147" s="244"/>
      <c r="BZ147" s="244"/>
      <c r="CA147" s="473" t="str">
        <f>IF(E147&lt;F147,"* El número de llamadas válidas NO DEBE ser mayor al total de llamadas.","")</f>
        <v/>
      </c>
      <c r="CG147" s="474">
        <f>IF(E147&lt;F147,1,0)</f>
        <v>0</v>
      </c>
      <c r="CH147" s="464"/>
      <c r="CI147" s="464"/>
      <c r="CJ147" s="464"/>
      <c r="CK147" s="464"/>
      <c r="CL147" s="464"/>
      <c r="CM147" s="464"/>
    </row>
    <row r="148" spans="1:91" s="247" customFormat="1" ht="32.1" customHeight="1" x14ac:dyDescent="0.2">
      <c r="A148" s="253" t="s">
        <v>2203</v>
      </c>
      <c r="B148" s="253"/>
      <c r="C148" s="253"/>
      <c r="D148" s="253"/>
      <c r="E148" s="253"/>
      <c r="F148" s="253"/>
      <c r="G148" s="468"/>
      <c r="H148" s="468"/>
      <c r="I148" s="468"/>
      <c r="J148" s="468"/>
      <c r="K148" s="468"/>
      <c r="L148" s="511"/>
      <c r="M148" s="251"/>
      <c r="N148" s="251"/>
      <c r="O148" s="251"/>
      <c r="P148" s="251"/>
      <c r="Q148" s="251"/>
      <c r="R148" s="246"/>
      <c r="S148" s="246"/>
      <c r="T148" s="246"/>
      <c r="U148" s="246"/>
      <c r="V148" s="246"/>
      <c r="W148" s="245"/>
      <c r="X148" s="245"/>
      <c r="Y148" s="245"/>
      <c r="Z148" s="245"/>
      <c r="AA148" s="245"/>
      <c r="AB148" s="245"/>
      <c r="AC148" s="245"/>
      <c r="AD148" s="245"/>
      <c r="AE148" s="245"/>
      <c r="AF148" s="245"/>
      <c r="AG148" s="245"/>
      <c r="AH148" s="245"/>
      <c r="AI148" s="245"/>
      <c r="AJ148" s="245"/>
      <c r="AK148" s="245"/>
      <c r="AL148" s="245"/>
      <c r="AM148" s="245"/>
      <c r="AN148" s="245"/>
      <c r="AO148" s="245"/>
      <c r="AP148" s="245"/>
      <c r="AQ148" s="245"/>
      <c r="AR148" s="245"/>
      <c r="AS148" s="245"/>
      <c r="AT148" s="245"/>
      <c r="AU148" s="245"/>
      <c r="AV148" s="245"/>
      <c r="AW148" s="245"/>
      <c r="AX148" s="245"/>
      <c r="AY148" s="245"/>
      <c r="AZ148" s="245"/>
      <c r="BA148" s="245"/>
      <c r="BB148" s="245"/>
      <c r="BC148" s="245"/>
      <c r="BD148" s="245"/>
      <c r="BE148" s="245"/>
      <c r="BF148" s="245"/>
      <c r="BG148" s="245"/>
      <c r="BH148" s="245"/>
      <c r="BI148" s="245"/>
      <c r="BJ148" s="245"/>
      <c r="BK148" s="245"/>
      <c r="BL148" s="245"/>
      <c r="BM148" s="245"/>
      <c r="BN148" s="245"/>
      <c r="BO148" s="245"/>
      <c r="BP148" s="245"/>
      <c r="BQ148" s="245"/>
      <c r="BR148" s="245"/>
      <c r="BS148" s="245"/>
      <c r="BT148" s="245"/>
      <c r="BU148" s="245"/>
      <c r="BV148" s="245"/>
      <c r="BW148" s="245"/>
      <c r="BX148" s="245"/>
      <c r="BY148" s="245"/>
      <c r="BZ148" s="245"/>
      <c r="CG148" s="464"/>
      <c r="CH148" s="464"/>
      <c r="CI148" s="464"/>
      <c r="CJ148" s="464"/>
      <c r="CK148" s="464"/>
      <c r="CL148" s="464"/>
      <c r="CM148" s="464"/>
    </row>
    <row r="149" spans="1:91" s="247" customFormat="1" ht="27" customHeight="1" x14ac:dyDescent="0.2">
      <c r="A149" s="6695" t="s">
        <v>2198</v>
      </c>
      <c r="B149" s="6700"/>
      <c r="C149" s="6535"/>
      <c r="D149" s="7027" t="s">
        <v>2204</v>
      </c>
      <c r="E149" s="7028"/>
      <c r="F149" s="7044"/>
      <c r="G149" s="7065" t="s">
        <v>421</v>
      </c>
      <c r="H149" s="7032" t="s">
        <v>2205</v>
      </c>
      <c r="I149" s="7032"/>
      <c r="J149" s="7024"/>
      <c r="K149" s="7023" t="s">
        <v>2206</v>
      </c>
      <c r="L149" s="7032"/>
      <c r="M149" s="7024"/>
      <c r="N149" s="246"/>
      <c r="O149" s="246"/>
      <c r="P149" s="246"/>
      <c r="Q149" s="246"/>
      <c r="R149" s="246"/>
      <c r="S149" s="246"/>
      <c r="T149" s="246"/>
      <c r="U149" s="246"/>
      <c r="V149" s="246"/>
      <c r="W149" s="246"/>
      <c r="X149" s="246"/>
      <c r="Y149" s="246"/>
      <c r="Z149" s="246"/>
      <c r="AA149" s="246"/>
      <c r="AB149" s="245"/>
      <c r="AC149" s="245"/>
      <c r="AD149" s="245"/>
      <c r="AE149" s="245"/>
      <c r="AF149" s="245"/>
      <c r="AG149" s="245"/>
      <c r="AH149" s="245"/>
      <c r="AI149" s="245"/>
      <c r="AJ149" s="245"/>
      <c r="AK149" s="245"/>
      <c r="AL149" s="245"/>
      <c r="AM149" s="245"/>
      <c r="AN149" s="245"/>
      <c r="AO149" s="245"/>
      <c r="AP149" s="245"/>
      <c r="AQ149" s="245"/>
      <c r="AR149" s="245"/>
      <c r="AS149" s="245"/>
      <c r="AT149" s="245"/>
      <c r="AU149" s="245"/>
      <c r="AV149" s="245"/>
      <c r="AW149" s="245"/>
      <c r="AX149" s="245"/>
      <c r="AY149" s="245"/>
      <c r="AZ149" s="245"/>
      <c r="BA149" s="245"/>
      <c r="BB149" s="245"/>
      <c r="BC149" s="245"/>
      <c r="BD149" s="245"/>
      <c r="BE149" s="245"/>
      <c r="BF149" s="245"/>
      <c r="BG149" s="245"/>
      <c r="BH149" s="245"/>
      <c r="BI149" s="245"/>
      <c r="BJ149" s="245"/>
      <c r="BK149" s="245"/>
      <c r="BL149" s="245"/>
      <c r="BM149" s="245"/>
      <c r="BN149" s="245"/>
      <c r="BO149" s="245"/>
      <c r="BP149" s="245"/>
      <c r="BQ149" s="245"/>
      <c r="BR149" s="245"/>
      <c r="BS149" s="245"/>
      <c r="BT149" s="245"/>
      <c r="BU149" s="245"/>
      <c r="BV149" s="245"/>
      <c r="BW149" s="245"/>
      <c r="BX149" s="244"/>
      <c r="BY149" s="244"/>
      <c r="BZ149" s="244"/>
      <c r="CG149" s="464"/>
      <c r="CH149" s="464"/>
      <c r="CI149" s="464"/>
      <c r="CJ149" s="464"/>
      <c r="CK149" s="464"/>
      <c r="CL149" s="464"/>
      <c r="CM149" s="464"/>
    </row>
    <row r="150" spans="1:91" s="247" customFormat="1" ht="27" customHeight="1" x14ac:dyDescent="0.2">
      <c r="A150" s="7166"/>
      <c r="B150" s="7167"/>
      <c r="C150" s="7168"/>
      <c r="D150" s="3375" t="s">
        <v>49</v>
      </c>
      <c r="E150" s="3248" t="s">
        <v>2207</v>
      </c>
      <c r="F150" s="1870" t="s">
        <v>2208</v>
      </c>
      <c r="G150" s="6965"/>
      <c r="H150" s="3248" t="s">
        <v>2209</v>
      </c>
      <c r="I150" s="2270" t="s">
        <v>2210</v>
      </c>
      <c r="J150" s="1870" t="s">
        <v>2211</v>
      </c>
      <c r="K150" s="3248" t="s">
        <v>2209</v>
      </c>
      <c r="L150" s="2270" t="s">
        <v>2210</v>
      </c>
      <c r="M150" s="1870" t="s">
        <v>2211</v>
      </c>
      <c r="N150" s="246"/>
      <c r="O150" s="246"/>
      <c r="P150" s="246"/>
      <c r="Q150" s="246"/>
      <c r="R150" s="246"/>
      <c r="S150" s="246"/>
      <c r="T150" s="246"/>
      <c r="U150" s="246"/>
      <c r="V150" s="246"/>
      <c r="W150" s="246"/>
      <c r="X150" s="246"/>
      <c r="Y150" s="246"/>
      <c r="Z150" s="246"/>
      <c r="AA150" s="246"/>
      <c r="AB150" s="245"/>
      <c r="AC150" s="245"/>
      <c r="AD150" s="245"/>
      <c r="AE150" s="245"/>
      <c r="AF150" s="245"/>
      <c r="AG150" s="245"/>
      <c r="AH150" s="245"/>
      <c r="AI150" s="245"/>
      <c r="AJ150" s="245"/>
      <c r="AK150" s="245"/>
      <c r="AL150" s="245"/>
      <c r="AM150" s="245"/>
      <c r="AN150" s="245"/>
      <c r="AO150" s="245"/>
      <c r="AP150" s="245"/>
      <c r="AQ150" s="245"/>
      <c r="AR150" s="245"/>
      <c r="AS150" s="245"/>
      <c r="AT150" s="245"/>
      <c r="AU150" s="245"/>
      <c r="AV150" s="245"/>
      <c r="AW150" s="245"/>
      <c r="AX150" s="245"/>
      <c r="AY150" s="245"/>
      <c r="AZ150" s="245"/>
      <c r="BA150" s="245"/>
      <c r="BB150" s="245"/>
      <c r="BC150" s="245"/>
      <c r="BD150" s="245"/>
      <c r="BE150" s="245"/>
      <c r="BF150" s="245"/>
      <c r="BG150" s="245"/>
      <c r="BH150" s="245"/>
      <c r="BI150" s="245"/>
      <c r="BJ150" s="245"/>
      <c r="BK150" s="245"/>
      <c r="BL150" s="245"/>
      <c r="BM150" s="245"/>
      <c r="BN150" s="245"/>
      <c r="BO150" s="245"/>
      <c r="BP150" s="245"/>
      <c r="BQ150" s="245"/>
      <c r="BR150" s="245"/>
      <c r="BS150" s="245"/>
      <c r="BT150" s="245"/>
      <c r="BU150" s="245"/>
      <c r="BV150" s="245"/>
      <c r="BW150" s="245"/>
      <c r="BX150" s="244"/>
      <c r="BY150" s="244"/>
      <c r="BZ150" s="244"/>
      <c r="CG150" s="464"/>
      <c r="CH150" s="464"/>
      <c r="CI150" s="464"/>
      <c r="CJ150" s="464"/>
      <c r="CK150" s="464"/>
      <c r="CL150" s="464"/>
      <c r="CM150" s="464"/>
    </row>
    <row r="151" spans="1:91" s="247" customFormat="1" ht="16.350000000000001" customHeight="1" x14ac:dyDescent="0.2">
      <c r="A151" s="7065" t="s">
        <v>2212</v>
      </c>
      <c r="B151" s="7169" t="s">
        <v>2213</v>
      </c>
      <c r="C151" s="7170"/>
      <c r="D151" s="3377">
        <f>SUM(E151+F151)</f>
        <v>0</v>
      </c>
      <c r="E151" s="3288"/>
      <c r="F151" s="3291"/>
      <c r="G151" s="3200"/>
      <c r="H151" s="3288"/>
      <c r="I151" s="3404"/>
      <c r="J151" s="3291"/>
      <c r="K151" s="3288"/>
      <c r="L151" s="3404"/>
      <c r="M151" s="3291"/>
      <c r="N151" s="282"/>
      <c r="O151" s="256"/>
      <c r="P151" s="256"/>
      <c r="Q151" s="256"/>
      <c r="R151" s="256"/>
      <c r="S151" s="256"/>
      <c r="T151" s="256"/>
      <c r="U151" s="256"/>
      <c r="V151" s="256"/>
      <c r="W151" s="256"/>
      <c r="X151" s="256"/>
      <c r="Y151" s="256"/>
      <c r="Z151" s="246"/>
      <c r="AA151" s="246"/>
      <c r="AB151" s="245"/>
      <c r="AC151" s="245"/>
      <c r="AD151" s="245"/>
      <c r="AE151" s="245"/>
      <c r="AF151" s="245"/>
      <c r="AG151" s="245"/>
      <c r="AH151" s="245"/>
      <c r="AI151" s="245"/>
      <c r="AJ151" s="245"/>
      <c r="AK151" s="245"/>
      <c r="AL151" s="245"/>
      <c r="AM151" s="245"/>
      <c r="AN151" s="245"/>
      <c r="AO151" s="245"/>
      <c r="AP151" s="245"/>
      <c r="AQ151" s="245"/>
      <c r="AR151" s="245"/>
      <c r="AS151" s="245"/>
      <c r="AT151" s="245"/>
      <c r="AU151" s="245"/>
      <c r="AV151" s="245"/>
      <c r="AW151" s="245"/>
      <c r="AX151" s="245"/>
      <c r="AY151" s="245"/>
      <c r="AZ151" s="245"/>
      <c r="BA151" s="245"/>
      <c r="BB151" s="245"/>
      <c r="BC151" s="245"/>
      <c r="BD151" s="245"/>
      <c r="BE151" s="245"/>
      <c r="BF151" s="245"/>
      <c r="BG151" s="245"/>
      <c r="BH151" s="245"/>
      <c r="BI151" s="245"/>
      <c r="BJ151" s="245"/>
      <c r="BK151" s="245"/>
      <c r="BL151" s="245"/>
      <c r="BM151" s="245"/>
      <c r="BN151" s="245"/>
      <c r="BO151" s="245"/>
      <c r="BP151" s="245"/>
      <c r="BQ151" s="245"/>
      <c r="BR151" s="245"/>
      <c r="BS151" s="245"/>
      <c r="BT151" s="245"/>
      <c r="BU151" s="245"/>
      <c r="BV151" s="245"/>
      <c r="BW151" s="245"/>
      <c r="BX151" s="244"/>
      <c r="BY151" s="244"/>
      <c r="BZ151" s="244"/>
      <c r="CG151" s="464"/>
      <c r="CH151" s="464"/>
      <c r="CI151" s="464">
        <v>0</v>
      </c>
      <c r="CJ151" s="464"/>
      <c r="CK151" s="464"/>
      <c r="CL151" s="464"/>
      <c r="CM151" s="464"/>
    </row>
    <row r="152" spans="1:91" s="247" customFormat="1" ht="16.350000000000001" customHeight="1" x14ac:dyDescent="0.2">
      <c r="A152" s="6965"/>
      <c r="B152" s="3567" t="s">
        <v>2214</v>
      </c>
      <c r="C152" s="3568"/>
      <c r="D152" s="3421">
        <f>SUM(E152+F152)</f>
        <v>0</v>
      </c>
      <c r="E152" s="3111"/>
      <c r="F152" s="3072"/>
      <c r="G152" s="3569"/>
      <c r="H152" s="3111"/>
      <c r="I152" s="3110"/>
      <c r="J152" s="3072"/>
      <c r="K152" s="3111"/>
      <c r="L152" s="3110"/>
      <c r="M152" s="3072"/>
      <c r="N152" s="282"/>
      <c r="O152" s="256"/>
      <c r="P152" s="256"/>
      <c r="Q152" s="256"/>
      <c r="R152" s="256"/>
      <c r="S152" s="256"/>
      <c r="T152" s="256"/>
      <c r="U152" s="256"/>
      <c r="V152" s="256"/>
      <c r="W152" s="256"/>
      <c r="X152" s="256"/>
      <c r="Y152" s="256"/>
      <c r="Z152" s="246"/>
      <c r="AA152" s="246"/>
      <c r="AB152" s="245"/>
      <c r="AC152" s="245"/>
      <c r="AD152" s="245"/>
      <c r="AE152" s="245"/>
      <c r="AF152" s="245"/>
      <c r="AG152" s="245"/>
      <c r="AH152" s="245"/>
      <c r="AI152" s="245"/>
      <c r="AJ152" s="245"/>
      <c r="AK152" s="245"/>
      <c r="AL152" s="245"/>
      <c r="AM152" s="245"/>
      <c r="AN152" s="245"/>
      <c r="AO152" s="245"/>
      <c r="AP152" s="245"/>
      <c r="AQ152" s="245"/>
      <c r="AR152" s="245"/>
      <c r="AS152" s="245"/>
      <c r="AT152" s="245"/>
      <c r="AU152" s="245"/>
      <c r="AV152" s="245"/>
      <c r="AW152" s="245"/>
      <c r="AX152" s="245"/>
      <c r="AY152" s="245"/>
      <c r="AZ152" s="245"/>
      <c r="BA152" s="245"/>
      <c r="BB152" s="245"/>
      <c r="BC152" s="245"/>
      <c r="BD152" s="245"/>
      <c r="BE152" s="245"/>
      <c r="BF152" s="245"/>
      <c r="BG152" s="245"/>
      <c r="BH152" s="245"/>
      <c r="BI152" s="245"/>
      <c r="BJ152" s="245"/>
      <c r="BK152" s="245"/>
      <c r="BL152" s="245"/>
      <c r="BM152" s="245"/>
      <c r="BN152" s="245"/>
      <c r="BO152" s="245"/>
      <c r="BP152" s="245"/>
      <c r="BQ152" s="245"/>
      <c r="BR152" s="245"/>
      <c r="BS152" s="245"/>
      <c r="BT152" s="245"/>
      <c r="BU152" s="245"/>
      <c r="BV152" s="245"/>
      <c r="BW152" s="245"/>
      <c r="BX152" s="244"/>
      <c r="BY152" s="244"/>
      <c r="BZ152" s="244"/>
      <c r="CG152" s="464"/>
      <c r="CH152" s="464"/>
      <c r="CI152" s="464">
        <v>0</v>
      </c>
      <c r="CJ152" s="464"/>
      <c r="CK152" s="464"/>
      <c r="CL152" s="464"/>
      <c r="CM152" s="464"/>
    </row>
    <row r="153" spans="1:91" ht="32.1" customHeight="1" x14ac:dyDescent="0.25">
      <c r="A153" s="273" t="s">
        <v>2215</v>
      </c>
      <c r="B153" s="250"/>
      <c r="C153" s="249"/>
      <c r="D153" s="249"/>
      <c r="E153" s="326"/>
      <c r="F153" s="250"/>
      <c r="G153" s="250"/>
      <c r="H153" s="250"/>
      <c r="I153" s="250"/>
      <c r="J153" s="250"/>
      <c r="K153" s="250"/>
      <c r="L153" s="250"/>
      <c r="M153" s="250"/>
      <c r="N153" s="251"/>
      <c r="O153" s="251"/>
      <c r="P153" s="251"/>
      <c r="Q153" s="251"/>
      <c r="R153" s="251"/>
      <c r="S153" s="251"/>
      <c r="T153" s="251"/>
      <c r="U153" s="251"/>
      <c r="V153" s="251"/>
      <c r="W153" s="246"/>
      <c r="X153" s="246"/>
      <c r="Y153" s="246"/>
      <c r="Z153" s="246"/>
      <c r="AA153" s="246"/>
      <c r="AB153" s="245"/>
      <c r="AC153" s="245"/>
      <c r="AD153" s="245"/>
      <c r="AE153" s="245"/>
      <c r="AF153" s="245"/>
      <c r="AG153" s="245"/>
      <c r="AH153" s="245"/>
      <c r="AI153" s="245"/>
      <c r="AJ153" s="245"/>
      <c r="AK153" s="245"/>
      <c r="AL153" s="245"/>
      <c r="AM153" s="245"/>
      <c r="AN153" s="245"/>
      <c r="AO153" s="245"/>
      <c r="AP153" s="245"/>
      <c r="AQ153" s="245"/>
      <c r="AR153" s="245"/>
      <c r="AS153" s="245"/>
      <c r="AT153" s="245"/>
      <c r="AU153" s="245"/>
      <c r="AV153" s="245"/>
      <c r="AW153" s="245"/>
      <c r="AX153" s="245"/>
      <c r="AY153" s="245"/>
      <c r="AZ153" s="245"/>
      <c r="BA153" s="245"/>
      <c r="BB153" s="245"/>
      <c r="BC153" s="245"/>
      <c r="BD153" s="245"/>
      <c r="BE153" s="245"/>
      <c r="BF153" s="245"/>
      <c r="BG153" s="245"/>
      <c r="BH153" s="245"/>
      <c r="BI153" s="245"/>
      <c r="BJ153" s="245"/>
      <c r="BK153" s="245"/>
      <c r="BL153" s="245"/>
      <c r="BM153" s="245"/>
      <c r="BN153" s="245"/>
      <c r="BO153" s="245"/>
      <c r="BP153" s="245"/>
      <c r="BQ153" s="245"/>
      <c r="BR153" s="245"/>
      <c r="BS153" s="245"/>
      <c r="BT153" s="245"/>
      <c r="BU153" s="245"/>
      <c r="BV153" s="245"/>
      <c r="BW153" s="245"/>
      <c r="BX153" s="245"/>
      <c r="BY153" s="245"/>
      <c r="BZ153" s="245"/>
      <c r="CA153" s="247"/>
      <c r="CB153" s="247"/>
      <c r="CC153" s="247"/>
      <c r="CD153" s="247"/>
      <c r="CE153" s="247"/>
      <c r="CF153" s="247"/>
      <c r="CG153" s="464"/>
      <c r="CH153" s="464"/>
      <c r="CI153" s="464"/>
      <c r="CJ153" s="464"/>
      <c r="CK153" s="464"/>
      <c r="CL153" s="464"/>
      <c r="CM153" s="464"/>
    </row>
    <row r="154" spans="1:91" ht="58.35" customHeight="1" x14ac:dyDescent="0.25">
      <c r="A154" s="7171" t="s">
        <v>241</v>
      </c>
      <c r="B154" s="7172"/>
      <c r="C154" s="3272" t="s">
        <v>984</v>
      </c>
      <c r="D154" s="3272" t="s">
        <v>1947</v>
      </c>
      <c r="E154" s="3214" t="s">
        <v>2216</v>
      </c>
      <c r="F154" s="3215" t="s">
        <v>2120</v>
      </c>
      <c r="G154" s="251"/>
      <c r="H154" s="251"/>
      <c r="I154" s="251"/>
      <c r="J154" s="251"/>
      <c r="K154" s="251"/>
      <c r="L154" s="251"/>
      <c r="M154" s="251"/>
      <c r="N154" s="251"/>
      <c r="O154" s="251"/>
      <c r="P154" s="251"/>
      <c r="Q154" s="251"/>
      <c r="R154" s="251"/>
      <c r="S154" s="472"/>
      <c r="T154" s="472"/>
      <c r="U154" s="472"/>
      <c r="V154" s="472"/>
      <c r="W154" s="246"/>
      <c r="X154" s="246"/>
      <c r="Y154" s="246"/>
      <c r="Z154" s="246"/>
      <c r="AA154" s="246"/>
      <c r="AB154" s="245"/>
      <c r="AC154" s="245"/>
      <c r="AD154" s="245"/>
      <c r="AE154" s="245"/>
      <c r="AF154" s="245"/>
      <c r="AG154" s="245"/>
      <c r="AH154" s="245"/>
      <c r="AI154" s="245"/>
      <c r="AJ154" s="245"/>
      <c r="AK154" s="245"/>
      <c r="AL154" s="245"/>
      <c r="AM154" s="245"/>
      <c r="AN154" s="245"/>
      <c r="AO154" s="245"/>
      <c r="AP154" s="245"/>
      <c r="AQ154" s="245"/>
      <c r="AR154" s="245"/>
      <c r="AS154" s="245"/>
      <c r="AT154" s="245"/>
      <c r="AU154" s="245"/>
      <c r="AV154" s="245"/>
      <c r="AW154" s="245"/>
      <c r="AX154" s="245"/>
      <c r="AY154" s="245"/>
      <c r="AZ154" s="245"/>
      <c r="BA154" s="245"/>
      <c r="BB154" s="245"/>
      <c r="BC154" s="245"/>
      <c r="BD154" s="245"/>
      <c r="BE154" s="245"/>
      <c r="BF154" s="245"/>
      <c r="BG154" s="245"/>
      <c r="BH154" s="245"/>
      <c r="BI154" s="245"/>
      <c r="BJ154" s="245"/>
      <c r="BK154" s="245"/>
      <c r="BL154" s="245"/>
      <c r="BM154" s="245"/>
      <c r="BN154" s="245"/>
      <c r="BO154" s="245"/>
      <c r="BP154" s="245"/>
      <c r="BQ154" s="245"/>
      <c r="BR154" s="245"/>
      <c r="BS154" s="245"/>
      <c r="BT154" s="245"/>
      <c r="BU154" s="245"/>
      <c r="BV154" s="245"/>
      <c r="BW154" s="245"/>
      <c r="BX154" s="244"/>
      <c r="BY154" s="244"/>
      <c r="BZ154" s="244"/>
      <c r="CA154" s="247"/>
      <c r="CB154" s="247"/>
      <c r="CC154" s="247"/>
      <c r="CD154" s="247"/>
      <c r="CE154" s="247"/>
      <c r="CF154" s="247"/>
      <c r="CG154" s="464"/>
      <c r="CH154" s="464"/>
      <c r="CI154" s="464"/>
      <c r="CJ154" s="464"/>
      <c r="CK154" s="464"/>
      <c r="CL154" s="464"/>
      <c r="CM154" s="464"/>
    </row>
    <row r="155" spans="1:91" ht="16.350000000000001" customHeight="1" x14ac:dyDescent="0.25">
      <c r="A155" s="7065" t="s">
        <v>2217</v>
      </c>
      <c r="B155" s="3447" t="s">
        <v>2218</v>
      </c>
      <c r="C155" s="261"/>
      <c r="D155" s="3390"/>
      <c r="E155" s="3570"/>
      <c r="F155" s="3401"/>
      <c r="G155" s="282"/>
      <c r="H155" s="256"/>
      <c r="I155" s="256"/>
      <c r="J155" s="256"/>
      <c r="K155" s="256"/>
      <c r="L155" s="256"/>
      <c r="M155" s="256"/>
      <c r="N155" s="256"/>
      <c r="O155" s="256"/>
      <c r="P155" s="256"/>
      <c r="Q155" s="256"/>
      <c r="R155" s="256"/>
      <c r="S155" s="472"/>
      <c r="T155" s="472"/>
      <c r="U155" s="472"/>
      <c r="V155" s="472"/>
      <c r="W155" s="246"/>
      <c r="X155" s="246"/>
      <c r="Y155" s="245"/>
      <c r="Z155" s="245"/>
      <c r="AA155" s="245"/>
      <c r="AB155" s="245"/>
      <c r="AC155" s="245"/>
      <c r="AD155" s="245"/>
      <c r="AE155" s="245"/>
      <c r="AF155" s="245"/>
      <c r="AG155" s="245"/>
      <c r="AH155" s="245"/>
      <c r="AI155" s="245"/>
      <c r="AJ155" s="245"/>
      <c r="AK155" s="245"/>
      <c r="AL155" s="245"/>
      <c r="AM155" s="245"/>
      <c r="AN155" s="245"/>
      <c r="AO155" s="245"/>
      <c r="AP155" s="245"/>
      <c r="AQ155" s="245"/>
      <c r="AR155" s="245"/>
      <c r="AS155" s="245"/>
      <c r="AT155" s="245"/>
      <c r="AU155" s="245"/>
      <c r="AV155" s="245"/>
      <c r="AW155" s="245"/>
      <c r="AX155" s="245"/>
      <c r="AY155" s="245"/>
      <c r="AZ155" s="245"/>
      <c r="BA155" s="245"/>
      <c r="BB155" s="245"/>
      <c r="BC155" s="245"/>
      <c r="BD155" s="245"/>
      <c r="BE155" s="245"/>
      <c r="BF155" s="245"/>
      <c r="BG155" s="245"/>
      <c r="BH155" s="245"/>
      <c r="BI155" s="245"/>
      <c r="BJ155" s="245"/>
      <c r="BK155" s="245"/>
      <c r="BL155" s="245"/>
      <c r="BM155" s="245"/>
      <c r="BN155" s="245"/>
      <c r="BO155" s="245"/>
      <c r="BP155" s="245"/>
      <c r="BQ155" s="245"/>
      <c r="BR155" s="245"/>
      <c r="BS155" s="245"/>
      <c r="BT155" s="245"/>
      <c r="BU155" s="245"/>
      <c r="BV155" s="245"/>
      <c r="BW155" s="245"/>
      <c r="BX155" s="244"/>
      <c r="BY155" s="244"/>
      <c r="BZ155" s="244"/>
      <c r="CA155" s="247"/>
      <c r="CB155" s="247"/>
      <c r="CC155" s="247"/>
      <c r="CD155" s="247"/>
      <c r="CE155" s="247"/>
      <c r="CF155" s="247"/>
      <c r="CG155" s="464">
        <v>0</v>
      </c>
      <c r="CH155" s="464"/>
      <c r="CI155" s="464"/>
      <c r="CJ155" s="464"/>
      <c r="CK155" s="464"/>
      <c r="CL155" s="464"/>
      <c r="CM155" s="464"/>
    </row>
    <row r="156" spans="1:91" ht="16.350000000000001" customHeight="1" x14ac:dyDescent="0.25">
      <c r="A156" s="6965"/>
      <c r="B156" s="1800" t="s">
        <v>901</v>
      </c>
      <c r="C156" s="1598"/>
      <c r="D156" s="1596"/>
      <c r="E156" s="3571"/>
      <c r="F156" s="1638"/>
      <c r="G156" s="282"/>
      <c r="H156" s="256"/>
      <c r="I156" s="256"/>
      <c r="J156" s="256"/>
      <c r="K156" s="256"/>
      <c r="L156" s="256"/>
      <c r="M156" s="256"/>
      <c r="N156" s="256"/>
      <c r="O156" s="256"/>
      <c r="P156" s="256"/>
      <c r="Q156" s="256"/>
      <c r="R156" s="256"/>
      <c r="S156" s="472"/>
      <c r="T156" s="472"/>
      <c r="U156" s="472"/>
      <c r="V156" s="472"/>
      <c r="W156" s="246"/>
      <c r="X156" s="246"/>
      <c r="Y156" s="245"/>
      <c r="Z156" s="245"/>
      <c r="AA156" s="245"/>
      <c r="AB156" s="245"/>
      <c r="AC156" s="245"/>
      <c r="AD156" s="245"/>
      <c r="AE156" s="245"/>
      <c r="AF156" s="245"/>
      <c r="AG156" s="245"/>
      <c r="AH156" s="245"/>
      <c r="AI156" s="245"/>
      <c r="AJ156" s="245"/>
      <c r="AK156" s="245"/>
      <c r="AL156" s="245"/>
      <c r="AM156" s="245"/>
      <c r="AN156" s="245"/>
      <c r="AO156" s="245"/>
      <c r="AP156" s="245"/>
      <c r="AQ156" s="245"/>
      <c r="AR156" s="245"/>
      <c r="AS156" s="245"/>
      <c r="AT156" s="245"/>
      <c r="AU156" s="245"/>
      <c r="AV156" s="245"/>
      <c r="AW156" s="245"/>
      <c r="AX156" s="245"/>
      <c r="AY156" s="245"/>
      <c r="AZ156" s="245"/>
      <c r="BA156" s="245"/>
      <c r="BB156" s="245"/>
      <c r="BC156" s="245"/>
      <c r="BD156" s="245"/>
      <c r="BE156" s="245"/>
      <c r="BF156" s="245"/>
      <c r="BG156" s="245"/>
      <c r="BH156" s="245"/>
      <c r="BI156" s="245"/>
      <c r="BJ156" s="245"/>
      <c r="BK156" s="245"/>
      <c r="BL156" s="245"/>
      <c r="BM156" s="245"/>
      <c r="BN156" s="245"/>
      <c r="BO156" s="245"/>
      <c r="BP156" s="245"/>
      <c r="BQ156" s="245"/>
      <c r="BR156" s="245"/>
      <c r="BS156" s="245"/>
      <c r="BT156" s="245"/>
      <c r="BU156" s="245"/>
      <c r="BV156" s="245"/>
      <c r="BW156" s="245"/>
      <c r="BX156" s="244"/>
      <c r="BY156" s="244"/>
      <c r="BZ156" s="244"/>
      <c r="CA156" s="247"/>
      <c r="CB156" s="247"/>
      <c r="CC156" s="247"/>
      <c r="CD156" s="247"/>
      <c r="CE156" s="247"/>
      <c r="CF156" s="247"/>
      <c r="CG156" s="464">
        <v>0</v>
      </c>
      <c r="CH156" s="464"/>
      <c r="CI156" s="464"/>
      <c r="CJ156" s="464"/>
      <c r="CK156" s="464"/>
      <c r="CL156" s="464"/>
      <c r="CM156" s="464"/>
    </row>
    <row r="157" spans="1:91" ht="16.350000000000001" customHeight="1" x14ac:dyDescent="0.25">
      <c r="A157" s="93" t="s">
        <v>2219</v>
      </c>
      <c r="B157" s="469" t="s">
        <v>2218</v>
      </c>
      <c r="C157" s="3566"/>
      <c r="D157" s="3572"/>
      <c r="E157" s="3573"/>
      <c r="F157" s="3574"/>
      <c r="G157" s="282"/>
      <c r="H157" s="256"/>
      <c r="I157" s="256"/>
      <c r="J157" s="256"/>
      <c r="K157" s="256"/>
      <c r="L157" s="256"/>
      <c r="M157" s="256"/>
      <c r="N157" s="256"/>
      <c r="O157" s="256"/>
      <c r="P157" s="256"/>
      <c r="Q157" s="256"/>
      <c r="R157" s="256"/>
      <c r="S157" s="472"/>
      <c r="T157" s="472"/>
      <c r="U157" s="472"/>
      <c r="V157" s="472"/>
      <c r="W157" s="246"/>
      <c r="X157" s="246"/>
      <c r="Y157" s="245"/>
      <c r="Z157" s="245"/>
      <c r="AA157" s="245"/>
      <c r="AB157" s="245"/>
      <c r="AC157" s="245"/>
      <c r="AD157" s="245"/>
      <c r="AE157" s="245"/>
      <c r="AF157" s="245"/>
      <c r="AG157" s="245"/>
      <c r="AH157" s="245"/>
      <c r="AI157" s="245"/>
      <c r="AJ157" s="245"/>
      <c r="AK157" s="245"/>
      <c r="AL157" s="245"/>
      <c r="AM157" s="245"/>
      <c r="AN157" s="245"/>
      <c r="AO157" s="245"/>
      <c r="AP157" s="245"/>
      <c r="AQ157" s="245"/>
      <c r="AR157" s="245"/>
      <c r="AS157" s="245"/>
      <c r="AT157" s="245"/>
      <c r="AU157" s="245"/>
      <c r="AV157" s="245"/>
      <c r="AW157" s="245"/>
      <c r="AX157" s="245"/>
      <c r="AY157" s="245"/>
      <c r="AZ157" s="245"/>
      <c r="BA157" s="245"/>
      <c r="BB157" s="245"/>
      <c r="BC157" s="245"/>
      <c r="BD157" s="245"/>
      <c r="BE157" s="245"/>
      <c r="BF157" s="245"/>
      <c r="BG157" s="245"/>
      <c r="BH157" s="245"/>
      <c r="BI157" s="245"/>
      <c r="BJ157" s="245"/>
      <c r="BK157" s="245"/>
      <c r="BL157" s="245"/>
      <c r="BM157" s="245"/>
      <c r="BN157" s="245"/>
      <c r="BO157" s="245"/>
      <c r="BP157" s="245"/>
      <c r="BQ157" s="245"/>
      <c r="BR157" s="245"/>
      <c r="BS157" s="245"/>
      <c r="BT157" s="245"/>
      <c r="BU157" s="245"/>
      <c r="BV157" s="245"/>
      <c r="BW157" s="245"/>
      <c r="BX157" s="244"/>
      <c r="BY157" s="244"/>
      <c r="BZ157" s="244"/>
      <c r="CA157" s="247"/>
      <c r="CB157" s="247"/>
      <c r="CC157" s="247"/>
      <c r="CD157" s="247"/>
      <c r="CE157" s="247"/>
      <c r="CF157" s="247"/>
      <c r="CG157" s="464">
        <v>0</v>
      </c>
      <c r="CH157" s="464"/>
      <c r="CI157" s="464"/>
      <c r="CJ157" s="464"/>
      <c r="CK157" s="464"/>
      <c r="CL157" s="464"/>
      <c r="CM157" s="464"/>
    </row>
    <row r="158" spans="1:91" ht="16.350000000000001" customHeight="1" x14ac:dyDescent="0.25">
      <c r="A158" s="7065" t="s">
        <v>2220</v>
      </c>
      <c r="B158" s="3447" t="s">
        <v>567</v>
      </c>
      <c r="C158" s="261"/>
      <c r="D158" s="267"/>
      <c r="E158" s="309"/>
      <c r="F158" s="1273"/>
      <c r="G158" s="282"/>
      <c r="H158" s="256"/>
      <c r="I158" s="256"/>
      <c r="J158" s="256"/>
      <c r="K158" s="256"/>
      <c r="L158" s="256"/>
      <c r="M158" s="256"/>
      <c r="N158" s="256"/>
      <c r="O158" s="256"/>
      <c r="P158" s="256"/>
      <c r="Q158" s="256"/>
      <c r="R158" s="256"/>
      <c r="S158" s="472"/>
      <c r="T158" s="472"/>
      <c r="U158" s="472"/>
      <c r="V158" s="472"/>
      <c r="W158" s="246"/>
      <c r="X158" s="246"/>
      <c r="Y158" s="245"/>
      <c r="Z158" s="245"/>
      <c r="AA158" s="245"/>
      <c r="AB158" s="245"/>
      <c r="AC158" s="245"/>
      <c r="AD158" s="245"/>
      <c r="AE158" s="245"/>
      <c r="AF158" s="245"/>
      <c r="AG158" s="245"/>
      <c r="AH158" s="245"/>
      <c r="AI158" s="245"/>
      <c r="AJ158" s="245"/>
      <c r="AK158" s="245"/>
      <c r="AL158" s="245"/>
      <c r="AM158" s="245"/>
      <c r="AN158" s="245"/>
      <c r="AO158" s="245"/>
      <c r="AP158" s="245"/>
      <c r="AQ158" s="245"/>
      <c r="AR158" s="245"/>
      <c r="AS158" s="245"/>
      <c r="AT158" s="245"/>
      <c r="AU158" s="245"/>
      <c r="AV158" s="245"/>
      <c r="AW158" s="245"/>
      <c r="AX158" s="245"/>
      <c r="AY158" s="245"/>
      <c r="AZ158" s="245"/>
      <c r="BA158" s="245"/>
      <c r="BB158" s="245"/>
      <c r="BC158" s="245"/>
      <c r="BD158" s="245"/>
      <c r="BE158" s="245"/>
      <c r="BF158" s="245"/>
      <c r="BG158" s="245"/>
      <c r="BH158" s="245"/>
      <c r="BI158" s="245"/>
      <c r="BJ158" s="245"/>
      <c r="BK158" s="245"/>
      <c r="BL158" s="245"/>
      <c r="BM158" s="245"/>
      <c r="BN158" s="245"/>
      <c r="BO158" s="245"/>
      <c r="BP158" s="245"/>
      <c r="BQ158" s="245"/>
      <c r="BR158" s="245"/>
      <c r="BS158" s="245"/>
      <c r="BT158" s="245"/>
      <c r="BU158" s="245"/>
      <c r="BV158" s="245"/>
      <c r="BW158" s="245"/>
      <c r="BX158" s="244"/>
      <c r="BY158" s="244"/>
      <c r="BZ158" s="244"/>
      <c r="CA158" s="247"/>
      <c r="CB158" s="247"/>
      <c r="CC158" s="247"/>
      <c r="CD158" s="247"/>
      <c r="CE158" s="247"/>
      <c r="CF158" s="247"/>
      <c r="CG158" s="464">
        <v>0</v>
      </c>
      <c r="CH158" s="464"/>
      <c r="CI158" s="464"/>
      <c r="CJ158" s="464"/>
      <c r="CK158" s="464"/>
      <c r="CL158" s="464"/>
      <c r="CM158" s="464"/>
    </row>
    <row r="159" spans="1:91" ht="16.350000000000001" customHeight="1" x14ac:dyDescent="0.25">
      <c r="A159" s="6664"/>
      <c r="B159" s="3235" t="s">
        <v>2221</v>
      </c>
      <c r="C159" s="1585"/>
      <c r="D159" s="1583"/>
      <c r="E159" s="1591"/>
      <c r="F159" s="1584"/>
      <c r="G159" s="282"/>
      <c r="H159" s="256"/>
      <c r="I159" s="256"/>
      <c r="J159" s="256"/>
      <c r="K159" s="256"/>
      <c r="L159" s="256"/>
      <c r="M159" s="256"/>
      <c r="N159" s="256"/>
      <c r="O159" s="256"/>
      <c r="P159" s="256"/>
      <c r="Q159" s="256"/>
      <c r="R159" s="256"/>
      <c r="S159" s="472"/>
      <c r="T159" s="472"/>
      <c r="U159" s="472"/>
      <c r="V159" s="472"/>
      <c r="W159" s="246"/>
      <c r="X159" s="246"/>
      <c r="Y159" s="245"/>
      <c r="Z159" s="245"/>
      <c r="AA159" s="245"/>
      <c r="AB159" s="245"/>
      <c r="AC159" s="245"/>
      <c r="AD159" s="245"/>
      <c r="AE159" s="245"/>
      <c r="AF159" s="245"/>
      <c r="AG159" s="245"/>
      <c r="AH159" s="245"/>
      <c r="AI159" s="245"/>
      <c r="AJ159" s="245"/>
      <c r="AK159" s="245"/>
      <c r="AL159" s="245"/>
      <c r="AM159" s="245"/>
      <c r="AN159" s="245"/>
      <c r="AO159" s="245"/>
      <c r="AP159" s="245"/>
      <c r="AQ159" s="245"/>
      <c r="AR159" s="245"/>
      <c r="AS159" s="245"/>
      <c r="AT159" s="245"/>
      <c r="AU159" s="245"/>
      <c r="AV159" s="245"/>
      <c r="AW159" s="245"/>
      <c r="AX159" s="245"/>
      <c r="AY159" s="245"/>
      <c r="AZ159" s="245"/>
      <c r="BA159" s="245"/>
      <c r="BB159" s="245"/>
      <c r="BC159" s="245"/>
      <c r="BD159" s="245"/>
      <c r="BE159" s="245"/>
      <c r="BF159" s="245"/>
      <c r="BG159" s="245"/>
      <c r="BH159" s="245"/>
      <c r="BI159" s="245"/>
      <c r="BJ159" s="245"/>
      <c r="BK159" s="245"/>
      <c r="BL159" s="245"/>
      <c r="BM159" s="245"/>
      <c r="BN159" s="245"/>
      <c r="BO159" s="245"/>
      <c r="BP159" s="245"/>
      <c r="BQ159" s="245"/>
      <c r="BR159" s="245"/>
      <c r="BS159" s="245"/>
      <c r="BT159" s="245"/>
      <c r="BU159" s="245"/>
      <c r="BV159" s="245"/>
      <c r="BW159" s="245"/>
      <c r="BX159" s="244"/>
      <c r="BY159" s="244"/>
      <c r="BZ159" s="244"/>
      <c r="CA159" s="247"/>
      <c r="CB159" s="247"/>
      <c r="CC159" s="247"/>
      <c r="CD159" s="247"/>
      <c r="CE159" s="247"/>
      <c r="CF159" s="247"/>
      <c r="CG159" s="464">
        <v>0</v>
      </c>
      <c r="CH159" s="464"/>
      <c r="CI159" s="464"/>
      <c r="CJ159" s="464"/>
      <c r="CK159" s="464"/>
      <c r="CL159" s="464"/>
      <c r="CM159" s="464"/>
    </row>
    <row r="160" spans="1:91" ht="16.350000000000001" customHeight="1" x14ac:dyDescent="0.25">
      <c r="A160" s="6965"/>
      <c r="B160" s="1800" t="s">
        <v>2222</v>
      </c>
      <c r="C160" s="1598"/>
      <c r="D160" s="1596"/>
      <c r="E160" s="1907"/>
      <c r="F160" s="1640"/>
      <c r="G160" s="282"/>
      <c r="H160" s="256"/>
      <c r="I160" s="256"/>
      <c r="J160" s="256"/>
      <c r="K160" s="256"/>
      <c r="L160" s="256"/>
      <c r="M160" s="256"/>
      <c r="N160" s="256"/>
      <c r="O160" s="256"/>
      <c r="P160" s="256"/>
      <c r="Q160" s="256"/>
      <c r="R160" s="256"/>
      <c r="S160" s="472"/>
      <c r="T160" s="472"/>
      <c r="U160" s="472"/>
      <c r="V160" s="472"/>
      <c r="W160" s="246"/>
      <c r="X160" s="246"/>
      <c r="Y160" s="245"/>
      <c r="Z160" s="245"/>
      <c r="AA160" s="245"/>
      <c r="AB160" s="245"/>
      <c r="AC160" s="245"/>
      <c r="AD160" s="245"/>
      <c r="AE160" s="245"/>
      <c r="AF160" s="245"/>
      <c r="AG160" s="245"/>
      <c r="AH160" s="245"/>
      <c r="AI160" s="245"/>
      <c r="AJ160" s="245"/>
      <c r="AK160" s="245"/>
      <c r="AL160" s="245"/>
      <c r="AM160" s="245"/>
      <c r="AN160" s="245"/>
      <c r="AO160" s="245"/>
      <c r="AP160" s="245"/>
      <c r="AQ160" s="245"/>
      <c r="AR160" s="245"/>
      <c r="AS160" s="245"/>
      <c r="AT160" s="245"/>
      <c r="AU160" s="245"/>
      <c r="AV160" s="245"/>
      <c r="AW160" s="245"/>
      <c r="AX160" s="245"/>
      <c r="AY160" s="245"/>
      <c r="AZ160" s="245"/>
      <c r="BA160" s="245"/>
      <c r="BB160" s="245"/>
      <c r="BC160" s="245"/>
      <c r="BD160" s="245"/>
      <c r="BE160" s="245"/>
      <c r="BF160" s="245"/>
      <c r="BG160" s="245"/>
      <c r="BH160" s="245"/>
      <c r="BI160" s="245"/>
      <c r="BJ160" s="245"/>
      <c r="BK160" s="245"/>
      <c r="BL160" s="245"/>
      <c r="BM160" s="245"/>
      <c r="BN160" s="245"/>
      <c r="BO160" s="245"/>
      <c r="BP160" s="245"/>
      <c r="BQ160" s="245"/>
      <c r="BR160" s="245"/>
      <c r="BS160" s="245"/>
      <c r="BT160" s="245"/>
      <c r="BU160" s="245"/>
      <c r="BV160" s="245"/>
      <c r="BW160" s="245"/>
      <c r="BX160" s="244"/>
      <c r="BY160" s="244"/>
      <c r="BZ160" s="244"/>
      <c r="CA160" s="247"/>
      <c r="CB160" s="247"/>
      <c r="CC160" s="247"/>
      <c r="CD160" s="247"/>
      <c r="CE160" s="247"/>
      <c r="CF160" s="247"/>
      <c r="CG160" s="464">
        <v>0</v>
      </c>
      <c r="CH160" s="464"/>
      <c r="CI160" s="464"/>
      <c r="CJ160" s="464"/>
      <c r="CK160" s="464"/>
      <c r="CL160" s="464"/>
      <c r="CM160" s="464"/>
    </row>
    <row r="161" spans="1:104" s="253" customFormat="1" ht="32.1" customHeight="1" x14ac:dyDescent="0.2">
      <c r="A161" s="3575" t="s">
        <v>2223</v>
      </c>
      <c r="CA161" s="512"/>
      <c r="CB161" s="512"/>
      <c r="CC161" s="512"/>
      <c r="CD161" s="512"/>
      <c r="CE161" s="512"/>
      <c r="CF161" s="512"/>
      <c r="CG161" s="513"/>
      <c r="CH161" s="513"/>
      <c r="CI161" s="513"/>
      <c r="CJ161" s="513"/>
      <c r="CK161" s="513"/>
      <c r="CL161" s="513"/>
      <c r="CM161" s="513"/>
      <c r="CN161" s="512"/>
      <c r="CO161" s="512"/>
      <c r="CP161" s="512"/>
      <c r="CQ161" s="512"/>
      <c r="CR161" s="512"/>
      <c r="CS161" s="512"/>
      <c r="CT161" s="512"/>
      <c r="CU161" s="512"/>
      <c r="CV161" s="512"/>
      <c r="CW161" s="512"/>
      <c r="CX161" s="512"/>
      <c r="CY161" s="512"/>
      <c r="CZ161" s="512"/>
    </row>
    <row r="162" spans="1:104" s="253" customFormat="1" ht="16.350000000000001" customHeight="1" x14ac:dyDescent="0.2">
      <c r="A162" s="7082" t="s">
        <v>2198</v>
      </c>
      <c r="B162" s="6651"/>
      <c r="C162" s="6652"/>
      <c r="D162" s="7027" t="s">
        <v>2224</v>
      </c>
      <c r="E162" s="7028"/>
      <c r="F162" s="7029"/>
      <c r="G162" s="7090" t="s">
        <v>1947</v>
      </c>
      <c r="H162" s="7107" t="s">
        <v>2225</v>
      </c>
      <c r="I162" s="6183" t="s">
        <v>2120</v>
      </c>
      <c r="BX162" s="514"/>
      <c r="BY162" s="514"/>
      <c r="BZ162" s="514"/>
      <c r="CA162" s="512"/>
      <c r="CB162" s="512"/>
      <c r="CC162" s="512"/>
      <c r="CD162" s="512"/>
      <c r="CE162" s="512"/>
      <c r="CF162" s="512"/>
      <c r="CG162" s="513"/>
      <c r="CH162" s="513"/>
      <c r="CI162" s="513"/>
      <c r="CJ162" s="513"/>
      <c r="CK162" s="513"/>
      <c r="CL162" s="513"/>
      <c r="CM162" s="513"/>
      <c r="CN162" s="512"/>
      <c r="CO162" s="512"/>
      <c r="CP162" s="512"/>
      <c r="CQ162" s="512"/>
      <c r="CR162" s="512"/>
      <c r="CS162" s="512"/>
      <c r="CT162" s="512"/>
      <c r="CU162" s="512"/>
      <c r="CV162" s="512"/>
      <c r="CW162" s="512"/>
      <c r="CX162" s="512"/>
      <c r="CY162" s="512"/>
      <c r="CZ162" s="512"/>
    </row>
    <row r="163" spans="1:104" s="253" customFormat="1" ht="16.350000000000001" customHeight="1" x14ac:dyDescent="0.2">
      <c r="A163" s="7085"/>
      <c r="B163" s="7086"/>
      <c r="C163" s="7052"/>
      <c r="D163" s="3375" t="s">
        <v>2226</v>
      </c>
      <c r="E163" s="3214" t="s">
        <v>2217</v>
      </c>
      <c r="F163" s="1549" t="s">
        <v>2220</v>
      </c>
      <c r="G163" s="7091"/>
      <c r="H163" s="6930"/>
      <c r="I163" s="6967"/>
      <c r="J163" s="468"/>
      <c r="K163" s="468"/>
      <c r="L163" s="468"/>
      <c r="M163" s="468"/>
      <c r="N163" s="468"/>
      <c r="O163" s="468"/>
      <c r="P163" s="468"/>
      <c r="Q163" s="468"/>
      <c r="R163" s="468"/>
      <c r="S163" s="468"/>
      <c r="T163" s="468"/>
      <c r="U163" s="468"/>
      <c r="V163" s="468"/>
      <c r="W163" s="468"/>
      <c r="X163" s="468"/>
      <c r="Y163" s="468"/>
      <c r="Z163" s="468"/>
      <c r="AA163" s="468"/>
      <c r="BX163" s="514"/>
      <c r="BY163" s="514"/>
      <c r="BZ163" s="514"/>
      <c r="CA163" s="512"/>
      <c r="CB163" s="512"/>
      <c r="CC163" s="512"/>
      <c r="CD163" s="512"/>
      <c r="CE163" s="512"/>
      <c r="CF163" s="512"/>
      <c r="CG163" s="513"/>
      <c r="CH163" s="513"/>
      <c r="CI163" s="513"/>
      <c r="CJ163" s="513"/>
      <c r="CK163" s="513"/>
      <c r="CL163" s="513"/>
      <c r="CM163" s="513"/>
      <c r="CN163" s="512"/>
      <c r="CO163" s="512"/>
      <c r="CP163" s="512"/>
      <c r="CQ163" s="512"/>
      <c r="CR163" s="512"/>
      <c r="CS163" s="512"/>
      <c r="CT163" s="512"/>
      <c r="CU163" s="512"/>
      <c r="CV163" s="512"/>
      <c r="CW163" s="512"/>
      <c r="CX163" s="512"/>
      <c r="CY163" s="512"/>
      <c r="CZ163" s="512"/>
    </row>
    <row r="164" spans="1:104" ht="16.350000000000001" customHeight="1" x14ac:dyDescent="0.25">
      <c r="A164" s="7173" t="s">
        <v>2227</v>
      </c>
      <c r="B164" s="7176" t="s">
        <v>2222</v>
      </c>
      <c r="C164" s="7177"/>
      <c r="D164" s="3377">
        <f t="shared" ref="D164:D169" si="17">SUM(E164:F164)</f>
        <v>0</v>
      </c>
      <c r="E164" s="3288"/>
      <c r="F164" s="2861"/>
      <c r="G164" s="3404"/>
      <c r="H164" s="1641"/>
      <c r="I164" s="3291"/>
      <c r="J164" s="282"/>
      <c r="K164" s="256"/>
      <c r="L164" s="256"/>
      <c r="M164" s="256"/>
      <c r="N164" s="256"/>
      <c r="O164" s="256"/>
      <c r="P164" s="256"/>
      <c r="Q164" s="256"/>
      <c r="R164" s="256"/>
      <c r="S164" s="256"/>
      <c r="T164" s="256"/>
      <c r="U164" s="256"/>
      <c r="V164" s="246"/>
      <c r="W164" s="246"/>
      <c r="X164" s="246"/>
      <c r="Y164" s="246"/>
      <c r="Z164" s="246"/>
      <c r="AA164" s="246"/>
      <c r="AB164" s="245"/>
      <c r="AC164" s="245"/>
      <c r="AD164" s="245"/>
      <c r="AE164" s="245"/>
      <c r="AF164" s="245"/>
      <c r="AG164" s="245"/>
      <c r="AH164" s="245"/>
      <c r="AI164" s="245"/>
      <c r="AJ164" s="245"/>
      <c r="AK164" s="245"/>
      <c r="AL164" s="245"/>
      <c r="AM164" s="245"/>
      <c r="AN164" s="245"/>
      <c r="AO164" s="245"/>
      <c r="AP164" s="245"/>
      <c r="AQ164" s="245"/>
      <c r="AR164" s="245"/>
      <c r="AS164" s="245"/>
      <c r="AT164" s="245"/>
      <c r="AU164" s="245"/>
      <c r="AV164" s="245"/>
      <c r="AW164" s="245"/>
      <c r="AX164" s="245"/>
      <c r="AY164" s="245"/>
      <c r="AZ164" s="245"/>
      <c r="BA164" s="245"/>
      <c r="BB164" s="245"/>
      <c r="BC164" s="245"/>
      <c r="BD164" s="245"/>
      <c r="BE164" s="245"/>
      <c r="BF164" s="245"/>
      <c r="BG164" s="245"/>
      <c r="BH164" s="245"/>
      <c r="BI164" s="245"/>
      <c r="BJ164" s="245"/>
      <c r="BK164" s="245"/>
      <c r="BL164" s="245"/>
      <c r="BM164" s="245"/>
      <c r="BN164" s="245"/>
      <c r="BO164" s="245"/>
      <c r="BP164" s="245"/>
      <c r="BQ164" s="245"/>
      <c r="BR164" s="245"/>
      <c r="BS164" s="245"/>
      <c r="BT164" s="245"/>
      <c r="BU164" s="245"/>
      <c r="BV164" s="245"/>
      <c r="BW164" s="245"/>
      <c r="BX164" s="244"/>
      <c r="BY164" s="244"/>
      <c r="BZ164" s="244"/>
      <c r="CA164" s="247"/>
      <c r="CB164" s="247"/>
      <c r="CC164" s="247"/>
      <c r="CD164" s="247"/>
      <c r="CE164" s="247"/>
      <c r="CF164" s="247"/>
      <c r="CG164" s="464">
        <v>0</v>
      </c>
      <c r="CH164" s="464"/>
      <c r="CI164" s="464"/>
      <c r="CJ164" s="464"/>
      <c r="CK164" s="464"/>
      <c r="CL164" s="464"/>
      <c r="CM164" s="464"/>
      <c r="CN164" s="247"/>
      <c r="CO164" s="247"/>
      <c r="CP164" s="247"/>
      <c r="CQ164" s="247"/>
      <c r="CR164" s="247"/>
      <c r="CS164" s="247"/>
      <c r="CT164" s="247"/>
      <c r="CU164" s="247"/>
      <c r="CV164" s="247"/>
      <c r="CW164" s="247"/>
      <c r="CX164" s="247"/>
      <c r="CY164" s="247"/>
      <c r="CZ164" s="247"/>
    </row>
    <row r="165" spans="1:104" ht="16.350000000000001" customHeight="1" x14ac:dyDescent="0.25">
      <c r="A165" s="7174"/>
      <c r="B165" s="6516" t="s">
        <v>567</v>
      </c>
      <c r="C165" s="6515"/>
      <c r="D165" s="1602">
        <f t="shared" si="17"/>
        <v>0</v>
      </c>
      <c r="E165" s="1583"/>
      <c r="F165" s="1679"/>
      <c r="G165" s="1591"/>
      <c r="H165" s="1674"/>
      <c r="I165" s="1584"/>
      <c r="J165" s="282"/>
      <c r="K165" s="256"/>
      <c r="L165" s="256"/>
      <c r="M165" s="256"/>
      <c r="N165" s="256"/>
      <c r="O165" s="256"/>
      <c r="P165" s="256"/>
      <c r="Q165" s="256"/>
      <c r="R165" s="256"/>
      <c r="S165" s="256"/>
      <c r="T165" s="256"/>
      <c r="U165" s="256"/>
      <c r="V165" s="246"/>
      <c r="W165" s="246"/>
      <c r="X165" s="246"/>
      <c r="Y165" s="246"/>
      <c r="Z165" s="246"/>
      <c r="AA165" s="246"/>
      <c r="AB165" s="245"/>
      <c r="AC165" s="245"/>
      <c r="AD165" s="245"/>
      <c r="AE165" s="245"/>
      <c r="AF165" s="245"/>
      <c r="AG165" s="245"/>
      <c r="AH165" s="245"/>
      <c r="AI165" s="245"/>
      <c r="AJ165" s="245"/>
      <c r="AK165" s="245"/>
      <c r="AL165" s="245"/>
      <c r="AM165" s="245"/>
      <c r="AN165" s="245"/>
      <c r="AO165" s="245"/>
      <c r="AP165" s="245"/>
      <c r="AQ165" s="245"/>
      <c r="AR165" s="245"/>
      <c r="AS165" s="245"/>
      <c r="AT165" s="245"/>
      <c r="AU165" s="245"/>
      <c r="AV165" s="245"/>
      <c r="AW165" s="245"/>
      <c r="AX165" s="245"/>
      <c r="AY165" s="245"/>
      <c r="AZ165" s="245"/>
      <c r="BA165" s="245"/>
      <c r="BB165" s="245"/>
      <c r="BC165" s="245"/>
      <c r="BD165" s="245"/>
      <c r="BE165" s="245"/>
      <c r="BF165" s="245"/>
      <c r="BG165" s="245"/>
      <c r="BH165" s="245"/>
      <c r="BI165" s="245"/>
      <c r="BJ165" s="245"/>
      <c r="BK165" s="245"/>
      <c r="BL165" s="245"/>
      <c r="BM165" s="245"/>
      <c r="BN165" s="245"/>
      <c r="BO165" s="245"/>
      <c r="BP165" s="245"/>
      <c r="BQ165" s="245"/>
      <c r="BR165" s="245"/>
      <c r="BS165" s="245"/>
      <c r="BT165" s="245"/>
      <c r="BU165" s="245"/>
      <c r="BV165" s="245"/>
      <c r="BW165" s="245"/>
      <c r="BX165" s="244"/>
      <c r="BY165" s="244"/>
      <c r="BZ165" s="244"/>
      <c r="CA165" s="247"/>
      <c r="CB165" s="247"/>
      <c r="CC165" s="247"/>
      <c r="CD165" s="247"/>
      <c r="CE165" s="247"/>
      <c r="CF165" s="247"/>
      <c r="CG165" s="464">
        <v>0</v>
      </c>
      <c r="CH165" s="464"/>
      <c r="CI165" s="464"/>
      <c r="CJ165" s="464"/>
      <c r="CK165" s="464"/>
      <c r="CL165" s="464"/>
      <c r="CM165" s="464"/>
      <c r="CN165" s="247"/>
      <c r="CO165" s="247"/>
      <c r="CP165" s="247"/>
      <c r="CQ165" s="247"/>
      <c r="CR165" s="247"/>
      <c r="CS165" s="247"/>
      <c r="CT165" s="247"/>
      <c r="CU165" s="247"/>
      <c r="CV165" s="247"/>
      <c r="CW165" s="247"/>
      <c r="CX165" s="247"/>
      <c r="CY165" s="247"/>
      <c r="CZ165" s="247"/>
    </row>
    <row r="166" spans="1:104" ht="16.350000000000001" customHeight="1" x14ac:dyDescent="0.25">
      <c r="A166" s="7175"/>
      <c r="B166" s="7130" t="s">
        <v>2221</v>
      </c>
      <c r="C166" s="7131"/>
      <c r="D166" s="1606">
        <f t="shared" si="17"/>
        <v>0</v>
      </c>
      <c r="E166" s="1596"/>
      <c r="F166" s="1710"/>
      <c r="G166" s="1907"/>
      <c r="H166" s="1634"/>
      <c r="I166" s="1640"/>
      <c r="J166" s="282"/>
      <c r="K166" s="256"/>
      <c r="L166" s="256"/>
      <c r="M166" s="256"/>
      <c r="N166" s="256"/>
      <c r="O166" s="256"/>
      <c r="P166" s="256"/>
      <c r="Q166" s="256"/>
      <c r="R166" s="256"/>
      <c r="S166" s="256"/>
      <c r="T166" s="256"/>
      <c r="U166" s="256"/>
      <c r="V166" s="246"/>
      <c r="W166" s="246"/>
      <c r="X166" s="246"/>
      <c r="Y166" s="246"/>
      <c r="Z166" s="246"/>
      <c r="AA166" s="246"/>
      <c r="AB166" s="245"/>
      <c r="AC166" s="245"/>
      <c r="AD166" s="245"/>
      <c r="AE166" s="245"/>
      <c r="AF166" s="245"/>
      <c r="AG166" s="245"/>
      <c r="AH166" s="245"/>
      <c r="AI166" s="245"/>
      <c r="AJ166" s="245"/>
      <c r="AK166" s="245"/>
      <c r="AL166" s="245"/>
      <c r="AM166" s="245"/>
      <c r="AN166" s="245"/>
      <c r="AO166" s="245"/>
      <c r="AP166" s="245"/>
      <c r="AQ166" s="245"/>
      <c r="AR166" s="245"/>
      <c r="AS166" s="245"/>
      <c r="AT166" s="245"/>
      <c r="AU166" s="245"/>
      <c r="AV166" s="245"/>
      <c r="AW166" s="245"/>
      <c r="AX166" s="245"/>
      <c r="AY166" s="245"/>
      <c r="AZ166" s="245"/>
      <c r="BA166" s="245"/>
      <c r="BB166" s="245"/>
      <c r="BC166" s="245"/>
      <c r="BD166" s="245"/>
      <c r="BE166" s="245"/>
      <c r="BF166" s="245"/>
      <c r="BG166" s="245"/>
      <c r="BH166" s="245"/>
      <c r="BI166" s="245"/>
      <c r="BJ166" s="245"/>
      <c r="BK166" s="245"/>
      <c r="BL166" s="245"/>
      <c r="BM166" s="245"/>
      <c r="BN166" s="245"/>
      <c r="BO166" s="245"/>
      <c r="BP166" s="245"/>
      <c r="BQ166" s="245"/>
      <c r="BR166" s="245"/>
      <c r="BS166" s="245"/>
      <c r="BT166" s="245"/>
      <c r="BU166" s="245"/>
      <c r="BV166" s="245"/>
      <c r="BW166" s="245"/>
      <c r="BX166" s="244"/>
      <c r="BY166" s="244"/>
      <c r="BZ166" s="244"/>
      <c r="CA166" s="247"/>
      <c r="CB166" s="247"/>
      <c r="CC166" s="247"/>
      <c r="CD166" s="247"/>
      <c r="CE166" s="247"/>
      <c r="CF166" s="247"/>
      <c r="CG166" s="464">
        <v>0</v>
      </c>
      <c r="CH166" s="464"/>
      <c r="CI166" s="464"/>
      <c r="CJ166" s="464"/>
      <c r="CK166" s="464"/>
      <c r="CL166" s="464"/>
      <c r="CM166" s="464"/>
      <c r="CN166" s="247"/>
      <c r="CO166" s="247"/>
      <c r="CP166" s="247"/>
      <c r="CQ166" s="247"/>
      <c r="CR166" s="247"/>
      <c r="CS166" s="247"/>
      <c r="CT166" s="247"/>
      <c r="CU166" s="247"/>
      <c r="CV166" s="247"/>
      <c r="CW166" s="247"/>
      <c r="CX166" s="247"/>
      <c r="CY166" s="247"/>
      <c r="CZ166" s="247"/>
    </row>
    <row r="167" spans="1:104" ht="16.350000000000001" customHeight="1" x14ac:dyDescent="0.25">
      <c r="A167" s="7065" t="s">
        <v>2228</v>
      </c>
      <c r="B167" s="7176" t="s">
        <v>2222</v>
      </c>
      <c r="C167" s="7177"/>
      <c r="D167" s="3377">
        <f t="shared" si="17"/>
        <v>0</v>
      </c>
      <c r="E167" s="3288"/>
      <c r="F167" s="2861"/>
      <c r="G167" s="3404"/>
      <c r="H167" s="1641"/>
      <c r="I167" s="3291"/>
      <c r="J167" s="282"/>
      <c r="K167" s="256"/>
      <c r="L167" s="256"/>
      <c r="M167" s="256"/>
      <c r="N167" s="256"/>
      <c r="O167" s="256"/>
      <c r="P167" s="256"/>
      <c r="Q167" s="256"/>
      <c r="R167" s="256"/>
      <c r="S167" s="256"/>
      <c r="T167" s="256"/>
      <c r="U167" s="256"/>
      <c r="V167" s="246"/>
      <c r="W167" s="246"/>
      <c r="X167" s="246"/>
      <c r="Y167" s="246"/>
      <c r="Z167" s="246"/>
      <c r="AA167" s="246"/>
      <c r="AB167" s="245"/>
      <c r="AC167" s="245"/>
      <c r="AD167" s="245"/>
      <c r="AE167" s="245"/>
      <c r="AF167" s="245"/>
      <c r="AG167" s="245"/>
      <c r="AH167" s="245"/>
      <c r="AI167" s="245"/>
      <c r="AJ167" s="245"/>
      <c r="AK167" s="245"/>
      <c r="AL167" s="245"/>
      <c r="AM167" s="245"/>
      <c r="AN167" s="245"/>
      <c r="AO167" s="245"/>
      <c r="AP167" s="245"/>
      <c r="AQ167" s="245"/>
      <c r="AR167" s="245"/>
      <c r="AS167" s="245"/>
      <c r="AT167" s="245"/>
      <c r="AU167" s="245"/>
      <c r="AV167" s="245"/>
      <c r="AW167" s="245"/>
      <c r="AX167" s="245"/>
      <c r="AY167" s="245"/>
      <c r="AZ167" s="245"/>
      <c r="BA167" s="245"/>
      <c r="BB167" s="245"/>
      <c r="BC167" s="245"/>
      <c r="BD167" s="245"/>
      <c r="BE167" s="245"/>
      <c r="BF167" s="245"/>
      <c r="BG167" s="245"/>
      <c r="BH167" s="245"/>
      <c r="BI167" s="245"/>
      <c r="BJ167" s="245"/>
      <c r="BK167" s="245"/>
      <c r="BL167" s="245"/>
      <c r="BM167" s="245"/>
      <c r="BN167" s="245"/>
      <c r="BO167" s="245"/>
      <c r="BP167" s="245"/>
      <c r="BQ167" s="245"/>
      <c r="BR167" s="245"/>
      <c r="BS167" s="245"/>
      <c r="BT167" s="245"/>
      <c r="BU167" s="245"/>
      <c r="BV167" s="245"/>
      <c r="BW167" s="245"/>
      <c r="BX167" s="244"/>
      <c r="BY167" s="244"/>
      <c r="BZ167" s="244"/>
      <c r="CA167" s="247"/>
      <c r="CB167" s="247"/>
      <c r="CC167" s="247"/>
      <c r="CD167" s="247"/>
      <c r="CE167" s="247"/>
      <c r="CF167" s="247"/>
      <c r="CG167" s="464">
        <v>0</v>
      </c>
      <c r="CH167" s="464"/>
      <c r="CI167" s="464"/>
      <c r="CJ167" s="464"/>
      <c r="CK167" s="464"/>
      <c r="CL167" s="464"/>
      <c r="CM167" s="464"/>
      <c r="CN167" s="247"/>
      <c r="CO167" s="247"/>
      <c r="CP167" s="247"/>
      <c r="CQ167" s="247"/>
      <c r="CR167" s="247"/>
      <c r="CS167" s="247"/>
      <c r="CT167" s="247"/>
      <c r="CU167" s="247"/>
      <c r="CV167" s="247"/>
      <c r="CW167" s="247"/>
      <c r="CX167" s="247"/>
      <c r="CY167" s="247"/>
      <c r="CZ167" s="247"/>
    </row>
    <row r="168" spans="1:104" ht="16.350000000000001" customHeight="1" x14ac:dyDescent="0.25">
      <c r="A168" s="6664"/>
      <c r="B168" s="6516" t="s">
        <v>567</v>
      </c>
      <c r="C168" s="6515"/>
      <c r="D168" s="1602">
        <f t="shared" si="17"/>
        <v>0</v>
      </c>
      <c r="E168" s="1583"/>
      <c r="F168" s="1679"/>
      <c r="G168" s="1591"/>
      <c r="H168" s="1674"/>
      <c r="I168" s="1584"/>
      <c r="J168" s="282"/>
      <c r="K168" s="256"/>
      <c r="L168" s="256"/>
      <c r="M168" s="256"/>
      <c r="N168" s="256"/>
      <c r="O168" s="256"/>
      <c r="P168" s="256"/>
      <c r="Q168" s="256"/>
      <c r="R168" s="256"/>
      <c r="S168" s="256"/>
      <c r="T168" s="256"/>
      <c r="U168" s="256"/>
      <c r="V168" s="246"/>
      <c r="W168" s="246"/>
      <c r="X168" s="246"/>
      <c r="Y168" s="246"/>
      <c r="Z168" s="246"/>
      <c r="AA168" s="246"/>
      <c r="AB168" s="245"/>
      <c r="AC168" s="245"/>
      <c r="AD168" s="245"/>
      <c r="AE168" s="245"/>
      <c r="AF168" s="245"/>
      <c r="AG168" s="245"/>
      <c r="AH168" s="245"/>
      <c r="AI168" s="245"/>
      <c r="AJ168" s="245"/>
      <c r="AK168" s="245"/>
      <c r="AL168" s="245"/>
      <c r="AM168" s="245"/>
      <c r="AN168" s="245"/>
      <c r="AO168" s="245"/>
      <c r="AP168" s="245"/>
      <c r="AQ168" s="245"/>
      <c r="AR168" s="245"/>
      <c r="AS168" s="245"/>
      <c r="AT168" s="245"/>
      <c r="AU168" s="245"/>
      <c r="AV168" s="245"/>
      <c r="AW168" s="245"/>
      <c r="AX168" s="245"/>
      <c r="AY168" s="245"/>
      <c r="AZ168" s="245"/>
      <c r="BA168" s="245"/>
      <c r="BB168" s="245"/>
      <c r="BC168" s="245"/>
      <c r="BD168" s="245"/>
      <c r="BE168" s="245"/>
      <c r="BF168" s="245"/>
      <c r="BG168" s="245"/>
      <c r="BH168" s="245"/>
      <c r="BI168" s="245"/>
      <c r="BJ168" s="245"/>
      <c r="BK168" s="245"/>
      <c r="BL168" s="245"/>
      <c r="BM168" s="245"/>
      <c r="BN168" s="245"/>
      <c r="BO168" s="245"/>
      <c r="BP168" s="245"/>
      <c r="BQ168" s="245"/>
      <c r="BR168" s="245"/>
      <c r="BS168" s="245"/>
      <c r="BT168" s="245"/>
      <c r="BU168" s="245"/>
      <c r="BV168" s="245"/>
      <c r="BW168" s="245"/>
      <c r="BX168" s="244"/>
      <c r="BY168" s="244"/>
      <c r="BZ168" s="244"/>
      <c r="CA168" s="247"/>
      <c r="CB168" s="247"/>
      <c r="CC168" s="247"/>
      <c r="CD168" s="247"/>
      <c r="CE168" s="247"/>
      <c r="CF168" s="247"/>
      <c r="CG168" s="464">
        <v>0</v>
      </c>
      <c r="CH168" s="464"/>
      <c r="CI168" s="464"/>
      <c r="CJ168" s="464"/>
      <c r="CK168" s="464"/>
      <c r="CL168" s="464"/>
      <c r="CM168" s="464"/>
      <c r="CN168" s="247"/>
      <c r="CO168" s="247"/>
      <c r="CP168" s="247"/>
      <c r="CQ168" s="247"/>
      <c r="CR168" s="247"/>
      <c r="CS168" s="247"/>
      <c r="CT168" s="247"/>
      <c r="CU168" s="247"/>
      <c r="CV168" s="247"/>
      <c r="CW168" s="247"/>
      <c r="CX168" s="247"/>
      <c r="CY168" s="247"/>
      <c r="CZ168" s="247"/>
    </row>
    <row r="169" spans="1:104" s="247" customFormat="1" ht="16.350000000000001" customHeight="1" x14ac:dyDescent="0.2">
      <c r="A169" s="6965"/>
      <c r="B169" s="7130" t="s">
        <v>2221</v>
      </c>
      <c r="C169" s="7131"/>
      <c r="D169" s="1606">
        <f t="shared" si="17"/>
        <v>0</v>
      </c>
      <c r="E169" s="1596"/>
      <c r="F169" s="1710"/>
      <c r="G169" s="1907"/>
      <c r="H169" s="1634"/>
      <c r="I169" s="1640"/>
      <c r="J169" s="282"/>
      <c r="K169" s="256"/>
      <c r="L169" s="256"/>
      <c r="M169" s="256"/>
      <c r="N169" s="256"/>
      <c r="O169" s="256"/>
      <c r="P169" s="256"/>
      <c r="Q169" s="256"/>
      <c r="R169" s="256"/>
      <c r="S169" s="256"/>
      <c r="T169" s="256"/>
      <c r="U169" s="256"/>
      <c r="V169" s="246"/>
      <c r="W169" s="246"/>
      <c r="X169" s="246"/>
      <c r="Y169" s="246"/>
      <c r="Z169" s="246"/>
      <c r="AA169" s="246"/>
      <c r="AB169" s="245"/>
      <c r="AC169" s="245"/>
      <c r="AD169" s="245"/>
      <c r="AE169" s="245"/>
      <c r="AF169" s="245"/>
      <c r="AG169" s="245"/>
      <c r="AH169" s="245"/>
      <c r="AI169" s="245"/>
      <c r="AJ169" s="245"/>
      <c r="AK169" s="245"/>
      <c r="AL169" s="245"/>
      <c r="AM169" s="245"/>
      <c r="AN169" s="245"/>
      <c r="AO169" s="245"/>
      <c r="AP169" s="245"/>
      <c r="AQ169" s="245"/>
      <c r="AR169" s="245"/>
      <c r="AS169" s="245"/>
      <c r="AT169" s="245"/>
      <c r="AU169" s="245"/>
      <c r="AV169" s="245"/>
      <c r="AW169" s="245"/>
      <c r="AX169" s="245"/>
      <c r="AY169" s="245"/>
      <c r="AZ169" s="245"/>
      <c r="BA169" s="245"/>
      <c r="BB169" s="245"/>
      <c r="BC169" s="245"/>
      <c r="BD169" s="245"/>
      <c r="BE169" s="245"/>
      <c r="BF169" s="245"/>
      <c r="BG169" s="245"/>
      <c r="BH169" s="245"/>
      <c r="BI169" s="245"/>
      <c r="BJ169" s="245"/>
      <c r="BK169" s="245"/>
      <c r="BL169" s="245"/>
      <c r="BM169" s="245"/>
      <c r="BN169" s="245"/>
      <c r="BO169" s="245"/>
      <c r="BP169" s="245"/>
      <c r="BQ169" s="245"/>
      <c r="BR169" s="245"/>
      <c r="BS169" s="245"/>
      <c r="BT169" s="245"/>
      <c r="BU169" s="245"/>
      <c r="BV169" s="245"/>
      <c r="BW169" s="245"/>
      <c r="BX169" s="244"/>
      <c r="BY169" s="244"/>
      <c r="BZ169" s="244"/>
      <c r="CG169" s="464">
        <v>0</v>
      </c>
      <c r="CH169" s="464"/>
      <c r="CI169" s="464"/>
      <c r="CJ169" s="464"/>
      <c r="CK169" s="464"/>
      <c r="CL169" s="464"/>
      <c r="CM169" s="464"/>
    </row>
    <row r="170" spans="1:104" s="247" customFormat="1" ht="32.1" customHeight="1" x14ac:dyDescent="0.2">
      <c r="A170" s="3438" t="s">
        <v>2229</v>
      </c>
      <c r="B170" s="3438"/>
      <c r="C170" s="3438"/>
      <c r="D170" s="3438"/>
      <c r="E170" s="250"/>
      <c r="F170" s="245"/>
      <c r="G170" s="250"/>
      <c r="H170" s="250"/>
      <c r="I170" s="250"/>
      <c r="J170" s="251"/>
      <c r="K170" s="251"/>
      <c r="L170" s="251"/>
      <c r="M170" s="251"/>
      <c r="N170" s="251"/>
      <c r="O170" s="246"/>
      <c r="P170" s="251"/>
      <c r="Q170" s="251"/>
      <c r="R170" s="251"/>
      <c r="S170" s="251"/>
      <c r="T170" s="251"/>
      <c r="U170" s="251"/>
      <c r="V170" s="251"/>
      <c r="W170" s="251"/>
      <c r="X170" s="246"/>
      <c r="Y170" s="246"/>
      <c r="Z170" s="246"/>
      <c r="AA170" s="246"/>
      <c r="AB170" s="245"/>
      <c r="AC170" s="245"/>
      <c r="AD170" s="245"/>
      <c r="AE170" s="245"/>
      <c r="AF170" s="245"/>
      <c r="AG170" s="245"/>
      <c r="AH170" s="245"/>
      <c r="AI170" s="245"/>
      <c r="AJ170" s="245"/>
      <c r="AK170" s="245"/>
      <c r="AL170" s="245"/>
      <c r="AM170" s="245"/>
      <c r="AN170" s="245"/>
      <c r="AO170" s="245"/>
      <c r="AP170" s="245"/>
      <c r="AQ170" s="245"/>
      <c r="AR170" s="245"/>
      <c r="AS170" s="245"/>
      <c r="AT170" s="245"/>
      <c r="AU170" s="245"/>
      <c r="AV170" s="245"/>
      <c r="AW170" s="245"/>
      <c r="AX170" s="245"/>
      <c r="AY170" s="245"/>
      <c r="AZ170" s="245"/>
      <c r="BA170" s="245"/>
      <c r="BB170" s="245"/>
      <c r="BC170" s="245"/>
      <c r="BD170" s="245"/>
      <c r="BE170" s="245"/>
      <c r="BF170" s="245"/>
      <c r="BG170" s="245"/>
      <c r="BH170" s="245"/>
      <c r="BI170" s="245"/>
      <c r="BJ170" s="245"/>
      <c r="BK170" s="245"/>
      <c r="BL170" s="245"/>
      <c r="BM170" s="245"/>
      <c r="BN170" s="245"/>
      <c r="BO170" s="245"/>
      <c r="BP170" s="245"/>
      <c r="BQ170" s="245"/>
      <c r="BR170" s="245"/>
      <c r="BS170" s="245"/>
      <c r="BT170" s="245"/>
      <c r="BU170" s="245"/>
      <c r="BV170" s="245"/>
      <c r="BW170" s="245"/>
      <c r="BX170" s="245"/>
      <c r="BY170" s="245"/>
      <c r="BZ170" s="245"/>
      <c r="CG170" s="464"/>
      <c r="CH170" s="464"/>
      <c r="CI170" s="464"/>
      <c r="CJ170" s="464"/>
      <c r="CK170" s="464"/>
      <c r="CL170" s="464"/>
      <c r="CM170" s="464"/>
    </row>
    <row r="171" spans="1:104" s="247" customFormat="1" ht="16.350000000000001" customHeight="1" x14ac:dyDescent="0.2">
      <c r="A171" s="7183" t="s">
        <v>2230</v>
      </c>
      <c r="B171" s="7183"/>
      <c r="C171" s="7184" t="s">
        <v>2231</v>
      </c>
      <c r="D171" s="7185"/>
      <c r="E171" s="7186"/>
      <c r="F171" s="7190" t="s">
        <v>924</v>
      </c>
      <c r="G171" s="7191"/>
      <c r="H171" s="7191"/>
      <c r="I171" s="7191"/>
      <c r="J171" s="7191"/>
      <c r="K171" s="7191"/>
      <c r="L171" s="7191"/>
      <c r="M171" s="7191"/>
      <c r="N171" s="7191"/>
      <c r="O171" s="7191"/>
      <c r="P171" s="7191"/>
      <c r="Q171" s="7191"/>
      <c r="R171" s="7191"/>
      <c r="S171" s="7191"/>
      <c r="T171" s="7191"/>
      <c r="U171" s="7191"/>
      <c r="V171" s="7191"/>
      <c r="W171" s="7191"/>
      <c r="X171" s="7191"/>
      <c r="Y171" s="7191"/>
      <c r="Z171" s="7191"/>
      <c r="AA171" s="7191"/>
      <c r="AB171" s="7191"/>
      <c r="AC171" s="7191"/>
      <c r="AD171" s="7191"/>
      <c r="AE171" s="7191"/>
      <c r="AF171" s="7191"/>
      <c r="AG171" s="7191"/>
      <c r="AH171" s="7191"/>
      <c r="AI171" s="7191"/>
      <c r="AJ171" s="7191"/>
      <c r="AK171" s="7191"/>
      <c r="AL171" s="7191"/>
      <c r="AM171" s="7192"/>
      <c r="AN171" s="245"/>
      <c r="AO171" s="245"/>
      <c r="AP171" s="245"/>
      <c r="AQ171" s="245"/>
      <c r="AR171" s="245"/>
      <c r="AS171" s="245"/>
      <c r="AT171" s="245"/>
      <c r="AU171" s="245"/>
      <c r="AV171" s="245"/>
      <c r="AW171" s="245"/>
      <c r="AX171" s="245"/>
      <c r="AY171" s="245"/>
      <c r="AZ171" s="245"/>
      <c r="BA171" s="245"/>
      <c r="BB171" s="245"/>
      <c r="BC171" s="245"/>
      <c r="BD171" s="245"/>
      <c r="BE171" s="245"/>
      <c r="BF171" s="245"/>
      <c r="BG171" s="245"/>
      <c r="BH171" s="245"/>
      <c r="BI171" s="245"/>
      <c r="BJ171" s="245"/>
      <c r="BK171" s="245"/>
      <c r="BL171" s="245"/>
      <c r="BM171" s="245"/>
      <c r="BN171" s="245"/>
      <c r="BO171" s="245"/>
      <c r="BP171" s="245"/>
      <c r="BQ171" s="245"/>
      <c r="BR171" s="245"/>
      <c r="BS171" s="245"/>
      <c r="BT171" s="245"/>
      <c r="BU171" s="245"/>
      <c r="BV171" s="245"/>
      <c r="BW171" s="245"/>
      <c r="BX171" s="244"/>
      <c r="BY171" s="244"/>
      <c r="BZ171" s="244"/>
      <c r="CG171" s="464"/>
      <c r="CH171" s="464"/>
      <c r="CI171" s="464"/>
      <c r="CJ171" s="464"/>
      <c r="CK171" s="464"/>
      <c r="CL171" s="464"/>
      <c r="CM171" s="464"/>
    </row>
    <row r="172" spans="1:104" s="247" customFormat="1" ht="16.350000000000001" customHeight="1" x14ac:dyDescent="0.2">
      <c r="A172" s="7183"/>
      <c r="B172" s="7183"/>
      <c r="C172" s="7187"/>
      <c r="D172" s="7188"/>
      <c r="E172" s="7189"/>
      <c r="F172" s="7193" t="s">
        <v>965</v>
      </c>
      <c r="G172" s="7193"/>
      <c r="H172" s="7193" t="s">
        <v>597</v>
      </c>
      <c r="I172" s="7193"/>
      <c r="J172" s="7193" t="s">
        <v>598</v>
      </c>
      <c r="K172" s="7193"/>
      <c r="L172" s="7024" t="s">
        <v>70</v>
      </c>
      <c r="M172" s="7023"/>
      <c r="N172" s="7193" t="s">
        <v>71</v>
      </c>
      <c r="O172" s="7193"/>
      <c r="P172" s="7044" t="s">
        <v>72</v>
      </c>
      <c r="Q172" s="7027"/>
      <c r="R172" s="7178" t="s">
        <v>73</v>
      </c>
      <c r="S172" s="7178"/>
      <c r="T172" s="7044" t="s">
        <v>74</v>
      </c>
      <c r="U172" s="7027"/>
      <c r="V172" s="7178" t="s">
        <v>75</v>
      </c>
      <c r="W172" s="7178"/>
      <c r="X172" s="7044" t="s">
        <v>76</v>
      </c>
      <c r="Y172" s="7027"/>
      <c r="Z172" s="7027" t="s">
        <v>77</v>
      </c>
      <c r="AA172" s="7044"/>
      <c r="AB172" s="7178" t="s">
        <v>78</v>
      </c>
      <c r="AC172" s="7178"/>
      <c r="AD172" s="7178" t="s">
        <v>79</v>
      </c>
      <c r="AE172" s="7178"/>
      <c r="AF172" s="7178" t="s">
        <v>80</v>
      </c>
      <c r="AG172" s="7178"/>
      <c r="AH172" s="7178" t="s">
        <v>81</v>
      </c>
      <c r="AI172" s="7178"/>
      <c r="AJ172" s="7178" t="s">
        <v>82</v>
      </c>
      <c r="AK172" s="7178"/>
      <c r="AL172" s="7178" t="s">
        <v>83</v>
      </c>
      <c r="AM172" s="7178"/>
      <c r="AN172" s="245"/>
      <c r="AO172" s="245"/>
      <c r="AP172" s="245"/>
      <c r="AQ172" s="245"/>
      <c r="AR172" s="245"/>
      <c r="AS172" s="245"/>
      <c r="AT172" s="245"/>
      <c r="AU172" s="245"/>
      <c r="AV172" s="245"/>
      <c r="AW172" s="245"/>
      <c r="AX172" s="245"/>
      <c r="AY172" s="245"/>
      <c r="AZ172" s="245"/>
      <c r="BA172" s="245"/>
      <c r="BB172" s="245"/>
      <c r="BC172" s="245"/>
      <c r="BD172" s="245"/>
      <c r="BE172" s="245"/>
      <c r="BF172" s="245"/>
      <c r="BG172" s="245"/>
      <c r="BH172" s="245"/>
      <c r="BI172" s="245"/>
      <c r="BJ172" s="245"/>
      <c r="BK172" s="245"/>
      <c r="BL172" s="245"/>
      <c r="BM172" s="245"/>
      <c r="BN172" s="245"/>
      <c r="BO172" s="245"/>
      <c r="BP172" s="245"/>
      <c r="BQ172" s="245"/>
      <c r="BR172" s="245"/>
      <c r="BS172" s="245"/>
      <c r="BT172" s="245"/>
      <c r="BU172" s="245"/>
      <c r="BV172" s="245"/>
      <c r="BW172" s="245"/>
      <c r="BX172" s="244"/>
      <c r="BY172" s="244"/>
      <c r="BZ172" s="244"/>
      <c r="CG172" s="464"/>
      <c r="CH172" s="464"/>
      <c r="CI172" s="464"/>
      <c r="CJ172" s="464"/>
      <c r="CK172" s="464"/>
      <c r="CL172" s="464"/>
      <c r="CM172" s="464"/>
    </row>
    <row r="173" spans="1:104" s="247" customFormat="1" ht="16.350000000000001" customHeight="1" x14ac:dyDescent="0.2">
      <c r="A173" s="7183"/>
      <c r="B173" s="7183"/>
      <c r="C173" s="3576" t="s">
        <v>52</v>
      </c>
      <c r="D173" s="3577" t="s">
        <v>53</v>
      </c>
      <c r="E173" s="3578" t="s">
        <v>54</v>
      </c>
      <c r="F173" s="3214" t="s">
        <v>599</v>
      </c>
      <c r="G173" s="3215" t="s">
        <v>54</v>
      </c>
      <c r="H173" s="3214" t="s">
        <v>599</v>
      </c>
      <c r="I173" s="3215" t="s">
        <v>54</v>
      </c>
      <c r="J173" s="3214" t="s">
        <v>599</v>
      </c>
      <c r="K173" s="3215" t="s">
        <v>54</v>
      </c>
      <c r="L173" s="3214" t="s">
        <v>599</v>
      </c>
      <c r="M173" s="3456" t="s">
        <v>54</v>
      </c>
      <c r="N173" s="3214" t="s">
        <v>599</v>
      </c>
      <c r="O173" s="3215" t="s">
        <v>54</v>
      </c>
      <c r="P173" s="3214" t="s">
        <v>599</v>
      </c>
      <c r="Q173" s="3456" t="s">
        <v>54</v>
      </c>
      <c r="R173" s="3214" t="s">
        <v>599</v>
      </c>
      <c r="S173" s="3215" t="s">
        <v>54</v>
      </c>
      <c r="T173" s="3214" t="s">
        <v>599</v>
      </c>
      <c r="U173" s="3456" t="s">
        <v>54</v>
      </c>
      <c r="V173" s="3214" t="s">
        <v>599</v>
      </c>
      <c r="W173" s="3215" t="s">
        <v>54</v>
      </c>
      <c r="X173" s="3214" t="s">
        <v>599</v>
      </c>
      <c r="Y173" s="3456" t="s">
        <v>54</v>
      </c>
      <c r="Z173" s="3214" t="s">
        <v>599</v>
      </c>
      <c r="AA173" s="3215" t="s">
        <v>54</v>
      </c>
      <c r="AB173" s="3214" t="s">
        <v>599</v>
      </c>
      <c r="AC173" s="3215" t="s">
        <v>54</v>
      </c>
      <c r="AD173" s="3214" t="s">
        <v>599</v>
      </c>
      <c r="AE173" s="3215" t="s">
        <v>54</v>
      </c>
      <c r="AF173" s="3214" t="s">
        <v>599</v>
      </c>
      <c r="AG173" s="3215" t="s">
        <v>54</v>
      </c>
      <c r="AH173" s="3214" t="s">
        <v>599</v>
      </c>
      <c r="AI173" s="3215" t="s">
        <v>54</v>
      </c>
      <c r="AJ173" s="3214" t="s">
        <v>599</v>
      </c>
      <c r="AK173" s="3215" t="s">
        <v>54</v>
      </c>
      <c r="AL173" s="3214" t="s">
        <v>599</v>
      </c>
      <c r="AM173" s="3215" t="s">
        <v>54</v>
      </c>
      <c r="AN173" s="245"/>
      <c r="AO173" s="245"/>
      <c r="AP173" s="245"/>
      <c r="AQ173" s="245"/>
      <c r="AR173" s="245"/>
      <c r="AS173" s="245"/>
      <c r="AT173" s="245"/>
      <c r="AU173" s="245"/>
      <c r="AV173" s="245"/>
      <c r="AW173" s="245"/>
      <c r="AX173" s="245"/>
      <c r="AY173" s="245"/>
      <c r="AZ173" s="245"/>
      <c r="BA173" s="245"/>
      <c r="BB173" s="245"/>
      <c r="BC173" s="245"/>
      <c r="BD173" s="245"/>
      <c r="BE173" s="245"/>
      <c r="BF173" s="245"/>
      <c r="BG173" s="245"/>
      <c r="BH173" s="245"/>
      <c r="BI173" s="245"/>
      <c r="BJ173" s="245"/>
      <c r="BK173" s="245"/>
      <c r="BL173" s="245"/>
      <c r="BM173" s="245"/>
      <c r="BN173" s="245"/>
      <c r="BO173" s="245"/>
      <c r="BP173" s="245"/>
      <c r="BQ173" s="245"/>
      <c r="BR173" s="245"/>
      <c r="BS173" s="245"/>
      <c r="BT173" s="245"/>
      <c r="BU173" s="245"/>
      <c r="BV173" s="245"/>
      <c r="BW173" s="245"/>
      <c r="BX173" s="244"/>
      <c r="BY173" s="244"/>
      <c r="BZ173" s="244"/>
      <c r="CG173" s="464"/>
      <c r="CH173" s="464"/>
      <c r="CI173" s="464"/>
      <c r="CJ173" s="464"/>
      <c r="CK173" s="464"/>
      <c r="CL173" s="464"/>
      <c r="CM173" s="464"/>
    </row>
    <row r="174" spans="1:104" s="247" customFormat="1" ht="16.350000000000001" customHeight="1" x14ac:dyDescent="0.2">
      <c r="A174" s="7179" t="s">
        <v>2232</v>
      </c>
      <c r="B174" s="7180"/>
      <c r="C174" s="3579">
        <f>SUM(D174+E174)</f>
        <v>0</v>
      </c>
      <c r="D174" s="3580">
        <f>SUM(P174+R174+T174+V174+X174+Z174+AB174+AD174+AF174+AH174+AJ174+AL174)</f>
        <v>0</v>
      </c>
      <c r="E174" s="3581">
        <f>SUM(Q174+S174+U174+W174+Y174+AA174+AC174+AE174+AG174+AI174+AK174+AM174)</f>
        <v>0</v>
      </c>
      <c r="F174" s="3582"/>
      <c r="G174" s="3583"/>
      <c r="H174" s="515"/>
      <c r="I174" s="3584"/>
      <c r="J174" s="3582"/>
      <c r="K174" s="3583"/>
      <c r="L174" s="515"/>
      <c r="M174" s="3584"/>
      <c r="N174" s="515"/>
      <c r="O174" s="3584"/>
      <c r="P174" s="3585"/>
      <c r="Q174" s="3586"/>
      <c r="R174" s="3587"/>
      <c r="S174" s="3588"/>
      <c r="T174" s="3585"/>
      <c r="U174" s="3586"/>
      <c r="V174" s="3587"/>
      <c r="W174" s="3588"/>
      <c r="X174" s="3585"/>
      <c r="Y174" s="3586"/>
      <c r="Z174" s="3587"/>
      <c r="AA174" s="3588"/>
      <c r="AB174" s="3587"/>
      <c r="AC174" s="3588"/>
      <c r="AD174" s="3587"/>
      <c r="AE174" s="3588"/>
      <c r="AF174" s="3587"/>
      <c r="AG174" s="3588"/>
      <c r="AH174" s="3587"/>
      <c r="AI174" s="3588"/>
      <c r="AJ174" s="3587"/>
      <c r="AK174" s="3588"/>
      <c r="AL174" s="3587"/>
      <c r="AM174" s="3588"/>
      <c r="AN174" s="287"/>
      <c r="AO174" s="245"/>
      <c r="AP174" s="245"/>
      <c r="AQ174" s="245"/>
      <c r="AR174" s="245"/>
      <c r="AS174" s="245"/>
      <c r="AT174" s="245"/>
      <c r="AU174" s="245"/>
      <c r="AV174" s="245"/>
      <c r="AW174" s="245"/>
      <c r="AX174" s="245"/>
      <c r="AY174" s="245"/>
      <c r="AZ174" s="245"/>
      <c r="BA174" s="245"/>
      <c r="BB174" s="245"/>
      <c r="BC174" s="245"/>
      <c r="BD174" s="245"/>
      <c r="BE174" s="245"/>
      <c r="BF174" s="245"/>
      <c r="BG174" s="245"/>
      <c r="BH174" s="245"/>
      <c r="BI174" s="245"/>
      <c r="BJ174" s="245"/>
      <c r="BK174" s="245"/>
      <c r="BL174" s="245"/>
      <c r="BM174" s="245"/>
      <c r="BN174" s="245"/>
      <c r="BO174" s="245"/>
      <c r="BP174" s="245"/>
      <c r="BQ174" s="245"/>
      <c r="BR174" s="245"/>
      <c r="BS174" s="245"/>
      <c r="BT174" s="245"/>
      <c r="BU174" s="245"/>
      <c r="BV174" s="245"/>
      <c r="BW174" s="245"/>
      <c r="BX174" s="244"/>
      <c r="BY174" s="244"/>
      <c r="BZ174" s="244"/>
      <c r="CG174" s="464"/>
      <c r="CH174" s="464"/>
      <c r="CI174" s="464"/>
      <c r="CJ174" s="464"/>
      <c r="CK174" s="464"/>
      <c r="CL174" s="464"/>
      <c r="CM174" s="464"/>
    </row>
    <row r="175" spans="1:104" s="247" customFormat="1" ht="16.350000000000001" customHeight="1" x14ac:dyDescent="0.2">
      <c r="A175" s="7181" t="s">
        <v>2233</v>
      </c>
      <c r="B175" s="7182"/>
      <c r="C175" s="3589">
        <f>SUM(D175+E175)</f>
        <v>0</v>
      </c>
      <c r="D175" s="3590">
        <f t="shared" ref="D175:E177" si="18">SUM(F175+H175+J175+L175+N175+P175+R175+T175+V175+X175+Z175+AB175+AD175+AF175+AH175+AJ175+AL175)</f>
        <v>0</v>
      </c>
      <c r="E175" s="3591">
        <f t="shared" si="18"/>
        <v>0</v>
      </c>
      <c r="F175" s="3592"/>
      <c r="G175" s="3593"/>
      <c r="H175" s="3592"/>
      <c r="I175" s="3593"/>
      <c r="J175" s="3592"/>
      <c r="K175" s="3593"/>
      <c r="L175" s="3594"/>
      <c r="M175" s="3595"/>
      <c r="N175" s="3592"/>
      <c r="O175" s="3593"/>
      <c r="P175" s="3594"/>
      <c r="Q175" s="3595"/>
      <c r="R175" s="3592"/>
      <c r="S175" s="3593"/>
      <c r="T175" s="3594"/>
      <c r="U175" s="3595"/>
      <c r="V175" s="3592"/>
      <c r="W175" s="3593"/>
      <c r="X175" s="3594"/>
      <c r="Y175" s="3595"/>
      <c r="Z175" s="3592"/>
      <c r="AA175" s="3593"/>
      <c r="AB175" s="3592"/>
      <c r="AC175" s="3593"/>
      <c r="AD175" s="3592"/>
      <c r="AE175" s="3593"/>
      <c r="AF175" s="3592"/>
      <c r="AG175" s="3593"/>
      <c r="AH175" s="3592"/>
      <c r="AI175" s="3593"/>
      <c r="AJ175" s="3592"/>
      <c r="AK175" s="3593"/>
      <c r="AL175" s="3592"/>
      <c r="AM175" s="3593"/>
      <c r="AN175" s="287"/>
      <c r="AO175" s="245"/>
      <c r="AP175" s="245"/>
      <c r="AQ175" s="245"/>
      <c r="AR175" s="245"/>
      <c r="AS175" s="245"/>
      <c r="AT175" s="245"/>
      <c r="AU175" s="245"/>
      <c r="AV175" s="245"/>
      <c r="AW175" s="245"/>
      <c r="AX175" s="245"/>
      <c r="AY175" s="245"/>
      <c r="AZ175" s="245"/>
      <c r="BA175" s="245"/>
      <c r="BB175" s="245"/>
      <c r="BC175" s="245"/>
      <c r="BD175" s="245"/>
      <c r="BE175" s="245"/>
      <c r="BF175" s="245"/>
      <c r="BG175" s="245"/>
      <c r="BH175" s="245"/>
      <c r="BI175" s="245"/>
      <c r="BJ175" s="245"/>
      <c r="BK175" s="245"/>
      <c r="BL175" s="245"/>
      <c r="BM175" s="245"/>
      <c r="BN175" s="245"/>
      <c r="BO175" s="245"/>
      <c r="BP175" s="245"/>
      <c r="BQ175" s="245"/>
      <c r="BR175" s="245"/>
      <c r="BS175" s="245"/>
      <c r="BT175" s="245"/>
      <c r="BU175" s="245"/>
      <c r="BV175" s="245"/>
      <c r="BW175" s="245"/>
      <c r="BX175" s="244"/>
      <c r="BY175" s="244"/>
      <c r="BZ175" s="244"/>
      <c r="CG175" s="464"/>
      <c r="CH175" s="464"/>
      <c r="CI175" s="464"/>
      <c r="CJ175" s="464"/>
      <c r="CK175" s="464"/>
      <c r="CL175" s="464"/>
      <c r="CM175" s="464"/>
    </row>
    <row r="176" spans="1:104" s="247" customFormat="1" ht="16.350000000000001" customHeight="1" x14ac:dyDescent="0.2">
      <c r="A176" s="7194" t="s">
        <v>2234</v>
      </c>
      <c r="B176" s="7195"/>
      <c r="C176" s="3589">
        <f>SUM(D176+E176)</f>
        <v>0</v>
      </c>
      <c r="D176" s="3590">
        <f t="shared" si="18"/>
        <v>0</v>
      </c>
      <c r="E176" s="3591">
        <f t="shared" si="18"/>
        <v>0</v>
      </c>
      <c r="F176" s="3592"/>
      <c r="G176" s="3593"/>
      <c r="H176" s="3592"/>
      <c r="I176" s="3593"/>
      <c r="J176" s="3592"/>
      <c r="K176" s="3593"/>
      <c r="L176" s="3594"/>
      <c r="M176" s="3595"/>
      <c r="N176" s="3592"/>
      <c r="O176" s="3593"/>
      <c r="P176" s="3594"/>
      <c r="Q176" s="3595"/>
      <c r="R176" s="3592"/>
      <c r="S176" s="3593"/>
      <c r="T176" s="3594"/>
      <c r="U176" s="3595"/>
      <c r="V176" s="3592"/>
      <c r="W176" s="3593"/>
      <c r="X176" s="3594"/>
      <c r="Y176" s="3595"/>
      <c r="Z176" s="3592"/>
      <c r="AA176" s="3593"/>
      <c r="AB176" s="3592"/>
      <c r="AC176" s="3593"/>
      <c r="AD176" s="3592"/>
      <c r="AE176" s="3593"/>
      <c r="AF176" s="3592"/>
      <c r="AG176" s="3593"/>
      <c r="AH176" s="3592"/>
      <c r="AI176" s="3593"/>
      <c r="AJ176" s="3592"/>
      <c r="AK176" s="3593"/>
      <c r="AL176" s="3592"/>
      <c r="AM176" s="3593"/>
      <c r="AN176" s="287"/>
      <c r="AO176" s="245"/>
      <c r="AP176" s="245"/>
      <c r="AQ176" s="245"/>
      <c r="AR176" s="245"/>
      <c r="AS176" s="245"/>
      <c r="AT176" s="245"/>
      <c r="AU176" s="245"/>
      <c r="AV176" s="245"/>
      <c r="AW176" s="245"/>
      <c r="AX176" s="245"/>
      <c r="AY176" s="245"/>
      <c r="AZ176" s="245"/>
      <c r="BA176" s="245"/>
      <c r="BB176" s="245"/>
      <c r="BC176" s="245"/>
      <c r="BD176" s="245"/>
      <c r="BE176" s="245"/>
      <c r="BF176" s="245"/>
      <c r="BG176" s="245"/>
      <c r="BH176" s="245"/>
      <c r="BI176" s="245"/>
      <c r="BJ176" s="245"/>
      <c r="BK176" s="245"/>
      <c r="BL176" s="245"/>
      <c r="BM176" s="245"/>
      <c r="BN176" s="245"/>
      <c r="BO176" s="245"/>
      <c r="BP176" s="245"/>
      <c r="BQ176" s="245"/>
      <c r="BR176" s="245"/>
      <c r="BS176" s="245"/>
      <c r="BT176" s="245"/>
      <c r="BU176" s="245"/>
      <c r="BV176" s="245"/>
      <c r="BW176" s="245"/>
      <c r="BX176" s="244"/>
      <c r="BY176" s="244"/>
      <c r="BZ176" s="244"/>
      <c r="CG176" s="464"/>
      <c r="CH176" s="464"/>
      <c r="CI176" s="464"/>
      <c r="CJ176" s="464"/>
      <c r="CK176" s="464"/>
      <c r="CL176" s="464"/>
      <c r="CM176" s="464"/>
    </row>
    <row r="177" spans="1:91" s="247" customFormat="1" ht="16.350000000000001" customHeight="1" x14ac:dyDescent="0.2">
      <c r="A177" s="7196" t="s">
        <v>2120</v>
      </c>
      <c r="B177" s="7197"/>
      <c r="C177" s="3596">
        <f>SUM(D177+E177)</f>
        <v>0</v>
      </c>
      <c r="D177" s="3597">
        <f t="shared" si="18"/>
        <v>0</v>
      </c>
      <c r="E177" s="3598">
        <f t="shared" si="18"/>
        <v>0</v>
      </c>
      <c r="F177" s="3599"/>
      <c r="G177" s="3600"/>
      <c r="H177" s="3599"/>
      <c r="I177" s="3600"/>
      <c r="J177" s="3599"/>
      <c r="K177" s="3600"/>
      <c r="L177" s="3601"/>
      <c r="M177" s="3602"/>
      <c r="N177" s="3599"/>
      <c r="O177" s="3600"/>
      <c r="P177" s="3601"/>
      <c r="Q177" s="3602"/>
      <c r="R177" s="3599"/>
      <c r="S177" s="3600"/>
      <c r="T177" s="3601"/>
      <c r="U177" s="3602"/>
      <c r="V177" s="3599"/>
      <c r="W177" s="3600"/>
      <c r="X177" s="3601"/>
      <c r="Y177" s="3602"/>
      <c r="Z177" s="3599"/>
      <c r="AA177" s="3600"/>
      <c r="AB177" s="3599"/>
      <c r="AC177" s="3600"/>
      <c r="AD177" s="3599"/>
      <c r="AE177" s="3600"/>
      <c r="AF177" s="3599"/>
      <c r="AG177" s="3600"/>
      <c r="AH177" s="3599"/>
      <c r="AI177" s="3600"/>
      <c r="AJ177" s="3599"/>
      <c r="AK177" s="3600"/>
      <c r="AL177" s="3599"/>
      <c r="AM177" s="3600"/>
      <c r="AN177" s="287"/>
      <c r="AO177" s="245"/>
      <c r="AP177" s="245"/>
      <c r="AQ177" s="245"/>
      <c r="AR177" s="245"/>
      <c r="AS177" s="245"/>
      <c r="AT177" s="245"/>
      <c r="AU177" s="245"/>
      <c r="AV177" s="245"/>
      <c r="AW177" s="245"/>
      <c r="AX177" s="245"/>
      <c r="AY177" s="245"/>
      <c r="AZ177" s="245"/>
      <c r="BA177" s="245"/>
      <c r="BB177" s="245"/>
      <c r="BC177" s="245"/>
      <c r="BD177" s="245"/>
      <c r="BE177" s="245"/>
      <c r="BF177" s="245"/>
      <c r="BG177" s="245"/>
      <c r="BH177" s="245"/>
      <c r="BI177" s="245"/>
      <c r="BJ177" s="245"/>
      <c r="BK177" s="245"/>
      <c r="BL177" s="245"/>
      <c r="BM177" s="245"/>
      <c r="BN177" s="245"/>
      <c r="BO177" s="245"/>
      <c r="BP177" s="245"/>
      <c r="BQ177" s="245"/>
      <c r="BR177" s="245"/>
      <c r="BS177" s="245"/>
      <c r="BT177" s="245"/>
      <c r="BU177" s="245"/>
      <c r="BV177" s="245"/>
      <c r="BW177" s="245"/>
      <c r="BX177" s="244"/>
      <c r="BY177" s="244"/>
      <c r="BZ177" s="244"/>
      <c r="CG177" s="464"/>
      <c r="CH177" s="464"/>
      <c r="CI177" s="464"/>
      <c r="CJ177" s="464"/>
      <c r="CK177" s="464"/>
      <c r="CL177" s="464"/>
      <c r="CM177" s="464"/>
    </row>
    <row r="178" spans="1:91" s="247" customFormat="1" ht="32.1" customHeight="1" x14ac:dyDescent="0.2">
      <c r="A178" s="3603" t="s">
        <v>2235</v>
      </c>
      <c r="B178" s="3603"/>
      <c r="C178" s="3438"/>
      <c r="D178" s="3438"/>
      <c r="E178" s="463"/>
      <c r="F178" s="254"/>
      <c r="G178" s="250"/>
      <c r="H178" s="250"/>
      <c r="I178" s="243"/>
      <c r="J178" s="243"/>
      <c r="K178" s="243"/>
      <c r="L178" s="277"/>
      <c r="M178" s="3510"/>
      <c r="N178" s="277"/>
      <c r="O178" s="3604"/>
      <c r="P178" s="3508"/>
      <c r="Q178" s="3508"/>
      <c r="R178" s="3508"/>
      <c r="S178" s="3510"/>
      <c r="T178" s="277"/>
      <c r="U178" s="3508"/>
      <c r="V178" s="3508"/>
      <c r="W178" s="3510"/>
      <c r="X178" s="3510"/>
      <c r="Y178" s="277"/>
      <c r="Z178" s="3510"/>
      <c r="AA178" s="277"/>
      <c r="AB178" s="3510"/>
      <c r="AC178" s="3508"/>
      <c r="AD178" s="245"/>
      <c r="AE178" s="245"/>
      <c r="AF178" s="245"/>
      <c r="AG178" s="245"/>
      <c r="AH178" s="245"/>
      <c r="AI178" s="245"/>
      <c r="AJ178" s="245"/>
      <c r="AK178" s="245"/>
      <c r="AL178" s="245"/>
      <c r="AM178" s="245"/>
      <c r="AN178" s="245"/>
      <c r="AO178" s="245"/>
      <c r="AP178" s="245"/>
      <c r="AQ178" s="245"/>
      <c r="AR178" s="245"/>
      <c r="AS178" s="245"/>
      <c r="AT178" s="245"/>
      <c r="AU178" s="245"/>
      <c r="AV178" s="245"/>
      <c r="AW178" s="245"/>
      <c r="AX178" s="245"/>
      <c r="AY178" s="245"/>
      <c r="AZ178" s="245"/>
      <c r="BA178" s="245"/>
      <c r="BB178" s="245"/>
      <c r="BC178" s="245"/>
      <c r="BD178" s="245"/>
      <c r="BE178" s="245"/>
      <c r="BF178" s="245"/>
      <c r="BG178" s="245"/>
      <c r="BH178" s="245"/>
      <c r="BI178" s="245"/>
      <c r="BJ178" s="245"/>
      <c r="BK178" s="245"/>
      <c r="BL178" s="245"/>
      <c r="BM178" s="245"/>
      <c r="BN178" s="245"/>
      <c r="BO178" s="245"/>
      <c r="BP178" s="245"/>
      <c r="BQ178" s="245"/>
      <c r="BR178" s="245"/>
      <c r="BS178" s="245"/>
      <c r="BT178" s="245"/>
      <c r="BU178" s="245"/>
      <c r="BV178" s="245"/>
      <c r="BW178" s="245"/>
      <c r="BX178" s="245"/>
      <c r="BY178" s="245"/>
      <c r="BZ178" s="245"/>
      <c r="CG178" s="464"/>
      <c r="CH178" s="464"/>
      <c r="CI178" s="464"/>
      <c r="CJ178" s="464"/>
      <c r="CK178" s="464"/>
      <c r="CL178" s="464"/>
      <c r="CM178" s="464"/>
    </row>
    <row r="179" spans="1:91" s="247" customFormat="1" ht="16.350000000000001" customHeight="1" x14ac:dyDescent="0.2">
      <c r="A179" s="7082" t="s">
        <v>248</v>
      </c>
      <c r="B179" s="6652"/>
      <c r="C179" s="7082" t="s">
        <v>49</v>
      </c>
      <c r="D179" s="6651"/>
      <c r="E179" s="6652"/>
      <c r="F179" s="7027" t="s">
        <v>2236</v>
      </c>
      <c r="G179" s="7028"/>
      <c r="H179" s="7028"/>
      <c r="I179" s="7028"/>
      <c r="J179" s="7028"/>
      <c r="K179" s="7028"/>
      <c r="L179" s="7028"/>
      <c r="M179" s="7028"/>
      <c r="N179" s="7028"/>
      <c r="O179" s="7028"/>
      <c r="P179" s="7028"/>
      <c r="Q179" s="7028"/>
      <c r="R179" s="7028"/>
      <c r="S179" s="7028"/>
      <c r="T179" s="7028"/>
      <c r="U179" s="7044"/>
      <c r="V179" s="6183" t="s">
        <v>508</v>
      </c>
      <c r="W179" s="7193" t="s">
        <v>2237</v>
      </c>
      <c r="X179" s="7193" t="s">
        <v>2238</v>
      </c>
      <c r="Y179" s="7193" t="s">
        <v>2239</v>
      </c>
      <c r="Z179" s="7193" t="s">
        <v>2240</v>
      </c>
      <c r="AA179" s="7193" t="s">
        <v>2241</v>
      </c>
      <c r="AB179" s="7178" t="s">
        <v>2242</v>
      </c>
      <c r="AC179" s="7178"/>
      <c r="AD179" s="7178"/>
      <c r="AE179" s="7178"/>
      <c r="AF179" s="7190" t="s">
        <v>425</v>
      </c>
      <c r="AG179" s="7192"/>
      <c r="AH179" s="6177" t="s">
        <v>2167</v>
      </c>
      <c r="AI179" s="7109" t="s">
        <v>2243</v>
      </c>
      <c r="AJ179" s="7109" t="s">
        <v>13</v>
      </c>
      <c r="AK179" s="7109" t="s">
        <v>14</v>
      </c>
      <c r="AL179" s="246"/>
      <c r="AM179" s="246"/>
      <c r="AN179" s="246"/>
      <c r="AO179" s="246"/>
      <c r="AP179" s="246"/>
      <c r="AQ179" s="246"/>
      <c r="AR179" s="246"/>
      <c r="AS179" s="246"/>
      <c r="AT179" s="246"/>
      <c r="AU179" s="246"/>
      <c r="AV179" s="245"/>
      <c r="AW179" s="245"/>
      <c r="AX179" s="245"/>
      <c r="AY179" s="245"/>
      <c r="AZ179" s="245"/>
      <c r="BA179" s="245"/>
      <c r="BB179" s="245"/>
      <c r="BC179" s="245"/>
      <c r="BD179" s="245"/>
      <c r="BE179" s="245"/>
      <c r="BF179" s="245"/>
      <c r="BG179" s="245"/>
      <c r="BH179" s="245"/>
      <c r="BI179" s="245"/>
      <c r="BJ179" s="245"/>
      <c r="BK179" s="245"/>
      <c r="BL179" s="245"/>
      <c r="BM179" s="245"/>
      <c r="BN179" s="245"/>
      <c r="BO179" s="245"/>
      <c r="BP179" s="245"/>
      <c r="BQ179" s="245"/>
      <c r="BR179" s="245"/>
      <c r="BS179" s="245"/>
      <c r="BT179" s="245"/>
      <c r="BU179" s="245"/>
      <c r="BV179" s="245"/>
      <c r="BW179" s="245"/>
      <c r="BX179" s="244"/>
      <c r="BY179" s="244"/>
      <c r="BZ179" s="244"/>
      <c r="CG179" s="464"/>
      <c r="CH179" s="464"/>
      <c r="CI179" s="464"/>
      <c r="CJ179" s="464"/>
      <c r="CK179" s="464"/>
      <c r="CL179" s="464"/>
      <c r="CM179" s="464"/>
    </row>
    <row r="180" spans="1:91" s="247" customFormat="1" ht="16.350000000000001" customHeight="1" x14ac:dyDescent="0.2">
      <c r="A180" s="7083"/>
      <c r="B180" s="7084"/>
      <c r="C180" s="7083"/>
      <c r="D180" s="7198"/>
      <c r="E180" s="7084"/>
      <c r="F180" s="7193" t="s">
        <v>965</v>
      </c>
      <c r="G180" s="7193"/>
      <c r="H180" s="7193" t="s">
        <v>597</v>
      </c>
      <c r="I180" s="7193"/>
      <c r="J180" s="7193" t="s">
        <v>598</v>
      </c>
      <c r="K180" s="7193"/>
      <c r="L180" s="7193" t="s">
        <v>2244</v>
      </c>
      <c r="M180" s="7193"/>
      <c r="N180" s="7193" t="s">
        <v>2245</v>
      </c>
      <c r="O180" s="7193"/>
      <c r="P180" s="7178" t="s">
        <v>2246</v>
      </c>
      <c r="Q180" s="7178"/>
      <c r="R180" s="7178" t="s">
        <v>2247</v>
      </c>
      <c r="S180" s="7178"/>
      <c r="T180" s="7052" t="s">
        <v>2248</v>
      </c>
      <c r="U180" s="6898"/>
      <c r="V180" s="6203"/>
      <c r="W180" s="7193"/>
      <c r="X180" s="7193"/>
      <c r="Y180" s="7193"/>
      <c r="Z180" s="7193"/>
      <c r="AA180" s="7193"/>
      <c r="AB180" s="7193" t="s">
        <v>2170</v>
      </c>
      <c r="AC180" s="7193" t="s">
        <v>2171</v>
      </c>
      <c r="AD180" s="7193" t="s">
        <v>2172</v>
      </c>
      <c r="AE180" s="7193" t="s">
        <v>2173</v>
      </c>
      <c r="AF180" s="7205" t="s">
        <v>2075</v>
      </c>
      <c r="AG180" s="7205" t="s">
        <v>759</v>
      </c>
      <c r="AH180" s="6598"/>
      <c r="AI180" s="6584"/>
      <c r="AJ180" s="6584"/>
      <c r="AK180" s="6584"/>
      <c r="AL180" s="246"/>
      <c r="AM180" s="246"/>
      <c r="AN180" s="246"/>
      <c r="AO180" s="246"/>
      <c r="AP180" s="246"/>
      <c r="AQ180" s="246"/>
      <c r="AR180" s="246"/>
      <c r="AS180" s="246"/>
      <c r="AT180" s="246"/>
      <c r="AU180" s="246"/>
      <c r="AV180" s="245"/>
      <c r="AW180" s="245"/>
      <c r="AX180" s="245"/>
      <c r="AY180" s="245"/>
      <c r="AZ180" s="245"/>
      <c r="BA180" s="245"/>
      <c r="BB180" s="245"/>
      <c r="BC180" s="245"/>
      <c r="BD180" s="245"/>
      <c r="BE180" s="245"/>
      <c r="BF180" s="245"/>
      <c r="BG180" s="245"/>
      <c r="BH180" s="245"/>
      <c r="BI180" s="245"/>
      <c r="BJ180" s="245"/>
      <c r="BK180" s="245"/>
      <c r="BL180" s="245"/>
      <c r="BM180" s="245"/>
      <c r="BN180" s="245"/>
      <c r="BO180" s="245"/>
      <c r="BP180" s="245"/>
      <c r="BQ180" s="245"/>
      <c r="BR180" s="245"/>
      <c r="BS180" s="245"/>
      <c r="BT180" s="245"/>
      <c r="BU180" s="245"/>
      <c r="BV180" s="245"/>
      <c r="BW180" s="245"/>
      <c r="BX180" s="244"/>
      <c r="BY180" s="244"/>
      <c r="BZ180" s="244"/>
      <c r="CG180" s="464"/>
      <c r="CH180" s="464"/>
      <c r="CI180" s="464"/>
      <c r="CJ180" s="464"/>
      <c r="CK180" s="464"/>
      <c r="CL180" s="464"/>
      <c r="CM180" s="464"/>
    </row>
    <row r="181" spans="1:91" s="247" customFormat="1" ht="16.350000000000001" customHeight="1" x14ac:dyDescent="0.2">
      <c r="A181" s="7085"/>
      <c r="B181" s="7052"/>
      <c r="C181" s="3227" t="s">
        <v>52</v>
      </c>
      <c r="D181" s="3282" t="s">
        <v>599</v>
      </c>
      <c r="E181" s="3386" t="s">
        <v>54</v>
      </c>
      <c r="F181" s="3214" t="s">
        <v>599</v>
      </c>
      <c r="G181" s="3240" t="s">
        <v>54</v>
      </c>
      <c r="H181" s="3214" t="s">
        <v>599</v>
      </c>
      <c r="I181" s="3240" t="s">
        <v>54</v>
      </c>
      <c r="J181" s="3214" t="s">
        <v>599</v>
      </c>
      <c r="K181" s="3240" t="s">
        <v>54</v>
      </c>
      <c r="L181" s="3214" t="s">
        <v>599</v>
      </c>
      <c r="M181" s="3240" t="s">
        <v>54</v>
      </c>
      <c r="N181" s="3214" t="s">
        <v>599</v>
      </c>
      <c r="O181" s="3240" t="s">
        <v>54</v>
      </c>
      <c r="P181" s="3214" t="s">
        <v>599</v>
      </c>
      <c r="Q181" s="3240" t="s">
        <v>54</v>
      </c>
      <c r="R181" s="3214" t="s">
        <v>599</v>
      </c>
      <c r="S181" s="3240" t="s">
        <v>54</v>
      </c>
      <c r="T181" s="3241" t="s">
        <v>599</v>
      </c>
      <c r="U181" s="3240" t="s">
        <v>54</v>
      </c>
      <c r="V181" s="6967"/>
      <c r="W181" s="7193"/>
      <c r="X181" s="7193"/>
      <c r="Y181" s="7193"/>
      <c r="Z181" s="7193"/>
      <c r="AA181" s="7193"/>
      <c r="AB181" s="7193"/>
      <c r="AC181" s="7193"/>
      <c r="AD181" s="7193"/>
      <c r="AE181" s="7193"/>
      <c r="AF181" s="7205"/>
      <c r="AG181" s="7205"/>
      <c r="AH181" s="7201"/>
      <c r="AI181" s="7110"/>
      <c r="AJ181" s="7110"/>
      <c r="AK181" s="7110"/>
      <c r="AL181" s="246"/>
      <c r="AM181" s="246"/>
      <c r="AN181" s="246"/>
      <c r="AO181" s="246"/>
      <c r="AP181" s="246"/>
      <c r="AQ181" s="246"/>
      <c r="AR181" s="246"/>
      <c r="AS181" s="246"/>
      <c r="AT181" s="246"/>
      <c r="AU181" s="246"/>
      <c r="AV181" s="245"/>
      <c r="AW181" s="245"/>
      <c r="AX181" s="245"/>
      <c r="AY181" s="245"/>
      <c r="AZ181" s="245"/>
      <c r="BA181" s="245"/>
      <c r="BB181" s="245"/>
      <c r="BC181" s="245"/>
      <c r="BD181" s="245"/>
      <c r="BE181" s="245"/>
      <c r="BF181" s="245"/>
      <c r="BG181" s="245"/>
      <c r="BH181" s="245"/>
      <c r="BI181" s="245"/>
      <c r="BJ181" s="245"/>
      <c r="BK181" s="245"/>
      <c r="BL181" s="245"/>
      <c r="BM181" s="245"/>
      <c r="BN181" s="245"/>
      <c r="BO181" s="245"/>
      <c r="BP181" s="245"/>
      <c r="BQ181" s="245"/>
      <c r="BR181" s="245"/>
      <c r="BS181" s="245"/>
      <c r="BT181" s="245"/>
      <c r="BU181" s="245"/>
      <c r="BV181" s="245"/>
      <c r="BW181" s="245"/>
      <c r="BX181" s="244"/>
      <c r="BY181" s="244"/>
      <c r="BZ181" s="244"/>
      <c r="CG181" s="464"/>
      <c r="CH181" s="464"/>
      <c r="CI181" s="464"/>
      <c r="CJ181" s="464"/>
      <c r="CK181" s="464"/>
      <c r="CL181" s="464"/>
      <c r="CM181" s="464"/>
    </row>
    <row r="182" spans="1:91" s="247" customFormat="1" ht="26.25" customHeight="1" x14ac:dyDescent="0.2">
      <c r="A182" s="7193" t="s">
        <v>2249</v>
      </c>
      <c r="B182" s="3605" t="s">
        <v>2250</v>
      </c>
      <c r="C182" s="3458">
        <f>SUM(D182:E182)</f>
        <v>0</v>
      </c>
      <c r="D182" s="1954">
        <f>SUM(F182+H182+J182+L182+N182+P182+R182+T182)</f>
        <v>0</v>
      </c>
      <c r="E182" s="277">
        <f>G182+I182+K182+M182+O182+Q182+S182+U182</f>
        <v>0</v>
      </c>
      <c r="F182" s="3477"/>
      <c r="G182" s="3606"/>
      <c r="H182" s="3477"/>
      <c r="I182" s="3606"/>
      <c r="J182" s="3477"/>
      <c r="K182" s="3606"/>
      <c r="L182" s="3477"/>
      <c r="M182" s="3606"/>
      <c r="N182" s="3477"/>
      <c r="O182" s="3606"/>
      <c r="P182" s="3477"/>
      <c r="Q182" s="3606"/>
      <c r="R182" s="3477"/>
      <c r="S182" s="3606"/>
      <c r="T182" s="3477"/>
      <c r="U182" s="3606"/>
      <c r="V182" s="3220"/>
      <c r="W182" s="3477"/>
      <c r="X182" s="3606"/>
      <c r="Y182" s="3606"/>
      <c r="Z182" s="3606"/>
      <c r="AA182" s="3606"/>
      <c r="AB182" s="3477"/>
      <c r="AC182" s="3606"/>
      <c r="AD182" s="3606"/>
      <c r="AE182" s="3219"/>
      <c r="AF182" s="3606"/>
      <c r="AG182" s="3219"/>
      <c r="AH182" s="3607"/>
      <c r="AI182" s="3479"/>
      <c r="AJ182" s="3479"/>
      <c r="AK182" s="3479"/>
      <c r="AL182" s="256"/>
      <c r="AM182" s="256"/>
      <c r="AN182" s="256"/>
      <c r="AO182" s="256"/>
      <c r="AP182" s="256"/>
      <c r="AQ182" s="256"/>
      <c r="AR182" s="256"/>
      <c r="AS182" s="246"/>
      <c r="AT182" s="246"/>
      <c r="AU182" s="245"/>
      <c r="AV182" s="245"/>
      <c r="AW182" s="245"/>
      <c r="AX182" s="245"/>
      <c r="AY182" s="245"/>
      <c r="AZ182" s="245"/>
      <c r="BA182" s="245"/>
      <c r="BB182" s="245"/>
      <c r="BC182" s="245"/>
      <c r="BD182" s="245"/>
      <c r="BE182" s="245"/>
      <c r="BF182" s="245"/>
      <c r="BG182" s="245"/>
      <c r="BH182" s="245"/>
      <c r="BI182" s="245"/>
      <c r="BJ182" s="245"/>
      <c r="BK182" s="245"/>
      <c r="BL182" s="245"/>
      <c r="BM182" s="245"/>
      <c r="BN182" s="245"/>
      <c r="BO182" s="245"/>
      <c r="BP182" s="245"/>
      <c r="BQ182" s="245"/>
      <c r="BR182" s="245"/>
      <c r="BS182" s="245"/>
      <c r="BT182" s="245"/>
      <c r="BU182" s="245"/>
      <c r="BV182" s="245"/>
      <c r="BW182" s="244"/>
      <c r="BX182" s="244"/>
      <c r="BY182" s="244"/>
      <c r="BZ182" s="244"/>
      <c r="CG182" s="464">
        <v>0</v>
      </c>
      <c r="CH182" s="464">
        <v>0</v>
      </c>
      <c r="CI182" s="464">
        <v>0</v>
      </c>
      <c r="CJ182" s="464">
        <v>0</v>
      </c>
      <c r="CK182" s="464"/>
      <c r="CL182" s="464"/>
      <c r="CM182" s="464"/>
    </row>
    <row r="183" spans="1:91" s="247" customFormat="1" ht="26.25" customHeight="1" x14ac:dyDescent="0.2">
      <c r="A183" s="7193"/>
      <c r="B183" s="3608" t="s">
        <v>2251</v>
      </c>
      <c r="C183" s="3070">
        <f>SUM(D183:E183)</f>
        <v>0</v>
      </c>
      <c r="D183" s="2797">
        <f>SUM(F183+H183+J183+L183+N183+P183+R183+T183)</f>
        <v>0</v>
      </c>
      <c r="E183" s="3416">
        <f>G183+I183+K183+M183+O183+Q183+S183+U183</f>
        <v>0</v>
      </c>
      <c r="F183" s="3195"/>
      <c r="G183" s="3609"/>
      <c r="H183" s="3195"/>
      <c r="I183" s="3609"/>
      <c r="J183" s="3195"/>
      <c r="K183" s="3609"/>
      <c r="L183" s="3195"/>
      <c r="M183" s="3609"/>
      <c r="N183" s="3195"/>
      <c r="O183" s="3609"/>
      <c r="P183" s="3195"/>
      <c r="Q183" s="3609"/>
      <c r="R183" s="3195"/>
      <c r="S183" s="3609"/>
      <c r="T183" s="3195"/>
      <c r="U183" s="3609"/>
      <c r="V183" s="3610"/>
      <c r="W183" s="3195"/>
      <c r="X183" s="3609"/>
      <c r="Y183" s="3609"/>
      <c r="Z183" s="3609"/>
      <c r="AA183" s="3609"/>
      <c r="AB183" s="3195"/>
      <c r="AC183" s="3609"/>
      <c r="AD183" s="3609"/>
      <c r="AE183" s="3515"/>
      <c r="AF183" s="3609"/>
      <c r="AG183" s="3515"/>
      <c r="AH183" s="3196"/>
      <c r="AI183" s="3611"/>
      <c r="AJ183" s="3611"/>
      <c r="AK183" s="3611"/>
      <c r="AL183" s="256"/>
      <c r="AM183" s="256"/>
      <c r="AN183" s="256"/>
      <c r="AO183" s="256"/>
      <c r="AP183" s="256"/>
      <c r="AQ183" s="256"/>
      <c r="AR183" s="256"/>
      <c r="AS183" s="246"/>
      <c r="AT183" s="246"/>
      <c r="AU183" s="245"/>
      <c r="AV183" s="245"/>
      <c r="AW183" s="245"/>
      <c r="AX183" s="245"/>
      <c r="AY183" s="245"/>
      <c r="AZ183" s="245"/>
      <c r="BA183" s="245"/>
      <c r="BB183" s="245"/>
      <c r="BC183" s="245"/>
      <c r="BD183" s="245"/>
      <c r="BE183" s="245"/>
      <c r="BF183" s="245"/>
      <c r="BG183" s="245"/>
      <c r="BH183" s="245"/>
      <c r="BI183" s="245"/>
      <c r="BJ183" s="245"/>
      <c r="BK183" s="245"/>
      <c r="BL183" s="245"/>
      <c r="BM183" s="245"/>
      <c r="BN183" s="245"/>
      <c r="BO183" s="245"/>
      <c r="BP183" s="245"/>
      <c r="BQ183" s="245"/>
      <c r="BR183" s="245"/>
      <c r="BS183" s="245"/>
      <c r="BT183" s="245"/>
      <c r="BU183" s="245"/>
      <c r="BV183" s="245"/>
      <c r="BW183" s="244"/>
      <c r="BX183" s="244"/>
      <c r="BY183" s="244"/>
      <c r="BZ183" s="244"/>
      <c r="CG183" s="464">
        <v>0</v>
      </c>
      <c r="CH183" s="464">
        <v>0</v>
      </c>
      <c r="CI183" s="464">
        <v>0</v>
      </c>
      <c r="CJ183" s="464">
        <v>0</v>
      </c>
      <c r="CK183" s="464"/>
      <c r="CL183" s="464"/>
      <c r="CM183" s="464"/>
    </row>
    <row r="184" spans="1:91" s="247" customFormat="1" ht="32.1" customHeight="1" x14ac:dyDescent="0.2">
      <c r="A184" s="253" t="s">
        <v>2252</v>
      </c>
      <c r="B184" s="253"/>
      <c r="C184" s="245"/>
      <c r="D184" s="245"/>
      <c r="E184" s="245"/>
      <c r="F184" s="245"/>
      <c r="G184" s="245"/>
      <c r="H184" s="245"/>
      <c r="I184" s="245"/>
      <c r="J184" s="245"/>
      <c r="K184" s="245"/>
      <c r="L184" s="245"/>
      <c r="M184" s="245"/>
      <c r="N184" s="245"/>
      <c r="O184" s="245"/>
      <c r="P184" s="245"/>
      <c r="Q184" s="245"/>
      <c r="R184" s="245"/>
      <c r="S184" s="245"/>
      <c r="T184" s="245"/>
      <c r="U184" s="245"/>
      <c r="V184" s="245"/>
      <c r="W184" s="245"/>
      <c r="X184" s="245"/>
      <c r="Y184" s="245"/>
      <c r="Z184" s="245"/>
      <c r="AA184" s="245"/>
      <c r="AB184" s="245"/>
      <c r="AC184" s="245"/>
      <c r="AD184" s="245"/>
      <c r="AE184" s="245"/>
      <c r="AF184" s="245"/>
      <c r="AG184" s="245"/>
      <c r="AH184" s="246"/>
      <c r="AI184" s="246"/>
      <c r="AJ184" s="246"/>
      <c r="AK184" s="246"/>
      <c r="AL184" s="246"/>
      <c r="AM184" s="246"/>
      <c r="AN184" s="246"/>
      <c r="AO184" s="246"/>
      <c r="AP184" s="246"/>
      <c r="AQ184" s="246"/>
      <c r="AR184" s="246"/>
      <c r="AS184" s="246"/>
      <c r="AT184" s="246"/>
      <c r="AU184" s="246"/>
      <c r="AV184" s="245"/>
      <c r="AW184" s="245"/>
      <c r="AX184" s="245"/>
      <c r="AY184" s="245"/>
      <c r="AZ184" s="245"/>
      <c r="BA184" s="245"/>
      <c r="BB184" s="245"/>
      <c r="BC184" s="245"/>
      <c r="BD184" s="245"/>
      <c r="BE184" s="245"/>
      <c r="BF184" s="245"/>
      <c r="BG184" s="245"/>
      <c r="BH184" s="245"/>
      <c r="BI184" s="245"/>
      <c r="BJ184" s="245"/>
      <c r="BK184" s="245"/>
      <c r="BL184" s="245"/>
      <c r="BM184" s="245"/>
      <c r="BN184" s="245"/>
      <c r="BO184" s="245"/>
      <c r="BP184" s="245"/>
      <c r="BQ184" s="245"/>
      <c r="BR184" s="245"/>
      <c r="BS184" s="245"/>
      <c r="BT184" s="245"/>
      <c r="BU184" s="245"/>
      <c r="BV184" s="245"/>
      <c r="BW184" s="245"/>
      <c r="BX184" s="245"/>
      <c r="BY184" s="245"/>
      <c r="BZ184" s="245"/>
      <c r="CG184" s="464"/>
      <c r="CH184" s="464"/>
      <c r="CI184" s="464"/>
      <c r="CJ184" s="464"/>
      <c r="CK184" s="464"/>
      <c r="CL184" s="464"/>
      <c r="CM184" s="464"/>
    </row>
    <row r="185" spans="1:91" s="247" customFormat="1" ht="16.350000000000001" customHeight="1" x14ac:dyDescent="0.2">
      <c r="A185" s="7199" t="s">
        <v>2084</v>
      </c>
      <c r="B185" s="7099" t="s">
        <v>49</v>
      </c>
      <c r="C185" s="7065" t="s">
        <v>2118</v>
      </c>
      <c r="D185" s="6183" t="s">
        <v>2253</v>
      </c>
      <c r="E185" s="245"/>
      <c r="F185" s="245"/>
      <c r="G185" s="245"/>
      <c r="H185" s="245"/>
      <c r="I185" s="245"/>
      <c r="J185" s="245"/>
      <c r="K185" s="245"/>
      <c r="L185" s="245"/>
      <c r="M185" s="245"/>
      <c r="N185" s="245"/>
      <c r="O185" s="245"/>
      <c r="P185" s="245"/>
      <c r="Q185" s="245"/>
      <c r="R185" s="245"/>
      <c r="S185" s="245"/>
      <c r="T185" s="245"/>
      <c r="U185" s="245"/>
      <c r="V185" s="245"/>
      <c r="W185" s="245"/>
      <c r="X185" s="245"/>
      <c r="Y185" s="245"/>
      <c r="Z185" s="245"/>
      <c r="AA185" s="245"/>
      <c r="AB185" s="245"/>
      <c r="AC185" s="245"/>
      <c r="AD185" s="245"/>
      <c r="AE185" s="245"/>
      <c r="AF185" s="245"/>
      <c r="AG185" s="245"/>
      <c r="AH185" s="245"/>
      <c r="AI185" s="246"/>
      <c r="AJ185" s="246"/>
      <c r="AK185" s="246"/>
      <c r="AL185" s="246"/>
      <c r="AM185" s="246"/>
      <c r="AN185" s="246"/>
      <c r="AO185" s="246"/>
      <c r="AP185" s="246"/>
      <c r="AQ185" s="246"/>
      <c r="AR185" s="246"/>
      <c r="AS185" s="246"/>
      <c r="AT185" s="246"/>
      <c r="AU185" s="246"/>
      <c r="AV185" s="246"/>
      <c r="AW185" s="245"/>
      <c r="AX185" s="245"/>
      <c r="AY185" s="245"/>
      <c r="AZ185" s="245"/>
      <c r="BA185" s="245"/>
      <c r="BB185" s="245"/>
      <c r="BC185" s="245"/>
      <c r="BD185" s="245"/>
      <c r="BE185" s="245"/>
      <c r="BF185" s="245"/>
      <c r="BG185" s="245"/>
      <c r="BH185" s="245"/>
      <c r="BI185" s="245"/>
      <c r="BJ185" s="245"/>
      <c r="BK185" s="245"/>
      <c r="BL185" s="245"/>
      <c r="BM185" s="245"/>
      <c r="BN185" s="245"/>
      <c r="BO185" s="245"/>
      <c r="BP185" s="245"/>
      <c r="BQ185" s="245"/>
      <c r="BR185" s="245"/>
      <c r="BS185" s="245"/>
      <c r="BT185" s="245"/>
      <c r="BU185" s="245"/>
      <c r="BV185" s="245"/>
      <c r="BW185" s="245"/>
      <c r="BX185" s="245"/>
      <c r="BY185" s="244"/>
      <c r="BZ185" s="244"/>
      <c r="CG185" s="464"/>
      <c r="CH185" s="464"/>
      <c r="CI185" s="464"/>
      <c r="CJ185" s="464"/>
      <c r="CK185" s="464"/>
      <c r="CL185" s="464"/>
      <c r="CM185" s="464"/>
    </row>
    <row r="186" spans="1:91" s="247" customFormat="1" ht="16.350000000000001" customHeight="1" x14ac:dyDescent="0.2">
      <c r="A186" s="7200"/>
      <c r="B186" s="6898"/>
      <c r="C186" s="6965"/>
      <c r="D186" s="6967"/>
      <c r="E186" s="245"/>
      <c r="F186" s="245"/>
      <c r="G186" s="245"/>
      <c r="H186" s="245"/>
      <c r="I186" s="245"/>
      <c r="J186" s="245"/>
      <c r="K186" s="245"/>
      <c r="L186" s="245"/>
      <c r="M186" s="245"/>
      <c r="N186" s="245"/>
      <c r="O186" s="245"/>
      <c r="P186" s="245"/>
      <c r="Q186" s="245"/>
      <c r="R186" s="245"/>
      <c r="S186" s="245"/>
      <c r="T186" s="245"/>
      <c r="U186" s="245"/>
      <c r="V186" s="245"/>
      <c r="W186" s="245"/>
      <c r="X186" s="245"/>
      <c r="Y186" s="245"/>
      <c r="Z186" s="245"/>
      <c r="AA186" s="245"/>
      <c r="AB186" s="245"/>
      <c r="AC186" s="245"/>
      <c r="AD186" s="245"/>
      <c r="AE186" s="245"/>
      <c r="AF186" s="245"/>
      <c r="AG186" s="245"/>
      <c r="AH186" s="245"/>
      <c r="AI186" s="246"/>
      <c r="AJ186" s="246"/>
      <c r="AK186" s="246"/>
      <c r="AL186" s="246"/>
      <c r="AM186" s="246"/>
      <c r="AN186" s="246"/>
      <c r="AO186" s="246"/>
      <c r="AP186" s="246"/>
      <c r="AQ186" s="246"/>
      <c r="AR186" s="246"/>
      <c r="AS186" s="246"/>
      <c r="AT186" s="246"/>
      <c r="AU186" s="246"/>
      <c r="AV186" s="246"/>
      <c r="AW186" s="245"/>
      <c r="AX186" s="245"/>
      <c r="AY186" s="245"/>
      <c r="AZ186" s="245"/>
      <c r="BA186" s="245"/>
      <c r="BB186" s="245"/>
      <c r="BC186" s="245"/>
      <c r="BD186" s="245"/>
      <c r="BE186" s="245"/>
      <c r="BF186" s="245"/>
      <c r="BG186" s="245"/>
      <c r="BH186" s="245"/>
      <c r="BI186" s="245"/>
      <c r="BJ186" s="245"/>
      <c r="BK186" s="245"/>
      <c r="BL186" s="245"/>
      <c r="BM186" s="245"/>
      <c r="BN186" s="245"/>
      <c r="BO186" s="245"/>
      <c r="BP186" s="245"/>
      <c r="BQ186" s="245"/>
      <c r="BR186" s="245"/>
      <c r="BS186" s="245"/>
      <c r="BT186" s="245"/>
      <c r="BU186" s="245"/>
      <c r="BV186" s="245"/>
      <c r="BW186" s="245"/>
      <c r="BX186" s="245"/>
      <c r="BY186" s="244"/>
      <c r="BZ186" s="244"/>
      <c r="CG186" s="464"/>
      <c r="CH186" s="464"/>
      <c r="CI186" s="464"/>
      <c r="CJ186" s="464"/>
      <c r="CK186" s="464"/>
      <c r="CL186" s="464"/>
      <c r="CM186" s="464"/>
    </row>
    <row r="187" spans="1:91" s="247" customFormat="1" ht="20.25" customHeight="1" x14ac:dyDescent="0.2">
      <c r="A187" s="3612" t="s">
        <v>2254</v>
      </c>
      <c r="B187" s="3613">
        <f>SUM(C187:D187)</f>
        <v>0</v>
      </c>
      <c r="C187" s="3479"/>
      <c r="D187" s="3607"/>
      <c r="E187" s="245"/>
      <c r="F187" s="245"/>
      <c r="G187" s="245"/>
      <c r="H187" s="245"/>
      <c r="I187" s="245"/>
      <c r="J187" s="245"/>
      <c r="K187" s="245"/>
      <c r="L187" s="245"/>
      <c r="M187" s="245"/>
      <c r="N187" s="245"/>
      <c r="O187" s="245"/>
      <c r="P187" s="245"/>
      <c r="Q187" s="245"/>
      <c r="R187" s="245"/>
      <c r="S187" s="245"/>
      <c r="T187" s="245"/>
      <c r="U187" s="245"/>
      <c r="V187" s="245"/>
      <c r="W187" s="245"/>
      <c r="X187" s="245"/>
      <c r="Y187" s="245"/>
      <c r="Z187" s="245"/>
      <c r="AA187" s="245"/>
      <c r="AB187" s="245"/>
      <c r="AC187" s="245"/>
      <c r="AD187" s="245"/>
      <c r="AE187" s="245"/>
      <c r="AF187" s="245"/>
      <c r="AG187" s="245"/>
      <c r="AH187" s="245"/>
      <c r="AI187" s="246"/>
      <c r="AJ187" s="246"/>
      <c r="AK187" s="246"/>
      <c r="AL187" s="246"/>
      <c r="AM187" s="246"/>
      <c r="AN187" s="246"/>
      <c r="AO187" s="246"/>
      <c r="AP187" s="246"/>
      <c r="AQ187" s="246"/>
      <c r="AR187" s="246"/>
      <c r="AS187" s="246"/>
      <c r="AT187" s="246"/>
      <c r="AU187" s="246"/>
      <c r="AV187" s="246"/>
      <c r="AW187" s="245"/>
      <c r="AX187" s="245"/>
      <c r="AY187" s="245"/>
      <c r="AZ187" s="245"/>
      <c r="BA187" s="245"/>
      <c r="BB187" s="245"/>
      <c r="BC187" s="245"/>
      <c r="BD187" s="245"/>
      <c r="BE187" s="245"/>
      <c r="BF187" s="245"/>
      <c r="BG187" s="245"/>
      <c r="BH187" s="245"/>
      <c r="BI187" s="245"/>
      <c r="BJ187" s="245"/>
      <c r="BK187" s="245"/>
      <c r="BL187" s="245"/>
      <c r="BM187" s="245"/>
      <c r="BN187" s="245"/>
      <c r="BO187" s="245"/>
      <c r="BP187" s="245"/>
      <c r="BQ187" s="245"/>
      <c r="BR187" s="245"/>
      <c r="BS187" s="245"/>
      <c r="BT187" s="245"/>
      <c r="BU187" s="245"/>
      <c r="BV187" s="245"/>
      <c r="BW187" s="245"/>
      <c r="BX187" s="245"/>
      <c r="BY187" s="244"/>
      <c r="BZ187" s="244"/>
      <c r="CG187" s="464"/>
      <c r="CH187" s="464"/>
      <c r="CI187" s="464"/>
      <c r="CJ187" s="464"/>
      <c r="CK187" s="464"/>
      <c r="CL187" s="464"/>
      <c r="CM187" s="464"/>
    </row>
    <row r="188" spans="1:91" s="247" customFormat="1" ht="20.25" customHeight="1" x14ac:dyDescent="0.2">
      <c r="A188" s="1800" t="s">
        <v>2255</v>
      </c>
      <c r="B188" s="3088">
        <f>SUM(C188)</f>
        <v>0</v>
      </c>
      <c r="C188" s="3611"/>
      <c r="D188" s="3614"/>
      <c r="E188" s="245"/>
      <c r="F188" s="245"/>
      <c r="G188" s="245"/>
      <c r="H188" s="245"/>
      <c r="I188" s="245"/>
      <c r="J188" s="245"/>
      <c r="K188" s="245"/>
      <c r="L188" s="245"/>
      <c r="M188" s="245"/>
      <c r="N188" s="245"/>
      <c r="O188" s="245"/>
      <c r="P188" s="245"/>
      <c r="Q188" s="245"/>
      <c r="R188" s="245"/>
      <c r="S188" s="245"/>
      <c r="T188" s="245"/>
      <c r="U188" s="245"/>
      <c r="V188" s="245"/>
      <c r="W188" s="245"/>
      <c r="X188" s="245"/>
      <c r="Y188" s="245"/>
      <c r="Z188" s="245"/>
      <c r="AA188" s="245"/>
      <c r="AB188" s="245"/>
      <c r="AC188" s="245"/>
      <c r="AD188" s="245"/>
      <c r="AE188" s="245"/>
      <c r="AF188" s="245"/>
      <c r="AG188" s="245"/>
      <c r="AH188" s="245"/>
      <c r="AI188" s="246"/>
      <c r="AJ188" s="246"/>
      <c r="AK188" s="246"/>
      <c r="AL188" s="246"/>
      <c r="AM188" s="246"/>
      <c r="AN188" s="246"/>
      <c r="AO188" s="246"/>
      <c r="AP188" s="246"/>
      <c r="AQ188" s="246"/>
      <c r="AR188" s="246"/>
      <c r="AS188" s="246"/>
      <c r="AT188" s="246"/>
      <c r="AU188" s="246"/>
      <c r="AV188" s="246"/>
      <c r="AW188" s="245"/>
      <c r="AX188" s="245"/>
      <c r="AY188" s="245"/>
      <c r="AZ188" s="245"/>
      <c r="BA188" s="245"/>
      <c r="BB188" s="245"/>
      <c r="BC188" s="245"/>
      <c r="BD188" s="245"/>
      <c r="BE188" s="245"/>
      <c r="BF188" s="245"/>
      <c r="BG188" s="245"/>
      <c r="BH188" s="245"/>
      <c r="BI188" s="245"/>
      <c r="BJ188" s="245"/>
      <c r="BK188" s="245"/>
      <c r="BL188" s="245"/>
      <c r="BM188" s="245"/>
      <c r="BN188" s="245"/>
      <c r="BO188" s="245"/>
      <c r="BP188" s="245"/>
      <c r="BQ188" s="245"/>
      <c r="BR188" s="245"/>
      <c r="BS188" s="245"/>
      <c r="BT188" s="245"/>
      <c r="BU188" s="245"/>
      <c r="BV188" s="245"/>
      <c r="BW188" s="245"/>
      <c r="BX188" s="245"/>
      <c r="BY188" s="244"/>
      <c r="BZ188" s="244"/>
      <c r="CG188" s="464"/>
      <c r="CH188" s="464"/>
      <c r="CI188" s="464"/>
      <c r="CJ188" s="464"/>
      <c r="CK188" s="464"/>
      <c r="CL188" s="464"/>
      <c r="CM188" s="464"/>
    </row>
    <row r="189" spans="1:91" s="247" customFormat="1" ht="32.1" customHeight="1" x14ac:dyDescent="0.2">
      <c r="A189" s="3615" t="s">
        <v>2256</v>
      </c>
      <c r="B189" s="3603"/>
      <c r="C189" s="3616"/>
      <c r="D189" s="3438"/>
      <c r="E189" s="245"/>
      <c r="F189" s="3511"/>
      <c r="G189" s="3510"/>
      <c r="H189" s="277"/>
      <c r="I189" s="3510"/>
      <c r="J189" s="3508"/>
      <c r="K189" s="3508"/>
      <c r="L189" s="3510"/>
      <c r="M189" s="277"/>
      <c r="N189" s="3510"/>
      <c r="O189" s="3510"/>
      <c r="P189" s="277"/>
      <c r="Q189" s="3510"/>
      <c r="R189" s="3510"/>
      <c r="S189" s="277"/>
      <c r="T189" s="3510"/>
      <c r="U189" s="3510"/>
      <c r="V189" s="3508"/>
      <c r="W189" s="245"/>
      <c r="X189" s="245"/>
      <c r="Y189" s="245"/>
      <c r="Z189" s="245"/>
      <c r="AA189" s="245"/>
      <c r="AB189" s="245"/>
      <c r="AC189" s="245"/>
      <c r="AD189" s="245"/>
      <c r="AE189" s="245"/>
      <c r="AF189" s="245"/>
      <c r="AG189" s="245"/>
      <c r="AH189" s="246"/>
      <c r="AI189" s="246"/>
      <c r="AJ189" s="246"/>
      <c r="AK189" s="246"/>
      <c r="AL189" s="246"/>
      <c r="AM189" s="246"/>
      <c r="AN189" s="246"/>
      <c r="AO189" s="246"/>
      <c r="AP189" s="246"/>
      <c r="AQ189" s="246"/>
      <c r="AR189" s="246"/>
      <c r="AS189" s="246"/>
      <c r="AT189" s="246"/>
      <c r="AU189" s="246"/>
      <c r="AV189" s="245"/>
      <c r="AW189" s="245"/>
      <c r="AX189" s="245"/>
      <c r="AY189" s="245"/>
      <c r="AZ189" s="245"/>
      <c r="BA189" s="245"/>
      <c r="BB189" s="245"/>
      <c r="BC189" s="245"/>
      <c r="BD189" s="245"/>
      <c r="BE189" s="245"/>
      <c r="BF189" s="245"/>
      <c r="BG189" s="245"/>
      <c r="BH189" s="245"/>
      <c r="BI189" s="245"/>
      <c r="BJ189" s="245"/>
      <c r="BK189" s="245"/>
      <c r="BL189" s="245"/>
      <c r="BM189" s="245"/>
      <c r="BN189" s="245"/>
      <c r="BO189" s="245"/>
      <c r="BP189" s="245"/>
      <c r="BQ189" s="245"/>
      <c r="BR189" s="245"/>
      <c r="BS189" s="245"/>
      <c r="BT189" s="245"/>
      <c r="BU189" s="245"/>
      <c r="BV189" s="245"/>
      <c r="BW189" s="245"/>
      <c r="BX189" s="245"/>
      <c r="BY189" s="245"/>
      <c r="BZ189" s="245"/>
      <c r="CG189" s="464"/>
      <c r="CH189" s="464"/>
      <c r="CI189" s="464"/>
      <c r="CJ189" s="464"/>
      <c r="CK189" s="464"/>
      <c r="CL189" s="464"/>
      <c r="CM189" s="464"/>
    </row>
    <row r="190" spans="1:91" s="247" customFormat="1" ht="16.350000000000001" customHeight="1" x14ac:dyDescent="0.2">
      <c r="A190" s="7099" t="s">
        <v>248</v>
      </c>
      <c r="B190" s="7082" t="s">
        <v>49</v>
      </c>
      <c r="C190" s="6651"/>
      <c r="D190" s="6652"/>
      <c r="E190" s="7216" t="s">
        <v>924</v>
      </c>
      <c r="F190" s="7217"/>
      <c r="G190" s="7217"/>
      <c r="H190" s="7217"/>
      <c r="I190" s="7217"/>
      <c r="J190" s="7217"/>
      <c r="K190" s="7217"/>
      <c r="L190" s="7217"/>
      <c r="M190" s="7217"/>
      <c r="N190" s="7217"/>
      <c r="O190" s="7217"/>
      <c r="P190" s="7217"/>
      <c r="Q190" s="7217"/>
      <c r="R190" s="7217"/>
      <c r="S190" s="7217"/>
      <c r="T190" s="7217"/>
      <c r="U190" s="7217"/>
      <c r="V190" s="7218"/>
      <c r="W190" s="7202" t="s">
        <v>2257</v>
      </c>
      <c r="X190" s="6177"/>
      <c r="Y190" s="245"/>
      <c r="Z190" s="245"/>
      <c r="AA190" s="245"/>
      <c r="AB190" s="245"/>
      <c r="AC190" s="245"/>
      <c r="AD190" s="245"/>
      <c r="AE190" s="245"/>
      <c r="AF190" s="245"/>
      <c r="AG190" s="245"/>
      <c r="AH190" s="245"/>
      <c r="AI190" s="245"/>
      <c r="AJ190" s="245"/>
      <c r="AK190" s="245"/>
      <c r="AL190" s="245"/>
      <c r="AM190" s="245"/>
      <c r="AN190" s="245"/>
      <c r="AO190" s="245"/>
      <c r="AP190" s="245"/>
      <c r="AQ190" s="245"/>
      <c r="AR190" s="245"/>
      <c r="AS190" s="245"/>
      <c r="AT190" s="245"/>
      <c r="AU190" s="245"/>
      <c r="AV190" s="245"/>
      <c r="AW190" s="245"/>
      <c r="AX190" s="245"/>
      <c r="AY190" s="245"/>
      <c r="AZ190" s="245"/>
      <c r="BA190" s="245"/>
      <c r="BB190" s="245"/>
      <c r="BC190" s="245"/>
      <c r="BD190" s="245"/>
      <c r="BE190" s="245"/>
      <c r="BF190" s="245"/>
      <c r="BG190" s="245"/>
      <c r="BH190" s="245"/>
      <c r="BI190" s="245"/>
      <c r="BJ190" s="245"/>
      <c r="BK190" s="245"/>
      <c r="BL190" s="245"/>
      <c r="BM190" s="245"/>
      <c r="BN190" s="245"/>
      <c r="BO190" s="245"/>
      <c r="BP190" s="245"/>
      <c r="BQ190" s="245"/>
      <c r="BR190" s="245"/>
      <c r="BS190" s="245"/>
      <c r="BT190" s="245"/>
      <c r="BU190" s="245"/>
      <c r="BV190" s="245"/>
      <c r="BW190" s="245"/>
      <c r="BX190" s="244"/>
      <c r="BY190" s="244"/>
      <c r="BZ190" s="244"/>
      <c r="CG190" s="464"/>
      <c r="CH190" s="464"/>
      <c r="CI190" s="464"/>
      <c r="CJ190" s="464"/>
      <c r="CK190" s="464"/>
      <c r="CL190" s="464"/>
      <c r="CM190" s="464"/>
    </row>
    <row r="191" spans="1:91" s="247" customFormat="1" ht="16.350000000000001" customHeight="1" x14ac:dyDescent="0.2">
      <c r="A191" s="6912"/>
      <c r="B191" s="7085"/>
      <c r="C191" s="7086"/>
      <c r="D191" s="7052"/>
      <c r="E191" s="7193" t="s">
        <v>2154</v>
      </c>
      <c r="F191" s="7193"/>
      <c r="G191" s="7204" t="s">
        <v>2258</v>
      </c>
      <c r="H191" s="7193"/>
      <c r="I191" s="7193" t="s">
        <v>71</v>
      </c>
      <c r="J191" s="7193"/>
      <c r="K191" s="7193" t="s">
        <v>2259</v>
      </c>
      <c r="L191" s="7193"/>
      <c r="M191" s="7193" t="s">
        <v>2159</v>
      </c>
      <c r="N191" s="7193"/>
      <c r="O191" s="7178" t="s">
        <v>2160</v>
      </c>
      <c r="P191" s="7178"/>
      <c r="Q191" s="7178" t="s">
        <v>2260</v>
      </c>
      <c r="R191" s="7178"/>
      <c r="S191" s="7178" t="s">
        <v>2261</v>
      </c>
      <c r="T191" s="7178"/>
      <c r="U191" s="7044" t="s">
        <v>2262</v>
      </c>
      <c r="V191" s="7178"/>
      <c r="W191" s="7203"/>
      <c r="X191" s="7201"/>
      <c r="Y191" s="245"/>
      <c r="Z191" s="245"/>
      <c r="AA191" s="245"/>
      <c r="AB191" s="245"/>
      <c r="AC191" s="245"/>
      <c r="AD191" s="245"/>
      <c r="AE191" s="245"/>
      <c r="AF191" s="245"/>
      <c r="AG191" s="245"/>
      <c r="AH191" s="245"/>
      <c r="AI191" s="245"/>
      <c r="AJ191" s="245"/>
      <c r="AK191" s="245"/>
      <c r="AL191" s="245"/>
      <c r="AM191" s="245"/>
      <c r="AN191" s="245"/>
      <c r="AO191" s="245"/>
      <c r="AP191" s="245"/>
      <c r="AQ191" s="245"/>
      <c r="AR191" s="245"/>
      <c r="AS191" s="245"/>
      <c r="AT191" s="245"/>
      <c r="AU191" s="245"/>
      <c r="AV191" s="245"/>
      <c r="AW191" s="245"/>
      <c r="AX191" s="245"/>
      <c r="AY191" s="245"/>
      <c r="AZ191" s="245"/>
      <c r="BA191" s="245"/>
      <c r="BB191" s="245"/>
      <c r="BC191" s="245"/>
      <c r="BD191" s="245"/>
      <c r="BE191" s="245"/>
      <c r="BF191" s="245"/>
      <c r="BG191" s="245"/>
      <c r="BH191" s="245"/>
      <c r="BI191" s="245"/>
      <c r="BJ191" s="245"/>
      <c r="BK191" s="245"/>
      <c r="BL191" s="245"/>
      <c r="BM191" s="245"/>
      <c r="BN191" s="245"/>
      <c r="BO191" s="245"/>
      <c r="BP191" s="245"/>
      <c r="BQ191" s="245"/>
      <c r="BR191" s="245"/>
      <c r="BS191" s="245"/>
      <c r="BT191" s="245"/>
      <c r="BU191" s="245"/>
      <c r="BV191" s="245"/>
      <c r="BW191" s="245"/>
      <c r="BX191" s="244"/>
      <c r="BY191" s="244"/>
      <c r="BZ191" s="244"/>
      <c r="CG191" s="464"/>
      <c r="CH191" s="464"/>
      <c r="CI191" s="464"/>
      <c r="CJ191" s="464"/>
      <c r="CK191" s="464"/>
      <c r="CL191" s="464"/>
      <c r="CM191" s="464"/>
    </row>
    <row r="192" spans="1:91" s="247" customFormat="1" ht="16.350000000000001" customHeight="1" x14ac:dyDescent="0.2">
      <c r="A192" s="6898"/>
      <c r="B192" s="3439" t="s">
        <v>52</v>
      </c>
      <c r="C192" s="3440" t="s">
        <v>53</v>
      </c>
      <c r="D192" s="1043" t="s">
        <v>54</v>
      </c>
      <c r="E192" s="3214" t="s">
        <v>599</v>
      </c>
      <c r="F192" s="3240" t="s">
        <v>54</v>
      </c>
      <c r="G192" s="3214" t="s">
        <v>599</v>
      </c>
      <c r="H192" s="3240" t="s">
        <v>54</v>
      </c>
      <c r="I192" s="3214" t="s">
        <v>599</v>
      </c>
      <c r="J192" s="3240" t="s">
        <v>54</v>
      </c>
      <c r="K192" s="3214" t="s">
        <v>599</v>
      </c>
      <c r="L192" s="3215" t="s">
        <v>54</v>
      </c>
      <c r="M192" s="3214" t="s">
        <v>599</v>
      </c>
      <c r="N192" s="3215" t="s">
        <v>54</v>
      </c>
      <c r="O192" s="3214" t="s">
        <v>599</v>
      </c>
      <c r="P192" s="3215" t="s">
        <v>54</v>
      </c>
      <c r="Q192" s="3214" t="s">
        <v>599</v>
      </c>
      <c r="R192" s="3240" t="s">
        <v>54</v>
      </c>
      <c r="S192" s="3214" t="s">
        <v>599</v>
      </c>
      <c r="T192" s="3240" t="s">
        <v>54</v>
      </c>
      <c r="U192" s="3241" t="s">
        <v>599</v>
      </c>
      <c r="V192" s="3240" t="s">
        <v>54</v>
      </c>
      <c r="W192" s="3617" t="s">
        <v>860</v>
      </c>
      <c r="X192" s="3618" t="s">
        <v>861</v>
      </c>
      <c r="Y192" s="245"/>
      <c r="Z192" s="245"/>
      <c r="AA192" s="245"/>
      <c r="AB192" s="245"/>
      <c r="AC192" s="245"/>
      <c r="AD192" s="245"/>
      <c r="AE192" s="245"/>
      <c r="AF192" s="245"/>
      <c r="AG192" s="245"/>
      <c r="AH192" s="245"/>
      <c r="AI192" s="245"/>
      <c r="AJ192" s="245"/>
      <c r="AK192" s="245"/>
      <c r="AL192" s="245"/>
      <c r="AM192" s="245"/>
      <c r="AN192" s="245"/>
      <c r="AO192" s="245"/>
      <c r="AP192" s="245"/>
      <c r="AQ192" s="245"/>
      <c r="AR192" s="245"/>
      <c r="AS192" s="245"/>
      <c r="AT192" s="245"/>
      <c r="AU192" s="245"/>
      <c r="AV192" s="245"/>
      <c r="AW192" s="245"/>
      <c r="AX192" s="245"/>
      <c r="AY192" s="245"/>
      <c r="AZ192" s="245"/>
      <c r="BA192" s="245"/>
      <c r="BB192" s="245"/>
      <c r="BC192" s="245"/>
      <c r="BD192" s="245"/>
      <c r="BE192" s="245"/>
      <c r="BF192" s="245"/>
      <c r="BG192" s="245"/>
      <c r="BH192" s="245"/>
      <c r="BI192" s="245"/>
      <c r="BJ192" s="245"/>
      <c r="BK192" s="245"/>
      <c r="BL192" s="245"/>
      <c r="BM192" s="245"/>
      <c r="BN192" s="245"/>
      <c r="BO192" s="245"/>
      <c r="BP192" s="245"/>
      <c r="BQ192" s="245"/>
      <c r="BR192" s="245"/>
      <c r="BS192" s="245"/>
      <c r="BT192" s="245"/>
      <c r="BU192" s="245"/>
      <c r="BV192" s="245"/>
      <c r="BW192" s="245"/>
      <c r="BX192" s="244"/>
      <c r="BY192" s="244"/>
      <c r="BZ192" s="244"/>
      <c r="CG192" s="464"/>
      <c r="CH192" s="464"/>
      <c r="CI192" s="464"/>
      <c r="CJ192" s="464"/>
      <c r="CK192" s="464"/>
      <c r="CL192" s="464"/>
      <c r="CM192" s="464"/>
    </row>
    <row r="193" spans="1:104" s="247" customFormat="1" ht="16.350000000000001" customHeight="1" x14ac:dyDescent="0.2">
      <c r="A193" s="3619" t="s">
        <v>2263</v>
      </c>
      <c r="B193" s="3387">
        <f>SUM(C193+D193)</f>
        <v>0</v>
      </c>
      <c r="C193" s="3620">
        <f>SUM(E193+G193+I193+K193+M193+O193+Q193+S193+U193)</f>
        <v>0</v>
      </c>
      <c r="D193" s="3465">
        <f>SUM(F193+H193+J193+L193+N193+P193+R193+T193+V193)</f>
        <v>0</v>
      </c>
      <c r="E193" s="3230"/>
      <c r="F193" s="3246"/>
      <c r="G193" s="3230"/>
      <c r="H193" s="3246"/>
      <c r="I193" s="3230"/>
      <c r="J193" s="3246"/>
      <c r="K193" s="3230"/>
      <c r="L193" s="3247"/>
      <c r="M193" s="3230"/>
      <c r="N193" s="3247"/>
      <c r="O193" s="3230"/>
      <c r="P193" s="3247"/>
      <c r="Q193" s="3230"/>
      <c r="R193" s="3246"/>
      <c r="S193" s="3230"/>
      <c r="T193" s="3246"/>
      <c r="U193" s="3230"/>
      <c r="V193" s="3247"/>
      <c r="W193" s="3621"/>
      <c r="X193" s="3621"/>
      <c r="Y193" s="245"/>
      <c r="Z193" s="245"/>
      <c r="AA193" s="245"/>
      <c r="AB193" s="245"/>
      <c r="AC193" s="245"/>
      <c r="AD193" s="245"/>
      <c r="AE193" s="245"/>
      <c r="AF193" s="245"/>
      <c r="AG193" s="245"/>
      <c r="AH193" s="245"/>
      <c r="AI193" s="245"/>
      <c r="AJ193" s="245"/>
      <c r="AK193" s="245"/>
      <c r="AL193" s="245"/>
      <c r="AM193" s="245"/>
      <c r="AN193" s="245"/>
      <c r="AO193" s="245"/>
      <c r="AP193" s="245"/>
      <c r="AQ193" s="245"/>
      <c r="AR193" s="245"/>
      <c r="AS193" s="245"/>
      <c r="AT193" s="245"/>
      <c r="AU193" s="245"/>
      <c r="AV193" s="245"/>
      <c r="AW193" s="245"/>
      <c r="AX193" s="245"/>
      <c r="AY193" s="245"/>
      <c r="AZ193" s="245"/>
      <c r="BA193" s="245"/>
      <c r="BB193" s="245"/>
      <c r="BC193" s="245"/>
      <c r="BD193" s="245"/>
      <c r="BE193" s="245"/>
      <c r="BF193" s="245"/>
      <c r="BG193" s="245"/>
      <c r="BH193" s="245"/>
      <c r="BI193" s="245"/>
      <c r="BJ193" s="245"/>
      <c r="BK193" s="245"/>
      <c r="BL193" s="245"/>
      <c r="BM193" s="245"/>
      <c r="BN193" s="245"/>
      <c r="BO193" s="245"/>
      <c r="BP193" s="245"/>
      <c r="BQ193" s="245"/>
      <c r="BR193" s="245"/>
      <c r="BS193" s="245"/>
      <c r="BT193" s="245"/>
      <c r="BU193" s="245"/>
      <c r="BV193" s="245"/>
      <c r="BW193" s="245"/>
      <c r="BX193" s="244"/>
      <c r="BY193" s="244"/>
      <c r="BZ193" s="244"/>
      <c r="CG193" s="464"/>
      <c r="CH193" s="464"/>
      <c r="CI193" s="464"/>
      <c r="CJ193" s="464"/>
      <c r="CK193" s="464"/>
      <c r="CL193" s="464"/>
      <c r="CM193" s="464"/>
    </row>
    <row r="194" spans="1:104" s="247" customFormat="1" ht="32.1" customHeight="1" x14ac:dyDescent="0.2">
      <c r="A194" s="234" t="s">
        <v>2264</v>
      </c>
      <c r="B194" s="253"/>
      <c r="C194" s="245"/>
      <c r="D194" s="245"/>
      <c r="E194" s="245"/>
      <c r="F194" s="245"/>
      <c r="G194" s="245"/>
      <c r="H194" s="245"/>
      <c r="I194" s="245"/>
      <c r="J194" s="245"/>
      <c r="K194" s="245"/>
      <c r="L194" s="245"/>
      <c r="M194" s="245"/>
      <c r="N194" s="245"/>
      <c r="O194" s="245"/>
      <c r="P194" s="245"/>
      <c r="Q194" s="245"/>
      <c r="R194" s="245"/>
      <c r="S194" s="245"/>
      <c r="T194" s="245"/>
      <c r="U194" s="245"/>
      <c r="V194" s="245"/>
      <c r="W194" s="245"/>
      <c r="X194" s="245"/>
      <c r="Y194" s="245"/>
      <c r="Z194" s="245"/>
      <c r="AA194" s="245"/>
      <c r="AB194" s="245"/>
      <c r="AC194" s="245"/>
      <c r="AD194" s="245"/>
      <c r="AE194" s="245"/>
      <c r="AF194" s="245"/>
      <c r="AG194" s="245"/>
      <c r="AH194" s="245"/>
      <c r="AI194" s="245"/>
      <c r="AJ194" s="245"/>
      <c r="AK194" s="245"/>
      <c r="AL194" s="245"/>
      <c r="AM194" s="245"/>
      <c r="AN194" s="245"/>
      <c r="AO194" s="245"/>
      <c r="AP194" s="245"/>
      <c r="AQ194" s="245"/>
      <c r="AR194" s="245"/>
      <c r="AS194" s="245"/>
      <c r="AT194" s="245"/>
      <c r="AU194" s="245"/>
      <c r="AV194" s="245"/>
      <c r="AW194" s="245"/>
      <c r="AX194" s="245"/>
      <c r="AY194" s="245"/>
      <c r="AZ194" s="245"/>
      <c r="BA194" s="245"/>
      <c r="BB194" s="245"/>
      <c r="BC194" s="245"/>
      <c r="BD194" s="245"/>
      <c r="BE194" s="245"/>
      <c r="BF194" s="245"/>
      <c r="BG194" s="245"/>
      <c r="BH194" s="245"/>
      <c r="BI194" s="245"/>
      <c r="BJ194" s="245"/>
      <c r="BK194" s="245"/>
      <c r="BL194" s="245"/>
      <c r="BM194" s="245"/>
      <c r="BN194" s="245"/>
      <c r="BO194" s="245"/>
      <c r="BP194" s="245"/>
      <c r="BQ194" s="245"/>
      <c r="BR194" s="245"/>
      <c r="BS194" s="245"/>
      <c r="BT194" s="245"/>
      <c r="BU194" s="245"/>
      <c r="BV194" s="245"/>
      <c r="BW194" s="245"/>
      <c r="BX194" s="245"/>
      <c r="BY194" s="245"/>
      <c r="BZ194" s="245"/>
      <c r="CG194" s="464"/>
      <c r="CH194" s="464"/>
      <c r="CI194" s="464"/>
      <c r="CJ194" s="464"/>
      <c r="CK194" s="464"/>
      <c r="CL194" s="464"/>
      <c r="CM194" s="464"/>
    </row>
    <row r="195" spans="1:104" s="247" customFormat="1" ht="16.350000000000001" customHeight="1" x14ac:dyDescent="0.2">
      <c r="A195" s="7208" t="s">
        <v>2265</v>
      </c>
      <c r="B195" s="6759" t="s">
        <v>49</v>
      </c>
      <c r="C195" s="6200"/>
      <c r="D195" s="6183"/>
      <c r="E195" s="7211" t="s">
        <v>924</v>
      </c>
      <c r="F195" s="7212"/>
      <c r="G195" s="7212"/>
      <c r="H195" s="7212"/>
      <c r="I195" s="7212"/>
      <c r="J195" s="7212"/>
      <c r="K195" s="7212"/>
      <c r="L195" s="7213"/>
      <c r="M195" s="6200" t="s">
        <v>2266</v>
      </c>
      <c r="N195" s="7214"/>
      <c r="O195" s="6183" t="s">
        <v>2267</v>
      </c>
      <c r="P195" s="245"/>
      <c r="Q195" s="245"/>
      <c r="R195" s="245"/>
      <c r="S195" s="245"/>
      <c r="T195" s="245"/>
      <c r="U195" s="245"/>
      <c r="V195" s="245"/>
      <c r="W195" s="245"/>
      <c r="X195" s="245"/>
      <c r="Y195" s="245"/>
      <c r="Z195" s="245"/>
      <c r="AA195" s="245"/>
      <c r="AB195" s="245"/>
      <c r="AC195" s="245"/>
      <c r="AD195" s="245"/>
      <c r="AE195" s="245"/>
      <c r="AF195" s="245"/>
      <c r="AG195" s="245"/>
      <c r="AH195" s="245"/>
      <c r="AI195" s="245"/>
      <c r="AJ195" s="245"/>
      <c r="AK195" s="245"/>
      <c r="AL195" s="245"/>
      <c r="AM195" s="245"/>
      <c r="AN195" s="245"/>
      <c r="AO195" s="245"/>
      <c r="AP195" s="245"/>
      <c r="AQ195" s="245"/>
      <c r="AR195" s="245"/>
      <c r="AS195" s="245"/>
      <c r="AT195" s="245"/>
      <c r="AU195" s="245"/>
      <c r="AV195" s="245"/>
      <c r="AW195" s="245"/>
      <c r="AX195" s="245"/>
      <c r="AY195" s="245"/>
      <c r="AZ195" s="245"/>
      <c r="BA195" s="245"/>
      <c r="BB195" s="245"/>
      <c r="BC195" s="245"/>
      <c r="BD195" s="245"/>
      <c r="BE195" s="245"/>
      <c r="BF195" s="245"/>
      <c r="BG195" s="245"/>
      <c r="BH195" s="245"/>
      <c r="BI195" s="245"/>
      <c r="BJ195" s="245"/>
      <c r="BK195" s="245"/>
      <c r="BL195" s="245"/>
      <c r="BM195" s="245"/>
      <c r="BN195" s="245"/>
      <c r="BO195" s="245"/>
      <c r="BP195" s="245"/>
      <c r="BQ195" s="245"/>
      <c r="BR195" s="245"/>
      <c r="BS195" s="245"/>
      <c r="BT195" s="245"/>
      <c r="BU195" s="245"/>
      <c r="BV195" s="245"/>
      <c r="BW195" s="245"/>
      <c r="BX195" s="245"/>
      <c r="BY195" s="245"/>
      <c r="BZ195" s="245"/>
      <c r="CG195" s="464"/>
      <c r="CH195" s="464"/>
      <c r="CI195" s="464"/>
      <c r="CJ195" s="464"/>
      <c r="CK195" s="464"/>
      <c r="CL195" s="464"/>
      <c r="CM195" s="464"/>
    </row>
    <row r="196" spans="1:104" s="247" customFormat="1" ht="16.350000000000001" customHeight="1" x14ac:dyDescent="0.2">
      <c r="A196" s="7209"/>
      <c r="B196" s="7060"/>
      <c r="C196" s="6966"/>
      <c r="D196" s="6967"/>
      <c r="E196" s="7023" t="s">
        <v>965</v>
      </c>
      <c r="F196" s="7024"/>
      <c r="G196" s="7023" t="s">
        <v>597</v>
      </c>
      <c r="H196" s="7024"/>
      <c r="I196" s="7206" t="s">
        <v>598</v>
      </c>
      <c r="J196" s="7207"/>
      <c r="K196" s="7023" t="s">
        <v>2268</v>
      </c>
      <c r="L196" s="7041"/>
      <c r="M196" s="6966"/>
      <c r="N196" s="7215"/>
      <c r="O196" s="6203"/>
      <c r="P196" s="245"/>
      <c r="Q196" s="245"/>
      <c r="R196" s="245"/>
      <c r="S196" s="245"/>
      <c r="T196" s="245"/>
      <c r="U196" s="245"/>
      <c r="V196" s="245"/>
      <c r="W196" s="245"/>
      <c r="X196" s="245"/>
      <c r="Y196" s="245"/>
      <c r="Z196" s="245"/>
      <c r="AA196" s="245"/>
      <c r="AB196" s="245"/>
      <c r="AC196" s="245"/>
      <c r="AD196" s="245"/>
      <c r="AE196" s="245"/>
      <c r="AF196" s="245"/>
      <c r="AG196" s="245"/>
      <c r="AH196" s="245"/>
      <c r="AI196" s="245"/>
      <c r="AJ196" s="245"/>
      <c r="AK196" s="245"/>
      <c r="AL196" s="245"/>
      <c r="AM196" s="245"/>
      <c r="AN196" s="245"/>
      <c r="AO196" s="245"/>
      <c r="AP196" s="245"/>
      <c r="AQ196" s="245"/>
      <c r="AR196" s="245"/>
      <c r="AS196" s="245"/>
      <c r="AT196" s="245"/>
      <c r="AU196" s="245"/>
      <c r="AV196" s="245"/>
      <c r="AW196" s="245"/>
      <c r="AX196" s="245"/>
      <c r="AY196" s="245"/>
      <c r="AZ196" s="245"/>
      <c r="BA196" s="245"/>
      <c r="BB196" s="245"/>
      <c r="BC196" s="245"/>
      <c r="BD196" s="245"/>
      <c r="BE196" s="245"/>
      <c r="BF196" s="245"/>
      <c r="BG196" s="245"/>
      <c r="BH196" s="245"/>
      <c r="BI196" s="245"/>
      <c r="BJ196" s="245"/>
      <c r="BK196" s="245"/>
      <c r="BL196" s="245"/>
      <c r="BM196" s="245"/>
      <c r="BN196" s="245"/>
      <c r="BO196" s="245"/>
      <c r="BP196" s="245"/>
      <c r="BQ196" s="245"/>
      <c r="BR196" s="245"/>
      <c r="BS196" s="245"/>
      <c r="BT196" s="245"/>
      <c r="BU196" s="245"/>
      <c r="BV196" s="245"/>
      <c r="BW196" s="245"/>
      <c r="BX196" s="245"/>
      <c r="BY196" s="245"/>
      <c r="BZ196" s="245"/>
      <c r="CG196" s="464"/>
      <c r="CH196" s="464"/>
      <c r="CI196" s="464"/>
      <c r="CJ196" s="464"/>
      <c r="CK196" s="464"/>
      <c r="CL196" s="464"/>
      <c r="CM196" s="464"/>
    </row>
    <row r="197" spans="1:104" s="247" customFormat="1" ht="16.350000000000001" customHeight="1" x14ac:dyDescent="0.2">
      <c r="A197" s="7209"/>
      <c r="B197" s="3386" t="s">
        <v>52</v>
      </c>
      <c r="C197" s="3211" t="s">
        <v>53</v>
      </c>
      <c r="D197" s="3386" t="s">
        <v>54</v>
      </c>
      <c r="E197" s="3214" t="s">
        <v>599</v>
      </c>
      <c r="F197" s="3622" t="s">
        <v>54</v>
      </c>
      <c r="G197" s="3214" t="s">
        <v>599</v>
      </c>
      <c r="H197" s="3622" t="s">
        <v>54</v>
      </c>
      <c r="I197" s="3623" t="s">
        <v>599</v>
      </c>
      <c r="J197" s="3624" t="s">
        <v>54</v>
      </c>
      <c r="K197" s="3214" t="s">
        <v>599</v>
      </c>
      <c r="L197" s="3625" t="s">
        <v>54</v>
      </c>
      <c r="M197" s="3626" t="s">
        <v>2269</v>
      </c>
      <c r="N197" s="3627" t="s">
        <v>2270</v>
      </c>
      <c r="O197" s="6967"/>
      <c r="P197" s="245"/>
      <c r="Q197" s="245"/>
      <c r="R197" s="245"/>
      <c r="S197" s="245"/>
      <c r="T197" s="245"/>
      <c r="U197" s="245"/>
      <c r="V197" s="245"/>
      <c r="W197" s="245"/>
      <c r="X197" s="245"/>
      <c r="Y197" s="245"/>
      <c r="Z197" s="245"/>
      <c r="AA197" s="245"/>
      <c r="AB197" s="245"/>
      <c r="AC197" s="245"/>
      <c r="AD197" s="245"/>
      <c r="AE197" s="245"/>
      <c r="AF197" s="245"/>
      <c r="AG197" s="245"/>
      <c r="AH197" s="245"/>
      <c r="AI197" s="245"/>
      <c r="AJ197" s="245"/>
      <c r="AK197" s="245"/>
      <c r="AL197" s="245"/>
      <c r="AM197" s="245"/>
      <c r="AN197" s="245"/>
      <c r="AO197" s="245"/>
      <c r="AP197" s="245"/>
      <c r="AQ197" s="245"/>
      <c r="AR197" s="245"/>
      <c r="AS197" s="245"/>
      <c r="AT197" s="245"/>
      <c r="AU197" s="245"/>
      <c r="AV197" s="245"/>
      <c r="AW197" s="245"/>
      <c r="AX197" s="245"/>
      <c r="AY197" s="245"/>
      <c r="AZ197" s="245"/>
      <c r="BA197" s="245"/>
      <c r="BB197" s="245"/>
      <c r="BC197" s="245"/>
      <c r="BD197" s="245"/>
      <c r="BE197" s="245"/>
      <c r="BF197" s="245"/>
      <c r="BG197" s="245"/>
      <c r="BH197" s="245"/>
      <c r="BI197" s="245"/>
      <c r="BJ197" s="245"/>
      <c r="BK197" s="245"/>
      <c r="BL197" s="245"/>
      <c r="BM197" s="245"/>
      <c r="BN197" s="245"/>
      <c r="BO197" s="245"/>
      <c r="BP197" s="245"/>
      <c r="BQ197" s="245"/>
      <c r="BR197" s="245"/>
      <c r="BS197" s="245"/>
      <c r="BT197" s="245"/>
      <c r="BU197" s="245"/>
      <c r="BV197" s="245"/>
      <c r="BW197" s="245"/>
      <c r="BX197" s="245"/>
      <c r="BY197" s="245"/>
      <c r="BZ197" s="245"/>
      <c r="CG197" s="464"/>
      <c r="CH197" s="464"/>
      <c r="CI197" s="464"/>
      <c r="CJ197" s="464"/>
      <c r="CK197" s="464"/>
      <c r="CL197" s="464"/>
      <c r="CM197" s="464"/>
    </row>
    <row r="198" spans="1:104" s="247" customFormat="1" ht="16.350000000000001" customHeight="1" x14ac:dyDescent="0.2">
      <c r="A198" s="7210"/>
      <c r="B198" s="3628">
        <f t="shared" ref="B198:B203" si="19">+C198+D198</f>
        <v>0</v>
      </c>
      <c r="C198" s="3629">
        <f t="shared" ref="C198:D203" si="20">+E198+G198+I198+K198</f>
        <v>0</v>
      </c>
      <c r="D198" s="3630">
        <f t="shared" si="20"/>
        <v>0</v>
      </c>
      <c r="E198" s="3631">
        <f t="shared" ref="E198:O198" si="21">SUM(E199:E203)</f>
        <v>0</v>
      </c>
      <c r="F198" s="3632">
        <f t="shared" si="21"/>
        <v>0</v>
      </c>
      <c r="G198" s="3631">
        <f t="shared" si="21"/>
        <v>0</v>
      </c>
      <c r="H198" s="3632">
        <f t="shared" si="21"/>
        <v>0</v>
      </c>
      <c r="I198" s="3631">
        <f t="shared" si="21"/>
        <v>0</v>
      </c>
      <c r="J198" s="3633">
        <f t="shared" si="21"/>
        <v>0</v>
      </c>
      <c r="K198" s="3387">
        <f t="shared" si="21"/>
        <v>0</v>
      </c>
      <c r="L198" s="3634">
        <f t="shared" si="21"/>
        <v>0</v>
      </c>
      <c r="M198" s="3635">
        <f t="shared" si="21"/>
        <v>0</v>
      </c>
      <c r="N198" s="3632">
        <f t="shared" si="21"/>
        <v>0</v>
      </c>
      <c r="O198" s="3636">
        <f t="shared" si="21"/>
        <v>0</v>
      </c>
      <c r="P198" s="246"/>
      <c r="Q198" s="246"/>
      <c r="R198" s="246"/>
      <c r="S198" s="246"/>
      <c r="T198" s="246"/>
      <c r="U198" s="246"/>
      <c r="V198" s="246"/>
      <c r="W198" s="246"/>
      <c r="X198" s="246"/>
      <c r="Y198" s="246"/>
      <c r="Z198" s="246"/>
      <c r="AA198" s="246"/>
      <c r="AB198" s="246"/>
      <c r="AC198" s="246"/>
      <c r="AD198" s="246"/>
      <c r="AE198" s="246"/>
      <c r="AF198" s="245"/>
      <c r="AG198" s="245"/>
      <c r="AH198" s="245"/>
      <c r="AI198" s="245"/>
      <c r="AJ198" s="245"/>
      <c r="AK198" s="245"/>
      <c r="AL198" s="245"/>
      <c r="AM198" s="245"/>
      <c r="AN198" s="245"/>
      <c r="AO198" s="245"/>
      <c r="AP198" s="245"/>
      <c r="AQ198" s="245"/>
      <c r="AR198" s="245"/>
      <c r="AS198" s="245"/>
      <c r="AT198" s="245"/>
      <c r="AU198" s="245"/>
      <c r="AV198" s="245"/>
      <c r="AW198" s="245"/>
      <c r="AX198" s="245"/>
      <c r="AY198" s="245"/>
      <c r="AZ198" s="245"/>
      <c r="BA198" s="245"/>
      <c r="BB198" s="245"/>
      <c r="BC198" s="245"/>
      <c r="BD198" s="245"/>
      <c r="BE198" s="245"/>
      <c r="BF198" s="245"/>
      <c r="BG198" s="245"/>
      <c r="BH198" s="245"/>
      <c r="BI198" s="245"/>
      <c r="BJ198" s="245"/>
      <c r="BK198" s="245"/>
      <c r="BL198" s="245"/>
      <c r="BM198" s="245"/>
      <c r="BN198" s="245"/>
      <c r="BO198" s="245"/>
      <c r="BP198" s="245"/>
      <c r="BQ198" s="245"/>
      <c r="BR198" s="245"/>
      <c r="BS198" s="245"/>
      <c r="BT198" s="245"/>
      <c r="BU198" s="245"/>
      <c r="BV198" s="245"/>
      <c r="BW198" s="245"/>
      <c r="BX198" s="245"/>
      <c r="BY198" s="245"/>
      <c r="BZ198" s="245"/>
      <c r="CG198" s="464"/>
      <c r="CH198" s="464"/>
      <c r="CI198" s="464"/>
      <c r="CJ198" s="464"/>
      <c r="CK198" s="464"/>
      <c r="CL198" s="464"/>
      <c r="CM198" s="464"/>
    </row>
    <row r="199" spans="1:104" s="247" customFormat="1" ht="16.350000000000001" customHeight="1" x14ac:dyDescent="0.2">
      <c r="A199" s="3637" t="s">
        <v>2271</v>
      </c>
      <c r="B199" s="3613">
        <f t="shared" si="19"/>
        <v>0</v>
      </c>
      <c r="C199" s="3613">
        <f t="shared" si="20"/>
        <v>0</v>
      </c>
      <c r="D199" s="3638">
        <f t="shared" si="20"/>
        <v>0</v>
      </c>
      <c r="E199" s="360"/>
      <c r="F199" s="2385"/>
      <c r="G199" s="360"/>
      <c r="H199" s="2385"/>
      <c r="I199" s="360"/>
      <c r="J199" s="361"/>
      <c r="K199" s="360"/>
      <c r="L199" s="516"/>
      <c r="M199" s="506"/>
      <c r="N199" s="2385"/>
      <c r="O199" s="517"/>
      <c r="P199" s="282"/>
      <c r="Q199" s="256"/>
      <c r="R199" s="256"/>
      <c r="S199" s="256"/>
      <c r="T199" s="256"/>
      <c r="U199" s="256"/>
      <c r="V199" s="256"/>
      <c r="W199" s="256"/>
      <c r="X199" s="256"/>
      <c r="Y199" s="256"/>
      <c r="Z199" s="256"/>
      <c r="AA199" s="256"/>
      <c r="AB199" s="246"/>
      <c r="AC199" s="246"/>
      <c r="AD199" s="246"/>
      <c r="AE199" s="246"/>
      <c r="AF199" s="245"/>
      <c r="AG199" s="245"/>
      <c r="AH199" s="245"/>
      <c r="AI199" s="245"/>
      <c r="AJ199" s="245"/>
      <c r="AK199" s="245"/>
      <c r="AL199" s="245"/>
      <c r="AM199" s="245"/>
      <c r="AN199" s="245"/>
      <c r="AO199" s="245"/>
      <c r="AP199" s="245"/>
      <c r="AQ199" s="245"/>
      <c r="AR199" s="245"/>
      <c r="AS199" s="245"/>
      <c r="AT199" s="245"/>
      <c r="AU199" s="245"/>
      <c r="AV199" s="245"/>
      <c r="AW199" s="245"/>
      <c r="AX199" s="245"/>
      <c r="AY199" s="245"/>
      <c r="AZ199" s="245"/>
      <c r="BA199" s="245"/>
      <c r="BB199" s="245"/>
      <c r="BC199" s="245"/>
      <c r="BD199" s="245"/>
      <c r="BE199" s="245"/>
      <c r="BF199" s="245"/>
      <c r="BG199" s="245"/>
      <c r="BH199" s="245"/>
      <c r="BI199" s="245"/>
      <c r="BJ199" s="245"/>
      <c r="BK199" s="245"/>
      <c r="BL199" s="245"/>
      <c r="BM199" s="245"/>
      <c r="BN199" s="245"/>
      <c r="BO199" s="245"/>
      <c r="BP199" s="245"/>
      <c r="BQ199" s="245"/>
      <c r="BR199" s="245"/>
      <c r="BS199" s="245"/>
      <c r="BT199" s="245"/>
      <c r="BU199" s="245"/>
      <c r="BV199" s="245"/>
      <c r="BW199" s="245"/>
      <c r="BX199" s="245"/>
      <c r="BY199" s="245"/>
      <c r="BZ199" s="245"/>
      <c r="CG199" s="464">
        <v>0</v>
      </c>
      <c r="CH199" s="464">
        <v>0</v>
      </c>
      <c r="CI199" s="464"/>
      <c r="CJ199" s="464"/>
      <c r="CK199" s="464"/>
      <c r="CL199" s="464"/>
      <c r="CM199" s="464"/>
    </row>
    <row r="200" spans="1:104" s="247" customFormat="1" ht="16.350000000000001" customHeight="1" x14ac:dyDescent="0.2">
      <c r="A200" s="3639" t="s">
        <v>2272</v>
      </c>
      <c r="B200" s="3640">
        <f t="shared" si="19"/>
        <v>0</v>
      </c>
      <c r="C200" s="3640">
        <f t="shared" si="20"/>
        <v>0</v>
      </c>
      <c r="D200" s="3641">
        <f t="shared" si="20"/>
        <v>0</v>
      </c>
      <c r="E200" s="3188"/>
      <c r="F200" s="3189"/>
      <c r="G200" s="3188"/>
      <c r="H200" s="3189"/>
      <c r="I200" s="3188"/>
      <c r="J200" s="3512"/>
      <c r="K200" s="3188"/>
      <c r="L200" s="3642"/>
      <c r="M200" s="3513"/>
      <c r="N200" s="3189"/>
      <c r="O200" s="3643"/>
      <c r="P200" s="282"/>
      <c r="Q200" s="256"/>
      <c r="R200" s="256"/>
      <c r="S200" s="256"/>
      <c r="T200" s="256"/>
      <c r="U200" s="256"/>
      <c r="V200" s="256"/>
      <c r="W200" s="256"/>
      <c r="X200" s="256"/>
      <c r="Y200" s="256"/>
      <c r="Z200" s="256"/>
      <c r="AA200" s="256"/>
      <c r="AB200" s="246"/>
      <c r="AC200" s="246"/>
      <c r="AD200" s="246"/>
      <c r="AE200" s="246"/>
      <c r="AF200" s="245"/>
      <c r="AG200" s="245"/>
      <c r="AH200" s="245"/>
      <c r="AI200" s="245"/>
      <c r="AJ200" s="245"/>
      <c r="AK200" s="245"/>
      <c r="AL200" s="245"/>
      <c r="AM200" s="245"/>
      <c r="AN200" s="245"/>
      <c r="AO200" s="245"/>
      <c r="AP200" s="245"/>
      <c r="AQ200" s="245"/>
      <c r="AR200" s="245"/>
      <c r="AS200" s="245"/>
      <c r="AT200" s="245"/>
      <c r="AU200" s="245"/>
      <c r="AV200" s="245"/>
      <c r="AW200" s="245"/>
      <c r="AX200" s="245"/>
      <c r="AY200" s="245"/>
      <c r="AZ200" s="245"/>
      <c r="BA200" s="245"/>
      <c r="BB200" s="245"/>
      <c r="BC200" s="245"/>
      <c r="BD200" s="245"/>
      <c r="BE200" s="245"/>
      <c r="BF200" s="245"/>
      <c r="BG200" s="245"/>
      <c r="BH200" s="245"/>
      <c r="BI200" s="245"/>
      <c r="BJ200" s="245"/>
      <c r="BK200" s="245"/>
      <c r="BL200" s="245"/>
      <c r="BM200" s="245"/>
      <c r="BN200" s="245"/>
      <c r="BO200" s="245"/>
      <c r="BP200" s="245"/>
      <c r="BQ200" s="245"/>
      <c r="BR200" s="245"/>
      <c r="BS200" s="245"/>
      <c r="BT200" s="245"/>
      <c r="BU200" s="245"/>
      <c r="BV200" s="245"/>
      <c r="BW200" s="245"/>
      <c r="BX200" s="245"/>
      <c r="BY200" s="245"/>
      <c r="BZ200" s="245"/>
      <c r="CG200" s="464">
        <v>0</v>
      </c>
      <c r="CH200" s="464">
        <v>0</v>
      </c>
      <c r="CI200" s="464"/>
      <c r="CJ200" s="464"/>
      <c r="CK200" s="464"/>
      <c r="CL200" s="464"/>
      <c r="CM200" s="464"/>
    </row>
    <row r="201" spans="1:104" ht="16.350000000000001" customHeight="1" x14ac:dyDescent="0.25">
      <c r="A201" s="3639" t="s">
        <v>2273</v>
      </c>
      <c r="B201" s="3640">
        <f t="shared" si="19"/>
        <v>0</v>
      </c>
      <c r="C201" s="3640">
        <f t="shared" si="20"/>
        <v>0</v>
      </c>
      <c r="D201" s="3641">
        <f t="shared" si="20"/>
        <v>0</v>
      </c>
      <c r="E201" s="3188"/>
      <c r="F201" s="3189"/>
      <c r="G201" s="3188"/>
      <c r="H201" s="3189"/>
      <c r="I201" s="3188"/>
      <c r="J201" s="3512"/>
      <c r="K201" s="3188"/>
      <c r="L201" s="3642"/>
      <c r="M201" s="3513"/>
      <c r="N201" s="3189"/>
      <c r="O201" s="3643"/>
      <c r="P201" s="282"/>
      <c r="Q201" s="256"/>
      <c r="R201" s="256"/>
      <c r="S201" s="256"/>
      <c r="T201" s="256"/>
      <c r="U201" s="256"/>
      <c r="V201" s="256"/>
      <c r="W201" s="256"/>
      <c r="X201" s="256"/>
      <c r="Y201" s="256"/>
      <c r="Z201" s="256"/>
      <c r="AA201" s="256"/>
      <c r="AB201" s="246"/>
      <c r="AC201" s="246"/>
      <c r="AD201" s="246"/>
      <c r="AE201" s="246"/>
      <c r="AF201" s="245"/>
      <c r="AG201" s="245"/>
      <c r="AH201" s="245"/>
      <c r="AI201" s="245"/>
      <c r="AJ201" s="245"/>
      <c r="AK201" s="245"/>
      <c r="AL201" s="245"/>
      <c r="AM201" s="245"/>
      <c r="AN201" s="245"/>
      <c r="AO201" s="245"/>
      <c r="AP201" s="245"/>
      <c r="AQ201" s="245"/>
      <c r="AR201" s="245"/>
      <c r="AS201" s="245"/>
      <c r="AT201" s="245"/>
      <c r="AU201" s="245"/>
      <c r="AV201" s="245"/>
      <c r="AW201" s="245"/>
      <c r="AX201" s="245"/>
      <c r="AY201" s="245"/>
      <c r="AZ201" s="245"/>
      <c r="BA201" s="245"/>
      <c r="BB201" s="245"/>
      <c r="BC201" s="245"/>
      <c r="BD201" s="245"/>
      <c r="BE201" s="245"/>
      <c r="BF201" s="245"/>
      <c r="BG201" s="245"/>
      <c r="BH201" s="245"/>
      <c r="BI201" s="245"/>
      <c r="BJ201" s="245"/>
      <c r="BK201" s="245"/>
      <c r="BL201" s="245"/>
      <c r="BM201" s="245"/>
      <c r="BN201" s="245"/>
      <c r="BO201" s="245"/>
      <c r="BP201" s="245"/>
      <c r="BQ201" s="245"/>
      <c r="BR201" s="245"/>
      <c r="BS201" s="245"/>
      <c r="BT201" s="245"/>
      <c r="BU201" s="245"/>
      <c r="BV201" s="245"/>
      <c r="BW201" s="245"/>
      <c r="BX201" s="244"/>
      <c r="BY201" s="244"/>
      <c r="BZ201" s="244"/>
      <c r="CA201" s="247"/>
      <c r="CB201" s="247"/>
      <c r="CC201" s="247"/>
      <c r="CD201" s="247"/>
      <c r="CE201" s="247"/>
      <c r="CF201" s="247"/>
      <c r="CG201" s="464">
        <v>0</v>
      </c>
      <c r="CH201" s="464">
        <v>0</v>
      </c>
      <c r="CI201" s="464"/>
      <c r="CJ201" s="464"/>
      <c r="CK201" s="464"/>
      <c r="CL201" s="464"/>
      <c r="CM201" s="464"/>
      <c r="CN201" s="247"/>
      <c r="CO201" s="247"/>
      <c r="CP201" s="247"/>
      <c r="CQ201" s="247"/>
      <c r="CR201" s="247"/>
      <c r="CS201" s="247"/>
      <c r="CT201" s="247"/>
      <c r="CU201" s="247"/>
      <c r="CV201" s="247"/>
      <c r="CW201" s="247"/>
      <c r="CX201" s="247"/>
      <c r="CY201" s="247"/>
      <c r="CZ201" s="247"/>
    </row>
    <row r="202" spans="1:104" ht="16.350000000000001" customHeight="1" x14ac:dyDescent="0.25">
      <c r="A202" s="3639" t="s">
        <v>2274</v>
      </c>
      <c r="B202" s="3640">
        <f t="shared" si="19"/>
        <v>0</v>
      </c>
      <c r="C202" s="3640">
        <f t="shared" si="20"/>
        <v>0</v>
      </c>
      <c r="D202" s="3641">
        <f t="shared" si="20"/>
        <v>0</v>
      </c>
      <c r="E202" s="2388"/>
      <c r="F202" s="954"/>
      <c r="G202" s="2388"/>
      <c r="H202" s="954"/>
      <c r="I202" s="2388"/>
      <c r="J202" s="2389"/>
      <c r="K202" s="2388"/>
      <c r="L202" s="1011"/>
      <c r="M202" s="955"/>
      <c r="N202" s="954"/>
      <c r="O202" s="3644"/>
      <c r="P202" s="282"/>
      <c r="Q202" s="256"/>
      <c r="R202" s="256"/>
      <c r="S202" s="256"/>
      <c r="T202" s="256"/>
      <c r="U202" s="256"/>
      <c r="V202" s="256"/>
      <c r="W202" s="256"/>
      <c r="X202" s="256"/>
      <c r="Y202" s="256"/>
      <c r="Z202" s="256"/>
      <c r="AA202" s="256"/>
      <c r="AB202" s="246"/>
      <c r="AC202" s="246"/>
      <c r="AD202" s="246"/>
      <c r="AE202" s="246"/>
      <c r="AF202" s="245"/>
      <c r="AG202" s="245"/>
      <c r="AH202" s="245"/>
      <c r="AI202" s="245"/>
      <c r="AJ202" s="245"/>
      <c r="AK202" s="245"/>
      <c r="AL202" s="245"/>
      <c r="AM202" s="245"/>
      <c r="AN202" s="245"/>
      <c r="AO202" s="245"/>
      <c r="AP202" s="245"/>
      <c r="AQ202" s="245"/>
      <c r="AR202" s="245"/>
      <c r="AS202" s="245"/>
      <c r="AT202" s="245"/>
      <c r="AU202" s="245"/>
      <c r="AV202" s="245"/>
      <c r="AW202" s="245"/>
      <c r="AX202" s="245"/>
      <c r="AY202" s="245"/>
      <c r="AZ202" s="245"/>
      <c r="BA202" s="245"/>
      <c r="BB202" s="245"/>
      <c r="BC202" s="245"/>
      <c r="BD202" s="245"/>
      <c r="BE202" s="245"/>
      <c r="BF202" s="245"/>
      <c r="BG202" s="245"/>
      <c r="BH202" s="245"/>
      <c r="BI202" s="245"/>
      <c r="BJ202" s="245"/>
      <c r="BK202" s="245"/>
      <c r="BL202" s="245"/>
      <c r="BM202" s="245"/>
      <c r="BN202" s="245"/>
      <c r="BO202" s="245"/>
      <c r="BP202" s="245"/>
      <c r="BQ202" s="245"/>
      <c r="BR202" s="245"/>
      <c r="BS202" s="245"/>
      <c r="BT202" s="245"/>
      <c r="BU202" s="245"/>
      <c r="BV202" s="245"/>
      <c r="BW202" s="245"/>
      <c r="BX202" s="244"/>
      <c r="BY202" s="244"/>
      <c r="BZ202" s="244"/>
      <c r="CA202" s="247"/>
      <c r="CB202" s="247"/>
      <c r="CC202" s="247"/>
      <c r="CD202" s="247"/>
      <c r="CE202" s="247"/>
      <c r="CF202" s="247"/>
      <c r="CG202" s="464">
        <v>0</v>
      </c>
      <c r="CH202" s="464">
        <v>0</v>
      </c>
      <c r="CI202" s="464"/>
      <c r="CJ202" s="464"/>
      <c r="CK202" s="464"/>
      <c r="CL202" s="464"/>
      <c r="CM202" s="464"/>
      <c r="CN202" s="247"/>
      <c r="CO202" s="247"/>
      <c r="CP202" s="247"/>
      <c r="CQ202" s="247"/>
      <c r="CR202" s="247"/>
      <c r="CS202" s="247"/>
      <c r="CT202" s="247"/>
      <c r="CU202" s="247"/>
      <c r="CV202" s="247"/>
      <c r="CW202" s="247"/>
      <c r="CX202" s="247"/>
      <c r="CY202" s="247"/>
      <c r="CZ202" s="247"/>
    </row>
    <row r="203" spans="1:104" ht="16.350000000000001" customHeight="1" x14ac:dyDescent="0.25">
      <c r="A203" s="3645" t="s">
        <v>2275</v>
      </c>
      <c r="B203" s="3646">
        <f t="shared" si="19"/>
        <v>0</v>
      </c>
      <c r="C203" s="3646">
        <f t="shared" si="20"/>
        <v>0</v>
      </c>
      <c r="D203" s="3647">
        <f t="shared" si="20"/>
        <v>0</v>
      </c>
      <c r="E203" s="3195"/>
      <c r="F203" s="3515"/>
      <c r="G203" s="3195"/>
      <c r="H203" s="3515"/>
      <c r="I203" s="3195"/>
      <c r="J203" s="3515"/>
      <c r="K203" s="3195"/>
      <c r="L203" s="2392"/>
      <c r="M203" s="3516"/>
      <c r="N203" s="3515"/>
      <c r="O203" s="3648"/>
      <c r="P203" s="282"/>
      <c r="Q203" s="256"/>
      <c r="R203" s="256"/>
      <c r="S203" s="256"/>
      <c r="T203" s="256"/>
      <c r="U203" s="256"/>
      <c r="V203" s="256"/>
      <c r="W203" s="256"/>
      <c r="X203" s="256"/>
      <c r="Y203" s="256"/>
      <c r="Z203" s="256"/>
      <c r="AA203" s="256"/>
      <c r="AB203" s="246"/>
      <c r="AC203" s="246"/>
      <c r="AD203" s="246"/>
      <c r="AE203" s="246"/>
      <c r="AF203" s="245"/>
      <c r="AG203" s="245"/>
      <c r="AH203" s="245"/>
      <c r="AI203" s="245"/>
      <c r="AJ203" s="245"/>
      <c r="AK203" s="245"/>
      <c r="AL203" s="245"/>
      <c r="AM203" s="245"/>
      <c r="AN203" s="245"/>
      <c r="AO203" s="245"/>
      <c r="AP203" s="245"/>
      <c r="AQ203" s="245"/>
      <c r="AR203" s="245"/>
      <c r="AS203" s="245"/>
      <c r="AT203" s="245"/>
      <c r="AU203" s="245"/>
      <c r="AV203" s="245"/>
      <c r="AW203" s="245"/>
      <c r="AX203" s="245"/>
      <c r="AY203" s="245"/>
      <c r="AZ203" s="245"/>
      <c r="BA203" s="245"/>
      <c r="BB203" s="245"/>
      <c r="BC203" s="245"/>
      <c r="BD203" s="245"/>
      <c r="BE203" s="245"/>
      <c r="BF203" s="245"/>
      <c r="BG203" s="245"/>
      <c r="BH203" s="245"/>
      <c r="BI203" s="245"/>
      <c r="BJ203" s="245"/>
      <c r="BK203" s="245"/>
      <c r="BL203" s="245"/>
      <c r="BM203" s="245"/>
      <c r="BN203" s="245"/>
      <c r="BO203" s="245"/>
      <c r="BP203" s="245"/>
      <c r="BQ203" s="245"/>
      <c r="BR203" s="245"/>
      <c r="BS203" s="245"/>
      <c r="BT203" s="245"/>
      <c r="BU203" s="245"/>
      <c r="BV203" s="245"/>
      <c r="BW203" s="245"/>
      <c r="BX203" s="244"/>
      <c r="BY203" s="244"/>
      <c r="BZ203" s="244"/>
      <c r="CA203" s="247"/>
      <c r="CB203" s="247"/>
      <c r="CC203" s="247"/>
      <c r="CD203" s="247"/>
      <c r="CE203" s="247"/>
      <c r="CF203" s="247"/>
      <c r="CG203" s="464">
        <v>0</v>
      </c>
      <c r="CH203" s="464">
        <v>0</v>
      </c>
      <c r="CI203" s="464"/>
      <c r="CJ203" s="464"/>
      <c r="CK203" s="464"/>
      <c r="CL203" s="464"/>
      <c r="CM203" s="464"/>
      <c r="CN203" s="247"/>
      <c r="CO203" s="247"/>
      <c r="CP203" s="247"/>
      <c r="CQ203" s="247"/>
      <c r="CR203" s="247"/>
      <c r="CS203" s="247"/>
      <c r="CT203" s="247"/>
      <c r="CU203" s="247"/>
      <c r="CV203" s="247"/>
      <c r="CW203" s="247"/>
      <c r="CX203" s="247"/>
      <c r="CY203" s="247"/>
      <c r="CZ203" s="247"/>
    </row>
    <row r="208" spans="1:104" s="283" customFormat="1" ht="14.25" hidden="1" x14ac:dyDescent="0.2">
      <c r="A208" s="283" t="e">
        <f>SUM(B12:B14,B20:B25,B30:B35,B66,B89,C94,D104:D106,C111:C113,#REF!,C127:C128,B144,D151:D152,C155:C160,D164:D169,C174:C177,B187:B188,B193,B40:B45,B50:B55,E147:F147,C95:C101,C182:C183,B198)</f>
        <v>#REF!</v>
      </c>
      <c r="B208" s="283">
        <f>SUM(CG8:CM203)</f>
        <v>0</v>
      </c>
      <c r="BX208" s="518"/>
      <c r="BY208" s="518"/>
      <c r="BZ208" s="518"/>
      <c r="CA208" s="518"/>
      <c r="CB208" s="518"/>
      <c r="CC208" s="518"/>
      <c r="CD208" s="518"/>
      <c r="CE208" s="518"/>
      <c r="CF208" s="518"/>
      <c r="CG208" s="518"/>
      <c r="CH208" s="518"/>
      <c r="CI208" s="518"/>
      <c r="CJ208" s="518"/>
      <c r="CK208" s="518"/>
      <c r="CL208" s="518"/>
      <c r="CM208" s="518"/>
      <c r="CN208" s="518"/>
      <c r="CO208" s="518"/>
      <c r="CP208" s="518"/>
      <c r="CQ208" s="518"/>
      <c r="CR208" s="518"/>
      <c r="CS208" s="518"/>
      <c r="CT208" s="518"/>
      <c r="CU208" s="518"/>
      <c r="CV208" s="518"/>
      <c r="CW208" s="518"/>
      <c r="CX208" s="518"/>
      <c r="CY208" s="518"/>
      <c r="CZ208" s="518"/>
    </row>
  </sheetData>
  <mergeCells count="329">
    <mergeCell ref="I196:J196"/>
    <mergeCell ref="K196:L196"/>
    <mergeCell ref="Q191:R191"/>
    <mergeCell ref="S191:T191"/>
    <mergeCell ref="U191:V191"/>
    <mergeCell ref="A195:A198"/>
    <mergeCell ref="B195:D196"/>
    <mergeCell ref="E195:L195"/>
    <mergeCell ref="M195:N196"/>
    <mergeCell ref="O195:O197"/>
    <mergeCell ref="E196:F196"/>
    <mergeCell ref="G196:H196"/>
    <mergeCell ref="A190:A192"/>
    <mergeCell ref="B190:D191"/>
    <mergeCell ref="E190:V190"/>
    <mergeCell ref="W190:X191"/>
    <mergeCell ref="E191:F191"/>
    <mergeCell ref="G191:H191"/>
    <mergeCell ref="I191:J191"/>
    <mergeCell ref="K191:L191"/>
    <mergeCell ref="M191:N191"/>
    <mergeCell ref="O191:P191"/>
    <mergeCell ref="AF180:AF181"/>
    <mergeCell ref="AG180:AG181"/>
    <mergeCell ref="A182:A183"/>
    <mergeCell ref="A185:A186"/>
    <mergeCell ref="B185:B186"/>
    <mergeCell ref="C185:C186"/>
    <mergeCell ref="D185:D186"/>
    <mergeCell ref="AF179:AG179"/>
    <mergeCell ref="AH179:AH181"/>
    <mergeCell ref="AI179:AI181"/>
    <mergeCell ref="AJ179:AJ181"/>
    <mergeCell ref="AK179:AK181"/>
    <mergeCell ref="F180:G180"/>
    <mergeCell ref="H180:I180"/>
    <mergeCell ref="J180:K180"/>
    <mergeCell ref="L180:M180"/>
    <mergeCell ref="N180:O180"/>
    <mergeCell ref="W179:W181"/>
    <mergeCell ref="X179:X181"/>
    <mergeCell ref="Y179:Y181"/>
    <mergeCell ref="Z179:Z181"/>
    <mergeCell ref="AA179:AA181"/>
    <mergeCell ref="AB179:AE179"/>
    <mergeCell ref="AB180:AB181"/>
    <mergeCell ref="AC180:AC181"/>
    <mergeCell ref="AD180:AD181"/>
    <mergeCell ref="AE180:AE181"/>
    <mergeCell ref="A176:B176"/>
    <mergeCell ref="A177:B177"/>
    <mergeCell ref="A179:B181"/>
    <mergeCell ref="C179:E180"/>
    <mergeCell ref="F179:U179"/>
    <mergeCell ref="V179:V181"/>
    <mergeCell ref="P180:Q180"/>
    <mergeCell ref="R180:S180"/>
    <mergeCell ref="T180:U180"/>
    <mergeCell ref="AH172:AI172"/>
    <mergeCell ref="AJ172:AK172"/>
    <mergeCell ref="AL172:AM172"/>
    <mergeCell ref="A174:B174"/>
    <mergeCell ref="A175:B175"/>
    <mergeCell ref="T172:U172"/>
    <mergeCell ref="V172:W172"/>
    <mergeCell ref="X172:Y172"/>
    <mergeCell ref="Z172:AA172"/>
    <mergeCell ref="AB172:AC172"/>
    <mergeCell ref="AD172:AE172"/>
    <mergeCell ref="A171:B173"/>
    <mergeCell ref="C171:E172"/>
    <mergeCell ref="F171:AM171"/>
    <mergeCell ref="F172:G172"/>
    <mergeCell ref="H172:I172"/>
    <mergeCell ref="J172:K172"/>
    <mergeCell ref="L172:M172"/>
    <mergeCell ref="N172:O172"/>
    <mergeCell ref="P172:Q172"/>
    <mergeCell ref="R172:S172"/>
    <mergeCell ref="A164:A166"/>
    <mergeCell ref="B164:C164"/>
    <mergeCell ref="B165:C165"/>
    <mergeCell ref="B166:C166"/>
    <mergeCell ref="A167:A169"/>
    <mergeCell ref="B167:C167"/>
    <mergeCell ref="B168:C168"/>
    <mergeCell ref="B169:C169"/>
    <mergeCell ref="AF172:AG172"/>
    <mergeCell ref="A155:A156"/>
    <mergeCell ref="A158:A160"/>
    <mergeCell ref="A162:C163"/>
    <mergeCell ref="D162:F162"/>
    <mergeCell ref="G162:G163"/>
    <mergeCell ref="H162:H163"/>
    <mergeCell ref="G149:G150"/>
    <mergeCell ref="H149:J149"/>
    <mergeCell ref="K149:M149"/>
    <mergeCell ref="A151:A152"/>
    <mergeCell ref="B151:C151"/>
    <mergeCell ref="A154:B154"/>
    <mergeCell ref="I162:I163"/>
    <mergeCell ref="A127:A128"/>
    <mergeCell ref="A130:A131"/>
    <mergeCell ref="B130:B131"/>
    <mergeCell ref="A146:D146"/>
    <mergeCell ref="B147:D147"/>
    <mergeCell ref="A149:C150"/>
    <mergeCell ref="D149:F149"/>
    <mergeCell ref="L120:L121"/>
    <mergeCell ref="M120:M121"/>
    <mergeCell ref="N120:N121"/>
    <mergeCell ref="O120:O121"/>
    <mergeCell ref="P120:P121"/>
    <mergeCell ref="A125:B126"/>
    <mergeCell ref="C125:C126"/>
    <mergeCell ref="D125:I125"/>
    <mergeCell ref="J125:J126"/>
    <mergeCell ref="A117:B117"/>
    <mergeCell ref="A118:B118"/>
    <mergeCell ref="A120:A121"/>
    <mergeCell ref="B120:E120"/>
    <mergeCell ref="F120:G120"/>
    <mergeCell ref="H120:K120"/>
    <mergeCell ref="N115:O115"/>
    <mergeCell ref="P115:Q115"/>
    <mergeCell ref="R115:S115"/>
    <mergeCell ref="T115:U115"/>
    <mergeCell ref="V115:W115"/>
    <mergeCell ref="X115:Y115"/>
    <mergeCell ref="AL109:AM109"/>
    <mergeCell ref="A111:B111"/>
    <mergeCell ref="A112:B112"/>
    <mergeCell ref="A113:B113"/>
    <mergeCell ref="A115:B116"/>
    <mergeCell ref="C115:E115"/>
    <mergeCell ref="F115:G115"/>
    <mergeCell ref="H115:I115"/>
    <mergeCell ref="J115:K115"/>
    <mergeCell ref="L115:M115"/>
    <mergeCell ref="Z109:AA109"/>
    <mergeCell ref="AB109:AC109"/>
    <mergeCell ref="AD109:AE109"/>
    <mergeCell ref="AF109:AG109"/>
    <mergeCell ref="AH109:AI109"/>
    <mergeCell ref="AJ109:AK109"/>
    <mergeCell ref="N109:O109"/>
    <mergeCell ref="P109:Q109"/>
    <mergeCell ref="AN108:AN110"/>
    <mergeCell ref="F109:G109"/>
    <mergeCell ref="H109:I109"/>
    <mergeCell ref="J109:K109"/>
    <mergeCell ref="L109:M109"/>
    <mergeCell ref="A94:B94"/>
    <mergeCell ref="A95:A97"/>
    <mergeCell ref="A98:B98"/>
    <mergeCell ref="A99:B99"/>
    <mergeCell ref="A100:B100"/>
    <mergeCell ref="A101:B101"/>
    <mergeCell ref="R109:S109"/>
    <mergeCell ref="T109:U109"/>
    <mergeCell ref="V109:W109"/>
    <mergeCell ref="X109:Y109"/>
    <mergeCell ref="A103:C103"/>
    <mergeCell ref="A104:B106"/>
    <mergeCell ref="A108:B110"/>
    <mergeCell ref="C108:E109"/>
    <mergeCell ref="F108:AM108"/>
    <mergeCell ref="A91:B93"/>
    <mergeCell ref="C91:E92"/>
    <mergeCell ref="F91:AM91"/>
    <mergeCell ref="AN91:AN93"/>
    <mergeCell ref="AO91:AO93"/>
    <mergeCell ref="F92:G92"/>
    <mergeCell ref="H92:I92"/>
    <mergeCell ref="J92:K92"/>
    <mergeCell ref="L92:M92"/>
    <mergeCell ref="N92:O92"/>
    <mergeCell ref="AB92:AC92"/>
    <mergeCell ref="AD92:AE92"/>
    <mergeCell ref="AF92:AG92"/>
    <mergeCell ref="AH92:AI92"/>
    <mergeCell ref="AJ92:AK92"/>
    <mergeCell ref="AL92:AM92"/>
    <mergeCell ref="P92:Q92"/>
    <mergeCell ref="R92:S92"/>
    <mergeCell ref="T92:U92"/>
    <mergeCell ref="V92:W92"/>
    <mergeCell ref="X92:Y92"/>
    <mergeCell ref="Z92:AA92"/>
    <mergeCell ref="AA48:AB48"/>
    <mergeCell ref="AC48:AD48"/>
    <mergeCell ref="AE48:AF48"/>
    <mergeCell ref="AG48:AH48"/>
    <mergeCell ref="AI48:AJ48"/>
    <mergeCell ref="M48:N48"/>
    <mergeCell ref="O48:P48"/>
    <mergeCell ref="Q48:R48"/>
    <mergeCell ref="S48:T48"/>
    <mergeCell ref="U48:V48"/>
    <mergeCell ref="W48:X48"/>
    <mergeCell ref="A57:A59"/>
    <mergeCell ref="B57:D58"/>
    <mergeCell ref="E57:AL57"/>
    <mergeCell ref="AM57:AN58"/>
    <mergeCell ref="E58:F58"/>
    <mergeCell ref="G58:H58"/>
    <mergeCell ref="I58:J58"/>
    <mergeCell ref="K58:L58"/>
    <mergeCell ref="M58:N58"/>
    <mergeCell ref="AA58:AB58"/>
    <mergeCell ref="AC58:AD58"/>
    <mergeCell ref="AE58:AF58"/>
    <mergeCell ref="AG58:AH58"/>
    <mergeCell ref="AI58:AJ58"/>
    <mergeCell ref="AK58:AL58"/>
    <mergeCell ref="O58:P58"/>
    <mergeCell ref="Q58:R58"/>
    <mergeCell ref="S58:T58"/>
    <mergeCell ref="U58:V58"/>
    <mergeCell ref="W58:X58"/>
    <mergeCell ref="Y58:Z58"/>
    <mergeCell ref="AK38:AL38"/>
    <mergeCell ref="A47:A49"/>
    <mergeCell ref="B47:D48"/>
    <mergeCell ref="E47:AL47"/>
    <mergeCell ref="AM47:AM49"/>
    <mergeCell ref="AN47:AN49"/>
    <mergeCell ref="E48:F48"/>
    <mergeCell ref="G48:H48"/>
    <mergeCell ref="I48:J48"/>
    <mergeCell ref="K48:L48"/>
    <mergeCell ref="Y38:Z38"/>
    <mergeCell ref="AA38:AB38"/>
    <mergeCell ref="AC38:AD38"/>
    <mergeCell ref="AE38:AF38"/>
    <mergeCell ref="AG38:AH38"/>
    <mergeCell ref="AI38:AJ38"/>
    <mergeCell ref="M38:N38"/>
    <mergeCell ref="O38:P38"/>
    <mergeCell ref="Q38:R38"/>
    <mergeCell ref="S38:T38"/>
    <mergeCell ref="U38:V38"/>
    <mergeCell ref="W38:X38"/>
    <mergeCell ref="AK48:AL48"/>
    <mergeCell ref="Y48:Z48"/>
    <mergeCell ref="AK28:AL28"/>
    <mergeCell ref="A37:A39"/>
    <mergeCell ref="B37:D38"/>
    <mergeCell ref="E37:AL37"/>
    <mergeCell ref="AM37:AM39"/>
    <mergeCell ref="AN37:AN39"/>
    <mergeCell ref="E38:F38"/>
    <mergeCell ref="G38:H38"/>
    <mergeCell ref="I38:J38"/>
    <mergeCell ref="K38:L38"/>
    <mergeCell ref="Y28:Z28"/>
    <mergeCell ref="AA28:AB28"/>
    <mergeCell ref="AC28:AD28"/>
    <mergeCell ref="AE28:AF28"/>
    <mergeCell ref="AG28:AH28"/>
    <mergeCell ref="AI28:AJ28"/>
    <mergeCell ref="AM27:AM29"/>
    <mergeCell ref="AN27:AN29"/>
    <mergeCell ref="E28:F28"/>
    <mergeCell ref="G28:H28"/>
    <mergeCell ref="I28:J28"/>
    <mergeCell ref="K28:L28"/>
    <mergeCell ref="M28:N28"/>
    <mergeCell ref="O28:P28"/>
    <mergeCell ref="Q28:R28"/>
    <mergeCell ref="S28:T28"/>
    <mergeCell ref="AC18:AD18"/>
    <mergeCell ref="AE18:AF18"/>
    <mergeCell ref="AG18:AH18"/>
    <mergeCell ref="AI18:AJ18"/>
    <mergeCell ref="AK18:AL18"/>
    <mergeCell ref="A27:A29"/>
    <mergeCell ref="B27:D28"/>
    <mergeCell ref="E27:AL27"/>
    <mergeCell ref="U28:V28"/>
    <mergeCell ref="W28:X28"/>
    <mergeCell ref="Q18:R18"/>
    <mergeCell ref="S18:T18"/>
    <mergeCell ref="U18:V18"/>
    <mergeCell ref="W18:X18"/>
    <mergeCell ref="Y18:Z18"/>
    <mergeCell ref="AA18:AB18"/>
    <mergeCell ref="E18:F18"/>
    <mergeCell ref="G18:H18"/>
    <mergeCell ref="I18:J18"/>
    <mergeCell ref="K18:L18"/>
    <mergeCell ref="M18:N18"/>
    <mergeCell ref="O18:P18"/>
    <mergeCell ref="A17:A19"/>
    <mergeCell ref="B17:D18"/>
    <mergeCell ref="E17:AL17"/>
    <mergeCell ref="AM17:AM19"/>
    <mergeCell ref="AN17:AN19"/>
    <mergeCell ref="AO17:AO19"/>
    <mergeCell ref="AP17:AP19"/>
    <mergeCell ref="AC10:AD10"/>
    <mergeCell ref="AE10:AF10"/>
    <mergeCell ref="AG10:AH10"/>
    <mergeCell ref="AI10:AJ10"/>
    <mergeCell ref="AK10:AL10"/>
    <mergeCell ref="AN10:AN11"/>
    <mergeCell ref="AR9:AR11"/>
    <mergeCell ref="AS9:AS11"/>
    <mergeCell ref="E10:F10"/>
    <mergeCell ref="G10:H10"/>
    <mergeCell ref="I10:J10"/>
    <mergeCell ref="K10:L10"/>
    <mergeCell ref="M10:N10"/>
    <mergeCell ref="O10:P10"/>
    <mergeCell ref="Q10:R10"/>
    <mergeCell ref="S10:T10"/>
    <mergeCell ref="AO10:AO11"/>
    <mergeCell ref="AP10:AP11"/>
    <mergeCell ref="AQ10:AQ11"/>
    <mergeCell ref="A6:O6"/>
    <mergeCell ref="A9:A11"/>
    <mergeCell ref="B9:D10"/>
    <mergeCell ref="E9:AL9"/>
    <mergeCell ref="AM9:AM11"/>
    <mergeCell ref="AN9:AQ9"/>
    <mergeCell ref="U10:V10"/>
    <mergeCell ref="W10:X10"/>
    <mergeCell ref="Y10:Z10"/>
    <mergeCell ref="AA10:AB10"/>
  </mergeCells>
  <dataValidations count="2">
    <dataValidation type="whole" operator="greaterThanOrEqual" allowBlank="1" showInputMessage="1" showErrorMessage="1" errorTitle="Error" error="Favor Ingrese sólo Números." sqref="E12:AS15 E199:O203 E30:AN35 E40:AN45 E50:AN55 E60:AN65 C69:E88 F95:AO101 D104:D106 E20:AO25 D127:J128 B132:B143 E147:F147 E151:M152 C155:F160 E164:I169 F174:AM177 F182:AG183 C187:D188 E193:V193 AP24:AQ25 F111:AN113 F117:Y118 B122:P123">
      <formula1>0</formula1>
    </dataValidation>
    <dataValidation type="whole" allowBlank="1" showInputMessage="1" showErrorMessage="1" errorTitle="Error" error="Por favor ingrese números enteros" sqref="B30:B35">
      <formula1>0</formula1>
      <formula2>10000000000</formula2>
    </dataValidation>
  </dataValidation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L328"/>
  <sheetViews>
    <sheetView topLeftCell="A168" workbookViewId="0">
      <selection activeCell="C176" sqref="C176"/>
    </sheetView>
  </sheetViews>
  <sheetFormatPr baseColWidth="10" defaultColWidth="11.42578125" defaultRowHeight="15" x14ac:dyDescent="0.25"/>
  <cols>
    <col min="1" max="1" width="32.140625" customWidth="1"/>
    <col min="2" max="2" width="28.140625" customWidth="1"/>
    <col min="3" max="3" width="23.5703125" customWidth="1"/>
    <col min="4" max="4" width="24.140625" customWidth="1"/>
    <col min="5" max="5" width="20.85546875" customWidth="1"/>
    <col min="6" max="6" width="28" customWidth="1"/>
    <col min="7" max="7" width="16.140625" customWidth="1"/>
    <col min="8" max="8" width="15.85546875" customWidth="1"/>
    <col min="9" max="9" width="15.5703125" customWidth="1"/>
    <col min="41" max="41" width="13.140625" customWidth="1"/>
    <col min="42" max="42" width="16.5703125" customWidth="1"/>
    <col min="43" max="43" width="15" customWidth="1"/>
    <col min="44" max="44" width="18.85546875" customWidth="1"/>
    <col min="45" max="45" width="16.5703125" customWidth="1"/>
    <col min="46" max="46" width="15.5703125" customWidth="1"/>
    <col min="47" max="47" width="16.140625" customWidth="1"/>
    <col min="48" max="48" width="17.42578125" customWidth="1"/>
    <col min="49" max="49" width="20.5703125" customWidth="1"/>
    <col min="50" max="50" width="18" customWidth="1"/>
    <col min="51" max="51" width="16.5703125" customWidth="1"/>
  </cols>
  <sheetData>
    <row r="1" spans="1:95" s="319" customFormat="1" ht="14.25" x14ac:dyDescent="0.2">
      <c r="A1" s="85" t="s">
        <v>0</v>
      </c>
      <c r="AF1" s="519"/>
      <c r="AG1" s="519"/>
      <c r="AH1" s="519"/>
      <c r="AI1" s="519"/>
      <c r="AJ1" s="519"/>
      <c r="BT1" s="520"/>
      <c r="BU1" s="520"/>
      <c r="BV1" s="520"/>
      <c r="BW1" s="520"/>
      <c r="BX1" s="520"/>
      <c r="BY1" s="520"/>
      <c r="BZ1" s="520"/>
      <c r="CA1" s="520"/>
      <c r="CB1" s="520"/>
      <c r="CC1" s="520"/>
      <c r="CD1" s="520"/>
      <c r="CE1" s="520"/>
      <c r="CF1" s="520"/>
      <c r="CG1" s="520"/>
      <c r="CH1" s="520"/>
      <c r="CI1" s="520"/>
      <c r="CJ1" s="520"/>
      <c r="CK1" s="520"/>
      <c r="CL1" s="520"/>
    </row>
    <row r="2" spans="1:95" s="319" customFormat="1" ht="14.25" x14ac:dyDescent="0.2">
      <c r="A2" s="85" t="s">
        <v>127</v>
      </c>
      <c r="AF2" s="519"/>
      <c r="AG2" s="521"/>
      <c r="AH2" s="7411"/>
      <c r="AI2" s="7412"/>
      <c r="AJ2" s="519"/>
      <c r="BT2" s="520"/>
      <c r="BU2" s="520"/>
      <c r="BV2" s="520"/>
      <c r="BW2" s="520"/>
      <c r="BX2" s="520"/>
      <c r="BY2" s="520"/>
      <c r="BZ2" s="520"/>
      <c r="CA2" s="520"/>
      <c r="CB2" s="520"/>
      <c r="CC2" s="520"/>
      <c r="CD2" s="520"/>
      <c r="CE2" s="520"/>
      <c r="CF2" s="520"/>
      <c r="CG2" s="520"/>
      <c r="CH2" s="520"/>
      <c r="CI2" s="520"/>
      <c r="CJ2" s="520"/>
      <c r="CK2" s="520"/>
      <c r="CL2" s="520"/>
    </row>
    <row r="3" spans="1:95" s="319" customFormat="1" ht="14.25" x14ac:dyDescent="0.2">
      <c r="A3" s="85" t="s">
        <v>128</v>
      </c>
      <c r="AF3" s="519"/>
      <c r="AG3" s="1033"/>
      <c r="AH3" s="1033"/>
      <c r="AI3" s="1033"/>
      <c r="AJ3" s="519"/>
      <c r="BT3" s="520"/>
      <c r="BU3" s="520"/>
      <c r="BV3" s="520"/>
      <c r="BW3" s="520"/>
      <c r="BX3" s="520"/>
      <c r="BY3" s="520"/>
      <c r="BZ3" s="520"/>
      <c r="CA3" s="520"/>
      <c r="CB3" s="520"/>
      <c r="CC3" s="520"/>
      <c r="CD3" s="520"/>
      <c r="CE3" s="520"/>
      <c r="CF3" s="520"/>
      <c r="CG3" s="520"/>
      <c r="CH3" s="520"/>
      <c r="CI3" s="520"/>
      <c r="CJ3" s="520"/>
      <c r="CK3" s="520"/>
      <c r="CL3" s="520"/>
    </row>
    <row r="4" spans="1:95" s="319" customFormat="1" ht="14.25" x14ac:dyDescent="0.2">
      <c r="A4" s="85" t="s">
        <v>129</v>
      </c>
      <c r="AF4" s="519"/>
      <c r="AG4" s="522"/>
      <c r="AH4" s="522"/>
      <c r="AI4" s="522"/>
      <c r="AJ4" s="519"/>
      <c r="BT4" s="520"/>
      <c r="BU4" s="520"/>
      <c r="BV4" s="520"/>
      <c r="BW4" s="520"/>
      <c r="BX4" s="520"/>
      <c r="BY4" s="520"/>
      <c r="BZ4" s="520"/>
      <c r="CA4" s="520"/>
      <c r="CB4" s="520"/>
      <c r="CC4" s="520"/>
      <c r="CD4" s="520"/>
      <c r="CE4" s="520"/>
      <c r="CF4" s="520"/>
      <c r="CG4" s="520"/>
      <c r="CH4" s="520"/>
      <c r="CI4" s="520"/>
      <c r="CJ4" s="520"/>
      <c r="CK4" s="520"/>
      <c r="CL4" s="520"/>
    </row>
    <row r="5" spans="1:95" s="319" customFormat="1" ht="14.25" x14ac:dyDescent="0.2">
      <c r="A5" s="85" t="s">
        <v>130</v>
      </c>
      <c r="AF5" s="519"/>
      <c r="AG5" s="522"/>
      <c r="AH5" s="522"/>
      <c r="AI5" s="522"/>
      <c r="AJ5" s="519"/>
      <c r="BT5" s="520"/>
      <c r="BU5" s="520"/>
      <c r="BV5" s="520"/>
      <c r="BW5" s="520"/>
      <c r="BX5" s="520"/>
      <c r="BY5" s="520"/>
      <c r="BZ5" s="520"/>
      <c r="CA5" s="520"/>
      <c r="CB5" s="520"/>
      <c r="CC5" s="520"/>
      <c r="CD5" s="520"/>
      <c r="CE5" s="520"/>
      <c r="CF5" s="520"/>
      <c r="CG5" s="520"/>
      <c r="CH5" s="520"/>
      <c r="CI5" s="520"/>
      <c r="CJ5" s="520"/>
      <c r="CK5" s="520"/>
      <c r="CL5" s="520"/>
    </row>
    <row r="6" spans="1:95" s="104" customFormat="1" x14ac:dyDescent="0.2">
      <c r="A6" s="7413" t="s">
        <v>2276</v>
      </c>
      <c r="B6" s="7413"/>
      <c r="C6" s="7413"/>
      <c r="D6" s="7413"/>
      <c r="E6" s="7413"/>
      <c r="F6" s="7413"/>
      <c r="G6" s="7413"/>
      <c r="H6" s="7413"/>
      <c r="I6" s="7413"/>
      <c r="J6" s="7413"/>
      <c r="K6" s="7413"/>
      <c r="L6" s="7413"/>
      <c r="M6" s="7413"/>
      <c r="N6" s="7413"/>
      <c r="O6" s="7413"/>
      <c r="P6" s="7413"/>
      <c r="AG6" s="522"/>
      <c r="AH6" s="522"/>
      <c r="AI6" s="522"/>
      <c r="BT6" s="523"/>
      <c r="BU6" s="523"/>
      <c r="BV6" s="523"/>
      <c r="BW6" s="523"/>
      <c r="BX6" s="523"/>
      <c r="BY6" s="523"/>
      <c r="BZ6" s="523"/>
      <c r="CA6" s="523"/>
      <c r="CB6" s="523"/>
      <c r="CC6" s="523"/>
      <c r="CD6" s="523"/>
      <c r="CE6" s="523"/>
      <c r="CF6" s="523"/>
      <c r="CG6" s="523"/>
      <c r="CH6" s="523"/>
      <c r="CI6" s="523"/>
      <c r="CJ6" s="523"/>
      <c r="CK6" s="523"/>
      <c r="CL6" s="523"/>
    </row>
    <row r="7" spans="1:95" s="321" customFormat="1" ht="14.25" x14ac:dyDescent="0.2">
      <c r="A7" s="524"/>
      <c r="B7" s="524"/>
      <c r="C7" s="524"/>
      <c r="D7" s="524"/>
      <c r="E7" s="524"/>
      <c r="F7" s="524"/>
      <c r="G7" s="524"/>
      <c r="H7" s="524"/>
      <c r="I7" s="524"/>
      <c r="J7" s="524"/>
      <c r="K7" s="524"/>
      <c r="L7" s="524"/>
      <c r="M7" s="524"/>
      <c r="N7" s="524"/>
      <c r="O7" s="524"/>
      <c r="P7" s="524"/>
      <c r="AF7" s="104"/>
      <c r="AG7" s="522"/>
      <c r="AH7" s="522"/>
      <c r="AI7" s="522"/>
      <c r="AJ7" s="104"/>
      <c r="BT7" s="525"/>
      <c r="BU7" s="525"/>
      <c r="BV7" s="525"/>
      <c r="BW7" s="525"/>
      <c r="BX7" s="525"/>
      <c r="BY7" s="525"/>
      <c r="BZ7" s="525"/>
      <c r="CA7" s="525"/>
      <c r="CB7" s="525"/>
      <c r="CC7" s="525"/>
      <c r="CD7" s="525"/>
      <c r="CE7" s="525"/>
      <c r="CF7" s="525"/>
      <c r="CG7" s="525"/>
      <c r="CH7" s="525"/>
      <c r="CI7" s="525"/>
      <c r="CJ7" s="525"/>
      <c r="CK7" s="525"/>
      <c r="CL7" s="525"/>
    </row>
    <row r="8" spans="1:95" s="245" customFormat="1" ht="32.1" customHeight="1" x14ac:dyDescent="0.2">
      <c r="A8" s="103" t="s">
        <v>2277</v>
      </c>
      <c r="B8" s="526"/>
      <c r="C8" s="526"/>
      <c r="D8" s="527"/>
      <c r="E8" s="527"/>
      <c r="F8" s="528"/>
      <c r="G8" s="270"/>
      <c r="H8" s="528"/>
      <c r="I8" s="528"/>
      <c r="J8" s="528"/>
      <c r="K8" s="528"/>
      <c r="L8" s="528"/>
      <c r="M8" s="528"/>
      <c r="N8" s="528"/>
      <c r="O8" s="528"/>
      <c r="P8" s="270"/>
      <c r="AH8" s="246"/>
      <c r="AI8" s="246"/>
      <c r="AJ8" s="246"/>
      <c r="AK8" s="246"/>
      <c r="AL8" s="246"/>
      <c r="AM8" s="246"/>
      <c r="AN8" s="246"/>
      <c r="AO8" s="246"/>
      <c r="AP8" s="246"/>
      <c r="AQ8" s="246"/>
      <c r="AR8" s="246"/>
      <c r="AS8" s="246"/>
      <c r="AT8" s="246"/>
      <c r="AU8" s="246"/>
      <c r="AV8" s="246"/>
      <c r="AW8" s="246"/>
      <c r="BR8" s="244"/>
      <c r="BS8" s="244"/>
      <c r="BT8" s="244"/>
      <c r="BU8" s="257"/>
      <c r="BV8" s="257"/>
      <c r="BW8" s="257"/>
      <c r="BX8" s="247"/>
      <c r="BY8" s="247"/>
      <c r="BZ8" s="247"/>
      <c r="CA8" s="247"/>
      <c r="CB8" s="247"/>
      <c r="CC8" s="247"/>
      <c r="CD8" s="247"/>
      <c r="CE8" s="247"/>
      <c r="CF8" s="247"/>
      <c r="CG8" s="247"/>
      <c r="CH8" s="247"/>
      <c r="CI8" s="247"/>
      <c r="CJ8" s="247"/>
      <c r="CK8" s="247"/>
      <c r="CL8" s="247"/>
      <c r="CM8" s="247"/>
      <c r="CN8" s="247"/>
      <c r="CO8" s="247"/>
      <c r="CP8" s="247"/>
      <c r="CQ8" s="247"/>
    </row>
    <row r="9" spans="1:95" s="529" customFormat="1" ht="14.25" customHeight="1" x14ac:dyDescent="0.15">
      <c r="A9" s="7414" t="s">
        <v>2278</v>
      </c>
      <c r="B9" s="7414"/>
      <c r="C9" s="7415"/>
      <c r="D9" s="6703" t="s">
        <v>49</v>
      </c>
      <c r="E9" s="6557"/>
      <c r="F9" s="6565"/>
      <c r="G9" s="7160" t="s">
        <v>2279</v>
      </c>
      <c r="H9" s="7161"/>
      <c r="I9" s="7161"/>
      <c r="J9" s="7161"/>
      <c r="K9" s="7161"/>
      <c r="L9" s="7161"/>
      <c r="M9" s="7161"/>
      <c r="N9" s="7161"/>
      <c r="O9" s="7161"/>
      <c r="P9" s="7161"/>
      <c r="Q9" s="7161"/>
      <c r="R9" s="7161"/>
      <c r="S9" s="7161"/>
      <c r="T9" s="7161"/>
      <c r="U9" s="7161"/>
      <c r="V9" s="7161"/>
      <c r="W9" s="7161"/>
      <c r="X9" s="7161"/>
      <c r="Y9" s="7161"/>
      <c r="Z9" s="7161"/>
      <c r="AA9" s="7161"/>
      <c r="AB9" s="7161"/>
      <c r="AC9" s="7161"/>
      <c r="AD9" s="7161"/>
      <c r="AE9" s="7161"/>
      <c r="AF9" s="7161"/>
      <c r="AG9" s="7161"/>
      <c r="AH9" s="7161"/>
      <c r="AI9" s="7161"/>
      <c r="AJ9" s="7161"/>
      <c r="AK9" s="7161"/>
      <c r="AL9" s="7161"/>
      <c r="AM9" s="7161"/>
      <c r="AN9" s="7161"/>
      <c r="AO9" s="7161"/>
      <c r="AP9" s="7162"/>
      <c r="AQ9" s="6427" t="s">
        <v>2280</v>
      </c>
      <c r="AR9" s="7308" t="s">
        <v>2169</v>
      </c>
      <c r="AS9" s="7379" t="s">
        <v>2281</v>
      </c>
      <c r="AT9" s="7379" t="s">
        <v>2282</v>
      </c>
      <c r="AU9" s="7379" t="s">
        <v>14</v>
      </c>
      <c r="AV9" s="6183" t="s">
        <v>2283</v>
      </c>
      <c r="AW9" s="7066" t="s">
        <v>573</v>
      </c>
      <c r="AX9" s="7079" t="s">
        <v>2284</v>
      </c>
      <c r="BO9" s="530"/>
      <c r="BP9" s="530"/>
      <c r="BQ9" s="530"/>
      <c r="BR9" s="530"/>
      <c r="BS9" s="530"/>
      <c r="BT9" s="530"/>
      <c r="BU9" s="530"/>
      <c r="BV9" s="530"/>
      <c r="BW9" s="530"/>
      <c r="BX9" s="530"/>
      <c r="BY9" s="530"/>
      <c r="BZ9" s="530"/>
      <c r="CA9" s="530"/>
      <c r="CB9" s="530"/>
      <c r="CC9" s="530"/>
      <c r="CD9" s="530"/>
      <c r="CE9" s="530"/>
      <c r="CF9" s="530"/>
      <c r="CG9" s="530"/>
    </row>
    <row r="10" spans="1:95" s="529" customFormat="1" ht="16.5" customHeight="1" x14ac:dyDescent="0.15">
      <c r="A10" s="7416"/>
      <c r="B10" s="7416"/>
      <c r="C10" s="7417"/>
      <c r="D10" s="7249"/>
      <c r="E10" s="6869"/>
      <c r="F10" s="7250"/>
      <c r="G10" s="7409" t="s">
        <v>2285</v>
      </c>
      <c r="H10" s="7410"/>
      <c r="I10" s="7160" t="s">
        <v>354</v>
      </c>
      <c r="J10" s="7162"/>
      <c r="K10" s="7161" t="s">
        <v>355</v>
      </c>
      <c r="L10" s="7162"/>
      <c r="M10" s="7160" t="s">
        <v>2286</v>
      </c>
      <c r="N10" s="7162"/>
      <c r="O10" s="7160" t="s">
        <v>357</v>
      </c>
      <c r="P10" s="7162"/>
      <c r="Q10" s="7160" t="s">
        <v>358</v>
      </c>
      <c r="R10" s="7162"/>
      <c r="S10" s="7160" t="s">
        <v>359</v>
      </c>
      <c r="T10" s="7162"/>
      <c r="U10" s="7297" t="s">
        <v>360</v>
      </c>
      <c r="V10" s="7299"/>
      <c r="W10" s="7297" t="s">
        <v>2287</v>
      </c>
      <c r="X10" s="7299"/>
      <c r="Y10" s="7297" t="s">
        <v>267</v>
      </c>
      <c r="Z10" s="7301"/>
      <c r="AA10" s="7023" t="s">
        <v>268</v>
      </c>
      <c r="AB10" s="7044"/>
      <c r="AC10" s="7137" t="s">
        <v>2288</v>
      </c>
      <c r="AD10" s="7140"/>
      <c r="AE10" s="7137" t="s">
        <v>2289</v>
      </c>
      <c r="AF10" s="7140"/>
      <c r="AG10" s="7137" t="s">
        <v>2290</v>
      </c>
      <c r="AH10" s="7140"/>
      <c r="AI10" s="7137" t="s">
        <v>2291</v>
      </c>
      <c r="AJ10" s="7140"/>
      <c r="AK10" s="7297" t="s">
        <v>2292</v>
      </c>
      <c r="AL10" s="7301"/>
      <c r="AM10" s="7297" t="s">
        <v>2293</v>
      </c>
      <c r="AN10" s="7301"/>
      <c r="AO10" s="7297" t="s">
        <v>951</v>
      </c>
      <c r="AP10" s="7420"/>
      <c r="AQ10" s="6429"/>
      <c r="AR10" s="6424"/>
      <c r="AS10" s="7380"/>
      <c r="AT10" s="7380"/>
      <c r="AU10" s="7380"/>
      <c r="AV10" s="6203"/>
      <c r="AW10" s="7067"/>
      <c r="AX10" s="6884"/>
      <c r="BO10" s="530"/>
      <c r="BP10" s="530"/>
      <c r="BQ10" s="530"/>
      <c r="BR10" s="530"/>
      <c r="BS10" s="530"/>
      <c r="BT10" s="530"/>
      <c r="BU10" s="530"/>
      <c r="BV10" s="530"/>
      <c r="BW10" s="530"/>
      <c r="BX10" s="530"/>
      <c r="BY10" s="530"/>
      <c r="BZ10" s="530"/>
      <c r="CA10" s="530"/>
      <c r="CB10" s="530"/>
      <c r="CC10" s="530"/>
      <c r="CD10" s="530"/>
      <c r="CE10" s="530"/>
      <c r="CF10" s="530"/>
      <c r="CG10" s="530"/>
    </row>
    <row r="11" spans="1:95" s="529" customFormat="1" ht="16.5" customHeight="1" x14ac:dyDescent="0.15">
      <c r="A11" s="7418"/>
      <c r="B11" s="7418"/>
      <c r="C11" s="7419"/>
      <c r="D11" s="3212" t="s">
        <v>52</v>
      </c>
      <c r="E11" s="3649" t="s">
        <v>53</v>
      </c>
      <c r="F11" s="3650" t="s">
        <v>54</v>
      </c>
      <c r="G11" s="3651" t="s">
        <v>53</v>
      </c>
      <c r="H11" s="3650" t="s">
        <v>54</v>
      </c>
      <c r="I11" s="3651" t="s">
        <v>53</v>
      </c>
      <c r="J11" s="3650" t="s">
        <v>54</v>
      </c>
      <c r="K11" s="3651" t="s">
        <v>53</v>
      </c>
      <c r="L11" s="3650" t="s">
        <v>54</v>
      </c>
      <c r="M11" s="3651" t="s">
        <v>53</v>
      </c>
      <c r="N11" s="3650" t="s">
        <v>54</v>
      </c>
      <c r="O11" s="3651" t="s">
        <v>53</v>
      </c>
      <c r="P11" s="3650" t="s">
        <v>54</v>
      </c>
      <c r="Q11" s="3651" t="s">
        <v>53</v>
      </c>
      <c r="R11" s="3650" t="s">
        <v>54</v>
      </c>
      <c r="S11" s="3651" t="s">
        <v>53</v>
      </c>
      <c r="T11" s="3650" t="s">
        <v>54</v>
      </c>
      <c r="U11" s="3651" t="s">
        <v>53</v>
      </c>
      <c r="V11" s="3650" t="s">
        <v>54</v>
      </c>
      <c r="W11" s="3651" t="s">
        <v>53</v>
      </c>
      <c r="X11" s="3650" t="s">
        <v>54</v>
      </c>
      <c r="Y11" s="3651" t="s">
        <v>53</v>
      </c>
      <c r="Z11" s="3650" t="s">
        <v>54</v>
      </c>
      <c r="AA11" s="3651" t="s">
        <v>53</v>
      </c>
      <c r="AB11" s="3650" t="s">
        <v>54</v>
      </c>
      <c r="AC11" s="3651" t="s">
        <v>53</v>
      </c>
      <c r="AD11" s="3650" t="s">
        <v>54</v>
      </c>
      <c r="AE11" s="3651" t="s">
        <v>53</v>
      </c>
      <c r="AF11" s="3650" t="s">
        <v>54</v>
      </c>
      <c r="AG11" s="3651" t="s">
        <v>53</v>
      </c>
      <c r="AH11" s="3650" t="s">
        <v>54</v>
      </c>
      <c r="AI11" s="3651" t="s">
        <v>53</v>
      </c>
      <c r="AJ11" s="3650" t="s">
        <v>54</v>
      </c>
      <c r="AK11" s="3651" t="s">
        <v>53</v>
      </c>
      <c r="AL11" s="3650" t="s">
        <v>54</v>
      </c>
      <c r="AM11" s="3651" t="s">
        <v>53</v>
      </c>
      <c r="AN11" s="3650" t="s">
        <v>54</v>
      </c>
      <c r="AO11" s="3651" t="s">
        <v>53</v>
      </c>
      <c r="AP11" s="3650" t="s">
        <v>54</v>
      </c>
      <c r="AQ11" s="6969"/>
      <c r="AR11" s="7253"/>
      <c r="AS11" s="7381"/>
      <c r="AT11" s="7381"/>
      <c r="AU11" s="7381"/>
      <c r="AV11" s="6967"/>
      <c r="AW11" s="7382"/>
      <c r="AX11" s="7329"/>
      <c r="BO11" s="530"/>
      <c r="BP11" s="530"/>
      <c r="BQ11" s="530"/>
      <c r="BR11" s="530"/>
      <c r="BS11" s="530"/>
      <c r="BT11" s="530"/>
      <c r="BU11" s="530"/>
      <c r="BV11" s="530"/>
      <c r="BW11" s="530"/>
      <c r="BX11" s="530"/>
      <c r="BY11" s="530"/>
      <c r="BZ11" s="530"/>
      <c r="CA11" s="530"/>
      <c r="CB11" s="530"/>
      <c r="CC11" s="530"/>
      <c r="CD11" s="530"/>
      <c r="CE11" s="530"/>
      <c r="CF11" s="530"/>
      <c r="CG11" s="530"/>
    </row>
    <row r="12" spans="1:95" s="529" customFormat="1" ht="10.5" x14ac:dyDescent="0.15">
      <c r="A12" s="7396" t="s">
        <v>2294</v>
      </c>
      <c r="B12" s="7396"/>
      <c r="C12" s="7396"/>
      <c r="D12" s="3652"/>
      <c r="E12" s="1467"/>
      <c r="F12" s="531"/>
      <c r="G12" s="136"/>
      <c r="H12" s="2470"/>
      <c r="I12" s="532"/>
      <c r="J12" s="2470"/>
      <c r="K12" s="533"/>
      <c r="L12" s="2470"/>
      <c r="M12" s="136"/>
      <c r="N12" s="2470"/>
      <c r="O12" s="136"/>
      <c r="P12" s="2470"/>
      <c r="Q12" s="136"/>
      <c r="R12" s="138"/>
      <c r="S12" s="136"/>
      <c r="T12" s="138"/>
      <c r="U12" s="136"/>
      <c r="V12" s="138"/>
      <c r="W12" s="136"/>
      <c r="X12" s="138"/>
      <c r="Y12" s="136"/>
      <c r="Z12" s="138"/>
      <c r="AA12" s="136"/>
      <c r="AB12" s="138"/>
      <c r="AC12" s="136"/>
      <c r="AD12" s="138"/>
      <c r="AE12" s="136"/>
      <c r="AF12" s="138"/>
      <c r="AG12" s="136"/>
      <c r="AH12" s="138"/>
      <c r="AI12" s="136"/>
      <c r="AJ12" s="138"/>
      <c r="AK12" s="136"/>
      <c r="AL12" s="138"/>
      <c r="AM12" s="136"/>
      <c r="AN12" s="138"/>
      <c r="AO12" s="136"/>
      <c r="AP12" s="138"/>
      <c r="AQ12" s="138"/>
      <c r="AR12" s="182"/>
      <c r="AS12" s="182"/>
      <c r="AT12" s="182"/>
      <c r="AU12" s="2325"/>
      <c r="AV12" s="255"/>
      <c r="AW12" s="2325"/>
      <c r="AX12" s="255"/>
      <c r="BO12" s="530"/>
      <c r="BP12" s="530"/>
      <c r="BQ12" s="530"/>
      <c r="BR12" s="530"/>
      <c r="BS12" s="530"/>
      <c r="BT12" s="530"/>
      <c r="BU12" s="530"/>
      <c r="BV12" s="530"/>
      <c r="BW12" s="530"/>
      <c r="BX12" s="530">
        <v>0</v>
      </c>
      <c r="BY12" s="530">
        <v>0</v>
      </c>
      <c r="BZ12" s="530">
        <v>0</v>
      </c>
      <c r="CA12" s="530"/>
      <c r="CB12" s="530"/>
      <c r="CC12" s="530"/>
      <c r="CD12" s="530"/>
      <c r="CE12" s="530"/>
      <c r="CF12" s="530"/>
      <c r="CG12" s="530"/>
    </row>
    <row r="13" spans="1:95" s="529" customFormat="1" ht="10.5" x14ac:dyDescent="0.15">
      <c r="A13" s="7405" t="s">
        <v>2295</v>
      </c>
      <c r="B13" s="7405"/>
      <c r="C13" s="7405"/>
      <c r="D13" s="3652"/>
      <c r="E13" s="1467"/>
      <c r="F13" s="531"/>
      <c r="G13" s="2473"/>
      <c r="H13" s="2474"/>
      <c r="I13" s="3653"/>
      <c r="J13" s="2474"/>
      <c r="K13" s="2326"/>
      <c r="L13" s="2474"/>
      <c r="M13" s="2473"/>
      <c r="N13" s="2474"/>
      <c r="O13" s="2473"/>
      <c r="P13" s="2474"/>
      <c r="Q13" s="2473"/>
      <c r="R13" s="2475"/>
      <c r="S13" s="2473"/>
      <c r="T13" s="2475"/>
      <c r="U13" s="2473"/>
      <c r="V13" s="2475"/>
      <c r="W13" s="2473"/>
      <c r="X13" s="2475"/>
      <c r="Y13" s="2473"/>
      <c r="Z13" s="2475"/>
      <c r="AA13" s="2473"/>
      <c r="AB13" s="2475"/>
      <c r="AC13" s="2473"/>
      <c r="AD13" s="2475"/>
      <c r="AE13" s="2473"/>
      <c r="AF13" s="2475"/>
      <c r="AG13" s="2473"/>
      <c r="AH13" s="2475"/>
      <c r="AI13" s="2473"/>
      <c r="AJ13" s="2475"/>
      <c r="AK13" s="2473"/>
      <c r="AL13" s="2475"/>
      <c r="AM13" s="2473"/>
      <c r="AN13" s="2475"/>
      <c r="AO13" s="2473"/>
      <c r="AP13" s="2475"/>
      <c r="AQ13" s="2475"/>
      <c r="AR13" s="2325"/>
      <c r="AS13" s="2325"/>
      <c r="AT13" s="2325"/>
      <c r="AU13" s="2325"/>
      <c r="AV13" s="1585"/>
      <c r="AW13" s="2325"/>
      <c r="AX13" s="1585"/>
      <c r="BO13" s="530"/>
      <c r="BP13" s="530"/>
      <c r="BQ13" s="530"/>
      <c r="BR13" s="530"/>
      <c r="BS13" s="530"/>
      <c r="BT13" s="530"/>
      <c r="BU13" s="530"/>
      <c r="BV13" s="530"/>
      <c r="BW13" s="530"/>
      <c r="BX13" s="530">
        <v>0</v>
      </c>
      <c r="BY13" s="530">
        <v>0</v>
      </c>
      <c r="BZ13" s="530">
        <v>0</v>
      </c>
      <c r="CA13" s="530"/>
      <c r="CB13" s="530"/>
      <c r="CC13" s="530"/>
      <c r="CD13" s="530"/>
      <c r="CE13" s="530"/>
      <c r="CF13" s="530"/>
      <c r="CG13" s="530"/>
    </row>
    <row r="14" spans="1:95" s="529" customFormat="1" ht="10.5" x14ac:dyDescent="0.15">
      <c r="A14" s="7396" t="s">
        <v>2296</v>
      </c>
      <c r="B14" s="7396"/>
      <c r="C14" s="7396"/>
      <c r="D14" s="3652"/>
      <c r="E14" s="1467"/>
      <c r="F14" s="531"/>
      <c r="G14" s="2473"/>
      <c r="H14" s="2474"/>
      <c r="I14" s="3653"/>
      <c r="J14" s="2474"/>
      <c r="K14" s="2326"/>
      <c r="L14" s="2474"/>
      <c r="M14" s="2473"/>
      <c r="N14" s="2475"/>
      <c r="O14" s="2473"/>
      <c r="P14" s="2475"/>
      <c r="Q14" s="2473"/>
      <c r="R14" s="2475"/>
      <c r="S14" s="2473"/>
      <c r="T14" s="2475"/>
      <c r="U14" s="2473"/>
      <c r="V14" s="2475"/>
      <c r="W14" s="2473"/>
      <c r="X14" s="2475"/>
      <c r="Y14" s="2473"/>
      <c r="Z14" s="2475"/>
      <c r="AA14" s="2473"/>
      <c r="AB14" s="2475"/>
      <c r="AC14" s="2473"/>
      <c r="AD14" s="2475"/>
      <c r="AE14" s="2473"/>
      <c r="AF14" s="2475"/>
      <c r="AG14" s="2473"/>
      <c r="AH14" s="2475"/>
      <c r="AI14" s="2473"/>
      <c r="AJ14" s="2475"/>
      <c r="AK14" s="2473"/>
      <c r="AL14" s="2475"/>
      <c r="AM14" s="2473"/>
      <c r="AN14" s="2475"/>
      <c r="AO14" s="2473"/>
      <c r="AP14" s="2475"/>
      <c r="AQ14" s="2475"/>
      <c r="AR14" s="2325"/>
      <c r="AS14" s="2325"/>
      <c r="AT14" s="2325"/>
      <c r="AU14" s="2325"/>
      <c r="AV14" s="1585"/>
      <c r="AW14" s="2325"/>
      <c r="AX14" s="1585"/>
      <c r="BO14" s="530"/>
      <c r="BP14" s="530"/>
      <c r="BQ14" s="530"/>
      <c r="BR14" s="530"/>
      <c r="BS14" s="530"/>
      <c r="BT14" s="530"/>
      <c r="BU14" s="530"/>
      <c r="BV14" s="530"/>
      <c r="BW14" s="530"/>
      <c r="BX14" s="530">
        <v>0</v>
      </c>
      <c r="BY14" s="530">
        <v>0</v>
      </c>
      <c r="BZ14" s="530">
        <v>0</v>
      </c>
      <c r="CA14" s="530"/>
      <c r="CB14" s="530"/>
      <c r="CC14" s="530"/>
      <c r="CD14" s="530"/>
      <c r="CE14" s="530"/>
      <c r="CF14" s="530"/>
      <c r="CG14" s="530"/>
    </row>
    <row r="15" spans="1:95" s="529" customFormat="1" ht="10.5" x14ac:dyDescent="0.15">
      <c r="A15" s="7406" t="s">
        <v>2297</v>
      </c>
      <c r="B15" s="7406"/>
      <c r="C15" s="7406"/>
      <c r="D15" s="3652"/>
      <c r="E15" s="3654"/>
      <c r="F15" s="3655"/>
      <c r="G15" s="2309"/>
      <c r="H15" s="2483"/>
      <c r="I15" s="2980"/>
      <c r="J15" s="2483"/>
      <c r="K15" s="2332"/>
      <c r="L15" s="2483"/>
      <c r="M15" s="2309"/>
      <c r="N15" s="2308"/>
      <c r="O15" s="2309"/>
      <c r="P15" s="2308"/>
      <c r="Q15" s="2309"/>
      <c r="R15" s="2308"/>
      <c r="S15" s="2309"/>
      <c r="T15" s="2308"/>
      <c r="U15" s="2309"/>
      <c r="V15" s="2308"/>
      <c r="W15" s="2309"/>
      <c r="X15" s="2308"/>
      <c r="Y15" s="2309"/>
      <c r="Z15" s="2308"/>
      <c r="AA15" s="2309"/>
      <c r="AB15" s="2308"/>
      <c r="AC15" s="2309"/>
      <c r="AD15" s="2308"/>
      <c r="AE15" s="2309"/>
      <c r="AF15" s="2308"/>
      <c r="AG15" s="2309"/>
      <c r="AH15" s="2308"/>
      <c r="AI15" s="2309"/>
      <c r="AJ15" s="2308"/>
      <c r="AK15" s="2309"/>
      <c r="AL15" s="2308"/>
      <c r="AM15" s="2309"/>
      <c r="AN15" s="2308"/>
      <c r="AO15" s="2309"/>
      <c r="AP15" s="2308"/>
      <c r="AQ15" s="2308"/>
      <c r="AR15" s="2331"/>
      <c r="AS15" s="2331"/>
      <c r="AT15" s="2331"/>
      <c r="AU15" s="2325"/>
      <c r="AV15" s="1598"/>
      <c r="AW15" s="2325"/>
      <c r="AX15" s="1598"/>
      <c r="BO15" s="530"/>
      <c r="BP15" s="530"/>
      <c r="BQ15" s="530"/>
      <c r="BR15" s="530"/>
      <c r="BS15" s="530"/>
      <c r="BT15" s="530"/>
      <c r="BU15" s="530"/>
      <c r="BV15" s="530"/>
      <c r="BW15" s="530"/>
      <c r="BX15" s="530">
        <v>0</v>
      </c>
      <c r="BY15" s="530">
        <v>0</v>
      </c>
      <c r="BZ15" s="530">
        <v>0</v>
      </c>
      <c r="CA15" s="530"/>
      <c r="CB15" s="530"/>
      <c r="CC15" s="530"/>
      <c r="CD15" s="530"/>
      <c r="CE15" s="530"/>
      <c r="CF15" s="530"/>
      <c r="CG15" s="530"/>
    </row>
    <row r="16" spans="1:95" s="245" customFormat="1" ht="32.1" customHeight="1" x14ac:dyDescent="0.2">
      <c r="A16" s="103" t="s">
        <v>2298</v>
      </c>
      <c r="B16" s="526"/>
      <c r="C16" s="526"/>
      <c r="D16" s="534"/>
      <c r="E16" s="534"/>
      <c r="F16" s="534"/>
      <c r="G16" s="3656"/>
      <c r="H16" s="3656"/>
      <c r="I16" s="527"/>
      <c r="J16" s="528"/>
      <c r="K16" s="528"/>
      <c r="L16" s="528"/>
      <c r="M16" s="528"/>
      <c r="N16" s="528"/>
      <c r="O16" s="528"/>
      <c r="P16" s="535"/>
      <c r="Q16" s="528"/>
      <c r="R16" s="528"/>
      <c r="S16" s="528"/>
      <c r="T16" s="528"/>
      <c r="U16" s="528"/>
      <c r="V16" s="528"/>
      <c r="W16" s="528"/>
      <c r="X16" s="528"/>
      <c r="Y16" s="528"/>
      <c r="Z16" s="528"/>
      <c r="AA16" s="528"/>
      <c r="AB16" s="528"/>
      <c r="AC16" s="528"/>
      <c r="AD16" s="528"/>
      <c r="AE16" s="528"/>
      <c r="AF16" s="528"/>
      <c r="AG16" s="528"/>
      <c r="AH16" s="246"/>
      <c r="AI16" s="246"/>
      <c r="AJ16" s="246"/>
      <c r="AK16" s="246"/>
      <c r="AL16" s="246"/>
      <c r="AM16" s="246"/>
      <c r="AN16" s="246"/>
      <c r="AO16" s="246"/>
      <c r="AP16" s="246"/>
      <c r="AQ16" s="246"/>
      <c r="AR16" s="246"/>
      <c r="AS16" s="246"/>
      <c r="AT16" s="246"/>
      <c r="AU16" s="246"/>
      <c r="AV16" s="246"/>
      <c r="AW16" s="246"/>
      <c r="AX16" s="246"/>
      <c r="AY16" s="246"/>
      <c r="BR16" s="244"/>
      <c r="BS16" s="244"/>
      <c r="BT16" s="244"/>
      <c r="BU16" s="257"/>
      <c r="BV16" s="257"/>
      <c r="BW16" s="257"/>
      <c r="BX16" s="247"/>
      <c r="BY16" s="247"/>
      <c r="BZ16" s="247"/>
      <c r="CA16" s="247"/>
      <c r="CB16" s="247"/>
      <c r="CC16" s="247"/>
      <c r="CD16" s="247"/>
      <c r="CE16" s="464"/>
      <c r="CF16" s="464"/>
      <c r="CG16" s="464"/>
      <c r="CH16" s="464"/>
      <c r="CI16" s="464"/>
      <c r="CJ16" s="464"/>
      <c r="CK16" s="464"/>
      <c r="CL16" s="247"/>
      <c r="CM16" s="247"/>
      <c r="CN16" s="247"/>
      <c r="CO16" s="247"/>
      <c r="CP16" s="247"/>
      <c r="CQ16" s="247"/>
    </row>
    <row r="17" spans="1:94" s="319" customFormat="1" ht="20.25" customHeight="1" x14ac:dyDescent="0.2">
      <c r="A17" s="6695" t="s">
        <v>2299</v>
      </c>
      <c r="B17" s="6700"/>
      <c r="C17" s="6535"/>
      <c r="D17" s="7160" t="s">
        <v>118</v>
      </c>
      <c r="E17" s="7161"/>
      <c r="F17" s="7162"/>
      <c r="G17" s="7407" t="s">
        <v>2285</v>
      </c>
      <c r="H17" s="7408"/>
      <c r="I17" s="7160" t="s">
        <v>354</v>
      </c>
      <c r="J17" s="7162"/>
      <c r="K17" s="7160" t="s">
        <v>355</v>
      </c>
      <c r="L17" s="7162"/>
      <c r="M17" s="7160" t="s">
        <v>2286</v>
      </c>
      <c r="N17" s="7162"/>
      <c r="O17" s="7161" t="s">
        <v>357</v>
      </c>
      <c r="P17" s="7161"/>
      <c r="Q17" s="7160" t="s">
        <v>358</v>
      </c>
      <c r="R17" s="7162"/>
      <c r="S17" s="7161" t="s">
        <v>359</v>
      </c>
      <c r="T17" s="7161"/>
      <c r="U17" s="7023" t="s">
        <v>360</v>
      </c>
      <c r="V17" s="7024"/>
      <c r="W17" s="7032" t="s">
        <v>2287</v>
      </c>
      <c r="X17" s="7032"/>
      <c r="Y17" s="7023" t="s">
        <v>267</v>
      </c>
      <c r="Z17" s="7044"/>
      <c r="AA17" s="7032" t="s">
        <v>268</v>
      </c>
      <c r="AB17" s="7028"/>
      <c r="AC17" s="7137" t="s">
        <v>2288</v>
      </c>
      <c r="AD17" s="7140"/>
      <c r="AE17" s="7137" t="s">
        <v>2289</v>
      </c>
      <c r="AF17" s="7140"/>
      <c r="AG17" s="7137" t="s">
        <v>2290</v>
      </c>
      <c r="AH17" s="7140"/>
      <c r="AI17" s="7137" t="s">
        <v>2291</v>
      </c>
      <c r="AJ17" s="7140"/>
      <c r="AK17" s="7023" t="s">
        <v>2292</v>
      </c>
      <c r="AL17" s="7044"/>
      <c r="AM17" s="7032" t="s">
        <v>2293</v>
      </c>
      <c r="AN17" s="7044"/>
      <c r="AO17" s="7032" t="s">
        <v>951</v>
      </c>
      <c r="AP17" s="7028"/>
      <c r="AQ17" s="7193" t="s">
        <v>2280</v>
      </c>
      <c r="AR17" s="7308" t="s">
        <v>2169</v>
      </c>
      <c r="AS17" s="7308" t="s">
        <v>421</v>
      </c>
      <c r="AT17" s="7402" t="s">
        <v>2281</v>
      </c>
      <c r="AU17" s="7403" t="s">
        <v>2300</v>
      </c>
      <c r="AV17" s="7379" t="s">
        <v>2282</v>
      </c>
      <c r="AW17" s="7379" t="s">
        <v>14</v>
      </c>
      <c r="AX17" s="7066" t="s">
        <v>946</v>
      </c>
      <c r="AY17" s="7079" t="s">
        <v>2284</v>
      </c>
      <c r="BS17" s="520"/>
      <c r="BT17" s="520"/>
      <c r="BU17" s="520"/>
      <c r="BV17" s="520"/>
      <c r="BW17" s="520"/>
      <c r="BX17" s="520"/>
      <c r="BY17" s="520"/>
      <c r="BZ17" s="520"/>
      <c r="CA17" s="520"/>
      <c r="CB17" s="520"/>
      <c r="CC17" s="520"/>
      <c r="CD17" s="520"/>
      <c r="CE17" s="520"/>
      <c r="CF17" s="520"/>
      <c r="CG17" s="520"/>
      <c r="CH17" s="520"/>
      <c r="CI17" s="520"/>
      <c r="CJ17" s="520"/>
      <c r="CK17" s="520"/>
    </row>
    <row r="18" spans="1:94" s="319" customFormat="1" ht="24.75" customHeight="1" x14ac:dyDescent="0.2">
      <c r="A18" s="7166"/>
      <c r="B18" s="7167"/>
      <c r="C18" s="7168"/>
      <c r="D18" s="3657" t="s">
        <v>52</v>
      </c>
      <c r="E18" s="3657" t="s">
        <v>53</v>
      </c>
      <c r="F18" s="3657" t="s">
        <v>54</v>
      </c>
      <c r="G18" s="3658" t="s">
        <v>53</v>
      </c>
      <c r="H18" s="3650" t="s">
        <v>54</v>
      </c>
      <c r="I18" s="3659" t="s">
        <v>53</v>
      </c>
      <c r="J18" s="242" t="s">
        <v>54</v>
      </c>
      <c r="K18" s="3659" t="s">
        <v>53</v>
      </c>
      <c r="L18" s="3660" t="s">
        <v>54</v>
      </c>
      <c r="M18" s="3659" t="s">
        <v>53</v>
      </c>
      <c r="N18" s="1035" t="s">
        <v>54</v>
      </c>
      <c r="O18" s="3659" t="s">
        <v>53</v>
      </c>
      <c r="P18" s="242" t="s">
        <v>54</v>
      </c>
      <c r="Q18" s="3659" t="s">
        <v>53</v>
      </c>
      <c r="R18" s="1035" t="s">
        <v>54</v>
      </c>
      <c r="S18" s="3659" t="s">
        <v>53</v>
      </c>
      <c r="T18" s="242" t="s">
        <v>54</v>
      </c>
      <c r="U18" s="1449" t="s">
        <v>53</v>
      </c>
      <c r="V18" s="1035" t="s">
        <v>54</v>
      </c>
      <c r="W18" s="1449" t="s">
        <v>53</v>
      </c>
      <c r="X18" s="1035" t="s">
        <v>54</v>
      </c>
      <c r="Y18" s="1449" t="s">
        <v>53</v>
      </c>
      <c r="Z18" s="1035" t="s">
        <v>54</v>
      </c>
      <c r="AA18" s="1449" t="s">
        <v>53</v>
      </c>
      <c r="AB18" s="1035" t="s">
        <v>54</v>
      </c>
      <c r="AC18" s="1449" t="s">
        <v>53</v>
      </c>
      <c r="AD18" s="1035" t="s">
        <v>54</v>
      </c>
      <c r="AE18" s="1449" t="s">
        <v>53</v>
      </c>
      <c r="AF18" s="1035" t="s">
        <v>54</v>
      </c>
      <c r="AG18" s="1449" t="s">
        <v>53</v>
      </c>
      <c r="AH18" s="1035" t="s">
        <v>54</v>
      </c>
      <c r="AI18" s="1449" t="s">
        <v>53</v>
      </c>
      <c r="AJ18" s="1035" t="s">
        <v>54</v>
      </c>
      <c r="AK18" s="1449" t="s">
        <v>53</v>
      </c>
      <c r="AL18" s="1035" t="s">
        <v>54</v>
      </c>
      <c r="AM18" s="1449" t="s">
        <v>53</v>
      </c>
      <c r="AN18" s="1035" t="s">
        <v>54</v>
      </c>
      <c r="AO18" s="1449" t="s">
        <v>53</v>
      </c>
      <c r="AP18" s="242" t="s">
        <v>54</v>
      </c>
      <c r="AQ18" s="7193"/>
      <c r="AR18" s="7401"/>
      <c r="AS18" s="7401"/>
      <c r="AT18" s="7402"/>
      <c r="AU18" s="7404"/>
      <c r="AV18" s="7381"/>
      <c r="AW18" s="7380"/>
      <c r="AX18" s="7382"/>
      <c r="AY18" s="7329"/>
      <c r="BS18" s="520"/>
      <c r="BT18" s="520"/>
      <c r="BU18" s="520"/>
      <c r="BV18" s="520"/>
      <c r="BW18" s="520"/>
      <c r="BX18" s="520"/>
      <c r="BY18" s="520"/>
      <c r="BZ18" s="520"/>
      <c r="CA18" s="520"/>
      <c r="CB18" s="520"/>
      <c r="CC18" s="520"/>
      <c r="CD18" s="520"/>
      <c r="CE18" s="520"/>
      <c r="CF18" s="520"/>
      <c r="CG18" s="520"/>
      <c r="CH18" s="520"/>
      <c r="CI18" s="520"/>
      <c r="CJ18" s="520"/>
      <c r="CK18" s="520"/>
    </row>
    <row r="19" spans="1:94" s="319" customFormat="1" ht="30.75" customHeight="1" x14ac:dyDescent="0.2">
      <c r="A19" s="7398" t="s">
        <v>2301</v>
      </c>
      <c r="B19" s="7399"/>
      <c r="C19" s="7400"/>
      <c r="D19" s="3652"/>
      <c r="E19" s="3661"/>
      <c r="F19" s="3661"/>
      <c r="G19" s="3662"/>
      <c r="H19" s="3663"/>
      <c r="I19" s="3662"/>
      <c r="J19" s="3664"/>
      <c r="K19" s="3662"/>
      <c r="L19" s="3663"/>
      <c r="M19" s="3662"/>
      <c r="N19" s="3663"/>
      <c r="O19" s="3662"/>
      <c r="P19" s="3664"/>
      <c r="Q19" s="3662"/>
      <c r="R19" s="3663"/>
      <c r="S19" s="3662"/>
      <c r="T19" s="3664"/>
      <c r="U19" s="3662"/>
      <c r="V19" s="3663"/>
      <c r="W19" s="3662"/>
      <c r="X19" s="3663"/>
      <c r="Y19" s="3662"/>
      <c r="Z19" s="3663"/>
      <c r="AA19" s="3662"/>
      <c r="AB19" s="3663"/>
      <c r="AC19" s="3662"/>
      <c r="AD19" s="3663"/>
      <c r="AE19" s="3662"/>
      <c r="AF19" s="3663"/>
      <c r="AG19" s="3662"/>
      <c r="AH19" s="3663"/>
      <c r="AI19" s="3662"/>
      <c r="AJ19" s="3663"/>
      <c r="AK19" s="3662"/>
      <c r="AL19" s="3663"/>
      <c r="AM19" s="3662"/>
      <c r="AN19" s="3663"/>
      <c r="AO19" s="3662"/>
      <c r="AP19" s="3663"/>
      <c r="AQ19" s="3665"/>
      <c r="AR19" s="3663"/>
      <c r="AS19" s="3666"/>
      <c r="AT19" s="3667"/>
      <c r="AU19" s="3667"/>
      <c r="AV19" s="3667"/>
      <c r="AW19" s="3667"/>
      <c r="AX19" s="3667"/>
      <c r="AY19" s="3668"/>
      <c r="BS19" s="520"/>
      <c r="BT19" s="520"/>
      <c r="BU19" s="520"/>
      <c r="BV19" s="520"/>
      <c r="BW19" s="520"/>
      <c r="BX19" s="520"/>
      <c r="BY19" s="520"/>
      <c r="BZ19" s="520"/>
      <c r="CA19" s="520"/>
      <c r="CB19" s="520">
        <v>0</v>
      </c>
      <c r="CC19" s="520">
        <v>0</v>
      </c>
      <c r="CD19" s="520">
        <v>0</v>
      </c>
      <c r="CE19" s="520"/>
      <c r="CF19" s="520">
        <v>0</v>
      </c>
      <c r="CG19" s="520"/>
      <c r="CH19" s="520"/>
      <c r="CI19" s="520"/>
      <c r="CJ19" s="520"/>
      <c r="CK19" s="520"/>
    </row>
    <row r="20" spans="1:94" s="319" customFormat="1" ht="14.25" x14ac:dyDescent="0.2">
      <c r="A20" s="7398" t="s">
        <v>2302</v>
      </c>
      <c r="B20" s="7399"/>
      <c r="C20" s="7400"/>
      <c r="D20" s="3652"/>
      <c r="E20" s="1984"/>
      <c r="F20" s="1984"/>
      <c r="G20" s="3669"/>
      <c r="H20" s="3670"/>
      <c r="I20" s="3669"/>
      <c r="J20" s="3671"/>
      <c r="K20" s="3669"/>
      <c r="L20" s="3671"/>
      <c r="M20" s="3669"/>
      <c r="N20" s="3671"/>
      <c r="O20" s="3669"/>
      <c r="P20" s="3671"/>
      <c r="Q20" s="3669"/>
      <c r="R20" s="3671"/>
      <c r="S20" s="3669"/>
      <c r="T20" s="3671"/>
      <c r="U20" s="2473"/>
      <c r="V20" s="2474"/>
      <c r="W20" s="2473"/>
      <c r="X20" s="2474"/>
      <c r="Y20" s="2473"/>
      <c r="Z20" s="2474"/>
      <c r="AA20" s="2473"/>
      <c r="AB20" s="2474"/>
      <c r="AC20" s="2473"/>
      <c r="AD20" s="2474"/>
      <c r="AE20" s="2473"/>
      <c r="AF20" s="2474"/>
      <c r="AG20" s="2473"/>
      <c r="AH20" s="2474"/>
      <c r="AI20" s="2473"/>
      <c r="AJ20" s="2474"/>
      <c r="AK20" s="2473"/>
      <c r="AL20" s="2474"/>
      <c r="AM20" s="2473"/>
      <c r="AN20" s="2474"/>
      <c r="AO20" s="2473"/>
      <c r="AP20" s="2474"/>
      <c r="AQ20" s="2473"/>
      <c r="AR20" s="2474"/>
      <c r="AS20" s="3666"/>
      <c r="AT20" s="3666"/>
      <c r="AU20" s="3666"/>
      <c r="AV20" s="3666"/>
      <c r="AW20" s="3667"/>
      <c r="AX20" s="3667"/>
      <c r="AY20" s="3672"/>
      <c r="BS20" s="520"/>
      <c r="BT20" s="520"/>
      <c r="BU20" s="520"/>
      <c r="BV20" s="520"/>
      <c r="BW20" s="520"/>
      <c r="BX20" s="520"/>
      <c r="BY20" s="520"/>
      <c r="BZ20" s="520"/>
      <c r="CA20" s="520"/>
      <c r="CB20" s="520">
        <v>0</v>
      </c>
      <c r="CC20" s="520">
        <v>0</v>
      </c>
      <c r="CD20" s="520">
        <v>0</v>
      </c>
      <c r="CE20" s="520"/>
      <c r="CF20" s="520">
        <v>0</v>
      </c>
      <c r="CG20" s="520"/>
      <c r="CH20" s="520"/>
      <c r="CI20" s="520"/>
      <c r="CJ20" s="520"/>
      <c r="CK20" s="520"/>
    </row>
    <row r="21" spans="1:94" s="319" customFormat="1" ht="14.25" x14ac:dyDescent="0.2">
      <c r="A21" s="7233" t="s">
        <v>2303</v>
      </c>
      <c r="B21" s="7234"/>
      <c r="C21" s="7235"/>
      <c r="D21" s="3652"/>
      <c r="E21" s="3661"/>
      <c r="F21" s="3661"/>
      <c r="G21" s="3662"/>
      <c r="H21" s="3663"/>
      <c r="I21" s="3662"/>
      <c r="J21" s="3664"/>
      <c r="K21" s="3662"/>
      <c r="L21" s="3663"/>
      <c r="M21" s="3662"/>
      <c r="N21" s="3663"/>
      <c r="O21" s="3662"/>
      <c r="P21" s="3664"/>
      <c r="Q21" s="3662"/>
      <c r="R21" s="3663"/>
      <c r="S21" s="3662"/>
      <c r="T21" s="3664"/>
      <c r="U21" s="3662"/>
      <c r="V21" s="3663"/>
      <c r="W21" s="3662"/>
      <c r="X21" s="3663"/>
      <c r="Y21" s="3662"/>
      <c r="Z21" s="3663"/>
      <c r="AA21" s="3662"/>
      <c r="AB21" s="3663"/>
      <c r="AC21" s="3662"/>
      <c r="AD21" s="3663"/>
      <c r="AE21" s="3662"/>
      <c r="AF21" s="3663"/>
      <c r="AG21" s="3662"/>
      <c r="AH21" s="3663"/>
      <c r="AI21" s="3662"/>
      <c r="AJ21" s="3663"/>
      <c r="AK21" s="3662"/>
      <c r="AL21" s="3663"/>
      <c r="AM21" s="3662"/>
      <c r="AN21" s="3663"/>
      <c r="AO21" s="3662"/>
      <c r="AP21" s="3663"/>
      <c r="AQ21" s="3662"/>
      <c r="AR21" s="3663"/>
      <c r="AS21" s="3667"/>
      <c r="AT21" s="3667"/>
      <c r="AU21" s="3667"/>
      <c r="AV21" s="3667"/>
      <c r="AW21" s="3666"/>
      <c r="AX21" s="3666"/>
      <c r="AY21" s="3672"/>
      <c r="BS21" s="520"/>
      <c r="BT21" s="520"/>
      <c r="BU21" s="520"/>
      <c r="BV21" s="520"/>
      <c r="BW21" s="520"/>
      <c r="BX21" s="520"/>
      <c r="BY21" s="520"/>
      <c r="BZ21" s="520"/>
      <c r="CA21" s="520"/>
      <c r="CB21" s="520">
        <v>0</v>
      </c>
      <c r="CC21" s="520">
        <v>0</v>
      </c>
      <c r="CD21" s="520">
        <v>0</v>
      </c>
      <c r="CE21" s="520"/>
      <c r="CF21" s="520">
        <v>0</v>
      </c>
      <c r="CG21" s="520"/>
      <c r="CH21" s="520"/>
      <c r="CI21" s="520"/>
      <c r="CJ21" s="520"/>
      <c r="CK21" s="520"/>
    </row>
    <row r="22" spans="1:94" s="319" customFormat="1" ht="14.25" x14ac:dyDescent="0.2">
      <c r="A22" s="6524" t="s">
        <v>2304</v>
      </c>
      <c r="B22" s="7236"/>
      <c r="C22" s="6525"/>
      <c r="D22" s="3652"/>
      <c r="E22" s="1984"/>
      <c r="F22" s="1984"/>
      <c r="G22" s="2473"/>
      <c r="H22" s="2474"/>
      <c r="I22" s="2473"/>
      <c r="J22" s="2326"/>
      <c r="K22" s="2473"/>
      <c r="L22" s="2474"/>
      <c r="M22" s="2473"/>
      <c r="N22" s="2474"/>
      <c r="O22" s="2473"/>
      <c r="P22" s="2326"/>
      <c r="Q22" s="2473"/>
      <c r="R22" s="2474"/>
      <c r="S22" s="2473"/>
      <c r="T22" s="2326"/>
      <c r="U22" s="2473"/>
      <c r="V22" s="2474"/>
      <c r="W22" s="2473"/>
      <c r="X22" s="2474"/>
      <c r="Y22" s="2473"/>
      <c r="Z22" s="2474"/>
      <c r="AA22" s="2473"/>
      <c r="AB22" s="2474"/>
      <c r="AC22" s="2473"/>
      <c r="AD22" s="2474"/>
      <c r="AE22" s="2473"/>
      <c r="AF22" s="2474"/>
      <c r="AG22" s="2473"/>
      <c r="AH22" s="2474"/>
      <c r="AI22" s="2473"/>
      <c r="AJ22" s="2474"/>
      <c r="AK22" s="2473"/>
      <c r="AL22" s="2474"/>
      <c r="AM22" s="2473"/>
      <c r="AN22" s="2474"/>
      <c r="AO22" s="2473"/>
      <c r="AP22" s="2474"/>
      <c r="AQ22" s="2473"/>
      <c r="AR22" s="2474"/>
      <c r="AS22" s="3666"/>
      <c r="AT22" s="3666"/>
      <c r="AU22" s="3666"/>
      <c r="AV22" s="3666"/>
      <c r="AW22" s="3666"/>
      <c r="AX22" s="3666"/>
      <c r="AY22" s="3672"/>
      <c r="BS22" s="520"/>
      <c r="BT22" s="520"/>
      <c r="BU22" s="520"/>
      <c r="BV22" s="520"/>
      <c r="BW22" s="520"/>
      <c r="BX22" s="520"/>
      <c r="BY22" s="520"/>
      <c r="BZ22" s="520"/>
      <c r="CA22" s="520"/>
      <c r="CB22" s="520">
        <v>0</v>
      </c>
      <c r="CC22" s="520">
        <v>0</v>
      </c>
      <c r="CD22" s="520">
        <v>0</v>
      </c>
      <c r="CE22" s="520"/>
      <c r="CF22" s="520">
        <v>0</v>
      </c>
      <c r="CG22" s="520"/>
      <c r="CH22" s="520"/>
      <c r="CI22" s="520"/>
      <c r="CJ22" s="520"/>
      <c r="CK22" s="520"/>
    </row>
    <row r="23" spans="1:94" s="319" customFormat="1" ht="14.25" x14ac:dyDescent="0.2">
      <c r="A23" s="6524" t="s">
        <v>2305</v>
      </c>
      <c r="B23" s="7236"/>
      <c r="C23" s="6525"/>
      <c r="D23" s="3652"/>
      <c r="E23" s="3661"/>
      <c r="F23" s="3661"/>
      <c r="G23" s="2473"/>
      <c r="H23" s="2474"/>
      <c r="I23" s="2473"/>
      <c r="J23" s="2326"/>
      <c r="K23" s="2473"/>
      <c r="L23" s="2474"/>
      <c r="M23" s="2473"/>
      <c r="N23" s="2474"/>
      <c r="O23" s="2473"/>
      <c r="P23" s="2326"/>
      <c r="Q23" s="2473"/>
      <c r="R23" s="2474"/>
      <c r="S23" s="2473"/>
      <c r="T23" s="2326"/>
      <c r="U23" s="2473"/>
      <c r="V23" s="2474"/>
      <c r="W23" s="2473"/>
      <c r="X23" s="2474"/>
      <c r="Y23" s="2473"/>
      <c r="Z23" s="2474"/>
      <c r="AA23" s="2473"/>
      <c r="AB23" s="2474"/>
      <c r="AC23" s="2473"/>
      <c r="AD23" s="2474"/>
      <c r="AE23" s="2473"/>
      <c r="AF23" s="2474"/>
      <c r="AG23" s="2473"/>
      <c r="AH23" s="2474"/>
      <c r="AI23" s="2473"/>
      <c r="AJ23" s="2474"/>
      <c r="AK23" s="2473"/>
      <c r="AL23" s="2474"/>
      <c r="AM23" s="2473"/>
      <c r="AN23" s="2474"/>
      <c r="AO23" s="2473"/>
      <c r="AP23" s="2474"/>
      <c r="AQ23" s="2473"/>
      <c r="AR23" s="2474"/>
      <c r="AS23" s="3666"/>
      <c r="AT23" s="3666"/>
      <c r="AU23" s="3666"/>
      <c r="AV23" s="3666"/>
      <c r="AW23" s="3666"/>
      <c r="AX23" s="3666"/>
      <c r="AY23" s="3672"/>
      <c r="BS23" s="520"/>
      <c r="BT23" s="520"/>
      <c r="BU23" s="520"/>
      <c r="BV23" s="520"/>
      <c r="BW23" s="520"/>
      <c r="BX23" s="520"/>
      <c r="BY23" s="520"/>
      <c r="BZ23" s="520"/>
      <c r="CA23" s="520"/>
      <c r="CB23" s="520">
        <v>0</v>
      </c>
      <c r="CC23" s="520">
        <v>0</v>
      </c>
      <c r="CD23" s="520">
        <v>0</v>
      </c>
      <c r="CE23" s="520"/>
      <c r="CF23" s="520">
        <v>0</v>
      </c>
      <c r="CG23" s="520"/>
      <c r="CH23" s="520"/>
      <c r="CI23" s="520"/>
      <c r="CJ23" s="520"/>
      <c r="CK23" s="520"/>
    </row>
    <row r="24" spans="1:94" s="319" customFormat="1" ht="14.1" customHeight="1" x14ac:dyDescent="0.2">
      <c r="A24" s="7396" t="s">
        <v>2306</v>
      </c>
      <c r="B24" s="7396"/>
      <c r="C24" s="7396"/>
      <c r="D24" s="3652"/>
      <c r="E24" s="1984"/>
      <c r="F24" s="3661"/>
      <c r="G24" s="2473"/>
      <c r="H24" s="2474"/>
      <c r="I24" s="2473"/>
      <c r="J24" s="2326"/>
      <c r="K24" s="2473"/>
      <c r="L24" s="2474"/>
      <c r="M24" s="2473"/>
      <c r="N24" s="2474"/>
      <c r="O24" s="2473"/>
      <c r="P24" s="2326"/>
      <c r="Q24" s="2473"/>
      <c r="R24" s="2474"/>
      <c r="S24" s="2473"/>
      <c r="T24" s="2326"/>
      <c r="U24" s="2473"/>
      <c r="V24" s="2474"/>
      <c r="W24" s="2473"/>
      <c r="X24" s="2474"/>
      <c r="Y24" s="2473"/>
      <c r="Z24" s="2474"/>
      <c r="AA24" s="2473"/>
      <c r="AB24" s="2474"/>
      <c r="AC24" s="2473"/>
      <c r="AD24" s="2474"/>
      <c r="AE24" s="2473"/>
      <c r="AF24" s="2474"/>
      <c r="AG24" s="2473"/>
      <c r="AH24" s="2474"/>
      <c r="AI24" s="2473"/>
      <c r="AJ24" s="2474"/>
      <c r="AK24" s="2473"/>
      <c r="AL24" s="2474"/>
      <c r="AM24" s="2473"/>
      <c r="AN24" s="2474"/>
      <c r="AO24" s="2473"/>
      <c r="AP24" s="2474"/>
      <c r="AQ24" s="2473"/>
      <c r="AR24" s="2474"/>
      <c r="AS24" s="3666"/>
      <c r="AT24" s="3666"/>
      <c r="AU24" s="3666"/>
      <c r="AV24" s="3666"/>
      <c r="AW24" s="3666"/>
      <c r="AX24" s="3666"/>
      <c r="AY24" s="3672"/>
      <c r="BS24" s="520"/>
      <c r="BT24" s="520"/>
      <c r="BU24" s="520"/>
      <c r="BV24" s="520"/>
      <c r="BW24" s="520"/>
      <c r="BX24" s="520"/>
      <c r="BY24" s="520"/>
      <c r="BZ24" s="520"/>
      <c r="CA24" s="520"/>
      <c r="CB24" s="520">
        <v>0</v>
      </c>
      <c r="CC24" s="520">
        <v>0</v>
      </c>
      <c r="CD24" s="520">
        <v>0</v>
      </c>
      <c r="CE24" s="520"/>
      <c r="CF24" s="520">
        <v>0</v>
      </c>
      <c r="CG24" s="520"/>
      <c r="CH24" s="520"/>
      <c r="CI24" s="520"/>
      <c r="CJ24" s="520"/>
      <c r="CK24" s="520"/>
    </row>
    <row r="25" spans="1:94" s="319" customFormat="1" ht="14.1" customHeight="1" x14ac:dyDescent="0.2">
      <c r="A25" s="7396" t="s">
        <v>2307</v>
      </c>
      <c r="B25" s="7396"/>
      <c r="C25" s="7396"/>
      <c r="D25" s="3673"/>
      <c r="E25" s="3661"/>
      <c r="F25" s="3661"/>
      <c r="G25" s="3674"/>
      <c r="H25" s="3674"/>
      <c r="I25" s="2473"/>
      <c r="J25" s="2326"/>
      <c r="K25" s="2473"/>
      <c r="L25" s="2474"/>
      <c r="M25" s="2473"/>
      <c r="N25" s="2474"/>
      <c r="O25" s="2473"/>
      <c r="P25" s="2326"/>
      <c r="Q25" s="2473"/>
      <c r="R25" s="2474"/>
      <c r="S25" s="2473"/>
      <c r="T25" s="2326"/>
      <c r="U25" s="2473"/>
      <c r="V25" s="2474"/>
      <c r="W25" s="2473"/>
      <c r="X25" s="2474"/>
      <c r="Y25" s="2473"/>
      <c r="Z25" s="2474"/>
      <c r="AA25" s="2473"/>
      <c r="AB25" s="2474"/>
      <c r="AC25" s="2473"/>
      <c r="AD25" s="2474"/>
      <c r="AE25" s="2473"/>
      <c r="AF25" s="2474"/>
      <c r="AG25" s="2473"/>
      <c r="AH25" s="2474"/>
      <c r="AI25" s="2473"/>
      <c r="AJ25" s="2474"/>
      <c r="AK25" s="2473"/>
      <c r="AL25" s="2474"/>
      <c r="AM25" s="2473"/>
      <c r="AN25" s="2474"/>
      <c r="AO25" s="2473"/>
      <c r="AP25" s="2474"/>
      <c r="AQ25" s="2473"/>
      <c r="AR25" s="2474"/>
      <c r="AS25" s="3666"/>
      <c r="AT25" s="3666"/>
      <c r="AU25" s="3666"/>
      <c r="AV25" s="3666"/>
      <c r="AW25" s="3666"/>
      <c r="AX25" s="3666"/>
      <c r="AY25" s="3672"/>
      <c r="BS25" s="520"/>
      <c r="BT25" s="520"/>
      <c r="BU25" s="520"/>
      <c r="BV25" s="520"/>
      <c r="BW25" s="520"/>
      <c r="BX25" s="520"/>
      <c r="BY25" s="520"/>
      <c r="BZ25" s="520"/>
      <c r="CA25" s="520"/>
      <c r="CB25" s="520">
        <v>0</v>
      </c>
      <c r="CC25" s="520">
        <v>0</v>
      </c>
      <c r="CD25" s="520">
        <v>0</v>
      </c>
      <c r="CE25" s="520"/>
      <c r="CF25" s="520">
        <v>0</v>
      </c>
      <c r="CG25" s="520"/>
      <c r="CH25" s="520"/>
      <c r="CI25" s="520"/>
      <c r="CJ25" s="520"/>
      <c r="CK25" s="520"/>
    </row>
    <row r="26" spans="1:94" s="319" customFormat="1" ht="14.25" x14ac:dyDescent="0.2">
      <c r="A26" s="7396" t="s">
        <v>2308</v>
      </c>
      <c r="B26" s="7396"/>
      <c r="C26" s="7396"/>
      <c r="D26" s="3652"/>
      <c r="E26" s="1984"/>
      <c r="F26" s="1984"/>
      <c r="G26" s="3662"/>
      <c r="H26" s="3663"/>
      <c r="I26" s="3662"/>
      <c r="J26" s="3664"/>
      <c r="K26" s="3662"/>
      <c r="L26" s="3663"/>
      <c r="M26" s="3662"/>
      <c r="N26" s="3663"/>
      <c r="O26" s="3662"/>
      <c r="P26" s="3664"/>
      <c r="Q26" s="3662"/>
      <c r="R26" s="3663"/>
      <c r="S26" s="3662"/>
      <c r="T26" s="3664"/>
      <c r="U26" s="3662"/>
      <c r="V26" s="3663"/>
      <c r="W26" s="3662"/>
      <c r="X26" s="3663"/>
      <c r="Y26" s="3662"/>
      <c r="Z26" s="3663"/>
      <c r="AA26" s="3662"/>
      <c r="AB26" s="3663"/>
      <c r="AC26" s="3662"/>
      <c r="AD26" s="3663"/>
      <c r="AE26" s="3662"/>
      <c r="AF26" s="3663"/>
      <c r="AG26" s="3662"/>
      <c r="AH26" s="3663"/>
      <c r="AI26" s="3662"/>
      <c r="AJ26" s="3663"/>
      <c r="AK26" s="3662"/>
      <c r="AL26" s="3663"/>
      <c r="AM26" s="3662"/>
      <c r="AN26" s="3663"/>
      <c r="AO26" s="3662"/>
      <c r="AP26" s="3663"/>
      <c r="AQ26" s="3662"/>
      <c r="AR26" s="3663"/>
      <c r="AS26" s="3667"/>
      <c r="AT26" s="3675"/>
      <c r="AU26" s="3675"/>
      <c r="AV26" s="3675"/>
      <c r="AW26" s="3666"/>
      <c r="AX26" s="3666"/>
      <c r="AY26" s="3676"/>
      <c r="BS26" s="520"/>
      <c r="BT26" s="520"/>
      <c r="BU26" s="520"/>
      <c r="BV26" s="520"/>
      <c r="BW26" s="520"/>
      <c r="BX26" s="520"/>
      <c r="BY26" s="520"/>
      <c r="BZ26" s="520"/>
      <c r="CA26" s="520"/>
      <c r="CB26" s="520">
        <v>0</v>
      </c>
      <c r="CC26" s="520">
        <v>0</v>
      </c>
      <c r="CD26" s="520">
        <v>0</v>
      </c>
      <c r="CE26" s="520"/>
      <c r="CF26" s="520">
        <v>0</v>
      </c>
      <c r="CG26" s="520"/>
      <c r="CH26" s="520"/>
      <c r="CI26" s="520"/>
      <c r="CJ26" s="520"/>
      <c r="CK26" s="520"/>
    </row>
    <row r="27" spans="1:94" s="319" customFormat="1" ht="14.25" x14ac:dyDescent="0.2">
      <c r="A27" s="7395" t="s">
        <v>2309</v>
      </c>
      <c r="B27" s="7395"/>
      <c r="C27" s="7395"/>
      <c r="D27" s="3673"/>
      <c r="E27" s="3661"/>
      <c r="F27" s="1984"/>
      <c r="G27" s="2473"/>
      <c r="H27" s="2473"/>
      <c r="I27" s="136"/>
      <c r="J27" s="533"/>
      <c r="K27" s="136"/>
      <c r="L27" s="2470"/>
      <c r="M27" s="136"/>
      <c r="N27" s="2470"/>
      <c r="O27" s="136"/>
      <c r="P27" s="533"/>
      <c r="Q27" s="136"/>
      <c r="R27" s="2470"/>
      <c r="S27" s="136"/>
      <c r="T27" s="533"/>
      <c r="U27" s="136"/>
      <c r="V27" s="2470"/>
      <c r="W27" s="136"/>
      <c r="X27" s="2470"/>
      <c r="Y27" s="136"/>
      <c r="Z27" s="2470"/>
      <c r="AA27" s="136"/>
      <c r="AB27" s="2470"/>
      <c r="AC27" s="136"/>
      <c r="AD27" s="2470"/>
      <c r="AE27" s="136"/>
      <c r="AF27" s="2470"/>
      <c r="AG27" s="136"/>
      <c r="AH27" s="2470"/>
      <c r="AI27" s="136"/>
      <c r="AJ27" s="2470"/>
      <c r="AK27" s="136"/>
      <c r="AL27" s="2470"/>
      <c r="AM27" s="136"/>
      <c r="AN27" s="2470"/>
      <c r="AO27" s="136"/>
      <c r="AP27" s="2470"/>
      <c r="AQ27" s="136"/>
      <c r="AR27" s="2470"/>
      <c r="AS27" s="165"/>
      <c r="AT27" s="165"/>
      <c r="AU27" s="165"/>
      <c r="AV27" s="165"/>
      <c r="AW27" s="3666"/>
      <c r="AX27" s="3666"/>
      <c r="AY27" s="3672"/>
      <c r="BS27" s="520"/>
      <c r="BT27" s="520"/>
      <c r="BU27" s="520"/>
      <c r="BV27" s="520"/>
      <c r="BW27" s="520"/>
      <c r="BX27" s="520"/>
      <c r="BY27" s="520"/>
      <c r="BZ27" s="520"/>
      <c r="CA27" s="520"/>
      <c r="CB27" s="520">
        <v>0</v>
      </c>
      <c r="CC27" s="520">
        <v>0</v>
      </c>
      <c r="CD27" s="520">
        <v>0</v>
      </c>
      <c r="CE27" s="520"/>
      <c r="CF27" s="520">
        <v>0</v>
      </c>
      <c r="CG27" s="520"/>
      <c r="CH27" s="520"/>
      <c r="CI27" s="520"/>
      <c r="CJ27" s="520"/>
      <c r="CK27" s="520"/>
    </row>
    <row r="28" spans="1:94" s="270" customFormat="1" ht="16.350000000000001" customHeight="1" x14ac:dyDescent="0.2">
      <c r="A28" s="7397" t="s">
        <v>2310</v>
      </c>
      <c r="B28" s="7397"/>
      <c r="C28" s="7397"/>
      <c r="D28" s="3652"/>
      <c r="E28" s="1984"/>
      <c r="F28" s="2702"/>
      <c r="G28" s="3674"/>
      <c r="H28" s="1595"/>
      <c r="I28" s="1583"/>
      <c r="J28" s="1584"/>
      <c r="K28" s="1583"/>
      <c r="L28" s="1595"/>
      <c r="M28" s="1583"/>
      <c r="N28" s="1584"/>
      <c r="O28" s="1583"/>
      <c r="P28" s="1595"/>
      <c r="Q28" s="1583"/>
      <c r="R28" s="1595"/>
      <c r="S28" s="1583"/>
      <c r="T28" s="1595"/>
      <c r="U28" s="1583"/>
      <c r="V28" s="1595"/>
      <c r="W28" s="1591"/>
      <c r="X28" s="2041"/>
      <c r="Y28" s="1583"/>
      <c r="Z28" s="1595"/>
      <c r="AA28" s="1583"/>
      <c r="AB28" s="1595"/>
      <c r="AC28" s="1583"/>
      <c r="AD28" s="1595"/>
      <c r="AE28" s="1583"/>
      <c r="AF28" s="1595"/>
      <c r="AG28" s="1583"/>
      <c r="AH28" s="1595"/>
      <c r="AI28" s="1583"/>
      <c r="AJ28" s="1595"/>
      <c r="AK28" s="1583"/>
      <c r="AL28" s="1595"/>
      <c r="AM28" s="1583"/>
      <c r="AN28" s="1595"/>
      <c r="AO28" s="1583"/>
      <c r="AP28" s="1595"/>
      <c r="AQ28" s="1583"/>
      <c r="AR28" s="1595"/>
      <c r="AS28" s="1591"/>
      <c r="AT28" s="2041"/>
      <c r="AU28" s="1583"/>
      <c r="AV28" s="1595"/>
      <c r="AW28" s="2041"/>
      <c r="AX28" s="1591"/>
      <c r="AY28" s="3676"/>
      <c r="AZ28" s="245"/>
      <c r="BA28" s="245"/>
      <c r="BB28" s="245"/>
      <c r="BC28" s="245"/>
      <c r="BD28" s="245"/>
      <c r="BE28" s="245"/>
      <c r="BF28" s="245"/>
      <c r="BG28" s="245"/>
      <c r="BH28" s="245"/>
      <c r="BI28" s="245"/>
      <c r="BJ28" s="245"/>
      <c r="BK28" s="245"/>
      <c r="BL28" s="245"/>
      <c r="BM28" s="245"/>
      <c r="BN28" s="245"/>
      <c r="BO28" s="245"/>
      <c r="BP28" s="245"/>
      <c r="BQ28" s="245"/>
      <c r="BR28" s="245"/>
      <c r="BS28" s="245"/>
      <c r="BT28" s="245"/>
      <c r="BU28" s="245"/>
      <c r="BV28" s="324"/>
      <c r="BW28" s="473" t="e">
        <f>IF(CD28=1,"* Las consultas de 12 años NO DEBEN ser mayor que el total de Consultas entre 10-14 Años. ","")</f>
        <v>#REF!</v>
      </c>
      <c r="BX28" s="473" t="e">
        <f>IF(CE28=1,"* Las consultas de 60 años NO DEBEN ser mayor que el total de Consultas entre 60-64 Años. ","")</f>
        <v>#REF!</v>
      </c>
      <c r="BY28" s="473" t="e">
        <f>IF(CF28=1,"* Las actividades de usuarios en situación de discapacidad NO DEBEN superar el total. ","")</f>
        <v>#REF!</v>
      </c>
      <c r="BZ28" s="473" t="e">
        <f>IF(AND(#REF!="",D28&lt;&gt;0),"* Recuerde que las Embarazadas deben ser incluídas en el ingreso por rango Etario (Digite CEROS si no tiene). ",IF(F28&lt;#REF!,"* Las Embarazadas NO DEBEN ser mayor al total de mujeres. ",""))</f>
        <v>#REF!</v>
      </c>
      <c r="CA28" s="473" t="e">
        <f>IF(AND(#REF!="",D28&lt;&gt;0),"* No olvide digitar la columna Beneficiarios (Digite CEROS si no tiene). ",IF(D28&lt;#REF!,"* El número de Beneficiarios NO DEBE ser mayor que el Total. ",""))</f>
        <v>#REF!</v>
      </c>
      <c r="CB28" s="473" t="e">
        <f>IF(AND(#REF!="",D28&lt;&gt;0),"* No olvide digitar la Población SENAME (Digite CEROS si no tiene). ",IF(D28&lt;#REF!,"* La Población SENAME NO DEBE ser mayor al Total. ",""))</f>
        <v>#REF!</v>
      </c>
      <c r="CC28" s="473" t="e">
        <f>IF(AND(#REF!="",D28&lt;&gt;0),"* No olvide digitar la Población Migrante (Digite CEROS si no tiene). ",IF(D28&lt;#REF!,"* La Población Migrante NO DEBE superar el Total. ",""))</f>
        <v>#REF!</v>
      </c>
      <c r="CD28" s="474" t="e">
        <f>IF(#REF!&gt;(Y28+Z28),1,0)</f>
        <v>#REF!</v>
      </c>
      <c r="CE28" s="474" t="e">
        <f>IF(#REF!&gt;(AK28+AL28),1,0)</f>
        <v>#REF!</v>
      </c>
      <c r="CF28" s="474" t="e">
        <f>IF(D28&lt;#REF!,1,0)</f>
        <v>#REF!</v>
      </c>
      <c r="CG28" s="474" t="e">
        <f>IF(AND(#REF!="",D28&lt;&gt;0),1,IF(F28&lt;#REF!,1,0))</f>
        <v>#REF!</v>
      </c>
      <c r="CH28" s="474" t="e">
        <f>IF(AND(#REF!="",D28&lt;&gt;0),1,IF(D28&lt;#REF!,1,0))</f>
        <v>#REF!</v>
      </c>
      <c r="CI28" s="474" t="e">
        <f>IF(AND(#REF!="",D28&lt;&gt;0),1,IF(D28&lt;#REF!,1,0))</f>
        <v>#REF!</v>
      </c>
      <c r="CJ28" s="474" t="e">
        <f>IF(AND(#REF!="",D28&lt;&gt;0),1,IF(D28&lt;#REF!,1,0))</f>
        <v>#REF!</v>
      </c>
      <c r="CK28" s="247"/>
      <c r="CL28" s="247"/>
      <c r="CM28" s="247"/>
      <c r="CN28" s="247"/>
      <c r="CO28" s="247"/>
      <c r="CP28" s="247"/>
    </row>
    <row r="29" spans="1:94" s="319" customFormat="1" ht="14.25" x14ac:dyDescent="0.2">
      <c r="A29" s="7395" t="s">
        <v>2311</v>
      </c>
      <c r="B29" s="7395"/>
      <c r="C29" s="7395"/>
      <c r="D29" s="3673"/>
      <c r="E29" s="3661"/>
      <c r="F29" s="1984"/>
      <c r="G29" s="3674"/>
      <c r="H29" s="2474"/>
      <c r="I29" s="2473"/>
      <c r="J29" s="2326"/>
      <c r="K29" s="2473"/>
      <c r="L29" s="2474"/>
      <c r="M29" s="2473"/>
      <c r="N29" s="2474"/>
      <c r="O29" s="2473"/>
      <c r="P29" s="2326"/>
      <c r="Q29" s="2473"/>
      <c r="R29" s="2474"/>
      <c r="S29" s="2473"/>
      <c r="T29" s="2326"/>
      <c r="U29" s="2473"/>
      <c r="V29" s="2474"/>
      <c r="W29" s="2473"/>
      <c r="X29" s="2474"/>
      <c r="Y29" s="2473"/>
      <c r="Z29" s="2474"/>
      <c r="AA29" s="2473"/>
      <c r="AB29" s="2474"/>
      <c r="AC29" s="2473"/>
      <c r="AD29" s="2474"/>
      <c r="AE29" s="2473"/>
      <c r="AF29" s="2474"/>
      <c r="AG29" s="2473"/>
      <c r="AH29" s="2474"/>
      <c r="AI29" s="2473"/>
      <c r="AJ29" s="2474"/>
      <c r="AK29" s="2473"/>
      <c r="AL29" s="2474"/>
      <c r="AM29" s="2473"/>
      <c r="AN29" s="2474"/>
      <c r="AO29" s="2473"/>
      <c r="AP29" s="2474"/>
      <c r="AQ29" s="2473"/>
      <c r="AR29" s="2474"/>
      <c r="AS29" s="3666"/>
      <c r="AT29" s="3677"/>
      <c r="AU29" s="3677"/>
      <c r="AV29" s="3677"/>
      <c r="AW29" s="3666"/>
      <c r="AX29" s="3666"/>
      <c r="AY29" s="3676"/>
      <c r="BS29" s="520"/>
      <c r="BT29" s="520"/>
      <c r="BU29" s="520"/>
      <c r="BV29" s="520"/>
      <c r="BW29" s="520"/>
      <c r="BX29" s="520"/>
      <c r="BY29" s="520"/>
      <c r="BZ29" s="520"/>
      <c r="CA29" s="520"/>
      <c r="CB29" s="520">
        <v>0</v>
      </c>
      <c r="CC29" s="520">
        <v>0</v>
      </c>
      <c r="CD29" s="520">
        <v>0</v>
      </c>
      <c r="CE29" s="520"/>
      <c r="CF29" s="520">
        <v>0</v>
      </c>
      <c r="CG29" s="520"/>
      <c r="CH29" s="520"/>
      <c r="CI29" s="520"/>
      <c r="CJ29" s="520"/>
      <c r="CK29" s="520"/>
    </row>
    <row r="30" spans="1:94" s="319" customFormat="1" ht="14.25" x14ac:dyDescent="0.2">
      <c r="A30" s="7395" t="s">
        <v>2312</v>
      </c>
      <c r="B30" s="7395"/>
      <c r="C30" s="7395"/>
      <c r="D30" s="3652"/>
      <c r="E30" s="1984"/>
      <c r="F30" s="1984"/>
      <c r="G30" s="3674"/>
      <c r="H30" s="2474"/>
      <c r="I30" s="2473"/>
      <c r="J30" s="2326"/>
      <c r="K30" s="2473"/>
      <c r="L30" s="2474"/>
      <c r="M30" s="2473"/>
      <c r="N30" s="2474"/>
      <c r="O30" s="2473"/>
      <c r="P30" s="2326"/>
      <c r="Q30" s="2473"/>
      <c r="R30" s="2474"/>
      <c r="S30" s="2473"/>
      <c r="T30" s="2326"/>
      <c r="U30" s="2473"/>
      <c r="V30" s="2474"/>
      <c r="W30" s="2473"/>
      <c r="X30" s="2474"/>
      <c r="Y30" s="2473"/>
      <c r="Z30" s="2474"/>
      <c r="AA30" s="2473"/>
      <c r="AB30" s="2474"/>
      <c r="AC30" s="2473"/>
      <c r="AD30" s="2474"/>
      <c r="AE30" s="2473"/>
      <c r="AF30" s="2474"/>
      <c r="AG30" s="2473"/>
      <c r="AH30" s="2474"/>
      <c r="AI30" s="2473"/>
      <c r="AJ30" s="2474"/>
      <c r="AK30" s="2473"/>
      <c r="AL30" s="2474"/>
      <c r="AM30" s="2473"/>
      <c r="AN30" s="2474"/>
      <c r="AO30" s="2473"/>
      <c r="AP30" s="2474"/>
      <c r="AQ30" s="2473"/>
      <c r="AR30" s="2474"/>
      <c r="AS30" s="3666"/>
      <c r="AT30" s="3677"/>
      <c r="AU30" s="3677"/>
      <c r="AV30" s="3677"/>
      <c r="AW30" s="3666"/>
      <c r="AX30" s="3666"/>
      <c r="AY30" s="3676"/>
      <c r="BS30" s="520"/>
      <c r="BT30" s="520"/>
      <c r="BU30" s="520"/>
      <c r="BV30" s="520"/>
      <c r="BW30" s="520"/>
      <c r="BX30" s="520"/>
      <c r="BY30" s="520"/>
      <c r="BZ30" s="520"/>
      <c r="CA30" s="520"/>
      <c r="CB30" s="520">
        <v>0</v>
      </c>
      <c r="CC30" s="520">
        <v>0</v>
      </c>
      <c r="CD30" s="520">
        <v>0</v>
      </c>
      <c r="CE30" s="520"/>
      <c r="CF30" s="520">
        <v>0</v>
      </c>
      <c r="CG30" s="520"/>
      <c r="CH30" s="520"/>
      <c r="CI30" s="520"/>
      <c r="CJ30" s="520"/>
      <c r="CK30" s="520"/>
    </row>
    <row r="31" spans="1:94" s="319" customFormat="1" ht="14.25" customHeight="1" x14ac:dyDescent="0.2">
      <c r="A31" s="7395" t="s">
        <v>2313</v>
      </c>
      <c r="B31" s="7395"/>
      <c r="C31" s="7395"/>
      <c r="D31" s="3652"/>
      <c r="E31" s="3661"/>
      <c r="F31" s="1984"/>
      <c r="G31" s="3674"/>
      <c r="H31" s="2474"/>
      <c r="I31" s="2473"/>
      <c r="J31" s="2326"/>
      <c r="K31" s="2473"/>
      <c r="L31" s="2474"/>
      <c r="M31" s="2473"/>
      <c r="N31" s="2474"/>
      <c r="O31" s="2473"/>
      <c r="P31" s="2326"/>
      <c r="Q31" s="2473"/>
      <c r="R31" s="2474"/>
      <c r="S31" s="2473"/>
      <c r="T31" s="2326"/>
      <c r="U31" s="2473"/>
      <c r="V31" s="2474"/>
      <c r="W31" s="2473"/>
      <c r="X31" s="2474"/>
      <c r="Y31" s="2473"/>
      <c r="Z31" s="2474"/>
      <c r="AA31" s="2473"/>
      <c r="AB31" s="2474"/>
      <c r="AC31" s="2473"/>
      <c r="AD31" s="2474"/>
      <c r="AE31" s="2473"/>
      <c r="AF31" s="2474"/>
      <c r="AG31" s="2473"/>
      <c r="AH31" s="2474"/>
      <c r="AI31" s="2473"/>
      <c r="AJ31" s="2474"/>
      <c r="AK31" s="2473"/>
      <c r="AL31" s="2474"/>
      <c r="AM31" s="2473"/>
      <c r="AN31" s="2474"/>
      <c r="AO31" s="2473"/>
      <c r="AP31" s="2474"/>
      <c r="AQ31" s="2473"/>
      <c r="AR31" s="2474"/>
      <c r="AS31" s="3666"/>
      <c r="AT31" s="3677"/>
      <c r="AU31" s="3677"/>
      <c r="AV31" s="3677"/>
      <c r="AW31" s="3666"/>
      <c r="AX31" s="3666"/>
      <c r="AY31" s="3676"/>
      <c r="BS31" s="520"/>
      <c r="BT31" s="520"/>
      <c r="BU31" s="520"/>
      <c r="BV31" s="520"/>
      <c r="BW31" s="520"/>
      <c r="BX31" s="520"/>
      <c r="BY31" s="520"/>
      <c r="BZ31" s="520"/>
      <c r="CA31" s="520"/>
      <c r="CB31" s="520">
        <v>0</v>
      </c>
      <c r="CC31" s="520">
        <v>0</v>
      </c>
      <c r="CD31" s="520">
        <v>0</v>
      </c>
      <c r="CE31" s="520"/>
      <c r="CF31" s="520">
        <v>0</v>
      </c>
      <c r="CG31" s="520"/>
      <c r="CH31" s="520"/>
      <c r="CI31" s="520"/>
      <c r="CJ31" s="520"/>
      <c r="CK31" s="520"/>
    </row>
    <row r="32" spans="1:94" s="319" customFormat="1" ht="14.25" customHeight="1" x14ac:dyDescent="0.2">
      <c r="A32" s="7396" t="s">
        <v>2314</v>
      </c>
      <c r="B32" s="7396"/>
      <c r="C32" s="7396"/>
      <c r="D32" s="3673"/>
      <c r="E32" s="1984"/>
      <c r="F32" s="2702"/>
      <c r="G32" s="3678"/>
      <c r="H32" s="3678"/>
      <c r="I32" s="3669"/>
      <c r="J32" s="3671"/>
      <c r="K32" s="3669"/>
      <c r="L32" s="3671"/>
      <c r="M32" s="3669"/>
      <c r="N32" s="3671"/>
      <c r="O32" s="3669"/>
      <c r="P32" s="3671"/>
      <c r="Q32" s="2473"/>
      <c r="R32" s="2474"/>
      <c r="S32" s="2473"/>
      <c r="T32" s="2326"/>
      <c r="U32" s="2473"/>
      <c r="V32" s="2474"/>
      <c r="W32" s="2473"/>
      <c r="X32" s="2474"/>
      <c r="Y32" s="2473"/>
      <c r="Z32" s="2474"/>
      <c r="AA32" s="2473"/>
      <c r="AB32" s="2474"/>
      <c r="AC32" s="2473"/>
      <c r="AD32" s="2474"/>
      <c r="AE32" s="2473"/>
      <c r="AF32" s="2474"/>
      <c r="AG32" s="2473"/>
      <c r="AH32" s="2474"/>
      <c r="AI32" s="2473"/>
      <c r="AJ32" s="2474"/>
      <c r="AK32" s="2473"/>
      <c r="AL32" s="2474"/>
      <c r="AM32" s="2473"/>
      <c r="AN32" s="2474"/>
      <c r="AO32" s="2473"/>
      <c r="AP32" s="2474"/>
      <c r="AQ32" s="2473"/>
      <c r="AR32" s="2474"/>
      <c r="AS32" s="3666"/>
      <c r="AT32" s="3677"/>
      <c r="AU32" s="3677"/>
      <c r="AV32" s="3677"/>
      <c r="AW32" s="3666"/>
      <c r="AX32" s="3666"/>
      <c r="AY32" s="3676"/>
      <c r="BS32" s="520"/>
      <c r="BT32" s="520"/>
      <c r="BU32" s="520"/>
      <c r="BV32" s="520"/>
      <c r="BW32" s="520"/>
      <c r="BX32" s="520"/>
      <c r="BY32" s="520"/>
      <c r="BZ32" s="520"/>
      <c r="CA32" s="520"/>
      <c r="CB32" s="520">
        <v>0</v>
      </c>
      <c r="CC32" s="520">
        <v>0</v>
      </c>
      <c r="CD32" s="520">
        <v>0</v>
      </c>
      <c r="CE32" s="520"/>
      <c r="CF32" s="520">
        <v>0</v>
      </c>
      <c r="CG32" s="520"/>
      <c r="CH32" s="520"/>
      <c r="CI32" s="520"/>
      <c r="CJ32" s="520"/>
      <c r="CK32" s="520"/>
    </row>
    <row r="33" spans="1:98" s="245" customFormat="1" ht="16.350000000000001" customHeight="1" x14ac:dyDescent="0.2">
      <c r="A33" s="7396" t="s">
        <v>2315</v>
      </c>
      <c r="B33" s="7396"/>
      <c r="C33" s="7396"/>
      <c r="D33" s="3652"/>
      <c r="E33" s="3661"/>
      <c r="F33" s="2702"/>
      <c r="G33" s="3674"/>
      <c r="H33" s="1595"/>
      <c r="I33" s="1583"/>
      <c r="J33" s="1584"/>
      <c r="K33" s="1583"/>
      <c r="L33" s="1595"/>
      <c r="M33" s="1583"/>
      <c r="N33" s="1584"/>
      <c r="O33" s="1583"/>
      <c r="P33" s="1595"/>
      <c r="Q33" s="1583"/>
      <c r="R33" s="1595"/>
      <c r="S33" s="1583"/>
      <c r="T33" s="1595"/>
      <c r="U33" s="1583"/>
      <c r="V33" s="1595"/>
      <c r="W33" s="1591"/>
      <c r="X33" s="2041"/>
      <c r="Y33" s="1583"/>
      <c r="Z33" s="1595"/>
      <c r="AA33" s="1583"/>
      <c r="AB33" s="1595"/>
      <c r="AC33" s="1583"/>
      <c r="AD33" s="1595"/>
      <c r="AE33" s="1583"/>
      <c r="AF33" s="1595"/>
      <c r="AG33" s="1583"/>
      <c r="AH33" s="1595"/>
      <c r="AI33" s="1583"/>
      <c r="AJ33" s="1595"/>
      <c r="AK33" s="1583"/>
      <c r="AL33" s="1595"/>
      <c r="AM33" s="1583"/>
      <c r="AN33" s="1595"/>
      <c r="AO33" s="1583"/>
      <c r="AP33" s="1595"/>
      <c r="AQ33" s="1583"/>
      <c r="AR33" s="1595"/>
      <c r="AS33" s="1591"/>
      <c r="AT33" s="2041"/>
      <c r="AU33" s="1583"/>
      <c r="AV33" s="1595"/>
      <c r="AW33" s="2041"/>
      <c r="AX33" s="1591"/>
      <c r="AY33" s="3676"/>
      <c r="BQ33" s="244"/>
      <c r="BR33" s="244"/>
      <c r="BS33" s="244"/>
      <c r="BT33" s="257"/>
      <c r="BU33" s="257"/>
      <c r="BV33" s="257"/>
      <c r="BW33" s="473" t="e">
        <f>IF(CD33=1,"* Las consultas de 12 años NO DEBEN ser mayor que el total de Consultas entre 10-14 Años. ","")</f>
        <v>#REF!</v>
      </c>
      <c r="BX33" s="473" t="e">
        <f>IF(CE33=1,"* Las consultas de 60 años NO DEBEN ser mayor que el total de Consultas entre 60-64 Años. ","")</f>
        <v>#REF!</v>
      </c>
      <c r="BY33" s="473" t="e">
        <f>IF(CF33=1,"* Las actividades de usuarios en situación de discapacidad NO DEBEN superar el total. ","")</f>
        <v>#REF!</v>
      </c>
      <c r="BZ33" s="473" t="e">
        <f>IF(AND(#REF!="",D33&lt;&gt;0),"* Recuerde que las Embarazadas deben ser incluídas en el ingreso por rango Etario (Digite CEROS si no tiene). ",IF(F33&lt;#REF!,"* Las Embarazadas NO DEBEN ser mayor al total de mujeres. ",""))</f>
        <v>#REF!</v>
      </c>
      <c r="CA33" s="473" t="e">
        <f>IF(AND(#REF!="",D33&lt;&gt;0),"* No olvide digitar la columna Beneficiarios (Digite CEROS si no tiene). ",IF(D33&lt;#REF!,"* El número de Beneficiarios NO DEBE ser mayor que el Total. ",""))</f>
        <v>#REF!</v>
      </c>
      <c r="CB33" s="473" t="e">
        <f>IF(AND(#REF!="",D33&lt;&gt;0),"* No olvide digitar la Población SENAME (Digite CEROS si no tiene). ",IF(D33&lt;#REF!,"* La Población SENAME NO DEBE ser mayor al Total. ",""))</f>
        <v>#REF!</v>
      </c>
      <c r="CC33" s="473" t="e">
        <f>IF(AND(#REF!="",D33&lt;&gt;0),"* No olvide digitar la Población Migrante (Digite CEROS si no tiene). ",IF(D33&lt;#REF!,"* La Población Migrante NO DEBE superar el Total. ",""))</f>
        <v>#REF!</v>
      </c>
      <c r="CD33" s="474" t="e">
        <f>IF(#REF!&gt;(Y33+Z33),1,0)</f>
        <v>#REF!</v>
      </c>
      <c r="CE33" s="474" t="e">
        <f>IF(#REF!&gt;(AK33+AL33),1,0)</f>
        <v>#REF!</v>
      </c>
      <c r="CF33" s="474" t="e">
        <f>IF(D33&lt;#REF!,1,0)</f>
        <v>#REF!</v>
      </c>
      <c r="CG33" s="474" t="e">
        <f>IF(AND(#REF!="",D33&lt;&gt;0),1,IF(F33&lt;#REF!,1,0))</f>
        <v>#REF!</v>
      </c>
      <c r="CH33" s="474" t="e">
        <f>IF(AND(#REF!="",D33&lt;&gt;0),1,IF(D33&lt;#REF!,1,0))</f>
        <v>#REF!</v>
      </c>
      <c r="CI33" s="474" t="e">
        <f>IF(AND(#REF!="",D33&lt;&gt;0),1,IF(D33&lt;#REF!,1,0))</f>
        <v>#REF!</v>
      </c>
      <c r="CJ33" s="474" t="e">
        <f>IF(AND(#REF!="",D33&lt;&gt;0),1,IF(D33&lt;#REF!,1,0))</f>
        <v>#REF!</v>
      </c>
      <c r="CK33" s="247"/>
      <c r="CL33" s="247"/>
      <c r="CM33" s="247"/>
      <c r="CN33" s="247"/>
      <c r="CO33" s="247"/>
      <c r="CP33" s="247"/>
    </row>
    <row r="34" spans="1:98" s="319" customFormat="1" ht="14.25" x14ac:dyDescent="0.2">
      <c r="A34" s="7396" t="s">
        <v>2316</v>
      </c>
      <c r="B34" s="7396"/>
      <c r="C34" s="7396"/>
      <c r="D34" s="3652"/>
      <c r="E34" s="1984"/>
      <c r="F34" s="2702"/>
      <c r="G34" s="3674"/>
      <c r="H34" s="2474"/>
      <c r="I34" s="2473"/>
      <c r="J34" s="2326"/>
      <c r="K34" s="2473"/>
      <c r="L34" s="2474"/>
      <c r="M34" s="2473"/>
      <c r="N34" s="2474"/>
      <c r="O34" s="2473"/>
      <c r="P34" s="2326"/>
      <c r="Q34" s="2473"/>
      <c r="R34" s="2474"/>
      <c r="S34" s="2473"/>
      <c r="T34" s="2326"/>
      <c r="U34" s="2473"/>
      <c r="V34" s="2474"/>
      <c r="W34" s="2473"/>
      <c r="X34" s="2474"/>
      <c r="Y34" s="2473"/>
      <c r="Z34" s="2474"/>
      <c r="AA34" s="2473"/>
      <c r="AB34" s="2474"/>
      <c r="AC34" s="2473"/>
      <c r="AD34" s="2474"/>
      <c r="AE34" s="2473"/>
      <c r="AF34" s="2474"/>
      <c r="AG34" s="2473"/>
      <c r="AH34" s="2474"/>
      <c r="AI34" s="2473"/>
      <c r="AJ34" s="2474"/>
      <c r="AK34" s="2473"/>
      <c r="AL34" s="2474"/>
      <c r="AM34" s="2473"/>
      <c r="AN34" s="2474"/>
      <c r="AO34" s="2473"/>
      <c r="AP34" s="2474"/>
      <c r="AQ34" s="2473"/>
      <c r="AR34" s="2474"/>
      <c r="AS34" s="3666"/>
      <c r="AT34" s="3677"/>
      <c r="AU34" s="3677"/>
      <c r="AV34" s="3677"/>
      <c r="AW34" s="3666"/>
      <c r="AX34" s="3666"/>
      <c r="AY34" s="3676"/>
      <c r="BS34" s="520"/>
      <c r="BT34" s="520"/>
      <c r="BU34" s="520"/>
      <c r="BV34" s="520"/>
      <c r="BW34" s="520"/>
      <c r="BX34" s="520"/>
      <c r="BY34" s="520"/>
      <c r="BZ34" s="520"/>
      <c r="CA34" s="520"/>
      <c r="CB34" s="520">
        <v>0</v>
      </c>
      <c r="CC34" s="520">
        <v>0</v>
      </c>
      <c r="CD34" s="520">
        <v>0</v>
      </c>
      <c r="CE34" s="520"/>
      <c r="CF34" s="520">
        <v>0</v>
      </c>
      <c r="CG34" s="520"/>
      <c r="CH34" s="520"/>
      <c r="CI34" s="520"/>
      <c r="CJ34" s="520"/>
      <c r="CK34" s="520"/>
    </row>
    <row r="35" spans="1:98" s="537" customFormat="1" ht="21.75" customHeight="1" x14ac:dyDescent="0.2">
      <c r="A35" s="7383" t="s">
        <v>2317</v>
      </c>
      <c r="B35" s="7384"/>
      <c r="C35" s="7385"/>
      <c r="D35" s="3652"/>
      <c r="E35" s="3661"/>
      <c r="F35" s="2702"/>
      <c r="G35" s="1468"/>
      <c r="H35" s="1036"/>
      <c r="I35" s="3679"/>
      <c r="J35" s="536"/>
      <c r="K35" s="1469"/>
      <c r="L35" s="1036"/>
      <c r="M35" s="1469"/>
      <c r="N35" s="1036"/>
      <c r="O35" s="1469"/>
      <c r="P35" s="536"/>
      <c r="Q35" s="1469"/>
      <c r="R35" s="1036"/>
      <c r="S35" s="1469"/>
      <c r="T35" s="536"/>
      <c r="U35" s="1469"/>
      <c r="V35" s="1036"/>
      <c r="W35" s="1469"/>
      <c r="X35" s="1036"/>
      <c r="Y35" s="1469"/>
      <c r="Z35" s="1036"/>
      <c r="AA35" s="1469"/>
      <c r="AB35" s="1036"/>
      <c r="AC35" s="1469"/>
      <c r="AD35" s="1036"/>
      <c r="AE35" s="1469"/>
      <c r="AF35" s="1036"/>
      <c r="AG35" s="1469"/>
      <c r="AH35" s="1036"/>
      <c r="AI35" s="1469"/>
      <c r="AJ35" s="1036"/>
      <c r="AK35" s="1469"/>
      <c r="AL35" s="1036"/>
      <c r="AM35" s="1469"/>
      <c r="AN35" s="1036"/>
      <c r="AO35" s="1469"/>
      <c r="AP35" s="1036"/>
      <c r="AQ35" s="1469"/>
      <c r="AR35" s="1036"/>
      <c r="AS35" s="1036"/>
      <c r="AT35" s="1036"/>
      <c r="AU35" s="1036"/>
      <c r="AV35" s="1036"/>
      <c r="AW35" s="3680"/>
      <c r="AX35" s="3680"/>
      <c r="AY35" s="987"/>
      <c r="BS35" s="538"/>
      <c r="BT35" s="538"/>
      <c r="BU35" s="538"/>
      <c r="BV35" s="538"/>
      <c r="BW35" s="538"/>
      <c r="BX35" s="538"/>
      <c r="BY35" s="538"/>
      <c r="BZ35" s="538"/>
      <c r="CA35" s="538"/>
      <c r="CB35" s="538">
        <v>0</v>
      </c>
      <c r="CC35" s="538">
        <v>0</v>
      </c>
      <c r="CD35" s="538">
        <v>0</v>
      </c>
      <c r="CE35" s="538"/>
      <c r="CF35" s="538">
        <v>0</v>
      </c>
      <c r="CG35" s="538"/>
      <c r="CH35" s="538"/>
      <c r="CI35" s="538"/>
      <c r="CJ35" s="538"/>
      <c r="CK35" s="538"/>
    </row>
    <row r="36" spans="1:98" s="319" customFormat="1" ht="14.25" x14ac:dyDescent="0.2">
      <c r="A36" s="7386" t="s">
        <v>2318</v>
      </c>
      <c r="B36" s="7386"/>
      <c r="C36" s="7386"/>
      <c r="D36" s="3681"/>
      <c r="E36" s="1984"/>
      <c r="F36" s="3681"/>
      <c r="G36" s="3682"/>
      <c r="H36" s="3683"/>
      <c r="I36" s="3682">
        <f t="shared" ref="I36:AW36" si="0">SUM(I19:I35)</f>
        <v>0</v>
      </c>
      <c r="J36" s="3684">
        <f t="shared" si="0"/>
        <v>0</v>
      </c>
      <c r="K36" s="3682">
        <f t="shared" si="0"/>
        <v>0</v>
      </c>
      <c r="L36" s="3683">
        <f t="shared" si="0"/>
        <v>0</v>
      </c>
      <c r="M36" s="3682">
        <f t="shared" si="0"/>
        <v>0</v>
      </c>
      <c r="N36" s="3683">
        <f t="shared" si="0"/>
        <v>0</v>
      </c>
      <c r="O36" s="3682">
        <f t="shared" si="0"/>
        <v>0</v>
      </c>
      <c r="P36" s="3684">
        <f t="shared" si="0"/>
        <v>0</v>
      </c>
      <c r="Q36" s="3682">
        <f t="shared" si="0"/>
        <v>0</v>
      </c>
      <c r="R36" s="3683">
        <f t="shared" si="0"/>
        <v>0</v>
      </c>
      <c r="S36" s="3682">
        <f t="shared" si="0"/>
        <v>0</v>
      </c>
      <c r="T36" s="3684">
        <f t="shared" si="0"/>
        <v>0</v>
      </c>
      <c r="U36" s="3682">
        <f t="shared" si="0"/>
        <v>0</v>
      </c>
      <c r="V36" s="3683">
        <f t="shared" si="0"/>
        <v>0</v>
      </c>
      <c r="W36" s="3682">
        <f t="shared" si="0"/>
        <v>0</v>
      </c>
      <c r="X36" s="3683">
        <f t="shared" si="0"/>
        <v>0</v>
      </c>
      <c r="Y36" s="3682">
        <f t="shared" si="0"/>
        <v>0</v>
      </c>
      <c r="Z36" s="3683">
        <f t="shared" si="0"/>
        <v>0</v>
      </c>
      <c r="AA36" s="3682">
        <f t="shared" si="0"/>
        <v>0</v>
      </c>
      <c r="AB36" s="3683">
        <f t="shared" si="0"/>
        <v>0</v>
      </c>
      <c r="AC36" s="3682">
        <f t="shared" si="0"/>
        <v>0</v>
      </c>
      <c r="AD36" s="3683">
        <f t="shared" si="0"/>
        <v>0</v>
      </c>
      <c r="AE36" s="3682">
        <f t="shared" si="0"/>
        <v>0</v>
      </c>
      <c r="AF36" s="3683">
        <f t="shared" si="0"/>
        <v>0</v>
      </c>
      <c r="AG36" s="3682">
        <f t="shared" si="0"/>
        <v>0</v>
      </c>
      <c r="AH36" s="3683">
        <f t="shared" si="0"/>
        <v>0</v>
      </c>
      <c r="AI36" s="3682">
        <f t="shared" si="0"/>
        <v>0</v>
      </c>
      <c r="AJ36" s="3683">
        <f t="shared" si="0"/>
        <v>0</v>
      </c>
      <c r="AK36" s="3682">
        <f t="shared" si="0"/>
        <v>0</v>
      </c>
      <c r="AL36" s="3683">
        <f t="shared" si="0"/>
        <v>0</v>
      </c>
      <c r="AM36" s="3682">
        <f t="shared" si="0"/>
        <v>0</v>
      </c>
      <c r="AN36" s="3683">
        <f t="shared" si="0"/>
        <v>0</v>
      </c>
      <c r="AO36" s="3682">
        <f t="shared" si="0"/>
        <v>0</v>
      </c>
      <c r="AP36" s="3683">
        <f t="shared" si="0"/>
        <v>0</v>
      </c>
      <c r="AQ36" s="3682">
        <f t="shared" si="0"/>
        <v>0</v>
      </c>
      <c r="AR36" s="3683">
        <f t="shared" si="0"/>
        <v>0</v>
      </c>
      <c r="AS36" s="3681">
        <f t="shared" si="0"/>
        <v>0</v>
      </c>
      <c r="AT36" s="3681">
        <f t="shared" si="0"/>
        <v>0</v>
      </c>
      <c r="AU36" s="3681">
        <f t="shared" si="0"/>
        <v>0</v>
      </c>
      <c r="AV36" s="3681">
        <f t="shared" si="0"/>
        <v>0</v>
      </c>
      <c r="AW36" s="3681">
        <f t="shared" si="0"/>
        <v>0</v>
      </c>
      <c r="AX36" s="3681">
        <f>SUM(AX19:AX35)</f>
        <v>0</v>
      </c>
      <c r="AY36" s="3299">
        <f>SUM(AY19:AY35)</f>
        <v>0</v>
      </c>
      <c r="BS36" s="520"/>
      <c r="BT36" s="520"/>
      <c r="BU36" s="520"/>
      <c r="BV36" s="520"/>
      <c r="BW36" s="520"/>
      <c r="BX36" s="520"/>
      <c r="BY36" s="520"/>
      <c r="BZ36" s="520"/>
      <c r="CA36" s="520"/>
      <c r="CB36" s="520"/>
      <c r="CC36" s="520"/>
      <c r="CD36" s="520"/>
      <c r="CE36" s="520"/>
      <c r="CF36" s="520"/>
      <c r="CG36" s="520"/>
      <c r="CH36" s="520"/>
      <c r="CI36" s="520"/>
      <c r="CJ36" s="520"/>
      <c r="CK36" s="520"/>
    </row>
    <row r="37" spans="1:98" s="245" customFormat="1" ht="30" customHeight="1" x14ac:dyDescent="0.2">
      <c r="A37" s="103" t="s">
        <v>2319</v>
      </c>
      <c r="B37" s="539"/>
      <c r="C37" s="539"/>
      <c r="D37" s="326"/>
      <c r="AR37" s="256"/>
      <c r="AS37" s="256"/>
      <c r="AT37" s="256"/>
      <c r="AU37" s="246"/>
      <c r="AV37" s="246"/>
      <c r="AW37" s="246"/>
      <c r="AX37" s="246"/>
      <c r="BT37" s="244"/>
      <c r="BU37" s="244"/>
      <c r="BV37" s="244"/>
      <c r="BW37" s="257"/>
      <c r="BX37" s="257"/>
      <c r="BY37" s="257"/>
      <c r="BZ37" s="257"/>
      <c r="CA37" s="247"/>
      <c r="CB37" s="247"/>
      <c r="CC37" s="247"/>
      <c r="CD37" s="247"/>
      <c r="CE37" s="247"/>
      <c r="CF37" s="247"/>
      <c r="CG37" s="247"/>
      <c r="CH37" s="464"/>
      <c r="CI37" s="464"/>
      <c r="CJ37" s="464"/>
      <c r="CK37" s="464"/>
      <c r="CL37" s="464"/>
      <c r="CM37" s="464"/>
      <c r="CN37" s="464"/>
      <c r="CO37" s="247"/>
      <c r="CP37" s="247"/>
      <c r="CQ37" s="247"/>
      <c r="CR37" s="247"/>
      <c r="CS37" s="247"/>
      <c r="CT37" s="247"/>
    </row>
    <row r="38" spans="1:98" s="319" customFormat="1" ht="45.75" customHeight="1" x14ac:dyDescent="0.2">
      <c r="A38" s="7387" t="s">
        <v>2320</v>
      </c>
      <c r="B38" s="7388"/>
      <c r="C38" s="7388"/>
      <c r="D38" s="7387"/>
      <c r="E38" s="7388"/>
      <c r="F38" s="7393"/>
      <c r="G38" s="7023" t="s">
        <v>2321</v>
      </c>
      <c r="H38" s="7032"/>
      <c r="I38" s="7032"/>
      <c r="J38" s="7032"/>
      <c r="K38" s="7032"/>
      <c r="L38" s="7032"/>
      <c r="M38" s="7032"/>
      <c r="N38" s="7032"/>
      <c r="O38" s="7032"/>
      <c r="P38" s="7032"/>
      <c r="Q38" s="7032"/>
      <c r="R38" s="7032"/>
      <c r="S38" s="7032"/>
      <c r="T38" s="7032"/>
      <c r="U38" s="7032"/>
      <c r="V38" s="7032"/>
      <c r="W38" s="7032"/>
      <c r="X38" s="7032"/>
      <c r="Y38" s="7032"/>
      <c r="Z38" s="7032"/>
      <c r="AA38" s="7032"/>
      <c r="AB38" s="7032"/>
      <c r="AC38" s="7032"/>
      <c r="AD38" s="7032"/>
      <c r="AE38" s="7032"/>
      <c r="AF38" s="7032"/>
      <c r="AG38" s="7032"/>
      <c r="AH38" s="7032"/>
      <c r="AI38" s="7032"/>
      <c r="AJ38" s="7032"/>
      <c r="AK38" s="7032"/>
      <c r="AL38" s="7032"/>
      <c r="AM38" s="7032"/>
      <c r="AN38" s="7032"/>
      <c r="AO38" s="7032"/>
      <c r="AP38" s="7041"/>
      <c r="AQ38" s="6183" t="s">
        <v>2280</v>
      </c>
      <c r="AR38" s="7308" t="s">
        <v>2169</v>
      </c>
      <c r="AS38" s="7379" t="s">
        <v>2281</v>
      </c>
      <c r="AT38" s="7379" t="s">
        <v>2282</v>
      </c>
      <c r="AU38" s="7066" t="s">
        <v>946</v>
      </c>
      <c r="AV38" s="7079" t="s">
        <v>2284</v>
      </c>
      <c r="AW38" s="7379" t="s">
        <v>14</v>
      </c>
      <c r="AX38" s="6183" t="s">
        <v>2283</v>
      </c>
      <c r="BU38" s="520"/>
      <c r="BV38" s="520"/>
      <c r="BW38" s="520"/>
      <c r="BX38" s="520"/>
      <c r="BY38" s="520"/>
      <c r="BZ38" s="520"/>
      <c r="CA38" s="520"/>
      <c r="CB38" s="520"/>
      <c r="CC38" s="520"/>
      <c r="CD38" s="520"/>
      <c r="CE38" s="520"/>
      <c r="CF38" s="520"/>
      <c r="CG38" s="520"/>
      <c r="CH38" s="520"/>
      <c r="CI38" s="520"/>
      <c r="CJ38" s="520"/>
      <c r="CK38" s="520"/>
      <c r="CL38" s="520"/>
      <c r="CM38" s="520"/>
    </row>
    <row r="39" spans="1:98" s="319" customFormat="1" ht="22.5" customHeight="1" x14ac:dyDescent="0.2">
      <c r="A39" s="7389"/>
      <c r="B39" s="7390"/>
      <c r="C39" s="7391"/>
      <c r="D39" s="7394"/>
      <c r="E39" s="7391"/>
      <c r="F39" s="7392"/>
      <c r="G39" s="7374" t="s">
        <v>2285</v>
      </c>
      <c r="H39" s="7375"/>
      <c r="I39" s="7376" t="s">
        <v>354</v>
      </c>
      <c r="J39" s="7376"/>
      <c r="K39" s="7377" t="s">
        <v>355</v>
      </c>
      <c r="L39" s="7378"/>
      <c r="M39" s="7377" t="s">
        <v>2286</v>
      </c>
      <c r="N39" s="7378"/>
      <c r="O39" s="7377" t="s">
        <v>357</v>
      </c>
      <c r="P39" s="7378"/>
      <c r="Q39" s="7377" t="s">
        <v>358</v>
      </c>
      <c r="R39" s="7378"/>
      <c r="S39" s="7377" t="s">
        <v>359</v>
      </c>
      <c r="T39" s="7378"/>
      <c r="U39" s="7023" t="s">
        <v>360</v>
      </c>
      <c r="V39" s="7024"/>
      <c r="W39" s="7023" t="s">
        <v>2287</v>
      </c>
      <c r="X39" s="7024"/>
      <c r="Y39" s="7023" t="s">
        <v>267</v>
      </c>
      <c r="Z39" s="7044"/>
      <c r="AA39" s="7023" t="s">
        <v>268</v>
      </c>
      <c r="AB39" s="7044"/>
      <c r="AC39" s="7137" t="s">
        <v>2288</v>
      </c>
      <c r="AD39" s="7140"/>
      <c r="AE39" s="7137" t="s">
        <v>2289</v>
      </c>
      <c r="AF39" s="7140"/>
      <c r="AG39" s="7137" t="s">
        <v>2290</v>
      </c>
      <c r="AH39" s="7140"/>
      <c r="AI39" s="7137" t="s">
        <v>2291</v>
      </c>
      <c r="AJ39" s="7140"/>
      <c r="AK39" s="7023" t="s">
        <v>2292</v>
      </c>
      <c r="AL39" s="7044"/>
      <c r="AM39" s="7023" t="s">
        <v>2293</v>
      </c>
      <c r="AN39" s="7044"/>
      <c r="AO39" s="7023" t="s">
        <v>951</v>
      </c>
      <c r="AP39" s="7029"/>
      <c r="AQ39" s="6203"/>
      <c r="AR39" s="6424"/>
      <c r="AS39" s="7380"/>
      <c r="AT39" s="7380"/>
      <c r="AU39" s="7067"/>
      <c r="AV39" s="6884"/>
      <c r="AW39" s="7380"/>
      <c r="AX39" s="6203"/>
      <c r="BU39" s="520"/>
      <c r="BV39" s="520"/>
      <c r="BW39" s="520"/>
      <c r="BX39" s="520"/>
      <c r="BY39" s="520"/>
      <c r="BZ39" s="520"/>
      <c r="CA39" s="520"/>
      <c r="CB39" s="520"/>
      <c r="CC39" s="520"/>
      <c r="CD39" s="520"/>
      <c r="CE39" s="520"/>
      <c r="CF39" s="520"/>
      <c r="CG39" s="520"/>
      <c r="CH39" s="520"/>
      <c r="CI39" s="520"/>
      <c r="CJ39" s="520"/>
      <c r="CK39" s="520"/>
      <c r="CL39" s="520"/>
      <c r="CM39" s="520"/>
    </row>
    <row r="40" spans="1:98" s="319" customFormat="1" x14ac:dyDescent="0.25">
      <c r="A40" s="7391"/>
      <c r="B40" s="7391"/>
      <c r="C40" s="7392"/>
      <c r="D40" s="3685"/>
      <c r="E40" s="3686"/>
      <c r="F40" s="3687"/>
      <c r="G40" s="3687" t="s">
        <v>53</v>
      </c>
      <c r="H40" s="3687" t="s">
        <v>54</v>
      </c>
      <c r="I40" s="3687" t="s">
        <v>53</v>
      </c>
      <c r="J40" s="3687" t="s">
        <v>54</v>
      </c>
      <c r="K40" s="3687" t="s">
        <v>53</v>
      </c>
      <c r="L40" s="3687" t="s">
        <v>54</v>
      </c>
      <c r="M40" s="3687" t="s">
        <v>53</v>
      </c>
      <c r="N40" s="3687" t="s">
        <v>54</v>
      </c>
      <c r="O40" s="3687" t="s">
        <v>53</v>
      </c>
      <c r="P40" s="3687" t="s">
        <v>54</v>
      </c>
      <c r="Q40" s="3687" t="s">
        <v>53</v>
      </c>
      <c r="R40" s="3687" t="s">
        <v>54</v>
      </c>
      <c r="S40" s="3687" t="s">
        <v>53</v>
      </c>
      <c r="T40" s="3687" t="s">
        <v>54</v>
      </c>
      <c r="U40" s="3687" t="s">
        <v>53</v>
      </c>
      <c r="V40" s="3687" t="s">
        <v>54</v>
      </c>
      <c r="W40" s="3687" t="s">
        <v>53</v>
      </c>
      <c r="X40" s="3687" t="s">
        <v>54</v>
      </c>
      <c r="Y40" s="3687" t="s">
        <v>53</v>
      </c>
      <c r="Z40" s="3687" t="s">
        <v>54</v>
      </c>
      <c r="AA40" s="3284" t="s">
        <v>53</v>
      </c>
      <c r="AB40" s="3215" t="s">
        <v>54</v>
      </c>
      <c r="AC40" s="3284" t="s">
        <v>53</v>
      </c>
      <c r="AD40" s="3215" t="s">
        <v>54</v>
      </c>
      <c r="AE40" s="3284" t="s">
        <v>53</v>
      </c>
      <c r="AF40" s="3215" t="s">
        <v>54</v>
      </c>
      <c r="AG40" s="3284" t="s">
        <v>53</v>
      </c>
      <c r="AH40" s="3215" t="s">
        <v>54</v>
      </c>
      <c r="AI40" s="3284" t="s">
        <v>53</v>
      </c>
      <c r="AJ40" s="3215" t="s">
        <v>54</v>
      </c>
      <c r="AK40" s="3284" t="s">
        <v>53</v>
      </c>
      <c r="AL40" s="3215" t="s">
        <v>54</v>
      </c>
      <c r="AM40" s="3284" t="s">
        <v>53</v>
      </c>
      <c r="AN40" s="3215" t="s">
        <v>54</v>
      </c>
      <c r="AO40" s="3284" t="s">
        <v>53</v>
      </c>
      <c r="AP40" s="3625" t="s">
        <v>54</v>
      </c>
      <c r="AQ40" s="6967"/>
      <c r="AR40" s="7253"/>
      <c r="AS40" s="7381"/>
      <c r="AT40" s="7381"/>
      <c r="AU40" s="7382"/>
      <c r="AV40" s="7329"/>
      <c r="AW40" s="7381"/>
      <c r="AX40" s="6967"/>
      <c r="BU40" s="520"/>
      <c r="BV40" s="520"/>
      <c r="BW40" s="520"/>
      <c r="BX40" s="520"/>
      <c r="BY40" s="520"/>
      <c r="BZ40" s="520"/>
      <c r="CA40" s="520"/>
      <c r="CB40" s="520"/>
      <c r="CC40" s="520"/>
      <c r="CD40" s="520"/>
      <c r="CE40" s="520"/>
      <c r="CF40" s="520"/>
      <c r="CG40" s="520"/>
      <c r="CH40" s="520"/>
      <c r="CI40" s="520"/>
      <c r="CJ40" s="520"/>
      <c r="CK40" s="520"/>
      <c r="CL40" s="520"/>
      <c r="CM40" s="520"/>
    </row>
    <row r="41" spans="1:98" s="319" customFormat="1" ht="15" customHeight="1" x14ac:dyDescent="0.2">
      <c r="A41" s="7371" t="s">
        <v>2322</v>
      </c>
      <c r="B41" s="7372"/>
      <c r="C41" s="7373"/>
      <c r="D41" s="3688"/>
      <c r="E41" s="3689"/>
      <c r="F41" s="3690"/>
      <c r="G41" s="1706"/>
      <c r="H41" s="1680"/>
      <c r="I41" s="1706"/>
      <c r="J41" s="1680"/>
      <c r="K41" s="1706"/>
      <c r="L41" s="1680"/>
      <c r="M41" s="1706"/>
      <c r="N41" s="1680"/>
      <c r="O41" s="1706"/>
      <c r="P41" s="1680"/>
      <c r="Q41" s="1706"/>
      <c r="R41" s="1680"/>
      <c r="S41" s="3691"/>
      <c r="T41" s="3692"/>
      <c r="U41" s="1706"/>
      <c r="V41" s="1680"/>
      <c r="W41" s="1706"/>
      <c r="X41" s="1680"/>
      <c r="Y41" s="3691"/>
      <c r="Z41" s="3692"/>
      <c r="AA41" s="3693"/>
      <c r="AB41" s="3692"/>
      <c r="AC41" s="3694"/>
      <c r="AD41" s="3692"/>
      <c r="AE41" s="3693"/>
      <c r="AF41" s="3692"/>
      <c r="AG41" s="3691"/>
      <c r="AH41" s="3692"/>
      <c r="AI41" s="3691"/>
      <c r="AJ41" s="3692"/>
      <c r="AK41" s="3693"/>
      <c r="AL41" s="3692"/>
      <c r="AM41" s="3694"/>
      <c r="AN41" s="3692"/>
      <c r="AO41" s="3695"/>
      <c r="AP41" s="3696"/>
      <c r="AQ41" s="3697"/>
      <c r="AR41" s="3692"/>
      <c r="AS41" s="3698"/>
      <c r="AT41" s="3698"/>
      <c r="AU41" s="3698"/>
      <c r="AV41" s="3698"/>
      <c r="AW41" s="3698"/>
      <c r="AX41" s="3698"/>
      <c r="BU41" s="520"/>
      <c r="BV41" s="520"/>
      <c r="BW41" s="520"/>
      <c r="BX41" s="520"/>
      <c r="BY41" s="520"/>
      <c r="BZ41" s="520"/>
      <c r="CA41" s="520"/>
      <c r="CB41" s="520"/>
      <c r="CC41" s="520"/>
      <c r="CD41" s="520"/>
      <c r="CE41" s="520"/>
      <c r="CF41" s="520"/>
      <c r="CG41" s="520"/>
      <c r="CH41" s="520"/>
      <c r="CI41" s="520"/>
      <c r="CJ41" s="520"/>
      <c r="CK41" s="520"/>
      <c r="CL41" s="520"/>
      <c r="CM41" s="520"/>
    </row>
    <row r="42" spans="1:98" s="319" customFormat="1" ht="15" customHeight="1" x14ac:dyDescent="0.2">
      <c r="A42" s="7273" t="s">
        <v>2323</v>
      </c>
      <c r="B42" s="7362"/>
      <c r="C42" s="7274"/>
      <c r="D42" s="3699"/>
      <c r="E42" s="540"/>
      <c r="F42" s="3700"/>
      <c r="G42" s="541"/>
      <c r="H42" s="3701"/>
      <c r="I42" s="541"/>
      <c r="J42" s="542"/>
      <c r="K42" s="541"/>
      <c r="L42" s="3701"/>
      <c r="M42" s="541"/>
      <c r="N42" s="3701"/>
      <c r="O42" s="541"/>
      <c r="P42" s="3701"/>
      <c r="Q42" s="541"/>
      <c r="R42" s="543"/>
      <c r="S42" s="541"/>
      <c r="T42" s="543"/>
      <c r="U42" s="541"/>
      <c r="V42" s="3701"/>
      <c r="W42" s="541"/>
      <c r="X42" s="543"/>
      <c r="Y42" s="541"/>
      <c r="Z42" s="543"/>
      <c r="AA42" s="541"/>
      <c r="AB42" s="3701"/>
      <c r="AC42" s="1706"/>
      <c r="AD42" s="1707"/>
      <c r="AE42" s="3571"/>
      <c r="AF42" s="1707"/>
      <c r="AG42" s="1706"/>
      <c r="AH42" s="1680"/>
      <c r="AI42" s="1706"/>
      <c r="AJ42" s="1680"/>
      <c r="AK42" s="3571"/>
      <c r="AL42" s="2898"/>
      <c r="AM42" s="1706"/>
      <c r="AN42" s="1707"/>
      <c r="AO42" s="3571"/>
      <c r="AP42" s="1727"/>
      <c r="AQ42" s="3702"/>
      <c r="AR42" s="3703"/>
      <c r="AS42" s="1680"/>
      <c r="AT42" s="3701"/>
      <c r="AU42" s="3701"/>
      <c r="AV42" s="3701"/>
      <c r="AW42" s="3701"/>
      <c r="AX42" s="3701"/>
      <c r="BU42" s="520"/>
      <c r="BV42" s="520"/>
      <c r="BW42" s="520"/>
      <c r="BX42" s="520"/>
      <c r="BY42" s="520"/>
      <c r="BZ42" s="520"/>
      <c r="CA42" s="520"/>
      <c r="CB42" s="520"/>
      <c r="CC42" s="520"/>
      <c r="CD42" s="520"/>
      <c r="CE42" s="520"/>
      <c r="CF42" s="520"/>
      <c r="CG42" s="520"/>
      <c r="CH42" s="520"/>
      <c r="CI42" s="520"/>
      <c r="CJ42" s="520"/>
      <c r="CK42" s="520"/>
      <c r="CL42" s="520"/>
      <c r="CM42" s="520"/>
    </row>
    <row r="43" spans="1:98" s="319" customFormat="1" ht="15" customHeight="1" x14ac:dyDescent="0.2">
      <c r="A43" s="7273" t="s">
        <v>2324</v>
      </c>
      <c r="B43" s="7362"/>
      <c r="C43" s="7274"/>
      <c r="D43" s="3699"/>
      <c r="E43" s="3689"/>
      <c r="F43" s="3700"/>
      <c r="G43" s="541"/>
      <c r="H43" s="3701"/>
      <c r="I43" s="541"/>
      <c r="J43" s="542"/>
      <c r="K43" s="541"/>
      <c r="L43" s="3701"/>
      <c r="M43" s="541"/>
      <c r="N43" s="3701"/>
      <c r="O43" s="541"/>
      <c r="P43" s="3701"/>
      <c r="Q43" s="541"/>
      <c r="R43" s="543"/>
      <c r="S43" s="541"/>
      <c r="T43" s="543"/>
      <c r="U43" s="541"/>
      <c r="V43" s="3701"/>
      <c r="W43" s="541"/>
      <c r="X43" s="543"/>
      <c r="Y43" s="541"/>
      <c r="Z43" s="543"/>
      <c r="AA43" s="541"/>
      <c r="AB43" s="3701"/>
      <c r="AC43" s="1706"/>
      <c r="AD43" s="1707"/>
      <c r="AE43" s="3571"/>
      <c r="AF43" s="1707"/>
      <c r="AG43" s="1706"/>
      <c r="AH43" s="1680"/>
      <c r="AI43" s="1706"/>
      <c r="AJ43" s="1680"/>
      <c r="AK43" s="3571"/>
      <c r="AL43" s="2898"/>
      <c r="AM43" s="1706"/>
      <c r="AN43" s="1707"/>
      <c r="AO43" s="3571"/>
      <c r="AP43" s="1727"/>
      <c r="AQ43" s="3704"/>
      <c r="AR43" s="3703"/>
      <c r="AS43" s="1680"/>
      <c r="AT43" s="3701"/>
      <c r="AU43" s="3701"/>
      <c r="AV43" s="3701"/>
      <c r="AW43" s="3701"/>
      <c r="AX43" s="3701"/>
      <c r="BU43" s="520"/>
      <c r="BV43" s="520"/>
      <c r="BW43" s="520"/>
      <c r="BX43" s="520"/>
      <c r="BY43" s="520"/>
      <c r="BZ43" s="520"/>
      <c r="CA43" s="520"/>
      <c r="CB43" s="520"/>
      <c r="CC43" s="520"/>
      <c r="CD43" s="520"/>
      <c r="CE43" s="520"/>
      <c r="CF43" s="520"/>
      <c r="CG43" s="520"/>
      <c r="CH43" s="520"/>
      <c r="CI43" s="520"/>
      <c r="CJ43" s="520"/>
      <c r="CK43" s="520"/>
      <c r="CL43" s="520"/>
      <c r="CM43" s="520"/>
    </row>
    <row r="44" spans="1:98" s="319" customFormat="1" ht="14.25" x14ac:dyDescent="0.2">
      <c r="A44" s="7363" t="s">
        <v>2325</v>
      </c>
      <c r="B44" s="7364"/>
      <c r="C44" s="7365"/>
      <c r="D44" s="3705"/>
      <c r="E44" s="540"/>
      <c r="F44" s="3706"/>
      <c r="G44" s="1706"/>
      <c r="H44" s="1680"/>
      <c r="I44" s="1706"/>
      <c r="J44" s="1680"/>
      <c r="K44" s="1706"/>
      <c r="L44" s="1680"/>
      <c r="M44" s="1706"/>
      <c r="N44" s="1680"/>
      <c r="O44" s="1706"/>
      <c r="P44" s="1680"/>
      <c r="Q44" s="1706"/>
      <c r="R44" s="1680"/>
      <c r="S44" s="541"/>
      <c r="T44" s="543"/>
      <c r="U44" s="541"/>
      <c r="V44" s="543"/>
      <c r="W44" s="541"/>
      <c r="X44" s="543"/>
      <c r="Y44" s="3707"/>
      <c r="Z44" s="3703"/>
      <c r="AA44" s="3708"/>
      <c r="AB44" s="3709"/>
      <c r="AC44" s="3707"/>
      <c r="AD44" s="3703"/>
      <c r="AE44" s="3708"/>
      <c r="AF44" s="3703"/>
      <c r="AG44" s="3707"/>
      <c r="AH44" s="3703"/>
      <c r="AI44" s="3707"/>
      <c r="AJ44" s="3703"/>
      <c r="AK44" s="3708"/>
      <c r="AL44" s="3709"/>
      <c r="AM44" s="3707"/>
      <c r="AN44" s="3703"/>
      <c r="AO44" s="3708"/>
      <c r="AP44" s="3710"/>
      <c r="AQ44" s="3711"/>
      <c r="AR44" s="3712"/>
      <c r="AS44" s="3712"/>
      <c r="AT44" s="3712"/>
      <c r="AU44" s="3712"/>
      <c r="AV44" s="3712"/>
      <c r="AW44" s="3712"/>
      <c r="AX44" s="3712"/>
      <c r="BU44" s="520"/>
      <c r="BV44" s="520"/>
      <c r="BW44" s="520"/>
      <c r="BX44" s="520"/>
      <c r="BY44" s="520"/>
      <c r="BZ44" s="520"/>
      <c r="CA44" s="520"/>
      <c r="CB44" s="520"/>
      <c r="CC44" s="520"/>
      <c r="CD44" s="520"/>
      <c r="CE44" s="520"/>
      <c r="CF44" s="520"/>
      <c r="CG44" s="520"/>
      <c r="CH44" s="520"/>
      <c r="CI44" s="520"/>
      <c r="CJ44" s="520"/>
      <c r="CK44" s="520"/>
      <c r="CL44" s="520"/>
      <c r="CM44" s="520"/>
    </row>
    <row r="45" spans="1:98" s="319" customFormat="1" ht="14.25" customHeight="1" x14ac:dyDescent="0.2">
      <c r="A45" s="7366" t="s">
        <v>2326</v>
      </c>
      <c r="B45" s="7367"/>
      <c r="C45" s="7368"/>
      <c r="D45" s="1012"/>
      <c r="E45" s="3689"/>
      <c r="F45" s="1013"/>
      <c r="G45" s="1643"/>
      <c r="H45" s="935"/>
      <c r="I45" s="1643"/>
      <c r="J45" s="935"/>
      <c r="K45" s="1643"/>
      <c r="L45" s="935"/>
      <c r="M45" s="1643"/>
      <c r="N45" s="935"/>
      <c r="O45" s="1643"/>
      <c r="P45" s="935"/>
      <c r="Q45" s="1643"/>
      <c r="R45" s="935"/>
      <c r="S45" s="541"/>
      <c r="T45" s="543"/>
      <c r="U45" s="541"/>
      <c r="V45" s="543"/>
      <c r="W45" s="541"/>
      <c r="X45" s="543"/>
      <c r="Y45" s="3713"/>
      <c r="Z45" s="3714"/>
      <c r="AA45" s="1014"/>
      <c r="AB45" s="3715"/>
      <c r="AC45" s="3713"/>
      <c r="AD45" s="3714"/>
      <c r="AE45" s="3716"/>
      <c r="AF45" s="3714"/>
      <c r="AG45" s="3713"/>
      <c r="AH45" s="3714"/>
      <c r="AI45" s="3713"/>
      <c r="AJ45" s="3714"/>
      <c r="AK45" s="1014"/>
      <c r="AL45" s="3715"/>
      <c r="AM45" s="3713"/>
      <c r="AN45" s="3714"/>
      <c r="AO45" s="3716"/>
      <c r="AP45" s="3717"/>
      <c r="AQ45" s="3718"/>
      <c r="AR45" s="3719"/>
      <c r="AS45" s="1638"/>
      <c r="AT45" s="3719"/>
      <c r="AU45" s="3719"/>
      <c r="AV45" s="3719"/>
      <c r="AW45" s="3719"/>
      <c r="AX45" s="3719"/>
      <c r="BU45" s="520"/>
      <c r="BV45" s="520"/>
      <c r="BW45" s="520"/>
      <c r="BX45" s="520"/>
      <c r="BY45" s="520"/>
      <c r="BZ45" s="520"/>
      <c r="CA45" s="520"/>
      <c r="CB45" s="520"/>
      <c r="CC45" s="520"/>
      <c r="CD45" s="520"/>
      <c r="CE45" s="520"/>
      <c r="CF45" s="520"/>
      <c r="CG45" s="520"/>
      <c r="CH45" s="520"/>
      <c r="CI45" s="520"/>
      <c r="CJ45" s="520"/>
      <c r="CK45" s="520"/>
      <c r="CL45" s="520"/>
      <c r="CM45" s="520"/>
    </row>
    <row r="46" spans="1:98" s="319" customFormat="1" ht="14.25" x14ac:dyDescent="0.2">
      <c r="A46" s="7171" t="s">
        <v>2327</v>
      </c>
      <c r="B46" s="7369"/>
      <c r="C46" s="7172"/>
      <c r="D46" s="3720"/>
      <c r="E46" s="540"/>
      <c r="F46" s="3721"/>
      <c r="G46" s="3722"/>
      <c r="H46" s="3574"/>
      <c r="I46" s="3722"/>
      <c r="J46" s="3574"/>
      <c r="K46" s="3722"/>
      <c r="L46" s="3574"/>
      <c r="M46" s="3722"/>
      <c r="N46" s="3574"/>
      <c r="O46" s="3722"/>
      <c r="P46" s="3574"/>
      <c r="Q46" s="3722"/>
      <c r="R46" s="3574"/>
      <c r="S46" s="3214">
        <f t="shared" ref="S46:AB46" si="1">SUM(S44:S45)</f>
        <v>0</v>
      </c>
      <c r="T46" s="3215">
        <f t="shared" si="1"/>
        <v>0</v>
      </c>
      <c r="U46" s="3214">
        <f t="shared" si="1"/>
        <v>0</v>
      </c>
      <c r="V46" s="3215">
        <f t="shared" si="1"/>
        <v>0</v>
      </c>
      <c r="W46" s="3241">
        <f t="shared" si="1"/>
        <v>0</v>
      </c>
      <c r="X46" s="3241">
        <f t="shared" si="1"/>
        <v>0</v>
      </c>
      <c r="Y46" s="3214">
        <f t="shared" si="1"/>
        <v>0</v>
      </c>
      <c r="Z46" s="3241">
        <f t="shared" si="1"/>
        <v>0</v>
      </c>
      <c r="AA46" s="3214">
        <f t="shared" si="1"/>
        <v>0</v>
      </c>
      <c r="AB46" s="3241">
        <f t="shared" si="1"/>
        <v>0</v>
      </c>
      <c r="AC46" s="3214">
        <f>SUM(AC44:AC45)</f>
        <v>0</v>
      </c>
      <c r="AD46" s="3215">
        <f>SUM(AD44:AD45)</f>
        <v>0</v>
      </c>
      <c r="AE46" s="3241">
        <f>SUM(AE44:AE45)</f>
        <v>0</v>
      </c>
      <c r="AF46" s="3241">
        <f t="shared" ref="AF46:AN46" si="2">SUM(AF44:AF45)</f>
        <v>0</v>
      </c>
      <c r="AG46" s="3214">
        <f t="shared" si="2"/>
        <v>0</v>
      </c>
      <c r="AH46" s="3241">
        <f t="shared" si="2"/>
        <v>0</v>
      </c>
      <c r="AI46" s="3214">
        <f t="shared" si="2"/>
        <v>0</v>
      </c>
      <c r="AJ46" s="3241">
        <f t="shared" si="2"/>
        <v>0</v>
      </c>
      <c r="AK46" s="3214">
        <f t="shared" si="2"/>
        <v>0</v>
      </c>
      <c r="AL46" s="3241">
        <f t="shared" si="2"/>
        <v>0</v>
      </c>
      <c r="AM46" s="3214">
        <f t="shared" si="2"/>
        <v>0</v>
      </c>
      <c r="AN46" s="3215">
        <f t="shared" si="2"/>
        <v>0</v>
      </c>
      <c r="AO46" s="3241">
        <f>SUM(AO44:AO45)</f>
        <v>0</v>
      </c>
      <c r="AP46" s="3723">
        <f>SUM(AP44:AP45)</f>
        <v>0</v>
      </c>
      <c r="AQ46" s="3241">
        <f>SUM(AQ44:AQ45)</f>
        <v>0</v>
      </c>
      <c r="AR46" s="3272">
        <f>SUM(AR44:AR45)</f>
        <v>0</v>
      </c>
      <c r="AS46" s="3215">
        <f>SUM(AS44)</f>
        <v>0</v>
      </c>
      <c r="AT46" s="3215">
        <f>SUM(AT44:AT45)</f>
        <v>0</v>
      </c>
      <c r="AU46" s="3215">
        <f>SUM(AU44:AU45)</f>
        <v>0</v>
      </c>
      <c r="AV46" s="3215">
        <f>SUM(AV44:AV45)</f>
        <v>0</v>
      </c>
      <c r="AW46" s="3215">
        <f>SUM(AW44:AW45)</f>
        <v>0</v>
      </c>
      <c r="AX46" s="3215">
        <f>SUM(AX44:AX45)</f>
        <v>0</v>
      </c>
      <c r="BU46" s="520"/>
      <c r="BV46" s="520"/>
      <c r="BW46" s="520"/>
      <c r="BX46" s="520"/>
      <c r="BY46" s="520"/>
      <c r="BZ46" s="520"/>
      <c r="CA46" s="520"/>
      <c r="CB46" s="520"/>
      <c r="CC46" s="520"/>
      <c r="CD46" s="520"/>
      <c r="CE46" s="520"/>
      <c r="CF46" s="520"/>
      <c r="CG46" s="520"/>
      <c r="CH46" s="520"/>
      <c r="CI46" s="520"/>
      <c r="CJ46" s="520"/>
      <c r="CK46" s="520"/>
      <c r="CL46" s="520"/>
      <c r="CM46" s="520"/>
    </row>
    <row r="47" spans="1:98" s="319" customFormat="1" ht="14.25" x14ac:dyDescent="0.2">
      <c r="A47" s="7278" t="s">
        <v>2328</v>
      </c>
      <c r="B47" s="7370"/>
      <c r="C47" s="7279"/>
      <c r="D47" s="3724"/>
      <c r="E47" s="3689"/>
      <c r="F47" s="3721"/>
      <c r="G47" s="3725"/>
      <c r="H47" s="3726"/>
      <c r="I47" s="3725"/>
      <c r="J47" s="3727"/>
      <c r="K47" s="3725"/>
      <c r="L47" s="3726"/>
      <c r="M47" s="3725"/>
      <c r="N47" s="3726"/>
      <c r="O47" s="3725"/>
      <c r="P47" s="3726"/>
      <c r="Q47" s="3725"/>
      <c r="R47" s="3728"/>
      <c r="S47" s="3725"/>
      <c r="T47" s="3728"/>
      <c r="U47" s="3725"/>
      <c r="V47" s="3728"/>
      <c r="W47" s="3725"/>
      <c r="X47" s="3728"/>
      <c r="Y47" s="3725"/>
      <c r="Z47" s="3728"/>
      <c r="AA47" s="3725"/>
      <c r="AB47" s="3728"/>
      <c r="AC47" s="3729"/>
      <c r="AD47" s="3728"/>
      <c r="AE47" s="3730"/>
      <c r="AF47" s="3728"/>
      <c r="AG47" s="3725"/>
      <c r="AH47" s="3728"/>
      <c r="AI47" s="3725"/>
      <c r="AJ47" s="3728"/>
      <c r="AK47" s="3725"/>
      <c r="AL47" s="3728"/>
      <c r="AM47" s="3729"/>
      <c r="AN47" s="3728"/>
      <c r="AO47" s="3727"/>
      <c r="AP47" s="3731"/>
      <c r="AQ47" s="3732"/>
      <c r="AR47" s="3726"/>
      <c r="AS47" s="3726"/>
      <c r="AT47" s="3726"/>
      <c r="AU47" s="3726"/>
      <c r="AV47" s="3726"/>
      <c r="AW47" s="3726"/>
      <c r="AX47" s="3726"/>
      <c r="BU47" s="520"/>
      <c r="BV47" s="520"/>
      <c r="BW47" s="520"/>
      <c r="BX47" s="520"/>
      <c r="BY47" s="520"/>
      <c r="BZ47" s="520"/>
      <c r="CA47" s="520"/>
      <c r="CB47" s="520"/>
      <c r="CC47" s="520"/>
      <c r="CD47" s="520"/>
      <c r="CE47" s="520"/>
      <c r="CF47" s="520"/>
      <c r="CG47" s="520"/>
      <c r="CH47" s="520"/>
      <c r="CI47" s="520"/>
      <c r="CJ47" s="520"/>
      <c r="CK47" s="520"/>
      <c r="CL47" s="520"/>
      <c r="CM47" s="520"/>
    </row>
    <row r="48" spans="1:98" s="319" customFormat="1" ht="14.25" customHeight="1" x14ac:dyDescent="0.2">
      <c r="A48" s="7283" t="s">
        <v>2329</v>
      </c>
      <c r="B48" s="7283"/>
      <c r="C48" s="3733">
        <v>0</v>
      </c>
      <c r="D48" s="3734"/>
      <c r="E48" s="540"/>
      <c r="F48" s="3700"/>
      <c r="G48" s="541"/>
      <c r="H48" s="3701"/>
      <c r="I48" s="541"/>
      <c r="J48" s="542"/>
      <c r="K48" s="541"/>
      <c r="L48" s="3701"/>
      <c r="M48" s="541"/>
      <c r="N48" s="3701"/>
      <c r="O48" s="541"/>
      <c r="P48" s="3701"/>
      <c r="Q48" s="541"/>
      <c r="R48" s="543"/>
      <c r="S48" s="541"/>
      <c r="T48" s="543"/>
      <c r="U48" s="541"/>
      <c r="V48" s="543"/>
      <c r="W48" s="541"/>
      <c r="X48" s="543"/>
      <c r="Y48" s="541"/>
      <c r="Z48" s="543"/>
      <c r="AA48" s="541"/>
      <c r="AB48" s="543"/>
      <c r="AC48" s="544"/>
      <c r="AD48" s="543"/>
      <c r="AE48" s="545"/>
      <c r="AF48" s="543"/>
      <c r="AG48" s="541"/>
      <c r="AH48" s="543"/>
      <c r="AI48" s="541"/>
      <c r="AJ48" s="543"/>
      <c r="AK48" s="541"/>
      <c r="AL48" s="543"/>
      <c r="AM48" s="544"/>
      <c r="AN48" s="543"/>
      <c r="AO48" s="542"/>
      <c r="AP48" s="546"/>
      <c r="AQ48" s="547"/>
      <c r="AR48" s="3701"/>
      <c r="AS48" s="3701"/>
      <c r="AT48" s="3701"/>
      <c r="AU48" s="3701"/>
      <c r="AV48" s="3701"/>
      <c r="AW48" s="3701"/>
      <c r="AX48" s="3701"/>
      <c r="BU48" s="520"/>
      <c r="BV48" s="520"/>
      <c r="BW48" s="520"/>
      <c r="BX48" s="520"/>
      <c r="BY48" s="520"/>
      <c r="BZ48" s="520"/>
      <c r="CA48" s="520"/>
      <c r="CB48" s="520"/>
      <c r="CC48" s="520"/>
      <c r="CD48" s="520"/>
      <c r="CE48" s="520"/>
      <c r="CF48" s="520"/>
      <c r="CG48" s="520"/>
      <c r="CH48" s="520"/>
      <c r="CI48" s="520"/>
      <c r="CJ48" s="520"/>
      <c r="CK48" s="520"/>
      <c r="CL48" s="520"/>
      <c r="CM48" s="520"/>
    </row>
    <row r="49" spans="1:99" s="319" customFormat="1" ht="14.25" x14ac:dyDescent="0.2">
      <c r="A49" s="7283"/>
      <c r="B49" s="7283"/>
      <c r="C49" s="3649" t="s">
        <v>2330</v>
      </c>
      <c r="D49" s="3735"/>
      <c r="E49" s="3689"/>
      <c r="F49" s="3706"/>
      <c r="G49" s="3707"/>
      <c r="H49" s="3712"/>
      <c r="I49" s="3707"/>
      <c r="J49" s="3736"/>
      <c r="K49" s="3707"/>
      <c r="L49" s="3712"/>
      <c r="M49" s="3707"/>
      <c r="N49" s="3712"/>
      <c r="O49" s="3707"/>
      <c r="P49" s="3712"/>
      <c r="Q49" s="3707"/>
      <c r="R49" s="3703"/>
      <c r="S49" s="3707"/>
      <c r="T49" s="3703"/>
      <c r="U49" s="3707"/>
      <c r="V49" s="3703"/>
      <c r="W49" s="3707"/>
      <c r="X49" s="3703"/>
      <c r="Y49" s="3707"/>
      <c r="Z49" s="3703"/>
      <c r="AA49" s="3707"/>
      <c r="AB49" s="3703"/>
      <c r="AC49" s="3737"/>
      <c r="AD49" s="3703"/>
      <c r="AE49" s="3708"/>
      <c r="AF49" s="3703"/>
      <c r="AG49" s="3707"/>
      <c r="AH49" s="3703"/>
      <c r="AI49" s="3707"/>
      <c r="AJ49" s="3703"/>
      <c r="AK49" s="3707"/>
      <c r="AL49" s="3703"/>
      <c r="AM49" s="3737"/>
      <c r="AN49" s="3703"/>
      <c r="AO49" s="3736"/>
      <c r="AP49" s="3710"/>
      <c r="AQ49" s="3711"/>
      <c r="AR49" s="3712"/>
      <c r="AS49" s="3712"/>
      <c r="AT49" s="3712"/>
      <c r="AU49" s="3712"/>
      <c r="AV49" s="3712"/>
      <c r="AW49" s="3712"/>
      <c r="AX49" s="3712"/>
      <c r="BU49" s="520"/>
      <c r="BV49" s="520"/>
      <c r="BW49" s="520"/>
      <c r="BX49" s="520"/>
      <c r="BY49" s="520"/>
      <c r="BZ49" s="520"/>
      <c r="CA49" s="520"/>
      <c r="CB49" s="520"/>
      <c r="CC49" s="520"/>
      <c r="CD49" s="520"/>
      <c r="CE49" s="520"/>
      <c r="CF49" s="520"/>
      <c r="CG49" s="520"/>
      <c r="CH49" s="520"/>
      <c r="CI49" s="520"/>
      <c r="CJ49" s="520"/>
      <c r="CK49" s="520"/>
      <c r="CL49" s="520"/>
      <c r="CM49" s="520"/>
    </row>
    <row r="50" spans="1:99" s="319" customFormat="1" ht="14.25" x14ac:dyDescent="0.2">
      <c r="A50" s="7283"/>
      <c r="B50" s="7283"/>
      <c r="C50" s="3649" t="s">
        <v>950</v>
      </c>
      <c r="D50" s="3735"/>
      <c r="E50" s="540"/>
      <c r="F50" s="3706"/>
      <c r="G50" s="3707"/>
      <c r="H50" s="3712"/>
      <c r="I50" s="3707"/>
      <c r="J50" s="3736"/>
      <c r="K50" s="3707"/>
      <c r="L50" s="3712"/>
      <c r="M50" s="3707"/>
      <c r="N50" s="3712"/>
      <c r="O50" s="3707"/>
      <c r="P50" s="3712"/>
      <c r="Q50" s="3707"/>
      <c r="R50" s="3703"/>
      <c r="S50" s="3707"/>
      <c r="T50" s="3703"/>
      <c r="U50" s="3707"/>
      <c r="V50" s="3703"/>
      <c r="W50" s="3707"/>
      <c r="X50" s="3703"/>
      <c r="Y50" s="3707"/>
      <c r="Z50" s="3703"/>
      <c r="AA50" s="3707"/>
      <c r="AB50" s="3703"/>
      <c r="AC50" s="3737"/>
      <c r="AD50" s="3703"/>
      <c r="AE50" s="3708"/>
      <c r="AF50" s="3703"/>
      <c r="AG50" s="3707"/>
      <c r="AH50" s="3703"/>
      <c r="AI50" s="3707"/>
      <c r="AJ50" s="3703"/>
      <c r="AK50" s="3707"/>
      <c r="AL50" s="3703"/>
      <c r="AM50" s="3737"/>
      <c r="AN50" s="3703"/>
      <c r="AO50" s="3736"/>
      <c r="AP50" s="3710"/>
      <c r="AQ50" s="3711"/>
      <c r="AR50" s="3712"/>
      <c r="AS50" s="3712"/>
      <c r="AT50" s="3712"/>
      <c r="AU50" s="3712"/>
      <c r="AV50" s="3712"/>
      <c r="AW50" s="3712"/>
      <c r="AX50" s="3712"/>
      <c r="BU50" s="520"/>
      <c r="BV50" s="520"/>
      <c r="BW50" s="520"/>
      <c r="BX50" s="520"/>
      <c r="BY50" s="520"/>
      <c r="BZ50" s="520"/>
      <c r="CA50" s="520"/>
      <c r="CB50" s="520"/>
      <c r="CC50" s="520"/>
      <c r="CD50" s="520"/>
      <c r="CE50" s="520"/>
      <c r="CF50" s="520"/>
      <c r="CG50" s="520"/>
      <c r="CH50" s="520"/>
      <c r="CI50" s="520"/>
      <c r="CJ50" s="520"/>
      <c r="CK50" s="520"/>
      <c r="CL50" s="520"/>
      <c r="CM50" s="520"/>
    </row>
    <row r="51" spans="1:99" s="319" customFormat="1" ht="14.25" x14ac:dyDescent="0.2">
      <c r="A51" s="7283"/>
      <c r="B51" s="7283"/>
      <c r="C51" s="3649" t="s">
        <v>2331</v>
      </c>
      <c r="D51" s="3735"/>
      <c r="E51" s="3689"/>
      <c r="F51" s="3706"/>
      <c r="G51" s="3707"/>
      <c r="H51" s="3712"/>
      <c r="I51" s="3707"/>
      <c r="J51" s="3736"/>
      <c r="K51" s="3707"/>
      <c r="L51" s="3712"/>
      <c r="M51" s="3707"/>
      <c r="N51" s="3712"/>
      <c r="O51" s="3707"/>
      <c r="P51" s="3712"/>
      <c r="Q51" s="3707"/>
      <c r="R51" s="3703"/>
      <c r="S51" s="3707"/>
      <c r="T51" s="3703"/>
      <c r="U51" s="3707"/>
      <c r="V51" s="3703"/>
      <c r="W51" s="3707"/>
      <c r="X51" s="3703"/>
      <c r="Y51" s="3707"/>
      <c r="Z51" s="3703"/>
      <c r="AA51" s="3707"/>
      <c r="AB51" s="3703"/>
      <c r="AC51" s="3737"/>
      <c r="AD51" s="3703"/>
      <c r="AE51" s="3708"/>
      <c r="AF51" s="3703"/>
      <c r="AG51" s="3707"/>
      <c r="AH51" s="3703"/>
      <c r="AI51" s="3707"/>
      <c r="AJ51" s="3703"/>
      <c r="AK51" s="3707"/>
      <c r="AL51" s="3703"/>
      <c r="AM51" s="3737"/>
      <c r="AN51" s="3703"/>
      <c r="AO51" s="3736"/>
      <c r="AP51" s="3710"/>
      <c r="AQ51" s="3711"/>
      <c r="AR51" s="3712"/>
      <c r="AS51" s="3712"/>
      <c r="AT51" s="3712"/>
      <c r="AU51" s="3712"/>
      <c r="AV51" s="3712"/>
      <c r="AW51" s="3712"/>
      <c r="AX51" s="3712"/>
      <c r="BU51" s="520"/>
      <c r="BV51" s="520"/>
      <c r="BW51" s="520"/>
      <c r="BX51" s="520"/>
      <c r="BY51" s="520"/>
      <c r="BZ51" s="520"/>
      <c r="CA51" s="520"/>
      <c r="CB51" s="520"/>
      <c r="CC51" s="520"/>
      <c r="CD51" s="520"/>
      <c r="CE51" s="520"/>
      <c r="CF51" s="520"/>
      <c r="CG51" s="520"/>
      <c r="CH51" s="520"/>
      <c r="CI51" s="520"/>
      <c r="CJ51" s="520"/>
      <c r="CK51" s="520"/>
      <c r="CL51" s="520"/>
      <c r="CM51" s="520"/>
    </row>
    <row r="52" spans="1:99" s="319" customFormat="1" ht="14.25" x14ac:dyDescent="0.2">
      <c r="A52" s="7283"/>
      <c r="B52" s="7283"/>
      <c r="C52" s="3649" t="s">
        <v>2332</v>
      </c>
      <c r="D52" s="3738"/>
      <c r="E52" s="540"/>
      <c r="F52" s="3706"/>
      <c r="G52" s="3739"/>
      <c r="H52" s="1015"/>
      <c r="I52" s="3739"/>
      <c r="J52" s="548"/>
      <c r="K52" s="3739"/>
      <c r="L52" s="1015"/>
      <c r="M52" s="3739"/>
      <c r="N52" s="1015"/>
      <c r="O52" s="3739"/>
      <c r="P52" s="1015"/>
      <c r="Q52" s="3739"/>
      <c r="R52" s="3740"/>
      <c r="S52" s="3739"/>
      <c r="T52" s="3740"/>
      <c r="U52" s="3739"/>
      <c r="V52" s="3740"/>
      <c r="W52" s="3739"/>
      <c r="X52" s="3740"/>
      <c r="Y52" s="3739"/>
      <c r="Z52" s="3740"/>
      <c r="AA52" s="3739"/>
      <c r="AB52" s="3740"/>
      <c r="AC52" s="3741"/>
      <c r="AD52" s="3740"/>
      <c r="AE52" s="1014"/>
      <c r="AF52" s="3740"/>
      <c r="AG52" s="3739"/>
      <c r="AH52" s="3740"/>
      <c r="AI52" s="3739"/>
      <c r="AJ52" s="3740"/>
      <c r="AK52" s="3739"/>
      <c r="AL52" s="3740"/>
      <c r="AM52" s="3741"/>
      <c r="AN52" s="3740"/>
      <c r="AO52" s="548"/>
      <c r="AP52" s="3742"/>
      <c r="AQ52" s="3743"/>
      <c r="AR52" s="1015"/>
      <c r="AS52" s="1015"/>
      <c r="AT52" s="1015"/>
      <c r="AU52" s="1015"/>
      <c r="AV52" s="1015"/>
      <c r="AW52" s="1015"/>
      <c r="AX52" s="1015"/>
      <c r="BU52" s="520"/>
      <c r="BV52" s="520"/>
      <c r="BW52" s="520"/>
      <c r="BX52" s="520"/>
      <c r="BY52" s="520"/>
      <c r="BZ52" s="520"/>
      <c r="CA52" s="520"/>
      <c r="CB52" s="520"/>
      <c r="CC52" s="520"/>
      <c r="CD52" s="520"/>
      <c r="CE52" s="520"/>
      <c r="CF52" s="520"/>
      <c r="CG52" s="520"/>
      <c r="CH52" s="520"/>
      <c r="CI52" s="520"/>
      <c r="CJ52" s="520"/>
      <c r="CK52" s="520"/>
      <c r="CL52" s="520"/>
      <c r="CM52" s="520"/>
    </row>
    <row r="53" spans="1:99" s="319" customFormat="1" ht="14.25" x14ac:dyDescent="0.2">
      <c r="A53" s="7283"/>
      <c r="B53" s="7283"/>
      <c r="C53" s="3649" t="s">
        <v>2333</v>
      </c>
      <c r="D53" s="3738"/>
      <c r="E53" s="3689"/>
      <c r="F53" s="3706"/>
      <c r="G53" s="3713"/>
      <c r="H53" s="3719"/>
      <c r="I53" s="3713"/>
      <c r="J53" s="3744"/>
      <c r="K53" s="3713"/>
      <c r="L53" s="3719"/>
      <c r="M53" s="3713"/>
      <c r="N53" s="3719"/>
      <c r="O53" s="3713"/>
      <c r="P53" s="3719"/>
      <c r="Q53" s="3713"/>
      <c r="R53" s="3714"/>
      <c r="S53" s="3713"/>
      <c r="T53" s="3714"/>
      <c r="U53" s="3713"/>
      <c r="V53" s="3714"/>
      <c r="W53" s="3713"/>
      <c r="X53" s="3714"/>
      <c r="Y53" s="3713"/>
      <c r="Z53" s="3714"/>
      <c r="AA53" s="3713"/>
      <c r="AB53" s="3714"/>
      <c r="AC53" s="3745"/>
      <c r="AD53" s="3714"/>
      <c r="AE53" s="3716"/>
      <c r="AF53" s="3714"/>
      <c r="AG53" s="3713"/>
      <c r="AH53" s="3714"/>
      <c r="AI53" s="3713"/>
      <c r="AJ53" s="3714"/>
      <c r="AK53" s="3713"/>
      <c r="AL53" s="3714"/>
      <c r="AM53" s="3745"/>
      <c r="AN53" s="3714"/>
      <c r="AO53" s="3744"/>
      <c r="AP53" s="3717"/>
      <c r="AQ53" s="3719"/>
      <c r="AR53" s="3719"/>
      <c r="AS53" s="3719"/>
      <c r="AT53" s="3719"/>
      <c r="AU53" s="3719"/>
      <c r="AV53" s="3719"/>
      <c r="AW53" s="3719"/>
      <c r="AX53" s="3719"/>
      <c r="BU53" s="520"/>
      <c r="BV53" s="520"/>
      <c r="BW53" s="520"/>
      <c r="BX53" s="520"/>
      <c r="BY53" s="520"/>
      <c r="BZ53" s="520"/>
      <c r="CA53" s="520"/>
      <c r="CB53" s="520"/>
      <c r="CC53" s="520"/>
      <c r="CD53" s="520"/>
      <c r="CE53" s="520"/>
      <c r="CF53" s="520"/>
      <c r="CG53" s="520"/>
      <c r="CH53" s="520"/>
      <c r="CI53" s="520"/>
      <c r="CJ53" s="520"/>
      <c r="CK53" s="520"/>
      <c r="CL53" s="520"/>
      <c r="CM53" s="520"/>
    </row>
    <row r="54" spans="1:99" s="319" customFormat="1" ht="15" customHeight="1" x14ac:dyDescent="0.2">
      <c r="A54" s="7339" t="s">
        <v>49</v>
      </c>
      <c r="B54" s="7340"/>
      <c r="C54" s="7341"/>
      <c r="D54" s="3746"/>
      <c r="E54" s="540"/>
      <c r="F54" s="3721"/>
      <c r="G54" s="3214">
        <f>SUM(G48:G53)</f>
        <v>0</v>
      </c>
      <c r="H54" s="3214">
        <f t="shared" ref="H54:AW54" si="3">SUM(H48:H53)</f>
        <v>0</v>
      </c>
      <c r="I54" s="3214">
        <f t="shared" si="3"/>
        <v>0</v>
      </c>
      <c r="J54" s="3214">
        <f t="shared" si="3"/>
        <v>0</v>
      </c>
      <c r="K54" s="3214">
        <f t="shared" si="3"/>
        <v>0</v>
      </c>
      <c r="L54" s="3214">
        <f t="shared" si="3"/>
        <v>0</v>
      </c>
      <c r="M54" s="3214">
        <f t="shared" si="3"/>
        <v>0</v>
      </c>
      <c r="N54" s="3214">
        <f t="shared" si="3"/>
        <v>0</v>
      </c>
      <c r="O54" s="3214">
        <f t="shared" si="3"/>
        <v>0</v>
      </c>
      <c r="P54" s="3214">
        <f t="shared" si="3"/>
        <v>0</v>
      </c>
      <c r="Q54" s="3214">
        <f t="shared" si="3"/>
        <v>0</v>
      </c>
      <c r="R54" s="3214">
        <f t="shared" si="3"/>
        <v>0</v>
      </c>
      <c r="S54" s="3214">
        <f t="shared" si="3"/>
        <v>0</v>
      </c>
      <c r="T54" s="3214">
        <f t="shared" si="3"/>
        <v>0</v>
      </c>
      <c r="U54" s="3214">
        <f t="shared" si="3"/>
        <v>0</v>
      </c>
      <c r="V54" s="3214">
        <f t="shared" si="3"/>
        <v>0</v>
      </c>
      <c r="W54" s="3214">
        <f t="shared" si="3"/>
        <v>0</v>
      </c>
      <c r="X54" s="3214">
        <f t="shared" si="3"/>
        <v>0</v>
      </c>
      <c r="Y54" s="3214">
        <f>SUM(Y48:Y53)</f>
        <v>0</v>
      </c>
      <c r="Z54" s="3214">
        <f>SUM(Z48:Z53)</f>
        <v>0</v>
      </c>
      <c r="AA54" s="3214">
        <f t="shared" si="3"/>
        <v>0</v>
      </c>
      <c r="AB54" s="3214">
        <f t="shared" si="3"/>
        <v>0</v>
      </c>
      <c r="AC54" s="3214">
        <f t="shared" si="3"/>
        <v>0</v>
      </c>
      <c r="AD54" s="3214">
        <f t="shared" si="3"/>
        <v>0</v>
      </c>
      <c r="AE54" s="3214">
        <f t="shared" si="3"/>
        <v>0</v>
      </c>
      <c r="AF54" s="3214">
        <f t="shared" si="3"/>
        <v>0</v>
      </c>
      <c r="AG54" s="3214">
        <f t="shared" si="3"/>
        <v>0</v>
      </c>
      <c r="AH54" s="3214">
        <f t="shared" si="3"/>
        <v>0</v>
      </c>
      <c r="AI54" s="3214">
        <f t="shared" si="3"/>
        <v>0</v>
      </c>
      <c r="AJ54" s="3214">
        <f t="shared" si="3"/>
        <v>0</v>
      </c>
      <c r="AK54" s="3214">
        <f t="shared" si="3"/>
        <v>0</v>
      </c>
      <c r="AL54" s="3214">
        <f t="shared" si="3"/>
        <v>0</v>
      </c>
      <c r="AM54" s="3214">
        <f t="shared" si="3"/>
        <v>0</v>
      </c>
      <c r="AN54" s="3214">
        <f t="shared" si="3"/>
        <v>0</v>
      </c>
      <c r="AO54" s="3214">
        <f t="shared" si="3"/>
        <v>0</v>
      </c>
      <c r="AP54" s="3214">
        <f t="shared" si="3"/>
        <v>0</v>
      </c>
      <c r="AQ54" s="3214">
        <f t="shared" si="3"/>
        <v>0</v>
      </c>
      <c r="AR54" s="3214">
        <f t="shared" si="3"/>
        <v>0</v>
      </c>
      <c r="AS54" s="3214">
        <f t="shared" si="3"/>
        <v>0</v>
      </c>
      <c r="AT54" s="3214">
        <f t="shared" si="3"/>
        <v>0</v>
      </c>
      <c r="AU54" s="3214">
        <f t="shared" si="3"/>
        <v>0</v>
      </c>
      <c r="AV54" s="3215">
        <f>SUM(AV48:AV53)</f>
        <v>0</v>
      </c>
      <c r="AW54" s="3214">
        <f t="shared" si="3"/>
        <v>0</v>
      </c>
      <c r="AX54" s="3214">
        <f>SUM(AX48:AX53)</f>
        <v>0</v>
      </c>
      <c r="BU54" s="520"/>
      <c r="BV54" s="520"/>
      <c r="BW54" s="520"/>
      <c r="BX54" s="520"/>
      <c r="BY54" s="520"/>
      <c r="BZ54" s="520"/>
      <c r="CA54" s="520"/>
      <c r="CB54" s="520"/>
      <c r="CC54" s="520"/>
      <c r="CD54" s="520"/>
      <c r="CE54" s="520"/>
      <c r="CF54" s="520"/>
      <c r="CG54" s="520"/>
      <c r="CH54" s="520"/>
      <c r="CI54" s="520"/>
      <c r="CJ54" s="520"/>
      <c r="CK54" s="520"/>
      <c r="CL54" s="520"/>
      <c r="CM54" s="520"/>
    </row>
    <row r="55" spans="1:99" s="245" customFormat="1" ht="16.350000000000001" customHeight="1" x14ac:dyDescent="0.2">
      <c r="A55" s="7283" t="s">
        <v>2334</v>
      </c>
      <c r="B55" s="7283"/>
      <c r="C55" s="549">
        <v>0</v>
      </c>
      <c r="D55" s="3747"/>
      <c r="E55" s="3689"/>
      <c r="F55" s="3748"/>
      <c r="G55" s="3691"/>
      <c r="H55" s="3692"/>
      <c r="I55" s="3691"/>
      <c r="J55" s="3692"/>
      <c r="K55" s="3691"/>
      <c r="L55" s="3692"/>
      <c r="M55" s="3691"/>
      <c r="N55" s="3692"/>
      <c r="O55" s="3691"/>
      <c r="P55" s="3692"/>
      <c r="Q55" s="3691"/>
      <c r="R55" s="3692"/>
      <c r="S55" s="3691"/>
      <c r="T55" s="3692"/>
      <c r="U55" s="3691"/>
      <c r="V55" s="3692"/>
      <c r="W55" s="3691"/>
      <c r="X55" s="3692"/>
      <c r="Y55" s="3691"/>
      <c r="Z55" s="3692"/>
      <c r="AA55" s="3691"/>
      <c r="AB55" s="3692"/>
      <c r="AC55" s="3691"/>
      <c r="AD55" s="3692"/>
      <c r="AE55" s="3691"/>
      <c r="AF55" s="3692"/>
      <c r="AG55" s="3691"/>
      <c r="AH55" s="3692"/>
      <c r="AI55" s="3691"/>
      <c r="AJ55" s="3692"/>
      <c r="AK55" s="3691"/>
      <c r="AL55" s="3692"/>
      <c r="AM55" s="3691"/>
      <c r="AN55" s="3692"/>
      <c r="AO55" s="3691"/>
      <c r="AP55" s="3696"/>
      <c r="AQ55" s="3698"/>
      <c r="AR55" s="3698"/>
      <c r="AS55" s="3749"/>
      <c r="AT55" s="3749"/>
      <c r="AU55" s="3749"/>
      <c r="AV55" s="3749"/>
      <c r="AW55" s="3749"/>
      <c r="AX55" s="3749"/>
      <c r="AY55" s="364" t="str">
        <f>$CB55&amp;$CC55&amp;$CD55&amp;$CE55&amp;$CF55&amp;$CG55&amp;$CH55</f>
        <v/>
      </c>
      <c r="BK55" s="244"/>
      <c r="BL55" s="244"/>
      <c r="BM55" s="244"/>
      <c r="BN55" s="257"/>
      <c r="BO55" s="257"/>
      <c r="BP55" s="257"/>
      <c r="BY55" s="257"/>
      <c r="BZ55" s="257"/>
      <c r="CA55" s="257"/>
      <c r="CB55" s="473" t="str">
        <f>IF(CI55=1,"* Las consultas de 60 años NO DEBEN ser mayor que el total de Consultas entre 60-64 Años. ","")</f>
        <v/>
      </c>
      <c r="CC55" s="473" t="str">
        <f>IF(CJ55=1,"* Las actividades de usuarios en situación de discapacidad NO DEBEN superar el total. ","")</f>
        <v/>
      </c>
      <c r="CD55" s="473" t="str">
        <f>IF(CK55=1,"* Las consultas de 12 años NO DEBEN ser mayor que el total de Consultas entre 10-14 Años. ","")</f>
        <v/>
      </c>
      <c r="CE55" s="473" t="str">
        <f>IF(CL55=1,"* Las consultas de Pacientes en control PSCV NO DEBEN ser mayor que el total de Consultas. ","")</f>
        <v/>
      </c>
      <c r="CF55" s="473" t="str">
        <f>IF(AND(AR55="",D55&lt;&gt;0),"* Recuerde que las Embarazadas deben ser incluídas en el ingreso por rango Etario (Digite CEROS si no tiene). ",IF(F55&lt;AR55,"* Las Embarazadas NO DEBEN ser mayor al total de mujeres. ",""))</f>
        <v/>
      </c>
      <c r="CG55" s="473" t="str">
        <f>IF(AND(AU55="",D55&lt;&gt;0),"* No olvide digitar la población SENAME (Digite CEROS si no tiene). ",IF(D55&lt;AU55,"* La Población SENAME NO DEBE ser mayor al Total. ",""))</f>
        <v/>
      </c>
      <c r="CH55" s="473" t="str">
        <f>IF(AND(AW55="",D55&lt;&gt;0),"* No olvide digitar la población Migrante (Digite CEROS si no tiene). ",IF(D55&lt;AW55,"* La Población Migrante NO DEBE ser mayor al Total. ",""))</f>
        <v/>
      </c>
      <c r="CI55" s="474">
        <f>IF(AS55&gt;(AK55+AL55),1,0)</f>
        <v>0</v>
      </c>
      <c r="CJ55" s="474">
        <f>IF(D55&lt;AT55,1,0)</f>
        <v>0</v>
      </c>
      <c r="CK55" s="474">
        <f>IF((Y55+Z55)&lt;AQ55,1,0)</f>
        <v>0</v>
      </c>
      <c r="CL55" s="474">
        <f>IF(D55&lt;AX55,1,0)</f>
        <v>0</v>
      </c>
      <c r="CM55" s="474">
        <f>IF(AND(AR55="",D55&lt;&gt;0),1,IF(F55&lt;AR55,1,0))</f>
        <v>0</v>
      </c>
      <c r="CN55" s="474">
        <f>IF(AND(AU55="",D55&lt;&gt;0),1,IF(D55&lt;AU55,1,0))</f>
        <v>0</v>
      </c>
      <c r="CO55" s="474">
        <f>IF(AND(AW55="",D55&lt;&gt;0),1,IF(D55&lt;AW55,1,0))</f>
        <v>0</v>
      </c>
      <c r="CP55" s="247"/>
      <c r="CQ55" s="247"/>
      <c r="CR55" s="247"/>
      <c r="CS55" s="247"/>
      <c r="CT55" s="247"/>
      <c r="CU55" s="247"/>
    </row>
    <row r="56" spans="1:99" s="245" customFormat="1" ht="16.350000000000001" customHeight="1" x14ac:dyDescent="0.2">
      <c r="A56" s="7283"/>
      <c r="B56" s="7283"/>
      <c r="C56" s="2386" t="s">
        <v>2335</v>
      </c>
      <c r="D56" s="3750"/>
      <c r="E56" s="540"/>
      <c r="F56" s="3751"/>
      <c r="G56" s="3707"/>
      <c r="H56" s="3703"/>
      <c r="I56" s="3707"/>
      <c r="J56" s="3703"/>
      <c r="K56" s="3707"/>
      <c r="L56" s="3703"/>
      <c r="M56" s="3707"/>
      <c r="N56" s="3703"/>
      <c r="O56" s="3707"/>
      <c r="P56" s="3703"/>
      <c r="Q56" s="3707"/>
      <c r="R56" s="3703"/>
      <c r="S56" s="3707"/>
      <c r="T56" s="3703"/>
      <c r="U56" s="3707"/>
      <c r="V56" s="3703"/>
      <c r="W56" s="3707"/>
      <c r="X56" s="3703"/>
      <c r="Y56" s="3707"/>
      <c r="Z56" s="3703"/>
      <c r="AA56" s="3707"/>
      <c r="AB56" s="3703"/>
      <c r="AC56" s="3707"/>
      <c r="AD56" s="3703"/>
      <c r="AE56" s="3707"/>
      <c r="AF56" s="3703"/>
      <c r="AG56" s="3707"/>
      <c r="AH56" s="3703"/>
      <c r="AI56" s="3707"/>
      <c r="AJ56" s="3703"/>
      <c r="AK56" s="3707"/>
      <c r="AL56" s="3703"/>
      <c r="AM56" s="3707"/>
      <c r="AN56" s="3703"/>
      <c r="AO56" s="3707"/>
      <c r="AP56" s="3710"/>
      <c r="AQ56" s="3712"/>
      <c r="AR56" s="3712"/>
      <c r="AS56" s="3752"/>
      <c r="AT56" s="3752"/>
      <c r="AU56" s="3752"/>
      <c r="AV56" s="3752"/>
      <c r="AW56" s="3752"/>
      <c r="AX56" s="3752"/>
      <c r="AY56" s="364" t="str">
        <f>$CB56&amp;$CC56&amp;$CD56&amp;$CE56&amp;$CF56&amp;$CG56&amp;$CH56</f>
        <v/>
      </c>
      <c r="BK56" s="244"/>
      <c r="BL56" s="244"/>
      <c r="BM56" s="244"/>
      <c r="BN56" s="257"/>
      <c r="BO56" s="257"/>
      <c r="BP56" s="257"/>
      <c r="BY56" s="257"/>
      <c r="BZ56" s="257"/>
      <c r="CA56" s="257"/>
      <c r="CB56" s="473" t="str">
        <f>IF(CI56=1,"* Las consultas de 60 años NO DEBEN ser mayor que el total de Consultas entre 60-64 Años. ","")</f>
        <v/>
      </c>
      <c r="CC56" s="473" t="str">
        <f>IF(CJ56=1,"* Las actividades de usuarios en situación de discapacidad NO DEBEN superar el total. ","")</f>
        <v/>
      </c>
      <c r="CD56" s="473" t="str">
        <f>IF(CK56=1,"* Las consultas de 12 años NO DEBEN ser mayor que el total de Consultas entre 10-14 Años. ","")</f>
        <v/>
      </c>
      <c r="CE56" s="473" t="str">
        <f>IF(CL56=1,"* Las consultas de Pacientes en control PSCV NO DEBEN ser mayor que el total de Consultas. ","")</f>
        <v/>
      </c>
      <c r="CF56" s="473" t="str">
        <f>IF(AND(AR56="",D56&lt;&gt;0),"* Recuerde que las Embarazadas deben ser incluídas en el ingreso por rango Etario (Digite CEROS si no tiene). ",IF(F56&lt;AR56,"* Las Embarazadas NO DEBEN ser mayor al total de mujeres. ",""))</f>
        <v/>
      </c>
      <c r="CG56" s="473" t="str">
        <f>IF(AND(AU56="",D56&lt;&gt;0),"* No olvide digitar la población SENAME (Digite CEROS si no tiene). ",IF(D56&lt;AU56,"* La Población SENAME NO DEBE ser mayor al Total. ",""))</f>
        <v/>
      </c>
      <c r="CH56" s="473" t="str">
        <f>IF(AND(AW56="",D56&lt;&gt;0),"* No olvide digitar la población Migrante (Digite CEROS si no tiene). ",IF(D56&lt;AW56,"* La Población Migrante NO DEBE ser mayor al Total. ",""))</f>
        <v/>
      </c>
      <c r="CI56" s="474">
        <f>IF(AS56&gt;(AK56+AL56),1,0)</f>
        <v>0</v>
      </c>
      <c r="CJ56" s="474">
        <f>IF(D56&lt;AT56,1,0)</f>
        <v>0</v>
      </c>
      <c r="CK56" s="474">
        <f>IF((Y56+Z56)&lt;AQ56,1,0)</f>
        <v>0</v>
      </c>
      <c r="CL56" s="474">
        <f>IF(D56&lt;AX56,1,0)</f>
        <v>0</v>
      </c>
      <c r="CM56" s="474">
        <f>IF(AND(AR56="",D56&lt;&gt;0),1,IF(F56&lt;AR56,1,0))</f>
        <v>0</v>
      </c>
      <c r="CN56" s="474">
        <f>IF(AND(AU56="",D56&lt;&gt;0),1,IF(D56&lt;AU56,1,0))</f>
        <v>0</v>
      </c>
      <c r="CO56" s="474">
        <f>IF(AND(AW56="",D56&lt;&gt;0),1,IF(D56&lt;AW56,1,0))</f>
        <v>0</v>
      </c>
      <c r="CP56" s="247"/>
      <c r="CQ56" s="247"/>
      <c r="CR56" s="247"/>
      <c r="CS56" s="247"/>
      <c r="CT56" s="247"/>
      <c r="CU56" s="247"/>
    </row>
    <row r="57" spans="1:99" s="245" customFormat="1" ht="16.350000000000001" customHeight="1" x14ac:dyDescent="0.2">
      <c r="A57" s="7283"/>
      <c r="B57" s="7283"/>
      <c r="C57" s="2386" t="s">
        <v>2336</v>
      </c>
      <c r="D57" s="3750"/>
      <c r="E57" s="3689"/>
      <c r="F57" s="3751"/>
      <c r="G57" s="3707"/>
      <c r="H57" s="3703"/>
      <c r="I57" s="3707"/>
      <c r="J57" s="3703"/>
      <c r="K57" s="3707"/>
      <c r="L57" s="3703"/>
      <c r="M57" s="3707"/>
      <c r="N57" s="3703"/>
      <c r="O57" s="3707"/>
      <c r="P57" s="3703"/>
      <c r="Q57" s="3707"/>
      <c r="R57" s="3703"/>
      <c r="S57" s="3707"/>
      <c r="T57" s="3703"/>
      <c r="U57" s="3707"/>
      <c r="V57" s="3703"/>
      <c r="W57" s="3707"/>
      <c r="X57" s="3703"/>
      <c r="Y57" s="3707"/>
      <c r="Z57" s="3703"/>
      <c r="AA57" s="3707"/>
      <c r="AB57" s="3703"/>
      <c r="AC57" s="3707"/>
      <c r="AD57" s="3703"/>
      <c r="AE57" s="3707"/>
      <c r="AF57" s="3703"/>
      <c r="AG57" s="3707"/>
      <c r="AH57" s="3703"/>
      <c r="AI57" s="3707"/>
      <c r="AJ57" s="3703"/>
      <c r="AK57" s="3707"/>
      <c r="AL57" s="3703"/>
      <c r="AM57" s="3707"/>
      <c r="AN57" s="3703"/>
      <c r="AO57" s="3707"/>
      <c r="AP57" s="3710"/>
      <c r="AQ57" s="3712"/>
      <c r="AR57" s="3712"/>
      <c r="AS57" s="3752"/>
      <c r="AT57" s="3752"/>
      <c r="AU57" s="3752"/>
      <c r="AV57" s="3752"/>
      <c r="AW57" s="3752"/>
      <c r="AX57" s="3752"/>
      <c r="AY57" s="364" t="str">
        <f>$CB57&amp;$CC57&amp;$CD57&amp;$CE57&amp;$CF57&amp;$CG57&amp;$CH57</f>
        <v/>
      </c>
      <c r="BK57" s="244"/>
      <c r="BL57" s="244"/>
      <c r="BM57" s="244"/>
      <c r="BN57" s="257"/>
      <c r="BO57" s="257"/>
      <c r="BP57" s="257"/>
      <c r="BY57" s="257"/>
      <c r="BZ57" s="257"/>
      <c r="CA57" s="257"/>
      <c r="CB57" s="473" t="str">
        <f>IF(CI57=1,"* Las consultas de 60 años NO DEBEN ser mayor que el total de Consultas entre 60-64 Años. ","")</f>
        <v/>
      </c>
      <c r="CC57" s="473" t="str">
        <f>IF(CJ57=1,"* Las actividades de usuarios en situación de discapacidad NO DEBEN superar el total. ","")</f>
        <v/>
      </c>
      <c r="CD57" s="473" t="str">
        <f>IF(CK57=1,"* Las consultas de 12 años NO DEBEN ser mayor que el total de Consultas entre 10-14 Años. ","")</f>
        <v/>
      </c>
      <c r="CE57" s="473" t="str">
        <f>IF(CL57=1,"* Las consultas de Pacientes en control PSCV NO DEBEN ser mayor que el total de Consultas. ","")</f>
        <v/>
      </c>
      <c r="CF57" s="473" t="str">
        <f>IF(AND(AR57="",D57&lt;&gt;0),"* Recuerde que las Embarazadas deben ser incluídas en el ingreso por rango Etario (Digite CEROS si no tiene). ",IF(F57&lt;AR57,"* Las Embarazadas NO DEBEN ser mayor al total de mujeres. ",""))</f>
        <v/>
      </c>
      <c r="CG57" s="473" t="str">
        <f>IF(AND(AU57="",D57&lt;&gt;0),"* No olvide digitar la población SENAME (Digite CEROS si no tiene). ",IF(D57&lt;AU57,"* La Población SENAME NO DEBE ser mayor al Total. ",""))</f>
        <v/>
      </c>
      <c r="CH57" s="473" t="str">
        <f>IF(AND(AW57="",D57&lt;&gt;0),"* No olvide digitar la población Migrante (Digite CEROS si no tiene). ",IF(D57&lt;AW57,"* La Población Migrante NO DEBE ser mayor al Total. ",""))</f>
        <v/>
      </c>
      <c r="CI57" s="474">
        <f>IF(AS57&gt;(AK57+AL57),1,0)</f>
        <v>0</v>
      </c>
      <c r="CJ57" s="474">
        <f>IF(D57&lt;AT57,1,0)</f>
        <v>0</v>
      </c>
      <c r="CK57" s="474">
        <f>IF((Y57+Z57)&lt;AQ57,1,0)</f>
        <v>0</v>
      </c>
      <c r="CL57" s="474">
        <f>IF(D57&lt;AX57,1,0)</f>
        <v>0</v>
      </c>
      <c r="CM57" s="474">
        <f>IF(AND(AR57="",D57&lt;&gt;0),1,IF(F57&lt;AR57,1,0))</f>
        <v>0</v>
      </c>
      <c r="CN57" s="474">
        <f>IF(AND(AU57="",D57&lt;&gt;0),1,IF(D57&lt;AU57,1,0))</f>
        <v>0</v>
      </c>
      <c r="CO57" s="474">
        <f>IF(AND(AW57="",D57&lt;&gt;0),1,IF(D57&lt;AW57,1,0))</f>
        <v>0</v>
      </c>
      <c r="CP57" s="247"/>
      <c r="CQ57" s="247"/>
      <c r="CR57" s="247"/>
      <c r="CS57" s="247"/>
      <c r="CT57" s="247"/>
      <c r="CU57" s="247"/>
    </row>
    <row r="58" spans="1:99" s="245" customFormat="1" ht="16.350000000000001" customHeight="1" x14ac:dyDescent="0.2">
      <c r="A58" s="7283"/>
      <c r="B58" s="7283"/>
      <c r="C58" s="2386" t="s">
        <v>2337</v>
      </c>
      <c r="D58" s="3750"/>
      <c r="E58" s="540"/>
      <c r="F58" s="3751"/>
      <c r="G58" s="3707"/>
      <c r="H58" s="3703"/>
      <c r="I58" s="3707"/>
      <c r="J58" s="3703"/>
      <c r="K58" s="3707"/>
      <c r="L58" s="3703"/>
      <c r="M58" s="3707"/>
      <c r="N58" s="3703"/>
      <c r="O58" s="3707"/>
      <c r="P58" s="3703"/>
      <c r="Q58" s="3707"/>
      <c r="R58" s="3703"/>
      <c r="S58" s="3707"/>
      <c r="T58" s="3703"/>
      <c r="U58" s="3707"/>
      <c r="V58" s="3703"/>
      <c r="W58" s="3707"/>
      <c r="X58" s="3703"/>
      <c r="Y58" s="3707"/>
      <c r="Z58" s="3703"/>
      <c r="AA58" s="3707"/>
      <c r="AB58" s="3703"/>
      <c r="AC58" s="3707"/>
      <c r="AD58" s="3703"/>
      <c r="AE58" s="3707"/>
      <c r="AF58" s="3703"/>
      <c r="AG58" s="3707"/>
      <c r="AH58" s="3703"/>
      <c r="AI58" s="3707"/>
      <c r="AJ58" s="3703"/>
      <c r="AK58" s="3707"/>
      <c r="AL58" s="3703"/>
      <c r="AM58" s="3707"/>
      <c r="AN58" s="3703"/>
      <c r="AO58" s="3707"/>
      <c r="AP58" s="3710"/>
      <c r="AQ58" s="3712"/>
      <c r="AR58" s="3712"/>
      <c r="AS58" s="3752"/>
      <c r="AT58" s="3752"/>
      <c r="AU58" s="3752"/>
      <c r="AV58" s="3752"/>
      <c r="AW58" s="3752"/>
      <c r="AX58" s="3752"/>
      <c r="AY58" s="364" t="str">
        <f>$CB58&amp;$CC58&amp;$CD58&amp;$CE58&amp;$CF58&amp;$CG58&amp;$CH58</f>
        <v/>
      </c>
      <c r="BK58" s="244"/>
      <c r="BL58" s="244"/>
      <c r="BM58" s="244"/>
      <c r="BN58" s="257"/>
      <c r="BO58" s="257"/>
      <c r="BP58" s="257"/>
      <c r="BY58" s="257"/>
      <c r="BZ58" s="257"/>
      <c r="CA58" s="257"/>
      <c r="CB58" s="473" t="str">
        <f>IF(CI58=1,"* Las consultas de 60 años NO DEBEN ser mayor que el total de Consultas entre 60-64 Años. ","")</f>
        <v/>
      </c>
      <c r="CC58" s="473" t="str">
        <f>IF(CJ58=1,"* Las actividades de usuarios en situación de discapacidad NO DEBEN superar el total. ","")</f>
        <v/>
      </c>
      <c r="CD58" s="473" t="str">
        <f>IF(CK58=1,"* Las consultas de 12 años NO DEBEN ser mayor que el total de Consultas entre 10-14 Años. ","")</f>
        <v/>
      </c>
      <c r="CE58" s="473" t="str">
        <f>IF(CL58=1,"* Las consultas de Pacientes en control PSCV NO DEBEN ser mayor que el total de Consultas. ","")</f>
        <v/>
      </c>
      <c r="CF58" s="473" t="str">
        <f>IF(AND(AR58="",D58&lt;&gt;0),"* Recuerde que las Embarazadas deben ser incluídas en el ingreso por rango Etario (Digite CEROS si no tiene). ",IF(F58&lt;AR58,"* Las Embarazadas NO DEBEN ser mayor al total de mujeres. ",""))</f>
        <v/>
      </c>
      <c r="CG58" s="473" t="str">
        <f>IF(AND(AU58="",D58&lt;&gt;0),"* No olvide digitar la población SENAME (Digite CEROS si no tiene). ",IF(D58&lt;AU58,"* La Población SENAME NO DEBE ser mayor al Total. ",""))</f>
        <v/>
      </c>
      <c r="CH58" s="473" t="str">
        <f>IF(AND(AW58="",D58&lt;&gt;0),"* No olvide digitar la población Migrante (Digite CEROS si no tiene). ",IF(D58&lt;AW58,"* La Población Migrante NO DEBE ser mayor al Total. ",""))</f>
        <v/>
      </c>
      <c r="CI58" s="474">
        <f>IF(AS58&gt;(AK58+AL58),1,0)</f>
        <v>0</v>
      </c>
      <c r="CJ58" s="474">
        <f>IF(D58&lt;AT58,1,0)</f>
        <v>0</v>
      </c>
      <c r="CK58" s="474">
        <f>IF((Y58+Z58)&lt;AQ58,1,0)</f>
        <v>0</v>
      </c>
      <c r="CL58" s="474">
        <f>IF(D58&lt;AX58,1,0)</f>
        <v>0</v>
      </c>
      <c r="CM58" s="474">
        <f>IF(AND(AR58="",D58&lt;&gt;0),1,IF(F58&lt;AR58,1,0))</f>
        <v>0</v>
      </c>
      <c r="CN58" s="474">
        <f>IF(AND(AU58="",D58&lt;&gt;0),1,IF(D58&lt;AU58,1,0))</f>
        <v>0</v>
      </c>
      <c r="CO58" s="474">
        <f>IF(AND(AW58="",D58&lt;&gt;0),1,IF(D58&lt;AW58,1,0))</f>
        <v>0</v>
      </c>
      <c r="CP58" s="247"/>
      <c r="CQ58" s="247"/>
      <c r="CR58" s="247"/>
      <c r="CS58" s="247"/>
      <c r="CT58" s="247"/>
      <c r="CU58" s="247"/>
    </row>
    <row r="59" spans="1:99" s="245" customFormat="1" ht="16.350000000000001" customHeight="1" x14ac:dyDescent="0.2">
      <c r="A59" s="7283"/>
      <c r="B59" s="7283"/>
      <c r="C59" s="3753" t="s">
        <v>2338</v>
      </c>
      <c r="D59" s="3754"/>
      <c r="E59" s="3689"/>
      <c r="F59" s="3755"/>
      <c r="G59" s="3713"/>
      <c r="H59" s="3714"/>
      <c r="I59" s="3713"/>
      <c r="J59" s="3714"/>
      <c r="K59" s="3713"/>
      <c r="L59" s="3714"/>
      <c r="M59" s="3713"/>
      <c r="N59" s="3714"/>
      <c r="O59" s="3713"/>
      <c r="P59" s="3714"/>
      <c r="Q59" s="3713"/>
      <c r="R59" s="3714"/>
      <c r="S59" s="3713"/>
      <c r="T59" s="3714"/>
      <c r="U59" s="3713"/>
      <c r="V59" s="3714"/>
      <c r="W59" s="3713"/>
      <c r="X59" s="3714"/>
      <c r="Y59" s="3713"/>
      <c r="Z59" s="3714"/>
      <c r="AA59" s="3713"/>
      <c r="AB59" s="3714"/>
      <c r="AC59" s="3713"/>
      <c r="AD59" s="3714"/>
      <c r="AE59" s="3713"/>
      <c r="AF59" s="3714"/>
      <c r="AG59" s="3713"/>
      <c r="AH59" s="3714"/>
      <c r="AI59" s="3713"/>
      <c r="AJ59" s="3714"/>
      <c r="AK59" s="3713"/>
      <c r="AL59" s="3714"/>
      <c r="AM59" s="3713"/>
      <c r="AN59" s="3714"/>
      <c r="AO59" s="3713"/>
      <c r="AP59" s="3717"/>
      <c r="AQ59" s="3719"/>
      <c r="AR59" s="3719"/>
      <c r="AS59" s="3756"/>
      <c r="AT59" s="3756"/>
      <c r="AU59" s="3756"/>
      <c r="AV59" s="3756"/>
      <c r="AW59" s="3756"/>
      <c r="AX59" s="3756"/>
      <c r="AY59" s="364" t="str">
        <f>$CB59&amp;$CC59&amp;$CD59&amp;$CE59&amp;$CF59&amp;$CG59&amp;$CH59</f>
        <v/>
      </c>
      <c r="BK59" s="244"/>
      <c r="BL59" s="244"/>
      <c r="BM59" s="244"/>
      <c r="BN59" s="257"/>
      <c r="BO59" s="257"/>
      <c r="BP59" s="257"/>
      <c r="BY59" s="257"/>
      <c r="BZ59" s="257"/>
      <c r="CA59" s="257"/>
      <c r="CB59" s="473" t="str">
        <f>IF(CI59=1,"* Las consultas de 60 años NO DEBEN ser mayor que el total de Consultas entre 60-64 Años. ","")</f>
        <v/>
      </c>
      <c r="CC59" s="473" t="str">
        <f>IF(CJ59=1,"* Las actividades de usuarios en situación de discapacidad NO DEBEN superar el total. ","")</f>
        <v/>
      </c>
      <c r="CD59" s="473" t="str">
        <f>IF(CK59=1,"* Las consultas de 12 años NO DEBEN ser mayor que el total de Consultas entre 10-14 Años. ","")</f>
        <v/>
      </c>
      <c r="CE59" s="473" t="str">
        <f>IF(CL59=1,"* Las consultas de Pacientes en control PSCV NO DEBEN ser mayor que el total de Consultas. ","")</f>
        <v/>
      </c>
      <c r="CF59" s="473" t="str">
        <f>IF(AND(AR59="",D59&lt;&gt;0),"* Recuerde que las Embarazadas deben ser incluídas en el ingreso por rango Etario (Digite CEROS si no tiene). ",IF(F59&lt;AR59,"* Las Embarazadas NO DEBEN ser mayor al total de mujeres. ",""))</f>
        <v/>
      </c>
      <c r="CG59" s="473" t="str">
        <f>IF(AND(AU59="",D59&lt;&gt;0),"* No olvide digitar la población SENAME (Digite CEROS si no tiene). ",IF(D59&lt;AU59,"* La Población SENAME NO DEBE ser mayor al Total. ",""))</f>
        <v/>
      </c>
      <c r="CH59" s="473" t="str">
        <f>IF(AND(AW59="",D59&lt;&gt;0),"* No olvide digitar la población Migrante (Digite CEROS si no tiene). ",IF(D59&lt;AW59,"* La Población Migrante NO DEBE ser mayor al Total. ",""))</f>
        <v/>
      </c>
      <c r="CI59" s="474">
        <f>IF(AS59&gt;(AK59+AL59),1,0)</f>
        <v>0</v>
      </c>
      <c r="CJ59" s="474">
        <f>IF(D59&lt;AT59,1,0)</f>
        <v>0</v>
      </c>
      <c r="CK59" s="474">
        <f>IF((Y59+Z59)&lt;AQ59,1,0)</f>
        <v>0</v>
      </c>
      <c r="CL59" s="474">
        <f>IF(D59&lt;AX59,1,0)</f>
        <v>0</v>
      </c>
      <c r="CM59" s="474">
        <f>IF(AND(AR59="",D59&lt;&gt;0),1,IF(F59&lt;AR59,1,0))</f>
        <v>0</v>
      </c>
      <c r="CN59" s="474">
        <f>IF(AND(AU59="",D59&lt;&gt;0),1,IF(D59&lt;AU59,1,0))</f>
        <v>0</v>
      </c>
      <c r="CO59" s="474">
        <f>IF(AND(AW59="",D59&lt;&gt;0),1,IF(D59&lt;AW59,1,0))</f>
        <v>0</v>
      </c>
      <c r="CP59" s="247"/>
      <c r="CQ59" s="247"/>
      <c r="CR59" s="247"/>
      <c r="CS59" s="247"/>
      <c r="CT59" s="247"/>
      <c r="CU59" s="247"/>
    </row>
    <row r="60" spans="1:99" s="245" customFormat="1" ht="16.350000000000001" customHeight="1" x14ac:dyDescent="0.2">
      <c r="A60" s="7357" t="s">
        <v>49</v>
      </c>
      <c r="B60" s="7358"/>
      <c r="C60" s="7123"/>
      <c r="D60" s="3757"/>
      <c r="E60" s="540"/>
      <c r="F60" s="3758"/>
      <c r="G60" s="3576">
        <f t="shared" ref="G60:AX60" si="4">SUM(G55:G59)</f>
        <v>0</v>
      </c>
      <c r="H60" s="3759">
        <f t="shared" si="4"/>
        <v>0</v>
      </c>
      <c r="I60" s="3576">
        <f t="shared" si="4"/>
        <v>0</v>
      </c>
      <c r="J60" s="3759">
        <f t="shared" si="4"/>
        <v>0</v>
      </c>
      <c r="K60" s="3576">
        <f t="shared" si="4"/>
        <v>0</v>
      </c>
      <c r="L60" s="3759">
        <f t="shared" si="4"/>
        <v>0</v>
      </c>
      <c r="M60" s="3576">
        <f t="shared" si="4"/>
        <v>0</v>
      </c>
      <c r="N60" s="3759">
        <f t="shared" si="4"/>
        <v>0</v>
      </c>
      <c r="O60" s="3576">
        <f t="shared" si="4"/>
        <v>0</v>
      </c>
      <c r="P60" s="3759">
        <f t="shared" si="4"/>
        <v>0</v>
      </c>
      <c r="Q60" s="3576">
        <f t="shared" si="4"/>
        <v>0</v>
      </c>
      <c r="R60" s="3759">
        <f t="shared" si="4"/>
        <v>0</v>
      </c>
      <c r="S60" s="3576">
        <f t="shared" si="4"/>
        <v>0</v>
      </c>
      <c r="T60" s="3758">
        <f t="shared" si="4"/>
        <v>0</v>
      </c>
      <c r="U60" s="3576">
        <f t="shared" si="4"/>
        <v>0</v>
      </c>
      <c r="V60" s="3759">
        <f t="shared" si="4"/>
        <v>0</v>
      </c>
      <c r="W60" s="3576">
        <f t="shared" si="4"/>
        <v>0</v>
      </c>
      <c r="X60" s="3759">
        <f t="shared" si="4"/>
        <v>0</v>
      </c>
      <c r="Y60" s="3576">
        <f t="shared" si="4"/>
        <v>0</v>
      </c>
      <c r="Z60" s="3759">
        <f t="shared" si="4"/>
        <v>0</v>
      </c>
      <c r="AA60" s="3576">
        <f t="shared" si="4"/>
        <v>0</v>
      </c>
      <c r="AB60" s="3759">
        <f t="shared" si="4"/>
        <v>0</v>
      </c>
      <c r="AC60" s="3576">
        <f t="shared" si="4"/>
        <v>0</v>
      </c>
      <c r="AD60" s="3759">
        <f t="shared" si="4"/>
        <v>0</v>
      </c>
      <c r="AE60" s="3576">
        <f t="shared" si="4"/>
        <v>0</v>
      </c>
      <c r="AF60" s="3759">
        <f t="shared" si="4"/>
        <v>0</v>
      </c>
      <c r="AG60" s="3576">
        <f t="shared" si="4"/>
        <v>0</v>
      </c>
      <c r="AH60" s="3759">
        <f t="shared" si="4"/>
        <v>0</v>
      </c>
      <c r="AI60" s="3576">
        <f t="shared" si="4"/>
        <v>0</v>
      </c>
      <c r="AJ60" s="3759">
        <f t="shared" si="4"/>
        <v>0</v>
      </c>
      <c r="AK60" s="3576">
        <f t="shared" si="4"/>
        <v>0</v>
      </c>
      <c r="AL60" s="3759">
        <f t="shared" si="4"/>
        <v>0</v>
      </c>
      <c r="AM60" s="3576">
        <f t="shared" si="4"/>
        <v>0</v>
      </c>
      <c r="AN60" s="3759">
        <f t="shared" si="4"/>
        <v>0</v>
      </c>
      <c r="AO60" s="3576">
        <f t="shared" si="4"/>
        <v>0</v>
      </c>
      <c r="AP60" s="3760">
        <f t="shared" si="4"/>
        <v>0</v>
      </c>
      <c r="AQ60" s="3759">
        <f t="shared" si="4"/>
        <v>0</v>
      </c>
      <c r="AR60" s="3576">
        <f t="shared" si="4"/>
        <v>0</v>
      </c>
      <c r="AS60" s="3576">
        <f t="shared" si="4"/>
        <v>0</v>
      </c>
      <c r="AT60" s="3576">
        <f t="shared" si="4"/>
        <v>0</v>
      </c>
      <c r="AU60" s="3576">
        <f t="shared" si="4"/>
        <v>0</v>
      </c>
      <c r="AV60" s="3215">
        <f>SUM(AV55:AV59)</f>
        <v>0</v>
      </c>
      <c r="AW60" s="3576">
        <f t="shared" si="4"/>
        <v>0</v>
      </c>
      <c r="AX60" s="3761">
        <f t="shared" si="4"/>
        <v>0</v>
      </c>
      <c r="BK60" s="244"/>
      <c r="BL60" s="244"/>
      <c r="BM60" s="244"/>
      <c r="BN60" s="257"/>
      <c r="BO60" s="257"/>
      <c r="BP60" s="257"/>
      <c r="BY60" s="257"/>
      <c r="BZ60" s="257"/>
      <c r="CA60" s="257"/>
      <c r="CB60" s="473"/>
      <c r="CC60" s="473"/>
      <c r="CD60" s="473"/>
      <c r="CE60" s="473"/>
      <c r="CF60" s="473"/>
      <c r="CG60" s="473"/>
      <c r="CH60" s="473"/>
      <c r="CI60" s="474"/>
      <c r="CJ60" s="474"/>
      <c r="CK60" s="474"/>
      <c r="CL60" s="474"/>
      <c r="CM60" s="474"/>
      <c r="CN60" s="474"/>
      <c r="CO60" s="474"/>
      <c r="CP60" s="247"/>
      <c r="CQ60" s="247"/>
      <c r="CR60" s="247"/>
      <c r="CS60" s="247"/>
      <c r="CT60" s="247"/>
      <c r="CU60" s="247"/>
    </row>
    <row r="61" spans="1:99" s="319" customFormat="1" ht="15" customHeight="1" x14ac:dyDescent="0.25">
      <c r="A61" s="6703" t="s">
        <v>2339</v>
      </c>
      <c r="B61" s="6565"/>
      <c r="C61" s="3762">
        <v>0</v>
      </c>
      <c r="D61" s="3763"/>
      <c r="E61" s="3689"/>
      <c r="F61" s="3763"/>
      <c r="G61" s="3764"/>
      <c r="H61" s="3765"/>
      <c r="I61" s="3766"/>
      <c r="J61" s="3765"/>
      <c r="K61" s="3766"/>
      <c r="L61" s="3765"/>
      <c r="M61" s="3766"/>
      <c r="N61" s="3765"/>
      <c r="O61" s="3766"/>
      <c r="P61" s="3765"/>
      <c r="Q61" s="3766"/>
      <c r="R61" s="3765"/>
      <c r="S61" s="3767"/>
      <c r="T61" s="3768"/>
      <c r="U61" s="3766"/>
      <c r="V61" s="3765"/>
      <c r="W61" s="3766"/>
      <c r="X61" s="3765"/>
      <c r="Y61" s="3739"/>
      <c r="Z61" s="3740"/>
      <c r="AA61" s="3739"/>
      <c r="AB61" s="3740"/>
      <c r="AC61" s="3769"/>
      <c r="AD61" s="3770"/>
      <c r="AE61" s="550"/>
      <c r="AF61" s="1470"/>
      <c r="AG61" s="550"/>
      <c r="AH61" s="1470"/>
      <c r="AI61" s="1014"/>
      <c r="AJ61" s="3740"/>
      <c r="AK61" s="3739"/>
      <c r="AL61" s="3740"/>
      <c r="AM61" s="3769"/>
      <c r="AN61" s="3770"/>
      <c r="AO61" s="1014"/>
      <c r="AP61" s="3696"/>
      <c r="AQ61" s="3771"/>
      <c r="AR61" s="1015"/>
      <c r="AS61" s="1015"/>
      <c r="AT61" s="3772"/>
      <c r="AU61" s="1015"/>
      <c r="AV61" s="1015"/>
      <c r="AW61" s="3772"/>
      <c r="AX61" s="3772"/>
      <c r="BU61" s="520"/>
      <c r="BV61" s="520"/>
      <c r="BW61" s="520"/>
      <c r="BX61" s="520"/>
      <c r="BY61" s="520"/>
      <c r="BZ61" s="520"/>
      <c r="CA61" s="520"/>
      <c r="CB61" s="520"/>
      <c r="CC61" s="520"/>
      <c r="CD61" s="520"/>
      <c r="CE61" s="520"/>
      <c r="CF61" s="520"/>
      <c r="CG61" s="520"/>
      <c r="CH61" s="520"/>
      <c r="CI61" s="520"/>
      <c r="CJ61" s="520"/>
      <c r="CK61" s="520"/>
      <c r="CL61" s="520"/>
      <c r="CM61" s="520"/>
    </row>
    <row r="62" spans="1:99" s="319" customFormat="1" x14ac:dyDescent="0.25">
      <c r="A62" s="6660"/>
      <c r="B62" s="6542"/>
      <c r="C62" s="3773" t="s">
        <v>2340</v>
      </c>
      <c r="D62" s="3763"/>
      <c r="E62" s="540"/>
      <c r="F62" s="3763"/>
      <c r="G62" s="3774"/>
      <c r="H62" s="3775"/>
      <c r="I62" s="3774"/>
      <c r="J62" s="3775"/>
      <c r="K62" s="3774"/>
      <c r="L62" s="3775"/>
      <c r="M62" s="3774"/>
      <c r="N62" s="3775"/>
      <c r="O62" s="3774"/>
      <c r="P62" s="3775"/>
      <c r="Q62" s="3774"/>
      <c r="R62" s="3775"/>
      <c r="S62" s="3767"/>
      <c r="T62" s="3768"/>
      <c r="U62" s="3774"/>
      <c r="V62" s="3775"/>
      <c r="W62" s="3774"/>
      <c r="X62" s="3775"/>
      <c r="Y62" s="3739"/>
      <c r="Z62" s="3740"/>
      <c r="AA62" s="3739"/>
      <c r="AB62" s="3740"/>
      <c r="AC62" s="3739"/>
      <c r="AD62" s="3740"/>
      <c r="AE62" s="1014"/>
      <c r="AF62" s="3740"/>
      <c r="AG62" s="1014"/>
      <c r="AH62" s="3740"/>
      <c r="AI62" s="1014"/>
      <c r="AJ62" s="3740"/>
      <c r="AK62" s="3739"/>
      <c r="AL62" s="3740"/>
      <c r="AM62" s="3739"/>
      <c r="AN62" s="3740"/>
      <c r="AO62" s="1014"/>
      <c r="AP62" s="3742"/>
      <c r="AQ62" s="3743"/>
      <c r="AR62" s="1015"/>
      <c r="AS62" s="1015"/>
      <c r="AT62" s="3776"/>
      <c r="AU62" s="1015"/>
      <c r="AV62" s="1015"/>
      <c r="AW62" s="3776"/>
      <c r="AX62" s="3776"/>
      <c r="BU62" s="520"/>
      <c r="BV62" s="520"/>
      <c r="BW62" s="520"/>
      <c r="BX62" s="520"/>
      <c r="BY62" s="520"/>
      <c r="BZ62" s="520"/>
      <c r="CA62" s="520"/>
      <c r="CB62" s="520"/>
      <c r="CC62" s="520"/>
      <c r="CD62" s="520"/>
      <c r="CE62" s="520"/>
      <c r="CF62" s="520"/>
      <c r="CG62" s="520"/>
      <c r="CH62" s="520"/>
      <c r="CI62" s="520"/>
      <c r="CJ62" s="520"/>
      <c r="CK62" s="520"/>
      <c r="CL62" s="520"/>
      <c r="CM62" s="520"/>
    </row>
    <row r="63" spans="1:99" s="319" customFormat="1" x14ac:dyDescent="0.25">
      <c r="A63" s="6660"/>
      <c r="B63" s="6542"/>
      <c r="C63" s="3773" t="s">
        <v>2341</v>
      </c>
      <c r="D63" s="3763"/>
      <c r="E63" s="3689"/>
      <c r="F63" s="3763"/>
      <c r="G63" s="3774"/>
      <c r="H63" s="3775"/>
      <c r="I63" s="3774"/>
      <c r="J63" s="3775"/>
      <c r="K63" s="3774"/>
      <c r="L63" s="3775"/>
      <c r="M63" s="3774"/>
      <c r="N63" s="3775"/>
      <c r="O63" s="3774"/>
      <c r="P63" s="3775"/>
      <c r="Q63" s="3774"/>
      <c r="R63" s="3775"/>
      <c r="S63" s="3767"/>
      <c r="T63" s="3768"/>
      <c r="U63" s="3774"/>
      <c r="V63" s="3775"/>
      <c r="W63" s="3774"/>
      <c r="X63" s="3775"/>
      <c r="Y63" s="3739"/>
      <c r="Z63" s="3740"/>
      <c r="AA63" s="3739"/>
      <c r="AB63" s="3740"/>
      <c r="AC63" s="3739"/>
      <c r="AD63" s="3740"/>
      <c r="AE63" s="1014"/>
      <c r="AF63" s="3740"/>
      <c r="AG63" s="1014"/>
      <c r="AH63" s="3740"/>
      <c r="AI63" s="1014"/>
      <c r="AJ63" s="3740"/>
      <c r="AK63" s="3739"/>
      <c r="AL63" s="3740"/>
      <c r="AM63" s="3713"/>
      <c r="AN63" s="3714"/>
      <c r="AO63" s="1014"/>
      <c r="AP63" s="3742"/>
      <c r="AQ63" s="3718"/>
      <c r="AR63" s="1015"/>
      <c r="AS63" s="1015"/>
      <c r="AT63" s="3776"/>
      <c r="AU63" s="1015"/>
      <c r="AV63" s="1015"/>
      <c r="AW63" s="3776"/>
      <c r="AX63" s="3776"/>
      <c r="BU63" s="520"/>
      <c r="BV63" s="520"/>
      <c r="BW63" s="520"/>
      <c r="BX63" s="520"/>
      <c r="BY63" s="520"/>
      <c r="BZ63" s="520"/>
      <c r="CA63" s="520"/>
      <c r="CB63" s="520"/>
      <c r="CC63" s="520"/>
      <c r="CD63" s="520"/>
      <c r="CE63" s="520"/>
      <c r="CF63" s="520"/>
      <c r="CG63" s="520"/>
      <c r="CH63" s="520"/>
      <c r="CI63" s="520"/>
      <c r="CJ63" s="520"/>
      <c r="CK63" s="520"/>
      <c r="CL63" s="520"/>
      <c r="CM63" s="520"/>
    </row>
    <row r="64" spans="1:99" s="319" customFormat="1" ht="14.25" x14ac:dyDescent="0.2">
      <c r="A64" s="7249"/>
      <c r="B64" s="7250"/>
      <c r="C64" s="3777" t="s">
        <v>49</v>
      </c>
      <c r="D64" s="3763"/>
      <c r="E64" s="540"/>
      <c r="F64" s="3763"/>
      <c r="G64" s="3778"/>
      <c r="H64" s="3779"/>
      <c r="I64" s="3778"/>
      <c r="J64" s="3779"/>
      <c r="K64" s="3778"/>
      <c r="L64" s="3779"/>
      <c r="M64" s="3778"/>
      <c r="N64" s="3779"/>
      <c r="O64" s="3778"/>
      <c r="P64" s="3779"/>
      <c r="Q64" s="3778"/>
      <c r="R64" s="3779"/>
      <c r="S64" s="3778"/>
      <c r="T64" s="3780"/>
      <c r="U64" s="3778"/>
      <c r="V64" s="3779"/>
      <c r="W64" s="3778"/>
      <c r="X64" s="3779"/>
      <c r="Y64" s="3214">
        <f>SUM(Y61:Y63)</f>
        <v>0</v>
      </c>
      <c r="Z64" s="3215">
        <f t="shared" ref="Z64:AX64" si="5">SUM(Z61:Z63)</f>
        <v>0</v>
      </c>
      <c r="AA64" s="3214">
        <f t="shared" si="5"/>
        <v>0</v>
      </c>
      <c r="AB64" s="3215">
        <f t="shared" si="5"/>
        <v>0</v>
      </c>
      <c r="AC64" s="3214">
        <f t="shared" si="5"/>
        <v>0</v>
      </c>
      <c r="AD64" s="3781">
        <f t="shared" si="5"/>
        <v>0</v>
      </c>
      <c r="AE64" s="3241">
        <f t="shared" si="5"/>
        <v>0</v>
      </c>
      <c r="AF64" s="3781">
        <f t="shared" si="5"/>
        <v>0</v>
      </c>
      <c r="AG64" s="3241">
        <f t="shared" si="5"/>
        <v>0</v>
      </c>
      <c r="AH64" s="3781">
        <f t="shared" si="5"/>
        <v>0</v>
      </c>
      <c r="AI64" s="3241">
        <f t="shared" si="5"/>
        <v>0</v>
      </c>
      <c r="AJ64" s="3215">
        <f t="shared" si="5"/>
        <v>0</v>
      </c>
      <c r="AK64" s="3214">
        <f t="shared" si="5"/>
        <v>0</v>
      </c>
      <c r="AL64" s="3215">
        <f t="shared" si="5"/>
        <v>0</v>
      </c>
      <c r="AM64" s="3214">
        <f t="shared" si="5"/>
        <v>0</v>
      </c>
      <c r="AN64" s="3781">
        <f t="shared" si="5"/>
        <v>0</v>
      </c>
      <c r="AO64" s="3241">
        <f t="shared" si="5"/>
        <v>0</v>
      </c>
      <c r="AP64" s="3723">
        <f t="shared" si="5"/>
        <v>0</v>
      </c>
      <c r="AQ64" s="3782">
        <f t="shared" si="5"/>
        <v>0</v>
      </c>
      <c r="AR64" s="3215">
        <f t="shared" si="5"/>
        <v>0</v>
      </c>
      <c r="AS64" s="3215">
        <f t="shared" si="5"/>
        <v>0</v>
      </c>
      <c r="AT64" s="3272">
        <f t="shared" si="5"/>
        <v>0</v>
      </c>
      <c r="AU64" s="3215">
        <f t="shared" si="5"/>
        <v>0</v>
      </c>
      <c r="AV64" s="3215">
        <f t="shared" si="5"/>
        <v>0</v>
      </c>
      <c r="AW64" s="3272">
        <f t="shared" si="5"/>
        <v>0</v>
      </c>
      <c r="AX64" s="3272">
        <f t="shared" si="5"/>
        <v>0</v>
      </c>
      <c r="BU64" s="520"/>
      <c r="BV64" s="520"/>
      <c r="BW64" s="520"/>
      <c r="BX64" s="520"/>
      <c r="BY64" s="520"/>
      <c r="BZ64" s="520"/>
      <c r="CA64" s="520"/>
      <c r="CB64" s="520"/>
      <c r="CC64" s="520"/>
      <c r="CD64" s="520"/>
      <c r="CE64" s="520"/>
      <c r="CF64" s="520"/>
      <c r="CG64" s="520"/>
      <c r="CH64" s="520"/>
      <c r="CI64" s="520"/>
      <c r="CJ64" s="520"/>
      <c r="CK64" s="520"/>
      <c r="CL64" s="520"/>
      <c r="CM64" s="520"/>
    </row>
    <row r="65" spans="1:99" s="319" customFormat="1" ht="14.25" x14ac:dyDescent="0.2">
      <c r="A65" s="320" t="s">
        <v>2342</v>
      </c>
      <c r="B65" s="551"/>
      <c r="C65" s="551"/>
      <c r="D65" s="552"/>
      <c r="E65" s="552"/>
      <c r="F65" s="553"/>
      <c r="G65" s="553"/>
      <c r="H65" s="553"/>
      <c r="I65" s="553"/>
      <c r="J65" s="553"/>
      <c r="K65" s="553"/>
      <c r="L65" s="553"/>
      <c r="M65" s="553"/>
      <c r="N65" s="553"/>
      <c r="O65" s="553"/>
      <c r="P65" s="553"/>
      <c r="Q65" s="553"/>
      <c r="R65" s="553"/>
      <c r="S65" s="553"/>
      <c r="T65" s="553"/>
      <c r="U65" s="553"/>
      <c r="V65" s="553"/>
      <c r="W65" s="553"/>
      <c r="X65" s="553"/>
      <c r="Y65" s="553"/>
      <c r="Z65" s="553"/>
      <c r="AA65" s="553"/>
      <c r="AB65" s="553"/>
      <c r="AC65" s="553"/>
      <c r="AD65" s="553"/>
      <c r="AE65" s="553"/>
      <c r="AF65" s="553"/>
      <c r="AI65" s="554"/>
      <c r="AJ65" s="554"/>
      <c r="AK65" s="554"/>
      <c r="AL65" s="554"/>
      <c r="AM65" s="554"/>
      <c r="AN65" s="554"/>
      <c r="AO65" s="554"/>
      <c r="AP65" s="554"/>
      <c r="AQ65" s="554"/>
      <c r="AR65" s="554"/>
      <c r="BT65" s="520"/>
      <c r="BU65" s="520"/>
      <c r="BV65" s="520"/>
      <c r="BW65" s="520"/>
      <c r="BX65" s="520"/>
      <c r="BY65" s="520"/>
      <c r="BZ65" s="520"/>
      <c r="CA65" s="520"/>
      <c r="CB65" s="520"/>
      <c r="CC65" s="520"/>
      <c r="CD65" s="520"/>
      <c r="CE65" s="520"/>
      <c r="CF65" s="520"/>
      <c r="CG65" s="520"/>
      <c r="CH65" s="520"/>
      <c r="CI65" s="520"/>
      <c r="CJ65" s="520"/>
      <c r="CK65" s="520"/>
      <c r="CL65" s="520"/>
    </row>
    <row r="66" spans="1:99" s="319" customFormat="1" ht="50.25" customHeight="1" x14ac:dyDescent="0.2">
      <c r="A66" s="3783" t="s">
        <v>2343</v>
      </c>
      <c r="B66" s="3784"/>
      <c r="C66" s="3785"/>
      <c r="D66" s="3786" t="s">
        <v>49</v>
      </c>
      <c r="E66" s="3786" t="s">
        <v>508</v>
      </c>
      <c r="F66" s="3272" t="s">
        <v>2344</v>
      </c>
      <c r="G66" s="3660" t="s">
        <v>2282</v>
      </c>
      <c r="H66" s="3543" t="s">
        <v>946</v>
      </c>
      <c r="I66" s="3543" t="s">
        <v>2345</v>
      </c>
      <c r="J66" s="3787" t="s">
        <v>14</v>
      </c>
      <c r="BS66" s="520"/>
      <c r="BT66" s="520"/>
      <c r="BU66" s="520"/>
      <c r="BV66" s="520"/>
      <c r="BW66" s="520"/>
      <c r="BX66" s="520"/>
      <c r="BY66" s="520"/>
      <c r="BZ66" s="520"/>
      <c r="CA66" s="520"/>
      <c r="CB66" s="520"/>
      <c r="CC66" s="520"/>
      <c r="CD66" s="520"/>
      <c r="CE66" s="520"/>
      <c r="CF66" s="520"/>
      <c r="CG66" s="520"/>
      <c r="CH66" s="520"/>
      <c r="CI66" s="520"/>
      <c r="CJ66" s="520"/>
      <c r="CK66" s="520"/>
    </row>
    <row r="67" spans="1:99" s="319" customFormat="1" ht="28.5" customHeight="1" x14ac:dyDescent="0.2">
      <c r="A67" s="7359" t="s">
        <v>2346</v>
      </c>
      <c r="B67" s="7360"/>
      <c r="C67" s="7361"/>
      <c r="D67" s="3788"/>
      <c r="E67" s="3788"/>
      <c r="F67" s="555"/>
      <c r="G67" s="3789"/>
      <c r="H67" s="3789"/>
      <c r="I67" s="3790"/>
      <c r="J67" s="3789"/>
      <c r="BS67" s="520"/>
      <c r="BT67" s="520"/>
      <c r="BU67" s="520"/>
      <c r="BV67" s="520"/>
      <c r="BW67" s="520"/>
      <c r="BX67" s="520"/>
      <c r="BY67" s="520"/>
      <c r="BZ67" s="520"/>
      <c r="CA67" s="520"/>
      <c r="CB67" s="520"/>
      <c r="CC67" s="520"/>
      <c r="CD67" s="520"/>
      <c r="CE67" s="520"/>
      <c r="CF67" s="520"/>
      <c r="CG67" s="520"/>
      <c r="CH67" s="520"/>
      <c r="CI67" s="520"/>
      <c r="CJ67" s="520"/>
      <c r="CK67" s="520"/>
    </row>
    <row r="68" spans="1:99" s="319" customFormat="1" ht="15" customHeight="1" x14ac:dyDescent="0.2">
      <c r="A68" s="7132" t="s">
        <v>2347</v>
      </c>
      <c r="B68" s="7353" t="s">
        <v>2348</v>
      </c>
      <c r="C68" s="7354"/>
      <c r="D68" s="555"/>
      <c r="E68" s="555"/>
      <c r="F68" s="555"/>
      <c r="G68" s="555"/>
      <c r="H68" s="555"/>
      <c r="I68" s="556"/>
      <c r="J68" s="555"/>
      <c r="BU68" s="520"/>
      <c r="BV68" s="520"/>
      <c r="BW68" s="520"/>
      <c r="BX68" s="520"/>
      <c r="BY68" s="520"/>
      <c r="BZ68" s="520"/>
      <c r="CA68" s="520"/>
      <c r="CB68" s="520"/>
      <c r="CC68" s="520"/>
      <c r="CD68" s="520">
        <v>0</v>
      </c>
      <c r="CE68" s="520"/>
      <c r="CF68" s="520"/>
      <c r="CG68" s="520"/>
      <c r="CH68" s="520"/>
      <c r="CI68" s="520"/>
      <c r="CJ68" s="520"/>
      <c r="CK68" s="520"/>
      <c r="CL68" s="520"/>
      <c r="CM68" s="520"/>
    </row>
    <row r="69" spans="1:99" s="319" customFormat="1" ht="15" customHeight="1" x14ac:dyDescent="0.2">
      <c r="A69" s="7134"/>
      <c r="B69" s="7355" t="s">
        <v>2349</v>
      </c>
      <c r="C69" s="7356"/>
      <c r="D69" s="555"/>
      <c r="E69" s="555"/>
      <c r="F69" s="555"/>
      <c r="G69" s="555"/>
      <c r="H69" s="555"/>
      <c r="I69" s="3791"/>
      <c r="J69" s="555"/>
      <c r="BU69" s="520"/>
      <c r="BV69" s="520"/>
      <c r="BW69" s="520"/>
      <c r="BX69" s="520"/>
      <c r="BY69" s="520"/>
      <c r="BZ69" s="520"/>
      <c r="CA69" s="520"/>
      <c r="CB69" s="520"/>
      <c r="CC69" s="520"/>
      <c r="CD69" s="520">
        <v>0</v>
      </c>
      <c r="CE69" s="520"/>
      <c r="CF69" s="520"/>
      <c r="CG69" s="520"/>
      <c r="CH69" s="520"/>
      <c r="CI69" s="520"/>
      <c r="CJ69" s="520"/>
      <c r="CK69" s="520"/>
      <c r="CL69" s="520"/>
      <c r="CM69" s="520"/>
    </row>
    <row r="70" spans="1:99" s="319" customFormat="1" ht="15" customHeight="1" x14ac:dyDescent="0.25">
      <c r="A70" s="7294"/>
      <c r="B70" s="7353" t="s">
        <v>2350</v>
      </c>
      <c r="C70" s="7354"/>
      <c r="D70" s="3792"/>
      <c r="E70" s="3792"/>
      <c r="F70" s="3792"/>
      <c r="G70" s="3792"/>
      <c r="H70" s="3792"/>
      <c r="I70" s="3774"/>
      <c r="J70" s="3792"/>
      <c r="BU70" s="520"/>
      <c r="BV70" s="520"/>
      <c r="BW70" s="520"/>
      <c r="BX70" s="520"/>
      <c r="BY70" s="520"/>
      <c r="BZ70" s="520"/>
      <c r="CA70" s="520"/>
      <c r="CB70" s="520"/>
      <c r="CC70" s="520"/>
      <c r="CD70" s="520"/>
      <c r="CE70" s="520"/>
      <c r="CF70" s="520"/>
      <c r="CG70" s="520"/>
      <c r="CH70" s="520"/>
      <c r="CI70" s="520"/>
      <c r="CJ70" s="520"/>
      <c r="CK70" s="520"/>
      <c r="CL70" s="520"/>
      <c r="CM70" s="520"/>
    </row>
    <row r="71" spans="1:99" s="319" customFormat="1" ht="15" customHeight="1" x14ac:dyDescent="0.2">
      <c r="A71" s="6857" t="s">
        <v>2351</v>
      </c>
      <c r="B71" s="7291"/>
      <c r="C71" s="6858"/>
      <c r="D71" s="555"/>
      <c r="E71" s="555"/>
      <c r="F71" s="555"/>
      <c r="G71" s="555"/>
      <c r="H71" s="555"/>
      <c r="I71" s="3793"/>
      <c r="J71" s="555"/>
      <c r="BU71" s="520"/>
      <c r="BV71" s="520"/>
      <c r="BW71" s="520"/>
      <c r="BX71" s="520"/>
      <c r="BY71" s="520"/>
      <c r="BZ71" s="520"/>
      <c r="CA71" s="520"/>
      <c r="CB71" s="520"/>
      <c r="CC71" s="520"/>
      <c r="CD71" s="520">
        <v>0</v>
      </c>
      <c r="CE71" s="520"/>
      <c r="CF71" s="520"/>
      <c r="CG71" s="520"/>
      <c r="CH71" s="520"/>
      <c r="CI71" s="520"/>
      <c r="CJ71" s="520"/>
      <c r="CK71" s="520"/>
      <c r="CL71" s="520"/>
      <c r="CM71" s="520"/>
    </row>
    <row r="72" spans="1:99" s="319" customFormat="1" ht="15" customHeight="1" x14ac:dyDescent="0.2">
      <c r="A72" s="6857" t="s">
        <v>2352</v>
      </c>
      <c r="B72" s="7291"/>
      <c r="C72" s="6858"/>
      <c r="D72" s="555"/>
      <c r="E72" s="555"/>
      <c r="F72" s="555"/>
      <c r="G72" s="555"/>
      <c r="H72" s="555"/>
      <c r="I72" s="3791"/>
      <c r="J72" s="555"/>
      <c r="BU72" s="520"/>
      <c r="BV72" s="520"/>
      <c r="BW72" s="520"/>
      <c r="BX72" s="520"/>
      <c r="BY72" s="520"/>
      <c r="BZ72" s="520"/>
      <c r="CA72" s="520"/>
      <c r="CB72" s="520"/>
      <c r="CC72" s="520"/>
      <c r="CD72" s="520"/>
      <c r="CE72" s="520"/>
      <c r="CF72" s="520"/>
      <c r="CG72" s="520"/>
      <c r="CH72" s="520"/>
      <c r="CI72" s="520"/>
      <c r="CJ72" s="520"/>
      <c r="CK72" s="520"/>
      <c r="CL72" s="520"/>
      <c r="CM72" s="520"/>
    </row>
    <row r="73" spans="1:99" s="319" customFormat="1" ht="14.25" customHeight="1" x14ac:dyDescent="0.2">
      <c r="A73" s="6857" t="s">
        <v>2353</v>
      </c>
      <c r="B73" s="7291"/>
      <c r="C73" s="6858"/>
      <c r="D73" s="555"/>
      <c r="E73" s="555"/>
      <c r="F73" s="555"/>
      <c r="G73" s="555"/>
      <c r="H73" s="555"/>
      <c r="I73" s="3794"/>
      <c r="J73" s="555"/>
      <c r="BU73" s="520"/>
      <c r="BV73" s="520"/>
      <c r="BW73" s="520"/>
      <c r="BX73" s="520"/>
      <c r="BY73" s="520"/>
      <c r="BZ73" s="520"/>
      <c r="CA73" s="520"/>
      <c r="CB73" s="520"/>
      <c r="CC73" s="520"/>
      <c r="CD73" s="520">
        <v>0</v>
      </c>
      <c r="CE73" s="520"/>
      <c r="CF73" s="520"/>
      <c r="CG73" s="520"/>
      <c r="CH73" s="520"/>
      <c r="CI73" s="520"/>
      <c r="CJ73" s="520"/>
      <c r="CK73" s="520"/>
      <c r="CL73" s="520"/>
      <c r="CM73" s="520"/>
    </row>
    <row r="74" spans="1:99" s="245" customFormat="1" ht="16.350000000000001" customHeight="1" x14ac:dyDescent="0.2">
      <c r="A74" s="7132" t="s">
        <v>2354</v>
      </c>
      <c r="B74" s="7351" t="s">
        <v>2354</v>
      </c>
      <c r="C74" s="7352"/>
      <c r="D74" s="3793"/>
      <c r="E74" s="3793"/>
      <c r="F74" s="3795"/>
      <c r="G74" s="3796"/>
      <c r="H74" s="3796"/>
      <c r="I74" s="3796"/>
      <c r="J74" s="3796"/>
      <c r="K74" s="557" t="str">
        <f>CB74&amp;CC74&amp;CD74&amp;CE74&amp;CF74</f>
        <v/>
      </c>
      <c r="L74" s="256"/>
      <c r="M74" s="256"/>
      <c r="N74" s="256"/>
      <c r="O74" s="256"/>
      <c r="P74" s="256"/>
      <c r="Q74" s="256"/>
      <c r="R74" s="256"/>
      <c r="S74" s="246"/>
      <c r="BW74" s="244"/>
      <c r="BX74" s="244"/>
      <c r="BY74" s="257"/>
      <c r="BZ74" s="257"/>
      <c r="CA74" s="257"/>
      <c r="CB74" s="473" t="str">
        <f>IF(CI74=1,"* Las Interconsultas de Gestantes NO DEBEN ser mayor al Total de Interconsultas. ","")</f>
        <v/>
      </c>
      <c r="CC74" s="473" t="str">
        <f>IF(CJ74=1,"* Las Interconsultas de Pacientes de 60 años NO DEBEN ser mayor al Total de Interconsultas. ","")</f>
        <v/>
      </c>
      <c r="CD74" s="473" t="str">
        <f>IF(CK74=1,"* Las Interconsultas de Usuarios en situación de Discapacidad NO DEBEN ser mayor al Total de Interconsultas. ","")</f>
        <v/>
      </c>
      <c r="CE74" s="473" t="str">
        <f>IF(CL74=1,"* Las Interconsultas de Niños, Niñas, Adolescentes y Jóvenes Red SENAME NO DEBEN ser mayor al Total de Interconsultas. ","")</f>
        <v/>
      </c>
      <c r="CF74" s="473" t="str">
        <f>IF(CM74=1,"* Las Interconsultas de Migrantes NO DEBEN ser mayor al Total de Interconsultas. ","")</f>
        <v/>
      </c>
      <c r="CG74" s="473"/>
      <c r="CH74" s="473"/>
      <c r="CI74" s="474">
        <f t="shared" ref="CI74:CL75" si="6">IF($D74&lt;E74,1,0)</f>
        <v>0</v>
      </c>
      <c r="CJ74" s="474">
        <f t="shared" si="6"/>
        <v>0</v>
      </c>
      <c r="CK74" s="474">
        <f t="shared" si="6"/>
        <v>0</v>
      </c>
      <c r="CL74" s="474">
        <f t="shared" si="6"/>
        <v>0</v>
      </c>
      <c r="CM74" s="474">
        <f>IF($D74&lt;J74,1,0)</f>
        <v>0</v>
      </c>
      <c r="CN74" s="464"/>
      <c r="CO74" s="464"/>
      <c r="CP74" s="247"/>
      <c r="CQ74" s="247"/>
      <c r="CR74" s="247"/>
      <c r="CS74" s="247"/>
      <c r="CT74" s="247"/>
      <c r="CU74" s="247"/>
    </row>
    <row r="75" spans="1:99" s="245" customFormat="1" ht="16.350000000000001" customHeight="1" x14ac:dyDescent="0.25">
      <c r="A75" s="7134"/>
      <c r="B75" s="7353" t="s">
        <v>2355</v>
      </c>
      <c r="C75" s="7354"/>
      <c r="D75" s="3792"/>
      <c r="E75" s="3792"/>
      <c r="F75" s="3792"/>
      <c r="G75" s="3792"/>
      <c r="H75" s="3792"/>
      <c r="I75" s="3774"/>
      <c r="J75" s="3792"/>
      <c r="K75" s="557" t="str">
        <f>CB75&amp;CC75&amp;CD75&amp;CE75&amp;CF75</f>
        <v/>
      </c>
      <c r="L75" s="256"/>
      <c r="M75" s="256"/>
      <c r="N75" s="256"/>
      <c r="O75" s="256"/>
      <c r="P75" s="256"/>
      <c r="Q75" s="256"/>
      <c r="R75" s="256"/>
      <c r="S75" s="246"/>
      <c r="BW75" s="244"/>
      <c r="BX75" s="244"/>
      <c r="BY75" s="257"/>
      <c r="BZ75" s="257"/>
      <c r="CA75" s="257"/>
      <c r="CB75" s="473" t="str">
        <f>IF(CI75=1,"* Las Interconsultas de Gestantes NO DEBEN ser mayor al Total de Interconsultas. ","")</f>
        <v/>
      </c>
      <c r="CC75" s="473" t="str">
        <f>IF(CJ75=1,"* Las Interconsultas de Pacientes de 60 años NO DEBEN ser mayor al Total de Interconsultas. ","")</f>
        <v/>
      </c>
      <c r="CD75" s="473" t="str">
        <f>IF(CK75=1,"* Las Interconsultas de Usuarios en situación de Discapacidad NO DEBEN ser mayor al Total de Interconsultas. ","")</f>
        <v/>
      </c>
      <c r="CE75" s="473" t="str">
        <f>IF(CL75=1,"* Las Interconsultas de Niños, Niñas, Adolescentes y Jóvenes Red SENAME NO DEBEN ser mayor al Total de Interconsultas. ","")</f>
        <v/>
      </c>
      <c r="CF75" s="473" t="str">
        <f>IF(CM75=1,"* Las Interconsultas de Migrantes NO DEBEN ser mayor al Total de Interconsultas. ","")</f>
        <v/>
      </c>
      <c r="CG75" s="473"/>
      <c r="CH75" s="473"/>
      <c r="CI75" s="474">
        <f t="shared" si="6"/>
        <v>0</v>
      </c>
      <c r="CJ75" s="474">
        <f t="shared" si="6"/>
        <v>0</v>
      </c>
      <c r="CK75" s="474">
        <f t="shared" si="6"/>
        <v>0</v>
      </c>
      <c r="CL75" s="474">
        <f t="shared" si="6"/>
        <v>0</v>
      </c>
      <c r="CM75" s="474">
        <f>IF($D75&lt;J75,1,0)</f>
        <v>0</v>
      </c>
      <c r="CN75" s="464"/>
      <c r="CO75" s="464"/>
      <c r="CP75" s="247"/>
      <c r="CQ75" s="247"/>
      <c r="CR75" s="247"/>
      <c r="CS75" s="247"/>
      <c r="CT75" s="247"/>
      <c r="CU75" s="247"/>
    </row>
    <row r="76" spans="1:99" s="319" customFormat="1" ht="15" customHeight="1" x14ac:dyDescent="0.2">
      <c r="A76" s="6857" t="s">
        <v>2356</v>
      </c>
      <c r="B76" s="7291"/>
      <c r="C76" s="6858"/>
      <c r="D76" s="555"/>
      <c r="E76" s="555"/>
      <c r="F76" s="555"/>
      <c r="G76" s="555"/>
      <c r="H76" s="555"/>
      <c r="I76" s="3793"/>
      <c r="J76" s="555"/>
      <c r="BU76" s="520"/>
      <c r="BV76" s="520"/>
      <c r="BW76" s="520"/>
      <c r="BX76" s="520"/>
      <c r="BY76" s="520"/>
      <c r="BZ76" s="520"/>
      <c r="CA76" s="520"/>
      <c r="CB76" s="520"/>
      <c r="CC76" s="520"/>
      <c r="CD76" s="520">
        <v>0</v>
      </c>
      <c r="CE76" s="520"/>
      <c r="CF76" s="520"/>
      <c r="CG76" s="520"/>
      <c r="CH76" s="520"/>
      <c r="CI76" s="520"/>
      <c r="CJ76" s="520"/>
      <c r="CK76" s="520"/>
      <c r="CL76" s="520"/>
      <c r="CM76" s="520"/>
    </row>
    <row r="77" spans="1:99" s="319" customFormat="1" ht="14.25" customHeight="1" x14ac:dyDescent="0.2">
      <c r="A77" s="6857" t="s">
        <v>2357</v>
      </c>
      <c r="B77" s="7291"/>
      <c r="C77" s="6858"/>
      <c r="D77" s="555"/>
      <c r="E77" s="555"/>
      <c r="F77" s="555"/>
      <c r="G77" s="555"/>
      <c r="H77" s="555"/>
      <c r="I77" s="3797"/>
      <c r="J77" s="555"/>
      <c r="BU77" s="520"/>
      <c r="BV77" s="520"/>
      <c r="BW77" s="520"/>
      <c r="BX77" s="520"/>
      <c r="BY77" s="520"/>
      <c r="BZ77" s="520"/>
      <c r="CA77" s="520"/>
      <c r="CB77" s="520"/>
      <c r="CC77" s="520"/>
      <c r="CD77" s="520">
        <v>0</v>
      </c>
      <c r="CE77" s="520"/>
      <c r="CF77" s="520"/>
      <c r="CG77" s="520"/>
      <c r="CH77" s="520"/>
      <c r="CI77" s="520"/>
      <c r="CJ77" s="520"/>
      <c r="CK77" s="520"/>
      <c r="CL77" s="520"/>
      <c r="CM77" s="520"/>
    </row>
    <row r="78" spans="1:99" s="319" customFormat="1" ht="15" customHeight="1" x14ac:dyDescent="0.2">
      <c r="A78" s="6857" t="s">
        <v>2358</v>
      </c>
      <c r="B78" s="7291"/>
      <c r="C78" s="6858"/>
      <c r="D78" s="555"/>
      <c r="E78" s="555"/>
      <c r="F78" s="555"/>
      <c r="G78" s="555"/>
      <c r="H78" s="555"/>
      <c r="I78" s="3797"/>
      <c r="J78" s="555"/>
      <c r="BU78" s="520"/>
      <c r="BV78" s="520"/>
      <c r="BW78" s="520"/>
      <c r="BX78" s="520"/>
      <c r="BY78" s="520"/>
      <c r="BZ78" s="520"/>
      <c r="CA78" s="520"/>
      <c r="CB78" s="520"/>
      <c r="CC78" s="520"/>
      <c r="CD78" s="520">
        <v>0</v>
      </c>
      <c r="CE78" s="520"/>
      <c r="CF78" s="520"/>
      <c r="CG78" s="520"/>
      <c r="CH78" s="520"/>
      <c r="CI78" s="520"/>
      <c r="CJ78" s="520"/>
      <c r="CK78" s="520"/>
      <c r="CL78" s="520"/>
      <c r="CM78" s="520"/>
    </row>
    <row r="79" spans="1:99" s="319" customFormat="1" ht="14.25" customHeight="1" x14ac:dyDescent="0.2">
      <c r="A79" s="6834" t="s">
        <v>2359</v>
      </c>
      <c r="B79" s="7331"/>
      <c r="C79" s="6859"/>
      <c r="D79" s="3798"/>
      <c r="E79" s="3798"/>
      <c r="F79" s="3798"/>
      <c r="G79" s="3798"/>
      <c r="H79" s="3798"/>
      <c r="I79" s="3797"/>
      <c r="J79" s="3798"/>
      <c r="BU79" s="520"/>
      <c r="BV79" s="520"/>
      <c r="BW79" s="520"/>
      <c r="BX79" s="520"/>
      <c r="BY79" s="520"/>
      <c r="BZ79" s="520"/>
      <c r="CA79" s="520"/>
      <c r="CB79" s="520"/>
      <c r="CC79" s="520"/>
      <c r="CD79" s="520">
        <v>0</v>
      </c>
      <c r="CE79" s="520"/>
      <c r="CF79" s="520"/>
      <c r="CG79" s="520"/>
      <c r="CH79" s="520"/>
      <c r="CI79" s="520"/>
      <c r="CJ79" s="520"/>
      <c r="CK79" s="520"/>
      <c r="CL79" s="520"/>
      <c r="CM79" s="520"/>
    </row>
    <row r="80" spans="1:99" s="319" customFormat="1" ht="14.25" customHeight="1" x14ac:dyDescent="0.2">
      <c r="A80" s="6857" t="s">
        <v>2360</v>
      </c>
      <c r="B80" s="7291"/>
      <c r="C80" s="6858"/>
      <c r="D80" s="3789"/>
      <c r="E80" s="3789"/>
      <c r="F80" s="3789"/>
      <c r="G80" s="3789"/>
      <c r="H80" s="3789"/>
      <c r="I80" s="3799"/>
      <c r="J80" s="3789"/>
      <c r="BU80" s="520"/>
      <c r="BV80" s="520"/>
      <c r="BW80" s="520"/>
      <c r="BX80" s="520"/>
      <c r="BY80" s="520"/>
      <c r="BZ80" s="520"/>
      <c r="CA80" s="520"/>
      <c r="CB80" s="520"/>
      <c r="CC80" s="520"/>
      <c r="CD80" s="520"/>
      <c r="CE80" s="520"/>
      <c r="CF80" s="520"/>
      <c r="CG80" s="520"/>
      <c r="CH80" s="520"/>
      <c r="CI80" s="520"/>
      <c r="CJ80" s="520"/>
      <c r="CK80" s="520"/>
      <c r="CL80" s="520"/>
      <c r="CM80" s="520"/>
    </row>
    <row r="81" spans="1:116" s="319" customFormat="1" ht="14.25" customHeight="1" x14ac:dyDescent="0.2">
      <c r="A81" s="1034" t="s">
        <v>2361</v>
      </c>
      <c r="B81" s="558"/>
      <c r="C81" s="559"/>
      <c r="D81" s="558"/>
      <c r="E81" s="558"/>
      <c r="F81" s="558"/>
      <c r="BT81" s="520"/>
      <c r="BU81" s="520"/>
      <c r="BV81" s="520"/>
      <c r="BW81" s="520"/>
      <c r="BX81" s="520"/>
      <c r="BY81" s="520"/>
      <c r="BZ81" s="520"/>
      <c r="CA81" s="520"/>
      <c r="CB81" s="520"/>
      <c r="CC81" s="520">
        <v>0</v>
      </c>
      <c r="CD81" s="520"/>
      <c r="CE81" s="520"/>
      <c r="CF81" s="520"/>
      <c r="CG81" s="520"/>
      <c r="CH81" s="520"/>
      <c r="CI81" s="520"/>
      <c r="CJ81" s="520"/>
      <c r="CK81" s="520"/>
      <c r="CL81" s="520"/>
    </row>
    <row r="82" spans="1:116" s="319" customFormat="1" ht="14.25" x14ac:dyDescent="0.2">
      <c r="A82" s="6703" t="s">
        <v>2362</v>
      </c>
      <c r="B82" s="6557"/>
      <c r="C82" s="6565"/>
      <c r="D82" s="3800" t="s">
        <v>2363</v>
      </c>
      <c r="E82" s="3801"/>
      <c r="F82" s="3802"/>
      <c r="BT82" s="520"/>
      <c r="BU82" s="520"/>
      <c r="BV82" s="520"/>
      <c r="BW82" s="520"/>
      <c r="BX82" s="520"/>
      <c r="BY82" s="520"/>
      <c r="BZ82" s="520"/>
      <c r="CA82" s="520"/>
      <c r="CB82" s="520"/>
      <c r="CC82" s="520"/>
      <c r="CD82" s="520"/>
      <c r="CE82" s="520"/>
      <c r="CF82" s="520"/>
      <c r="CG82" s="520"/>
      <c r="CH82" s="520"/>
      <c r="CI82" s="520"/>
      <c r="CJ82" s="520"/>
      <c r="CK82" s="520"/>
      <c r="CL82" s="520"/>
    </row>
    <row r="83" spans="1:116" s="319" customFormat="1" ht="14.25" x14ac:dyDescent="0.2">
      <c r="A83" s="7249"/>
      <c r="B83" s="6869"/>
      <c r="C83" s="7250"/>
      <c r="D83" s="3649" t="s">
        <v>49</v>
      </c>
      <c r="E83" s="3803" t="s">
        <v>53</v>
      </c>
      <c r="F83" s="3804" t="s">
        <v>54</v>
      </c>
      <c r="BT83" s="520"/>
      <c r="BU83" s="520"/>
      <c r="BV83" s="520"/>
      <c r="BW83" s="520"/>
      <c r="BX83" s="520"/>
      <c r="BY83" s="520"/>
      <c r="BZ83" s="520"/>
      <c r="CA83" s="520"/>
      <c r="CB83" s="520"/>
      <c r="CC83" s="520"/>
      <c r="CD83" s="520"/>
      <c r="CE83" s="520"/>
      <c r="CF83" s="520"/>
      <c r="CG83" s="520"/>
      <c r="CH83" s="520"/>
      <c r="CI83" s="520"/>
      <c r="CJ83" s="520"/>
      <c r="CK83" s="520"/>
      <c r="CL83" s="520"/>
    </row>
    <row r="84" spans="1:116" s="319" customFormat="1" ht="22.5" customHeight="1" x14ac:dyDescent="0.2">
      <c r="A84" s="7347" t="s">
        <v>2364</v>
      </c>
      <c r="B84" s="7349" t="s">
        <v>2365</v>
      </c>
      <c r="C84" s="7350"/>
      <c r="D84" s="2039">
        <f>SUM(E84+F84)</f>
        <v>0</v>
      </c>
      <c r="E84" s="136"/>
      <c r="F84" s="138"/>
      <c r="G84" s="520"/>
      <c r="BT84" s="520"/>
      <c r="BU84" s="520"/>
      <c r="BV84" s="520"/>
      <c r="BW84" s="520"/>
      <c r="BX84" s="520"/>
      <c r="BY84" s="520"/>
      <c r="BZ84" s="520"/>
      <c r="CA84" s="520"/>
      <c r="CB84" s="520"/>
      <c r="CC84" s="520"/>
      <c r="CD84" s="520"/>
      <c r="CE84" s="520"/>
      <c r="CF84" s="520"/>
      <c r="CG84" s="520"/>
      <c r="CH84" s="520"/>
      <c r="CI84" s="520"/>
      <c r="CJ84" s="520"/>
      <c r="CK84" s="520"/>
      <c r="CL84" s="520"/>
    </row>
    <row r="85" spans="1:116" s="319" customFormat="1" ht="15" customHeight="1" x14ac:dyDescent="0.2">
      <c r="A85" s="7348"/>
      <c r="B85" s="6718" t="s">
        <v>496</v>
      </c>
      <c r="C85" s="6719"/>
      <c r="D85" s="1658">
        <f>SUM(E85+F85)</f>
        <v>0</v>
      </c>
      <c r="E85" s="2309"/>
      <c r="F85" s="2308"/>
      <c r="G85" s="520"/>
      <c r="BT85" s="520"/>
      <c r="BU85" s="520"/>
      <c r="BV85" s="520"/>
      <c r="BW85" s="520"/>
      <c r="BX85" s="520"/>
      <c r="BY85" s="520"/>
      <c r="BZ85" s="520"/>
      <c r="CA85" s="520"/>
      <c r="CB85" s="520"/>
      <c r="CC85" s="520"/>
      <c r="CD85" s="520"/>
      <c r="CE85" s="520"/>
      <c r="CF85" s="520"/>
      <c r="CG85" s="520"/>
      <c r="CH85" s="520"/>
      <c r="CI85" s="520"/>
      <c r="CJ85" s="520"/>
      <c r="CK85" s="520"/>
      <c r="CL85" s="520"/>
    </row>
    <row r="86" spans="1:116" s="104" customFormat="1" ht="27.75" customHeight="1" x14ac:dyDescent="0.2">
      <c r="A86" s="103" t="s">
        <v>2366</v>
      </c>
      <c r="B86" s="560"/>
      <c r="C86" s="560"/>
      <c r="D86" s="560"/>
      <c r="E86" s="561"/>
      <c r="F86" s="561"/>
      <c r="BT86" s="523"/>
      <c r="BU86" s="523"/>
      <c r="BV86" s="523"/>
      <c r="BW86" s="523"/>
      <c r="BX86" s="523"/>
      <c r="BY86" s="523"/>
      <c r="BZ86" s="523"/>
      <c r="CA86" s="523"/>
      <c r="CB86" s="523"/>
      <c r="CC86" s="523"/>
      <c r="CD86" s="523"/>
      <c r="CE86" s="523"/>
      <c r="CF86" s="523"/>
      <c r="CG86" s="523"/>
      <c r="CH86" s="523"/>
      <c r="CI86" s="523"/>
      <c r="CJ86" s="523"/>
      <c r="CK86" s="523"/>
      <c r="CL86" s="523"/>
    </row>
    <row r="87" spans="1:116" s="319" customFormat="1" ht="21.75" customHeight="1" x14ac:dyDescent="0.2">
      <c r="A87" s="6703" t="s">
        <v>2367</v>
      </c>
      <c r="B87" s="6557"/>
      <c r="C87" s="6565"/>
      <c r="D87" s="7027" t="s">
        <v>49</v>
      </c>
      <c r="E87" s="7028"/>
      <c r="F87" s="7044"/>
      <c r="G87" s="7027" t="s">
        <v>2279</v>
      </c>
      <c r="H87" s="7028"/>
      <c r="I87" s="7028"/>
      <c r="J87" s="7028"/>
      <c r="K87" s="7028"/>
      <c r="L87" s="7028"/>
      <c r="M87" s="7028"/>
      <c r="N87" s="7028"/>
      <c r="O87" s="7028"/>
      <c r="P87" s="7028"/>
      <c r="Q87" s="7028"/>
      <c r="R87" s="7028"/>
      <c r="S87" s="7028"/>
      <c r="T87" s="7028"/>
      <c r="U87" s="7028"/>
      <c r="V87" s="7028"/>
      <c r="W87" s="7028"/>
      <c r="X87" s="7028"/>
      <c r="Y87" s="7028"/>
      <c r="Z87" s="7028"/>
      <c r="AA87" s="7028"/>
      <c r="AB87" s="7028"/>
      <c r="AC87" s="7028"/>
      <c r="AD87" s="7028"/>
      <c r="AE87" s="7028"/>
      <c r="AF87" s="7028"/>
      <c r="AG87" s="7028"/>
      <c r="AH87" s="7028"/>
      <c r="AI87" s="7028"/>
      <c r="AJ87" s="7028"/>
      <c r="AK87" s="7028"/>
      <c r="AL87" s="7028"/>
      <c r="AM87" s="7028"/>
      <c r="AN87" s="7029"/>
      <c r="AO87" s="6183" t="s">
        <v>2280</v>
      </c>
      <c r="AP87" s="7308" t="s">
        <v>2368</v>
      </c>
      <c r="AQ87" s="7099" t="s">
        <v>421</v>
      </c>
      <c r="AR87" s="7308" t="s">
        <v>2369</v>
      </c>
      <c r="AS87" s="7065" t="s">
        <v>2300</v>
      </c>
      <c r="AT87" s="7308" t="s">
        <v>2282</v>
      </c>
      <c r="AU87" s="7079" t="s">
        <v>946</v>
      </c>
      <c r="AV87" s="7064" t="s">
        <v>2370</v>
      </c>
      <c r="AW87" s="7308" t="s">
        <v>2371</v>
      </c>
      <c r="CM87" s="520"/>
    </row>
    <row r="88" spans="1:116" s="319" customFormat="1" ht="31.5" customHeight="1" x14ac:dyDescent="0.2">
      <c r="A88" s="6660"/>
      <c r="B88" s="6661"/>
      <c r="C88" s="6542"/>
      <c r="D88" s="3214" t="s">
        <v>52</v>
      </c>
      <c r="E88" s="3241" t="s">
        <v>53</v>
      </c>
      <c r="F88" s="3215" t="s">
        <v>54</v>
      </c>
      <c r="G88" s="7027" t="s">
        <v>2372</v>
      </c>
      <c r="H88" s="7044"/>
      <c r="I88" s="7023" t="s">
        <v>355</v>
      </c>
      <c r="J88" s="7024"/>
      <c r="K88" s="7023" t="s">
        <v>2286</v>
      </c>
      <c r="L88" s="7024"/>
      <c r="M88" s="7023" t="s">
        <v>357</v>
      </c>
      <c r="N88" s="7024"/>
      <c r="O88" s="7023" t="s">
        <v>358</v>
      </c>
      <c r="P88" s="7024"/>
      <c r="Q88" s="7023" t="s">
        <v>359</v>
      </c>
      <c r="R88" s="7024"/>
      <c r="S88" s="7023" t="s">
        <v>360</v>
      </c>
      <c r="T88" s="7024"/>
      <c r="U88" s="7023" t="s">
        <v>2287</v>
      </c>
      <c r="V88" s="7024"/>
      <c r="W88" s="7023" t="s">
        <v>267</v>
      </c>
      <c r="X88" s="7024"/>
      <c r="Y88" s="7023" t="s">
        <v>268</v>
      </c>
      <c r="Z88" s="7024"/>
      <c r="AA88" s="7137" t="s">
        <v>2288</v>
      </c>
      <c r="AB88" s="7140"/>
      <c r="AC88" s="7137" t="s">
        <v>2289</v>
      </c>
      <c r="AD88" s="7140"/>
      <c r="AE88" s="7137" t="s">
        <v>2290</v>
      </c>
      <c r="AF88" s="7140"/>
      <c r="AG88" s="7137" t="s">
        <v>2291</v>
      </c>
      <c r="AH88" s="7140"/>
      <c r="AI88" s="7023" t="s">
        <v>2292</v>
      </c>
      <c r="AJ88" s="7024"/>
      <c r="AK88" s="7023" t="s">
        <v>2293</v>
      </c>
      <c r="AL88" s="7024"/>
      <c r="AM88" s="7023" t="s">
        <v>951</v>
      </c>
      <c r="AN88" s="7041"/>
      <c r="AO88" s="6203"/>
      <c r="AP88" s="6424"/>
      <c r="AQ88" s="6912"/>
      <c r="AR88" s="6424"/>
      <c r="AS88" s="6664"/>
      <c r="AT88" s="6424"/>
      <c r="AU88" s="6884"/>
      <c r="AV88" s="7064"/>
      <c r="AW88" s="6424"/>
      <c r="CM88" s="520"/>
    </row>
    <row r="89" spans="1:116" s="319" customFormat="1" ht="20.25" customHeight="1" x14ac:dyDescent="0.2">
      <c r="A89" s="7249"/>
      <c r="B89" s="6869"/>
      <c r="C89" s="7250"/>
      <c r="D89" s="3248"/>
      <c r="E89" s="2270"/>
      <c r="F89" s="1870"/>
      <c r="G89" s="3214" t="s">
        <v>53</v>
      </c>
      <c r="H89" s="3215" t="s">
        <v>54</v>
      </c>
      <c r="I89" s="3214" t="s">
        <v>53</v>
      </c>
      <c r="J89" s="3456" t="s">
        <v>54</v>
      </c>
      <c r="K89" s="3214" t="s">
        <v>53</v>
      </c>
      <c r="L89" s="3215" t="s">
        <v>54</v>
      </c>
      <c r="M89" s="3214" t="s">
        <v>53</v>
      </c>
      <c r="N89" s="3215" t="s">
        <v>54</v>
      </c>
      <c r="O89" s="3241" t="s">
        <v>53</v>
      </c>
      <c r="P89" s="3215" t="s">
        <v>54</v>
      </c>
      <c r="Q89" s="3241" t="s">
        <v>53</v>
      </c>
      <c r="R89" s="3215" t="s">
        <v>54</v>
      </c>
      <c r="S89" s="3241" t="s">
        <v>53</v>
      </c>
      <c r="T89" s="3215" t="s">
        <v>54</v>
      </c>
      <c r="U89" s="3241" t="s">
        <v>53</v>
      </c>
      <c r="V89" s="3215" t="s">
        <v>54</v>
      </c>
      <c r="W89" s="3241" t="s">
        <v>53</v>
      </c>
      <c r="X89" s="3215" t="s">
        <v>54</v>
      </c>
      <c r="Y89" s="3241" t="s">
        <v>53</v>
      </c>
      <c r="Z89" s="3215" t="s">
        <v>54</v>
      </c>
      <c r="AA89" s="3241" t="s">
        <v>53</v>
      </c>
      <c r="AB89" s="3215" t="s">
        <v>54</v>
      </c>
      <c r="AC89" s="3241" t="s">
        <v>53</v>
      </c>
      <c r="AD89" s="3215" t="s">
        <v>54</v>
      </c>
      <c r="AE89" s="3241" t="s">
        <v>53</v>
      </c>
      <c r="AF89" s="3215" t="s">
        <v>54</v>
      </c>
      <c r="AG89" s="3241" t="s">
        <v>53</v>
      </c>
      <c r="AH89" s="3215" t="s">
        <v>54</v>
      </c>
      <c r="AI89" s="3241" t="s">
        <v>53</v>
      </c>
      <c r="AJ89" s="3215" t="s">
        <v>54</v>
      </c>
      <c r="AK89" s="3241" t="s">
        <v>53</v>
      </c>
      <c r="AL89" s="3215" t="s">
        <v>54</v>
      </c>
      <c r="AM89" s="3241" t="s">
        <v>53</v>
      </c>
      <c r="AN89" s="3625" t="s">
        <v>54</v>
      </c>
      <c r="AO89" s="6967"/>
      <c r="AP89" s="7253"/>
      <c r="AQ89" s="7346"/>
      <c r="AR89" s="7253"/>
      <c r="AS89" s="7309"/>
      <c r="AT89" s="7253"/>
      <c r="AU89" s="7329"/>
      <c r="AV89" s="7064"/>
      <c r="AW89" s="7253"/>
      <c r="CM89" s="520"/>
    </row>
    <row r="90" spans="1:116" s="332" customFormat="1" ht="16.350000000000001" customHeight="1" x14ac:dyDescent="0.2">
      <c r="A90" s="7255" t="s">
        <v>2373</v>
      </c>
      <c r="B90" s="7332"/>
      <c r="C90" s="7256"/>
      <c r="D90" s="3805"/>
      <c r="E90" s="3806"/>
      <c r="F90" s="3807"/>
      <c r="G90" s="3808"/>
      <c r="H90" s="3809"/>
      <c r="I90" s="3808"/>
      <c r="J90" s="3810"/>
      <c r="K90" s="3808"/>
      <c r="L90" s="3809"/>
      <c r="M90" s="3808"/>
      <c r="N90" s="3809"/>
      <c r="O90" s="3811"/>
      <c r="P90" s="3809"/>
      <c r="Q90" s="3811"/>
      <c r="R90" s="3809"/>
      <c r="S90" s="3811"/>
      <c r="T90" s="3809"/>
      <c r="U90" s="3811"/>
      <c r="V90" s="3809"/>
      <c r="W90" s="3811"/>
      <c r="X90" s="3809"/>
      <c r="Y90" s="3811"/>
      <c r="Z90" s="3809"/>
      <c r="AA90" s="3811"/>
      <c r="AB90" s="3809"/>
      <c r="AC90" s="3811"/>
      <c r="AD90" s="3809"/>
      <c r="AE90" s="3811"/>
      <c r="AF90" s="3809"/>
      <c r="AG90" s="3811"/>
      <c r="AH90" s="3809"/>
      <c r="AI90" s="3811"/>
      <c r="AJ90" s="3809"/>
      <c r="AK90" s="3811"/>
      <c r="AL90" s="3809"/>
      <c r="AM90" s="3811"/>
      <c r="AN90" s="3812"/>
      <c r="AO90" s="3813"/>
      <c r="AP90" s="3814"/>
      <c r="AQ90" s="3814"/>
      <c r="AR90" s="3814"/>
      <c r="AS90" s="3814"/>
      <c r="AT90" s="3814"/>
      <c r="AU90" s="3814"/>
      <c r="AV90" s="3814"/>
      <c r="AW90" s="3814"/>
      <c r="CM90" s="562"/>
      <c r="CN90" s="562"/>
      <c r="CO90" s="562"/>
      <c r="CP90" s="562"/>
      <c r="CQ90" s="562"/>
      <c r="CR90" s="562"/>
      <c r="CS90" s="562"/>
      <c r="CT90" s="562"/>
      <c r="CU90" s="562"/>
      <c r="CV90" s="562"/>
      <c r="CW90" s="562"/>
      <c r="CX90" s="562"/>
      <c r="CY90" s="563"/>
      <c r="CZ90" s="563"/>
      <c r="DA90" s="563"/>
      <c r="DB90" s="563"/>
      <c r="DC90" s="563"/>
      <c r="DD90" s="563"/>
      <c r="DE90" s="563"/>
      <c r="DF90" s="563"/>
      <c r="DG90" s="563"/>
      <c r="DH90" s="563"/>
      <c r="DI90" s="563"/>
      <c r="DJ90" s="563"/>
      <c r="DK90" s="563"/>
      <c r="DL90" s="563"/>
    </row>
    <row r="91" spans="1:116" s="332" customFormat="1" ht="16.350000000000001" customHeight="1" x14ac:dyDescent="0.2">
      <c r="A91" s="6855" t="s">
        <v>2374</v>
      </c>
      <c r="B91" s="7310"/>
      <c r="C91" s="6856"/>
      <c r="D91" s="3815"/>
      <c r="E91" s="3816"/>
      <c r="F91" s="2702"/>
      <c r="G91" s="1583"/>
      <c r="H91" s="1595"/>
      <c r="I91" s="1583"/>
      <c r="J91" s="2041"/>
      <c r="K91" s="1583"/>
      <c r="L91" s="1595"/>
      <c r="M91" s="1583"/>
      <c r="N91" s="1595"/>
      <c r="O91" s="1591"/>
      <c r="P91" s="1595"/>
      <c r="Q91" s="1591"/>
      <c r="R91" s="1595"/>
      <c r="S91" s="1591"/>
      <c r="T91" s="1595"/>
      <c r="U91" s="1591"/>
      <c r="V91" s="1595"/>
      <c r="W91" s="1591"/>
      <c r="X91" s="1595"/>
      <c r="Y91" s="1591"/>
      <c r="Z91" s="1595"/>
      <c r="AA91" s="1591"/>
      <c r="AB91" s="1595"/>
      <c r="AC91" s="1591"/>
      <c r="AD91" s="1595"/>
      <c r="AE91" s="1591"/>
      <c r="AF91" s="1595"/>
      <c r="AG91" s="1591"/>
      <c r="AH91" s="1595"/>
      <c r="AI91" s="1591"/>
      <c r="AJ91" s="1595"/>
      <c r="AK91" s="1591"/>
      <c r="AL91" s="1595"/>
      <c r="AM91" s="1591"/>
      <c r="AN91" s="1679"/>
      <c r="AO91" s="1584"/>
      <c r="AP91" s="1584"/>
      <c r="AQ91" s="1585"/>
      <c r="AR91" s="1585"/>
      <c r="AS91" s="1585"/>
      <c r="AT91" s="1584"/>
      <c r="AU91" s="1584"/>
      <c r="AV91" s="1584"/>
      <c r="AW91" s="1584"/>
      <c r="CM91" s="562"/>
      <c r="CN91" s="562"/>
      <c r="CO91" s="562"/>
      <c r="CP91" s="562"/>
      <c r="CQ91" s="562"/>
      <c r="CR91" s="562"/>
      <c r="CS91" s="562"/>
      <c r="CT91" s="562"/>
      <c r="CU91" s="562"/>
      <c r="CV91" s="562"/>
      <c r="CW91" s="562"/>
      <c r="CX91" s="562"/>
      <c r="CY91" s="563"/>
      <c r="CZ91" s="563"/>
      <c r="DA91" s="563"/>
      <c r="DB91" s="563"/>
      <c r="DC91" s="563"/>
      <c r="DD91" s="563"/>
      <c r="DE91" s="563"/>
      <c r="DF91" s="563"/>
      <c r="DG91" s="563"/>
      <c r="DH91" s="563"/>
      <c r="DI91" s="563"/>
      <c r="DJ91" s="563"/>
      <c r="DK91" s="563"/>
      <c r="DL91" s="563"/>
    </row>
    <row r="92" spans="1:116" s="332" customFormat="1" ht="16.350000000000001" customHeight="1" x14ac:dyDescent="0.2">
      <c r="A92" s="6855" t="s">
        <v>2375</v>
      </c>
      <c r="B92" s="7310"/>
      <c r="C92" s="6856"/>
      <c r="D92" s="3815"/>
      <c r="E92" s="3806"/>
      <c r="F92" s="2702"/>
      <c r="G92" s="1583"/>
      <c r="H92" s="315"/>
      <c r="I92" s="266"/>
      <c r="J92" s="564"/>
      <c r="K92" s="266"/>
      <c r="L92" s="1595"/>
      <c r="M92" s="1583"/>
      <c r="N92" s="1595"/>
      <c r="O92" s="1591"/>
      <c r="P92" s="1595"/>
      <c r="Q92" s="1591"/>
      <c r="R92" s="1595"/>
      <c r="S92" s="1591"/>
      <c r="T92" s="1595"/>
      <c r="U92" s="1591"/>
      <c r="V92" s="1595"/>
      <c r="W92" s="1591"/>
      <c r="X92" s="1595"/>
      <c r="Y92" s="1591"/>
      <c r="Z92" s="1595"/>
      <c r="AA92" s="1591"/>
      <c r="AB92" s="1595"/>
      <c r="AC92" s="1591"/>
      <c r="AD92" s="1595"/>
      <c r="AE92" s="1591"/>
      <c r="AF92" s="1595"/>
      <c r="AG92" s="1591"/>
      <c r="AH92" s="1595"/>
      <c r="AI92" s="1591"/>
      <c r="AJ92" s="1595"/>
      <c r="AK92" s="1591"/>
      <c r="AL92" s="1595"/>
      <c r="AM92" s="1591"/>
      <c r="AN92" s="1679"/>
      <c r="AO92" s="1584"/>
      <c r="AP92" s="1222"/>
      <c r="AQ92" s="255"/>
      <c r="AR92" s="255"/>
      <c r="AS92" s="255"/>
      <c r="AT92" s="1222"/>
      <c r="AU92" s="1222"/>
      <c r="AV92" s="1222"/>
      <c r="AW92" s="1222"/>
      <c r="CM92" s="562"/>
      <c r="CN92" s="562"/>
      <c r="CO92" s="562"/>
      <c r="CP92" s="562"/>
      <c r="CQ92" s="562"/>
      <c r="CR92" s="562"/>
      <c r="CS92" s="562"/>
      <c r="CT92" s="562"/>
      <c r="CU92" s="562"/>
      <c r="CV92" s="562"/>
      <c r="CW92" s="562"/>
      <c r="CX92" s="562"/>
      <c r="CY92" s="563"/>
      <c r="CZ92" s="563"/>
      <c r="DA92" s="563"/>
      <c r="DB92" s="563"/>
      <c r="DC92" s="563"/>
      <c r="DD92" s="563"/>
      <c r="DE92" s="563"/>
      <c r="DF92" s="563"/>
      <c r="DG92" s="563"/>
      <c r="DH92" s="563"/>
      <c r="DI92" s="563"/>
      <c r="DJ92" s="563"/>
      <c r="DK92" s="563"/>
      <c r="DL92" s="563"/>
    </row>
    <row r="93" spans="1:116" s="332" customFormat="1" ht="16.350000000000001" customHeight="1" x14ac:dyDescent="0.2">
      <c r="A93" s="6855" t="s">
        <v>2376</v>
      </c>
      <c r="B93" s="7310"/>
      <c r="C93" s="6856"/>
      <c r="D93" s="3815"/>
      <c r="E93" s="3816"/>
      <c r="F93" s="2702"/>
      <c r="G93" s="1583"/>
      <c r="H93" s="315"/>
      <c r="I93" s="266"/>
      <c r="J93" s="564"/>
      <c r="K93" s="266"/>
      <c r="L93" s="1595"/>
      <c r="M93" s="1583"/>
      <c r="N93" s="1595"/>
      <c r="O93" s="1591"/>
      <c r="P93" s="1595"/>
      <c r="Q93" s="1591"/>
      <c r="R93" s="1595"/>
      <c r="S93" s="1591"/>
      <c r="T93" s="1595"/>
      <c r="U93" s="1591"/>
      <c r="V93" s="1595"/>
      <c r="W93" s="1591"/>
      <c r="X93" s="1595"/>
      <c r="Y93" s="1591"/>
      <c r="Z93" s="1595"/>
      <c r="AA93" s="1591"/>
      <c r="AB93" s="1595"/>
      <c r="AC93" s="1591"/>
      <c r="AD93" s="1595"/>
      <c r="AE93" s="1591"/>
      <c r="AF93" s="1595"/>
      <c r="AG93" s="1591"/>
      <c r="AH93" s="1595"/>
      <c r="AI93" s="1591"/>
      <c r="AJ93" s="1595"/>
      <c r="AK93" s="1591"/>
      <c r="AL93" s="1595"/>
      <c r="AM93" s="1591"/>
      <c r="AN93" s="1679"/>
      <c r="AO93" s="1584"/>
      <c r="AP93" s="1222"/>
      <c r="AQ93" s="255"/>
      <c r="AR93" s="255"/>
      <c r="AS93" s="255"/>
      <c r="AT93" s="1222"/>
      <c r="AU93" s="1222"/>
      <c r="AV93" s="1222"/>
      <c r="AW93" s="1222"/>
      <c r="CM93" s="562"/>
      <c r="CN93" s="562"/>
      <c r="CO93" s="562"/>
      <c r="CP93" s="562"/>
      <c r="CQ93" s="562"/>
      <c r="CR93" s="562"/>
      <c r="CS93" s="562"/>
      <c r="CT93" s="562"/>
      <c r="CU93" s="562"/>
      <c r="CV93" s="562"/>
      <c r="CW93" s="562"/>
      <c r="CX93" s="562"/>
      <c r="CY93" s="563"/>
      <c r="CZ93" s="563"/>
      <c r="DA93" s="563"/>
      <c r="DB93" s="563"/>
      <c r="DC93" s="563"/>
      <c r="DD93" s="563"/>
      <c r="DE93" s="563"/>
      <c r="DF93" s="563"/>
      <c r="DG93" s="563"/>
      <c r="DH93" s="563"/>
      <c r="DI93" s="563"/>
      <c r="DJ93" s="563"/>
      <c r="DK93" s="563"/>
      <c r="DL93" s="563"/>
    </row>
    <row r="94" spans="1:116" s="332" customFormat="1" ht="16.350000000000001" customHeight="1" x14ac:dyDescent="0.2">
      <c r="A94" s="7343" t="s">
        <v>2377</v>
      </c>
      <c r="B94" s="7344"/>
      <c r="C94" s="7345"/>
      <c r="D94" s="3815"/>
      <c r="E94" s="3806"/>
      <c r="F94" s="2702"/>
      <c r="G94" s="1961"/>
      <c r="H94" s="1973"/>
      <c r="I94" s="1961"/>
      <c r="J94" s="3817"/>
      <c r="K94" s="1961"/>
      <c r="L94" s="1973"/>
      <c r="M94" s="1961"/>
      <c r="N94" s="1973"/>
      <c r="O94" s="3818"/>
      <c r="P94" s="1973"/>
      <c r="Q94" s="3818"/>
      <c r="R94" s="1973"/>
      <c r="S94" s="3818"/>
      <c r="T94" s="1973"/>
      <c r="U94" s="3818"/>
      <c r="V94" s="1973"/>
      <c r="W94" s="3818"/>
      <c r="X94" s="1973"/>
      <c r="Y94" s="1591"/>
      <c r="Z94" s="1595"/>
      <c r="AA94" s="1591"/>
      <c r="AB94" s="1595"/>
      <c r="AC94" s="1591"/>
      <c r="AD94" s="1595"/>
      <c r="AE94" s="1591"/>
      <c r="AF94" s="1595"/>
      <c r="AG94" s="1591"/>
      <c r="AH94" s="1595"/>
      <c r="AI94" s="1591"/>
      <c r="AJ94" s="1595"/>
      <c r="AK94" s="1591"/>
      <c r="AL94" s="1595"/>
      <c r="AM94" s="1591"/>
      <c r="AN94" s="1679"/>
      <c r="AO94" s="3819"/>
      <c r="AP94" s="1222"/>
      <c r="AQ94" s="255"/>
      <c r="AR94" s="255"/>
      <c r="AS94" s="255"/>
      <c r="AT94" s="1222"/>
      <c r="AU94" s="1222"/>
      <c r="AV94" s="1222"/>
      <c r="AW94" s="1222"/>
      <c r="CM94" s="562"/>
      <c r="CN94" s="562"/>
      <c r="CO94" s="562"/>
      <c r="CP94" s="562"/>
      <c r="CQ94" s="562"/>
      <c r="CR94" s="562"/>
      <c r="CS94" s="562"/>
      <c r="CT94" s="562"/>
      <c r="CU94" s="562"/>
      <c r="CV94" s="562"/>
      <c r="CW94" s="562"/>
      <c r="CX94" s="562"/>
      <c r="CY94" s="563"/>
      <c r="CZ94" s="563"/>
      <c r="DA94" s="563"/>
      <c r="DB94" s="563"/>
      <c r="DC94" s="563"/>
      <c r="DD94" s="563"/>
      <c r="DE94" s="563"/>
      <c r="DF94" s="563"/>
      <c r="DG94" s="563"/>
      <c r="DH94" s="563"/>
      <c r="DI94" s="563"/>
      <c r="DJ94" s="563"/>
      <c r="DK94" s="563"/>
      <c r="DL94" s="563"/>
    </row>
    <row r="95" spans="1:116" s="332" customFormat="1" ht="16.350000000000001" customHeight="1" x14ac:dyDescent="0.2">
      <c r="A95" s="6855" t="s">
        <v>2378</v>
      </c>
      <c r="B95" s="7310"/>
      <c r="C95" s="6856"/>
      <c r="D95" s="3815"/>
      <c r="E95" s="3816"/>
      <c r="F95" s="2702"/>
      <c r="G95" s="1583"/>
      <c r="H95" s="1583"/>
      <c r="I95" s="1583"/>
      <c r="J95" s="1583"/>
      <c r="K95" s="1583"/>
      <c r="L95" s="1583"/>
      <c r="M95" s="1583"/>
      <c r="N95" s="1583"/>
      <c r="O95" s="1583"/>
      <c r="P95" s="1583"/>
      <c r="Q95" s="1583"/>
      <c r="R95" s="1583"/>
      <c r="S95" s="1583"/>
      <c r="T95" s="1583"/>
      <c r="U95" s="1583"/>
      <c r="V95" s="1583"/>
      <c r="W95" s="1583"/>
      <c r="X95" s="1583"/>
      <c r="Y95" s="1591"/>
      <c r="Z95" s="1595"/>
      <c r="AA95" s="1591"/>
      <c r="AB95" s="1595"/>
      <c r="AC95" s="1591"/>
      <c r="AD95" s="1595"/>
      <c r="AE95" s="1591"/>
      <c r="AF95" s="1595"/>
      <c r="AG95" s="1591"/>
      <c r="AH95" s="1595"/>
      <c r="AI95" s="1591"/>
      <c r="AJ95" s="1595"/>
      <c r="AK95" s="1591"/>
      <c r="AL95" s="1595"/>
      <c r="AM95" s="1591"/>
      <c r="AN95" s="1679"/>
      <c r="AP95" s="1222"/>
      <c r="AQ95" s="255"/>
      <c r="AR95" s="255"/>
      <c r="AS95" s="255"/>
      <c r="AT95" s="1222"/>
      <c r="AU95" s="1222"/>
      <c r="AV95" s="1222"/>
      <c r="AW95" s="1222"/>
      <c r="CM95" s="562"/>
      <c r="CN95" s="562"/>
      <c r="CO95" s="562"/>
      <c r="CP95" s="562"/>
      <c r="CQ95" s="562"/>
      <c r="CR95" s="562"/>
      <c r="CS95" s="562"/>
      <c r="CT95" s="562"/>
      <c r="CU95" s="562"/>
      <c r="CV95" s="562"/>
      <c r="CW95" s="562"/>
      <c r="CX95" s="562"/>
      <c r="CY95" s="563"/>
      <c r="CZ95" s="563"/>
      <c r="DA95" s="563"/>
      <c r="DB95" s="563"/>
      <c r="DC95" s="563"/>
      <c r="DD95" s="563"/>
      <c r="DE95" s="563"/>
      <c r="DF95" s="563"/>
      <c r="DG95" s="563"/>
      <c r="DH95" s="563"/>
      <c r="DI95" s="563"/>
      <c r="DJ95" s="563"/>
      <c r="DK95" s="563"/>
      <c r="DL95" s="563"/>
    </row>
    <row r="96" spans="1:116" s="332" customFormat="1" ht="16.350000000000001" customHeight="1" x14ac:dyDescent="0.2">
      <c r="A96" s="6516" t="s">
        <v>2379</v>
      </c>
      <c r="B96" s="6514"/>
      <c r="C96" s="6515"/>
      <c r="D96" s="3815"/>
      <c r="E96" s="3806"/>
      <c r="F96" s="2702"/>
      <c r="G96" s="1583"/>
      <c r="H96" s="1583"/>
      <c r="I96" s="1583"/>
      <c r="J96" s="1583"/>
      <c r="K96" s="1583"/>
      <c r="L96" s="1583"/>
      <c r="M96" s="1583"/>
      <c r="N96" s="1583"/>
      <c r="O96" s="1583"/>
      <c r="P96" s="1583"/>
      <c r="Q96" s="1583"/>
      <c r="R96" s="1583"/>
      <c r="S96" s="1583"/>
      <c r="T96" s="1583"/>
      <c r="U96" s="1583"/>
      <c r="V96" s="1583"/>
      <c r="W96" s="1583"/>
      <c r="X96" s="1583"/>
      <c r="Y96" s="1591"/>
      <c r="Z96" s="1595"/>
      <c r="AA96" s="1591"/>
      <c r="AB96" s="1595"/>
      <c r="AC96" s="1591"/>
      <c r="AD96" s="1595"/>
      <c r="AE96" s="1591"/>
      <c r="AF96" s="1595"/>
      <c r="AG96" s="1591"/>
      <c r="AH96" s="1595"/>
      <c r="AI96" s="1591"/>
      <c r="AJ96" s="1595"/>
      <c r="AK96" s="1591"/>
      <c r="AL96" s="1595"/>
      <c r="AM96" s="1591"/>
      <c r="AN96" s="1679"/>
      <c r="AO96" s="1584"/>
      <c r="AP96" s="1584"/>
      <c r="AQ96" s="1585"/>
      <c r="AR96" s="1585"/>
      <c r="AS96" s="1585"/>
      <c r="AT96" s="1584"/>
      <c r="AU96" s="1584"/>
      <c r="AV96" s="1584"/>
      <c r="AW96" s="1584"/>
      <c r="AX96" s="330"/>
      <c r="AY96" s="330"/>
      <c r="AZ96" s="330"/>
      <c r="BA96" s="330"/>
      <c r="BB96" s="330"/>
      <c r="BC96" s="330"/>
      <c r="BD96" s="330"/>
      <c r="BE96" s="330"/>
      <c r="BF96" s="330"/>
      <c r="BG96" s="330"/>
      <c r="BH96" s="330"/>
      <c r="BI96" s="330"/>
      <c r="BJ96" s="330"/>
      <c r="BK96" s="330"/>
      <c r="BL96" s="330"/>
      <c r="BM96" s="330"/>
      <c r="BN96" s="330"/>
      <c r="BO96" s="330"/>
      <c r="BP96" s="330"/>
      <c r="BQ96" s="330"/>
      <c r="BR96" s="330"/>
      <c r="BS96" s="330"/>
      <c r="BT96" s="330"/>
      <c r="BU96" s="330"/>
      <c r="BV96" s="330"/>
      <c r="BW96" s="330"/>
      <c r="BX96" s="330"/>
      <c r="BY96" s="330"/>
      <c r="BZ96" s="330"/>
      <c r="CA96" s="330"/>
      <c r="CM96" s="562"/>
      <c r="CN96" s="562"/>
      <c r="CO96" s="562"/>
      <c r="CP96" s="562"/>
      <c r="CQ96" s="562"/>
      <c r="CR96" s="562"/>
      <c r="CS96" s="562"/>
      <c r="CT96" s="562"/>
      <c r="CU96" s="562"/>
      <c r="CV96" s="562"/>
      <c r="CW96" s="562"/>
      <c r="CX96" s="562"/>
      <c r="CY96" s="563"/>
      <c r="CZ96" s="563"/>
      <c r="DA96" s="563"/>
      <c r="DB96" s="563"/>
      <c r="DC96" s="563"/>
      <c r="DD96" s="563"/>
      <c r="DE96" s="563"/>
      <c r="DF96" s="563"/>
      <c r="DG96" s="563"/>
      <c r="DH96" s="563"/>
      <c r="DI96" s="563"/>
      <c r="DJ96" s="563"/>
      <c r="DK96" s="563"/>
      <c r="DL96" s="563"/>
    </row>
    <row r="97" spans="1:91" s="565" customFormat="1" ht="14.25" customHeight="1" x14ac:dyDescent="0.2">
      <c r="A97" s="6855" t="s">
        <v>2380</v>
      </c>
      <c r="B97" s="7310"/>
      <c r="C97" s="6856"/>
      <c r="D97" s="3815"/>
      <c r="E97" s="3806"/>
      <c r="F97" s="2702"/>
      <c r="G97" s="1583"/>
      <c r="H97" s="1595"/>
      <c r="I97" s="1583"/>
      <c r="J97" s="2041"/>
      <c r="K97" s="1583"/>
      <c r="L97" s="1595"/>
      <c r="M97" s="1583"/>
      <c r="N97" s="1595"/>
      <c r="O97" s="1591"/>
      <c r="P97" s="1595"/>
      <c r="Q97" s="1591"/>
      <c r="R97" s="1595"/>
      <c r="S97" s="1591"/>
      <c r="T97" s="1595"/>
      <c r="U97" s="1591"/>
      <c r="V97" s="1595"/>
      <c r="W97" s="1591"/>
      <c r="X97" s="1595"/>
      <c r="Y97" s="1591"/>
      <c r="Z97" s="1595"/>
      <c r="AA97" s="1591"/>
      <c r="AB97" s="1595"/>
      <c r="AC97" s="1591"/>
      <c r="AD97" s="1595"/>
      <c r="AE97" s="1591"/>
      <c r="AF97" s="1595"/>
      <c r="AG97" s="1591"/>
      <c r="AH97" s="1595"/>
      <c r="AI97" s="1591"/>
      <c r="AJ97" s="1595"/>
      <c r="AK97" s="1591"/>
      <c r="AL97" s="1595"/>
      <c r="AM97" s="1591"/>
      <c r="AN97" s="1679"/>
      <c r="AO97" s="1584"/>
      <c r="AP97" s="1584"/>
      <c r="AQ97" s="1585"/>
      <c r="AR97" s="1585"/>
      <c r="AS97" s="1585"/>
      <c r="AT97" s="1584"/>
      <c r="AU97" s="1584"/>
      <c r="AV97" s="1584"/>
      <c r="AW97" s="1584"/>
      <c r="AX97" s="519"/>
      <c r="AY97" s="519"/>
      <c r="AZ97" s="519"/>
      <c r="BA97" s="519"/>
      <c r="BB97" s="519"/>
      <c r="BC97" s="519"/>
      <c r="BD97" s="519"/>
      <c r="BE97" s="519"/>
      <c r="BF97" s="519"/>
      <c r="BG97" s="519"/>
      <c r="BH97" s="519"/>
      <c r="BI97" s="519"/>
      <c r="BJ97" s="519"/>
      <c r="BK97" s="519"/>
      <c r="BL97" s="519"/>
      <c r="BM97" s="519"/>
      <c r="BN97" s="519"/>
      <c r="BO97" s="519"/>
      <c r="BP97" s="519"/>
      <c r="BQ97" s="519"/>
      <c r="BR97" s="519"/>
      <c r="BS97" s="519"/>
      <c r="BT97" s="519"/>
      <c r="BU97" s="519"/>
      <c r="BV97" s="519"/>
      <c r="BW97" s="519"/>
      <c r="BX97" s="519"/>
      <c r="BY97" s="519"/>
      <c r="BZ97" s="519"/>
      <c r="CA97" s="519"/>
      <c r="CL97" s="519"/>
      <c r="CM97" s="566"/>
    </row>
    <row r="98" spans="1:91" s="567" customFormat="1" ht="14.25" customHeight="1" x14ac:dyDescent="0.2">
      <c r="A98" s="7343" t="s">
        <v>2381</v>
      </c>
      <c r="B98" s="7344"/>
      <c r="C98" s="7345"/>
      <c r="D98" s="3815"/>
      <c r="E98" s="3816"/>
      <c r="F98" s="2702"/>
      <c r="G98" s="1961"/>
      <c r="H98" s="1973"/>
      <c r="I98" s="1961"/>
      <c r="J98" s="3817"/>
      <c r="K98" s="1961"/>
      <c r="L98" s="1973"/>
      <c r="M98" s="1961"/>
      <c r="N98" s="1973"/>
      <c r="O98" s="3818"/>
      <c r="P98" s="1973"/>
      <c r="Q98" s="3818"/>
      <c r="R98" s="1973"/>
      <c r="S98" s="3818"/>
      <c r="T98" s="1973"/>
      <c r="U98" s="3818"/>
      <c r="V98" s="1973"/>
      <c r="W98" s="3818"/>
      <c r="X98" s="1973"/>
      <c r="Y98" s="1591"/>
      <c r="Z98" s="1595"/>
      <c r="AA98" s="3818"/>
      <c r="AB98" s="1973"/>
      <c r="AC98" s="3818"/>
      <c r="AD98" s="1973"/>
      <c r="AE98" s="3818"/>
      <c r="AF98" s="1973"/>
      <c r="AG98" s="3818"/>
      <c r="AH98" s="1973"/>
      <c r="AI98" s="3818"/>
      <c r="AJ98" s="1973"/>
      <c r="AK98" s="3818"/>
      <c r="AL98" s="1973"/>
      <c r="AM98" s="3818"/>
      <c r="AN98" s="3820"/>
      <c r="AO98" s="3819"/>
      <c r="AP98" s="1222"/>
      <c r="AQ98" s="255"/>
      <c r="AR98" s="1588"/>
      <c r="AS98" s="255"/>
      <c r="AT98" s="1222"/>
      <c r="AU98" s="1222"/>
      <c r="AV98" s="1222"/>
      <c r="AW98" s="1222"/>
      <c r="AX98" s="519"/>
      <c r="AY98" s="519"/>
      <c r="AZ98" s="519"/>
      <c r="BA98" s="519"/>
      <c r="BB98" s="519"/>
      <c r="BC98" s="519"/>
      <c r="BD98" s="519"/>
      <c r="BE98" s="519"/>
      <c r="BF98" s="519"/>
      <c r="BG98" s="519"/>
      <c r="BH98" s="519"/>
      <c r="BI98" s="519"/>
      <c r="BJ98" s="519"/>
      <c r="BK98" s="519"/>
      <c r="BL98" s="519"/>
      <c r="BM98" s="519"/>
      <c r="BN98" s="519"/>
      <c r="BO98" s="519"/>
      <c r="BP98" s="519"/>
      <c r="BQ98" s="519"/>
      <c r="BR98" s="519"/>
      <c r="BS98" s="519"/>
      <c r="BT98" s="519"/>
      <c r="BU98" s="519"/>
      <c r="BV98" s="519"/>
      <c r="BW98" s="519"/>
      <c r="BX98" s="519"/>
      <c r="BY98" s="519"/>
      <c r="BZ98" s="519"/>
      <c r="CA98" s="519"/>
      <c r="CL98" s="519"/>
      <c r="CM98" s="568"/>
    </row>
    <row r="99" spans="1:91" s="319" customFormat="1" ht="14.25" customHeight="1" x14ac:dyDescent="0.2">
      <c r="A99" s="6855" t="s">
        <v>2382</v>
      </c>
      <c r="B99" s="7310"/>
      <c r="C99" s="6856"/>
      <c r="D99" s="3815"/>
      <c r="E99" s="3806"/>
      <c r="F99" s="2702"/>
      <c r="G99" s="1583"/>
      <c r="H99" s="1583"/>
      <c r="I99" s="1583"/>
      <c r="J99" s="1583"/>
      <c r="K99" s="1583"/>
      <c r="L99" s="1583"/>
      <c r="M99" s="1583"/>
      <c r="N99" s="1583"/>
      <c r="O99" s="1583"/>
      <c r="P99" s="1583"/>
      <c r="Q99" s="1583"/>
      <c r="R99" s="1583"/>
      <c r="S99" s="1583"/>
      <c r="T99" s="1583"/>
      <c r="U99" s="1583"/>
      <c r="V99" s="1583"/>
      <c r="W99" s="1583"/>
      <c r="X99" s="1583"/>
      <c r="Y99" s="1591"/>
      <c r="Z99" s="1595"/>
      <c r="AA99" s="1591"/>
      <c r="AB99" s="1591"/>
      <c r="AC99" s="1591"/>
      <c r="AD99" s="1591"/>
      <c r="AE99" s="1591"/>
      <c r="AF99" s="1591"/>
      <c r="AG99" s="1591"/>
      <c r="AH99" s="1591"/>
      <c r="AI99" s="1591"/>
      <c r="AJ99" s="1591"/>
      <c r="AK99" s="1591"/>
      <c r="AL99" s="1591"/>
      <c r="AM99" s="1591"/>
      <c r="AN99" s="1591"/>
      <c r="AP99" s="1222"/>
      <c r="AQ99" s="255"/>
      <c r="AR99" s="255"/>
      <c r="AS99" s="255"/>
      <c r="AT99" s="1222"/>
      <c r="AU99" s="1222"/>
      <c r="AV99" s="1222"/>
      <c r="AW99" s="1222"/>
      <c r="AX99" s="519"/>
      <c r="AY99" s="519"/>
      <c r="AZ99" s="519"/>
      <c r="BA99" s="519"/>
      <c r="BB99" s="519"/>
      <c r="BC99" s="519"/>
      <c r="BD99" s="519"/>
      <c r="BE99" s="519"/>
      <c r="BF99" s="519"/>
      <c r="BG99" s="519"/>
      <c r="BH99" s="519"/>
      <c r="BI99" s="519"/>
      <c r="BJ99" s="519"/>
      <c r="BK99" s="519"/>
      <c r="BL99" s="519"/>
      <c r="BM99" s="519"/>
      <c r="BN99" s="519"/>
      <c r="BO99" s="519"/>
      <c r="BP99" s="519"/>
      <c r="BQ99" s="519"/>
      <c r="BR99" s="519"/>
      <c r="BS99" s="519"/>
      <c r="BT99" s="519"/>
      <c r="BU99" s="519"/>
      <c r="BV99" s="519"/>
      <c r="BW99" s="519"/>
      <c r="BX99" s="519"/>
      <c r="BY99" s="519"/>
      <c r="BZ99" s="519"/>
      <c r="CA99" s="519"/>
      <c r="CM99" s="520"/>
    </row>
    <row r="100" spans="1:91" s="319" customFormat="1" ht="14.25" customHeight="1" x14ac:dyDescent="0.2">
      <c r="A100" s="6855" t="s">
        <v>2383</v>
      </c>
      <c r="B100" s="7310"/>
      <c r="C100" s="6856"/>
      <c r="D100" s="3815"/>
      <c r="E100" s="3816"/>
      <c r="F100" s="2702"/>
      <c r="G100" s="1583"/>
      <c r="H100" s="1595"/>
      <c r="I100" s="1583"/>
      <c r="J100" s="2041"/>
      <c r="K100" s="266"/>
      <c r="L100" s="1595"/>
      <c r="M100" s="1583"/>
      <c r="N100" s="1595"/>
      <c r="O100" s="1591"/>
      <c r="P100" s="1595"/>
      <c r="Q100" s="1591"/>
      <c r="R100" s="1595"/>
      <c r="S100" s="1591"/>
      <c r="T100" s="1595"/>
      <c r="U100" s="1591"/>
      <c r="V100" s="1595"/>
      <c r="W100" s="1591"/>
      <c r="X100" s="1595"/>
      <c r="Y100" s="1591"/>
      <c r="Z100" s="1595"/>
      <c r="AA100" s="1591"/>
      <c r="AB100" s="1591"/>
      <c r="AC100" s="1591"/>
      <c r="AD100" s="1591"/>
      <c r="AE100" s="1591"/>
      <c r="AF100" s="1591"/>
      <c r="AG100" s="1591"/>
      <c r="AH100" s="1591"/>
      <c r="AI100" s="1591"/>
      <c r="AJ100" s="1591"/>
      <c r="AK100" s="1591"/>
      <c r="AL100" s="1591"/>
      <c r="AM100" s="1591"/>
      <c r="AN100" s="1591"/>
      <c r="AO100" s="1584"/>
      <c r="AP100" s="1584"/>
      <c r="AQ100" s="1585"/>
      <c r="AS100" s="1585"/>
      <c r="AT100" s="1584"/>
      <c r="AU100" s="1584"/>
      <c r="AV100" s="1584"/>
      <c r="AW100" s="1584"/>
      <c r="AX100" s="519"/>
      <c r="AY100" s="519"/>
      <c r="AZ100" s="519"/>
      <c r="BA100" s="519"/>
      <c r="BB100" s="519"/>
      <c r="BC100" s="519"/>
      <c r="BD100" s="519"/>
      <c r="BE100" s="519"/>
      <c r="BF100" s="519"/>
      <c r="BG100" s="519"/>
      <c r="BH100" s="519"/>
      <c r="BI100" s="519"/>
      <c r="BJ100" s="519"/>
      <c r="BK100" s="519"/>
      <c r="BL100" s="519"/>
      <c r="BM100" s="519"/>
      <c r="BN100" s="519"/>
      <c r="BO100" s="519"/>
      <c r="BP100" s="519"/>
      <c r="BQ100" s="519"/>
      <c r="BR100" s="519"/>
      <c r="BS100" s="519"/>
      <c r="BT100" s="519"/>
      <c r="BU100" s="519"/>
      <c r="BV100" s="519"/>
      <c r="BW100" s="519"/>
      <c r="BX100" s="519"/>
      <c r="BY100" s="519"/>
      <c r="BZ100" s="519"/>
      <c r="CA100" s="519"/>
      <c r="CM100" s="520"/>
    </row>
    <row r="101" spans="1:91" s="319" customFormat="1" ht="15" customHeight="1" x14ac:dyDescent="0.2">
      <c r="A101" s="6855" t="s">
        <v>2384</v>
      </c>
      <c r="B101" s="7310"/>
      <c r="C101" s="6856"/>
      <c r="D101" s="3815"/>
      <c r="E101" s="3806"/>
      <c r="F101" s="2702"/>
      <c r="G101" s="1583"/>
      <c r="H101" s="1595"/>
      <c r="I101" s="1583"/>
      <c r="J101" s="2041"/>
      <c r="K101" s="266"/>
      <c r="L101" s="1595"/>
      <c r="M101" s="1583"/>
      <c r="N101" s="1595"/>
      <c r="O101" s="1591"/>
      <c r="P101" s="1595"/>
      <c r="Q101" s="1591"/>
      <c r="R101" s="1595"/>
      <c r="S101" s="1591"/>
      <c r="T101" s="1595"/>
      <c r="U101" s="1591"/>
      <c r="V101" s="1595"/>
      <c r="W101" s="1591"/>
      <c r="X101" s="1595"/>
      <c r="Y101" s="1591"/>
      <c r="Z101" s="1595"/>
      <c r="AA101" s="1591"/>
      <c r="AB101" s="1591"/>
      <c r="AC101" s="1591"/>
      <c r="AD101" s="1591"/>
      <c r="AE101" s="1591"/>
      <c r="AF101" s="1591"/>
      <c r="AG101" s="1591"/>
      <c r="AH101" s="1591"/>
      <c r="AI101" s="1591"/>
      <c r="AJ101" s="1591"/>
      <c r="AK101" s="1591"/>
      <c r="AL101" s="1591"/>
      <c r="AM101" s="1591"/>
      <c r="AN101" s="1591"/>
      <c r="AO101" s="1584"/>
      <c r="AP101" s="1584"/>
      <c r="AQ101" s="1585"/>
      <c r="AR101" s="255"/>
      <c r="AS101" s="1585"/>
      <c r="AT101" s="1584"/>
      <c r="AU101" s="1584"/>
      <c r="AV101" s="1584"/>
      <c r="AW101" s="1584"/>
      <c r="CM101" s="520"/>
    </row>
    <row r="102" spans="1:91" s="319" customFormat="1" ht="15" customHeight="1" x14ac:dyDescent="0.2">
      <c r="A102" s="6855" t="s">
        <v>2385</v>
      </c>
      <c r="B102" s="7310"/>
      <c r="C102" s="6856"/>
      <c r="D102" s="3815"/>
      <c r="E102" s="3816"/>
      <c r="F102" s="2702"/>
      <c r="G102" s="1583"/>
      <c r="H102" s="1595"/>
      <c r="I102" s="1583"/>
      <c r="J102" s="2041"/>
      <c r="K102" s="266"/>
      <c r="L102" s="1595"/>
      <c r="M102" s="1583"/>
      <c r="N102" s="1595"/>
      <c r="O102" s="1591"/>
      <c r="P102" s="1595"/>
      <c r="Q102" s="1591"/>
      <c r="R102" s="1595"/>
      <c r="S102" s="1591"/>
      <c r="T102" s="1595"/>
      <c r="U102" s="1591"/>
      <c r="V102" s="1595"/>
      <c r="W102" s="1591"/>
      <c r="X102" s="1595"/>
      <c r="Y102" s="1591"/>
      <c r="Z102" s="1595"/>
      <c r="AA102" s="1591"/>
      <c r="AB102" s="1595"/>
      <c r="AC102" s="1591"/>
      <c r="AD102" s="1595"/>
      <c r="AE102" s="1591"/>
      <c r="AF102" s="1595"/>
      <c r="AG102" s="1591"/>
      <c r="AH102" s="1595"/>
      <c r="AI102" s="1591"/>
      <c r="AJ102" s="1595"/>
      <c r="AK102" s="1591"/>
      <c r="AL102" s="1595"/>
      <c r="AM102" s="1591"/>
      <c r="AN102" s="1679"/>
      <c r="AO102" s="1584"/>
      <c r="AP102" s="1584"/>
      <c r="AQ102" s="1585"/>
      <c r="AR102" s="255"/>
      <c r="AS102" s="1585"/>
      <c r="AT102" s="1584"/>
      <c r="AU102" s="1584"/>
      <c r="AV102" s="1584"/>
      <c r="AW102" s="1584"/>
      <c r="CM102" s="520"/>
    </row>
    <row r="103" spans="1:91" s="319" customFormat="1" ht="14.25" customHeight="1" x14ac:dyDescent="0.2">
      <c r="A103" s="6855" t="s">
        <v>2386</v>
      </c>
      <c r="B103" s="7310"/>
      <c r="C103" s="6856"/>
      <c r="D103" s="3815"/>
      <c r="E103" s="3806"/>
      <c r="F103" s="2702"/>
      <c r="G103" s="1583"/>
      <c r="H103" s="1595"/>
      <c r="I103" s="1583"/>
      <c r="J103" s="2041"/>
      <c r="K103" s="1583"/>
      <c r="L103" s="1595"/>
      <c r="M103" s="1583"/>
      <c r="N103" s="1595"/>
      <c r="O103" s="1591"/>
      <c r="P103" s="1595"/>
      <c r="Q103" s="1591"/>
      <c r="R103" s="1595"/>
      <c r="S103" s="1591"/>
      <c r="T103" s="1595"/>
      <c r="U103" s="1591"/>
      <c r="V103" s="1595"/>
      <c r="W103" s="1591"/>
      <c r="X103" s="1595"/>
      <c r="Y103" s="1591"/>
      <c r="Z103" s="1595"/>
      <c r="AA103" s="1591"/>
      <c r="AB103" s="1595"/>
      <c r="AC103" s="1591"/>
      <c r="AD103" s="1595"/>
      <c r="AE103" s="1591"/>
      <c r="AF103" s="1595"/>
      <c r="AG103" s="1591"/>
      <c r="AH103" s="1595"/>
      <c r="AI103" s="1591"/>
      <c r="AJ103" s="1595"/>
      <c r="AK103" s="1591"/>
      <c r="AL103" s="1595"/>
      <c r="AM103" s="1591"/>
      <c r="AN103" s="1679"/>
      <c r="AO103" s="1584"/>
      <c r="AP103" s="1584"/>
      <c r="AQ103" s="1585"/>
      <c r="AR103" s="255"/>
      <c r="AS103" s="1585"/>
      <c r="AT103" s="1584"/>
      <c r="AU103" s="1584"/>
      <c r="AV103" s="1584"/>
      <c r="AW103" s="1584"/>
      <c r="CM103" s="520"/>
    </row>
    <row r="104" spans="1:91" s="319" customFormat="1" ht="14.25" customHeight="1" x14ac:dyDescent="0.2">
      <c r="A104" s="6855" t="s">
        <v>2387</v>
      </c>
      <c r="B104" s="7310"/>
      <c r="C104" s="6856"/>
      <c r="D104" s="3815"/>
      <c r="E104" s="3816"/>
      <c r="F104" s="2702"/>
      <c r="G104" s="1583"/>
      <c r="H104" s="1595"/>
      <c r="I104" s="1583"/>
      <c r="J104" s="2041"/>
      <c r="K104" s="1583"/>
      <c r="L104" s="1595"/>
      <c r="M104" s="1583"/>
      <c r="N104" s="1595"/>
      <c r="O104" s="1591"/>
      <c r="P104" s="1595"/>
      <c r="Q104" s="1591"/>
      <c r="R104" s="1595"/>
      <c r="S104" s="1591"/>
      <c r="T104" s="1595"/>
      <c r="U104" s="1591"/>
      <c r="V104" s="1595"/>
      <c r="W104" s="1591"/>
      <c r="X104" s="1595"/>
      <c r="Y104" s="1591"/>
      <c r="Z104" s="1595"/>
      <c r="AA104" s="1591"/>
      <c r="AB104" s="1595"/>
      <c r="AC104" s="1591"/>
      <c r="AD104" s="1595"/>
      <c r="AE104" s="1591"/>
      <c r="AF104" s="1595"/>
      <c r="AG104" s="1591"/>
      <c r="AH104" s="1595"/>
      <c r="AI104" s="1591"/>
      <c r="AJ104" s="1595"/>
      <c r="AK104" s="1591"/>
      <c r="AL104" s="1595"/>
      <c r="AM104" s="1591"/>
      <c r="AN104" s="1679"/>
      <c r="AO104" s="1584"/>
      <c r="AP104" s="1584"/>
      <c r="AQ104" s="1585"/>
      <c r="AR104" s="255"/>
      <c r="AS104" s="1585"/>
      <c r="AT104" s="1584"/>
      <c r="AU104" s="1584"/>
      <c r="AV104" s="1584"/>
      <c r="AW104" s="1584"/>
      <c r="CM104" s="520"/>
    </row>
    <row r="105" spans="1:91" s="319" customFormat="1" ht="14.25" customHeight="1" x14ac:dyDescent="0.2">
      <c r="A105" s="6855" t="s">
        <v>2388</v>
      </c>
      <c r="B105" s="7310"/>
      <c r="C105" s="6856"/>
      <c r="D105" s="3815"/>
      <c r="E105" s="3806"/>
      <c r="F105" s="2702"/>
      <c r="G105" s="1706"/>
      <c r="H105" s="1707"/>
      <c r="I105" s="1706"/>
      <c r="J105" s="3821"/>
      <c r="K105" s="1706"/>
      <c r="L105" s="1707"/>
      <c r="M105" s="1706"/>
      <c r="N105" s="1707"/>
      <c r="O105" s="3571"/>
      <c r="P105" s="1707"/>
      <c r="Q105" s="1591"/>
      <c r="R105" s="1595"/>
      <c r="S105" s="1591"/>
      <c r="T105" s="1595"/>
      <c r="U105" s="1591"/>
      <c r="V105" s="1595"/>
      <c r="W105" s="1591"/>
      <c r="X105" s="1595"/>
      <c r="Y105" s="3818"/>
      <c r="Z105" s="1973"/>
      <c r="AA105" s="3818"/>
      <c r="AB105" s="1973"/>
      <c r="AC105" s="3818"/>
      <c r="AD105" s="1973"/>
      <c r="AE105" s="3818"/>
      <c r="AF105" s="1973"/>
      <c r="AG105" s="3818"/>
      <c r="AH105" s="1973"/>
      <c r="AI105" s="3818"/>
      <c r="AJ105" s="1973"/>
      <c r="AK105" s="3818"/>
      <c r="AL105" s="1973"/>
      <c r="AM105" s="3818"/>
      <c r="AN105" s="3820"/>
      <c r="AO105" s="1584"/>
      <c r="AP105" s="1584"/>
      <c r="AQ105" s="1585"/>
      <c r="AR105" s="1588"/>
      <c r="AS105" s="1585"/>
      <c r="AT105" s="1584"/>
      <c r="AU105" s="1584"/>
      <c r="AV105" s="1584"/>
      <c r="AW105" s="1584"/>
      <c r="CM105" s="520"/>
    </row>
    <row r="106" spans="1:91" s="319" customFormat="1" ht="14.25" customHeight="1" x14ac:dyDescent="0.2">
      <c r="A106" s="6855" t="s">
        <v>2389</v>
      </c>
      <c r="B106" s="7310"/>
      <c r="C106" s="6856"/>
      <c r="D106" s="3815"/>
      <c r="E106" s="3816"/>
      <c r="F106" s="2702"/>
      <c r="G106" s="1706"/>
      <c r="H106" s="1707"/>
      <c r="I106" s="1706"/>
      <c r="J106" s="3821"/>
      <c r="K106" s="1706"/>
      <c r="L106" s="1707"/>
      <c r="M106" s="1706"/>
      <c r="N106" s="1707"/>
      <c r="O106" s="3571"/>
      <c r="P106" s="1707"/>
      <c r="Q106" s="1591"/>
      <c r="R106" s="1595"/>
      <c r="S106" s="1591"/>
      <c r="T106" s="1595"/>
      <c r="U106" s="1591"/>
      <c r="V106" s="1595"/>
      <c r="W106" s="1591"/>
      <c r="X106" s="1595"/>
      <c r="Y106" s="1591"/>
      <c r="Z106" s="1595"/>
      <c r="AA106" s="1591"/>
      <c r="AB106" s="1595"/>
      <c r="AC106" s="1591"/>
      <c r="AD106" s="1595"/>
      <c r="AE106" s="1591"/>
      <c r="AF106" s="1595"/>
      <c r="AG106" s="1591"/>
      <c r="AH106" s="1595"/>
      <c r="AI106" s="1591"/>
      <c r="AJ106" s="1595"/>
      <c r="AK106" s="1591"/>
      <c r="AL106" s="1595"/>
      <c r="AM106" s="1591"/>
      <c r="AN106" s="1679"/>
      <c r="AO106" s="1584"/>
      <c r="AP106" s="1584"/>
      <c r="AQ106" s="1585"/>
      <c r="AR106" s="1585"/>
      <c r="AS106" s="1585"/>
      <c r="AT106" s="1584"/>
      <c r="AU106" s="1584"/>
      <c r="AV106" s="1584"/>
      <c r="AW106" s="1584"/>
      <c r="CM106" s="520"/>
    </row>
    <row r="107" spans="1:91" s="319" customFormat="1" ht="14.25" customHeight="1" x14ac:dyDescent="0.2">
      <c r="A107" s="6855" t="s">
        <v>2390</v>
      </c>
      <c r="B107" s="7310"/>
      <c r="C107" s="6856"/>
      <c r="D107" s="3815"/>
      <c r="E107" s="3806"/>
      <c r="F107" s="2702"/>
      <c r="G107" s="1706"/>
      <c r="H107" s="1707"/>
      <c r="I107" s="1706"/>
      <c r="J107" s="3821"/>
      <c r="K107" s="1706"/>
      <c r="L107" s="1707"/>
      <c r="M107" s="1706"/>
      <c r="N107" s="1707"/>
      <c r="O107" s="3571"/>
      <c r="P107" s="1707"/>
      <c r="Q107" s="1591"/>
      <c r="R107" s="1595"/>
      <c r="S107" s="1591"/>
      <c r="T107" s="1595"/>
      <c r="U107" s="1591"/>
      <c r="V107" s="1595"/>
      <c r="W107" s="1591"/>
      <c r="X107" s="1595"/>
      <c r="Y107" s="1591"/>
      <c r="Z107" s="1595"/>
      <c r="AA107" s="1591"/>
      <c r="AB107" s="1595"/>
      <c r="AC107" s="1591"/>
      <c r="AD107" s="1595"/>
      <c r="AE107" s="1591"/>
      <c r="AF107" s="1595"/>
      <c r="AG107" s="1591"/>
      <c r="AH107" s="1595"/>
      <c r="AI107" s="1591"/>
      <c r="AJ107" s="1595"/>
      <c r="AK107" s="1591"/>
      <c r="AL107" s="1595"/>
      <c r="AM107" s="1591"/>
      <c r="AN107" s="1679"/>
      <c r="AO107" s="1584"/>
      <c r="AP107" s="1584"/>
      <c r="AQ107" s="1585"/>
      <c r="AR107" s="1585"/>
      <c r="AS107" s="1585"/>
      <c r="AT107" s="1584"/>
      <c r="AU107" s="1584"/>
      <c r="AV107" s="1584"/>
      <c r="AW107" s="1584"/>
      <c r="CM107" s="520"/>
    </row>
    <row r="108" spans="1:91" s="319" customFormat="1" ht="14.25" customHeight="1" x14ac:dyDescent="0.2">
      <c r="A108" s="6855" t="s">
        <v>2391</v>
      </c>
      <c r="B108" s="7310"/>
      <c r="C108" s="6856"/>
      <c r="D108" s="3815"/>
      <c r="E108" s="3816"/>
      <c r="F108" s="2702"/>
      <c r="G108" s="1961"/>
      <c r="H108" s="1973"/>
      <c r="I108" s="1961"/>
      <c r="J108" s="3817"/>
      <c r="K108" s="1961"/>
      <c r="L108" s="1973"/>
      <c r="M108" s="1961"/>
      <c r="N108" s="1973"/>
      <c r="O108" s="3818"/>
      <c r="P108" s="1973"/>
      <c r="Q108" s="1591"/>
      <c r="R108" s="1595"/>
      <c r="S108" s="1591"/>
      <c r="T108" s="1595"/>
      <c r="U108" s="1591"/>
      <c r="V108" s="1595"/>
      <c r="W108" s="1591"/>
      <c r="X108" s="1595"/>
      <c r="Y108" s="1591"/>
      <c r="Z108" s="1595"/>
      <c r="AA108" s="1591"/>
      <c r="AB108" s="1595"/>
      <c r="AC108" s="1591"/>
      <c r="AD108" s="1595"/>
      <c r="AE108" s="1591"/>
      <c r="AF108" s="1595"/>
      <c r="AG108" s="1591"/>
      <c r="AH108" s="1595"/>
      <c r="AI108" s="1591"/>
      <c r="AJ108" s="1595"/>
      <c r="AK108" s="1591"/>
      <c r="AL108" s="1595"/>
      <c r="AM108" s="1591"/>
      <c r="AN108" s="1679"/>
      <c r="AO108" s="1584"/>
      <c r="AP108" s="1584"/>
      <c r="AQ108" s="1585"/>
      <c r="AR108" s="1585"/>
      <c r="AS108" s="1585"/>
      <c r="AT108" s="1584"/>
      <c r="AU108" s="1584"/>
      <c r="AV108" s="1584"/>
      <c r="AW108" s="1584"/>
      <c r="CM108" s="520"/>
    </row>
    <row r="109" spans="1:91" s="319" customFormat="1" ht="14.25" customHeight="1" x14ac:dyDescent="0.2">
      <c r="A109" s="6855" t="s">
        <v>2392</v>
      </c>
      <c r="B109" s="7310"/>
      <c r="C109" s="6856"/>
      <c r="D109" s="3815"/>
      <c r="E109" s="3806"/>
      <c r="F109" s="2702"/>
      <c r="G109" s="1961"/>
      <c r="H109" s="1973"/>
      <c r="I109" s="1961"/>
      <c r="J109" s="3817"/>
      <c r="K109" s="1961"/>
      <c r="L109" s="1973"/>
      <c r="M109" s="1961"/>
      <c r="N109" s="1973"/>
      <c r="O109" s="3818"/>
      <c r="P109" s="1973"/>
      <c r="Q109" s="1591"/>
      <c r="R109" s="1595"/>
      <c r="S109" s="1591"/>
      <c r="T109" s="1595"/>
      <c r="U109" s="1591"/>
      <c r="V109" s="1595"/>
      <c r="W109" s="1591"/>
      <c r="X109" s="1595"/>
      <c r="Y109" s="1591"/>
      <c r="Z109" s="1595"/>
      <c r="AA109" s="3818"/>
      <c r="AB109" s="1973"/>
      <c r="AC109" s="3818"/>
      <c r="AD109" s="1973"/>
      <c r="AE109" s="3818"/>
      <c r="AF109" s="1973"/>
      <c r="AG109" s="3818"/>
      <c r="AH109" s="1973"/>
      <c r="AI109" s="3818"/>
      <c r="AJ109" s="1973"/>
      <c r="AK109" s="3818"/>
      <c r="AL109" s="1973"/>
      <c r="AM109" s="3818"/>
      <c r="AN109" s="3820"/>
      <c r="AO109" s="1584"/>
      <c r="AP109" s="1589"/>
      <c r="AQ109" s="1585"/>
      <c r="AR109" s="1588"/>
      <c r="AS109" s="1585"/>
      <c r="AT109" s="1584"/>
      <c r="AU109" s="1584"/>
      <c r="AV109" s="1584"/>
      <c r="AW109" s="1584"/>
      <c r="CM109" s="520"/>
    </row>
    <row r="110" spans="1:91" s="319" customFormat="1" ht="14.25" customHeight="1" x14ac:dyDescent="0.2">
      <c r="A110" s="6855" t="s">
        <v>2393</v>
      </c>
      <c r="B110" s="7310"/>
      <c r="C110" s="6856"/>
      <c r="D110" s="3815"/>
      <c r="E110" s="3816"/>
      <c r="F110" s="2702"/>
      <c r="G110" s="1961"/>
      <c r="H110" s="1973"/>
      <c r="I110" s="1961"/>
      <c r="J110" s="3817"/>
      <c r="K110" s="1961"/>
      <c r="L110" s="1973"/>
      <c r="M110" s="1961"/>
      <c r="N110" s="1973"/>
      <c r="O110" s="3818"/>
      <c r="P110" s="1973"/>
      <c r="Q110" s="1591"/>
      <c r="R110" s="1595"/>
      <c r="S110" s="1591"/>
      <c r="T110" s="1595"/>
      <c r="U110" s="1591"/>
      <c r="V110" s="1595"/>
      <c r="W110" s="1591"/>
      <c r="X110" s="1595"/>
      <c r="Y110" s="1591"/>
      <c r="Z110" s="1595"/>
      <c r="AA110" s="1591"/>
      <c r="AB110" s="1595"/>
      <c r="AC110" s="1591"/>
      <c r="AD110" s="1595"/>
      <c r="AE110" s="1591"/>
      <c r="AF110" s="1595"/>
      <c r="AG110" s="1591"/>
      <c r="AH110" s="1595"/>
      <c r="AI110" s="1591"/>
      <c r="AJ110" s="1595"/>
      <c r="AK110" s="1591"/>
      <c r="AL110" s="1595"/>
      <c r="AM110" s="1591"/>
      <c r="AN110" s="1679"/>
      <c r="AO110" s="1584"/>
      <c r="AP110" s="1584"/>
      <c r="AQ110" s="1585"/>
      <c r="AR110" s="1585"/>
      <c r="AS110" s="1585"/>
      <c r="AT110" s="1584"/>
      <c r="AU110" s="1584"/>
      <c r="AV110" s="1584"/>
      <c r="AW110" s="1584"/>
      <c r="CM110" s="520"/>
    </row>
    <row r="111" spans="1:91" s="319" customFormat="1" ht="14.25" customHeight="1" x14ac:dyDescent="0.2">
      <c r="A111" s="6855" t="s">
        <v>2394</v>
      </c>
      <c r="B111" s="7310"/>
      <c r="C111" s="6856"/>
      <c r="D111" s="3815"/>
      <c r="E111" s="3806"/>
      <c r="F111" s="2702"/>
      <c r="Q111" s="1591"/>
      <c r="R111" s="1595"/>
      <c r="S111" s="1591"/>
      <c r="T111" s="1595"/>
      <c r="U111" s="1591"/>
      <c r="V111" s="1595"/>
      <c r="W111" s="1591"/>
      <c r="X111" s="1595"/>
      <c r="Y111" s="1591"/>
      <c r="Z111" s="1595"/>
      <c r="AA111" s="1591"/>
      <c r="AB111" s="1595"/>
      <c r="AC111" s="1591"/>
      <c r="AD111" s="1595"/>
      <c r="AE111" s="1591"/>
      <c r="AF111" s="1595"/>
      <c r="AG111" s="1591"/>
      <c r="AH111" s="1595"/>
      <c r="AI111" s="1591"/>
      <c r="AJ111" s="1595"/>
      <c r="AK111" s="1591"/>
      <c r="AL111" s="1595"/>
      <c r="AM111" s="1591"/>
      <c r="AN111" s="1679"/>
      <c r="AO111" s="1584"/>
      <c r="AP111" s="1584"/>
      <c r="AQ111" s="1585"/>
      <c r="AR111" s="1585"/>
      <c r="AS111" s="1585"/>
      <c r="AT111" s="1584"/>
      <c r="AU111" s="1584"/>
      <c r="AV111" s="1584"/>
      <c r="AW111" s="1584"/>
      <c r="CM111" s="520"/>
    </row>
    <row r="112" spans="1:91" s="319" customFormat="1" ht="14.1" customHeight="1" x14ac:dyDescent="0.2">
      <c r="A112" s="6855" t="s">
        <v>2395</v>
      </c>
      <c r="B112" s="7310"/>
      <c r="C112" s="6856"/>
      <c r="D112" s="3815"/>
      <c r="E112" s="3816"/>
      <c r="F112" s="2702"/>
      <c r="G112" s="1761"/>
      <c r="H112" s="1760"/>
      <c r="I112" s="1583"/>
      <c r="J112" s="2041"/>
      <c r="K112" s="1583"/>
      <c r="L112" s="1595"/>
      <c r="M112" s="1583"/>
      <c r="N112" s="1595"/>
      <c r="O112" s="1591"/>
      <c r="P112" s="1595"/>
      <c r="Q112" s="1591"/>
      <c r="R112" s="1595"/>
      <c r="S112" s="1591"/>
      <c r="T112" s="1595"/>
      <c r="U112" s="1591"/>
      <c r="V112" s="1595"/>
      <c r="W112" s="1591"/>
      <c r="X112" s="1595"/>
      <c r="Y112" s="1591"/>
      <c r="Z112" s="1595"/>
      <c r="AA112" s="1591"/>
      <c r="AB112" s="1595"/>
      <c r="AC112" s="1591"/>
      <c r="AD112" s="1595"/>
      <c r="AE112" s="1591"/>
      <c r="AF112" s="1595"/>
      <c r="AG112" s="1591"/>
      <c r="AH112" s="1595"/>
      <c r="AI112" s="1591"/>
      <c r="AJ112" s="1595"/>
      <c r="AK112" s="1591"/>
      <c r="AL112" s="1595"/>
      <c r="AM112" s="1591"/>
      <c r="AN112" s="1679"/>
      <c r="AO112" s="1584"/>
      <c r="AP112" s="1584"/>
      <c r="AQ112" s="1585"/>
      <c r="AR112" s="1585"/>
      <c r="AS112" s="1585"/>
      <c r="AT112" s="1584"/>
      <c r="AU112" s="1584"/>
      <c r="AV112" s="1584"/>
      <c r="AW112" s="1584"/>
      <c r="CM112" s="520"/>
    </row>
    <row r="113" spans="1:116" s="319" customFormat="1" ht="14.1" customHeight="1" x14ac:dyDescent="0.2">
      <c r="A113" s="6855" t="s">
        <v>2396</v>
      </c>
      <c r="B113" s="7310"/>
      <c r="C113" s="6856"/>
      <c r="D113" s="3822"/>
      <c r="E113" s="3806"/>
      <c r="F113" s="2702"/>
      <c r="G113" s="1761"/>
      <c r="H113" s="1760"/>
      <c r="I113" s="1583"/>
      <c r="J113" s="2041"/>
      <c r="K113" s="1583"/>
      <c r="L113" s="1595"/>
      <c r="M113" s="1583"/>
      <c r="N113" s="1595"/>
      <c r="O113" s="1591"/>
      <c r="P113" s="1595"/>
      <c r="Q113" s="1591"/>
      <c r="R113" s="1595"/>
      <c r="S113" s="1591"/>
      <c r="T113" s="1595"/>
      <c r="U113" s="1591"/>
      <c r="V113" s="1595"/>
      <c r="W113" s="1591"/>
      <c r="X113" s="1595"/>
      <c r="Y113" s="1591"/>
      <c r="Z113" s="1595"/>
      <c r="AA113" s="1591"/>
      <c r="AB113" s="1595"/>
      <c r="AC113" s="1591"/>
      <c r="AD113" s="1595"/>
      <c r="AE113" s="1591"/>
      <c r="AF113" s="1595"/>
      <c r="AG113" s="1591"/>
      <c r="AH113" s="1595"/>
      <c r="AI113" s="1591"/>
      <c r="AJ113" s="1595"/>
      <c r="AK113" s="1591"/>
      <c r="AL113" s="1595"/>
      <c r="AM113" s="1591"/>
      <c r="AN113" s="1679"/>
      <c r="AO113" s="1584"/>
      <c r="AP113" s="1584"/>
      <c r="AQ113" s="1585"/>
      <c r="AR113" s="1585"/>
      <c r="AS113" s="1585"/>
      <c r="AT113" s="1584"/>
      <c r="AU113" s="1584"/>
      <c r="AV113" s="1584"/>
      <c r="AW113" s="1584"/>
      <c r="CM113" s="520"/>
    </row>
    <row r="114" spans="1:116" s="319" customFormat="1" ht="14.25" customHeight="1" x14ac:dyDescent="0.2">
      <c r="A114" s="6855" t="s">
        <v>2397</v>
      </c>
      <c r="B114" s="7310"/>
      <c r="C114" s="6856"/>
      <c r="D114" s="3815"/>
      <c r="E114" s="3816"/>
      <c r="F114" s="2702"/>
      <c r="G114" s="1761"/>
      <c r="H114" s="1760"/>
      <c r="I114" s="1583"/>
      <c r="J114" s="2041"/>
      <c r="K114" s="1583"/>
      <c r="L114" s="1595"/>
      <c r="M114" s="1583"/>
      <c r="N114" s="1595"/>
      <c r="O114" s="1591"/>
      <c r="P114" s="1595"/>
      <c r="Q114" s="1591"/>
      <c r="R114" s="1595"/>
      <c r="S114" s="1591"/>
      <c r="T114" s="1595"/>
      <c r="U114" s="1591"/>
      <c r="V114" s="1595"/>
      <c r="W114" s="1591"/>
      <c r="X114" s="1595"/>
      <c r="Y114" s="1591"/>
      <c r="Z114" s="1595"/>
      <c r="AA114" s="1591"/>
      <c r="AB114" s="1595"/>
      <c r="AC114" s="1591"/>
      <c r="AD114" s="1595"/>
      <c r="AE114" s="1591"/>
      <c r="AF114" s="1595"/>
      <c r="AG114" s="1591"/>
      <c r="AH114" s="1595"/>
      <c r="AI114" s="1591"/>
      <c r="AJ114" s="1595"/>
      <c r="AK114" s="1591"/>
      <c r="AL114" s="1595"/>
      <c r="AM114" s="1591"/>
      <c r="AN114" s="1679"/>
      <c r="AO114" s="1584"/>
      <c r="AP114" s="1584"/>
      <c r="AQ114" s="1585"/>
      <c r="AR114" s="1585"/>
      <c r="AS114" s="1585"/>
      <c r="AT114" s="1584"/>
      <c r="AU114" s="1584"/>
      <c r="AV114" s="1584"/>
      <c r="AW114" s="1584"/>
      <c r="CM114" s="520"/>
    </row>
    <row r="115" spans="1:116" s="319" customFormat="1" ht="14.25" customHeight="1" x14ac:dyDescent="0.2">
      <c r="A115" s="6855" t="s">
        <v>2398</v>
      </c>
      <c r="B115" s="7310"/>
      <c r="C115" s="6856"/>
      <c r="D115" s="3815"/>
      <c r="E115" s="3806"/>
      <c r="F115" s="2702"/>
      <c r="G115" s="1706"/>
      <c r="H115" s="1707"/>
      <c r="I115" s="1706"/>
      <c r="J115" s="3821"/>
      <c r="K115" s="1706"/>
      <c r="L115" s="1707"/>
      <c r="M115" s="1706"/>
      <c r="N115" s="1707"/>
      <c r="O115" s="3571"/>
      <c r="P115" s="1707"/>
      <c r="Q115" s="3571"/>
      <c r="R115" s="1707"/>
      <c r="S115" s="1591"/>
      <c r="T115" s="1595"/>
      <c r="U115" s="1591"/>
      <c r="V115" s="1595"/>
      <c r="W115" s="1591"/>
      <c r="X115" s="1595"/>
      <c r="Y115" s="1591"/>
      <c r="Z115" s="1595"/>
      <c r="AA115" s="1591"/>
      <c r="AB115" s="1595"/>
      <c r="AC115" s="1591"/>
      <c r="AD115" s="1595"/>
      <c r="AE115" s="1591"/>
      <c r="AF115" s="1595"/>
      <c r="AG115" s="1591"/>
      <c r="AH115" s="1595"/>
      <c r="AI115" s="1591"/>
      <c r="AJ115" s="1595"/>
      <c r="AK115" s="1591"/>
      <c r="AL115" s="1595"/>
      <c r="AM115" s="1591"/>
      <c r="AN115" s="1679"/>
      <c r="AO115" s="1584"/>
      <c r="AP115" s="1584"/>
      <c r="AQ115" s="1585"/>
      <c r="AR115" s="1585"/>
      <c r="AS115" s="1585"/>
      <c r="AT115" s="1584"/>
      <c r="AU115" s="1584"/>
      <c r="AV115" s="1584"/>
      <c r="AW115" s="1584"/>
      <c r="CM115" s="520"/>
    </row>
    <row r="116" spans="1:116" s="332" customFormat="1" ht="16.350000000000001" customHeight="1" x14ac:dyDescent="0.2">
      <c r="A116" s="6855" t="s">
        <v>2399</v>
      </c>
      <c r="B116" s="7310"/>
      <c r="C116" s="6856"/>
      <c r="D116" s="3815"/>
      <c r="E116" s="3816"/>
      <c r="F116" s="2702"/>
      <c r="G116" s="1961"/>
      <c r="H116" s="1973"/>
      <c r="I116" s="1961"/>
      <c r="J116" s="3817"/>
      <c r="K116" s="1961"/>
      <c r="L116" s="1973"/>
      <c r="M116" s="1961"/>
      <c r="N116" s="1973"/>
      <c r="O116" s="3818"/>
      <c r="P116" s="1973"/>
      <c r="Q116" s="3818"/>
      <c r="R116" s="1973"/>
      <c r="S116" s="1591"/>
      <c r="T116" s="1595"/>
      <c r="U116" s="1591"/>
      <c r="V116" s="1595"/>
      <c r="W116" s="1591"/>
      <c r="X116" s="1595"/>
      <c r="Y116" s="1591"/>
      <c r="Z116" s="1595"/>
      <c r="AA116" s="1591"/>
      <c r="AB116" s="1595"/>
      <c r="AC116" s="1591"/>
      <c r="AD116" s="1595"/>
      <c r="AE116" s="1591"/>
      <c r="AF116" s="1595"/>
      <c r="AG116" s="1591"/>
      <c r="AH116" s="1595"/>
      <c r="AI116" s="1591"/>
      <c r="AJ116" s="1595"/>
      <c r="AK116" s="1591"/>
      <c r="AL116" s="1595"/>
      <c r="AM116" s="1591"/>
      <c r="AN116" s="1679"/>
      <c r="AO116" s="1584"/>
      <c r="AP116" s="1584"/>
      <c r="AQ116" s="1585"/>
      <c r="AR116" s="1585"/>
      <c r="AS116" s="1585"/>
      <c r="AT116" s="1584"/>
      <c r="AU116" s="1584"/>
      <c r="AV116" s="1584"/>
      <c r="AW116" s="1584"/>
      <c r="CM116" s="562"/>
      <c r="CN116" s="562"/>
      <c r="CO116" s="562"/>
      <c r="CP116" s="562"/>
      <c r="CQ116" s="562"/>
      <c r="CR116" s="562"/>
      <c r="CS116" s="562"/>
      <c r="CT116" s="562"/>
      <c r="CU116" s="562"/>
      <c r="CV116" s="562"/>
      <c r="CW116" s="562"/>
      <c r="CX116" s="562"/>
      <c r="CY116" s="563"/>
      <c r="CZ116" s="563"/>
      <c r="DA116" s="563"/>
      <c r="DB116" s="563"/>
      <c r="DC116" s="563"/>
      <c r="DD116" s="563"/>
      <c r="DE116" s="563"/>
      <c r="DF116" s="563"/>
      <c r="DG116" s="563"/>
      <c r="DH116" s="563"/>
      <c r="DI116" s="563"/>
      <c r="DJ116" s="563"/>
      <c r="DK116" s="563"/>
      <c r="DL116" s="563"/>
    </row>
    <row r="117" spans="1:116" s="332" customFormat="1" ht="16.350000000000001" customHeight="1" x14ac:dyDescent="0.2">
      <c r="A117" s="6855" t="s">
        <v>2400</v>
      </c>
      <c r="B117" s="7310"/>
      <c r="C117" s="6856"/>
      <c r="D117" s="3815"/>
      <c r="E117" s="3806"/>
      <c r="F117" s="2702"/>
      <c r="G117" s="1961"/>
      <c r="H117" s="1973"/>
      <c r="I117" s="1961"/>
      <c r="J117" s="3817"/>
      <c r="K117" s="1961"/>
      <c r="L117" s="1973"/>
      <c r="M117" s="1961"/>
      <c r="N117" s="1973"/>
      <c r="O117" s="3818"/>
      <c r="P117" s="1973"/>
      <c r="Q117" s="3818"/>
      <c r="R117" s="1973"/>
      <c r="S117" s="3818"/>
      <c r="T117" s="1973"/>
      <c r="U117" s="1591"/>
      <c r="V117" s="1595"/>
      <c r="W117" s="1591"/>
      <c r="X117" s="1595"/>
      <c r="Y117" s="1591"/>
      <c r="Z117" s="1595"/>
      <c r="AA117" s="1591"/>
      <c r="AB117" s="1595"/>
      <c r="AC117" s="1591"/>
      <c r="AD117" s="1595"/>
      <c r="AE117" s="1591"/>
      <c r="AF117" s="1595"/>
      <c r="AG117" s="1591"/>
      <c r="AH117" s="1595"/>
      <c r="AI117" s="1591"/>
      <c r="AJ117" s="1595"/>
      <c r="AK117" s="1591"/>
      <c r="AL117" s="1595"/>
      <c r="AM117" s="1591"/>
      <c r="AN117" s="1679"/>
      <c r="AO117" s="1584"/>
      <c r="AP117" s="1584"/>
      <c r="AQ117" s="1585"/>
      <c r="AR117" s="1585"/>
      <c r="AS117" s="1585"/>
      <c r="AT117" s="1584"/>
      <c r="AU117" s="1584"/>
      <c r="AV117" s="1584"/>
      <c r="AW117" s="1584"/>
      <c r="CM117" s="562"/>
      <c r="CN117" s="562"/>
      <c r="CO117" s="562"/>
      <c r="CP117" s="562"/>
      <c r="CQ117" s="562"/>
      <c r="CR117" s="562"/>
      <c r="CS117" s="562"/>
      <c r="CT117" s="562"/>
      <c r="CU117" s="562"/>
      <c r="CV117" s="562"/>
      <c r="CW117" s="562"/>
      <c r="CX117" s="562"/>
      <c r="CY117" s="563"/>
      <c r="CZ117" s="563"/>
      <c r="DA117" s="563"/>
      <c r="DB117" s="563"/>
      <c r="DC117" s="563"/>
      <c r="DD117" s="563"/>
      <c r="DE117" s="563"/>
      <c r="DF117" s="563"/>
      <c r="DG117" s="563"/>
      <c r="DH117" s="563"/>
      <c r="DI117" s="563"/>
      <c r="DJ117" s="563"/>
      <c r="DK117" s="563"/>
      <c r="DL117" s="563"/>
    </row>
    <row r="118" spans="1:116" s="332" customFormat="1" ht="16.350000000000001" customHeight="1" x14ac:dyDescent="0.2">
      <c r="A118" s="6855" t="s">
        <v>2401</v>
      </c>
      <c r="B118" s="7310"/>
      <c r="C118" s="6856"/>
      <c r="D118" s="3815"/>
      <c r="E118" s="3816"/>
      <c r="F118" s="2702"/>
      <c r="G118" s="1961"/>
      <c r="H118" s="1973"/>
      <c r="I118" s="1961"/>
      <c r="J118" s="3817"/>
      <c r="K118" s="1961"/>
      <c r="L118" s="1973"/>
      <c r="M118" s="1961"/>
      <c r="N118" s="1973"/>
      <c r="O118" s="3818"/>
      <c r="P118" s="1973"/>
      <c r="Q118" s="3818"/>
      <c r="R118" s="1973"/>
      <c r="S118" s="3818"/>
      <c r="T118" s="1973"/>
      <c r="U118" s="3818"/>
      <c r="V118" s="1973"/>
      <c r="W118" s="3818"/>
      <c r="X118" s="1973"/>
      <c r="Y118" s="1591"/>
      <c r="Z118" s="1595"/>
      <c r="AA118" s="1591"/>
      <c r="AB118" s="1595"/>
      <c r="AC118" s="1591"/>
      <c r="AD118" s="1595"/>
      <c r="AE118" s="1591"/>
      <c r="AF118" s="1595"/>
      <c r="AG118" s="1591"/>
      <c r="AH118" s="1595"/>
      <c r="AI118" s="1591"/>
      <c r="AJ118" s="1595"/>
      <c r="AK118" s="1591"/>
      <c r="AL118" s="1595"/>
      <c r="AM118" s="1591"/>
      <c r="AN118" s="1679"/>
      <c r="AO118" s="3819"/>
      <c r="AP118" s="1584"/>
      <c r="AQ118" s="1585"/>
      <c r="AR118" s="1585"/>
      <c r="AS118" s="1585"/>
      <c r="AT118" s="1584"/>
      <c r="AU118" s="1584"/>
      <c r="AV118" s="1584"/>
      <c r="AW118" s="1584"/>
      <c r="CM118" s="562"/>
      <c r="CN118" s="562"/>
      <c r="CO118" s="562"/>
      <c r="CP118" s="562"/>
      <c r="CQ118" s="562"/>
      <c r="CR118" s="562"/>
      <c r="CS118" s="562"/>
      <c r="CT118" s="562"/>
      <c r="CU118" s="562"/>
      <c r="CV118" s="562"/>
      <c r="CW118" s="562"/>
      <c r="CX118" s="562"/>
      <c r="CY118" s="563"/>
      <c r="CZ118" s="563"/>
      <c r="DA118" s="563"/>
      <c r="DB118" s="563"/>
      <c r="DC118" s="563"/>
      <c r="DD118" s="563"/>
      <c r="DE118" s="563"/>
      <c r="DF118" s="563"/>
      <c r="DG118" s="563"/>
      <c r="DH118" s="563"/>
      <c r="DI118" s="563"/>
      <c r="DJ118" s="563"/>
      <c r="DK118" s="563"/>
      <c r="DL118" s="563"/>
    </row>
    <row r="119" spans="1:116" s="319" customFormat="1" ht="15" customHeight="1" x14ac:dyDescent="0.2">
      <c r="A119" s="6855" t="s">
        <v>2402</v>
      </c>
      <c r="B119" s="7310"/>
      <c r="C119" s="6856"/>
      <c r="D119" s="3815"/>
      <c r="E119" s="3806"/>
      <c r="F119" s="2702"/>
      <c r="Y119" s="1591"/>
      <c r="Z119" s="1595"/>
      <c r="AA119" s="1591"/>
      <c r="AB119" s="1595"/>
      <c r="AC119" s="1591"/>
      <c r="AD119" s="1595"/>
      <c r="AE119" s="1591"/>
      <c r="AF119" s="1595"/>
      <c r="AG119" s="1591"/>
      <c r="AH119" s="1595"/>
      <c r="AI119" s="1591"/>
      <c r="AJ119" s="1595"/>
      <c r="AK119" s="1591"/>
      <c r="AL119" s="1595"/>
      <c r="AM119" s="1591"/>
      <c r="AN119" s="1679"/>
      <c r="AP119" s="1584"/>
      <c r="AQ119" s="1585"/>
      <c r="AR119" s="1585"/>
      <c r="AS119" s="1585"/>
      <c r="AT119" s="1584"/>
      <c r="AU119" s="1584"/>
      <c r="AV119" s="1584"/>
      <c r="AW119" s="1584"/>
      <c r="CM119" s="520"/>
    </row>
    <row r="120" spans="1:116" s="319" customFormat="1" ht="15" customHeight="1" x14ac:dyDescent="0.2">
      <c r="A120" s="6855" t="s">
        <v>2403</v>
      </c>
      <c r="B120" s="7310"/>
      <c r="C120" s="6856"/>
      <c r="D120" s="3815"/>
      <c r="E120" s="3816"/>
      <c r="F120" s="2702"/>
      <c r="G120" s="1961"/>
      <c r="H120" s="1973"/>
      <c r="I120" s="1961"/>
      <c r="J120" s="3817"/>
      <c r="K120" s="1961"/>
      <c r="L120" s="1973"/>
      <c r="M120" s="1961"/>
      <c r="N120" s="1973"/>
      <c r="O120" s="3818"/>
      <c r="P120" s="1973"/>
      <c r="Q120" s="3818"/>
      <c r="R120" s="1973"/>
      <c r="S120" s="3818"/>
      <c r="T120" s="1973"/>
      <c r="U120" s="3818"/>
      <c r="V120" s="1973"/>
      <c r="W120" s="3818"/>
      <c r="X120" s="1973"/>
      <c r="Y120" s="1591"/>
      <c r="Z120" s="1595"/>
      <c r="AA120" s="1591"/>
      <c r="AB120" s="1595"/>
      <c r="AC120" s="1591"/>
      <c r="AD120" s="1595"/>
      <c r="AE120" s="1591"/>
      <c r="AF120" s="1595"/>
      <c r="AG120" s="1591"/>
      <c r="AH120" s="1595"/>
      <c r="AI120" s="1591"/>
      <c r="AJ120" s="1595"/>
      <c r="AK120" s="1591"/>
      <c r="AL120" s="1595"/>
      <c r="AM120" s="1591"/>
      <c r="AN120" s="1679"/>
      <c r="AO120" s="3819"/>
      <c r="AP120" s="1584"/>
      <c r="AQ120" s="1585"/>
      <c r="AR120" s="1585"/>
      <c r="AS120" s="1585"/>
      <c r="AT120" s="1584"/>
      <c r="AU120" s="1584"/>
      <c r="AV120" s="1584"/>
      <c r="AW120" s="1584"/>
      <c r="CM120" s="520"/>
    </row>
    <row r="121" spans="1:116" s="319" customFormat="1" ht="14.1" customHeight="1" x14ac:dyDescent="0.2">
      <c r="A121" s="6855" t="s">
        <v>2404</v>
      </c>
      <c r="B121" s="7310"/>
      <c r="C121" s="6856"/>
      <c r="D121" s="3815"/>
      <c r="E121" s="3806"/>
      <c r="F121" s="2702"/>
      <c r="G121" s="1961"/>
      <c r="H121" s="1973"/>
      <c r="I121" s="1961"/>
      <c r="J121" s="3817"/>
      <c r="K121" s="1961"/>
      <c r="L121" s="1973"/>
      <c r="M121" s="1961"/>
      <c r="N121" s="1973"/>
      <c r="O121" s="3818"/>
      <c r="P121" s="1973"/>
      <c r="Q121" s="3818"/>
      <c r="R121" s="1973"/>
      <c r="S121" s="3818"/>
      <c r="T121" s="1973"/>
      <c r="U121" s="3818"/>
      <c r="V121" s="1973"/>
      <c r="W121" s="3818"/>
      <c r="X121" s="1973"/>
      <c r="Y121" s="1591"/>
      <c r="Z121" s="1595"/>
      <c r="AA121" s="1591"/>
      <c r="AB121" s="1595"/>
      <c r="AC121" s="1591"/>
      <c r="AD121" s="1595"/>
      <c r="AE121" s="1591"/>
      <c r="AF121" s="1595"/>
      <c r="AG121" s="1591"/>
      <c r="AH121" s="1595"/>
      <c r="AI121" s="1591"/>
      <c r="AJ121" s="1595"/>
      <c r="AK121" s="1591"/>
      <c r="AL121" s="1595"/>
      <c r="AM121" s="1591"/>
      <c r="AN121" s="1679"/>
      <c r="AO121" s="3819"/>
      <c r="AP121" s="1584"/>
      <c r="AQ121" s="1585"/>
      <c r="AR121" s="3823"/>
      <c r="AS121" s="1585"/>
      <c r="AT121" s="1584"/>
      <c r="AU121" s="1584"/>
      <c r="AV121" s="1584"/>
      <c r="AW121" s="1584"/>
      <c r="CM121" s="520"/>
    </row>
    <row r="122" spans="1:116" s="319" customFormat="1" ht="14.1" customHeight="1" x14ac:dyDescent="0.2">
      <c r="A122" s="6855" t="s">
        <v>2405</v>
      </c>
      <c r="B122" s="7310"/>
      <c r="C122" s="6856"/>
      <c r="D122" s="3815"/>
      <c r="E122" s="3816"/>
      <c r="F122" s="2702"/>
      <c r="G122" s="1961"/>
      <c r="H122" s="1973"/>
      <c r="I122" s="1961"/>
      <c r="J122" s="3817"/>
      <c r="K122" s="1961"/>
      <c r="L122" s="1973"/>
      <c r="M122" s="1961"/>
      <c r="N122" s="1973"/>
      <c r="O122" s="3818"/>
      <c r="P122" s="1973"/>
      <c r="Q122" s="3818"/>
      <c r="R122" s="1973"/>
      <c r="S122" s="3818"/>
      <c r="T122" s="1973"/>
      <c r="U122" s="3818"/>
      <c r="V122" s="1973"/>
      <c r="W122" s="3818"/>
      <c r="X122" s="1973"/>
      <c r="Y122" s="1591"/>
      <c r="Z122" s="1595"/>
      <c r="AA122" s="1591"/>
      <c r="AB122" s="1595"/>
      <c r="AC122" s="1591"/>
      <c r="AD122" s="1595"/>
      <c r="AE122" s="1591"/>
      <c r="AF122" s="1595"/>
      <c r="AG122" s="1591"/>
      <c r="AH122" s="1595"/>
      <c r="AI122" s="1591"/>
      <c r="AJ122" s="1595"/>
      <c r="AK122" s="1591"/>
      <c r="AL122" s="1595"/>
      <c r="AM122" s="1591"/>
      <c r="AN122" s="1679"/>
      <c r="AO122" s="3819"/>
      <c r="AP122" s="1584"/>
      <c r="AQ122" s="1585"/>
      <c r="AR122" s="3823"/>
      <c r="AS122" s="1585"/>
      <c r="AT122" s="1584"/>
      <c r="AU122" s="1584"/>
      <c r="AV122" s="1584"/>
      <c r="AW122" s="1584"/>
      <c r="CM122" s="520"/>
    </row>
    <row r="123" spans="1:116" s="332" customFormat="1" ht="16.350000000000001" customHeight="1" x14ac:dyDescent="0.2">
      <c r="A123" s="6855" t="s">
        <v>2406</v>
      </c>
      <c r="B123" s="7310"/>
      <c r="C123" s="6856"/>
      <c r="D123" s="3815"/>
      <c r="E123" s="3806"/>
      <c r="F123" s="2702"/>
      <c r="G123" s="1961"/>
      <c r="H123" s="1973"/>
      <c r="I123" s="1961"/>
      <c r="J123" s="3817"/>
      <c r="K123" s="1961"/>
      <c r="L123" s="1973"/>
      <c r="M123" s="1961"/>
      <c r="N123" s="1973"/>
      <c r="O123" s="3818"/>
      <c r="P123" s="1973"/>
      <c r="Q123" s="3818"/>
      <c r="R123" s="1973"/>
      <c r="S123" s="3818"/>
      <c r="T123" s="1973"/>
      <c r="U123" s="3818"/>
      <c r="V123" s="1973"/>
      <c r="W123" s="3818"/>
      <c r="X123" s="1973"/>
      <c r="Y123" s="1591"/>
      <c r="Z123" s="1595"/>
      <c r="AA123" s="1591"/>
      <c r="AB123" s="1595"/>
      <c r="AC123" s="1591"/>
      <c r="AD123" s="1595"/>
      <c r="AE123" s="1591"/>
      <c r="AF123" s="1595"/>
      <c r="AG123" s="1591"/>
      <c r="AH123" s="1595"/>
      <c r="AI123" s="1591"/>
      <c r="AJ123" s="1595"/>
      <c r="AK123" s="1591"/>
      <c r="AL123" s="1595"/>
      <c r="AM123" s="1591"/>
      <c r="AN123" s="1679"/>
      <c r="AO123" s="3819"/>
      <c r="AP123" s="1584"/>
      <c r="AQ123" s="1585"/>
      <c r="AR123" s="1585"/>
      <c r="AS123" s="1585"/>
      <c r="AT123" s="1584"/>
      <c r="AU123" s="1584"/>
      <c r="AV123" s="1584"/>
      <c r="AW123" s="1584"/>
      <c r="CM123" s="562"/>
      <c r="CN123" s="562"/>
      <c r="CO123" s="562"/>
      <c r="CP123" s="562"/>
      <c r="CQ123" s="562"/>
      <c r="CR123" s="562"/>
      <c r="CS123" s="562"/>
      <c r="CT123" s="562"/>
      <c r="CU123" s="562"/>
      <c r="CV123" s="562"/>
      <c r="CW123" s="562"/>
      <c r="CX123" s="562"/>
      <c r="CY123" s="563"/>
      <c r="CZ123" s="563"/>
      <c r="DA123" s="563"/>
      <c r="DB123" s="563"/>
      <c r="DC123" s="563"/>
      <c r="DD123" s="563"/>
      <c r="DE123" s="563"/>
      <c r="DF123" s="563"/>
      <c r="DG123" s="563"/>
      <c r="DH123" s="563"/>
      <c r="DI123" s="563"/>
      <c r="DJ123" s="563"/>
      <c r="DK123" s="563"/>
      <c r="DL123" s="563"/>
    </row>
    <row r="124" spans="1:116" s="332" customFormat="1" ht="16.350000000000001" customHeight="1" x14ac:dyDescent="0.2">
      <c r="A124" s="6855" t="s">
        <v>2407</v>
      </c>
      <c r="B124" s="7310"/>
      <c r="C124" s="6856"/>
      <c r="D124" s="3815"/>
      <c r="E124" s="3816"/>
      <c r="F124" s="2702"/>
      <c r="G124" s="1961"/>
      <c r="H124" s="1973"/>
      <c r="I124" s="1961"/>
      <c r="J124" s="3817"/>
      <c r="K124" s="1961"/>
      <c r="L124" s="1973"/>
      <c r="M124" s="1961"/>
      <c r="N124" s="1973"/>
      <c r="O124" s="3818"/>
      <c r="P124" s="1973"/>
      <c r="Q124" s="3818"/>
      <c r="R124" s="1973"/>
      <c r="S124" s="3818"/>
      <c r="T124" s="1973"/>
      <c r="U124" s="3818"/>
      <c r="V124" s="1973"/>
      <c r="W124" s="3818"/>
      <c r="X124" s="1973"/>
      <c r="Y124" s="1591"/>
      <c r="Z124" s="1595"/>
      <c r="AA124" s="1591"/>
      <c r="AB124" s="1595"/>
      <c r="AC124" s="1591"/>
      <c r="AD124" s="1595"/>
      <c r="AE124" s="1591"/>
      <c r="AF124" s="1595"/>
      <c r="AG124" s="1591"/>
      <c r="AH124" s="1595"/>
      <c r="AI124" s="1591"/>
      <c r="AJ124" s="1595"/>
      <c r="AK124" s="1591"/>
      <c r="AL124" s="1595"/>
      <c r="AM124" s="1591"/>
      <c r="AN124" s="1679"/>
      <c r="AO124" s="3819"/>
      <c r="AP124" s="1584"/>
      <c r="AQ124" s="1585"/>
      <c r="AR124" s="1585"/>
      <c r="AS124" s="1585"/>
      <c r="AT124" s="1584"/>
      <c r="AU124" s="1584"/>
      <c r="AV124" s="1584"/>
      <c r="AW124" s="1584"/>
      <c r="CM124" s="562"/>
      <c r="CN124" s="562"/>
      <c r="CO124" s="562"/>
      <c r="CP124" s="562"/>
      <c r="CQ124" s="562"/>
      <c r="CR124" s="562"/>
      <c r="CS124" s="562"/>
      <c r="CT124" s="562"/>
      <c r="CU124" s="562"/>
      <c r="CV124" s="562"/>
      <c r="CW124" s="562"/>
      <c r="CX124" s="562"/>
      <c r="CY124" s="563"/>
      <c r="CZ124" s="563"/>
      <c r="DA124" s="563"/>
      <c r="DB124" s="563"/>
      <c r="DC124" s="563"/>
      <c r="DD124" s="563"/>
      <c r="DE124" s="563"/>
      <c r="DF124" s="563"/>
      <c r="DG124" s="563"/>
      <c r="DH124" s="563"/>
      <c r="DI124" s="563"/>
      <c r="DJ124" s="563"/>
      <c r="DK124" s="563"/>
      <c r="DL124" s="563"/>
    </row>
    <row r="125" spans="1:116" s="319" customFormat="1" ht="14.1" customHeight="1" x14ac:dyDescent="0.2">
      <c r="A125" s="6855" t="s">
        <v>2408</v>
      </c>
      <c r="B125" s="7310"/>
      <c r="C125" s="6856"/>
      <c r="D125" s="3815"/>
      <c r="E125" s="3806"/>
      <c r="F125" s="2702"/>
      <c r="G125" s="1961"/>
      <c r="H125" s="1973"/>
      <c r="I125" s="1961"/>
      <c r="J125" s="3817"/>
      <c r="K125" s="1961"/>
      <c r="L125" s="1973"/>
      <c r="M125" s="1961"/>
      <c r="N125" s="1973"/>
      <c r="O125" s="3818"/>
      <c r="P125" s="1973"/>
      <c r="Q125" s="3818"/>
      <c r="R125" s="1973"/>
      <c r="S125" s="3818"/>
      <c r="T125" s="1973"/>
      <c r="U125" s="3818"/>
      <c r="V125" s="1973"/>
      <c r="W125" s="3818"/>
      <c r="X125" s="1973"/>
      <c r="Y125" s="1591"/>
      <c r="Z125" s="1595"/>
      <c r="AA125" s="1591"/>
      <c r="AB125" s="1595"/>
      <c r="AC125" s="1591"/>
      <c r="AD125" s="1595"/>
      <c r="AE125" s="1591"/>
      <c r="AF125" s="1595"/>
      <c r="AG125" s="1591"/>
      <c r="AH125" s="1595"/>
      <c r="AI125" s="1591"/>
      <c r="AJ125" s="1595"/>
      <c r="AK125" s="1591"/>
      <c r="AL125" s="1595"/>
      <c r="AM125" s="1591"/>
      <c r="AN125" s="1679"/>
      <c r="AO125" s="3819"/>
      <c r="AP125" s="1584"/>
      <c r="AQ125" s="1585"/>
      <c r="AR125" s="1585"/>
      <c r="AS125" s="1585"/>
      <c r="AT125" s="1584"/>
      <c r="AU125" s="1584"/>
      <c r="AV125" s="1584"/>
      <c r="AW125" s="1584"/>
      <c r="CM125" s="520"/>
    </row>
    <row r="126" spans="1:116" s="319" customFormat="1" ht="14.25" customHeight="1" x14ac:dyDescent="0.2">
      <c r="A126" s="6855" t="s">
        <v>2409</v>
      </c>
      <c r="B126" s="7310"/>
      <c r="C126" s="6856"/>
      <c r="D126" s="3815"/>
      <c r="E126" s="3816"/>
      <c r="F126" s="2702"/>
      <c r="G126" s="1961"/>
      <c r="H126" s="1973"/>
      <c r="I126" s="1961"/>
      <c r="J126" s="3817"/>
      <c r="K126" s="1961"/>
      <c r="L126" s="1973"/>
      <c r="M126" s="1961"/>
      <c r="N126" s="1973"/>
      <c r="O126" s="3818"/>
      <c r="P126" s="1973"/>
      <c r="Q126" s="3818"/>
      <c r="R126" s="1973"/>
      <c r="S126" s="3818"/>
      <c r="T126" s="1973"/>
      <c r="U126" s="3818"/>
      <c r="V126" s="1973"/>
      <c r="W126" s="3818"/>
      <c r="X126" s="1973"/>
      <c r="Y126" s="1591"/>
      <c r="Z126" s="1595"/>
      <c r="AA126" s="1591"/>
      <c r="AB126" s="1595"/>
      <c r="AC126" s="1591"/>
      <c r="AD126" s="1595"/>
      <c r="AE126" s="1591"/>
      <c r="AF126" s="1595"/>
      <c r="AG126" s="1591"/>
      <c r="AH126" s="1595"/>
      <c r="AI126" s="1591"/>
      <c r="AJ126" s="1595"/>
      <c r="AK126" s="1591"/>
      <c r="AL126" s="1595"/>
      <c r="AM126" s="1591"/>
      <c r="AN126" s="1679"/>
      <c r="AO126" s="3819"/>
      <c r="AP126" s="1584"/>
      <c r="AQ126" s="1585"/>
      <c r="AR126" s="3823"/>
      <c r="AS126" s="1585"/>
      <c r="AT126" s="1584"/>
      <c r="AU126" s="1584"/>
      <c r="AV126" s="1584"/>
      <c r="AW126" s="1584"/>
      <c r="CM126" s="520"/>
    </row>
    <row r="127" spans="1:116" s="332" customFormat="1" ht="16.350000000000001" customHeight="1" x14ac:dyDescent="0.2">
      <c r="A127" s="6855" t="s">
        <v>2410</v>
      </c>
      <c r="B127" s="7310"/>
      <c r="C127" s="6856"/>
      <c r="D127" s="3815"/>
      <c r="E127" s="3806"/>
      <c r="F127" s="2702"/>
      <c r="G127" s="1761"/>
      <c r="H127" s="1760"/>
      <c r="I127" s="1761"/>
      <c r="J127" s="3824"/>
      <c r="K127" s="1761"/>
      <c r="L127" s="1760"/>
      <c r="M127" s="1761"/>
      <c r="N127" s="1760"/>
      <c r="O127" s="1759"/>
      <c r="P127" s="1595"/>
      <c r="Q127" s="1591"/>
      <c r="R127" s="1595"/>
      <c r="S127" s="1591"/>
      <c r="T127" s="1760"/>
      <c r="U127" s="1759"/>
      <c r="V127" s="1595"/>
      <c r="W127" s="1591"/>
      <c r="X127" s="1595"/>
      <c r="Y127" s="1591"/>
      <c r="Z127" s="1595"/>
      <c r="AA127" s="1591"/>
      <c r="AB127" s="1595"/>
      <c r="AC127" s="1591"/>
      <c r="AD127" s="1595"/>
      <c r="AE127" s="1591"/>
      <c r="AF127" s="1595"/>
      <c r="AG127" s="1591"/>
      <c r="AH127" s="1595"/>
      <c r="AI127" s="1591"/>
      <c r="AJ127" s="1595"/>
      <c r="AK127" s="1591"/>
      <c r="AL127" s="1595"/>
      <c r="AM127" s="1591"/>
      <c r="AN127" s="1679"/>
      <c r="AO127" s="1584"/>
      <c r="AP127" s="3825"/>
      <c r="AQ127" s="3823"/>
      <c r="AR127" s="3823"/>
      <c r="AS127" s="1585"/>
      <c r="AT127" s="1584"/>
      <c r="AU127" s="1584"/>
      <c r="AV127" s="1584"/>
      <c r="AW127" s="1584"/>
      <c r="CM127" s="562"/>
      <c r="CN127" s="562"/>
      <c r="CO127" s="562"/>
      <c r="CP127" s="562"/>
      <c r="CQ127" s="562"/>
      <c r="CR127" s="562"/>
      <c r="CS127" s="562"/>
      <c r="CT127" s="562"/>
      <c r="CU127" s="562"/>
      <c r="CV127" s="562"/>
      <c r="CW127" s="562"/>
      <c r="CX127" s="562"/>
      <c r="CY127" s="563"/>
      <c r="CZ127" s="563"/>
      <c r="DA127" s="563"/>
      <c r="DB127" s="563"/>
      <c r="DC127" s="563"/>
      <c r="DD127" s="563"/>
      <c r="DE127" s="563"/>
      <c r="DF127" s="563"/>
      <c r="DG127" s="563"/>
      <c r="DH127" s="563"/>
      <c r="DI127" s="563"/>
      <c r="DJ127" s="563"/>
      <c r="DK127" s="563"/>
      <c r="DL127" s="563"/>
    </row>
    <row r="128" spans="1:116" s="332" customFormat="1" ht="16.350000000000001" customHeight="1" x14ac:dyDescent="0.2">
      <c r="A128" s="6855" t="s">
        <v>2411</v>
      </c>
      <c r="B128" s="7310"/>
      <c r="C128" s="6856"/>
      <c r="D128" s="3815"/>
      <c r="E128" s="3816"/>
      <c r="F128" s="2702"/>
      <c r="G128" s="1761"/>
      <c r="H128" s="1760"/>
      <c r="I128" s="1761"/>
      <c r="J128" s="3824"/>
      <c r="K128" s="1761"/>
      <c r="L128" s="1760"/>
      <c r="M128" s="1761"/>
      <c r="N128" s="1760"/>
      <c r="O128" s="1759"/>
      <c r="P128" s="1595"/>
      <c r="Q128" s="1591"/>
      <c r="R128" s="1595"/>
      <c r="S128" s="1591"/>
      <c r="T128" s="1760"/>
      <c r="U128" s="1759"/>
      <c r="V128" s="1595"/>
      <c r="W128" s="1591"/>
      <c r="X128" s="1595"/>
      <c r="Y128" s="1591"/>
      <c r="Z128" s="1595"/>
      <c r="AA128" s="1591"/>
      <c r="AB128" s="1595"/>
      <c r="AC128" s="1591"/>
      <c r="AD128" s="1595"/>
      <c r="AE128" s="1591"/>
      <c r="AF128" s="1595"/>
      <c r="AG128" s="1591"/>
      <c r="AH128" s="1595"/>
      <c r="AI128" s="1591"/>
      <c r="AJ128" s="1595"/>
      <c r="AK128" s="1591"/>
      <c r="AL128" s="1595"/>
      <c r="AM128" s="1591"/>
      <c r="AN128" s="1679"/>
      <c r="AO128" s="1584"/>
      <c r="AP128" s="3825"/>
      <c r="AQ128" s="3823"/>
      <c r="AR128" s="3823"/>
      <c r="AS128" s="1585"/>
      <c r="AT128" s="1584"/>
      <c r="AU128" s="1584"/>
      <c r="AV128" s="1584"/>
      <c r="AW128" s="1584"/>
      <c r="CM128" s="562"/>
      <c r="CN128" s="562"/>
      <c r="CO128" s="562"/>
      <c r="CP128" s="562"/>
      <c r="CQ128" s="562"/>
      <c r="CR128" s="562"/>
      <c r="CS128" s="562"/>
      <c r="CT128" s="562"/>
      <c r="CU128" s="562"/>
      <c r="CV128" s="562"/>
      <c r="CW128" s="562"/>
      <c r="CX128" s="562"/>
      <c r="CY128" s="563"/>
      <c r="CZ128" s="563"/>
      <c r="DA128" s="563"/>
      <c r="DB128" s="563"/>
      <c r="DC128" s="563"/>
      <c r="DD128" s="563"/>
      <c r="DE128" s="563"/>
      <c r="DF128" s="563"/>
      <c r="DG128" s="563"/>
      <c r="DH128" s="563"/>
      <c r="DI128" s="563"/>
      <c r="DJ128" s="563"/>
      <c r="DK128" s="563"/>
      <c r="DL128" s="563"/>
    </row>
    <row r="129" spans="1:116" s="332" customFormat="1" ht="16.350000000000001" customHeight="1" x14ac:dyDescent="0.2">
      <c r="A129" s="6855" t="s">
        <v>2412</v>
      </c>
      <c r="B129" s="7310"/>
      <c r="C129" s="6856"/>
      <c r="D129" s="3815"/>
      <c r="E129" s="3806"/>
      <c r="F129" s="2702"/>
      <c r="G129" s="1761"/>
      <c r="H129" s="1760"/>
      <c r="I129" s="1761"/>
      <c r="J129" s="3824"/>
      <c r="K129" s="1761"/>
      <c r="L129" s="1760"/>
      <c r="M129" s="1761"/>
      <c r="N129" s="1760"/>
      <c r="O129" s="1759"/>
      <c r="P129" s="1595"/>
      <c r="Q129" s="1591"/>
      <c r="R129" s="1595"/>
      <c r="S129" s="1591"/>
      <c r="T129" s="1760"/>
      <c r="U129" s="1759"/>
      <c r="V129" s="1595"/>
      <c r="W129" s="1591"/>
      <c r="X129" s="1595"/>
      <c r="Y129" s="1591"/>
      <c r="Z129" s="1595"/>
      <c r="AA129" s="1591"/>
      <c r="AB129" s="1595"/>
      <c r="AC129" s="1591"/>
      <c r="AD129" s="1595"/>
      <c r="AE129" s="1591"/>
      <c r="AF129" s="1595"/>
      <c r="AG129" s="1591"/>
      <c r="AH129" s="1595"/>
      <c r="AI129" s="1591"/>
      <c r="AJ129" s="1595"/>
      <c r="AK129" s="1591"/>
      <c r="AL129" s="1595"/>
      <c r="AM129" s="1591"/>
      <c r="AN129" s="1679"/>
      <c r="AO129" s="1584"/>
      <c r="AP129" s="3825"/>
      <c r="AQ129" s="3823"/>
      <c r="AR129" s="3823"/>
      <c r="AS129" s="1585"/>
      <c r="AT129" s="1584"/>
      <c r="AU129" s="1584"/>
      <c r="AV129" s="1584"/>
      <c r="AW129" s="1584"/>
      <c r="CM129" s="562"/>
      <c r="CN129" s="562"/>
      <c r="CO129" s="562"/>
      <c r="CP129" s="562"/>
      <c r="CQ129" s="562"/>
      <c r="CR129" s="562"/>
      <c r="CS129" s="562"/>
      <c r="CT129" s="562"/>
      <c r="CU129" s="562"/>
      <c r="CV129" s="562"/>
      <c r="CW129" s="562"/>
      <c r="CX129" s="562"/>
      <c r="CY129" s="563"/>
      <c r="CZ129" s="563"/>
      <c r="DA129" s="563"/>
      <c r="DB129" s="563"/>
      <c r="DC129" s="563"/>
      <c r="DD129" s="563"/>
      <c r="DE129" s="563"/>
      <c r="DF129" s="563"/>
      <c r="DG129" s="563"/>
      <c r="DH129" s="563"/>
      <c r="DI129" s="563"/>
      <c r="DJ129" s="563"/>
      <c r="DK129" s="563"/>
      <c r="DL129" s="563"/>
    </row>
    <row r="130" spans="1:116" s="332" customFormat="1" ht="16.350000000000001" customHeight="1" x14ac:dyDescent="0.2">
      <c r="A130" s="6855" t="s">
        <v>2413</v>
      </c>
      <c r="B130" s="7310"/>
      <c r="C130" s="6856"/>
      <c r="D130" s="3815"/>
      <c r="E130" s="3816"/>
      <c r="F130" s="2702"/>
      <c r="G130" s="1761"/>
      <c r="H130" s="1760"/>
      <c r="I130" s="1761"/>
      <c r="J130" s="3824"/>
      <c r="K130" s="1761"/>
      <c r="L130" s="1760"/>
      <c r="M130" s="1761"/>
      <c r="N130" s="1760"/>
      <c r="O130" s="1759"/>
      <c r="P130" s="1595"/>
      <c r="Q130" s="1591"/>
      <c r="R130" s="1595"/>
      <c r="S130" s="1591"/>
      <c r="T130" s="1760"/>
      <c r="U130" s="1759"/>
      <c r="V130" s="1595"/>
      <c r="W130" s="1591"/>
      <c r="X130" s="1595"/>
      <c r="Y130" s="1591"/>
      <c r="Z130" s="1595"/>
      <c r="AA130" s="1591"/>
      <c r="AB130" s="1595"/>
      <c r="AC130" s="1591"/>
      <c r="AD130" s="1595"/>
      <c r="AE130" s="1591"/>
      <c r="AF130" s="1595"/>
      <c r="AG130" s="1591"/>
      <c r="AH130" s="1595"/>
      <c r="AI130" s="1591"/>
      <c r="AJ130" s="1595"/>
      <c r="AK130" s="1591"/>
      <c r="AL130" s="1595"/>
      <c r="AM130" s="1591"/>
      <c r="AN130" s="1679"/>
      <c r="AO130" s="1584"/>
      <c r="AP130" s="3825"/>
      <c r="AQ130" s="3823"/>
      <c r="AR130" s="3823"/>
      <c r="AS130" s="1585"/>
      <c r="AT130" s="1584"/>
      <c r="AU130" s="1584"/>
      <c r="AV130" s="1584"/>
      <c r="AW130" s="1584"/>
      <c r="CM130" s="562"/>
      <c r="CN130" s="562"/>
      <c r="CO130" s="562"/>
      <c r="CP130" s="562"/>
      <c r="CQ130" s="562"/>
      <c r="CR130" s="562"/>
      <c r="CS130" s="562"/>
      <c r="CT130" s="562"/>
      <c r="CU130" s="562"/>
      <c r="CV130" s="562"/>
      <c r="CW130" s="562"/>
      <c r="CX130" s="562"/>
      <c r="CY130" s="563"/>
      <c r="CZ130" s="563"/>
      <c r="DA130" s="563"/>
      <c r="DB130" s="563"/>
      <c r="DC130" s="563"/>
      <c r="DD130" s="563"/>
      <c r="DE130" s="563"/>
      <c r="DF130" s="563"/>
      <c r="DG130" s="563"/>
      <c r="DH130" s="563"/>
      <c r="DI130" s="563"/>
      <c r="DJ130" s="563"/>
      <c r="DK130" s="563"/>
      <c r="DL130" s="563"/>
    </row>
    <row r="131" spans="1:116" s="245" customFormat="1" ht="16.350000000000001" customHeight="1" x14ac:dyDescent="0.2">
      <c r="A131" s="6855" t="s">
        <v>2414</v>
      </c>
      <c r="B131" s="7310"/>
      <c r="C131" s="6856"/>
      <c r="D131" s="3815"/>
      <c r="E131" s="3806"/>
      <c r="F131" s="2702"/>
      <c r="G131" s="1761"/>
      <c r="H131" s="1760"/>
      <c r="I131" s="1761"/>
      <c r="J131" s="3824"/>
      <c r="K131" s="1761"/>
      <c r="L131" s="1760"/>
      <c r="M131" s="1761"/>
      <c r="N131" s="1760"/>
      <c r="O131" s="1759"/>
      <c r="P131" s="1595"/>
      <c r="Q131" s="1591"/>
      <c r="R131" s="1595"/>
      <c r="S131" s="1591"/>
      <c r="T131" s="1760"/>
      <c r="U131" s="1759"/>
      <c r="V131" s="1595"/>
      <c r="W131" s="1591"/>
      <c r="X131" s="1595"/>
      <c r="Y131" s="1591"/>
      <c r="Z131" s="1595"/>
      <c r="AA131" s="1591"/>
      <c r="AB131" s="1595"/>
      <c r="AC131" s="1591"/>
      <c r="AD131" s="1595"/>
      <c r="AE131" s="1591"/>
      <c r="AF131" s="1595"/>
      <c r="AG131" s="1591"/>
      <c r="AH131" s="1595"/>
      <c r="AI131" s="1591"/>
      <c r="AJ131" s="1595"/>
      <c r="AK131" s="1591"/>
      <c r="AL131" s="1595"/>
      <c r="AM131" s="1591"/>
      <c r="AN131" s="1679"/>
      <c r="AO131" s="1584"/>
      <c r="AP131" s="3825"/>
      <c r="AQ131" s="3823"/>
      <c r="AR131" s="3823"/>
      <c r="AS131" s="1585"/>
      <c r="AT131" s="1584"/>
      <c r="AU131" s="1584"/>
      <c r="AV131" s="1584"/>
      <c r="AW131" s="1584"/>
      <c r="CL131" s="1584"/>
      <c r="CM131" s="474">
        <f>IF(AND(AT131="",G131&lt;&gt;0),1,IF(G131&lt;AT131,1,0))</f>
        <v>0</v>
      </c>
      <c r="CN131" s="474" t="e">
        <f>IF(AND(#REF!="",G131&lt;&gt;0),1,IF(G131&lt;#REF!,1,0))</f>
        <v>#REF!</v>
      </c>
      <c r="CO131" s="474" t="e">
        <f>IF(AND(#REF!="",G131&lt;&gt;0),1,IF(G131&lt;#REF!,1,0))</f>
        <v>#REF!</v>
      </c>
      <c r="CP131" s="247"/>
      <c r="CQ131" s="247"/>
      <c r="CR131" s="247"/>
      <c r="CS131" s="247"/>
      <c r="CT131" s="247"/>
      <c r="CU131" s="247"/>
    </row>
    <row r="132" spans="1:116" s="245" customFormat="1" ht="16.350000000000001" customHeight="1" x14ac:dyDescent="0.2">
      <c r="A132" s="6855" t="s">
        <v>2415</v>
      </c>
      <c r="B132" s="7310"/>
      <c r="C132" s="6856"/>
      <c r="D132" s="3815"/>
      <c r="E132" s="3816"/>
      <c r="F132" s="2702"/>
      <c r="G132" s="1761"/>
      <c r="H132" s="1760"/>
      <c r="I132" s="1761"/>
      <c r="J132" s="3824"/>
      <c r="K132" s="1761"/>
      <c r="L132" s="1760"/>
      <c r="M132" s="1761"/>
      <c r="N132" s="1760"/>
      <c r="O132" s="1759"/>
      <c r="P132" s="1595"/>
      <c r="Q132" s="1591"/>
      <c r="R132" s="1595"/>
      <c r="S132" s="1591"/>
      <c r="T132" s="1760"/>
      <c r="U132" s="1759"/>
      <c r="V132" s="1595"/>
      <c r="W132" s="1591"/>
      <c r="X132" s="1595"/>
      <c r="Y132" s="1591"/>
      <c r="Z132" s="1595"/>
      <c r="AA132" s="1591"/>
      <c r="AB132" s="1595"/>
      <c r="AC132" s="1591"/>
      <c r="AD132" s="1595"/>
      <c r="AE132" s="1591"/>
      <c r="AF132" s="1595"/>
      <c r="AG132" s="1591"/>
      <c r="AH132" s="1595"/>
      <c r="AI132" s="1591"/>
      <c r="AJ132" s="1595"/>
      <c r="AK132" s="1591"/>
      <c r="AL132" s="1595"/>
      <c r="AM132" s="1591"/>
      <c r="AN132" s="1679"/>
      <c r="AO132" s="1584"/>
      <c r="AP132" s="3825"/>
      <c r="AQ132" s="3823"/>
      <c r="AR132" s="3823"/>
      <c r="AS132" s="1585"/>
      <c r="AT132" s="1584"/>
      <c r="AU132" s="1584"/>
      <c r="AV132" s="1584"/>
      <c r="AW132" s="1584"/>
      <c r="CL132" s="1584"/>
      <c r="CM132" s="474">
        <f>IF(AND(AT132="",G132&lt;&gt;0),1,IF(G132&lt;AT132,1,0))</f>
        <v>0</v>
      </c>
      <c r="CN132" s="474" t="e">
        <f>IF(AND(#REF!="",G132&lt;&gt;0),1,IF(G132&lt;#REF!,1,0))</f>
        <v>#REF!</v>
      </c>
      <c r="CO132" s="474" t="e">
        <f>IF(AND(#REF!="",G132&lt;&gt;0),1,IF(G132&lt;#REF!,1,0))</f>
        <v>#REF!</v>
      </c>
      <c r="CP132" s="247"/>
      <c r="CQ132" s="247"/>
      <c r="CR132" s="247"/>
      <c r="CS132" s="247"/>
      <c r="CT132" s="247"/>
      <c r="CU132" s="247"/>
    </row>
    <row r="133" spans="1:116" s="332" customFormat="1" ht="16.350000000000001" customHeight="1" x14ac:dyDescent="0.2">
      <c r="A133" s="6855" t="s">
        <v>2416</v>
      </c>
      <c r="B133" s="7310"/>
      <c r="C133" s="6856"/>
      <c r="D133" s="3815"/>
      <c r="E133" s="3806"/>
      <c r="F133" s="2702"/>
      <c r="G133" s="1583"/>
      <c r="H133" s="1595"/>
      <c r="I133" s="1583"/>
      <c r="J133" s="2041"/>
      <c r="K133" s="1583"/>
      <c r="L133" s="1595"/>
      <c r="M133" s="1583"/>
      <c r="N133" s="1595"/>
      <c r="O133" s="1591"/>
      <c r="P133" s="1595"/>
      <c r="Q133" s="1591"/>
      <c r="R133" s="1595"/>
      <c r="S133" s="1591"/>
      <c r="T133" s="1595"/>
      <c r="U133" s="1591"/>
      <c r="V133" s="1595"/>
      <c r="W133" s="1591"/>
      <c r="X133" s="1595"/>
      <c r="Y133" s="1591"/>
      <c r="Z133" s="1595"/>
      <c r="AA133" s="1591"/>
      <c r="AB133" s="1595"/>
      <c r="AC133" s="1591"/>
      <c r="AD133" s="1595"/>
      <c r="AE133" s="1591"/>
      <c r="AF133" s="1595"/>
      <c r="AG133" s="1591"/>
      <c r="AH133" s="1595"/>
      <c r="AI133" s="1591"/>
      <c r="AJ133" s="1595"/>
      <c r="AK133" s="1591"/>
      <c r="AL133" s="1595"/>
      <c r="AM133" s="1591"/>
      <c r="AN133" s="1679"/>
      <c r="AO133" s="1584"/>
      <c r="AP133" s="1584"/>
      <c r="AQ133" s="1585"/>
      <c r="AR133" s="1585"/>
      <c r="AS133" s="1585"/>
      <c r="AT133" s="1584"/>
      <c r="AU133" s="1584"/>
      <c r="AV133" s="1584"/>
      <c r="AW133" s="1584"/>
      <c r="CM133" s="562"/>
      <c r="CN133" s="562"/>
      <c r="CO133" s="562"/>
      <c r="CP133" s="562"/>
      <c r="CQ133" s="562"/>
      <c r="CR133" s="562"/>
      <c r="CS133" s="562"/>
      <c r="CT133" s="562"/>
      <c r="CU133" s="562"/>
      <c r="CV133" s="562"/>
      <c r="CW133" s="562"/>
      <c r="CX133" s="562"/>
      <c r="CY133" s="563"/>
      <c r="CZ133" s="563"/>
      <c r="DA133" s="563"/>
      <c r="DB133" s="563"/>
      <c r="DC133" s="563"/>
      <c r="DD133" s="563"/>
      <c r="DE133" s="563"/>
      <c r="DF133" s="563"/>
      <c r="DG133" s="563"/>
      <c r="DH133" s="563"/>
      <c r="DI133" s="563"/>
      <c r="DJ133" s="563"/>
      <c r="DK133" s="563"/>
      <c r="DL133" s="563"/>
    </row>
    <row r="134" spans="1:116" s="332" customFormat="1" ht="16.350000000000001" customHeight="1" x14ac:dyDescent="0.2">
      <c r="A134" s="6855" t="s">
        <v>2417</v>
      </c>
      <c r="B134" s="7310"/>
      <c r="C134" s="6856"/>
      <c r="D134" s="3815"/>
      <c r="E134" s="3816"/>
      <c r="F134" s="2702"/>
      <c r="G134" s="1583"/>
      <c r="H134" s="1595"/>
      <c r="I134" s="1583"/>
      <c r="J134" s="2041"/>
      <c r="K134" s="1583"/>
      <c r="L134" s="1595"/>
      <c r="M134" s="1583"/>
      <c r="N134" s="1595"/>
      <c r="O134" s="1591"/>
      <c r="P134" s="1595"/>
      <c r="Q134" s="1591"/>
      <c r="R134" s="1595"/>
      <c r="S134" s="1591"/>
      <c r="T134" s="1595"/>
      <c r="U134" s="1591"/>
      <c r="V134" s="1595"/>
      <c r="W134" s="1591"/>
      <c r="X134" s="1595"/>
      <c r="Y134" s="1591"/>
      <c r="Z134" s="1595"/>
      <c r="AA134" s="1591"/>
      <c r="AB134" s="1595"/>
      <c r="AC134" s="1591"/>
      <c r="AD134" s="1595"/>
      <c r="AE134" s="1591"/>
      <c r="AF134" s="1595"/>
      <c r="AG134" s="1591"/>
      <c r="AH134" s="1595"/>
      <c r="AI134" s="1591"/>
      <c r="AJ134" s="1595"/>
      <c r="AK134" s="1591"/>
      <c r="AL134" s="1595"/>
      <c r="AM134" s="1591"/>
      <c r="AN134" s="1679"/>
      <c r="AO134" s="1584"/>
      <c r="AP134" s="1584"/>
      <c r="AQ134" s="1585"/>
      <c r="AR134" s="1585"/>
      <c r="AS134" s="1585"/>
      <c r="AT134" s="1584"/>
      <c r="AU134" s="1584"/>
      <c r="AV134" s="1584"/>
      <c r="AW134" s="1584"/>
      <c r="CM134" s="562"/>
      <c r="CN134" s="562"/>
      <c r="CO134" s="562"/>
      <c r="CP134" s="562"/>
      <c r="CQ134" s="562"/>
      <c r="CR134" s="562"/>
      <c r="CS134" s="562"/>
      <c r="CT134" s="562"/>
      <c r="CU134" s="562"/>
      <c r="CV134" s="562"/>
      <c r="CW134" s="562"/>
      <c r="CX134" s="562"/>
      <c r="CY134" s="563"/>
      <c r="CZ134" s="563"/>
      <c r="DA134" s="563"/>
      <c r="DB134" s="563"/>
      <c r="DC134" s="563"/>
      <c r="DD134" s="563"/>
      <c r="DE134" s="563"/>
      <c r="DF134" s="563"/>
      <c r="DG134" s="563"/>
      <c r="DH134" s="563"/>
      <c r="DI134" s="563"/>
      <c r="DJ134" s="563"/>
      <c r="DK134" s="563"/>
      <c r="DL134" s="563"/>
    </row>
    <row r="135" spans="1:116" s="332" customFormat="1" ht="16.350000000000001" customHeight="1" x14ac:dyDescent="0.2">
      <c r="A135" s="6855" t="s">
        <v>2418</v>
      </c>
      <c r="B135" s="7310"/>
      <c r="C135" s="6856"/>
      <c r="D135" s="3815"/>
      <c r="E135" s="3806"/>
      <c r="F135" s="2702"/>
      <c r="G135" s="1855"/>
      <c r="H135" s="1856"/>
      <c r="I135" s="1855"/>
      <c r="J135" s="2034"/>
      <c r="K135" s="1855"/>
      <c r="L135" s="1595"/>
      <c r="M135" s="1583"/>
      <c r="N135" s="1595"/>
      <c r="O135" s="1591"/>
      <c r="P135" s="1595"/>
      <c r="Q135" s="1591"/>
      <c r="R135" s="1595"/>
      <c r="S135" s="1591"/>
      <c r="T135" s="1595"/>
      <c r="U135" s="1591"/>
      <c r="V135" s="1595"/>
      <c r="W135" s="1591"/>
      <c r="X135" s="1595"/>
      <c r="Y135" s="1591"/>
      <c r="Z135" s="1595"/>
      <c r="AA135" s="1591"/>
      <c r="AB135" s="1595"/>
      <c r="AC135" s="1591"/>
      <c r="AD135" s="1595"/>
      <c r="AE135" s="1591"/>
      <c r="AF135" s="1595"/>
      <c r="AG135" s="1591"/>
      <c r="AH135" s="1595"/>
      <c r="AI135" s="1591"/>
      <c r="AJ135" s="1595"/>
      <c r="AK135" s="1591"/>
      <c r="AL135" s="1595"/>
      <c r="AM135" s="1591"/>
      <c r="AN135" s="1679"/>
      <c r="AO135" s="1584"/>
      <c r="AP135" s="706"/>
      <c r="AQ135" s="1585"/>
      <c r="AR135" s="1585"/>
      <c r="AS135" s="1651"/>
      <c r="AT135" s="1584"/>
      <c r="AU135" s="1584"/>
      <c r="AV135" s="1584"/>
      <c r="AW135" s="1584"/>
      <c r="CM135" s="562"/>
      <c r="CN135" s="562"/>
      <c r="CO135" s="562"/>
      <c r="CP135" s="562"/>
      <c r="CQ135" s="562"/>
      <c r="CR135" s="562"/>
      <c r="CS135" s="562"/>
      <c r="CT135" s="562"/>
      <c r="CU135" s="562"/>
      <c r="CV135" s="562"/>
      <c r="CW135" s="562"/>
      <c r="CX135" s="562"/>
      <c r="CY135" s="563"/>
      <c r="CZ135" s="563"/>
      <c r="DA135" s="563"/>
      <c r="DB135" s="563"/>
      <c r="DC135" s="563"/>
      <c r="DD135" s="563"/>
      <c r="DE135" s="563"/>
      <c r="DF135" s="563"/>
      <c r="DG135" s="563"/>
      <c r="DH135" s="563"/>
      <c r="DI135" s="563"/>
      <c r="DJ135" s="563"/>
      <c r="DK135" s="563"/>
      <c r="DL135" s="563"/>
    </row>
    <row r="136" spans="1:116" s="332" customFormat="1" ht="16.350000000000001" customHeight="1" x14ac:dyDescent="0.2">
      <c r="A136" s="6855" t="s">
        <v>2419</v>
      </c>
      <c r="B136" s="7310"/>
      <c r="C136" s="6856"/>
      <c r="D136" s="3815"/>
      <c r="E136" s="3816"/>
      <c r="F136" s="2702"/>
      <c r="G136" s="1855"/>
      <c r="H136" s="1856"/>
      <c r="I136" s="1855"/>
      <c r="J136" s="2034"/>
      <c r="K136" s="1855"/>
      <c r="L136" s="1595"/>
      <c r="M136" s="1583"/>
      <c r="N136" s="1595"/>
      <c r="O136" s="1591"/>
      <c r="P136" s="1595"/>
      <c r="Q136" s="1591"/>
      <c r="R136" s="1595"/>
      <c r="S136" s="1591"/>
      <c r="T136" s="1595"/>
      <c r="U136" s="1591"/>
      <c r="V136" s="1595"/>
      <c r="W136" s="1591"/>
      <c r="X136" s="1595"/>
      <c r="Y136" s="1591"/>
      <c r="Z136" s="1595"/>
      <c r="AA136" s="1591"/>
      <c r="AB136" s="1595"/>
      <c r="AC136" s="1591"/>
      <c r="AD136" s="1595"/>
      <c r="AE136" s="1591"/>
      <c r="AF136" s="1595"/>
      <c r="AG136" s="1591"/>
      <c r="AH136" s="1595"/>
      <c r="AI136" s="1591"/>
      <c r="AJ136" s="1595"/>
      <c r="AK136" s="1591"/>
      <c r="AL136" s="1595"/>
      <c r="AM136" s="1591"/>
      <c r="AN136" s="1679"/>
      <c r="AO136" s="1584"/>
      <c r="AP136" s="706"/>
      <c r="AQ136" s="1585"/>
      <c r="AR136" s="1585"/>
      <c r="AS136" s="1651"/>
      <c r="AT136" s="1584"/>
      <c r="AU136" s="1584"/>
      <c r="AV136" s="1584"/>
      <c r="AW136" s="1584"/>
      <c r="CM136" s="562"/>
      <c r="CN136" s="562"/>
      <c r="CO136" s="562"/>
      <c r="CP136" s="562"/>
      <c r="CQ136" s="562"/>
      <c r="CR136" s="562"/>
      <c r="CS136" s="562"/>
      <c r="CT136" s="562"/>
      <c r="CU136" s="562"/>
      <c r="CV136" s="562"/>
      <c r="CW136" s="562"/>
      <c r="CX136" s="562"/>
      <c r="CY136" s="563"/>
      <c r="CZ136" s="563"/>
      <c r="DA136" s="563"/>
      <c r="DB136" s="563"/>
      <c r="DC136" s="563"/>
      <c r="DD136" s="563"/>
      <c r="DE136" s="563"/>
      <c r="DF136" s="563"/>
      <c r="DG136" s="563"/>
      <c r="DH136" s="563"/>
      <c r="DI136" s="563"/>
      <c r="DJ136" s="563"/>
      <c r="DK136" s="563"/>
      <c r="DL136" s="563"/>
    </row>
    <row r="137" spans="1:116" s="332" customFormat="1" ht="16.350000000000001" customHeight="1" x14ac:dyDescent="0.2">
      <c r="A137" s="6855" t="s">
        <v>2420</v>
      </c>
      <c r="B137" s="7310"/>
      <c r="C137" s="6856"/>
      <c r="D137" s="3815"/>
      <c r="E137" s="3806"/>
      <c r="F137" s="2702"/>
      <c r="G137" s="1855"/>
      <c r="H137" s="1856"/>
      <c r="I137" s="1855"/>
      <c r="J137" s="2034"/>
      <c r="K137" s="1855"/>
      <c r="L137" s="1595"/>
      <c r="M137" s="1583"/>
      <c r="N137" s="1595"/>
      <c r="O137" s="1591"/>
      <c r="P137" s="1595"/>
      <c r="Q137" s="1591"/>
      <c r="R137" s="1595"/>
      <c r="S137" s="1591"/>
      <c r="T137" s="1595"/>
      <c r="U137" s="1591"/>
      <c r="V137" s="1595"/>
      <c r="W137" s="1591"/>
      <c r="X137" s="1595"/>
      <c r="Y137" s="1591"/>
      <c r="Z137" s="1595"/>
      <c r="AA137" s="1591"/>
      <c r="AB137" s="1595"/>
      <c r="AC137" s="1591"/>
      <c r="AD137" s="1595"/>
      <c r="AE137" s="1591"/>
      <c r="AF137" s="1595"/>
      <c r="AG137" s="1591"/>
      <c r="AH137" s="1595"/>
      <c r="AI137" s="1591"/>
      <c r="AJ137" s="1595"/>
      <c r="AK137" s="1591"/>
      <c r="AL137" s="1595"/>
      <c r="AM137" s="1591"/>
      <c r="AN137" s="1679"/>
      <c r="AO137" s="1584"/>
      <c r="AP137" s="706"/>
      <c r="AQ137" s="1585"/>
      <c r="AR137" s="1585"/>
      <c r="AS137" s="1651"/>
      <c r="AT137" s="1584"/>
      <c r="AU137" s="1584"/>
      <c r="AV137" s="1584"/>
      <c r="AW137" s="1584"/>
      <c r="CM137" s="562"/>
      <c r="CN137" s="562"/>
      <c r="CO137" s="562"/>
      <c r="CP137" s="562"/>
      <c r="CQ137" s="562"/>
      <c r="CR137" s="562"/>
      <c r="CS137" s="562"/>
      <c r="CT137" s="562"/>
      <c r="CU137" s="562"/>
      <c r="CV137" s="562"/>
      <c r="CW137" s="562"/>
      <c r="CX137" s="562"/>
      <c r="CY137" s="563"/>
      <c r="CZ137" s="563"/>
      <c r="DA137" s="563"/>
      <c r="DB137" s="563"/>
      <c r="DC137" s="563"/>
      <c r="DD137" s="563"/>
      <c r="DE137" s="563"/>
      <c r="DF137" s="563"/>
      <c r="DG137" s="563"/>
      <c r="DH137" s="563"/>
      <c r="DI137" s="563"/>
      <c r="DJ137" s="563"/>
      <c r="DK137" s="563"/>
      <c r="DL137" s="563"/>
    </row>
    <row r="138" spans="1:116" s="332" customFormat="1" ht="16.350000000000001" customHeight="1" x14ac:dyDescent="0.2">
      <c r="A138" s="6855" t="s">
        <v>2421</v>
      </c>
      <c r="B138" s="7310"/>
      <c r="C138" s="6856"/>
      <c r="D138" s="3815"/>
      <c r="E138" s="3816"/>
      <c r="F138" s="2702"/>
      <c r="G138" s="1855"/>
      <c r="H138" s="1856"/>
      <c r="I138" s="1855"/>
      <c r="J138" s="2034"/>
      <c r="K138" s="1855"/>
      <c r="L138" s="1595"/>
      <c r="M138" s="1583"/>
      <c r="N138" s="1595"/>
      <c r="O138" s="1591"/>
      <c r="P138" s="1595"/>
      <c r="Q138" s="1591"/>
      <c r="R138" s="1595"/>
      <c r="S138" s="1591"/>
      <c r="T138" s="1595"/>
      <c r="U138" s="1591"/>
      <c r="V138" s="1595"/>
      <c r="W138" s="1591"/>
      <c r="X138" s="1595"/>
      <c r="Y138" s="1591"/>
      <c r="Z138" s="1595"/>
      <c r="AA138" s="1591"/>
      <c r="AB138" s="1595"/>
      <c r="AC138" s="1591"/>
      <c r="AD138" s="1595"/>
      <c r="AE138" s="1591"/>
      <c r="AF138" s="1595"/>
      <c r="AG138" s="1591"/>
      <c r="AH138" s="1595"/>
      <c r="AI138" s="1591"/>
      <c r="AJ138" s="1595"/>
      <c r="AK138" s="1591"/>
      <c r="AL138" s="1595"/>
      <c r="AM138" s="1591"/>
      <c r="AN138" s="1679"/>
      <c r="AO138" s="1584"/>
      <c r="AP138" s="706"/>
      <c r="AQ138" s="1585"/>
      <c r="AR138" s="1585"/>
      <c r="AS138" s="1651"/>
      <c r="AT138" s="1584"/>
      <c r="AU138" s="1584"/>
      <c r="AV138" s="1584"/>
      <c r="AW138" s="1584"/>
      <c r="CM138" s="562"/>
      <c r="CN138" s="562"/>
      <c r="CO138" s="562"/>
      <c r="CP138" s="562"/>
      <c r="CQ138" s="562"/>
      <c r="CR138" s="562"/>
      <c r="CS138" s="562"/>
      <c r="CT138" s="562"/>
      <c r="CU138" s="562"/>
      <c r="CV138" s="562"/>
      <c r="CW138" s="562"/>
      <c r="CX138" s="562"/>
      <c r="CY138" s="563"/>
      <c r="CZ138" s="563"/>
      <c r="DA138" s="563"/>
      <c r="DB138" s="563"/>
      <c r="DC138" s="563"/>
      <c r="DD138" s="563"/>
      <c r="DE138" s="563"/>
      <c r="DF138" s="563"/>
      <c r="DG138" s="563"/>
      <c r="DH138" s="563"/>
      <c r="DI138" s="563"/>
      <c r="DJ138" s="563"/>
      <c r="DK138" s="563"/>
      <c r="DL138" s="563"/>
    </row>
    <row r="139" spans="1:116" s="319" customFormat="1" ht="14.25" customHeight="1" x14ac:dyDescent="0.2">
      <c r="A139" s="6855" t="s">
        <v>2422</v>
      </c>
      <c r="B139" s="7310"/>
      <c r="C139" s="6856"/>
      <c r="D139" s="3815"/>
      <c r="E139" s="3806"/>
      <c r="F139" s="2702"/>
      <c r="G139" s="1855"/>
      <c r="H139" s="1856"/>
      <c r="I139" s="1855"/>
      <c r="J139" s="2034"/>
      <c r="K139" s="1855"/>
      <c r="L139" s="1595"/>
      <c r="M139" s="1583"/>
      <c r="N139" s="1595"/>
      <c r="O139" s="1591"/>
      <c r="P139" s="1595"/>
      <c r="Q139" s="1591"/>
      <c r="R139" s="1595"/>
      <c r="S139" s="1591"/>
      <c r="T139" s="1595"/>
      <c r="U139" s="1591"/>
      <c r="V139" s="1595"/>
      <c r="W139" s="1591"/>
      <c r="X139" s="1595"/>
      <c r="Y139" s="1591"/>
      <c r="Z139" s="1595"/>
      <c r="AA139" s="1591"/>
      <c r="AB139" s="1595"/>
      <c r="AC139" s="1591"/>
      <c r="AD139" s="1595"/>
      <c r="AE139" s="1591"/>
      <c r="AF139" s="1595"/>
      <c r="AG139" s="1591"/>
      <c r="AH139" s="1595"/>
      <c r="AI139" s="1591"/>
      <c r="AJ139" s="1595"/>
      <c r="AK139" s="1591"/>
      <c r="AL139" s="1595"/>
      <c r="AM139" s="1591"/>
      <c r="AN139" s="1679"/>
      <c r="AO139" s="1584"/>
      <c r="AP139" s="706"/>
      <c r="AQ139" s="1585"/>
      <c r="AR139" s="1585"/>
      <c r="AS139" s="1651"/>
      <c r="AT139" s="1584"/>
      <c r="AU139" s="1584"/>
      <c r="AV139" s="1584"/>
      <c r="AW139" s="1584"/>
      <c r="CM139" s="520"/>
    </row>
    <row r="140" spans="1:116" s="332" customFormat="1" ht="16.350000000000001" customHeight="1" x14ac:dyDescent="0.2">
      <c r="A140" s="6855" t="s">
        <v>2423</v>
      </c>
      <c r="B140" s="7310"/>
      <c r="C140" s="6856"/>
      <c r="D140" s="3815"/>
      <c r="E140" s="3816"/>
      <c r="F140" s="2702"/>
      <c r="G140" s="1761"/>
      <c r="H140" s="1760"/>
      <c r="I140" s="1761"/>
      <c r="J140" s="2041"/>
      <c r="K140" s="1583"/>
      <c r="L140" s="1595"/>
      <c r="M140" s="1583"/>
      <c r="N140" s="1595"/>
      <c r="O140" s="1591"/>
      <c r="P140" s="1595"/>
      <c r="Q140" s="1591"/>
      <c r="R140" s="1595"/>
      <c r="S140" s="1591"/>
      <c r="T140" s="1595"/>
      <c r="U140" s="1591"/>
      <c r="V140" s="1595"/>
      <c r="W140" s="1591"/>
      <c r="X140" s="1595"/>
      <c r="Y140" s="1591"/>
      <c r="Z140" s="1595"/>
      <c r="AA140" s="1591"/>
      <c r="AB140" s="1595"/>
      <c r="AC140" s="1591"/>
      <c r="AD140" s="1595"/>
      <c r="AE140" s="1591"/>
      <c r="AF140" s="1595"/>
      <c r="AG140" s="1591"/>
      <c r="AH140" s="1595"/>
      <c r="AI140" s="1591"/>
      <c r="AJ140" s="1595"/>
      <c r="AK140" s="1591"/>
      <c r="AL140" s="1595"/>
      <c r="AM140" s="1591"/>
      <c r="AN140" s="1679"/>
      <c r="AO140" s="1584"/>
      <c r="AP140" s="1584"/>
      <c r="AQ140" s="1585"/>
      <c r="AR140" s="1585"/>
      <c r="AS140" s="1585"/>
      <c r="AT140" s="1584"/>
      <c r="AU140" s="1584"/>
      <c r="AV140" s="1584"/>
      <c r="AW140" s="1584"/>
      <c r="CM140" s="562"/>
      <c r="CN140" s="562"/>
      <c r="CO140" s="562"/>
      <c r="CP140" s="562"/>
      <c r="CQ140" s="562"/>
      <c r="CR140" s="562"/>
      <c r="CS140" s="562"/>
      <c r="CT140" s="562"/>
      <c r="CU140" s="562"/>
      <c r="CV140" s="562"/>
      <c r="CW140" s="562"/>
      <c r="CX140" s="562"/>
      <c r="CY140" s="563"/>
      <c r="CZ140" s="563"/>
      <c r="DA140" s="563"/>
      <c r="DB140" s="563"/>
      <c r="DC140" s="563"/>
      <c r="DD140" s="563"/>
      <c r="DE140" s="563"/>
      <c r="DF140" s="563"/>
      <c r="DG140" s="563"/>
      <c r="DH140" s="563"/>
      <c r="DI140" s="563"/>
      <c r="DJ140" s="563"/>
      <c r="DK140" s="563"/>
      <c r="DL140" s="563"/>
    </row>
    <row r="141" spans="1:116" s="245" customFormat="1" ht="16.350000000000001" customHeight="1" x14ac:dyDescent="0.2">
      <c r="A141" s="6851" t="s">
        <v>2424</v>
      </c>
      <c r="B141" s="7342"/>
      <c r="C141" s="7272"/>
      <c r="D141" s="3826"/>
      <c r="E141" s="3806"/>
      <c r="F141" s="3827"/>
      <c r="G141" s="1471"/>
      <c r="H141" s="1472"/>
      <c r="I141" s="1471"/>
      <c r="J141" s="405"/>
      <c r="K141" s="267"/>
      <c r="L141" s="1856"/>
      <c r="M141" s="1855"/>
      <c r="N141" s="1856"/>
      <c r="O141" s="701"/>
      <c r="P141" s="1856"/>
      <c r="Q141" s="701"/>
      <c r="R141" s="1856"/>
      <c r="S141" s="701"/>
      <c r="T141" s="1856"/>
      <c r="U141" s="701"/>
      <c r="V141" s="1856"/>
      <c r="W141" s="701"/>
      <c r="X141" s="1856"/>
      <c r="Y141" s="701"/>
      <c r="Z141" s="1856"/>
      <c r="AA141" s="701"/>
      <c r="AB141" s="1856"/>
      <c r="AC141" s="701"/>
      <c r="AD141" s="1856"/>
      <c r="AE141" s="701"/>
      <c r="AF141" s="1856"/>
      <c r="AG141" s="701"/>
      <c r="AH141" s="1856"/>
      <c r="AI141" s="701"/>
      <c r="AJ141" s="1856"/>
      <c r="AK141" s="701"/>
      <c r="AL141" s="1856"/>
      <c r="AM141" s="701"/>
      <c r="AN141" s="1858"/>
      <c r="AO141" s="706"/>
      <c r="AP141" s="1584"/>
      <c r="AQ141" s="1585"/>
      <c r="AR141" s="1585"/>
      <c r="AS141" s="1585"/>
      <c r="AT141" s="1584"/>
      <c r="AU141" s="987"/>
      <c r="AV141" s="1584"/>
      <c r="AW141" s="987"/>
      <c r="CL141" s="1584"/>
      <c r="CM141" s="474">
        <f>IF(AND(AT142="",G142&lt;&gt;0),1,IF(G142&lt;AT142,1,0))</f>
        <v>0</v>
      </c>
      <c r="CN141" s="474" t="e">
        <f>IF(AND(#REF!="",G142&lt;&gt;0),1,IF(G142&lt;#REF!,1,0))</f>
        <v>#REF!</v>
      </c>
      <c r="CO141" s="474" t="e">
        <f>IF(AND(#REF!="",G142&lt;&gt;0),1,IF(G142&lt;#REF!,1,0))</f>
        <v>#REF!</v>
      </c>
      <c r="CP141" s="247"/>
      <c r="CQ141" s="247"/>
      <c r="CR141" s="247"/>
      <c r="CS141" s="247"/>
      <c r="CT141" s="247"/>
      <c r="CU141" s="247"/>
    </row>
    <row r="142" spans="1:116" s="319" customFormat="1" ht="14.1" customHeight="1" x14ac:dyDescent="0.2">
      <c r="A142" s="6857" t="s">
        <v>2425</v>
      </c>
      <c r="B142" s="7291"/>
      <c r="C142" s="6858"/>
      <c r="D142" s="3828"/>
      <c r="E142" s="3816"/>
      <c r="F142" s="3829"/>
      <c r="G142" s="1471"/>
      <c r="H142" s="1472"/>
      <c r="I142" s="1471"/>
      <c r="J142" s="405"/>
      <c r="K142" s="267"/>
      <c r="L142" s="1597"/>
      <c r="M142" s="1596"/>
      <c r="N142" s="1597"/>
      <c r="O142" s="1907"/>
      <c r="P142" s="1597"/>
      <c r="Q142" s="1907"/>
      <c r="R142" s="1597"/>
      <c r="S142" s="1907"/>
      <c r="T142" s="1597"/>
      <c r="U142" s="1907"/>
      <c r="V142" s="1597"/>
      <c r="W142" s="1907"/>
      <c r="X142" s="1597"/>
      <c r="Y142" s="1907"/>
      <c r="Z142" s="1597"/>
      <c r="AA142" s="1907"/>
      <c r="AB142" s="1597"/>
      <c r="AC142" s="1907"/>
      <c r="AD142" s="1597"/>
      <c r="AE142" s="1907"/>
      <c r="AF142" s="1597"/>
      <c r="AG142" s="1907"/>
      <c r="AH142" s="1597"/>
      <c r="AI142" s="1907"/>
      <c r="AJ142" s="1597"/>
      <c r="AK142" s="1907"/>
      <c r="AL142" s="1597"/>
      <c r="AM142" s="1907"/>
      <c r="AN142" s="1710"/>
      <c r="AO142" s="1640"/>
      <c r="AP142" s="1584"/>
      <c r="AQ142" s="1585"/>
      <c r="AR142" s="1585"/>
      <c r="AS142" s="1585"/>
      <c r="AT142" s="1584"/>
      <c r="AU142" s="987"/>
      <c r="AV142" s="987"/>
      <c r="AW142" s="987"/>
      <c r="CM142" s="520"/>
    </row>
    <row r="143" spans="1:116" s="245" customFormat="1" ht="24" customHeight="1" x14ac:dyDescent="0.2">
      <c r="A143" s="3651" t="s">
        <v>49</v>
      </c>
      <c r="B143" s="3830"/>
      <c r="C143" s="3650"/>
      <c r="D143" s="3828"/>
      <c r="E143" s="3806"/>
      <c r="F143" s="3829">
        <f>SUM(H144+J144+L144+N144+P144+R144+T144+V144+X144+Z144+AB144+AD144+AF144+AH144+AJ144+AL144+AN144)</f>
        <v>0</v>
      </c>
      <c r="G143" s="3463">
        <f t="shared" ref="G143:AO143" si="7">SUM(G90:G142)</f>
        <v>0</v>
      </c>
      <c r="H143" s="3831">
        <f t="shared" si="7"/>
        <v>0</v>
      </c>
      <c r="I143" s="3463">
        <f t="shared" si="7"/>
        <v>0</v>
      </c>
      <c r="J143" s="3832">
        <f t="shared" si="7"/>
        <v>0</v>
      </c>
      <c r="K143" s="3463">
        <f t="shared" si="7"/>
        <v>0</v>
      </c>
      <c r="L143" s="3831">
        <f t="shared" si="7"/>
        <v>0</v>
      </c>
      <c r="M143" s="3833">
        <f t="shared" si="7"/>
        <v>0</v>
      </c>
      <c r="N143" s="3465">
        <f t="shared" si="7"/>
        <v>0</v>
      </c>
      <c r="O143" s="3834">
        <f t="shared" si="7"/>
        <v>0</v>
      </c>
      <c r="P143" s="3465">
        <f t="shared" si="7"/>
        <v>0</v>
      </c>
      <c r="Q143" s="3834">
        <f t="shared" si="7"/>
        <v>0</v>
      </c>
      <c r="R143" s="3465">
        <f t="shared" si="7"/>
        <v>0</v>
      </c>
      <c r="S143" s="3834">
        <f t="shared" si="7"/>
        <v>0</v>
      </c>
      <c r="T143" s="3465">
        <f t="shared" si="7"/>
        <v>0</v>
      </c>
      <c r="U143" s="3834">
        <f t="shared" si="7"/>
        <v>0</v>
      </c>
      <c r="V143" s="3465">
        <f t="shared" si="7"/>
        <v>0</v>
      </c>
      <c r="W143" s="3834">
        <f t="shared" si="7"/>
        <v>0</v>
      </c>
      <c r="X143" s="3465">
        <f t="shared" si="7"/>
        <v>0</v>
      </c>
      <c r="Y143" s="3834">
        <f t="shared" si="7"/>
        <v>0</v>
      </c>
      <c r="Z143" s="3465">
        <f t="shared" si="7"/>
        <v>0</v>
      </c>
      <c r="AA143" s="3834">
        <f t="shared" si="7"/>
        <v>0</v>
      </c>
      <c r="AB143" s="3465">
        <f t="shared" si="7"/>
        <v>0</v>
      </c>
      <c r="AC143" s="3834">
        <f t="shared" si="7"/>
        <v>0</v>
      </c>
      <c r="AD143" s="3465">
        <f t="shared" si="7"/>
        <v>0</v>
      </c>
      <c r="AE143" s="3834">
        <f t="shared" si="7"/>
        <v>0</v>
      </c>
      <c r="AF143" s="3465">
        <f t="shared" si="7"/>
        <v>0</v>
      </c>
      <c r="AG143" s="3834">
        <f t="shared" si="7"/>
        <v>0</v>
      </c>
      <c r="AH143" s="3465">
        <f t="shared" si="7"/>
        <v>0</v>
      </c>
      <c r="AI143" s="3834">
        <f t="shared" si="7"/>
        <v>0</v>
      </c>
      <c r="AJ143" s="3465">
        <f t="shared" si="7"/>
        <v>0</v>
      </c>
      <c r="AK143" s="3834">
        <f t="shared" si="7"/>
        <v>0</v>
      </c>
      <c r="AL143" s="3465">
        <f t="shared" si="7"/>
        <v>0</v>
      </c>
      <c r="AM143" s="3834">
        <f t="shared" si="7"/>
        <v>0</v>
      </c>
      <c r="AN143" s="3634">
        <f t="shared" si="7"/>
        <v>0</v>
      </c>
      <c r="AO143" s="3835">
        <f t="shared" si="7"/>
        <v>0</v>
      </c>
      <c r="AP143" s="3836">
        <f t="shared" ref="AP143:AU143" si="8">SUM(AP89:AP142)</f>
        <v>0</v>
      </c>
      <c r="AQ143" s="3836">
        <f t="shared" si="8"/>
        <v>0</v>
      </c>
      <c r="AR143" s="3836">
        <f t="shared" si="8"/>
        <v>0</v>
      </c>
      <c r="AS143" s="3836">
        <f t="shared" si="8"/>
        <v>0</v>
      </c>
      <c r="AT143" s="3836">
        <f t="shared" si="8"/>
        <v>0</v>
      </c>
      <c r="AU143" s="3836">
        <f t="shared" si="8"/>
        <v>0</v>
      </c>
      <c r="AV143" s="3836">
        <f>SUM(AV90:AV142)</f>
        <v>0</v>
      </c>
      <c r="AW143" s="3836">
        <f>SUM(AW89:AW142)</f>
        <v>0</v>
      </c>
      <c r="BX143" s="244"/>
      <c r="BY143" s="244"/>
      <c r="BZ143" s="257"/>
      <c r="CA143" s="257"/>
      <c r="CB143" s="247"/>
      <c r="CC143" s="247"/>
      <c r="CD143" s="247"/>
      <c r="CE143" s="247"/>
      <c r="CF143" s="247"/>
      <c r="CG143" s="247"/>
      <c r="CH143" s="247"/>
      <c r="CI143" s="464"/>
      <c r="CJ143" s="464"/>
      <c r="CK143" s="464"/>
      <c r="CL143" s="464"/>
      <c r="CM143" s="464"/>
      <c r="CN143" s="464"/>
      <c r="CO143" s="464"/>
      <c r="CP143" s="247"/>
      <c r="CQ143" s="247"/>
      <c r="CR143" s="247"/>
      <c r="CS143" s="247"/>
      <c r="CT143" s="247"/>
      <c r="CU143" s="247"/>
    </row>
    <row r="144" spans="1:116" s="319" customFormat="1" ht="14.25" customHeight="1" x14ac:dyDescent="0.2">
      <c r="A144" s="103" t="s">
        <v>2426</v>
      </c>
      <c r="B144" s="570"/>
      <c r="C144" s="570"/>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c r="AJ144" s="245"/>
      <c r="AK144" s="245"/>
      <c r="AL144" s="245"/>
      <c r="AM144" s="245"/>
      <c r="AN144" s="245"/>
      <c r="AO144" s="245"/>
      <c r="AP144" s="245"/>
      <c r="AQ144" s="245"/>
      <c r="AR144" s="245"/>
      <c r="AS144" s="245"/>
      <c r="AT144" s="245"/>
      <c r="AU144" s="245"/>
      <c r="AV144" s="245"/>
      <c r="BT144" s="520"/>
      <c r="BU144" s="520"/>
      <c r="BV144" s="520"/>
      <c r="BW144" s="520"/>
      <c r="BX144" s="520"/>
      <c r="BY144" s="520"/>
      <c r="BZ144" s="520"/>
      <c r="CA144" s="520"/>
      <c r="CB144" s="520"/>
      <c r="CC144" s="520"/>
      <c r="CD144" s="520"/>
      <c r="CE144" s="520"/>
      <c r="CF144" s="520"/>
      <c r="CG144" s="520"/>
      <c r="CH144" s="520"/>
      <c r="CI144" s="520"/>
      <c r="CJ144" s="520"/>
      <c r="CK144" s="520"/>
      <c r="CL144" s="520"/>
    </row>
    <row r="145" spans="1:93" s="319" customFormat="1" ht="14.25" x14ac:dyDescent="0.2">
      <c r="A145" s="7333" t="s">
        <v>2427</v>
      </c>
      <c r="B145" s="7334"/>
      <c r="C145" s="7335"/>
      <c r="D145" s="6759" t="s">
        <v>49</v>
      </c>
      <c r="E145" s="6200"/>
      <c r="F145" s="6183"/>
      <c r="G145" s="7023" t="s">
        <v>2279</v>
      </c>
      <c r="H145" s="7032"/>
      <c r="I145" s="7032"/>
      <c r="J145" s="7032"/>
      <c r="K145" s="7032"/>
      <c r="L145" s="7032"/>
      <c r="M145" s="7032"/>
      <c r="N145" s="7032"/>
      <c r="O145" s="7032"/>
      <c r="P145" s="7032"/>
      <c r="Q145" s="7032"/>
      <c r="R145" s="7032"/>
      <c r="S145" s="7032"/>
      <c r="T145" s="7032"/>
      <c r="U145" s="7032"/>
      <c r="V145" s="7032"/>
      <c r="W145" s="7032"/>
      <c r="X145" s="7032"/>
      <c r="Y145" s="7032"/>
      <c r="Z145" s="7032"/>
      <c r="AA145" s="7032"/>
      <c r="AB145" s="7032"/>
      <c r="AC145" s="7032"/>
      <c r="AD145" s="7032"/>
      <c r="AE145" s="7032"/>
      <c r="AF145" s="7032"/>
      <c r="AG145" s="7032"/>
      <c r="AH145" s="7032"/>
      <c r="AI145" s="7032"/>
      <c r="AJ145" s="7032"/>
      <c r="AK145" s="7032"/>
      <c r="AL145" s="7032"/>
      <c r="AM145" s="7032"/>
      <c r="AN145" s="7032"/>
      <c r="AO145" s="7032"/>
      <c r="AP145" s="7041"/>
      <c r="AQ145" s="6183" t="s">
        <v>2280</v>
      </c>
      <c r="AR145" s="7308" t="s">
        <v>2368</v>
      </c>
      <c r="AS145" s="7308" t="s">
        <v>2369</v>
      </c>
      <c r="AT145" s="7065" t="s">
        <v>2300</v>
      </c>
      <c r="AU145" s="7308" t="s">
        <v>2282</v>
      </c>
      <c r="AV145" s="7079" t="s">
        <v>946</v>
      </c>
      <c r="AW145" s="7064" t="s">
        <v>2370</v>
      </c>
      <c r="AX145" s="7308" t="s">
        <v>2371</v>
      </c>
      <c r="BR145" s="520"/>
      <c r="BS145" s="520"/>
      <c r="BT145" s="520"/>
      <c r="BU145" s="520"/>
      <c r="BV145" s="520"/>
      <c r="BW145" s="520"/>
      <c r="BX145" s="520"/>
      <c r="BY145" s="520"/>
      <c r="BZ145" s="520"/>
      <c r="CA145" s="520"/>
      <c r="CB145" s="520"/>
      <c r="CC145" s="520"/>
      <c r="CD145" s="520"/>
      <c r="CE145" s="520"/>
      <c r="CF145" s="520"/>
      <c r="CG145" s="520"/>
      <c r="CH145" s="520"/>
      <c r="CI145" s="520"/>
      <c r="CJ145" s="520"/>
    </row>
    <row r="146" spans="1:93" s="319" customFormat="1" ht="14.25" x14ac:dyDescent="0.2">
      <c r="A146" s="7336"/>
      <c r="B146" s="7337"/>
      <c r="C146" s="7338"/>
      <c r="D146" s="6902"/>
      <c r="E146" s="6966"/>
      <c r="F146" s="6967"/>
      <c r="G146" s="7027" t="s">
        <v>2285</v>
      </c>
      <c r="H146" s="7044"/>
      <c r="I146" s="7023" t="s">
        <v>354</v>
      </c>
      <c r="J146" s="7024"/>
      <c r="K146" s="7032" t="s">
        <v>355</v>
      </c>
      <c r="L146" s="7024"/>
      <c r="M146" s="7023" t="s">
        <v>2286</v>
      </c>
      <c r="N146" s="7024"/>
      <c r="O146" s="7023" t="s">
        <v>357</v>
      </c>
      <c r="P146" s="7024"/>
      <c r="Q146" s="7023" t="s">
        <v>358</v>
      </c>
      <c r="R146" s="7024"/>
      <c r="S146" s="7023" t="s">
        <v>359</v>
      </c>
      <c r="T146" s="7024"/>
      <c r="U146" s="7023" t="s">
        <v>360</v>
      </c>
      <c r="V146" s="7024"/>
      <c r="W146" s="7023" t="s">
        <v>2287</v>
      </c>
      <c r="X146" s="7024"/>
      <c r="Y146" s="7023" t="s">
        <v>267</v>
      </c>
      <c r="Z146" s="7044"/>
      <c r="AA146" s="7023" t="s">
        <v>268</v>
      </c>
      <c r="AB146" s="7044"/>
      <c r="AC146" s="7137" t="s">
        <v>2288</v>
      </c>
      <c r="AD146" s="7140"/>
      <c r="AE146" s="7137" t="s">
        <v>2289</v>
      </c>
      <c r="AF146" s="7140"/>
      <c r="AG146" s="7137" t="s">
        <v>2290</v>
      </c>
      <c r="AH146" s="7140"/>
      <c r="AI146" s="7137" t="s">
        <v>2291</v>
      </c>
      <c r="AJ146" s="7140"/>
      <c r="AK146" s="7023" t="s">
        <v>2292</v>
      </c>
      <c r="AL146" s="7044"/>
      <c r="AM146" s="7023" t="s">
        <v>2293</v>
      </c>
      <c r="AN146" s="7044"/>
      <c r="AO146" s="7023" t="s">
        <v>951</v>
      </c>
      <c r="AP146" s="7029"/>
      <c r="AQ146" s="6203"/>
      <c r="AR146" s="6424"/>
      <c r="AS146" s="6424"/>
      <c r="AT146" s="6664"/>
      <c r="AU146" s="6424"/>
      <c r="AV146" s="6884"/>
      <c r="AW146" s="7064"/>
      <c r="AX146" s="6424"/>
      <c r="BR146" s="520"/>
      <c r="BS146" s="520"/>
      <c r="BT146" s="520"/>
      <c r="BU146" s="520"/>
      <c r="BV146" s="520"/>
      <c r="BW146" s="520"/>
      <c r="BX146" s="520"/>
      <c r="BY146" s="520"/>
      <c r="BZ146" s="520"/>
      <c r="CA146" s="520"/>
      <c r="CB146" s="520"/>
      <c r="CC146" s="520"/>
      <c r="CD146" s="520"/>
      <c r="CE146" s="520"/>
      <c r="CF146" s="520"/>
      <c r="CG146" s="520"/>
      <c r="CH146" s="520"/>
      <c r="CI146" s="520"/>
      <c r="CJ146" s="520"/>
    </row>
    <row r="147" spans="1:93" s="319" customFormat="1" ht="14.25" customHeight="1" x14ac:dyDescent="0.2">
      <c r="A147" s="7339"/>
      <c r="B147" s="7340"/>
      <c r="C147" s="7341"/>
      <c r="D147" s="3215" t="s">
        <v>2428</v>
      </c>
      <c r="E147" s="3214" t="s">
        <v>53</v>
      </c>
      <c r="F147" s="3215" t="s">
        <v>54</v>
      </c>
      <c r="G147" s="3214" t="s">
        <v>53</v>
      </c>
      <c r="H147" s="3215" t="s">
        <v>54</v>
      </c>
      <c r="I147" s="3214" t="s">
        <v>53</v>
      </c>
      <c r="J147" s="3215" t="s">
        <v>54</v>
      </c>
      <c r="K147" s="3214" t="s">
        <v>53</v>
      </c>
      <c r="L147" s="3215" t="s">
        <v>54</v>
      </c>
      <c r="M147" s="3214" t="s">
        <v>53</v>
      </c>
      <c r="N147" s="3215" t="s">
        <v>54</v>
      </c>
      <c r="O147" s="3214" t="s">
        <v>53</v>
      </c>
      <c r="P147" s="3215" t="s">
        <v>54</v>
      </c>
      <c r="Q147" s="3214" t="s">
        <v>53</v>
      </c>
      <c r="R147" s="3215" t="s">
        <v>54</v>
      </c>
      <c r="S147" s="3214" t="s">
        <v>53</v>
      </c>
      <c r="T147" s="3215" t="s">
        <v>54</v>
      </c>
      <c r="U147" s="3214" t="s">
        <v>53</v>
      </c>
      <c r="V147" s="3215" t="s">
        <v>54</v>
      </c>
      <c r="W147" s="3214" t="s">
        <v>53</v>
      </c>
      <c r="X147" s="3215" t="s">
        <v>54</v>
      </c>
      <c r="Y147" s="3214" t="s">
        <v>53</v>
      </c>
      <c r="Z147" s="3215" t="s">
        <v>54</v>
      </c>
      <c r="AA147" s="3214" t="s">
        <v>53</v>
      </c>
      <c r="AB147" s="3215" t="s">
        <v>54</v>
      </c>
      <c r="AC147" s="3214" t="s">
        <v>53</v>
      </c>
      <c r="AD147" s="3215" t="s">
        <v>54</v>
      </c>
      <c r="AE147" s="3214" t="s">
        <v>53</v>
      </c>
      <c r="AF147" s="3215" t="s">
        <v>54</v>
      </c>
      <c r="AG147" s="3214" t="s">
        <v>53</v>
      </c>
      <c r="AH147" s="3215" t="s">
        <v>54</v>
      </c>
      <c r="AI147" s="3214" t="s">
        <v>53</v>
      </c>
      <c r="AJ147" s="3215" t="s">
        <v>54</v>
      </c>
      <c r="AK147" s="3214" t="s">
        <v>53</v>
      </c>
      <c r="AL147" s="3215" t="s">
        <v>54</v>
      </c>
      <c r="AM147" s="3214" t="s">
        <v>53</v>
      </c>
      <c r="AN147" s="3215" t="s">
        <v>54</v>
      </c>
      <c r="AO147" s="3214" t="s">
        <v>53</v>
      </c>
      <c r="AP147" s="3625" t="s">
        <v>54</v>
      </c>
      <c r="AQ147" s="6967"/>
      <c r="AR147" s="7253"/>
      <c r="AS147" s="7253"/>
      <c r="AT147" s="7309"/>
      <c r="AU147" s="7253"/>
      <c r="AV147" s="7329"/>
      <c r="AW147" s="7064"/>
      <c r="AX147" s="7253"/>
      <c r="BR147" s="520"/>
      <c r="BS147" s="520"/>
      <c r="BT147" s="520"/>
      <c r="BU147" s="520"/>
      <c r="BV147" s="520"/>
      <c r="BW147" s="520"/>
      <c r="BX147" s="520"/>
      <c r="BY147" s="520"/>
      <c r="BZ147" s="520"/>
      <c r="CA147" s="520">
        <v>0</v>
      </c>
      <c r="CB147" s="520">
        <v>0</v>
      </c>
      <c r="CC147" s="520">
        <v>0</v>
      </c>
      <c r="CD147" s="520">
        <v>0</v>
      </c>
      <c r="CE147" s="520"/>
      <c r="CF147" s="520"/>
      <c r="CG147" s="520"/>
      <c r="CH147" s="520"/>
      <c r="CI147" s="520"/>
      <c r="CJ147" s="520"/>
    </row>
    <row r="148" spans="1:93" s="319" customFormat="1" ht="14.25" customHeight="1" x14ac:dyDescent="0.2">
      <c r="A148" s="6857" t="s">
        <v>2429</v>
      </c>
      <c r="B148" s="7291"/>
      <c r="C148" s="6858"/>
      <c r="D148" s="3837"/>
      <c r="E148" s="3806"/>
      <c r="F148" s="3807"/>
      <c r="G148" s="3808"/>
      <c r="H148" s="3809"/>
      <c r="I148" s="3811"/>
      <c r="J148" s="3809"/>
      <c r="K148" s="3811"/>
      <c r="L148" s="3809"/>
      <c r="M148" s="3811"/>
      <c r="N148" s="3809"/>
      <c r="O148" s="1641"/>
      <c r="P148" s="3809"/>
      <c r="Q148" s="1641"/>
      <c r="R148" s="3809"/>
      <c r="S148" s="1641"/>
      <c r="T148" s="3809"/>
      <c r="U148" s="3811"/>
      <c r="V148" s="3809"/>
      <c r="W148" s="3811"/>
      <c r="X148" s="3809"/>
      <c r="Y148" s="3811"/>
      <c r="Z148" s="3809"/>
      <c r="AA148" s="3811"/>
      <c r="AB148" s="3809"/>
      <c r="AC148" s="3811"/>
      <c r="AD148" s="3809"/>
      <c r="AE148" s="3811"/>
      <c r="AF148" s="3809"/>
      <c r="AG148" s="3811"/>
      <c r="AH148" s="3809"/>
      <c r="AI148" s="3811"/>
      <c r="AJ148" s="3809"/>
      <c r="AK148" s="3811"/>
      <c r="AL148" s="3809"/>
      <c r="AM148" s="3811"/>
      <c r="AN148" s="3809"/>
      <c r="AO148" s="3811"/>
      <c r="AP148" s="3812"/>
      <c r="AQ148" s="3813"/>
      <c r="AR148" s="1222"/>
      <c r="AS148" s="255"/>
      <c r="AT148" s="255"/>
      <c r="AU148" s="255"/>
      <c r="AV148" s="255"/>
      <c r="AW148" s="255"/>
      <c r="AX148" s="255"/>
      <c r="BR148" s="520"/>
      <c r="BS148" s="520"/>
      <c r="BT148" s="520"/>
      <c r="BU148" s="520"/>
      <c r="BV148" s="520"/>
      <c r="BW148" s="520"/>
      <c r="BX148" s="520"/>
      <c r="BY148" s="520"/>
      <c r="BZ148" s="520"/>
      <c r="CA148" s="520"/>
      <c r="CB148" s="520"/>
      <c r="CC148" s="520"/>
      <c r="CD148" s="520"/>
      <c r="CE148" s="520"/>
      <c r="CF148" s="520"/>
      <c r="CG148" s="520"/>
      <c r="CH148" s="520"/>
      <c r="CI148" s="520"/>
      <c r="CJ148" s="520"/>
    </row>
    <row r="149" spans="1:93" s="319" customFormat="1" ht="14.25" customHeight="1" x14ac:dyDescent="0.2">
      <c r="A149" s="6857" t="s">
        <v>2430</v>
      </c>
      <c r="B149" s="7291"/>
      <c r="C149" s="6858"/>
      <c r="D149" s="2058"/>
      <c r="E149" s="3816"/>
      <c r="F149" s="2702"/>
      <c r="G149" s="1583"/>
      <c r="H149" s="1595"/>
      <c r="I149" s="1591"/>
      <c r="J149" s="1595"/>
      <c r="K149" s="1591"/>
      <c r="L149" s="1595"/>
      <c r="M149" s="1591"/>
      <c r="N149" s="1595"/>
      <c r="O149" s="1674"/>
      <c r="P149" s="1595"/>
      <c r="Q149" s="1674"/>
      <c r="R149" s="1595"/>
      <c r="S149" s="1674"/>
      <c r="T149" s="1595"/>
      <c r="U149" s="1591"/>
      <c r="V149" s="1595"/>
      <c r="W149" s="1591"/>
      <c r="X149" s="1595"/>
      <c r="Y149" s="1591"/>
      <c r="Z149" s="1595"/>
      <c r="AA149" s="1591"/>
      <c r="AB149" s="1595"/>
      <c r="AC149" s="1591"/>
      <c r="AD149" s="1595"/>
      <c r="AE149" s="1591"/>
      <c r="AF149" s="1595"/>
      <c r="AG149" s="1591"/>
      <c r="AH149" s="1595"/>
      <c r="AI149" s="1591"/>
      <c r="AJ149" s="1595"/>
      <c r="AK149" s="1591"/>
      <c r="AL149" s="1595"/>
      <c r="AM149" s="1591"/>
      <c r="AN149" s="1595"/>
      <c r="AO149" s="1591"/>
      <c r="AP149" s="1679"/>
      <c r="AQ149" s="1584"/>
      <c r="AR149" s="1222"/>
      <c r="AS149" s="255"/>
      <c r="AT149" s="255"/>
      <c r="AU149" s="255"/>
      <c r="AV149" s="255"/>
      <c r="AW149" s="255"/>
      <c r="AX149" s="255"/>
      <c r="BR149" s="520"/>
      <c r="BS149" s="520"/>
      <c r="BT149" s="520"/>
      <c r="BU149" s="520"/>
      <c r="BV149" s="520"/>
      <c r="BW149" s="520"/>
      <c r="BX149" s="520"/>
      <c r="BY149" s="520"/>
      <c r="BZ149" s="520"/>
      <c r="CA149" s="520">
        <v>0</v>
      </c>
      <c r="CB149" s="520">
        <v>0</v>
      </c>
      <c r="CC149" s="520">
        <v>0</v>
      </c>
      <c r="CD149" s="520">
        <v>0</v>
      </c>
      <c r="CE149" s="520"/>
      <c r="CF149" s="520"/>
      <c r="CG149" s="520"/>
      <c r="CH149" s="520"/>
      <c r="CI149" s="520"/>
      <c r="CJ149" s="520"/>
    </row>
    <row r="150" spans="1:93" s="319" customFormat="1" ht="14.25" customHeight="1" x14ac:dyDescent="0.2">
      <c r="A150" s="7255" t="s">
        <v>2431</v>
      </c>
      <c r="B150" s="7332"/>
      <c r="C150" s="7256"/>
      <c r="D150" s="2058"/>
      <c r="E150" s="3816"/>
      <c r="F150" s="2702"/>
      <c r="G150" s="1583"/>
      <c r="H150" s="1595"/>
      <c r="I150" s="1591"/>
      <c r="J150" s="1595"/>
      <c r="K150" s="1591"/>
      <c r="L150" s="1595"/>
      <c r="M150" s="1591"/>
      <c r="N150" s="1595"/>
      <c r="O150" s="1674"/>
      <c r="P150" s="1595"/>
      <c r="Q150" s="1674"/>
      <c r="R150" s="1595"/>
      <c r="S150" s="1674"/>
      <c r="T150" s="1595"/>
      <c r="U150" s="1591"/>
      <c r="V150" s="1595"/>
      <c r="W150" s="1591"/>
      <c r="X150" s="1595"/>
      <c r="Y150" s="1591"/>
      <c r="Z150" s="1595"/>
      <c r="AA150" s="1591"/>
      <c r="AB150" s="1595"/>
      <c r="AC150" s="1591"/>
      <c r="AD150" s="1595"/>
      <c r="AE150" s="1591"/>
      <c r="AF150" s="1595"/>
      <c r="AG150" s="1591"/>
      <c r="AH150" s="1595"/>
      <c r="AI150" s="1591"/>
      <c r="AJ150" s="1595"/>
      <c r="AK150" s="1591"/>
      <c r="AL150" s="1595"/>
      <c r="AM150" s="1591"/>
      <c r="AN150" s="1595"/>
      <c r="AO150" s="1591"/>
      <c r="AP150" s="1679"/>
      <c r="AQ150" s="1584"/>
      <c r="AR150" s="1222"/>
      <c r="AS150" s="255"/>
      <c r="AT150" s="255"/>
      <c r="AU150" s="255"/>
      <c r="AV150" s="255"/>
      <c r="AW150" s="255"/>
      <c r="AX150" s="255"/>
      <c r="BR150" s="520"/>
      <c r="BS150" s="520"/>
      <c r="BT150" s="520"/>
      <c r="BU150" s="520"/>
      <c r="BV150" s="520"/>
      <c r="BW150" s="520"/>
      <c r="BX150" s="520"/>
      <c r="BY150" s="520"/>
      <c r="BZ150" s="520"/>
      <c r="CA150" s="520">
        <v>0</v>
      </c>
      <c r="CB150" s="520">
        <v>0</v>
      </c>
      <c r="CC150" s="520">
        <v>0</v>
      </c>
      <c r="CD150" s="520">
        <v>0</v>
      </c>
      <c r="CE150" s="520"/>
      <c r="CF150" s="520"/>
      <c r="CG150" s="520"/>
      <c r="CH150" s="520"/>
      <c r="CI150" s="520"/>
      <c r="CJ150" s="520"/>
    </row>
    <row r="151" spans="1:93" s="319" customFormat="1" ht="15" customHeight="1" x14ac:dyDescent="0.2">
      <c r="A151" s="6857" t="s">
        <v>2432</v>
      </c>
      <c r="B151" s="7291"/>
      <c r="C151" s="6858"/>
      <c r="D151" s="2058"/>
      <c r="E151" s="3816"/>
      <c r="F151" s="2702"/>
      <c r="G151" s="1583"/>
      <c r="H151" s="1595"/>
      <c r="I151" s="1591"/>
      <c r="J151" s="1595"/>
      <c r="K151" s="1591"/>
      <c r="L151" s="1595"/>
      <c r="M151" s="1591"/>
      <c r="N151" s="1595"/>
      <c r="O151" s="1674"/>
      <c r="P151" s="1595"/>
      <c r="Q151" s="1674"/>
      <c r="R151" s="1595"/>
      <c r="S151" s="1674"/>
      <c r="T151" s="1595"/>
      <c r="U151" s="1591"/>
      <c r="V151" s="1595"/>
      <c r="W151" s="1591"/>
      <c r="X151" s="1595"/>
      <c r="Y151" s="1591"/>
      <c r="Z151" s="1595"/>
      <c r="AA151" s="1591"/>
      <c r="AB151" s="1595"/>
      <c r="AC151" s="1591"/>
      <c r="AD151" s="1595"/>
      <c r="AE151" s="1591"/>
      <c r="AF151" s="1595"/>
      <c r="AG151" s="1591"/>
      <c r="AH151" s="1595"/>
      <c r="AI151" s="1591"/>
      <c r="AJ151" s="1595"/>
      <c r="AK151" s="1591"/>
      <c r="AL151" s="1595"/>
      <c r="AM151" s="1591"/>
      <c r="AN151" s="1595"/>
      <c r="AO151" s="1591"/>
      <c r="AP151" s="1679"/>
      <c r="AQ151" s="1584"/>
      <c r="AR151" s="1222"/>
      <c r="AS151" s="255"/>
      <c r="AT151" s="255"/>
      <c r="AU151" s="255"/>
      <c r="AV151" s="255"/>
      <c r="AW151" s="255"/>
      <c r="AX151" s="255"/>
      <c r="BR151" s="520"/>
      <c r="BS151" s="520"/>
      <c r="BT151" s="520"/>
      <c r="BU151" s="520"/>
      <c r="BV151" s="520"/>
      <c r="BW151" s="520"/>
      <c r="BX151" s="520"/>
      <c r="BY151" s="520"/>
      <c r="BZ151" s="520"/>
      <c r="CA151" s="520">
        <v>0</v>
      </c>
      <c r="CB151" s="520">
        <v>0</v>
      </c>
      <c r="CC151" s="520">
        <v>0</v>
      </c>
      <c r="CD151" s="520">
        <v>0</v>
      </c>
      <c r="CE151" s="520"/>
      <c r="CF151" s="520"/>
      <c r="CG151" s="520"/>
      <c r="CH151" s="520"/>
      <c r="CI151" s="520"/>
      <c r="CJ151" s="520"/>
    </row>
    <row r="152" spans="1:93" s="319" customFormat="1" ht="14.25" customHeight="1" x14ac:dyDescent="0.2">
      <c r="A152" s="6857" t="s">
        <v>2433</v>
      </c>
      <c r="B152" s="7291"/>
      <c r="C152" s="6858"/>
      <c r="D152" s="2058"/>
      <c r="E152" s="3816"/>
      <c r="F152" s="2702"/>
      <c r="G152" s="1583"/>
      <c r="H152" s="1595"/>
      <c r="I152" s="1591"/>
      <c r="J152" s="1595"/>
      <c r="K152" s="1591"/>
      <c r="L152" s="1595"/>
      <c r="M152" s="1591"/>
      <c r="N152" s="1595"/>
      <c r="O152" s="1674"/>
      <c r="P152" s="1595"/>
      <c r="Q152" s="1674"/>
      <c r="R152" s="1595"/>
      <c r="S152" s="1674"/>
      <c r="T152" s="1595"/>
      <c r="U152" s="1591"/>
      <c r="V152" s="1595"/>
      <c r="W152" s="1591"/>
      <c r="X152" s="1595"/>
      <c r="Y152" s="1591"/>
      <c r="Z152" s="1595"/>
      <c r="AA152" s="1591"/>
      <c r="AB152" s="1595"/>
      <c r="AC152" s="1591"/>
      <c r="AD152" s="1595"/>
      <c r="AE152" s="1591"/>
      <c r="AF152" s="1595"/>
      <c r="AG152" s="1591"/>
      <c r="AH152" s="1595"/>
      <c r="AI152" s="1591"/>
      <c r="AJ152" s="1595"/>
      <c r="AK152" s="1591"/>
      <c r="AL152" s="1595"/>
      <c r="AM152" s="1591"/>
      <c r="AN152" s="1595"/>
      <c r="AO152" s="1591"/>
      <c r="AP152" s="1679"/>
      <c r="AQ152" s="1584"/>
      <c r="AR152" s="1222"/>
      <c r="AS152" s="255"/>
      <c r="AT152" s="255"/>
      <c r="AU152" s="255"/>
      <c r="AV152" s="255"/>
      <c r="AW152" s="255"/>
      <c r="AX152" s="255"/>
      <c r="BR152" s="520"/>
      <c r="BS152" s="520"/>
      <c r="BT152" s="520"/>
      <c r="BU152" s="520"/>
      <c r="BV152" s="520"/>
      <c r="BW152" s="520"/>
      <c r="BX152" s="520"/>
      <c r="BY152" s="520"/>
      <c r="BZ152" s="520"/>
      <c r="CA152" s="520">
        <v>0</v>
      </c>
      <c r="CB152" s="520">
        <v>0</v>
      </c>
      <c r="CC152" s="520">
        <v>0</v>
      </c>
      <c r="CD152" s="520">
        <v>0</v>
      </c>
      <c r="CE152" s="520"/>
      <c r="CF152" s="520"/>
      <c r="CG152" s="520"/>
      <c r="CH152" s="520"/>
      <c r="CI152" s="520"/>
      <c r="CJ152" s="520"/>
    </row>
    <row r="153" spans="1:93" s="319" customFormat="1" ht="14.25" customHeight="1" x14ac:dyDescent="0.2">
      <c r="A153" s="6857" t="s">
        <v>2434</v>
      </c>
      <c r="B153" s="7291"/>
      <c r="C153" s="6858"/>
      <c r="D153" s="2058"/>
      <c r="E153" s="3816"/>
      <c r="F153" s="2702"/>
      <c r="G153" s="1583"/>
      <c r="H153" s="1595"/>
      <c r="I153" s="1591"/>
      <c r="J153" s="1595"/>
      <c r="K153" s="1591"/>
      <c r="L153" s="1595"/>
      <c r="M153" s="1591"/>
      <c r="N153" s="1595"/>
      <c r="O153" s="1674"/>
      <c r="P153" s="1595"/>
      <c r="Q153" s="1674"/>
      <c r="R153" s="1595"/>
      <c r="S153" s="1674"/>
      <c r="T153" s="1595"/>
      <c r="U153" s="1591"/>
      <c r="V153" s="1595"/>
      <c r="W153" s="1591"/>
      <c r="X153" s="1595"/>
      <c r="Y153" s="1591"/>
      <c r="Z153" s="1595"/>
      <c r="AA153" s="1591"/>
      <c r="AB153" s="1595"/>
      <c r="AC153" s="1591"/>
      <c r="AD153" s="1595"/>
      <c r="AE153" s="1591"/>
      <c r="AF153" s="1595"/>
      <c r="AG153" s="1591"/>
      <c r="AH153" s="1595"/>
      <c r="AI153" s="1591"/>
      <c r="AJ153" s="1595"/>
      <c r="AK153" s="1591"/>
      <c r="AL153" s="1595"/>
      <c r="AM153" s="1591"/>
      <c r="AN153" s="1595"/>
      <c r="AO153" s="1591"/>
      <c r="AP153" s="1679"/>
      <c r="AQ153" s="1584"/>
      <c r="AR153" s="1222"/>
      <c r="AS153" s="255"/>
      <c r="AT153" s="255"/>
      <c r="AU153" s="255"/>
      <c r="AV153" s="255"/>
      <c r="AW153" s="255"/>
      <c r="AX153" s="255"/>
      <c r="BR153" s="520"/>
      <c r="BS153" s="520"/>
      <c r="BT153" s="520"/>
      <c r="BU153" s="520"/>
      <c r="BV153" s="520"/>
      <c r="BW153" s="520"/>
      <c r="BX153" s="520"/>
      <c r="BY153" s="520"/>
      <c r="BZ153" s="520"/>
      <c r="CA153" s="520">
        <v>0</v>
      </c>
      <c r="CB153" s="520">
        <v>0</v>
      </c>
      <c r="CC153" s="520">
        <v>0</v>
      </c>
      <c r="CD153" s="520">
        <v>0</v>
      </c>
      <c r="CE153" s="520"/>
      <c r="CF153" s="520"/>
      <c r="CG153" s="520"/>
      <c r="CH153" s="520"/>
      <c r="CI153" s="520"/>
      <c r="CJ153" s="520"/>
    </row>
    <row r="154" spans="1:93" s="319" customFormat="1" ht="14.25" customHeight="1" x14ac:dyDescent="0.2">
      <c r="A154" s="6857" t="s">
        <v>2435</v>
      </c>
      <c r="B154" s="7291"/>
      <c r="C154" s="6858"/>
      <c r="D154" s="2058"/>
      <c r="E154" s="3816"/>
      <c r="F154" s="2702"/>
      <c r="G154" s="1583"/>
      <c r="H154" s="1595"/>
      <c r="I154" s="1591"/>
      <c r="J154" s="1595"/>
      <c r="K154" s="1591"/>
      <c r="L154" s="1595"/>
      <c r="M154" s="1591"/>
      <c r="N154" s="1595"/>
      <c r="O154" s="1674"/>
      <c r="P154" s="1595"/>
      <c r="Q154" s="1674"/>
      <c r="R154" s="1595"/>
      <c r="S154" s="1674"/>
      <c r="T154" s="1595"/>
      <c r="U154" s="1591"/>
      <c r="V154" s="1595"/>
      <c r="W154" s="1591"/>
      <c r="X154" s="1595"/>
      <c r="Y154" s="1591"/>
      <c r="Z154" s="1595"/>
      <c r="AA154" s="1591"/>
      <c r="AB154" s="1595"/>
      <c r="AC154" s="1591"/>
      <c r="AD154" s="1595"/>
      <c r="AE154" s="1591"/>
      <c r="AF154" s="1595"/>
      <c r="AG154" s="1591"/>
      <c r="AH154" s="1595"/>
      <c r="AI154" s="1591"/>
      <c r="AJ154" s="1595"/>
      <c r="AK154" s="1591"/>
      <c r="AL154" s="1595"/>
      <c r="AM154" s="1591"/>
      <c r="AN154" s="1595"/>
      <c r="AO154" s="1591"/>
      <c r="AP154" s="1679"/>
      <c r="AQ154" s="1584"/>
      <c r="AR154" s="1222"/>
      <c r="AS154" s="255"/>
      <c r="AT154" s="255"/>
      <c r="AU154" s="255"/>
      <c r="AV154" s="255"/>
      <c r="AW154" s="255"/>
      <c r="AX154" s="255"/>
      <c r="BR154" s="520"/>
      <c r="BS154" s="520"/>
      <c r="BT154" s="520"/>
      <c r="BU154" s="520"/>
      <c r="BV154" s="520"/>
      <c r="BW154" s="520"/>
      <c r="BX154" s="520"/>
      <c r="BY154" s="520"/>
      <c r="BZ154" s="520"/>
      <c r="CA154" s="520">
        <v>0</v>
      </c>
      <c r="CB154" s="520">
        <v>0</v>
      </c>
      <c r="CC154" s="520">
        <v>0</v>
      </c>
      <c r="CD154" s="520">
        <v>0</v>
      </c>
      <c r="CE154" s="520"/>
      <c r="CF154" s="520"/>
      <c r="CG154" s="520"/>
      <c r="CH154" s="520"/>
      <c r="CI154" s="520"/>
      <c r="CJ154" s="520"/>
    </row>
    <row r="155" spans="1:93" s="319" customFormat="1" ht="14.25" customHeight="1" x14ac:dyDescent="0.2">
      <c r="A155" s="6857" t="s">
        <v>2436</v>
      </c>
      <c r="B155" s="7291"/>
      <c r="C155" s="6858"/>
      <c r="D155" s="2058"/>
      <c r="E155" s="3816"/>
      <c r="F155" s="2702"/>
      <c r="G155" s="1583"/>
      <c r="H155" s="1595"/>
      <c r="I155" s="1591"/>
      <c r="J155" s="1595"/>
      <c r="K155" s="1591"/>
      <c r="L155" s="1595"/>
      <c r="M155" s="1591"/>
      <c r="N155" s="1595"/>
      <c r="O155" s="1674"/>
      <c r="P155" s="1595"/>
      <c r="Q155" s="1674"/>
      <c r="R155" s="1595"/>
      <c r="S155" s="1674"/>
      <c r="T155" s="1595"/>
      <c r="U155" s="1591"/>
      <c r="V155" s="1595"/>
      <c r="W155" s="1591"/>
      <c r="X155" s="1595"/>
      <c r="Y155" s="1591"/>
      <c r="Z155" s="1595"/>
      <c r="AA155" s="1591"/>
      <c r="AB155" s="1595"/>
      <c r="AC155" s="1591"/>
      <c r="AD155" s="1595"/>
      <c r="AE155" s="1591"/>
      <c r="AF155" s="1595"/>
      <c r="AG155" s="1591"/>
      <c r="AH155" s="1595"/>
      <c r="AI155" s="1591"/>
      <c r="AJ155" s="1595"/>
      <c r="AK155" s="1591"/>
      <c r="AL155" s="1595"/>
      <c r="AM155" s="1591"/>
      <c r="AN155" s="1595"/>
      <c r="AO155" s="1591"/>
      <c r="AP155" s="1679"/>
      <c r="AQ155" s="1584"/>
      <c r="AR155" s="1222"/>
      <c r="AS155" s="255"/>
      <c r="AT155" s="255"/>
      <c r="AU155" s="255"/>
      <c r="AV155" s="255"/>
      <c r="AW155" s="255"/>
      <c r="AX155" s="255"/>
      <c r="BR155" s="520"/>
      <c r="BS155" s="520"/>
      <c r="BT155" s="520"/>
      <c r="BU155" s="520"/>
      <c r="BV155" s="520"/>
      <c r="BW155" s="520"/>
      <c r="BX155" s="520"/>
      <c r="BY155" s="520"/>
      <c r="BZ155" s="520"/>
      <c r="CA155" s="520">
        <v>0</v>
      </c>
      <c r="CB155" s="520">
        <v>0</v>
      </c>
      <c r="CC155" s="520">
        <v>0</v>
      </c>
      <c r="CD155" s="520">
        <v>0</v>
      </c>
      <c r="CE155" s="520"/>
      <c r="CF155" s="520"/>
      <c r="CG155" s="520"/>
      <c r="CH155" s="520"/>
      <c r="CI155" s="520"/>
      <c r="CJ155" s="520"/>
    </row>
    <row r="156" spans="1:93" s="319" customFormat="1" ht="14.25" x14ac:dyDescent="0.2">
      <c r="A156" s="6834" t="s">
        <v>2437</v>
      </c>
      <c r="B156" s="7331"/>
      <c r="C156" s="6859"/>
      <c r="D156" s="2061"/>
      <c r="E156" s="3816"/>
      <c r="F156" s="2702"/>
      <c r="G156" s="1596"/>
      <c r="H156" s="1597"/>
      <c r="I156" s="1907"/>
      <c r="J156" s="1597"/>
      <c r="K156" s="1907"/>
      <c r="L156" s="1597"/>
      <c r="M156" s="1907"/>
      <c r="N156" s="1597"/>
      <c r="O156" s="1634"/>
      <c r="P156" s="1597"/>
      <c r="Q156" s="1634"/>
      <c r="R156" s="1597"/>
      <c r="S156" s="1634"/>
      <c r="T156" s="1597"/>
      <c r="U156" s="1907"/>
      <c r="V156" s="1597"/>
      <c r="W156" s="1907"/>
      <c r="X156" s="1597"/>
      <c r="Y156" s="1907"/>
      <c r="Z156" s="1597"/>
      <c r="AA156" s="1907"/>
      <c r="AB156" s="1597"/>
      <c r="AC156" s="1907"/>
      <c r="AD156" s="1597"/>
      <c r="AE156" s="1907"/>
      <c r="AF156" s="1597"/>
      <c r="AG156" s="1907"/>
      <c r="AH156" s="1597"/>
      <c r="AI156" s="1907"/>
      <c r="AJ156" s="1597"/>
      <c r="AK156" s="1907"/>
      <c r="AL156" s="1597"/>
      <c r="AM156" s="1907"/>
      <c r="AN156" s="1597"/>
      <c r="AO156" s="1907"/>
      <c r="AP156" s="1710"/>
      <c r="AQ156" s="706"/>
      <c r="AR156" s="1584"/>
      <c r="AS156" s="1585"/>
      <c r="AT156" s="1651"/>
      <c r="AU156" s="1651"/>
      <c r="AV156" s="1651"/>
      <c r="AW156" s="1651"/>
      <c r="AX156" s="1651"/>
      <c r="BR156" s="520"/>
      <c r="BS156" s="520"/>
      <c r="BT156" s="520"/>
      <c r="BU156" s="520"/>
      <c r="BV156" s="520"/>
      <c r="BW156" s="520"/>
      <c r="BX156" s="520"/>
      <c r="BY156" s="520"/>
      <c r="BZ156" s="520"/>
      <c r="CA156" s="520"/>
      <c r="CB156" s="520"/>
      <c r="CC156" s="520"/>
      <c r="CD156" s="520"/>
      <c r="CE156" s="520"/>
      <c r="CF156" s="520"/>
      <c r="CG156" s="520"/>
      <c r="CH156" s="520"/>
      <c r="CI156" s="520"/>
      <c r="CJ156" s="520"/>
    </row>
    <row r="157" spans="1:93" s="571" customFormat="1" ht="14.25" x14ac:dyDescent="0.2">
      <c r="A157" s="3651" t="s">
        <v>49</v>
      </c>
      <c r="B157" s="3830"/>
      <c r="C157" s="3650"/>
      <c r="D157" s="3831"/>
      <c r="E157" s="3463"/>
      <c r="F157" s="3465"/>
      <c r="G157" s="3387"/>
      <c r="H157" s="3465">
        <f t="shared" ref="H157:AT157" si="9">SUM(H148:H156)</f>
        <v>0</v>
      </c>
      <c r="I157" s="3387">
        <f t="shared" si="9"/>
        <v>0</v>
      </c>
      <c r="J157" s="3838">
        <f t="shared" si="9"/>
        <v>0</v>
      </c>
      <c r="K157" s="3387">
        <f t="shared" si="9"/>
        <v>0</v>
      </c>
      <c r="L157" s="3838">
        <f t="shared" si="9"/>
        <v>0</v>
      </c>
      <c r="M157" s="3387">
        <f t="shared" si="9"/>
        <v>0</v>
      </c>
      <c r="N157" s="3465">
        <f t="shared" si="9"/>
        <v>0</v>
      </c>
      <c r="O157" s="3387">
        <f t="shared" si="9"/>
        <v>0</v>
      </c>
      <c r="P157" s="3465">
        <f t="shared" si="9"/>
        <v>0</v>
      </c>
      <c r="Q157" s="3387">
        <f t="shared" si="9"/>
        <v>0</v>
      </c>
      <c r="R157" s="3465">
        <f t="shared" si="9"/>
        <v>0</v>
      </c>
      <c r="S157" s="3387">
        <f t="shared" si="9"/>
        <v>0</v>
      </c>
      <c r="T157" s="3465">
        <f t="shared" si="9"/>
        <v>0</v>
      </c>
      <c r="U157" s="3387">
        <f t="shared" si="9"/>
        <v>0</v>
      </c>
      <c r="V157" s="3465">
        <f t="shared" si="9"/>
        <v>0</v>
      </c>
      <c r="W157" s="3387">
        <f t="shared" si="9"/>
        <v>0</v>
      </c>
      <c r="X157" s="3465">
        <f t="shared" si="9"/>
        <v>0</v>
      </c>
      <c r="Y157" s="3387">
        <f t="shared" si="9"/>
        <v>0</v>
      </c>
      <c r="Z157" s="3465">
        <f t="shared" si="9"/>
        <v>0</v>
      </c>
      <c r="AA157" s="3387">
        <f t="shared" si="9"/>
        <v>0</v>
      </c>
      <c r="AB157" s="3465">
        <f t="shared" si="9"/>
        <v>0</v>
      </c>
      <c r="AC157" s="3387">
        <f t="shared" si="9"/>
        <v>0</v>
      </c>
      <c r="AD157" s="3465">
        <f t="shared" si="9"/>
        <v>0</v>
      </c>
      <c r="AE157" s="3387">
        <f t="shared" si="9"/>
        <v>0</v>
      </c>
      <c r="AF157" s="3465">
        <f t="shared" si="9"/>
        <v>0</v>
      </c>
      <c r="AG157" s="3387">
        <f t="shared" si="9"/>
        <v>0</v>
      </c>
      <c r="AH157" s="3465">
        <f t="shared" si="9"/>
        <v>0</v>
      </c>
      <c r="AI157" s="3387">
        <f t="shared" si="9"/>
        <v>0</v>
      </c>
      <c r="AJ157" s="3465">
        <f t="shared" si="9"/>
        <v>0</v>
      </c>
      <c r="AK157" s="3387">
        <f t="shared" si="9"/>
        <v>0</v>
      </c>
      <c r="AL157" s="3465">
        <f t="shared" si="9"/>
        <v>0</v>
      </c>
      <c r="AM157" s="3387">
        <f t="shared" si="9"/>
        <v>0</v>
      </c>
      <c r="AN157" s="3465">
        <f t="shared" si="9"/>
        <v>0</v>
      </c>
      <c r="AO157" s="3387">
        <f t="shared" si="9"/>
        <v>0</v>
      </c>
      <c r="AP157" s="3634">
        <f t="shared" si="9"/>
        <v>0</v>
      </c>
      <c r="AQ157" s="3465">
        <f t="shared" si="9"/>
        <v>0</v>
      </c>
      <c r="AR157" s="3834">
        <f t="shared" si="9"/>
        <v>0</v>
      </c>
      <c r="AS157" s="3465">
        <f t="shared" si="9"/>
        <v>0</v>
      </c>
      <c r="AT157" s="3839">
        <f t="shared" si="9"/>
        <v>0</v>
      </c>
      <c r="AU157" s="3839">
        <f>SUM(AU148:AU156)</f>
        <v>0</v>
      </c>
      <c r="AV157" s="3839">
        <f>SUM(AV148:AV156)</f>
        <v>0</v>
      </c>
      <c r="AW157" s="3839">
        <f>SUM(AW148:AW156)</f>
        <v>0</v>
      </c>
      <c r="AX157" s="3839">
        <f>SUM(AX148:AX156)</f>
        <v>0</v>
      </c>
      <c r="BR157" s="572"/>
      <c r="BS157" s="572"/>
      <c r="BT157" s="572"/>
      <c r="BU157" s="572"/>
      <c r="BV157" s="572"/>
      <c r="BW157" s="572"/>
      <c r="BX157" s="572"/>
      <c r="BY157" s="572"/>
      <c r="BZ157" s="572"/>
      <c r="CA157" s="572"/>
      <c r="CB157" s="572"/>
      <c r="CC157" s="572"/>
      <c r="CD157" s="572"/>
      <c r="CE157" s="572"/>
      <c r="CF157" s="572"/>
      <c r="CG157" s="572"/>
      <c r="CH157" s="572"/>
      <c r="CI157" s="572"/>
      <c r="CJ157" s="572"/>
    </row>
    <row r="158" spans="1:93" s="319" customFormat="1" ht="25.5" customHeight="1" x14ac:dyDescent="0.2">
      <c r="A158" s="103" t="s">
        <v>2438</v>
      </c>
      <c r="B158" s="560"/>
      <c r="C158" s="560"/>
      <c r="D158" s="573"/>
      <c r="E158" s="574"/>
      <c r="F158" s="574"/>
      <c r="G158" s="574"/>
      <c r="H158" s="574"/>
      <c r="I158" s="574"/>
      <c r="J158" s="574"/>
      <c r="K158" s="574"/>
      <c r="L158" s="574"/>
      <c r="M158" s="574"/>
      <c r="N158" s="574"/>
      <c r="O158" s="574"/>
      <c r="P158" s="575"/>
      <c r="Q158" s="575"/>
      <c r="R158" s="575"/>
      <c r="S158" s="571"/>
      <c r="T158" s="571"/>
      <c r="U158" s="571"/>
      <c r="V158" s="571"/>
      <c r="W158" s="571"/>
      <c r="X158" s="575"/>
      <c r="Y158" s="571"/>
      <c r="Z158" s="571"/>
      <c r="AA158" s="571"/>
      <c r="AB158" s="571"/>
      <c r="AC158" s="571"/>
      <c r="AD158" s="571"/>
      <c r="AE158" s="571"/>
      <c r="AF158" s="571"/>
      <c r="AG158" s="571"/>
      <c r="AH158" s="571"/>
      <c r="AI158" s="571"/>
      <c r="AJ158" s="571"/>
      <c r="AK158" s="571"/>
      <c r="AL158" s="571"/>
      <c r="AM158" s="571"/>
      <c r="AN158" s="571"/>
      <c r="AO158" s="571"/>
      <c r="AP158" s="571"/>
      <c r="AQ158" s="571"/>
      <c r="AR158" s="571"/>
      <c r="AS158" s="571"/>
      <c r="AT158" s="571"/>
      <c r="AU158" s="571"/>
      <c r="AV158" s="571"/>
      <c r="BV158" s="520"/>
      <c r="BW158" s="520"/>
      <c r="BX158" s="520"/>
      <c r="BY158" s="520"/>
      <c r="BZ158" s="520"/>
      <c r="CA158" s="520"/>
      <c r="CB158" s="520"/>
      <c r="CC158" s="520"/>
      <c r="CD158" s="520"/>
      <c r="CE158" s="520"/>
      <c r="CF158" s="520"/>
      <c r="CG158" s="520"/>
      <c r="CH158" s="520"/>
      <c r="CI158" s="520"/>
      <c r="CJ158" s="520"/>
      <c r="CK158" s="520"/>
      <c r="CL158" s="520"/>
      <c r="CM158" s="520"/>
      <c r="CN158" s="520"/>
    </row>
    <row r="159" spans="1:93" s="319" customFormat="1" ht="15" customHeight="1" x14ac:dyDescent="0.2">
      <c r="A159" s="6703" t="s">
        <v>2439</v>
      </c>
      <c r="B159" s="6557"/>
      <c r="C159" s="6565"/>
      <c r="D159" s="6703" t="s">
        <v>49</v>
      </c>
      <c r="E159" s="6557"/>
      <c r="F159" s="6565"/>
      <c r="G159" s="7023" t="s">
        <v>2279</v>
      </c>
      <c r="H159" s="7032"/>
      <c r="I159" s="7032"/>
      <c r="J159" s="7032"/>
      <c r="K159" s="7032"/>
      <c r="L159" s="7032"/>
      <c r="M159" s="7032"/>
      <c r="N159" s="7032"/>
      <c r="O159" s="7032"/>
      <c r="P159" s="7032"/>
      <c r="Q159" s="7032"/>
      <c r="R159" s="7032"/>
      <c r="S159" s="7032"/>
      <c r="T159" s="7032"/>
      <c r="U159" s="7032"/>
      <c r="V159" s="7032"/>
      <c r="W159" s="7032"/>
      <c r="X159" s="7032"/>
      <c r="Y159" s="7032"/>
      <c r="Z159" s="7032"/>
      <c r="AA159" s="7032"/>
      <c r="AB159" s="7032"/>
      <c r="AC159" s="7032"/>
      <c r="AD159" s="7032"/>
      <c r="AE159" s="7032"/>
      <c r="AF159" s="7032"/>
      <c r="AG159" s="7032"/>
      <c r="AH159" s="7032"/>
      <c r="AI159" s="7032"/>
      <c r="AJ159" s="7032"/>
      <c r="AK159" s="7032"/>
      <c r="AL159" s="7032"/>
      <c r="AM159" s="7032"/>
      <c r="AN159" s="7032"/>
      <c r="AO159" s="7032"/>
      <c r="AP159" s="7024"/>
      <c r="AQ159" s="7030" t="s">
        <v>2440</v>
      </c>
      <c r="AR159" s="6183" t="s">
        <v>2282</v>
      </c>
      <c r="AS159" s="7064" t="s">
        <v>2441</v>
      </c>
      <c r="AT159" s="7064" t="s">
        <v>2370</v>
      </c>
      <c r="AU159" s="7193" t="s">
        <v>14</v>
      </c>
      <c r="AV159" s="7079" t="s">
        <v>2442</v>
      </c>
      <c r="AW159" s="6183" t="s">
        <v>2443</v>
      </c>
      <c r="BW159" s="520"/>
      <c r="BX159" s="520"/>
      <c r="BY159" s="520"/>
      <c r="BZ159" s="520"/>
      <c r="CA159" s="520"/>
      <c r="CB159" s="520"/>
      <c r="CC159" s="520"/>
      <c r="CD159" s="520"/>
      <c r="CE159" s="520"/>
      <c r="CF159" s="520"/>
      <c r="CG159" s="520"/>
      <c r="CH159" s="520"/>
      <c r="CI159" s="520"/>
      <c r="CJ159" s="520"/>
      <c r="CK159" s="520"/>
      <c r="CL159" s="520"/>
      <c r="CM159" s="520"/>
      <c r="CN159" s="520"/>
      <c r="CO159" s="520"/>
    </row>
    <row r="160" spans="1:93" s="319" customFormat="1" ht="18.75" customHeight="1" x14ac:dyDescent="0.2">
      <c r="A160" s="6660"/>
      <c r="B160" s="6661"/>
      <c r="C160" s="6542"/>
      <c r="D160" s="7249"/>
      <c r="E160" s="6869"/>
      <c r="F160" s="7250"/>
      <c r="G160" s="7027" t="s">
        <v>2285</v>
      </c>
      <c r="H160" s="7044"/>
      <c r="I160" s="7023" t="s">
        <v>354</v>
      </c>
      <c r="J160" s="7024"/>
      <c r="K160" s="7032" t="s">
        <v>355</v>
      </c>
      <c r="L160" s="7024"/>
      <c r="M160" s="7023" t="s">
        <v>2286</v>
      </c>
      <c r="N160" s="7024"/>
      <c r="O160" s="7023" t="s">
        <v>357</v>
      </c>
      <c r="P160" s="7024"/>
      <c r="Q160" s="7023" t="s">
        <v>358</v>
      </c>
      <c r="R160" s="7024"/>
      <c r="S160" s="7023" t="s">
        <v>359</v>
      </c>
      <c r="T160" s="7024"/>
      <c r="U160" s="7023" t="s">
        <v>360</v>
      </c>
      <c r="V160" s="7024"/>
      <c r="W160" s="7023" t="s">
        <v>2287</v>
      </c>
      <c r="X160" s="7024"/>
      <c r="Y160" s="7023" t="s">
        <v>267</v>
      </c>
      <c r="Z160" s="7044"/>
      <c r="AA160" s="7023" t="s">
        <v>268</v>
      </c>
      <c r="AB160" s="7044"/>
      <c r="AC160" s="7137" t="s">
        <v>2288</v>
      </c>
      <c r="AD160" s="7140"/>
      <c r="AE160" s="7137" t="s">
        <v>2289</v>
      </c>
      <c r="AF160" s="7140"/>
      <c r="AG160" s="7137" t="s">
        <v>2290</v>
      </c>
      <c r="AH160" s="7140"/>
      <c r="AI160" s="7137" t="s">
        <v>2291</v>
      </c>
      <c r="AJ160" s="7140"/>
      <c r="AK160" s="7023" t="s">
        <v>2292</v>
      </c>
      <c r="AL160" s="7044"/>
      <c r="AM160" s="7023" t="s">
        <v>2293</v>
      </c>
      <c r="AN160" s="7044"/>
      <c r="AO160" s="7023" t="s">
        <v>951</v>
      </c>
      <c r="AP160" s="7044"/>
      <c r="AQ160" s="7330"/>
      <c r="AR160" s="6203"/>
      <c r="AS160" s="7064"/>
      <c r="AT160" s="7064"/>
      <c r="AU160" s="7193"/>
      <c r="AV160" s="6884"/>
      <c r="AW160" s="6203"/>
      <c r="BS160" s="520"/>
      <c r="BT160" s="520"/>
      <c r="BU160" s="520"/>
      <c r="BV160" s="520"/>
      <c r="BW160" s="520"/>
      <c r="BX160" s="520"/>
      <c r="BY160" s="520"/>
      <c r="BZ160" s="520"/>
      <c r="CA160" s="520"/>
      <c r="CB160" s="520"/>
      <c r="CC160" s="520"/>
      <c r="CD160" s="520"/>
      <c r="CE160" s="520"/>
      <c r="CF160" s="520"/>
      <c r="CG160" s="520"/>
      <c r="CH160" s="520"/>
      <c r="CI160" s="520"/>
      <c r="CJ160" s="520"/>
      <c r="CK160" s="520"/>
    </row>
    <row r="161" spans="1:108" s="319" customFormat="1" ht="14.25" customHeight="1" x14ac:dyDescent="0.2">
      <c r="A161" s="7249"/>
      <c r="B161" s="6869"/>
      <c r="C161" s="7250"/>
      <c r="D161" s="3649" t="s">
        <v>52</v>
      </c>
      <c r="E161" s="3802" t="s">
        <v>53</v>
      </c>
      <c r="F161" s="3276" t="s">
        <v>54</v>
      </c>
      <c r="G161" s="3214" t="s">
        <v>53</v>
      </c>
      <c r="H161" s="3215" t="s">
        <v>54</v>
      </c>
      <c r="I161" s="3214" t="s">
        <v>53</v>
      </c>
      <c r="J161" s="3215" t="s">
        <v>54</v>
      </c>
      <c r="K161" s="3214" t="s">
        <v>53</v>
      </c>
      <c r="L161" s="3215" t="s">
        <v>54</v>
      </c>
      <c r="M161" s="3214" t="s">
        <v>53</v>
      </c>
      <c r="N161" s="3215" t="s">
        <v>54</v>
      </c>
      <c r="O161" s="3214" t="s">
        <v>53</v>
      </c>
      <c r="P161" s="3215" t="s">
        <v>54</v>
      </c>
      <c r="Q161" s="3214" t="s">
        <v>53</v>
      </c>
      <c r="R161" s="3215" t="s">
        <v>54</v>
      </c>
      <c r="S161" s="3214" t="s">
        <v>53</v>
      </c>
      <c r="T161" s="3215" t="s">
        <v>54</v>
      </c>
      <c r="U161" s="3214" t="s">
        <v>53</v>
      </c>
      <c r="V161" s="3215" t="s">
        <v>54</v>
      </c>
      <c r="W161" s="3214" t="s">
        <v>53</v>
      </c>
      <c r="X161" s="3215" t="s">
        <v>54</v>
      </c>
      <c r="Y161" s="3214" t="s">
        <v>53</v>
      </c>
      <c r="Z161" s="3215" t="s">
        <v>54</v>
      </c>
      <c r="AA161" s="3214" t="s">
        <v>53</v>
      </c>
      <c r="AB161" s="3215" t="s">
        <v>54</v>
      </c>
      <c r="AC161" s="3214" t="s">
        <v>53</v>
      </c>
      <c r="AD161" s="3215" t="s">
        <v>54</v>
      </c>
      <c r="AE161" s="3214" t="s">
        <v>53</v>
      </c>
      <c r="AF161" s="3215" t="s">
        <v>54</v>
      </c>
      <c r="AG161" s="3214" t="s">
        <v>53</v>
      </c>
      <c r="AH161" s="3215" t="s">
        <v>54</v>
      </c>
      <c r="AI161" s="3214" t="s">
        <v>53</v>
      </c>
      <c r="AJ161" s="3215" t="s">
        <v>54</v>
      </c>
      <c r="AK161" s="3214" t="s">
        <v>53</v>
      </c>
      <c r="AL161" s="3215" t="s">
        <v>54</v>
      </c>
      <c r="AM161" s="3214" t="s">
        <v>53</v>
      </c>
      <c r="AN161" s="3215" t="s">
        <v>54</v>
      </c>
      <c r="AO161" s="3214" t="s">
        <v>53</v>
      </c>
      <c r="AP161" s="3215" t="s">
        <v>54</v>
      </c>
      <c r="AQ161" s="7031"/>
      <c r="AR161" s="6967"/>
      <c r="AS161" s="7064"/>
      <c r="AT161" s="7064"/>
      <c r="AU161" s="7193"/>
      <c r="AV161" s="7329"/>
      <c r="AW161" s="6967"/>
      <c r="BO161" s="520"/>
      <c r="BP161" s="520"/>
      <c r="BQ161" s="520"/>
      <c r="BR161" s="520"/>
      <c r="BS161" s="520"/>
      <c r="BT161" s="520"/>
      <c r="BU161" s="520"/>
      <c r="BV161" s="520"/>
      <c r="BW161" s="520"/>
      <c r="BX161" s="520">
        <v>0</v>
      </c>
      <c r="BY161" s="520"/>
      <c r="BZ161" s="520"/>
      <c r="CA161" s="520"/>
      <c r="CB161" s="520"/>
      <c r="CC161" s="520"/>
      <c r="CD161" s="520"/>
      <c r="CE161" s="520"/>
      <c r="CF161" s="520"/>
      <c r="CG161" s="520"/>
    </row>
    <row r="162" spans="1:108" s="319" customFormat="1" ht="15" customHeight="1" x14ac:dyDescent="0.2">
      <c r="A162" s="7308" t="s">
        <v>2444</v>
      </c>
      <c r="B162" s="7324" t="s">
        <v>2445</v>
      </c>
      <c r="C162" s="7325"/>
      <c r="D162" s="3840"/>
      <c r="E162" s="3841"/>
      <c r="F162" s="3842"/>
      <c r="G162" s="3843"/>
      <c r="H162" s="3844"/>
      <c r="I162" s="3843"/>
      <c r="J162" s="3844"/>
      <c r="K162" s="3843"/>
      <c r="L162" s="3844"/>
      <c r="M162" s="3843"/>
      <c r="N162" s="3844"/>
      <c r="O162" s="3843"/>
      <c r="P162" s="3844"/>
      <c r="Q162" s="3843"/>
      <c r="R162" s="3844"/>
      <c r="S162" s="3843"/>
      <c r="T162" s="3844"/>
      <c r="U162" s="3843"/>
      <c r="V162" s="3844"/>
      <c r="W162" s="3843"/>
      <c r="X162" s="3844"/>
      <c r="Y162" s="3843"/>
      <c r="Z162" s="3844"/>
      <c r="AA162" s="3843"/>
      <c r="AB162" s="3844"/>
      <c r="AC162" s="3845"/>
      <c r="AD162" s="3809"/>
      <c r="AE162" s="3845"/>
      <c r="AF162" s="3809"/>
      <c r="AG162" s="3845"/>
      <c r="AH162" s="3809"/>
      <c r="AI162" s="3845"/>
      <c r="AJ162" s="3809"/>
      <c r="AK162" s="3845"/>
      <c r="AL162" s="3809"/>
      <c r="AM162" s="3845"/>
      <c r="AN162" s="3809"/>
      <c r="AO162" s="3845"/>
      <c r="AP162" s="3809"/>
      <c r="AQ162" s="3846"/>
      <c r="AR162" s="3809"/>
      <c r="AS162" s="3813"/>
      <c r="AT162" s="3813"/>
      <c r="AU162" s="3809"/>
      <c r="AV162" s="3847"/>
      <c r="AW162" s="3848"/>
      <c r="BO162" s="520"/>
      <c r="BP162" s="520"/>
      <c r="BQ162" s="520"/>
      <c r="BR162" s="520"/>
      <c r="BS162" s="520"/>
      <c r="BT162" s="520"/>
      <c r="BU162" s="520"/>
      <c r="BV162" s="520"/>
      <c r="BW162" s="520"/>
      <c r="BX162" s="520">
        <v>0</v>
      </c>
      <c r="BY162" s="520"/>
      <c r="BZ162" s="520"/>
      <c r="CA162" s="520"/>
      <c r="CB162" s="520"/>
      <c r="CC162" s="520"/>
      <c r="CD162" s="520"/>
      <c r="CE162" s="520"/>
      <c r="CF162" s="520"/>
      <c r="CG162" s="520"/>
    </row>
    <row r="163" spans="1:108" s="319" customFormat="1" ht="14.25" customHeight="1" x14ac:dyDescent="0.2">
      <c r="A163" s="6424"/>
      <c r="B163" s="7237" t="s">
        <v>2348</v>
      </c>
      <c r="C163" s="7239"/>
      <c r="D163" s="3849"/>
      <c r="E163" s="3841"/>
      <c r="F163" s="3850"/>
      <c r="G163" s="1473"/>
      <c r="H163" s="1174"/>
      <c r="I163" s="1473"/>
      <c r="J163" s="1174"/>
      <c r="K163" s="1473"/>
      <c r="L163" s="1174"/>
      <c r="M163" s="1473"/>
      <c r="N163" s="1174"/>
      <c r="O163" s="1473"/>
      <c r="P163" s="1174"/>
      <c r="Q163" s="1473"/>
      <c r="R163" s="1174"/>
      <c r="S163" s="1473"/>
      <c r="T163" s="1174"/>
      <c r="U163" s="1473"/>
      <c r="V163" s="1174"/>
      <c r="W163" s="1473"/>
      <c r="X163" s="1174"/>
      <c r="Y163" s="1473"/>
      <c r="Z163" s="1174"/>
      <c r="AA163" s="1473"/>
      <c r="AB163" s="1174"/>
      <c r="AC163" s="577"/>
      <c r="AD163" s="315"/>
      <c r="AE163" s="577"/>
      <c r="AF163" s="315"/>
      <c r="AG163" s="577"/>
      <c r="AH163" s="315"/>
      <c r="AI163" s="577"/>
      <c r="AJ163" s="315"/>
      <c r="AK163" s="577"/>
      <c r="AL163" s="315"/>
      <c r="AM163" s="577"/>
      <c r="AN163" s="315"/>
      <c r="AO163" s="577"/>
      <c r="AP163" s="315"/>
      <c r="AQ163" s="280"/>
      <c r="AR163" s="315"/>
      <c r="AS163" s="1222"/>
      <c r="AT163" s="1222"/>
      <c r="AU163" s="315"/>
      <c r="AV163" s="578"/>
      <c r="AW163" s="403"/>
      <c r="BO163" s="520"/>
      <c r="BP163" s="520"/>
      <c r="BQ163" s="520"/>
      <c r="BR163" s="520"/>
      <c r="BS163" s="520"/>
      <c r="BT163" s="520"/>
      <c r="BU163" s="520"/>
      <c r="BV163" s="520"/>
      <c r="BW163" s="520"/>
      <c r="BX163" s="520">
        <v>0</v>
      </c>
      <c r="BY163" s="520"/>
      <c r="BZ163" s="520"/>
      <c r="CA163" s="520"/>
      <c r="CB163" s="520"/>
      <c r="CC163" s="520"/>
      <c r="CD163" s="520"/>
      <c r="CE163" s="520"/>
      <c r="CF163" s="520"/>
      <c r="CG163" s="520"/>
    </row>
    <row r="164" spans="1:108" s="245" customFormat="1" ht="16.350000000000001" customHeight="1" x14ac:dyDescent="0.2">
      <c r="A164" s="6424"/>
      <c r="B164" s="6470" t="s">
        <v>2346</v>
      </c>
      <c r="C164" s="7326"/>
      <c r="D164" s="3851"/>
      <c r="E164" s="3020"/>
      <c r="F164" s="3852">
        <f>SUM(AD164+AF164+AH164+AJ164+AL164+AN164+AP164)</f>
        <v>0</v>
      </c>
      <c r="G164" s="1473"/>
      <c r="H164" s="1174"/>
      <c r="I164" s="1473"/>
      <c r="J164" s="1174"/>
      <c r="K164" s="1473"/>
      <c r="L164" s="1174"/>
      <c r="M164" s="1473"/>
      <c r="N164" s="1174"/>
      <c r="O164" s="1473"/>
      <c r="P164" s="1174"/>
      <c r="Q164" s="1473"/>
      <c r="R164" s="1174"/>
      <c r="S164" s="1473"/>
      <c r="T164" s="1174"/>
      <c r="U164" s="1473"/>
      <c r="V164" s="1174"/>
      <c r="W164" s="1473"/>
      <c r="X164" s="1174"/>
      <c r="Y164" s="1473"/>
      <c r="Z164" s="1174"/>
      <c r="AA164" s="1473"/>
      <c r="AB164" s="1174"/>
      <c r="AC164" s="1474"/>
      <c r="AD164" s="1175"/>
      <c r="AE164" s="1474"/>
      <c r="AF164" s="1175"/>
      <c r="AG164" s="1474"/>
      <c r="AH164" s="1175"/>
      <c r="AI164" s="1474"/>
      <c r="AJ164" s="1175"/>
      <c r="AK164" s="1474"/>
      <c r="AL164" s="1175"/>
      <c r="AM164" s="1474"/>
      <c r="AN164" s="1175"/>
      <c r="AO164" s="1474"/>
      <c r="AP164" s="1175"/>
      <c r="AQ164" s="1748"/>
      <c r="AR164" s="1595"/>
      <c r="AS164" s="1584"/>
      <c r="AT164" s="1584"/>
      <c r="AU164" s="1584"/>
      <c r="AV164" s="1585"/>
      <c r="AW164" s="1475"/>
      <c r="BS164" s="244"/>
      <c r="BT164" s="244"/>
      <c r="BU164" s="257"/>
      <c r="BV164" s="257"/>
      <c r="BW164" s="257"/>
      <c r="BX164" s="473" t="str">
        <f>IF(CX164=1,"* El número de actividades en usuarios en situacion de discapacidad NO DEBE ser mayor al total. ","")</f>
        <v/>
      </c>
      <c r="BY164" s="473" t="str">
        <f>IF(CY164=1," * El número de actividades en Niños, Niñas, Adolescentes y Jóvenes de la red SENAME NO DEBE ser mayor al total. ","")</f>
        <v/>
      </c>
      <c r="BZ164" s="473" t="str">
        <f>IF(CZ164=1," * El número de actividades en Niños, Niñas, Adolescentes y Jóvenes de la red Mejor Niñez NO DEBE ser mayor al total. ","")</f>
        <v/>
      </c>
      <c r="CA164" s="473" t="str">
        <f>IF(DA164=1," * El número de actividades en Población Migrante NO DEBE ser mayor al total. ","")</f>
        <v/>
      </c>
      <c r="CB164" s="473" t="e">
        <f>IF(DB164=1," * El número de actividades en Pacientes Diabéticos en Control PSCV NO DEBE superar el total. ","")</f>
        <v>#REF!</v>
      </c>
      <c r="CC164" s="247"/>
      <c r="CD164" s="247"/>
      <c r="CE164" s="247"/>
      <c r="CF164" s="247"/>
      <c r="CG164" s="247"/>
      <c r="CH164" s="247"/>
      <c r="CI164" s="247"/>
      <c r="CJ164" s="247"/>
      <c r="CK164" s="247"/>
      <c r="CL164" s="247"/>
      <c r="CM164" s="247"/>
      <c r="CN164" s="247"/>
      <c r="CO164" s="247"/>
      <c r="CP164" s="247"/>
      <c r="CQ164" s="247"/>
      <c r="CX164" s="474">
        <f>IF($D164&lt;AR164,1,0)</f>
        <v>0</v>
      </c>
      <c r="CY164" s="474">
        <f>IF($D164&lt;AS164,1,0)</f>
        <v>0</v>
      </c>
      <c r="CZ164" s="474">
        <f>IF($D164&lt;AU164,1,0)</f>
        <v>0</v>
      </c>
      <c r="DA164" s="474">
        <f>IF($D164&lt;AV164,1,0)</f>
        <v>0</v>
      </c>
      <c r="DB164" s="474" t="e">
        <f>IF($D164&lt;#REF!,1,0)</f>
        <v>#REF!</v>
      </c>
      <c r="DC164" s="464"/>
      <c r="DD164" s="464"/>
    </row>
    <row r="165" spans="1:108" s="319" customFormat="1" ht="15.75" customHeight="1" x14ac:dyDescent="0.2">
      <c r="A165" s="6424"/>
      <c r="B165" s="7327" t="s">
        <v>2409</v>
      </c>
      <c r="C165" s="7328"/>
      <c r="D165" s="3853"/>
      <c r="E165" s="3841"/>
      <c r="F165" s="3854"/>
      <c r="G165" s="1632"/>
      <c r="H165" s="1636"/>
      <c r="I165" s="1632"/>
      <c r="J165" s="1636"/>
      <c r="K165" s="1632"/>
      <c r="L165" s="1636"/>
      <c r="M165" s="1632"/>
      <c r="N165" s="1636"/>
      <c r="O165" s="1632"/>
      <c r="P165" s="1636"/>
      <c r="Q165" s="1632"/>
      <c r="R165" s="1636"/>
      <c r="S165" s="1632"/>
      <c r="T165" s="1636"/>
      <c r="U165" s="1632"/>
      <c r="V165" s="1636"/>
      <c r="W165" s="1632"/>
      <c r="X165" s="1636"/>
      <c r="Y165" s="1632"/>
      <c r="Z165" s="1636"/>
      <c r="AA165" s="1632"/>
      <c r="AB165" s="1636"/>
      <c r="AC165" s="3855"/>
      <c r="AD165" s="3112"/>
      <c r="AE165" s="3855"/>
      <c r="AF165" s="3112"/>
      <c r="AG165" s="3855"/>
      <c r="AH165" s="3112"/>
      <c r="AI165" s="3855"/>
      <c r="AJ165" s="3112"/>
      <c r="AK165" s="3855"/>
      <c r="AL165" s="3112"/>
      <c r="AM165" s="3855"/>
      <c r="AN165" s="3112"/>
      <c r="AO165" s="3855"/>
      <c r="AP165" s="3112"/>
      <c r="AQ165" s="3856"/>
      <c r="AR165" s="3112"/>
      <c r="AS165" s="3072"/>
      <c r="AT165" s="1640"/>
      <c r="AU165" s="3112"/>
      <c r="AV165" s="3857"/>
      <c r="AW165" s="3858"/>
      <c r="BO165" s="520"/>
      <c r="BP165" s="520"/>
      <c r="BQ165" s="520"/>
      <c r="BR165" s="520"/>
      <c r="BS165" s="520"/>
      <c r="BT165" s="520"/>
      <c r="BU165" s="520"/>
      <c r="BV165" s="520"/>
      <c r="BW165" s="520"/>
      <c r="BX165" s="520"/>
      <c r="BY165" s="520"/>
      <c r="BZ165" s="520"/>
      <c r="CA165" s="520"/>
      <c r="CB165" s="520"/>
      <c r="CC165" s="520"/>
      <c r="CD165" s="520"/>
      <c r="CE165" s="520"/>
      <c r="CF165" s="520"/>
      <c r="CG165" s="520"/>
    </row>
    <row r="166" spans="1:108" s="319" customFormat="1" ht="14.25" x14ac:dyDescent="0.2">
      <c r="A166" s="6424"/>
      <c r="B166" s="7065" t="s">
        <v>2446</v>
      </c>
      <c r="C166" s="3859" t="s">
        <v>49</v>
      </c>
      <c r="D166" s="3860"/>
      <c r="E166" s="3841"/>
      <c r="F166" s="3861"/>
      <c r="G166" s="3722"/>
      <c r="H166" s="3862"/>
      <c r="I166" s="3722"/>
      <c r="J166" s="3862"/>
      <c r="K166" s="3722"/>
      <c r="L166" s="3862"/>
      <c r="M166" s="3722"/>
      <c r="N166" s="3862"/>
      <c r="O166" s="3722"/>
      <c r="P166" s="3862"/>
      <c r="Q166" s="3722"/>
      <c r="R166" s="3862"/>
      <c r="S166" s="3722"/>
      <c r="T166" s="3862"/>
      <c r="U166" s="3722"/>
      <c r="V166" s="3862"/>
      <c r="W166" s="3722"/>
      <c r="X166" s="3862"/>
      <c r="Y166" s="3722"/>
      <c r="Z166" s="3862"/>
      <c r="AA166" s="3722"/>
      <c r="AB166" s="3862"/>
      <c r="AC166" s="3863"/>
      <c r="AD166" s="3829">
        <f t="shared" ref="AD166:AW166" si="10">SUM(AD167:AD172)</f>
        <v>0</v>
      </c>
      <c r="AE166" s="3863"/>
      <c r="AF166" s="3829">
        <f t="shared" si="10"/>
        <v>0</v>
      </c>
      <c r="AG166" s="3863"/>
      <c r="AH166" s="3829">
        <f t="shared" si="10"/>
        <v>0</v>
      </c>
      <c r="AI166" s="3863"/>
      <c r="AJ166" s="3829">
        <f t="shared" si="10"/>
        <v>0</v>
      </c>
      <c r="AK166" s="3863"/>
      <c r="AL166" s="3829">
        <f t="shared" si="10"/>
        <v>0</v>
      </c>
      <c r="AM166" s="3863"/>
      <c r="AN166" s="3829">
        <f t="shared" si="10"/>
        <v>0</v>
      </c>
      <c r="AO166" s="3863"/>
      <c r="AP166" s="3829">
        <f t="shared" si="10"/>
        <v>0</v>
      </c>
      <c r="AQ166" s="3864">
        <f>SUM(AQ167:AQ172)</f>
        <v>0</v>
      </c>
      <c r="AR166" s="3829">
        <f t="shared" si="10"/>
        <v>0</v>
      </c>
      <c r="AS166" s="3467">
        <f t="shared" si="10"/>
        <v>0</v>
      </c>
      <c r="AT166" s="3467">
        <f>SUM(AT167:AT172)</f>
        <v>0</v>
      </c>
      <c r="AU166" s="3829">
        <f t="shared" si="10"/>
        <v>0</v>
      </c>
      <c r="AV166" s="3299">
        <f t="shared" si="10"/>
        <v>0</v>
      </c>
      <c r="AW166" s="3467">
        <f t="shared" si="10"/>
        <v>0</v>
      </c>
      <c r="BO166" s="520"/>
      <c r="BP166" s="520"/>
      <c r="BQ166" s="520"/>
      <c r="BR166" s="520"/>
      <c r="BS166" s="520"/>
      <c r="BT166" s="520"/>
      <c r="BU166" s="520"/>
      <c r="BV166" s="520"/>
      <c r="BW166" s="520"/>
      <c r="BX166" s="520"/>
      <c r="BY166" s="520"/>
      <c r="BZ166" s="520"/>
      <c r="CA166" s="520"/>
      <c r="CB166" s="520"/>
      <c r="CC166" s="520"/>
      <c r="CD166" s="520"/>
      <c r="CE166" s="520"/>
      <c r="CF166" s="520"/>
      <c r="CG166" s="520"/>
    </row>
    <row r="167" spans="1:108" s="319" customFormat="1" ht="14.25" x14ac:dyDescent="0.2">
      <c r="A167" s="6424"/>
      <c r="B167" s="6664"/>
      <c r="C167" s="357" t="s">
        <v>2447</v>
      </c>
      <c r="D167" s="3860"/>
      <c r="E167" s="3841"/>
      <c r="F167" s="3861"/>
      <c r="G167" s="1473"/>
      <c r="H167" s="1174"/>
      <c r="I167" s="1473"/>
      <c r="J167" s="1174"/>
      <c r="K167" s="1473"/>
      <c r="L167" s="1174"/>
      <c r="M167" s="1473"/>
      <c r="N167" s="1174"/>
      <c r="O167" s="1473"/>
      <c r="P167" s="1174"/>
      <c r="Q167" s="1473"/>
      <c r="R167" s="1174"/>
      <c r="S167" s="1473"/>
      <c r="T167" s="1174"/>
      <c r="U167" s="1473"/>
      <c r="V167" s="1174"/>
      <c r="W167" s="1473"/>
      <c r="X167" s="1174"/>
      <c r="Y167" s="1473"/>
      <c r="Z167" s="1174"/>
      <c r="AA167" s="1473"/>
      <c r="AB167" s="1174"/>
      <c r="AC167" s="577"/>
      <c r="AD167" s="315"/>
      <c r="AE167" s="577"/>
      <c r="AF167" s="315"/>
      <c r="AG167" s="577"/>
      <c r="AH167" s="315"/>
      <c r="AI167" s="577"/>
      <c r="AJ167" s="315"/>
      <c r="AK167" s="577"/>
      <c r="AL167" s="315"/>
      <c r="AM167" s="577"/>
      <c r="AN167" s="315"/>
      <c r="AO167" s="577"/>
      <c r="AP167" s="315"/>
      <c r="AQ167" s="280"/>
      <c r="AR167" s="315"/>
      <c r="AS167" s="1222"/>
      <c r="AT167" s="1222"/>
      <c r="AU167" s="315"/>
      <c r="AV167" s="255"/>
      <c r="AW167" s="1222"/>
    </row>
    <row r="168" spans="1:108" s="319" customFormat="1" ht="14.25" x14ac:dyDescent="0.2">
      <c r="A168" s="6424"/>
      <c r="B168" s="6664"/>
      <c r="C168" s="3235" t="s">
        <v>2448</v>
      </c>
      <c r="D168" s="3860"/>
      <c r="E168" s="3841"/>
      <c r="F168" s="3865"/>
      <c r="G168" s="1706"/>
      <c r="H168" s="1707"/>
      <c r="I168" s="1706"/>
      <c r="J168" s="1707"/>
      <c r="K168" s="1706"/>
      <c r="L168" s="1707"/>
      <c r="M168" s="1706"/>
      <c r="N168" s="1707"/>
      <c r="O168" s="1706"/>
      <c r="P168" s="1707"/>
      <c r="Q168" s="1706"/>
      <c r="R168" s="1707"/>
      <c r="S168" s="1706"/>
      <c r="T168" s="1707"/>
      <c r="U168" s="1706"/>
      <c r="V168" s="1707"/>
      <c r="W168" s="1706"/>
      <c r="X168" s="1707"/>
      <c r="Y168" s="1706"/>
      <c r="Z168" s="1707"/>
      <c r="AA168" s="1706"/>
      <c r="AB168" s="1707"/>
      <c r="AC168" s="577"/>
      <c r="AD168" s="315"/>
      <c r="AE168" s="577"/>
      <c r="AF168" s="315"/>
      <c r="AG168" s="577"/>
      <c r="AH168" s="315"/>
      <c r="AI168" s="577"/>
      <c r="AJ168" s="315"/>
      <c r="AK168" s="577"/>
      <c r="AL168" s="315"/>
      <c r="AM168" s="577"/>
      <c r="AN168" s="315"/>
      <c r="AO168" s="577"/>
      <c r="AP168" s="315"/>
      <c r="AQ168" s="280"/>
      <c r="AR168" s="315"/>
      <c r="AS168" s="1222"/>
      <c r="AT168" s="1222"/>
      <c r="AU168" s="315"/>
      <c r="AV168" s="255"/>
      <c r="AW168" s="1222"/>
    </row>
    <row r="169" spans="1:108" s="319" customFormat="1" ht="14.25" x14ac:dyDescent="0.2">
      <c r="A169" s="6424"/>
      <c r="B169" s="6664"/>
      <c r="C169" s="3235" t="s">
        <v>2449</v>
      </c>
      <c r="D169" s="3860"/>
      <c r="E169" s="3841"/>
      <c r="F169" s="3842"/>
      <c r="G169" s="1473"/>
      <c r="H169" s="1174"/>
      <c r="I169" s="1473"/>
      <c r="J169" s="1174"/>
      <c r="K169" s="1473"/>
      <c r="L169" s="1174"/>
      <c r="M169" s="1473"/>
      <c r="N169" s="1174"/>
      <c r="O169" s="1473"/>
      <c r="P169" s="1174"/>
      <c r="Q169" s="1473"/>
      <c r="R169" s="1174"/>
      <c r="S169" s="1473"/>
      <c r="T169" s="1174"/>
      <c r="U169" s="1473"/>
      <c r="V169" s="1174"/>
      <c r="W169" s="1473"/>
      <c r="X169" s="1174"/>
      <c r="Y169" s="1473"/>
      <c r="Z169" s="1174"/>
      <c r="AA169" s="1473"/>
      <c r="AB169" s="1174"/>
      <c r="AC169" s="577"/>
      <c r="AD169" s="315"/>
      <c r="AE169" s="577"/>
      <c r="AF169" s="315"/>
      <c r="AG169" s="577"/>
      <c r="AH169" s="315"/>
      <c r="AI169" s="577"/>
      <c r="AJ169" s="315"/>
      <c r="AK169" s="577"/>
      <c r="AL169" s="315"/>
      <c r="AM169" s="577"/>
      <c r="AN169" s="315"/>
      <c r="AO169" s="577"/>
      <c r="AP169" s="315"/>
      <c r="AQ169" s="280"/>
      <c r="AR169" s="315"/>
      <c r="AS169" s="1222"/>
      <c r="AT169" s="1222"/>
      <c r="AU169" s="315"/>
      <c r="AV169" s="255"/>
      <c r="AW169" s="1222"/>
    </row>
    <row r="170" spans="1:108" s="319" customFormat="1" ht="14.25" x14ac:dyDescent="0.2">
      <c r="A170" s="6424"/>
      <c r="B170" s="6664"/>
      <c r="C170" s="357" t="s">
        <v>2450</v>
      </c>
      <c r="D170" s="3860"/>
      <c r="E170" s="3841"/>
      <c r="F170" s="2278"/>
      <c r="G170" s="1473"/>
      <c r="H170" s="1174"/>
      <c r="I170" s="1473"/>
      <c r="J170" s="1174"/>
      <c r="K170" s="1473"/>
      <c r="L170" s="1174"/>
      <c r="M170" s="1473"/>
      <c r="N170" s="1174"/>
      <c r="O170" s="1473"/>
      <c r="P170" s="1174"/>
      <c r="Q170" s="1473"/>
      <c r="R170" s="1174"/>
      <c r="S170" s="1473"/>
      <c r="T170" s="1174"/>
      <c r="U170" s="1473"/>
      <c r="V170" s="1174"/>
      <c r="W170" s="1473"/>
      <c r="X170" s="1174"/>
      <c r="Y170" s="1473"/>
      <c r="Z170" s="1174"/>
      <c r="AA170" s="1473"/>
      <c r="AB170" s="1174"/>
      <c r="AC170" s="577"/>
      <c r="AD170" s="315"/>
      <c r="AE170" s="577"/>
      <c r="AF170" s="315"/>
      <c r="AG170" s="577"/>
      <c r="AH170" s="315"/>
      <c r="AI170" s="577"/>
      <c r="AJ170" s="315"/>
      <c r="AK170" s="577"/>
      <c r="AL170" s="315"/>
      <c r="AM170" s="577"/>
      <c r="AN170" s="315"/>
      <c r="AO170" s="577"/>
      <c r="AP170" s="315"/>
      <c r="AQ170" s="280"/>
      <c r="AR170" s="1585"/>
      <c r="AS170" s="1222"/>
      <c r="AT170" s="1222"/>
      <c r="AU170" s="315"/>
      <c r="AV170" s="255"/>
      <c r="AW170" s="1222"/>
    </row>
    <row r="171" spans="1:108" s="319" customFormat="1" ht="14.25" x14ac:dyDescent="0.2">
      <c r="A171" s="6424"/>
      <c r="B171" s="6664"/>
      <c r="C171" s="3235" t="s">
        <v>2451</v>
      </c>
      <c r="D171" s="3860"/>
      <c r="E171" s="3841"/>
      <c r="F171" s="2278"/>
      <c r="G171" s="1706"/>
      <c r="H171" s="1707"/>
      <c r="I171" s="1706"/>
      <c r="J171" s="1707"/>
      <c r="K171" s="1706"/>
      <c r="L171" s="1707"/>
      <c r="M171" s="1706"/>
      <c r="N171" s="1707"/>
      <c r="O171" s="1706"/>
      <c r="P171" s="1707"/>
      <c r="Q171" s="1706"/>
      <c r="R171" s="1707"/>
      <c r="S171" s="1706"/>
      <c r="T171" s="1707"/>
      <c r="U171" s="1706"/>
      <c r="V171" s="1707"/>
      <c r="W171" s="1706"/>
      <c r="X171" s="1707"/>
      <c r="Y171" s="1706"/>
      <c r="Z171" s="1707"/>
      <c r="AA171" s="1706"/>
      <c r="AB171" s="1707"/>
      <c r="AC171" s="577"/>
      <c r="AD171" s="315"/>
      <c r="AE171" s="577"/>
      <c r="AF171" s="315"/>
      <c r="AG171" s="577"/>
      <c r="AH171" s="315"/>
      <c r="AI171" s="577"/>
      <c r="AJ171" s="315"/>
      <c r="AK171" s="577"/>
      <c r="AL171" s="315"/>
      <c r="AM171" s="577"/>
      <c r="AN171" s="315"/>
      <c r="AO171" s="577"/>
      <c r="AP171" s="315"/>
      <c r="AQ171" s="1748"/>
      <c r="AR171" s="255"/>
      <c r="AS171" s="1584"/>
      <c r="AT171" s="1584"/>
      <c r="AU171" s="315"/>
      <c r="AV171" s="255"/>
      <c r="AW171" s="1222"/>
    </row>
    <row r="172" spans="1:108" s="319" customFormat="1" ht="14.25" x14ac:dyDescent="0.2">
      <c r="A172" s="6424"/>
      <c r="B172" s="7309"/>
      <c r="C172" s="357" t="s">
        <v>2452</v>
      </c>
      <c r="D172" s="3860"/>
      <c r="E172" s="3841"/>
      <c r="F172" s="2278"/>
      <c r="G172" s="1473"/>
      <c r="H172" s="1644"/>
      <c r="I172" s="1473"/>
      <c r="J172" s="1644"/>
      <c r="K172" s="1473"/>
      <c r="L172" s="1644"/>
      <c r="M172" s="1473"/>
      <c r="N172" s="1644"/>
      <c r="O172" s="1473"/>
      <c r="P172" s="1644"/>
      <c r="Q172" s="1473"/>
      <c r="R172" s="1644"/>
      <c r="S172" s="1473"/>
      <c r="T172" s="1644"/>
      <c r="U172" s="1473"/>
      <c r="V172" s="1644"/>
      <c r="W172" s="1473"/>
      <c r="X172" s="1644"/>
      <c r="Y172" s="1473"/>
      <c r="Z172" s="1644"/>
      <c r="AA172" s="1473"/>
      <c r="AB172" s="1644"/>
      <c r="AC172" s="3855"/>
      <c r="AD172" s="1175"/>
      <c r="AE172" s="3855"/>
      <c r="AF172" s="1175"/>
      <c r="AG172" s="3855"/>
      <c r="AH172" s="1175"/>
      <c r="AI172" s="3855"/>
      <c r="AJ172" s="1175"/>
      <c r="AK172" s="3855"/>
      <c r="AL172" s="1175"/>
      <c r="AM172" s="3855"/>
      <c r="AN172" s="1175"/>
      <c r="AO172" s="3855"/>
      <c r="AP172" s="1175"/>
      <c r="AQ172" s="307"/>
      <c r="AR172" s="1175"/>
      <c r="AS172" s="987"/>
      <c r="AT172" s="987"/>
      <c r="AU172" s="1175"/>
      <c r="AV172" s="261"/>
      <c r="AW172" s="1598"/>
    </row>
    <row r="173" spans="1:108" s="319" customFormat="1" ht="14.25" x14ac:dyDescent="0.2">
      <c r="A173" s="7045" t="s">
        <v>2453</v>
      </c>
      <c r="B173" s="7039" t="s">
        <v>2454</v>
      </c>
      <c r="C173" s="3866" t="s">
        <v>2348</v>
      </c>
      <c r="D173" s="3867"/>
      <c r="E173" s="1476"/>
      <c r="F173" s="3841"/>
      <c r="G173" s="3843"/>
      <c r="H173" s="3844"/>
      <c r="I173" s="3843"/>
      <c r="J173" s="3868"/>
      <c r="K173" s="3843"/>
      <c r="L173" s="3844"/>
      <c r="M173" s="3843"/>
      <c r="N173" s="3868"/>
      <c r="O173" s="3843"/>
      <c r="P173" s="3844"/>
      <c r="Q173" s="3843"/>
      <c r="R173" s="3868"/>
      <c r="S173" s="3843"/>
      <c r="T173" s="3844"/>
      <c r="U173" s="3843"/>
      <c r="V173" s="3868"/>
      <c r="W173" s="3843"/>
      <c r="X173" s="3844"/>
      <c r="Y173" s="3843"/>
      <c r="Z173" s="3868"/>
      <c r="AA173" s="3843"/>
      <c r="AB173" s="3868"/>
      <c r="AC173" s="3808"/>
      <c r="AD173" s="3869"/>
      <c r="AE173" s="3808"/>
      <c r="AF173" s="3869"/>
      <c r="AG173" s="3808"/>
      <c r="AH173" s="3869"/>
      <c r="AI173" s="3808"/>
      <c r="AJ173" s="3869"/>
      <c r="AK173" s="3808"/>
      <c r="AL173" s="3869"/>
      <c r="AM173" s="3808"/>
      <c r="AN173" s="3869"/>
      <c r="AO173" s="3808"/>
      <c r="AP173" s="3869"/>
      <c r="AQ173" s="3846"/>
      <c r="AR173" s="3813"/>
      <c r="AS173" s="3813"/>
      <c r="AT173" s="3813"/>
      <c r="AU173" s="3813"/>
      <c r="AV173" s="3847"/>
      <c r="AW173" s="1222"/>
    </row>
    <row r="174" spans="1:108" s="319" customFormat="1" ht="14.25" x14ac:dyDescent="0.2">
      <c r="A174" s="6421"/>
      <c r="B174" s="6682"/>
      <c r="C174" s="3870" t="s">
        <v>2455</v>
      </c>
      <c r="D174" s="3867"/>
      <c r="E174" s="3871"/>
      <c r="F174" s="3841"/>
      <c r="G174" s="1706"/>
      <c r="H174" s="1707"/>
      <c r="I174" s="1706"/>
      <c r="J174" s="580"/>
      <c r="K174" s="1706"/>
      <c r="L174" s="1707"/>
      <c r="M174" s="1706"/>
      <c r="N174" s="580"/>
      <c r="O174" s="1706"/>
      <c r="P174" s="1707"/>
      <c r="Q174" s="1706"/>
      <c r="R174" s="580"/>
      <c r="S174" s="1706"/>
      <c r="T174" s="1707"/>
      <c r="U174" s="1706"/>
      <c r="V174" s="580"/>
      <c r="W174" s="1706"/>
      <c r="X174" s="1707"/>
      <c r="Y174" s="1706"/>
      <c r="Z174" s="580"/>
      <c r="AA174" s="1706"/>
      <c r="AB174" s="580"/>
      <c r="AC174" s="1583"/>
      <c r="AD174" s="3872"/>
      <c r="AE174" s="1583"/>
      <c r="AF174" s="3872"/>
      <c r="AG174" s="1583"/>
      <c r="AH174" s="3872"/>
      <c r="AI174" s="1583"/>
      <c r="AJ174" s="3872"/>
      <c r="AK174" s="1583"/>
      <c r="AL174" s="3872"/>
      <c r="AM174" s="1583"/>
      <c r="AN174" s="3872"/>
      <c r="AO174" s="1583"/>
      <c r="AP174" s="3872"/>
      <c r="AQ174" s="1748"/>
      <c r="AR174" s="1222"/>
      <c r="AS174" s="1584"/>
      <c r="AT174" s="1584"/>
      <c r="AU174" s="1222"/>
      <c r="AV174" s="255"/>
      <c r="AW174" s="1222"/>
    </row>
    <row r="175" spans="1:108" s="319" customFormat="1" ht="21" x14ac:dyDescent="0.2">
      <c r="A175" s="6421"/>
      <c r="B175" s="6682"/>
      <c r="C175" s="3873" t="s">
        <v>2456</v>
      </c>
      <c r="D175" s="3867"/>
      <c r="E175" s="581"/>
      <c r="F175" s="3841"/>
      <c r="G175" s="1706"/>
      <c r="H175" s="1707"/>
      <c r="I175" s="1706"/>
      <c r="J175" s="580"/>
      <c r="K175" s="1706"/>
      <c r="L175" s="1707"/>
      <c r="M175" s="1706"/>
      <c r="N175" s="580"/>
      <c r="O175" s="1706"/>
      <c r="P175" s="1707"/>
      <c r="Q175" s="1706"/>
      <c r="R175" s="580"/>
      <c r="S175" s="1706"/>
      <c r="T175" s="1707"/>
      <c r="U175" s="1706"/>
      <c r="V175" s="580"/>
      <c r="W175" s="1706"/>
      <c r="X175" s="1707"/>
      <c r="Y175" s="1706"/>
      <c r="Z175" s="580"/>
      <c r="AA175" s="1706"/>
      <c r="AB175" s="580"/>
      <c r="AC175" s="1583"/>
      <c r="AD175" s="3872"/>
      <c r="AE175" s="1583"/>
      <c r="AF175" s="3872"/>
      <c r="AG175" s="1583"/>
      <c r="AH175" s="3872"/>
      <c r="AI175" s="1583"/>
      <c r="AJ175" s="3872"/>
      <c r="AK175" s="1583"/>
      <c r="AL175" s="3872"/>
      <c r="AM175" s="1583"/>
      <c r="AN175" s="3872"/>
      <c r="AO175" s="1583"/>
      <c r="AP175" s="3872"/>
      <c r="AQ175" s="1748"/>
      <c r="AR175" s="1222"/>
      <c r="AS175" s="1584"/>
      <c r="AT175" s="1584"/>
      <c r="AU175" s="1222"/>
      <c r="AV175" s="578"/>
      <c r="AW175" s="1222"/>
    </row>
    <row r="176" spans="1:108" s="245" customFormat="1" ht="16.350000000000001" customHeight="1" x14ac:dyDescent="0.2">
      <c r="A176" s="6421"/>
      <c r="B176" s="6682"/>
      <c r="C176" s="582" t="s">
        <v>2346</v>
      </c>
      <c r="D176" s="583"/>
      <c r="E176" s="3851">
        <f>SUM(AC176+AE176+AG176+AI176+AK176+AM176+AO176)</f>
        <v>0</v>
      </c>
      <c r="F176" s="1477"/>
      <c r="G176" s="1643"/>
      <c r="H176" s="1644"/>
      <c r="I176" s="1643"/>
      <c r="J176" s="1478"/>
      <c r="K176" s="1643"/>
      <c r="L176" s="1644"/>
      <c r="M176" s="1643"/>
      <c r="N176" s="1478"/>
      <c r="O176" s="1643"/>
      <c r="P176" s="1644"/>
      <c r="Q176" s="1643"/>
      <c r="R176" s="1478"/>
      <c r="S176" s="1643"/>
      <c r="T176" s="1644"/>
      <c r="U176" s="1643"/>
      <c r="V176" s="1478"/>
      <c r="W176" s="1643"/>
      <c r="X176" s="1644"/>
      <c r="Y176" s="1643"/>
      <c r="Z176" s="1478"/>
      <c r="AA176" s="1643"/>
      <c r="AB176" s="1478"/>
      <c r="AC176" s="1855"/>
      <c r="AD176" s="983"/>
      <c r="AE176" s="1855"/>
      <c r="AF176" s="983"/>
      <c r="AG176" s="1855"/>
      <c r="AH176" s="983"/>
      <c r="AI176" s="1855"/>
      <c r="AJ176" s="983"/>
      <c r="AK176" s="1855"/>
      <c r="AL176" s="983"/>
      <c r="AM176" s="1855"/>
      <c r="AN176" s="983"/>
      <c r="AO176" s="1855"/>
      <c r="AP176" s="983"/>
      <c r="AQ176" s="2716"/>
      <c r="AR176" s="2716"/>
      <c r="AS176" s="706"/>
      <c r="AT176" s="706"/>
      <c r="AU176" s="706"/>
      <c r="AV176" s="987"/>
      <c r="AW176" s="1475"/>
    </row>
    <row r="177" spans="1:87" s="585" customFormat="1" ht="19.5" customHeight="1" x14ac:dyDescent="0.2">
      <c r="A177" s="7266"/>
      <c r="B177" s="7269"/>
      <c r="C177" s="3874" t="s">
        <v>2457</v>
      </c>
      <c r="D177" s="3867"/>
      <c r="E177" s="1476"/>
      <c r="F177" s="3841"/>
      <c r="G177" s="1632"/>
      <c r="H177" s="1636"/>
      <c r="I177" s="1632"/>
      <c r="J177" s="3875"/>
      <c r="K177" s="1632"/>
      <c r="L177" s="1636"/>
      <c r="M177" s="1632"/>
      <c r="N177" s="3875"/>
      <c r="O177" s="1632"/>
      <c r="P177" s="1636"/>
      <c r="Q177" s="1632"/>
      <c r="R177" s="3875"/>
      <c r="S177" s="1632"/>
      <c r="T177" s="1636"/>
      <c r="U177" s="1632"/>
      <c r="V177" s="3875"/>
      <c r="W177" s="1632"/>
      <c r="X177" s="1636"/>
      <c r="Y177" s="1632"/>
      <c r="Z177" s="3875"/>
      <c r="AA177" s="1632"/>
      <c r="AB177" s="3875"/>
      <c r="AC177" s="1596"/>
      <c r="AD177" s="3876"/>
      <c r="AE177" s="1596"/>
      <c r="AF177" s="3876"/>
      <c r="AG177" s="1596"/>
      <c r="AH177" s="3876"/>
      <c r="AI177" s="1596"/>
      <c r="AJ177" s="3876"/>
      <c r="AK177" s="1596"/>
      <c r="AL177" s="3876"/>
      <c r="AM177" s="1596"/>
      <c r="AN177" s="3876"/>
      <c r="AO177" s="1596"/>
      <c r="AP177" s="3876"/>
      <c r="AQ177" s="1751"/>
      <c r="AR177" s="3072"/>
      <c r="AS177" s="1640"/>
      <c r="AT177" s="1640"/>
      <c r="AU177" s="3072"/>
      <c r="AV177" s="1600"/>
      <c r="AW177" s="1640"/>
      <c r="AX177" s="584"/>
      <c r="AY177" s="584"/>
      <c r="AZ177" s="584"/>
      <c r="BA177" s="584"/>
      <c r="BB177" s="584"/>
    </row>
    <row r="178" spans="1:87" s="319" customFormat="1" ht="14.25" customHeight="1" x14ac:dyDescent="0.2">
      <c r="A178" s="7045" t="s">
        <v>2458</v>
      </c>
      <c r="B178" s="7321" t="s">
        <v>2459</v>
      </c>
      <c r="C178" s="3605" t="s">
        <v>2460</v>
      </c>
      <c r="D178" s="3877"/>
      <c r="E178" s="3878"/>
      <c r="F178" s="3878"/>
      <c r="G178" s="3418">
        <f>SUM(G179:G180)</f>
        <v>0</v>
      </c>
      <c r="H178" s="3420">
        <f t="shared" ref="H178:AU178" si="11">SUM(H179:H180)</f>
        <v>0</v>
      </c>
      <c r="I178" s="3418">
        <f t="shared" si="11"/>
        <v>0</v>
      </c>
      <c r="J178" s="3420">
        <f t="shared" si="11"/>
        <v>0</v>
      </c>
      <c r="K178" s="3418">
        <f>SUM(K179:K180)</f>
        <v>0</v>
      </c>
      <c r="L178" s="3879">
        <f t="shared" si="11"/>
        <v>0</v>
      </c>
      <c r="M178" s="3418">
        <f t="shared" si="11"/>
        <v>0</v>
      </c>
      <c r="N178" s="3417">
        <f t="shared" si="11"/>
        <v>0</v>
      </c>
      <c r="O178" s="3261">
        <f t="shared" si="11"/>
        <v>0</v>
      </c>
      <c r="P178" s="3420">
        <f t="shared" si="11"/>
        <v>0</v>
      </c>
      <c r="Q178" s="3261">
        <f t="shared" si="11"/>
        <v>0</v>
      </c>
      <c r="R178" s="3420">
        <f t="shared" si="11"/>
        <v>0</v>
      </c>
      <c r="S178" s="3261">
        <f t="shared" si="11"/>
        <v>0</v>
      </c>
      <c r="T178" s="3420">
        <f t="shared" si="11"/>
        <v>0</v>
      </c>
      <c r="U178" s="3261">
        <f t="shared" si="11"/>
        <v>0</v>
      </c>
      <c r="V178" s="3420">
        <f t="shared" si="11"/>
        <v>0</v>
      </c>
      <c r="W178" s="3261">
        <f t="shared" si="11"/>
        <v>0</v>
      </c>
      <c r="X178" s="3420">
        <f t="shared" si="11"/>
        <v>0</v>
      </c>
      <c r="Y178" s="3261">
        <f t="shared" si="11"/>
        <v>0</v>
      </c>
      <c r="Z178" s="3420">
        <f t="shared" si="11"/>
        <v>0</v>
      </c>
      <c r="AA178" s="3261">
        <f t="shared" si="11"/>
        <v>0</v>
      </c>
      <c r="AB178" s="3420">
        <f t="shared" si="11"/>
        <v>0</v>
      </c>
      <c r="AC178" s="3418">
        <f t="shared" si="11"/>
        <v>0</v>
      </c>
      <c r="AD178" s="3420">
        <f t="shared" si="11"/>
        <v>0</v>
      </c>
      <c r="AE178" s="3418">
        <f t="shared" si="11"/>
        <v>0</v>
      </c>
      <c r="AF178" s="3420">
        <f t="shared" si="11"/>
        <v>0</v>
      </c>
      <c r="AG178" s="3418">
        <f t="shared" si="11"/>
        <v>0</v>
      </c>
      <c r="AH178" s="3420">
        <f t="shared" si="11"/>
        <v>0</v>
      </c>
      <c r="AI178" s="3418">
        <f t="shared" si="11"/>
        <v>0</v>
      </c>
      <c r="AJ178" s="3420">
        <f t="shared" si="11"/>
        <v>0</v>
      </c>
      <c r="AK178" s="3418">
        <f t="shared" si="11"/>
        <v>0</v>
      </c>
      <c r="AL178" s="3420">
        <f t="shared" si="11"/>
        <v>0</v>
      </c>
      <c r="AM178" s="3418">
        <f t="shared" si="11"/>
        <v>0</v>
      </c>
      <c r="AN178" s="3420">
        <f t="shared" si="11"/>
        <v>0</v>
      </c>
      <c r="AO178" s="3418">
        <f t="shared" si="11"/>
        <v>0</v>
      </c>
      <c r="AP178" s="3420">
        <f t="shared" si="11"/>
        <v>0</v>
      </c>
      <c r="AQ178" s="3880">
        <f t="shared" si="11"/>
        <v>0</v>
      </c>
      <c r="AR178" s="3420">
        <f t="shared" si="11"/>
        <v>0</v>
      </c>
      <c r="AS178" s="3420">
        <f t="shared" si="11"/>
        <v>0</v>
      </c>
      <c r="AT178" s="3420">
        <f>SUM(AT179:AT180)</f>
        <v>0</v>
      </c>
      <c r="AU178" s="3420">
        <f t="shared" si="11"/>
        <v>0</v>
      </c>
      <c r="AV178" s="3881">
        <f>SUM(AV179:AV180)</f>
        <v>0</v>
      </c>
      <c r="AW178" s="3420">
        <f>SUM(AW179:AW180)</f>
        <v>0</v>
      </c>
      <c r="AX178" s="586"/>
      <c r="AY178" s="586"/>
      <c r="AZ178" s="586"/>
      <c r="BA178" s="586"/>
      <c r="BB178" s="586"/>
    </row>
    <row r="179" spans="1:87" s="319" customFormat="1" ht="40.5" customHeight="1" x14ac:dyDescent="0.2">
      <c r="A179" s="6421"/>
      <c r="B179" s="7322"/>
      <c r="C179" s="3605" t="s">
        <v>2461</v>
      </c>
      <c r="D179" s="3877"/>
      <c r="E179" s="3878"/>
      <c r="F179" s="3878"/>
      <c r="G179" s="3811"/>
      <c r="H179" s="3809"/>
      <c r="I179" s="3808"/>
      <c r="J179" s="3813"/>
      <c r="K179" s="3808"/>
      <c r="L179" s="3882"/>
      <c r="M179" s="3808"/>
      <c r="N179" s="3809"/>
      <c r="O179" s="3808"/>
      <c r="P179" s="1222"/>
      <c r="Q179" s="3808"/>
      <c r="R179" s="1222"/>
      <c r="S179" s="3808"/>
      <c r="T179" s="1222"/>
      <c r="U179" s="3808"/>
      <c r="V179" s="1222"/>
      <c r="W179" s="3808"/>
      <c r="X179" s="1222"/>
      <c r="Y179" s="3808"/>
      <c r="Z179" s="1222"/>
      <c r="AA179" s="266"/>
      <c r="AB179" s="1222"/>
      <c r="AC179" s="266"/>
      <c r="AD179" s="1222"/>
      <c r="AE179" s="266"/>
      <c r="AF179" s="1222"/>
      <c r="AG179" s="266"/>
      <c r="AH179" s="1222"/>
      <c r="AI179" s="266"/>
      <c r="AJ179" s="1222"/>
      <c r="AK179" s="266"/>
      <c r="AL179" s="1222"/>
      <c r="AM179" s="266"/>
      <c r="AN179" s="1222"/>
      <c r="AO179" s="266"/>
      <c r="AP179" s="1222"/>
      <c r="AQ179" s="280"/>
      <c r="AR179" s="1222"/>
      <c r="AS179" s="1222"/>
      <c r="AT179" s="1222"/>
      <c r="AU179" s="1222"/>
      <c r="AV179" s="255"/>
      <c r="AW179" s="1222"/>
    </row>
    <row r="180" spans="1:87" s="319" customFormat="1" ht="31.5" x14ac:dyDescent="0.2">
      <c r="A180" s="7266"/>
      <c r="B180" s="7323"/>
      <c r="C180" s="3605" t="s">
        <v>2462</v>
      </c>
      <c r="D180" s="3883"/>
      <c r="E180" s="2769"/>
      <c r="F180" s="2769"/>
      <c r="G180" s="1907"/>
      <c r="H180" s="1597"/>
      <c r="I180" s="1596"/>
      <c r="J180" s="1640"/>
      <c r="K180" s="1596"/>
      <c r="L180" s="1978"/>
      <c r="M180" s="1596"/>
      <c r="N180" s="1597"/>
      <c r="O180" s="1596"/>
      <c r="P180" s="1640"/>
      <c r="Q180" s="1596"/>
      <c r="R180" s="1640"/>
      <c r="S180" s="1596"/>
      <c r="T180" s="1640"/>
      <c r="U180" s="1596"/>
      <c r="V180" s="1640"/>
      <c r="W180" s="1596"/>
      <c r="X180" s="1640"/>
      <c r="Y180" s="1596"/>
      <c r="Z180" s="1640"/>
      <c r="AA180" s="1596"/>
      <c r="AB180" s="1640"/>
      <c r="AC180" s="1596"/>
      <c r="AD180" s="1640"/>
      <c r="AE180" s="1596"/>
      <c r="AF180" s="1640"/>
      <c r="AG180" s="1596"/>
      <c r="AH180" s="1640"/>
      <c r="AI180" s="1596"/>
      <c r="AJ180" s="1640"/>
      <c r="AK180" s="1596"/>
      <c r="AL180" s="1640"/>
      <c r="AM180" s="1596"/>
      <c r="AN180" s="1640"/>
      <c r="AO180" s="1596"/>
      <c r="AP180" s="1640"/>
      <c r="AQ180" s="1751"/>
      <c r="AR180" s="1640"/>
      <c r="AS180" s="1640"/>
      <c r="AT180" s="1640"/>
      <c r="AU180" s="1640"/>
      <c r="AV180" s="1598"/>
      <c r="AW180" s="1640"/>
    </row>
    <row r="181" spans="1:87" s="319" customFormat="1" ht="14.25" x14ac:dyDescent="0.2">
      <c r="A181" s="7045" t="s">
        <v>2463</v>
      </c>
      <c r="B181" s="7045" t="s">
        <v>2464</v>
      </c>
      <c r="C181" s="3884" t="s">
        <v>2465</v>
      </c>
      <c r="D181" s="3877"/>
      <c r="E181" s="3878"/>
      <c r="F181" s="3878"/>
      <c r="G181" s="403"/>
      <c r="H181" s="3872"/>
      <c r="I181" s="403"/>
      <c r="J181" s="3872"/>
      <c r="K181" s="403"/>
      <c r="L181" s="3872"/>
      <c r="M181" s="403"/>
      <c r="N181" s="3872"/>
      <c r="O181" s="403"/>
      <c r="P181" s="3872"/>
      <c r="Q181" s="403"/>
      <c r="R181" s="3872"/>
      <c r="S181" s="403"/>
      <c r="T181" s="3872"/>
      <c r="U181" s="403"/>
      <c r="V181" s="3872"/>
      <c r="W181" s="403"/>
      <c r="X181" s="3872"/>
      <c r="Y181" s="403"/>
      <c r="Z181" s="580"/>
      <c r="AA181" s="266"/>
      <c r="AB181" s="1222"/>
      <c r="AC181" s="266"/>
      <c r="AD181" s="1222"/>
      <c r="AE181" s="266"/>
      <c r="AF181" s="1222"/>
      <c r="AG181" s="266"/>
      <c r="AH181" s="1222"/>
      <c r="AI181" s="266"/>
      <c r="AJ181" s="1222"/>
      <c r="AK181" s="266"/>
      <c r="AL181" s="1222"/>
      <c r="AM181" s="266"/>
      <c r="AN181" s="1222"/>
      <c r="AO181" s="266"/>
      <c r="AP181" s="1222"/>
      <c r="AQ181" s="280"/>
      <c r="AR181" s="315"/>
      <c r="AS181" s="1222"/>
      <c r="AT181" s="1222"/>
      <c r="AU181" s="315"/>
      <c r="AV181" s="255"/>
      <c r="AW181" s="1222"/>
    </row>
    <row r="182" spans="1:87" s="319" customFormat="1" ht="31.5" customHeight="1" x14ac:dyDescent="0.2">
      <c r="A182" s="6421"/>
      <c r="B182" s="6421"/>
      <c r="C182" s="3884" t="s">
        <v>2466</v>
      </c>
      <c r="D182" s="3883"/>
      <c r="E182" s="2769"/>
      <c r="F182" s="2769"/>
      <c r="G182" s="3885"/>
      <c r="H182" s="985"/>
      <c r="I182" s="3885"/>
      <c r="J182" s="985"/>
      <c r="K182" s="3885"/>
      <c r="L182" s="985"/>
      <c r="M182" s="3885"/>
      <c r="N182" s="985"/>
      <c r="O182" s="3885"/>
      <c r="P182" s="985"/>
      <c r="Q182" s="3885"/>
      <c r="R182" s="985"/>
      <c r="S182" s="3885"/>
      <c r="T182" s="985"/>
      <c r="U182" s="3885"/>
      <c r="V182" s="985"/>
      <c r="W182" s="3885"/>
      <c r="X182" s="985"/>
      <c r="Y182" s="3885"/>
      <c r="Z182" s="3886"/>
      <c r="AA182" s="267"/>
      <c r="AB182" s="987"/>
      <c r="AC182" s="267"/>
      <c r="AD182" s="987"/>
      <c r="AE182" s="267"/>
      <c r="AF182" s="987"/>
      <c r="AG182" s="267"/>
      <c r="AH182" s="987"/>
      <c r="AI182" s="267"/>
      <c r="AJ182" s="987"/>
      <c r="AK182" s="267"/>
      <c r="AL182" s="987"/>
      <c r="AM182" s="267"/>
      <c r="AN182" s="987"/>
      <c r="AO182" s="267"/>
      <c r="AP182" s="987"/>
      <c r="AQ182" s="307"/>
      <c r="AR182" s="1175"/>
      <c r="AS182" s="987"/>
      <c r="AT182" s="987"/>
      <c r="AU182" s="1175"/>
      <c r="AV182" s="3887"/>
      <c r="AW182" s="987"/>
    </row>
    <row r="183" spans="1:87" s="319" customFormat="1" ht="27" customHeight="1" x14ac:dyDescent="0.2">
      <c r="A183" s="6421"/>
      <c r="B183" s="7266"/>
      <c r="C183" s="3884" t="s">
        <v>2467</v>
      </c>
      <c r="D183" s="1479"/>
      <c r="E183" s="939"/>
      <c r="F183" s="939"/>
      <c r="G183" s="3888"/>
      <c r="H183" s="3889"/>
      <c r="I183" s="3888"/>
      <c r="J183" s="3889"/>
      <c r="K183" s="3888"/>
      <c r="L183" s="3889"/>
      <c r="M183" s="3888"/>
      <c r="N183" s="3889"/>
      <c r="O183" s="3888"/>
      <c r="P183" s="3889"/>
      <c r="Q183" s="3888"/>
      <c r="R183" s="3889"/>
      <c r="S183" s="3888"/>
      <c r="T183" s="3889"/>
      <c r="U183" s="3888"/>
      <c r="V183" s="3889"/>
      <c r="W183" s="3888"/>
      <c r="X183" s="3889"/>
      <c r="Y183" s="3888"/>
      <c r="Z183" s="3890"/>
      <c r="AA183" s="1596"/>
      <c r="AB183" s="1640"/>
      <c r="AC183" s="1596"/>
      <c r="AD183" s="1640"/>
      <c r="AE183" s="1596"/>
      <c r="AF183" s="1640"/>
      <c r="AG183" s="1596"/>
      <c r="AH183" s="1640"/>
      <c r="AI183" s="1596"/>
      <c r="AJ183" s="1640"/>
      <c r="AK183" s="1596"/>
      <c r="AL183" s="1640"/>
      <c r="AM183" s="1596"/>
      <c r="AN183" s="1640"/>
      <c r="AO183" s="1596"/>
      <c r="AP183" s="1640"/>
      <c r="AQ183" s="1751"/>
      <c r="AR183" s="1597"/>
      <c r="AS183" s="1640"/>
      <c r="AT183" s="1640"/>
      <c r="AU183" s="1597"/>
      <c r="AV183" s="1600"/>
      <c r="AW183" s="1640"/>
    </row>
    <row r="184" spans="1:87" s="319" customFormat="1" ht="14.25" x14ac:dyDescent="0.2">
      <c r="A184" s="6421"/>
      <c r="B184" s="7039" t="s">
        <v>2468</v>
      </c>
      <c r="C184" s="3884" t="s">
        <v>2465</v>
      </c>
      <c r="D184" s="3877"/>
      <c r="E184" s="3878"/>
      <c r="F184" s="3878"/>
      <c r="G184" s="587"/>
      <c r="H184" s="3868"/>
      <c r="I184" s="403"/>
      <c r="J184" s="3868"/>
      <c r="K184" s="403"/>
      <c r="L184" s="3868"/>
      <c r="M184" s="403"/>
      <c r="N184" s="3868"/>
      <c r="O184" s="403"/>
      <c r="P184" s="3868"/>
      <c r="Q184" s="403"/>
      <c r="R184" s="3868"/>
      <c r="S184" s="403"/>
      <c r="T184" s="3868"/>
      <c r="U184" s="403"/>
      <c r="V184" s="3868"/>
      <c r="W184" s="403"/>
      <c r="X184" s="3868"/>
      <c r="Y184" s="403"/>
      <c r="Z184" s="580"/>
      <c r="AA184" s="267"/>
      <c r="AB184" s="987"/>
      <c r="AC184" s="267"/>
      <c r="AD184" s="987"/>
      <c r="AE184" s="267"/>
      <c r="AF184" s="987"/>
      <c r="AG184" s="267"/>
      <c r="AH184" s="987"/>
      <c r="AI184" s="267"/>
      <c r="AJ184" s="987"/>
      <c r="AK184" s="267"/>
      <c r="AL184" s="987"/>
      <c r="AM184" s="267"/>
      <c r="AN184" s="987"/>
      <c r="AO184" s="267"/>
      <c r="AP184" s="987"/>
      <c r="AQ184" s="307"/>
      <c r="AR184" s="1175"/>
      <c r="AS184" s="987"/>
      <c r="AT184" s="987"/>
      <c r="AU184" s="1175"/>
      <c r="AV184" s="261"/>
      <c r="AW184" s="987"/>
    </row>
    <row r="185" spans="1:87" s="319" customFormat="1" ht="21" x14ac:dyDescent="0.2">
      <c r="A185" s="6421"/>
      <c r="B185" s="7269"/>
      <c r="C185" s="3884" t="s">
        <v>2469</v>
      </c>
      <c r="D185" s="3883"/>
      <c r="E185" s="2769"/>
      <c r="F185" s="2769"/>
      <c r="G185" s="3888"/>
      <c r="H185" s="3891"/>
      <c r="I185" s="3888"/>
      <c r="J185" s="3891"/>
      <c r="K185" s="3888"/>
      <c r="L185" s="3891"/>
      <c r="M185" s="3888"/>
      <c r="N185" s="3891"/>
      <c r="O185" s="3888"/>
      <c r="P185" s="3891"/>
      <c r="Q185" s="3888"/>
      <c r="R185" s="3891"/>
      <c r="S185" s="3888"/>
      <c r="T185" s="3891"/>
      <c r="U185" s="3888"/>
      <c r="V185" s="3891"/>
      <c r="W185" s="3888"/>
      <c r="X185" s="3891"/>
      <c r="Y185" s="3888"/>
      <c r="Z185" s="3890"/>
      <c r="AA185" s="267"/>
      <c r="AB185" s="987"/>
      <c r="AC185" s="267"/>
      <c r="AD185" s="987"/>
      <c r="AE185" s="267"/>
      <c r="AF185" s="987"/>
      <c r="AG185" s="267"/>
      <c r="AH185" s="987"/>
      <c r="AI185" s="267"/>
      <c r="AJ185" s="987"/>
      <c r="AK185" s="267"/>
      <c r="AL185" s="987"/>
      <c r="AM185" s="267"/>
      <c r="AN185" s="987"/>
      <c r="AO185" s="267"/>
      <c r="AP185" s="987"/>
      <c r="AQ185" s="307"/>
      <c r="AR185" s="1175"/>
      <c r="AS185" s="987"/>
      <c r="AT185" s="987"/>
      <c r="AU185" s="1175"/>
      <c r="AV185" s="578"/>
      <c r="AW185" s="987"/>
      <c r="BQ185" s="520"/>
      <c r="BR185" s="520"/>
      <c r="BS185" s="520"/>
      <c r="BT185" s="520"/>
      <c r="BU185" s="520"/>
      <c r="BV185" s="520"/>
      <c r="BW185" s="520"/>
      <c r="BX185" s="520"/>
      <c r="BY185" s="520"/>
      <c r="BZ185" s="520">
        <v>0</v>
      </c>
      <c r="CA185" s="520"/>
      <c r="CB185" s="520"/>
      <c r="CC185" s="520"/>
      <c r="CD185" s="520"/>
      <c r="CE185" s="520"/>
      <c r="CF185" s="520"/>
      <c r="CG185" s="520"/>
      <c r="CH185" s="520"/>
      <c r="CI185" s="520"/>
    </row>
    <row r="186" spans="1:87" s="319" customFormat="1" ht="14.25" x14ac:dyDescent="0.2">
      <c r="A186" s="6421"/>
      <c r="B186" s="7132" t="s">
        <v>2348</v>
      </c>
      <c r="C186" s="3884" t="s">
        <v>2465</v>
      </c>
      <c r="D186" s="3877"/>
      <c r="E186" s="3878"/>
      <c r="F186" s="3878"/>
      <c r="G186" s="577"/>
      <c r="H186" s="3872"/>
      <c r="I186" s="577"/>
      <c r="J186" s="3872"/>
      <c r="K186" s="577"/>
      <c r="L186" s="3872"/>
      <c r="M186" s="577"/>
      <c r="N186" s="3872"/>
      <c r="O186" s="577"/>
      <c r="P186" s="3872"/>
      <c r="Q186" s="577"/>
      <c r="R186" s="3872"/>
      <c r="S186" s="577"/>
      <c r="T186" s="3872"/>
      <c r="U186" s="577"/>
      <c r="V186" s="3872"/>
      <c r="W186" s="577"/>
      <c r="X186" s="3872"/>
      <c r="Y186" s="577"/>
      <c r="Z186" s="3872"/>
      <c r="AA186" s="3845"/>
      <c r="AB186" s="3869"/>
      <c r="AC186" s="3808"/>
      <c r="AD186" s="3813"/>
      <c r="AE186" s="3808"/>
      <c r="AF186" s="3813"/>
      <c r="AG186" s="3808"/>
      <c r="AH186" s="3813"/>
      <c r="AI186" s="3808"/>
      <c r="AJ186" s="3813"/>
      <c r="AK186" s="3808"/>
      <c r="AL186" s="3813"/>
      <c r="AM186" s="3808"/>
      <c r="AN186" s="3813"/>
      <c r="AO186" s="3808"/>
      <c r="AP186" s="3813"/>
      <c r="AQ186" s="3846"/>
      <c r="AR186" s="3809"/>
      <c r="AS186" s="3813"/>
      <c r="AT186" s="3813"/>
      <c r="AU186" s="3809"/>
      <c r="AV186" s="3814"/>
      <c r="AW186" s="3813"/>
      <c r="BQ186" s="520"/>
      <c r="BR186" s="520"/>
      <c r="BS186" s="520"/>
      <c r="BT186" s="520"/>
      <c r="BU186" s="520"/>
      <c r="BV186" s="520"/>
      <c r="BW186" s="520"/>
      <c r="BX186" s="520"/>
      <c r="BY186" s="520"/>
      <c r="BZ186" s="520">
        <v>0</v>
      </c>
      <c r="CA186" s="520"/>
      <c r="CB186" s="520"/>
      <c r="CC186" s="520"/>
      <c r="CD186" s="520"/>
      <c r="CE186" s="520"/>
      <c r="CF186" s="520"/>
      <c r="CG186" s="520"/>
      <c r="CH186" s="520"/>
      <c r="CI186" s="520"/>
    </row>
    <row r="187" spans="1:87" s="319" customFormat="1" ht="21" x14ac:dyDescent="0.2">
      <c r="A187" s="6421"/>
      <c r="B187" s="7134"/>
      <c r="C187" s="3884" t="s">
        <v>2470</v>
      </c>
      <c r="D187" s="3892"/>
      <c r="E187" s="2288"/>
      <c r="F187" s="2288"/>
      <c r="G187" s="3885"/>
      <c r="H187" s="983"/>
      <c r="I187" s="3885"/>
      <c r="J187" s="983"/>
      <c r="K187" s="3885"/>
      <c r="L187" s="983"/>
      <c r="M187" s="3885"/>
      <c r="N187" s="983"/>
      <c r="O187" s="3885"/>
      <c r="P187" s="983"/>
      <c r="Q187" s="3885"/>
      <c r="R187" s="983"/>
      <c r="S187" s="3885"/>
      <c r="T187" s="983"/>
      <c r="U187" s="3885"/>
      <c r="V187" s="983"/>
      <c r="W187" s="3885"/>
      <c r="X187" s="983"/>
      <c r="Y187" s="3885"/>
      <c r="Z187" s="983"/>
      <c r="AA187" s="3885"/>
      <c r="AB187" s="983"/>
      <c r="AC187" s="267"/>
      <c r="AD187" s="987"/>
      <c r="AE187" s="267"/>
      <c r="AF187" s="987"/>
      <c r="AG187" s="267"/>
      <c r="AH187" s="987"/>
      <c r="AI187" s="267"/>
      <c r="AJ187" s="987"/>
      <c r="AK187" s="267"/>
      <c r="AL187" s="987"/>
      <c r="AM187" s="267"/>
      <c r="AN187" s="987"/>
      <c r="AO187" s="267"/>
      <c r="AP187" s="987"/>
      <c r="AQ187" s="307"/>
      <c r="AR187" s="1175"/>
      <c r="AS187" s="987"/>
      <c r="AT187" s="987"/>
      <c r="AU187" s="1175"/>
      <c r="AV187" s="1475"/>
      <c r="AW187" s="987"/>
      <c r="BQ187" s="520"/>
      <c r="BR187" s="520"/>
      <c r="BS187" s="520"/>
      <c r="BT187" s="520"/>
      <c r="BU187" s="520"/>
      <c r="BV187" s="520"/>
      <c r="BW187" s="520"/>
      <c r="BX187" s="520"/>
      <c r="BY187" s="520"/>
      <c r="BZ187" s="520"/>
      <c r="CA187" s="520"/>
      <c r="CB187" s="520"/>
      <c r="CC187" s="520"/>
      <c r="CD187" s="520"/>
      <c r="CE187" s="520"/>
      <c r="CF187" s="520"/>
      <c r="CG187" s="520"/>
      <c r="CH187" s="520"/>
      <c r="CI187" s="520"/>
    </row>
    <row r="188" spans="1:87" s="319" customFormat="1" ht="30.95" customHeight="1" x14ac:dyDescent="0.2">
      <c r="A188" s="7266"/>
      <c r="B188" s="7294"/>
      <c r="C188" s="3884" t="s">
        <v>2471</v>
      </c>
      <c r="D188" s="3893"/>
      <c r="E188" s="3894"/>
      <c r="F188" s="3894"/>
      <c r="G188" s="3888"/>
      <c r="H188" s="1645"/>
      <c r="I188" s="3888"/>
      <c r="J188" s="1645"/>
      <c r="K188" s="3888"/>
      <c r="L188" s="1645"/>
      <c r="M188" s="3888"/>
      <c r="N188" s="1645"/>
      <c r="O188" s="3888"/>
      <c r="P188" s="1645"/>
      <c r="Q188" s="3888"/>
      <c r="R188" s="1645"/>
      <c r="S188" s="3888"/>
      <c r="T188" s="1645"/>
      <c r="U188" s="3888"/>
      <c r="V188" s="1645"/>
      <c r="W188" s="3888"/>
      <c r="X188" s="1645"/>
      <c r="Y188" s="3888"/>
      <c r="Z188" s="1645"/>
      <c r="AA188" s="3888"/>
      <c r="AB188" s="1645"/>
      <c r="AC188" s="1596"/>
      <c r="AD188" s="1640"/>
      <c r="AE188" s="1596"/>
      <c r="AF188" s="1640"/>
      <c r="AG188" s="1596"/>
      <c r="AH188" s="1640"/>
      <c r="AI188" s="1596"/>
      <c r="AJ188" s="1640"/>
      <c r="AK188" s="1596"/>
      <c r="AL188" s="1640"/>
      <c r="AM188" s="1596"/>
      <c r="AN188" s="1640"/>
      <c r="AO188" s="1596"/>
      <c r="AP188" s="1640"/>
      <c r="AQ188" s="1751"/>
      <c r="AR188" s="1597"/>
      <c r="AS188" s="1640"/>
      <c r="AT188" s="1640"/>
      <c r="AU188" s="1597"/>
      <c r="AV188" s="1600"/>
      <c r="AW188" s="1640"/>
      <c r="BQ188" s="520"/>
      <c r="BR188" s="520"/>
      <c r="BS188" s="520"/>
      <c r="BT188" s="520"/>
      <c r="BU188" s="520"/>
      <c r="BV188" s="520"/>
      <c r="BW188" s="520"/>
      <c r="BX188" s="520"/>
      <c r="BY188" s="520"/>
      <c r="BZ188" s="520">
        <v>0</v>
      </c>
      <c r="CA188" s="520"/>
      <c r="CB188" s="520"/>
      <c r="CC188" s="520"/>
      <c r="CD188" s="520"/>
      <c r="CE188" s="520"/>
      <c r="CF188" s="520"/>
      <c r="CG188" s="520"/>
      <c r="CH188" s="520"/>
      <c r="CI188" s="520"/>
    </row>
    <row r="189" spans="1:87" s="319" customFormat="1" ht="14.25" customHeight="1" x14ac:dyDescent="0.2">
      <c r="A189" s="7308" t="s">
        <v>2472</v>
      </c>
      <c r="B189" s="7160" t="s">
        <v>2446</v>
      </c>
      <c r="C189" s="7162"/>
      <c r="D189" s="3895"/>
      <c r="E189" s="3865"/>
      <c r="F189" s="3865"/>
      <c r="G189" s="3722"/>
      <c r="H189" s="3574"/>
      <c r="I189" s="3722"/>
      <c r="J189" s="3574"/>
      <c r="K189" s="3722"/>
      <c r="L189" s="3574"/>
      <c r="M189" s="3722"/>
      <c r="N189" s="3574"/>
      <c r="O189" s="3722"/>
      <c r="P189" s="3574"/>
      <c r="Q189" s="3722"/>
      <c r="R189" s="3574"/>
      <c r="S189" s="3722"/>
      <c r="T189" s="3574"/>
      <c r="U189" s="3722"/>
      <c r="V189" s="3574"/>
      <c r="W189" s="3722"/>
      <c r="X189" s="3574"/>
      <c r="Y189" s="3722"/>
      <c r="Z189" s="3574"/>
      <c r="AA189" s="3722"/>
      <c r="AB189" s="3574"/>
      <c r="AC189" s="3572"/>
      <c r="AD189" s="3896"/>
      <c r="AE189" s="3572"/>
      <c r="AF189" s="3896"/>
      <c r="AG189" s="3572"/>
      <c r="AH189" s="3896"/>
      <c r="AI189" s="3572"/>
      <c r="AJ189" s="3896"/>
      <c r="AK189" s="3572"/>
      <c r="AL189" s="3896"/>
      <c r="AM189" s="3722"/>
      <c r="AN189" s="3574"/>
      <c r="AO189" s="3722"/>
      <c r="AP189" s="3574"/>
      <c r="AQ189" s="3897"/>
      <c r="AR189" s="3898"/>
      <c r="AS189" s="3896"/>
      <c r="AT189" s="3896"/>
      <c r="AU189" s="3898"/>
      <c r="AV189" s="3566"/>
      <c r="AW189" s="3566"/>
      <c r="BQ189" s="520"/>
      <c r="BR189" s="520"/>
      <c r="BS189" s="520"/>
      <c r="BT189" s="520"/>
      <c r="BU189" s="520"/>
      <c r="BV189" s="520"/>
      <c r="BW189" s="520"/>
      <c r="BX189" s="520"/>
      <c r="BY189" s="520"/>
      <c r="BZ189" s="520">
        <v>0</v>
      </c>
      <c r="CA189" s="520"/>
      <c r="CB189" s="520"/>
      <c r="CC189" s="520"/>
      <c r="CD189" s="520"/>
      <c r="CE189" s="520"/>
      <c r="CF189" s="520"/>
      <c r="CG189" s="520"/>
      <c r="CH189" s="520"/>
      <c r="CI189" s="520"/>
    </row>
    <row r="190" spans="1:87" s="319" customFormat="1" ht="14.25" x14ac:dyDescent="0.2">
      <c r="A190" s="6424"/>
      <c r="B190" s="7308" t="s">
        <v>2464</v>
      </c>
      <c r="C190" s="588" t="s">
        <v>2465</v>
      </c>
      <c r="D190" s="589"/>
      <c r="E190" s="581"/>
      <c r="F190" s="581"/>
      <c r="G190" s="258"/>
      <c r="H190" s="1273"/>
      <c r="I190" s="258"/>
      <c r="J190" s="1273"/>
      <c r="K190" s="258"/>
      <c r="L190" s="1273"/>
      <c r="M190" s="258"/>
      <c r="N190" s="1273"/>
      <c r="O190" s="258"/>
      <c r="P190" s="1273"/>
      <c r="Q190" s="258"/>
      <c r="R190" s="1273"/>
      <c r="S190" s="258"/>
      <c r="T190" s="1273"/>
      <c r="U190" s="258"/>
      <c r="V190" s="1273"/>
      <c r="W190" s="258"/>
      <c r="X190" s="1273"/>
      <c r="Y190" s="258"/>
      <c r="Z190" s="1273"/>
      <c r="AA190" s="258"/>
      <c r="AB190" s="1273"/>
      <c r="AC190" s="266"/>
      <c r="AD190" s="1222"/>
      <c r="AE190" s="266"/>
      <c r="AF190" s="1222"/>
      <c r="AG190" s="266"/>
      <c r="AH190" s="1222"/>
      <c r="AI190" s="266"/>
      <c r="AJ190" s="1222"/>
      <c r="AK190" s="266"/>
      <c r="AL190" s="1222"/>
      <c r="AM190" s="258"/>
      <c r="AN190" s="1273"/>
      <c r="AO190" s="258"/>
      <c r="AP190" s="1273"/>
      <c r="AQ190" s="280"/>
      <c r="AR190" s="315"/>
      <c r="AS190" s="1222"/>
      <c r="AT190" s="1222"/>
      <c r="AU190" s="315"/>
      <c r="AV190" s="255"/>
      <c r="AW190" s="1222"/>
      <c r="BQ190" s="520"/>
      <c r="BR190" s="520"/>
      <c r="BS190" s="520"/>
      <c r="BT190" s="520"/>
      <c r="BU190" s="520"/>
      <c r="BV190" s="520"/>
      <c r="BW190" s="520"/>
      <c r="BX190" s="520"/>
      <c r="BY190" s="520"/>
      <c r="BZ190" s="520">
        <v>0</v>
      </c>
      <c r="CA190" s="520"/>
      <c r="CB190" s="520"/>
      <c r="CC190" s="520"/>
      <c r="CD190" s="520"/>
      <c r="CE190" s="520"/>
      <c r="CF190" s="520"/>
      <c r="CG190" s="520"/>
      <c r="CH190" s="520"/>
      <c r="CI190" s="520"/>
    </row>
    <row r="191" spans="1:87" s="319" customFormat="1" ht="14.25" x14ac:dyDescent="0.2">
      <c r="A191" s="6424"/>
      <c r="B191" s="7253"/>
      <c r="C191" s="1861" t="s">
        <v>2473</v>
      </c>
      <c r="D191" s="3883"/>
      <c r="E191" s="2769"/>
      <c r="F191" s="2769"/>
      <c r="G191" s="1643"/>
      <c r="H191" s="1037"/>
      <c r="I191" s="1643"/>
      <c r="J191" s="1037"/>
      <c r="K191" s="1643"/>
      <c r="L191" s="1037"/>
      <c r="M191" s="1643"/>
      <c r="N191" s="1037"/>
      <c r="O191" s="1643"/>
      <c r="P191" s="1037"/>
      <c r="Q191" s="1643"/>
      <c r="R191" s="1037"/>
      <c r="S191" s="1643"/>
      <c r="T191" s="1037"/>
      <c r="U191" s="1643"/>
      <c r="V191" s="1037"/>
      <c r="W191" s="1643"/>
      <c r="X191" s="1037"/>
      <c r="Y191" s="1643"/>
      <c r="Z191" s="1037"/>
      <c r="AA191" s="1643"/>
      <c r="AB191" s="1037"/>
      <c r="AC191" s="267"/>
      <c r="AD191" s="987"/>
      <c r="AE191" s="267"/>
      <c r="AF191" s="987"/>
      <c r="AG191" s="267"/>
      <c r="AH191" s="987"/>
      <c r="AI191" s="267"/>
      <c r="AJ191" s="987"/>
      <c r="AK191" s="267"/>
      <c r="AL191" s="987"/>
      <c r="AM191" s="1473"/>
      <c r="AN191" s="1037"/>
      <c r="AO191" s="1473"/>
      <c r="AP191" s="1037"/>
      <c r="AQ191" s="307"/>
      <c r="AR191" s="1175"/>
      <c r="AS191" s="987"/>
      <c r="AT191" s="987"/>
      <c r="AU191" s="1175"/>
      <c r="AV191" s="1600"/>
      <c r="AW191" s="1598"/>
      <c r="BQ191" s="520"/>
      <c r="BR191" s="520"/>
      <c r="BS191" s="520"/>
      <c r="BT191" s="520"/>
      <c r="BU191" s="520"/>
      <c r="BV191" s="520"/>
      <c r="BW191" s="520"/>
      <c r="BX191" s="520"/>
      <c r="BY191" s="520"/>
      <c r="BZ191" s="520">
        <v>0</v>
      </c>
      <c r="CA191" s="520"/>
      <c r="CB191" s="520"/>
      <c r="CC191" s="520"/>
      <c r="CD191" s="520"/>
      <c r="CE191" s="520"/>
      <c r="CF191" s="520"/>
      <c r="CG191" s="520"/>
      <c r="CH191" s="520"/>
      <c r="CI191" s="520"/>
    </row>
    <row r="192" spans="1:87" s="319" customFormat="1" ht="14.25" x14ac:dyDescent="0.2">
      <c r="A192" s="6424"/>
      <c r="B192" s="7308" t="s">
        <v>2348</v>
      </c>
      <c r="C192" s="3899" t="s">
        <v>2465</v>
      </c>
      <c r="D192" s="3877"/>
      <c r="E192" s="3878"/>
      <c r="F192" s="3878"/>
      <c r="G192" s="3843"/>
      <c r="H192" s="3900"/>
      <c r="I192" s="3843"/>
      <c r="J192" s="3900"/>
      <c r="K192" s="3843"/>
      <c r="L192" s="3900"/>
      <c r="M192" s="3843"/>
      <c r="N192" s="3900"/>
      <c r="O192" s="3843"/>
      <c r="P192" s="3900"/>
      <c r="Q192" s="3843"/>
      <c r="R192" s="3900"/>
      <c r="S192" s="3843"/>
      <c r="T192" s="3900"/>
      <c r="U192" s="3843"/>
      <c r="V192" s="3900"/>
      <c r="W192" s="3843"/>
      <c r="X192" s="3900"/>
      <c r="Y192" s="3843"/>
      <c r="Z192" s="3900"/>
      <c r="AA192" s="3843"/>
      <c r="AB192" s="3900"/>
      <c r="AC192" s="3808"/>
      <c r="AD192" s="3813"/>
      <c r="AE192" s="3808"/>
      <c r="AF192" s="3813"/>
      <c r="AG192" s="3808"/>
      <c r="AH192" s="3813"/>
      <c r="AI192" s="3808"/>
      <c r="AJ192" s="3813"/>
      <c r="AK192" s="3808"/>
      <c r="AL192" s="3813"/>
      <c r="AM192" s="3843"/>
      <c r="AN192" s="3900"/>
      <c r="AO192" s="3843"/>
      <c r="AP192" s="3900"/>
      <c r="AQ192" s="3846"/>
      <c r="AR192" s="3809"/>
      <c r="AS192" s="3813"/>
      <c r="AT192" s="3813"/>
      <c r="AU192" s="3809"/>
      <c r="AV192" s="255"/>
      <c r="AW192" s="255"/>
      <c r="BQ192" s="520"/>
      <c r="BR192" s="520"/>
      <c r="BS192" s="520"/>
      <c r="BT192" s="520"/>
      <c r="BU192" s="520"/>
      <c r="BV192" s="520"/>
      <c r="BW192" s="520"/>
      <c r="BX192" s="520"/>
      <c r="BY192" s="520"/>
      <c r="BZ192" s="520">
        <v>0</v>
      </c>
      <c r="CA192" s="520"/>
      <c r="CB192" s="520"/>
      <c r="CC192" s="520"/>
      <c r="CD192" s="520"/>
      <c r="CE192" s="520"/>
      <c r="CF192" s="520"/>
      <c r="CG192" s="520"/>
      <c r="CH192" s="520"/>
      <c r="CI192" s="520"/>
    </row>
    <row r="193" spans="1:101" s="319" customFormat="1" ht="18" customHeight="1" x14ac:dyDescent="0.2">
      <c r="A193" s="7253"/>
      <c r="B193" s="7253"/>
      <c r="C193" s="1865" t="s">
        <v>2474</v>
      </c>
      <c r="D193" s="3892"/>
      <c r="E193" s="2288"/>
      <c r="F193" s="2288"/>
      <c r="G193" s="1632"/>
      <c r="H193" s="2857"/>
      <c r="I193" s="1632"/>
      <c r="J193" s="2857"/>
      <c r="K193" s="1632"/>
      <c r="L193" s="2857"/>
      <c r="M193" s="1632"/>
      <c r="N193" s="2857"/>
      <c r="O193" s="1632"/>
      <c r="P193" s="2857"/>
      <c r="Q193" s="1632"/>
      <c r="R193" s="2857"/>
      <c r="S193" s="1632"/>
      <c r="T193" s="2857"/>
      <c r="U193" s="1632"/>
      <c r="V193" s="2857"/>
      <c r="W193" s="1632"/>
      <c r="X193" s="2857"/>
      <c r="Y193" s="1632"/>
      <c r="Z193" s="2857"/>
      <c r="AA193" s="1632"/>
      <c r="AB193" s="2857"/>
      <c r="AC193" s="3111"/>
      <c r="AD193" s="3072"/>
      <c r="AE193" s="3111"/>
      <c r="AF193" s="3072"/>
      <c r="AG193" s="3111"/>
      <c r="AH193" s="3072"/>
      <c r="AI193" s="3111"/>
      <c r="AJ193" s="3072"/>
      <c r="AK193" s="3111"/>
      <c r="AL193" s="3072"/>
      <c r="AM193" s="3901"/>
      <c r="AN193" s="2857"/>
      <c r="AO193" s="3901"/>
      <c r="AP193" s="2857"/>
      <c r="AQ193" s="3856"/>
      <c r="AR193" s="3112"/>
      <c r="AS193" s="3072"/>
      <c r="AT193" s="3072"/>
      <c r="AU193" s="3112"/>
      <c r="AV193" s="1600"/>
      <c r="AW193" s="1640"/>
      <c r="BQ193" s="520"/>
      <c r="BR193" s="520"/>
      <c r="BS193" s="520"/>
      <c r="BT193" s="520"/>
      <c r="BU193" s="520"/>
      <c r="BV193" s="520"/>
      <c r="BW193" s="520"/>
      <c r="BX193" s="520"/>
      <c r="BY193" s="520"/>
      <c r="BZ193" s="520">
        <v>0</v>
      </c>
      <c r="CA193" s="520"/>
      <c r="CB193" s="520"/>
      <c r="CC193" s="520"/>
      <c r="CD193" s="520"/>
      <c r="CE193" s="520"/>
      <c r="CF193" s="520"/>
      <c r="CG193" s="520"/>
      <c r="CH193" s="520"/>
      <c r="CI193" s="520"/>
    </row>
    <row r="194" spans="1:101" s="319" customFormat="1" ht="21.95" customHeight="1" x14ac:dyDescent="0.2">
      <c r="A194" s="7315" t="s">
        <v>2475</v>
      </c>
      <c r="B194" s="7318" t="s">
        <v>2476</v>
      </c>
      <c r="C194" s="3902" t="s">
        <v>2477</v>
      </c>
      <c r="D194" s="3903"/>
      <c r="E194" s="3904"/>
      <c r="F194" s="3905"/>
      <c r="G194" s="577"/>
      <c r="H194" s="3872"/>
      <c r="I194" s="577"/>
      <c r="J194" s="3872"/>
      <c r="K194" s="577"/>
      <c r="L194" s="3872"/>
      <c r="M194" s="577"/>
      <c r="N194" s="3872"/>
      <c r="O194" s="577"/>
      <c r="P194" s="3872"/>
      <c r="Q194" s="577"/>
      <c r="R194" s="3872"/>
      <c r="S194" s="577"/>
      <c r="T194" s="3872"/>
      <c r="U194" s="577"/>
      <c r="V194" s="3872"/>
      <c r="W194" s="577"/>
      <c r="X194" s="3872"/>
      <c r="Y194" s="266"/>
      <c r="Z194" s="266"/>
      <c r="AA194" s="266"/>
      <c r="AB194" s="1222"/>
      <c r="AC194" s="266"/>
      <c r="AD194" s="1222"/>
      <c r="AE194" s="266"/>
      <c r="AF194" s="1222"/>
      <c r="AG194" s="266"/>
      <c r="AH194" s="1222"/>
      <c r="AI194" s="266"/>
      <c r="AJ194" s="1222"/>
      <c r="AK194" s="266"/>
      <c r="AL194" s="1222"/>
      <c r="AM194" s="266"/>
      <c r="AN194" s="1222"/>
      <c r="AO194" s="266"/>
      <c r="AP194" s="1222"/>
      <c r="AQ194" s="280"/>
      <c r="AR194" s="315"/>
      <c r="AS194" s="1222"/>
      <c r="AT194" s="1222"/>
      <c r="AU194" s="315"/>
      <c r="AV194" s="255"/>
      <c r="AW194" s="1222"/>
      <c r="BQ194" s="520"/>
      <c r="BR194" s="520"/>
      <c r="BS194" s="520"/>
      <c r="BT194" s="520"/>
      <c r="BU194" s="520"/>
      <c r="BV194" s="520"/>
      <c r="BW194" s="520"/>
      <c r="BX194" s="520"/>
      <c r="BY194" s="520"/>
      <c r="BZ194" s="520">
        <v>0</v>
      </c>
      <c r="CA194" s="520"/>
      <c r="CB194" s="520"/>
      <c r="CC194" s="520"/>
      <c r="CD194" s="520"/>
      <c r="CE194" s="520"/>
      <c r="CF194" s="520"/>
      <c r="CG194" s="520"/>
      <c r="CH194" s="520"/>
      <c r="CI194" s="520"/>
    </row>
    <row r="195" spans="1:101" s="319" customFormat="1" ht="32.25" x14ac:dyDescent="0.2">
      <c r="A195" s="7316"/>
      <c r="B195" s="7319"/>
      <c r="C195" s="3906" t="s">
        <v>2478</v>
      </c>
      <c r="D195" s="3907"/>
      <c r="E195" s="3851"/>
      <c r="F195" s="3852"/>
      <c r="G195" s="1474"/>
      <c r="H195" s="983"/>
      <c r="I195" s="1474"/>
      <c r="J195" s="983"/>
      <c r="K195" s="1474"/>
      <c r="L195" s="983"/>
      <c r="M195" s="1474"/>
      <c r="N195" s="983"/>
      <c r="O195" s="1474"/>
      <c r="P195" s="983"/>
      <c r="Q195" s="1474"/>
      <c r="R195" s="983"/>
      <c r="S195" s="1474"/>
      <c r="T195" s="983"/>
      <c r="U195" s="1474"/>
      <c r="V195" s="983"/>
      <c r="W195" s="1474"/>
      <c r="X195" s="983"/>
      <c r="Y195" s="266"/>
      <c r="Z195" s="266"/>
      <c r="AA195" s="267"/>
      <c r="AB195" s="987"/>
      <c r="AC195" s="267"/>
      <c r="AD195" s="987"/>
      <c r="AE195" s="267"/>
      <c r="AF195" s="987"/>
      <c r="AG195" s="267"/>
      <c r="AH195" s="987"/>
      <c r="AI195" s="267"/>
      <c r="AJ195" s="987"/>
      <c r="AK195" s="267"/>
      <c r="AL195" s="987"/>
      <c r="AM195" s="267"/>
      <c r="AN195" s="987"/>
      <c r="AO195" s="267"/>
      <c r="AP195" s="987"/>
      <c r="AQ195" s="307"/>
      <c r="AR195" s="1175"/>
      <c r="AS195" s="987"/>
      <c r="AT195" s="987"/>
      <c r="AU195" s="1175"/>
      <c r="AV195" s="261"/>
      <c r="AW195" s="987"/>
      <c r="BQ195" s="520"/>
      <c r="BR195" s="520"/>
      <c r="BS195" s="520"/>
      <c r="BT195" s="520"/>
      <c r="BU195" s="520"/>
      <c r="BV195" s="520"/>
      <c r="BW195" s="520"/>
      <c r="BX195" s="520"/>
      <c r="BY195" s="520"/>
      <c r="BZ195" s="520">
        <v>0</v>
      </c>
      <c r="CA195" s="520"/>
      <c r="CB195" s="520"/>
      <c r="CC195" s="520"/>
      <c r="CD195" s="520"/>
      <c r="CE195" s="520"/>
      <c r="CF195" s="520"/>
      <c r="CG195" s="520"/>
      <c r="CH195" s="520"/>
      <c r="CI195" s="520"/>
    </row>
    <row r="196" spans="1:101" s="319" customFormat="1" ht="21" customHeight="1" x14ac:dyDescent="0.2">
      <c r="A196" s="7317"/>
      <c r="B196" s="7320"/>
      <c r="C196" s="3908" t="s">
        <v>2479</v>
      </c>
      <c r="D196" s="3909"/>
      <c r="E196" s="3910"/>
      <c r="F196" s="3911"/>
      <c r="G196" s="3888"/>
      <c r="H196" s="1645"/>
      <c r="I196" s="3888"/>
      <c r="J196" s="1645"/>
      <c r="K196" s="3888"/>
      <c r="L196" s="1645"/>
      <c r="M196" s="3888"/>
      <c r="N196" s="1645"/>
      <c r="O196" s="3888"/>
      <c r="P196" s="1645"/>
      <c r="Q196" s="3888"/>
      <c r="R196" s="1645"/>
      <c r="S196" s="3888"/>
      <c r="T196" s="1645"/>
      <c r="U196" s="3888"/>
      <c r="V196" s="1645"/>
      <c r="W196" s="3888"/>
      <c r="X196" s="1645"/>
      <c r="Y196" s="266"/>
      <c r="Z196" s="266"/>
      <c r="AA196" s="1596"/>
      <c r="AB196" s="1640"/>
      <c r="AC196" s="1596"/>
      <c r="AD196" s="1640"/>
      <c r="AE196" s="1596"/>
      <c r="AF196" s="1640"/>
      <c r="AG196" s="1596"/>
      <c r="AH196" s="1640"/>
      <c r="AI196" s="1596"/>
      <c r="AJ196" s="1640"/>
      <c r="AK196" s="1596"/>
      <c r="AL196" s="1640"/>
      <c r="AM196" s="1596"/>
      <c r="AN196" s="1640"/>
      <c r="AO196" s="1596"/>
      <c r="AP196" s="1640"/>
      <c r="AQ196" s="1751"/>
      <c r="AR196" s="1640"/>
      <c r="AS196" s="1640"/>
      <c r="AT196" s="1640"/>
      <c r="AU196" s="1640"/>
      <c r="AV196" s="1598"/>
      <c r="AW196" s="1640"/>
      <c r="BQ196" s="520"/>
      <c r="BR196" s="520"/>
      <c r="BS196" s="520"/>
      <c r="BT196" s="520"/>
      <c r="BU196" s="520"/>
      <c r="BV196" s="520"/>
      <c r="BW196" s="520"/>
      <c r="BX196" s="520"/>
      <c r="BY196" s="520"/>
      <c r="BZ196" s="520"/>
      <c r="CA196" s="520"/>
      <c r="CB196" s="520"/>
      <c r="CC196" s="520"/>
      <c r="CD196" s="520"/>
      <c r="CE196" s="520"/>
      <c r="CF196" s="520"/>
      <c r="CG196" s="520"/>
      <c r="CH196" s="520"/>
      <c r="CI196" s="520"/>
    </row>
    <row r="197" spans="1:101" s="319" customFormat="1" ht="54.75" customHeight="1" x14ac:dyDescent="0.2">
      <c r="A197" s="7312" t="s">
        <v>2480</v>
      </c>
      <c r="B197" s="7065" t="s">
        <v>2481</v>
      </c>
      <c r="C197" s="3912" t="s">
        <v>2482</v>
      </c>
      <c r="D197" s="590"/>
      <c r="E197" s="583"/>
      <c r="F197" s="591"/>
      <c r="G197" s="3843"/>
      <c r="H197" s="3900"/>
      <c r="I197" s="3843"/>
      <c r="J197" s="3900"/>
      <c r="K197" s="3843"/>
      <c r="L197" s="3900"/>
      <c r="M197" s="3843"/>
      <c r="N197" s="3900"/>
      <c r="O197" s="3843"/>
      <c r="P197" s="3900"/>
      <c r="Q197" s="3843"/>
      <c r="R197" s="3900"/>
      <c r="S197" s="3843"/>
      <c r="T197" s="3900"/>
      <c r="U197" s="3843"/>
      <c r="V197" s="3900"/>
      <c r="W197" s="3843"/>
      <c r="X197" s="3900"/>
      <c r="Y197" s="3843"/>
      <c r="Z197" s="3900"/>
      <c r="AA197" s="3843"/>
      <c r="AB197" s="3900"/>
      <c r="AC197" s="3808"/>
      <c r="AD197" s="3813"/>
      <c r="AE197" s="3808"/>
      <c r="AF197" s="3813"/>
      <c r="AG197" s="3808"/>
      <c r="AH197" s="3813"/>
      <c r="AI197" s="3808"/>
      <c r="AJ197" s="3813"/>
      <c r="AK197" s="3808"/>
      <c r="AL197" s="3813"/>
      <c r="AM197" s="3808"/>
      <c r="AN197" s="3813"/>
      <c r="AO197" s="3808"/>
      <c r="AP197" s="3813"/>
      <c r="AQ197" s="3913"/>
      <c r="AR197" s="3813"/>
      <c r="AS197" s="3813"/>
      <c r="AT197" s="3813"/>
      <c r="AU197" s="3813"/>
      <c r="AV197" s="3914"/>
      <c r="AW197" s="3813"/>
      <c r="BQ197" s="520"/>
      <c r="BR197" s="520"/>
      <c r="BS197" s="520"/>
      <c r="BT197" s="520"/>
      <c r="BU197" s="520"/>
      <c r="BV197" s="520"/>
      <c r="BW197" s="520"/>
      <c r="BX197" s="520"/>
      <c r="BY197" s="520"/>
      <c r="BZ197" s="520"/>
      <c r="CA197" s="520"/>
      <c r="CB197" s="520"/>
      <c r="CC197" s="520"/>
      <c r="CD197" s="520"/>
      <c r="CE197" s="520"/>
      <c r="CF197" s="520"/>
      <c r="CG197" s="520"/>
      <c r="CH197" s="520"/>
      <c r="CI197" s="520"/>
    </row>
    <row r="198" spans="1:101" s="319" customFormat="1" ht="50.25" customHeight="1" x14ac:dyDescent="0.2">
      <c r="A198" s="7313"/>
      <c r="B198" s="7309"/>
      <c r="C198" s="2344" t="s">
        <v>2483</v>
      </c>
      <c r="D198" s="3909"/>
      <c r="E198" s="3910"/>
      <c r="F198" s="3911"/>
      <c r="G198" s="1632"/>
      <c r="H198" s="1638"/>
      <c r="I198" s="1632"/>
      <c r="J198" s="1638"/>
      <c r="K198" s="1632"/>
      <c r="L198" s="1638"/>
      <c r="M198" s="1632"/>
      <c r="N198" s="1638"/>
      <c r="O198" s="1632"/>
      <c r="P198" s="1638"/>
      <c r="Q198" s="1632"/>
      <c r="R198" s="1638"/>
      <c r="S198" s="1632"/>
      <c r="T198" s="1638"/>
      <c r="U198" s="1632"/>
      <c r="V198" s="1638"/>
      <c r="W198" s="1632"/>
      <c r="X198" s="1638"/>
      <c r="Y198" s="1632"/>
      <c r="Z198" s="1638"/>
      <c r="AA198" s="1632"/>
      <c r="AB198" s="1638"/>
      <c r="AC198" s="1596"/>
      <c r="AD198" s="1640"/>
      <c r="AE198" s="1596"/>
      <c r="AF198" s="1640"/>
      <c r="AG198" s="1596"/>
      <c r="AH198" s="1640"/>
      <c r="AI198" s="1596"/>
      <c r="AJ198" s="1640"/>
      <c r="AK198" s="1596"/>
      <c r="AL198" s="1640"/>
      <c r="AM198" s="1596"/>
      <c r="AN198" s="1640"/>
      <c r="AO198" s="1596"/>
      <c r="AP198" s="1640"/>
      <c r="AQ198" s="3915"/>
      <c r="AR198" s="1640"/>
      <c r="AS198" s="1640"/>
      <c r="AT198" s="1640"/>
      <c r="AU198" s="1640"/>
      <c r="AV198" s="1639"/>
      <c r="AW198" s="1640"/>
      <c r="BQ198" s="520"/>
      <c r="BR198" s="520"/>
      <c r="BS198" s="520"/>
      <c r="BT198" s="520"/>
      <c r="BU198" s="520"/>
      <c r="BV198" s="520"/>
      <c r="BW198" s="520"/>
      <c r="BX198" s="520"/>
      <c r="BY198" s="520"/>
      <c r="BZ198" s="520"/>
      <c r="CA198" s="520"/>
      <c r="CB198" s="520"/>
      <c r="CC198" s="520"/>
      <c r="CD198" s="520"/>
      <c r="CE198" s="520"/>
      <c r="CF198" s="520"/>
      <c r="CG198" s="520"/>
      <c r="CH198" s="520"/>
      <c r="CI198" s="520"/>
    </row>
    <row r="199" spans="1:101" s="586" customFormat="1" ht="14.25" customHeight="1" x14ac:dyDescent="0.2">
      <c r="A199" s="7314" t="s">
        <v>2484</v>
      </c>
      <c r="B199" s="7314"/>
      <c r="C199" s="7314"/>
      <c r="D199" s="7314"/>
      <c r="E199" s="535"/>
      <c r="F199" s="535"/>
      <c r="G199" s="535"/>
      <c r="H199" s="535"/>
      <c r="I199" s="535"/>
      <c r="J199" s="535"/>
      <c r="K199" s="535"/>
      <c r="L199" s="535"/>
      <c r="M199" s="535"/>
      <c r="N199" s="535"/>
      <c r="O199" s="535"/>
      <c r="P199" s="535"/>
      <c r="Q199" s="535"/>
      <c r="R199" s="535"/>
      <c r="S199" s="535"/>
      <c r="T199" s="535"/>
      <c r="U199" s="535"/>
      <c r="V199" s="535"/>
      <c r="W199" s="535"/>
      <c r="X199" s="535"/>
      <c r="Y199" s="584"/>
      <c r="Z199" s="584"/>
      <c r="AA199" s="584"/>
      <c r="AB199" s="584"/>
      <c r="AC199" s="584"/>
      <c r="BW199" s="592"/>
      <c r="BX199" s="592"/>
      <c r="BY199" s="592"/>
      <c r="BZ199" s="592"/>
      <c r="CA199" s="592"/>
      <c r="CB199" s="592"/>
      <c r="CC199" s="592"/>
      <c r="CD199" s="592"/>
      <c r="CE199" s="592"/>
      <c r="CF199" s="592"/>
      <c r="CG199" s="592"/>
      <c r="CH199" s="592"/>
      <c r="CI199" s="592"/>
      <c r="CJ199" s="592"/>
      <c r="CK199" s="592"/>
      <c r="CL199" s="592"/>
      <c r="CM199" s="592"/>
      <c r="CN199" s="592"/>
      <c r="CO199" s="592"/>
    </row>
    <row r="200" spans="1:101" s="319" customFormat="1" ht="15" customHeight="1" x14ac:dyDescent="0.2">
      <c r="A200" s="6759" t="s">
        <v>181</v>
      </c>
      <c r="B200" s="6200"/>
      <c r="C200" s="6183"/>
      <c r="D200" s="6759" t="s">
        <v>49</v>
      </c>
      <c r="E200" s="6200"/>
      <c r="F200" s="6183"/>
      <c r="G200" s="7023" t="s">
        <v>2279</v>
      </c>
      <c r="H200" s="7032"/>
      <c r="I200" s="7032"/>
      <c r="J200" s="7032"/>
      <c r="K200" s="7032"/>
      <c r="L200" s="7032"/>
      <c r="M200" s="7032"/>
      <c r="N200" s="7032"/>
      <c r="O200" s="7032"/>
      <c r="P200" s="7032"/>
      <c r="Q200" s="7032"/>
      <c r="R200" s="7032"/>
      <c r="S200" s="7032"/>
      <c r="T200" s="7032"/>
      <c r="U200" s="7032"/>
      <c r="V200" s="7032"/>
      <c r="W200" s="7032"/>
      <c r="X200" s="7032"/>
      <c r="Y200" s="7032"/>
      <c r="Z200" s="7032"/>
      <c r="AA200" s="7032"/>
      <c r="AB200" s="7041"/>
      <c r="AC200" s="7308" t="s">
        <v>2282</v>
      </c>
      <c r="AD200" s="7065" t="s">
        <v>425</v>
      </c>
      <c r="AE200" s="7065" t="s">
        <v>2485</v>
      </c>
      <c r="AF200" s="7065" t="s">
        <v>2486</v>
      </c>
      <c r="AG200" s="7065" t="s">
        <v>2487</v>
      </c>
      <c r="BI200" s="520"/>
      <c r="BJ200" s="520"/>
      <c r="BK200" s="520"/>
      <c r="BL200" s="520"/>
      <c r="BM200" s="520"/>
      <c r="BN200" s="520"/>
      <c r="BO200" s="520"/>
      <c r="BP200" s="520"/>
      <c r="BQ200" s="520"/>
      <c r="BR200" s="520"/>
      <c r="BS200" s="520"/>
      <c r="BT200" s="520"/>
      <c r="BU200" s="520"/>
      <c r="BV200" s="520"/>
      <c r="BW200" s="520"/>
      <c r="BX200" s="520"/>
      <c r="BY200" s="520"/>
      <c r="BZ200" s="520"/>
      <c r="CA200" s="520"/>
    </row>
    <row r="201" spans="1:101" s="319" customFormat="1" ht="24" customHeight="1" x14ac:dyDescent="0.2">
      <c r="A201" s="6604"/>
      <c r="B201" s="6202"/>
      <c r="C201" s="6203"/>
      <c r="D201" s="6902"/>
      <c r="E201" s="6966"/>
      <c r="F201" s="6967"/>
      <c r="G201" s="7211" t="s">
        <v>2285</v>
      </c>
      <c r="H201" s="7311"/>
      <c r="I201" s="7023" t="s">
        <v>354</v>
      </c>
      <c r="J201" s="7024"/>
      <c r="K201" s="7032" t="s">
        <v>355</v>
      </c>
      <c r="L201" s="7024"/>
      <c r="M201" s="7023" t="s">
        <v>2286</v>
      </c>
      <c r="N201" s="7024"/>
      <c r="O201" s="7023" t="s">
        <v>357</v>
      </c>
      <c r="P201" s="7024"/>
      <c r="Q201" s="7023" t="s">
        <v>358</v>
      </c>
      <c r="R201" s="7024"/>
      <c r="S201" s="7023" t="s">
        <v>359</v>
      </c>
      <c r="T201" s="7024"/>
      <c r="U201" s="7023" t="s">
        <v>360</v>
      </c>
      <c r="V201" s="7024"/>
      <c r="W201" s="7023" t="s">
        <v>2287</v>
      </c>
      <c r="X201" s="7024"/>
      <c r="Y201" s="7023" t="s">
        <v>267</v>
      </c>
      <c r="Z201" s="7044"/>
      <c r="AA201" s="7023" t="s">
        <v>268</v>
      </c>
      <c r="AB201" s="7044"/>
      <c r="AC201" s="6424"/>
      <c r="AD201" s="6664"/>
      <c r="AE201" s="6664"/>
      <c r="AF201" s="6664"/>
      <c r="AG201" s="6664"/>
      <c r="BI201" s="520"/>
      <c r="BJ201" s="520"/>
      <c r="BK201" s="520"/>
      <c r="BL201" s="520"/>
      <c r="BM201" s="520"/>
      <c r="BN201" s="520"/>
      <c r="BO201" s="520"/>
      <c r="BP201" s="520"/>
      <c r="BQ201" s="520"/>
      <c r="BR201" s="520"/>
      <c r="BS201" s="520"/>
      <c r="BT201" s="520"/>
      <c r="BU201" s="520"/>
      <c r="BV201" s="520"/>
      <c r="BW201" s="520"/>
      <c r="BX201" s="520"/>
      <c r="BY201" s="520"/>
      <c r="BZ201" s="520"/>
      <c r="CA201" s="520"/>
    </row>
    <row r="202" spans="1:101" s="319" customFormat="1" ht="18" customHeight="1" x14ac:dyDescent="0.2">
      <c r="A202" s="6902"/>
      <c r="B202" s="6966"/>
      <c r="C202" s="6967"/>
      <c r="D202" s="3227" t="s">
        <v>52</v>
      </c>
      <c r="E202" s="3916" t="s">
        <v>53</v>
      </c>
      <c r="F202" s="3215" t="s">
        <v>54</v>
      </c>
      <c r="G202" s="3284" t="s">
        <v>53</v>
      </c>
      <c r="H202" s="3215" t="s">
        <v>54</v>
      </c>
      <c r="I202" s="3284" t="s">
        <v>53</v>
      </c>
      <c r="J202" s="3215" t="s">
        <v>54</v>
      </c>
      <c r="K202" s="3214" t="s">
        <v>53</v>
      </c>
      <c r="L202" s="3215" t="s">
        <v>54</v>
      </c>
      <c r="M202" s="3214" t="s">
        <v>53</v>
      </c>
      <c r="N202" s="3215" t="s">
        <v>54</v>
      </c>
      <c r="O202" s="3214" t="s">
        <v>53</v>
      </c>
      <c r="P202" s="3215" t="s">
        <v>54</v>
      </c>
      <c r="Q202" s="3214" t="s">
        <v>53</v>
      </c>
      <c r="R202" s="3215" t="s">
        <v>54</v>
      </c>
      <c r="S202" s="3214" t="s">
        <v>53</v>
      </c>
      <c r="T202" s="3215" t="s">
        <v>54</v>
      </c>
      <c r="U202" s="3214" t="s">
        <v>53</v>
      </c>
      <c r="V202" s="3215" t="s">
        <v>54</v>
      </c>
      <c r="W202" s="3214" t="s">
        <v>53</v>
      </c>
      <c r="X202" s="3215" t="s">
        <v>54</v>
      </c>
      <c r="Y202" s="3214" t="s">
        <v>53</v>
      </c>
      <c r="Z202" s="3215" t="s">
        <v>54</v>
      </c>
      <c r="AA202" s="3214" t="s">
        <v>53</v>
      </c>
      <c r="AB202" s="3215" t="s">
        <v>54</v>
      </c>
      <c r="AC202" s="7253"/>
      <c r="AD202" s="7309"/>
      <c r="AE202" s="7309"/>
      <c r="AF202" s="7309"/>
      <c r="AG202" s="7309"/>
      <c r="AI202" s="519"/>
      <c r="AJ202" s="519"/>
      <c r="AK202" s="519"/>
      <c r="AL202" s="519"/>
      <c r="AM202" s="519"/>
      <c r="AN202" s="519"/>
      <c r="AO202" s="519"/>
      <c r="AP202" s="519"/>
      <c r="AQ202" s="519"/>
      <c r="AR202" s="519"/>
      <c r="AS202" s="519"/>
      <c r="AT202" s="519"/>
      <c r="AU202" s="519"/>
      <c r="AV202" s="519"/>
      <c r="AW202" s="519"/>
      <c r="AX202" s="519"/>
      <c r="AY202" s="519"/>
      <c r="AZ202" s="519"/>
      <c r="BA202" s="519"/>
      <c r="BB202" s="519"/>
      <c r="BC202" s="519"/>
      <c r="BD202" s="519"/>
      <c r="BE202" s="519"/>
      <c r="BF202" s="519"/>
      <c r="BG202" s="519"/>
      <c r="BH202" s="519"/>
      <c r="BI202" s="593"/>
      <c r="BJ202" s="593"/>
      <c r="BK202" s="593"/>
      <c r="BL202" s="593"/>
      <c r="BM202" s="593"/>
      <c r="BN202" s="593"/>
      <c r="BO202" s="593"/>
      <c r="BP202" s="593"/>
      <c r="BQ202" s="593"/>
      <c r="BR202" s="593"/>
      <c r="BS202" s="593"/>
      <c r="BT202" s="593"/>
      <c r="BU202" s="593"/>
      <c r="BV202" s="593"/>
      <c r="BW202" s="593"/>
      <c r="BX202" s="593"/>
      <c r="BY202" s="593"/>
      <c r="BZ202" s="593"/>
      <c r="CA202" s="593"/>
      <c r="CB202" s="519"/>
      <c r="CC202" s="519"/>
      <c r="CD202" s="519"/>
      <c r="CE202" s="519"/>
      <c r="CF202" s="519"/>
      <c r="CG202" s="519"/>
      <c r="CH202" s="519"/>
      <c r="CI202" s="519"/>
      <c r="CJ202" s="519"/>
      <c r="CK202" s="519"/>
      <c r="CL202" s="519"/>
      <c r="CM202" s="519"/>
      <c r="CN202" s="519"/>
      <c r="CO202" s="519"/>
      <c r="CP202" s="519"/>
      <c r="CQ202" s="519"/>
      <c r="CR202" s="519"/>
      <c r="CS202" s="519"/>
      <c r="CT202" s="519"/>
      <c r="CU202" s="519"/>
      <c r="CV202" s="519"/>
      <c r="CW202" s="519"/>
    </row>
    <row r="203" spans="1:101" s="319" customFormat="1" ht="15" customHeight="1" x14ac:dyDescent="0.2">
      <c r="A203" s="7302" t="s">
        <v>2488</v>
      </c>
      <c r="B203" s="7303"/>
      <c r="C203" s="7304"/>
      <c r="D203" s="3917"/>
      <c r="E203" s="3836"/>
      <c r="F203" s="3836"/>
      <c r="G203" s="3843"/>
      <c r="H203" s="3900"/>
      <c r="I203" s="3843"/>
      <c r="J203" s="3900"/>
      <c r="K203" s="3808"/>
      <c r="L203" s="3813"/>
      <c r="M203" s="3808"/>
      <c r="N203" s="3813"/>
      <c r="O203" s="3808"/>
      <c r="P203" s="3813"/>
      <c r="Q203" s="3808"/>
      <c r="R203" s="3813"/>
      <c r="S203" s="3808"/>
      <c r="T203" s="3813"/>
      <c r="U203" s="3918"/>
      <c r="V203" s="3919"/>
      <c r="W203" s="3918"/>
      <c r="X203" s="3919"/>
      <c r="Y203" s="3918"/>
      <c r="Z203" s="3919"/>
      <c r="AA203" s="3918"/>
      <c r="AB203" s="3920"/>
      <c r="AC203" s="3566"/>
      <c r="AD203" s="3921">
        <f>SUM(AE203:AG203)</f>
        <v>0</v>
      </c>
      <c r="AE203" s="3813"/>
      <c r="AF203" s="3813"/>
      <c r="AG203" s="3813"/>
      <c r="AH203" s="519"/>
      <c r="AI203" s="519"/>
      <c r="AJ203" s="519"/>
      <c r="AK203" s="519"/>
      <c r="AL203" s="519"/>
      <c r="AM203" s="519"/>
      <c r="AN203" s="519"/>
      <c r="AO203" s="519"/>
      <c r="AP203" s="519"/>
      <c r="AQ203" s="519"/>
      <c r="AR203" s="519"/>
      <c r="AS203" s="519"/>
      <c r="AT203" s="519"/>
      <c r="AU203" s="519"/>
      <c r="AV203" s="519"/>
      <c r="AW203" s="519"/>
      <c r="AX203" s="519"/>
      <c r="AY203" s="519"/>
      <c r="AZ203" s="519"/>
      <c r="BA203" s="519"/>
      <c r="BB203" s="519"/>
      <c r="BC203" s="519"/>
      <c r="BD203" s="519"/>
      <c r="BE203" s="519"/>
      <c r="BF203" s="519"/>
      <c r="BG203" s="519"/>
      <c r="BH203" s="519"/>
      <c r="BI203" s="593"/>
      <c r="BJ203" s="593"/>
      <c r="BK203" s="593"/>
      <c r="BL203" s="593"/>
      <c r="BM203" s="593"/>
      <c r="BN203" s="593"/>
      <c r="BO203" s="593"/>
      <c r="BP203" s="593"/>
      <c r="BQ203" s="593"/>
      <c r="BR203" s="593"/>
      <c r="BS203" s="593"/>
      <c r="BT203" s="593"/>
      <c r="BU203" s="593"/>
      <c r="BV203" s="593"/>
      <c r="BW203" s="593"/>
      <c r="BX203" s="593"/>
      <c r="BY203" s="593"/>
      <c r="BZ203" s="593"/>
      <c r="CA203" s="593"/>
      <c r="CB203" s="519"/>
      <c r="CC203" s="519"/>
      <c r="CD203" s="519"/>
      <c r="CE203" s="519"/>
      <c r="CF203" s="519"/>
      <c r="CG203" s="519"/>
      <c r="CH203" s="519"/>
      <c r="CI203" s="519"/>
      <c r="CJ203" s="519"/>
      <c r="CK203" s="519"/>
      <c r="CL203" s="519"/>
      <c r="CM203" s="519"/>
      <c r="CN203" s="519"/>
      <c r="CO203" s="519"/>
      <c r="CP203" s="519"/>
      <c r="CQ203" s="519"/>
      <c r="CR203" s="519"/>
      <c r="CS203" s="519"/>
      <c r="CT203" s="519"/>
      <c r="CU203" s="519"/>
      <c r="CV203" s="519"/>
      <c r="CW203" s="519"/>
    </row>
    <row r="204" spans="1:101" s="567" customFormat="1" ht="15" customHeight="1" x14ac:dyDescent="0.2">
      <c r="A204" s="7305" t="s">
        <v>2489</v>
      </c>
      <c r="B204" s="7306"/>
      <c r="C204" s="7307"/>
      <c r="D204" s="3917"/>
      <c r="E204" s="3836"/>
      <c r="F204" s="3836"/>
      <c r="G204" s="258"/>
      <c r="H204" s="1273"/>
      <c r="I204" s="258"/>
      <c r="J204" s="1273"/>
      <c r="K204" s="266"/>
      <c r="L204" s="1222"/>
      <c r="M204" s="266"/>
      <c r="N204" s="1222"/>
      <c r="O204" s="266"/>
      <c r="P204" s="1222"/>
      <c r="Q204" s="266"/>
      <c r="R204" s="1222"/>
      <c r="S204" s="266"/>
      <c r="T204" s="1222"/>
      <c r="U204" s="594"/>
      <c r="V204" s="3922"/>
      <c r="W204" s="594"/>
      <c r="X204" s="3922"/>
      <c r="Y204" s="594"/>
      <c r="Z204" s="3922"/>
      <c r="AA204" s="594"/>
      <c r="AB204" s="595"/>
      <c r="AC204" s="3566"/>
      <c r="AD204" s="3041">
        <f>SUM(AE204:AG204)</f>
        <v>0</v>
      </c>
      <c r="AE204" s="3813"/>
      <c r="AF204" s="3813"/>
      <c r="AG204" s="3813"/>
      <c r="AH204" s="519"/>
      <c r="AI204" s="519"/>
      <c r="AJ204" s="519"/>
      <c r="AK204" s="519"/>
      <c r="AL204" s="519"/>
      <c r="AM204" s="519"/>
      <c r="AN204" s="519"/>
      <c r="AO204" s="519"/>
      <c r="AP204" s="519"/>
      <c r="AQ204" s="519"/>
      <c r="AR204" s="519"/>
      <c r="AS204" s="519"/>
      <c r="AT204" s="519"/>
      <c r="AU204" s="519"/>
      <c r="AV204" s="519"/>
      <c r="AW204" s="519"/>
      <c r="AX204" s="519"/>
      <c r="AY204" s="519"/>
      <c r="AZ204" s="519"/>
      <c r="BA204" s="519"/>
      <c r="BB204" s="519"/>
      <c r="BC204" s="519"/>
      <c r="BD204" s="519"/>
      <c r="BE204" s="519"/>
      <c r="BF204" s="519"/>
      <c r="BG204" s="519"/>
      <c r="BH204" s="519"/>
      <c r="BI204" s="593"/>
      <c r="BJ204" s="593"/>
      <c r="BK204" s="593"/>
      <c r="BL204" s="593"/>
      <c r="BM204" s="593"/>
      <c r="BN204" s="593"/>
      <c r="BO204" s="593"/>
      <c r="BP204" s="593"/>
      <c r="BQ204" s="593"/>
      <c r="BR204" s="593"/>
      <c r="BS204" s="593"/>
      <c r="BT204" s="593"/>
      <c r="BU204" s="593"/>
      <c r="BV204" s="593"/>
      <c r="BW204" s="593"/>
      <c r="BX204" s="593"/>
      <c r="BY204" s="593"/>
      <c r="BZ204" s="593"/>
      <c r="CA204" s="593"/>
      <c r="CB204" s="519"/>
      <c r="CC204" s="519"/>
      <c r="CD204" s="519"/>
      <c r="CE204" s="519"/>
      <c r="CF204" s="519"/>
      <c r="CG204" s="519"/>
      <c r="CH204" s="519"/>
      <c r="CI204" s="519"/>
      <c r="CJ204" s="519"/>
      <c r="CK204" s="519"/>
      <c r="CL204" s="519"/>
      <c r="CM204" s="519"/>
      <c r="CN204" s="519"/>
      <c r="CO204" s="519"/>
      <c r="CP204" s="519"/>
      <c r="CQ204" s="519"/>
      <c r="CR204" s="519"/>
      <c r="CS204" s="519"/>
      <c r="CT204" s="519"/>
      <c r="CU204" s="519"/>
      <c r="CV204" s="519"/>
      <c r="CW204" s="519"/>
    </row>
    <row r="205" spans="1:101" s="319" customFormat="1" ht="15" customHeight="1" x14ac:dyDescent="0.2">
      <c r="A205" s="7305" t="s">
        <v>2490</v>
      </c>
      <c r="B205" s="7306"/>
      <c r="C205" s="7307"/>
      <c r="D205" s="3917"/>
      <c r="E205" s="3917"/>
      <c r="F205" s="3917"/>
      <c r="G205" s="258"/>
      <c r="H205" s="1273"/>
      <c r="I205" s="258"/>
      <c r="J205" s="1273"/>
      <c r="K205" s="266"/>
      <c r="L205" s="1222"/>
      <c r="M205" s="266"/>
      <c r="N205" s="1222"/>
      <c r="O205" s="266"/>
      <c r="P205" s="1222"/>
      <c r="Q205" s="266"/>
      <c r="R205" s="1222"/>
      <c r="S205" s="266"/>
      <c r="T205" s="1222"/>
      <c r="U205" s="594"/>
      <c r="V205" s="3922"/>
      <c r="W205" s="594"/>
      <c r="X205" s="3922"/>
      <c r="Y205" s="594"/>
      <c r="Z205" s="3922"/>
      <c r="AA205" s="594"/>
      <c r="AB205" s="595"/>
      <c r="AC205" s="3566"/>
      <c r="AD205" s="3041">
        <f>SUM(AE205:AG205)</f>
        <v>0</v>
      </c>
      <c r="AE205" s="3813"/>
      <c r="AF205" s="3813"/>
      <c r="AG205" s="3813"/>
      <c r="AH205" s="519"/>
      <c r="AI205" s="519"/>
      <c r="AJ205" s="519"/>
      <c r="AK205" s="519"/>
      <c r="AL205" s="519"/>
      <c r="AM205" s="519"/>
      <c r="AN205" s="519"/>
      <c r="AO205" s="519"/>
      <c r="AP205" s="519"/>
      <c r="AQ205" s="519"/>
      <c r="AR205" s="519"/>
      <c r="AS205" s="519"/>
      <c r="AT205" s="519"/>
      <c r="AU205" s="519"/>
      <c r="AV205" s="519"/>
      <c r="AW205" s="519"/>
      <c r="AX205" s="519"/>
      <c r="AY205" s="519"/>
      <c r="AZ205" s="519"/>
      <c r="BA205" s="519"/>
      <c r="BB205" s="519"/>
      <c r="BC205" s="519"/>
      <c r="BD205" s="519"/>
      <c r="BE205" s="519"/>
      <c r="BF205" s="519"/>
      <c r="BG205" s="519"/>
      <c r="BH205" s="519"/>
      <c r="BI205" s="593"/>
      <c r="BJ205" s="593"/>
      <c r="BK205" s="593"/>
      <c r="BL205" s="593"/>
      <c r="BM205" s="593"/>
      <c r="BN205" s="593"/>
      <c r="BO205" s="593"/>
      <c r="BP205" s="593"/>
      <c r="BQ205" s="593"/>
      <c r="BR205" s="593"/>
      <c r="BS205" s="593"/>
      <c r="BT205" s="593"/>
      <c r="BU205" s="593"/>
      <c r="BV205" s="593"/>
      <c r="BW205" s="593"/>
      <c r="BX205" s="593"/>
      <c r="BY205" s="593"/>
      <c r="BZ205" s="593"/>
      <c r="CA205" s="593"/>
      <c r="CB205" s="519"/>
      <c r="CC205" s="519"/>
      <c r="CD205" s="519"/>
      <c r="CE205" s="519"/>
      <c r="CF205" s="519"/>
      <c r="CG205" s="519"/>
      <c r="CH205" s="519"/>
      <c r="CI205" s="519"/>
      <c r="CJ205" s="519"/>
      <c r="CK205" s="519"/>
      <c r="CL205" s="519"/>
      <c r="CM205" s="519"/>
      <c r="CN205" s="519"/>
      <c r="CO205" s="519"/>
      <c r="CP205" s="519"/>
      <c r="CQ205" s="519"/>
      <c r="CR205" s="519"/>
      <c r="CS205" s="519"/>
      <c r="CT205" s="519"/>
      <c r="CU205" s="519"/>
      <c r="CV205" s="519"/>
      <c r="CW205" s="519"/>
    </row>
    <row r="206" spans="1:101" s="567" customFormat="1" ht="15" customHeight="1" x14ac:dyDescent="0.2">
      <c r="A206" s="7305" t="s">
        <v>2491</v>
      </c>
      <c r="B206" s="7306"/>
      <c r="C206" s="7307"/>
      <c r="D206" s="3917"/>
      <c r="E206" s="3836"/>
      <c r="F206" s="3836"/>
      <c r="G206" s="1706"/>
      <c r="H206" s="1680"/>
      <c r="I206" s="1706"/>
      <c r="J206" s="1680"/>
      <c r="K206" s="1583"/>
      <c r="L206" s="1584"/>
      <c r="M206" s="1583"/>
      <c r="N206" s="1584"/>
      <c r="O206" s="1583"/>
      <c r="P206" s="1584"/>
      <c r="Q206" s="1583"/>
      <c r="R206" s="1584"/>
      <c r="S206" s="1583"/>
      <c r="T206" s="1584"/>
      <c r="U206" s="3923"/>
      <c r="V206" s="3924"/>
      <c r="W206" s="3923"/>
      <c r="X206" s="3924"/>
      <c r="Y206" s="3923"/>
      <c r="Z206" s="3924"/>
      <c r="AA206" s="3923"/>
      <c r="AB206" s="3925"/>
      <c r="AC206" s="3566"/>
      <c r="AD206" s="3041">
        <f>SUM(AE206:AG206)</f>
        <v>0</v>
      </c>
      <c r="AE206" s="3813"/>
      <c r="AF206" s="3813"/>
      <c r="AG206" s="3813"/>
      <c r="AH206" s="519"/>
      <c r="AI206" s="519"/>
      <c r="AJ206" s="519"/>
      <c r="AK206" s="519"/>
      <c r="AL206" s="519"/>
      <c r="AM206" s="519"/>
      <c r="AN206" s="519"/>
      <c r="AO206" s="519"/>
      <c r="AP206" s="519"/>
      <c r="AQ206" s="519"/>
      <c r="AR206" s="519"/>
      <c r="AS206" s="519"/>
      <c r="AT206" s="519"/>
      <c r="AU206" s="519"/>
      <c r="AV206" s="519"/>
      <c r="AW206" s="519"/>
      <c r="AX206" s="519"/>
      <c r="AY206" s="519"/>
      <c r="AZ206" s="519"/>
      <c r="BA206" s="519"/>
      <c r="BB206" s="519"/>
      <c r="BC206" s="519"/>
      <c r="BD206" s="519"/>
      <c r="BE206" s="519"/>
      <c r="BF206" s="519"/>
      <c r="BG206" s="519"/>
      <c r="BH206" s="519"/>
      <c r="BI206" s="593"/>
      <c r="BJ206" s="593"/>
      <c r="BK206" s="593"/>
      <c r="BL206" s="593"/>
      <c r="BM206" s="593"/>
      <c r="BN206" s="593"/>
      <c r="BO206" s="593"/>
      <c r="BP206" s="593"/>
      <c r="BQ206" s="593"/>
      <c r="BR206" s="593"/>
      <c r="BS206" s="593"/>
      <c r="BT206" s="593"/>
      <c r="BU206" s="593"/>
      <c r="BV206" s="593"/>
      <c r="BW206" s="593"/>
      <c r="BX206" s="593"/>
      <c r="BY206" s="593"/>
      <c r="BZ206" s="593"/>
      <c r="CA206" s="593"/>
      <c r="CB206" s="519"/>
      <c r="CC206" s="519"/>
      <c r="CD206" s="519"/>
      <c r="CE206" s="519"/>
      <c r="CF206" s="519"/>
      <c r="CG206" s="519"/>
      <c r="CH206" s="519"/>
      <c r="CI206" s="519"/>
      <c r="CJ206" s="519"/>
      <c r="CK206" s="519"/>
      <c r="CL206" s="519"/>
      <c r="CM206" s="519"/>
      <c r="CN206" s="519"/>
      <c r="CO206" s="519"/>
      <c r="CP206" s="519"/>
      <c r="CQ206" s="519"/>
      <c r="CR206" s="519"/>
      <c r="CS206" s="519"/>
      <c r="CT206" s="519"/>
      <c r="CU206" s="519"/>
      <c r="CV206" s="519"/>
      <c r="CW206" s="519"/>
    </row>
    <row r="207" spans="1:101" s="245" customFormat="1" ht="16.350000000000001" customHeight="1" x14ac:dyDescent="0.2">
      <c r="A207" s="7305" t="s">
        <v>2492</v>
      </c>
      <c r="B207" s="7306"/>
      <c r="C207" s="7307"/>
      <c r="D207" s="3926"/>
      <c r="E207" s="3926"/>
      <c r="F207" s="3926"/>
      <c r="G207" s="1004"/>
      <c r="H207" s="935"/>
      <c r="I207" s="1643"/>
      <c r="J207" s="935"/>
      <c r="K207" s="1643"/>
      <c r="L207" s="935"/>
      <c r="M207" s="1643"/>
      <c r="N207" s="935"/>
      <c r="O207" s="1643"/>
      <c r="P207" s="935"/>
      <c r="Q207" s="1643"/>
      <c r="R207" s="935"/>
      <c r="S207" s="1643"/>
      <c r="T207" s="935"/>
      <c r="U207" s="1643"/>
      <c r="V207" s="935"/>
      <c r="W207" s="1643"/>
      <c r="X207" s="935"/>
      <c r="Y207" s="1643"/>
      <c r="Z207" s="935"/>
      <c r="AA207" s="1643"/>
      <c r="AB207" s="2282"/>
      <c r="AC207" s="3926"/>
      <c r="AD207" s="3927">
        <f>SUM(AE207:AG207)</f>
        <v>0</v>
      </c>
      <c r="AE207" s="3813"/>
      <c r="AF207" s="3813"/>
      <c r="AG207" s="3813"/>
      <c r="AH207" s="519"/>
      <c r="AI207" s="246"/>
      <c r="AJ207" s="246"/>
      <c r="AK207" s="246"/>
      <c r="AL207" s="246"/>
      <c r="AM207" s="246"/>
      <c r="AN207" s="246"/>
      <c r="AO207" s="246"/>
      <c r="AP207" s="246"/>
      <c r="AQ207" s="246"/>
      <c r="AR207" s="246"/>
      <c r="AS207" s="246"/>
      <c r="AT207" s="246"/>
      <c r="AU207" s="246"/>
      <c r="AV207" s="246"/>
      <c r="AW207" s="246"/>
      <c r="AX207" s="246"/>
      <c r="AY207" s="246"/>
      <c r="AZ207" s="246"/>
      <c r="BA207" s="246"/>
      <c r="BB207" s="246"/>
      <c r="BC207" s="246"/>
      <c r="BD207" s="246"/>
      <c r="BE207" s="246"/>
      <c r="BF207" s="246"/>
      <c r="BG207" s="246"/>
      <c r="BH207" s="246"/>
      <c r="BI207" s="246"/>
      <c r="BJ207" s="246"/>
      <c r="BK207" s="246"/>
      <c r="BL207" s="257"/>
      <c r="BM207" s="246" t="str">
        <f>IF(BT207=1,"* El número de actividades en usuarios en situacion de discapacidad NO DEBE ser mayor al total. ","")</f>
        <v/>
      </c>
      <c r="BN207" s="246" t="str">
        <f>IF(BU207=1,"* El número de actividades en usuarios JUNJI NO DEBE ser mayor al total. ","")</f>
        <v/>
      </c>
      <c r="BO207" s="246" t="str">
        <f>IF(BV207=1,"* El número de actividades en usuarios INTEGRA NO DEBE ser mayor al total. ","")</f>
        <v/>
      </c>
      <c r="BP207" s="246" t="str">
        <f>IF(BW207=1,"* El número de actividades en usuarios MINEDUC NO DEBE ser mayor al total. ","")</f>
        <v/>
      </c>
      <c r="BQ207" s="246" t="str">
        <f>IF(BX207=1,"* El total de actividades de JUNJI, Integra y MINEDUC no puede superar el Total.","")</f>
        <v/>
      </c>
      <c r="BR207" s="257"/>
      <c r="BS207" s="257"/>
      <c r="BT207" s="246"/>
      <c r="BU207" s="246"/>
      <c r="BV207" s="246"/>
      <c r="BW207" s="246"/>
      <c r="BX207" s="246"/>
      <c r="BY207" s="257"/>
      <c r="BZ207" s="257"/>
      <c r="CA207" s="257"/>
      <c r="CB207" s="257"/>
      <c r="CC207" s="257"/>
      <c r="CD207" s="257"/>
      <c r="CE207" s="257"/>
      <c r="CF207" s="257"/>
      <c r="CG207" s="246"/>
      <c r="CH207" s="246"/>
      <c r="CI207" s="246"/>
      <c r="CJ207" s="246"/>
      <c r="CK207" s="246"/>
      <c r="CL207" s="246"/>
      <c r="CM207" s="246"/>
      <c r="CN207" s="246"/>
      <c r="CO207" s="246"/>
      <c r="CP207" s="246"/>
      <c r="CQ207" s="246"/>
      <c r="CR207" s="246"/>
      <c r="CS207" s="246"/>
      <c r="CT207" s="246"/>
      <c r="CU207" s="246"/>
      <c r="CV207" s="246"/>
      <c r="CW207" s="246"/>
    </row>
    <row r="208" spans="1:101" s="319" customFormat="1" ht="14.1" customHeight="1" x14ac:dyDescent="0.2">
      <c r="A208" s="6855" t="s">
        <v>2493</v>
      </c>
      <c r="B208" s="7310"/>
      <c r="C208" s="6856"/>
      <c r="D208" s="3928"/>
      <c r="E208" s="3929"/>
      <c r="F208" s="3930"/>
      <c r="G208" s="1632"/>
      <c r="H208" s="1638"/>
      <c r="I208" s="1632"/>
      <c r="J208" s="1638"/>
      <c r="K208" s="1632"/>
      <c r="L208" s="1638"/>
      <c r="M208" s="1632"/>
      <c r="N208" s="1638"/>
      <c r="O208" s="1632"/>
      <c r="P208" s="1638"/>
      <c r="Q208" s="1632"/>
      <c r="R208" s="1638"/>
      <c r="S208" s="1632"/>
      <c r="T208" s="1638"/>
      <c r="U208" s="1632"/>
      <c r="V208" s="1638"/>
      <c r="W208" s="1632"/>
      <c r="X208" s="1638"/>
      <c r="Y208" s="1632"/>
      <c r="Z208" s="1638"/>
      <c r="AA208" s="1632"/>
      <c r="AB208" s="3931"/>
      <c r="AC208" s="1632"/>
      <c r="AD208" s="3927"/>
      <c r="AE208" s="3813"/>
      <c r="AF208" s="3813"/>
      <c r="AG208" s="3813"/>
      <c r="AH208" s="246"/>
      <c r="AI208" s="519"/>
      <c r="AJ208" s="519"/>
      <c r="AK208" s="519"/>
      <c r="AL208" s="519"/>
      <c r="AM208" s="519"/>
      <c r="AN208" s="519"/>
      <c r="AO208" s="519"/>
      <c r="AP208" s="519"/>
      <c r="AQ208" s="519"/>
      <c r="AR208" s="519"/>
      <c r="AS208" s="519"/>
      <c r="AT208" s="519"/>
      <c r="AU208" s="519"/>
      <c r="AV208" s="519"/>
      <c r="AW208" s="519"/>
      <c r="AX208" s="519"/>
      <c r="AY208" s="519"/>
      <c r="AZ208" s="519"/>
      <c r="BA208" s="519"/>
      <c r="BB208" s="519"/>
      <c r="BC208" s="519"/>
      <c r="BD208" s="519"/>
      <c r="BE208" s="519"/>
      <c r="BF208" s="593"/>
      <c r="BG208" s="593"/>
      <c r="BH208" s="593"/>
      <c r="BI208" s="593"/>
      <c r="BJ208" s="593"/>
      <c r="BK208" s="593"/>
      <c r="BL208" s="593"/>
      <c r="BM208" s="593"/>
      <c r="BN208" s="593"/>
      <c r="BO208" s="593"/>
      <c r="BP208" s="593"/>
      <c r="BQ208" s="593"/>
      <c r="BR208" s="593"/>
      <c r="BS208" s="593"/>
      <c r="BT208" s="593"/>
      <c r="BU208" s="593"/>
      <c r="BV208" s="593"/>
      <c r="BW208" s="593"/>
      <c r="BX208" s="593"/>
      <c r="BY208" s="519"/>
      <c r="BZ208" s="519"/>
      <c r="CA208" s="519"/>
      <c r="CB208" s="519"/>
      <c r="CC208" s="519"/>
      <c r="CD208" s="519"/>
      <c r="CE208" s="519"/>
      <c r="CF208" s="519"/>
      <c r="CG208" s="519"/>
      <c r="CH208" s="519"/>
      <c r="CI208" s="519"/>
      <c r="CJ208" s="519"/>
      <c r="CK208" s="519"/>
      <c r="CL208" s="519"/>
      <c r="CM208" s="519"/>
      <c r="CN208" s="519"/>
      <c r="CO208" s="519"/>
      <c r="CP208" s="519"/>
      <c r="CQ208" s="519"/>
      <c r="CR208" s="519"/>
      <c r="CS208" s="519"/>
      <c r="CT208" s="519"/>
      <c r="CU208" s="519"/>
      <c r="CV208" s="519"/>
      <c r="CW208" s="519"/>
    </row>
    <row r="209" spans="1:115" s="586" customFormat="1" ht="14.25" customHeight="1" x14ac:dyDescent="0.2">
      <c r="A209" s="90" t="s">
        <v>2494</v>
      </c>
      <c r="B209" s="3932"/>
      <c r="C209" s="164"/>
      <c r="D209" s="596"/>
      <c r="E209" s="596"/>
      <c r="F209" s="597"/>
      <c r="G209" s="597"/>
      <c r="H209" s="597"/>
      <c r="I209" s="598"/>
      <c r="J209" s="3933"/>
      <c r="K209" s="599"/>
      <c r="L209" s="598"/>
      <c r="M209" s="1016"/>
      <c r="N209" s="1016"/>
      <c r="O209" s="319"/>
      <c r="P209" s="319"/>
      <c r="Q209" s="319"/>
      <c r="R209" s="319"/>
      <c r="S209" s="319"/>
      <c r="T209" s="319"/>
      <c r="U209" s="319"/>
      <c r="V209" s="319"/>
      <c r="W209" s="319"/>
      <c r="X209" s="319"/>
      <c r="Y209" s="319"/>
      <c r="Z209" s="319"/>
      <c r="AA209" s="319"/>
      <c r="AB209" s="319"/>
      <c r="AC209" s="319"/>
      <c r="AD209" s="319"/>
      <c r="AE209" s="319"/>
      <c r="AF209" s="319"/>
      <c r="AG209" s="319"/>
      <c r="AH209" s="319"/>
      <c r="AI209" s="319"/>
      <c r="AJ209" s="319"/>
      <c r="AK209" s="319"/>
      <c r="AL209" s="319"/>
      <c r="AM209" s="319"/>
      <c r="AN209" s="319"/>
      <c r="AO209" s="319"/>
      <c r="AP209" s="319"/>
      <c r="AQ209" s="319"/>
      <c r="AR209" s="319"/>
      <c r="AS209" s="319"/>
      <c r="AT209" s="319"/>
      <c r="AU209" s="319"/>
      <c r="AV209" s="519"/>
      <c r="AW209" s="519"/>
      <c r="AX209" s="519"/>
      <c r="AY209" s="519"/>
      <c r="AZ209" s="519"/>
      <c r="BA209" s="519"/>
      <c r="BB209" s="519"/>
      <c r="BC209" s="519"/>
      <c r="BD209" s="519"/>
      <c r="BE209" s="519"/>
      <c r="BF209" s="519"/>
      <c r="BG209" s="519"/>
      <c r="BH209" s="519"/>
      <c r="BI209" s="519"/>
      <c r="BJ209" s="519"/>
      <c r="BK209" s="519"/>
      <c r="BL209" s="519"/>
      <c r="BM209" s="519"/>
      <c r="BN209" s="519"/>
      <c r="BO209" s="519"/>
      <c r="BP209" s="519"/>
      <c r="BQ209" s="519"/>
      <c r="BR209" s="519"/>
      <c r="BS209" s="519"/>
      <c r="BT209" s="593"/>
      <c r="BU209" s="593"/>
      <c r="BV209" s="593"/>
      <c r="BW209" s="593"/>
      <c r="BX209" s="593"/>
      <c r="BY209" s="593"/>
      <c r="BZ209" s="593"/>
      <c r="CA209" s="593"/>
      <c r="CB209" s="593"/>
      <c r="CC209" s="593"/>
      <c r="CD209" s="593"/>
      <c r="CE209" s="593"/>
      <c r="CF209" s="593"/>
      <c r="CG209" s="593"/>
      <c r="CH209" s="593"/>
      <c r="CI209" s="593"/>
      <c r="CJ209" s="593"/>
      <c r="CK209" s="593"/>
      <c r="CL209" s="593"/>
      <c r="CM209" s="519"/>
      <c r="CN209" s="519"/>
      <c r="CO209" s="519"/>
      <c r="CP209" s="519"/>
      <c r="CQ209" s="519"/>
      <c r="CR209" s="519"/>
      <c r="CS209" s="519"/>
      <c r="CT209" s="519"/>
      <c r="CU209" s="519"/>
      <c r="CV209" s="519"/>
      <c r="CW209" s="519"/>
      <c r="CX209" s="519"/>
      <c r="CY209" s="519"/>
      <c r="CZ209" s="519"/>
      <c r="DA209" s="519"/>
      <c r="DB209" s="519"/>
      <c r="DC209" s="519"/>
      <c r="DD209" s="519"/>
      <c r="DE209" s="519"/>
      <c r="DF209" s="519"/>
      <c r="DG209" s="519"/>
      <c r="DH209" s="519"/>
      <c r="DI209" s="519"/>
      <c r="DJ209" s="519"/>
      <c r="DK209" s="519"/>
    </row>
    <row r="210" spans="1:115" s="319" customFormat="1" ht="14.25" customHeight="1" x14ac:dyDescent="0.2">
      <c r="A210" s="6703" t="s">
        <v>181</v>
      </c>
      <c r="B210" s="6557"/>
      <c r="C210" s="6565"/>
      <c r="D210" s="6703" t="s">
        <v>49</v>
      </c>
      <c r="E210" s="6557"/>
      <c r="F210" s="6565"/>
      <c r="G210" s="7297" t="s">
        <v>2279</v>
      </c>
      <c r="H210" s="7298"/>
      <c r="I210" s="7298"/>
      <c r="J210" s="7298"/>
      <c r="K210" s="7298"/>
      <c r="L210" s="7298"/>
      <c r="M210" s="7298"/>
      <c r="N210" s="7298"/>
      <c r="O210" s="7298"/>
      <c r="P210" s="7298"/>
      <c r="Q210" s="7298"/>
      <c r="R210" s="7298"/>
      <c r="S210" s="7298"/>
      <c r="T210" s="7298"/>
      <c r="U210" s="7298"/>
      <c r="V210" s="7298"/>
      <c r="W210" s="7298"/>
      <c r="X210" s="7298"/>
      <c r="Y210" s="7298"/>
      <c r="Z210" s="7298"/>
      <c r="AA210" s="7298"/>
      <c r="AB210" s="7298"/>
      <c r="AC210" s="7298"/>
      <c r="AD210" s="7298"/>
      <c r="AE210" s="7298"/>
      <c r="AF210" s="7298"/>
      <c r="AG210" s="7298"/>
      <c r="AH210" s="7298"/>
      <c r="AI210" s="7298"/>
      <c r="AJ210" s="7298"/>
      <c r="AK210" s="7298"/>
      <c r="AL210" s="7298"/>
      <c r="AM210" s="7298"/>
      <c r="AN210" s="7298"/>
      <c r="AO210" s="7298"/>
      <c r="AP210" s="7299"/>
      <c r="AQ210" s="586"/>
      <c r="AR210" s="586"/>
      <c r="AS210" s="586"/>
      <c r="AT210" s="586"/>
      <c r="AU210" s="586"/>
      <c r="AV210" s="519"/>
      <c r="AW210" s="519"/>
      <c r="AX210" s="519"/>
      <c r="AY210" s="519"/>
      <c r="AZ210" s="519"/>
      <c r="BA210" s="519"/>
      <c r="BB210" s="519"/>
      <c r="BC210" s="519"/>
      <c r="BD210" s="519"/>
      <c r="BE210" s="519"/>
      <c r="BF210" s="519"/>
      <c r="BG210" s="519"/>
      <c r="BH210" s="519"/>
      <c r="BI210" s="519"/>
      <c r="BJ210" s="519"/>
      <c r="BK210" s="519"/>
      <c r="BL210" s="519"/>
      <c r="BM210" s="519"/>
      <c r="BN210" s="519"/>
      <c r="BO210" s="519"/>
      <c r="BP210" s="519"/>
      <c r="BQ210" s="519"/>
      <c r="BR210" s="519"/>
      <c r="BS210" s="519"/>
      <c r="BT210" s="593"/>
      <c r="BU210" s="593"/>
      <c r="BV210" s="593"/>
      <c r="BW210" s="593"/>
      <c r="BX210" s="593"/>
      <c r="BY210" s="593"/>
      <c r="BZ210" s="593"/>
      <c r="CA210" s="593"/>
      <c r="CB210" s="593"/>
      <c r="CC210" s="593"/>
      <c r="CD210" s="593"/>
      <c r="CE210" s="593"/>
      <c r="CF210" s="593"/>
      <c r="CG210" s="593"/>
      <c r="CH210" s="593"/>
      <c r="CI210" s="593"/>
      <c r="CJ210" s="593"/>
      <c r="CK210" s="593"/>
      <c r="CL210" s="593"/>
      <c r="CM210" s="519"/>
      <c r="CN210" s="519"/>
      <c r="CO210" s="519"/>
      <c r="CP210" s="519"/>
      <c r="CQ210" s="519"/>
      <c r="CR210" s="519"/>
      <c r="CS210" s="519"/>
      <c r="CT210" s="519"/>
      <c r="CU210" s="519"/>
      <c r="CV210" s="519"/>
      <c r="CW210" s="519"/>
      <c r="CX210" s="519"/>
      <c r="CY210" s="519"/>
      <c r="CZ210" s="519"/>
      <c r="DA210" s="519"/>
      <c r="DB210" s="519"/>
      <c r="DC210" s="519"/>
      <c r="DD210" s="519"/>
      <c r="DE210" s="519"/>
      <c r="DF210" s="519"/>
      <c r="DG210" s="519"/>
      <c r="DH210" s="519"/>
      <c r="DI210" s="519"/>
      <c r="DJ210" s="519"/>
      <c r="DK210" s="519"/>
    </row>
    <row r="211" spans="1:115" s="586" customFormat="1" ht="14.25" customHeight="1" x14ac:dyDescent="0.2">
      <c r="A211" s="6660"/>
      <c r="B211" s="6661"/>
      <c r="C211" s="6542"/>
      <c r="D211" s="7249"/>
      <c r="E211" s="6869"/>
      <c r="F211" s="7250"/>
      <c r="G211" s="7300" t="s">
        <v>2285</v>
      </c>
      <c r="H211" s="7301"/>
      <c r="I211" s="7297" t="s">
        <v>354</v>
      </c>
      <c r="J211" s="7299"/>
      <c r="K211" s="7298" t="s">
        <v>355</v>
      </c>
      <c r="L211" s="7299"/>
      <c r="M211" s="7297" t="s">
        <v>2286</v>
      </c>
      <c r="N211" s="7299"/>
      <c r="O211" s="7297" t="s">
        <v>357</v>
      </c>
      <c r="P211" s="7299"/>
      <c r="Q211" s="7297" t="s">
        <v>358</v>
      </c>
      <c r="R211" s="7299"/>
      <c r="S211" s="7297" t="s">
        <v>359</v>
      </c>
      <c r="T211" s="7299"/>
      <c r="U211" s="7297" t="s">
        <v>360</v>
      </c>
      <c r="V211" s="7299"/>
      <c r="W211" s="7297" t="s">
        <v>2287</v>
      </c>
      <c r="X211" s="7299"/>
      <c r="Y211" s="7297" t="s">
        <v>267</v>
      </c>
      <c r="Z211" s="7301"/>
      <c r="AA211" s="7297" t="s">
        <v>268</v>
      </c>
      <c r="AB211" s="7301"/>
      <c r="AC211" s="7297" t="s">
        <v>2495</v>
      </c>
      <c r="AD211" s="7301"/>
      <c r="AE211" s="7297" t="s">
        <v>2496</v>
      </c>
      <c r="AF211" s="7301"/>
      <c r="AG211" s="7297" t="s">
        <v>2497</v>
      </c>
      <c r="AH211" s="7301"/>
      <c r="AI211" s="7297" t="s">
        <v>2498</v>
      </c>
      <c r="AJ211" s="7301"/>
      <c r="AK211" s="7297" t="s">
        <v>2292</v>
      </c>
      <c r="AL211" s="7301"/>
      <c r="AM211" s="7297" t="s">
        <v>2293</v>
      </c>
      <c r="AN211" s="7301"/>
      <c r="AO211" s="7297" t="s">
        <v>951</v>
      </c>
      <c r="AP211" s="7301"/>
      <c r="AQ211" s="319"/>
      <c r="AR211" s="319"/>
      <c r="AS211" s="319"/>
      <c r="AT211" s="319"/>
      <c r="AU211" s="319"/>
      <c r="AV211" s="519"/>
      <c r="AW211" s="1017"/>
      <c r="AX211" s="1018"/>
      <c r="AZ211" s="1017"/>
      <c r="BA211" s="1017"/>
      <c r="BB211" s="1017"/>
      <c r="BC211" s="1018"/>
      <c r="BE211" s="1018"/>
      <c r="BG211" s="1017"/>
      <c r="BH211" s="1017"/>
      <c r="BI211" s="1017"/>
      <c r="BJ211" s="1017"/>
      <c r="BK211" s="1018"/>
      <c r="BM211" s="1017"/>
      <c r="BN211" s="1017"/>
      <c r="BO211" s="1017"/>
      <c r="BP211" s="1017"/>
      <c r="BQ211" s="1018"/>
      <c r="BS211" s="1018"/>
      <c r="BT211" s="592"/>
      <c r="BU211" s="1019"/>
      <c r="BV211" s="592"/>
      <c r="BW211" s="592"/>
      <c r="BX211" s="592"/>
      <c r="BY211" s="592"/>
      <c r="BZ211" s="592"/>
      <c r="CA211" s="592"/>
      <c r="CB211" s="592"/>
      <c r="CC211" s="592"/>
      <c r="CD211" s="592"/>
      <c r="CE211" s="592"/>
      <c r="CF211" s="592"/>
      <c r="CG211" s="592"/>
      <c r="CH211" s="592"/>
      <c r="CI211" s="592"/>
      <c r="CJ211" s="592"/>
      <c r="CK211" s="592"/>
      <c r="CL211" s="592"/>
    </row>
    <row r="212" spans="1:115" s="586" customFormat="1" ht="14.25" customHeight="1" x14ac:dyDescent="0.2">
      <c r="A212" s="7249"/>
      <c r="B212" s="6869"/>
      <c r="C212" s="7250"/>
      <c r="D212" s="3801" t="s">
        <v>52</v>
      </c>
      <c r="E212" s="3649" t="s">
        <v>53</v>
      </c>
      <c r="F212" s="1205" t="s">
        <v>54</v>
      </c>
      <c r="G212" s="3424" t="s">
        <v>53</v>
      </c>
      <c r="H212" s="3934" t="s">
        <v>54</v>
      </c>
      <c r="I212" s="3424" t="s">
        <v>53</v>
      </c>
      <c r="J212" s="3934" t="s">
        <v>54</v>
      </c>
      <c r="K212" s="3424" t="s">
        <v>53</v>
      </c>
      <c r="L212" s="3934" t="s">
        <v>54</v>
      </c>
      <c r="M212" s="3424" t="s">
        <v>53</v>
      </c>
      <c r="N212" s="3934" t="s">
        <v>54</v>
      </c>
      <c r="O212" s="3424" t="s">
        <v>53</v>
      </c>
      <c r="P212" s="3934" t="s">
        <v>54</v>
      </c>
      <c r="Q212" s="3424" t="s">
        <v>53</v>
      </c>
      <c r="R212" s="3934" t="s">
        <v>54</v>
      </c>
      <c r="S212" s="3424" t="s">
        <v>53</v>
      </c>
      <c r="T212" s="3934" t="s">
        <v>54</v>
      </c>
      <c r="U212" s="3424" t="s">
        <v>53</v>
      </c>
      <c r="V212" s="3934" t="s">
        <v>54</v>
      </c>
      <c r="W212" s="3424" t="s">
        <v>53</v>
      </c>
      <c r="X212" s="3934" t="s">
        <v>54</v>
      </c>
      <c r="Y212" s="3424" t="s">
        <v>53</v>
      </c>
      <c r="Z212" s="3934" t="s">
        <v>54</v>
      </c>
      <c r="AA212" s="3424" t="s">
        <v>53</v>
      </c>
      <c r="AB212" s="3934" t="s">
        <v>54</v>
      </c>
      <c r="AC212" s="3424" t="s">
        <v>53</v>
      </c>
      <c r="AD212" s="3934" t="s">
        <v>54</v>
      </c>
      <c r="AE212" s="3424" t="s">
        <v>53</v>
      </c>
      <c r="AF212" s="3934" t="s">
        <v>54</v>
      </c>
      <c r="AG212" s="3424" t="s">
        <v>53</v>
      </c>
      <c r="AH212" s="3934" t="s">
        <v>54</v>
      </c>
      <c r="AI212" s="3424" t="s">
        <v>53</v>
      </c>
      <c r="AJ212" s="3934" t="s">
        <v>54</v>
      </c>
      <c r="AK212" s="3424" t="s">
        <v>53</v>
      </c>
      <c r="AL212" s="3934" t="s">
        <v>54</v>
      </c>
      <c r="AM212" s="3424" t="s">
        <v>53</v>
      </c>
      <c r="AN212" s="3934" t="s">
        <v>54</v>
      </c>
      <c r="AO212" s="3424" t="s">
        <v>53</v>
      </c>
      <c r="AP212" s="3934" t="s">
        <v>54</v>
      </c>
      <c r="AQ212" s="1018"/>
      <c r="AR212" s="1018"/>
      <c r="AS212" s="1018"/>
      <c r="AU212" s="1018"/>
      <c r="BT212" s="592"/>
      <c r="BU212" s="592"/>
      <c r="BV212" s="592"/>
      <c r="BW212" s="592"/>
      <c r="BX212" s="592"/>
      <c r="BY212" s="592"/>
      <c r="BZ212" s="592"/>
      <c r="CA212" s="592"/>
      <c r="CB212" s="592"/>
      <c r="CC212" s="592"/>
      <c r="CD212" s="592"/>
      <c r="CE212" s="592"/>
      <c r="CF212" s="592"/>
      <c r="CG212" s="592"/>
      <c r="CH212" s="592"/>
      <c r="CI212" s="592"/>
      <c r="CJ212" s="592"/>
      <c r="CK212" s="592"/>
      <c r="CL212" s="592"/>
    </row>
    <row r="213" spans="1:115" s="319" customFormat="1" ht="24.75" customHeight="1" x14ac:dyDescent="0.2">
      <c r="A213" s="7233" t="s">
        <v>2499</v>
      </c>
      <c r="B213" s="7234"/>
      <c r="C213" s="7235"/>
      <c r="D213" s="3935"/>
      <c r="E213" s="3814"/>
      <c r="F213" s="3814"/>
      <c r="G213" s="3936"/>
      <c r="H213" s="3937"/>
      <c r="I213" s="3938"/>
      <c r="J213" s="3937"/>
      <c r="K213" s="3938"/>
      <c r="L213" s="3937"/>
      <c r="M213" s="3938"/>
      <c r="N213" s="3937"/>
      <c r="O213" s="3938"/>
      <c r="P213" s="3937"/>
      <c r="Q213" s="3938"/>
      <c r="R213" s="3937"/>
      <c r="S213" s="3938"/>
      <c r="T213" s="3937"/>
      <c r="U213" s="3938"/>
      <c r="V213" s="3937"/>
      <c r="W213" s="3939"/>
      <c r="X213" s="3937"/>
      <c r="Y213" s="3938"/>
      <c r="Z213" s="3937"/>
      <c r="AA213" s="3938"/>
      <c r="AB213" s="3937"/>
      <c r="AC213" s="3938"/>
      <c r="AD213" s="3937"/>
      <c r="AE213" s="3938"/>
      <c r="AF213" s="3937"/>
      <c r="AG213" s="3938"/>
      <c r="AH213" s="3937"/>
      <c r="AI213" s="3938"/>
      <c r="AJ213" s="3937"/>
      <c r="AK213" s="3939"/>
      <c r="AL213" s="3937"/>
      <c r="AM213" s="3938"/>
      <c r="AN213" s="3937"/>
      <c r="AO213" s="3938"/>
      <c r="AP213" s="3937"/>
      <c r="AQ213" s="586"/>
      <c r="AR213" s="586"/>
      <c r="AS213" s="586"/>
      <c r="AT213" s="586"/>
      <c r="AU213" s="586"/>
      <c r="AV213" s="586"/>
      <c r="BT213" s="520"/>
      <c r="BU213" s="520"/>
      <c r="BV213" s="520"/>
      <c r="BW213" s="520"/>
      <c r="BX213" s="520"/>
      <c r="BY213" s="520"/>
      <c r="BZ213" s="520"/>
      <c r="CA213" s="520"/>
      <c r="CB213" s="520"/>
      <c r="CC213" s="520"/>
      <c r="CD213" s="520"/>
      <c r="CE213" s="520"/>
      <c r="CF213" s="520"/>
      <c r="CG213" s="520"/>
      <c r="CH213" s="520"/>
      <c r="CI213" s="520"/>
      <c r="CJ213" s="520"/>
      <c r="CK213" s="520"/>
      <c r="CL213" s="520"/>
    </row>
    <row r="214" spans="1:115" s="319" customFormat="1" ht="14.25" x14ac:dyDescent="0.2">
      <c r="A214" s="6857" t="s">
        <v>2500</v>
      </c>
      <c r="B214" s="7291"/>
      <c r="C214" s="6858"/>
      <c r="D214" s="600"/>
      <c r="E214" s="1255"/>
      <c r="F214" s="255"/>
      <c r="G214" s="3940"/>
      <c r="H214" s="3405"/>
      <c r="I214" s="2552"/>
      <c r="J214" s="3405"/>
      <c r="K214" s="2552"/>
      <c r="L214" s="3405"/>
      <c r="M214" s="2552"/>
      <c r="N214" s="3405"/>
      <c r="O214" s="2552"/>
      <c r="P214" s="3405"/>
      <c r="Q214" s="2552"/>
      <c r="R214" s="3405"/>
      <c r="S214" s="2552"/>
      <c r="T214" s="3405"/>
      <c r="U214" s="2552"/>
      <c r="V214" s="3405"/>
      <c r="W214" s="3941"/>
      <c r="X214" s="3405"/>
      <c r="Y214" s="2552"/>
      <c r="Z214" s="3405"/>
      <c r="AA214" s="2552"/>
      <c r="AB214" s="3405"/>
      <c r="AC214" s="2552"/>
      <c r="AD214" s="3405"/>
      <c r="AE214" s="2552"/>
      <c r="AF214" s="3405"/>
      <c r="AG214" s="2552"/>
      <c r="AH214" s="3405"/>
      <c r="AI214" s="2552"/>
      <c r="AJ214" s="3405"/>
      <c r="AK214" s="3941"/>
      <c r="AL214" s="3405"/>
      <c r="AM214" s="2552"/>
      <c r="AN214" s="3405"/>
      <c r="AO214" s="2552"/>
      <c r="AP214" s="3405"/>
      <c r="BT214" s="520"/>
      <c r="BU214" s="520"/>
      <c r="BV214" s="520"/>
      <c r="BW214" s="520"/>
      <c r="BX214" s="520"/>
      <c r="BY214" s="520"/>
      <c r="BZ214" s="520"/>
      <c r="CA214" s="520"/>
      <c r="CB214" s="520"/>
      <c r="CC214" s="520"/>
      <c r="CD214" s="520"/>
      <c r="CE214" s="520"/>
      <c r="CF214" s="520"/>
      <c r="CG214" s="520"/>
      <c r="CH214" s="520"/>
      <c r="CI214" s="520"/>
      <c r="CJ214" s="520"/>
      <c r="CK214" s="520"/>
      <c r="CL214" s="520"/>
    </row>
    <row r="215" spans="1:115" s="319" customFormat="1" ht="14.25" customHeight="1" x14ac:dyDescent="0.2">
      <c r="A215" s="6857" t="s">
        <v>2501</v>
      </c>
      <c r="B215" s="7291"/>
      <c r="C215" s="6858"/>
      <c r="D215" s="917"/>
      <c r="E215" s="1651"/>
      <c r="F215" s="255"/>
      <c r="G215" s="3940"/>
      <c r="H215" s="3405"/>
      <c r="I215" s="2552"/>
      <c r="J215" s="3405"/>
      <c r="K215" s="2552"/>
      <c r="L215" s="3405"/>
      <c r="M215" s="2552"/>
      <c r="N215" s="3405"/>
      <c r="O215" s="2552"/>
      <c r="P215" s="3405"/>
      <c r="Q215" s="2552"/>
      <c r="R215" s="3405"/>
      <c r="S215" s="2552"/>
      <c r="T215" s="3405"/>
      <c r="U215" s="2552"/>
      <c r="V215" s="3405"/>
      <c r="W215" s="3941"/>
      <c r="X215" s="3405"/>
      <c r="Y215" s="2552"/>
      <c r="Z215" s="3405"/>
      <c r="AA215" s="2552"/>
      <c r="AB215" s="3405"/>
      <c r="AC215" s="2552"/>
      <c r="AD215" s="3405"/>
      <c r="AE215" s="2552"/>
      <c r="AF215" s="3405"/>
      <c r="AG215" s="2552"/>
      <c r="AH215" s="3405"/>
      <c r="AI215" s="2552"/>
      <c r="AJ215" s="3405"/>
      <c r="AK215" s="3941"/>
      <c r="AL215" s="3405"/>
      <c r="AM215" s="2552"/>
      <c r="AN215" s="3405"/>
      <c r="AO215" s="2552"/>
      <c r="AP215" s="3405"/>
      <c r="BT215" s="520"/>
      <c r="BU215" s="520"/>
      <c r="BV215" s="520"/>
      <c r="BW215" s="520"/>
      <c r="BX215" s="520"/>
      <c r="BY215" s="520"/>
      <c r="BZ215" s="520"/>
      <c r="CA215" s="520"/>
      <c r="CB215" s="520"/>
      <c r="CC215" s="520"/>
      <c r="CD215" s="520"/>
      <c r="CE215" s="520"/>
      <c r="CF215" s="520"/>
      <c r="CG215" s="520"/>
      <c r="CH215" s="520"/>
      <c r="CI215" s="520"/>
      <c r="CJ215" s="520"/>
      <c r="CK215" s="520"/>
      <c r="CL215" s="520"/>
    </row>
    <row r="216" spans="1:115" s="571" customFormat="1" ht="14.25" customHeight="1" x14ac:dyDescent="0.2">
      <c r="A216" s="7292" t="s">
        <v>2502</v>
      </c>
      <c r="B216" s="7292"/>
      <c r="C216" s="7293"/>
      <c r="D216" s="3942"/>
      <c r="E216" s="1598"/>
      <c r="F216" s="1598"/>
      <c r="G216" s="3943"/>
      <c r="H216" s="3091"/>
      <c r="I216" s="2561"/>
      <c r="J216" s="3091"/>
      <c r="K216" s="2561"/>
      <c r="L216" s="3091"/>
      <c r="M216" s="2561"/>
      <c r="N216" s="3091"/>
      <c r="O216" s="2561"/>
      <c r="P216" s="3091"/>
      <c r="Q216" s="2561"/>
      <c r="R216" s="3091"/>
      <c r="S216" s="2561"/>
      <c r="T216" s="3091"/>
      <c r="U216" s="2561"/>
      <c r="V216" s="3091"/>
      <c r="W216" s="2569"/>
      <c r="X216" s="3091"/>
      <c r="Y216" s="2561"/>
      <c r="Z216" s="3091"/>
      <c r="AA216" s="2561"/>
      <c r="AB216" s="3091"/>
      <c r="AC216" s="2561"/>
      <c r="AD216" s="3091"/>
      <c r="AE216" s="2561"/>
      <c r="AF216" s="3091"/>
      <c r="AG216" s="2561"/>
      <c r="AH216" s="3091"/>
      <c r="AI216" s="2561"/>
      <c r="AJ216" s="3091"/>
      <c r="AK216" s="2569"/>
      <c r="AL216" s="3091"/>
      <c r="AM216" s="2561"/>
      <c r="AN216" s="3091"/>
      <c r="AO216" s="2561"/>
      <c r="AP216" s="3091"/>
      <c r="AQ216" s="319"/>
      <c r="AR216" s="319"/>
      <c r="AS216" s="319"/>
      <c r="AT216" s="319"/>
      <c r="AU216" s="319"/>
      <c r="AV216" s="319"/>
      <c r="BU216" s="572"/>
      <c r="BV216" s="572"/>
      <c r="BW216" s="572"/>
      <c r="BX216" s="572"/>
      <c r="BY216" s="572"/>
      <c r="BZ216" s="572"/>
      <c r="CA216" s="572"/>
      <c r="CB216" s="572"/>
      <c r="CC216" s="572"/>
      <c r="CD216" s="572"/>
      <c r="CE216" s="572"/>
      <c r="CF216" s="572"/>
      <c r="CG216" s="572"/>
      <c r="CH216" s="572"/>
      <c r="CI216" s="572"/>
      <c r="CJ216" s="572"/>
      <c r="CK216" s="572"/>
      <c r="CL216" s="572"/>
      <c r="CM216" s="572"/>
    </row>
    <row r="217" spans="1:115" s="571" customFormat="1" ht="14.25" customHeight="1" x14ac:dyDescent="0.2">
      <c r="A217" s="103" t="s">
        <v>2503</v>
      </c>
      <c r="B217" s="602"/>
      <c r="C217" s="602"/>
      <c r="D217" s="603"/>
      <c r="E217" s="603"/>
      <c r="F217" s="603"/>
      <c r="BU217" s="572"/>
      <c r="BV217" s="572"/>
      <c r="BW217" s="572"/>
      <c r="BX217" s="572"/>
      <c r="BY217" s="572"/>
      <c r="BZ217" s="572"/>
      <c r="CA217" s="572"/>
      <c r="CB217" s="572"/>
      <c r="CC217" s="572"/>
      <c r="CD217" s="572"/>
      <c r="CE217" s="572"/>
      <c r="CF217" s="572"/>
      <c r="CG217" s="572"/>
      <c r="CH217" s="572"/>
      <c r="CI217" s="572"/>
      <c r="CJ217" s="572"/>
      <c r="CK217" s="572"/>
      <c r="CL217" s="572"/>
      <c r="CM217" s="572"/>
    </row>
    <row r="218" spans="1:115" s="319" customFormat="1" ht="26.25" customHeight="1" x14ac:dyDescent="0.2">
      <c r="A218" s="7132" t="s">
        <v>2504</v>
      </c>
      <c r="B218" s="6449"/>
      <c r="C218" s="7133"/>
      <c r="D218" s="6703" t="s">
        <v>2505</v>
      </c>
      <c r="E218" s="6557"/>
      <c r="F218" s="6565"/>
      <c r="G218" s="7023" t="s">
        <v>2279</v>
      </c>
      <c r="H218" s="7032"/>
      <c r="I218" s="7032"/>
      <c r="J218" s="7032"/>
      <c r="K218" s="7032"/>
      <c r="L218" s="7032"/>
      <c r="M218" s="7032"/>
      <c r="N218" s="7032"/>
      <c r="O218" s="7032"/>
      <c r="P218" s="7032"/>
      <c r="Q218" s="7032"/>
      <c r="R218" s="7032"/>
      <c r="S218" s="7032"/>
      <c r="T218" s="7032"/>
      <c r="U218" s="7032"/>
      <c r="V218" s="7032"/>
      <c r="W218" s="7032"/>
      <c r="X218" s="7032"/>
      <c r="Y218" s="7032"/>
      <c r="Z218" s="7032"/>
      <c r="AA218" s="7032"/>
      <c r="AB218" s="7032"/>
      <c r="AC218" s="7032"/>
      <c r="AD218" s="7032"/>
      <c r="AE218" s="7032"/>
      <c r="AF218" s="7032"/>
      <c r="AG218" s="7032"/>
      <c r="AH218" s="7032"/>
      <c r="AI218" s="7032"/>
      <c r="AJ218" s="7032"/>
      <c r="AK218" s="7032"/>
      <c r="AL218" s="7032"/>
      <c r="AM218" s="7032"/>
      <c r="AN218" s="7032"/>
      <c r="AO218" s="7282" t="s">
        <v>2368</v>
      </c>
      <c r="AP218" s="7282" t="s">
        <v>2506</v>
      </c>
      <c r="AQ218" s="7193" t="s">
        <v>2507</v>
      </c>
      <c r="AR218" s="7193"/>
      <c r="AS218" s="7283" t="s">
        <v>2508</v>
      </c>
      <c r="AT218" s="7193" t="s">
        <v>2509</v>
      </c>
      <c r="AU218" s="7284" t="s">
        <v>2510</v>
      </c>
      <c r="AV218" s="7287" t="s">
        <v>2282</v>
      </c>
      <c r="AW218" s="7288" t="s">
        <v>2511</v>
      </c>
      <c r="AX218" s="7282" t="s">
        <v>2371</v>
      </c>
      <c r="BV218" s="520"/>
      <c r="BW218" s="520"/>
      <c r="BX218" s="520"/>
      <c r="BY218" s="520"/>
      <c r="BZ218" s="520"/>
      <c r="CA218" s="520"/>
      <c r="CB218" s="520"/>
      <c r="CC218" s="520"/>
      <c r="CD218" s="520"/>
      <c r="CE218" s="520"/>
      <c r="CF218" s="520"/>
      <c r="CG218" s="520"/>
      <c r="CH218" s="520"/>
      <c r="CI218" s="520"/>
      <c r="CJ218" s="520"/>
      <c r="CK218" s="520"/>
      <c r="CL218" s="520"/>
      <c r="CM218" s="520"/>
      <c r="CN218" s="520"/>
    </row>
    <row r="219" spans="1:115" s="319" customFormat="1" ht="14.25" customHeight="1" x14ac:dyDescent="0.2">
      <c r="A219" s="7134"/>
      <c r="B219" s="6462"/>
      <c r="C219" s="6463"/>
      <c r="D219" s="7249"/>
      <c r="E219" s="6869"/>
      <c r="F219" s="7250"/>
      <c r="G219" s="7027" t="s">
        <v>2372</v>
      </c>
      <c r="H219" s="7044"/>
      <c r="I219" s="7032" t="s">
        <v>355</v>
      </c>
      <c r="J219" s="7024"/>
      <c r="K219" s="7023" t="s">
        <v>2286</v>
      </c>
      <c r="L219" s="7024"/>
      <c r="M219" s="7023" t="s">
        <v>357</v>
      </c>
      <c r="N219" s="7024"/>
      <c r="O219" s="7023" t="s">
        <v>358</v>
      </c>
      <c r="P219" s="7024"/>
      <c r="Q219" s="7023" t="s">
        <v>359</v>
      </c>
      <c r="R219" s="7024"/>
      <c r="S219" s="7023" t="s">
        <v>360</v>
      </c>
      <c r="T219" s="7024"/>
      <c r="U219" s="7023" t="s">
        <v>2287</v>
      </c>
      <c r="V219" s="7024"/>
      <c r="W219" s="7023" t="s">
        <v>267</v>
      </c>
      <c r="X219" s="7044"/>
      <c r="Y219" s="7023" t="s">
        <v>268</v>
      </c>
      <c r="Z219" s="7044"/>
      <c r="AA219" s="7023" t="s">
        <v>2495</v>
      </c>
      <c r="AB219" s="7044"/>
      <c r="AC219" s="7023" t="s">
        <v>2496</v>
      </c>
      <c r="AD219" s="7044"/>
      <c r="AE219" s="7023" t="s">
        <v>2497</v>
      </c>
      <c r="AF219" s="7044"/>
      <c r="AG219" s="7023" t="s">
        <v>2498</v>
      </c>
      <c r="AH219" s="7044"/>
      <c r="AI219" s="7023" t="s">
        <v>2292</v>
      </c>
      <c r="AJ219" s="7044"/>
      <c r="AK219" s="7023" t="s">
        <v>2293</v>
      </c>
      <c r="AL219" s="7044"/>
      <c r="AM219" s="7023" t="s">
        <v>951</v>
      </c>
      <c r="AN219" s="7028"/>
      <c r="AO219" s="7282"/>
      <c r="AP219" s="7282"/>
      <c r="AQ219" s="7193" t="s">
        <v>2512</v>
      </c>
      <c r="AR219" s="7193" t="s">
        <v>2513</v>
      </c>
      <c r="AS219" s="7283"/>
      <c r="AT219" s="7193"/>
      <c r="AU219" s="7285"/>
      <c r="AV219" s="7287"/>
      <c r="AW219" s="7289"/>
      <c r="AX219" s="7282"/>
      <c r="BV219" s="520"/>
      <c r="BW219" s="520"/>
      <c r="BX219" s="520"/>
      <c r="BY219" s="520"/>
      <c r="BZ219" s="520"/>
      <c r="CA219" s="520"/>
      <c r="CB219" s="520"/>
      <c r="CC219" s="520"/>
      <c r="CD219" s="520"/>
      <c r="CE219" s="520">
        <v>0</v>
      </c>
      <c r="CF219" s="520">
        <v>0</v>
      </c>
      <c r="CG219" s="520"/>
      <c r="CH219" s="520"/>
      <c r="CI219" s="520"/>
      <c r="CJ219" s="520"/>
      <c r="CK219" s="520"/>
      <c r="CL219" s="520"/>
      <c r="CM219" s="520"/>
      <c r="CN219" s="520"/>
    </row>
    <row r="220" spans="1:115" s="319" customFormat="1" ht="21" customHeight="1" x14ac:dyDescent="0.2">
      <c r="A220" s="7294"/>
      <c r="B220" s="7295"/>
      <c r="C220" s="7296"/>
      <c r="D220" s="1035" t="s">
        <v>52</v>
      </c>
      <c r="E220" s="1035" t="s">
        <v>53</v>
      </c>
      <c r="F220" s="1205" t="s">
        <v>54</v>
      </c>
      <c r="G220" s="3214" t="s">
        <v>53</v>
      </c>
      <c r="H220" s="3215" t="s">
        <v>54</v>
      </c>
      <c r="I220" s="3214" t="s">
        <v>53</v>
      </c>
      <c r="J220" s="3215" t="s">
        <v>54</v>
      </c>
      <c r="K220" s="3214" t="s">
        <v>53</v>
      </c>
      <c r="L220" s="3215" t="s">
        <v>54</v>
      </c>
      <c r="M220" s="3214" t="s">
        <v>53</v>
      </c>
      <c r="N220" s="3215" t="s">
        <v>54</v>
      </c>
      <c r="O220" s="3214" t="s">
        <v>53</v>
      </c>
      <c r="P220" s="3215" t="s">
        <v>54</v>
      </c>
      <c r="Q220" s="3214" t="s">
        <v>53</v>
      </c>
      <c r="R220" s="3215" t="s">
        <v>54</v>
      </c>
      <c r="S220" s="3214" t="s">
        <v>53</v>
      </c>
      <c r="T220" s="3215" t="s">
        <v>54</v>
      </c>
      <c r="U220" s="3214" t="s">
        <v>53</v>
      </c>
      <c r="V220" s="3215" t="s">
        <v>54</v>
      </c>
      <c r="W220" s="3214" t="s">
        <v>53</v>
      </c>
      <c r="X220" s="3215" t="s">
        <v>54</v>
      </c>
      <c r="Y220" s="3214" t="s">
        <v>53</v>
      </c>
      <c r="Z220" s="3215" t="s">
        <v>54</v>
      </c>
      <c r="AA220" s="3214" t="s">
        <v>53</v>
      </c>
      <c r="AB220" s="3215" t="s">
        <v>54</v>
      </c>
      <c r="AC220" s="3214" t="s">
        <v>53</v>
      </c>
      <c r="AD220" s="3215" t="s">
        <v>54</v>
      </c>
      <c r="AE220" s="3214" t="s">
        <v>53</v>
      </c>
      <c r="AF220" s="3215" t="s">
        <v>54</v>
      </c>
      <c r="AG220" s="3214" t="s">
        <v>53</v>
      </c>
      <c r="AH220" s="3215" t="s">
        <v>54</v>
      </c>
      <c r="AI220" s="3214" t="s">
        <v>53</v>
      </c>
      <c r="AJ220" s="3215" t="s">
        <v>54</v>
      </c>
      <c r="AK220" s="3214" t="s">
        <v>53</v>
      </c>
      <c r="AL220" s="3215" t="s">
        <v>54</v>
      </c>
      <c r="AM220" s="3214" t="s">
        <v>53</v>
      </c>
      <c r="AN220" s="3456" t="s">
        <v>54</v>
      </c>
      <c r="AO220" s="7282"/>
      <c r="AP220" s="7282"/>
      <c r="AQ220" s="7193"/>
      <c r="AR220" s="7193"/>
      <c r="AS220" s="7283"/>
      <c r="AT220" s="7193"/>
      <c r="AU220" s="7286"/>
      <c r="AV220" s="7287"/>
      <c r="AW220" s="7290"/>
      <c r="AX220" s="7282"/>
      <c r="BV220" s="520"/>
      <c r="BW220" s="520"/>
      <c r="BX220" s="520"/>
      <c r="BY220" s="520"/>
      <c r="BZ220" s="520"/>
      <c r="CA220" s="520"/>
      <c r="CB220" s="520"/>
      <c r="CC220" s="520"/>
      <c r="CD220" s="520"/>
      <c r="CE220" s="520">
        <v>0</v>
      </c>
      <c r="CF220" s="520">
        <v>0</v>
      </c>
      <c r="CG220" s="520"/>
      <c r="CH220" s="520"/>
      <c r="CI220" s="520"/>
      <c r="CJ220" s="520"/>
      <c r="CK220" s="520"/>
      <c r="CL220" s="520"/>
      <c r="CM220" s="520"/>
      <c r="CN220" s="520"/>
    </row>
    <row r="221" spans="1:115" s="319" customFormat="1" ht="14.25" customHeight="1" x14ac:dyDescent="0.2">
      <c r="A221" s="3944" t="s">
        <v>2514</v>
      </c>
      <c r="B221" s="7278" t="s">
        <v>2515</v>
      </c>
      <c r="C221" s="7279"/>
      <c r="D221" s="3945">
        <f t="shared" ref="D221:D265" si="12">SUM(E221+F221)</f>
        <v>0</v>
      </c>
      <c r="E221" s="3946">
        <f t="shared" ref="E221:F227" si="13">SUM(G221+I221+K221+M221+O221+Q221+S221+U221+W221+Y221+AA221+AC221+AE221+AG221+AI221+AK221+AM221)</f>
        <v>0</v>
      </c>
      <c r="F221" s="3947">
        <f t="shared" si="13"/>
        <v>0</v>
      </c>
      <c r="G221" s="3948"/>
      <c r="H221" s="3949"/>
      <c r="I221" s="3950"/>
      <c r="J221" s="3949"/>
      <c r="K221" s="3950"/>
      <c r="L221" s="3949"/>
      <c r="M221" s="3950"/>
      <c r="N221" s="3949"/>
      <c r="O221" s="3950"/>
      <c r="P221" s="3949"/>
      <c r="Q221" s="3950"/>
      <c r="R221" s="3949"/>
      <c r="S221" s="3950"/>
      <c r="T221" s="3949"/>
      <c r="U221" s="3950"/>
      <c r="V221" s="3951"/>
      <c r="W221" s="3950"/>
      <c r="X221" s="3951"/>
      <c r="Y221" s="3950"/>
      <c r="Z221" s="3951"/>
      <c r="AA221" s="3950"/>
      <c r="AB221" s="3951"/>
      <c r="AC221" s="3950"/>
      <c r="AD221" s="3951"/>
      <c r="AE221" s="3950"/>
      <c r="AF221" s="3951"/>
      <c r="AG221" s="3950"/>
      <c r="AH221" s="3951"/>
      <c r="AI221" s="3950"/>
      <c r="AJ221" s="3951"/>
      <c r="AK221" s="3950"/>
      <c r="AL221" s="3951"/>
      <c r="AM221" s="3950"/>
      <c r="AN221" s="3951"/>
      <c r="AO221" s="3952"/>
      <c r="AP221" s="3953"/>
      <c r="AQ221" s="3954"/>
      <c r="AR221" s="3955"/>
      <c r="AS221" s="3955"/>
      <c r="AT221" s="3950"/>
      <c r="AU221" s="3950"/>
      <c r="AV221" s="3956"/>
      <c r="AW221" s="3956"/>
      <c r="AX221" s="3951"/>
      <c r="BV221" s="520"/>
      <c r="BW221" s="520"/>
      <c r="BX221" s="520"/>
      <c r="BY221" s="520"/>
      <c r="BZ221" s="520"/>
      <c r="CA221" s="520"/>
      <c r="CB221" s="520"/>
      <c r="CC221" s="520"/>
      <c r="CD221" s="520"/>
      <c r="CE221" s="520">
        <v>0</v>
      </c>
      <c r="CF221" s="520">
        <v>0</v>
      </c>
      <c r="CG221" s="520"/>
      <c r="CH221" s="520"/>
      <c r="CI221" s="520"/>
      <c r="CJ221" s="520"/>
      <c r="CK221" s="520"/>
      <c r="CL221" s="520"/>
      <c r="CM221" s="520"/>
      <c r="CN221" s="520"/>
    </row>
    <row r="222" spans="1:115" s="319" customFormat="1" ht="14.25" customHeight="1" x14ac:dyDescent="0.2">
      <c r="A222" s="3957"/>
      <c r="B222" s="7280" t="s">
        <v>2516</v>
      </c>
      <c r="C222" s="7281"/>
      <c r="D222" s="3958">
        <f>SUM(E222+F222)</f>
        <v>0</v>
      </c>
      <c r="E222" s="3959">
        <f t="shared" si="13"/>
        <v>0</v>
      </c>
      <c r="F222" s="3960">
        <f t="shared" si="13"/>
        <v>0</v>
      </c>
      <c r="G222" s="3961"/>
      <c r="H222" s="3962"/>
      <c r="I222" s="3963"/>
      <c r="J222" s="3962"/>
      <c r="K222" s="3963"/>
      <c r="L222" s="3962"/>
      <c r="M222" s="3963"/>
      <c r="N222" s="3962"/>
      <c r="O222" s="3963"/>
      <c r="P222" s="3962"/>
      <c r="Q222" s="3963"/>
      <c r="R222" s="3962"/>
      <c r="S222" s="3963"/>
      <c r="T222" s="3962"/>
      <c r="U222" s="3963"/>
      <c r="V222" s="2262"/>
      <c r="W222" s="3963"/>
      <c r="X222" s="2262"/>
      <c r="Y222" s="3963"/>
      <c r="Z222" s="2262"/>
      <c r="AA222" s="3963"/>
      <c r="AB222" s="2262"/>
      <c r="AC222" s="3963"/>
      <c r="AD222" s="2262"/>
      <c r="AE222" s="3963"/>
      <c r="AF222" s="2262"/>
      <c r="AG222" s="3963"/>
      <c r="AH222" s="2262"/>
      <c r="AI222" s="3963"/>
      <c r="AJ222" s="2262"/>
      <c r="AK222" s="3963"/>
      <c r="AL222" s="2262"/>
      <c r="AM222" s="3963"/>
      <c r="AN222" s="2262"/>
      <c r="AO222" s="3964"/>
      <c r="AP222" s="3965"/>
      <c r="AQ222" s="3954"/>
      <c r="AR222" s="3955"/>
      <c r="AS222" s="3955"/>
      <c r="AT222" s="3963"/>
      <c r="AU222" s="3963"/>
      <c r="AV222" s="3966"/>
      <c r="AW222" s="3966"/>
      <c r="AX222" s="2262"/>
      <c r="BV222" s="520"/>
      <c r="BW222" s="520"/>
      <c r="BX222" s="520"/>
      <c r="BY222" s="520"/>
      <c r="BZ222" s="520"/>
      <c r="CA222" s="520"/>
      <c r="CB222" s="520"/>
      <c r="CC222" s="520"/>
      <c r="CD222" s="520"/>
      <c r="CE222" s="520">
        <v>0</v>
      </c>
      <c r="CF222" s="520">
        <v>0</v>
      </c>
      <c r="CG222" s="520"/>
      <c r="CH222" s="520"/>
      <c r="CI222" s="520"/>
      <c r="CJ222" s="520"/>
      <c r="CK222" s="520"/>
      <c r="CL222" s="520"/>
      <c r="CM222" s="520"/>
      <c r="CN222" s="520"/>
    </row>
    <row r="223" spans="1:115" s="319" customFormat="1" ht="14.25" customHeight="1" x14ac:dyDescent="0.2">
      <c r="A223" s="7045" t="s">
        <v>2517</v>
      </c>
      <c r="B223" s="7276" t="s">
        <v>2518</v>
      </c>
      <c r="C223" s="7277"/>
      <c r="D223" s="604">
        <f t="shared" si="12"/>
        <v>0</v>
      </c>
      <c r="E223" s="505">
        <f t="shared" si="13"/>
        <v>0</v>
      </c>
      <c r="F223" s="359">
        <f t="shared" si="13"/>
        <v>0</v>
      </c>
      <c r="G223" s="373"/>
      <c r="H223" s="381"/>
      <c r="I223" s="378"/>
      <c r="J223" s="381"/>
      <c r="K223" s="378"/>
      <c r="L223" s="381"/>
      <c r="M223" s="378"/>
      <c r="N223" s="381"/>
      <c r="O223" s="378"/>
      <c r="P223" s="381"/>
      <c r="Q223" s="378"/>
      <c r="R223" s="381"/>
      <c r="S223" s="378"/>
      <c r="T223" s="381"/>
      <c r="U223" s="378"/>
      <c r="V223" s="2280"/>
      <c r="W223" s="378"/>
      <c r="X223" s="2280"/>
      <c r="Y223" s="378"/>
      <c r="Z223" s="2280"/>
      <c r="AA223" s="378"/>
      <c r="AB223" s="2280"/>
      <c r="AC223" s="378"/>
      <c r="AD223" s="2280"/>
      <c r="AE223" s="378"/>
      <c r="AF223" s="2280"/>
      <c r="AG223" s="378"/>
      <c r="AH223" s="2280"/>
      <c r="AI223" s="378"/>
      <c r="AJ223" s="2280"/>
      <c r="AK223" s="378"/>
      <c r="AL223" s="2280"/>
      <c r="AM223" s="378"/>
      <c r="AN223" s="2280"/>
      <c r="AO223" s="376"/>
      <c r="AP223" s="605"/>
      <c r="AQ223" s="373"/>
      <c r="AR223" s="605"/>
      <c r="AS223" s="3948"/>
      <c r="AT223" s="378"/>
      <c r="AU223" s="378"/>
      <c r="AV223" s="374"/>
      <c r="AW223" s="374"/>
      <c r="AX223" s="381"/>
      <c r="BV223" s="520"/>
      <c r="BW223" s="520"/>
      <c r="BX223" s="520"/>
      <c r="BY223" s="520"/>
      <c r="BZ223" s="520"/>
      <c r="CA223" s="520"/>
      <c r="CB223" s="520"/>
      <c r="CC223" s="520"/>
      <c r="CD223" s="520"/>
      <c r="CE223" s="520">
        <v>0</v>
      </c>
      <c r="CF223" s="520">
        <v>0</v>
      </c>
      <c r="CG223" s="520"/>
      <c r="CH223" s="520"/>
      <c r="CI223" s="520"/>
      <c r="CJ223" s="520"/>
      <c r="CK223" s="520"/>
      <c r="CL223" s="520"/>
      <c r="CM223" s="520"/>
      <c r="CN223" s="520"/>
    </row>
    <row r="224" spans="1:115" s="319" customFormat="1" ht="15" customHeight="1" x14ac:dyDescent="0.2">
      <c r="A224" s="6421"/>
      <c r="B224" s="6855" t="s">
        <v>2519</v>
      </c>
      <c r="C224" s="6856"/>
      <c r="D224" s="3967">
        <f t="shared" si="12"/>
        <v>0</v>
      </c>
      <c r="E224" s="2060">
        <f t="shared" si="13"/>
        <v>0</v>
      </c>
      <c r="F224" s="3450">
        <f t="shared" si="13"/>
        <v>0</v>
      </c>
      <c r="G224" s="3169"/>
      <c r="H224" s="3170"/>
      <c r="I224" s="3172"/>
      <c r="J224" s="3170"/>
      <c r="K224" s="3172"/>
      <c r="L224" s="3170"/>
      <c r="M224" s="3172"/>
      <c r="N224" s="3170"/>
      <c r="O224" s="3172"/>
      <c r="P224" s="3170"/>
      <c r="Q224" s="3172"/>
      <c r="R224" s="3170"/>
      <c r="S224" s="3172"/>
      <c r="T224" s="3170"/>
      <c r="U224" s="3172"/>
      <c r="V224" s="2238"/>
      <c r="W224" s="3172"/>
      <c r="X224" s="2238"/>
      <c r="Y224" s="3172"/>
      <c r="Z224" s="2238"/>
      <c r="AA224" s="3172"/>
      <c r="AB224" s="2238"/>
      <c r="AC224" s="3172"/>
      <c r="AD224" s="2238"/>
      <c r="AE224" s="3172"/>
      <c r="AF224" s="2238"/>
      <c r="AG224" s="3172"/>
      <c r="AH224" s="2238"/>
      <c r="AI224" s="3172"/>
      <c r="AJ224" s="2238"/>
      <c r="AK224" s="3172"/>
      <c r="AL224" s="2238"/>
      <c r="AM224" s="3172"/>
      <c r="AN224" s="2238"/>
      <c r="AO224" s="3968"/>
      <c r="AP224" s="3969"/>
      <c r="AQ224" s="3954"/>
      <c r="AR224" s="3955"/>
      <c r="AS224" s="373"/>
      <c r="AT224" s="3172"/>
      <c r="AU224" s="3172"/>
      <c r="AV224" s="3970"/>
      <c r="AW224" s="3970"/>
      <c r="AX224" s="3170"/>
      <c r="BV224" s="520"/>
      <c r="BW224" s="520"/>
      <c r="BX224" s="520"/>
      <c r="BY224" s="520"/>
      <c r="BZ224" s="520"/>
      <c r="CA224" s="520"/>
      <c r="CB224" s="520"/>
      <c r="CC224" s="520"/>
      <c r="CD224" s="520"/>
      <c r="CE224" s="520">
        <v>0</v>
      </c>
      <c r="CF224" s="520">
        <v>0</v>
      </c>
      <c r="CG224" s="520"/>
      <c r="CH224" s="520"/>
      <c r="CI224" s="520"/>
      <c r="CJ224" s="520"/>
      <c r="CK224" s="520"/>
      <c r="CL224" s="520"/>
      <c r="CM224" s="520"/>
      <c r="CN224" s="520"/>
    </row>
    <row r="225" spans="1:92" s="319" customFormat="1" ht="14.25" customHeight="1" x14ac:dyDescent="0.2">
      <c r="A225" s="6421"/>
      <c r="B225" s="6855" t="s">
        <v>2520</v>
      </c>
      <c r="C225" s="6856"/>
      <c r="D225" s="3967">
        <f t="shared" si="12"/>
        <v>0</v>
      </c>
      <c r="E225" s="2060">
        <f t="shared" si="13"/>
        <v>0</v>
      </c>
      <c r="F225" s="3450">
        <f t="shared" si="13"/>
        <v>0</v>
      </c>
      <c r="G225" s="3169"/>
      <c r="H225" s="3170"/>
      <c r="I225" s="3172"/>
      <c r="J225" s="3170"/>
      <c r="K225" s="3172"/>
      <c r="L225" s="3170"/>
      <c r="M225" s="3172"/>
      <c r="N225" s="3170"/>
      <c r="O225" s="3172"/>
      <c r="P225" s="3170"/>
      <c r="Q225" s="3172"/>
      <c r="R225" s="3170"/>
      <c r="S225" s="3172"/>
      <c r="T225" s="3170"/>
      <c r="U225" s="3172"/>
      <c r="V225" s="2238"/>
      <c r="W225" s="3172"/>
      <c r="X225" s="2238"/>
      <c r="Y225" s="3172"/>
      <c r="Z225" s="2238"/>
      <c r="AA225" s="3172"/>
      <c r="AB225" s="2238"/>
      <c r="AC225" s="3172"/>
      <c r="AD225" s="2238"/>
      <c r="AE225" s="3172"/>
      <c r="AF225" s="2238"/>
      <c r="AG225" s="3172"/>
      <c r="AH225" s="2238"/>
      <c r="AI225" s="3172"/>
      <c r="AJ225" s="2238"/>
      <c r="AK225" s="3172"/>
      <c r="AL225" s="2238"/>
      <c r="AM225" s="3172"/>
      <c r="AN225" s="2238"/>
      <c r="AO225" s="3968"/>
      <c r="AP225" s="3969"/>
      <c r="AQ225" s="3954"/>
      <c r="AR225" s="3955"/>
      <c r="AS225" s="3955"/>
      <c r="AT225" s="3172"/>
      <c r="AU225" s="3172"/>
      <c r="AV225" s="3970"/>
      <c r="AW225" s="3970"/>
      <c r="AX225" s="3170"/>
      <c r="BV225" s="520"/>
      <c r="BW225" s="520"/>
      <c r="BX225" s="520"/>
      <c r="BY225" s="520"/>
      <c r="BZ225" s="520"/>
      <c r="CA225" s="520"/>
      <c r="CB225" s="520"/>
      <c r="CC225" s="520"/>
      <c r="CD225" s="520"/>
      <c r="CE225" s="520">
        <v>0</v>
      </c>
      <c r="CF225" s="520">
        <v>0</v>
      </c>
      <c r="CG225" s="520"/>
      <c r="CH225" s="520"/>
      <c r="CI225" s="520"/>
      <c r="CJ225" s="520"/>
      <c r="CK225" s="520"/>
      <c r="CL225" s="520"/>
      <c r="CM225" s="520"/>
      <c r="CN225" s="520"/>
    </row>
    <row r="226" spans="1:92" s="319" customFormat="1" ht="14.25" customHeight="1" x14ac:dyDescent="0.2">
      <c r="A226" s="6421"/>
      <c r="B226" s="6855" t="s">
        <v>2521</v>
      </c>
      <c r="C226" s="6856"/>
      <c r="D226" s="3967">
        <f t="shared" si="12"/>
        <v>0</v>
      </c>
      <c r="E226" s="2060">
        <f t="shared" si="13"/>
        <v>0</v>
      </c>
      <c r="F226" s="3450">
        <f t="shared" si="13"/>
        <v>0</v>
      </c>
      <c r="G226" s="3971"/>
      <c r="H226" s="3972"/>
      <c r="I226" s="722"/>
      <c r="J226" s="3972"/>
      <c r="K226" s="722"/>
      <c r="L226" s="3972"/>
      <c r="M226" s="722"/>
      <c r="N226" s="3972"/>
      <c r="O226" s="722"/>
      <c r="P226" s="3972"/>
      <c r="Q226" s="722"/>
      <c r="R226" s="3972"/>
      <c r="S226" s="722"/>
      <c r="T226" s="3972"/>
      <c r="U226" s="722"/>
      <c r="V226" s="709"/>
      <c r="W226" s="722"/>
      <c r="X226" s="709"/>
      <c r="Y226" s="722"/>
      <c r="Z226" s="709"/>
      <c r="AA226" s="722"/>
      <c r="AB226" s="709"/>
      <c r="AC226" s="722"/>
      <c r="AD226" s="709"/>
      <c r="AE226" s="722"/>
      <c r="AF226" s="709"/>
      <c r="AG226" s="722"/>
      <c r="AH226" s="709"/>
      <c r="AI226" s="722"/>
      <c r="AJ226" s="709"/>
      <c r="AK226" s="722"/>
      <c r="AL226" s="709"/>
      <c r="AM226" s="722"/>
      <c r="AN226" s="709"/>
      <c r="AO226" s="3973"/>
      <c r="AP226" s="3974"/>
      <c r="AQ226" s="3975"/>
      <c r="AR226" s="3976"/>
      <c r="AS226" s="3976"/>
      <c r="AT226" s="722"/>
      <c r="AU226" s="722"/>
      <c r="AV226" s="3977"/>
      <c r="AW226" s="3977"/>
      <c r="AX226" s="3972"/>
      <c r="BV226" s="520"/>
      <c r="BW226" s="520"/>
      <c r="BX226" s="520"/>
      <c r="BY226" s="520"/>
      <c r="BZ226" s="520"/>
      <c r="CA226" s="520"/>
      <c r="CB226" s="520"/>
      <c r="CC226" s="520"/>
      <c r="CD226" s="520"/>
      <c r="CE226" s="520"/>
      <c r="CF226" s="520"/>
      <c r="CG226" s="520"/>
      <c r="CH226" s="520"/>
      <c r="CI226" s="520"/>
      <c r="CJ226" s="520"/>
      <c r="CK226" s="520"/>
      <c r="CL226" s="520"/>
      <c r="CM226" s="520"/>
      <c r="CN226" s="520"/>
    </row>
    <row r="227" spans="1:92" s="319" customFormat="1" ht="14.25" customHeight="1" x14ac:dyDescent="0.2">
      <c r="A227" s="6421"/>
      <c r="B227" s="6855" t="s">
        <v>2522</v>
      </c>
      <c r="C227" s="6856"/>
      <c r="D227" s="3967">
        <f t="shared" si="12"/>
        <v>0</v>
      </c>
      <c r="E227" s="2060">
        <f t="shared" si="13"/>
        <v>0</v>
      </c>
      <c r="F227" s="3450">
        <f t="shared" si="13"/>
        <v>0</v>
      </c>
      <c r="G227" s="3971"/>
      <c r="H227" s="3972"/>
      <c r="I227" s="722"/>
      <c r="J227" s="3972"/>
      <c r="K227" s="722"/>
      <c r="L227" s="3972"/>
      <c r="M227" s="722"/>
      <c r="N227" s="3972"/>
      <c r="O227" s="722"/>
      <c r="P227" s="3972"/>
      <c r="Q227" s="722"/>
      <c r="R227" s="3972"/>
      <c r="S227" s="722"/>
      <c r="T227" s="3972"/>
      <c r="U227" s="722"/>
      <c r="V227" s="709"/>
      <c r="W227" s="722"/>
      <c r="X227" s="709"/>
      <c r="Y227" s="722"/>
      <c r="Z227" s="709"/>
      <c r="AA227" s="722"/>
      <c r="AB227" s="709"/>
      <c r="AC227" s="722"/>
      <c r="AD227" s="709"/>
      <c r="AE227" s="722"/>
      <c r="AF227" s="709"/>
      <c r="AG227" s="722"/>
      <c r="AH227" s="709"/>
      <c r="AI227" s="722"/>
      <c r="AJ227" s="709"/>
      <c r="AK227" s="722"/>
      <c r="AL227" s="709"/>
      <c r="AM227" s="722"/>
      <c r="AN227" s="709"/>
      <c r="AO227" s="3973"/>
      <c r="AP227" s="3974"/>
      <c r="AQ227" s="3975"/>
      <c r="AR227" s="3976"/>
      <c r="AS227" s="3976"/>
      <c r="AT227" s="722"/>
      <c r="AU227" s="722"/>
      <c r="AV227" s="3977"/>
      <c r="AW227" s="3977"/>
      <c r="AX227" s="3972"/>
      <c r="BV227" s="520"/>
      <c r="BW227" s="520"/>
      <c r="BX227" s="520"/>
      <c r="BY227" s="520"/>
      <c r="BZ227" s="520"/>
      <c r="CA227" s="520"/>
      <c r="CB227" s="520"/>
      <c r="CC227" s="520"/>
      <c r="CD227" s="520"/>
      <c r="CE227" s="520"/>
      <c r="CF227" s="520"/>
      <c r="CG227" s="520"/>
      <c r="CH227" s="520"/>
      <c r="CI227" s="520"/>
      <c r="CJ227" s="520"/>
      <c r="CK227" s="520"/>
      <c r="CL227" s="520"/>
      <c r="CM227" s="520"/>
      <c r="CN227" s="520"/>
    </row>
    <row r="228" spans="1:92" s="319" customFormat="1" ht="14.25" customHeight="1" x14ac:dyDescent="0.2">
      <c r="A228" s="7266"/>
      <c r="B228" s="6851" t="s">
        <v>2523</v>
      </c>
      <c r="C228" s="7272"/>
      <c r="D228" s="3596">
        <f t="shared" si="12"/>
        <v>0</v>
      </c>
      <c r="E228" s="2065">
        <f t="shared" ref="E228:F264" si="14">SUM(G228+I228+K228+M228+O228+Q228+S228+U228+W228+Y228+AA228+AC228+AE228+AG228+AI228+AK228+AM228)</f>
        <v>0</v>
      </c>
      <c r="F228" s="3978">
        <f t="shared" si="14"/>
        <v>0</v>
      </c>
      <c r="G228" s="7275"/>
      <c r="H228" s="7275"/>
      <c r="I228" s="3963"/>
      <c r="J228" s="3962"/>
      <c r="K228" s="3963"/>
      <c r="L228" s="3962"/>
      <c r="M228" s="3963"/>
      <c r="N228" s="3962"/>
      <c r="O228" s="3963"/>
      <c r="P228" s="3962"/>
      <c r="Q228" s="3963"/>
      <c r="R228" s="3962"/>
      <c r="S228" s="3963"/>
      <c r="T228" s="3962"/>
      <c r="U228" s="3963"/>
      <c r="V228" s="2262"/>
      <c r="W228" s="3963"/>
      <c r="X228" s="2262"/>
      <c r="Y228" s="3963"/>
      <c r="Z228" s="2262"/>
      <c r="AA228" s="3963"/>
      <c r="AB228" s="2262"/>
      <c r="AC228" s="3963"/>
      <c r="AD228" s="2262"/>
      <c r="AE228" s="3963"/>
      <c r="AF228" s="2262"/>
      <c r="AG228" s="3963"/>
      <c r="AH228" s="2262"/>
      <c r="AI228" s="3963"/>
      <c r="AJ228" s="2262"/>
      <c r="AK228" s="3963"/>
      <c r="AL228" s="2262"/>
      <c r="AM228" s="3963"/>
      <c r="AN228" s="2262"/>
      <c r="AO228" s="3964"/>
      <c r="AP228" s="3965"/>
      <c r="AQ228" s="3979"/>
      <c r="AR228" s="3980"/>
      <c r="AS228" s="3980"/>
      <c r="AT228" s="3963"/>
      <c r="AU228" s="3963"/>
      <c r="AV228" s="3966"/>
      <c r="AW228" s="3966"/>
      <c r="AX228" s="3962"/>
      <c r="BV228" s="520"/>
      <c r="BW228" s="520"/>
      <c r="BX228" s="520"/>
      <c r="BY228" s="520"/>
      <c r="BZ228" s="520"/>
      <c r="CA228" s="520"/>
      <c r="CB228" s="520"/>
      <c r="CC228" s="520"/>
      <c r="CD228" s="520"/>
      <c r="CE228" s="520">
        <v>0</v>
      </c>
      <c r="CF228" s="520">
        <v>0</v>
      </c>
      <c r="CG228" s="520"/>
      <c r="CH228" s="520"/>
      <c r="CI228" s="520"/>
      <c r="CJ228" s="520"/>
      <c r="CK228" s="520"/>
      <c r="CL228" s="520"/>
      <c r="CM228" s="520"/>
      <c r="CN228" s="520"/>
    </row>
    <row r="229" spans="1:92" s="319" customFormat="1" ht="14.25" customHeight="1" x14ac:dyDescent="0.2">
      <c r="A229" s="7045" t="s">
        <v>2352</v>
      </c>
      <c r="B229" s="7270" t="s">
        <v>2518</v>
      </c>
      <c r="C229" s="7271"/>
      <c r="D229" s="3981">
        <f t="shared" si="12"/>
        <v>0</v>
      </c>
      <c r="E229" s="3036">
        <f t="shared" si="14"/>
        <v>0</v>
      </c>
      <c r="F229" s="3982">
        <f t="shared" si="14"/>
        <v>0</v>
      </c>
      <c r="G229" s="3948"/>
      <c r="H229" s="3949"/>
      <c r="I229" s="3950"/>
      <c r="J229" s="3949"/>
      <c r="K229" s="3950"/>
      <c r="L229" s="3949"/>
      <c r="M229" s="3950"/>
      <c r="N229" s="3949"/>
      <c r="O229" s="3950"/>
      <c r="P229" s="3949"/>
      <c r="Q229" s="3950"/>
      <c r="R229" s="3949"/>
      <c r="S229" s="3950"/>
      <c r="T229" s="3949"/>
      <c r="U229" s="3950"/>
      <c r="V229" s="3951"/>
      <c r="W229" s="3950"/>
      <c r="X229" s="3951"/>
      <c r="Y229" s="3950"/>
      <c r="Z229" s="3951"/>
      <c r="AA229" s="3950"/>
      <c r="AB229" s="3951"/>
      <c r="AC229" s="3950"/>
      <c r="AD229" s="3951"/>
      <c r="AE229" s="3950"/>
      <c r="AF229" s="3951"/>
      <c r="AG229" s="3950"/>
      <c r="AH229" s="3951"/>
      <c r="AI229" s="3950"/>
      <c r="AJ229" s="3951"/>
      <c r="AK229" s="3950"/>
      <c r="AL229" s="3951"/>
      <c r="AM229" s="3950"/>
      <c r="AN229" s="3951"/>
      <c r="AO229" s="376"/>
      <c r="AP229" s="605"/>
      <c r="AQ229" s="3948"/>
      <c r="AR229" s="374"/>
      <c r="AS229" s="3948"/>
      <c r="AT229" s="378"/>
      <c r="AU229" s="378"/>
      <c r="AV229" s="374"/>
      <c r="AW229" s="374"/>
      <c r="AX229" s="381"/>
      <c r="BV229" s="520"/>
      <c r="BW229" s="520"/>
      <c r="BX229" s="520"/>
      <c r="BY229" s="520"/>
      <c r="BZ229" s="520"/>
      <c r="CA229" s="520"/>
      <c r="CB229" s="520"/>
      <c r="CC229" s="520"/>
      <c r="CD229" s="520"/>
      <c r="CE229" s="520">
        <v>0</v>
      </c>
      <c r="CF229" s="520">
        <v>0</v>
      </c>
      <c r="CG229" s="520"/>
      <c r="CH229" s="520"/>
      <c r="CI229" s="520"/>
      <c r="CJ229" s="520"/>
      <c r="CK229" s="520"/>
      <c r="CL229" s="520"/>
      <c r="CM229" s="520"/>
      <c r="CN229" s="520"/>
    </row>
    <row r="230" spans="1:92" s="319" customFormat="1" ht="15" customHeight="1" x14ac:dyDescent="0.2">
      <c r="A230" s="6421"/>
      <c r="B230" s="6855" t="s">
        <v>2519</v>
      </c>
      <c r="C230" s="6856"/>
      <c r="D230" s="3967">
        <f t="shared" si="12"/>
        <v>0</v>
      </c>
      <c r="E230" s="2060">
        <f t="shared" si="14"/>
        <v>0</v>
      </c>
      <c r="F230" s="3450">
        <f t="shared" si="14"/>
        <v>0</v>
      </c>
      <c r="G230" s="3169"/>
      <c r="H230" s="3170"/>
      <c r="I230" s="3172"/>
      <c r="J230" s="3170"/>
      <c r="K230" s="3172"/>
      <c r="L230" s="3170"/>
      <c r="M230" s="3172"/>
      <c r="N230" s="3170"/>
      <c r="O230" s="3172"/>
      <c r="P230" s="3170"/>
      <c r="Q230" s="3172"/>
      <c r="R230" s="3170"/>
      <c r="S230" s="3172"/>
      <c r="T230" s="3170"/>
      <c r="U230" s="3172"/>
      <c r="V230" s="2238"/>
      <c r="W230" s="3172"/>
      <c r="X230" s="2238"/>
      <c r="Y230" s="3172"/>
      <c r="Z230" s="2238"/>
      <c r="AA230" s="3172"/>
      <c r="AB230" s="2238"/>
      <c r="AC230" s="3172"/>
      <c r="AD230" s="2238"/>
      <c r="AE230" s="3172"/>
      <c r="AF230" s="2238"/>
      <c r="AG230" s="3172"/>
      <c r="AH230" s="2238"/>
      <c r="AI230" s="3172"/>
      <c r="AJ230" s="2238"/>
      <c r="AK230" s="3172"/>
      <c r="AL230" s="2238"/>
      <c r="AM230" s="3172"/>
      <c r="AN230" s="2238"/>
      <c r="AO230" s="3968"/>
      <c r="AP230" s="3969"/>
      <c r="AQ230" s="3954"/>
      <c r="AR230" s="3983"/>
      <c r="AS230" s="373"/>
      <c r="AT230" s="3172"/>
      <c r="AU230" s="3172"/>
      <c r="AV230" s="3970"/>
      <c r="AW230" s="3970"/>
      <c r="AX230" s="3170"/>
      <c r="BV230" s="520"/>
      <c r="BW230" s="520"/>
      <c r="BX230" s="520"/>
      <c r="BY230" s="520"/>
      <c r="BZ230" s="520"/>
      <c r="CA230" s="520"/>
      <c r="CB230" s="520"/>
      <c r="CC230" s="520"/>
      <c r="CD230" s="520"/>
      <c r="CE230" s="520">
        <v>0</v>
      </c>
      <c r="CF230" s="520">
        <v>0</v>
      </c>
      <c r="CG230" s="520"/>
      <c r="CH230" s="520"/>
      <c r="CI230" s="520"/>
      <c r="CJ230" s="520"/>
      <c r="CK230" s="520"/>
      <c r="CL230" s="520"/>
      <c r="CM230" s="520"/>
      <c r="CN230" s="520"/>
    </row>
    <row r="231" spans="1:92" s="319" customFormat="1" ht="14.25" customHeight="1" x14ac:dyDescent="0.2">
      <c r="A231" s="6421"/>
      <c r="B231" s="6857" t="s">
        <v>2520</v>
      </c>
      <c r="C231" s="6858"/>
      <c r="D231" s="3967">
        <f t="shared" si="12"/>
        <v>0</v>
      </c>
      <c r="E231" s="2060">
        <f t="shared" si="14"/>
        <v>0</v>
      </c>
      <c r="F231" s="3450">
        <f t="shared" si="14"/>
        <v>0</v>
      </c>
      <c r="G231" s="3169"/>
      <c r="H231" s="3170"/>
      <c r="I231" s="3172"/>
      <c r="J231" s="3170"/>
      <c r="K231" s="3172"/>
      <c r="L231" s="3170"/>
      <c r="M231" s="3172"/>
      <c r="N231" s="3170"/>
      <c r="O231" s="3172"/>
      <c r="P231" s="3170"/>
      <c r="Q231" s="3172"/>
      <c r="R231" s="3170"/>
      <c r="S231" s="3172"/>
      <c r="T231" s="3170"/>
      <c r="U231" s="3172"/>
      <c r="V231" s="2238"/>
      <c r="W231" s="3172"/>
      <c r="X231" s="2238"/>
      <c r="Y231" s="3172"/>
      <c r="Z231" s="2238"/>
      <c r="AA231" s="3172"/>
      <c r="AB231" s="2238"/>
      <c r="AC231" s="3172"/>
      <c r="AD231" s="2238"/>
      <c r="AE231" s="3172"/>
      <c r="AF231" s="2238"/>
      <c r="AG231" s="3172"/>
      <c r="AH231" s="2238"/>
      <c r="AI231" s="3172"/>
      <c r="AJ231" s="2238"/>
      <c r="AK231" s="3172"/>
      <c r="AL231" s="2238"/>
      <c r="AM231" s="3172"/>
      <c r="AN231" s="2238"/>
      <c r="AO231" s="3968"/>
      <c r="AP231" s="3969"/>
      <c r="AQ231" s="3954"/>
      <c r="AR231" s="3983"/>
      <c r="AS231" s="3983"/>
      <c r="AT231" s="3172"/>
      <c r="AU231" s="3172"/>
      <c r="AV231" s="3970"/>
      <c r="AW231" s="3970"/>
      <c r="AX231" s="3170"/>
      <c r="BV231" s="520"/>
      <c r="BW231" s="520"/>
      <c r="BX231" s="520"/>
      <c r="BY231" s="520"/>
      <c r="BZ231" s="520"/>
      <c r="CA231" s="520"/>
      <c r="CB231" s="520"/>
      <c r="CC231" s="520"/>
      <c r="CD231" s="520"/>
      <c r="CE231" s="520">
        <v>0</v>
      </c>
      <c r="CF231" s="520">
        <v>0</v>
      </c>
      <c r="CG231" s="520"/>
      <c r="CH231" s="520"/>
      <c r="CI231" s="520"/>
      <c r="CJ231" s="520"/>
      <c r="CK231" s="520"/>
      <c r="CL231" s="520"/>
      <c r="CM231" s="520"/>
      <c r="CN231" s="520"/>
    </row>
    <row r="232" spans="1:92" s="319" customFormat="1" ht="14.25" customHeight="1" x14ac:dyDescent="0.2">
      <c r="A232" s="6421"/>
      <c r="B232" s="6834" t="s">
        <v>2521</v>
      </c>
      <c r="C232" s="6859"/>
      <c r="D232" s="3967">
        <f t="shared" si="12"/>
        <v>0</v>
      </c>
      <c r="E232" s="2060">
        <f t="shared" si="14"/>
        <v>0</v>
      </c>
      <c r="F232" s="3450">
        <f t="shared" si="14"/>
        <v>0</v>
      </c>
      <c r="G232" s="3971"/>
      <c r="H232" s="3972"/>
      <c r="I232" s="722"/>
      <c r="J232" s="3972"/>
      <c r="K232" s="722"/>
      <c r="L232" s="3972"/>
      <c r="M232" s="722"/>
      <c r="N232" s="3972"/>
      <c r="O232" s="722"/>
      <c r="P232" s="3972"/>
      <c r="Q232" s="722"/>
      <c r="R232" s="3972"/>
      <c r="S232" s="722"/>
      <c r="T232" s="3972"/>
      <c r="U232" s="722"/>
      <c r="V232" s="709"/>
      <c r="W232" s="722"/>
      <c r="X232" s="709"/>
      <c r="Y232" s="722"/>
      <c r="Z232" s="709"/>
      <c r="AA232" s="722"/>
      <c r="AB232" s="709"/>
      <c r="AC232" s="722"/>
      <c r="AD232" s="709"/>
      <c r="AE232" s="722"/>
      <c r="AF232" s="709"/>
      <c r="AG232" s="722"/>
      <c r="AH232" s="709"/>
      <c r="AI232" s="722"/>
      <c r="AJ232" s="709"/>
      <c r="AK232" s="722"/>
      <c r="AL232" s="709"/>
      <c r="AM232" s="722"/>
      <c r="AN232" s="709"/>
      <c r="AO232" s="3973"/>
      <c r="AP232" s="3974"/>
      <c r="AQ232" s="3954"/>
      <c r="AR232" s="3983"/>
      <c r="AS232" s="3983"/>
      <c r="AT232" s="722"/>
      <c r="AU232" s="722"/>
      <c r="AV232" s="3977"/>
      <c r="AW232" s="3977"/>
      <c r="AX232" s="3972"/>
      <c r="BV232" s="520"/>
      <c r="BW232" s="520"/>
      <c r="BX232" s="520"/>
      <c r="BY232" s="520"/>
      <c r="BZ232" s="520"/>
      <c r="CA232" s="520"/>
      <c r="CB232" s="520"/>
      <c r="CC232" s="520"/>
      <c r="CD232" s="520"/>
      <c r="CE232" s="520"/>
      <c r="CF232" s="520"/>
      <c r="CG232" s="520"/>
      <c r="CH232" s="520"/>
      <c r="CI232" s="520"/>
      <c r="CJ232" s="520"/>
      <c r="CK232" s="520"/>
      <c r="CL232" s="520"/>
      <c r="CM232" s="520"/>
      <c r="CN232" s="520"/>
    </row>
    <row r="233" spans="1:92" s="319" customFormat="1" ht="14.25" customHeight="1" x14ac:dyDescent="0.2">
      <c r="A233" s="6421"/>
      <c r="B233" s="6855" t="s">
        <v>2522</v>
      </c>
      <c r="C233" s="6856"/>
      <c r="D233" s="3967">
        <f t="shared" si="12"/>
        <v>0</v>
      </c>
      <c r="E233" s="2060">
        <f t="shared" si="14"/>
        <v>0</v>
      </c>
      <c r="F233" s="3450">
        <f t="shared" si="14"/>
        <v>0</v>
      </c>
      <c r="G233" s="3971"/>
      <c r="H233" s="3972"/>
      <c r="I233" s="722"/>
      <c r="J233" s="3972"/>
      <c r="K233" s="722"/>
      <c r="L233" s="3972"/>
      <c r="M233" s="722"/>
      <c r="N233" s="3972"/>
      <c r="O233" s="722"/>
      <c r="P233" s="3972"/>
      <c r="Q233" s="722"/>
      <c r="R233" s="3972"/>
      <c r="S233" s="722"/>
      <c r="T233" s="3972"/>
      <c r="U233" s="722"/>
      <c r="V233" s="709"/>
      <c r="W233" s="722"/>
      <c r="X233" s="709"/>
      <c r="Y233" s="722"/>
      <c r="Z233" s="709"/>
      <c r="AA233" s="722"/>
      <c r="AB233" s="709"/>
      <c r="AC233" s="722"/>
      <c r="AD233" s="709"/>
      <c r="AE233" s="722"/>
      <c r="AF233" s="709"/>
      <c r="AG233" s="722"/>
      <c r="AH233" s="709"/>
      <c r="AI233" s="722"/>
      <c r="AJ233" s="709"/>
      <c r="AK233" s="722"/>
      <c r="AL233" s="709"/>
      <c r="AM233" s="722"/>
      <c r="AN233" s="709"/>
      <c r="AO233" s="3973"/>
      <c r="AP233" s="3974"/>
      <c r="AQ233" s="3975"/>
      <c r="AR233" s="3976"/>
      <c r="AS233" s="3976"/>
      <c r="AT233" s="722"/>
      <c r="AU233" s="722"/>
      <c r="AV233" s="3977"/>
      <c r="AW233" s="3977"/>
      <c r="AX233" s="3972"/>
      <c r="BV233" s="520"/>
      <c r="BW233" s="520"/>
      <c r="BX233" s="520"/>
      <c r="BY233" s="520"/>
      <c r="BZ233" s="520"/>
      <c r="CA233" s="520"/>
      <c r="CB233" s="520"/>
      <c r="CC233" s="520"/>
      <c r="CD233" s="520"/>
      <c r="CE233" s="520"/>
      <c r="CF233" s="520"/>
      <c r="CG233" s="520"/>
      <c r="CH233" s="520"/>
      <c r="CI233" s="520"/>
      <c r="CJ233" s="520"/>
      <c r="CK233" s="520"/>
      <c r="CL233" s="520"/>
      <c r="CM233" s="520"/>
      <c r="CN233" s="520"/>
    </row>
    <row r="234" spans="1:92" s="319" customFormat="1" ht="14.25" customHeight="1" x14ac:dyDescent="0.2">
      <c r="A234" s="7266"/>
      <c r="B234" s="7259" t="s">
        <v>2523</v>
      </c>
      <c r="C234" s="7260"/>
      <c r="D234" s="3596">
        <f t="shared" si="12"/>
        <v>0</v>
      </c>
      <c r="E234" s="2065">
        <f t="shared" si="14"/>
        <v>0</v>
      </c>
      <c r="F234" s="3978">
        <f t="shared" si="14"/>
        <v>0</v>
      </c>
      <c r="G234" s="7275"/>
      <c r="H234" s="7275"/>
      <c r="I234" s="3963"/>
      <c r="J234" s="3962"/>
      <c r="K234" s="3963"/>
      <c r="L234" s="3962"/>
      <c r="M234" s="3963"/>
      <c r="N234" s="3962"/>
      <c r="O234" s="3963"/>
      <c r="P234" s="3962"/>
      <c r="Q234" s="3963"/>
      <c r="R234" s="3962"/>
      <c r="S234" s="3963"/>
      <c r="T234" s="3962"/>
      <c r="U234" s="3963"/>
      <c r="V234" s="2262"/>
      <c r="W234" s="3963"/>
      <c r="X234" s="2262"/>
      <c r="Y234" s="3963"/>
      <c r="Z234" s="2262"/>
      <c r="AA234" s="3963"/>
      <c r="AB234" s="2262"/>
      <c r="AC234" s="3963"/>
      <c r="AD234" s="2262"/>
      <c r="AE234" s="3963"/>
      <c r="AF234" s="2262"/>
      <c r="AG234" s="3963"/>
      <c r="AH234" s="2262"/>
      <c r="AI234" s="3963"/>
      <c r="AJ234" s="2262"/>
      <c r="AK234" s="3963"/>
      <c r="AL234" s="2262"/>
      <c r="AM234" s="3963"/>
      <c r="AN234" s="2262"/>
      <c r="AO234" s="3964"/>
      <c r="AP234" s="3965"/>
      <c r="AQ234" s="3979"/>
      <c r="AR234" s="3980"/>
      <c r="AS234" s="3980"/>
      <c r="AT234" s="3963"/>
      <c r="AU234" s="3963"/>
      <c r="AV234" s="3966"/>
      <c r="AW234" s="3966"/>
      <c r="AX234" s="3962"/>
      <c r="BV234" s="520"/>
      <c r="BW234" s="520"/>
      <c r="BX234" s="520"/>
      <c r="BY234" s="520"/>
      <c r="BZ234" s="520"/>
      <c r="CA234" s="520"/>
      <c r="CB234" s="520"/>
      <c r="CC234" s="520"/>
      <c r="CD234" s="520"/>
      <c r="CE234" s="520">
        <v>0</v>
      </c>
      <c r="CF234" s="520">
        <v>0</v>
      </c>
      <c r="CG234" s="520"/>
      <c r="CH234" s="520"/>
      <c r="CI234" s="520"/>
      <c r="CJ234" s="520"/>
      <c r="CK234" s="520"/>
      <c r="CL234" s="520"/>
      <c r="CM234" s="520"/>
      <c r="CN234" s="520"/>
    </row>
    <row r="235" spans="1:92" s="319" customFormat="1" ht="15" customHeight="1" x14ac:dyDescent="0.2">
      <c r="A235" s="7045" t="s">
        <v>2346</v>
      </c>
      <c r="B235" s="7270" t="s">
        <v>2518</v>
      </c>
      <c r="C235" s="7271"/>
      <c r="D235" s="3981">
        <f t="shared" si="12"/>
        <v>0</v>
      </c>
      <c r="E235" s="3036">
        <f t="shared" si="14"/>
        <v>0</v>
      </c>
      <c r="F235" s="3982">
        <f t="shared" si="14"/>
        <v>0</v>
      </c>
      <c r="G235" s="3948"/>
      <c r="H235" s="3949"/>
      <c r="I235" s="3950"/>
      <c r="J235" s="3949"/>
      <c r="K235" s="3950"/>
      <c r="L235" s="3949"/>
      <c r="M235" s="3950"/>
      <c r="N235" s="3949"/>
      <c r="O235" s="3950"/>
      <c r="P235" s="3949"/>
      <c r="Q235" s="3950"/>
      <c r="R235" s="3949"/>
      <c r="S235" s="3950"/>
      <c r="T235" s="3949"/>
      <c r="U235" s="3950"/>
      <c r="V235" s="3951"/>
      <c r="W235" s="3950"/>
      <c r="X235" s="3951"/>
      <c r="Y235" s="3950"/>
      <c r="Z235" s="3951"/>
      <c r="AA235" s="3950"/>
      <c r="AB235" s="3951"/>
      <c r="AC235" s="3950"/>
      <c r="AD235" s="3951"/>
      <c r="AE235" s="3950"/>
      <c r="AF235" s="3951"/>
      <c r="AG235" s="3950"/>
      <c r="AH235" s="3951"/>
      <c r="AI235" s="3950"/>
      <c r="AJ235" s="3951"/>
      <c r="AK235" s="3950"/>
      <c r="AL235" s="3951"/>
      <c r="AM235" s="3950"/>
      <c r="AN235" s="3951"/>
      <c r="AO235" s="376"/>
      <c r="AP235" s="605"/>
      <c r="AQ235" s="3948"/>
      <c r="AR235" s="374"/>
      <c r="AS235" s="3948"/>
      <c r="AT235" s="378"/>
      <c r="AU235" s="378"/>
      <c r="AV235" s="374"/>
      <c r="AW235" s="374"/>
      <c r="AX235" s="381"/>
      <c r="BV235" s="520"/>
      <c r="BW235" s="520"/>
      <c r="BX235" s="520"/>
      <c r="BY235" s="520"/>
      <c r="BZ235" s="520"/>
      <c r="CA235" s="520"/>
      <c r="CB235" s="520"/>
      <c r="CC235" s="520"/>
      <c r="CD235" s="520"/>
      <c r="CE235" s="520">
        <v>0</v>
      </c>
      <c r="CF235" s="520">
        <v>0</v>
      </c>
      <c r="CG235" s="520"/>
      <c r="CH235" s="520"/>
      <c r="CI235" s="520"/>
      <c r="CJ235" s="520"/>
      <c r="CK235" s="520"/>
      <c r="CL235" s="520"/>
      <c r="CM235" s="520"/>
      <c r="CN235" s="520"/>
    </row>
    <row r="236" spans="1:92" s="319" customFormat="1" ht="14.25" customHeight="1" x14ac:dyDescent="0.2">
      <c r="A236" s="6421"/>
      <c r="B236" s="6855" t="s">
        <v>2519</v>
      </c>
      <c r="C236" s="6856"/>
      <c r="D236" s="3967">
        <f t="shared" si="12"/>
        <v>0</v>
      </c>
      <c r="E236" s="2060">
        <f t="shared" si="14"/>
        <v>0</v>
      </c>
      <c r="F236" s="3450">
        <f t="shared" si="14"/>
        <v>0</v>
      </c>
      <c r="G236" s="3169"/>
      <c r="H236" s="3170"/>
      <c r="I236" s="3172"/>
      <c r="J236" s="3170"/>
      <c r="K236" s="3172"/>
      <c r="L236" s="3170"/>
      <c r="M236" s="3172"/>
      <c r="N236" s="3170"/>
      <c r="O236" s="3172"/>
      <c r="P236" s="3170"/>
      <c r="Q236" s="3172"/>
      <c r="R236" s="3170"/>
      <c r="S236" s="3172"/>
      <c r="T236" s="3170"/>
      <c r="U236" s="3172"/>
      <c r="V236" s="2238"/>
      <c r="W236" s="3172"/>
      <c r="X236" s="2238"/>
      <c r="Y236" s="3172"/>
      <c r="Z236" s="2238"/>
      <c r="AA236" s="3172"/>
      <c r="AB236" s="2238"/>
      <c r="AC236" s="3172"/>
      <c r="AD236" s="2238"/>
      <c r="AE236" s="3172"/>
      <c r="AF236" s="2238"/>
      <c r="AG236" s="3172"/>
      <c r="AH236" s="2238"/>
      <c r="AI236" s="3172"/>
      <c r="AJ236" s="2238"/>
      <c r="AK236" s="3172"/>
      <c r="AL236" s="2238"/>
      <c r="AM236" s="3172"/>
      <c r="AN236" s="2238"/>
      <c r="AO236" s="3968"/>
      <c r="AP236" s="3969"/>
      <c r="AQ236" s="3954"/>
      <c r="AR236" s="3983"/>
      <c r="AS236" s="373"/>
      <c r="AT236" s="3172"/>
      <c r="AU236" s="3172"/>
      <c r="AV236" s="3970"/>
      <c r="AW236" s="3970"/>
      <c r="AX236" s="3170"/>
      <c r="BV236" s="520"/>
      <c r="BW236" s="520"/>
      <c r="BX236" s="520"/>
      <c r="BY236" s="520"/>
      <c r="BZ236" s="520"/>
      <c r="CA236" s="520"/>
      <c r="CB236" s="520"/>
      <c r="CC236" s="520"/>
      <c r="CD236" s="520"/>
      <c r="CE236" s="520">
        <v>0</v>
      </c>
      <c r="CF236" s="520">
        <v>0</v>
      </c>
      <c r="CG236" s="520"/>
      <c r="CH236" s="520"/>
      <c r="CI236" s="520"/>
      <c r="CJ236" s="520"/>
      <c r="CK236" s="520"/>
      <c r="CL236" s="520"/>
      <c r="CM236" s="520"/>
      <c r="CN236" s="520"/>
    </row>
    <row r="237" spans="1:92" s="319" customFormat="1" ht="14.25" customHeight="1" x14ac:dyDescent="0.2">
      <c r="A237" s="6421"/>
      <c r="B237" s="6857" t="s">
        <v>2520</v>
      </c>
      <c r="C237" s="6858"/>
      <c r="D237" s="3967">
        <f t="shared" si="12"/>
        <v>0</v>
      </c>
      <c r="E237" s="2060">
        <f t="shared" si="14"/>
        <v>0</v>
      </c>
      <c r="F237" s="3450">
        <f t="shared" si="14"/>
        <v>0</v>
      </c>
      <c r="G237" s="3169"/>
      <c r="H237" s="3170"/>
      <c r="I237" s="3172"/>
      <c r="J237" s="3170"/>
      <c r="K237" s="3172"/>
      <c r="L237" s="3170"/>
      <c r="M237" s="3172"/>
      <c r="N237" s="3170"/>
      <c r="O237" s="3172"/>
      <c r="P237" s="3170"/>
      <c r="Q237" s="3172"/>
      <c r="R237" s="3170"/>
      <c r="S237" s="3172"/>
      <c r="T237" s="3170"/>
      <c r="U237" s="3172"/>
      <c r="V237" s="2238"/>
      <c r="W237" s="3172"/>
      <c r="X237" s="2238"/>
      <c r="Y237" s="3172"/>
      <c r="Z237" s="2238"/>
      <c r="AA237" s="3172"/>
      <c r="AB237" s="2238"/>
      <c r="AC237" s="3172"/>
      <c r="AD237" s="2238"/>
      <c r="AE237" s="3172"/>
      <c r="AF237" s="2238"/>
      <c r="AG237" s="3172"/>
      <c r="AH237" s="2238"/>
      <c r="AI237" s="3172"/>
      <c r="AJ237" s="2238"/>
      <c r="AK237" s="3172"/>
      <c r="AL237" s="2238"/>
      <c r="AM237" s="3172"/>
      <c r="AN237" s="2238"/>
      <c r="AO237" s="3968"/>
      <c r="AP237" s="3969"/>
      <c r="AQ237" s="3954"/>
      <c r="AR237" s="3983"/>
      <c r="AS237" s="3983"/>
      <c r="AT237" s="3172"/>
      <c r="AU237" s="3172"/>
      <c r="AV237" s="3970"/>
      <c r="AW237" s="3970"/>
      <c r="AX237" s="3170"/>
      <c r="BV237" s="520"/>
      <c r="BW237" s="520"/>
      <c r="BX237" s="520"/>
      <c r="BY237" s="520"/>
      <c r="BZ237" s="520"/>
      <c r="CA237" s="520"/>
      <c r="CB237" s="520"/>
      <c r="CC237" s="520"/>
      <c r="CD237" s="520"/>
      <c r="CE237" s="520">
        <v>0</v>
      </c>
      <c r="CF237" s="520">
        <v>0</v>
      </c>
      <c r="CG237" s="520"/>
      <c r="CH237" s="520"/>
      <c r="CI237" s="520"/>
      <c r="CJ237" s="520"/>
      <c r="CK237" s="520"/>
      <c r="CL237" s="520"/>
      <c r="CM237" s="520"/>
      <c r="CN237" s="520"/>
    </row>
    <row r="238" spans="1:92" s="319" customFormat="1" ht="15" customHeight="1" x14ac:dyDescent="0.2">
      <c r="A238" s="6421"/>
      <c r="B238" s="6834" t="s">
        <v>2521</v>
      </c>
      <c r="C238" s="6859"/>
      <c r="D238" s="3967">
        <f t="shared" si="12"/>
        <v>0</v>
      </c>
      <c r="E238" s="2060">
        <f t="shared" si="14"/>
        <v>0</v>
      </c>
      <c r="F238" s="3450">
        <f t="shared" si="14"/>
        <v>0</v>
      </c>
      <c r="G238" s="3971"/>
      <c r="H238" s="3972"/>
      <c r="I238" s="722"/>
      <c r="J238" s="3972"/>
      <c r="K238" s="722"/>
      <c r="L238" s="3972"/>
      <c r="M238" s="722"/>
      <c r="N238" s="3972"/>
      <c r="O238" s="722"/>
      <c r="P238" s="3972"/>
      <c r="Q238" s="722"/>
      <c r="R238" s="3972"/>
      <c r="S238" s="722"/>
      <c r="T238" s="3972"/>
      <c r="U238" s="722"/>
      <c r="V238" s="709"/>
      <c r="W238" s="722"/>
      <c r="X238" s="709"/>
      <c r="Y238" s="722"/>
      <c r="Z238" s="709"/>
      <c r="AA238" s="722"/>
      <c r="AB238" s="709"/>
      <c r="AC238" s="722"/>
      <c r="AD238" s="709"/>
      <c r="AE238" s="722"/>
      <c r="AF238" s="709"/>
      <c r="AG238" s="722"/>
      <c r="AH238" s="709"/>
      <c r="AI238" s="722"/>
      <c r="AJ238" s="709"/>
      <c r="AK238" s="722"/>
      <c r="AL238" s="709"/>
      <c r="AM238" s="722"/>
      <c r="AN238" s="709"/>
      <c r="AO238" s="3973"/>
      <c r="AP238" s="3974"/>
      <c r="AQ238" s="3954"/>
      <c r="AR238" s="3983"/>
      <c r="AS238" s="3983"/>
      <c r="AT238" s="722"/>
      <c r="AU238" s="722"/>
      <c r="AV238" s="3977"/>
      <c r="AW238" s="3977"/>
      <c r="AX238" s="3972"/>
      <c r="BV238" s="520"/>
      <c r="BW238" s="520"/>
      <c r="BX238" s="520"/>
      <c r="BY238" s="520"/>
      <c r="BZ238" s="520"/>
      <c r="CA238" s="520"/>
      <c r="CB238" s="520"/>
      <c r="CC238" s="520"/>
      <c r="CD238" s="520"/>
      <c r="CE238" s="520"/>
      <c r="CF238" s="520"/>
      <c r="CG238" s="520"/>
      <c r="CH238" s="520"/>
      <c r="CI238" s="520"/>
      <c r="CJ238" s="520"/>
      <c r="CK238" s="520"/>
      <c r="CL238" s="520"/>
      <c r="CM238" s="520"/>
      <c r="CN238" s="520"/>
    </row>
    <row r="239" spans="1:92" s="319" customFormat="1" ht="15" customHeight="1" x14ac:dyDescent="0.2">
      <c r="A239" s="6421"/>
      <c r="B239" s="6855" t="s">
        <v>2522</v>
      </c>
      <c r="C239" s="6856"/>
      <c r="D239" s="3967">
        <f t="shared" si="12"/>
        <v>0</v>
      </c>
      <c r="E239" s="2060">
        <f t="shared" si="14"/>
        <v>0</v>
      </c>
      <c r="F239" s="3450">
        <f t="shared" si="14"/>
        <v>0</v>
      </c>
      <c r="G239" s="3971"/>
      <c r="H239" s="3972"/>
      <c r="I239" s="722"/>
      <c r="J239" s="3972"/>
      <c r="K239" s="722"/>
      <c r="L239" s="3972"/>
      <c r="M239" s="722"/>
      <c r="N239" s="3972"/>
      <c r="O239" s="722"/>
      <c r="P239" s="3972"/>
      <c r="Q239" s="722"/>
      <c r="R239" s="3972"/>
      <c r="S239" s="722"/>
      <c r="T239" s="3972"/>
      <c r="U239" s="722"/>
      <c r="V239" s="709"/>
      <c r="W239" s="722"/>
      <c r="X239" s="709"/>
      <c r="Y239" s="722"/>
      <c r="Z239" s="709"/>
      <c r="AA239" s="722"/>
      <c r="AB239" s="709"/>
      <c r="AC239" s="722"/>
      <c r="AD239" s="709"/>
      <c r="AE239" s="722"/>
      <c r="AF239" s="709"/>
      <c r="AG239" s="722"/>
      <c r="AH239" s="709"/>
      <c r="AI239" s="722"/>
      <c r="AJ239" s="709"/>
      <c r="AK239" s="722"/>
      <c r="AL239" s="709"/>
      <c r="AM239" s="722"/>
      <c r="AN239" s="709"/>
      <c r="AO239" s="3973"/>
      <c r="AP239" s="3974"/>
      <c r="AQ239" s="3975"/>
      <c r="AR239" s="3976"/>
      <c r="AS239" s="3976"/>
      <c r="AT239" s="722"/>
      <c r="AU239" s="722"/>
      <c r="AV239" s="3977"/>
      <c r="AW239" s="3977"/>
      <c r="AX239" s="3972"/>
      <c r="BV239" s="520"/>
      <c r="BW239" s="520"/>
      <c r="BX239" s="520"/>
      <c r="BY239" s="520"/>
      <c r="BZ239" s="520"/>
      <c r="CA239" s="520"/>
      <c r="CB239" s="520"/>
      <c r="CC239" s="520"/>
      <c r="CD239" s="520"/>
      <c r="CE239" s="520"/>
      <c r="CF239" s="520"/>
      <c r="CG239" s="520"/>
      <c r="CH239" s="520"/>
      <c r="CI239" s="520"/>
      <c r="CJ239" s="520"/>
      <c r="CK239" s="520"/>
      <c r="CL239" s="520"/>
      <c r="CM239" s="520"/>
      <c r="CN239" s="520"/>
    </row>
    <row r="240" spans="1:92" s="319" customFormat="1" ht="14.25" customHeight="1" x14ac:dyDescent="0.2">
      <c r="A240" s="7266"/>
      <c r="B240" s="7259" t="s">
        <v>2523</v>
      </c>
      <c r="C240" s="7260"/>
      <c r="D240" s="3596">
        <f t="shared" si="12"/>
        <v>0</v>
      </c>
      <c r="E240" s="2065">
        <f t="shared" si="14"/>
        <v>0</v>
      </c>
      <c r="F240" s="3978">
        <f t="shared" si="14"/>
        <v>0</v>
      </c>
      <c r="G240" s="7275"/>
      <c r="H240" s="7275"/>
      <c r="I240" s="3963"/>
      <c r="J240" s="3962"/>
      <c r="K240" s="3963"/>
      <c r="L240" s="3962"/>
      <c r="M240" s="3963"/>
      <c r="N240" s="3962"/>
      <c r="O240" s="3963"/>
      <c r="P240" s="3962"/>
      <c r="Q240" s="3963"/>
      <c r="R240" s="3962"/>
      <c r="S240" s="3963"/>
      <c r="T240" s="3962"/>
      <c r="U240" s="3963"/>
      <c r="V240" s="2262"/>
      <c r="W240" s="3963"/>
      <c r="X240" s="2262"/>
      <c r="Y240" s="3963"/>
      <c r="Z240" s="2262"/>
      <c r="AA240" s="3963"/>
      <c r="AB240" s="2262"/>
      <c r="AC240" s="3963"/>
      <c r="AD240" s="2262"/>
      <c r="AE240" s="3963"/>
      <c r="AF240" s="2262"/>
      <c r="AG240" s="3963"/>
      <c r="AH240" s="2262"/>
      <c r="AI240" s="3963"/>
      <c r="AJ240" s="2262"/>
      <c r="AK240" s="3963"/>
      <c r="AL240" s="2262"/>
      <c r="AM240" s="3963"/>
      <c r="AN240" s="2262"/>
      <c r="AO240" s="3964"/>
      <c r="AP240" s="3965"/>
      <c r="AQ240" s="3979"/>
      <c r="AR240" s="3980"/>
      <c r="AS240" s="3980"/>
      <c r="AT240" s="3963"/>
      <c r="AU240" s="3963"/>
      <c r="AV240" s="3966"/>
      <c r="AW240" s="3966"/>
      <c r="AX240" s="3962"/>
      <c r="BV240" s="520"/>
      <c r="BW240" s="520"/>
      <c r="BX240" s="520"/>
      <c r="BY240" s="520"/>
      <c r="BZ240" s="520"/>
      <c r="CA240" s="520"/>
      <c r="CB240" s="520"/>
      <c r="CC240" s="520"/>
      <c r="CD240" s="520"/>
      <c r="CE240" s="520">
        <v>0</v>
      </c>
      <c r="CF240" s="520">
        <v>0</v>
      </c>
      <c r="CG240" s="520"/>
      <c r="CH240" s="520"/>
      <c r="CI240" s="520"/>
      <c r="CJ240" s="520"/>
      <c r="CK240" s="520"/>
      <c r="CL240" s="520"/>
      <c r="CM240" s="520"/>
      <c r="CN240" s="520"/>
    </row>
    <row r="241" spans="1:116" s="319" customFormat="1" ht="15" customHeight="1" x14ac:dyDescent="0.2">
      <c r="A241" s="7045" t="s">
        <v>2524</v>
      </c>
      <c r="B241" s="7270" t="s">
        <v>2518</v>
      </c>
      <c r="C241" s="7271"/>
      <c r="D241" s="3981">
        <f>SUM(E241+F241)</f>
        <v>0</v>
      </c>
      <c r="E241" s="3036">
        <f t="shared" si="14"/>
        <v>0</v>
      </c>
      <c r="F241" s="3982">
        <f t="shared" si="14"/>
        <v>0</v>
      </c>
      <c r="G241" s="3948"/>
      <c r="H241" s="3949"/>
      <c r="I241" s="3950"/>
      <c r="J241" s="3949"/>
      <c r="K241" s="3950"/>
      <c r="L241" s="3949"/>
      <c r="M241" s="3950"/>
      <c r="N241" s="3949"/>
      <c r="O241" s="3950"/>
      <c r="P241" s="3949"/>
      <c r="Q241" s="3950"/>
      <c r="R241" s="3949"/>
      <c r="S241" s="3950"/>
      <c r="T241" s="3949"/>
      <c r="U241" s="3950"/>
      <c r="V241" s="3949"/>
      <c r="W241" s="3950"/>
      <c r="X241" s="3949"/>
      <c r="Y241" s="3950"/>
      <c r="Z241" s="3949"/>
      <c r="AA241" s="3950"/>
      <c r="AB241" s="3949"/>
      <c r="AC241" s="3950"/>
      <c r="AD241" s="3949"/>
      <c r="AE241" s="3950"/>
      <c r="AF241" s="3949"/>
      <c r="AG241" s="3950"/>
      <c r="AH241" s="3949"/>
      <c r="AI241" s="3950"/>
      <c r="AJ241" s="3949"/>
      <c r="AK241" s="3950"/>
      <c r="AL241" s="3949"/>
      <c r="AM241" s="3950"/>
      <c r="AN241" s="3949"/>
      <c r="AO241" s="3952"/>
      <c r="AP241" s="3984"/>
      <c r="AQ241" s="3948"/>
      <c r="AR241" s="374"/>
      <c r="AS241" s="3948"/>
      <c r="AT241" s="378"/>
      <c r="AU241" s="378"/>
      <c r="AV241" s="374"/>
      <c r="AW241" s="374"/>
      <c r="AX241" s="381"/>
      <c r="BV241" s="520"/>
      <c r="BW241" s="520"/>
      <c r="BX241" s="520"/>
      <c r="BY241" s="520"/>
      <c r="BZ241" s="520"/>
      <c r="CA241" s="520"/>
      <c r="CB241" s="520"/>
      <c r="CC241" s="520"/>
      <c r="CD241" s="520"/>
      <c r="CE241" s="520">
        <v>0</v>
      </c>
      <c r="CF241" s="520">
        <v>0</v>
      </c>
      <c r="CG241" s="520"/>
      <c r="CH241" s="520"/>
      <c r="CI241" s="520"/>
      <c r="CJ241" s="520"/>
      <c r="CK241" s="520"/>
      <c r="CL241" s="520"/>
      <c r="CM241" s="520"/>
      <c r="CN241" s="520"/>
    </row>
    <row r="242" spans="1:116" s="319" customFormat="1" ht="15" customHeight="1" x14ac:dyDescent="0.2">
      <c r="A242" s="6421"/>
      <c r="B242" s="6855" t="s">
        <v>2519</v>
      </c>
      <c r="C242" s="6856"/>
      <c r="D242" s="3967">
        <f t="shared" si="12"/>
        <v>0</v>
      </c>
      <c r="E242" s="2060">
        <f t="shared" si="14"/>
        <v>0</v>
      </c>
      <c r="F242" s="3450">
        <f t="shared" si="14"/>
        <v>0</v>
      </c>
      <c r="G242" s="3169"/>
      <c r="H242" s="3170"/>
      <c r="I242" s="3172"/>
      <c r="J242" s="3170"/>
      <c r="K242" s="3172"/>
      <c r="L242" s="3170"/>
      <c r="M242" s="3172"/>
      <c r="N242" s="3170"/>
      <c r="O242" s="3172"/>
      <c r="P242" s="3170"/>
      <c r="Q242" s="3172"/>
      <c r="R242" s="3170"/>
      <c r="S242" s="3172"/>
      <c r="T242" s="3170"/>
      <c r="U242" s="3172"/>
      <c r="V242" s="3170"/>
      <c r="W242" s="3172"/>
      <c r="X242" s="3170"/>
      <c r="Y242" s="3172"/>
      <c r="Z242" s="3170"/>
      <c r="AA242" s="3172"/>
      <c r="AB242" s="3170"/>
      <c r="AC242" s="3172"/>
      <c r="AD242" s="3170"/>
      <c r="AE242" s="3172"/>
      <c r="AF242" s="3170"/>
      <c r="AG242" s="3172"/>
      <c r="AH242" s="3170"/>
      <c r="AI242" s="3172"/>
      <c r="AJ242" s="3170"/>
      <c r="AK242" s="3172"/>
      <c r="AL242" s="3170"/>
      <c r="AM242" s="3172"/>
      <c r="AN242" s="3170"/>
      <c r="AO242" s="3968"/>
      <c r="AP242" s="3985"/>
      <c r="AQ242" s="3954"/>
      <c r="AR242" s="3983"/>
      <c r="AS242" s="373"/>
      <c r="AT242" s="3172"/>
      <c r="AU242" s="3172"/>
      <c r="AV242" s="3970"/>
      <c r="AW242" s="3970"/>
      <c r="AX242" s="3170"/>
      <c r="BV242" s="520"/>
      <c r="BW242" s="520"/>
      <c r="BX242" s="520"/>
      <c r="BY242" s="520"/>
      <c r="BZ242" s="520"/>
      <c r="CA242" s="520"/>
      <c r="CB242" s="520"/>
      <c r="CC242" s="520"/>
      <c r="CD242" s="520"/>
      <c r="CE242" s="520">
        <v>0</v>
      </c>
      <c r="CF242" s="520">
        <v>0</v>
      </c>
      <c r="CG242" s="520"/>
      <c r="CH242" s="520"/>
      <c r="CI242" s="520"/>
      <c r="CJ242" s="520"/>
      <c r="CK242" s="520"/>
      <c r="CL242" s="520"/>
      <c r="CM242" s="520"/>
      <c r="CN242" s="520"/>
    </row>
    <row r="243" spans="1:116" s="319" customFormat="1" ht="14.25" customHeight="1" x14ac:dyDescent="0.2">
      <c r="A243" s="6421"/>
      <c r="B243" s="6857" t="s">
        <v>2520</v>
      </c>
      <c r="C243" s="6858"/>
      <c r="D243" s="3967">
        <f t="shared" si="12"/>
        <v>0</v>
      </c>
      <c r="E243" s="2060">
        <f t="shared" si="14"/>
        <v>0</v>
      </c>
      <c r="F243" s="3450">
        <f t="shared" si="14"/>
        <v>0</v>
      </c>
      <c r="G243" s="3169"/>
      <c r="H243" s="3170"/>
      <c r="I243" s="3172"/>
      <c r="J243" s="3170"/>
      <c r="K243" s="3172"/>
      <c r="L243" s="3170"/>
      <c r="M243" s="3172"/>
      <c r="N243" s="3170"/>
      <c r="O243" s="3172"/>
      <c r="P243" s="3170"/>
      <c r="Q243" s="3172"/>
      <c r="R243" s="3170"/>
      <c r="S243" s="3172"/>
      <c r="T243" s="3170"/>
      <c r="U243" s="3172"/>
      <c r="V243" s="3170"/>
      <c r="W243" s="3172"/>
      <c r="X243" s="3170"/>
      <c r="Y243" s="3172"/>
      <c r="Z243" s="3170"/>
      <c r="AA243" s="3172"/>
      <c r="AB243" s="3170"/>
      <c r="AC243" s="3172"/>
      <c r="AD243" s="3170"/>
      <c r="AE243" s="3172"/>
      <c r="AF243" s="3170"/>
      <c r="AG243" s="3172"/>
      <c r="AH243" s="3170"/>
      <c r="AI243" s="3172"/>
      <c r="AJ243" s="3170"/>
      <c r="AK243" s="3172"/>
      <c r="AL243" s="3170"/>
      <c r="AM243" s="3172"/>
      <c r="AN243" s="3170"/>
      <c r="AO243" s="3968"/>
      <c r="AP243" s="3985"/>
      <c r="AQ243" s="3954"/>
      <c r="AR243" s="3983"/>
      <c r="AS243" s="3983"/>
      <c r="AT243" s="3172"/>
      <c r="AU243" s="3172"/>
      <c r="AV243" s="3970"/>
      <c r="AW243" s="3970"/>
      <c r="AX243" s="3170"/>
      <c r="BV243" s="520"/>
      <c r="BW243" s="520"/>
      <c r="BX243" s="520"/>
      <c r="BY243" s="520"/>
      <c r="BZ243" s="520"/>
      <c r="CA243" s="520"/>
      <c r="CB243" s="520"/>
      <c r="CC243" s="520"/>
      <c r="CD243" s="520"/>
      <c r="CE243" s="520">
        <v>0</v>
      </c>
      <c r="CF243" s="520">
        <v>0</v>
      </c>
      <c r="CG243" s="520"/>
      <c r="CH243" s="520"/>
      <c r="CI243" s="520"/>
      <c r="CJ243" s="520"/>
      <c r="CK243" s="520"/>
      <c r="CL243" s="520"/>
      <c r="CM243" s="520"/>
      <c r="CN243" s="520"/>
    </row>
    <row r="244" spans="1:116" s="319" customFormat="1" ht="15" customHeight="1" x14ac:dyDescent="0.2">
      <c r="A244" s="6421"/>
      <c r="B244" s="6834" t="s">
        <v>2521</v>
      </c>
      <c r="C244" s="6859"/>
      <c r="D244" s="3967">
        <f t="shared" si="12"/>
        <v>0</v>
      </c>
      <c r="E244" s="2060">
        <f t="shared" si="14"/>
        <v>0</v>
      </c>
      <c r="F244" s="3450">
        <f t="shared" si="14"/>
        <v>0</v>
      </c>
      <c r="G244" s="3971"/>
      <c r="H244" s="3972"/>
      <c r="I244" s="722"/>
      <c r="J244" s="3972"/>
      <c r="K244" s="722"/>
      <c r="L244" s="3972"/>
      <c r="M244" s="722"/>
      <c r="N244" s="3972"/>
      <c r="O244" s="722"/>
      <c r="P244" s="3972"/>
      <c r="Q244" s="722"/>
      <c r="R244" s="3972"/>
      <c r="S244" s="722"/>
      <c r="T244" s="3972"/>
      <c r="U244" s="722"/>
      <c r="V244" s="3972"/>
      <c r="W244" s="722"/>
      <c r="X244" s="3972"/>
      <c r="Y244" s="722"/>
      <c r="Z244" s="3972"/>
      <c r="AA244" s="722"/>
      <c r="AB244" s="3972"/>
      <c r="AC244" s="722"/>
      <c r="AD244" s="3972"/>
      <c r="AE244" s="722"/>
      <c r="AF244" s="3972"/>
      <c r="AG244" s="722"/>
      <c r="AH244" s="3972"/>
      <c r="AI244" s="722"/>
      <c r="AJ244" s="3972"/>
      <c r="AK244" s="722"/>
      <c r="AL244" s="3972"/>
      <c r="AM244" s="722"/>
      <c r="AN244" s="3972"/>
      <c r="AO244" s="3968"/>
      <c r="AP244" s="3985"/>
      <c r="AQ244" s="3954"/>
      <c r="AR244" s="3983"/>
      <c r="AS244" s="3983"/>
      <c r="AT244" s="722"/>
      <c r="AU244" s="722"/>
      <c r="AV244" s="3977"/>
      <c r="AW244" s="3977"/>
      <c r="AX244" s="3972"/>
      <c r="BV244" s="520"/>
      <c r="BW244" s="520"/>
      <c r="BX244" s="520"/>
      <c r="BY244" s="520"/>
      <c r="BZ244" s="520"/>
      <c r="CA244" s="520"/>
      <c r="CB244" s="520"/>
      <c r="CC244" s="520"/>
      <c r="CD244" s="520"/>
      <c r="CE244" s="520"/>
      <c r="CF244" s="520"/>
      <c r="CG244" s="520"/>
      <c r="CH244" s="520"/>
      <c r="CI244" s="520"/>
      <c r="CJ244" s="520"/>
      <c r="CK244" s="520"/>
      <c r="CL244" s="520"/>
      <c r="CM244" s="520"/>
      <c r="CN244" s="520"/>
    </row>
    <row r="245" spans="1:116" s="319" customFormat="1" ht="15" customHeight="1" x14ac:dyDescent="0.2">
      <c r="A245" s="6421"/>
      <c r="B245" s="6855" t="s">
        <v>2522</v>
      </c>
      <c r="C245" s="6856"/>
      <c r="D245" s="3967">
        <f t="shared" si="12"/>
        <v>0</v>
      </c>
      <c r="E245" s="2060">
        <f t="shared" si="14"/>
        <v>0</v>
      </c>
      <c r="F245" s="3450">
        <f t="shared" si="14"/>
        <v>0</v>
      </c>
      <c r="G245" s="3971"/>
      <c r="H245" s="3972"/>
      <c r="I245" s="722"/>
      <c r="J245" s="3972"/>
      <c r="K245" s="722"/>
      <c r="L245" s="3972"/>
      <c r="M245" s="722"/>
      <c r="N245" s="3972"/>
      <c r="O245" s="722"/>
      <c r="P245" s="3972"/>
      <c r="Q245" s="722"/>
      <c r="R245" s="3972"/>
      <c r="S245" s="722"/>
      <c r="T245" s="3972"/>
      <c r="U245" s="722"/>
      <c r="V245" s="3972"/>
      <c r="W245" s="722"/>
      <c r="X245" s="3972"/>
      <c r="Y245" s="722"/>
      <c r="Z245" s="3972"/>
      <c r="AA245" s="722"/>
      <c r="AB245" s="3972"/>
      <c r="AC245" s="722"/>
      <c r="AD245" s="3972"/>
      <c r="AE245" s="722"/>
      <c r="AF245" s="3972"/>
      <c r="AG245" s="722"/>
      <c r="AH245" s="3972"/>
      <c r="AI245" s="722"/>
      <c r="AJ245" s="3972"/>
      <c r="AK245" s="722"/>
      <c r="AL245" s="3972"/>
      <c r="AM245" s="722"/>
      <c r="AN245" s="3972"/>
      <c r="AO245" s="3973"/>
      <c r="AP245" s="3985"/>
      <c r="AQ245" s="3954"/>
      <c r="AR245" s="3986"/>
      <c r="AS245" s="3976"/>
      <c r="AT245" s="722"/>
      <c r="AU245" s="722"/>
      <c r="AV245" s="3977"/>
      <c r="AW245" s="3977"/>
      <c r="AX245" s="3972"/>
      <c r="BV245" s="520"/>
      <c r="BW245" s="520"/>
      <c r="BX245" s="520"/>
      <c r="BY245" s="520"/>
      <c r="BZ245" s="520"/>
      <c r="CA245" s="520"/>
      <c r="CB245" s="520"/>
      <c r="CC245" s="520"/>
      <c r="CD245" s="520"/>
      <c r="CE245" s="520"/>
      <c r="CF245" s="520"/>
      <c r="CG245" s="520"/>
      <c r="CH245" s="520"/>
      <c r="CI245" s="520"/>
      <c r="CJ245" s="520"/>
      <c r="CK245" s="520"/>
      <c r="CL245" s="520"/>
      <c r="CM245" s="520"/>
      <c r="CN245" s="520"/>
    </row>
    <row r="246" spans="1:116" s="319" customFormat="1" ht="14.25" customHeight="1" x14ac:dyDescent="0.2">
      <c r="A246" s="7266"/>
      <c r="B246" s="7259" t="s">
        <v>2523</v>
      </c>
      <c r="C246" s="7260"/>
      <c r="D246" s="3596">
        <f t="shared" si="12"/>
        <v>0</v>
      </c>
      <c r="E246" s="2065">
        <f t="shared" si="14"/>
        <v>0</v>
      </c>
      <c r="F246" s="3978">
        <f t="shared" si="14"/>
        <v>0</v>
      </c>
      <c r="G246" s="7275"/>
      <c r="H246" s="7275"/>
      <c r="I246" s="3963"/>
      <c r="J246" s="3962"/>
      <c r="K246" s="3963"/>
      <c r="L246" s="3962"/>
      <c r="M246" s="3963"/>
      <c r="N246" s="3962"/>
      <c r="O246" s="3963"/>
      <c r="P246" s="3962"/>
      <c r="Q246" s="3963"/>
      <c r="R246" s="3962"/>
      <c r="S246" s="3963"/>
      <c r="T246" s="3962"/>
      <c r="U246" s="3963"/>
      <c r="V246" s="3962"/>
      <c r="W246" s="3963"/>
      <c r="X246" s="3962"/>
      <c r="Y246" s="3963"/>
      <c r="Z246" s="3962"/>
      <c r="AA246" s="3963"/>
      <c r="AB246" s="3962"/>
      <c r="AC246" s="3963"/>
      <c r="AD246" s="3962"/>
      <c r="AE246" s="3963"/>
      <c r="AF246" s="3962"/>
      <c r="AG246" s="3963"/>
      <c r="AH246" s="3962"/>
      <c r="AI246" s="3963"/>
      <c r="AJ246" s="3962"/>
      <c r="AK246" s="3963"/>
      <c r="AL246" s="3962"/>
      <c r="AM246" s="3963"/>
      <c r="AN246" s="3962"/>
      <c r="AO246" s="3964"/>
      <c r="AP246" s="3980"/>
      <c r="AQ246" s="3979"/>
      <c r="AR246" s="3987"/>
      <c r="AS246" s="3980"/>
      <c r="AT246" s="3963"/>
      <c r="AU246" s="3963"/>
      <c r="AV246" s="3966"/>
      <c r="AW246" s="3966"/>
      <c r="AX246" s="3962"/>
      <c r="BV246" s="520"/>
      <c r="BW246" s="520"/>
      <c r="BX246" s="520"/>
      <c r="BY246" s="520"/>
      <c r="BZ246" s="520"/>
      <c r="CA246" s="520"/>
      <c r="CB246" s="520"/>
      <c r="CC246" s="520"/>
      <c r="CD246" s="520"/>
      <c r="CE246" s="520">
        <v>0</v>
      </c>
      <c r="CF246" s="520">
        <v>0</v>
      </c>
      <c r="CG246" s="520"/>
      <c r="CH246" s="520"/>
      <c r="CI246" s="520"/>
      <c r="CJ246" s="520"/>
      <c r="CK246" s="520"/>
      <c r="CL246" s="520"/>
      <c r="CM246" s="520"/>
      <c r="CN246" s="520"/>
    </row>
    <row r="247" spans="1:116" s="319" customFormat="1" ht="14.25" customHeight="1" x14ac:dyDescent="0.2">
      <c r="A247" s="7045" t="s">
        <v>2525</v>
      </c>
      <c r="B247" s="7255" t="s">
        <v>2518</v>
      </c>
      <c r="C247" s="7256"/>
      <c r="D247" s="3981">
        <f t="shared" si="12"/>
        <v>0</v>
      </c>
      <c r="E247" s="3036">
        <f t="shared" si="14"/>
        <v>0</v>
      </c>
      <c r="F247" s="3982">
        <f t="shared" si="14"/>
        <v>0</v>
      </c>
      <c r="G247" s="373"/>
      <c r="H247" s="381"/>
      <c r="I247" s="378"/>
      <c r="J247" s="381"/>
      <c r="K247" s="378"/>
      <c r="L247" s="381"/>
      <c r="M247" s="378"/>
      <c r="N247" s="381"/>
      <c r="O247" s="378"/>
      <c r="P247" s="381"/>
      <c r="Q247" s="378"/>
      <c r="R247" s="381"/>
      <c r="S247" s="378"/>
      <c r="T247" s="381"/>
      <c r="U247" s="378"/>
      <c r="V247" s="2280"/>
      <c r="W247" s="378"/>
      <c r="X247" s="2280"/>
      <c r="Y247" s="3950"/>
      <c r="Z247" s="3951"/>
      <c r="AA247" s="3950"/>
      <c r="AB247" s="3951"/>
      <c r="AC247" s="3950"/>
      <c r="AD247" s="3951"/>
      <c r="AE247" s="3950"/>
      <c r="AF247" s="3951"/>
      <c r="AG247" s="3950"/>
      <c r="AH247" s="3951"/>
      <c r="AI247" s="3950"/>
      <c r="AJ247" s="3951"/>
      <c r="AK247" s="3950"/>
      <c r="AL247" s="3951"/>
      <c r="AM247" s="3950"/>
      <c r="AN247" s="3951"/>
      <c r="AO247" s="3988"/>
      <c r="AP247" s="3984"/>
      <c r="AQ247" s="3948"/>
      <c r="AR247" s="374"/>
      <c r="AS247" s="3948"/>
      <c r="AT247" s="378"/>
      <c r="AU247" s="378"/>
      <c r="AV247" s="374"/>
      <c r="AW247" s="374"/>
      <c r="AX247" s="381"/>
      <c r="BV247" s="520"/>
      <c r="BW247" s="520"/>
      <c r="BX247" s="520"/>
      <c r="BY247" s="520"/>
      <c r="BZ247" s="520"/>
      <c r="CA247" s="520"/>
      <c r="CB247" s="520"/>
      <c r="CC247" s="520"/>
      <c r="CD247" s="520"/>
      <c r="CE247" s="520">
        <v>0</v>
      </c>
      <c r="CF247" s="520">
        <v>0</v>
      </c>
      <c r="CG247" s="520"/>
      <c r="CH247" s="520"/>
      <c r="CI247" s="520"/>
      <c r="CJ247" s="520"/>
      <c r="CK247" s="520"/>
      <c r="CL247" s="520"/>
      <c r="CM247" s="520"/>
      <c r="CN247" s="520"/>
    </row>
    <row r="248" spans="1:116" s="319" customFormat="1" ht="15" customHeight="1" x14ac:dyDescent="0.2">
      <c r="A248" s="6421"/>
      <c r="B248" s="6857" t="s">
        <v>2519</v>
      </c>
      <c r="C248" s="6858"/>
      <c r="D248" s="3967">
        <f t="shared" si="12"/>
        <v>0</v>
      </c>
      <c r="E248" s="2060">
        <f t="shared" si="14"/>
        <v>0</v>
      </c>
      <c r="F248" s="3450">
        <f t="shared" si="14"/>
        <v>0</v>
      </c>
      <c r="G248" s="3169"/>
      <c r="H248" s="3170"/>
      <c r="I248" s="3172"/>
      <c r="J248" s="3170"/>
      <c r="K248" s="3172"/>
      <c r="L248" s="3170"/>
      <c r="M248" s="3172"/>
      <c r="N248" s="3170"/>
      <c r="O248" s="3172"/>
      <c r="P248" s="3170"/>
      <c r="Q248" s="3172"/>
      <c r="R248" s="3170"/>
      <c r="S248" s="3172"/>
      <c r="T248" s="3170"/>
      <c r="U248" s="3172"/>
      <c r="V248" s="2238"/>
      <c r="W248" s="3172"/>
      <c r="X248" s="2238"/>
      <c r="Y248" s="3172"/>
      <c r="Z248" s="2238"/>
      <c r="AA248" s="3172"/>
      <c r="AB248" s="2238"/>
      <c r="AC248" s="3172"/>
      <c r="AD248" s="2238"/>
      <c r="AE248" s="3172"/>
      <c r="AF248" s="2238"/>
      <c r="AG248" s="3172"/>
      <c r="AH248" s="2238"/>
      <c r="AI248" s="3172"/>
      <c r="AJ248" s="2238"/>
      <c r="AK248" s="3172"/>
      <c r="AL248" s="2238"/>
      <c r="AM248" s="3172"/>
      <c r="AN248" s="2238"/>
      <c r="AO248" s="3989"/>
      <c r="AP248" s="3985"/>
      <c r="AQ248" s="3954"/>
      <c r="AR248" s="3983"/>
      <c r="AS248" s="373"/>
      <c r="AT248" s="3172"/>
      <c r="AU248" s="3172"/>
      <c r="AV248" s="3970"/>
      <c r="AW248" s="3970"/>
      <c r="AX248" s="3170"/>
      <c r="BV248" s="520"/>
      <c r="BW248" s="520"/>
      <c r="BX248" s="520"/>
      <c r="BY248" s="520"/>
      <c r="BZ248" s="520"/>
      <c r="CA248" s="520"/>
      <c r="CB248" s="520"/>
      <c r="CC248" s="520"/>
      <c r="CD248" s="520"/>
      <c r="CE248" s="520">
        <v>0</v>
      </c>
      <c r="CF248" s="520">
        <v>0</v>
      </c>
      <c r="CG248" s="520"/>
      <c r="CH248" s="520"/>
      <c r="CI248" s="520"/>
      <c r="CJ248" s="520"/>
      <c r="CK248" s="520"/>
      <c r="CL248" s="520"/>
      <c r="CM248" s="520"/>
      <c r="CN248" s="520"/>
    </row>
    <row r="249" spans="1:116" s="319" customFormat="1" ht="14.25" customHeight="1" x14ac:dyDescent="0.2">
      <c r="A249" s="6421"/>
      <c r="B249" s="6857" t="s">
        <v>2520</v>
      </c>
      <c r="C249" s="6858"/>
      <c r="D249" s="3967">
        <f t="shared" si="12"/>
        <v>0</v>
      </c>
      <c r="E249" s="2060">
        <f t="shared" si="14"/>
        <v>0</v>
      </c>
      <c r="F249" s="3450">
        <f t="shared" si="14"/>
        <v>0</v>
      </c>
      <c r="G249" s="3169"/>
      <c r="H249" s="3170"/>
      <c r="I249" s="3172"/>
      <c r="J249" s="3170"/>
      <c r="K249" s="3172"/>
      <c r="L249" s="3170"/>
      <c r="M249" s="3172"/>
      <c r="N249" s="3170"/>
      <c r="O249" s="3172"/>
      <c r="P249" s="3170"/>
      <c r="Q249" s="3172"/>
      <c r="R249" s="3170"/>
      <c r="S249" s="3172"/>
      <c r="T249" s="3170"/>
      <c r="U249" s="3172"/>
      <c r="V249" s="2238"/>
      <c r="W249" s="3172"/>
      <c r="X249" s="2238"/>
      <c r="Y249" s="3172"/>
      <c r="Z249" s="2238"/>
      <c r="AA249" s="3172"/>
      <c r="AB249" s="2238"/>
      <c r="AC249" s="3172"/>
      <c r="AD249" s="2238"/>
      <c r="AE249" s="3172"/>
      <c r="AF249" s="2238"/>
      <c r="AG249" s="3172"/>
      <c r="AH249" s="2238"/>
      <c r="AI249" s="3172"/>
      <c r="AJ249" s="2238"/>
      <c r="AK249" s="3172"/>
      <c r="AL249" s="2238"/>
      <c r="AM249" s="3172"/>
      <c r="AN249" s="2238"/>
      <c r="AO249" s="3989"/>
      <c r="AP249" s="3985"/>
      <c r="AQ249" s="3954"/>
      <c r="AR249" s="3983"/>
      <c r="AS249" s="3983"/>
      <c r="AT249" s="3172"/>
      <c r="AU249" s="3172"/>
      <c r="AV249" s="3970"/>
      <c r="AW249" s="3970"/>
      <c r="AX249" s="3170"/>
      <c r="BV249" s="520"/>
      <c r="BW249" s="520"/>
      <c r="BX249" s="520"/>
      <c r="BY249" s="520"/>
      <c r="BZ249" s="520"/>
      <c r="CA249" s="520"/>
      <c r="CB249" s="520"/>
      <c r="CC249" s="520"/>
      <c r="CD249" s="520"/>
      <c r="CE249" s="520">
        <v>0</v>
      </c>
      <c r="CF249" s="520">
        <v>0</v>
      </c>
      <c r="CG249" s="520"/>
      <c r="CH249" s="520"/>
      <c r="CI249" s="520"/>
      <c r="CJ249" s="520"/>
      <c r="CK249" s="520"/>
      <c r="CL249" s="520"/>
      <c r="CM249" s="520"/>
      <c r="CN249" s="520"/>
    </row>
    <row r="250" spans="1:116" s="319" customFormat="1" ht="15" customHeight="1" x14ac:dyDescent="0.2">
      <c r="A250" s="6421"/>
      <c r="B250" s="6834" t="s">
        <v>2521</v>
      </c>
      <c r="C250" s="6859"/>
      <c r="D250" s="3967">
        <f t="shared" si="12"/>
        <v>0</v>
      </c>
      <c r="E250" s="2060">
        <f t="shared" si="14"/>
        <v>0</v>
      </c>
      <c r="F250" s="3450">
        <f t="shared" si="14"/>
        <v>0</v>
      </c>
      <c r="G250" s="3971"/>
      <c r="H250" s="3972"/>
      <c r="I250" s="722"/>
      <c r="J250" s="3972"/>
      <c r="K250" s="722"/>
      <c r="L250" s="3972"/>
      <c r="M250" s="722"/>
      <c r="N250" s="3972"/>
      <c r="O250" s="722"/>
      <c r="P250" s="3972"/>
      <c r="Q250" s="722"/>
      <c r="R250" s="3972"/>
      <c r="S250" s="722"/>
      <c r="T250" s="3972"/>
      <c r="U250" s="722"/>
      <c r="V250" s="709"/>
      <c r="W250" s="722"/>
      <c r="X250" s="709"/>
      <c r="Y250" s="722"/>
      <c r="Z250" s="709"/>
      <c r="AA250" s="722"/>
      <c r="AB250" s="709"/>
      <c r="AC250" s="722"/>
      <c r="AD250" s="709"/>
      <c r="AE250" s="722"/>
      <c r="AF250" s="709"/>
      <c r="AG250" s="722"/>
      <c r="AH250" s="709"/>
      <c r="AI250" s="722"/>
      <c r="AJ250" s="709"/>
      <c r="AK250" s="722"/>
      <c r="AL250" s="709"/>
      <c r="AM250" s="722"/>
      <c r="AN250" s="709"/>
      <c r="AO250" s="3989"/>
      <c r="AP250" s="3985"/>
      <c r="AQ250" s="3954"/>
      <c r="AR250" s="3983"/>
      <c r="AS250" s="3983"/>
      <c r="AT250" s="722"/>
      <c r="AU250" s="722"/>
      <c r="AV250" s="3977"/>
      <c r="AW250" s="3977"/>
      <c r="AX250" s="3972"/>
      <c r="BV250" s="520"/>
      <c r="BW250" s="520"/>
      <c r="BX250" s="520"/>
      <c r="BY250" s="520"/>
      <c r="BZ250" s="520"/>
      <c r="CA250" s="520"/>
      <c r="CB250" s="520"/>
      <c r="CC250" s="520"/>
      <c r="CD250" s="520"/>
      <c r="CE250" s="520"/>
      <c r="CF250" s="520"/>
      <c r="CG250" s="520"/>
      <c r="CH250" s="520"/>
      <c r="CI250" s="520"/>
      <c r="CJ250" s="520"/>
      <c r="CK250" s="520"/>
      <c r="CL250" s="520"/>
      <c r="CM250" s="520"/>
      <c r="CN250" s="520"/>
    </row>
    <row r="251" spans="1:116" s="319" customFormat="1" ht="15" customHeight="1" x14ac:dyDescent="0.2">
      <c r="A251" s="6421"/>
      <c r="B251" s="6855" t="s">
        <v>2522</v>
      </c>
      <c r="C251" s="6856"/>
      <c r="D251" s="3967">
        <f t="shared" si="12"/>
        <v>0</v>
      </c>
      <c r="E251" s="2060">
        <f t="shared" si="14"/>
        <v>0</v>
      </c>
      <c r="F251" s="3450">
        <f t="shared" si="14"/>
        <v>0</v>
      </c>
      <c r="G251" s="3971"/>
      <c r="H251" s="3972"/>
      <c r="I251" s="722"/>
      <c r="J251" s="3972"/>
      <c r="K251" s="722"/>
      <c r="L251" s="3972"/>
      <c r="M251" s="722"/>
      <c r="N251" s="3972"/>
      <c r="O251" s="722"/>
      <c r="P251" s="3972"/>
      <c r="Q251" s="722"/>
      <c r="R251" s="3972"/>
      <c r="S251" s="722"/>
      <c r="T251" s="3972"/>
      <c r="U251" s="722"/>
      <c r="V251" s="709"/>
      <c r="W251" s="722"/>
      <c r="X251" s="709"/>
      <c r="Y251" s="722"/>
      <c r="Z251" s="709"/>
      <c r="AA251" s="722"/>
      <c r="AB251" s="709"/>
      <c r="AC251" s="722"/>
      <c r="AD251" s="709"/>
      <c r="AE251" s="722"/>
      <c r="AF251" s="709"/>
      <c r="AG251" s="722"/>
      <c r="AH251" s="709"/>
      <c r="AI251" s="722"/>
      <c r="AJ251" s="709"/>
      <c r="AK251" s="722"/>
      <c r="AL251" s="709"/>
      <c r="AM251" s="722"/>
      <c r="AN251" s="709"/>
      <c r="AO251" s="3989"/>
      <c r="AP251" s="3985"/>
      <c r="AQ251" s="3954"/>
      <c r="AR251" s="3986"/>
      <c r="AS251" s="3976"/>
      <c r="AT251" s="722"/>
      <c r="AU251" s="722"/>
      <c r="AV251" s="3977"/>
      <c r="AW251" s="3977"/>
      <c r="AX251" s="3972"/>
      <c r="BV251" s="520"/>
      <c r="BW251" s="520"/>
      <c r="BX251" s="520"/>
      <c r="BY251" s="520"/>
      <c r="BZ251" s="520"/>
      <c r="CA251" s="520"/>
      <c r="CB251" s="520"/>
      <c r="CC251" s="520"/>
      <c r="CD251" s="520"/>
      <c r="CE251" s="520"/>
      <c r="CF251" s="520"/>
      <c r="CG251" s="520"/>
      <c r="CH251" s="520"/>
      <c r="CI251" s="520"/>
      <c r="CJ251" s="520"/>
      <c r="CK251" s="520"/>
      <c r="CL251" s="520"/>
      <c r="CM251" s="520"/>
      <c r="CN251" s="520"/>
    </row>
    <row r="252" spans="1:116" s="319" customFormat="1" ht="14.25" customHeight="1" x14ac:dyDescent="0.2">
      <c r="A252" s="7266"/>
      <c r="B252" s="7259" t="s">
        <v>2523</v>
      </c>
      <c r="C252" s="7260"/>
      <c r="D252" s="3596">
        <f t="shared" si="12"/>
        <v>0</v>
      </c>
      <c r="E252" s="2065">
        <f t="shared" si="14"/>
        <v>0</v>
      </c>
      <c r="F252" s="2065">
        <f t="shared" si="14"/>
        <v>0</v>
      </c>
      <c r="G252" s="3961"/>
      <c r="H252" s="3962"/>
      <c r="I252" s="3963"/>
      <c r="J252" s="3962"/>
      <c r="K252" s="3963"/>
      <c r="L252" s="3962"/>
      <c r="M252" s="3963"/>
      <c r="N252" s="3962"/>
      <c r="O252" s="3963"/>
      <c r="P252" s="3962"/>
      <c r="Q252" s="3963"/>
      <c r="R252" s="3962"/>
      <c r="S252" s="3963"/>
      <c r="T252" s="3962"/>
      <c r="U252" s="3963"/>
      <c r="V252" s="2262"/>
      <c r="W252" s="3963"/>
      <c r="X252" s="2262"/>
      <c r="Y252" s="3963"/>
      <c r="Z252" s="2262"/>
      <c r="AA252" s="3963"/>
      <c r="AB252" s="2262"/>
      <c r="AC252" s="3963"/>
      <c r="AD252" s="2262"/>
      <c r="AE252" s="3963"/>
      <c r="AF252" s="2262"/>
      <c r="AG252" s="3963"/>
      <c r="AH252" s="2262"/>
      <c r="AI252" s="3963"/>
      <c r="AJ252" s="2262"/>
      <c r="AK252" s="3963"/>
      <c r="AL252" s="2262"/>
      <c r="AM252" s="3963"/>
      <c r="AN252" s="2262"/>
      <c r="AO252" s="3990"/>
      <c r="AP252" s="3980"/>
      <c r="AQ252" s="3979"/>
      <c r="AR252" s="3987"/>
      <c r="AS252" s="3980"/>
      <c r="AT252" s="3963"/>
      <c r="AU252" s="3963"/>
      <c r="AV252" s="3966"/>
      <c r="AW252" s="3966"/>
      <c r="AX252" s="3962"/>
      <c r="BV252" s="520"/>
      <c r="BW252" s="520"/>
      <c r="BX252" s="520"/>
      <c r="BY252" s="520"/>
      <c r="BZ252" s="520"/>
      <c r="CA252" s="520"/>
      <c r="CB252" s="520"/>
      <c r="CC252" s="520"/>
      <c r="CD252" s="520"/>
      <c r="CE252" s="520">
        <v>0</v>
      </c>
      <c r="CF252" s="520">
        <v>0</v>
      </c>
      <c r="CG252" s="520"/>
      <c r="CH252" s="520"/>
      <c r="CI252" s="520"/>
      <c r="CJ252" s="520"/>
      <c r="CK252" s="520"/>
      <c r="CL252" s="520"/>
      <c r="CM252" s="520"/>
      <c r="CN252" s="520"/>
    </row>
    <row r="253" spans="1:116" s="332" customFormat="1" ht="16.350000000000001" customHeight="1" x14ac:dyDescent="0.2">
      <c r="A253" s="7039" t="s">
        <v>2526</v>
      </c>
      <c r="B253" s="7270" t="s">
        <v>2518</v>
      </c>
      <c r="C253" s="7271"/>
      <c r="D253" s="3981">
        <f t="shared" si="12"/>
        <v>0</v>
      </c>
      <c r="E253" s="3036">
        <f t="shared" si="14"/>
        <v>0</v>
      </c>
      <c r="F253" s="359">
        <f t="shared" si="14"/>
        <v>0</v>
      </c>
      <c r="G253" s="373"/>
      <c r="H253" s="381"/>
      <c r="I253" s="378"/>
      <c r="J253" s="381"/>
      <c r="K253" s="378"/>
      <c r="L253" s="381"/>
      <c r="M253" s="378"/>
      <c r="N253" s="381"/>
      <c r="O253" s="378"/>
      <c r="P253" s="381"/>
      <c r="Q253" s="378"/>
      <c r="R253" s="381"/>
      <c r="S253" s="378"/>
      <c r="T253" s="381"/>
      <c r="U253" s="378"/>
      <c r="V253" s="2280"/>
      <c r="W253" s="378"/>
      <c r="X253" s="2280"/>
      <c r="Y253" s="378"/>
      <c r="Z253" s="2280"/>
      <c r="AA253" s="378"/>
      <c r="AB253" s="2280"/>
      <c r="AC253" s="378"/>
      <c r="AD253" s="2280"/>
      <c r="AE253" s="378"/>
      <c r="AF253" s="2280"/>
      <c r="AG253" s="378"/>
      <c r="AH253" s="3951"/>
      <c r="AI253" s="3950"/>
      <c r="AJ253" s="3951"/>
      <c r="AK253" s="3950"/>
      <c r="AL253" s="3951"/>
      <c r="AM253" s="3950"/>
      <c r="AN253" s="3951"/>
      <c r="AO253" s="3991"/>
      <c r="AP253" s="3992"/>
      <c r="AQ253" s="3948"/>
      <c r="AR253" s="374"/>
      <c r="AS253" s="3948"/>
      <c r="AT253" s="378"/>
      <c r="AU253" s="378"/>
      <c r="AV253" s="374"/>
      <c r="AW253" s="374"/>
      <c r="AX253" s="381"/>
      <c r="BT253" s="563"/>
      <c r="BU253" s="563"/>
      <c r="BV253" s="606"/>
      <c r="BW253" s="606"/>
      <c r="BX253" s="606"/>
      <c r="BY253" s="607"/>
      <c r="BZ253" s="607"/>
      <c r="CA253" s="607"/>
      <c r="CB253" s="607"/>
      <c r="CC253" s="607"/>
      <c r="CD253" s="607"/>
      <c r="CE253" s="608"/>
      <c r="CF253" s="608"/>
      <c r="CG253" s="608"/>
      <c r="CH253" s="608"/>
      <c r="CI253" s="608"/>
      <c r="CJ253" s="608"/>
      <c r="CK253" s="562"/>
      <c r="CL253" s="562"/>
      <c r="CM253" s="562"/>
      <c r="CN253" s="562"/>
      <c r="CO253" s="562"/>
      <c r="CP253" s="562"/>
      <c r="CQ253" s="562"/>
      <c r="CR253" s="562"/>
      <c r="CS253" s="562"/>
      <c r="CT253" s="562"/>
      <c r="CU253" s="562"/>
      <c r="CV253" s="562"/>
      <c r="CW253" s="562"/>
      <c r="CX253" s="562"/>
      <c r="CY253" s="563"/>
      <c r="CZ253" s="563"/>
      <c r="DA253" s="563"/>
      <c r="DB253" s="563"/>
      <c r="DC253" s="563"/>
      <c r="DD253" s="563"/>
      <c r="DE253" s="563"/>
      <c r="DF253" s="563"/>
      <c r="DG253" s="563"/>
      <c r="DH253" s="563"/>
      <c r="DI253" s="563"/>
      <c r="DJ253" s="563"/>
      <c r="DK253" s="563"/>
      <c r="DL253" s="563"/>
    </row>
    <row r="254" spans="1:116" s="332" customFormat="1" ht="16.350000000000001" customHeight="1" x14ac:dyDescent="0.2">
      <c r="A254" s="6682"/>
      <c r="B254" s="6855" t="s">
        <v>2519</v>
      </c>
      <c r="C254" s="6856"/>
      <c r="D254" s="3967">
        <f t="shared" si="12"/>
        <v>0</v>
      </c>
      <c r="E254" s="2060">
        <f t="shared" si="14"/>
        <v>0</v>
      </c>
      <c r="F254" s="3450">
        <f t="shared" si="14"/>
        <v>0</v>
      </c>
      <c r="G254" s="3169"/>
      <c r="H254" s="3170"/>
      <c r="I254" s="3172"/>
      <c r="J254" s="3170"/>
      <c r="K254" s="3172"/>
      <c r="L254" s="3170"/>
      <c r="M254" s="3172"/>
      <c r="N254" s="3170"/>
      <c r="O254" s="3172"/>
      <c r="P254" s="3170"/>
      <c r="Q254" s="3172"/>
      <c r="R254" s="3170"/>
      <c r="S254" s="3172"/>
      <c r="T254" s="3170"/>
      <c r="U254" s="3172"/>
      <c r="V254" s="2238"/>
      <c r="W254" s="3172"/>
      <c r="X254" s="2238"/>
      <c r="Y254" s="3172"/>
      <c r="Z254" s="2238"/>
      <c r="AA254" s="3172"/>
      <c r="AB254" s="2238"/>
      <c r="AC254" s="3172"/>
      <c r="AD254" s="2238"/>
      <c r="AE254" s="3172"/>
      <c r="AF254" s="2238"/>
      <c r="AG254" s="3172"/>
      <c r="AH254" s="2238"/>
      <c r="AI254" s="3172"/>
      <c r="AJ254" s="2238"/>
      <c r="AK254" s="3172"/>
      <c r="AL254" s="2238"/>
      <c r="AM254" s="3172"/>
      <c r="AN254" s="2238"/>
      <c r="AO254" s="3993"/>
      <c r="AP254" s="3955"/>
      <c r="AQ254" s="3954"/>
      <c r="AR254" s="3983"/>
      <c r="AS254" s="373"/>
      <c r="AT254" s="3172"/>
      <c r="AU254" s="3172"/>
      <c r="AV254" s="3970"/>
      <c r="AW254" s="3970"/>
      <c r="AX254" s="3170"/>
      <c r="BT254" s="563"/>
      <c r="BU254" s="563"/>
      <c r="BV254" s="606"/>
      <c r="BW254" s="606"/>
      <c r="BX254" s="606"/>
      <c r="BY254" s="607"/>
      <c r="BZ254" s="607"/>
      <c r="CA254" s="607"/>
      <c r="CB254" s="607"/>
      <c r="CC254" s="607"/>
      <c r="CD254" s="607"/>
      <c r="CE254" s="608"/>
      <c r="CF254" s="608"/>
      <c r="CG254" s="608"/>
      <c r="CH254" s="608"/>
      <c r="CI254" s="608"/>
      <c r="CJ254" s="608"/>
      <c r="CK254" s="562"/>
      <c r="CL254" s="562"/>
      <c r="CM254" s="562"/>
      <c r="CN254" s="562"/>
      <c r="CO254" s="562"/>
      <c r="CP254" s="562"/>
      <c r="CQ254" s="562"/>
      <c r="CR254" s="562"/>
      <c r="CS254" s="562"/>
      <c r="CT254" s="562"/>
      <c r="CU254" s="562"/>
      <c r="CV254" s="562"/>
      <c r="CW254" s="562"/>
      <c r="CX254" s="562"/>
      <c r="CY254" s="563"/>
      <c r="CZ254" s="563"/>
      <c r="DA254" s="563"/>
      <c r="DB254" s="563"/>
      <c r="DC254" s="563"/>
      <c r="DD254" s="563"/>
      <c r="DE254" s="563"/>
      <c r="DF254" s="563"/>
      <c r="DG254" s="563"/>
      <c r="DH254" s="563"/>
      <c r="DI254" s="563"/>
      <c r="DJ254" s="563"/>
      <c r="DK254" s="563"/>
      <c r="DL254" s="563"/>
    </row>
    <row r="255" spans="1:116" s="332" customFormat="1" ht="16.350000000000001" customHeight="1" x14ac:dyDescent="0.2">
      <c r="A255" s="6682"/>
      <c r="B255" s="6855" t="s">
        <v>2520</v>
      </c>
      <c r="C255" s="6856"/>
      <c r="D255" s="3967">
        <f t="shared" si="12"/>
        <v>0</v>
      </c>
      <c r="E255" s="2060">
        <f t="shared" si="14"/>
        <v>0</v>
      </c>
      <c r="F255" s="3450">
        <f t="shared" si="14"/>
        <v>0</v>
      </c>
      <c r="G255" s="3169"/>
      <c r="H255" s="3170"/>
      <c r="I255" s="3172"/>
      <c r="J255" s="3170"/>
      <c r="K255" s="3172"/>
      <c r="L255" s="3170"/>
      <c r="M255" s="3172"/>
      <c r="N255" s="3170"/>
      <c r="O255" s="3172"/>
      <c r="P255" s="3170"/>
      <c r="Q255" s="3172"/>
      <c r="R255" s="3170"/>
      <c r="S255" s="3172"/>
      <c r="T255" s="3170"/>
      <c r="U255" s="3172"/>
      <c r="V255" s="2238"/>
      <c r="W255" s="3172"/>
      <c r="X255" s="2238"/>
      <c r="Y255" s="3172"/>
      <c r="Z255" s="2238"/>
      <c r="AA255" s="3172"/>
      <c r="AB255" s="2238"/>
      <c r="AC255" s="3172"/>
      <c r="AD255" s="2238"/>
      <c r="AE255" s="3172"/>
      <c r="AF255" s="2238"/>
      <c r="AG255" s="3172"/>
      <c r="AH255" s="2238"/>
      <c r="AI255" s="3172"/>
      <c r="AJ255" s="2238"/>
      <c r="AK255" s="3172"/>
      <c r="AL255" s="2238"/>
      <c r="AM255" s="3172"/>
      <c r="AN255" s="2238"/>
      <c r="AO255" s="3993"/>
      <c r="AP255" s="3955"/>
      <c r="AQ255" s="3954"/>
      <c r="AR255" s="3983"/>
      <c r="AS255" s="3983"/>
      <c r="AT255" s="3172"/>
      <c r="AU255" s="3172"/>
      <c r="AV255" s="3970"/>
      <c r="AW255" s="3970"/>
      <c r="AX255" s="3170"/>
      <c r="BT255" s="563"/>
      <c r="BU255" s="563"/>
      <c r="BV255" s="606"/>
      <c r="BW255" s="606"/>
      <c r="BX255" s="606"/>
      <c r="BY255" s="607"/>
      <c r="BZ255" s="607"/>
      <c r="CA255" s="607"/>
      <c r="CB255" s="607"/>
      <c r="CC255" s="607"/>
      <c r="CD255" s="607"/>
      <c r="CE255" s="608"/>
      <c r="CF255" s="608"/>
      <c r="CG255" s="608"/>
      <c r="CH255" s="608"/>
      <c r="CI255" s="608"/>
      <c r="CJ255" s="608"/>
      <c r="CK255" s="562"/>
      <c r="CL255" s="562"/>
      <c r="CM255" s="562"/>
      <c r="CN255" s="562"/>
      <c r="CO255" s="562"/>
      <c r="CP255" s="562"/>
      <c r="CQ255" s="562"/>
      <c r="CR255" s="562"/>
      <c r="CS255" s="562"/>
      <c r="CT255" s="562"/>
      <c r="CU255" s="562"/>
      <c r="CV255" s="562"/>
      <c r="CW255" s="562"/>
      <c r="CX255" s="562"/>
      <c r="CY255" s="563"/>
      <c r="CZ255" s="563"/>
      <c r="DA255" s="563"/>
      <c r="DB255" s="563"/>
      <c r="DC255" s="563"/>
      <c r="DD255" s="563"/>
      <c r="DE255" s="563"/>
      <c r="DF255" s="563"/>
      <c r="DG255" s="563"/>
      <c r="DH255" s="563"/>
      <c r="DI255" s="563"/>
      <c r="DJ255" s="563"/>
      <c r="DK255" s="563"/>
      <c r="DL255" s="563"/>
    </row>
    <row r="256" spans="1:116" s="332" customFormat="1" ht="16.350000000000001" customHeight="1" x14ac:dyDescent="0.2">
      <c r="A256" s="6682"/>
      <c r="B256" s="6851" t="s">
        <v>2521</v>
      </c>
      <c r="C256" s="7272"/>
      <c r="D256" s="3967">
        <f t="shared" si="12"/>
        <v>0</v>
      </c>
      <c r="E256" s="2060">
        <f t="shared" si="14"/>
        <v>0</v>
      </c>
      <c r="F256" s="3450">
        <f t="shared" si="14"/>
        <v>0</v>
      </c>
      <c r="G256" s="3971"/>
      <c r="H256" s="3972"/>
      <c r="I256" s="722"/>
      <c r="J256" s="3972"/>
      <c r="K256" s="722"/>
      <c r="L256" s="3972"/>
      <c r="M256" s="722"/>
      <c r="N256" s="3972"/>
      <c r="O256" s="722"/>
      <c r="P256" s="3972"/>
      <c r="Q256" s="722"/>
      <c r="R256" s="3972"/>
      <c r="S256" s="722"/>
      <c r="T256" s="3972"/>
      <c r="U256" s="722"/>
      <c r="V256" s="709"/>
      <c r="W256" s="722"/>
      <c r="X256" s="709"/>
      <c r="Y256" s="3172"/>
      <c r="Z256" s="2238"/>
      <c r="AA256" s="3172"/>
      <c r="AB256" s="2238"/>
      <c r="AC256" s="3172"/>
      <c r="AD256" s="2238"/>
      <c r="AE256" s="3172"/>
      <c r="AF256" s="2238"/>
      <c r="AG256" s="3172"/>
      <c r="AH256" s="2238"/>
      <c r="AI256" s="3172"/>
      <c r="AJ256" s="2238"/>
      <c r="AK256" s="3172"/>
      <c r="AL256" s="2238"/>
      <c r="AM256" s="3172"/>
      <c r="AN256" s="2238"/>
      <c r="AO256" s="3993"/>
      <c r="AP256" s="3955"/>
      <c r="AQ256" s="3954"/>
      <c r="AR256" s="3983"/>
      <c r="AS256" s="3983"/>
      <c r="AT256" s="3172"/>
      <c r="AU256" s="3172"/>
      <c r="AV256" s="3970"/>
      <c r="AW256" s="3970"/>
      <c r="AX256" s="3170"/>
      <c r="BT256" s="563"/>
      <c r="BU256" s="563"/>
      <c r="BV256" s="606"/>
      <c r="BW256" s="606"/>
      <c r="BX256" s="606"/>
      <c r="BY256" s="607"/>
      <c r="BZ256" s="607"/>
      <c r="CA256" s="607"/>
      <c r="CB256" s="607"/>
      <c r="CC256" s="607"/>
      <c r="CD256" s="607"/>
      <c r="CE256" s="608"/>
      <c r="CF256" s="608"/>
      <c r="CG256" s="608"/>
      <c r="CH256" s="608"/>
      <c r="CI256" s="608"/>
      <c r="CJ256" s="608"/>
      <c r="CK256" s="562"/>
      <c r="CL256" s="562"/>
      <c r="CM256" s="562"/>
      <c r="CN256" s="562"/>
      <c r="CO256" s="562"/>
      <c r="CP256" s="562"/>
      <c r="CQ256" s="562"/>
      <c r="CR256" s="562"/>
      <c r="CS256" s="562"/>
      <c r="CT256" s="562"/>
      <c r="CU256" s="562"/>
      <c r="CV256" s="562"/>
      <c r="CW256" s="562"/>
      <c r="CX256" s="562"/>
      <c r="CY256" s="563"/>
      <c r="CZ256" s="563"/>
      <c r="DA256" s="563"/>
      <c r="DB256" s="563"/>
      <c r="DC256" s="563"/>
      <c r="DD256" s="563"/>
      <c r="DE256" s="563"/>
      <c r="DF256" s="563"/>
      <c r="DG256" s="563"/>
      <c r="DH256" s="563"/>
      <c r="DI256" s="563"/>
      <c r="DJ256" s="563"/>
      <c r="DK256" s="563"/>
      <c r="DL256" s="563"/>
    </row>
    <row r="257" spans="1:116" s="332" customFormat="1" ht="16.350000000000001" customHeight="1" x14ac:dyDescent="0.2">
      <c r="A257" s="6682"/>
      <c r="B257" s="6855" t="s">
        <v>2522</v>
      </c>
      <c r="C257" s="6856"/>
      <c r="D257" s="3967">
        <f t="shared" si="12"/>
        <v>0</v>
      </c>
      <c r="E257" s="2060">
        <f t="shared" si="14"/>
        <v>0</v>
      </c>
      <c r="F257" s="3450">
        <f t="shared" si="14"/>
        <v>0</v>
      </c>
      <c r="G257" s="3971"/>
      <c r="H257" s="3972"/>
      <c r="I257" s="722"/>
      <c r="J257" s="3972"/>
      <c r="K257" s="722"/>
      <c r="L257" s="3972"/>
      <c r="M257" s="722"/>
      <c r="N257" s="3972"/>
      <c r="O257" s="722"/>
      <c r="P257" s="3972"/>
      <c r="Q257" s="722"/>
      <c r="R257" s="3972"/>
      <c r="S257" s="722"/>
      <c r="T257" s="3972"/>
      <c r="U257" s="722"/>
      <c r="V257" s="709"/>
      <c r="W257" s="722"/>
      <c r="X257" s="709"/>
      <c r="Y257" s="3172"/>
      <c r="Z257" s="2238"/>
      <c r="AA257" s="3172"/>
      <c r="AB257" s="2238"/>
      <c r="AC257" s="3172"/>
      <c r="AD257" s="2238"/>
      <c r="AE257" s="3172"/>
      <c r="AF257" s="2238"/>
      <c r="AG257" s="3172"/>
      <c r="AH257" s="2238"/>
      <c r="AI257" s="3172"/>
      <c r="AJ257" s="2238"/>
      <c r="AK257" s="3172"/>
      <c r="AL257" s="2238"/>
      <c r="AM257" s="3172"/>
      <c r="AN257" s="2238"/>
      <c r="AO257" s="3993"/>
      <c r="AP257" s="3955"/>
      <c r="AQ257" s="3954"/>
      <c r="AR257" s="3983"/>
      <c r="AS257" s="3976"/>
      <c r="AT257" s="3172"/>
      <c r="AU257" s="3172"/>
      <c r="AV257" s="3970"/>
      <c r="AW257" s="3970"/>
      <c r="AX257" s="3170"/>
      <c r="BT257" s="563"/>
      <c r="BU257" s="563"/>
      <c r="BV257" s="606"/>
      <c r="BW257" s="606"/>
      <c r="BX257" s="606"/>
      <c r="BY257" s="607"/>
      <c r="BZ257" s="607"/>
      <c r="CA257" s="607"/>
      <c r="CB257" s="607"/>
      <c r="CC257" s="607"/>
      <c r="CD257" s="607"/>
      <c r="CE257" s="608"/>
      <c r="CF257" s="608"/>
      <c r="CG257" s="608"/>
      <c r="CH257" s="608"/>
      <c r="CI257" s="608"/>
      <c r="CJ257" s="608"/>
      <c r="CK257" s="562"/>
      <c r="CL257" s="562"/>
      <c r="CM257" s="562"/>
      <c r="CN257" s="562"/>
      <c r="CO257" s="562"/>
      <c r="CP257" s="562"/>
      <c r="CQ257" s="562"/>
      <c r="CR257" s="562"/>
      <c r="CS257" s="562"/>
      <c r="CT257" s="562"/>
      <c r="CU257" s="562"/>
      <c r="CV257" s="562"/>
      <c r="CW257" s="562"/>
      <c r="CX257" s="562"/>
      <c r="CY257" s="563"/>
      <c r="CZ257" s="563"/>
      <c r="DA257" s="563"/>
      <c r="DB257" s="563"/>
      <c r="DC257" s="563"/>
      <c r="DD257" s="563"/>
      <c r="DE257" s="563"/>
      <c r="DF257" s="563"/>
      <c r="DG257" s="563"/>
      <c r="DH257" s="563"/>
      <c r="DI257" s="563"/>
      <c r="DJ257" s="563"/>
      <c r="DK257" s="563"/>
      <c r="DL257" s="563"/>
    </row>
    <row r="258" spans="1:116" s="332" customFormat="1" ht="16.350000000000001" customHeight="1" x14ac:dyDescent="0.2">
      <c r="A258" s="7269"/>
      <c r="B258" s="7259" t="s">
        <v>2523</v>
      </c>
      <c r="C258" s="7260"/>
      <c r="D258" s="3994">
        <f t="shared" si="12"/>
        <v>0</v>
      </c>
      <c r="E258" s="3995">
        <f t="shared" si="14"/>
        <v>0</v>
      </c>
      <c r="F258" s="3996">
        <f t="shared" si="14"/>
        <v>0</v>
      </c>
      <c r="G258" s="3961"/>
      <c r="H258" s="3962"/>
      <c r="I258" s="3963"/>
      <c r="J258" s="3962"/>
      <c r="K258" s="3963"/>
      <c r="L258" s="3962"/>
      <c r="M258" s="3963"/>
      <c r="N258" s="3962"/>
      <c r="O258" s="3963"/>
      <c r="P258" s="3962"/>
      <c r="Q258" s="3963"/>
      <c r="R258" s="3962"/>
      <c r="S258" s="3963"/>
      <c r="T258" s="3962"/>
      <c r="U258" s="3963"/>
      <c r="V258" s="2262"/>
      <c r="W258" s="3963"/>
      <c r="X258" s="2262"/>
      <c r="Y258" s="3963"/>
      <c r="Z258" s="2262"/>
      <c r="AA258" s="3963"/>
      <c r="AB258" s="2262"/>
      <c r="AC258" s="3997"/>
      <c r="AD258" s="3998"/>
      <c r="AE258" s="3997"/>
      <c r="AF258" s="3998"/>
      <c r="AG258" s="3997"/>
      <c r="AH258" s="3998"/>
      <c r="AI258" s="3997"/>
      <c r="AJ258" s="3998"/>
      <c r="AK258" s="3997"/>
      <c r="AL258" s="3998"/>
      <c r="AM258" s="3997"/>
      <c r="AN258" s="3998"/>
      <c r="AO258" s="3999"/>
      <c r="AP258" s="4000"/>
      <c r="AQ258" s="4001"/>
      <c r="AR258" s="4002"/>
      <c r="AS258" s="3980"/>
      <c r="AT258" s="3997"/>
      <c r="AU258" s="3997"/>
      <c r="AV258" s="4003"/>
      <c r="AW258" s="4003"/>
      <c r="AX258" s="4004"/>
      <c r="BT258" s="563"/>
      <c r="BU258" s="563"/>
      <c r="BV258" s="606"/>
      <c r="BW258" s="606"/>
      <c r="BX258" s="606"/>
      <c r="BY258" s="607"/>
      <c r="BZ258" s="607"/>
      <c r="CA258" s="607"/>
      <c r="CB258" s="607"/>
      <c r="CC258" s="607"/>
      <c r="CD258" s="607"/>
      <c r="CE258" s="608"/>
      <c r="CF258" s="608"/>
      <c r="CG258" s="608"/>
      <c r="CH258" s="608"/>
      <c r="CI258" s="608"/>
      <c r="CJ258" s="608"/>
      <c r="CK258" s="562"/>
      <c r="CL258" s="562"/>
      <c r="CM258" s="562"/>
      <c r="CN258" s="562"/>
      <c r="CO258" s="562"/>
      <c r="CP258" s="562"/>
      <c r="CQ258" s="562"/>
      <c r="CR258" s="562"/>
      <c r="CS258" s="562"/>
      <c r="CT258" s="562"/>
      <c r="CU258" s="562"/>
      <c r="CV258" s="562"/>
      <c r="CW258" s="562"/>
      <c r="CX258" s="562"/>
      <c r="CY258" s="563"/>
      <c r="CZ258" s="563"/>
      <c r="DA258" s="563"/>
      <c r="DB258" s="563"/>
      <c r="DC258" s="563"/>
      <c r="DD258" s="563"/>
      <c r="DE258" s="563"/>
      <c r="DF258" s="563"/>
      <c r="DG258" s="563"/>
      <c r="DH258" s="563"/>
      <c r="DI258" s="563"/>
      <c r="DJ258" s="563"/>
      <c r="DK258" s="563"/>
      <c r="DL258" s="563"/>
    </row>
    <row r="259" spans="1:116" s="319" customFormat="1" ht="15" customHeight="1" x14ac:dyDescent="0.2">
      <c r="A259" s="7045" t="s">
        <v>2356</v>
      </c>
      <c r="B259" s="7270" t="s">
        <v>2518</v>
      </c>
      <c r="C259" s="7271"/>
      <c r="D259" s="604">
        <f t="shared" si="12"/>
        <v>0</v>
      </c>
      <c r="E259" s="505">
        <f t="shared" si="14"/>
        <v>0</v>
      </c>
      <c r="F259" s="359">
        <f t="shared" si="14"/>
        <v>0</v>
      </c>
      <c r="G259" s="373"/>
      <c r="H259" s="381"/>
      <c r="I259" s="378"/>
      <c r="J259" s="381"/>
      <c r="K259" s="378"/>
      <c r="L259" s="381"/>
      <c r="M259" s="378"/>
      <c r="N259" s="381"/>
      <c r="O259" s="378"/>
      <c r="P259" s="381"/>
      <c r="Q259" s="378"/>
      <c r="R259" s="381"/>
      <c r="S259" s="378"/>
      <c r="T259" s="381"/>
      <c r="U259" s="378"/>
      <c r="V259" s="2280"/>
      <c r="W259" s="378"/>
      <c r="X259" s="2280"/>
      <c r="Y259" s="378"/>
      <c r="Z259" s="2280"/>
      <c r="AA259" s="378"/>
      <c r="AB259" s="2280"/>
      <c r="AC259" s="378"/>
      <c r="AD259" s="2280"/>
      <c r="AE259" s="378"/>
      <c r="AF259" s="2280"/>
      <c r="AG259" s="378"/>
      <c r="AH259" s="2280"/>
      <c r="AI259" s="378"/>
      <c r="AJ259" s="2280"/>
      <c r="AK259" s="378"/>
      <c r="AL259" s="2280"/>
      <c r="AM259" s="378"/>
      <c r="AN259" s="2280"/>
      <c r="AO259" s="376"/>
      <c r="AP259" s="605"/>
      <c r="AQ259" s="373"/>
      <c r="AR259" s="374"/>
      <c r="AS259" s="3948"/>
      <c r="AT259" s="378"/>
      <c r="AU259" s="378"/>
      <c r="AV259" s="374"/>
      <c r="AW259" s="374"/>
      <c r="AX259" s="381"/>
      <c r="BV259" s="520"/>
      <c r="BW259" s="520"/>
      <c r="BX259" s="520"/>
      <c r="BY259" s="520"/>
      <c r="BZ259" s="520"/>
      <c r="CA259" s="520"/>
      <c r="CB259" s="520"/>
      <c r="CC259" s="520"/>
      <c r="CD259" s="520"/>
      <c r="CE259" s="520">
        <v>0</v>
      </c>
      <c r="CF259" s="520">
        <v>0</v>
      </c>
      <c r="CG259" s="520"/>
      <c r="CH259" s="520"/>
      <c r="CI259" s="520"/>
      <c r="CJ259" s="520"/>
      <c r="CK259" s="520"/>
      <c r="CL259" s="520"/>
      <c r="CM259" s="520"/>
      <c r="CN259" s="520"/>
    </row>
    <row r="260" spans="1:116" s="319" customFormat="1" ht="15" customHeight="1" x14ac:dyDescent="0.2">
      <c r="A260" s="6421"/>
      <c r="B260" s="6855" t="s">
        <v>2519</v>
      </c>
      <c r="C260" s="6856"/>
      <c r="D260" s="3967">
        <f t="shared" si="12"/>
        <v>0</v>
      </c>
      <c r="E260" s="2060">
        <f t="shared" si="14"/>
        <v>0</v>
      </c>
      <c r="F260" s="3450">
        <f t="shared" si="14"/>
        <v>0</v>
      </c>
      <c r="G260" s="3169"/>
      <c r="H260" s="3170"/>
      <c r="I260" s="3172"/>
      <c r="J260" s="3170"/>
      <c r="K260" s="3172"/>
      <c r="L260" s="3170"/>
      <c r="M260" s="3172"/>
      <c r="N260" s="3170"/>
      <c r="O260" s="3172"/>
      <c r="P260" s="3170"/>
      <c r="Q260" s="3172"/>
      <c r="R260" s="3170"/>
      <c r="S260" s="3172"/>
      <c r="T260" s="3170"/>
      <c r="U260" s="3172"/>
      <c r="V260" s="2238"/>
      <c r="W260" s="3172"/>
      <c r="X260" s="2238"/>
      <c r="Y260" s="3172"/>
      <c r="Z260" s="2238"/>
      <c r="AA260" s="3172"/>
      <c r="AB260" s="2238"/>
      <c r="AC260" s="3172"/>
      <c r="AD260" s="2238"/>
      <c r="AE260" s="3172"/>
      <c r="AF260" s="2238"/>
      <c r="AG260" s="3172"/>
      <c r="AH260" s="2238"/>
      <c r="AI260" s="3172"/>
      <c r="AJ260" s="2238"/>
      <c r="AK260" s="3172"/>
      <c r="AL260" s="2238"/>
      <c r="AM260" s="3172"/>
      <c r="AN260" s="2238"/>
      <c r="AO260" s="3968"/>
      <c r="AP260" s="3969"/>
      <c r="AQ260" s="3954"/>
      <c r="AR260" s="3983"/>
      <c r="AS260" s="373"/>
      <c r="AT260" s="3172"/>
      <c r="AU260" s="3172"/>
      <c r="AV260" s="3970"/>
      <c r="AW260" s="3970"/>
      <c r="AX260" s="3170"/>
      <c r="BV260" s="520"/>
      <c r="BW260" s="520"/>
      <c r="BX260" s="520"/>
      <c r="BY260" s="520"/>
      <c r="BZ260" s="520"/>
      <c r="CA260" s="520"/>
      <c r="CB260" s="520"/>
      <c r="CC260" s="520"/>
      <c r="CD260" s="520"/>
      <c r="CE260" s="520">
        <v>0</v>
      </c>
      <c r="CF260" s="520">
        <v>0</v>
      </c>
      <c r="CG260" s="520"/>
      <c r="CH260" s="520"/>
      <c r="CI260" s="520"/>
      <c r="CJ260" s="520"/>
      <c r="CK260" s="520"/>
      <c r="CL260" s="520"/>
      <c r="CM260" s="520"/>
      <c r="CN260" s="520"/>
    </row>
    <row r="261" spans="1:116" s="319" customFormat="1" ht="14.25" customHeight="1" x14ac:dyDescent="0.2">
      <c r="A261" s="6421"/>
      <c r="B261" s="6857" t="s">
        <v>2520</v>
      </c>
      <c r="C261" s="6858"/>
      <c r="D261" s="3967">
        <f t="shared" si="12"/>
        <v>0</v>
      </c>
      <c r="E261" s="2060">
        <f t="shared" si="14"/>
        <v>0</v>
      </c>
      <c r="F261" s="3450">
        <f t="shared" si="14"/>
        <v>0</v>
      </c>
      <c r="G261" s="3169"/>
      <c r="H261" s="3170"/>
      <c r="I261" s="3172"/>
      <c r="J261" s="3170"/>
      <c r="K261" s="3172"/>
      <c r="L261" s="3170"/>
      <c r="M261" s="3172"/>
      <c r="N261" s="3170"/>
      <c r="O261" s="3172"/>
      <c r="P261" s="3170"/>
      <c r="Q261" s="3172"/>
      <c r="R261" s="3170"/>
      <c r="S261" s="3172"/>
      <c r="T261" s="3170"/>
      <c r="U261" s="3172"/>
      <c r="V261" s="2238"/>
      <c r="W261" s="3172"/>
      <c r="X261" s="2238"/>
      <c r="Y261" s="3172"/>
      <c r="Z261" s="2238"/>
      <c r="AA261" s="3172"/>
      <c r="AB261" s="2238"/>
      <c r="AC261" s="3172"/>
      <c r="AD261" s="2238"/>
      <c r="AE261" s="3172"/>
      <c r="AF261" s="2238"/>
      <c r="AG261" s="3172"/>
      <c r="AH261" s="2238"/>
      <c r="AI261" s="3172"/>
      <c r="AJ261" s="2238"/>
      <c r="AK261" s="3172"/>
      <c r="AL261" s="2238"/>
      <c r="AM261" s="3172"/>
      <c r="AN261" s="2238"/>
      <c r="AO261" s="3968"/>
      <c r="AP261" s="3969"/>
      <c r="AQ261" s="3954"/>
      <c r="AR261" s="3983"/>
      <c r="AS261" s="3983"/>
      <c r="AT261" s="3172"/>
      <c r="AU261" s="3172"/>
      <c r="AV261" s="3970"/>
      <c r="AW261" s="3970"/>
      <c r="AX261" s="3170"/>
      <c r="BV261" s="520"/>
      <c r="BW261" s="520"/>
      <c r="BX261" s="520"/>
      <c r="BY261" s="520"/>
      <c r="BZ261" s="520"/>
      <c r="CA261" s="520"/>
      <c r="CB261" s="520"/>
      <c r="CC261" s="520"/>
      <c r="CD261" s="520"/>
      <c r="CE261" s="520">
        <v>0</v>
      </c>
      <c r="CF261" s="520">
        <v>0</v>
      </c>
      <c r="CG261" s="520"/>
      <c r="CH261" s="520"/>
      <c r="CI261" s="520"/>
      <c r="CJ261" s="520"/>
      <c r="CK261" s="520"/>
      <c r="CL261" s="520"/>
      <c r="CM261" s="520"/>
      <c r="CN261" s="520"/>
    </row>
    <row r="262" spans="1:116" s="319" customFormat="1" ht="15" customHeight="1" x14ac:dyDescent="0.2">
      <c r="A262" s="6421"/>
      <c r="B262" s="6834" t="s">
        <v>2521</v>
      </c>
      <c r="C262" s="6859"/>
      <c r="D262" s="3967">
        <f t="shared" si="12"/>
        <v>0</v>
      </c>
      <c r="E262" s="2060">
        <f t="shared" si="14"/>
        <v>0</v>
      </c>
      <c r="F262" s="3450">
        <f t="shared" si="14"/>
        <v>0</v>
      </c>
      <c r="G262" s="3971"/>
      <c r="H262" s="3972"/>
      <c r="I262" s="722"/>
      <c r="J262" s="3972"/>
      <c r="K262" s="722"/>
      <c r="L262" s="3972"/>
      <c r="M262" s="722"/>
      <c r="N262" s="3972"/>
      <c r="O262" s="722"/>
      <c r="P262" s="3972"/>
      <c r="Q262" s="722"/>
      <c r="R262" s="3972"/>
      <c r="S262" s="722"/>
      <c r="T262" s="3972"/>
      <c r="U262" s="722"/>
      <c r="V262" s="709"/>
      <c r="W262" s="722"/>
      <c r="X262" s="709"/>
      <c r="Y262" s="722"/>
      <c r="Z262" s="709"/>
      <c r="AA262" s="722"/>
      <c r="AB262" s="709"/>
      <c r="AC262" s="722"/>
      <c r="AD262" s="709"/>
      <c r="AE262" s="722"/>
      <c r="AF262" s="709"/>
      <c r="AG262" s="722"/>
      <c r="AH262" s="709"/>
      <c r="AI262" s="722"/>
      <c r="AJ262" s="709"/>
      <c r="AK262" s="722"/>
      <c r="AL262" s="709"/>
      <c r="AM262" s="722"/>
      <c r="AN262" s="709"/>
      <c r="AO262" s="3973"/>
      <c r="AP262" s="3974"/>
      <c r="AQ262" s="3975"/>
      <c r="AR262" s="4005"/>
      <c r="AS262" s="3983"/>
      <c r="AT262" s="722"/>
      <c r="AU262" s="722"/>
      <c r="AV262" s="3977"/>
      <c r="AW262" s="3977"/>
      <c r="AX262" s="3972"/>
      <c r="BV262" s="520"/>
      <c r="BW262" s="520"/>
      <c r="BX262" s="520"/>
      <c r="BY262" s="520"/>
      <c r="BZ262" s="520"/>
      <c r="CA262" s="520"/>
      <c r="CB262" s="520"/>
      <c r="CC262" s="520"/>
      <c r="CD262" s="520"/>
      <c r="CE262" s="520"/>
      <c r="CF262" s="520"/>
      <c r="CG262" s="520"/>
      <c r="CH262" s="520"/>
      <c r="CI262" s="520"/>
      <c r="CJ262" s="520"/>
      <c r="CK262" s="520"/>
      <c r="CL262" s="520"/>
      <c r="CM262" s="520"/>
      <c r="CN262" s="520"/>
    </row>
    <row r="263" spans="1:116" s="319" customFormat="1" ht="15" customHeight="1" x14ac:dyDescent="0.2">
      <c r="A263" s="6421"/>
      <c r="B263" s="6855" t="s">
        <v>2522</v>
      </c>
      <c r="C263" s="6856"/>
      <c r="D263" s="3967">
        <f t="shared" si="12"/>
        <v>0</v>
      </c>
      <c r="E263" s="2060">
        <f t="shared" si="14"/>
        <v>0</v>
      </c>
      <c r="F263" s="3450">
        <f t="shared" si="14"/>
        <v>0</v>
      </c>
      <c r="G263" s="3971"/>
      <c r="H263" s="3972"/>
      <c r="I263" s="722"/>
      <c r="J263" s="3972"/>
      <c r="K263" s="722"/>
      <c r="L263" s="3972"/>
      <c r="M263" s="722"/>
      <c r="N263" s="3972"/>
      <c r="O263" s="722"/>
      <c r="P263" s="3972"/>
      <c r="Q263" s="722"/>
      <c r="R263" s="3972"/>
      <c r="S263" s="722"/>
      <c r="T263" s="3972"/>
      <c r="U263" s="722"/>
      <c r="V263" s="709"/>
      <c r="W263" s="722"/>
      <c r="X263" s="709"/>
      <c r="Y263" s="722"/>
      <c r="Z263" s="709"/>
      <c r="AA263" s="722"/>
      <c r="AB263" s="709"/>
      <c r="AC263" s="722"/>
      <c r="AD263" s="709"/>
      <c r="AE263" s="722"/>
      <c r="AF263" s="709"/>
      <c r="AG263" s="722"/>
      <c r="AH263" s="709"/>
      <c r="AI263" s="722"/>
      <c r="AJ263" s="709"/>
      <c r="AK263" s="722"/>
      <c r="AL263" s="709"/>
      <c r="AM263" s="722"/>
      <c r="AN263" s="709"/>
      <c r="AO263" s="3973"/>
      <c r="AP263" s="3974"/>
      <c r="AQ263" s="3975"/>
      <c r="AR263" s="4005"/>
      <c r="AS263" s="3976"/>
      <c r="AT263" s="722"/>
      <c r="AU263" s="722"/>
      <c r="AV263" s="3977"/>
      <c r="AW263" s="3977"/>
      <c r="AX263" s="3972"/>
      <c r="BV263" s="520"/>
      <c r="BW263" s="520"/>
      <c r="BX263" s="520"/>
      <c r="BY263" s="520"/>
      <c r="BZ263" s="520"/>
      <c r="CA263" s="520"/>
      <c r="CB263" s="520"/>
      <c r="CC263" s="520"/>
      <c r="CD263" s="520"/>
      <c r="CE263" s="520"/>
      <c r="CF263" s="520"/>
      <c r="CG263" s="520"/>
      <c r="CH263" s="520"/>
      <c r="CI263" s="520"/>
      <c r="CJ263" s="520"/>
      <c r="CK263" s="520"/>
      <c r="CL263" s="520"/>
      <c r="CM263" s="520"/>
      <c r="CN263" s="520"/>
    </row>
    <row r="264" spans="1:116" s="319" customFormat="1" ht="14.25" customHeight="1" x14ac:dyDescent="0.2">
      <c r="A264" s="7266"/>
      <c r="B264" s="7259" t="s">
        <v>2523</v>
      </c>
      <c r="C264" s="7260"/>
      <c r="D264" s="3589">
        <f t="shared" si="12"/>
        <v>0</v>
      </c>
      <c r="E264" s="2063">
        <f t="shared" si="14"/>
        <v>0</v>
      </c>
      <c r="F264" s="1020">
        <f t="shared" si="14"/>
        <v>0</v>
      </c>
      <c r="G264" s="3971"/>
      <c r="H264" s="3972"/>
      <c r="I264" s="722"/>
      <c r="J264" s="3972"/>
      <c r="K264" s="722"/>
      <c r="L264" s="3972"/>
      <c r="M264" s="722"/>
      <c r="N264" s="3972"/>
      <c r="O264" s="722"/>
      <c r="P264" s="3972"/>
      <c r="Q264" s="722"/>
      <c r="R264" s="3972"/>
      <c r="S264" s="722"/>
      <c r="T264" s="3972"/>
      <c r="U264" s="722"/>
      <c r="V264" s="709"/>
      <c r="W264" s="722"/>
      <c r="X264" s="709"/>
      <c r="Y264" s="722"/>
      <c r="Z264" s="709"/>
      <c r="AA264" s="722"/>
      <c r="AB264" s="709"/>
      <c r="AC264" s="722"/>
      <c r="AD264" s="709"/>
      <c r="AE264" s="722"/>
      <c r="AF264" s="709"/>
      <c r="AG264" s="722"/>
      <c r="AH264" s="709"/>
      <c r="AI264" s="722"/>
      <c r="AJ264" s="709"/>
      <c r="AK264" s="722"/>
      <c r="AL264" s="709"/>
      <c r="AM264" s="722"/>
      <c r="AN264" s="709"/>
      <c r="AO264" s="3964"/>
      <c r="AP264" s="3965"/>
      <c r="AQ264" s="3979"/>
      <c r="AR264" s="4006"/>
      <c r="AS264" s="3980"/>
      <c r="AT264" s="3963"/>
      <c r="AU264" s="3963"/>
      <c r="AV264" s="3966"/>
      <c r="AW264" s="3966"/>
      <c r="AX264" s="3962"/>
      <c r="BV264" s="520"/>
      <c r="BW264" s="520"/>
      <c r="BX264" s="520"/>
      <c r="BY264" s="520"/>
      <c r="BZ264" s="520"/>
      <c r="CA264" s="520"/>
      <c r="CB264" s="520"/>
      <c r="CC264" s="520"/>
      <c r="CD264" s="520"/>
      <c r="CE264" s="520">
        <v>0</v>
      </c>
      <c r="CF264" s="520">
        <v>0</v>
      </c>
      <c r="CG264" s="520"/>
      <c r="CH264" s="520"/>
      <c r="CI264" s="520"/>
      <c r="CJ264" s="520"/>
      <c r="CK264" s="520"/>
      <c r="CL264" s="520"/>
      <c r="CM264" s="520"/>
      <c r="CN264" s="520"/>
    </row>
    <row r="265" spans="1:116" s="319" customFormat="1" ht="15" customHeight="1" x14ac:dyDescent="0.2">
      <c r="A265" s="7045" t="s">
        <v>2527</v>
      </c>
      <c r="B265" s="7255" t="s">
        <v>2518</v>
      </c>
      <c r="C265" s="7256"/>
      <c r="D265" s="3981">
        <f t="shared" si="12"/>
        <v>0</v>
      </c>
      <c r="E265" s="3036">
        <f t="shared" ref="E265:F282" si="15">+Y265+AA265+AC265+AE265+AG265+AI265+AK265+AM265</f>
        <v>0</v>
      </c>
      <c r="F265" s="3982">
        <f t="shared" si="15"/>
        <v>0</v>
      </c>
      <c r="G265" s="4007"/>
      <c r="H265" s="4008"/>
      <c r="I265" s="4009"/>
      <c r="J265" s="4008"/>
      <c r="K265" s="4009"/>
      <c r="L265" s="4008"/>
      <c r="M265" s="4010"/>
      <c r="N265" s="4011"/>
      <c r="O265" s="4012"/>
      <c r="P265" s="4011"/>
      <c r="Q265" s="4009"/>
      <c r="R265" s="4008"/>
      <c r="S265" s="4009"/>
      <c r="T265" s="4008"/>
      <c r="U265" s="4010"/>
      <c r="V265" s="4011"/>
      <c r="W265" s="4012"/>
      <c r="X265" s="4011"/>
      <c r="Y265" s="3950"/>
      <c r="Z265" s="3951"/>
      <c r="AA265" s="3950"/>
      <c r="AB265" s="3951"/>
      <c r="AC265" s="3950"/>
      <c r="AD265" s="3951"/>
      <c r="AE265" s="3950"/>
      <c r="AF265" s="3951"/>
      <c r="AG265" s="3950"/>
      <c r="AH265" s="3951"/>
      <c r="AI265" s="3950"/>
      <c r="AJ265" s="3951"/>
      <c r="AK265" s="3950"/>
      <c r="AL265" s="3951"/>
      <c r="AM265" s="3950"/>
      <c r="AN265" s="3951"/>
      <c r="AO265" s="376"/>
      <c r="AP265" s="605"/>
      <c r="AQ265" s="3948"/>
      <c r="AR265" s="374"/>
      <c r="AS265" s="3948"/>
      <c r="AT265" s="378"/>
      <c r="AU265" s="378"/>
      <c r="AV265" s="374"/>
      <c r="AW265" s="374"/>
      <c r="AX265" s="381"/>
      <c r="BV265" s="520"/>
      <c r="BW265" s="520"/>
      <c r="BX265" s="520"/>
      <c r="BY265" s="520"/>
      <c r="BZ265" s="520"/>
      <c r="CA265" s="520"/>
      <c r="CB265" s="520"/>
      <c r="CC265" s="520"/>
      <c r="CD265" s="520"/>
      <c r="CE265" s="520">
        <v>0</v>
      </c>
      <c r="CF265" s="520">
        <v>0</v>
      </c>
      <c r="CG265" s="520"/>
      <c r="CH265" s="520"/>
      <c r="CI265" s="520"/>
      <c r="CJ265" s="520"/>
      <c r="CK265" s="520"/>
      <c r="CL265" s="520"/>
      <c r="CM265" s="520"/>
      <c r="CN265" s="520"/>
    </row>
    <row r="266" spans="1:116" s="319" customFormat="1" ht="15" customHeight="1" x14ac:dyDescent="0.2">
      <c r="A266" s="6421"/>
      <c r="B266" s="6857" t="s">
        <v>2519</v>
      </c>
      <c r="C266" s="6858"/>
      <c r="D266" s="3967">
        <f>SUM(E266+F266)</f>
        <v>0</v>
      </c>
      <c r="E266" s="4013">
        <f t="shared" si="15"/>
        <v>0</v>
      </c>
      <c r="F266" s="4014">
        <f t="shared" si="15"/>
        <v>0</v>
      </c>
      <c r="G266" s="4015"/>
      <c r="H266" s="4016"/>
      <c r="I266" s="4017"/>
      <c r="J266" s="4016"/>
      <c r="K266" s="4017"/>
      <c r="L266" s="4016"/>
      <c r="M266" s="4018"/>
      <c r="N266" s="3986"/>
      <c r="O266" s="4018"/>
      <c r="P266" s="3986"/>
      <c r="Q266" s="4017"/>
      <c r="R266" s="4016"/>
      <c r="S266" s="4017"/>
      <c r="T266" s="4016"/>
      <c r="U266" s="4018"/>
      <c r="V266" s="3986"/>
      <c r="W266" s="4018"/>
      <c r="X266" s="3986"/>
      <c r="Y266" s="3172"/>
      <c r="Z266" s="2238"/>
      <c r="AA266" s="3172"/>
      <c r="AB266" s="2238"/>
      <c r="AC266" s="3172"/>
      <c r="AD266" s="2238"/>
      <c r="AE266" s="3172"/>
      <c r="AF266" s="2238"/>
      <c r="AG266" s="3172"/>
      <c r="AH266" s="2238"/>
      <c r="AI266" s="3172"/>
      <c r="AJ266" s="2238"/>
      <c r="AK266" s="3172"/>
      <c r="AL266" s="2238"/>
      <c r="AM266" s="3172"/>
      <c r="AN266" s="2238"/>
      <c r="AO266" s="3968"/>
      <c r="AP266" s="3969"/>
      <c r="AQ266" s="3954"/>
      <c r="AR266" s="3983"/>
      <c r="AS266" s="373"/>
      <c r="AT266" s="3172"/>
      <c r="AU266" s="3172"/>
      <c r="AV266" s="3970"/>
      <c r="AW266" s="3970"/>
      <c r="AX266" s="3170"/>
      <c r="BV266" s="520"/>
      <c r="BW266" s="520"/>
      <c r="BX266" s="520"/>
      <c r="BY266" s="520"/>
      <c r="BZ266" s="520"/>
      <c r="CA266" s="520"/>
      <c r="CB266" s="520"/>
      <c r="CC266" s="520"/>
      <c r="CD266" s="520"/>
      <c r="CE266" s="520">
        <v>0</v>
      </c>
      <c r="CF266" s="520">
        <v>0</v>
      </c>
      <c r="CG266" s="520"/>
      <c r="CH266" s="520"/>
      <c r="CI266" s="520"/>
      <c r="CJ266" s="520"/>
      <c r="CK266" s="520"/>
      <c r="CL266" s="520"/>
      <c r="CM266" s="520"/>
      <c r="CN266" s="520"/>
    </row>
    <row r="267" spans="1:116" s="319" customFormat="1" ht="14.25" customHeight="1" x14ac:dyDescent="0.2">
      <c r="A267" s="6421"/>
      <c r="B267" s="6857" t="s">
        <v>2520</v>
      </c>
      <c r="C267" s="6858"/>
      <c r="D267" s="3967">
        <f t="shared" ref="D267:D306" si="16">SUM(E267+F267)</f>
        <v>0</v>
      </c>
      <c r="E267" s="4013">
        <f t="shared" si="15"/>
        <v>0</v>
      </c>
      <c r="F267" s="4014">
        <f t="shared" si="15"/>
        <v>0</v>
      </c>
      <c r="G267" s="4015"/>
      <c r="H267" s="4016"/>
      <c r="I267" s="4017"/>
      <c r="J267" s="4016"/>
      <c r="K267" s="4017"/>
      <c r="L267" s="4016"/>
      <c r="M267" s="4018"/>
      <c r="N267" s="3986"/>
      <c r="O267" s="4018"/>
      <c r="P267" s="3986"/>
      <c r="Q267" s="4017"/>
      <c r="R267" s="4016"/>
      <c r="S267" s="4017"/>
      <c r="T267" s="4016"/>
      <c r="U267" s="4018"/>
      <c r="V267" s="3986"/>
      <c r="W267" s="4018"/>
      <c r="X267" s="3986"/>
      <c r="Y267" s="3172"/>
      <c r="Z267" s="2238"/>
      <c r="AA267" s="3172"/>
      <c r="AB267" s="2238"/>
      <c r="AC267" s="3172"/>
      <c r="AD267" s="2238"/>
      <c r="AE267" s="3172"/>
      <c r="AF267" s="2238"/>
      <c r="AG267" s="3172"/>
      <c r="AH267" s="2238"/>
      <c r="AI267" s="3172"/>
      <c r="AJ267" s="2238"/>
      <c r="AK267" s="3172"/>
      <c r="AL267" s="2238"/>
      <c r="AM267" s="3172"/>
      <c r="AN267" s="2238"/>
      <c r="AO267" s="3968"/>
      <c r="AP267" s="3969"/>
      <c r="AQ267" s="3954"/>
      <c r="AR267" s="3983"/>
      <c r="AS267" s="3983"/>
      <c r="AT267" s="3172"/>
      <c r="AU267" s="3172"/>
      <c r="AV267" s="3970"/>
      <c r="AW267" s="3970"/>
      <c r="AX267" s="3170"/>
      <c r="BV267" s="520"/>
      <c r="BW267" s="520"/>
      <c r="BX267" s="520"/>
      <c r="BY267" s="520"/>
      <c r="BZ267" s="520"/>
      <c r="CA267" s="520"/>
      <c r="CB267" s="520"/>
      <c r="CC267" s="520"/>
      <c r="CD267" s="520"/>
      <c r="CE267" s="520">
        <v>0</v>
      </c>
      <c r="CF267" s="520">
        <v>0</v>
      </c>
      <c r="CG267" s="520"/>
      <c r="CH267" s="520"/>
      <c r="CI267" s="520"/>
      <c r="CJ267" s="520"/>
      <c r="CK267" s="520"/>
      <c r="CL267" s="520"/>
      <c r="CM267" s="520"/>
      <c r="CN267" s="520"/>
    </row>
    <row r="268" spans="1:116" s="319" customFormat="1" ht="15" customHeight="1" x14ac:dyDescent="0.2">
      <c r="A268" s="6421"/>
      <c r="B268" s="6834" t="s">
        <v>2521</v>
      </c>
      <c r="C268" s="6859"/>
      <c r="D268" s="3967">
        <f t="shared" si="16"/>
        <v>0</v>
      </c>
      <c r="E268" s="4013">
        <f t="shared" si="15"/>
        <v>0</v>
      </c>
      <c r="F268" s="4014">
        <f t="shared" si="15"/>
        <v>0</v>
      </c>
      <c r="G268" s="4019"/>
      <c r="H268" s="4020"/>
      <c r="I268" s="714"/>
      <c r="J268" s="4020"/>
      <c r="K268" s="714"/>
      <c r="L268" s="4020"/>
      <c r="M268" s="3954"/>
      <c r="N268" s="3986"/>
      <c r="O268" s="3954"/>
      <c r="P268" s="3986"/>
      <c r="Q268" s="714"/>
      <c r="R268" s="4020"/>
      <c r="S268" s="714"/>
      <c r="T268" s="4020"/>
      <c r="U268" s="3954"/>
      <c r="V268" s="3986"/>
      <c r="W268" s="3954"/>
      <c r="X268" s="3986"/>
      <c r="Y268" s="722"/>
      <c r="Z268" s="709"/>
      <c r="AA268" s="722"/>
      <c r="AB268" s="709"/>
      <c r="AC268" s="722"/>
      <c r="AD268" s="709"/>
      <c r="AE268" s="722"/>
      <c r="AF268" s="709"/>
      <c r="AG268" s="722"/>
      <c r="AH268" s="709"/>
      <c r="AI268" s="722"/>
      <c r="AJ268" s="709"/>
      <c r="AK268" s="722"/>
      <c r="AL268" s="709"/>
      <c r="AM268" s="722"/>
      <c r="AN268" s="709"/>
      <c r="AO268" s="3973"/>
      <c r="AP268" s="3974"/>
      <c r="AQ268" s="3954"/>
      <c r="AR268" s="3983"/>
      <c r="AS268" s="3983"/>
      <c r="AT268" s="722"/>
      <c r="AU268" s="722"/>
      <c r="AV268" s="3977"/>
      <c r="AW268" s="3977"/>
      <c r="AX268" s="3972"/>
      <c r="BV268" s="520"/>
      <c r="BW268" s="520"/>
      <c r="BX268" s="520"/>
      <c r="BY268" s="520"/>
      <c r="BZ268" s="520"/>
      <c r="CA268" s="520"/>
      <c r="CB268" s="520"/>
      <c r="CC268" s="520"/>
      <c r="CD268" s="520"/>
      <c r="CE268" s="520"/>
      <c r="CF268" s="520"/>
      <c r="CG268" s="520"/>
      <c r="CH268" s="520"/>
      <c r="CI268" s="520"/>
      <c r="CJ268" s="520"/>
      <c r="CK268" s="520"/>
      <c r="CL268" s="520"/>
      <c r="CM268" s="520"/>
      <c r="CN268" s="520"/>
    </row>
    <row r="269" spans="1:116" s="319" customFormat="1" ht="15" customHeight="1" x14ac:dyDescent="0.2">
      <c r="A269" s="6421"/>
      <c r="B269" s="6855" t="s">
        <v>2522</v>
      </c>
      <c r="C269" s="6856"/>
      <c r="D269" s="3967">
        <f t="shared" si="16"/>
        <v>0</v>
      </c>
      <c r="E269" s="4013">
        <f t="shared" si="15"/>
        <v>0</v>
      </c>
      <c r="F269" s="4014">
        <f t="shared" si="15"/>
        <v>0</v>
      </c>
      <c r="G269" s="4019"/>
      <c r="H269" s="4020"/>
      <c r="I269" s="714"/>
      <c r="J269" s="4020"/>
      <c r="K269" s="714"/>
      <c r="L269" s="4020"/>
      <c r="M269" s="3975"/>
      <c r="N269" s="4021"/>
      <c r="O269" s="3975"/>
      <c r="P269" s="4021"/>
      <c r="Q269" s="714"/>
      <c r="R269" s="4020"/>
      <c r="S269" s="714"/>
      <c r="T269" s="4020"/>
      <c r="U269" s="3975"/>
      <c r="V269" s="4021"/>
      <c r="W269" s="3975"/>
      <c r="X269" s="4021"/>
      <c r="Y269" s="722"/>
      <c r="Z269" s="709"/>
      <c r="AA269" s="722"/>
      <c r="AB269" s="709"/>
      <c r="AC269" s="722"/>
      <c r="AD269" s="709"/>
      <c r="AE269" s="722"/>
      <c r="AF269" s="709"/>
      <c r="AG269" s="722"/>
      <c r="AH269" s="709"/>
      <c r="AI269" s="722"/>
      <c r="AJ269" s="709"/>
      <c r="AK269" s="722"/>
      <c r="AL269" s="709"/>
      <c r="AM269" s="722"/>
      <c r="AN269" s="709"/>
      <c r="AO269" s="3973"/>
      <c r="AP269" s="3974"/>
      <c r="AQ269" s="3975"/>
      <c r="AR269" s="4005"/>
      <c r="AS269" s="3976"/>
      <c r="AT269" s="722"/>
      <c r="AU269" s="722"/>
      <c r="AV269" s="3977"/>
      <c r="AW269" s="3977"/>
      <c r="AX269" s="3972"/>
      <c r="BV269" s="520"/>
      <c r="BW269" s="520"/>
      <c r="BX269" s="520"/>
      <c r="BY269" s="520"/>
      <c r="BZ269" s="520"/>
      <c r="CA269" s="520"/>
      <c r="CB269" s="520"/>
      <c r="CC269" s="520"/>
      <c r="CD269" s="520"/>
      <c r="CE269" s="520"/>
      <c r="CF269" s="520"/>
      <c r="CG269" s="520"/>
      <c r="CH269" s="520"/>
      <c r="CI269" s="520"/>
      <c r="CJ269" s="520"/>
      <c r="CK269" s="520"/>
      <c r="CL269" s="520"/>
      <c r="CM269" s="520"/>
      <c r="CN269" s="520"/>
    </row>
    <row r="270" spans="1:116" s="319" customFormat="1" ht="14.25" customHeight="1" x14ac:dyDescent="0.2">
      <c r="A270" s="7266"/>
      <c r="B270" s="7267" t="s">
        <v>2523</v>
      </c>
      <c r="C270" s="7268"/>
      <c r="D270" s="3596">
        <f t="shared" si="16"/>
        <v>0</v>
      </c>
      <c r="E270" s="4022">
        <f t="shared" si="15"/>
        <v>0</v>
      </c>
      <c r="F270" s="4023">
        <f t="shared" si="15"/>
        <v>0</v>
      </c>
      <c r="G270" s="4024"/>
      <c r="H270" s="4025"/>
      <c r="I270" s="4026"/>
      <c r="J270" s="4025"/>
      <c r="K270" s="4026"/>
      <c r="L270" s="4025"/>
      <c r="M270" s="4024"/>
      <c r="N270" s="4025"/>
      <c r="O270" s="4024"/>
      <c r="P270" s="4025"/>
      <c r="Q270" s="4026"/>
      <c r="R270" s="4025"/>
      <c r="S270" s="4026"/>
      <c r="T270" s="4025"/>
      <c r="U270" s="4024"/>
      <c r="V270" s="4025"/>
      <c r="W270" s="4024"/>
      <c r="X270" s="4025"/>
      <c r="Y270" s="3963"/>
      <c r="Z270" s="2262"/>
      <c r="AA270" s="3963"/>
      <c r="AB270" s="2262"/>
      <c r="AC270" s="3963"/>
      <c r="AD270" s="2262"/>
      <c r="AE270" s="3963"/>
      <c r="AF270" s="2262"/>
      <c r="AG270" s="3963"/>
      <c r="AH270" s="2262"/>
      <c r="AI270" s="3963"/>
      <c r="AJ270" s="2262"/>
      <c r="AK270" s="3963"/>
      <c r="AL270" s="2262"/>
      <c r="AM270" s="3963"/>
      <c r="AN270" s="2262"/>
      <c r="AO270" s="3964"/>
      <c r="AP270" s="3965"/>
      <c r="AQ270" s="3979"/>
      <c r="AR270" s="4006"/>
      <c r="AS270" s="3980"/>
      <c r="AT270" s="3963"/>
      <c r="AU270" s="3963"/>
      <c r="AV270" s="3966"/>
      <c r="AW270" s="3966"/>
      <c r="AX270" s="3962"/>
      <c r="BV270" s="520"/>
      <c r="BW270" s="520"/>
      <c r="BX270" s="520"/>
      <c r="BY270" s="520"/>
      <c r="BZ270" s="520"/>
      <c r="CA270" s="520"/>
      <c r="CB270" s="520"/>
      <c r="CC270" s="520"/>
      <c r="CD270" s="520"/>
      <c r="CE270" s="520">
        <v>0</v>
      </c>
      <c r="CF270" s="520">
        <v>0</v>
      </c>
      <c r="CG270" s="520"/>
      <c r="CH270" s="520"/>
      <c r="CI270" s="520"/>
      <c r="CJ270" s="520"/>
      <c r="CK270" s="520"/>
      <c r="CL270" s="520"/>
      <c r="CM270" s="520"/>
      <c r="CN270" s="520"/>
    </row>
    <row r="271" spans="1:116" s="319" customFormat="1" ht="14.25" customHeight="1" x14ac:dyDescent="0.2">
      <c r="A271" s="7265" t="s">
        <v>2528</v>
      </c>
      <c r="B271" s="7255" t="s">
        <v>2518</v>
      </c>
      <c r="C271" s="7256"/>
      <c r="D271" s="604">
        <f t="shared" si="16"/>
        <v>0</v>
      </c>
      <c r="E271" s="4027">
        <f t="shared" si="15"/>
        <v>0</v>
      </c>
      <c r="F271" s="4028">
        <f t="shared" si="15"/>
        <v>0</v>
      </c>
      <c r="G271" s="609"/>
      <c r="H271" s="610"/>
      <c r="I271" s="611"/>
      <c r="J271" s="610"/>
      <c r="K271" s="611"/>
      <c r="L271" s="610"/>
      <c r="M271" s="612"/>
      <c r="N271" s="613"/>
      <c r="O271" s="612"/>
      <c r="P271" s="613"/>
      <c r="Q271" s="611"/>
      <c r="R271" s="610"/>
      <c r="S271" s="611"/>
      <c r="T271" s="610"/>
      <c r="U271" s="612"/>
      <c r="V271" s="613"/>
      <c r="W271" s="612"/>
      <c r="X271" s="613"/>
      <c r="Y271" s="378"/>
      <c r="Z271" s="2280"/>
      <c r="AA271" s="378"/>
      <c r="AB271" s="2280"/>
      <c r="AC271" s="378"/>
      <c r="AD271" s="2280"/>
      <c r="AE271" s="378"/>
      <c r="AF271" s="2280"/>
      <c r="AG271" s="378"/>
      <c r="AH271" s="2280"/>
      <c r="AI271" s="378"/>
      <c r="AJ271" s="2280"/>
      <c r="AK271" s="378"/>
      <c r="AL271" s="2280"/>
      <c r="AM271" s="378"/>
      <c r="AN271" s="2280"/>
      <c r="AO271" s="376"/>
      <c r="AP271" s="605"/>
      <c r="AQ271" s="373"/>
      <c r="AR271" s="374"/>
      <c r="AS271" s="3948"/>
      <c r="AT271" s="378"/>
      <c r="AU271" s="378"/>
      <c r="AV271" s="374"/>
      <c r="AW271" s="374"/>
      <c r="AX271" s="381"/>
      <c r="BV271" s="520"/>
      <c r="BW271" s="520"/>
      <c r="BX271" s="520"/>
      <c r="BY271" s="520"/>
      <c r="BZ271" s="520"/>
      <c r="CA271" s="520"/>
      <c r="CB271" s="520"/>
      <c r="CC271" s="520"/>
      <c r="CD271" s="520"/>
      <c r="CE271" s="520">
        <v>0</v>
      </c>
      <c r="CF271" s="520">
        <v>0</v>
      </c>
      <c r="CG271" s="520"/>
      <c r="CH271" s="520"/>
      <c r="CI271" s="520"/>
      <c r="CJ271" s="520"/>
      <c r="CK271" s="520"/>
      <c r="CL271" s="520"/>
      <c r="CM271" s="520"/>
      <c r="CN271" s="520"/>
    </row>
    <row r="272" spans="1:116" s="319" customFormat="1" ht="15" customHeight="1" x14ac:dyDescent="0.2">
      <c r="A272" s="6421"/>
      <c r="B272" s="7273" t="s">
        <v>2519</v>
      </c>
      <c r="C272" s="7274"/>
      <c r="D272" s="3967">
        <f t="shared" si="16"/>
        <v>0</v>
      </c>
      <c r="E272" s="4013">
        <f t="shared" si="15"/>
        <v>0</v>
      </c>
      <c r="F272" s="4014">
        <f t="shared" si="15"/>
        <v>0</v>
      </c>
      <c r="G272" s="4015"/>
      <c r="H272" s="4016"/>
      <c r="I272" s="4017"/>
      <c r="J272" s="4016"/>
      <c r="K272" s="4017"/>
      <c r="L272" s="4016"/>
      <c r="M272" s="4018"/>
      <c r="N272" s="3986"/>
      <c r="O272" s="4018"/>
      <c r="P272" s="3986"/>
      <c r="Q272" s="4017"/>
      <c r="R272" s="4016"/>
      <c r="S272" s="4017"/>
      <c r="T272" s="4016"/>
      <c r="U272" s="4018"/>
      <c r="V272" s="3986"/>
      <c r="W272" s="4018"/>
      <c r="X272" s="3986"/>
      <c r="Y272" s="3172"/>
      <c r="Z272" s="2238"/>
      <c r="AA272" s="3172"/>
      <c r="AB272" s="2238"/>
      <c r="AC272" s="3172"/>
      <c r="AD272" s="2238"/>
      <c r="AE272" s="3172"/>
      <c r="AF272" s="2238"/>
      <c r="AG272" s="3172"/>
      <c r="AH272" s="2238"/>
      <c r="AI272" s="3172"/>
      <c r="AJ272" s="2238"/>
      <c r="AK272" s="3172"/>
      <c r="AL272" s="2238"/>
      <c r="AM272" s="3172"/>
      <c r="AN272" s="2238"/>
      <c r="AO272" s="3968"/>
      <c r="AP272" s="3969"/>
      <c r="AQ272" s="3954"/>
      <c r="AR272" s="3983"/>
      <c r="AS272" s="373"/>
      <c r="AT272" s="3172"/>
      <c r="AU272" s="3172"/>
      <c r="AV272" s="3970"/>
      <c r="AW272" s="3970"/>
      <c r="AX272" s="3170"/>
      <c r="BV272" s="520"/>
      <c r="BW272" s="520"/>
      <c r="BX272" s="520"/>
      <c r="BY272" s="520"/>
      <c r="BZ272" s="520"/>
      <c r="CA272" s="520"/>
      <c r="CB272" s="520"/>
      <c r="CC272" s="520"/>
      <c r="CD272" s="520"/>
      <c r="CE272" s="520">
        <v>0</v>
      </c>
      <c r="CF272" s="520">
        <v>0</v>
      </c>
      <c r="CG272" s="520"/>
      <c r="CH272" s="520"/>
      <c r="CI272" s="520"/>
      <c r="CJ272" s="520"/>
      <c r="CK272" s="520"/>
      <c r="CL272" s="520"/>
      <c r="CM272" s="520"/>
      <c r="CN272" s="520"/>
    </row>
    <row r="273" spans="1:116" s="319" customFormat="1" ht="14.25" customHeight="1" x14ac:dyDescent="0.2">
      <c r="A273" s="6421"/>
      <c r="B273" s="6857" t="s">
        <v>2520</v>
      </c>
      <c r="C273" s="6858"/>
      <c r="D273" s="3967">
        <f t="shared" si="16"/>
        <v>0</v>
      </c>
      <c r="E273" s="4013">
        <f t="shared" si="15"/>
        <v>0</v>
      </c>
      <c r="F273" s="4014">
        <f t="shared" si="15"/>
        <v>0</v>
      </c>
      <c r="G273" s="4015"/>
      <c r="H273" s="4016"/>
      <c r="I273" s="4017"/>
      <c r="J273" s="4016"/>
      <c r="K273" s="4017"/>
      <c r="L273" s="4016"/>
      <c r="M273" s="4018"/>
      <c r="N273" s="3986"/>
      <c r="O273" s="4018"/>
      <c r="P273" s="3986"/>
      <c r="Q273" s="4017"/>
      <c r="R273" s="4016"/>
      <c r="S273" s="4017"/>
      <c r="T273" s="4016"/>
      <c r="U273" s="4018"/>
      <c r="V273" s="3986"/>
      <c r="W273" s="4018"/>
      <c r="X273" s="3986"/>
      <c r="Y273" s="3172"/>
      <c r="Z273" s="2238"/>
      <c r="AA273" s="3172"/>
      <c r="AB273" s="2238"/>
      <c r="AC273" s="3172"/>
      <c r="AD273" s="2238"/>
      <c r="AE273" s="3172"/>
      <c r="AF273" s="2238"/>
      <c r="AG273" s="3172"/>
      <c r="AH273" s="2238"/>
      <c r="AI273" s="3172"/>
      <c r="AJ273" s="2238"/>
      <c r="AK273" s="3172"/>
      <c r="AL273" s="2238"/>
      <c r="AM273" s="3172"/>
      <c r="AN273" s="2238"/>
      <c r="AO273" s="3968"/>
      <c r="AP273" s="3969"/>
      <c r="AQ273" s="3954"/>
      <c r="AR273" s="3983"/>
      <c r="AS273" s="3983"/>
      <c r="AT273" s="3172"/>
      <c r="AU273" s="3172"/>
      <c r="AV273" s="3970"/>
      <c r="AW273" s="3970"/>
      <c r="AX273" s="3170"/>
      <c r="BV273" s="520"/>
      <c r="BW273" s="520"/>
      <c r="BX273" s="520"/>
      <c r="BY273" s="520"/>
      <c r="BZ273" s="520"/>
      <c r="CA273" s="520"/>
      <c r="CB273" s="520"/>
      <c r="CC273" s="520"/>
      <c r="CD273" s="520"/>
      <c r="CE273" s="520">
        <v>0</v>
      </c>
      <c r="CF273" s="520">
        <v>0</v>
      </c>
      <c r="CG273" s="520"/>
      <c r="CH273" s="520"/>
      <c r="CI273" s="520"/>
      <c r="CJ273" s="520"/>
      <c r="CK273" s="520"/>
      <c r="CL273" s="520"/>
      <c r="CM273" s="520"/>
      <c r="CN273" s="520"/>
    </row>
    <row r="274" spans="1:116" s="319" customFormat="1" ht="15" customHeight="1" x14ac:dyDescent="0.2">
      <c r="A274" s="6421"/>
      <c r="B274" s="6834" t="s">
        <v>2521</v>
      </c>
      <c r="C274" s="6859"/>
      <c r="D274" s="3967">
        <f t="shared" si="16"/>
        <v>0</v>
      </c>
      <c r="E274" s="4013">
        <f t="shared" si="15"/>
        <v>0</v>
      </c>
      <c r="F274" s="4014">
        <f t="shared" si="15"/>
        <v>0</v>
      </c>
      <c r="G274" s="4019"/>
      <c r="H274" s="4020"/>
      <c r="I274" s="714"/>
      <c r="J274" s="4020"/>
      <c r="K274" s="714"/>
      <c r="L274" s="4020"/>
      <c r="M274" s="3954"/>
      <c r="N274" s="3986"/>
      <c r="O274" s="3954"/>
      <c r="P274" s="3986"/>
      <c r="Q274" s="714"/>
      <c r="R274" s="4020"/>
      <c r="S274" s="714"/>
      <c r="T274" s="4020"/>
      <c r="U274" s="3954"/>
      <c r="V274" s="3986"/>
      <c r="W274" s="3954"/>
      <c r="X274" s="3986"/>
      <c r="Y274" s="722"/>
      <c r="Z274" s="709"/>
      <c r="AA274" s="722"/>
      <c r="AB274" s="709"/>
      <c r="AC274" s="722"/>
      <c r="AD274" s="709"/>
      <c r="AE274" s="722"/>
      <c r="AF274" s="709"/>
      <c r="AG274" s="722"/>
      <c r="AH274" s="709"/>
      <c r="AI274" s="722"/>
      <c r="AJ274" s="709"/>
      <c r="AK274" s="722"/>
      <c r="AL274" s="709"/>
      <c r="AM274" s="722"/>
      <c r="AN274" s="709"/>
      <c r="AO274" s="3973"/>
      <c r="AP274" s="3974"/>
      <c r="AQ274" s="3954"/>
      <c r="AR274" s="3983"/>
      <c r="AS274" s="3983"/>
      <c r="AT274" s="722"/>
      <c r="AU274" s="722"/>
      <c r="AV274" s="3977"/>
      <c r="AW274" s="3977"/>
      <c r="AX274" s="3972"/>
      <c r="BV274" s="520"/>
      <c r="BW274" s="520"/>
      <c r="BX274" s="520"/>
      <c r="BY274" s="520"/>
      <c r="BZ274" s="520"/>
      <c r="CA274" s="520"/>
      <c r="CB274" s="520"/>
      <c r="CC274" s="520"/>
      <c r="CD274" s="520"/>
      <c r="CE274" s="520"/>
      <c r="CF274" s="520"/>
      <c r="CG274" s="520"/>
      <c r="CH274" s="520"/>
      <c r="CI274" s="520"/>
      <c r="CJ274" s="520"/>
      <c r="CK274" s="520"/>
      <c r="CL274" s="520"/>
      <c r="CM274" s="520"/>
      <c r="CN274" s="520"/>
    </row>
    <row r="275" spans="1:116" s="319" customFormat="1" ht="15" customHeight="1" x14ac:dyDescent="0.2">
      <c r="A275" s="6421"/>
      <c r="B275" s="6855" t="s">
        <v>2522</v>
      </c>
      <c r="C275" s="6856"/>
      <c r="D275" s="3967">
        <f t="shared" si="16"/>
        <v>0</v>
      </c>
      <c r="E275" s="4013">
        <f t="shared" si="15"/>
        <v>0</v>
      </c>
      <c r="F275" s="4014">
        <f t="shared" si="15"/>
        <v>0</v>
      </c>
      <c r="G275" s="4019"/>
      <c r="H275" s="4020"/>
      <c r="I275" s="714"/>
      <c r="J275" s="4020"/>
      <c r="K275" s="714"/>
      <c r="L275" s="4020"/>
      <c r="M275" s="3975"/>
      <c r="N275" s="4021"/>
      <c r="O275" s="3975"/>
      <c r="P275" s="4021"/>
      <c r="Q275" s="714"/>
      <c r="R275" s="4020"/>
      <c r="S275" s="714"/>
      <c r="T275" s="4020"/>
      <c r="U275" s="3975"/>
      <c r="V275" s="4021"/>
      <c r="W275" s="3975"/>
      <c r="X275" s="4021"/>
      <c r="Y275" s="722"/>
      <c r="Z275" s="709"/>
      <c r="AA275" s="722"/>
      <c r="AB275" s="709"/>
      <c r="AC275" s="722"/>
      <c r="AD275" s="709"/>
      <c r="AE275" s="722"/>
      <c r="AF275" s="709"/>
      <c r="AG275" s="722"/>
      <c r="AH275" s="709"/>
      <c r="AI275" s="722"/>
      <c r="AJ275" s="709"/>
      <c r="AK275" s="722"/>
      <c r="AL275" s="709"/>
      <c r="AM275" s="722"/>
      <c r="AN275" s="709"/>
      <c r="AO275" s="3973"/>
      <c r="AP275" s="3974"/>
      <c r="AQ275" s="3975"/>
      <c r="AR275" s="4005"/>
      <c r="AS275" s="3976"/>
      <c r="AT275" s="722"/>
      <c r="AU275" s="722"/>
      <c r="AV275" s="3977"/>
      <c r="AW275" s="3977"/>
      <c r="AX275" s="3972"/>
      <c r="BV275" s="520"/>
      <c r="BW275" s="520"/>
      <c r="BX275" s="520"/>
      <c r="BY275" s="520"/>
      <c r="BZ275" s="520"/>
      <c r="CA275" s="520"/>
      <c r="CB275" s="520"/>
      <c r="CC275" s="520"/>
      <c r="CD275" s="520"/>
      <c r="CE275" s="520"/>
      <c r="CF275" s="520"/>
      <c r="CG275" s="520"/>
      <c r="CH275" s="520"/>
      <c r="CI275" s="520"/>
      <c r="CJ275" s="520"/>
      <c r="CK275" s="520"/>
      <c r="CL275" s="520"/>
      <c r="CM275" s="520"/>
      <c r="CN275" s="520"/>
    </row>
    <row r="276" spans="1:116" s="319" customFormat="1" ht="14.25" customHeight="1" x14ac:dyDescent="0.2">
      <c r="A276" s="7266"/>
      <c r="B276" s="7267" t="s">
        <v>2523</v>
      </c>
      <c r="C276" s="7268"/>
      <c r="D276" s="3596">
        <f t="shared" si="16"/>
        <v>0</v>
      </c>
      <c r="E276" s="4022">
        <f t="shared" si="15"/>
        <v>0</v>
      </c>
      <c r="F276" s="4023">
        <f t="shared" si="15"/>
        <v>0</v>
      </c>
      <c r="G276" s="4024"/>
      <c r="H276" s="4025"/>
      <c r="I276" s="4026"/>
      <c r="J276" s="4025"/>
      <c r="K276" s="4026"/>
      <c r="L276" s="4025"/>
      <c r="M276" s="4024"/>
      <c r="N276" s="4025"/>
      <c r="O276" s="4024"/>
      <c r="P276" s="4025"/>
      <c r="Q276" s="4026"/>
      <c r="R276" s="4025"/>
      <c r="S276" s="4026"/>
      <c r="T276" s="4025"/>
      <c r="U276" s="4024"/>
      <c r="V276" s="4025"/>
      <c r="W276" s="4024"/>
      <c r="X276" s="4025"/>
      <c r="Y276" s="3963"/>
      <c r="Z276" s="2262"/>
      <c r="AA276" s="3963"/>
      <c r="AB276" s="2262"/>
      <c r="AC276" s="3963"/>
      <c r="AD276" s="2262"/>
      <c r="AE276" s="3963"/>
      <c r="AF276" s="2262"/>
      <c r="AG276" s="3963"/>
      <c r="AH276" s="2262"/>
      <c r="AI276" s="3963"/>
      <c r="AJ276" s="2262"/>
      <c r="AK276" s="3963"/>
      <c r="AL276" s="2262"/>
      <c r="AM276" s="3963"/>
      <c r="AN276" s="2262"/>
      <c r="AO276" s="3964"/>
      <c r="AP276" s="3965"/>
      <c r="AQ276" s="3979"/>
      <c r="AR276" s="4006"/>
      <c r="AS276" s="3980"/>
      <c r="AT276" s="3963"/>
      <c r="AU276" s="3963"/>
      <c r="AV276" s="3966"/>
      <c r="AW276" s="3966"/>
      <c r="AX276" s="3962"/>
      <c r="BV276" s="520"/>
      <c r="BW276" s="520"/>
      <c r="BX276" s="520"/>
      <c r="BY276" s="520"/>
      <c r="BZ276" s="520"/>
      <c r="CA276" s="520"/>
      <c r="CB276" s="520"/>
      <c r="CC276" s="520"/>
      <c r="CD276" s="520"/>
      <c r="CE276" s="520">
        <v>0</v>
      </c>
      <c r="CF276" s="520">
        <v>0</v>
      </c>
      <c r="CG276" s="520"/>
      <c r="CH276" s="520"/>
      <c r="CI276" s="520"/>
      <c r="CJ276" s="520"/>
      <c r="CK276" s="520"/>
      <c r="CL276" s="520"/>
      <c r="CM276" s="520"/>
      <c r="CN276" s="520"/>
    </row>
    <row r="277" spans="1:116" s="332" customFormat="1" ht="16.350000000000001" customHeight="1" x14ac:dyDescent="0.2">
      <c r="A277" s="7039" t="s">
        <v>2529</v>
      </c>
      <c r="B277" s="7270" t="s">
        <v>2518</v>
      </c>
      <c r="C277" s="7271"/>
      <c r="D277" s="604">
        <f t="shared" si="16"/>
        <v>0</v>
      </c>
      <c r="E277" s="4027">
        <f t="shared" si="15"/>
        <v>0</v>
      </c>
      <c r="F277" s="4028">
        <f t="shared" si="15"/>
        <v>0</v>
      </c>
      <c r="G277" s="614"/>
      <c r="H277" s="613"/>
      <c r="I277" s="612"/>
      <c r="J277" s="613"/>
      <c r="K277" s="612"/>
      <c r="L277" s="613"/>
      <c r="M277" s="612"/>
      <c r="N277" s="613"/>
      <c r="O277" s="612"/>
      <c r="P277" s="613"/>
      <c r="Q277" s="612"/>
      <c r="R277" s="613"/>
      <c r="S277" s="612"/>
      <c r="T277" s="613"/>
      <c r="U277" s="612"/>
      <c r="V277" s="613"/>
      <c r="W277" s="612"/>
      <c r="X277" s="613"/>
      <c r="Y277" s="378"/>
      <c r="Z277" s="2280"/>
      <c r="AA277" s="378"/>
      <c r="AB277" s="2280"/>
      <c r="AC277" s="378"/>
      <c r="AD277" s="2280"/>
      <c r="AE277" s="378"/>
      <c r="AF277" s="2280"/>
      <c r="AG277" s="378"/>
      <c r="AH277" s="2280"/>
      <c r="AI277" s="378"/>
      <c r="AJ277" s="2280"/>
      <c r="AK277" s="378"/>
      <c r="AL277" s="2280"/>
      <c r="AM277" s="378"/>
      <c r="AN277" s="2280"/>
      <c r="AO277" s="376"/>
      <c r="AP277" s="605"/>
      <c r="AQ277" s="373"/>
      <c r="AR277" s="374"/>
      <c r="AS277" s="3948"/>
      <c r="AT277" s="378"/>
      <c r="AU277" s="378"/>
      <c r="AV277" s="374"/>
      <c r="AW277" s="374"/>
      <c r="AX277" s="381"/>
      <c r="BT277" s="563"/>
      <c r="BU277" s="563"/>
      <c r="BV277" s="606"/>
      <c r="BW277" s="606"/>
      <c r="BX277" s="606"/>
      <c r="BY277" s="607"/>
      <c r="BZ277" s="607"/>
      <c r="CA277" s="607"/>
      <c r="CB277" s="607"/>
      <c r="CC277" s="607"/>
      <c r="CD277" s="607"/>
      <c r="CE277" s="608"/>
      <c r="CF277" s="608"/>
      <c r="CG277" s="608"/>
      <c r="CH277" s="608"/>
      <c r="CI277" s="608"/>
      <c r="CJ277" s="608"/>
      <c r="CK277" s="562"/>
      <c r="CL277" s="562"/>
      <c r="CM277" s="562"/>
      <c r="CN277" s="562"/>
      <c r="CO277" s="562"/>
      <c r="CP277" s="562"/>
      <c r="CQ277" s="562"/>
      <c r="CR277" s="562"/>
      <c r="CS277" s="562"/>
      <c r="CT277" s="562"/>
      <c r="CU277" s="562"/>
      <c r="CV277" s="562"/>
      <c r="CW277" s="562"/>
      <c r="CX277" s="562"/>
      <c r="CY277" s="563"/>
      <c r="CZ277" s="563"/>
      <c r="DA277" s="563"/>
      <c r="DB277" s="563"/>
      <c r="DC277" s="563"/>
      <c r="DD277" s="563"/>
      <c r="DE277" s="563"/>
      <c r="DF277" s="563"/>
      <c r="DG277" s="563"/>
      <c r="DH277" s="563"/>
      <c r="DI277" s="563"/>
      <c r="DJ277" s="563"/>
      <c r="DK277" s="563"/>
      <c r="DL277" s="563"/>
    </row>
    <row r="278" spans="1:116" s="332" customFormat="1" ht="16.350000000000001" customHeight="1" x14ac:dyDescent="0.2">
      <c r="A278" s="6682"/>
      <c r="B278" s="6855" t="s">
        <v>2519</v>
      </c>
      <c r="C278" s="6856"/>
      <c r="D278" s="3967">
        <f t="shared" si="16"/>
        <v>0</v>
      </c>
      <c r="E278" s="4013">
        <f t="shared" si="15"/>
        <v>0</v>
      </c>
      <c r="F278" s="4014">
        <f t="shared" si="15"/>
        <v>0</v>
      </c>
      <c r="G278" s="3954"/>
      <c r="H278" s="3986"/>
      <c r="I278" s="4018"/>
      <c r="J278" s="3986"/>
      <c r="K278" s="4018"/>
      <c r="L278" s="3986"/>
      <c r="M278" s="4018"/>
      <c r="N278" s="3986"/>
      <c r="O278" s="4018"/>
      <c r="P278" s="3986"/>
      <c r="Q278" s="4018"/>
      <c r="R278" s="3986"/>
      <c r="S278" s="4018"/>
      <c r="T278" s="3986"/>
      <c r="U278" s="4018"/>
      <c r="V278" s="3986"/>
      <c r="W278" s="4018"/>
      <c r="X278" s="3986"/>
      <c r="Y278" s="3172"/>
      <c r="Z278" s="2238"/>
      <c r="AA278" s="3172"/>
      <c r="AB278" s="2238"/>
      <c r="AC278" s="3172"/>
      <c r="AD278" s="2238"/>
      <c r="AE278" s="3172"/>
      <c r="AF278" s="2238"/>
      <c r="AG278" s="3172"/>
      <c r="AH278" s="2238"/>
      <c r="AI278" s="3172"/>
      <c r="AJ278" s="2238"/>
      <c r="AK278" s="3172"/>
      <c r="AL278" s="2238"/>
      <c r="AM278" s="3172"/>
      <c r="AN278" s="2238"/>
      <c r="AO278" s="3968"/>
      <c r="AP278" s="3969"/>
      <c r="AQ278" s="3954"/>
      <c r="AR278" s="3983"/>
      <c r="AS278" s="373"/>
      <c r="AT278" s="3172"/>
      <c r="AU278" s="3172"/>
      <c r="AV278" s="3970"/>
      <c r="AW278" s="3970"/>
      <c r="AX278" s="3170"/>
      <c r="BT278" s="563"/>
      <c r="BU278" s="563"/>
      <c r="BV278" s="606"/>
      <c r="BW278" s="606"/>
      <c r="BX278" s="606"/>
      <c r="BY278" s="607"/>
      <c r="BZ278" s="607"/>
      <c r="CA278" s="607"/>
      <c r="CB278" s="607"/>
      <c r="CC278" s="607"/>
      <c r="CD278" s="607"/>
      <c r="CE278" s="608"/>
      <c r="CF278" s="608"/>
      <c r="CG278" s="608"/>
      <c r="CH278" s="608"/>
      <c r="CI278" s="608"/>
      <c r="CJ278" s="608"/>
      <c r="CK278" s="562"/>
      <c r="CL278" s="562"/>
      <c r="CM278" s="562"/>
      <c r="CN278" s="562"/>
      <c r="CO278" s="562"/>
      <c r="CP278" s="562"/>
      <c r="CQ278" s="562"/>
      <c r="CR278" s="562"/>
      <c r="CS278" s="562"/>
      <c r="CT278" s="562"/>
      <c r="CU278" s="562"/>
      <c r="CV278" s="562"/>
      <c r="CW278" s="562"/>
      <c r="CX278" s="562"/>
      <c r="CY278" s="563"/>
      <c r="CZ278" s="563"/>
      <c r="DA278" s="563"/>
      <c r="DB278" s="563"/>
      <c r="DC278" s="563"/>
      <c r="DD278" s="563"/>
      <c r="DE278" s="563"/>
      <c r="DF278" s="563"/>
      <c r="DG278" s="563"/>
      <c r="DH278" s="563"/>
      <c r="DI278" s="563"/>
      <c r="DJ278" s="563"/>
      <c r="DK278" s="563"/>
      <c r="DL278" s="563"/>
    </row>
    <row r="279" spans="1:116" s="332" customFormat="1" ht="16.350000000000001" customHeight="1" x14ac:dyDescent="0.2">
      <c r="A279" s="6682"/>
      <c r="B279" s="6855" t="s">
        <v>2520</v>
      </c>
      <c r="C279" s="6856"/>
      <c r="D279" s="3967">
        <f t="shared" si="16"/>
        <v>0</v>
      </c>
      <c r="E279" s="4013">
        <f t="shared" si="15"/>
        <v>0</v>
      </c>
      <c r="F279" s="4014">
        <f t="shared" si="15"/>
        <v>0</v>
      </c>
      <c r="G279" s="3954"/>
      <c r="H279" s="3986"/>
      <c r="I279" s="4018"/>
      <c r="J279" s="3986"/>
      <c r="K279" s="4018"/>
      <c r="L279" s="3986"/>
      <c r="M279" s="4018"/>
      <c r="N279" s="3986"/>
      <c r="O279" s="4018"/>
      <c r="P279" s="3986"/>
      <c r="Q279" s="4018"/>
      <c r="R279" s="3986"/>
      <c r="S279" s="4018"/>
      <c r="T279" s="3986"/>
      <c r="U279" s="4018"/>
      <c r="V279" s="3986"/>
      <c r="W279" s="4018"/>
      <c r="X279" s="3986"/>
      <c r="Y279" s="3172"/>
      <c r="Z279" s="2238"/>
      <c r="AA279" s="3172"/>
      <c r="AB279" s="2238"/>
      <c r="AC279" s="3172"/>
      <c r="AD279" s="2238"/>
      <c r="AE279" s="3172"/>
      <c r="AF279" s="2238"/>
      <c r="AG279" s="3172"/>
      <c r="AH279" s="2238"/>
      <c r="AI279" s="3172"/>
      <c r="AJ279" s="2238"/>
      <c r="AK279" s="3172"/>
      <c r="AL279" s="2238"/>
      <c r="AM279" s="3172"/>
      <c r="AN279" s="2238"/>
      <c r="AO279" s="3968"/>
      <c r="AP279" s="3969"/>
      <c r="AQ279" s="3954"/>
      <c r="AR279" s="3983"/>
      <c r="AS279" s="3983"/>
      <c r="AT279" s="3172"/>
      <c r="AU279" s="3172"/>
      <c r="AV279" s="3970"/>
      <c r="AW279" s="3970"/>
      <c r="AX279" s="3170"/>
      <c r="BT279" s="563"/>
      <c r="BU279" s="563"/>
      <c r="BV279" s="606"/>
      <c r="BW279" s="606"/>
      <c r="BX279" s="606"/>
      <c r="BY279" s="607"/>
      <c r="BZ279" s="607"/>
      <c r="CA279" s="607"/>
      <c r="CB279" s="607"/>
      <c r="CC279" s="607"/>
      <c r="CD279" s="607"/>
      <c r="CE279" s="608"/>
      <c r="CF279" s="608"/>
      <c r="CG279" s="608"/>
      <c r="CH279" s="608"/>
      <c r="CI279" s="608"/>
      <c r="CJ279" s="608"/>
      <c r="CK279" s="562"/>
      <c r="CL279" s="562"/>
      <c r="CM279" s="562"/>
      <c r="CN279" s="562"/>
      <c r="CO279" s="562"/>
      <c r="CP279" s="562"/>
      <c r="CQ279" s="562"/>
      <c r="CR279" s="562"/>
      <c r="CS279" s="562"/>
      <c r="CT279" s="562"/>
      <c r="CU279" s="562"/>
      <c r="CV279" s="562"/>
      <c r="CW279" s="562"/>
      <c r="CX279" s="562"/>
      <c r="CY279" s="563"/>
      <c r="CZ279" s="563"/>
      <c r="DA279" s="563"/>
      <c r="DB279" s="563"/>
      <c r="DC279" s="563"/>
      <c r="DD279" s="563"/>
      <c r="DE279" s="563"/>
      <c r="DF279" s="563"/>
      <c r="DG279" s="563"/>
      <c r="DH279" s="563"/>
      <c r="DI279" s="563"/>
      <c r="DJ279" s="563"/>
      <c r="DK279" s="563"/>
      <c r="DL279" s="563"/>
    </row>
    <row r="280" spans="1:116" s="332" customFormat="1" ht="16.350000000000001" customHeight="1" x14ac:dyDescent="0.2">
      <c r="A280" s="6682"/>
      <c r="B280" s="6851" t="s">
        <v>2521</v>
      </c>
      <c r="C280" s="7272"/>
      <c r="D280" s="3967">
        <f t="shared" si="16"/>
        <v>0</v>
      </c>
      <c r="E280" s="4029">
        <f t="shared" si="15"/>
        <v>0</v>
      </c>
      <c r="F280" s="4030">
        <f t="shared" si="15"/>
        <v>0</v>
      </c>
      <c r="G280" s="3954"/>
      <c r="H280" s="3986"/>
      <c r="I280" s="4018"/>
      <c r="J280" s="3986"/>
      <c r="K280" s="4018"/>
      <c r="L280" s="3986"/>
      <c r="M280" s="4018"/>
      <c r="N280" s="3986"/>
      <c r="O280" s="4018"/>
      <c r="P280" s="3986"/>
      <c r="Q280" s="4018"/>
      <c r="R280" s="3986"/>
      <c r="S280" s="4018"/>
      <c r="T280" s="3986"/>
      <c r="U280" s="4018"/>
      <c r="V280" s="3986"/>
      <c r="W280" s="4018"/>
      <c r="X280" s="3986"/>
      <c r="Y280" s="3172"/>
      <c r="Z280" s="2238"/>
      <c r="AA280" s="3172"/>
      <c r="AB280" s="2238"/>
      <c r="AC280" s="3172"/>
      <c r="AD280" s="2238"/>
      <c r="AE280" s="3172"/>
      <c r="AF280" s="2238"/>
      <c r="AG280" s="3172"/>
      <c r="AH280" s="2238"/>
      <c r="AI280" s="3172"/>
      <c r="AJ280" s="2238"/>
      <c r="AK280" s="3172"/>
      <c r="AL280" s="2238"/>
      <c r="AM280" s="3172"/>
      <c r="AN280" s="2238"/>
      <c r="AO280" s="3973"/>
      <c r="AP280" s="3974"/>
      <c r="AQ280" s="3954"/>
      <c r="AR280" s="3983"/>
      <c r="AS280" s="3983"/>
      <c r="AT280" s="722"/>
      <c r="AU280" s="722"/>
      <c r="AV280" s="3977"/>
      <c r="AW280" s="3977"/>
      <c r="AX280" s="3972"/>
      <c r="BT280" s="563"/>
      <c r="BU280" s="563"/>
      <c r="BV280" s="606"/>
      <c r="BW280" s="606"/>
      <c r="BX280" s="606"/>
      <c r="BY280" s="607"/>
      <c r="BZ280" s="607"/>
      <c r="CA280" s="607"/>
      <c r="CB280" s="607"/>
      <c r="CC280" s="607"/>
      <c r="CD280" s="607"/>
      <c r="CE280" s="608"/>
      <c r="CF280" s="608"/>
      <c r="CG280" s="608"/>
      <c r="CH280" s="608"/>
      <c r="CI280" s="608"/>
      <c r="CJ280" s="608"/>
      <c r="CK280" s="562"/>
      <c r="CL280" s="562"/>
      <c r="CM280" s="562"/>
      <c r="CN280" s="562"/>
      <c r="CO280" s="562"/>
      <c r="CP280" s="562"/>
      <c r="CQ280" s="562"/>
      <c r="CR280" s="562"/>
      <c r="CS280" s="562"/>
      <c r="CT280" s="562"/>
      <c r="CU280" s="562"/>
      <c r="CV280" s="562"/>
      <c r="CW280" s="562"/>
      <c r="CX280" s="562"/>
      <c r="CY280" s="563"/>
      <c r="CZ280" s="563"/>
      <c r="DA280" s="563"/>
      <c r="DB280" s="563"/>
      <c r="DC280" s="563"/>
      <c r="DD280" s="563"/>
      <c r="DE280" s="563"/>
      <c r="DF280" s="563"/>
      <c r="DG280" s="563"/>
      <c r="DH280" s="563"/>
      <c r="DI280" s="563"/>
      <c r="DJ280" s="563"/>
      <c r="DK280" s="563"/>
      <c r="DL280" s="563"/>
    </row>
    <row r="281" spans="1:116" s="332" customFormat="1" ht="16.350000000000001" customHeight="1" x14ac:dyDescent="0.2">
      <c r="A281" s="6682"/>
      <c r="B281" s="6855" t="s">
        <v>2522</v>
      </c>
      <c r="C281" s="6856"/>
      <c r="D281" s="3967">
        <f t="shared" si="16"/>
        <v>0</v>
      </c>
      <c r="E281" s="4029">
        <f t="shared" si="15"/>
        <v>0</v>
      </c>
      <c r="F281" s="4030">
        <f t="shared" si="15"/>
        <v>0</v>
      </c>
      <c r="G281" s="1480"/>
      <c r="H281" s="615"/>
      <c r="I281" s="616"/>
      <c r="J281" s="615"/>
      <c r="K281" s="616"/>
      <c r="L281" s="615"/>
      <c r="M281" s="616"/>
      <c r="N281" s="615"/>
      <c r="O281" s="616"/>
      <c r="P281" s="615"/>
      <c r="Q281" s="616"/>
      <c r="R281" s="615"/>
      <c r="S281" s="616"/>
      <c r="T281" s="615"/>
      <c r="U281" s="616"/>
      <c r="V281" s="615"/>
      <c r="W281" s="616"/>
      <c r="X281" s="615"/>
      <c r="Y281" s="722"/>
      <c r="Z281" s="709"/>
      <c r="AA281" s="722"/>
      <c r="AB281" s="709"/>
      <c r="AC281" s="722"/>
      <c r="AD281" s="709"/>
      <c r="AE281" s="722"/>
      <c r="AF281" s="709"/>
      <c r="AG281" s="722"/>
      <c r="AH281" s="709"/>
      <c r="AI281" s="722"/>
      <c r="AJ281" s="709"/>
      <c r="AK281" s="722"/>
      <c r="AL281" s="709"/>
      <c r="AM281" s="722"/>
      <c r="AN281" s="709"/>
      <c r="AO281" s="3973"/>
      <c r="AP281" s="3974"/>
      <c r="AQ281" s="3975"/>
      <c r="AR281" s="4005"/>
      <c r="AS281" s="3976"/>
      <c r="AT281" s="722"/>
      <c r="AU281" s="722"/>
      <c r="AV281" s="3977"/>
      <c r="AW281" s="3977"/>
      <c r="AX281" s="3972"/>
      <c r="BT281" s="563"/>
      <c r="BU281" s="563"/>
      <c r="BV281" s="606"/>
      <c r="BW281" s="606"/>
      <c r="BX281" s="606"/>
      <c r="BY281" s="607"/>
      <c r="BZ281" s="607"/>
      <c r="CA281" s="607"/>
      <c r="CB281" s="607"/>
      <c r="CC281" s="607"/>
      <c r="CD281" s="607"/>
      <c r="CE281" s="608"/>
      <c r="CF281" s="608"/>
      <c r="CG281" s="608"/>
      <c r="CH281" s="608"/>
      <c r="CI281" s="608"/>
      <c r="CJ281" s="608"/>
      <c r="CK281" s="562"/>
      <c r="CL281" s="562"/>
      <c r="CM281" s="562"/>
      <c r="CN281" s="562"/>
      <c r="CO281" s="562"/>
      <c r="CP281" s="562"/>
      <c r="CQ281" s="562"/>
      <c r="CR281" s="562"/>
      <c r="CS281" s="562"/>
      <c r="CT281" s="562"/>
      <c r="CU281" s="562"/>
      <c r="CV281" s="562"/>
      <c r="CW281" s="562"/>
      <c r="CX281" s="562"/>
      <c r="CY281" s="563"/>
      <c r="CZ281" s="563"/>
      <c r="DA281" s="563"/>
      <c r="DB281" s="563"/>
      <c r="DC281" s="563"/>
      <c r="DD281" s="563"/>
      <c r="DE281" s="563"/>
      <c r="DF281" s="563"/>
      <c r="DG281" s="563"/>
      <c r="DH281" s="563"/>
      <c r="DI281" s="563"/>
      <c r="DJ281" s="563"/>
      <c r="DK281" s="563"/>
      <c r="DL281" s="563"/>
    </row>
    <row r="282" spans="1:116" s="332" customFormat="1" ht="16.350000000000001" customHeight="1" x14ac:dyDescent="0.2">
      <c r="A282" s="7269"/>
      <c r="B282" s="7267" t="s">
        <v>2523</v>
      </c>
      <c r="C282" s="7268"/>
      <c r="D282" s="3994">
        <f t="shared" si="16"/>
        <v>0</v>
      </c>
      <c r="E282" s="3995">
        <f t="shared" si="15"/>
        <v>0</v>
      </c>
      <c r="F282" s="3996">
        <f t="shared" si="15"/>
        <v>0</v>
      </c>
      <c r="G282" s="4001"/>
      <c r="H282" s="4031"/>
      <c r="I282" s="4032"/>
      <c r="J282" s="4031"/>
      <c r="K282" s="4032"/>
      <c r="L282" s="4031"/>
      <c r="M282" s="4032"/>
      <c r="N282" s="4031"/>
      <c r="O282" s="4032"/>
      <c r="P282" s="4031"/>
      <c r="Q282" s="4032"/>
      <c r="R282" s="4031"/>
      <c r="S282" s="4032"/>
      <c r="T282" s="4031"/>
      <c r="U282" s="4032"/>
      <c r="V282" s="4031"/>
      <c r="W282" s="4032"/>
      <c r="X282" s="4031"/>
      <c r="Y282" s="3963"/>
      <c r="Z282" s="2262"/>
      <c r="AA282" s="3963"/>
      <c r="AB282" s="2262"/>
      <c r="AC282" s="3963"/>
      <c r="AD282" s="2262"/>
      <c r="AE282" s="3963"/>
      <c r="AF282" s="2262"/>
      <c r="AG282" s="3963"/>
      <c r="AH282" s="2262"/>
      <c r="AI282" s="3963"/>
      <c r="AJ282" s="2262"/>
      <c r="AK282" s="3963"/>
      <c r="AL282" s="2262"/>
      <c r="AM282" s="3963"/>
      <c r="AN282" s="2262"/>
      <c r="AO282" s="3964"/>
      <c r="AP282" s="3965"/>
      <c r="AQ282" s="3979"/>
      <c r="AR282" s="4006"/>
      <c r="AS282" s="3980"/>
      <c r="AT282" s="3963"/>
      <c r="AU282" s="3963"/>
      <c r="AV282" s="3966"/>
      <c r="AW282" s="3966"/>
      <c r="AX282" s="3962"/>
      <c r="BT282" s="563"/>
      <c r="BU282" s="563"/>
      <c r="BV282" s="606"/>
      <c r="BW282" s="606"/>
      <c r="BX282" s="606"/>
      <c r="BY282" s="607"/>
      <c r="BZ282" s="607"/>
      <c r="CA282" s="607"/>
      <c r="CB282" s="607"/>
      <c r="CC282" s="607"/>
      <c r="CD282" s="607"/>
      <c r="CE282" s="608"/>
      <c r="CF282" s="608"/>
      <c r="CG282" s="608"/>
      <c r="CH282" s="608"/>
      <c r="CI282" s="608"/>
      <c r="CJ282" s="608"/>
      <c r="CK282" s="562"/>
      <c r="CL282" s="562"/>
      <c r="CM282" s="562"/>
      <c r="CN282" s="562"/>
      <c r="CO282" s="562"/>
      <c r="CP282" s="562"/>
      <c r="CQ282" s="562"/>
      <c r="CR282" s="562"/>
      <c r="CS282" s="562"/>
      <c r="CT282" s="562"/>
      <c r="CU282" s="562"/>
      <c r="CV282" s="562"/>
      <c r="CW282" s="562"/>
      <c r="CX282" s="562"/>
      <c r="CY282" s="563"/>
      <c r="CZ282" s="563"/>
      <c r="DA282" s="563"/>
      <c r="DB282" s="563"/>
      <c r="DC282" s="563"/>
      <c r="DD282" s="563"/>
      <c r="DE282" s="563"/>
      <c r="DF282" s="563"/>
      <c r="DG282" s="563"/>
      <c r="DH282" s="563"/>
      <c r="DI282" s="563"/>
      <c r="DJ282" s="563"/>
      <c r="DK282" s="563"/>
      <c r="DL282" s="563"/>
    </row>
    <row r="283" spans="1:116" s="319" customFormat="1" ht="14.25" customHeight="1" x14ac:dyDescent="0.2">
      <c r="A283" s="7265" t="s">
        <v>2358</v>
      </c>
      <c r="B283" s="7255" t="s">
        <v>2518</v>
      </c>
      <c r="C283" s="7256"/>
      <c r="D283" s="604">
        <f t="shared" si="16"/>
        <v>0</v>
      </c>
      <c r="E283" s="505">
        <f t="shared" ref="E283:F300" si="17">SUM(G283+I283+K283+M283+O283+Q283+S283+U283+W283+Y283+AA283+AC283+AE283+AG283+AI283+AK283+AM283)</f>
        <v>0</v>
      </c>
      <c r="F283" s="359">
        <f t="shared" si="17"/>
        <v>0</v>
      </c>
      <c r="G283" s="373"/>
      <c r="H283" s="381"/>
      <c r="I283" s="378"/>
      <c r="J283" s="381"/>
      <c r="K283" s="378"/>
      <c r="L283" s="381"/>
      <c r="M283" s="378"/>
      <c r="N283" s="381"/>
      <c r="O283" s="378"/>
      <c r="P283" s="381"/>
      <c r="Q283" s="378"/>
      <c r="R283" s="381"/>
      <c r="S283" s="378"/>
      <c r="T283" s="381"/>
      <c r="U283" s="378"/>
      <c r="V283" s="2280"/>
      <c r="W283" s="378"/>
      <c r="X283" s="2280"/>
      <c r="Y283" s="378"/>
      <c r="Z283" s="2280"/>
      <c r="AA283" s="378"/>
      <c r="AB283" s="2280"/>
      <c r="AC283" s="378"/>
      <c r="AD283" s="2280"/>
      <c r="AE283" s="378"/>
      <c r="AF283" s="2280"/>
      <c r="AG283" s="378"/>
      <c r="AH283" s="2280"/>
      <c r="AI283" s="378"/>
      <c r="AJ283" s="2280"/>
      <c r="AK283" s="378"/>
      <c r="AL283" s="2280"/>
      <c r="AM283" s="378"/>
      <c r="AN283" s="2280"/>
      <c r="AO283" s="376"/>
      <c r="AP283" s="605"/>
      <c r="AQ283" s="373"/>
      <c r="AR283" s="374"/>
      <c r="AS283" s="3948"/>
      <c r="AT283" s="378"/>
      <c r="AU283" s="378"/>
      <c r="AV283" s="374"/>
      <c r="AW283" s="374"/>
      <c r="AX283" s="381"/>
      <c r="BV283" s="520"/>
      <c r="BW283" s="520"/>
      <c r="BX283" s="520"/>
      <c r="BY283" s="520"/>
      <c r="BZ283" s="520"/>
      <c r="CA283" s="520"/>
      <c r="CB283" s="520"/>
      <c r="CC283" s="520"/>
      <c r="CD283" s="520"/>
      <c r="CE283" s="520">
        <v>0</v>
      </c>
      <c r="CF283" s="520">
        <v>0</v>
      </c>
      <c r="CG283" s="520"/>
      <c r="CH283" s="520"/>
      <c r="CI283" s="520"/>
      <c r="CJ283" s="520"/>
      <c r="CK283" s="520"/>
      <c r="CL283" s="520"/>
      <c r="CM283" s="520"/>
      <c r="CN283" s="520"/>
    </row>
    <row r="284" spans="1:116" s="319" customFormat="1" ht="15" customHeight="1" x14ac:dyDescent="0.2">
      <c r="A284" s="6421"/>
      <c r="B284" s="6857" t="s">
        <v>2519</v>
      </c>
      <c r="C284" s="6858"/>
      <c r="D284" s="3967">
        <f t="shared" si="16"/>
        <v>0</v>
      </c>
      <c r="E284" s="2060">
        <f t="shared" si="17"/>
        <v>0</v>
      </c>
      <c r="F284" s="3450">
        <f t="shared" si="17"/>
        <v>0</v>
      </c>
      <c r="G284" s="3169"/>
      <c r="H284" s="3170"/>
      <c r="I284" s="3172"/>
      <c r="J284" s="3170"/>
      <c r="K284" s="3172"/>
      <c r="L284" s="3170"/>
      <c r="M284" s="3172"/>
      <c r="N284" s="3170"/>
      <c r="O284" s="3172"/>
      <c r="P284" s="3170"/>
      <c r="Q284" s="3172"/>
      <c r="R284" s="3170"/>
      <c r="S284" s="3172"/>
      <c r="T284" s="3170"/>
      <c r="U284" s="3172"/>
      <c r="V284" s="2238"/>
      <c r="W284" s="3172"/>
      <c r="X284" s="2238"/>
      <c r="Y284" s="3172"/>
      <c r="Z284" s="2238"/>
      <c r="AA284" s="3172"/>
      <c r="AB284" s="2238"/>
      <c r="AC284" s="3172"/>
      <c r="AD284" s="2238"/>
      <c r="AE284" s="3172"/>
      <c r="AF284" s="2238"/>
      <c r="AG284" s="3172"/>
      <c r="AH284" s="2238"/>
      <c r="AI284" s="3172"/>
      <c r="AJ284" s="2238"/>
      <c r="AK284" s="3172"/>
      <c r="AL284" s="2238"/>
      <c r="AM284" s="3172"/>
      <c r="AN284" s="2238"/>
      <c r="AO284" s="3968"/>
      <c r="AP284" s="3969"/>
      <c r="AQ284" s="3954"/>
      <c r="AR284" s="3983"/>
      <c r="AS284" s="373"/>
      <c r="AT284" s="3172"/>
      <c r="AU284" s="3172"/>
      <c r="AV284" s="3970"/>
      <c r="AW284" s="3970"/>
      <c r="AX284" s="3170"/>
      <c r="BV284" s="520"/>
      <c r="BW284" s="520"/>
      <c r="BX284" s="520"/>
      <c r="BY284" s="520"/>
      <c r="BZ284" s="520"/>
      <c r="CA284" s="520"/>
      <c r="CB284" s="520"/>
      <c r="CC284" s="520"/>
      <c r="CD284" s="520"/>
      <c r="CE284" s="520">
        <v>0</v>
      </c>
      <c r="CF284" s="520">
        <v>0</v>
      </c>
      <c r="CG284" s="520"/>
      <c r="CH284" s="520"/>
      <c r="CI284" s="520"/>
      <c r="CJ284" s="520"/>
      <c r="CK284" s="520"/>
      <c r="CL284" s="520"/>
      <c r="CM284" s="520"/>
      <c r="CN284" s="520"/>
    </row>
    <row r="285" spans="1:116" s="319" customFormat="1" ht="14.25" customHeight="1" x14ac:dyDescent="0.2">
      <c r="A285" s="6421"/>
      <c r="B285" s="6857" t="s">
        <v>2520</v>
      </c>
      <c r="C285" s="6858"/>
      <c r="D285" s="3967">
        <f t="shared" si="16"/>
        <v>0</v>
      </c>
      <c r="E285" s="2060">
        <f t="shared" si="17"/>
        <v>0</v>
      </c>
      <c r="F285" s="3450">
        <f t="shared" si="17"/>
        <v>0</v>
      </c>
      <c r="G285" s="3169"/>
      <c r="H285" s="3170"/>
      <c r="I285" s="3172"/>
      <c r="J285" s="3170"/>
      <c r="K285" s="3172"/>
      <c r="L285" s="3170"/>
      <c r="M285" s="3172"/>
      <c r="N285" s="3170"/>
      <c r="O285" s="3172"/>
      <c r="P285" s="3170"/>
      <c r="Q285" s="3172"/>
      <c r="R285" s="3170"/>
      <c r="S285" s="3172"/>
      <c r="T285" s="3170"/>
      <c r="U285" s="3172"/>
      <c r="V285" s="2238"/>
      <c r="W285" s="3172"/>
      <c r="X285" s="2238"/>
      <c r="Y285" s="3172"/>
      <c r="Z285" s="2238"/>
      <c r="AA285" s="3172"/>
      <c r="AB285" s="2238"/>
      <c r="AC285" s="3172"/>
      <c r="AD285" s="2238"/>
      <c r="AE285" s="3172"/>
      <c r="AF285" s="2238"/>
      <c r="AG285" s="3172"/>
      <c r="AH285" s="2238"/>
      <c r="AI285" s="3172"/>
      <c r="AJ285" s="2238"/>
      <c r="AK285" s="3172"/>
      <c r="AL285" s="2238"/>
      <c r="AM285" s="3172"/>
      <c r="AN285" s="2238"/>
      <c r="AO285" s="3968"/>
      <c r="AP285" s="3969"/>
      <c r="AQ285" s="3954"/>
      <c r="AR285" s="3983"/>
      <c r="AS285" s="3983"/>
      <c r="AT285" s="3172"/>
      <c r="AU285" s="3172"/>
      <c r="AV285" s="3970"/>
      <c r="AW285" s="3970"/>
      <c r="AX285" s="3170"/>
      <c r="BV285" s="520"/>
      <c r="BW285" s="520"/>
      <c r="BX285" s="520"/>
      <c r="BY285" s="520"/>
      <c r="BZ285" s="520"/>
      <c r="CA285" s="520"/>
      <c r="CB285" s="520"/>
      <c r="CC285" s="520"/>
      <c r="CD285" s="520"/>
      <c r="CE285" s="520">
        <v>0</v>
      </c>
      <c r="CF285" s="520">
        <v>0</v>
      </c>
      <c r="CG285" s="520"/>
      <c r="CH285" s="520"/>
      <c r="CI285" s="520"/>
      <c r="CJ285" s="520"/>
      <c r="CK285" s="520"/>
      <c r="CL285" s="520"/>
      <c r="CM285" s="520"/>
      <c r="CN285" s="520"/>
    </row>
    <row r="286" spans="1:116" s="319" customFormat="1" ht="15" customHeight="1" x14ac:dyDescent="0.2">
      <c r="A286" s="6421"/>
      <c r="B286" s="6834" t="s">
        <v>2521</v>
      </c>
      <c r="C286" s="6859"/>
      <c r="D286" s="3967">
        <f t="shared" si="16"/>
        <v>0</v>
      </c>
      <c r="E286" s="2060">
        <f t="shared" si="17"/>
        <v>0</v>
      </c>
      <c r="F286" s="3450">
        <f t="shared" si="17"/>
        <v>0</v>
      </c>
      <c r="G286" s="3971"/>
      <c r="H286" s="3972"/>
      <c r="I286" s="722"/>
      <c r="J286" s="3972"/>
      <c r="K286" s="722"/>
      <c r="L286" s="3972"/>
      <c r="M286" s="722"/>
      <c r="N286" s="3972"/>
      <c r="O286" s="722"/>
      <c r="P286" s="3972"/>
      <c r="Q286" s="722"/>
      <c r="R286" s="3972"/>
      <c r="S286" s="722"/>
      <c r="T286" s="3972"/>
      <c r="U286" s="722"/>
      <c r="V286" s="709"/>
      <c r="W286" s="722"/>
      <c r="X286" s="709"/>
      <c r="Y286" s="722"/>
      <c r="Z286" s="709"/>
      <c r="AA286" s="722"/>
      <c r="AB286" s="709"/>
      <c r="AC286" s="722"/>
      <c r="AD286" s="709"/>
      <c r="AE286" s="722"/>
      <c r="AF286" s="709"/>
      <c r="AG286" s="722"/>
      <c r="AH286" s="709"/>
      <c r="AI286" s="722"/>
      <c r="AJ286" s="709"/>
      <c r="AK286" s="722"/>
      <c r="AL286" s="709"/>
      <c r="AM286" s="722"/>
      <c r="AN286" s="709"/>
      <c r="AO286" s="3973"/>
      <c r="AP286" s="3974"/>
      <c r="AQ286" s="3954"/>
      <c r="AR286" s="3983"/>
      <c r="AS286" s="3983"/>
      <c r="AT286" s="722"/>
      <c r="AU286" s="722"/>
      <c r="AV286" s="3977"/>
      <c r="AW286" s="3977"/>
      <c r="AX286" s="3972"/>
      <c r="BV286" s="520"/>
      <c r="BW286" s="520"/>
      <c r="BX286" s="520"/>
      <c r="BY286" s="520"/>
      <c r="BZ286" s="520"/>
      <c r="CA286" s="520"/>
      <c r="CB286" s="520"/>
      <c r="CC286" s="520"/>
      <c r="CD286" s="520"/>
      <c r="CE286" s="520"/>
      <c r="CF286" s="520"/>
      <c r="CG286" s="520"/>
      <c r="CH286" s="520"/>
      <c r="CI286" s="520"/>
      <c r="CJ286" s="520"/>
      <c r="CK286" s="520"/>
      <c r="CL286" s="520"/>
      <c r="CM286" s="520"/>
      <c r="CN286" s="520"/>
    </row>
    <row r="287" spans="1:116" s="319" customFormat="1" ht="15" customHeight="1" x14ac:dyDescent="0.2">
      <c r="A287" s="6421"/>
      <c r="B287" s="6855" t="s">
        <v>2522</v>
      </c>
      <c r="C287" s="6856"/>
      <c r="D287" s="3967">
        <f t="shared" si="16"/>
        <v>0</v>
      </c>
      <c r="E287" s="2060">
        <f t="shared" si="17"/>
        <v>0</v>
      </c>
      <c r="F287" s="3450">
        <f t="shared" si="17"/>
        <v>0</v>
      </c>
      <c r="G287" s="3971"/>
      <c r="H287" s="3972"/>
      <c r="I287" s="722"/>
      <c r="J287" s="3972"/>
      <c r="K287" s="722"/>
      <c r="L287" s="3972"/>
      <c r="M287" s="722"/>
      <c r="N287" s="3972"/>
      <c r="O287" s="722"/>
      <c r="P287" s="3972"/>
      <c r="Q287" s="722"/>
      <c r="R287" s="3972"/>
      <c r="S287" s="722"/>
      <c r="T287" s="3972"/>
      <c r="U287" s="722"/>
      <c r="V287" s="709"/>
      <c r="W287" s="722"/>
      <c r="X287" s="709"/>
      <c r="Y287" s="722"/>
      <c r="Z287" s="709"/>
      <c r="AA287" s="722"/>
      <c r="AB287" s="709"/>
      <c r="AC287" s="722"/>
      <c r="AD287" s="709"/>
      <c r="AE287" s="722"/>
      <c r="AF287" s="709"/>
      <c r="AG287" s="722"/>
      <c r="AH287" s="709"/>
      <c r="AI287" s="722"/>
      <c r="AJ287" s="709"/>
      <c r="AK287" s="722"/>
      <c r="AL287" s="709"/>
      <c r="AM287" s="722"/>
      <c r="AN287" s="709"/>
      <c r="AO287" s="3973"/>
      <c r="AP287" s="3974"/>
      <c r="AQ287" s="3975"/>
      <c r="AR287" s="4005"/>
      <c r="AS287" s="3976"/>
      <c r="AT287" s="722"/>
      <c r="AU287" s="722"/>
      <c r="AV287" s="3977"/>
      <c r="AW287" s="3977"/>
      <c r="AX287" s="3972"/>
      <c r="BV287" s="520"/>
      <c r="BW287" s="520"/>
      <c r="BX287" s="520"/>
      <c r="BY287" s="520"/>
      <c r="BZ287" s="520"/>
      <c r="CA287" s="520"/>
      <c r="CB287" s="520"/>
      <c r="CC287" s="520"/>
      <c r="CD287" s="520"/>
      <c r="CE287" s="520"/>
      <c r="CF287" s="520"/>
      <c r="CG287" s="520"/>
      <c r="CH287" s="520"/>
      <c r="CI287" s="520"/>
      <c r="CJ287" s="520"/>
      <c r="CK287" s="520"/>
      <c r="CL287" s="520"/>
      <c r="CM287" s="520"/>
      <c r="CN287" s="520"/>
    </row>
    <row r="288" spans="1:116" s="319" customFormat="1" ht="14.25" customHeight="1" x14ac:dyDescent="0.2">
      <c r="A288" s="7266"/>
      <c r="B288" s="7267" t="s">
        <v>2523</v>
      </c>
      <c r="C288" s="7268"/>
      <c r="D288" s="3596">
        <f t="shared" si="16"/>
        <v>0</v>
      </c>
      <c r="E288" s="2065">
        <f t="shared" si="17"/>
        <v>0</v>
      </c>
      <c r="F288" s="3978">
        <f t="shared" si="17"/>
        <v>0</v>
      </c>
      <c r="G288" s="3961"/>
      <c r="H288" s="3962"/>
      <c r="I288" s="3963"/>
      <c r="J288" s="3962"/>
      <c r="K288" s="3963"/>
      <c r="L288" s="3962"/>
      <c r="M288" s="3963"/>
      <c r="N288" s="3962"/>
      <c r="O288" s="3963"/>
      <c r="P288" s="3962"/>
      <c r="Q288" s="3963"/>
      <c r="R288" s="3962"/>
      <c r="S288" s="3963"/>
      <c r="T288" s="3962"/>
      <c r="U288" s="3963"/>
      <c r="V288" s="2262"/>
      <c r="W288" s="3963"/>
      <c r="X288" s="2262"/>
      <c r="Y288" s="3963"/>
      <c r="Z288" s="2262"/>
      <c r="AA288" s="3963"/>
      <c r="AB288" s="2262"/>
      <c r="AC288" s="3963"/>
      <c r="AD288" s="2262"/>
      <c r="AE288" s="3963"/>
      <c r="AF288" s="2262"/>
      <c r="AG288" s="3963"/>
      <c r="AH288" s="2262"/>
      <c r="AI288" s="3963"/>
      <c r="AJ288" s="2262"/>
      <c r="AK288" s="3963"/>
      <c r="AL288" s="2262"/>
      <c r="AM288" s="3963"/>
      <c r="AN288" s="2262"/>
      <c r="AO288" s="3964"/>
      <c r="AP288" s="3965"/>
      <c r="AQ288" s="3979"/>
      <c r="AR288" s="4006"/>
      <c r="AS288" s="3980"/>
      <c r="AT288" s="3963"/>
      <c r="AU288" s="3963"/>
      <c r="AV288" s="3966"/>
      <c r="AW288" s="3966"/>
      <c r="AX288" s="3962"/>
      <c r="BV288" s="520"/>
      <c r="BW288" s="520"/>
      <c r="BX288" s="520"/>
      <c r="BY288" s="520"/>
      <c r="BZ288" s="520"/>
      <c r="CA288" s="520"/>
      <c r="CB288" s="520"/>
      <c r="CC288" s="520"/>
      <c r="CD288" s="520"/>
      <c r="CE288" s="520">
        <v>0</v>
      </c>
      <c r="CF288" s="520">
        <v>0</v>
      </c>
      <c r="CG288" s="520"/>
      <c r="CH288" s="520"/>
      <c r="CI288" s="520"/>
      <c r="CJ288" s="520"/>
      <c r="CK288" s="520"/>
      <c r="CL288" s="520"/>
      <c r="CM288" s="520"/>
      <c r="CN288" s="520"/>
    </row>
    <row r="289" spans="1:92" s="319" customFormat="1" ht="14.25" customHeight="1" x14ac:dyDescent="0.2">
      <c r="A289" s="7265" t="s">
        <v>2357</v>
      </c>
      <c r="B289" s="7255" t="s">
        <v>2518</v>
      </c>
      <c r="C289" s="7256"/>
      <c r="D289" s="604">
        <f t="shared" si="16"/>
        <v>0</v>
      </c>
      <c r="E289" s="505">
        <f t="shared" si="17"/>
        <v>0</v>
      </c>
      <c r="F289" s="359">
        <f t="shared" si="17"/>
        <v>0</v>
      </c>
      <c r="G289" s="373"/>
      <c r="H289" s="381"/>
      <c r="I289" s="378"/>
      <c r="J289" s="381"/>
      <c r="K289" s="378"/>
      <c r="L289" s="381"/>
      <c r="M289" s="378"/>
      <c r="N289" s="381"/>
      <c r="O289" s="378"/>
      <c r="P289" s="381"/>
      <c r="Q289" s="378"/>
      <c r="R289" s="381"/>
      <c r="S289" s="378"/>
      <c r="T289" s="381"/>
      <c r="U289" s="378"/>
      <c r="V289" s="2280"/>
      <c r="W289" s="378"/>
      <c r="X289" s="2280"/>
      <c r="Y289" s="378"/>
      <c r="Z289" s="2280"/>
      <c r="AA289" s="378"/>
      <c r="AB289" s="2280"/>
      <c r="AC289" s="378"/>
      <c r="AD289" s="2280"/>
      <c r="AE289" s="378"/>
      <c r="AF289" s="2280"/>
      <c r="AG289" s="378"/>
      <c r="AH289" s="2280"/>
      <c r="AI289" s="378"/>
      <c r="AJ289" s="2280"/>
      <c r="AK289" s="378"/>
      <c r="AL289" s="2280"/>
      <c r="AM289" s="378"/>
      <c r="AN289" s="2280"/>
      <c r="AO289" s="376"/>
      <c r="AP289" s="605"/>
      <c r="AQ289" s="373"/>
      <c r="AR289" s="374"/>
      <c r="AS289" s="3948"/>
      <c r="AT289" s="378"/>
      <c r="AU289" s="378"/>
      <c r="AV289" s="374"/>
      <c r="AW289" s="374"/>
      <c r="AX289" s="381"/>
      <c r="BV289" s="520"/>
      <c r="BW289" s="520"/>
      <c r="BX289" s="520"/>
      <c r="BY289" s="520"/>
      <c r="BZ289" s="520"/>
      <c r="CA289" s="520"/>
      <c r="CB289" s="520"/>
      <c r="CC289" s="520"/>
      <c r="CD289" s="520"/>
      <c r="CE289" s="520">
        <v>0</v>
      </c>
      <c r="CF289" s="520">
        <v>0</v>
      </c>
      <c r="CG289" s="520"/>
      <c r="CH289" s="520"/>
      <c r="CI289" s="520"/>
      <c r="CJ289" s="520"/>
      <c r="CK289" s="520"/>
      <c r="CL289" s="520"/>
      <c r="CM289" s="520"/>
      <c r="CN289" s="520"/>
    </row>
    <row r="290" spans="1:92" s="319" customFormat="1" ht="15" customHeight="1" x14ac:dyDescent="0.2">
      <c r="A290" s="6421"/>
      <c r="B290" s="6857" t="s">
        <v>2519</v>
      </c>
      <c r="C290" s="6858"/>
      <c r="D290" s="3967">
        <f t="shared" si="16"/>
        <v>0</v>
      </c>
      <c r="E290" s="2060">
        <f t="shared" si="17"/>
        <v>0</v>
      </c>
      <c r="F290" s="3450">
        <f t="shared" si="17"/>
        <v>0</v>
      </c>
      <c r="G290" s="3169"/>
      <c r="H290" s="3170"/>
      <c r="I290" s="3172"/>
      <c r="J290" s="3170"/>
      <c r="K290" s="3172"/>
      <c r="L290" s="3170"/>
      <c r="M290" s="3172"/>
      <c r="N290" s="3170"/>
      <c r="O290" s="3172"/>
      <c r="P290" s="3170"/>
      <c r="Q290" s="3172"/>
      <c r="R290" s="3170"/>
      <c r="S290" s="3172"/>
      <c r="T290" s="3170"/>
      <c r="U290" s="3172"/>
      <c r="V290" s="2238"/>
      <c r="W290" s="3172"/>
      <c r="X290" s="2238"/>
      <c r="Y290" s="3172"/>
      <c r="Z290" s="2238"/>
      <c r="AA290" s="3172"/>
      <c r="AB290" s="2238"/>
      <c r="AC290" s="3172"/>
      <c r="AD290" s="2238"/>
      <c r="AE290" s="3172"/>
      <c r="AF290" s="2238"/>
      <c r="AG290" s="3172"/>
      <c r="AH290" s="2238"/>
      <c r="AI290" s="3172"/>
      <c r="AJ290" s="2238"/>
      <c r="AK290" s="3172"/>
      <c r="AL290" s="2238"/>
      <c r="AM290" s="3172"/>
      <c r="AN290" s="2238"/>
      <c r="AO290" s="3968"/>
      <c r="AP290" s="3969"/>
      <c r="AQ290" s="3954"/>
      <c r="AR290" s="3983"/>
      <c r="AS290" s="373"/>
      <c r="AT290" s="3172"/>
      <c r="AU290" s="3172"/>
      <c r="AV290" s="3970"/>
      <c r="AW290" s="3970"/>
      <c r="AX290" s="3170"/>
      <c r="BV290" s="520"/>
      <c r="BW290" s="520"/>
      <c r="BX290" s="520"/>
      <c r="BY290" s="520"/>
      <c r="BZ290" s="520"/>
      <c r="CA290" s="520"/>
      <c r="CB290" s="520"/>
      <c r="CC290" s="520"/>
      <c r="CD290" s="520"/>
      <c r="CE290" s="520">
        <v>0</v>
      </c>
      <c r="CF290" s="520">
        <v>0</v>
      </c>
      <c r="CG290" s="520"/>
      <c r="CH290" s="520"/>
      <c r="CI290" s="520"/>
      <c r="CJ290" s="520"/>
      <c r="CK290" s="520"/>
      <c r="CL290" s="520"/>
      <c r="CM290" s="520"/>
      <c r="CN290" s="520"/>
    </row>
    <row r="291" spans="1:92" s="319" customFormat="1" ht="14.25" customHeight="1" x14ac:dyDescent="0.2">
      <c r="A291" s="6421"/>
      <c r="B291" s="6857" t="s">
        <v>2520</v>
      </c>
      <c r="C291" s="6858"/>
      <c r="D291" s="3967">
        <f t="shared" si="16"/>
        <v>0</v>
      </c>
      <c r="E291" s="2060">
        <f t="shared" si="17"/>
        <v>0</v>
      </c>
      <c r="F291" s="3450">
        <f t="shared" si="17"/>
        <v>0</v>
      </c>
      <c r="G291" s="3169"/>
      <c r="H291" s="3170"/>
      <c r="I291" s="3172"/>
      <c r="J291" s="3170"/>
      <c r="K291" s="3172"/>
      <c r="L291" s="3170"/>
      <c r="M291" s="3172"/>
      <c r="N291" s="3170"/>
      <c r="O291" s="3172"/>
      <c r="P291" s="3170"/>
      <c r="Q291" s="3172"/>
      <c r="R291" s="3170"/>
      <c r="S291" s="3172"/>
      <c r="T291" s="3170"/>
      <c r="U291" s="3172"/>
      <c r="V291" s="2238"/>
      <c r="W291" s="3172"/>
      <c r="X291" s="2238"/>
      <c r="Y291" s="3172"/>
      <c r="Z291" s="2238"/>
      <c r="AA291" s="3172"/>
      <c r="AB291" s="2238"/>
      <c r="AC291" s="3172"/>
      <c r="AD291" s="2238"/>
      <c r="AE291" s="3172"/>
      <c r="AF291" s="2238"/>
      <c r="AG291" s="3172"/>
      <c r="AH291" s="2238"/>
      <c r="AI291" s="3172"/>
      <c r="AJ291" s="2238"/>
      <c r="AK291" s="3172"/>
      <c r="AL291" s="2238"/>
      <c r="AM291" s="3172"/>
      <c r="AN291" s="2238"/>
      <c r="AO291" s="3968"/>
      <c r="AP291" s="3969"/>
      <c r="AQ291" s="3954"/>
      <c r="AR291" s="3983"/>
      <c r="AS291" s="3983"/>
      <c r="AT291" s="3172"/>
      <c r="AU291" s="3172"/>
      <c r="AV291" s="3970"/>
      <c r="AW291" s="3970"/>
      <c r="AX291" s="3170"/>
      <c r="BV291" s="520"/>
      <c r="BW291" s="520"/>
      <c r="BX291" s="520"/>
      <c r="BY291" s="520"/>
      <c r="BZ291" s="520"/>
      <c r="CA291" s="520"/>
      <c r="CB291" s="520"/>
      <c r="CC291" s="520"/>
      <c r="CD291" s="520"/>
      <c r="CE291" s="520">
        <v>0</v>
      </c>
      <c r="CF291" s="520">
        <v>0</v>
      </c>
      <c r="CG291" s="520"/>
      <c r="CH291" s="520"/>
      <c r="CI291" s="520"/>
      <c r="CJ291" s="520"/>
      <c r="CK291" s="520"/>
      <c r="CL291" s="520"/>
      <c r="CM291" s="520"/>
      <c r="CN291" s="520"/>
    </row>
    <row r="292" spans="1:92" s="319" customFormat="1" ht="15" customHeight="1" x14ac:dyDescent="0.2">
      <c r="A292" s="6421"/>
      <c r="B292" s="6834" t="s">
        <v>2521</v>
      </c>
      <c r="C292" s="6859"/>
      <c r="D292" s="3967">
        <f t="shared" si="16"/>
        <v>0</v>
      </c>
      <c r="E292" s="2060">
        <f t="shared" si="17"/>
        <v>0</v>
      </c>
      <c r="F292" s="3450">
        <f t="shared" si="17"/>
        <v>0</v>
      </c>
      <c r="G292" s="3971"/>
      <c r="H292" s="3972"/>
      <c r="I292" s="722"/>
      <c r="J292" s="3972"/>
      <c r="K292" s="722"/>
      <c r="L292" s="3972"/>
      <c r="M292" s="722"/>
      <c r="N292" s="3972"/>
      <c r="O292" s="722"/>
      <c r="P292" s="3972"/>
      <c r="Q292" s="722"/>
      <c r="R292" s="3972"/>
      <c r="S292" s="722"/>
      <c r="T292" s="3972"/>
      <c r="U292" s="722"/>
      <c r="V292" s="709"/>
      <c r="W292" s="722"/>
      <c r="X292" s="709"/>
      <c r="Y292" s="722"/>
      <c r="Z292" s="709"/>
      <c r="AA292" s="722"/>
      <c r="AB292" s="709"/>
      <c r="AC292" s="722"/>
      <c r="AD292" s="709"/>
      <c r="AE292" s="722"/>
      <c r="AF292" s="709"/>
      <c r="AG292" s="722"/>
      <c r="AH292" s="709"/>
      <c r="AI292" s="722"/>
      <c r="AJ292" s="709"/>
      <c r="AK292" s="722"/>
      <c r="AL292" s="709"/>
      <c r="AM292" s="722"/>
      <c r="AN292" s="709"/>
      <c r="AO292" s="3973"/>
      <c r="AP292" s="3974"/>
      <c r="AQ292" s="3954"/>
      <c r="AR292" s="3983"/>
      <c r="AS292" s="3983"/>
      <c r="AT292" s="722"/>
      <c r="AU292" s="722"/>
      <c r="AV292" s="3977"/>
      <c r="AW292" s="3977"/>
      <c r="AX292" s="3972"/>
      <c r="BV292" s="520"/>
      <c r="BW292" s="520"/>
      <c r="BX292" s="520"/>
      <c r="BY292" s="520"/>
      <c r="BZ292" s="520"/>
      <c r="CA292" s="520"/>
      <c r="CB292" s="520"/>
      <c r="CC292" s="520"/>
      <c r="CD292" s="520"/>
      <c r="CE292" s="520"/>
      <c r="CF292" s="520"/>
      <c r="CG292" s="520"/>
      <c r="CH292" s="520"/>
      <c r="CI292" s="520"/>
      <c r="CJ292" s="520"/>
      <c r="CK292" s="520"/>
      <c r="CL292" s="520"/>
      <c r="CM292" s="520"/>
      <c r="CN292" s="520"/>
    </row>
    <row r="293" spans="1:92" s="319" customFormat="1" ht="15" customHeight="1" x14ac:dyDescent="0.2">
      <c r="A293" s="6421"/>
      <c r="B293" s="6855" t="s">
        <v>2522</v>
      </c>
      <c r="C293" s="6856"/>
      <c r="D293" s="3967">
        <f t="shared" si="16"/>
        <v>0</v>
      </c>
      <c r="E293" s="2060">
        <f t="shared" si="17"/>
        <v>0</v>
      </c>
      <c r="F293" s="3450">
        <f t="shared" si="17"/>
        <v>0</v>
      </c>
      <c r="G293" s="3971"/>
      <c r="H293" s="3972"/>
      <c r="I293" s="722"/>
      <c r="J293" s="3972"/>
      <c r="K293" s="722"/>
      <c r="L293" s="3972"/>
      <c r="M293" s="722"/>
      <c r="N293" s="3972"/>
      <c r="O293" s="722"/>
      <c r="P293" s="3972"/>
      <c r="Q293" s="722"/>
      <c r="R293" s="3972"/>
      <c r="S293" s="722"/>
      <c r="T293" s="3972"/>
      <c r="U293" s="722"/>
      <c r="V293" s="709"/>
      <c r="W293" s="722"/>
      <c r="X293" s="709"/>
      <c r="Y293" s="722"/>
      <c r="Z293" s="709"/>
      <c r="AA293" s="722"/>
      <c r="AB293" s="709"/>
      <c r="AC293" s="722"/>
      <c r="AD293" s="709"/>
      <c r="AE293" s="722"/>
      <c r="AF293" s="709"/>
      <c r="AG293" s="722"/>
      <c r="AH293" s="709"/>
      <c r="AI293" s="722"/>
      <c r="AJ293" s="709"/>
      <c r="AK293" s="722"/>
      <c r="AL293" s="709"/>
      <c r="AM293" s="722"/>
      <c r="AN293" s="709"/>
      <c r="AO293" s="3973"/>
      <c r="AP293" s="3974"/>
      <c r="AQ293" s="3975"/>
      <c r="AR293" s="4005"/>
      <c r="AS293" s="3976"/>
      <c r="AT293" s="722"/>
      <c r="AU293" s="722"/>
      <c r="AV293" s="3977"/>
      <c r="AW293" s="3977"/>
      <c r="AX293" s="3972"/>
      <c r="BV293" s="520"/>
      <c r="BW293" s="520"/>
      <c r="BX293" s="520"/>
      <c r="BY293" s="520"/>
      <c r="BZ293" s="520"/>
      <c r="CA293" s="520"/>
      <c r="CB293" s="520"/>
      <c r="CC293" s="520"/>
      <c r="CD293" s="520"/>
      <c r="CE293" s="520"/>
      <c r="CF293" s="520"/>
      <c r="CG293" s="520"/>
      <c r="CH293" s="520"/>
      <c r="CI293" s="520"/>
      <c r="CJ293" s="520"/>
      <c r="CK293" s="520"/>
      <c r="CL293" s="520"/>
      <c r="CM293" s="520"/>
      <c r="CN293" s="520"/>
    </row>
    <row r="294" spans="1:92" s="319" customFormat="1" ht="14.25" customHeight="1" x14ac:dyDescent="0.2">
      <c r="A294" s="7266"/>
      <c r="B294" s="7267" t="s">
        <v>2523</v>
      </c>
      <c r="C294" s="7268"/>
      <c r="D294" s="3596">
        <f t="shared" si="16"/>
        <v>0</v>
      </c>
      <c r="E294" s="2065">
        <f t="shared" si="17"/>
        <v>0</v>
      </c>
      <c r="F294" s="3978">
        <f t="shared" si="17"/>
        <v>0</v>
      </c>
      <c r="G294" s="3961"/>
      <c r="H294" s="3962"/>
      <c r="I294" s="3963"/>
      <c r="J294" s="3962"/>
      <c r="K294" s="3963"/>
      <c r="L294" s="3962"/>
      <c r="M294" s="3963"/>
      <c r="N294" s="3962"/>
      <c r="O294" s="3963"/>
      <c r="P294" s="3962"/>
      <c r="Q294" s="3963"/>
      <c r="R294" s="3962"/>
      <c r="S294" s="3963"/>
      <c r="T294" s="3962"/>
      <c r="U294" s="3963"/>
      <c r="V294" s="2262"/>
      <c r="W294" s="3963"/>
      <c r="X294" s="2262"/>
      <c r="Y294" s="3963"/>
      <c r="Z294" s="2262"/>
      <c r="AA294" s="3963"/>
      <c r="AB294" s="2262"/>
      <c r="AC294" s="3963"/>
      <c r="AD294" s="2262"/>
      <c r="AE294" s="3963"/>
      <c r="AF294" s="2262"/>
      <c r="AG294" s="3963"/>
      <c r="AH294" s="2262"/>
      <c r="AI294" s="3963"/>
      <c r="AJ294" s="2262"/>
      <c r="AK294" s="3963"/>
      <c r="AL294" s="2262"/>
      <c r="AM294" s="3963"/>
      <c r="AN294" s="2262"/>
      <c r="AO294" s="3964"/>
      <c r="AP294" s="3965"/>
      <c r="AQ294" s="3979"/>
      <c r="AR294" s="4006"/>
      <c r="AS294" s="3980"/>
      <c r="AT294" s="3963"/>
      <c r="AU294" s="3963"/>
      <c r="AV294" s="3966"/>
      <c r="AW294" s="3966"/>
      <c r="AX294" s="3962"/>
      <c r="BV294" s="520"/>
      <c r="BW294" s="520"/>
      <c r="BX294" s="520"/>
      <c r="BY294" s="520"/>
      <c r="BZ294" s="520"/>
      <c r="CA294" s="520"/>
      <c r="CB294" s="520"/>
      <c r="CC294" s="520"/>
      <c r="CD294" s="520"/>
      <c r="CE294" s="520">
        <v>0</v>
      </c>
      <c r="CF294" s="520">
        <v>0</v>
      </c>
      <c r="CG294" s="520"/>
      <c r="CH294" s="520"/>
      <c r="CI294" s="520"/>
      <c r="CJ294" s="520"/>
      <c r="CK294" s="520"/>
      <c r="CL294" s="520"/>
      <c r="CM294" s="520"/>
      <c r="CN294" s="520"/>
    </row>
    <row r="295" spans="1:92" s="319" customFormat="1" ht="14.25" customHeight="1" x14ac:dyDescent="0.2">
      <c r="A295" s="7261" t="s">
        <v>2359</v>
      </c>
      <c r="B295" s="7263" t="s">
        <v>2518</v>
      </c>
      <c r="C295" s="7264"/>
      <c r="D295" s="4033">
        <f t="shared" si="16"/>
        <v>0</v>
      </c>
      <c r="E295" s="4034">
        <f t="shared" si="17"/>
        <v>0</v>
      </c>
      <c r="F295" s="4035">
        <f t="shared" si="17"/>
        <v>0</v>
      </c>
      <c r="G295" s="4036"/>
      <c r="H295" s="4037"/>
      <c r="I295" s="4038"/>
      <c r="J295" s="4037"/>
      <c r="K295" s="4038"/>
      <c r="L295" s="4037"/>
      <c r="M295" s="4038"/>
      <c r="N295" s="4037"/>
      <c r="O295" s="4038"/>
      <c r="P295" s="4037"/>
      <c r="Q295" s="4038"/>
      <c r="R295" s="4037"/>
      <c r="S295" s="4038"/>
      <c r="T295" s="4037"/>
      <c r="U295" s="4038"/>
      <c r="V295" s="4039"/>
      <c r="W295" s="4038"/>
      <c r="X295" s="4039"/>
      <c r="Y295" s="4038"/>
      <c r="Z295" s="4039"/>
      <c r="AA295" s="4038"/>
      <c r="AB295" s="4039"/>
      <c r="AC295" s="4038"/>
      <c r="AD295" s="4039"/>
      <c r="AE295" s="4038"/>
      <c r="AF295" s="4039"/>
      <c r="AG295" s="4038"/>
      <c r="AH295" s="4039"/>
      <c r="AI295" s="4038"/>
      <c r="AJ295" s="4039"/>
      <c r="AK295" s="4038"/>
      <c r="AL295" s="4039"/>
      <c r="AM295" s="4036"/>
      <c r="AN295" s="4040"/>
      <c r="AO295" s="4038"/>
      <c r="AP295" s="4041"/>
      <c r="AQ295" s="4036"/>
      <c r="AR295" s="4042"/>
      <c r="AS295" s="3948"/>
      <c r="AT295" s="3950"/>
      <c r="AU295" s="3950"/>
      <c r="AV295" s="3956"/>
      <c r="AW295" s="3956"/>
      <c r="AX295" s="3949"/>
      <c r="BV295" s="520"/>
      <c r="BW295" s="520"/>
      <c r="BX295" s="520"/>
      <c r="BY295" s="520"/>
      <c r="BZ295" s="520"/>
      <c r="CA295" s="520"/>
      <c r="CB295" s="520"/>
      <c r="CC295" s="520"/>
      <c r="CD295" s="520"/>
      <c r="CE295" s="520"/>
      <c r="CF295" s="520"/>
      <c r="CG295" s="520"/>
      <c r="CH295" s="520"/>
      <c r="CI295" s="520"/>
      <c r="CJ295" s="520"/>
      <c r="CK295" s="520"/>
      <c r="CL295" s="520"/>
      <c r="CM295" s="520"/>
      <c r="CN295" s="520"/>
    </row>
    <row r="296" spans="1:92" s="319" customFormat="1" ht="14.25" x14ac:dyDescent="0.2">
      <c r="A296" s="6462"/>
      <c r="B296" s="7263" t="s">
        <v>2519</v>
      </c>
      <c r="C296" s="7264"/>
      <c r="D296" s="2059">
        <f t="shared" si="16"/>
        <v>0</v>
      </c>
      <c r="E296" s="4043">
        <f t="shared" si="17"/>
        <v>0</v>
      </c>
      <c r="F296" s="4044">
        <f t="shared" si="17"/>
        <v>0</v>
      </c>
      <c r="G296" s="4045"/>
      <c r="H296" s="4046"/>
      <c r="I296" s="4047"/>
      <c r="J296" s="4046"/>
      <c r="K296" s="4047"/>
      <c r="L296" s="4046"/>
      <c r="M296" s="4047"/>
      <c r="N296" s="4046"/>
      <c r="O296" s="4047"/>
      <c r="P296" s="4046"/>
      <c r="Q296" s="4047"/>
      <c r="R296" s="4046"/>
      <c r="S296" s="4047"/>
      <c r="T296" s="4046"/>
      <c r="U296" s="4047"/>
      <c r="V296" s="4048"/>
      <c r="W296" s="4047"/>
      <c r="X296" s="4048"/>
      <c r="Y296" s="4047"/>
      <c r="Z296" s="4048"/>
      <c r="AA296" s="4047"/>
      <c r="AB296" s="4048"/>
      <c r="AC296" s="4047"/>
      <c r="AD296" s="4048"/>
      <c r="AE296" s="4047"/>
      <c r="AF296" s="4048"/>
      <c r="AG296" s="4047"/>
      <c r="AH296" s="4048"/>
      <c r="AI296" s="4047"/>
      <c r="AJ296" s="4048"/>
      <c r="AK296" s="4047"/>
      <c r="AL296" s="4048"/>
      <c r="AM296" s="4045"/>
      <c r="AN296" s="4049"/>
      <c r="AO296" s="4047"/>
      <c r="AP296" s="4050"/>
      <c r="AQ296" s="3954"/>
      <c r="AR296" s="3983"/>
      <c r="AS296" s="373"/>
      <c r="AT296" s="3172"/>
      <c r="AU296" s="3172"/>
      <c r="AV296" s="3970"/>
      <c r="AW296" s="3970"/>
      <c r="AX296" s="3170"/>
      <c r="BV296" s="520"/>
      <c r="BW296" s="520"/>
      <c r="BX296" s="520"/>
      <c r="BY296" s="520"/>
      <c r="BZ296" s="520"/>
      <c r="CA296" s="520"/>
      <c r="CB296" s="520"/>
      <c r="CC296" s="520"/>
      <c r="CD296" s="520"/>
      <c r="CE296" s="520"/>
      <c r="CF296" s="520"/>
      <c r="CG296" s="520"/>
      <c r="CH296" s="520"/>
      <c r="CI296" s="520"/>
      <c r="CJ296" s="520"/>
      <c r="CK296" s="520"/>
      <c r="CL296" s="520"/>
      <c r="CM296" s="520"/>
      <c r="CN296" s="520"/>
    </row>
    <row r="297" spans="1:92" s="319" customFormat="1" ht="14.25" customHeight="1" x14ac:dyDescent="0.2">
      <c r="A297" s="6462"/>
      <c r="B297" s="7263" t="s">
        <v>2520</v>
      </c>
      <c r="C297" s="7264"/>
      <c r="D297" s="2059">
        <f t="shared" si="16"/>
        <v>0</v>
      </c>
      <c r="E297" s="4043">
        <f t="shared" si="17"/>
        <v>0</v>
      </c>
      <c r="F297" s="4044">
        <f t="shared" si="17"/>
        <v>0</v>
      </c>
      <c r="G297" s="4045"/>
      <c r="H297" s="4046"/>
      <c r="I297" s="4047"/>
      <c r="J297" s="4046"/>
      <c r="K297" s="4047"/>
      <c r="L297" s="4046"/>
      <c r="M297" s="4047"/>
      <c r="N297" s="4046"/>
      <c r="O297" s="4047"/>
      <c r="P297" s="4046"/>
      <c r="Q297" s="4047"/>
      <c r="R297" s="4046"/>
      <c r="S297" s="4047"/>
      <c r="T297" s="4046"/>
      <c r="U297" s="4047"/>
      <c r="V297" s="4048"/>
      <c r="W297" s="4047"/>
      <c r="X297" s="4048"/>
      <c r="Y297" s="4047"/>
      <c r="Z297" s="4048"/>
      <c r="AA297" s="4047"/>
      <c r="AB297" s="4048"/>
      <c r="AC297" s="4047"/>
      <c r="AD297" s="4048"/>
      <c r="AE297" s="4047"/>
      <c r="AF297" s="4048"/>
      <c r="AG297" s="4047"/>
      <c r="AH297" s="4048"/>
      <c r="AI297" s="4047"/>
      <c r="AJ297" s="4048"/>
      <c r="AK297" s="4047"/>
      <c r="AL297" s="4048"/>
      <c r="AM297" s="4045"/>
      <c r="AN297" s="4049"/>
      <c r="AO297" s="4047"/>
      <c r="AP297" s="4050"/>
      <c r="AQ297" s="3954"/>
      <c r="AR297" s="3983"/>
      <c r="AS297" s="3983"/>
      <c r="AT297" s="3172"/>
      <c r="AU297" s="3172"/>
      <c r="AV297" s="3970"/>
      <c r="AW297" s="3970"/>
      <c r="AX297" s="3170"/>
      <c r="BV297" s="520"/>
      <c r="BW297" s="520"/>
      <c r="BX297" s="520"/>
      <c r="BY297" s="520"/>
      <c r="BZ297" s="520"/>
      <c r="CA297" s="520"/>
      <c r="CB297" s="520"/>
      <c r="CC297" s="520"/>
      <c r="CD297" s="520"/>
      <c r="CE297" s="520"/>
      <c r="CF297" s="520"/>
      <c r="CG297" s="520"/>
      <c r="CH297" s="520"/>
      <c r="CI297" s="520"/>
      <c r="CJ297" s="520"/>
      <c r="CK297" s="520"/>
      <c r="CL297" s="520"/>
      <c r="CM297" s="520"/>
      <c r="CN297" s="520"/>
    </row>
    <row r="298" spans="1:92" s="319" customFormat="1" ht="14.25" x14ac:dyDescent="0.2">
      <c r="A298" s="6462"/>
      <c r="B298" s="7263" t="s">
        <v>2521</v>
      </c>
      <c r="C298" s="7264"/>
      <c r="D298" s="2059">
        <f t="shared" si="16"/>
        <v>0</v>
      </c>
      <c r="E298" s="4043">
        <f t="shared" si="17"/>
        <v>0</v>
      </c>
      <c r="F298" s="4044">
        <f t="shared" si="17"/>
        <v>0</v>
      </c>
      <c r="G298" s="4051"/>
      <c r="H298" s="4052"/>
      <c r="I298" s="4053"/>
      <c r="J298" s="4052"/>
      <c r="K298" s="4053"/>
      <c r="L298" s="4052"/>
      <c r="M298" s="4053"/>
      <c r="N298" s="4052"/>
      <c r="O298" s="4053"/>
      <c r="P298" s="4052"/>
      <c r="Q298" s="4053"/>
      <c r="R298" s="4052"/>
      <c r="S298" s="4053"/>
      <c r="T298" s="4052"/>
      <c r="U298" s="4053"/>
      <c r="V298" s="4052"/>
      <c r="W298" s="4053"/>
      <c r="X298" s="4052"/>
      <c r="Y298" s="4053"/>
      <c r="Z298" s="4052"/>
      <c r="AA298" s="4053"/>
      <c r="AB298" s="4052"/>
      <c r="AC298" s="4053"/>
      <c r="AD298" s="4052"/>
      <c r="AE298" s="4053"/>
      <c r="AF298" s="4052"/>
      <c r="AG298" s="4053"/>
      <c r="AH298" s="4052"/>
      <c r="AI298" s="4053"/>
      <c r="AJ298" s="4052"/>
      <c r="AK298" s="4053"/>
      <c r="AL298" s="4052"/>
      <c r="AM298" s="4051"/>
      <c r="AN298" s="4054"/>
      <c r="AO298" s="4055"/>
      <c r="AP298" s="4056"/>
      <c r="AQ298" s="3954"/>
      <c r="AR298" s="3983"/>
      <c r="AS298" s="3983"/>
      <c r="AT298" s="4055"/>
      <c r="AU298" s="4055"/>
      <c r="AV298" s="4057"/>
      <c r="AW298" s="4057"/>
      <c r="AX298" s="4058"/>
      <c r="BV298" s="520"/>
      <c r="BW298" s="520"/>
      <c r="BX298" s="520"/>
      <c r="BY298" s="520"/>
      <c r="BZ298" s="520"/>
      <c r="CA298" s="520"/>
      <c r="CB298" s="520"/>
      <c r="CC298" s="520"/>
      <c r="CD298" s="520"/>
      <c r="CE298" s="520"/>
      <c r="CF298" s="520"/>
      <c r="CG298" s="520"/>
      <c r="CH298" s="520"/>
      <c r="CI298" s="520"/>
      <c r="CJ298" s="520"/>
      <c r="CK298" s="520"/>
      <c r="CL298" s="520"/>
      <c r="CM298" s="520"/>
      <c r="CN298" s="520"/>
    </row>
    <row r="299" spans="1:92" s="319" customFormat="1" ht="14.1" customHeight="1" x14ac:dyDescent="0.2">
      <c r="A299" s="6462"/>
      <c r="B299" s="6855" t="s">
        <v>2522</v>
      </c>
      <c r="C299" s="6856"/>
      <c r="D299" s="2059">
        <f t="shared" si="16"/>
        <v>0</v>
      </c>
      <c r="E299" s="4043">
        <f t="shared" si="17"/>
        <v>0</v>
      </c>
      <c r="F299" s="4044">
        <f t="shared" si="17"/>
        <v>0</v>
      </c>
      <c r="G299" s="4051"/>
      <c r="H299" s="4052"/>
      <c r="I299" s="4053"/>
      <c r="J299" s="4052"/>
      <c r="K299" s="4053"/>
      <c r="L299" s="4052"/>
      <c r="M299" s="4053"/>
      <c r="N299" s="4052"/>
      <c r="O299" s="4053"/>
      <c r="P299" s="4052"/>
      <c r="Q299" s="4053"/>
      <c r="R299" s="4052"/>
      <c r="S299" s="4053"/>
      <c r="T299" s="4052"/>
      <c r="U299" s="4053"/>
      <c r="V299" s="4052"/>
      <c r="W299" s="4053"/>
      <c r="X299" s="4052"/>
      <c r="Y299" s="4053"/>
      <c r="Z299" s="4052"/>
      <c r="AA299" s="4053"/>
      <c r="AB299" s="4052"/>
      <c r="AC299" s="4053"/>
      <c r="AD299" s="4052"/>
      <c r="AE299" s="4053"/>
      <c r="AF299" s="4052"/>
      <c r="AG299" s="4053"/>
      <c r="AH299" s="4052"/>
      <c r="AI299" s="4053"/>
      <c r="AJ299" s="4052"/>
      <c r="AK299" s="4053"/>
      <c r="AL299" s="4052"/>
      <c r="AM299" s="4051"/>
      <c r="AN299" s="4054"/>
      <c r="AO299" s="384"/>
      <c r="AP299" s="617"/>
      <c r="AQ299" s="3975"/>
      <c r="AR299" s="4005"/>
      <c r="AS299" s="3976"/>
      <c r="AT299" s="384"/>
      <c r="AU299" s="384"/>
      <c r="AV299" s="618"/>
      <c r="AW299" s="618"/>
      <c r="AX299" s="619"/>
      <c r="BV299" s="520"/>
      <c r="BW299" s="520"/>
      <c r="BX299" s="520"/>
      <c r="BY299" s="520"/>
      <c r="BZ299" s="520"/>
      <c r="CA299" s="520"/>
      <c r="CB299" s="520"/>
      <c r="CC299" s="520"/>
      <c r="CD299" s="520"/>
      <c r="CE299" s="520"/>
      <c r="CF299" s="520"/>
      <c r="CG299" s="520"/>
      <c r="CH299" s="520"/>
      <c r="CI299" s="520"/>
      <c r="CJ299" s="520"/>
      <c r="CK299" s="520"/>
      <c r="CL299" s="520"/>
      <c r="CM299" s="520"/>
      <c r="CN299" s="520"/>
    </row>
    <row r="300" spans="1:92" s="319" customFormat="1" ht="15" customHeight="1" thickBot="1" x14ac:dyDescent="0.25">
      <c r="A300" s="7262"/>
      <c r="B300" s="7259" t="s">
        <v>2523</v>
      </c>
      <c r="C300" s="7260"/>
      <c r="D300" s="3487">
        <f t="shared" si="16"/>
        <v>0</v>
      </c>
      <c r="E300" s="4059">
        <f t="shared" si="17"/>
        <v>0</v>
      </c>
      <c r="F300" s="4060">
        <f t="shared" si="17"/>
        <v>0</v>
      </c>
      <c r="G300" s="4061"/>
      <c r="H300" s="4062"/>
      <c r="I300" s="4063"/>
      <c r="J300" s="4062"/>
      <c r="K300" s="4063"/>
      <c r="L300" s="4062"/>
      <c r="M300" s="4063"/>
      <c r="N300" s="4062"/>
      <c r="O300" s="4063"/>
      <c r="P300" s="4062"/>
      <c r="Q300" s="4063"/>
      <c r="R300" s="4062"/>
      <c r="S300" s="4063"/>
      <c r="T300" s="4062"/>
      <c r="U300" s="4061"/>
      <c r="V300" s="4062"/>
      <c r="W300" s="4061"/>
      <c r="X300" s="4062"/>
      <c r="Y300" s="4061"/>
      <c r="Z300" s="4062"/>
      <c r="AA300" s="4061"/>
      <c r="AB300" s="4062"/>
      <c r="AC300" s="4061"/>
      <c r="AD300" s="4062"/>
      <c r="AE300" s="4061"/>
      <c r="AF300" s="4062"/>
      <c r="AG300" s="4061"/>
      <c r="AH300" s="4062"/>
      <c r="AI300" s="4061"/>
      <c r="AJ300" s="4062"/>
      <c r="AK300" s="4061"/>
      <c r="AL300" s="4062"/>
      <c r="AM300" s="4061"/>
      <c r="AN300" s="4064"/>
      <c r="AO300" s="4065"/>
      <c r="AP300" s="4066"/>
      <c r="AQ300" s="4067"/>
      <c r="AR300" s="4068"/>
      <c r="AS300" s="3980"/>
      <c r="AT300" s="4065"/>
      <c r="AU300" s="4065"/>
      <c r="AV300" s="4069"/>
      <c r="AW300" s="4069"/>
      <c r="AX300" s="4070"/>
      <c r="BV300" s="520"/>
      <c r="BW300" s="520"/>
      <c r="BX300" s="520"/>
      <c r="BY300" s="520"/>
      <c r="BZ300" s="520"/>
      <c r="CA300" s="520"/>
      <c r="CB300" s="520"/>
      <c r="CC300" s="520"/>
      <c r="CD300" s="520"/>
      <c r="CE300" s="520"/>
      <c r="CF300" s="520"/>
      <c r="CG300" s="520"/>
      <c r="CH300" s="520"/>
      <c r="CI300" s="520"/>
      <c r="CJ300" s="520"/>
      <c r="CK300" s="520"/>
      <c r="CL300" s="520"/>
      <c r="CM300" s="520"/>
      <c r="CN300" s="520"/>
    </row>
    <row r="301" spans="1:92" s="319" customFormat="1" ht="15.75" customHeight="1" thickTop="1" x14ac:dyDescent="0.2">
      <c r="A301" s="620" t="s">
        <v>49</v>
      </c>
      <c r="B301" s="7255" t="s">
        <v>2518</v>
      </c>
      <c r="C301" s="7256"/>
      <c r="D301" s="604">
        <f t="shared" si="16"/>
        <v>0</v>
      </c>
      <c r="E301" s="621">
        <f t="shared" ref="E301:F306" si="18">SUM(G301+I301+K301+M301+O301+Q301+S301+U301+W301+Y301+AA301+AC301+AE301+AG301+AI301+AK301+AM301)</f>
        <v>0</v>
      </c>
      <c r="F301" s="622">
        <f t="shared" si="18"/>
        <v>0</v>
      </c>
      <c r="G301" s="623">
        <f t="shared" ref="G301:X306" si="19">+G223+G229+G235+G241+G247+G253+G259+G283+G289+G295</f>
        <v>0</v>
      </c>
      <c r="H301" s="624">
        <f t="shared" si="19"/>
        <v>0</v>
      </c>
      <c r="I301" s="623">
        <f t="shared" si="19"/>
        <v>0</v>
      </c>
      <c r="J301" s="624">
        <f t="shared" si="19"/>
        <v>0</v>
      </c>
      <c r="K301" s="624">
        <f t="shared" si="19"/>
        <v>0</v>
      </c>
      <c r="L301" s="624">
        <f t="shared" si="19"/>
        <v>0</v>
      </c>
      <c r="M301" s="624">
        <f t="shared" si="19"/>
        <v>0</v>
      </c>
      <c r="N301" s="624">
        <f t="shared" si="19"/>
        <v>0</v>
      </c>
      <c r="O301" s="624">
        <f t="shared" si="19"/>
        <v>0</v>
      </c>
      <c r="P301" s="624">
        <f t="shared" si="19"/>
        <v>0</v>
      </c>
      <c r="Q301" s="624">
        <f t="shared" si="19"/>
        <v>0</v>
      </c>
      <c r="R301" s="624">
        <f t="shared" si="19"/>
        <v>0</v>
      </c>
      <c r="S301" s="624">
        <f t="shared" si="19"/>
        <v>0</v>
      </c>
      <c r="T301" s="624">
        <f t="shared" si="19"/>
        <v>0</v>
      </c>
      <c r="U301" s="624">
        <f t="shared" si="19"/>
        <v>0</v>
      </c>
      <c r="V301" s="624">
        <f t="shared" si="19"/>
        <v>0</v>
      </c>
      <c r="W301" s="624">
        <f t="shared" si="19"/>
        <v>0</v>
      </c>
      <c r="X301" s="624">
        <f t="shared" si="19"/>
        <v>0</v>
      </c>
      <c r="Y301" s="623">
        <f>+Y223+Y229+Y235+Y241+Y247+Y253+Y259+Y265+Y271+Y277+Y283+Y289+Y295</f>
        <v>0</v>
      </c>
      <c r="Z301" s="623">
        <f t="shared" ref="Z301:AN304" si="20">+Z223+Z229+Z235+Z241+Z247+Z253+Z259+Z265+Z271+Z277+Z283+Z289+Z295</f>
        <v>0</v>
      </c>
      <c r="AA301" s="623">
        <f t="shared" si="20"/>
        <v>0</v>
      </c>
      <c r="AB301" s="623">
        <f t="shared" si="20"/>
        <v>0</v>
      </c>
      <c r="AC301" s="623">
        <f t="shared" si="20"/>
        <v>0</v>
      </c>
      <c r="AD301" s="623">
        <f t="shared" si="20"/>
        <v>0</v>
      </c>
      <c r="AE301" s="623">
        <f t="shared" si="20"/>
        <v>0</v>
      </c>
      <c r="AF301" s="623">
        <f t="shared" si="20"/>
        <v>0</v>
      </c>
      <c r="AG301" s="623">
        <f t="shared" si="20"/>
        <v>0</v>
      </c>
      <c r="AH301" s="623">
        <f t="shared" si="20"/>
        <v>0</v>
      </c>
      <c r="AI301" s="623">
        <f t="shared" si="20"/>
        <v>0</v>
      </c>
      <c r="AJ301" s="623">
        <f t="shared" si="20"/>
        <v>0</v>
      </c>
      <c r="AK301" s="623">
        <f t="shared" si="20"/>
        <v>0</v>
      </c>
      <c r="AL301" s="623">
        <f t="shared" si="20"/>
        <v>0</v>
      </c>
      <c r="AM301" s="623">
        <f t="shared" si="20"/>
        <v>0</v>
      </c>
      <c r="AN301" s="623">
        <f t="shared" si="20"/>
        <v>0</v>
      </c>
      <c r="AO301" s="625">
        <f t="shared" ref="AO301:AO306" si="21">+AO223+AO229+AO235+AO241+AO259+AO265+AO271+AO277+AO283+AO289+AO295</f>
        <v>0</v>
      </c>
      <c r="AP301" s="626">
        <f>+AP223+AP229+AP235+AP259+AP265+AP271+AP277+AP283+AP289+AP295</f>
        <v>0</v>
      </c>
      <c r="AQ301" s="604">
        <f>SUM(AQ223+AQ229+AQ235+AQ241+AQ247+AQ253+AQ259+AQ265+AQ271+AQ277+AQ283+AQ289+AQ295)</f>
        <v>0</v>
      </c>
      <c r="AR301" s="627">
        <f>SUM(AR223+AR229+AR235+AR241+AR247+AR253+AR259+AR265+AR271+AR277+AR283+AR289+AR295)</f>
        <v>0</v>
      </c>
      <c r="AS301" s="623">
        <f t="shared" ref="AS301:AX304" si="22">+AS223+AS229+AS235+AS241+AS247+AS253+AS259+AS265+AS271+AS277+AS283+AS289+AS295</f>
        <v>0</v>
      </c>
      <c r="AT301" s="625">
        <f t="shared" si="22"/>
        <v>0</v>
      </c>
      <c r="AU301" s="625">
        <f t="shared" si="22"/>
        <v>0</v>
      </c>
      <c r="AV301" s="625">
        <f t="shared" si="22"/>
        <v>0</v>
      </c>
      <c r="AW301" s="625">
        <f t="shared" si="22"/>
        <v>0</v>
      </c>
      <c r="AX301" s="625">
        <f t="shared" si="22"/>
        <v>0</v>
      </c>
      <c r="BV301" s="520"/>
      <c r="BW301" s="520"/>
      <c r="BX301" s="520"/>
      <c r="BY301" s="520"/>
      <c r="BZ301" s="520"/>
      <c r="CA301" s="520"/>
      <c r="CB301" s="520"/>
      <c r="CC301" s="520"/>
      <c r="CD301" s="520"/>
      <c r="CE301" s="520"/>
      <c r="CF301" s="520"/>
      <c r="CG301" s="520"/>
      <c r="CH301" s="520"/>
      <c r="CI301" s="520"/>
      <c r="CJ301" s="520"/>
      <c r="CK301" s="520"/>
      <c r="CL301" s="520"/>
      <c r="CM301" s="520"/>
      <c r="CN301" s="520"/>
    </row>
    <row r="302" spans="1:92" s="319" customFormat="1" ht="14.25" customHeight="1" x14ac:dyDescent="0.2">
      <c r="A302" s="7257"/>
      <c r="B302" s="6857" t="s">
        <v>2519</v>
      </c>
      <c r="C302" s="6858"/>
      <c r="D302" s="604">
        <f t="shared" si="16"/>
        <v>0</v>
      </c>
      <c r="E302" s="621">
        <f t="shared" si="18"/>
        <v>0</v>
      </c>
      <c r="F302" s="622">
        <f t="shared" si="18"/>
        <v>0</v>
      </c>
      <c r="G302" s="3967">
        <f t="shared" si="19"/>
        <v>0</v>
      </c>
      <c r="H302" s="4071">
        <f t="shared" si="19"/>
        <v>0</v>
      </c>
      <c r="I302" s="3967">
        <f t="shared" si="19"/>
        <v>0</v>
      </c>
      <c r="J302" s="4071">
        <f t="shared" si="19"/>
        <v>0</v>
      </c>
      <c r="K302" s="4071">
        <f t="shared" si="19"/>
        <v>0</v>
      </c>
      <c r="L302" s="4071">
        <f t="shared" si="19"/>
        <v>0</v>
      </c>
      <c r="M302" s="4071">
        <f t="shared" si="19"/>
        <v>0</v>
      </c>
      <c r="N302" s="4071">
        <f t="shared" si="19"/>
        <v>0</v>
      </c>
      <c r="O302" s="4071">
        <f t="shared" si="19"/>
        <v>0</v>
      </c>
      <c r="P302" s="4071">
        <f t="shared" si="19"/>
        <v>0</v>
      </c>
      <c r="Q302" s="4071">
        <f t="shared" si="19"/>
        <v>0</v>
      </c>
      <c r="R302" s="4071">
        <f t="shared" si="19"/>
        <v>0</v>
      </c>
      <c r="S302" s="4071">
        <f t="shared" si="19"/>
        <v>0</v>
      </c>
      <c r="T302" s="4071">
        <f t="shared" si="19"/>
        <v>0</v>
      </c>
      <c r="U302" s="4071">
        <f t="shared" si="19"/>
        <v>0</v>
      </c>
      <c r="V302" s="4071">
        <f t="shared" si="19"/>
        <v>0</v>
      </c>
      <c r="W302" s="4071">
        <f t="shared" si="19"/>
        <v>0</v>
      </c>
      <c r="X302" s="4071">
        <f t="shared" si="19"/>
        <v>0</v>
      </c>
      <c r="Y302" s="3967">
        <f>+Y224+Y230+Y236+Y242+Y248+Y254+Y260+Y266+Y272+Y278+Y284+Y290+Y296</f>
        <v>0</v>
      </c>
      <c r="Z302" s="3967">
        <f t="shared" si="20"/>
        <v>0</v>
      </c>
      <c r="AA302" s="3967">
        <f t="shared" si="20"/>
        <v>0</v>
      </c>
      <c r="AB302" s="3967">
        <f t="shared" si="20"/>
        <v>0</v>
      </c>
      <c r="AC302" s="3967">
        <f t="shared" si="20"/>
        <v>0</v>
      </c>
      <c r="AD302" s="3967">
        <f t="shared" si="20"/>
        <v>0</v>
      </c>
      <c r="AE302" s="3967">
        <f t="shared" si="20"/>
        <v>0</v>
      </c>
      <c r="AF302" s="3967">
        <f t="shared" si="20"/>
        <v>0</v>
      </c>
      <c r="AG302" s="3967">
        <f t="shared" si="20"/>
        <v>0</v>
      </c>
      <c r="AH302" s="3967">
        <f t="shared" si="20"/>
        <v>0</v>
      </c>
      <c r="AI302" s="3967">
        <f t="shared" si="20"/>
        <v>0</v>
      </c>
      <c r="AJ302" s="3967">
        <f t="shared" si="20"/>
        <v>0</v>
      </c>
      <c r="AK302" s="3967">
        <f t="shared" si="20"/>
        <v>0</v>
      </c>
      <c r="AL302" s="3967">
        <f t="shared" si="20"/>
        <v>0</v>
      </c>
      <c r="AM302" s="3967">
        <f t="shared" si="20"/>
        <v>0</v>
      </c>
      <c r="AN302" s="3967">
        <f t="shared" si="20"/>
        <v>0</v>
      </c>
      <c r="AO302" s="4072">
        <f t="shared" si="21"/>
        <v>0</v>
      </c>
      <c r="AP302" s="4073">
        <f>+AP224+AP230+AP236+AP260+AP266+AP272+AP278+AP284+AP290+AP296</f>
        <v>0</v>
      </c>
      <c r="AQ302" s="4074"/>
      <c r="AR302" s="4075"/>
      <c r="AS302" s="3967">
        <f t="shared" si="22"/>
        <v>0</v>
      </c>
      <c r="AT302" s="4072">
        <f t="shared" si="22"/>
        <v>0</v>
      </c>
      <c r="AU302" s="4072">
        <f t="shared" si="22"/>
        <v>0</v>
      </c>
      <c r="AV302" s="4072">
        <f t="shared" si="22"/>
        <v>0</v>
      </c>
      <c r="AW302" s="4072">
        <f t="shared" si="22"/>
        <v>0</v>
      </c>
      <c r="AX302" s="4072">
        <f t="shared" si="22"/>
        <v>0</v>
      </c>
      <c r="BV302" s="520"/>
      <c r="BW302" s="520"/>
      <c r="BX302" s="520"/>
      <c r="BY302" s="520"/>
      <c r="BZ302" s="520"/>
      <c r="CA302" s="520"/>
      <c r="CB302" s="520"/>
      <c r="CC302" s="520"/>
      <c r="CD302" s="520"/>
      <c r="CE302" s="520"/>
      <c r="CF302" s="520"/>
      <c r="CG302" s="520"/>
      <c r="CH302" s="520"/>
      <c r="CI302" s="520"/>
      <c r="CJ302" s="520"/>
      <c r="CK302" s="520"/>
      <c r="CL302" s="520"/>
      <c r="CM302" s="520"/>
      <c r="CN302" s="520"/>
    </row>
    <row r="303" spans="1:92" s="319" customFormat="1" ht="27.75" customHeight="1" x14ac:dyDescent="0.2">
      <c r="A303" s="7257"/>
      <c r="B303" s="6857" t="s">
        <v>2520</v>
      </c>
      <c r="C303" s="6858"/>
      <c r="D303" s="604">
        <f t="shared" si="16"/>
        <v>0</v>
      </c>
      <c r="E303" s="621">
        <f t="shared" si="18"/>
        <v>0</v>
      </c>
      <c r="F303" s="622">
        <f t="shared" si="18"/>
        <v>0</v>
      </c>
      <c r="G303" s="3967">
        <f t="shared" si="19"/>
        <v>0</v>
      </c>
      <c r="H303" s="4071">
        <f t="shared" si="19"/>
        <v>0</v>
      </c>
      <c r="I303" s="3967">
        <f t="shared" si="19"/>
        <v>0</v>
      </c>
      <c r="J303" s="4071">
        <f t="shared" si="19"/>
        <v>0</v>
      </c>
      <c r="K303" s="4071">
        <f t="shared" si="19"/>
        <v>0</v>
      </c>
      <c r="L303" s="4071">
        <f t="shared" si="19"/>
        <v>0</v>
      </c>
      <c r="M303" s="4071">
        <f t="shared" si="19"/>
        <v>0</v>
      </c>
      <c r="N303" s="4071">
        <f t="shared" si="19"/>
        <v>0</v>
      </c>
      <c r="O303" s="4071">
        <f t="shared" si="19"/>
        <v>0</v>
      </c>
      <c r="P303" s="4071">
        <f t="shared" si="19"/>
        <v>0</v>
      </c>
      <c r="Q303" s="4071">
        <f t="shared" si="19"/>
        <v>0</v>
      </c>
      <c r="R303" s="4071">
        <f t="shared" si="19"/>
        <v>0</v>
      </c>
      <c r="S303" s="4071">
        <f t="shared" si="19"/>
        <v>0</v>
      </c>
      <c r="T303" s="4071">
        <f t="shared" si="19"/>
        <v>0</v>
      </c>
      <c r="U303" s="4071">
        <f t="shared" si="19"/>
        <v>0</v>
      </c>
      <c r="V303" s="4071">
        <f t="shared" si="19"/>
        <v>0</v>
      </c>
      <c r="W303" s="4071">
        <f t="shared" si="19"/>
        <v>0</v>
      </c>
      <c r="X303" s="4071">
        <f t="shared" si="19"/>
        <v>0</v>
      </c>
      <c r="Y303" s="3967">
        <f>+Y225+Y231+Y237+Y243+Y249+Y255+Y261+Y267+Y273+Y279+Y285+Y291+Y297</f>
        <v>0</v>
      </c>
      <c r="Z303" s="3967">
        <f t="shared" si="20"/>
        <v>0</v>
      </c>
      <c r="AA303" s="3967">
        <f t="shared" si="20"/>
        <v>0</v>
      </c>
      <c r="AB303" s="3967">
        <f t="shared" si="20"/>
        <v>0</v>
      </c>
      <c r="AC303" s="3967">
        <f t="shared" si="20"/>
        <v>0</v>
      </c>
      <c r="AD303" s="3967">
        <f t="shared" si="20"/>
        <v>0</v>
      </c>
      <c r="AE303" s="3967">
        <f t="shared" si="20"/>
        <v>0</v>
      </c>
      <c r="AF303" s="3967">
        <f t="shared" si="20"/>
        <v>0</v>
      </c>
      <c r="AG303" s="3967">
        <f t="shared" si="20"/>
        <v>0</v>
      </c>
      <c r="AH303" s="3967">
        <f t="shared" si="20"/>
        <v>0</v>
      </c>
      <c r="AI303" s="3967">
        <f t="shared" si="20"/>
        <v>0</v>
      </c>
      <c r="AJ303" s="3967">
        <f t="shared" si="20"/>
        <v>0</v>
      </c>
      <c r="AK303" s="3967">
        <f t="shared" si="20"/>
        <v>0</v>
      </c>
      <c r="AL303" s="3967">
        <f t="shared" si="20"/>
        <v>0</v>
      </c>
      <c r="AM303" s="3967">
        <f t="shared" si="20"/>
        <v>0</v>
      </c>
      <c r="AN303" s="3967">
        <f t="shared" si="20"/>
        <v>0</v>
      </c>
      <c r="AO303" s="4072">
        <f t="shared" si="21"/>
        <v>0</v>
      </c>
      <c r="AP303" s="4073">
        <f>+AP225+AP231+AP237+AP261+AP267+AP273+AP279+AP285+AP291+AP297</f>
        <v>0</v>
      </c>
      <c r="AQ303" s="4074"/>
      <c r="AR303" s="4075"/>
      <c r="AS303" s="3983"/>
      <c r="AT303" s="4072">
        <f t="shared" si="22"/>
        <v>0</v>
      </c>
      <c r="AU303" s="4072">
        <f t="shared" si="22"/>
        <v>0</v>
      </c>
      <c r="AV303" s="4072">
        <f t="shared" si="22"/>
        <v>0</v>
      </c>
      <c r="AW303" s="4072">
        <f t="shared" si="22"/>
        <v>0</v>
      </c>
      <c r="AX303" s="4072">
        <f t="shared" si="22"/>
        <v>0</v>
      </c>
      <c r="BV303" s="520"/>
      <c r="BW303" s="520"/>
      <c r="BX303" s="520"/>
      <c r="BY303" s="520"/>
      <c r="BZ303" s="520"/>
      <c r="CA303" s="520"/>
      <c r="CB303" s="520"/>
      <c r="CC303" s="520"/>
      <c r="CD303" s="520"/>
      <c r="CE303" s="520"/>
      <c r="CF303" s="520"/>
      <c r="CG303" s="520"/>
      <c r="CH303" s="520"/>
      <c r="CI303" s="520"/>
      <c r="CJ303" s="520"/>
      <c r="CK303" s="520"/>
      <c r="CL303" s="520"/>
      <c r="CM303" s="520"/>
      <c r="CN303" s="520"/>
    </row>
    <row r="304" spans="1:92" s="319" customFormat="1" ht="27.75" customHeight="1" x14ac:dyDescent="0.2">
      <c r="A304" s="7257"/>
      <c r="B304" s="6834" t="s">
        <v>2521</v>
      </c>
      <c r="C304" s="6859"/>
      <c r="D304" s="604">
        <f t="shared" si="16"/>
        <v>0</v>
      </c>
      <c r="E304" s="621">
        <f t="shared" si="18"/>
        <v>0</v>
      </c>
      <c r="F304" s="622">
        <f t="shared" si="18"/>
        <v>0</v>
      </c>
      <c r="G304" s="3967">
        <f t="shared" si="19"/>
        <v>0</v>
      </c>
      <c r="H304" s="4071">
        <f t="shared" si="19"/>
        <v>0</v>
      </c>
      <c r="I304" s="3967">
        <f t="shared" si="19"/>
        <v>0</v>
      </c>
      <c r="J304" s="4071">
        <f t="shared" si="19"/>
        <v>0</v>
      </c>
      <c r="K304" s="4071">
        <f t="shared" si="19"/>
        <v>0</v>
      </c>
      <c r="L304" s="4071">
        <f t="shared" si="19"/>
        <v>0</v>
      </c>
      <c r="M304" s="4071">
        <f t="shared" si="19"/>
        <v>0</v>
      </c>
      <c r="N304" s="4071">
        <f t="shared" si="19"/>
        <v>0</v>
      </c>
      <c r="O304" s="4071">
        <f t="shared" si="19"/>
        <v>0</v>
      </c>
      <c r="P304" s="4071">
        <f t="shared" si="19"/>
        <v>0</v>
      </c>
      <c r="Q304" s="4071">
        <f t="shared" si="19"/>
        <v>0</v>
      </c>
      <c r="R304" s="4071">
        <f t="shared" si="19"/>
        <v>0</v>
      </c>
      <c r="S304" s="4071">
        <f t="shared" si="19"/>
        <v>0</v>
      </c>
      <c r="T304" s="4071">
        <f t="shared" si="19"/>
        <v>0</v>
      </c>
      <c r="U304" s="4071">
        <f t="shared" si="19"/>
        <v>0</v>
      </c>
      <c r="V304" s="4071">
        <f t="shared" si="19"/>
        <v>0</v>
      </c>
      <c r="W304" s="4071">
        <f t="shared" si="19"/>
        <v>0</v>
      </c>
      <c r="X304" s="4071">
        <f t="shared" si="19"/>
        <v>0</v>
      </c>
      <c r="Y304" s="3967">
        <f>+Y226+Y232+Y238+Y244+Y250+Y256+Y262+Y268+Y274+Y280+Y286+Y292+Y298</f>
        <v>0</v>
      </c>
      <c r="Z304" s="3967">
        <f t="shared" si="20"/>
        <v>0</v>
      </c>
      <c r="AA304" s="3967">
        <f t="shared" si="20"/>
        <v>0</v>
      </c>
      <c r="AB304" s="3967">
        <f t="shared" si="20"/>
        <v>0</v>
      </c>
      <c r="AC304" s="3967">
        <f t="shared" si="20"/>
        <v>0</v>
      </c>
      <c r="AD304" s="3967">
        <f t="shared" si="20"/>
        <v>0</v>
      </c>
      <c r="AE304" s="3967">
        <f t="shared" si="20"/>
        <v>0</v>
      </c>
      <c r="AF304" s="3967">
        <f t="shared" si="20"/>
        <v>0</v>
      </c>
      <c r="AG304" s="3967">
        <f t="shared" si="20"/>
        <v>0</v>
      </c>
      <c r="AH304" s="3967">
        <f t="shared" si="20"/>
        <v>0</v>
      </c>
      <c r="AI304" s="3967">
        <f t="shared" si="20"/>
        <v>0</v>
      </c>
      <c r="AJ304" s="3967">
        <f t="shared" si="20"/>
        <v>0</v>
      </c>
      <c r="AK304" s="3967">
        <f t="shared" si="20"/>
        <v>0</v>
      </c>
      <c r="AL304" s="3967">
        <f t="shared" si="20"/>
        <v>0</v>
      </c>
      <c r="AM304" s="3967">
        <f t="shared" si="20"/>
        <v>0</v>
      </c>
      <c r="AN304" s="3967">
        <f t="shared" si="20"/>
        <v>0</v>
      </c>
      <c r="AO304" s="4072">
        <f t="shared" si="21"/>
        <v>0</v>
      </c>
      <c r="AP304" s="4073">
        <f>+AP226+AP232+AP238+AP262+AP268+AP274+AP280+AP286+AP292+AP298</f>
        <v>0</v>
      </c>
      <c r="AQ304" s="4074"/>
      <c r="AR304" s="4075"/>
      <c r="AS304" s="3983"/>
      <c r="AT304" s="4072">
        <f t="shared" si="22"/>
        <v>0</v>
      </c>
      <c r="AU304" s="4072">
        <f t="shared" si="22"/>
        <v>0</v>
      </c>
      <c r="AV304" s="4072">
        <f t="shared" si="22"/>
        <v>0</v>
      </c>
      <c r="AW304" s="4072">
        <f t="shared" si="22"/>
        <v>0</v>
      </c>
      <c r="AX304" s="4072">
        <f t="shared" si="22"/>
        <v>0</v>
      </c>
      <c r="BV304" s="520"/>
      <c r="BW304" s="520"/>
      <c r="BX304" s="520"/>
      <c r="BY304" s="520"/>
      <c r="BZ304" s="520"/>
      <c r="CA304" s="520"/>
      <c r="CB304" s="520"/>
      <c r="CC304" s="520"/>
      <c r="CD304" s="520"/>
      <c r="CE304" s="520"/>
      <c r="CF304" s="520"/>
      <c r="CG304" s="520"/>
      <c r="CH304" s="520"/>
      <c r="CI304" s="520"/>
      <c r="CJ304" s="520"/>
      <c r="CK304" s="520"/>
      <c r="CL304" s="520"/>
      <c r="CM304" s="520"/>
      <c r="CN304" s="520"/>
    </row>
    <row r="305" spans="1:92" s="319" customFormat="1" ht="27.75" customHeight="1" x14ac:dyDescent="0.2">
      <c r="A305" s="7257"/>
      <c r="B305" s="6855" t="s">
        <v>2522</v>
      </c>
      <c r="C305" s="6856"/>
      <c r="D305" s="604">
        <f t="shared" si="16"/>
        <v>0</v>
      </c>
      <c r="E305" s="621">
        <f t="shared" si="18"/>
        <v>0</v>
      </c>
      <c r="F305" s="622">
        <f t="shared" si="18"/>
        <v>0</v>
      </c>
      <c r="G305" s="3967">
        <f t="shared" si="19"/>
        <v>0</v>
      </c>
      <c r="H305" s="4071">
        <f t="shared" si="19"/>
        <v>0</v>
      </c>
      <c r="I305" s="3967">
        <f t="shared" si="19"/>
        <v>0</v>
      </c>
      <c r="J305" s="4071">
        <f t="shared" si="19"/>
        <v>0</v>
      </c>
      <c r="K305" s="4071">
        <f t="shared" si="19"/>
        <v>0</v>
      </c>
      <c r="L305" s="4071">
        <f t="shared" si="19"/>
        <v>0</v>
      </c>
      <c r="M305" s="4071">
        <f t="shared" si="19"/>
        <v>0</v>
      </c>
      <c r="N305" s="4071">
        <f t="shared" si="19"/>
        <v>0</v>
      </c>
      <c r="O305" s="4071">
        <f t="shared" si="19"/>
        <v>0</v>
      </c>
      <c r="P305" s="4071">
        <f t="shared" si="19"/>
        <v>0</v>
      </c>
      <c r="Q305" s="4071">
        <f t="shared" si="19"/>
        <v>0</v>
      </c>
      <c r="R305" s="4071">
        <f t="shared" si="19"/>
        <v>0</v>
      </c>
      <c r="S305" s="4071">
        <f t="shared" si="19"/>
        <v>0</v>
      </c>
      <c r="T305" s="4071">
        <f t="shared" si="19"/>
        <v>0</v>
      </c>
      <c r="U305" s="4071">
        <f t="shared" si="19"/>
        <v>0</v>
      </c>
      <c r="V305" s="4071">
        <f t="shared" si="19"/>
        <v>0</v>
      </c>
      <c r="W305" s="4071">
        <f t="shared" si="19"/>
        <v>0</v>
      </c>
      <c r="X305" s="4071">
        <f t="shared" si="19"/>
        <v>0</v>
      </c>
      <c r="Y305" s="3967">
        <f>+Y227+Y233+Y239+Y245+Y251+Y257+Y263+Y281+Y275+Y269+Y287+Y293+Y299</f>
        <v>0</v>
      </c>
      <c r="Z305" s="3967">
        <f t="shared" ref="Z305:AN305" si="23">+Z227+Z233+Z239+Z245+Z251+Z257+Z263+Z281+Z275+Z269+Z287+Z293+Z299</f>
        <v>0</v>
      </c>
      <c r="AA305" s="3967">
        <f t="shared" si="23"/>
        <v>0</v>
      </c>
      <c r="AB305" s="3967">
        <f t="shared" si="23"/>
        <v>0</v>
      </c>
      <c r="AC305" s="3967">
        <f t="shared" si="23"/>
        <v>0</v>
      </c>
      <c r="AD305" s="3967">
        <f t="shared" si="23"/>
        <v>0</v>
      </c>
      <c r="AE305" s="3967">
        <f t="shared" si="23"/>
        <v>0</v>
      </c>
      <c r="AF305" s="3967">
        <f t="shared" si="23"/>
        <v>0</v>
      </c>
      <c r="AG305" s="3967">
        <f t="shared" si="23"/>
        <v>0</v>
      </c>
      <c r="AH305" s="3967">
        <f t="shared" si="23"/>
        <v>0</v>
      </c>
      <c r="AI305" s="3967">
        <f t="shared" si="23"/>
        <v>0</v>
      </c>
      <c r="AJ305" s="3967">
        <f t="shared" si="23"/>
        <v>0</v>
      </c>
      <c r="AK305" s="3967">
        <f t="shared" si="23"/>
        <v>0</v>
      </c>
      <c r="AL305" s="3967">
        <f t="shared" si="23"/>
        <v>0</v>
      </c>
      <c r="AM305" s="3967">
        <f t="shared" si="23"/>
        <v>0</v>
      </c>
      <c r="AN305" s="3967">
        <f t="shared" si="23"/>
        <v>0</v>
      </c>
      <c r="AO305" s="4072">
        <f t="shared" si="21"/>
        <v>0</v>
      </c>
      <c r="AP305" s="4073">
        <f>+AP227+AP233+AP239+AP263+AP281+AP275+AP269+AP287+AP293+AP299</f>
        <v>0</v>
      </c>
      <c r="AQ305" s="4074"/>
      <c r="AR305" s="4075"/>
      <c r="AS305" s="3976"/>
      <c r="AT305" s="4072">
        <f>+AT227+AT233+AT239+AT245+AT251+AT257+AT263+AT281+AT275+AT269+AT287+AT293+AT299</f>
        <v>0</v>
      </c>
      <c r="AU305" s="4072">
        <f>+AU227+AU233+AU239+AU245+AU251+AU257+AU263+AU281+AU275+AU269+AU287+AU293+AU299</f>
        <v>0</v>
      </c>
      <c r="AV305" s="4072">
        <f>+AV227+AV233+AV239+AV245+AV251+AV257+AV263+AV281+AV275+AV269+AV287+AV293+AV299</f>
        <v>0</v>
      </c>
      <c r="AW305" s="4072">
        <f>+AW227+AW233+AW239+AW245+AW251+AW257+AW263+AW281+AW275+AW269+AW287+AW293+AW299</f>
        <v>0</v>
      </c>
      <c r="AX305" s="4072">
        <f>+AX227+AX233+AX239+AX245+AX251+AX257+AX263+AX281+AX275+AX269+AX287+AX293+AX299</f>
        <v>0</v>
      </c>
      <c r="BV305" s="520"/>
      <c r="BW305" s="520"/>
      <c r="BX305" s="520"/>
      <c r="BY305" s="520"/>
      <c r="BZ305" s="520"/>
      <c r="CA305" s="520"/>
      <c r="CB305" s="520"/>
      <c r="CC305" s="520"/>
      <c r="CD305" s="520"/>
      <c r="CE305" s="520"/>
      <c r="CF305" s="520"/>
      <c r="CG305" s="520"/>
      <c r="CH305" s="520"/>
      <c r="CI305" s="520"/>
      <c r="CJ305" s="520"/>
      <c r="CK305" s="520"/>
      <c r="CL305" s="520"/>
      <c r="CM305" s="520"/>
      <c r="CN305" s="520"/>
    </row>
    <row r="306" spans="1:92" s="319" customFormat="1" ht="27" customHeight="1" x14ac:dyDescent="0.2">
      <c r="A306" s="7258"/>
      <c r="B306" s="7259" t="s">
        <v>2523</v>
      </c>
      <c r="C306" s="7260"/>
      <c r="D306" s="3596">
        <f t="shared" si="16"/>
        <v>0</v>
      </c>
      <c r="E306" s="4076">
        <f t="shared" si="18"/>
        <v>0</v>
      </c>
      <c r="F306" s="4077">
        <f t="shared" si="18"/>
        <v>0</v>
      </c>
      <c r="G306" s="3596">
        <f t="shared" si="19"/>
        <v>0</v>
      </c>
      <c r="H306" s="4077">
        <f t="shared" si="19"/>
        <v>0</v>
      </c>
      <c r="I306" s="3596">
        <f t="shared" si="19"/>
        <v>0</v>
      </c>
      <c r="J306" s="4077">
        <f t="shared" si="19"/>
        <v>0</v>
      </c>
      <c r="K306" s="4077">
        <f t="shared" si="19"/>
        <v>0</v>
      </c>
      <c r="L306" s="4077">
        <f t="shared" si="19"/>
        <v>0</v>
      </c>
      <c r="M306" s="4077">
        <f t="shared" si="19"/>
        <v>0</v>
      </c>
      <c r="N306" s="4077">
        <f t="shared" si="19"/>
        <v>0</v>
      </c>
      <c r="O306" s="4077">
        <f t="shared" si="19"/>
        <v>0</v>
      </c>
      <c r="P306" s="4077">
        <f t="shared" si="19"/>
        <v>0</v>
      </c>
      <c r="Q306" s="4077">
        <f t="shared" si="19"/>
        <v>0</v>
      </c>
      <c r="R306" s="4077">
        <f t="shared" si="19"/>
        <v>0</v>
      </c>
      <c r="S306" s="4077">
        <f t="shared" si="19"/>
        <v>0</v>
      </c>
      <c r="T306" s="4077">
        <f t="shared" si="19"/>
        <v>0</v>
      </c>
      <c r="U306" s="4077">
        <f t="shared" si="19"/>
        <v>0</v>
      </c>
      <c r="V306" s="4077">
        <f t="shared" si="19"/>
        <v>0</v>
      </c>
      <c r="W306" s="4077">
        <f t="shared" si="19"/>
        <v>0</v>
      </c>
      <c r="X306" s="4077">
        <f t="shared" si="19"/>
        <v>0</v>
      </c>
      <c r="Y306" s="3596">
        <f>SUM(Y228+Y234+Y240+Y246+Y252+Y258+Y264+Y270+Y276+Y282+Y288+Y294+Y300)</f>
        <v>0</v>
      </c>
      <c r="Z306" s="3596">
        <f t="shared" ref="Z306:AN306" si="24">SUM(Z228+Z234+Z240+Z246+Z252+Z258+Z264+Z270+Z276+Z282+Z288+Z294+Z300)</f>
        <v>0</v>
      </c>
      <c r="AA306" s="3596">
        <f t="shared" si="24"/>
        <v>0</v>
      </c>
      <c r="AB306" s="3596">
        <f t="shared" si="24"/>
        <v>0</v>
      </c>
      <c r="AC306" s="3596">
        <f t="shared" si="24"/>
        <v>0</v>
      </c>
      <c r="AD306" s="3596">
        <f t="shared" si="24"/>
        <v>0</v>
      </c>
      <c r="AE306" s="3596">
        <f t="shared" si="24"/>
        <v>0</v>
      </c>
      <c r="AF306" s="3596">
        <f t="shared" si="24"/>
        <v>0</v>
      </c>
      <c r="AG306" s="3596">
        <f t="shared" si="24"/>
        <v>0</v>
      </c>
      <c r="AH306" s="3596">
        <f t="shared" si="24"/>
        <v>0</v>
      </c>
      <c r="AI306" s="3596">
        <f t="shared" si="24"/>
        <v>0</v>
      </c>
      <c r="AJ306" s="3596">
        <f t="shared" si="24"/>
        <v>0</v>
      </c>
      <c r="AK306" s="3596">
        <f t="shared" si="24"/>
        <v>0</v>
      </c>
      <c r="AL306" s="3596">
        <f t="shared" si="24"/>
        <v>0</v>
      </c>
      <c r="AM306" s="3596">
        <f t="shared" si="24"/>
        <v>0</v>
      </c>
      <c r="AN306" s="3596">
        <f t="shared" si="24"/>
        <v>0</v>
      </c>
      <c r="AO306" s="4078">
        <f t="shared" si="21"/>
        <v>0</v>
      </c>
      <c r="AP306" s="4079">
        <f>SUM(AP228+AP234+AP240+AP264+AP270+AP276+AP282+AP288+AP294+AP300)</f>
        <v>0</v>
      </c>
      <c r="AQ306" s="3928"/>
      <c r="AR306" s="4080"/>
      <c r="AS306" s="3980"/>
      <c r="AT306" s="4078">
        <f>SUM(AT228+AT234+AT240+AT246+AT252+AT258+AT264+AT270+AT276+AT282+AT288+AT294+AT300)</f>
        <v>0</v>
      </c>
      <c r="AU306" s="4078">
        <f>SUM(AU228+AU234+AU240+AU246+AU252+AU258+AU264+AU270+AU276+AU282+AU288+AU294+AU300)</f>
        <v>0</v>
      </c>
      <c r="AV306" s="4078">
        <f>SUM(AV228+AV234+AV240+AV246+AV252+AV258+AV264+AV270+AV276+AV282+AV288+AV294+AV300)</f>
        <v>0</v>
      </c>
      <c r="AW306" s="4078">
        <f>SUM(AW228+AW234+AW240+AW246+AW252+AW258+AW264+AW270+AW276+AW282+AW288+AW294+AW300)</f>
        <v>0</v>
      </c>
      <c r="AX306" s="4078">
        <f>SUM(AX228+AX234+AX240+AX246+AX252+AX258+AX264+AX270+AX276+AX282+AX288+AX294+AX300)</f>
        <v>0</v>
      </c>
      <c r="BV306" s="520"/>
      <c r="BW306" s="520"/>
      <c r="BX306" s="520"/>
      <c r="BY306" s="520"/>
      <c r="BZ306" s="520"/>
      <c r="CA306" s="520"/>
      <c r="CB306" s="520"/>
      <c r="CC306" s="520"/>
      <c r="CD306" s="520"/>
      <c r="CE306" s="520"/>
      <c r="CF306" s="520"/>
      <c r="CG306" s="520"/>
      <c r="CH306" s="520"/>
      <c r="CI306" s="520"/>
      <c r="CJ306" s="520"/>
      <c r="CK306" s="520"/>
      <c r="CL306" s="520"/>
      <c r="CM306" s="520"/>
      <c r="CN306" s="520"/>
    </row>
    <row r="307" spans="1:92" s="319" customFormat="1" ht="14.25" customHeight="1" x14ac:dyDescent="0.2">
      <c r="A307" s="90" t="s">
        <v>2530</v>
      </c>
      <c r="B307" s="164"/>
      <c r="C307" s="164"/>
      <c r="D307" s="129"/>
      <c r="E307" s="129"/>
      <c r="F307" s="129"/>
      <c r="Y307" s="628"/>
      <c r="Z307" s="628"/>
      <c r="AA307" s="628"/>
      <c r="AB307" s="628"/>
      <c r="AC307" s="628"/>
      <c r="AD307" s="628"/>
      <c r="BT307" s="520"/>
      <c r="BU307" s="520"/>
      <c r="BV307" s="520"/>
      <c r="BW307" s="520"/>
      <c r="BX307" s="520"/>
      <c r="BY307" s="520"/>
      <c r="BZ307" s="520"/>
      <c r="CA307" s="520"/>
      <c r="CB307" s="520"/>
      <c r="CC307" s="520">
        <v>0</v>
      </c>
      <c r="CD307" s="520">
        <v>0</v>
      </c>
      <c r="CE307" s="520"/>
      <c r="CF307" s="520"/>
      <c r="CG307" s="520"/>
      <c r="CH307" s="520"/>
      <c r="CI307" s="520"/>
      <c r="CJ307" s="520"/>
      <c r="CK307" s="520"/>
      <c r="CL307" s="520"/>
    </row>
    <row r="308" spans="1:92" s="319" customFormat="1" ht="14.25" x14ac:dyDescent="0.2">
      <c r="A308" s="7246" t="s">
        <v>2299</v>
      </c>
      <c r="B308" s="7247"/>
      <c r="C308" s="7248"/>
      <c r="D308" s="7246" t="s">
        <v>49</v>
      </c>
      <c r="E308" s="7247"/>
      <c r="F308" s="7248"/>
      <c r="G308" s="7251" t="s">
        <v>2279</v>
      </c>
      <c r="H308" s="7251"/>
      <c r="I308" s="7251"/>
      <c r="J308" s="7251"/>
      <c r="K308" s="7251"/>
      <c r="L308" s="7251"/>
      <c r="M308" s="7251"/>
      <c r="N308" s="7251"/>
      <c r="O308" s="7251"/>
      <c r="P308" s="7251"/>
      <c r="Q308" s="7251"/>
      <c r="R308" s="7251"/>
      <c r="S308" s="7251"/>
      <c r="T308" s="7251"/>
      <c r="U308" s="7251"/>
      <c r="V308" s="7251"/>
      <c r="W308" s="7251"/>
      <c r="X308" s="7251"/>
      <c r="Y308" s="7251"/>
      <c r="Z308" s="7251"/>
      <c r="AA308" s="7251"/>
      <c r="AB308" s="7251"/>
      <c r="AC308" s="7251"/>
      <c r="AD308" s="7251"/>
      <c r="AE308" s="7251"/>
      <c r="AF308" s="7251"/>
      <c r="AG308" s="7251"/>
      <c r="AH308" s="7251"/>
      <c r="AI308" s="7251"/>
      <c r="AJ308" s="7251"/>
      <c r="AK308" s="7251"/>
      <c r="AL308" s="7251"/>
      <c r="AM308" s="7251"/>
      <c r="AN308" s="7251"/>
      <c r="AO308" s="7251"/>
      <c r="AP308" s="7245"/>
      <c r="AQ308" s="7252" t="s">
        <v>2368</v>
      </c>
      <c r="AR308" s="7252" t="s">
        <v>2506</v>
      </c>
      <c r="BT308" s="520"/>
      <c r="BU308" s="520"/>
      <c r="BV308" s="520"/>
      <c r="BW308" s="520"/>
      <c r="BX308" s="520"/>
      <c r="BY308" s="520"/>
      <c r="BZ308" s="520"/>
      <c r="CA308" s="520"/>
      <c r="CB308" s="520"/>
      <c r="CC308" s="520">
        <v>0</v>
      </c>
      <c r="CD308" s="520">
        <v>0</v>
      </c>
      <c r="CE308" s="520"/>
      <c r="CF308" s="520"/>
      <c r="CG308" s="520"/>
      <c r="CH308" s="520"/>
      <c r="CI308" s="520"/>
      <c r="CJ308" s="520"/>
      <c r="CK308" s="520"/>
      <c r="CL308" s="520"/>
    </row>
    <row r="309" spans="1:92" s="319" customFormat="1" ht="14.25" customHeight="1" x14ac:dyDescent="0.2">
      <c r="A309" s="6660"/>
      <c r="B309" s="6661"/>
      <c r="C309" s="6542"/>
      <c r="D309" s="7249"/>
      <c r="E309" s="6869"/>
      <c r="F309" s="7250"/>
      <c r="G309" s="7254" t="s">
        <v>2285</v>
      </c>
      <c r="H309" s="7244"/>
      <c r="I309" s="7243" t="s">
        <v>354</v>
      </c>
      <c r="J309" s="7245"/>
      <c r="K309" s="7251" t="s">
        <v>355</v>
      </c>
      <c r="L309" s="7245"/>
      <c r="M309" s="7243" t="s">
        <v>2286</v>
      </c>
      <c r="N309" s="7245"/>
      <c r="O309" s="7243" t="s">
        <v>357</v>
      </c>
      <c r="P309" s="7245"/>
      <c r="Q309" s="7243" t="s">
        <v>358</v>
      </c>
      <c r="R309" s="7245"/>
      <c r="S309" s="7243" t="s">
        <v>359</v>
      </c>
      <c r="T309" s="7245"/>
      <c r="U309" s="7243" t="s">
        <v>360</v>
      </c>
      <c r="V309" s="7245"/>
      <c r="W309" s="7243" t="s">
        <v>2287</v>
      </c>
      <c r="X309" s="7245"/>
      <c r="Y309" s="7243" t="s">
        <v>267</v>
      </c>
      <c r="Z309" s="7244"/>
      <c r="AA309" s="7243" t="s">
        <v>268</v>
      </c>
      <c r="AB309" s="7244"/>
      <c r="AC309" s="7243" t="s">
        <v>2495</v>
      </c>
      <c r="AD309" s="7244"/>
      <c r="AE309" s="7243" t="s">
        <v>2496</v>
      </c>
      <c r="AF309" s="7244"/>
      <c r="AG309" s="7243" t="s">
        <v>2497</v>
      </c>
      <c r="AH309" s="7244"/>
      <c r="AI309" s="7243" t="s">
        <v>2498</v>
      </c>
      <c r="AJ309" s="7244"/>
      <c r="AK309" s="7243" t="s">
        <v>2292</v>
      </c>
      <c r="AL309" s="7244"/>
      <c r="AM309" s="7243" t="s">
        <v>2293</v>
      </c>
      <c r="AN309" s="7244"/>
      <c r="AO309" s="7243" t="s">
        <v>951</v>
      </c>
      <c r="AP309" s="7244"/>
      <c r="AQ309" s="6424"/>
      <c r="AR309" s="6424"/>
      <c r="BT309" s="520"/>
      <c r="BU309" s="520"/>
      <c r="BV309" s="520"/>
      <c r="BW309" s="520"/>
      <c r="BX309" s="520"/>
      <c r="BY309" s="520"/>
      <c r="BZ309" s="520"/>
      <c r="CA309" s="520"/>
      <c r="CB309" s="520"/>
      <c r="CC309" s="520"/>
      <c r="CD309" s="520"/>
      <c r="CE309" s="520"/>
      <c r="CF309" s="520"/>
      <c r="CG309" s="520"/>
      <c r="CH309" s="520"/>
      <c r="CI309" s="520"/>
      <c r="CJ309" s="520"/>
      <c r="CK309" s="520"/>
      <c r="CL309" s="520"/>
    </row>
    <row r="310" spans="1:92" s="319" customFormat="1" ht="14.25" customHeight="1" x14ac:dyDescent="0.2">
      <c r="A310" s="7249"/>
      <c r="B310" s="6869"/>
      <c r="C310" s="7250"/>
      <c r="D310" s="4081" t="s">
        <v>52</v>
      </c>
      <c r="E310" s="4081" t="s">
        <v>53</v>
      </c>
      <c r="F310" s="4082" t="s">
        <v>54</v>
      </c>
      <c r="G310" s="4083" t="s">
        <v>53</v>
      </c>
      <c r="H310" s="4084" t="s">
        <v>54</v>
      </c>
      <c r="I310" s="4085" t="s">
        <v>53</v>
      </c>
      <c r="J310" s="4084" t="s">
        <v>54</v>
      </c>
      <c r="K310" s="4085" t="s">
        <v>53</v>
      </c>
      <c r="L310" s="4084" t="s">
        <v>54</v>
      </c>
      <c r="M310" s="4085" t="s">
        <v>53</v>
      </c>
      <c r="N310" s="4084" t="s">
        <v>54</v>
      </c>
      <c r="O310" s="4085" t="s">
        <v>53</v>
      </c>
      <c r="P310" s="4084" t="s">
        <v>54</v>
      </c>
      <c r="Q310" s="4085" t="s">
        <v>53</v>
      </c>
      <c r="R310" s="4084" t="s">
        <v>54</v>
      </c>
      <c r="S310" s="4085" t="s">
        <v>53</v>
      </c>
      <c r="T310" s="4084" t="s">
        <v>54</v>
      </c>
      <c r="U310" s="4085" t="s">
        <v>53</v>
      </c>
      <c r="V310" s="4084" t="s">
        <v>54</v>
      </c>
      <c r="W310" s="4085" t="s">
        <v>53</v>
      </c>
      <c r="X310" s="4084" t="s">
        <v>54</v>
      </c>
      <c r="Y310" s="4085" t="s">
        <v>53</v>
      </c>
      <c r="Z310" s="4084" t="s">
        <v>54</v>
      </c>
      <c r="AA310" s="4085" t="s">
        <v>53</v>
      </c>
      <c r="AB310" s="4084" t="s">
        <v>54</v>
      </c>
      <c r="AC310" s="4085" t="s">
        <v>53</v>
      </c>
      <c r="AD310" s="4084" t="s">
        <v>54</v>
      </c>
      <c r="AE310" s="4085" t="s">
        <v>53</v>
      </c>
      <c r="AF310" s="4084" t="s">
        <v>54</v>
      </c>
      <c r="AG310" s="4085" t="s">
        <v>53</v>
      </c>
      <c r="AH310" s="4084" t="s">
        <v>54</v>
      </c>
      <c r="AI310" s="4085" t="s">
        <v>53</v>
      </c>
      <c r="AJ310" s="4084" t="s">
        <v>54</v>
      </c>
      <c r="AK310" s="4085" t="s">
        <v>53</v>
      </c>
      <c r="AL310" s="4084" t="s">
        <v>54</v>
      </c>
      <c r="AM310" s="4085" t="s">
        <v>53</v>
      </c>
      <c r="AN310" s="4084" t="s">
        <v>54</v>
      </c>
      <c r="AO310" s="4085" t="s">
        <v>53</v>
      </c>
      <c r="AP310" s="4084" t="s">
        <v>54</v>
      </c>
      <c r="AQ310" s="6424"/>
      <c r="AR310" s="7253"/>
      <c r="BT310" s="520"/>
      <c r="BU310" s="520"/>
      <c r="BV310" s="520"/>
      <c r="BW310" s="520"/>
      <c r="BX310" s="520"/>
      <c r="BY310" s="520"/>
      <c r="BZ310" s="520"/>
      <c r="CA310" s="520"/>
      <c r="CB310" s="520"/>
      <c r="CC310" s="520">
        <v>0</v>
      </c>
      <c r="CD310" s="520">
        <v>0</v>
      </c>
      <c r="CE310" s="520"/>
      <c r="CF310" s="520"/>
      <c r="CG310" s="520"/>
      <c r="CH310" s="520"/>
      <c r="CI310" s="520"/>
      <c r="CJ310" s="520"/>
      <c r="CK310" s="520"/>
      <c r="CL310" s="520"/>
    </row>
    <row r="311" spans="1:92" s="319" customFormat="1" ht="14.25" customHeight="1" x14ac:dyDescent="0.2">
      <c r="A311" s="7233" t="s">
        <v>2304</v>
      </c>
      <c r="B311" s="7234"/>
      <c r="C311" s="7235"/>
      <c r="D311" s="4086"/>
      <c r="E311" s="4087"/>
      <c r="F311" s="4087"/>
      <c r="G311" s="3811"/>
      <c r="H311" s="3809"/>
      <c r="I311" s="3811"/>
      <c r="J311" s="3809"/>
      <c r="K311" s="3811"/>
      <c r="L311" s="3809"/>
      <c r="M311" s="3811"/>
      <c r="N311" s="3809"/>
      <c r="O311" s="3811"/>
      <c r="P311" s="3809"/>
      <c r="Q311" s="3811"/>
      <c r="R311" s="3809"/>
      <c r="S311" s="3811"/>
      <c r="T311" s="3809"/>
      <c r="U311" s="3811"/>
      <c r="V311" s="3809"/>
      <c r="W311" s="3811"/>
      <c r="X311" s="3809"/>
      <c r="Y311" s="3811"/>
      <c r="Z311" s="3809"/>
      <c r="AA311" s="3811"/>
      <c r="AB311" s="3809"/>
      <c r="AC311" s="3811"/>
      <c r="AD311" s="3809"/>
      <c r="AE311" s="3811"/>
      <c r="AF311" s="3809"/>
      <c r="AG311" s="3811"/>
      <c r="AH311" s="3809"/>
      <c r="AI311" s="3811"/>
      <c r="AJ311" s="3809"/>
      <c r="AK311" s="3811"/>
      <c r="AL311" s="3809"/>
      <c r="AM311" s="3811"/>
      <c r="AN311" s="3809"/>
      <c r="AO311" s="3811"/>
      <c r="AP311" s="3812"/>
      <c r="AQ311" s="4088"/>
      <c r="AR311" s="4088"/>
      <c r="BT311" s="520"/>
      <c r="BU311" s="520"/>
      <c r="BV311" s="520"/>
      <c r="BW311" s="520"/>
      <c r="BX311" s="520"/>
      <c r="BY311" s="520"/>
      <c r="BZ311" s="520"/>
      <c r="CA311" s="520"/>
      <c r="CB311" s="520"/>
      <c r="CC311" s="520">
        <v>0</v>
      </c>
      <c r="CD311" s="520">
        <v>0</v>
      </c>
      <c r="CE311" s="520"/>
      <c r="CF311" s="520"/>
      <c r="CG311" s="520"/>
      <c r="CH311" s="520"/>
      <c r="CI311" s="520"/>
      <c r="CJ311" s="520"/>
      <c r="CK311" s="520"/>
      <c r="CL311" s="520"/>
    </row>
    <row r="312" spans="1:92" s="319" customFormat="1" ht="15" customHeight="1" x14ac:dyDescent="0.2">
      <c r="A312" s="6524" t="s">
        <v>2531</v>
      </c>
      <c r="B312" s="7236"/>
      <c r="C312" s="6525"/>
      <c r="D312" s="4089"/>
      <c r="E312" s="2325"/>
      <c r="F312" s="1481"/>
      <c r="G312" s="1591"/>
      <c r="H312" s="1595"/>
      <c r="I312" s="1591"/>
      <c r="J312" s="1595"/>
      <c r="K312" s="1591"/>
      <c r="L312" s="1595"/>
      <c r="M312" s="1591"/>
      <c r="N312" s="1595"/>
      <c r="O312" s="1591"/>
      <c r="P312" s="1595"/>
      <c r="Q312" s="1591"/>
      <c r="R312" s="1595"/>
      <c r="S312" s="1591"/>
      <c r="T312" s="1595"/>
      <c r="U312" s="1591"/>
      <c r="V312" s="1595"/>
      <c r="W312" s="1591"/>
      <c r="X312" s="1595"/>
      <c r="Y312" s="1591"/>
      <c r="Z312" s="1595"/>
      <c r="AA312" s="1591"/>
      <c r="AB312" s="1595"/>
      <c r="AC312" s="1591"/>
      <c r="AD312" s="1595"/>
      <c r="AE312" s="1591"/>
      <c r="AF312" s="1595"/>
      <c r="AG312" s="1591"/>
      <c r="AH312" s="1595"/>
      <c r="AI312" s="1591"/>
      <c r="AJ312" s="1595"/>
      <c r="AK312" s="1591"/>
      <c r="AL312" s="1595"/>
      <c r="AM312" s="1591"/>
      <c r="AN312" s="1595"/>
      <c r="AO312" s="1591"/>
      <c r="AP312" s="1679"/>
      <c r="AQ312" s="2470"/>
      <c r="AR312" s="182"/>
      <c r="AW312" s="519"/>
      <c r="AX312" s="519"/>
      <c r="AY312" s="519"/>
      <c r="AZ312" s="519"/>
      <c r="BA312" s="519"/>
      <c r="BB312" s="519"/>
      <c r="BC312" s="519"/>
      <c r="BD312" s="519"/>
      <c r="BE312" s="519"/>
      <c r="BF312" s="519"/>
      <c r="BG312" s="519"/>
      <c r="BT312" s="520"/>
      <c r="BU312" s="520"/>
      <c r="BV312" s="520"/>
      <c r="BW312" s="520"/>
      <c r="BX312" s="520"/>
      <c r="BY312" s="520"/>
      <c r="BZ312" s="520"/>
      <c r="CA312" s="520"/>
      <c r="CB312" s="520"/>
      <c r="CC312" s="520"/>
      <c r="CD312" s="520"/>
      <c r="CE312" s="520"/>
      <c r="CF312" s="520"/>
      <c r="CG312" s="520"/>
      <c r="CH312" s="520"/>
      <c r="CI312" s="520"/>
      <c r="CJ312" s="520"/>
      <c r="CK312" s="520"/>
      <c r="CL312" s="520"/>
    </row>
    <row r="313" spans="1:92" s="319" customFormat="1" ht="14.25" customHeight="1" x14ac:dyDescent="0.2">
      <c r="A313" s="6524" t="s">
        <v>2532</v>
      </c>
      <c r="B313" s="7236"/>
      <c r="C313" s="6525"/>
      <c r="D313" s="4089"/>
      <c r="E313" s="1481"/>
      <c r="F313" s="2325"/>
      <c r="G313" s="1591"/>
      <c r="H313" s="1595"/>
      <c r="I313" s="1591"/>
      <c r="J313" s="1595"/>
      <c r="K313" s="1591"/>
      <c r="L313" s="1595"/>
      <c r="M313" s="1591"/>
      <c r="N313" s="1595"/>
      <c r="O313" s="1591"/>
      <c r="P313" s="1595"/>
      <c r="Q313" s="1591"/>
      <c r="R313" s="1595"/>
      <c r="S313" s="1591"/>
      <c r="T313" s="1595"/>
      <c r="U313" s="1591"/>
      <c r="V313" s="1595"/>
      <c r="W313" s="1591"/>
      <c r="X313" s="1595"/>
      <c r="Y313" s="1591"/>
      <c r="Z313" s="1595"/>
      <c r="AA313" s="1591"/>
      <c r="AB313" s="1595"/>
      <c r="AC313" s="1591"/>
      <c r="AD313" s="1595"/>
      <c r="AE313" s="1591"/>
      <c r="AF313" s="1595"/>
      <c r="AG313" s="1591"/>
      <c r="AH313" s="1595"/>
      <c r="AI313" s="1591"/>
      <c r="AJ313" s="1595"/>
      <c r="AK313" s="1591"/>
      <c r="AL313" s="1595"/>
      <c r="AM313" s="1591"/>
      <c r="AN313" s="1595"/>
      <c r="AO313" s="1591"/>
      <c r="AP313" s="1679"/>
      <c r="AQ313" s="2474"/>
      <c r="AR313" s="2325"/>
      <c r="AV313" s="519"/>
      <c r="AW313" s="519"/>
      <c r="AX313" s="519"/>
      <c r="AY313" s="519"/>
      <c r="AZ313" s="519"/>
      <c r="BA313" s="519"/>
      <c r="BB313" s="519"/>
      <c r="BC313" s="519"/>
      <c r="BD313" s="519"/>
      <c r="BE313" s="519"/>
      <c r="BF313" s="519"/>
      <c r="BG313" s="519"/>
      <c r="BT313" s="520"/>
      <c r="BU313" s="520"/>
      <c r="BV313" s="520"/>
      <c r="BW313" s="520"/>
      <c r="BX313" s="520"/>
      <c r="BY313" s="520"/>
      <c r="BZ313" s="520"/>
      <c r="CA313" s="520"/>
      <c r="CB313" s="520"/>
      <c r="CC313" s="520"/>
      <c r="CD313" s="520"/>
      <c r="CE313" s="520"/>
      <c r="CF313" s="520"/>
      <c r="CG313" s="520"/>
      <c r="CH313" s="520"/>
      <c r="CI313" s="520"/>
      <c r="CJ313" s="520"/>
      <c r="CK313" s="520"/>
      <c r="CL313" s="520"/>
    </row>
    <row r="314" spans="1:92" s="319" customFormat="1" ht="15" customHeight="1" x14ac:dyDescent="0.2">
      <c r="A314" s="7237" t="s">
        <v>2301</v>
      </c>
      <c r="B314" s="7238"/>
      <c r="C314" s="7239"/>
      <c r="D314" s="629"/>
      <c r="E314" s="2585"/>
      <c r="F314" s="2325"/>
      <c r="G314" s="1591"/>
      <c r="H314" s="1595"/>
      <c r="I314" s="1591"/>
      <c r="J314" s="1595"/>
      <c r="K314" s="1591"/>
      <c r="L314" s="1595"/>
      <c r="M314" s="1591"/>
      <c r="N314" s="1595"/>
      <c r="O314" s="1591"/>
      <c r="P314" s="1595"/>
      <c r="Q314" s="1591"/>
      <c r="R314" s="1595"/>
      <c r="S314" s="1591"/>
      <c r="T314" s="1595"/>
      <c r="U314" s="1591"/>
      <c r="V314" s="1595"/>
      <c r="W314" s="1591"/>
      <c r="X314" s="1595"/>
      <c r="Y314" s="1591"/>
      <c r="Z314" s="1595"/>
      <c r="AA314" s="1591"/>
      <c r="AB314" s="1595"/>
      <c r="AC314" s="1591"/>
      <c r="AD314" s="1595"/>
      <c r="AE314" s="1591"/>
      <c r="AF314" s="1595"/>
      <c r="AG314" s="1591"/>
      <c r="AH314" s="1595"/>
      <c r="AI314" s="1591"/>
      <c r="AJ314" s="1595"/>
      <c r="AK314" s="1591"/>
      <c r="AL314" s="1595"/>
      <c r="AM314" s="1591"/>
      <c r="AN314" s="1595"/>
      <c r="AO314" s="1591"/>
      <c r="AP314" s="1679"/>
      <c r="AQ314" s="2483"/>
      <c r="AR314" s="2331"/>
      <c r="AS314" s="519"/>
      <c r="AT314" s="519"/>
      <c r="AU314" s="519"/>
      <c r="AV314" s="519"/>
      <c r="BT314" s="520"/>
      <c r="BU314" s="520"/>
      <c r="BV314" s="520"/>
      <c r="BW314" s="520"/>
      <c r="BX314" s="520"/>
      <c r="BY314" s="520"/>
      <c r="BZ314" s="520"/>
      <c r="CA314" s="520"/>
      <c r="CB314" s="520"/>
      <c r="CC314" s="520"/>
      <c r="CD314" s="520"/>
      <c r="CE314" s="520"/>
      <c r="CF314" s="520"/>
      <c r="CG314" s="520"/>
      <c r="CH314" s="520"/>
      <c r="CI314" s="520"/>
      <c r="CJ314" s="520"/>
      <c r="CK314" s="520"/>
      <c r="CL314" s="520"/>
    </row>
    <row r="315" spans="1:92" s="571" customFormat="1" ht="14.25" x14ac:dyDescent="0.2">
      <c r="A315" s="7240" t="s">
        <v>2533</v>
      </c>
      <c r="B315" s="7241"/>
      <c r="C315" s="7242"/>
      <c r="D315" s="4090"/>
      <c r="E315" s="2585"/>
      <c r="F315" s="2585"/>
      <c r="G315" s="1907"/>
      <c r="H315" s="1597"/>
      <c r="I315" s="1907"/>
      <c r="J315" s="1597"/>
      <c r="K315" s="1907"/>
      <c r="L315" s="1597"/>
      <c r="M315" s="1907"/>
      <c r="N315" s="1597"/>
      <c r="O315" s="1907"/>
      <c r="P315" s="1597"/>
      <c r="Q315" s="1907"/>
      <c r="R315" s="1597"/>
      <c r="S315" s="1907"/>
      <c r="T315" s="1597"/>
      <c r="U315" s="1907"/>
      <c r="V315" s="1597"/>
      <c r="W315" s="1907"/>
      <c r="X315" s="1597"/>
      <c r="Y315" s="1907"/>
      <c r="Z315" s="1597"/>
      <c r="AA315" s="1907"/>
      <c r="AB315" s="1597"/>
      <c r="AC315" s="1907"/>
      <c r="AD315" s="1597"/>
      <c r="AE315" s="1907"/>
      <c r="AF315" s="1597"/>
      <c r="AG315" s="1907"/>
      <c r="AH315" s="1597"/>
      <c r="AI315" s="1907"/>
      <c r="AJ315" s="1597"/>
      <c r="AK315" s="1907"/>
      <c r="AL315" s="1597"/>
      <c r="AM315" s="1907"/>
      <c r="AN315" s="1597"/>
      <c r="AO315" s="1907"/>
      <c r="AP315" s="1710"/>
      <c r="AQ315" s="2483"/>
      <c r="AR315" s="2331"/>
      <c r="AS315" s="319"/>
      <c r="AT315" s="319"/>
      <c r="AU315" s="319"/>
      <c r="AV315" s="319"/>
      <c r="BT315" s="572"/>
      <c r="BU315" s="572"/>
      <c r="BV315" s="572"/>
      <c r="BW315" s="572"/>
      <c r="BX315" s="572"/>
      <c r="BY315" s="572"/>
      <c r="BZ315" s="572"/>
      <c r="CA315" s="572"/>
      <c r="CB315" s="572"/>
      <c r="CC315" s="572"/>
      <c r="CD315" s="572"/>
      <c r="CE315" s="572"/>
      <c r="CF315" s="572"/>
      <c r="CG315" s="572"/>
      <c r="CH315" s="572"/>
      <c r="CI315" s="572"/>
      <c r="CJ315" s="572"/>
      <c r="CK315" s="572"/>
      <c r="CL315" s="572"/>
    </row>
    <row r="316" spans="1:92" s="319" customFormat="1" ht="24" customHeight="1" x14ac:dyDescent="0.2">
      <c r="A316" s="103" t="s">
        <v>2534</v>
      </c>
      <c r="B316" s="4091"/>
      <c r="C316" s="4091"/>
      <c r="D316" s="4092"/>
      <c r="E316" s="630"/>
      <c r="F316" s="572"/>
      <c r="G316" s="571"/>
      <c r="H316" s="571"/>
      <c r="I316" s="571"/>
      <c r="J316" s="571"/>
      <c r="K316" s="571"/>
      <c r="L316" s="571"/>
      <c r="M316" s="571"/>
      <c r="N316" s="571"/>
      <c r="O316" s="571"/>
      <c r="P316" s="571"/>
      <c r="Q316" s="571"/>
      <c r="R316" s="571"/>
      <c r="S316" s="571"/>
      <c r="T316" s="571"/>
      <c r="U316" s="571"/>
      <c r="V316" s="571"/>
      <c r="W316" s="571"/>
      <c r="X316" s="571"/>
      <c r="Y316" s="631"/>
      <c r="Z316" s="631"/>
      <c r="AA316" s="632"/>
      <c r="AB316" s="632"/>
      <c r="AC316" s="632"/>
      <c r="AD316" s="632"/>
      <c r="AE316" s="571"/>
      <c r="AF316" s="571"/>
      <c r="AG316" s="571"/>
      <c r="AH316" s="571"/>
      <c r="AI316" s="571"/>
      <c r="AJ316" s="571"/>
      <c r="AK316" s="571"/>
      <c r="AL316" s="571"/>
      <c r="AM316" s="571"/>
      <c r="AN316" s="571"/>
      <c r="AO316" s="571"/>
      <c r="AP316" s="571"/>
      <c r="AQ316" s="571"/>
      <c r="AR316" s="571"/>
      <c r="AS316" s="571"/>
      <c r="AT316" s="571"/>
      <c r="AU316" s="571"/>
      <c r="AV316" s="571"/>
      <c r="BT316" s="520"/>
      <c r="BU316" s="520"/>
      <c r="BV316" s="520"/>
      <c r="BW316" s="520"/>
      <c r="BX316" s="520"/>
      <c r="BY316" s="520"/>
      <c r="BZ316" s="520"/>
      <c r="CA316" s="520"/>
      <c r="CB316" s="520"/>
      <c r="CC316" s="520"/>
      <c r="CD316" s="520"/>
      <c r="CE316" s="520"/>
      <c r="CF316" s="520"/>
      <c r="CG316" s="520"/>
      <c r="CH316" s="520"/>
      <c r="CI316" s="520"/>
      <c r="CJ316" s="520"/>
      <c r="CK316" s="520"/>
      <c r="CL316" s="520"/>
    </row>
    <row r="317" spans="1:92" s="319" customFormat="1" ht="24" customHeight="1" x14ac:dyDescent="0.2">
      <c r="A317" s="7227" t="s">
        <v>2117</v>
      </c>
      <c r="B317" s="7228"/>
      <c r="C317" s="4093" t="s">
        <v>2535</v>
      </c>
      <c r="D317" s="4093" t="s">
        <v>2536</v>
      </c>
      <c r="E317" s="4093" t="s">
        <v>2537</v>
      </c>
      <c r="F317" s="520"/>
      <c r="Y317" s="633"/>
      <c r="Z317" s="633"/>
      <c r="AA317" s="634"/>
      <c r="AB317" s="634"/>
      <c r="AC317" s="634"/>
      <c r="AD317" s="634"/>
      <c r="BT317" s="520"/>
      <c r="BU317" s="520"/>
      <c r="BV317" s="520"/>
      <c r="BW317" s="520"/>
      <c r="BX317" s="520"/>
      <c r="BY317" s="520"/>
      <c r="BZ317" s="520"/>
      <c r="CA317" s="520"/>
      <c r="CB317" s="520"/>
      <c r="CC317" s="520"/>
      <c r="CD317" s="520"/>
      <c r="CE317" s="520"/>
      <c r="CF317" s="520"/>
      <c r="CG317" s="520"/>
      <c r="CH317" s="520"/>
      <c r="CI317" s="520"/>
      <c r="CJ317" s="520"/>
      <c r="CK317" s="520"/>
      <c r="CL317" s="520"/>
    </row>
    <row r="318" spans="1:92" s="319" customFormat="1" ht="24" customHeight="1" x14ac:dyDescent="0.2">
      <c r="A318" s="7229" t="s">
        <v>2346</v>
      </c>
      <c r="B318" s="7230"/>
      <c r="C318" s="4094"/>
      <c r="D318" s="4087"/>
      <c r="E318" s="4087"/>
      <c r="F318" s="520"/>
      <c r="Y318" s="635"/>
      <c r="Z318" s="346"/>
      <c r="AA318" s="346"/>
      <c r="AB318" s="346"/>
      <c r="AC318" s="346"/>
      <c r="BT318" s="520"/>
      <c r="BU318" s="520"/>
      <c r="BV318" s="520"/>
      <c r="BW318" s="520"/>
      <c r="BX318" s="520"/>
      <c r="BY318" s="520"/>
      <c r="BZ318" s="520"/>
      <c r="CA318" s="520"/>
      <c r="CB318" s="520"/>
      <c r="CC318" s="520"/>
      <c r="CD318" s="520"/>
      <c r="CE318" s="520"/>
      <c r="CF318" s="520"/>
      <c r="CG318" s="520"/>
      <c r="CH318" s="520"/>
      <c r="CI318" s="520"/>
      <c r="CJ318" s="520"/>
      <c r="CK318" s="520"/>
      <c r="CL318" s="520"/>
    </row>
    <row r="319" spans="1:92" s="319" customFormat="1" ht="24" customHeight="1" x14ac:dyDescent="0.2">
      <c r="A319" s="7219" t="s">
        <v>2538</v>
      </c>
      <c r="B319" s="7220"/>
      <c r="C319" s="1613"/>
      <c r="D319" s="2325"/>
      <c r="E319" s="2325"/>
      <c r="F319" s="520"/>
      <c r="Y319" s="635"/>
      <c r="Z319" s="346"/>
      <c r="AA319" s="346"/>
      <c r="AB319" s="346"/>
      <c r="AC319" s="346"/>
      <c r="BT319" s="520"/>
      <c r="BU319" s="520"/>
      <c r="BV319" s="520"/>
      <c r="BW319" s="520"/>
      <c r="BX319" s="520"/>
      <c r="BY319" s="520"/>
      <c r="BZ319" s="520"/>
      <c r="CA319" s="520"/>
      <c r="CB319" s="520"/>
      <c r="CC319" s="520"/>
      <c r="CD319" s="520"/>
      <c r="CE319" s="520"/>
      <c r="CF319" s="520"/>
      <c r="CG319" s="520"/>
      <c r="CH319" s="520"/>
      <c r="CI319" s="520"/>
      <c r="CJ319" s="520"/>
      <c r="CK319" s="520"/>
      <c r="CL319" s="520"/>
    </row>
    <row r="320" spans="1:92" s="319" customFormat="1" ht="24" customHeight="1" x14ac:dyDescent="0.2">
      <c r="A320" s="7231" t="s">
        <v>2539</v>
      </c>
      <c r="B320" s="7232"/>
      <c r="C320" s="1613"/>
      <c r="D320" s="2325"/>
      <c r="E320" s="2325"/>
      <c r="F320" s="520"/>
      <c r="Y320" s="635"/>
      <c r="Z320" s="346"/>
      <c r="AA320" s="346"/>
      <c r="AB320" s="346"/>
      <c r="AC320" s="346"/>
      <c r="BT320" s="520"/>
      <c r="BU320" s="520"/>
      <c r="BV320" s="520"/>
      <c r="BW320" s="520"/>
      <c r="BX320" s="520"/>
      <c r="BY320" s="520"/>
      <c r="BZ320" s="520"/>
      <c r="CA320" s="520"/>
      <c r="CB320" s="520"/>
      <c r="CC320" s="520"/>
      <c r="CD320" s="520"/>
      <c r="CE320" s="520"/>
      <c r="CF320" s="520"/>
      <c r="CG320" s="520"/>
      <c r="CH320" s="520"/>
      <c r="CI320" s="520"/>
      <c r="CJ320" s="520"/>
      <c r="CK320" s="520"/>
      <c r="CL320" s="520"/>
    </row>
    <row r="321" spans="1:90" s="319" customFormat="1" ht="24" customHeight="1" x14ac:dyDescent="0.2">
      <c r="A321" s="7219" t="s">
        <v>2524</v>
      </c>
      <c r="B321" s="7220"/>
      <c r="C321" s="1613"/>
      <c r="D321" s="2325"/>
      <c r="E321" s="2325"/>
      <c r="F321" s="520"/>
      <c r="BT321" s="520"/>
      <c r="BU321" s="520"/>
      <c r="BV321" s="520"/>
      <c r="BW321" s="520"/>
      <c r="BX321" s="520"/>
      <c r="BY321" s="520"/>
      <c r="BZ321" s="520"/>
      <c r="CA321" s="520"/>
      <c r="CB321" s="520"/>
      <c r="CC321" s="520"/>
      <c r="CD321" s="520"/>
      <c r="CE321" s="520"/>
      <c r="CF321" s="520"/>
      <c r="CG321" s="520"/>
      <c r="CH321" s="520"/>
      <c r="CI321" s="520"/>
      <c r="CJ321" s="520"/>
      <c r="CK321" s="520"/>
      <c r="CL321" s="520"/>
    </row>
    <row r="322" spans="1:90" s="319" customFormat="1" ht="24" customHeight="1" x14ac:dyDescent="0.2">
      <c r="A322" s="7219" t="s">
        <v>2356</v>
      </c>
      <c r="B322" s="7220"/>
      <c r="C322" s="1613"/>
      <c r="D322" s="2325"/>
      <c r="E322" s="2325"/>
      <c r="F322" s="520"/>
      <c r="BT322" s="520"/>
      <c r="BU322" s="520"/>
      <c r="BV322" s="520"/>
      <c r="BW322" s="520"/>
      <c r="BX322" s="520"/>
      <c r="BY322" s="520"/>
      <c r="BZ322" s="520"/>
      <c r="CA322" s="520"/>
      <c r="CB322" s="520"/>
      <c r="CC322" s="520"/>
      <c r="CD322" s="520"/>
      <c r="CE322" s="520"/>
      <c r="CF322" s="520"/>
      <c r="CG322" s="520"/>
      <c r="CH322" s="520"/>
      <c r="CI322" s="520"/>
      <c r="CJ322" s="520"/>
      <c r="CK322" s="520"/>
      <c r="CL322" s="520"/>
    </row>
    <row r="323" spans="1:90" s="319" customFormat="1" ht="24" customHeight="1" x14ac:dyDescent="0.2">
      <c r="A323" s="7219" t="s">
        <v>2347</v>
      </c>
      <c r="B323" s="7220"/>
      <c r="C323" s="1613"/>
      <c r="D323" s="2325"/>
      <c r="E323" s="2325"/>
      <c r="F323" s="520"/>
      <c r="BT323" s="520"/>
      <c r="BU323" s="520"/>
      <c r="BV323" s="520"/>
      <c r="BW323" s="520"/>
      <c r="BX323" s="520"/>
      <c r="BY323" s="520"/>
      <c r="BZ323" s="520"/>
      <c r="CA323" s="520"/>
      <c r="CB323" s="520"/>
      <c r="CC323" s="520"/>
      <c r="CD323" s="520"/>
      <c r="CE323" s="520"/>
      <c r="CF323" s="520"/>
      <c r="CG323" s="520"/>
      <c r="CH323" s="520"/>
      <c r="CI323" s="520"/>
      <c r="CJ323" s="520"/>
      <c r="CK323" s="520"/>
      <c r="CL323" s="520"/>
    </row>
    <row r="324" spans="1:90" s="319" customFormat="1" ht="24" customHeight="1" x14ac:dyDescent="0.2">
      <c r="A324" s="7221" t="s">
        <v>2352</v>
      </c>
      <c r="B324" s="7222"/>
      <c r="C324" s="4095"/>
      <c r="D324" s="4088"/>
      <c r="E324" s="4088"/>
      <c r="F324" s="520"/>
      <c r="BT324" s="520"/>
      <c r="BU324" s="520"/>
      <c r="BV324" s="520"/>
      <c r="BW324" s="520"/>
      <c r="BX324" s="520"/>
      <c r="BY324" s="520"/>
      <c r="BZ324" s="520"/>
      <c r="CA324" s="520"/>
      <c r="CB324" s="520"/>
      <c r="CC324" s="520"/>
      <c r="CD324" s="520"/>
      <c r="CE324" s="520"/>
      <c r="CF324" s="520"/>
      <c r="CG324" s="520"/>
      <c r="CH324" s="520"/>
      <c r="CI324" s="520"/>
      <c r="CJ324" s="520"/>
      <c r="CK324" s="520"/>
      <c r="CL324" s="520"/>
    </row>
    <row r="325" spans="1:90" s="319" customFormat="1" ht="15" customHeight="1" x14ac:dyDescent="0.2">
      <c r="A325" s="7223" t="s">
        <v>2359</v>
      </c>
      <c r="B325" s="7224"/>
      <c r="C325" s="1613"/>
      <c r="D325" s="1585"/>
      <c r="E325" s="1585"/>
      <c r="BT325" s="520"/>
      <c r="BU325" s="520"/>
      <c r="BV325" s="520"/>
      <c r="BW325" s="520"/>
      <c r="BX325" s="520"/>
      <c r="BY325" s="520"/>
      <c r="BZ325" s="520"/>
      <c r="CA325" s="520"/>
      <c r="CB325" s="520"/>
      <c r="CC325" s="520"/>
      <c r="CD325" s="520"/>
      <c r="CE325" s="520"/>
      <c r="CF325" s="520"/>
      <c r="CG325" s="520"/>
      <c r="CH325" s="520"/>
      <c r="CI325" s="520"/>
      <c r="CJ325" s="520"/>
      <c r="CK325" s="520"/>
      <c r="CL325" s="520"/>
    </row>
    <row r="326" spans="1:90" s="319" customFormat="1" ht="14.25" customHeight="1" x14ac:dyDescent="0.2">
      <c r="A326" s="7225" t="s">
        <v>2357</v>
      </c>
      <c r="B326" s="7226"/>
      <c r="C326" s="1613"/>
      <c r="D326" s="1585"/>
      <c r="E326" s="1585"/>
      <c r="BT326" s="520"/>
      <c r="BU326" s="520"/>
      <c r="BV326" s="520"/>
      <c r="BW326" s="520"/>
      <c r="BX326" s="520"/>
      <c r="BY326" s="520"/>
      <c r="BZ326" s="520"/>
      <c r="CA326" s="520"/>
      <c r="CB326" s="520"/>
      <c r="CC326" s="520"/>
      <c r="CD326" s="520"/>
      <c r="CE326" s="520"/>
      <c r="CF326" s="520"/>
      <c r="CG326" s="520"/>
      <c r="CH326" s="520"/>
      <c r="CI326" s="520"/>
      <c r="CJ326" s="520"/>
      <c r="CK326" s="520"/>
      <c r="CL326" s="520"/>
    </row>
    <row r="327" spans="1:90" s="319" customFormat="1" ht="14.25" x14ac:dyDescent="0.2">
      <c r="A327" s="7225" t="s">
        <v>2358</v>
      </c>
      <c r="B327" s="7226"/>
      <c r="C327" s="1613"/>
      <c r="D327" s="1585"/>
      <c r="E327" s="1585"/>
      <c r="BT327" s="520"/>
      <c r="BU327" s="520"/>
      <c r="BV327" s="520"/>
      <c r="BW327" s="520"/>
      <c r="BX327" s="520"/>
      <c r="BY327" s="520"/>
      <c r="BZ327" s="520"/>
      <c r="CA327" s="520"/>
      <c r="CB327" s="520"/>
      <c r="CC327" s="520"/>
      <c r="CD327" s="520"/>
      <c r="CE327" s="520"/>
      <c r="CF327" s="520"/>
      <c r="CG327" s="520"/>
      <c r="CH327" s="520"/>
      <c r="CI327" s="520"/>
      <c r="CJ327" s="520"/>
      <c r="CK327" s="520"/>
      <c r="CL327" s="520"/>
    </row>
    <row r="328" spans="1:90" x14ac:dyDescent="0.25">
      <c r="A328" s="321"/>
      <c r="B328" s="321"/>
      <c r="C328" s="321"/>
      <c r="D328" s="319"/>
      <c r="E328" s="319"/>
      <c r="F328" s="319"/>
      <c r="G328" s="319"/>
      <c r="H328" s="319"/>
      <c r="I328" s="319"/>
      <c r="J328" s="319"/>
      <c r="K328" s="319"/>
      <c r="L328" s="319"/>
      <c r="M328" s="319"/>
      <c r="N328" s="319"/>
      <c r="O328" s="319"/>
      <c r="P328" s="319"/>
      <c r="Q328" s="319"/>
      <c r="R328" s="319"/>
      <c r="S328" s="319"/>
      <c r="T328" s="319"/>
      <c r="U328" s="319"/>
      <c r="V328" s="319"/>
      <c r="W328" s="319"/>
      <c r="X328" s="319"/>
      <c r="Y328" s="319"/>
      <c r="Z328" s="319"/>
      <c r="AA328" s="319"/>
      <c r="AB328" s="319"/>
      <c r="AC328" s="319"/>
      <c r="AD328" s="319"/>
      <c r="AE328" s="319"/>
      <c r="AF328" s="319"/>
      <c r="AG328" s="319"/>
      <c r="AH328" s="319"/>
      <c r="AI328" s="319"/>
      <c r="AJ328" s="319"/>
      <c r="AK328" s="319"/>
      <c r="AL328" s="319"/>
      <c r="AM328" s="319"/>
      <c r="AN328" s="319"/>
      <c r="AO328" s="319"/>
      <c r="AP328" s="319"/>
      <c r="AQ328" s="319"/>
      <c r="AR328" s="319"/>
      <c r="AS328" s="319"/>
      <c r="AT328" s="319"/>
      <c r="AU328" s="319"/>
      <c r="AV328" s="319"/>
    </row>
  </sheetData>
  <mergeCells count="538">
    <mergeCell ref="AH2:AI2"/>
    <mergeCell ref="A6:P6"/>
    <mergeCell ref="A9:C11"/>
    <mergeCell ref="D9:F10"/>
    <mergeCell ref="G9:AP9"/>
    <mergeCell ref="AQ9:AQ11"/>
    <mergeCell ref="Y10:Z10"/>
    <mergeCell ref="AA10:AB10"/>
    <mergeCell ref="AC10:AD10"/>
    <mergeCell ref="AE10:AF10"/>
    <mergeCell ref="AG10:AH10"/>
    <mergeCell ref="AI10:AJ10"/>
    <mergeCell ref="AK10:AL10"/>
    <mergeCell ref="AM10:AN10"/>
    <mergeCell ref="AO10:AP10"/>
    <mergeCell ref="A12:C12"/>
    <mergeCell ref="AX9:AX11"/>
    <mergeCell ref="G10:H10"/>
    <mergeCell ref="I10:J10"/>
    <mergeCell ref="K10:L10"/>
    <mergeCell ref="M10:N10"/>
    <mergeCell ref="O10:P10"/>
    <mergeCell ref="Q10:R10"/>
    <mergeCell ref="S10:T10"/>
    <mergeCell ref="U10:V10"/>
    <mergeCell ref="W10:X10"/>
    <mergeCell ref="AR9:AR11"/>
    <mergeCell ref="AS9:AS11"/>
    <mergeCell ref="AT9:AT11"/>
    <mergeCell ref="AU9:AU11"/>
    <mergeCell ref="AV9:AV11"/>
    <mergeCell ref="AW9:AW11"/>
    <mergeCell ref="I17:J17"/>
    <mergeCell ref="K17:L17"/>
    <mergeCell ref="M17:N17"/>
    <mergeCell ref="O17:P17"/>
    <mergeCell ref="Q17:R17"/>
    <mergeCell ref="S17:T17"/>
    <mergeCell ref="A13:C13"/>
    <mergeCell ref="A14:C14"/>
    <mergeCell ref="A15:C15"/>
    <mergeCell ref="A17:C18"/>
    <mergeCell ref="D17:F17"/>
    <mergeCell ref="G17:H17"/>
    <mergeCell ref="AX17:AX18"/>
    <mergeCell ref="AY17:AY18"/>
    <mergeCell ref="A19:C19"/>
    <mergeCell ref="A20:C20"/>
    <mergeCell ref="A21:C21"/>
    <mergeCell ref="A22:C22"/>
    <mergeCell ref="AR17:AR18"/>
    <mergeCell ref="AS17:AS18"/>
    <mergeCell ref="AT17:AT18"/>
    <mergeCell ref="AU17:AU18"/>
    <mergeCell ref="AV17:AV18"/>
    <mergeCell ref="AW17:AW18"/>
    <mergeCell ref="AG17:AH17"/>
    <mergeCell ref="AI17:AJ17"/>
    <mergeCell ref="AK17:AL17"/>
    <mergeCell ref="AM17:AN17"/>
    <mergeCell ref="AO17:AP17"/>
    <mergeCell ref="AQ17:AQ18"/>
    <mergeCell ref="U17:V17"/>
    <mergeCell ref="W17:X17"/>
    <mergeCell ref="Y17:Z17"/>
    <mergeCell ref="AA17:AB17"/>
    <mergeCell ref="AC17:AD17"/>
    <mergeCell ref="AE17:AF17"/>
    <mergeCell ref="A29:C29"/>
    <mergeCell ref="A30:C30"/>
    <mergeCell ref="A31:C31"/>
    <mergeCell ref="A32:C32"/>
    <mergeCell ref="A33:C33"/>
    <mergeCell ref="A34:C34"/>
    <mergeCell ref="A23:C23"/>
    <mergeCell ref="A24:C24"/>
    <mergeCell ref="A25:C25"/>
    <mergeCell ref="A26:C26"/>
    <mergeCell ref="A27:C27"/>
    <mergeCell ref="A28:C28"/>
    <mergeCell ref="A35:C35"/>
    <mergeCell ref="A36:C36"/>
    <mergeCell ref="A38:C40"/>
    <mergeCell ref="D38:F39"/>
    <mergeCell ref="G38:AP38"/>
    <mergeCell ref="AQ38:AQ40"/>
    <mergeCell ref="Y39:Z39"/>
    <mergeCell ref="AA39:AB39"/>
    <mergeCell ref="AC39:AD39"/>
    <mergeCell ref="AE39:AF39"/>
    <mergeCell ref="AM39:AN39"/>
    <mergeCell ref="AO39:AP39"/>
    <mergeCell ref="AX38:AX40"/>
    <mergeCell ref="G39:H39"/>
    <mergeCell ref="I39:J39"/>
    <mergeCell ref="K39:L39"/>
    <mergeCell ref="M39:N39"/>
    <mergeCell ref="O39:P39"/>
    <mergeCell ref="Q39:R39"/>
    <mergeCell ref="S39:T39"/>
    <mergeCell ref="U39:V39"/>
    <mergeCell ref="W39:X39"/>
    <mergeCell ref="AR38:AR40"/>
    <mergeCell ref="AS38:AS40"/>
    <mergeCell ref="AT38:AT40"/>
    <mergeCell ref="AU38:AU40"/>
    <mergeCell ref="AV38:AV40"/>
    <mergeCell ref="AW38:AW40"/>
    <mergeCell ref="A42:C42"/>
    <mergeCell ref="A43:C43"/>
    <mergeCell ref="A44:C44"/>
    <mergeCell ref="A45:C45"/>
    <mergeCell ref="A46:C46"/>
    <mergeCell ref="A47:C47"/>
    <mergeCell ref="AG39:AH39"/>
    <mergeCell ref="AI39:AJ39"/>
    <mergeCell ref="AK39:AL39"/>
    <mergeCell ref="A41:C41"/>
    <mergeCell ref="A68:A70"/>
    <mergeCell ref="B68:C68"/>
    <mergeCell ref="B69:C69"/>
    <mergeCell ref="B70:C70"/>
    <mergeCell ref="A71:C71"/>
    <mergeCell ref="A72:C72"/>
    <mergeCell ref="A48:B53"/>
    <mergeCell ref="A54:C54"/>
    <mergeCell ref="A55:B59"/>
    <mergeCell ref="A60:C60"/>
    <mergeCell ref="A61:B64"/>
    <mergeCell ref="A67:C67"/>
    <mergeCell ref="A78:C78"/>
    <mergeCell ref="A79:C79"/>
    <mergeCell ref="A80:C80"/>
    <mergeCell ref="A82:C83"/>
    <mergeCell ref="A84:A85"/>
    <mergeCell ref="B84:C84"/>
    <mergeCell ref="B85:C85"/>
    <mergeCell ref="A73:C73"/>
    <mergeCell ref="A74:A75"/>
    <mergeCell ref="B74:C74"/>
    <mergeCell ref="B75:C75"/>
    <mergeCell ref="A76:C76"/>
    <mergeCell ref="A77:C77"/>
    <mergeCell ref="AR87:AR89"/>
    <mergeCell ref="AS87:AS89"/>
    <mergeCell ref="AT87:AT89"/>
    <mergeCell ref="AU87:AU89"/>
    <mergeCell ref="AV87:AV89"/>
    <mergeCell ref="AW87:AW89"/>
    <mergeCell ref="A87:C89"/>
    <mergeCell ref="D87:F87"/>
    <mergeCell ref="G87:AN87"/>
    <mergeCell ref="AO87:AO89"/>
    <mergeCell ref="AP87:AP89"/>
    <mergeCell ref="AQ87:AQ89"/>
    <mergeCell ref="G88:H88"/>
    <mergeCell ref="I88:J88"/>
    <mergeCell ref="K88:L88"/>
    <mergeCell ref="M88:N88"/>
    <mergeCell ref="AM88:AN88"/>
    <mergeCell ref="AI88:AJ88"/>
    <mergeCell ref="AK88:AL88"/>
    <mergeCell ref="A90:C90"/>
    <mergeCell ref="A91:C91"/>
    <mergeCell ref="A92:C92"/>
    <mergeCell ref="A93:C93"/>
    <mergeCell ref="A94:C94"/>
    <mergeCell ref="AA88:AB88"/>
    <mergeCell ref="AC88:AD88"/>
    <mergeCell ref="AE88:AF88"/>
    <mergeCell ref="AG88:AH88"/>
    <mergeCell ref="O88:P88"/>
    <mergeCell ref="Q88:R88"/>
    <mergeCell ref="S88:T88"/>
    <mergeCell ref="U88:V88"/>
    <mergeCell ref="W88:X88"/>
    <mergeCell ref="Y88:Z88"/>
    <mergeCell ref="A101:C101"/>
    <mergeCell ref="A102:C102"/>
    <mergeCell ref="A103:C103"/>
    <mergeCell ref="A104:C104"/>
    <mergeCell ref="A105:C105"/>
    <mergeCell ref="A106:C106"/>
    <mergeCell ref="A95:C95"/>
    <mergeCell ref="A96:C96"/>
    <mergeCell ref="A97:C97"/>
    <mergeCell ref="A98:C98"/>
    <mergeCell ref="A99:C99"/>
    <mergeCell ref="A100:C100"/>
    <mergeCell ref="A113:C113"/>
    <mergeCell ref="A114:C114"/>
    <mergeCell ref="A115:C115"/>
    <mergeCell ref="A116:C116"/>
    <mergeCell ref="A117:C117"/>
    <mergeCell ref="A118:C118"/>
    <mergeCell ref="A107:C107"/>
    <mergeCell ref="A108:C108"/>
    <mergeCell ref="A109:C109"/>
    <mergeCell ref="A110:C110"/>
    <mergeCell ref="A111:C111"/>
    <mergeCell ref="A112:C112"/>
    <mergeCell ref="A125:C125"/>
    <mergeCell ref="A126:C126"/>
    <mergeCell ref="A127:C127"/>
    <mergeCell ref="A128:C128"/>
    <mergeCell ref="A129:C129"/>
    <mergeCell ref="A130:C130"/>
    <mergeCell ref="A119:C119"/>
    <mergeCell ref="A120:C120"/>
    <mergeCell ref="A121:C121"/>
    <mergeCell ref="A122:C122"/>
    <mergeCell ref="A123:C123"/>
    <mergeCell ref="A124:C124"/>
    <mergeCell ref="A137:C137"/>
    <mergeCell ref="A138:C138"/>
    <mergeCell ref="A139:C139"/>
    <mergeCell ref="A140:C140"/>
    <mergeCell ref="A141:C141"/>
    <mergeCell ref="A142:C142"/>
    <mergeCell ref="A131:C131"/>
    <mergeCell ref="A132:C132"/>
    <mergeCell ref="A133:C133"/>
    <mergeCell ref="A134:C134"/>
    <mergeCell ref="A135:C135"/>
    <mergeCell ref="A136:C136"/>
    <mergeCell ref="AT145:AT147"/>
    <mergeCell ref="AU145:AU147"/>
    <mergeCell ref="AV145:AV147"/>
    <mergeCell ref="AW145:AW147"/>
    <mergeCell ref="AX145:AX147"/>
    <mergeCell ref="G146:H146"/>
    <mergeCell ref="I146:J146"/>
    <mergeCell ref="K146:L146"/>
    <mergeCell ref="M146:N146"/>
    <mergeCell ref="O146:P146"/>
    <mergeCell ref="G145:AP145"/>
    <mergeCell ref="AQ145:AQ147"/>
    <mergeCell ref="AR145:AR147"/>
    <mergeCell ref="AS145:AS147"/>
    <mergeCell ref="Q146:R146"/>
    <mergeCell ref="S146:T146"/>
    <mergeCell ref="U146:V146"/>
    <mergeCell ref="W146:X146"/>
    <mergeCell ref="A151:C151"/>
    <mergeCell ref="A152:C152"/>
    <mergeCell ref="A153:C153"/>
    <mergeCell ref="A154:C154"/>
    <mergeCell ref="A155:C155"/>
    <mergeCell ref="A156:C156"/>
    <mergeCell ref="AK146:AL146"/>
    <mergeCell ref="AM146:AN146"/>
    <mergeCell ref="AO146:AP146"/>
    <mergeCell ref="A148:C148"/>
    <mergeCell ref="A149:C149"/>
    <mergeCell ref="A150:C150"/>
    <mergeCell ref="Y146:Z146"/>
    <mergeCell ref="AA146:AB146"/>
    <mergeCell ref="AC146:AD146"/>
    <mergeCell ref="AE146:AF146"/>
    <mergeCell ref="AG146:AH146"/>
    <mergeCell ref="AI146:AJ146"/>
    <mergeCell ref="A145:C147"/>
    <mergeCell ref="D145:F146"/>
    <mergeCell ref="AT159:AT161"/>
    <mergeCell ref="AU159:AU161"/>
    <mergeCell ref="AV159:AV161"/>
    <mergeCell ref="AW159:AW161"/>
    <mergeCell ref="G160:H160"/>
    <mergeCell ref="I160:J160"/>
    <mergeCell ref="K160:L160"/>
    <mergeCell ref="M160:N160"/>
    <mergeCell ref="O160:P160"/>
    <mergeCell ref="Q160:R160"/>
    <mergeCell ref="G159:AP159"/>
    <mergeCell ref="AQ159:AQ161"/>
    <mergeCell ref="AR159:AR161"/>
    <mergeCell ref="AS159:AS161"/>
    <mergeCell ref="S160:T160"/>
    <mergeCell ref="U160:V160"/>
    <mergeCell ref="W160:X160"/>
    <mergeCell ref="Y160:Z160"/>
    <mergeCell ref="AM160:AN160"/>
    <mergeCell ref="AO160:AP160"/>
    <mergeCell ref="AG160:AH160"/>
    <mergeCell ref="AI160:AJ160"/>
    <mergeCell ref="AK160:AL160"/>
    <mergeCell ref="A162:A172"/>
    <mergeCell ref="B162:C162"/>
    <mergeCell ref="B163:C163"/>
    <mergeCell ref="B164:C164"/>
    <mergeCell ref="B165:C165"/>
    <mergeCell ref="B166:B172"/>
    <mergeCell ref="AA160:AB160"/>
    <mergeCell ref="AC160:AD160"/>
    <mergeCell ref="AE160:AF160"/>
    <mergeCell ref="A159:C161"/>
    <mergeCell ref="D159:F160"/>
    <mergeCell ref="A189:A193"/>
    <mergeCell ref="B189:C189"/>
    <mergeCell ref="B190:B191"/>
    <mergeCell ref="B192:B193"/>
    <mergeCell ref="A194:A196"/>
    <mergeCell ref="B194:B196"/>
    <mergeCell ref="A173:A177"/>
    <mergeCell ref="B173:B177"/>
    <mergeCell ref="A178:A180"/>
    <mergeCell ref="B178:B180"/>
    <mergeCell ref="A181:A188"/>
    <mergeCell ref="B181:B183"/>
    <mergeCell ref="B184:B185"/>
    <mergeCell ref="B186:B188"/>
    <mergeCell ref="AF200:AF202"/>
    <mergeCell ref="AG200:AG202"/>
    <mergeCell ref="G201:H201"/>
    <mergeCell ref="I201:J201"/>
    <mergeCell ref="K201:L201"/>
    <mergeCell ref="M201:N201"/>
    <mergeCell ref="O201:P201"/>
    <mergeCell ref="A197:A198"/>
    <mergeCell ref="B197:B198"/>
    <mergeCell ref="A199:D199"/>
    <mergeCell ref="A200:C202"/>
    <mergeCell ref="D200:F201"/>
    <mergeCell ref="G200:AB200"/>
    <mergeCell ref="Q201:R201"/>
    <mergeCell ref="S201:T201"/>
    <mergeCell ref="U201:V201"/>
    <mergeCell ref="W201:X201"/>
    <mergeCell ref="Y201:Z201"/>
    <mergeCell ref="AA201:AB201"/>
    <mergeCell ref="A203:C203"/>
    <mergeCell ref="A204:C204"/>
    <mergeCell ref="A205:C205"/>
    <mergeCell ref="A206:C206"/>
    <mergeCell ref="AC200:AC202"/>
    <mergeCell ref="AD200:AD202"/>
    <mergeCell ref="AE200:AE202"/>
    <mergeCell ref="A207:C207"/>
    <mergeCell ref="A208:C208"/>
    <mergeCell ref="A210:C212"/>
    <mergeCell ref="D210:F211"/>
    <mergeCell ref="G210:AP210"/>
    <mergeCell ref="G211:H211"/>
    <mergeCell ref="I211:J211"/>
    <mergeCell ref="K211:L211"/>
    <mergeCell ref="M211:N211"/>
    <mergeCell ref="O211:P211"/>
    <mergeCell ref="AO211:AP211"/>
    <mergeCell ref="AC211:AD211"/>
    <mergeCell ref="AE211:AF211"/>
    <mergeCell ref="AG211:AH211"/>
    <mergeCell ref="AI211:AJ211"/>
    <mergeCell ref="AK211:AL211"/>
    <mergeCell ref="AM211:AN211"/>
    <mergeCell ref="Q211:R211"/>
    <mergeCell ref="S211:T211"/>
    <mergeCell ref="U211:V211"/>
    <mergeCell ref="W211:X211"/>
    <mergeCell ref="Y211:Z211"/>
    <mergeCell ref="AA211:AB211"/>
    <mergeCell ref="A213:C213"/>
    <mergeCell ref="A214:C214"/>
    <mergeCell ref="A215:C215"/>
    <mergeCell ref="A216:C216"/>
    <mergeCell ref="A218:C220"/>
    <mergeCell ref="D218:F219"/>
    <mergeCell ref="G218:AN218"/>
    <mergeCell ref="AO218:AO220"/>
    <mergeCell ref="AP218:AP220"/>
    <mergeCell ref="AX218:AX220"/>
    <mergeCell ref="G219:H219"/>
    <mergeCell ref="I219:J219"/>
    <mergeCell ref="K219:L219"/>
    <mergeCell ref="M219:N219"/>
    <mergeCell ref="O219:P219"/>
    <mergeCell ref="Q219:R219"/>
    <mergeCell ref="S219:T219"/>
    <mergeCell ref="U219:V219"/>
    <mergeCell ref="W219:X219"/>
    <mergeCell ref="AQ218:AR218"/>
    <mergeCell ref="AS218:AS220"/>
    <mergeCell ref="AT218:AT220"/>
    <mergeCell ref="AU218:AU220"/>
    <mergeCell ref="AV218:AV220"/>
    <mergeCell ref="AW218:AW220"/>
    <mergeCell ref="AK219:AL219"/>
    <mergeCell ref="AM219:AN219"/>
    <mergeCell ref="AQ219:AQ220"/>
    <mergeCell ref="AR219:AR220"/>
    <mergeCell ref="B221:C221"/>
    <mergeCell ref="B222:C222"/>
    <mergeCell ref="Y219:Z219"/>
    <mergeCell ref="AA219:AB219"/>
    <mergeCell ref="AC219:AD219"/>
    <mergeCell ref="AE219:AF219"/>
    <mergeCell ref="AG219:AH219"/>
    <mergeCell ref="AI219:AJ219"/>
    <mergeCell ref="G228:H228"/>
    <mergeCell ref="A229:A234"/>
    <mergeCell ref="B229:C229"/>
    <mergeCell ref="B230:C230"/>
    <mergeCell ref="B231:C231"/>
    <mergeCell ref="B232:C232"/>
    <mergeCell ref="B233:C233"/>
    <mergeCell ref="B234:C234"/>
    <mergeCell ref="G234:H234"/>
    <mergeCell ref="A223:A228"/>
    <mergeCell ref="B223:C223"/>
    <mergeCell ref="B224:C224"/>
    <mergeCell ref="B225:C225"/>
    <mergeCell ref="B226:C226"/>
    <mergeCell ref="B227:C227"/>
    <mergeCell ref="B228:C228"/>
    <mergeCell ref="A247:A252"/>
    <mergeCell ref="B247:C247"/>
    <mergeCell ref="B248:C248"/>
    <mergeCell ref="B249:C249"/>
    <mergeCell ref="B250:C250"/>
    <mergeCell ref="B251:C251"/>
    <mergeCell ref="B252:C252"/>
    <mergeCell ref="G240:H240"/>
    <mergeCell ref="A241:A246"/>
    <mergeCell ref="B241:C241"/>
    <mergeCell ref="B242:C242"/>
    <mergeCell ref="B243:C243"/>
    <mergeCell ref="B244:C244"/>
    <mergeCell ref="B245:C245"/>
    <mergeCell ref="B246:C246"/>
    <mergeCell ref="G246:H246"/>
    <mergeCell ref="A235:A240"/>
    <mergeCell ref="B235:C235"/>
    <mergeCell ref="B236:C236"/>
    <mergeCell ref="B237:C237"/>
    <mergeCell ref="B238:C238"/>
    <mergeCell ref="B239:C239"/>
    <mergeCell ref="B240:C240"/>
    <mergeCell ref="A259:A264"/>
    <mergeCell ref="B259:C259"/>
    <mergeCell ref="B260:C260"/>
    <mergeCell ref="B261:C261"/>
    <mergeCell ref="B262:C262"/>
    <mergeCell ref="B263:C263"/>
    <mergeCell ref="B264:C264"/>
    <mergeCell ref="A253:A258"/>
    <mergeCell ref="B253:C253"/>
    <mergeCell ref="B254:C254"/>
    <mergeCell ref="B255:C255"/>
    <mergeCell ref="B256:C256"/>
    <mergeCell ref="B257:C257"/>
    <mergeCell ref="B258:C258"/>
    <mergeCell ref="A271:A276"/>
    <mergeCell ref="B271:C271"/>
    <mergeCell ref="B272:C272"/>
    <mergeCell ref="B273:C273"/>
    <mergeCell ref="B274:C274"/>
    <mergeCell ref="B275:C275"/>
    <mergeCell ref="B276:C276"/>
    <mergeCell ref="A265:A270"/>
    <mergeCell ref="B265:C265"/>
    <mergeCell ref="B266:C266"/>
    <mergeCell ref="B267:C267"/>
    <mergeCell ref="B268:C268"/>
    <mergeCell ref="B269:C269"/>
    <mergeCell ref="B270:C270"/>
    <mergeCell ref="A283:A288"/>
    <mergeCell ref="B283:C283"/>
    <mergeCell ref="B284:C284"/>
    <mergeCell ref="B285:C285"/>
    <mergeCell ref="B286:C286"/>
    <mergeCell ref="B287:C287"/>
    <mergeCell ref="B288:C288"/>
    <mergeCell ref="A277:A282"/>
    <mergeCell ref="B277:C277"/>
    <mergeCell ref="B278:C278"/>
    <mergeCell ref="B279:C279"/>
    <mergeCell ref="B280:C280"/>
    <mergeCell ref="B281:C281"/>
    <mergeCell ref="B282:C282"/>
    <mergeCell ref="A295:A300"/>
    <mergeCell ref="B295:C295"/>
    <mergeCell ref="B296:C296"/>
    <mergeCell ref="B297:C297"/>
    <mergeCell ref="B298:C298"/>
    <mergeCell ref="B299:C299"/>
    <mergeCell ref="B300:C300"/>
    <mergeCell ref="A289:A294"/>
    <mergeCell ref="B289:C289"/>
    <mergeCell ref="B290:C290"/>
    <mergeCell ref="B291:C291"/>
    <mergeCell ref="B292:C292"/>
    <mergeCell ref="B293:C293"/>
    <mergeCell ref="B294:C294"/>
    <mergeCell ref="AQ308:AQ310"/>
    <mergeCell ref="AR308:AR310"/>
    <mergeCell ref="G309:H309"/>
    <mergeCell ref="I309:J309"/>
    <mergeCell ref="K309:L309"/>
    <mergeCell ref="M309:N309"/>
    <mergeCell ref="O309:P309"/>
    <mergeCell ref="B301:C301"/>
    <mergeCell ref="A302:A306"/>
    <mergeCell ref="B302:C302"/>
    <mergeCell ref="B303:C303"/>
    <mergeCell ref="B304:C304"/>
    <mergeCell ref="B305:C305"/>
    <mergeCell ref="B306:C306"/>
    <mergeCell ref="AO309:AP309"/>
    <mergeCell ref="AK309:AL309"/>
    <mergeCell ref="AM309:AN309"/>
    <mergeCell ref="A311:C311"/>
    <mergeCell ref="A312:C312"/>
    <mergeCell ref="A313:C313"/>
    <mergeCell ref="A314:C314"/>
    <mergeCell ref="A315:C315"/>
    <mergeCell ref="AC309:AD309"/>
    <mergeCell ref="AE309:AF309"/>
    <mergeCell ref="AG309:AH309"/>
    <mergeCell ref="AI309:AJ309"/>
    <mergeCell ref="Q309:R309"/>
    <mergeCell ref="S309:T309"/>
    <mergeCell ref="U309:V309"/>
    <mergeCell ref="W309:X309"/>
    <mergeCell ref="Y309:Z309"/>
    <mergeCell ref="AA309:AB309"/>
    <mergeCell ref="A308:C310"/>
    <mergeCell ref="D308:F309"/>
    <mergeCell ref="G308:AP308"/>
    <mergeCell ref="A323:B323"/>
    <mergeCell ref="A324:B324"/>
    <mergeCell ref="A325:B325"/>
    <mergeCell ref="A326:B326"/>
    <mergeCell ref="A327:B327"/>
    <mergeCell ref="A317:B317"/>
    <mergeCell ref="A318:B318"/>
    <mergeCell ref="A319:B319"/>
    <mergeCell ref="A320:B320"/>
    <mergeCell ref="A321:B321"/>
    <mergeCell ref="A322:B322"/>
  </mergeCells>
  <dataValidations count="2">
    <dataValidation type="whole" operator="greaterThanOrEqual" allowBlank="1" showInputMessage="1" showErrorMessage="1" errorTitle="Error" error="Favor Ingrese sólo Números." sqref="AV12:AV15 G28:AX28 G311:AP315 G203:AB208 CL141 G90:X94 G100:P110 Q100:X118 G112:P118 AO90:AO94 AO100:AO118 CL131:CL132 G148:AX156 AC208:AG208 G213:AP216 G120:X142 AY19:AY35 AR101:AR142 AO120:AO142 AX12:AX15 G33:AX33 G41:AX64 D74:H74 J74 I67:I80 AP90:AQ142 Y90:AN142 AR90:AR99 AO96:AO98 G96:X98 AS90:AW142 G162:AW177 G179:AW198 G221:AX300">
      <formula1>0</formula1>
    </dataValidation>
    <dataValidation operator="greaterThanOrEqual" allowBlank="1" showInputMessage="1" showErrorMessage="1" error="Valor no Permitido" sqref="A105 D213:F216 A141 A115 A117:A119 A134:A139 A124:A125 CL116:XFD118 CA37:CE37 A91 A109 A111:A113 Y318:AC320 C179:C180 A197 F66 A93:A96 CL140:XFD140 CL133:XFD138 AD203:AD207 CB55:CF59 CL127:XFD130 A99 A103 B173 C325:E327 BX8:CB8 BX16:CB16 B184:C184 BW28:CA28 BW33:CA33 CL123:XFD124 CL90:XFD96 A325:A327 A128:A130 Y307:AD307 B270 B246 B240:B242 B228:B230 B300 B258:B260 A253 B306 B294 A277 B288 B264 B234:B236 AR219 B223:B226 B252:B256 B276:B280 B282 AQ218:AQ219 AY253:XFD258 AY277:XFD282 AT218 Y316:AD317"/>
  </dataValidations>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Z308"/>
  <sheetViews>
    <sheetView topLeftCell="A264" workbookViewId="0">
      <selection activeCell="A47" sqref="A47"/>
    </sheetView>
  </sheetViews>
  <sheetFormatPr baseColWidth="10" defaultColWidth="11.42578125" defaultRowHeight="15" x14ac:dyDescent="0.25"/>
  <cols>
    <col min="1" max="1" width="43.140625" style="393" customWidth="1"/>
    <col min="2" max="2" width="32.85546875" style="393" customWidth="1"/>
    <col min="3" max="3" width="16.85546875" style="393" customWidth="1"/>
    <col min="4" max="4" width="14.85546875" style="393" customWidth="1"/>
    <col min="5" max="5" width="14.5703125" style="393" customWidth="1"/>
    <col min="6" max="43" width="11.42578125" style="393"/>
    <col min="44" max="44" width="13.42578125" style="393" customWidth="1"/>
    <col min="45" max="45" width="11.42578125" style="393"/>
    <col min="46" max="46" width="12.85546875" style="393" customWidth="1"/>
    <col min="47" max="47" width="11.42578125" style="393"/>
    <col min="48" max="48" width="12.42578125" style="393" customWidth="1"/>
    <col min="49" max="49" width="11.42578125" style="393"/>
    <col min="50" max="50" width="12.140625" style="393" customWidth="1"/>
    <col min="51" max="73" width="11.42578125" style="393"/>
    <col min="74" max="75" width="11.42578125" style="394"/>
    <col min="76" max="77" width="8.140625" style="395" customWidth="1"/>
    <col min="78" max="78" width="9.42578125" style="395" customWidth="1"/>
    <col min="79" max="79" width="6.85546875" style="391" hidden="1" customWidth="1"/>
    <col min="80" max="104" width="5.42578125" style="391" hidden="1" customWidth="1"/>
    <col min="105" max="130" width="5.42578125" style="392" hidden="1" customWidth="1"/>
    <col min="131" max="131" width="9.42578125" style="393" customWidth="1"/>
    <col min="132" max="133" width="8.140625" style="393" customWidth="1"/>
    <col min="134" max="16384" width="11.42578125" style="393"/>
  </cols>
  <sheetData>
    <row r="1" spans="1:130" s="388" customFormat="1" ht="16.149999999999999" customHeight="1" x14ac:dyDescent="0.25">
      <c r="A1" s="85" t="s">
        <v>0</v>
      </c>
      <c r="BV1" s="389"/>
      <c r="BW1" s="389"/>
      <c r="BX1" s="390"/>
      <c r="BY1" s="390"/>
      <c r="BZ1" s="390"/>
      <c r="CA1" s="391"/>
      <c r="CB1" s="391"/>
      <c r="CC1" s="391"/>
      <c r="CD1" s="391"/>
      <c r="CE1" s="391"/>
      <c r="CF1" s="391"/>
      <c r="CG1" s="391"/>
      <c r="CH1" s="391"/>
      <c r="CI1" s="391"/>
      <c r="CJ1" s="391"/>
      <c r="CK1" s="391"/>
      <c r="CL1" s="391"/>
      <c r="CM1" s="391"/>
      <c r="CN1" s="391"/>
      <c r="CO1" s="391"/>
      <c r="CP1" s="391"/>
      <c r="CQ1" s="391"/>
      <c r="CR1" s="391"/>
      <c r="CS1" s="391"/>
      <c r="CT1" s="391"/>
      <c r="CU1" s="391"/>
      <c r="CV1" s="391"/>
      <c r="CW1" s="391"/>
      <c r="CX1" s="391"/>
      <c r="CY1" s="391"/>
      <c r="CZ1" s="391"/>
      <c r="DA1" s="392"/>
      <c r="DB1" s="392"/>
      <c r="DC1" s="392"/>
      <c r="DD1" s="392"/>
      <c r="DE1" s="392"/>
      <c r="DF1" s="392"/>
      <c r="DG1" s="392"/>
      <c r="DH1" s="392"/>
      <c r="DI1" s="392"/>
      <c r="DJ1" s="392"/>
      <c r="DK1" s="392"/>
      <c r="DL1" s="392"/>
      <c r="DM1" s="392"/>
      <c r="DN1" s="392"/>
      <c r="DO1" s="392"/>
      <c r="DP1" s="392"/>
      <c r="DQ1" s="392"/>
      <c r="DR1" s="392"/>
      <c r="DS1" s="392"/>
      <c r="DT1" s="392"/>
      <c r="DU1" s="392"/>
      <c r="DV1" s="392"/>
      <c r="DW1" s="392"/>
      <c r="DX1" s="392"/>
      <c r="DY1" s="392"/>
      <c r="DZ1" s="392"/>
    </row>
    <row r="2" spans="1:130" s="388" customFormat="1" ht="16.149999999999999" customHeight="1" x14ac:dyDescent="0.25">
      <c r="A2" s="85" t="s">
        <v>127</v>
      </c>
      <c r="BV2" s="389"/>
      <c r="BW2" s="389"/>
      <c r="BX2" s="390"/>
      <c r="BY2" s="390"/>
      <c r="BZ2" s="390"/>
      <c r="CA2" s="391"/>
      <c r="CB2" s="391"/>
      <c r="CC2" s="391"/>
      <c r="CD2" s="391"/>
      <c r="CE2" s="391"/>
      <c r="CF2" s="391"/>
      <c r="CG2" s="391"/>
      <c r="CH2" s="391"/>
      <c r="CI2" s="391"/>
      <c r="CJ2" s="391"/>
      <c r="CK2" s="391"/>
      <c r="CL2" s="391"/>
      <c r="CM2" s="391"/>
      <c r="CN2" s="391"/>
      <c r="CO2" s="391"/>
      <c r="CP2" s="391"/>
      <c r="CQ2" s="391"/>
      <c r="CR2" s="391"/>
      <c r="CS2" s="391"/>
      <c r="CT2" s="391"/>
      <c r="CU2" s="391"/>
      <c r="CV2" s="391"/>
      <c r="CW2" s="391"/>
      <c r="CX2" s="391"/>
      <c r="CY2" s="391"/>
      <c r="CZ2" s="391"/>
      <c r="DA2" s="392"/>
      <c r="DB2" s="392"/>
      <c r="DC2" s="392"/>
      <c r="DD2" s="392"/>
      <c r="DE2" s="392"/>
      <c r="DF2" s="392"/>
      <c r="DG2" s="392"/>
      <c r="DH2" s="392"/>
      <c r="DI2" s="392"/>
      <c r="DJ2" s="392"/>
      <c r="DK2" s="392"/>
      <c r="DL2" s="392"/>
      <c r="DM2" s="392"/>
      <c r="DN2" s="392"/>
      <c r="DO2" s="392"/>
      <c r="DP2" s="392"/>
      <c r="DQ2" s="392"/>
      <c r="DR2" s="392"/>
      <c r="DS2" s="392"/>
      <c r="DT2" s="392"/>
      <c r="DU2" s="392"/>
      <c r="DV2" s="392"/>
      <c r="DW2" s="392"/>
      <c r="DX2" s="392"/>
      <c r="DY2" s="392"/>
      <c r="DZ2" s="392"/>
    </row>
    <row r="3" spans="1:130" s="388" customFormat="1" ht="16.149999999999999" customHeight="1" x14ac:dyDescent="0.25">
      <c r="A3" s="85" t="s">
        <v>128</v>
      </c>
      <c r="BV3" s="389"/>
      <c r="BW3" s="389"/>
      <c r="BX3" s="390"/>
      <c r="BY3" s="390"/>
      <c r="BZ3" s="390"/>
      <c r="CA3" s="391"/>
      <c r="CB3" s="391"/>
      <c r="CC3" s="391"/>
      <c r="CD3" s="391"/>
      <c r="CE3" s="391"/>
      <c r="CF3" s="391"/>
      <c r="CG3" s="391"/>
      <c r="CH3" s="391"/>
      <c r="CI3" s="391"/>
      <c r="CJ3" s="391"/>
      <c r="CK3" s="391"/>
      <c r="CL3" s="391"/>
      <c r="CM3" s="391"/>
      <c r="CN3" s="391"/>
      <c r="CO3" s="391"/>
      <c r="CP3" s="391"/>
      <c r="CQ3" s="391"/>
      <c r="CR3" s="391"/>
      <c r="CS3" s="391"/>
      <c r="CT3" s="391"/>
      <c r="CU3" s="391"/>
      <c r="CV3" s="391"/>
      <c r="CW3" s="391"/>
      <c r="CX3" s="391"/>
      <c r="CY3" s="391"/>
      <c r="CZ3" s="391"/>
      <c r="DA3" s="392"/>
      <c r="DB3" s="392"/>
      <c r="DC3" s="392"/>
      <c r="DD3" s="392"/>
      <c r="DE3" s="392"/>
      <c r="DF3" s="392"/>
      <c r="DG3" s="392"/>
      <c r="DH3" s="392"/>
      <c r="DI3" s="392"/>
      <c r="DJ3" s="392"/>
      <c r="DK3" s="392"/>
      <c r="DL3" s="392"/>
      <c r="DM3" s="392"/>
      <c r="DN3" s="392"/>
      <c r="DO3" s="392"/>
      <c r="DP3" s="392"/>
      <c r="DQ3" s="392"/>
      <c r="DR3" s="392"/>
      <c r="DS3" s="392"/>
      <c r="DT3" s="392"/>
      <c r="DU3" s="392"/>
      <c r="DV3" s="392"/>
      <c r="DW3" s="392"/>
      <c r="DX3" s="392"/>
      <c r="DY3" s="392"/>
      <c r="DZ3" s="392"/>
    </row>
    <row r="4" spans="1:130" s="388" customFormat="1" ht="16.149999999999999" customHeight="1" x14ac:dyDescent="0.25">
      <c r="A4" s="85" t="s">
        <v>129</v>
      </c>
      <c r="BV4" s="389"/>
      <c r="BW4" s="389"/>
      <c r="BX4" s="390"/>
      <c r="BY4" s="390"/>
      <c r="BZ4" s="390"/>
      <c r="CA4" s="391"/>
      <c r="CB4" s="391"/>
      <c r="CC4" s="391"/>
      <c r="CD4" s="391"/>
      <c r="CE4" s="391"/>
      <c r="CF4" s="391"/>
      <c r="CG4" s="391"/>
      <c r="CH4" s="391"/>
      <c r="CI4" s="391"/>
      <c r="CJ4" s="391"/>
      <c r="CK4" s="391"/>
      <c r="CL4" s="391"/>
      <c r="CM4" s="391"/>
      <c r="CN4" s="391"/>
      <c r="CO4" s="391"/>
      <c r="CP4" s="391"/>
      <c r="CQ4" s="391"/>
      <c r="CR4" s="391"/>
      <c r="CS4" s="391"/>
      <c r="CT4" s="391"/>
      <c r="CU4" s="391"/>
      <c r="CV4" s="391"/>
      <c r="CW4" s="391"/>
      <c r="CX4" s="391"/>
      <c r="CY4" s="391"/>
      <c r="CZ4" s="391"/>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row>
    <row r="5" spans="1:130" s="388" customFormat="1" ht="16.149999999999999" customHeight="1" x14ac:dyDescent="0.25">
      <c r="A5" s="85" t="s">
        <v>130</v>
      </c>
      <c r="BV5" s="389"/>
      <c r="BW5" s="389"/>
      <c r="BX5" s="390"/>
      <c r="BY5" s="390"/>
      <c r="BZ5" s="390"/>
      <c r="CA5" s="391"/>
      <c r="CB5" s="391"/>
      <c r="CC5" s="391"/>
      <c r="CD5" s="391"/>
      <c r="CE5" s="391"/>
      <c r="CF5" s="391"/>
      <c r="CG5" s="391"/>
      <c r="CH5" s="391"/>
      <c r="CI5" s="391"/>
      <c r="CJ5" s="391"/>
      <c r="CK5" s="391"/>
      <c r="CL5" s="391"/>
      <c r="CM5" s="391"/>
      <c r="CN5" s="391"/>
      <c r="CO5" s="391"/>
      <c r="CP5" s="391"/>
      <c r="CQ5" s="391"/>
      <c r="CR5" s="391"/>
      <c r="CS5" s="391"/>
      <c r="CT5" s="391"/>
      <c r="CU5" s="391"/>
      <c r="CV5" s="391"/>
      <c r="CW5" s="391"/>
      <c r="CX5" s="391"/>
      <c r="CY5" s="391"/>
      <c r="CZ5" s="391"/>
      <c r="DA5" s="392"/>
      <c r="DB5" s="392"/>
      <c r="DC5" s="392"/>
      <c r="DD5" s="392"/>
      <c r="DE5" s="392"/>
      <c r="DF5" s="392"/>
      <c r="DG5" s="392"/>
      <c r="DH5" s="392"/>
      <c r="DI5" s="392"/>
      <c r="DJ5" s="392"/>
      <c r="DK5" s="392"/>
      <c r="DL5" s="392"/>
      <c r="DM5" s="392"/>
      <c r="DN5" s="392"/>
      <c r="DO5" s="392"/>
      <c r="DP5" s="392"/>
      <c r="DQ5" s="392"/>
      <c r="DR5" s="392"/>
      <c r="DS5" s="392"/>
      <c r="DT5" s="392"/>
      <c r="DU5" s="392"/>
      <c r="DV5" s="392"/>
      <c r="DW5" s="392"/>
      <c r="DX5" s="392"/>
      <c r="DY5" s="392"/>
      <c r="DZ5" s="392"/>
    </row>
    <row r="6" spans="1:130" ht="16.149999999999999" customHeight="1" x14ac:dyDescent="0.25">
      <c r="A6" s="6169" t="s">
        <v>2540</v>
      </c>
      <c r="B6" s="6169"/>
      <c r="C6" s="6169"/>
      <c r="D6" s="6169"/>
      <c r="E6" s="6169"/>
      <c r="F6" s="6169"/>
      <c r="G6" s="6169"/>
      <c r="H6" s="6169"/>
      <c r="I6" s="6169"/>
      <c r="J6" s="6169"/>
      <c r="K6" s="6169"/>
      <c r="L6" s="6169"/>
      <c r="M6" s="6169"/>
      <c r="N6" s="6169"/>
      <c r="O6" s="6169"/>
      <c r="P6" s="6169"/>
      <c r="Q6" s="252"/>
      <c r="R6" s="252"/>
      <c r="S6" s="252"/>
      <c r="T6" s="252"/>
      <c r="U6" s="252"/>
      <c r="V6" s="252"/>
      <c r="W6" s="252"/>
      <c r="X6" s="252"/>
      <c r="Y6" s="252"/>
      <c r="Z6" s="252"/>
      <c r="AA6" s="252"/>
      <c r="AB6" s="252"/>
      <c r="AC6" s="252"/>
      <c r="AD6" s="252"/>
      <c r="AE6" s="252"/>
      <c r="AF6" s="250"/>
      <c r="AG6" s="250"/>
      <c r="AH6" s="250"/>
      <c r="AI6" s="250"/>
      <c r="AJ6" s="250"/>
      <c r="AK6" s="250"/>
      <c r="AL6" s="250"/>
      <c r="AX6" s="388"/>
      <c r="AY6" s="388"/>
      <c r="AZ6" s="388"/>
      <c r="BA6" s="388"/>
      <c r="BB6" s="388"/>
      <c r="BC6" s="388"/>
      <c r="BD6" s="388"/>
      <c r="BE6" s="388"/>
      <c r="BF6" s="388"/>
      <c r="BG6" s="388"/>
      <c r="BH6" s="388"/>
      <c r="BI6" s="388"/>
    </row>
    <row r="7" spans="1:130" ht="31.9" customHeight="1" x14ac:dyDescent="0.25">
      <c r="A7" s="396" t="s">
        <v>2541</v>
      </c>
      <c r="B7" s="89"/>
      <c r="C7" s="89"/>
      <c r="D7" s="89"/>
      <c r="E7" s="89"/>
      <c r="F7" s="89"/>
      <c r="G7" s="89"/>
      <c r="H7" s="89"/>
      <c r="I7" s="89"/>
      <c r="J7" s="89"/>
      <c r="K7" s="89"/>
      <c r="L7" s="89"/>
      <c r="M7" s="89"/>
      <c r="N7" s="89"/>
      <c r="O7" s="89"/>
      <c r="P7" s="89"/>
      <c r="Q7" s="252"/>
      <c r="R7" s="252"/>
      <c r="S7" s="252"/>
      <c r="T7" s="252"/>
      <c r="U7" s="252"/>
      <c r="V7" s="252"/>
      <c r="W7" s="252"/>
      <c r="X7" s="252"/>
      <c r="Y7" s="252"/>
      <c r="Z7" s="252"/>
      <c r="AA7" s="252"/>
      <c r="AB7" s="252"/>
      <c r="AC7" s="252"/>
      <c r="AD7" s="252"/>
      <c r="AE7" s="252"/>
      <c r="AF7" s="250"/>
      <c r="AG7" s="250"/>
      <c r="AH7" s="250"/>
      <c r="AI7" s="250"/>
      <c r="AJ7" s="250"/>
      <c r="AK7" s="250"/>
      <c r="AL7" s="250"/>
      <c r="AR7" s="397"/>
      <c r="AS7" s="397"/>
      <c r="AT7" s="397"/>
      <c r="AU7" s="397"/>
      <c r="AV7" s="397"/>
      <c r="AW7" s="397"/>
      <c r="AX7" s="388"/>
      <c r="AY7" s="388"/>
      <c r="AZ7" s="388"/>
      <c r="BA7" s="388"/>
      <c r="BB7" s="388"/>
      <c r="BC7" s="388"/>
      <c r="BD7" s="388"/>
      <c r="BE7" s="388"/>
      <c r="BF7" s="388"/>
      <c r="BG7" s="388"/>
      <c r="BH7" s="388"/>
      <c r="BI7" s="388"/>
    </row>
    <row r="8" spans="1:130" ht="31.9" customHeight="1" x14ac:dyDescent="0.25">
      <c r="A8" s="4096" t="s">
        <v>2542</v>
      </c>
      <c r="B8" s="4096"/>
      <c r="C8" s="4096"/>
      <c r="D8" s="273"/>
      <c r="E8" s="273"/>
      <c r="F8" s="273"/>
      <c r="G8" s="273"/>
      <c r="H8" s="388"/>
      <c r="I8" s="273"/>
      <c r="J8" s="291"/>
      <c r="K8" s="291"/>
      <c r="L8" s="291"/>
      <c r="M8" s="291"/>
      <c r="N8" s="291"/>
      <c r="O8" s="291"/>
      <c r="P8" s="291"/>
      <c r="Q8" s="250"/>
      <c r="AX8" s="388"/>
      <c r="AY8" s="388"/>
      <c r="AZ8" s="388"/>
      <c r="BA8" s="388"/>
      <c r="BB8" s="388"/>
      <c r="BC8" s="388"/>
      <c r="BD8" s="388"/>
      <c r="BE8" s="388"/>
      <c r="BF8" s="388"/>
      <c r="BG8" s="388"/>
      <c r="BH8" s="388"/>
      <c r="BI8" s="388"/>
      <c r="BT8" s="397"/>
      <c r="BU8" s="397"/>
      <c r="BV8" s="395"/>
      <c r="BW8" s="395"/>
    </row>
    <row r="9" spans="1:130" ht="31.9" customHeight="1" x14ac:dyDescent="0.25">
      <c r="A9" s="7421" t="s">
        <v>2543</v>
      </c>
      <c r="B9" s="7423" t="s">
        <v>49</v>
      </c>
      <c r="C9" s="7424"/>
      <c r="D9" s="7427" t="s">
        <v>945</v>
      </c>
      <c r="E9" s="7428"/>
      <c r="F9" s="7428"/>
      <c r="G9" s="7428"/>
      <c r="H9" s="7428"/>
      <c r="I9" s="7428"/>
      <c r="J9" s="7428"/>
      <c r="K9" s="7428"/>
      <c r="L9" s="7428"/>
      <c r="M9" s="7428"/>
      <c r="N9" s="7428"/>
      <c r="O9" s="7428"/>
      <c r="P9" s="7428"/>
      <c r="Q9" s="7428"/>
      <c r="R9" s="7428"/>
      <c r="S9" s="7428"/>
      <c r="T9" s="7428"/>
      <c r="U9" s="7428"/>
      <c r="V9" s="7428"/>
      <c r="W9" s="7428"/>
      <c r="X9" s="7428"/>
      <c r="Y9" s="7428"/>
      <c r="Z9" s="7428"/>
      <c r="AA9" s="7428"/>
      <c r="AB9" s="7428"/>
      <c r="AC9" s="7428"/>
      <c r="AD9" s="7428"/>
      <c r="AE9" s="7428"/>
      <c r="AF9" s="7428"/>
      <c r="AG9" s="7428"/>
      <c r="AH9" s="7428"/>
      <c r="AI9" s="7428"/>
      <c r="AJ9" s="7428"/>
      <c r="AK9" s="7428"/>
      <c r="AL9" s="7428"/>
      <c r="AM9" s="7428"/>
      <c r="AN9" s="7428"/>
      <c r="AO9" s="7428"/>
      <c r="AP9" s="7428"/>
      <c r="AQ9" s="7429"/>
      <c r="AR9" s="7430" t="s">
        <v>2544</v>
      </c>
      <c r="AS9" s="7431"/>
      <c r="AT9" s="7432" t="s">
        <v>930</v>
      </c>
      <c r="AU9" s="7433"/>
      <c r="AV9" s="7438" t="s">
        <v>13</v>
      </c>
      <c r="AW9" s="7440" t="s">
        <v>14</v>
      </c>
      <c r="AX9" s="394"/>
      <c r="AY9" s="394"/>
      <c r="AZ9" s="394"/>
      <c r="BA9" s="394"/>
      <c r="BB9" s="394"/>
      <c r="BC9" s="394"/>
      <c r="BD9" s="394"/>
      <c r="BE9" s="394"/>
      <c r="BF9" s="394"/>
      <c r="BG9" s="394"/>
      <c r="BH9" s="394"/>
      <c r="BI9" s="394"/>
      <c r="BJ9" s="394"/>
      <c r="BK9" s="394"/>
      <c r="BL9" s="394"/>
      <c r="BU9" s="394"/>
      <c r="BV9" s="395"/>
      <c r="BW9" s="395"/>
    </row>
    <row r="10" spans="1:130" ht="16.149999999999999" customHeight="1" x14ac:dyDescent="0.25">
      <c r="A10" s="6664"/>
      <c r="B10" s="7425"/>
      <c r="C10" s="7426"/>
      <c r="D10" s="7436" t="s">
        <v>947</v>
      </c>
      <c r="E10" s="7430"/>
      <c r="F10" s="7436" t="s">
        <v>948</v>
      </c>
      <c r="G10" s="7430"/>
      <c r="H10" s="7436" t="s">
        <v>949</v>
      </c>
      <c r="I10" s="7437"/>
      <c r="J10" s="7430" t="s">
        <v>950</v>
      </c>
      <c r="K10" s="7430"/>
      <c r="L10" s="7436" t="s">
        <v>458</v>
      </c>
      <c r="M10" s="7437"/>
      <c r="N10" s="7430" t="s">
        <v>598</v>
      </c>
      <c r="O10" s="7430"/>
      <c r="P10" s="7436" t="s">
        <v>70</v>
      </c>
      <c r="Q10" s="7430"/>
      <c r="R10" s="7436" t="s">
        <v>71</v>
      </c>
      <c r="S10" s="7430"/>
      <c r="T10" s="7436" t="s">
        <v>143</v>
      </c>
      <c r="U10" s="7437"/>
      <c r="V10" s="7436" t="s">
        <v>144</v>
      </c>
      <c r="W10" s="7437"/>
      <c r="X10" s="7436" t="s">
        <v>145</v>
      </c>
      <c r="Y10" s="7437"/>
      <c r="Z10" s="7436" t="s">
        <v>146</v>
      </c>
      <c r="AA10" s="7437"/>
      <c r="AB10" s="7436" t="s">
        <v>147</v>
      </c>
      <c r="AC10" s="7437"/>
      <c r="AD10" s="7436" t="s">
        <v>148</v>
      </c>
      <c r="AE10" s="7437"/>
      <c r="AF10" s="7436" t="s">
        <v>149</v>
      </c>
      <c r="AG10" s="7437"/>
      <c r="AH10" s="7436" t="s">
        <v>150</v>
      </c>
      <c r="AI10" s="7437"/>
      <c r="AJ10" s="7436" t="s">
        <v>151</v>
      </c>
      <c r="AK10" s="7437"/>
      <c r="AL10" s="7436" t="s">
        <v>152</v>
      </c>
      <c r="AM10" s="7437"/>
      <c r="AN10" s="7436" t="s">
        <v>153</v>
      </c>
      <c r="AO10" s="7437"/>
      <c r="AP10" s="7436" t="s">
        <v>154</v>
      </c>
      <c r="AQ10" s="7431"/>
      <c r="AR10" s="7442" t="s">
        <v>53</v>
      </c>
      <c r="AS10" s="7444" t="s">
        <v>54</v>
      </c>
      <c r="AT10" s="7434"/>
      <c r="AU10" s="7435"/>
      <c r="AV10" s="6604"/>
      <c r="AW10" s="6203"/>
      <c r="AX10" s="394"/>
      <c r="AY10" s="394"/>
      <c r="AZ10" s="394"/>
      <c r="BA10" s="394"/>
      <c r="BB10" s="394"/>
      <c r="BC10" s="394"/>
      <c r="BD10" s="394"/>
      <c r="BE10" s="394"/>
      <c r="BF10" s="394"/>
      <c r="BG10" s="394"/>
      <c r="BH10" s="394"/>
      <c r="BI10" s="394"/>
      <c r="BJ10" s="394"/>
      <c r="BK10" s="394"/>
      <c r="BL10" s="394"/>
      <c r="BU10" s="394"/>
    </row>
    <row r="11" spans="1:130" ht="16.149999999999999" customHeight="1" x14ac:dyDescent="0.25">
      <c r="A11" s="7422"/>
      <c r="B11" s="4097" t="s">
        <v>2545</v>
      </c>
      <c r="C11" s="4098" t="s">
        <v>2546</v>
      </c>
      <c r="D11" s="4099" t="s">
        <v>2545</v>
      </c>
      <c r="E11" s="4100" t="s">
        <v>2546</v>
      </c>
      <c r="F11" s="4099" t="s">
        <v>2545</v>
      </c>
      <c r="G11" s="4100" t="s">
        <v>2546</v>
      </c>
      <c r="H11" s="4099" t="s">
        <v>2545</v>
      </c>
      <c r="I11" s="4101" t="s">
        <v>2546</v>
      </c>
      <c r="J11" s="4102" t="s">
        <v>2545</v>
      </c>
      <c r="K11" s="4100" t="s">
        <v>2546</v>
      </c>
      <c r="L11" s="4099" t="s">
        <v>2545</v>
      </c>
      <c r="M11" s="4101" t="s">
        <v>2546</v>
      </c>
      <c r="N11" s="4103" t="s">
        <v>2545</v>
      </c>
      <c r="O11" s="4104" t="s">
        <v>2546</v>
      </c>
      <c r="P11" s="4097" t="s">
        <v>2545</v>
      </c>
      <c r="Q11" s="4104" t="s">
        <v>2546</v>
      </c>
      <c r="R11" s="4097" t="s">
        <v>2545</v>
      </c>
      <c r="S11" s="4104" t="s">
        <v>2546</v>
      </c>
      <c r="T11" s="4097" t="s">
        <v>2545</v>
      </c>
      <c r="U11" s="4104" t="s">
        <v>2546</v>
      </c>
      <c r="V11" s="4097" t="s">
        <v>2545</v>
      </c>
      <c r="W11" s="4104" t="s">
        <v>2546</v>
      </c>
      <c r="X11" s="4097" t="s">
        <v>2545</v>
      </c>
      <c r="Y11" s="4104" t="s">
        <v>2546</v>
      </c>
      <c r="Z11" s="4097" t="s">
        <v>2545</v>
      </c>
      <c r="AA11" s="4104" t="s">
        <v>2546</v>
      </c>
      <c r="AB11" s="4097" t="s">
        <v>2545</v>
      </c>
      <c r="AC11" s="4104" t="s">
        <v>2546</v>
      </c>
      <c r="AD11" s="4097" t="s">
        <v>2545</v>
      </c>
      <c r="AE11" s="4104" t="s">
        <v>2546</v>
      </c>
      <c r="AF11" s="4097" t="s">
        <v>2545</v>
      </c>
      <c r="AG11" s="4104" t="s">
        <v>2546</v>
      </c>
      <c r="AH11" s="4097" t="s">
        <v>2545</v>
      </c>
      <c r="AI11" s="4104" t="s">
        <v>2546</v>
      </c>
      <c r="AJ11" s="4097" t="s">
        <v>2545</v>
      </c>
      <c r="AK11" s="4104" t="s">
        <v>2546</v>
      </c>
      <c r="AL11" s="4097" t="s">
        <v>2545</v>
      </c>
      <c r="AM11" s="4104" t="s">
        <v>2546</v>
      </c>
      <c r="AN11" s="4097" t="s">
        <v>2545</v>
      </c>
      <c r="AO11" s="4104" t="s">
        <v>2546</v>
      </c>
      <c r="AP11" s="4097" t="s">
        <v>2545</v>
      </c>
      <c r="AQ11" s="3723" t="s">
        <v>2546</v>
      </c>
      <c r="AR11" s="7443"/>
      <c r="AS11" s="7445"/>
      <c r="AT11" s="4105" t="s">
        <v>860</v>
      </c>
      <c r="AU11" s="4106" t="s">
        <v>861</v>
      </c>
      <c r="AV11" s="7439"/>
      <c r="AW11" s="7441"/>
      <c r="AX11" s="394"/>
      <c r="AY11" s="394"/>
      <c r="AZ11" s="394"/>
      <c r="BA11" s="394"/>
      <c r="BB11" s="394"/>
      <c r="BC11" s="394"/>
      <c r="BD11" s="394"/>
      <c r="BE11" s="394"/>
      <c r="BF11" s="394"/>
      <c r="BG11" s="394"/>
      <c r="BH11" s="394"/>
      <c r="BI11" s="394"/>
      <c r="BJ11" s="394"/>
      <c r="BK11" s="394"/>
      <c r="BL11" s="394"/>
      <c r="BU11" s="394"/>
    </row>
    <row r="12" spans="1:130" ht="16.149999999999999" customHeight="1" x14ac:dyDescent="0.25">
      <c r="A12" s="4107" t="s">
        <v>2547</v>
      </c>
      <c r="B12" s="4108">
        <f t="shared" ref="B12:C19" si="0">+N12+P12+R12+T12+V12+X12+Z12+AB12+AD12+AF12+AH12+AJ12+AL12+AN12+AP12</f>
        <v>0</v>
      </c>
      <c r="C12" s="4109">
        <f>+O12+Q12+S12+U12+W12+Y12+AA12+AC12+AE12+AG12+AI12+AK12+AM12+AO12+AQ12</f>
        <v>0</v>
      </c>
      <c r="D12" s="3571"/>
      <c r="E12" s="1678"/>
      <c r="F12" s="1706"/>
      <c r="G12" s="1678"/>
      <c r="H12" s="1706"/>
      <c r="I12" s="1678"/>
      <c r="J12" s="1706"/>
      <c r="K12" s="1678"/>
      <c r="L12" s="1706"/>
      <c r="M12" s="1707"/>
      <c r="N12" s="1591"/>
      <c r="O12" s="1674"/>
      <c r="P12" s="1583"/>
      <c r="Q12" s="1674"/>
      <c r="R12" s="1583"/>
      <c r="S12" s="1674"/>
      <c r="T12" s="1583"/>
      <c r="U12" s="1674"/>
      <c r="V12" s="1583"/>
      <c r="W12" s="1674"/>
      <c r="X12" s="1583"/>
      <c r="Y12" s="1674"/>
      <c r="Z12" s="1583"/>
      <c r="AA12" s="1674"/>
      <c r="AB12" s="1583"/>
      <c r="AC12" s="1674"/>
      <c r="AD12" s="1583"/>
      <c r="AE12" s="1674"/>
      <c r="AF12" s="1583"/>
      <c r="AG12" s="1674"/>
      <c r="AH12" s="1583"/>
      <c r="AI12" s="1674"/>
      <c r="AJ12" s="1583"/>
      <c r="AK12" s="1674"/>
      <c r="AL12" s="1583"/>
      <c r="AM12" s="1674"/>
      <c r="AN12" s="1583"/>
      <c r="AO12" s="1674"/>
      <c r="AP12" s="1583"/>
      <c r="AQ12" s="1679"/>
      <c r="AR12" s="3818"/>
      <c r="AS12" s="1679"/>
      <c r="AT12" s="1591"/>
      <c r="AU12" s="1674"/>
      <c r="AV12" s="1583"/>
      <c r="AW12" s="1595"/>
      <c r="AX12" s="398" t="str">
        <f>$CA12&amp;$CB12&amp;$CC12&amp;$CD12&amp;$CE12&amp;$CF12&amp;$CG12&amp;$CH12&amp;$CI12&amp;$CJ12&amp;$CK12&amp;$CL12&amp;$CM12&amp;$CN12&amp;$CO12&amp;$CP12&amp;$CQ12&amp;$CR12&amp;$CS12&amp;$CT12&amp;$CU12&amp;$CV12&amp;$CW12&amp;$CX12&amp;$CY12&amp;$CZ12</f>
        <v/>
      </c>
      <c r="AY12" s="398"/>
      <c r="AZ12" s="398"/>
      <c r="BA12" s="398"/>
      <c r="BB12" s="398"/>
      <c r="BC12" s="398"/>
      <c r="BD12" s="398"/>
      <c r="BE12" s="398"/>
      <c r="BF12" s="398"/>
      <c r="BG12" s="398"/>
      <c r="BH12" s="398"/>
      <c r="BI12" s="394"/>
      <c r="BJ12" s="394"/>
      <c r="BK12" s="394"/>
      <c r="BL12" s="394"/>
      <c r="BU12" s="394"/>
      <c r="BW12" s="395"/>
      <c r="CA12" s="399" t="str">
        <f>IF(B12&lt;C12,"* El total de Reactivos NO DEBE ser superior al total de Procesados. ","")</f>
        <v/>
      </c>
      <c r="CB12" s="399" t="str">
        <f>IF(B12&lt;&gt;(AR12+ AS12),"* La suma de las columnas Sexo DEBE SER IGUAL a los Procesados. ","")</f>
        <v/>
      </c>
      <c r="CC12" s="399" t="str">
        <f>IF(B12&lt;(AT12+ AU12),"* La suma de las columna Trans NO DEBE ser superior al total de Procesados. ","")</f>
        <v/>
      </c>
      <c r="CD12" s="399" t="str">
        <f>IF(B12&lt;AV12,"* La columna Pueblos Originarios NO DEBE ser superior al total de Procesados. ","")</f>
        <v/>
      </c>
      <c r="CE12" s="399" t="str">
        <f>IF(B12&lt;AW12,"* La columna Migrantes NO DEBE ser superior al total de Procesados. ","")</f>
        <v/>
      </c>
      <c r="CF12" s="399" t="str">
        <f>IF(D12&lt;E12,CONCATENATE("* El total de procesados debe ser mayor o igual al total de Reactivos en el grupo de edad ",$D$10),"")</f>
        <v/>
      </c>
      <c r="CG12" s="399" t="str">
        <f>IF(F12&lt;G12,CONCATENATE("* El total de procesados debe ser mayor o igual al total de Reactivos en el grupo de edad ",$F$10),"")</f>
        <v/>
      </c>
      <c r="CH12" s="399" t="str">
        <f>IF(H12&lt;I12,CONCATENATE("* El total de procesados debe ser mayor o igual al total de Reactivos en el grupo de edad ",$H$10),"")</f>
        <v/>
      </c>
      <c r="CI12" s="399" t="str">
        <f>IF(J12&lt;K12,CONCATENATE("* El total de procesados debe ser mayor o igual al total de Reactivos en el grupo de edad ",$J$10),"")</f>
        <v/>
      </c>
      <c r="CJ12" s="399" t="str">
        <f>IF(L12&lt;M12,CONCATENATE("* El total de procesados debe ser mayor o igual al total de Reactivos en el grupo de edad ",$L$10),"")</f>
        <v/>
      </c>
      <c r="CK12" s="399" t="str">
        <f>IF(N12&lt;O12,CONCATENATE("* El total de procesados debe ser mayor o igual al total de Reactivos en el grupo de edad ",$N$10),"")</f>
        <v/>
      </c>
      <c r="CL12" s="399" t="str">
        <f>IF(P12&lt;Q12,CONCATENATE("* El total de procesados debe ser mayor o igual al total de Reactivos en el grupo de edad ",$P$10),"")</f>
        <v/>
      </c>
      <c r="CM12" s="399" t="str">
        <f>IF(R12&lt;S12,CONCATENATE("* El total de procesados debe ser mayor o igual al total de Reactivos en el grupo de edad ",$R$10),"")</f>
        <v/>
      </c>
      <c r="CN12" s="399" t="str">
        <f>IF(T12&lt;U12,CONCATENATE("* El total de procesados debe ser mayor o igual al total de Reactivos en el grupo de edad ",$T$10),"")</f>
        <v/>
      </c>
      <c r="CO12" s="399" t="str">
        <f>IF(V12&lt;W12,CONCATENATE("* El total de procesados debe ser mayor o igual al total de Reactivos en el grupo de edad ",$V$10),"")</f>
        <v/>
      </c>
      <c r="CP12" s="399" t="str">
        <f>IF(X12&lt;Y12,CONCATENATE("* El total de procesados debe ser mayor o igual al total de Reactivos en el grupo de edad ",$X$10),"")</f>
        <v/>
      </c>
      <c r="CQ12" s="399" t="str">
        <f>IF(Z12&lt;AA12,CONCATENATE("* El total de procesados debe ser mayor o igual al total de Reactivos en el grupo de edad ",$Z$10),"")</f>
        <v/>
      </c>
      <c r="CR12" s="399" t="str">
        <f>IF(AB12&lt;AC12,CONCATENATE("* El total de procesados debe ser mayor o igual al total de Reactivos en el grupo de edad ",$AB$10),"")</f>
        <v/>
      </c>
      <c r="CS12" s="399" t="str">
        <f>IF(AD12&lt;AE12,CONCATENATE("* El total de procesados debe ser mayor o igual al total de Reactivos en el grupo de edad ",$AD$10),"")</f>
        <v/>
      </c>
      <c r="CT12" s="399" t="str">
        <f>IF(AF12&lt;AG12,CONCATENATE("* El total de procesados debe ser mayor o igual al total de Reactivos en el grupo de edad ",$AF$10),"")</f>
        <v/>
      </c>
      <c r="CU12" s="399" t="str">
        <f>IF(AH12&lt;AI12,CONCATENATE("* El total de procesados debe ser mayor o igual al total de Reactivos en el grupo de edad ",$AH$10),"")</f>
        <v/>
      </c>
      <c r="CV12" s="399" t="str">
        <f>IF(AJ12&lt;AK12,CONCATENATE("* El total de procesados debe ser mayor o igual al total de Reactivos en el grupo de edad ",$AJ$10),"")</f>
        <v/>
      </c>
      <c r="CW12" s="399" t="str">
        <f>IF(AL12&lt;AM12,CONCATENATE("* El total de procesados debe ser mayor o igual al total de Reactivos en el grupo de edad ",$AL$10),"")</f>
        <v/>
      </c>
      <c r="CX12" s="399" t="str">
        <f>IF(AN12&lt;AO12,CONCATENATE("* El total de procesados debe ser mayor o igual al total de Reactivos en el grupo de edad ",$AN$10),"")</f>
        <v/>
      </c>
      <c r="CY12" s="399" t="str">
        <f>IF(AP12&lt;AQ12,CONCATENATE("* El total de procesados debe ser mayor o igual al total de Reactivos en el grupo de edad ",$AP$10),"")</f>
        <v/>
      </c>
      <c r="CZ12" s="399" t="str">
        <f t="shared" ref="CZ12:CZ29" si="1">IF(AND(B12&lt;&gt;0,OR(AT12="",AU12="",AV12="",AW12="")),"* No olvide digitar la columna Trans y/o Pueblos Originarios y/o Migrantes (Digite Cero si no tiene). ","")</f>
        <v/>
      </c>
      <c r="DA12" s="400">
        <f t="shared" ref="DA12:DA29" si="2">IF(B12&lt;   C12,1,0)</f>
        <v>0</v>
      </c>
      <c r="DB12" s="400">
        <f t="shared" ref="DB12:DB29" si="3">IF(B12&lt;&gt; AR12+AS12,1,0)</f>
        <v>0</v>
      </c>
      <c r="DC12" s="400">
        <f t="shared" ref="DC12:DC29" si="4">IF(B12&lt;  AT12+AU12,1,0)</f>
        <v>0</v>
      </c>
      <c r="DD12" s="400">
        <f t="shared" ref="DD12:DD29" si="5">IF(B12&lt;  AV12,1,0)</f>
        <v>0</v>
      </c>
      <c r="DE12" s="400">
        <f t="shared" ref="DE12:DE29" si="6">IF(B12&lt;  AW12,1,0)</f>
        <v>0</v>
      </c>
      <c r="DF12" s="400">
        <f>IF(D12&lt;E12,1,0)</f>
        <v>0</v>
      </c>
      <c r="DG12" s="400">
        <f>IF(F12&lt;G12,1,0)</f>
        <v>0</v>
      </c>
      <c r="DH12" s="400">
        <f>IF(H12&lt;I12,1,0)</f>
        <v>0</v>
      </c>
      <c r="DI12" s="400">
        <f>IF(J12&lt;K12,1,0)</f>
        <v>0</v>
      </c>
      <c r="DJ12" s="400">
        <f>IF(L12&lt;M12,1,0)</f>
        <v>0</v>
      </c>
      <c r="DK12" s="400">
        <f>IF(N12&lt;O12,1,0)</f>
        <v>0</v>
      </c>
      <c r="DL12" s="400">
        <f>IF(P12&lt;Q12,1,0)</f>
        <v>0</v>
      </c>
      <c r="DM12" s="400">
        <f>IF(R12&lt;S12,1,0)</f>
        <v>0</v>
      </c>
      <c r="DN12" s="400">
        <f>IF(T12&lt;U12,1,0)</f>
        <v>0</v>
      </c>
      <c r="DO12" s="400">
        <f>IF(V12&lt;W12,1,0)</f>
        <v>0</v>
      </c>
      <c r="DP12" s="400">
        <f>IF(X12&lt;Y12,1,0)</f>
        <v>0</v>
      </c>
      <c r="DQ12" s="400">
        <f>IF(Z12&lt;AA12,1,0)</f>
        <v>0</v>
      </c>
      <c r="DR12" s="400">
        <f>IF(AB12&lt;AC12,1,0)</f>
        <v>0</v>
      </c>
      <c r="DS12" s="400">
        <f>IF(AD12&lt;AE12,1,0)</f>
        <v>0</v>
      </c>
      <c r="DT12" s="400">
        <f>IF(AF12&lt;AG12,1,0)</f>
        <v>0</v>
      </c>
      <c r="DU12" s="400">
        <f>IF(AH12&lt;AI12,1,0)</f>
        <v>0</v>
      </c>
      <c r="DV12" s="400">
        <f>IF(AJ12&lt;AK12,1,0)</f>
        <v>0</v>
      </c>
      <c r="DW12" s="400">
        <f>IF(AL12&lt;AM12,1,0)</f>
        <v>0</v>
      </c>
      <c r="DX12" s="400">
        <f>IF(AN12&lt;AO12,1,0)</f>
        <v>0</v>
      </c>
      <c r="DY12" s="400">
        <f>IF(AP12&lt;AQ12,1,0)</f>
        <v>0</v>
      </c>
      <c r="DZ12" s="400">
        <f>IF(AND(B12&lt;&gt;0,OR(AT12="",AU12="",AV12="",AW12="")),1,0)</f>
        <v>0</v>
      </c>
    </row>
    <row r="13" spans="1:130" ht="16.149999999999999" customHeight="1" x14ac:dyDescent="0.25">
      <c r="A13" s="1672" t="s">
        <v>2548</v>
      </c>
      <c r="B13" s="1791">
        <f t="shared" si="0"/>
        <v>0</v>
      </c>
      <c r="C13" s="1592">
        <f t="shared" si="0"/>
        <v>0</v>
      </c>
      <c r="D13" s="3571"/>
      <c r="E13" s="1678"/>
      <c r="F13" s="1706"/>
      <c r="G13" s="1678"/>
      <c r="H13" s="1706"/>
      <c r="I13" s="1678"/>
      <c r="J13" s="1706"/>
      <c r="K13" s="1678"/>
      <c r="L13" s="1706"/>
      <c r="M13" s="1707"/>
      <c r="N13" s="1591"/>
      <c r="O13" s="1674"/>
      <c r="P13" s="1583"/>
      <c r="Q13" s="1674"/>
      <c r="R13" s="1583"/>
      <c r="S13" s="1674"/>
      <c r="T13" s="1583"/>
      <c r="U13" s="1674"/>
      <c r="V13" s="1583"/>
      <c r="W13" s="1674"/>
      <c r="X13" s="1583"/>
      <c r="Y13" s="1674"/>
      <c r="Z13" s="1583"/>
      <c r="AA13" s="1674"/>
      <c r="AB13" s="1583"/>
      <c r="AC13" s="1674"/>
      <c r="AD13" s="1583"/>
      <c r="AE13" s="1674"/>
      <c r="AF13" s="1583"/>
      <c r="AG13" s="1674"/>
      <c r="AH13" s="1583"/>
      <c r="AI13" s="1674"/>
      <c r="AJ13" s="1583"/>
      <c r="AK13" s="1674"/>
      <c r="AL13" s="1583"/>
      <c r="AM13" s="1674"/>
      <c r="AN13" s="1583"/>
      <c r="AO13" s="1674"/>
      <c r="AP13" s="1583"/>
      <c r="AQ13" s="1679"/>
      <c r="AR13" s="3818"/>
      <c r="AS13" s="1679"/>
      <c r="AT13" s="1591"/>
      <c r="AU13" s="1674"/>
      <c r="AV13" s="1583"/>
      <c r="AW13" s="1595"/>
      <c r="AX13" s="398" t="str">
        <f t="shared" ref="AX13:AX29" si="7">$CA13&amp;$CB13&amp;$CC13&amp;$CD13&amp;$CE13&amp;$CF13&amp;$CG13&amp;$CH13&amp;$CI13&amp;$CJ13&amp;$CK13&amp;$CL13&amp;$CM13&amp;$CN13&amp;$CO13&amp;$CP13&amp;$CQ13&amp;$CR13&amp;$CS13&amp;$CT13&amp;$CU13&amp;$CV13&amp;$CW13&amp;$CX13&amp;$CY13&amp;$CZ13</f>
        <v/>
      </c>
      <c r="AY13" s="398"/>
      <c r="AZ13" s="398"/>
      <c r="BA13" s="398"/>
      <c r="BB13" s="398"/>
      <c r="BC13" s="398"/>
      <c r="BD13" s="398"/>
      <c r="BE13" s="398"/>
      <c r="BF13" s="398"/>
      <c r="BG13" s="398"/>
      <c r="BH13" s="398"/>
      <c r="BI13" s="394"/>
      <c r="BJ13" s="394"/>
      <c r="BK13" s="394"/>
      <c r="BL13" s="394"/>
      <c r="BU13" s="394"/>
      <c r="BW13" s="395"/>
      <c r="CA13" s="399" t="str">
        <f t="shared" ref="CA13:CA29" si="8">IF(B13&lt;C13,"* El total de Reactivos NO DEBE ser superior al total de Procesados. ","")</f>
        <v/>
      </c>
      <c r="CB13" s="399" t="str">
        <f t="shared" ref="CB13:CB29" si="9">IF(B13&lt;&gt;(AR13+ AS13),"* La suma de las columnas Sexo DEBE SER IGUAL a los Procesados. ","")</f>
        <v/>
      </c>
      <c r="CC13" s="399" t="str">
        <f t="shared" ref="CC13:CC29" si="10">IF(B13&lt;(AT13+ AU13),"* La suma de las columna Trans NO DEBE ser superior al total de Procesados. ","")</f>
        <v/>
      </c>
      <c r="CD13" s="399" t="str">
        <f t="shared" ref="CD13:CD29" si="11">IF(B13&lt;AV13,"* La columna Pueblos Originarios NO DEBE ser superior al total de Procesados. ","")</f>
        <v/>
      </c>
      <c r="CE13" s="399" t="str">
        <f t="shared" ref="CE13:CE29" si="12">IF(B13&lt;AW13,"* La columna Migrantes NO DEBE ser superior al total de Procesados. ","")</f>
        <v/>
      </c>
      <c r="CF13" s="399" t="str">
        <f t="shared" ref="CF13:CF29" si="13">IF(D13&lt;E13,CONCATENATE("* El total de procesados debe ser mayor o igual al total de Reactivos en el grupo de edad ",$D$10),"")</f>
        <v/>
      </c>
      <c r="CG13" s="399" t="str">
        <f t="shared" ref="CG13:CG29" si="14">IF(F13&lt;G13,CONCATENATE("* El total de procesados debe ser mayor o igual al total de Reactivos en el grupo de edad ",$F$10),"")</f>
        <v/>
      </c>
      <c r="CH13" s="399" t="str">
        <f t="shared" ref="CH13:CH29" si="15">IF(H13&lt;I13,CONCATENATE("* El total de procesados debe ser mayor o igual al total de Reactivos en el grupo de edad ",$H$10),"")</f>
        <v/>
      </c>
      <c r="CI13" s="399" t="str">
        <f t="shared" ref="CI13:CI29" si="16">IF(J13&lt;K13,CONCATENATE("* El total de procesados debe ser mayor o igual al total de Reactivos en el grupo de edad ",$J$10),"")</f>
        <v/>
      </c>
      <c r="CJ13" s="399" t="str">
        <f t="shared" ref="CJ13:CJ29" si="17">IF(L13&lt;M13,CONCATENATE("* El total de procesados debe ser mayor o igual al total de Reactivos en el grupo de edad ",$L$10),"")</f>
        <v/>
      </c>
      <c r="CK13" s="399" t="str">
        <f t="shared" ref="CK13:CK29" si="18">IF(N13&lt;O13,CONCATENATE("* El total de procesados debe ser mayor o igual al total de Reactivos en el grupo de edad ",$N$10),"")</f>
        <v/>
      </c>
      <c r="CL13" s="399" t="str">
        <f t="shared" ref="CL13:CL29" si="19">IF(P13&lt;Q13,CONCATENATE("* El total de procesados debe ser mayor o igual al total de Reactivos en el grupo de edad ",$P$10),"")</f>
        <v/>
      </c>
      <c r="CM13" s="399" t="str">
        <f t="shared" ref="CM13:CM29" si="20">IF(R13&lt;S13,CONCATENATE("* El total de procesados debe ser mayor o igual al total de Reactivos en el grupo de edad ",$R$10),"")</f>
        <v/>
      </c>
      <c r="CN13" s="399" t="str">
        <f t="shared" ref="CN13:CN29" si="21">IF(T13&lt;U13,CONCATENATE("* El total de procesados debe ser mayor o igual al total de Reactivos en el grupo de edad ",$T$10),"")</f>
        <v/>
      </c>
      <c r="CO13" s="399" t="str">
        <f t="shared" ref="CO13:CO29" si="22">IF(V13&lt;W13,CONCATENATE("* El total de procesados debe ser mayor o igual al total de Reactivos en el grupo de edad ",$V$10),"")</f>
        <v/>
      </c>
      <c r="CP13" s="399" t="str">
        <f t="shared" ref="CP13:CP29" si="23">IF(X13&lt;Y13,CONCATENATE("* El total de procesados debe ser mayor o igual al total de Reactivos en el grupo de edad ",$X$10),"")</f>
        <v/>
      </c>
      <c r="CQ13" s="399" t="str">
        <f t="shared" ref="CQ13:CQ29" si="24">IF(Z13&lt;AA13,CONCATENATE("* El total de procesados debe ser mayor o igual al total de Reactivos en el grupo de edad ",$Z$10),"")</f>
        <v/>
      </c>
      <c r="CR13" s="399" t="str">
        <f t="shared" ref="CR13:CR29" si="25">IF(AB13&lt;AC13,CONCATENATE("* El total de procesados debe ser mayor o igual al total de Reactivos en el grupo de edad ",$AB$10),"")</f>
        <v/>
      </c>
      <c r="CS13" s="399" t="str">
        <f t="shared" ref="CS13:CS29" si="26">IF(AD13&lt;AE13,CONCATENATE("* El total de procesados debe ser mayor o igual al total de Reactivos en el grupo de edad ",$AD$10),"")</f>
        <v/>
      </c>
      <c r="CT13" s="399" t="str">
        <f t="shared" ref="CT13:CT29" si="27">IF(AF13&lt;AG13,CONCATENATE("* El total de procesados debe ser mayor o igual al total de Reactivos en el grupo de edad ",$AF$10),"")</f>
        <v/>
      </c>
      <c r="CU13" s="399" t="str">
        <f t="shared" ref="CU13:CU29" si="28">IF(AH13&lt;AI13,CONCATENATE("* El total de procesados debe ser mayor o igual al total de Reactivos en el grupo de edad ",$AH$10),"")</f>
        <v/>
      </c>
      <c r="CV13" s="399" t="str">
        <f t="shared" ref="CV13:CV29" si="29">IF(AJ13&lt;AK13,CONCATENATE("* El total de procesados debe ser mayor o igual al total de Reactivos en el grupo de edad ",$AJ$10),"")</f>
        <v/>
      </c>
      <c r="CW13" s="399" t="str">
        <f t="shared" ref="CW13:CW29" si="30">IF(AL13&lt;AM13,CONCATENATE("* El total de procesados debe ser mayor o igual al total de Reactivos en el grupo de edad ",$AL$10),"")</f>
        <v/>
      </c>
      <c r="CX13" s="399" t="str">
        <f t="shared" ref="CX13:CX29" si="31">IF(AN13&lt;AO13,CONCATENATE("* El total de procesados debe ser mayor o igual al total de Reactivos en el grupo de edad ",$AN$10),"")</f>
        <v/>
      </c>
      <c r="CY13" s="399" t="str">
        <f t="shared" ref="CY13:CY29" si="32">IF(AP13&lt;AQ13,CONCATENATE("* El total de procesados debe ser mayor o igual al total de Reactivos en el grupo de edad ",$AP$10),"")</f>
        <v/>
      </c>
      <c r="CZ13" s="399" t="str">
        <f t="shared" si="1"/>
        <v/>
      </c>
      <c r="DA13" s="400">
        <f t="shared" si="2"/>
        <v>0</v>
      </c>
      <c r="DB13" s="400">
        <f t="shared" si="3"/>
        <v>0</v>
      </c>
      <c r="DC13" s="400">
        <f t="shared" si="4"/>
        <v>0</v>
      </c>
      <c r="DD13" s="400">
        <f t="shared" si="5"/>
        <v>0</v>
      </c>
      <c r="DE13" s="400">
        <f t="shared" si="6"/>
        <v>0</v>
      </c>
      <c r="DF13" s="400">
        <f t="shared" ref="DF13:DF29" si="33">IF(D13&lt;E13,1,0)</f>
        <v>0</v>
      </c>
      <c r="DG13" s="400">
        <f t="shared" ref="DG13:DG29" si="34">IF(F13&lt;G13,1,0)</f>
        <v>0</v>
      </c>
      <c r="DH13" s="400">
        <f t="shared" ref="DH13:DH29" si="35">IF(H13&lt;I13,1,0)</f>
        <v>0</v>
      </c>
      <c r="DI13" s="400">
        <f t="shared" ref="DI13:DI29" si="36">IF(J13&lt;K13,1,0)</f>
        <v>0</v>
      </c>
      <c r="DJ13" s="400">
        <f t="shared" ref="DJ13:DJ29" si="37">IF(L13&lt;M13,1,0)</f>
        <v>0</v>
      </c>
      <c r="DK13" s="400">
        <f t="shared" ref="DK13:DK29" si="38">IF(N13&lt;O13,1,0)</f>
        <v>0</v>
      </c>
      <c r="DL13" s="400">
        <f t="shared" ref="DL13:DL29" si="39">IF(P13&lt;Q13,1,0)</f>
        <v>0</v>
      </c>
      <c r="DM13" s="400">
        <f t="shared" ref="DM13:DM29" si="40">IF(R13&lt;S13,1,0)</f>
        <v>0</v>
      </c>
      <c r="DN13" s="400">
        <f t="shared" ref="DN13:DN29" si="41">IF(T13&lt;U13,1,0)</f>
        <v>0</v>
      </c>
      <c r="DO13" s="400">
        <f t="shared" ref="DO13:DO29" si="42">IF(V13&lt;W13,1,0)</f>
        <v>0</v>
      </c>
      <c r="DP13" s="400">
        <f t="shared" ref="DP13:DP29" si="43">IF(X13&lt;Y13,1,0)</f>
        <v>0</v>
      </c>
      <c r="DQ13" s="400">
        <f t="shared" ref="DQ13:DQ29" si="44">IF(Z13&lt;AA13,1,0)</f>
        <v>0</v>
      </c>
      <c r="DR13" s="400">
        <f t="shared" ref="DR13:DR29" si="45">IF(AB13&lt;AC13,1,0)</f>
        <v>0</v>
      </c>
      <c r="DS13" s="400">
        <f t="shared" ref="DS13:DS29" si="46">IF(AD13&lt;AE13,1,0)</f>
        <v>0</v>
      </c>
      <c r="DT13" s="400">
        <f t="shared" ref="DT13:DT29" si="47">IF(AF13&lt;AG13,1,0)</f>
        <v>0</v>
      </c>
      <c r="DU13" s="400">
        <f t="shared" ref="DU13:DU29" si="48">IF(AH13&lt;AI13,1,0)</f>
        <v>0</v>
      </c>
      <c r="DV13" s="400">
        <f t="shared" ref="DV13:DV29" si="49">IF(AJ13&lt;AK13,1,0)</f>
        <v>0</v>
      </c>
      <c r="DW13" s="400">
        <f t="shared" ref="DW13:DW29" si="50">IF(AL13&lt;AM13,1,0)</f>
        <v>0</v>
      </c>
      <c r="DX13" s="400">
        <f t="shared" ref="DX13:DX29" si="51">IF(AN13&lt;AO13,1,0)</f>
        <v>0</v>
      </c>
      <c r="DY13" s="400">
        <f t="shared" ref="DY13:DY29" si="52">IF(AP13&lt;AQ13,1,0)</f>
        <v>0</v>
      </c>
      <c r="DZ13" s="400">
        <f t="shared" ref="DZ13:DZ29" si="53">IF(AND(B13&lt;&gt;0,OR(AT13="",AU13="",AV13="",AW13="")),1,0)</f>
        <v>0</v>
      </c>
    </row>
    <row r="14" spans="1:130" ht="16.149999999999999" customHeight="1" x14ac:dyDescent="0.25">
      <c r="A14" s="1672" t="s">
        <v>2549</v>
      </c>
      <c r="B14" s="1791">
        <f t="shared" si="0"/>
        <v>0</v>
      </c>
      <c r="C14" s="1592">
        <f t="shared" si="0"/>
        <v>0</v>
      </c>
      <c r="D14" s="3571"/>
      <c r="E14" s="1678"/>
      <c r="F14" s="1706"/>
      <c r="G14" s="1678"/>
      <c r="H14" s="1706"/>
      <c r="I14" s="1678"/>
      <c r="J14" s="1706"/>
      <c r="K14" s="1678"/>
      <c r="L14" s="1706"/>
      <c r="M14" s="1707"/>
      <c r="N14" s="1591"/>
      <c r="O14" s="1674"/>
      <c r="P14" s="1583"/>
      <c r="Q14" s="1674"/>
      <c r="R14" s="1583"/>
      <c r="S14" s="1674"/>
      <c r="T14" s="1583"/>
      <c r="U14" s="1674"/>
      <c r="V14" s="1583"/>
      <c r="W14" s="1674"/>
      <c r="X14" s="1583"/>
      <c r="Y14" s="1674"/>
      <c r="Z14" s="1583"/>
      <c r="AA14" s="1674"/>
      <c r="AB14" s="1583"/>
      <c r="AC14" s="1674"/>
      <c r="AD14" s="1583"/>
      <c r="AE14" s="1674"/>
      <c r="AF14" s="1583"/>
      <c r="AG14" s="1674"/>
      <c r="AH14" s="1583"/>
      <c r="AI14" s="1674"/>
      <c r="AJ14" s="1583"/>
      <c r="AK14" s="1674"/>
      <c r="AL14" s="1583"/>
      <c r="AM14" s="1674"/>
      <c r="AN14" s="1583"/>
      <c r="AO14" s="1674"/>
      <c r="AP14" s="1583"/>
      <c r="AQ14" s="1679"/>
      <c r="AR14" s="3818"/>
      <c r="AS14" s="1679"/>
      <c r="AT14" s="1591"/>
      <c r="AU14" s="1674"/>
      <c r="AV14" s="1583"/>
      <c r="AW14" s="1595"/>
      <c r="AX14" s="398" t="str">
        <f t="shared" si="7"/>
        <v/>
      </c>
      <c r="AY14" s="398"/>
      <c r="AZ14" s="398"/>
      <c r="BA14" s="398"/>
      <c r="BB14" s="398"/>
      <c r="BC14" s="398"/>
      <c r="BD14" s="398"/>
      <c r="BE14" s="398"/>
      <c r="BF14" s="398"/>
      <c r="BG14" s="398"/>
      <c r="BH14" s="398"/>
      <c r="BI14" s="394"/>
      <c r="BJ14" s="394"/>
      <c r="BK14" s="394"/>
      <c r="BL14" s="394"/>
      <c r="BU14" s="394"/>
      <c r="BW14" s="395"/>
      <c r="CA14" s="399" t="str">
        <f t="shared" si="8"/>
        <v/>
      </c>
      <c r="CB14" s="399" t="str">
        <f t="shared" si="9"/>
        <v/>
      </c>
      <c r="CC14" s="399" t="str">
        <f t="shared" si="10"/>
        <v/>
      </c>
      <c r="CD14" s="399" t="str">
        <f t="shared" si="11"/>
        <v/>
      </c>
      <c r="CE14" s="399" t="str">
        <f t="shared" si="12"/>
        <v/>
      </c>
      <c r="CF14" s="399" t="str">
        <f t="shared" si="13"/>
        <v/>
      </c>
      <c r="CG14" s="399" t="str">
        <f t="shared" si="14"/>
        <v/>
      </c>
      <c r="CH14" s="399" t="str">
        <f t="shared" si="15"/>
        <v/>
      </c>
      <c r="CI14" s="399" t="str">
        <f t="shared" si="16"/>
        <v/>
      </c>
      <c r="CJ14" s="399" t="str">
        <f t="shared" si="17"/>
        <v/>
      </c>
      <c r="CK14" s="399" t="str">
        <f t="shared" si="18"/>
        <v/>
      </c>
      <c r="CL14" s="399" t="str">
        <f t="shared" si="19"/>
        <v/>
      </c>
      <c r="CM14" s="399" t="str">
        <f t="shared" si="20"/>
        <v/>
      </c>
      <c r="CN14" s="399" t="str">
        <f t="shared" si="21"/>
        <v/>
      </c>
      <c r="CO14" s="399" t="str">
        <f t="shared" si="22"/>
        <v/>
      </c>
      <c r="CP14" s="399" t="str">
        <f t="shared" si="23"/>
        <v/>
      </c>
      <c r="CQ14" s="399" t="str">
        <f t="shared" si="24"/>
        <v/>
      </c>
      <c r="CR14" s="399" t="str">
        <f t="shared" si="25"/>
        <v/>
      </c>
      <c r="CS14" s="399" t="str">
        <f t="shared" si="26"/>
        <v/>
      </c>
      <c r="CT14" s="399" t="str">
        <f t="shared" si="27"/>
        <v/>
      </c>
      <c r="CU14" s="399" t="str">
        <f t="shared" si="28"/>
        <v/>
      </c>
      <c r="CV14" s="399" t="str">
        <f t="shared" si="29"/>
        <v/>
      </c>
      <c r="CW14" s="399" t="str">
        <f t="shared" si="30"/>
        <v/>
      </c>
      <c r="CX14" s="399" t="str">
        <f t="shared" si="31"/>
        <v/>
      </c>
      <c r="CY14" s="399" t="str">
        <f t="shared" si="32"/>
        <v/>
      </c>
      <c r="CZ14" s="399" t="str">
        <f t="shared" si="1"/>
        <v/>
      </c>
      <c r="DA14" s="400">
        <f t="shared" si="2"/>
        <v>0</v>
      </c>
      <c r="DB14" s="400">
        <f t="shared" si="3"/>
        <v>0</v>
      </c>
      <c r="DC14" s="400">
        <f t="shared" si="4"/>
        <v>0</v>
      </c>
      <c r="DD14" s="400">
        <f t="shared" si="5"/>
        <v>0</v>
      </c>
      <c r="DE14" s="400">
        <f t="shared" si="6"/>
        <v>0</v>
      </c>
      <c r="DF14" s="400">
        <f t="shared" si="33"/>
        <v>0</v>
      </c>
      <c r="DG14" s="400">
        <f t="shared" si="34"/>
        <v>0</v>
      </c>
      <c r="DH14" s="400">
        <f t="shared" si="35"/>
        <v>0</v>
      </c>
      <c r="DI14" s="400">
        <f t="shared" si="36"/>
        <v>0</v>
      </c>
      <c r="DJ14" s="400">
        <f t="shared" si="37"/>
        <v>0</v>
      </c>
      <c r="DK14" s="400">
        <f t="shared" si="38"/>
        <v>0</v>
      </c>
      <c r="DL14" s="400">
        <f t="shared" si="39"/>
        <v>0</v>
      </c>
      <c r="DM14" s="400">
        <f t="shared" si="40"/>
        <v>0</v>
      </c>
      <c r="DN14" s="400">
        <f t="shared" si="41"/>
        <v>0</v>
      </c>
      <c r="DO14" s="400">
        <f t="shared" si="42"/>
        <v>0</v>
      </c>
      <c r="DP14" s="400">
        <f t="shared" si="43"/>
        <v>0</v>
      </c>
      <c r="DQ14" s="400">
        <f t="shared" si="44"/>
        <v>0</v>
      </c>
      <c r="DR14" s="400">
        <f t="shared" si="45"/>
        <v>0</v>
      </c>
      <c r="DS14" s="400">
        <f t="shared" si="46"/>
        <v>0</v>
      </c>
      <c r="DT14" s="400">
        <f t="shared" si="47"/>
        <v>0</v>
      </c>
      <c r="DU14" s="400">
        <f t="shared" si="48"/>
        <v>0</v>
      </c>
      <c r="DV14" s="400">
        <f t="shared" si="49"/>
        <v>0</v>
      </c>
      <c r="DW14" s="400">
        <f t="shared" si="50"/>
        <v>0</v>
      </c>
      <c r="DX14" s="400">
        <f t="shared" si="51"/>
        <v>0</v>
      </c>
      <c r="DY14" s="400">
        <f t="shared" si="52"/>
        <v>0</v>
      </c>
      <c r="DZ14" s="400">
        <f t="shared" si="53"/>
        <v>0</v>
      </c>
    </row>
    <row r="15" spans="1:130" ht="16.149999999999999" customHeight="1" x14ac:dyDescent="0.25">
      <c r="A15" s="1672" t="s">
        <v>2550</v>
      </c>
      <c r="B15" s="1791">
        <f t="shared" si="0"/>
        <v>0</v>
      </c>
      <c r="C15" s="1592">
        <f t="shared" si="0"/>
        <v>0</v>
      </c>
      <c r="D15" s="3571"/>
      <c r="E15" s="1678"/>
      <c r="F15" s="1706"/>
      <c r="G15" s="1678"/>
      <c r="H15" s="1706"/>
      <c r="I15" s="1678"/>
      <c r="J15" s="1706"/>
      <c r="K15" s="1678"/>
      <c r="L15" s="1706"/>
      <c r="M15" s="1707"/>
      <c r="N15" s="1591"/>
      <c r="O15" s="1674"/>
      <c r="P15" s="1583"/>
      <c r="Q15" s="1674"/>
      <c r="R15" s="1583"/>
      <c r="S15" s="1674"/>
      <c r="T15" s="1583"/>
      <c r="U15" s="1674"/>
      <c r="V15" s="1583"/>
      <c r="W15" s="1674"/>
      <c r="X15" s="1583"/>
      <c r="Y15" s="1674"/>
      <c r="Z15" s="1583"/>
      <c r="AA15" s="1674"/>
      <c r="AB15" s="1583"/>
      <c r="AC15" s="1674"/>
      <c r="AD15" s="1583"/>
      <c r="AE15" s="1674"/>
      <c r="AF15" s="1583"/>
      <c r="AG15" s="1674"/>
      <c r="AH15" s="1583"/>
      <c r="AI15" s="1674"/>
      <c r="AJ15" s="1583"/>
      <c r="AK15" s="1674"/>
      <c r="AL15" s="1583"/>
      <c r="AM15" s="1674"/>
      <c r="AN15" s="1583"/>
      <c r="AO15" s="1674"/>
      <c r="AP15" s="1583"/>
      <c r="AQ15" s="1679"/>
      <c r="AR15" s="3818"/>
      <c r="AS15" s="1679"/>
      <c r="AT15" s="1591"/>
      <c r="AU15" s="1674"/>
      <c r="AV15" s="1583"/>
      <c r="AW15" s="1595"/>
      <c r="AX15" s="398" t="str">
        <f t="shared" si="7"/>
        <v/>
      </c>
      <c r="AY15" s="398"/>
      <c r="AZ15" s="398"/>
      <c r="BA15" s="398"/>
      <c r="BB15" s="398"/>
      <c r="BC15" s="398"/>
      <c r="BD15" s="398"/>
      <c r="BE15" s="398"/>
      <c r="BF15" s="398"/>
      <c r="BG15" s="398"/>
      <c r="BH15" s="398"/>
      <c r="BI15" s="394"/>
      <c r="BJ15" s="394"/>
      <c r="BK15" s="394"/>
      <c r="BL15" s="394"/>
      <c r="BU15" s="394"/>
      <c r="BW15" s="395"/>
      <c r="CA15" s="399" t="str">
        <f t="shared" si="8"/>
        <v/>
      </c>
      <c r="CB15" s="399" t="str">
        <f t="shared" si="9"/>
        <v/>
      </c>
      <c r="CC15" s="399" t="str">
        <f t="shared" si="10"/>
        <v/>
      </c>
      <c r="CD15" s="399" t="str">
        <f t="shared" si="11"/>
        <v/>
      </c>
      <c r="CE15" s="399" t="str">
        <f t="shared" si="12"/>
        <v/>
      </c>
      <c r="CF15" s="399" t="str">
        <f t="shared" si="13"/>
        <v/>
      </c>
      <c r="CG15" s="399" t="str">
        <f t="shared" si="14"/>
        <v/>
      </c>
      <c r="CH15" s="399" t="str">
        <f t="shared" si="15"/>
        <v/>
      </c>
      <c r="CI15" s="399" t="str">
        <f t="shared" si="16"/>
        <v/>
      </c>
      <c r="CJ15" s="399" t="str">
        <f t="shared" si="17"/>
        <v/>
      </c>
      <c r="CK15" s="399" t="str">
        <f t="shared" si="18"/>
        <v/>
      </c>
      <c r="CL15" s="399" t="str">
        <f t="shared" si="19"/>
        <v/>
      </c>
      <c r="CM15" s="399" t="str">
        <f t="shared" si="20"/>
        <v/>
      </c>
      <c r="CN15" s="399" t="str">
        <f t="shared" si="21"/>
        <v/>
      </c>
      <c r="CO15" s="399" t="str">
        <f t="shared" si="22"/>
        <v/>
      </c>
      <c r="CP15" s="399" t="str">
        <f t="shared" si="23"/>
        <v/>
      </c>
      <c r="CQ15" s="399" t="str">
        <f t="shared" si="24"/>
        <v/>
      </c>
      <c r="CR15" s="399" t="str">
        <f t="shared" si="25"/>
        <v/>
      </c>
      <c r="CS15" s="399" t="str">
        <f t="shared" si="26"/>
        <v/>
      </c>
      <c r="CT15" s="399" t="str">
        <f t="shared" si="27"/>
        <v/>
      </c>
      <c r="CU15" s="399" t="str">
        <f t="shared" si="28"/>
        <v/>
      </c>
      <c r="CV15" s="399" t="str">
        <f t="shared" si="29"/>
        <v/>
      </c>
      <c r="CW15" s="399" t="str">
        <f t="shared" si="30"/>
        <v/>
      </c>
      <c r="CX15" s="399" t="str">
        <f t="shared" si="31"/>
        <v/>
      </c>
      <c r="CY15" s="399" t="str">
        <f t="shared" si="32"/>
        <v/>
      </c>
      <c r="CZ15" s="399" t="str">
        <f t="shared" si="1"/>
        <v/>
      </c>
      <c r="DA15" s="400">
        <f t="shared" si="2"/>
        <v>0</v>
      </c>
      <c r="DB15" s="400">
        <f t="shared" si="3"/>
        <v>0</v>
      </c>
      <c r="DC15" s="400">
        <f t="shared" si="4"/>
        <v>0</v>
      </c>
      <c r="DD15" s="400">
        <f t="shared" si="5"/>
        <v>0</v>
      </c>
      <c r="DE15" s="400">
        <f t="shared" si="6"/>
        <v>0</v>
      </c>
      <c r="DF15" s="400">
        <f t="shared" si="33"/>
        <v>0</v>
      </c>
      <c r="DG15" s="400">
        <f t="shared" si="34"/>
        <v>0</v>
      </c>
      <c r="DH15" s="400">
        <f t="shared" si="35"/>
        <v>0</v>
      </c>
      <c r="DI15" s="400">
        <f t="shared" si="36"/>
        <v>0</v>
      </c>
      <c r="DJ15" s="400">
        <f t="shared" si="37"/>
        <v>0</v>
      </c>
      <c r="DK15" s="400">
        <f t="shared" si="38"/>
        <v>0</v>
      </c>
      <c r="DL15" s="400">
        <f t="shared" si="39"/>
        <v>0</v>
      </c>
      <c r="DM15" s="400">
        <f t="shared" si="40"/>
        <v>0</v>
      </c>
      <c r="DN15" s="400">
        <f t="shared" si="41"/>
        <v>0</v>
      </c>
      <c r="DO15" s="400">
        <f t="shared" si="42"/>
        <v>0</v>
      </c>
      <c r="DP15" s="400">
        <f t="shared" si="43"/>
        <v>0</v>
      </c>
      <c r="DQ15" s="400">
        <f t="shared" si="44"/>
        <v>0</v>
      </c>
      <c r="DR15" s="400">
        <f t="shared" si="45"/>
        <v>0</v>
      </c>
      <c r="DS15" s="400">
        <f t="shared" si="46"/>
        <v>0</v>
      </c>
      <c r="DT15" s="400">
        <f t="shared" si="47"/>
        <v>0</v>
      </c>
      <c r="DU15" s="400">
        <f t="shared" si="48"/>
        <v>0</v>
      </c>
      <c r="DV15" s="400">
        <f t="shared" si="49"/>
        <v>0</v>
      </c>
      <c r="DW15" s="400">
        <f t="shared" si="50"/>
        <v>0</v>
      </c>
      <c r="DX15" s="400">
        <f t="shared" si="51"/>
        <v>0</v>
      </c>
      <c r="DY15" s="400">
        <f t="shared" si="52"/>
        <v>0</v>
      </c>
      <c r="DZ15" s="400">
        <f t="shared" si="53"/>
        <v>0</v>
      </c>
    </row>
    <row r="16" spans="1:130" ht="16.149999999999999" customHeight="1" x14ac:dyDescent="0.25">
      <c r="A16" s="1593" t="s">
        <v>2551</v>
      </c>
      <c r="B16" s="1791">
        <f t="shared" si="0"/>
        <v>0</v>
      </c>
      <c r="C16" s="1592">
        <f t="shared" si="0"/>
        <v>0</v>
      </c>
      <c r="D16" s="3571"/>
      <c r="E16" s="1678"/>
      <c r="F16" s="1706"/>
      <c r="G16" s="1678"/>
      <c r="H16" s="1706"/>
      <c r="I16" s="1678"/>
      <c r="J16" s="1706"/>
      <c r="K16" s="1678"/>
      <c r="L16" s="1706"/>
      <c r="M16" s="1707"/>
      <c r="N16" s="1591"/>
      <c r="O16" s="1674"/>
      <c r="P16" s="1583"/>
      <c r="Q16" s="1674"/>
      <c r="R16" s="1583"/>
      <c r="S16" s="1674"/>
      <c r="T16" s="1583"/>
      <c r="U16" s="1674"/>
      <c r="V16" s="1583"/>
      <c r="W16" s="1674"/>
      <c r="X16" s="1583"/>
      <c r="Y16" s="1674"/>
      <c r="Z16" s="1583"/>
      <c r="AA16" s="1674"/>
      <c r="AB16" s="1583"/>
      <c r="AC16" s="1674"/>
      <c r="AD16" s="1583"/>
      <c r="AE16" s="1674"/>
      <c r="AF16" s="1583"/>
      <c r="AG16" s="1674"/>
      <c r="AH16" s="1583"/>
      <c r="AI16" s="1674"/>
      <c r="AJ16" s="1583"/>
      <c r="AK16" s="1674"/>
      <c r="AL16" s="1583"/>
      <c r="AM16" s="1674"/>
      <c r="AN16" s="1583"/>
      <c r="AO16" s="1674"/>
      <c r="AP16" s="1583"/>
      <c r="AQ16" s="1679"/>
      <c r="AR16" s="3818"/>
      <c r="AS16" s="1679"/>
      <c r="AT16" s="1591"/>
      <c r="AU16" s="1674"/>
      <c r="AV16" s="1583"/>
      <c r="AW16" s="1595"/>
      <c r="AX16" s="398" t="str">
        <f t="shared" si="7"/>
        <v/>
      </c>
      <c r="AY16" s="398"/>
      <c r="AZ16" s="398"/>
      <c r="BA16" s="398"/>
      <c r="BB16" s="398"/>
      <c r="BC16" s="398"/>
      <c r="BD16" s="398"/>
      <c r="BE16" s="398"/>
      <c r="BF16" s="398"/>
      <c r="BG16" s="398"/>
      <c r="BH16" s="398"/>
      <c r="BI16" s="394"/>
      <c r="BJ16" s="394"/>
      <c r="BK16" s="394"/>
      <c r="BL16" s="394"/>
      <c r="BU16" s="394"/>
      <c r="BW16" s="395"/>
      <c r="CA16" s="399" t="str">
        <f t="shared" si="8"/>
        <v/>
      </c>
      <c r="CB16" s="399" t="str">
        <f t="shared" si="9"/>
        <v/>
      </c>
      <c r="CC16" s="399" t="str">
        <f t="shared" si="10"/>
        <v/>
      </c>
      <c r="CD16" s="399" t="str">
        <f t="shared" si="11"/>
        <v/>
      </c>
      <c r="CE16" s="399" t="str">
        <f t="shared" si="12"/>
        <v/>
      </c>
      <c r="CF16" s="399" t="str">
        <f t="shared" si="13"/>
        <v/>
      </c>
      <c r="CG16" s="399" t="str">
        <f t="shared" si="14"/>
        <v/>
      </c>
      <c r="CH16" s="399" t="str">
        <f t="shared" si="15"/>
        <v/>
      </c>
      <c r="CI16" s="399" t="str">
        <f t="shared" si="16"/>
        <v/>
      </c>
      <c r="CJ16" s="399" t="str">
        <f t="shared" si="17"/>
        <v/>
      </c>
      <c r="CK16" s="399" t="str">
        <f t="shared" si="18"/>
        <v/>
      </c>
      <c r="CL16" s="399" t="str">
        <f t="shared" si="19"/>
        <v/>
      </c>
      <c r="CM16" s="399" t="str">
        <f t="shared" si="20"/>
        <v/>
      </c>
      <c r="CN16" s="399" t="str">
        <f t="shared" si="21"/>
        <v/>
      </c>
      <c r="CO16" s="399" t="str">
        <f t="shared" si="22"/>
        <v/>
      </c>
      <c r="CP16" s="399" t="str">
        <f t="shared" si="23"/>
        <v/>
      </c>
      <c r="CQ16" s="399" t="str">
        <f t="shared" si="24"/>
        <v/>
      </c>
      <c r="CR16" s="399" t="str">
        <f t="shared" si="25"/>
        <v/>
      </c>
      <c r="CS16" s="399" t="str">
        <f t="shared" si="26"/>
        <v/>
      </c>
      <c r="CT16" s="399" t="str">
        <f t="shared" si="27"/>
        <v/>
      </c>
      <c r="CU16" s="399" t="str">
        <f t="shared" si="28"/>
        <v/>
      </c>
      <c r="CV16" s="399" t="str">
        <f t="shared" si="29"/>
        <v/>
      </c>
      <c r="CW16" s="399" t="str">
        <f t="shared" si="30"/>
        <v/>
      </c>
      <c r="CX16" s="399" t="str">
        <f t="shared" si="31"/>
        <v/>
      </c>
      <c r="CY16" s="399" t="str">
        <f t="shared" si="32"/>
        <v/>
      </c>
      <c r="CZ16" s="399" t="str">
        <f t="shared" si="1"/>
        <v/>
      </c>
      <c r="DA16" s="400">
        <f t="shared" si="2"/>
        <v>0</v>
      </c>
      <c r="DB16" s="400">
        <f t="shared" si="3"/>
        <v>0</v>
      </c>
      <c r="DC16" s="400">
        <f t="shared" si="4"/>
        <v>0</v>
      </c>
      <c r="DD16" s="400">
        <f t="shared" si="5"/>
        <v>0</v>
      </c>
      <c r="DE16" s="400">
        <f t="shared" si="6"/>
        <v>0</v>
      </c>
      <c r="DF16" s="400">
        <f t="shared" si="33"/>
        <v>0</v>
      </c>
      <c r="DG16" s="400">
        <f t="shared" si="34"/>
        <v>0</v>
      </c>
      <c r="DH16" s="400">
        <f t="shared" si="35"/>
        <v>0</v>
      </c>
      <c r="DI16" s="400">
        <f t="shared" si="36"/>
        <v>0</v>
      </c>
      <c r="DJ16" s="400">
        <f t="shared" si="37"/>
        <v>0</v>
      </c>
      <c r="DK16" s="400">
        <f t="shared" si="38"/>
        <v>0</v>
      </c>
      <c r="DL16" s="400">
        <f t="shared" si="39"/>
        <v>0</v>
      </c>
      <c r="DM16" s="400">
        <f t="shared" si="40"/>
        <v>0</v>
      </c>
      <c r="DN16" s="400">
        <f t="shared" si="41"/>
        <v>0</v>
      </c>
      <c r="DO16" s="400">
        <f t="shared" si="42"/>
        <v>0</v>
      </c>
      <c r="DP16" s="400">
        <f t="shared" si="43"/>
        <v>0</v>
      </c>
      <c r="DQ16" s="400">
        <f t="shared" si="44"/>
        <v>0</v>
      </c>
      <c r="DR16" s="400">
        <f t="shared" si="45"/>
        <v>0</v>
      </c>
      <c r="DS16" s="400">
        <f t="shared" si="46"/>
        <v>0</v>
      </c>
      <c r="DT16" s="400">
        <f t="shared" si="47"/>
        <v>0</v>
      </c>
      <c r="DU16" s="400">
        <f t="shared" si="48"/>
        <v>0</v>
      </c>
      <c r="DV16" s="400">
        <f t="shared" si="49"/>
        <v>0</v>
      </c>
      <c r="DW16" s="400">
        <f t="shared" si="50"/>
        <v>0</v>
      </c>
      <c r="DX16" s="400">
        <f t="shared" si="51"/>
        <v>0</v>
      </c>
      <c r="DY16" s="400">
        <f t="shared" si="52"/>
        <v>0</v>
      </c>
      <c r="DZ16" s="400">
        <f t="shared" si="53"/>
        <v>0</v>
      </c>
    </row>
    <row r="17" spans="1:130" ht="18" customHeight="1" x14ac:dyDescent="0.25">
      <c r="A17" s="1593" t="s">
        <v>2552</v>
      </c>
      <c r="B17" s="1791">
        <f t="shared" si="0"/>
        <v>0</v>
      </c>
      <c r="C17" s="1592">
        <f t="shared" si="0"/>
        <v>0</v>
      </c>
      <c r="D17" s="3571"/>
      <c r="E17" s="1678"/>
      <c r="F17" s="1706"/>
      <c r="G17" s="1678"/>
      <c r="H17" s="1706"/>
      <c r="I17" s="1678"/>
      <c r="J17" s="1706"/>
      <c r="K17" s="1678"/>
      <c r="L17" s="1706"/>
      <c r="M17" s="1707"/>
      <c r="N17" s="1591"/>
      <c r="O17" s="1674"/>
      <c r="P17" s="1583"/>
      <c r="Q17" s="1674"/>
      <c r="R17" s="1583"/>
      <c r="S17" s="1674"/>
      <c r="T17" s="1583"/>
      <c r="U17" s="1674"/>
      <c r="V17" s="1583"/>
      <c r="W17" s="1674"/>
      <c r="X17" s="1583"/>
      <c r="Y17" s="1674"/>
      <c r="Z17" s="1583"/>
      <c r="AA17" s="1674"/>
      <c r="AB17" s="1583"/>
      <c r="AC17" s="1674"/>
      <c r="AD17" s="1583"/>
      <c r="AE17" s="1674"/>
      <c r="AF17" s="1583"/>
      <c r="AG17" s="1674"/>
      <c r="AH17" s="1583"/>
      <c r="AI17" s="1674"/>
      <c r="AJ17" s="1583"/>
      <c r="AK17" s="1674"/>
      <c r="AL17" s="1583"/>
      <c r="AM17" s="1674"/>
      <c r="AN17" s="1583"/>
      <c r="AO17" s="1674"/>
      <c r="AP17" s="1583"/>
      <c r="AQ17" s="1679"/>
      <c r="AR17" s="1591"/>
      <c r="AS17" s="1679"/>
      <c r="AT17" s="1591"/>
      <c r="AU17" s="1674"/>
      <c r="AV17" s="1583"/>
      <c r="AW17" s="1595"/>
      <c r="AX17" s="398" t="str">
        <f t="shared" si="7"/>
        <v/>
      </c>
      <c r="AY17" s="398"/>
      <c r="AZ17" s="398"/>
      <c r="BA17" s="398"/>
      <c r="BB17" s="398"/>
      <c r="BC17" s="398"/>
      <c r="BD17" s="398"/>
      <c r="BE17" s="398"/>
      <c r="BF17" s="398"/>
      <c r="BG17" s="398"/>
      <c r="BH17" s="398"/>
      <c r="BI17" s="394"/>
      <c r="BJ17" s="394"/>
      <c r="BK17" s="394"/>
      <c r="BL17" s="394"/>
      <c r="BU17" s="394"/>
      <c r="BW17" s="395"/>
      <c r="CA17" s="399" t="str">
        <f t="shared" si="8"/>
        <v/>
      </c>
      <c r="CB17" s="399" t="str">
        <f t="shared" si="9"/>
        <v/>
      </c>
      <c r="CC17" s="399" t="str">
        <f t="shared" si="10"/>
        <v/>
      </c>
      <c r="CD17" s="399" t="str">
        <f t="shared" si="11"/>
        <v/>
      </c>
      <c r="CE17" s="399" t="str">
        <f t="shared" si="12"/>
        <v/>
      </c>
      <c r="CF17" s="399" t="str">
        <f t="shared" si="13"/>
        <v/>
      </c>
      <c r="CG17" s="399" t="str">
        <f t="shared" si="14"/>
        <v/>
      </c>
      <c r="CH17" s="399" t="str">
        <f t="shared" si="15"/>
        <v/>
      </c>
      <c r="CI17" s="399" t="str">
        <f t="shared" si="16"/>
        <v/>
      </c>
      <c r="CJ17" s="399" t="str">
        <f t="shared" si="17"/>
        <v/>
      </c>
      <c r="CK17" s="399" t="str">
        <f t="shared" si="18"/>
        <v/>
      </c>
      <c r="CL17" s="399" t="str">
        <f t="shared" si="19"/>
        <v/>
      </c>
      <c r="CM17" s="399" t="str">
        <f t="shared" si="20"/>
        <v/>
      </c>
      <c r="CN17" s="399" t="str">
        <f t="shared" si="21"/>
        <v/>
      </c>
      <c r="CO17" s="399" t="str">
        <f t="shared" si="22"/>
        <v/>
      </c>
      <c r="CP17" s="399" t="str">
        <f t="shared" si="23"/>
        <v/>
      </c>
      <c r="CQ17" s="399" t="str">
        <f t="shared" si="24"/>
        <v/>
      </c>
      <c r="CR17" s="399" t="str">
        <f t="shared" si="25"/>
        <v/>
      </c>
      <c r="CS17" s="399" t="str">
        <f t="shared" si="26"/>
        <v/>
      </c>
      <c r="CT17" s="399" t="str">
        <f t="shared" si="27"/>
        <v/>
      </c>
      <c r="CU17" s="399" t="str">
        <f t="shared" si="28"/>
        <v/>
      </c>
      <c r="CV17" s="399" t="str">
        <f t="shared" si="29"/>
        <v/>
      </c>
      <c r="CW17" s="399" t="str">
        <f t="shared" si="30"/>
        <v/>
      </c>
      <c r="CX17" s="399" t="str">
        <f t="shared" si="31"/>
        <v/>
      </c>
      <c r="CY17" s="399" t="str">
        <f t="shared" si="32"/>
        <v/>
      </c>
      <c r="CZ17" s="399" t="str">
        <f t="shared" si="1"/>
        <v/>
      </c>
      <c r="DA17" s="400">
        <f t="shared" si="2"/>
        <v>0</v>
      </c>
      <c r="DB17" s="400">
        <f t="shared" si="3"/>
        <v>0</v>
      </c>
      <c r="DC17" s="400">
        <f t="shared" si="4"/>
        <v>0</v>
      </c>
      <c r="DD17" s="400">
        <f t="shared" si="5"/>
        <v>0</v>
      </c>
      <c r="DE17" s="400">
        <f t="shared" si="6"/>
        <v>0</v>
      </c>
      <c r="DF17" s="400">
        <f t="shared" si="33"/>
        <v>0</v>
      </c>
      <c r="DG17" s="400">
        <f t="shared" si="34"/>
        <v>0</v>
      </c>
      <c r="DH17" s="400">
        <f t="shared" si="35"/>
        <v>0</v>
      </c>
      <c r="DI17" s="400">
        <f t="shared" si="36"/>
        <v>0</v>
      </c>
      <c r="DJ17" s="400">
        <f t="shared" si="37"/>
        <v>0</v>
      </c>
      <c r="DK17" s="400">
        <f t="shared" si="38"/>
        <v>0</v>
      </c>
      <c r="DL17" s="400">
        <f t="shared" si="39"/>
        <v>0</v>
      </c>
      <c r="DM17" s="400">
        <f t="shared" si="40"/>
        <v>0</v>
      </c>
      <c r="DN17" s="400">
        <f t="shared" si="41"/>
        <v>0</v>
      </c>
      <c r="DO17" s="400">
        <f t="shared" si="42"/>
        <v>0</v>
      </c>
      <c r="DP17" s="400">
        <f t="shared" si="43"/>
        <v>0</v>
      </c>
      <c r="DQ17" s="400">
        <f t="shared" si="44"/>
        <v>0</v>
      </c>
      <c r="DR17" s="400">
        <f t="shared" si="45"/>
        <v>0</v>
      </c>
      <c r="DS17" s="400">
        <f t="shared" si="46"/>
        <v>0</v>
      </c>
      <c r="DT17" s="400">
        <f t="shared" si="47"/>
        <v>0</v>
      </c>
      <c r="DU17" s="400">
        <f t="shared" si="48"/>
        <v>0</v>
      </c>
      <c r="DV17" s="400">
        <f t="shared" si="49"/>
        <v>0</v>
      </c>
      <c r="DW17" s="400">
        <f t="shared" si="50"/>
        <v>0</v>
      </c>
      <c r="DX17" s="400">
        <f t="shared" si="51"/>
        <v>0</v>
      </c>
      <c r="DY17" s="400">
        <f t="shared" si="52"/>
        <v>0</v>
      </c>
      <c r="DZ17" s="400">
        <f t="shared" si="53"/>
        <v>0</v>
      </c>
    </row>
    <row r="18" spans="1:130" ht="27" customHeight="1" x14ac:dyDescent="0.25">
      <c r="A18" s="1593" t="s">
        <v>2553</v>
      </c>
      <c r="B18" s="1791">
        <f t="shared" si="0"/>
        <v>0</v>
      </c>
      <c r="C18" s="1592">
        <f t="shared" si="0"/>
        <v>0</v>
      </c>
      <c r="D18" s="3571"/>
      <c r="E18" s="1678"/>
      <c r="F18" s="1706"/>
      <c r="G18" s="1678"/>
      <c r="H18" s="1706"/>
      <c r="I18" s="1678"/>
      <c r="J18" s="1706"/>
      <c r="K18" s="1678"/>
      <c r="L18" s="1706"/>
      <c r="M18" s="1707"/>
      <c r="N18" s="1591"/>
      <c r="O18" s="1674"/>
      <c r="P18" s="1583"/>
      <c r="Q18" s="1674"/>
      <c r="R18" s="1583"/>
      <c r="S18" s="1674"/>
      <c r="T18" s="1583"/>
      <c r="U18" s="1674"/>
      <c r="V18" s="1583"/>
      <c r="W18" s="1674"/>
      <c r="X18" s="1583"/>
      <c r="Y18" s="1674"/>
      <c r="Z18" s="1583"/>
      <c r="AA18" s="1674"/>
      <c r="AB18" s="1583"/>
      <c r="AC18" s="1674"/>
      <c r="AD18" s="1583"/>
      <c r="AE18" s="1674"/>
      <c r="AF18" s="1583"/>
      <c r="AG18" s="1674"/>
      <c r="AH18" s="1583"/>
      <c r="AI18" s="1674"/>
      <c r="AJ18" s="1583"/>
      <c r="AK18" s="1674"/>
      <c r="AL18" s="1583"/>
      <c r="AM18" s="1674"/>
      <c r="AN18" s="1583"/>
      <c r="AO18" s="1674"/>
      <c r="AP18" s="1583"/>
      <c r="AQ18" s="1679"/>
      <c r="AR18" s="3818"/>
      <c r="AS18" s="1679"/>
      <c r="AT18" s="1591"/>
      <c r="AU18" s="1674"/>
      <c r="AV18" s="1583"/>
      <c r="AW18" s="1595"/>
      <c r="AX18" s="398" t="str">
        <f t="shared" si="7"/>
        <v/>
      </c>
      <c r="AY18" s="398"/>
      <c r="AZ18" s="398"/>
      <c r="BA18" s="398"/>
      <c r="BB18" s="398"/>
      <c r="BC18" s="398"/>
      <c r="BD18" s="398"/>
      <c r="BE18" s="398"/>
      <c r="BF18" s="398"/>
      <c r="BG18" s="398"/>
      <c r="BH18" s="398"/>
      <c r="BI18" s="394"/>
      <c r="BJ18" s="394"/>
      <c r="BK18" s="394"/>
      <c r="BL18" s="394"/>
      <c r="BU18" s="394"/>
      <c r="BW18" s="395"/>
      <c r="CA18" s="399" t="str">
        <f t="shared" si="8"/>
        <v/>
      </c>
      <c r="CB18" s="399" t="str">
        <f t="shared" si="9"/>
        <v/>
      </c>
      <c r="CC18" s="399" t="str">
        <f t="shared" si="10"/>
        <v/>
      </c>
      <c r="CD18" s="399" t="str">
        <f t="shared" si="11"/>
        <v/>
      </c>
      <c r="CE18" s="399" t="str">
        <f t="shared" si="12"/>
        <v/>
      </c>
      <c r="CF18" s="399" t="str">
        <f t="shared" si="13"/>
        <v/>
      </c>
      <c r="CG18" s="399" t="str">
        <f t="shared" si="14"/>
        <v/>
      </c>
      <c r="CH18" s="399" t="str">
        <f t="shared" si="15"/>
        <v/>
      </c>
      <c r="CI18" s="399" t="str">
        <f t="shared" si="16"/>
        <v/>
      </c>
      <c r="CJ18" s="399" t="str">
        <f t="shared" si="17"/>
        <v/>
      </c>
      <c r="CK18" s="399" t="str">
        <f t="shared" si="18"/>
        <v/>
      </c>
      <c r="CL18" s="399" t="str">
        <f t="shared" si="19"/>
        <v/>
      </c>
      <c r="CM18" s="399" t="str">
        <f t="shared" si="20"/>
        <v/>
      </c>
      <c r="CN18" s="399" t="str">
        <f t="shared" si="21"/>
        <v/>
      </c>
      <c r="CO18" s="399" t="str">
        <f t="shared" si="22"/>
        <v/>
      </c>
      <c r="CP18" s="399" t="str">
        <f t="shared" si="23"/>
        <v/>
      </c>
      <c r="CQ18" s="399" t="str">
        <f t="shared" si="24"/>
        <v/>
      </c>
      <c r="CR18" s="399" t="str">
        <f t="shared" si="25"/>
        <v/>
      </c>
      <c r="CS18" s="399" t="str">
        <f t="shared" si="26"/>
        <v/>
      </c>
      <c r="CT18" s="399" t="str">
        <f t="shared" si="27"/>
        <v/>
      </c>
      <c r="CU18" s="399" t="str">
        <f t="shared" si="28"/>
        <v/>
      </c>
      <c r="CV18" s="399" t="str">
        <f t="shared" si="29"/>
        <v/>
      </c>
      <c r="CW18" s="399" t="str">
        <f t="shared" si="30"/>
        <v/>
      </c>
      <c r="CX18" s="399" t="str">
        <f t="shared" si="31"/>
        <v/>
      </c>
      <c r="CY18" s="399" t="str">
        <f t="shared" si="32"/>
        <v/>
      </c>
      <c r="CZ18" s="399" t="str">
        <f t="shared" si="1"/>
        <v/>
      </c>
      <c r="DA18" s="400">
        <f t="shared" si="2"/>
        <v>0</v>
      </c>
      <c r="DB18" s="400">
        <f t="shared" si="3"/>
        <v>0</v>
      </c>
      <c r="DC18" s="400">
        <f t="shared" si="4"/>
        <v>0</v>
      </c>
      <c r="DD18" s="400">
        <f t="shared" si="5"/>
        <v>0</v>
      </c>
      <c r="DE18" s="400">
        <f t="shared" si="6"/>
        <v>0</v>
      </c>
      <c r="DF18" s="400">
        <f t="shared" si="33"/>
        <v>0</v>
      </c>
      <c r="DG18" s="400">
        <f t="shared" si="34"/>
        <v>0</v>
      </c>
      <c r="DH18" s="400">
        <f t="shared" si="35"/>
        <v>0</v>
      </c>
      <c r="DI18" s="400">
        <f t="shared" si="36"/>
        <v>0</v>
      </c>
      <c r="DJ18" s="400">
        <f t="shared" si="37"/>
        <v>0</v>
      </c>
      <c r="DK18" s="400">
        <f t="shared" si="38"/>
        <v>0</v>
      </c>
      <c r="DL18" s="400">
        <f t="shared" si="39"/>
        <v>0</v>
      </c>
      <c r="DM18" s="400">
        <f t="shared" si="40"/>
        <v>0</v>
      </c>
      <c r="DN18" s="400">
        <f t="shared" si="41"/>
        <v>0</v>
      </c>
      <c r="DO18" s="400">
        <f t="shared" si="42"/>
        <v>0</v>
      </c>
      <c r="DP18" s="400">
        <f t="shared" si="43"/>
        <v>0</v>
      </c>
      <c r="DQ18" s="400">
        <f t="shared" si="44"/>
        <v>0</v>
      </c>
      <c r="DR18" s="400">
        <f t="shared" si="45"/>
        <v>0</v>
      </c>
      <c r="DS18" s="400">
        <f t="shared" si="46"/>
        <v>0</v>
      </c>
      <c r="DT18" s="400">
        <f t="shared" si="47"/>
        <v>0</v>
      </c>
      <c r="DU18" s="400">
        <f t="shared" si="48"/>
        <v>0</v>
      </c>
      <c r="DV18" s="400">
        <f t="shared" si="49"/>
        <v>0</v>
      </c>
      <c r="DW18" s="400">
        <f t="shared" si="50"/>
        <v>0</v>
      </c>
      <c r="DX18" s="400">
        <f t="shared" si="51"/>
        <v>0</v>
      </c>
      <c r="DY18" s="400">
        <f t="shared" si="52"/>
        <v>0</v>
      </c>
      <c r="DZ18" s="400">
        <f t="shared" si="53"/>
        <v>0</v>
      </c>
    </row>
    <row r="19" spans="1:130" ht="16.149999999999999" customHeight="1" x14ac:dyDescent="0.25">
      <c r="A19" s="1672" t="s">
        <v>2554</v>
      </c>
      <c r="B19" s="1791">
        <f t="shared" si="0"/>
        <v>0</v>
      </c>
      <c r="C19" s="1592">
        <f t="shared" si="0"/>
        <v>0</v>
      </c>
      <c r="D19" s="3571"/>
      <c r="E19" s="1678"/>
      <c r="F19" s="1706"/>
      <c r="G19" s="1678"/>
      <c r="H19" s="1706"/>
      <c r="I19" s="1678"/>
      <c r="J19" s="1706"/>
      <c r="K19" s="1678"/>
      <c r="L19" s="1706"/>
      <c r="M19" s="1707"/>
      <c r="N19" s="1591"/>
      <c r="O19" s="1674"/>
      <c r="P19" s="1583"/>
      <c r="Q19" s="1674"/>
      <c r="R19" s="1583"/>
      <c r="S19" s="1674"/>
      <c r="T19" s="1583"/>
      <c r="U19" s="1674"/>
      <c r="V19" s="1583"/>
      <c r="W19" s="1674"/>
      <c r="X19" s="1583"/>
      <c r="Y19" s="1674"/>
      <c r="Z19" s="1583"/>
      <c r="AA19" s="1674"/>
      <c r="AB19" s="1583"/>
      <c r="AC19" s="1674"/>
      <c r="AD19" s="1583"/>
      <c r="AE19" s="1674"/>
      <c r="AF19" s="1583"/>
      <c r="AG19" s="1674"/>
      <c r="AH19" s="1583"/>
      <c r="AI19" s="1674"/>
      <c r="AJ19" s="1583"/>
      <c r="AK19" s="1674"/>
      <c r="AL19" s="1583"/>
      <c r="AM19" s="1674"/>
      <c r="AN19" s="1583"/>
      <c r="AO19" s="1674"/>
      <c r="AP19" s="1583"/>
      <c r="AQ19" s="1679"/>
      <c r="AR19" s="3818"/>
      <c r="AS19" s="1679"/>
      <c r="AT19" s="1591"/>
      <c r="AU19" s="1674"/>
      <c r="AV19" s="1583"/>
      <c r="AW19" s="1595"/>
      <c r="AX19" s="398" t="str">
        <f t="shared" si="7"/>
        <v/>
      </c>
      <c r="AY19" s="398"/>
      <c r="AZ19" s="398"/>
      <c r="BA19" s="398"/>
      <c r="BB19" s="398"/>
      <c r="BC19" s="398"/>
      <c r="BD19" s="398"/>
      <c r="BE19" s="398"/>
      <c r="BF19" s="398"/>
      <c r="BG19" s="398"/>
      <c r="BH19" s="398"/>
      <c r="BI19" s="394"/>
      <c r="BJ19" s="394"/>
      <c r="BK19" s="394"/>
      <c r="BL19" s="394"/>
      <c r="BU19" s="394"/>
      <c r="BW19" s="395"/>
      <c r="CA19" s="399" t="str">
        <f t="shared" si="8"/>
        <v/>
      </c>
      <c r="CB19" s="399" t="str">
        <f t="shared" si="9"/>
        <v/>
      </c>
      <c r="CC19" s="399" t="str">
        <f t="shared" si="10"/>
        <v/>
      </c>
      <c r="CD19" s="399" t="str">
        <f t="shared" si="11"/>
        <v/>
      </c>
      <c r="CE19" s="399" t="str">
        <f t="shared" si="12"/>
        <v/>
      </c>
      <c r="CF19" s="399" t="str">
        <f t="shared" si="13"/>
        <v/>
      </c>
      <c r="CG19" s="399" t="str">
        <f t="shared" si="14"/>
        <v/>
      </c>
      <c r="CH19" s="399" t="str">
        <f t="shared" si="15"/>
        <v/>
      </c>
      <c r="CI19" s="399" t="str">
        <f t="shared" si="16"/>
        <v/>
      </c>
      <c r="CJ19" s="399" t="str">
        <f t="shared" si="17"/>
        <v/>
      </c>
      <c r="CK19" s="399" t="str">
        <f t="shared" si="18"/>
        <v/>
      </c>
      <c r="CL19" s="399" t="str">
        <f t="shared" si="19"/>
        <v/>
      </c>
      <c r="CM19" s="399" t="str">
        <f t="shared" si="20"/>
        <v/>
      </c>
      <c r="CN19" s="399" t="str">
        <f t="shared" si="21"/>
        <v/>
      </c>
      <c r="CO19" s="399" t="str">
        <f t="shared" si="22"/>
        <v/>
      </c>
      <c r="CP19" s="399" t="str">
        <f t="shared" si="23"/>
        <v/>
      </c>
      <c r="CQ19" s="399" t="str">
        <f t="shared" si="24"/>
        <v/>
      </c>
      <c r="CR19" s="399" t="str">
        <f t="shared" si="25"/>
        <v/>
      </c>
      <c r="CS19" s="399" t="str">
        <f t="shared" si="26"/>
        <v/>
      </c>
      <c r="CT19" s="399" t="str">
        <f t="shared" si="27"/>
        <v/>
      </c>
      <c r="CU19" s="399" t="str">
        <f t="shared" si="28"/>
        <v/>
      </c>
      <c r="CV19" s="399" t="str">
        <f t="shared" si="29"/>
        <v/>
      </c>
      <c r="CW19" s="399" t="str">
        <f t="shared" si="30"/>
        <v/>
      </c>
      <c r="CX19" s="399" t="str">
        <f t="shared" si="31"/>
        <v/>
      </c>
      <c r="CY19" s="399" t="str">
        <f t="shared" si="32"/>
        <v/>
      </c>
      <c r="CZ19" s="399" t="str">
        <f t="shared" si="1"/>
        <v/>
      </c>
      <c r="DA19" s="400">
        <f t="shared" si="2"/>
        <v>0</v>
      </c>
      <c r="DB19" s="400">
        <f t="shared" si="3"/>
        <v>0</v>
      </c>
      <c r="DC19" s="400">
        <f t="shared" si="4"/>
        <v>0</v>
      </c>
      <c r="DD19" s="400">
        <f t="shared" si="5"/>
        <v>0</v>
      </c>
      <c r="DE19" s="400">
        <f t="shared" si="6"/>
        <v>0</v>
      </c>
      <c r="DF19" s="400">
        <f t="shared" si="33"/>
        <v>0</v>
      </c>
      <c r="DG19" s="400">
        <f t="shared" si="34"/>
        <v>0</v>
      </c>
      <c r="DH19" s="400">
        <f t="shared" si="35"/>
        <v>0</v>
      </c>
      <c r="DI19" s="400">
        <f t="shared" si="36"/>
        <v>0</v>
      </c>
      <c r="DJ19" s="400">
        <f t="shared" si="37"/>
        <v>0</v>
      </c>
      <c r="DK19" s="400">
        <f t="shared" si="38"/>
        <v>0</v>
      </c>
      <c r="DL19" s="400">
        <f t="shared" si="39"/>
        <v>0</v>
      </c>
      <c r="DM19" s="400">
        <f t="shared" si="40"/>
        <v>0</v>
      </c>
      <c r="DN19" s="400">
        <f t="shared" si="41"/>
        <v>0</v>
      </c>
      <c r="DO19" s="400">
        <f t="shared" si="42"/>
        <v>0</v>
      </c>
      <c r="DP19" s="400">
        <f t="shared" si="43"/>
        <v>0</v>
      </c>
      <c r="DQ19" s="400">
        <f t="shared" si="44"/>
        <v>0</v>
      </c>
      <c r="DR19" s="400">
        <f t="shared" si="45"/>
        <v>0</v>
      </c>
      <c r="DS19" s="400">
        <f t="shared" si="46"/>
        <v>0</v>
      </c>
      <c r="DT19" s="400">
        <f t="shared" si="47"/>
        <v>0</v>
      </c>
      <c r="DU19" s="400">
        <f t="shared" si="48"/>
        <v>0</v>
      </c>
      <c r="DV19" s="400">
        <f t="shared" si="49"/>
        <v>0</v>
      </c>
      <c r="DW19" s="400">
        <f t="shared" si="50"/>
        <v>0</v>
      </c>
      <c r="DX19" s="400">
        <f t="shared" si="51"/>
        <v>0</v>
      </c>
      <c r="DY19" s="400">
        <f t="shared" si="52"/>
        <v>0</v>
      </c>
      <c r="DZ19" s="400">
        <f t="shared" si="53"/>
        <v>0</v>
      </c>
    </row>
    <row r="20" spans="1:130" ht="16.149999999999999" customHeight="1" x14ac:dyDescent="0.25">
      <c r="A20" s="1672" t="s">
        <v>2555</v>
      </c>
      <c r="B20" s="1791">
        <f>+D20+F20+H20+J20+L20+N20+P20+R20+T20+V20+X20+Z20+AB20+AD20+AF20+AH20+AJ20+AL20+AN20+AP20</f>
        <v>0</v>
      </c>
      <c r="C20" s="1592">
        <f>+E20+G20+I20+K20+M20+O20+Q20+S20+U20+W20+Y20+AA20+AC20+AE20+AG20+AI20+AK20+AM20+AO20+AQ20</f>
        <v>0</v>
      </c>
      <c r="D20" s="1591"/>
      <c r="E20" s="1674"/>
      <c r="F20" s="1583"/>
      <c r="G20" s="1674"/>
      <c r="H20" s="1583"/>
      <c r="I20" s="1595"/>
      <c r="J20" s="1591"/>
      <c r="K20" s="1591"/>
      <c r="L20" s="1583"/>
      <c r="M20" s="1595"/>
      <c r="N20" s="1591"/>
      <c r="O20" s="1674"/>
      <c r="P20" s="1583"/>
      <c r="Q20" s="1674"/>
      <c r="R20" s="1583"/>
      <c r="S20" s="1674"/>
      <c r="T20" s="1583"/>
      <c r="U20" s="1674"/>
      <c r="V20" s="1583"/>
      <c r="W20" s="1674"/>
      <c r="X20" s="1583"/>
      <c r="Y20" s="1674"/>
      <c r="Z20" s="1583"/>
      <c r="AA20" s="1674"/>
      <c r="AB20" s="1583"/>
      <c r="AC20" s="1674"/>
      <c r="AD20" s="1583"/>
      <c r="AE20" s="1674"/>
      <c r="AF20" s="1583"/>
      <c r="AG20" s="1674"/>
      <c r="AH20" s="1583"/>
      <c r="AI20" s="1674"/>
      <c r="AJ20" s="1583"/>
      <c r="AK20" s="1674"/>
      <c r="AL20" s="1583"/>
      <c r="AM20" s="1674"/>
      <c r="AN20" s="1583"/>
      <c r="AO20" s="1674"/>
      <c r="AP20" s="1583"/>
      <c r="AQ20" s="1679"/>
      <c r="AR20" s="3818"/>
      <c r="AS20" s="1679"/>
      <c r="AT20" s="1591"/>
      <c r="AU20" s="1674"/>
      <c r="AV20" s="1583"/>
      <c r="AW20" s="1595"/>
      <c r="AX20" s="398" t="str">
        <f t="shared" si="7"/>
        <v/>
      </c>
      <c r="AY20" s="398"/>
      <c r="AZ20" s="398"/>
      <c r="BA20" s="398"/>
      <c r="BB20" s="398"/>
      <c r="BC20" s="398"/>
      <c r="BD20" s="398"/>
      <c r="BE20" s="398"/>
      <c r="BF20" s="398"/>
      <c r="BG20" s="398"/>
      <c r="BH20" s="398"/>
      <c r="BI20" s="394"/>
      <c r="BJ20" s="394"/>
      <c r="BK20" s="394"/>
      <c r="BL20" s="394"/>
      <c r="BU20" s="394"/>
      <c r="BW20" s="395"/>
      <c r="CA20" s="399" t="str">
        <f t="shared" si="8"/>
        <v/>
      </c>
      <c r="CB20" s="399" t="str">
        <f t="shared" si="9"/>
        <v/>
      </c>
      <c r="CC20" s="399" t="str">
        <f t="shared" si="10"/>
        <v/>
      </c>
      <c r="CD20" s="399" t="str">
        <f t="shared" si="11"/>
        <v/>
      </c>
      <c r="CE20" s="399" t="str">
        <f t="shared" si="12"/>
        <v/>
      </c>
      <c r="CF20" s="399" t="str">
        <f t="shared" si="13"/>
        <v/>
      </c>
      <c r="CG20" s="399" t="str">
        <f t="shared" si="14"/>
        <v/>
      </c>
      <c r="CH20" s="399" t="str">
        <f t="shared" si="15"/>
        <v/>
      </c>
      <c r="CI20" s="399" t="str">
        <f t="shared" si="16"/>
        <v/>
      </c>
      <c r="CJ20" s="399" t="str">
        <f t="shared" si="17"/>
        <v/>
      </c>
      <c r="CK20" s="399" t="str">
        <f t="shared" si="18"/>
        <v/>
      </c>
      <c r="CL20" s="399" t="str">
        <f t="shared" si="19"/>
        <v/>
      </c>
      <c r="CM20" s="399" t="str">
        <f t="shared" si="20"/>
        <v/>
      </c>
      <c r="CN20" s="399" t="str">
        <f t="shared" si="21"/>
        <v/>
      </c>
      <c r="CO20" s="399" t="str">
        <f t="shared" si="22"/>
        <v/>
      </c>
      <c r="CP20" s="399" t="str">
        <f t="shared" si="23"/>
        <v/>
      </c>
      <c r="CQ20" s="399" t="str">
        <f t="shared" si="24"/>
        <v/>
      </c>
      <c r="CR20" s="399" t="str">
        <f t="shared" si="25"/>
        <v/>
      </c>
      <c r="CS20" s="399" t="str">
        <f t="shared" si="26"/>
        <v/>
      </c>
      <c r="CT20" s="399" t="str">
        <f t="shared" si="27"/>
        <v/>
      </c>
      <c r="CU20" s="399" t="str">
        <f t="shared" si="28"/>
        <v/>
      </c>
      <c r="CV20" s="399" t="str">
        <f t="shared" si="29"/>
        <v/>
      </c>
      <c r="CW20" s="399" t="str">
        <f t="shared" si="30"/>
        <v/>
      </c>
      <c r="CX20" s="399" t="str">
        <f t="shared" si="31"/>
        <v/>
      </c>
      <c r="CY20" s="399" t="str">
        <f t="shared" si="32"/>
        <v/>
      </c>
      <c r="CZ20" s="399" t="str">
        <f t="shared" si="1"/>
        <v/>
      </c>
      <c r="DA20" s="400">
        <f t="shared" si="2"/>
        <v>0</v>
      </c>
      <c r="DB20" s="400">
        <f t="shared" si="3"/>
        <v>0</v>
      </c>
      <c r="DC20" s="400">
        <f t="shared" si="4"/>
        <v>0</v>
      </c>
      <c r="DD20" s="400">
        <f t="shared" si="5"/>
        <v>0</v>
      </c>
      <c r="DE20" s="400">
        <f t="shared" si="6"/>
        <v>0</v>
      </c>
      <c r="DF20" s="400">
        <f t="shared" si="33"/>
        <v>0</v>
      </c>
      <c r="DG20" s="400">
        <f t="shared" si="34"/>
        <v>0</v>
      </c>
      <c r="DH20" s="400">
        <f t="shared" si="35"/>
        <v>0</v>
      </c>
      <c r="DI20" s="400">
        <f t="shared" si="36"/>
        <v>0</v>
      </c>
      <c r="DJ20" s="400">
        <f t="shared" si="37"/>
        <v>0</v>
      </c>
      <c r="DK20" s="400">
        <f t="shared" si="38"/>
        <v>0</v>
      </c>
      <c r="DL20" s="400">
        <f t="shared" si="39"/>
        <v>0</v>
      </c>
      <c r="DM20" s="400">
        <f t="shared" si="40"/>
        <v>0</v>
      </c>
      <c r="DN20" s="400">
        <f t="shared" si="41"/>
        <v>0</v>
      </c>
      <c r="DO20" s="400">
        <f t="shared" si="42"/>
        <v>0</v>
      </c>
      <c r="DP20" s="400">
        <f t="shared" si="43"/>
        <v>0</v>
      </c>
      <c r="DQ20" s="400">
        <f t="shared" si="44"/>
        <v>0</v>
      </c>
      <c r="DR20" s="400">
        <f t="shared" si="45"/>
        <v>0</v>
      </c>
      <c r="DS20" s="400">
        <f t="shared" si="46"/>
        <v>0</v>
      </c>
      <c r="DT20" s="400">
        <f t="shared" si="47"/>
        <v>0</v>
      </c>
      <c r="DU20" s="400">
        <f t="shared" si="48"/>
        <v>0</v>
      </c>
      <c r="DV20" s="400">
        <f t="shared" si="49"/>
        <v>0</v>
      </c>
      <c r="DW20" s="400">
        <f t="shared" si="50"/>
        <v>0</v>
      </c>
      <c r="DX20" s="400">
        <f t="shared" si="51"/>
        <v>0</v>
      </c>
      <c r="DY20" s="400">
        <f t="shared" si="52"/>
        <v>0</v>
      </c>
      <c r="DZ20" s="400">
        <f t="shared" si="53"/>
        <v>0</v>
      </c>
    </row>
    <row r="21" spans="1:130" ht="24" customHeight="1" x14ac:dyDescent="0.25">
      <c r="A21" s="1593" t="s">
        <v>2556</v>
      </c>
      <c r="B21" s="1791">
        <f>+D21+F21+H21</f>
        <v>0</v>
      </c>
      <c r="C21" s="1592">
        <f>+E21+G21+I21</f>
        <v>0</v>
      </c>
      <c r="D21" s="1591"/>
      <c r="E21" s="1674"/>
      <c r="F21" s="1583"/>
      <c r="G21" s="1674"/>
      <c r="H21" s="1583"/>
      <c r="I21" s="1595"/>
      <c r="J21" s="1961"/>
      <c r="K21" s="4110"/>
      <c r="L21" s="1961"/>
      <c r="M21" s="4110"/>
      <c r="N21" s="1961"/>
      <c r="O21" s="4110"/>
      <c r="P21" s="1961"/>
      <c r="Q21" s="4110"/>
      <c r="R21" s="1961"/>
      <c r="S21" s="4110"/>
      <c r="T21" s="1961"/>
      <c r="U21" s="4110"/>
      <c r="V21" s="1961"/>
      <c r="W21" s="4110"/>
      <c r="X21" s="1961"/>
      <c r="Y21" s="4110"/>
      <c r="Z21" s="1961"/>
      <c r="AA21" s="4110"/>
      <c r="AB21" s="1961"/>
      <c r="AC21" s="4110"/>
      <c r="AD21" s="1961"/>
      <c r="AE21" s="4110"/>
      <c r="AF21" s="1961"/>
      <c r="AG21" s="4110"/>
      <c r="AH21" s="1961"/>
      <c r="AI21" s="4110"/>
      <c r="AJ21" s="1961"/>
      <c r="AK21" s="4110"/>
      <c r="AL21" s="1961"/>
      <c r="AM21" s="4110"/>
      <c r="AN21" s="1961"/>
      <c r="AO21" s="4110"/>
      <c r="AP21" s="1961"/>
      <c r="AQ21" s="3820"/>
      <c r="AR21" s="1591"/>
      <c r="AS21" s="1679"/>
      <c r="AT21" s="1591"/>
      <c r="AU21" s="1674"/>
      <c r="AV21" s="1583"/>
      <c r="AW21" s="1595"/>
      <c r="AX21" s="398" t="str">
        <f t="shared" si="7"/>
        <v/>
      </c>
      <c r="AY21" s="398"/>
      <c r="AZ21" s="398"/>
      <c r="BA21" s="398"/>
      <c r="BB21" s="398"/>
      <c r="BC21" s="398"/>
      <c r="BD21" s="398"/>
      <c r="BE21" s="398"/>
      <c r="BF21" s="398"/>
      <c r="BG21" s="398"/>
      <c r="BH21" s="398"/>
      <c r="BI21" s="394"/>
      <c r="BJ21" s="394"/>
      <c r="BK21" s="394"/>
      <c r="BL21" s="394"/>
      <c r="BU21" s="394"/>
      <c r="BW21" s="395"/>
      <c r="CA21" s="399" t="str">
        <f t="shared" si="8"/>
        <v/>
      </c>
      <c r="CB21" s="399" t="str">
        <f t="shared" si="9"/>
        <v/>
      </c>
      <c r="CC21" s="399" t="str">
        <f t="shared" si="10"/>
        <v/>
      </c>
      <c r="CD21" s="399" t="str">
        <f t="shared" si="11"/>
        <v/>
      </c>
      <c r="CE21" s="399" t="str">
        <f t="shared" si="12"/>
        <v/>
      </c>
      <c r="CF21" s="399" t="str">
        <f t="shared" si="13"/>
        <v/>
      </c>
      <c r="CG21" s="399" t="str">
        <f t="shared" si="14"/>
        <v/>
      </c>
      <c r="CH21" s="399" t="str">
        <f t="shared" si="15"/>
        <v/>
      </c>
      <c r="CI21" s="399" t="str">
        <f t="shared" si="16"/>
        <v/>
      </c>
      <c r="CJ21" s="399" t="str">
        <f t="shared" si="17"/>
        <v/>
      </c>
      <c r="CK21" s="399" t="str">
        <f t="shared" si="18"/>
        <v/>
      </c>
      <c r="CL21" s="399" t="str">
        <f t="shared" si="19"/>
        <v/>
      </c>
      <c r="CM21" s="399" t="str">
        <f t="shared" si="20"/>
        <v/>
      </c>
      <c r="CN21" s="399" t="str">
        <f t="shared" si="21"/>
        <v/>
      </c>
      <c r="CO21" s="399" t="str">
        <f t="shared" si="22"/>
        <v/>
      </c>
      <c r="CP21" s="399" t="str">
        <f t="shared" si="23"/>
        <v/>
      </c>
      <c r="CQ21" s="399" t="str">
        <f t="shared" si="24"/>
        <v/>
      </c>
      <c r="CR21" s="399" t="str">
        <f t="shared" si="25"/>
        <v/>
      </c>
      <c r="CS21" s="399" t="str">
        <f t="shared" si="26"/>
        <v/>
      </c>
      <c r="CT21" s="399" t="str">
        <f t="shared" si="27"/>
        <v/>
      </c>
      <c r="CU21" s="399" t="str">
        <f t="shared" si="28"/>
        <v/>
      </c>
      <c r="CV21" s="399" t="str">
        <f t="shared" si="29"/>
        <v/>
      </c>
      <c r="CW21" s="399" t="str">
        <f t="shared" si="30"/>
        <v/>
      </c>
      <c r="CX21" s="399" t="str">
        <f t="shared" si="31"/>
        <v/>
      </c>
      <c r="CY21" s="399" t="str">
        <f t="shared" si="32"/>
        <v/>
      </c>
      <c r="CZ21" s="399" t="str">
        <f t="shared" si="1"/>
        <v/>
      </c>
      <c r="DA21" s="400">
        <f t="shared" si="2"/>
        <v>0</v>
      </c>
      <c r="DB21" s="400">
        <f t="shared" si="3"/>
        <v>0</v>
      </c>
      <c r="DC21" s="400">
        <f t="shared" si="4"/>
        <v>0</v>
      </c>
      <c r="DD21" s="400">
        <f t="shared" si="5"/>
        <v>0</v>
      </c>
      <c r="DE21" s="400">
        <f t="shared" si="6"/>
        <v>0</v>
      </c>
      <c r="DF21" s="400">
        <f t="shared" si="33"/>
        <v>0</v>
      </c>
      <c r="DG21" s="400">
        <f t="shared" si="34"/>
        <v>0</v>
      </c>
      <c r="DH21" s="400">
        <f t="shared" si="35"/>
        <v>0</v>
      </c>
      <c r="DI21" s="400">
        <f t="shared" si="36"/>
        <v>0</v>
      </c>
      <c r="DJ21" s="400">
        <f t="shared" si="37"/>
        <v>0</v>
      </c>
      <c r="DK21" s="400">
        <f t="shared" si="38"/>
        <v>0</v>
      </c>
      <c r="DL21" s="400">
        <f t="shared" si="39"/>
        <v>0</v>
      </c>
      <c r="DM21" s="400">
        <f t="shared" si="40"/>
        <v>0</v>
      </c>
      <c r="DN21" s="400">
        <f t="shared" si="41"/>
        <v>0</v>
      </c>
      <c r="DO21" s="400">
        <f t="shared" si="42"/>
        <v>0</v>
      </c>
      <c r="DP21" s="400">
        <f t="shared" si="43"/>
        <v>0</v>
      </c>
      <c r="DQ21" s="400">
        <f t="shared" si="44"/>
        <v>0</v>
      </c>
      <c r="DR21" s="400">
        <f t="shared" si="45"/>
        <v>0</v>
      </c>
      <c r="DS21" s="400">
        <f t="shared" si="46"/>
        <v>0</v>
      </c>
      <c r="DT21" s="400">
        <f t="shared" si="47"/>
        <v>0</v>
      </c>
      <c r="DU21" s="400">
        <f t="shared" si="48"/>
        <v>0</v>
      </c>
      <c r="DV21" s="400">
        <f t="shared" si="49"/>
        <v>0</v>
      </c>
      <c r="DW21" s="400">
        <f t="shared" si="50"/>
        <v>0</v>
      </c>
      <c r="DX21" s="400">
        <f t="shared" si="51"/>
        <v>0</v>
      </c>
      <c r="DY21" s="400">
        <f t="shared" si="52"/>
        <v>0</v>
      </c>
      <c r="DZ21" s="400">
        <f t="shared" si="53"/>
        <v>0</v>
      </c>
    </row>
    <row r="22" spans="1:130" ht="18" customHeight="1" x14ac:dyDescent="0.25">
      <c r="A22" s="1593" t="s">
        <v>2557</v>
      </c>
      <c r="B22" s="1791">
        <f>+P22+R22+T22+V22+X22+Z22+AB22+AD22+AF22+AH22+AJ22+AL22+AN22+AP22</f>
        <v>0</v>
      </c>
      <c r="C22" s="1592">
        <f>+Q22+S22+U22+W22+Y22+AA22+AC22+AE22+AG22+AI22+AK22+AM22+AO22+AQ22</f>
        <v>0</v>
      </c>
      <c r="D22" s="3571"/>
      <c r="E22" s="1678"/>
      <c r="F22" s="1706"/>
      <c r="G22" s="1678"/>
      <c r="H22" s="1706"/>
      <c r="I22" s="1678"/>
      <c r="J22" s="1706"/>
      <c r="K22" s="1678"/>
      <c r="L22" s="1706"/>
      <c r="M22" s="1707"/>
      <c r="N22" s="3571"/>
      <c r="O22" s="1678"/>
      <c r="P22" s="1583"/>
      <c r="Q22" s="1674"/>
      <c r="R22" s="1583"/>
      <c r="S22" s="1674"/>
      <c r="T22" s="1583"/>
      <c r="U22" s="1674"/>
      <c r="V22" s="1583"/>
      <c r="W22" s="1674"/>
      <c r="X22" s="1583"/>
      <c r="Y22" s="1674"/>
      <c r="Z22" s="1583"/>
      <c r="AA22" s="1674"/>
      <c r="AB22" s="1583"/>
      <c r="AC22" s="1674"/>
      <c r="AD22" s="1583"/>
      <c r="AE22" s="1674"/>
      <c r="AF22" s="1583"/>
      <c r="AG22" s="1674"/>
      <c r="AH22" s="1583"/>
      <c r="AI22" s="1674"/>
      <c r="AJ22" s="1583"/>
      <c r="AK22" s="1674"/>
      <c r="AL22" s="1583"/>
      <c r="AM22" s="1674"/>
      <c r="AN22" s="1583"/>
      <c r="AO22" s="1674"/>
      <c r="AP22" s="1583"/>
      <c r="AQ22" s="1679"/>
      <c r="AR22" s="1591"/>
      <c r="AS22" s="1679"/>
      <c r="AT22" s="1591"/>
      <c r="AU22" s="1674"/>
      <c r="AV22" s="1583"/>
      <c r="AW22" s="1595"/>
      <c r="AX22" s="398" t="str">
        <f t="shared" si="7"/>
        <v/>
      </c>
      <c r="AY22" s="398"/>
      <c r="AZ22" s="398"/>
      <c r="BA22" s="398"/>
      <c r="BB22" s="398"/>
      <c r="BC22" s="398"/>
      <c r="BD22" s="398"/>
      <c r="BE22" s="398"/>
      <c r="BF22" s="398"/>
      <c r="BG22" s="398"/>
      <c r="BH22" s="398"/>
      <c r="BI22" s="394"/>
      <c r="BJ22" s="394"/>
      <c r="BK22" s="394"/>
      <c r="BL22" s="394"/>
      <c r="BU22" s="394"/>
      <c r="BW22" s="395"/>
      <c r="CA22" s="399" t="str">
        <f t="shared" si="8"/>
        <v/>
      </c>
      <c r="CB22" s="399" t="str">
        <f t="shared" si="9"/>
        <v/>
      </c>
      <c r="CC22" s="399" t="str">
        <f t="shared" si="10"/>
        <v/>
      </c>
      <c r="CD22" s="399" t="str">
        <f t="shared" si="11"/>
        <v/>
      </c>
      <c r="CE22" s="399" t="str">
        <f t="shared" si="12"/>
        <v/>
      </c>
      <c r="CF22" s="399" t="str">
        <f t="shared" si="13"/>
        <v/>
      </c>
      <c r="CG22" s="399" t="str">
        <f t="shared" si="14"/>
        <v/>
      </c>
      <c r="CH22" s="399" t="str">
        <f t="shared" si="15"/>
        <v/>
      </c>
      <c r="CI22" s="399" t="str">
        <f t="shared" si="16"/>
        <v/>
      </c>
      <c r="CJ22" s="399" t="str">
        <f t="shared" si="17"/>
        <v/>
      </c>
      <c r="CK22" s="399" t="str">
        <f t="shared" si="18"/>
        <v/>
      </c>
      <c r="CL22" s="399" t="str">
        <f t="shared" si="19"/>
        <v/>
      </c>
      <c r="CM22" s="399" t="str">
        <f t="shared" si="20"/>
        <v/>
      </c>
      <c r="CN22" s="399" t="str">
        <f t="shared" si="21"/>
        <v/>
      </c>
      <c r="CO22" s="399" t="str">
        <f t="shared" si="22"/>
        <v/>
      </c>
      <c r="CP22" s="399" t="str">
        <f t="shared" si="23"/>
        <v/>
      </c>
      <c r="CQ22" s="399" t="str">
        <f t="shared" si="24"/>
        <v/>
      </c>
      <c r="CR22" s="399" t="str">
        <f t="shared" si="25"/>
        <v/>
      </c>
      <c r="CS22" s="399" t="str">
        <f t="shared" si="26"/>
        <v/>
      </c>
      <c r="CT22" s="399" t="str">
        <f t="shared" si="27"/>
        <v/>
      </c>
      <c r="CU22" s="399" t="str">
        <f t="shared" si="28"/>
        <v/>
      </c>
      <c r="CV22" s="399" t="str">
        <f t="shared" si="29"/>
        <v/>
      </c>
      <c r="CW22" s="399" t="str">
        <f t="shared" si="30"/>
        <v/>
      </c>
      <c r="CX22" s="399" t="str">
        <f t="shared" si="31"/>
        <v/>
      </c>
      <c r="CY22" s="399" t="str">
        <f t="shared" si="32"/>
        <v/>
      </c>
      <c r="CZ22" s="399" t="str">
        <f t="shared" si="1"/>
        <v/>
      </c>
      <c r="DA22" s="400">
        <f t="shared" si="2"/>
        <v>0</v>
      </c>
      <c r="DB22" s="400">
        <f t="shared" si="3"/>
        <v>0</v>
      </c>
      <c r="DC22" s="400">
        <f t="shared" si="4"/>
        <v>0</v>
      </c>
      <c r="DD22" s="400">
        <f t="shared" si="5"/>
        <v>0</v>
      </c>
      <c r="DE22" s="400">
        <f t="shared" si="6"/>
        <v>0</v>
      </c>
      <c r="DF22" s="400">
        <f t="shared" si="33"/>
        <v>0</v>
      </c>
      <c r="DG22" s="400">
        <f t="shared" si="34"/>
        <v>0</v>
      </c>
      <c r="DH22" s="400">
        <f t="shared" si="35"/>
        <v>0</v>
      </c>
      <c r="DI22" s="400">
        <f t="shared" si="36"/>
        <v>0</v>
      </c>
      <c r="DJ22" s="400">
        <f t="shared" si="37"/>
        <v>0</v>
      </c>
      <c r="DK22" s="400">
        <f t="shared" si="38"/>
        <v>0</v>
      </c>
      <c r="DL22" s="400">
        <f t="shared" si="39"/>
        <v>0</v>
      </c>
      <c r="DM22" s="400">
        <f t="shared" si="40"/>
        <v>0</v>
      </c>
      <c r="DN22" s="400">
        <f t="shared" si="41"/>
        <v>0</v>
      </c>
      <c r="DO22" s="400">
        <f t="shared" si="42"/>
        <v>0</v>
      </c>
      <c r="DP22" s="400">
        <f t="shared" si="43"/>
        <v>0</v>
      </c>
      <c r="DQ22" s="400">
        <f t="shared" si="44"/>
        <v>0</v>
      </c>
      <c r="DR22" s="400">
        <f t="shared" si="45"/>
        <v>0</v>
      </c>
      <c r="DS22" s="400">
        <f t="shared" si="46"/>
        <v>0</v>
      </c>
      <c r="DT22" s="400">
        <f t="shared" si="47"/>
        <v>0</v>
      </c>
      <c r="DU22" s="400">
        <f t="shared" si="48"/>
        <v>0</v>
      </c>
      <c r="DV22" s="400">
        <f t="shared" si="49"/>
        <v>0</v>
      </c>
      <c r="DW22" s="400">
        <f t="shared" si="50"/>
        <v>0</v>
      </c>
      <c r="DX22" s="400">
        <f t="shared" si="51"/>
        <v>0</v>
      </c>
      <c r="DY22" s="400">
        <f t="shared" si="52"/>
        <v>0</v>
      </c>
      <c r="DZ22" s="400">
        <f t="shared" si="53"/>
        <v>0</v>
      </c>
    </row>
    <row r="23" spans="1:130" ht="16.149999999999999" customHeight="1" x14ac:dyDescent="0.25">
      <c r="A23" s="1672" t="s">
        <v>2558</v>
      </c>
      <c r="B23" s="1791">
        <f>+N23+P23+R23+T23+V23+X23+Z23+AB23+AD23+AF23+AH23+AJ23+AL23+AN23+AP23</f>
        <v>0</v>
      </c>
      <c r="C23" s="1592">
        <f>+O23+Q23+S23+U23+W23+Y23+AA23+AC23+AE23+AG23+AI23+AK23+AM23+AO23+AQ23</f>
        <v>0</v>
      </c>
      <c r="D23" s="3818"/>
      <c r="E23" s="4110"/>
      <c r="F23" s="1961"/>
      <c r="G23" s="4110"/>
      <c r="H23" s="1961"/>
      <c r="I23" s="1973"/>
      <c r="J23" s="3818"/>
      <c r="K23" s="3818"/>
      <c r="L23" s="1961"/>
      <c r="M23" s="1973"/>
      <c r="N23" s="1591"/>
      <c r="O23" s="1674"/>
      <c r="P23" s="1583"/>
      <c r="Q23" s="1674"/>
      <c r="R23" s="1583"/>
      <c r="S23" s="1674"/>
      <c r="T23" s="1583"/>
      <c r="U23" s="1674"/>
      <c r="V23" s="1583"/>
      <c r="W23" s="1674"/>
      <c r="X23" s="1583"/>
      <c r="Y23" s="1674"/>
      <c r="Z23" s="1583"/>
      <c r="AA23" s="1674"/>
      <c r="AB23" s="1583"/>
      <c r="AC23" s="1674"/>
      <c r="AD23" s="1583"/>
      <c r="AE23" s="1674"/>
      <c r="AF23" s="1583"/>
      <c r="AG23" s="1674"/>
      <c r="AH23" s="1583"/>
      <c r="AI23" s="1674"/>
      <c r="AJ23" s="1583"/>
      <c r="AK23" s="1674"/>
      <c r="AL23" s="1583"/>
      <c r="AM23" s="1674"/>
      <c r="AN23" s="1583"/>
      <c r="AO23" s="1595"/>
      <c r="AP23" s="1583"/>
      <c r="AQ23" s="1679"/>
      <c r="AR23" s="1591"/>
      <c r="AS23" s="1679"/>
      <c r="AT23" s="1591"/>
      <c r="AU23" s="1674"/>
      <c r="AV23" s="1583"/>
      <c r="AW23" s="1595"/>
      <c r="AX23" s="398" t="str">
        <f t="shared" si="7"/>
        <v/>
      </c>
      <c r="AY23" s="398"/>
      <c r="AZ23" s="398"/>
      <c r="BA23" s="398"/>
      <c r="BB23" s="398"/>
      <c r="BC23" s="398"/>
      <c r="BD23" s="398"/>
      <c r="BE23" s="398"/>
      <c r="BF23" s="398"/>
      <c r="BG23" s="398"/>
      <c r="BH23" s="398"/>
      <c r="BI23" s="394"/>
      <c r="BJ23" s="394"/>
      <c r="BK23" s="394"/>
      <c r="BL23" s="394"/>
      <c r="BU23" s="394"/>
      <c r="BW23" s="395"/>
      <c r="CA23" s="399" t="str">
        <f t="shared" si="8"/>
        <v/>
      </c>
      <c r="CB23" s="399" t="str">
        <f t="shared" si="9"/>
        <v/>
      </c>
      <c r="CC23" s="399" t="str">
        <f t="shared" si="10"/>
        <v/>
      </c>
      <c r="CD23" s="399" t="str">
        <f t="shared" si="11"/>
        <v/>
      </c>
      <c r="CE23" s="399" t="str">
        <f t="shared" si="12"/>
        <v/>
      </c>
      <c r="CF23" s="399" t="str">
        <f t="shared" si="13"/>
        <v/>
      </c>
      <c r="CG23" s="399" t="str">
        <f t="shared" si="14"/>
        <v/>
      </c>
      <c r="CH23" s="399" t="str">
        <f t="shared" si="15"/>
        <v/>
      </c>
      <c r="CI23" s="399" t="str">
        <f t="shared" si="16"/>
        <v/>
      </c>
      <c r="CJ23" s="399" t="str">
        <f t="shared" si="17"/>
        <v/>
      </c>
      <c r="CK23" s="399" t="str">
        <f t="shared" si="18"/>
        <v/>
      </c>
      <c r="CL23" s="399" t="str">
        <f t="shared" si="19"/>
        <v/>
      </c>
      <c r="CM23" s="399" t="str">
        <f t="shared" si="20"/>
        <v/>
      </c>
      <c r="CN23" s="399" t="str">
        <f t="shared" si="21"/>
        <v/>
      </c>
      <c r="CO23" s="399" t="str">
        <f t="shared" si="22"/>
        <v/>
      </c>
      <c r="CP23" s="399" t="str">
        <f t="shared" si="23"/>
        <v/>
      </c>
      <c r="CQ23" s="399" t="str">
        <f t="shared" si="24"/>
        <v/>
      </c>
      <c r="CR23" s="399" t="str">
        <f t="shared" si="25"/>
        <v/>
      </c>
      <c r="CS23" s="399" t="str">
        <f t="shared" si="26"/>
        <v/>
      </c>
      <c r="CT23" s="399" t="str">
        <f t="shared" si="27"/>
        <v/>
      </c>
      <c r="CU23" s="399" t="str">
        <f t="shared" si="28"/>
        <v/>
      </c>
      <c r="CV23" s="399" t="str">
        <f t="shared" si="29"/>
        <v/>
      </c>
      <c r="CW23" s="399" t="str">
        <f t="shared" si="30"/>
        <v/>
      </c>
      <c r="CX23" s="399" t="str">
        <f t="shared" si="31"/>
        <v/>
      </c>
      <c r="CY23" s="399" t="str">
        <f t="shared" si="32"/>
        <v/>
      </c>
      <c r="CZ23" s="399" t="str">
        <f t="shared" si="1"/>
        <v/>
      </c>
      <c r="DA23" s="400">
        <f t="shared" si="2"/>
        <v>0</v>
      </c>
      <c r="DB23" s="400">
        <f t="shared" si="3"/>
        <v>0</v>
      </c>
      <c r="DC23" s="400">
        <f t="shared" si="4"/>
        <v>0</v>
      </c>
      <c r="DD23" s="400">
        <f t="shared" si="5"/>
        <v>0</v>
      </c>
      <c r="DE23" s="400">
        <f t="shared" si="6"/>
        <v>0</v>
      </c>
      <c r="DF23" s="400">
        <f t="shared" si="33"/>
        <v>0</v>
      </c>
      <c r="DG23" s="400">
        <f t="shared" si="34"/>
        <v>0</v>
      </c>
      <c r="DH23" s="400">
        <f t="shared" si="35"/>
        <v>0</v>
      </c>
      <c r="DI23" s="400">
        <f t="shared" si="36"/>
        <v>0</v>
      </c>
      <c r="DJ23" s="400">
        <f t="shared" si="37"/>
        <v>0</v>
      </c>
      <c r="DK23" s="400">
        <f t="shared" si="38"/>
        <v>0</v>
      </c>
      <c r="DL23" s="400">
        <f t="shared" si="39"/>
        <v>0</v>
      </c>
      <c r="DM23" s="400">
        <f t="shared" si="40"/>
        <v>0</v>
      </c>
      <c r="DN23" s="400">
        <f t="shared" si="41"/>
        <v>0</v>
      </c>
      <c r="DO23" s="400">
        <f t="shared" si="42"/>
        <v>0</v>
      </c>
      <c r="DP23" s="400">
        <f t="shared" si="43"/>
        <v>0</v>
      </c>
      <c r="DQ23" s="400">
        <f t="shared" si="44"/>
        <v>0</v>
      </c>
      <c r="DR23" s="400">
        <f t="shared" si="45"/>
        <v>0</v>
      </c>
      <c r="DS23" s="400">
        <f t="shared" si="46"/>
        <v>0</v>
      </c>
      <c r="DT23" s="400">
        <f t="shared" si="47"/>
        <v>0</v>
      </c>
      <c r="DU23" s="400">
        <f t="shared" si="48"/>
        <v>0</v>
      </c>
      <c r="DV23" s="400">
        <f t="shared" si="49"/>
        <v>0</v>
      </c>
      <c r="DW23" s="400">
        <f t="shared" si="50"/>
        <v>0</v>
      </c>
      <c r="DX23" s="400">
        <f t="shared" si="51"/>
        <v>0</v>
      </c>
      <c r="DY23" s="400">
        <f t="shared" si="52"/>
        <v>0</v>
      </c>
      <c r="DZ23" s="400">
        <f t="shared" si="53"/>
        <v>0</v>
      </c>
    </row>
    <row r="24" spans="1:130" ht="16.149999999999999" customHeight="1" x14ac:dyDescent="0.25">
      <c r="A24" s="1672" t="s">
        <v>2559</v>
      </c>
      <c r="B24" s="1791">
        <f>+D24+F24+H24+J24+L24+N24+P24+R24+T24+V24+X24+Z24+AB24+AD24+AF24+AH24+AJ24+AL24+AN24+AP24</f>
        <v>0</v>
      </c>
      <c r="C24" s="1592">
        <f>+E24+G24+I24+K24+M24+O24+Q24+S24+U24+W24+Y24+AA24+AC24+AE24+AG24+AI24+AK24+AM24+AO24+AQ24</f>
        <v>0</v>
      </c>
      <c r="D24" s="1591"/>
      <c r="E24" s="1674"/>
      <c r="F24" s="1583"/>
      <c r="G24" s="1674"/>
      <c r="H24" s="1583"/>
      <c r="I24" s="1595"/>
      <c r="J24" s="1591"/>
      <c r="K24" s="1591"/>
      <c r="L24" s="1583"/>
      <c r="M24" s="1595"/>
      <c r="N24" s="1591"/>
      <c r="O24" s="1674"/>
      <c r="P24" s="1583"/>
      <c r="Q24" s="1674"/>
      <c r="R24" s="1583"/>
      <c r="S24" s="1674"/>
      <c r="T24" s="1583"/>
      <c r="U24" s="1674"/>
      <c r="V24" s="1583"/>
      <c r="W24" s="1674"/>
      <c r="X24" s="1583"/>
      <c r="Y24" s="1674"/>
      <c r="Z24" s="1583"/>
      <c r="AA24" s="1674"/>
      <c r="AB24" s="1583"/>
      <c r="AC24" s="1674"/>
      <c r="AD24" s="1583"/>
      <c r="AE24" s="1674"/>
      <c r="AF24" s="1583"/>
      <c r="AG24" s="1674"/>
      <c r="AH24" s="1583"/>
      <c r="AI24" s="1674"/>
      <c r="AJ24" s="1583"/>
      <c r="AK24" s="1674"/>
      <c r="AL24" s="1583"/>
      <c r="AM24" s="1674"/>
      <c r="AN24" s="1583"/>
      <c r="AO24" s="1674"/>
      <c r="AP24" s="1583"/>
      <c r="AQ24" s="1679"/>
      <c r="AR24" s="1591"/>
      <c r="AS24" s="1679"/>
      <c r="AT24" s="1591"/>
      <c r="AU24" s="1674"/>
      <c r="AV24" s="1583"/>
      <c r="AW24" s="1595"/>
      <c r="AX24" s="398" t="str">
        <f t="shared" si="7"/>
        <v/>
      </c>
      <c r="AY24" s="398"/>
      <c r="AZ24" s="398"/>
      <c r="BA24" s="398"/>
      <c r="BB24" s="398"/>
      <c r="BC24" s="398"/>
      <c r="BD24" s="398"/>
      <c r="BE24" s="398"/>
      <c r="BF24" s="398"/>
      <c r="BG24" s="398"/>
      <c r="BH24" s="398"/>
      <c r="BI24" s="394"/>
      <c r="BJ24" s="394"/>
      <c r="BK24" s="394"/>
      <c r="BL24" s="394"/>
      <c r="BU24" s="394"/>
      <c r="BW24" s="395"/>
      <c r="CA24" s="399" t="str">
        <f t="shared" si="8"/>
        <v/>
      </c>
      <c r="CB24" s="399" t="str">
        <f t="shared" si="9"/>
        <v/>
      </c>
      <c r="CC24" s="399" t="str">
        <f t="shared" si="10"/>
        <v/>
      </c>
      <c r="CD24" s="399" t="str">
        <f t="shared" si="11"/>
        <v/>
      </c>
      <c r="CE24" s="399" t="str">
        <f t="shared" si="12"/>
        <v/>
      </c>
      <c r="CF24" s="399" t="str">
        <f t="shared" si="13"/>
        <v/>
      </c>
      <c r="CG24" s="399" t="str">
        <f t="shared" si="14"/>
        <v/>
      </c>
      <c r="CH24" s="399" t="str">
        <f t="shared" si="15"/>
        <v/>
      </c>
      <c r="CI24" s="399" t="str">
        <f t="shared" si="16"/>
        <v/>
      </c>
      <c r="CJ24" s="399" t="str">
        <f t="shared" si="17"/>
        <v/>
      </c>
      <c r="CK24" s="399" t="str">
        <f t="shared" si="18"/>
        <v/>
      </c>
      <c r="CL24" s="399" t="str">
        <f t="shared" si="19"/>
        <v/>
      </c>
      <c r="CM24" s="399" t="str">
        <f t="shared" si="20"/>
        <v/>
      </c>
      <c r="CN24" s="399" t="str">
        <f t="shared" si="21"/>
        <v/>
      </c>
      <c r="CO24" s="399" t="str">
        <f t="shared" si="22"/>
        <v/>
      </c>
      <c r="CP24" s="399" t="str">
        <f t="shared" si="23"/>
        <v/>
      </c>
      <c r="CQ24" s="399" t="str">
        <f t="shared" si="24"/>
        <v/>
      </c>
      <c r="CR24" s="399" t="str">
        <f t="shared" si="25"/>
        <v/>
      </c>
      <c r="CS24" s="399" t="str">
        <f t="shared" si="26"/>
        <v/>
      </c>
      <c r="CT24" s="399" t="str">
        <f t="shared" si="27"/>
        <v/>
      </c>
      <c r="CU24" s="399" t="str">
        <f t="shared" si="28"/>
        <v/>
      </c>
      <c r="CV24" s="399" t="str">
        <f t="shared" si="29"/>
        <v/>
      </c>
      <c r="CW24" s="399" t="str">
        <f t="shared" si="30"/>
        <v/>
      </c>
      <c r="CX24" s="399" t="str">
        <f t="shared" si="31"/>
        <v/>
      </c>
      <c r="CY24" s="399" t="str">
        <f t="shared" si="32"/>
        <v/>
      </c>
      <c r="CZ24" s="399" t="str">
        <f t="shared" si="1"/>
        <v/>
      </c>
      <c r="DA24" s="400">
        <f t="shared" si="2"/>
        <v>0</v>
      </c>
      <c r="DB24" s="400">
        <f t="shared" si="3"/>
        <v>0</v>
      </c>
      <c r="DC24" s="400">
        <f t="shared" si="4"/>
        <v>0</v>
      </c>
      <c r="DD24" s="400">
        <f t="shared" si="5"/>
        <v>0</v>
      </c>
      <c r="DE24" s="400">
        <f t="shared" si="6"/>
        <v>0</v>
      </c>
      <c r="DF24" s="400">
        <f t="shared" si="33"/>
        <v>0</v>
      </c>
      <c r="DG24" s="400">
        <f t="shared" si="34"/>
        <v>0</v>
      </c>
      <c r="DH24" s="400">
        <f t="shared" si="35"/>
        <v>0</v>
      </c>
      <c r="DI24" s="400">
        <f t="shared" si="36"/>
        <v>0</v>
      </c>
      <c r="DJ24" s="400">
        <f t="shared" si="37"/>
        <v>0</v>
      </c>
      <c r="DK24" s="400">
        <f t="shared" si="38"/>
        <v>0</v>
      </c>
      <c r="DL24" s="400">
        <f t="shared" si="39"/>
        <v>0</v>
      </c>
      <c r="DM24" s="400">
        <f t="shared" si="40"/>
        <v>0</v>
      </c>
      <c r="DN24" s="400">
        <f t="shared" si="41"/>
        <v>0</v>
      </c>
      <c r="DO24" s="400">
        <f t="shared" si="42"/>
        <v>0</v>
      </c>
      <c r="DP24" s="400">
        <f t="shared" si="43"/>
        <v>0</v>
      </c>
      <c r="DQ24" s="400">
        <f t="shared" si="44"/>
        <v>0</v>
      </c>
      <c r="DR24" s="400">
        <f t="shared" si="45"/>
        <v>0</v>
      </c>
      <c r="DS24" s="400">
        <f t="shared" si="46"/>
        <v>0</v>
      </c>
      <c r="DT24" s="400">
        <f t="shared" si="47"/>
        <v>0</v>
      </c>
      <c r="DU24" s="400">
        <f t="shared" si="48"/>
        <v>0</v>
      </c>
      <c r="DV24" s="400">
        <f t="shared" si="49"/>
        <v>0</v>
      </c>
      <c r="DW24" s="400">
        <f t="shared" si="50"/>
        <v>0</v>
      </c>
      <c r="DX24" s="400">
        <f t="shared" si="51"/>
        <v>0</v>
      </c>
      <c r="DY24" s="400">
        <f t="shared" si="52"/>
        <v>0</v>
      </c>
      <c r="DZ24" s="400">
        <f t="shared" si="53"/>
        <v>0</v>
      </c>
    </row>
    <row r="25" spans="1:130" ht="16.149999999999999" customHeight="1" x14ac:dyDescent="0.25">
      <c r="A25" s="1672" t="s">
        <v>2560</v>
      </c>
      <c r="B25" s="1791">
        <f>+P25+R25+T25+V25+X25+Z25+AB25+AD25+AF25+AH25+AJ25+AL25+AN25+AP25</f>
        <v>0</v>
      </c>
      <c r="C25" s="1592">
        <f>+Q25+S25+U25+W25+Y25+AA25+AC25+AE25+AG25+AI25+AK25+AM25+AO25+AQ25</f>
        <v>0</v>
      </c>
      <c r="D25" s="3571"/>
      <c r="E25" s="1678"/>
      <c r="F25" s="1706"/>
      <c r="G25" s="1678"/>
      <c r="H25" s="1706"/>
      <c r="I25" s="1678"/>
      <c r="J25" s="1706"/>
      <c r="K25" s="1678"/>
      <c r="L25" s="1706"/>
      <c r="M25" s="1707"/>
      <c r="N25" s="3571"/>
      <c r="O25" s="1678"/>
      <c r="P25" s="1583"/>
      <c r="Q25" s="1674"/>
      <c r="R25" s="1583"/>
      <c r="S25" s="1674"/>
      <c r="T25" s="1583"/>
      <c r="U25" s="1674"/>
      <c r="V25" s="1583"/>
      <c r="W25" s="1674"/>
      <c r="X25" s="1583"/>
      <c r="Y25" s="1674"/>
      <c r="Z25" s="1583"/>
      <c r="AA25" s="1674"/>
      <c r="AB25" s="1583"/>
      <c r="AC25" s="1674"/>
      <c r="AD25" s="1583"/>
      <c r="AE25" s="1674"/>
      <c r="AF25" s="1583"/>
      <c r="AG25" s="1674"/>
      <c r="AH25" s="1583"/>
      <c r="AI25" s="1674"/>
      <c r="AJ25" s="1583"/>
      <c r="AK25" s="1674"/>
      <c r="AL25" s="1583"/>
      <c r="AM25" s="1674"/>
      <c r="AN25" s="1583"/>
      <c r="AO25" s="1674"/>
      <c r="AP25" s="1583"/>
      <c r="AQ25" s="1679"/>
      <c r="AR25" s="1591"/>
      <c r="AS25" s="1679"/>
      <c r="AT25" s="1591"/>
      <c r="AU25" s="1674"/>
      <c r="AV25" s="1583"/>
      <c r="AW25" s="1595"/>
      <c r="AX25" s="398" t="str">
        <f t="shared" si="7"/>
        <v/>
      </c>
      <c r="AY25" s="398"/>
      <c r="AZ25" s="398"/>
      <c r="BA25" s="398"/>
      <c r="BB25" s="398"/>
      <c r="BC25" s="398"/>
      <c r="BD25" s="398"/>
      <c r="BE25" s="398"/>
      <c r="BF25" s="398"/>
      <c r="BG25" s="398"/>
      <c r="BH25" s="398"/>
      <c r="BI25" s="394"/>
      <c r="BJ25" s="394"/>
      <c r="BK25" s="394"/>
      <c r="BL25" s="394"/>
      <c r="BU25" s="394"/>
      <c r="BW25" s="395"/>
      <c r="CA25" s="399" t="str">
        <f t="shared" si="8"/>
        <v/>
      </c>
      <c r="CB25" s="399" t="str">
        <f t="shared" si="9"/>
        <v/>
      </c>
      <c r="CC25" s="399" t="str">
        <f t="shared" si="10"/>
        <v/>
      </c>
      <c r="CD25" s="399" t="str">
        <f t="shared" si="11"/>
        <v/>
      </c>
      <c r="CE25" s="399" t="str">
        <f t="shared" si="12"/>
        <v/>
      </c>
      <c r="CF25" s="399" t="str">
        <f t="shared" si="13"/>
        <v/>
      </c>
      <c r="CG25" s="399" t="str">
        <f t="shared" si="14"/>
        <v/>
      </c>
      <c r="CH25" s="399" t="str">
        <f t="shared" si="15"/>
        <v/>
      </c>
      <c r="CI25" s="399" t="str">
        <f t="shared" si="16"/>
        <v/>
      </c>
      <c r="CJ25" s="399" t="str">
        <f t="shared" si="17"/>
        <v/>
      </c>
      <c r="CK25" s="399" t="str">
        <f t="shared" si="18"/>
        <v/>
      </c>
      <c r="CL25" s="399" t="str">
        <f t="shared" si="19"/>
        <v/>
      </c>
      <c r="CM25" s="399" t="str">
        <f t="shared" si="20"/>
        <v/>
      </c>
      <c r="CN25" s="399" t="str">
        <f t="shared" si="21"/>
        <v/>
      </c>
      <c r="CO25" s="399" t="str">
        <f t="shared" si="22"/>
        <v/>
      </c>
      <c r="CP25" s="399" t="str">
        <f t="shared" si="23"/>
        <v/>
      </c>
      <c r="CQ25" s="399" t="str">
        <f t="shared" si="24"/>
        <v/>
      </c>
      <c r="CR25" s="399" t="str">
        <f t="shared" si="25"/>
        <v/>
      </c>
      <c r="CS25" s="399" t="str">
        <f t="shared" si="26"/>
        <v/>
      </c>
      <c r="CT25" s="399" t="str">
        <f t="shared" si="27"/>
        <v/>
      </c>
      <c r="CU25" s="399" t="str">
        <f t="shared" si="28"/>
        <v/>
      </c>
      <c r="CV25" s="399" t="str">
        <f t="shared" si="29"/>
        <v/>
      </c>
      <c r="CW25" s="399" t="str">
        <f t="shared" si="30"/>
        <v/>
      </c>
      <c r="CX25" s="399" t="str">
        <f t="shared" si="31"/>
        <v/>
      </c>
      <c r="CY25" s="399" t="str">
        <f t="shared" si="32"/>
        <v/>
      </c>
      <c r="CZ25" s="399" t="str">
        <f t="shared" si="1"/>
        <v/>
      </c>
      <c r="DA25" s="400">
        <f t="shared" si="2"/>
        <v>0</v>
      </c>
      <c r="DB25" s="400">
        <f t="shared" si="3"/>
        <v>0</v>
      </c>
      <c r="DC25" s="400">
        <f t="shared" si="4"/>
        <v>0</v>
      </c>
      <c r="DD25" s="400">
        <f t="shared" si="5"/>
        <v>0</v>
      </c>
      <c r="DE25" s="400">
        <f t="shared" si="6"/>
        <v>0</v>
      </c>
      <c r="DF25" s="400">
        <f t="shared" si="33"/>
        <v>0</v>
      </c>
      <c r="DG25" s="400">
        <f t="shared" si="34"/>
        <v>0</v>
      </c>
      <c r="DH25" s="400">
        <f t="shared" si="35"/>
        <v>0</v>
      </c>
      <c r="DI25" s="400">
        <f t="shared" si="36"/>
        <v>0</v>
      </c>
      <c r="DJ25" s="400">
        <f t="shared" si="37"/>
        <v>0</v>
      </c>
      <c r="DK25" s="400">
        <f t="shared" si="38"/>
        <v>0</v>
      </c>
      <c r="DL25" s="400">
        <f t="shared" si="39"/>
        <v>0</v>
      </c>
      <c r="DM25" s="400">
        <f t="shared" si="40"/>
        <v>0</v>
      </c>
      <c r="DN25" s="400">
        <f t="shared" si="41"/>
        <v>0</v>
      </c>
      <c r="DO25" s="400">
        <f t="shared" si="42"/>
        <v>0</v>
      </c>
      <c r="DP25" s="400">
        <f t="shared" si="43"/>
        <v>0</v>
      </c>
      <c r="DQ25" s="400">
        <f t="shared" si="44"/>
        <v>0</v>
      </c>
      <c r="DR25" s="400">
        <f t="shared" si="45"/>
        <v>0</v>
      </c>
      <c r="DS25" s="400">
        <f t="shared" si="46"/>
        <v>0</v>
      </c>
      <c r="DT25" s="400">
        <f t="shared" si="47"/>
        <v>0</v>
      </c>
      <c r="DU25" s="400">
        <f t="shared" si="48"/>
        <v>0</v>
      </c>
      <c r="DV25" s="400">
        <f t="shared" si="49"/>
        <v>0</v>
      </c>
      <c r="DW25" s="400">
        <f t="shared" si="50"/>
        <v>0</v>
      </c>
      <c r="DX25" s="400">
        <f t="shared" si="51"/>
        <v>0</v>
      </c>
      <c r="DY25" s="400">
        <f t="shared" si="52"/>
        <v>0</v>
      </c>
      <c r="DZ25" s="400">
        <f t="shared" si="53"/>
        <v>0</v>
      </c>
    </row>
    <row r="26" spans="1:130" ht="16.149999999999999" customHeight="1" x14ac:dyDescent="0.25">
      <c r="A26" s="1672" t="s">
        <v>2561</v>
      </c>
      <c r="B26" s="1791">
        <f>+P26+R26+T26+V26+X26+Z26+AB26+AD26+AF26+AH26</f>
        <v>0</v>
      </c>
      <c r="C26" s="1592">
        <f>+Q26+S26+U26+W26+Y26+AA26+AC26+AE26+AG26+AI26</f>
        <v>0</v>
      </c>
      <c r="D26" s="3571"/>
      <c r="E26" s="1678"/>
      <c r="F26" s="1706"/>
      <c r="G26" s="1678"/>
      <c r="H26" s="1706"/>
      <c r="I26" s="1678"/>
      <c r="J26" s="1706"/>
      <c r="K26" s="1678"/>
      <c r="L26" s="1706"/>
      <c r="M26" s="1707"/>
      <c r="N26" s="3571"/>
      <c r="O26" s="1678"/>
      <c r="P26" s="1583"/>
      <c r="Q26" s="1674"/>
      <c r="R26" s="1583"/>
      <c r="S26" s="1674"/>
      <c r="T26" s="1583"/>
      <c r="U26" s="1674"/>
      <c r="V26" s="1583"/>
      <c r="W26" s="1674"/>
      <c r="X26" s="1583"/>
      <c r="Y26" s="1674"/>
      <c r="Z26" s="1583"/>
      <c r="AA26" s="1674"/>
      <c r="AB26" s="1583"/>
      <c r="AC26" s="1674"/>
      <c r="AD26" s="1583"/>
      <c r="AE26" s="1674"/>
      <c r="AF26" s="1583"/>
      <c r="AG26" s="1674"/>
      <c r="AH26" s="1583"/>
      <c r="AI26" s="1674"/>
      <c r="AJ26" s="1706"/>
      <c r="AK26" s="1678"/>
      <c r="AL26" s="1706"/>
      <c r="AM26" s="1678"/>
      <c r="AN26" s="1706"/>
      <c r="AO26" s="1678"/>
      <c r="AP26" s="1706"/>
      <c r="AQ26" s="1727"/>
      <c r="AR26" s="1591"/>
      <c r="AS26" s="1679"/>
      <c r="AT26" s="1591"/>
      <c r="AU26" s="1674"/>
      <c r="AV26" s="1583"/>
      <c r="AW26" s="1595"/>
      <c r="AX26" s="398" t="str">
        <f t="shared" si="7"/>
        <v/>
      </c>
      <c r="AY26" s="398"/>
      <c r="AZ26" s="398"/>
      <c r="BA26" s="398"/>
      <c r="BB26" s="398"/>
      <c r="BC26" s="398"/>
      <c r="BD26" s="398"/>
      <c r="BE26" s="398"/>
      <c r="BF26" s="398"/>
      <c r="BG26" s="398"/>
      <c r="BH26" s="398"/>
      <c r="BI26" s="394"/>
      <c r="BJ26" s="394"/>
      <c r="BK26" s="394"/>
      <c r="BL26" s="394"/>
      <c r="BU26" s="394"/>
      <c r="BW26" s="395"/>
      <c r="CA26" s="399" t="str">
        <f t="shared" si="8"/>
        <v/>
      </c>
      <c r="CB26" s="399" t="str">
        <f t="shared" si="9"/>
        <v/>
      </c>
      <c r="CC26" s="399" t="str">
        <f t="shared" si="10"/>
        <v/>
      </c>
      <c r="CD26" s="399" t="str">
        <f t="shared" si="11"/>
        <v/>
      </c>
      <c r="CE26" s="399" t="str">
        <f t="shared" si="12"/>
        <v/>
      </c>
      <c r="CF26" s="399" t="str">
        <f t="shared" si="13"/>
        <v/>
      </c>
      <c r="CG26" s="399" t="str">
        <f t="shared" si="14"/>
        <v/>
      </c>
      <c r="CH26" s="399" t="str">
        <f t="shared" si="15"/>
        <v/>
      </c>
      <c r="CI26" s="399" t="str">
        <f t="shared" si="16"/>
        <v/>
      </c>
      <c r="CJ26" s="399" t="str">
        <f t="shared" si="17"/>
        <v/>
      </c>
      <c r="CK26" s="399" t="str">
        <f t="shared" si="18"/>
        <v/>
      </c>
      <c r="CL26" s="399" t="str">
        <f t="shared" si="19"/>
        <v/>
      </c>
      <c r="CM26" s="399" t="str">
        <f t="shared" si="20"/>
        <v/>
      </c>
      <c r="CN26" s="399" t="str">
        <f t="shared" si="21"/>
        <v/>
      </c>
      <c r="CO26" s="399" t="str">
        <f t="shared" si="22"/>
        <v/>
      </c>
      <c r="CP26" s="399" t="str">
        <f t="shared" si="23"/>
        <v/>
      </c>
      <c r="CQ26" s="399" t="str">
        <f t="shared" si="24"/>
        <v/>
      </c>
      <c r="CR26" s="399" t="str">
        <f t="shared" si="25"/>
        <v/>
      </c>
      <c r="CS26" s="399" t="str">
        <f t="shared" si="26"/>
        <v/>
      </c>
      <c r="CT26" s="399" t="str">
        <f t="shared" si="27"/>
        <v/>
      </c>
      <c r="CU26" s="399" t="str">
        <f t="shared" si="28"/>
        <v/>
      </c>
      <c r="CV26" s="399" t="str">
        <f t="shared" si="29"/>
        <v/>
      </c>
      <c r="CW26" s="399" t="str">
        <f t="shared" si="30"/>
        <v/>
      </c>
      <c r="CX26" s="399" t="str">
        <f t="shared" si="31"/>
        <v/>
      </c>
      <c r="CY26" s="399" t="str">
        <f t="shared" si="32"/>
        <v/>
      </c>
      <c r="CZ26" s="399" t="str">
        <f t="shared" si="1"/>
        <v/>
      </c>
      <c r="DA26" s="400">
        <f t="shared" si="2"/>
        <v>0</v>
      </c>
      <c r="DB26" s="400">
        <f t="shared" si="3"/>
        <v>0</v>
      </c>
      <c r="DC26" s="400">
        <f t="shared" si="4"/>
        <v>0</v>
      </c>
      <c r="DD26" s="400">
        <f t="shared" si="5"/>
        <v>0</v>
      </c>
      <c r="DE26" s="400">
        <f t="shared" si="6"/>
        <v>0</v>
      </c>
      <c r="DF26" s="400">
        <f t="shared" si="33"/>
        <v>0</v>
      </c>
      <c r="DG26" s="400">
        <f t="shared" si="34"/>
        <v>0</v>
      </c>
      <c r="DH26" s="400">
        <f t="shared" si="35"/>
        <v>0</v>
      </c>
      <c r="DI26" s="400">
        <f t="shared" si="36"/>
        <v>0</v>
      </c>
      <c r="DJ26" s="400">
        <f t="shared" si="37"/>
        <v>0</v>
      </c>
      <c r="DK26" s="400">
        <f t="shared" si="38"/>
        <v>0</v>
      </c>
      <c r="DL26" s="400">
        <f t="shared" si="39"/>
        <v>0</v>
      </c>
      <c r="DM26" s="400">
        <f t="shared" si="40"/>
        <v>0</v>
      </c>
      <c r="DN26" s="400">
        <f t="shared" si="41"/>
        <v>0</v>
      </c>
      <c r="DO26" s="400">
        <f t="shared" si="42"/>
        <v>0</v>
      </c>
      <c r="DP26" s="400">
        <f t="shared" si="43"/>
        <v>0</v>
      </c>
      <c r="DQ26" s="400">
        <f t="shared" si="44"/>
        <v>0</v>
      </c>
      <c r="DR26" s="400">
        <f t="shared" si="45"/>
        <v>0</v>
      </c>
      <c r="DS26" s="400">
        <f t="shared" si="46"/>
        <v>0</v>
      </c>
      <c r="DT26" s="400">
        <f t="shared" si="47"/>
        <v>0</v>
      </c>
      <c r="DU26" s="400">
        <f t="shared" si="48"/>
        <v>0</v>
      </c>
      <c r="DV26" s="400">
        <f t="shared" si="49"/>
        <v>0</v>
      </c>
      <c r="DW26" s="400">
        <f t="shared" si="50"/>
        <v>0</v>
      </c>
      <c r="DX26" s="400">
        <f t="shared" si="51"/>
        <v>0</v>
      </c>
      <c r="DY26" s="400">
        <f t="shared" si="52"/>
        <v>0</v>
      </c>
      <c r="DZ26" s="400">
        <f t="shared" si="53"/>
        <v>0</v>
      </c>
    </row>
    <row r="27" spans="1:130" ht="16.149999999999999" customHeight="1" x14ac:dyDescent="0.25">
      <c r="A27" s="1672" t="s">
        <v>2562</v>
      </c>
      <c r="B27" s="1791">
        <f t="shared" ref="B27:C29" si="54">+D27+F27+H27+J27+L27+N27+P27+R27+T27+V27+X27+Z27+AB27+AD27+AF27+AH27+AJ27+AL27+AN27+AP27</f>
        <v>0</v>
      </c>
      <c r="C27" s="1592">
        <f t="shared" si="54"/>
        <v>0</v>
      </c>
      <c r="D27" s="1591"/>
      <c r="E27" s="1674"/>
      <c r="F27" s="1583"/>
      <c r="G27" s="1674"/>
      <c r="H27" s="1583"/>
      <c r="I27" s="1595"/>
      <c r="J27" s="1591"/>
      <c r="K27" s="1591"/>
      <c r="L27" s="1583"/>
      <c r="M27" s="1595"/>
      <c r="N27" s="1591"/>
      <c r="O27" s="1674"/>
      <c r="P27" s="1583"/>
      <c r="Q27" s="1674"/>
      <c r="R27" s="1583"/>
      <c r="S27" s="1674"/>
      <c r="T27" s="1583"/>
      <c r="U27" s="1674"/>
      <c r="V27" s="1583"/>
      <c r="W27" s="1674"/>
      <c r="X27" s="1583"/>
      <c r="Y27" s="1674"/>
      <c r="Z27" s="1583"/>
      <c r="AA27" s="1674"/>
      <c r="AB27" s="1583"/>
      <c r="AC27" s="1674"/>
      <c r="AD27" s="1583"/>
      <c r="AE27" s="1674"/>
      <c r="AF27" s="1583"/>
      <c r="AG27" s="1674"/>
      <c r="AH27" s="1583"/>
      <c r="AI27" s="1674"/>
      <c r="AJ27" s="1583"/>
      <c r="AK27" s="1674"/>
      <c r="AL27" s="1583"/>
      <c r="AM27" s="1674"/>
      <c r="AN27" s="1583"/>
      <c r="AO27" s="1674"/>
      <c r="AP27" s="1583"/>
      <c r="AQ27" s="1679"/>
      <c r="AR27" s="1591"/>
      <c r="AS27" s="1679"/>
      <c r="AT27" s="1591"/>
      <c r="AU27" s="1674"/>
      <c r="AV27" s="1583"/>
      <c r="AW27" s="1595"/>
      <c r="AX27" s="398" t="str">
        <f t="shared" si="7"/>
        <v/>
      </c>
      <c r="AY27" s="398"/>
      <c r="AZ27" s="398"/>
      <c r="BA27" s="398"/>
      <c r="BB27" s="398"/>
      <c r="BC27" s="398"/>
      <c r="BD27" s="398"/>
      <c r="BE27" s="398"/>
      <c r="BF27" s="398"/>
      <c r="BG27" s="398"/>
      <c r="BH27" s="398"/>
      <c r="BI27" s="394"/>
      <c r="BJ27" s="394"/>
      <c r="BK27" s="394"/>
      <c r="BL27" s="394"/>
      <c r="BU27" s="394"/>
      <c r="BW27" s="395"/>
      <c r="CA27" s="399" t="str">
        <f t="shared" si="8"/>
        <v/>
      </c>
      <c r="CB27" s="399" t="str">
        <f t="shared" si="9"/>
        <v/>
      </c>
      <c r="CC27" s="399" t="str">
        <f t="shared" si="10"/>
        <v/>
      </c>
      <c r="CD27" s="399" t="str">
        <f t="shared" si="11"/>
        <v/>
      </c>
      <c r="CE27" s="399" t="str">
        <f t="shared" si="12"/>
        <v/>
      </c>
      <c r="CF27" s="399" t="str">
        <f t="shared" si="13"/>
        <v/>
      </c>
      <c r="CG27" s="399" t="str">
        <f t="shared" si="14"/>
        <v/>
      </c>
      <c r="CH27" s="399" t="str">
        <f t="shared" si="15"/>
        <v/>
      </c>
      <c r="CI27" s="399" t="str">
        <f t="shared" si="16"/>
        <v/>
      </c>
      <c r="CJ27" s="399" t="str">
        <f t="shared" si="17"/>
        <v/>
      </c>
      <c r="CK27" s="399" t="str">
        <f t="shared" si="18"/>
        <v/>
      </c>
      <c r="CL27" s="399" t="str">
        <f t="shared" si="19"/>
        <v/>
      </c>
      <c r="CM27" s="399" t="str">
        <f t="shared" si="20"/>
        <v/>
      </c>
      <c r="CN27" s="399" t="str">
        <f t="shared" si="21"/>
        <v/>
      </c>
      <c r="CO27" s="399" t="str">
        <f t="shared" si="22"/>
        <v/>
      </c>
      <c r="CP27" s="399" t="str">
        <f t="shared" si="23"/>
        <v/>
      </c>
      <c r="CQ27" s="399" t="str">
        <f t="shared" si="24"/>
        <v/>
      </c>
      <c r="CR27" s="399" t="str">
        <f t="shared" si="25"/>
        <v/>
      </c>
      <c r="CS27" s="399" t="str">
        <f t="shared" si="26"/>
        <v/>
      </c>
      <c r="CT27" s="399" t="str">
        <f t="shared" si="27"/>
        <v/>
      </c>
      <c r="CU27" s="399" t="str">
        <f t="shared" si="28"/>
        <v/>
      </c>
      <c r="CV27" s="399" t="str">
        <f t="shared" si="29"/>
        <v/>
      </c>
      <c r="CW27" s="399" t="str">
        <f t="shared" si="30"/>
        <v/>
      </c>
      <c r="CX27" s="399" t="str">
        <f t="shared" si="31"/>
        <v/>
      </c>
      <c r="CY27" s="399" t="str">
        <f t="shared" si="32"/>
        <v/>
      </c>
      <c r="CZ27" s="399" t="str">
        <f t="shared" si="1"/>
        <v/>
      </c>
      <c r="DA27" s="400">
        <f t="shared" si="2"/>
        <v>0</v>
      </c>
      <c r="DB27" s="400">
        <f t="shared" si="3"/>
        <v>0</v>
      </c>
      <c r="DC27" s="400">
        <f t="shared" si="4"/>
        <v>0</v>
      </c>
      <c r="DD27" s="400">
        <f t="shared" si="5"/>
        <v>0</v>
      </c>
      <c r="DE27" s="400">
        <f t="shared" si="6"/>
        <v>0</v>
      </c>
      <c r="DF27" s="400">
        <f t="shared" si="33"/>
        <v>0</v>
      </c>
      <c r="DG27" s="400">
        <f t="shared" si="34"/>
        <v>0</v>
      </c>
      <c r="DH27" s="400">
        <f t="shared" si="35"/>
        <v>0</v>
      </c>
      <c r="DI27" s="400">
        <f t="shared" si="36"/>
        <v>0</v>
      </c>
      <c r="DJ27" s="400">
        <f t="shared" si="37"/>
        <v>0</v>
      </c>
      <c r="DK27" s="400">
        <f t="shared" si="38"/>
        <v>0</v>
      </c>
      <c r="DL27" s="400">
        <f t="shared" si="39"/>
        <v>0</v>
      </c>
      <c r="DM27" s="400">
        <f t="shared" si="40"/>
        <v>0</v>
      </c>
      <c r="DN27" s="400">
        <f t="shared" si="41"/>
        <v>0</v>
      </c>
      <c r="DO27" s="400">
        <f t="shared" si="42"/>
        <v>0</v>
      </c>
      <c r="DP27" s="400">
        <f t="shared" si="43"/>
        <v>0</v>
      </c>
      <c r="DQ27" s="400">
        <f t="shared" si="44"/>
        <v>0</v>
      </c>
      <c r="DR27" s="400">
        <f t="shared" si="45"/>
        <v>0</v>
      </c>
      <c r="DS27" s="400">
        <f t="shared" si="46"/>
        <v>0</v>
      </c>
      <c r="DT27" s="400">
        <f t="shared" si="47"/>
        <v>0</v>
      </c>
      <c r="DU27" s="400">
        <f t="shared" si="48"/>
        <v>0</v>
      </c>
      <c r="DV27" s="400">
        <f t="shared" si="49"/>
        <v>0</v>
      </c>
      <c r="DW27" s="400">
        <f t="shared" si="50"/>
        <v>0</v>
      </c>
      <c r="DX27" s="400">
        <f t="shared" si="51"/>
        <v>0</v>
      </c>
      <c r="DY27" s="400">
        <f t="shared" si="52"/>
        <v>0</v>
      </c>
      <c r="DZ27" s="400">
        <f t="shared" si="53"/>
        <v>0</v>
      </c>
    </row>
    <row r="28" spans="1:130" ht="16.149999999999999" customHeight="1" x14ac:dyDescent="0.25">
      <c r="A28" s="1672" t="s">
        <v>2563</v>
      </c>
      <c r="B28" s="1791">
        <f t="shared" si="54"/>
        <v>0</v>
      </c>
      <c r="C28" s="1592">
        <f t="shared" si="54"/>
        <v>0</v>
      </c>
      <c r="D28" s="1591"/>
      <c r="E28" s="1674"/>
      <c r="F28" s="1583"/>
      <c r="G28" s="1674"/>
      <c r="H28" s="1583"/>
      <c r="I28" s="1595"/>
      <c r="J28" s="1591"/>
      <c r="K28" s="1591"/>
      <c r="L28" s="1583"/>
      <c r="M28" s="1595"/>
      <c r="N28" s="1591"/>
      <c r="O28" s="1674"/>
      <c r="P28" s="1583"/>
      <c r="Q28" s="1674"/>
      <c r="R28" s="1583"/>
      <c r="S28" s="1674"/>
      <c r="T28" s="1583"/>
      <c r="U28" s="1674"/>
      <c r="V28" s="1583"/>
      <c r="W28" s="1674"/>
      <c r="X28" s="1583"/>
      <c r="Y28" s="1674"/>
      <c r="Z28" s="1583"/>
      <c r="AA28" s="1674"/>
      <c r="AB28" s="1583"/>
      <c r="AC28" s="1674"/>
      <c r="AD28" s="1583"/>
      <c r="AE28" s="1674"/>
      <c r="AF28" s="1583"/>
      <c r="AG28" s="1674"/>
      <c r="AH28" s="1583"/>
      <c r="AI28" s="1674"/>
      <c r="AJ28" s="1583"/>
      <c r="AK28" s="1674"/>
      <c r="AL28" s="1583"/>
      <c r="AM28" s="1674"/>
      <c r="AN28" s="1583"/>
      <c r="AO28" s="1674"/>
      <c r="AP28" s="1583"/>
      <c r="AQ28" s="1679"/>
      <c r="AR28" s="1591"/>
      <c r="AS28" s="1679"/>
      <c r="AT28" s="1591"/>
      <c r="AU28" s="1674"/>
      <c r="AV28" s="1583"/>
      <c r="AW28" s="1595"/>
      <c r="AX28" s="398" t="str">
        <f t="shared" si="7"/>
        <v/>
      </c>
      <c r="AY28" s="398"/>
      <c r="AZ28" s="398"/>
      <c r="BA28" s="398"/>
      <c r="BB28" s="398"/>
      <c r="BC28" s="398"/>
      <c r="BD28" s="398"/>
      <c r="BE28" s="398"/>
      <c r="BF28" s="398"/>
      <c r="BG28" s="398"/>
      <c r="BH28" s="398"/>
      <c r="BI28" s="394"/>
      <c r="BJ28" s="394"/>
      <c r="BK28" s="394"/>
      <c r="BL28" s="394"/>
      <c r="BU28" s="394"/>
      <c r="BW28" s="395"/>
      <c r="CA28" s="399" t="str">
        <f t="shared" si="8"/>
        <v/>
      </c>
      <c r="CB28" s="399" t="str">
        <f t="shared" si="9"/>
        <v/>
      </c>
      <c r="CC28" s="399" t="str">
        <f t="shared" si="10"/>
        <v/>
      </c>
      <c r="CD28" s="399" t="str">
        <f t="shared" si="11"/>
        <v/>
      </c>
      <c r="CE28" s="399" t="str">
        <f t="shared" si="12"/>
        <v/>
      </c>
      <c r="CF28" s="399" t="str">
        <f t="shared" si="13"/>
        <v/>
      </c>
      <c r="CG28" s="399" t="str">
        <f t="shared" si="14"/>
        <v/>
      </c>
      <c r="CH28" s="399" t="str">
        <f t="shared" si="15"/>
        <v/>
      </c>
      <c r="CI28" s="399" t="str">
        <f t="shared" si="16"/>
        <v/>
      </c>
      <c r="CJ28" s="399" t="str">
        <f t="shared" si="17"/>
        <v/>
      </c>
      <c r="CK28" s="399" t="str">
        <f t="shared" si="18"/>
        <v/>
      </c>
      <c r="CL28" s="399" t="str">
        <f t="shared" si="19"/>
        <v/>
      </c>
      <c r="CM28" s="399" t="str">
        <f t="shared" si="20"/>
        <v/>
      </c>
      <c r="CN28" s="399" t="str">
        <f t="shared" si="21"/>
        <v/>
      </c>
      <c r="CO28" s="399" t="str">
        <f t="shared" si="22"/>
        <v/>
      </c>
      <c r="CP28" s="399" t="str">
        <f t="shared" si="23"/>
        <v/>
      </c>
      <c r="CQ28" s="399" t="str">
        <f t="shared" si="24"/>
        <v/>
      </c>
      <c r="CR28" s="399" t="str">
        <f t="shared" si="25"/>
        <v/>
      </c>
      <c r="CS28" s="399" t="str">
        <f t="shared" si="26"/>
        <v/>
      </c>
      <c r="CT28" s="399" t="str">
        <f t="shared" si="27"/>
        <v/>
      </c>
      <c r="CU28" s="399" t="str">
        <f t="shared" si="28"/>
        <v/>
      </c>
      <c r="CV28" s="399" t="str">
        <f t="shared" si="29"/>
        <v/>
      </c>
      <c r="CW28" s="399" t="str">
        <f t="shared" si="30"/>
        <v/>
      </c>
      <c r="CX28" s="399" t="str">
        <f t="shared" si="31"/>
        <v/>
      </c>
      <c r="CY28" s="399" t="str">
        <f t="shared" si="32"/>
        <v/>
      </c>
      <c r="CZ28" s="399" t="str">
        <f t="shared" si="1"/>
        <v/>
      </c>
      <c r="DA28" s="400">
        <f t="shared" si="2"/>
        <v>0</v>
      </c>
      <c r="DB28" s="400">
        <f t="shared" si="3"/>
        <v>0</v>
      </c>
      <c r="DC28" s="400">
        <f t="shared" si="4"/>
        <v>0</v>
      </c>
      <c r="DD28" s="400">
        <f t="shared" si="5"/>
        <v>0</v>
      </c>
      <c r="DE28" s="400">
        <f t="shared" si="6"/>
        <v>0</v>
      </c>
      <c r="DF28" s="400">
        <f t="shared" si="33"/>
        <v>0</v>
      </c>
      <c r="DG28" s="400">
        <f t="shared" si="34"/>
        <v>0</v>
      </c>
      <c r="DH28" s="400">
        <f t="shared" si="35"/>
        <v>0</v>
      </c>
      <c r="DI28" s="400">
        <f t="shared" si="36"/>
        <v>0</v>
      </c>
      <c r="DJ28" s="400">
        <f t="shared" si="37"/>
        <v>0</v>
      </c>
      <c r="DK28" s="400">
        <f t="shared" si="38"/>
        <v>0</v>
      </c>
      <c r="DL28" s="400">
        <f t="shared" si="39"/>
        <v>0</v>
      </c>
      <c r="DM28" s="400">
        <f t="shared" si="40"/>
        <v>0</v>
      </c>
      <c r="DN28" s="400">
        <f t="shared" si="41"/>
        <v>0</v>
      </c>
      <c r="DO28" s="400">
        <f t="shared" si="42"/>
        <v>0</v>
      </c>
      <c r="DP28" s="400">
        <f t="shared" si="43"/>
        <v>0</v>
      </c>
      <c r="DQ28" s="400">
        <f t="shared" si="44"/>
        <v>0</v>
      </c>
      <c r="DR28" s="400">
        <f t="shared" si="45"/>
        <v>0</v>
      </c>
      <c r="DS28" s="400">
        <f t="shared" si="46"/>
        <v>0</v>
      </c>
      <c r="DT28" s="400">
        <f t="shared" si="47"/>
        <v>0</v>
      </c>
      <c r="DU28" s="400">
        <f t="shared" si="48"/>
        <v>0</v>
      </c>
      <c r="DV28" s="400">
        <f t="shared" si="49"/>
        <v>0</v>
      </c>
      <c r="DW28" s="400">
        <f t="shared" si="50"/>
        <v>0</v>
      </c>
      <c r="DX28" s="400">
        <f t="shared" si="51"/>
        <v>0</v>
      </c>
      <c r="DY28" s="400">
        <f t="shared" si="52"/>
        <v>0</v>
      </c>
      <c r="DZ28" s="400">
        <f t="shared" si="53"/>
        <v>0</v>
      </c>
    </row>
    <row r="29" spans="1:130" ht="16.149999999999999" customHeight="1" x14ac:dyDescent="0.25">
      <c r="A29" s="4111" t="s">
        <v>2564</v>
      </c>
      <c r="B29" s="4112">
        <f t="shared" si="54"/>
        <v>0</v>
      </c>
      <c r="C29" s="4113">
        <f t="shared" si="54"/>
        <v>0</v>
      </c>
      <c r="D29" s="1907"/>
      <c r="E29" s="1634"/>
      <c r="F29" s="1596"/>
      <c r="G29" s="1634"/>
      <c r="H29" s="1596"/>
      <c r="I29" s="1597"/>
      <c r="J29" s="1907"/>
      <c r="K29" s="1907"/>
      <c r="L29" s="1596"/>
      <c r="M29" s="1597"/>
      <c r="N29" s="1907"/>
      <c r="O29" s="1634"/>
      <c r="P29" s="1596"/>
      <c r="Q29" s="1634"/>
      <c r="R29" s="1596"/>
      <c r="S29" s="1634"/>
      <c r="T29" s="1596"/>
      <c r="U29" s="1634"/>
      <c r="V29" s="1596"/>
      <c r="W29" s="1634"/>
      <c r="X29" s="1596"/>
      <c r="Y29" s="1634"/>
      <c r="Z29" s="1596"/>
      <c r="AA29" s="1634"/>
      <c r="AB29" s="1596"/>
      <c r="AC29" s="1634"/>
      <c r="AD29" s="1596"/>
      <c r="AE29" s="1634"/>
      <c r="AF29" s="1596"/>
      <c r="AG29" s="1634"/>
      <c r="AH29" s="1596"/>
      <c r="AI29" s="1634"/>
      <c r="AJ29" s="1596"/>
      <c r="AK29" s="1634"/>
      <c r="AL29" s="1596"/>
      <c r="AM29" s="1634"/>
      <c r="AN29" s="1596"/>
      <c r="AO29" s="1634"/>
      <c r="AP29" s="1596"/>
      <c r="AQ29" s="1710"/>
      <c r="AR29" s="1907"/>
      <c r="AS29" s="1710"/>
      <c r="AT29" s="1907"/>
      <c r="AU29" s="1634"/>
      <c r="AV29" s="1596"/>
      <c r="AW29" s="1597"/>
      <c r="AX29" s="398" t="str">
        <f t="shared" si="7"/>
        <v/>
      </c>
      <c r="AY29" s="398"/>
      <c r="AZ29" s="398"/>
      <c r="BA29" s="398"/>
      <c r="BB29" s="398"/>
      <c r="BC29" s="398"/>
      <c r="BD29" s="398"/>
      <c r="BE29" s="398"/>
      <c r="BF29" s="398"/>
      <c r="BG29" s="398"/>
      <c r="BH29" s="398"/>
      <c r="BI29" s="394"/>
      <c r="BJ29" s="394"/>
      <c r="BK29" s="394"/>
      <c r="BL29" s="394"/>
      <c r="BU29" s="394"/>
      <c r="BW29" s="395"/>
      <c r="CA29" s="399" t="str">
        <f t="shared" si="8"/>
        <v/>
      </c>
      <c r="CB29" s="399" t="str">
        <f t="shared" si="9"/>
        <v/>
      </c>
      <c r="CC29" s="399" t="str">
        <f t="shared" si="10"/>
        <v/>
      </c>
      <c r="CD29" s="399" t="str">
        <f t="shared" si="11"/>
        <v/>
      </c>
      <c r="CE29" s="399" t="str">
        <f t="shared" si="12"/>
        <v/>
      </c>
      <c r="CF29" s="399" t="str">
        <f t="shared" si="13"/>
        <v/>
      </c>
      <c r="CG29" s="399" t="str">
        <f t="shared" si="14"/>
        <v/>
      </c>
      <c r="CH29" s="399" t="str">
        <f t="shared" si="15"/>
        <v/>
      </c>
      <c r="CI29" s="399" t="str">
        <f t="shared" si="16"/>
        <v/>
      </c>
      <c r="CJ29" s="399" t="str">
        <f t="shared" si="17"/>
        <v/>
      </c>
      <c r="CK29" s="399" t="str">
        <f t="shared" si="18"/>
        <v/>
      </c>
      <c r="CL29" s="399" t="str">
        <f t="shared" si="19"/>
        <v/>
      </c>
      <c r="CM29" s="399" t="str">
        <f t="shared" si="20"/>
        <v/>
      </c>
      <c r="CN29" s="399" t="str">
        <f t="shared" si="21"/>
        <v/>
      </c>
      <c r="CO29" s="399" t="str">
        <f t="shared" si="22"/>
        <v/>
      </c>
      <c r="CP29" s="399" t="str">
        <f t="shared" si="23"/>
        <v/>
      </c>
      <c r="CQ29" s="399" t="str">
        <f t="shared" si="24"/>
        <v/>
      </c>
      <c r="CR29" s="399" t="str">
        <f t="shared" si="25"/>
        <v/>
      </c>
      <c r="CS29" s="399" t="str">
        <f t="shared" si="26"/>
        <v/>
      </c>
      <c r="CT29" s="399" t="str">
        <f t="shared" si="27"/>
        <v/>
      </c>
      <c r="CU29" s="399" t="str">
        <f t="shared" si="28"/>
        <v/>
      </c>
      <c r="CV29" s="399" t="str">
        <f t="shared" si="29"/>
        <v/>
      </c>
      <c r="CW29" s="399" t="str">
        <f t="shared" si="30"/>
        <v/>
      </c>
      <c r="CX29" s="399" t="str">
        <f t="shared" si="31"/>
        <v/>
      </c>
      <c r="CY29" s="399" t="str">
        <f t="shared" si="32"/>
        <v/>
      </c>
      <c r="CZ29" s="399" t="str">
        <f t="shared" si="1"/>
        <v/>
      </c>
      <c r="DA29" s="400">
        <f t="shared" si="2"/>
        <v>0</v>
      </c>
      <c r="DB29" s="400">
        <f t="shared" si="3"/>
        <v>0</v>
      </c>
      <c r="DC29" s="400">
        <f t="shared" si="4"/>
        <v>0</v>
      </c>
      <c r="DD29" s="400">
        <f t="shared" si="5"/>
        <v>0</v>
      </c>
      <c r="DE29" s="400">
        <f t="shared" si="6"/>
        <v>0</v>
      </c>
      <c r="DF29" s="400">
        <f t="shared" si="33"/>
        <v>0</v>
      </c>
      <c r="DG29" s="400">
        <f t="shared" si="34"/>
        <v>0</v>
      </c>
      <c r="DH29" s="400">
        <f t="shared" si="35"/>
        <v>0</v>
      </c>
      <c r="DI29" s="400">
        <f t="shared" si="36"/>
        <v>0</v>
      </c>
      <c r="DJ29" s="400">
        <f t="shared" si="37"/>
        <v>0</v>
      </c>
      <c r="DK29" s="400">
        <f t="shared" si="38"/>
        <v>0</v>
      </c>
      <c r="DL29" s="400">
        <f t="shared" si="39"/>
        <v>0</v>
      </c>
      <c r="DM29" s="400">
        <f t="shared" si="40"/>
        <v>0</v>
      </c>
      <c r="DN29" s="400">
        <f t="shared" si="41"/>
        <v>0</v>
      </c>
      <c r="DO29" s="400">
        <f t="shared" si="42"/>
        <v>0</v>
      </c>
      <c r="DP29" s="400">
        <f t="shared" si="43"/>
        <v>0</v>
      </c>
      <c r="DQ29" s="400">
        <f t="shared" si="44"/>
        <v>0</v>
      </c>
      <c r="DR29" s="400">
        <f t="shared" si="45"/>
        <v>0</v>
      </c>
      <c r="DS29" s="400">
        <f t="shared" si="46"/>
        <v>0</v>
      </c>
      <c r="DT29" s="400">
        <f t="shared" si="47"/>
        <v>0</v>
      </c>
      <c r="DU29" s="400">
        <f t="shared" si="48"/>
        <v>0</v>
      </c>
      <c r="DV29" s="400">
        <f t="shared" si="49"/>
        <v>0</v>
      </c>
      <c r="DW29" s="400">
        <f t="shared" si="50"/>
        <v>0</v>
      </c>
      <c r="DX29" s="400">
        <f t="shared" si="51"/>
        <v>0</v>
      </c>
      <c r="DY29" s="400">
        <f t="shared" si="52"/>
        <v>0</v>
      </c>
      <c r="DZ29" s="400">
        <f t="shared" si="53"/>
        <v>0</v>
      </c>
    </row>
    <row r="30" spans="1:130" ht="31.9" customHeight="1" x14ac:dyDescent="0.25">
      <c r="A30" s="4114" t="s">
        <v>2565</v>
      </c>
      <c r="B30" s="4096"/>
      <c r="C30" s="4096"/>
      <c r="D30" s="4096"/>
      <c r="E30" s="4096"/>
      <c r="F30" s="4096"/>
      <c r="G30" s="4096"/>
      <c r="H30" s="273"/>
      <c r="I30" s="273"/>
      <c r="J30" s="291"/>
      <c r="K30" s="291"/>
      <c r="L30" s="291"/>
      <c r="M30" s="291"/>
      <c r="N30" s="291"/>
      <c r="O30" s="291"/>
      <c r="P30" s="291"/>
      <c r="Q30" s="250"/>
      <c r="AX30" s="394"/>
      <c r="AY30" s="394"/>
      <c r="AZ30" s="394"/>
      <c r="BA30" s="394"/>
      <c r="BB30" s="394"/>
      <c r="BC30" s="394"/>
      <c r="BD30" s="394"/>
      <c r="BE30" s="394"/>
      <c r="BF30" s="394"/>
      <c r="BG30" s="394"/>
      <c r="BH30" s="394"/>
      <c r="BI30" s="394"/>
      <c r="BJ30" s="394"/>
      <c r="BK30" s="394"/>
      <c r="BL30" s="394"/>
      <c r="BM30" s="394"/>
      <c r="BT30" s="397"/>
      <c r="BU30" s="397"/>
      <c r="BV30" s="395"/>
      <c r="BW30" s="395"/>
    </row>
    <row r="31" spans="1:130" ht="31.9" customHeight="1" x14ac:dyDescent="0.25">
      <c r="A31" s="7421" t="s">
        <v>2543</v>
      </c>
      <c r="B31" s="7423" t="s">
        <v>49</v>
      </c>
      <c r="C31" s="7424"/>
      <c r="D31" s="7427" t="s">
        <v>945</v>
      </c>
      <c r="E31" s="7428"/>
      <c r="F31" s="7428"/>
      <c r="G31" s="7428"/>
      <c r="H31" s="7428"/>
      <c r="I31" s="7428"/>
      <c r="J31" s="7428"/>
      <c r="K31" s="7428"/>
      <c r="L31" s="7428"/>
      <c r="M31" s="7428"/>
      <c r="N31" s="7428"/>
      <c r="O31" s="7428"/>
      <c r="P31" s="7428"/>
      <c r="Q31" s="7428"/>
      <c r="R31" s="7428"/>
      <c r="S31" s="7428"/>
      <c r="T31" s="7428"/>
      <c r="U31" s="7428"/>
      <c r="V31" s="7428"/>
      <c r="W31" s="7428"/>
      <c r="X31" s="7428"/>
      <c r="Y31" s="7428"/>
      <c r="Z31" s="7428"/>
      <c r="AA31" s="7428"/>
      <c r="AB31" s="7428"/>
      <c r="AC31" s="7428"/>
      <c r="AD31" s="7428"/>
      <c r="AE31" s="7428"/>
      <c r="AF31" s="7428"/>
      <c r="AG31" s="7428"/>
      <c r="AH31" s="7428"/>
      <c r="AI31" s="7428"/>
      <c r="AJ31" s="7428"/>
      <c r="AK31" s="7428"/>
      <c r="AL31" s="7428"/>
      <c r="AM31" s="7428"/>
      <c r="AN31" s="7428"/>
      <c r="AO31" s="7428"/>
      <c r="AP31" s="7428"/>
      <c r="AQ31" s="7429"/>
      <c r="AR31" s="7430" t="s">
        <v>2544</v>
      </c>
      <c r="AS31" s="7431"/>
      <c r="AT31" s="7432" t="s">
        <v>930</v>
      </c>
      <c r="AU31" s="7433"/>
      <c r="AV31" s="7438" t="s">
        <v>13</v>
      </c>
      <c r="AW31" s="7440" t="s">
        <v>14</v>
      </c>
      <c r="AX31" s="394"/>
      <c r="AY31" s="394"/>
      <c r="AZ31" s="394"/>
      <c r="BA31" s="394"/>
      <c r="BB31" s="394"/>
      <c r="BC31" s="394"/>
      <c r="BD31" s="394"/>
      <c r="BE31" s="394"/>
      <c r="BF31" s="394"/>
      <c r="BG31" s="394"/>
      <c r="BH31" s="394"/>
      <c r="BI31" s="394"/>
      <c r="BJ31" s="394"/>
      <c r="BK31" s="394"/>
      <c r="BL31" s="394"/>
      <c r="BU31" s="394"/>
      <c r="BV31" s="395"/>
      <c r="BW31" s="395"/>
    </row>
    <row r="32" spans="1:130" ht="16.149999999999999" customHeight="1" x14ac:dyDescent="0.25">
      <c r="A32" s="6664"/>
      <c r="B32" s="7425"/>
      <c r="C32" s="7426"/>
      <c r="D32" s="7436" t="s">
        <v>947</v>
      </c>
      <c r="E32" s="7430"/>
      <c r="F32" s="7436" t="s">
        <v>948</v>
      </c>
      <c r="G32" s="7430"/>
      <c r="H32" s="7436" t="s">
        <v>949</v>
      </c>
      <c r="I32" s="7437"/>
      <c r="J32" s="7430" t="s">
        <v>950</v>
      </c>
      <c r="K32" s="7430"/>
      <c r="L32" s="7436" t="s">
        <v>458</v>
      </c>
      <c r="M32" s="7430"/>
      <c r="N32" s="7436" t="s">
        <v>598</v>
      </c>
      <c r="O32" s="7430"/>
      <c r="P32" s="7436" t="s">
        <v>70</v>
      </c>
      <c r="Q32" s="7430"/>
      <c r="R32" s="7436" t="s">
        <v>71</v>
      </c>
      <c r="S32" s="7430"/>
      <c r="T32" s="7436" t="s">
        <v>143</v>
      </c>
      <c r="U32" s="7437"/>
      <c r="V32" s="7436" t="s">
        <v>144</v>
      </c>
      <c r="W32" s="7437"/>
      <c r="X32" s="7436" t="s">
        <v>145</v>
      </c>
      <c r="Y32" s="7437"/>
      <c r="Z32" s="7436" t="s">
        <v>146</v>
      </c>
      <c r="AA32" s="7437"/>
      <c r="AB32" s="7436" t="s">
        <v>147</v>
      </c>
      <c r="AC32" s="7437"/>
      <c r="AD32" s="7436" t="s">
        <v>148</v>
      </c>
      <c r="AE32" s="7437"/>
      <c r="AF32" s="7436" t="s">
        <v>149</v>
      </c>
      <c r="AG32" s="7437"/>
      <c r="AH32" s="7436" t="s">
        <v>150</v>
      </c>
      <c r="AI32" s="7437"/>
      <c r="AJ32" s="7436" t="s">
        <v>151</v>
      </c>
      <c r="AK32" s="7437"/>
      <c r="AL32" s="7436" t="s">
        <v>152</v>
      </c>
      <c r="AM32" s="7437"/>
      <c r="AN32" s="7436" t="s">
        <v>153</v>
      </c>
      <c r="AO32" s="7437"/>
      <c r="AP32" s="7436" t="s">
        <v>154</v>
      </c>
      <c r="AQ32" s="7431"/>
      <c r="AR32" s="7442" t="s">
        <v>53</v>
      </c>
      <c r="AS32" s="7444" t="s">
        <v>54</v>
      </c>
      <c r="AT32" s="7434"/>
      <c r="AU32" s="7435"/>
      <c r="AV32" s="6604"/>
      <c r="AW32" s="6203"/>
      <c r="AX32" s="394"/>
      <c r="AY32" s="394"/>
      <c r="AZ32" s="394"/>
      <c r="BA32" s="394"/>
      <c r="BB32" s="394"/>
      <c r="BC32" s="394"/>
      <c r="BD32" s="394"/>
      <c r="BE32" s="394"/>
      <c r="BF32" s="394"/>
      <c r="BG32" s="394"/>
      <c r="BH32" s="394"/>
      <c r="BI32" s="394"/>
      <c r="BJ32" s="394"/>
      <c r="BK32" s="394"/>
      <c r="BL32" s="394"/>
      <c r="BU32" s="394"/>
      <c r="BV32" s="395"/>
      <c r="BW32" s="395"/>
    </row>
    <row r="33" spans="1:130" ht="16.149999999999999" customHeight="1" x14ac:dyDescent="0.25">
      <c r="A33" s="7422"/>
      <c r="B33" s="4103" t="s">
        <v>2545</v>
      </c>
      <c r="C33" s="3781" t="s">
        <v>2546</v>
      </c>
      <c r="D33" s="4097" t="s">
        <v>2545</v>
      </c>
      <c r="E33" s="4104" t="s">
        <v>2546</v>
      </c>
      <c r="F33" s="4097" t="s">
        <v>2545</v>
      </c>
      <c r="G33" s="4104" t="s">
        <v>2546</v>
      </c>
      <c r="H33" s="4097" t="s">
        <v>2545</v>
      </c>
      <c r="I33" s="3781" t="s">
        <v>2546</v>
      </c>
      <c r="J33" s="4103" t="s">
        <v>2545</v>
      </c>
      <c r="K33" s="4104" t="s">
        <v>2546</v>
      </c>
      <c r="L33" s="4097" t="s">
        <v>2545</v>
      </c>
      <c r="M33" s="4104" t="s">
        <v>2546</v>
      </c>
      <c r="N33" s="4097" t="s">
        <v>2545</v>
      </c>
      <c r="O33" s="4104" t="s">
        <v>2546</v>
      </c>
      <c r="P33" s="4097" t="s">
        <v>2545</v>
      </c>
      <c r="Q33" s="4104" t="s">
        <v>2546</v>
      </c>
      <c r="R33" s="4097" t="s">
        <v>2545</v>
      </c>
      <c r="S33" s="4104" t="s">
        <v>2546</v>
      </c>
      <c r="T33" s="4097" t="s">
        <v>2545</v>
      </c>
      <c r="U33" s="4104" t="s">
        <v>2546</v>
      </c>
      <c r="V33" s="4097" t="s">
        <v>2545</v>
      </c>
      <c r="W33" s="4104" t="s">
        <v>2546</v>
      </c>
      <c r="X33" s="4097" t="s">
        <v>2545</v>
      </c>
      <c r="Y33" s="4104" t="s">
        <v>2546</v>
      </c>
      <c r="Z33" s="4097" t="s">
        <v>2545</v>
      </c>
      <c r="AA33" s="4104" t="s">
        <v>2546</v>
      </c>
      <c r="AB33" s="4097" t="s">
        <v>2545</v>
      </c>
      <c r="AC33" s="4104" t="s">
        <v>2546</v>
      </c>
      <c r="AD33" s="4097" t="s">
        <v>2545</v>
      </c>
      <c r="AE33" s="4104" t="s">
        <v>2546</v>
      </c>
      <c r="AF33" s="4097" t="s">
        <v>2545</v>
      </c>
      <c r="AG33" s="4104" t="s">
        <v>2546</v>
      </c>
      <c r="AH33" s="4097" t="s">
        <v>2545</v>
      </c>
      <c r="AI33" s="4104" t="s">
        <v>2546</v>
      </c>
      <c r="AJ33" s="4097" t="s">
        <v>2545</v>
      </c>
      <c r="AK33" s="4104" t="s">
        <v>2546</v>
      </c>
      <c r="AL33" s="4097" t="s">
        <v>2545</v>
      </c>
      <c r="AM33" s="4104" t="s">
        <v>2546</v>
      </c>
      <c r="AN33" s="4097" t="s">
        <v>2545</v>
      </c>
      <c r="AO33" s="4104" t="s">
        <v>2546</v>
      </c>
      <c r="AP33" s="4097" t="s">
        <v>2545</v>
      </c>
      <c r="AQ33" s="3723" t="s">
        <v>2546</v>
      </c>
      <c r="AR33" s="7443"/>
      <c r="AS33" s="7445"/>
      <c r="AT33" s="4105" t="s">
        <v>860</v>
      </c>
      <c r="AU33" s="4106" t="s">
        <v>861</v>
      </c>
      <c r="AV33" s="7439"/>
      <c r="AW33" s="7441"/>
      <c r="AX33" s="394"/>
      <c r="AY33" s="394"/>
      <c r="AZ33" s="394"/>
      <c r="BA33" s="394"/>
      <c r="BB33" s="394"/>
      <c r="BC33" s="394"/>
      <c r="BD33" s="394"/>
      <c r="BE33" s="394"/>
      <c r="BF33" s="394"/>
      <c r="BG33" s="394"/>
      <c r="BH33" s="394"/>
      <c r="BI33" s="394"/>
      <c r="BJ33" s="394"/>
      <c r="BK33" s="394"/>
      <c r="BL33" s="394"/>
      <c r="BU33" s="394"/>
      <c r="BV33" s="395"/>
      <c r="BW33" s="395"/>
    </row>
    <row r="34" spans="1:130" ht="16.149999999999999" customHeight="1" x14ac:dyDescent="0.25">
      <c r="A34" s="4115" t="s">
        <v>2547</v>
      </c>
      <c r="B34" s="4108">
        <f t="shared" ref="B34:C41" si="55">+N34+P34+R34+T34+V34+X34+Z34+AB34+AD34+AF34+AH34+AJ34+AL34+AN34+AP34</f>
        <v>0</v>
      </c>
      <c r="C34" s="4109">
        <f t="shared" si="55"/>
        <v>0</v>
      </c>
      <c r="D34" s="3571"/>
      <c r="E34" s="1678"/>
      <c r="F34" s="1706"/>
      <c r="G34" s="1678"/>
      <c r="H34" s="1706"/>
      <c r="I34" s="1678"/>
      <c r="J34" s="1706"/>
      <c r="K34" s="1678"/>
      <c r="L34" s="1706"/>
      <c r="M34" s="1707"/>
      <c r="N34" s="1591"/>
      <c r="O34" s="1674"/>
      <c r="P34" s="1583"/>
      <c r="Q34" s="1674"/>
      <c r="R34" s="1583"/>
      <c r="S34" s="1674"/>
      <c r="T34" s="1583"/>
      <c r="U34" s="1674"/>
      <c r="V34" s="1583"/>
      <c r="W34" s="1674"/>
      <c r="X34" s="1583"/>
      <c r="Y34" s="1674"/>
      <c r="Z34" s="1583"/>
      <c r="AA34" s="1674"/>
      <c r="AB34" s="1583"/>
      <c r="AC34" s="1674"/>
      <c r="AD34" s="1583"/>
      <c r="AE34" s="1674"/>
      <c r="AF34" s="1583"/>
      <c r="AG34" s="1674"/>
      <c r="AH34" s="1583"/>
      <c r="AI34" s="1674"/>
      <c r="AJ34" s="1583"/>
      <c r="AK34" s="1674"/>
      <c r="AL34" s="1583"/>
      <c r="AM34" s="1674"/>
      <c r="AN34" s="1583"/>
      <c r="AO34" s="1674"/>
      <c r="AP34" s="1583"/>
      <c r="AQ34" s="1679"/>
      <c r="AR34" s="3818"/>
      <c r="AS34" s="1679"/>
      <c r="AT34" s="1591"/>
      <c r="AU34" s="1674"/>
      <c r="AV34" s="1583"/>
      <c r="AW34" s="1595"/>
      <c r="AX34" s="398" t="str">
        <f t="shared" ref="AX34:AX51" si="56">$CA34&amp;$CB34&amp;$CC34&amp;$CD34&amp;$CE34&amp;$CF34&amp;$CG34&amp;$CH34&amp;$CI34&amp;$CJ34&amp;$CK34&amp;$CL34&amp;$CM34&amp;$CN34&amp;$CO34&amp;$CP34&amp;$CQ34&amp;$CR34&amp;$CS34&amp;$CT34&amp;$CU34&amp;$CV34&amp;$CW34&amp;$CX34&amp;$CY34&amp;$CZ34</f>
        <v/>
      </c>
      <c r="AY34" s="398"/>
      <c r="AZ34" s="398"/>
      <c r="BA34" s="398"/>
      <c r="BB34" s="398"/>
      <c r="BC34" s="398"/>
      <c r="BD34" s="398"/>
      <c r="BE34" s="398"/>
      <c r="BF34" s="398"/>
      <c r="BG34" s="398"/>
      <c r="BH34" s="398"/>
      <c r="BI34" s="394"/>
      <c r="BJ34" s="394"/>
      <c r="BK34" s="394"/>
      <c r="BL34" s="394"/>
      <c r="BU34" s="395"/>
      <c r="BV34" s="395"/>
      <c r="BW34" s="395"/>
      <c r="CA34" s="399" t="str">
        <f t="shared" ref="CA34:CA51" si="57">IF(B34&lt;C34,"* El total de Reactivos NO DEBE ser superior al total de Procesados. ","")</f>
        <v/>
      </c>
      <c r="CB34" s="399" t="str">
        <f t="shared" ref="CB34:CB51" si="58">IF(B34&lt;&gt;(AR34+ AS34),"* La suma de las columnas Sexo DEBE SER IGUAL a los Procesados. ","")</f>
        <v/>
      </c>
      <c r="CC34" s="399" t="str">
        <f t="shared" ref="CC34:CC51" si="59">IF(B34&lt;(AT34+ AU34),"* La suma de las columna Trans NO DEBE ser superior al total de Procesados. ","")</f>
        <v/>
      </c>
      <c r="CD34" s="399" t="str">
        <f t="shared" ref="CD34:CD51" si="60">IF(B34&lt;AV34,"* La columna Pueblos Originarios NO DEBE ser superior al total de Procesados. ","")</f>
        <v/>
      </c>
      <c r="CE34" s="399" t="str">
        <f t="shared" ref="CE34:CE51" si="61">IF(B34&lt;AW34,"* La columna Migrantes NO DEBE ser superior al total de Procesados. ","")</f>
        <v/>
      </c>
      <c r="CF34" s="399" t="str">
        <f>IF(D34&lt;E34,CONCATENATE("* El total de procesados debe ser mayor o igual al total de Reactivos en el grupo de edad ",$D$32),"")</f>
        <v/>
      </c>
      <c r="CG34" s="399" t="str">
        <f>IF(F34&lt;G34,CONCATENATE("* El total de procesados debe ser mayor o igual al total de Reactivos en el grupo de edad ",$F$32),"")</f>
        <v/>
      </c>
      <c r="CH34" s="399" t="str">
        <f>IF(H34&lt;I34,CONCATENATE("* El total de procesados debe ser mayor o igual al total de Reactivos en el grupo de edad ",$H$32),"")</f>
        <v/>
      </c>
      <c r="CI34" s="399" t="str">
        <f>IF(J34&lt;K34,CONCATENATE("* El total de procesados debe ser mayor o igual al total de Reactivos en el grupo de edad ",$J$32),"")</f>
        <v/>
      </c>
      <c r="CJ34" s="399" t="str">
        <f>IF(L34&lt;M34,CONCATENATE("* El total de procesados debe ser mayor o igual al total de Reactivos en el grupo de edad ",$L$32),"")</f>
        <v/>
      </c>
      <c r="CK34" s="399" t="str">
        <f>IF(N34&lt;O34,CONCATENATE("* El total de procesados debe ser mayor o igual al total de Reactivos en el grupo de edad ",$N$32),"")</f>
        <v/>
      </c>
      <c r="CL34" s="399" t="str">
        <f>IF(P34&lt;Q34,CONCATENATE("* El total de procesados debe ser mayor o igual al total de Reactivos en el grupo de edad ",$P$32),"")</f>
        <v/>
      </c>
      <c r="CM34" s="399" t="str">
        <f>IF(R34&lt;S34,CONCATENATE("* El total de procesados debe ser mayor o igual al total de Reactivos en el grupo de edad ",$R$32),"")</f>
        <v/>
      </c>
      <c r="CN34" s="399" t="str">
        <f>IF(T34&lt;U34,CONCATENATE("* El total de procesados debe ser mayor o igual al total de Reactivos en el grupo de edad ",$T$32),"")</f>
        <v/>
      </c>
      <c r="CO34" s="399" t="str">
        <f>IF(V34&lt;W34,CONCATENATE("* El total de procesados debe ser mayor o igual al total de Reactivos en el grupo de edad ",$V$32),"")</f>
        <v/>
      </c>
      <c r="CP34" s="399" t="str">
        <f>IF(X34&lt;Y34,CONCATENATE("* El total de procesados debe ser mayor o igual al total de Reactivos en el grupo de edad ",$X$32),"")</f>
        <v/>
      </c>
      <c r="CQ34" s="399" t="str">
        <f>IF(Z34&lt;AA34,CONCATENATE("* El total de procesados debe ser mayor o igual al total de Reactivos en el grupo de edad ",$Z$32),"")</f>
        <v/>
      </c>
      <c r="CR34" s="399" t="str">
        <f>IF(AB34&lt;AC34,CONCATENATE("* El total de procesados debe ser mayor o igual al total de Reactivos en el grupo de edad ",$AB$32),"")</f>
        <v/>
      </c>
      <c r="CS34" s="399" t="str">
        <f>IF(AD34&lt;AE34,CONCATENATE("* El total de procesados debe ser mayor o igual al total de Reactivos en el grupo de edad ",$AD$32),"")</f>
        <v/>
      </c>
      <c r="CT34" s="399" t="str">
        <f>IF(AF34&lt;AG34,CONCATENATE("* El total de procesados debe ser mayor o igual al total de Reactivos en el grupo de edad ",$AF$32),"")</f>
        <v/>
      </c>
      <c r="CU34" s="399" t="str">
        <f>IF(AH34&lt;AI34,CONCATENATE("* El total de procesados debe ser mayor o igual al total de Reactivos en el grupo de edad ",$AH$32),"")</f>
        <v/>
      </c>
      <c r="CV34" s="399" t="str">
        <f>IF(AJ34&lt;AK34,CONCATENATE("* El total de procesados debe ser mayor o igual al total de Reactivos en el grupo de edad ",$AJ$32),"")</f>
        <v/>
      </c>
      <c r="CW34" s="399" t="str">
        <f>IF(AL34&lt;AM34,CONCATENATE("* El total de procesados debe ser mayor o igual al total de Reactivos en el grupo de edad ",$AL$32),"")</f>
        <v/>
      </c>
      <c r="CX34" s="399" t="str">
        <f>IF(AN34&lt;AO34,CONCATENATE("* El total de procesados debe ser mayor o igual al total de Reactivos en el grupo de edad ",$AN$32),"")</f>
        <v/>
      </c>
      <c r="CY34" s="399" t="str">
        <f>IF(AP34&lt;AQ34,CONCATENATE("* El total de procesados debe ser mayor o igual al total de Reactivos en el grupo de edad ",$AP$32),"")</f>
        <v/>
      </c>
      <c r="CZ34" s="399" t="str">
        <f>IF(AND(B34&lt;&gt;0,OR(AT34="",AU34="",AV34="",AW34="")),"* No olvide digitar la columna Trans y/o Pueblos Originarios y/o Migrantes (Digite Cero si no tiene). ","")</f>
        <v/>
      </c>
      <c r="DA34" s="400">
        <f>IF(B34&lt;   C34,1,0)</f>
        <v>0</v>
      </c>
      <c r="DB34" s="400">
        <f>IF(B34&lt;&gt; AR34+AS34,1,0)</f>
        <v>0</v>
      </c>
      <c r="DC34" s="400">
        <f>IF(B34&lt;  AT34+AU34,1,0)</f>
        <v>0</v>
      </c>
      <c r="DD34" s="400">
        <f>IF(B34&lt;  AV34,1,0)</f>
        <v>0</v>
      </c>
      <c r="DE34" s="400">
        <f>IF(B34&lt;  AW34,1,0)</f>
        <v>0</v>
      </c>
      <c r="DF34" s="400">
        <f t="shared" ref="DF34:DF51" si="62">IF(D34&lt;E34,1,0)</f>
        <v>0</v>
      </c>
      <c r="DG34" s="400">
        <f t="shared" ref="DG34:DG51" si="63">IF(F34&lt;G34,1,0)</f>
        <v>0</v>
      </c>
      <c r="DH34" s="400">
        <f t="shared" ref="DH34:DH51" si="64">IF(H34&lt;I34,1,0)</f>
        <v>0</v>
      </c>
      <c r="DI34" s="400">
        <f t="shared" ref="DI34:DI51" si="65">IF(J34&lt;K34,1,0)</f>
        <v>0</v>
      </c>
      <c r="DJ34" s="400">
        <f t="shared" ref="DJ34:DJ51" si="66">IF(L34&lt;M34,1,0)</f>
        <v>0</v>
      </c>
      <c r="DK34" s="400">
        <f t="shared" ref="DK34:DK51" si="67">IF(N34&lt;O34,1,0)</f>
        <v>0</v>
      </c>
      <c r="DL34" s="400">
        <f t="shared" ref="DL34:DL51" si="68">IF(P34&lt;Q34,1,0)</f>
        <v>0</v>
      </c>
      <c r="DM34" s="400">
        <f t="shared" ref="DM34:DM51" si="69">IF(R34&lt;S34,1,0)</f>
        <v>0</v>
      </c>
      <c r="DN34" s="400">
        <f t="shared" ref="DN34:DN51" si="70">IF(T34&lt;U34,1,0)</f>
        <v>0</v>
      </c>
      <c r="DO34" s="400">
        <f t="shared" ref="DO34:DO51" si="71">IF(V34&lt;W34,1,0)</f>
        <v>0</v>
      </c>
      <c r="DP34" s="400">
        <f t="shared" ref="DP34:DP51" si="72">IF(X34&lt;Y34,1,0)</f>
        <v>0</v>
      </c>
      <c r="DQ34" s="400">
        <f t="shared" ref="DQ34:DQ51" si="73">IF(Z34&lt;AA34,1,0)</f>
        <v>0</v>
      </c>
      <c r="DR34" s="400">
        <f t="shared" ref="DR34:DR51" si="74">IF(AB34&lt;AC34,1,0)</f>
        <v>0</v>
      </c>
      <c r="DS34" s="400">
        <f t="shared" ref="DS34:DS51" si="75">IF(AD34&lt;AE34,1,0)</f>
        <v>0</v>
      </c>
      <c r="DT34" s="400">
        <f t="shared" ref="DT34:DT51" si="76">IF(AF34&lt;AG34,1,0)</f>
        <v>0</v>
      </c>
      <c r="DU34" s="400">
        <f t="shared" ref="DU34:DU51" si="77">IF(AH34&lt;AI34,1,0)</f>
        <v>0</v>
      </c>
      <c r="DV34" s="400">
        <f t="shared" ref="DV34:DV51" si="78">IF(AJ34&lt;AK34,1,0)</f>
        <v>0</v>
      </c>
      <c r="DW34" s="400">
        <f t="shared" ref="DW34:DW51" si="79">IF(AL34&lt;AM34,1,0)</f>
        <v>0</v>
      </c>
      <c r="DX34" s="400">
        <f t="shared" ref="DX34:DX51" si="80">IF(AN34&lt;AO34,1,0)</f>
        <v>0</v>
      </c>
      <c r="DY34" s="400">
        <f t="shared" ref="DY34:DY51" si="81">IF(AP34&lt;AQ34,1,0)</f>
        <v>0</v>
      </c>
      <c r="DZ34" s="400">
        <f t="shared" ref="DZ34:DZ51" si="82">IF(AND(B34&lt;&gt;0,OR(AT34="",AU34="",AV34="",AW34="")),1,0)</f>
        <v>0</v>
      </c>
    </row>
    <row r="35" spans="1:130" ht="16.149999999999999" customHeight="1" x14ac:dyDescent="0.25">
      <c r="A35" s="1602" t="s">
        <v>2548</v>
      </c>
      <c r="B35" s="1791">
        <f t="shared" si="55"/>
        <v>0</v>
      </c>
      <c r="C35" s="1592">
        <f t="shared" si="55"/>
        <v>0</v>
      </c>
      <c r="D35" s="3571"/>
      <c r="E35" s="1678"/>
      <c r="F35" s="1706"/>
      <c r="G35" s="1678"/>
      <c r="H35" s="1706"/>
      <c r="I35" s="1678"/>
      <c r="J35" s="1706"/>
      <c r="K35" s="1678"/>
      <c r="L35" s="1706"/>
      <c r="M35" s="1707"/>
      <c r="N35" s="1591"/>
      <c r="O35" s="1674"/>
      <c r="P35" s="1583"/>
      <c r="Q35" s="1674"/>
      <c r="R35" s="1583"/>
      <c r="S35" s="1674"/>
      <c r="T35" s="1583"/>
      <c r="U35" s="1674"/>
      <c r="V35" s="1583"/>
      <c r="W35" s="1674"/>
      <c r="X35" s="1583"/>
      <c r="Y35" s="1674"/>
      <c r="Z35" s="1583"/>
      <c r="AA35" s="1674"/>
      <c r="AB35" s="1583"/>
      <c r="AC35" s="1674"/>
      <c r="AD35" s="1583"/>
      <c r="AE35" s="1674"/>
      <c r="AF35" s="1583"/>
      <c r="AG35" s="1674"/>
      <c r="AH35" s="1583"/>
      <c r="AI35" s="1674"/>
      <c r="AJ35" s="1583"/>
      <c r="AK35" s="1674"/>
      <c r="AL35" s="1583"/>
      <c r="AM35" s="1674"/>
      <c r="AN35" s="1583"/>
      <c r="AO35" s="1674"/>
      <c r="AP35" s="1583"/>
      <c r="AQ35" s="1679"/>
      <c r="AR35" s="3818"/>
      <c r="AS35" s="1679"/>
      <c r="AT35" s="1591"/>
      <c r="AU35" s="1674"/>
      <c r="AV35" s="1583"/>
      <c r="AW35" s="1595"/>
      <c r="AX35" s="398" t="str">
        <f t="shared" si="56"/>
        <v/>
      </c>
      <c r="AY35" s="398"/>
      <c r="AZ35" s="398"/>
      <c r="BA35" s="398"/>
      <c r="BB35" s="398"/>
      <c r="BC35" s="398"/>
      <c r="BD35" s="398"/>
      <c r="BE35" s="398"/>
      <c r="BF35" s="398"/>
      <c r="BG35" s="398"/>
      <c r="BH35" s="398"/>
      <c r="BI35" s="394"/>
      <c r="BJ35" s="394"/>
      <c r="BK35" s="394"/>
      <c r="BL35" s="394"/>
      <c r="BU35" s="395"/>
      <c r="BV35" s="395"/>
      <c r="BW35" s="395"/>
      <c r="CA35" s="399" t="str">
        <f t="shared" si="57"/>
        <v/>
      </c>
      <c r="CB35" s="399" t="str">
        <f t="shared" si="58"/>
        <v/>
      </c>
      <c r="CC35" s="399" t="str">
        <f t="shared" si="59"/>
        <v/>
      </c>
      <c r="CD35" s="399" t="str">
        <f t="shared" si="60"/>
        <v/>
      </c>
      <c r="CE35" s="399" t="str">
        <f t="shared" si="61"/>
        <v/>
      </c>
      <c r="CF35" s="399" t="str">
        <f t="shared" ref="CF35:CF51" si="83">IF(D35&lt;E35,CONCATENATE("* El total de procesados debe ser mayor o igual al total de Reactivos en el grupo de edad ",$D$32),"")</f>
        <v/>
      </c>
      <c r="CG35" s="399" t="str">
        <f t="shared" ref="CG35:CG51" si="84">IF(F35&lt;G35,CONCATENATE("* El total de procesados debe ser mayor o igual al total de Reactivos en el grupo de edad ",$F$32),"")</f>
        <v/>
      </c>
      <c r="CH35" s="399" t="str">
        <f t="shared" ref="CH35:CH51" si="85">IF(H35&lt;I35,CONCATENATE("* El total de procesados debe ser mayor o igual al total de Reactivos en el grupo de edad ",$H$32),"")</f>
        <v/>
      </c>
      <c r="CI35" s="399" t="str">
        <f t="shared" ref="CI35:CI51" si="86">IF(J35&lt;K35,CONCATENATE("* El total de procesados debe ser mayor o igual al total de Reactivos en el grupo de edad ",$J$32),"")</f>
        <v/>
      </c>
      <c r="CJ35" s="399" t="str">
        <f t="shared" ref="CJ35:CJ51" si="87">IF(L35&lt;M35,CONCATENATE("* El total de procesados debe ser mayor o igual al total de Reactivos en el grupo de edad ",$L$32),"")</f>
        <v/>
      </c>
      <c r="CK35" s="399" t="str">
        <f t="shared" ref="CK35:CK51" si="88">IF(N35&lt;O35,CONCATENATE("* El total de procesados debe ser mayor o igual al total de Reactivos en el grupo de edad ",$N$32),"")</f>
        <v/>
      </c>
      <c r="CL35" s="399" t="str">
        <f t="shared" ref="CL35:CL51" si="89">IF(P35&lt;Q35,CONCATENATE("* El total de procesados debe ser mayor o igual al total de Reactivos en el grupo de edad ",$P$32),"")</f>
        <v/>
      </c>
      <c r="CM35" s="399" t="str">
        <f t="shared" ref="CM35:CM51" si="90">IF(R35&lt;S35,CONCATENATE("* El total de procesados debe ser mayor o igual al total de Reactivos en el grupo de edad ",$R$32),"")</f>
        <v/>
      </c>
      <c r="CN35" s="399" t="str">
        <f t="shared" ref="CN35:CN51" si="91">IF(T35&lt;U35,CONCATENATE("* El total de procesados debe ser mayor o igual al total de Reactivos en el grupo de edad ",$T$32),"")</f>
        <v/>
      </c>
      <c r="CO35" s="399" t="str">
        <f t="shared" ref="CO35:CO51" si="92">IF(V35&lt;W35,CONCATENATE("* El total de procesados debe ser mayor o igual al total de Reactivos en el grupo de edad ",$V$32),"")</f>
        <v/>
      </c>
      <c r="CP35" s="399" t="str">
        <f t="shared" ref="CP35:CP51" si="93">IF(X35&lt;Y35,CONCATENATE("* El total de procesados debe ser mayor o igual al total de Reactivos en el grupo de edad ",$X$32),"")</f>
        <v/>
      </c>
      <c r="CQ35" s="399" t="str">
        <f t="shared" ref="CQ35:CQ51" si="94">IF(Z35&lt;AA35,CONCATENATE("* El total de procesados debe ser mayor o igual al total de Reactivos en el grupo de edad ",$Z$32),"")</f>
        <v/>
      </c>
      <c r="CR35" s="399" t="str">
        <f t="shared" ref="CR35:CR51" si="95">IF(AB35&lt;AC35,CONCATENATE("* El total de procesados debe ser mayor o igual al total de Reactivos en el grupo de edad ",$AB$32),"")</f>
        <v/>
      </c>
      <c r="CS35" s="399" t="str">
        <f t="shared" ref="CS35:CS51" si="96">IF(AD35&lt;AE35,CONCATENATE("* El total de procesados debe ser mayor o igual al total de Reactivos en el grupo de edad ",$AD$32),"")</f>
        <v/>
      </c>
      <c r="CT35" s="399" t="str">
        <f t="shared" ref="CT35:CT51" si="97">IF(AF35&lt;AG35,CONCATENATE("* El total de procesados debe ser mayor o igual al total de Reactivos en el grupo de edad ",$AF$32),"")</f>
        <v/>
      </c>
      <c r="CU35" s="399" t="str">
        <f t="shared" ref="CU35:CU51" si="98">IF(AH35&lt;AI35,CONCATENATE("* El total de procesados debe ser mayor o igual al total de Reactivos en el grupo de edad ",$AH$32),"")</f>
        <v/>
      </c>
      <c r="CV35" s="399" t="str">
        <f t="shared" ref="CV35:CV51" si="99">IF(AJ35&lt;AK35,CONCATENATE("* El total de procesados debe ser mayor o igual al total de Reactivos en el grupo de edad ",$AJ$32),"")</f>
        <v/>
      </c>
      <c r="CW35" s="399" t="str">
        <f t="shared" ref="CW35:CW51" si="100">IF(AL35&lt;AM35,CONCATENATE("* El total de procesados debe ser mayor o igual al total de Reactivos en el grupo de edad ",$AL$32),"")</f>
        <v/>
      </c>
      <c r="CX35" s="399" t="str">
        <f t="shared" ref="CX35:CX51" si="101">IF(AN35&lt;AO35,CONCATENATE("* El total de procesados debe ser mayor o igual al total de Reactivos en el grupo de edad ",$AN$32),"")</f>
        <v/>
      </c>
      <c r="CY35" s="399" t="str">
        <f t="shared" ref="CY35:CY51" si="102">IF(AP35&lt;AQ35,CONCATENATE("* El total de procesados debe ser mayor o igual al total de Reactivos en el grupo de edad ",$AP$32),"")</f>
        <v/>
      </c>
      <c r="CZ35" s="399" t="str">
        <f t="shared" ref="CZ35:CZ51" si="103">IF(AND(B35&lt;&gt;0,OR(AT35="",AU35="",AV35="",AW35="")),"* No olvide digitar la columna Trans y/o Pueblos Originarios y/o Migrantes (Digite Cero si no tiene). ","")</f>
        <v/>
      </c>
      <c r="DA35" s="400">
        <f t="shared" ref="DA35:DA51" si="104">IF(B35&lt;   C35,1,0)</f>
        <v>0</v>
      </c>
      <c r="DB35" s="400">
        <f t="shared" ref="DB35:DB51" si="105">IF(B35&lt;&gt; AR35+AS35,1,0)</f>
        <v>0</v>
      </c>
      <c r="DC35" s="400">
        <f t="shared" ref="DC35:DC51" si="106">IF(B35&lt;  AT35+AU35,1,0)</f>
        <v>0</v>
      </c>
      <c r="DD35" s="400">
        <f t="shared" ref="DD35:DD51" si="107">IF(B35&lt;  AV35,1,0)</f>
        <v>0</v>
      </c>
      <c r="DE35" s="400">
        <f t="shared" ref="DE35:DE51" si="108">IF(B35&lt;  AW35,1,0)</f>
        <v>0</v>
      </c>
      <c r="DF35" s="400">
        <f t="shared" si="62"/>
        <v>0</v>
      </c>
      <c r="DG35" s="400">
        <f t="shared" si="63"/>
        <v>0</v>
      </c>
      <c r="DH35" s="400">
        <f t="shared" si="64"/>
        <v>0</v>
      </c>
      <c r="DI35" s="400">
        <f t="shared" si="65"/>
        <v>0</v>
      </c>
      <c r="DJ35" s="400">
        <f t="shared" si="66"/>
        <v>0</v>
      </c>
      <c r="DK35" s="400">
        <f t="shared" si="67"/>
        <v>0</v>
      </c>
      <c r="DL35" s="400">
        <f t="shared" si="68"/>
        <v>0</v>
      </c>
      <c r="DM35" s="400">
        <f t="shared" si="69"/>
        <v>0</v>
      </c>
      <c r="DN35" s="400">
        <f t="shared" si="70"/>
        <v>0</v>
      </c>
      <c r="DO35" s="400">
        <f t="shared" si="71"/>
        <v>0</v>
      </c>
      <c r="DP35" s="400">
        <f t="shared" si="72"/>
        <v>0</v>
      </c>
      <c r="DQ35" s="400">
        <f t="shared" si="73"/>
        <v>0</v>
      </c>
      <c r="DR35" s="400">
        <f t="shared" si="74"/>
        <v>0</v>
      </c>
      <c r="DS35" s="400">
        <f t="shared" si="75"/>
        <v>0</v>
      </c>
      <c r="DT35" s="400">
        <f t="shared" si="76"/>
        <v>0</v>
      </c>
      <c r="DU35" s="400">
        <f t="shared" si="77"/>
        <v>0</v>
      </c>
      <c r="DV35" s="400">
        <f t="shared" si="78"/>
        <v>0</v>
      </c>
      <c r="DW35" s="400">
        <f t="shared" si="79"/>
        <v>0</v>
      </c>
      <c r="DX35" s="400">
        <f t="shared" si="80"/>
        <v>0</v>
      </c>
      <c r="DY35" s="400">
        <f t="shared" si="81"/>
        <v>0</v>
      </c>
      <c r="DZ35" s="400">
        <f t="shared" si="82"/>
        <v>0</v>
      </c>
    </row>
    <row r="36" spans="1:130" ht="16.149999999999999" customHeight="1" x14ac:dyDescent="0.25">
      <c r="A36" s="1602" t="s">
        <v>2549</v>
      </c>
      <c r="B36" s="1791">
        <f t="shared" si="55"/>
        <v>0</v>
      </c>
      <c r="C36" s="1592">
        <f t="shared" si="55"/>
        <v>0</v>
      </c>
      <c r="D36" s="3571"/>
      <c r="E36" s="1678"/>
      <c r="F36" s="1706"/>
      <c r="G36" s="1678"/>
      <c r="H36" s="1706"/>
      <c r="I36" s="1678"/>
      <c r="J36" s="1706"/>
      <c r="K36" s="1678"/>
      <c r="L36" s="1706"/>
      <c r="M36" s="1707"/>
      <c r="N36" s="1591"/>
      <c r="O36" s="1674"/>
      <c r="P36" s="1583"/>
      <c r="Q36" s="1674"/>
      <c r="R36" s="1583"/>
      <c r="S36" s="1674"/>
      <c r="T36" s="1583"/>
      <c r="U36" s="1674"/>
      <c r="V36" s="1583"/>
      <c r="W36" s="1674"/>
      <c r="X36" s="1583"/>
      <c r="Y36" s="1674"/>
      <c r="Z36" s="1583"/>
      <c r="AA36" s="1674"/>
      <c r="AB36" s="1583"/>
      <c r="AC36" s="1674"/>
      <c r="AD36" s="1583"/>
      <c r="AE36" s="1674"/>
      <c r="AF36" s="1583"/>
      <c r="AG36" s="1674"/>
      <c r="AH36" s="1583"/>
      <c r="AI36" s="1674"/>
      <c r="AJ36" s="1583"/>
      <c r="AK36" s="1674"/>
      <c r="AL36" s="1583"/>
      <c r="AM36" s="1674"/>
      <c r="AN36" s="1583"/>
      <c r="AO36" s="1674"/>
      <c r="AP36" s="1583"/>
      <c r="AQ36" s="1679"/>
      <c r="AR36" s="3818"/>
      <c r="AS36" s="1679"/>
      <c r="AT36" s="1591"/>
      <c r="AU36" s="1674"/>
      <c r="AV36" s="1583"/>
      <c r="AW36" s="1595"/>
      <c r="AX36" s="398" t="str">
        <f t="shared" si="56"/>
        <v/>
      </c>
      <c r="AY36" s="398"/>
      <c r="AZ36" s="398"/>
      <c r="BA36" s="398"/>
      <c r="BB36" s="398"/>
      <c r="BC36" s="398"/>
      <c r="BD36" s="398"/>
      <c r="BE36" s="398"/>
      <c r="BF36" s="398"/>
      <c r="BG36" s="398"/>
      <c r="BH36" s="398"/>
      <c r="BI36" s="394"/>
      <c r="BJ36" s="394"/>
      <c r="BK36" s="394"/>
      <c r="BL36" s="394"/>
      <c r="BU36" s="395"/>
      <c r="BV36" s="395"/>
      <c r="BW36" s="395"/>
      <c r="CA36" s="399" t="str">
        <f t="shared" si="57"/>
        <v/>
      </c>
      <c r="CB36" s="399" t="str">
        <f t="shared" si="58"/>
        <v/>
      </c>
      <c r="CC36" s="399" t="str">
        <f t="shared" si="59"/>
        <v/>
      </c>
      <c r="CD36" s="399" t="str">
        <f t="shared" si="60"/>
        <v/>
      </c>
      <c r="CE36" s="399" t="str">
        <f t="shared" si="61"/>
        <v/>
      </c>
      <c r="CF36" s="399" t="str">
        <f t="shared" si="83"/>
        <v/>
      </c>
      <c r="CG36" s="399" t="str">
        <f t="shared" si="84"/>
        <v/>
      </c>
      <c r="CH36" s="399" t="str">
        <f t="shared" si="85"/>
        <v/>
      </c>
      <c r="CI36" s="399" t="str">
        <f t="shared" si="86"/>
        <v/>
      </c>
      <c r="CJ36" s="399" t="str">
        <f t="shared" si="87"/>
        <v/>
      </c>
      <c r="CK36" s="399" t="str">
        <f t="shared" si="88"/>
        <v/>
      </c>
      <c r="CL36" s="399" t="str">
        <f t="shared" si="89"/>
        <v/>
      </c>
      <c r="CM36" s="399" t="str">
        <f t="shared" si="90"/>
        <v/>
      </c>
      <c r="CN36" s="399" t="str">
        <f t="shared" si="91"/>
        <v/>
      </c>
      <c r="CO36" s="399" t="str">
        <f t="shared" si="92"/>
        <v/>
      </c>
      <c r="CP36" s="399" t="str">
        <f t="shared" si="93"/>
        <v/>
      </c>
      <c r="CQ36" s="399" t="str">
        <f t="shared" si="94"/>
        <v/>
      </c>
      <c r="CR36" s="399" t="str">
        <f t="shared" si="95"/>
        <v/>
      </c>
      <c r="CS36" s="399" t="str">
        <f t="shared" si="96"/>
        <v/>
      </c>
      <c r="CT36" s="399" t="str">
        <f t="shared" si="97"/>
        <v/>
      </c>
      <c r="CU36" s="399" t="str">
        <f t="shared" si="98"/>
        <v/>
      </c>
      <c r="CV36" s="399" t="str">
        <f t="shared" si="99"/>
        <v/>
      </c>
      <c r="CW36" s="399" t="str">
        <f t="shared" si="100"/>
        <v/>
      </c>
      <c r="CX36" s="399" t="str">
        <f t="shared" si="101"/>
        <v/>
      </c>
      <c r="CY36" s="399" t="str">
        <f t="shared" si="102"/>
        <v/>
      </c>
      <c r="CZ36" s="399" t="str">
        <f t="shared" si="103"/>
        <v/>
      </c>
      <c r="DA36" s="400">
        <f t="shared" si="104"/>
        <v>0</v>
      </c>
      <c r="DB36" s="400">
        <f t="shared" si="105"/>
        <v>0</v>
      </c>
      <c r="DC36" s="400">
        <f t="shared" si="106"/>
        <v>0</v>
      </c>
      <c r="DD36" s="400">
        <f t="shared" si="107"/>
        <v>0</v>
      </c>
      <c r="DE36" s="400">
        <f t="shared" si="108"/>
        <v>0</v>
      </c>
      <c r="DF36" s="400">
        <f t="shared" si="62"/>
        <v>0</v>
      </c>
      <c r="DG36" s="400">
        <f t="shared" si="63"/>
        <v>0</v>
      </c>
      <c r="DH36" s="400">
        <f t="shared" si="64"/>
        <v>0</v>
      </c>
      <c r="DI36" s="400">
        <f t="shared" si="65"/>
        <v>0</v>
      </c>
      <c r="DJ36" s="400">
        <f t="shared" si="66"/>
        <v>0</v>
      </c>
      <c r="DK36" s="400">
        <f t="shared" si="67"/>
        <v>0</v>
      </c>
      <c r="DL36" s="400">
        <f t="shared" si="68"/>
        <v>0</v>
      </c>
      <c r="DM36" s="400">
        <f t="shared" si="69"/>
        <v>0</v>
      </c>
      <c r="DN36" s="400">
        <f t="shared" si="70"/>
        <v>0</v>
      </c>
      <c r="DO36" s="400">
        <f t="shared" si="71"/>
        <v>0</v>
      </c>
      <c r="DP36" s="400">
        <f t="shared" si="72"/>
        <v>0</v>
      </c>
      <c r="DQ36" s="400">
        <f t="shared" si="73"/>
        <v>0</v>
      </c>
      <c r="DR36" s="400">
        <f t="shared" si="74"/>
        <v>0</v>
      </c>
      <c r="DS36" s="400">
        <f t="shared" si="75"/>
        <v>0</v>
      </c>
      <c r="DT36" s="400">
        <f t="shared" si="76"/>
        <v>0</v>
      </c>
      <c r="DU36" s="400">
        <f t="shared" si="77"/>
        <v>0</v>
      </c>
      <c r="DV36" s="400">
        <f t="shared" si="78"/>
        <v>0</v>
      </c>
      <c r="DW36" s="400">
        <f t="shared" si="79"/>
        <v>0</v>
      </c>
      <c r="DX36" s="400">
        <f t="shared" si="80"/>
        <v>0</v>
      </c>
      <c r="DY36" s="400">
        <f t="shared" si="81"/>
        <v>0</v>
      </c>
      <c r="DZ36" s="400">
        <f t="shared" si="82"/>
        <v>0</v>
      </c>
    </row>
    <row r="37" spans="1:130" ht="16.149999999999999" customHeight="1" x14ac:dyDescent="0.25">
      <c r="A37" s="1602" t="s">
        <v>2550</v>
      </c>
      <c r="B37" s="1791">
        <f t="shared" si="55"/>
        <v>0</v>
      </c>
      <c r="C37" s="1592">
        <f t="shared" si="55"/>
        <v>0</v>
      </c>
      <c r="D37" s="3571"/>
      <c r="E37" s="1678"/>
      <c r="F37" s="1706"/>
      <c r="G37" s="1678"/>
      <c r="H37" s="1706"/>
      <c r="I37" s="1678"/>
      <c r="J37" s="1706"/>
      <c r="K37" s="1678"/>
      <c r="L37" s="1706"/>
      <c r="M37" s="1707"/>
      <c r="N37" s="1591"/>
      <c r="O37" s="1674"/>
      <c r="P37" s="1583"/>
      <c r="Q37" s="1674"/>
      <c r="R37" s="1583"/>
      <c r="S37" s="1674"/>
      <c r="T37" s="1583"/>
      <c r="U37" s="1674"/>
      <c r="V37" s="1583"/>
      <c r="W37" s="1674"/>
      <c r="X37" s="1583"/>
      <c r="Y37" s="1674"/>
      <c r="Z37" s="1583"/>
      <c r="AA37" s="1674"/>
      <c r="AB37" s="1583"/>
      <c r="AC37" s="1674"/>
      <c r="AD37" s="1583"/>
      <c r="AE37" s="1674"/>
      <c r="AF37" s="1583"/>
      <c r="AG37" s="1674"/>
      <c r="AH37" s="1583"/>
      <c r="AI37" s="1674"/>
      <c r="AJ37" s="1583"/>
      <c r="AK37" s="1674"/>
      <c r="AL37" s="1583"/>
      <c r="AM37" s="1674"/>
      <c r="AN37" s="1583"/>
      <c r="AO37" s="1674"/>
      <c r="AP37" s="1583"/>
      <c r="AQ37" s="1679"/>
      <c r="AR37" s="3818"/>
      <c r="AS37" s="1679"/>
      <c r="AT37" s="1591"/>
      <c r="AU37" s="1674"/>
      <c r="AV37" s="1583"/>
      <c r="AW37" s="1595"/>
      <c r="AX37" s="398" t="str">
        <f t="shared" si="56"/>
        <v/>
      </c>
      <c r="AY37" s="398"/>
      <c r="AZ37" s="398"/>
      <c r="BA37" s="398"/>
      <c r="BB37" s="398"/>
      <c r="BC37" s="398"/>
      <c r="BD37" s="398"/>
      <c r="BE37" s="398"/>
      <c r="BF37" s="398"/>
      <c r="BG37" s="398"/>
      <c r="BH37" s="398"/>
      <c r="BI37" s="394"/>
      <c r="BJ37" s="394"/>
      <c r="BK37" s="394"/>
      <c r="BL37" s="394"/>
      <c r="BU37" s="395"/>
      <c r="BV37" s="395"/>
      <c r="BW37" s="395"/>
      <c r="CA37" s="399" t="str">
        <f t="shared" si="57"/>
        <v/>
      </c>
      <c r="CB37" s="399" t="str">
        <f t="shared" si="58"/>
        <v/>
      </c>
      <c r="CC37" s="399" t="str">
        <f t="shared" si="59"/>
        <v/>
      </c>
      <c r="CD37" s="399" t="str">
        <f t="shared" si="60"/>
        <v/>
      </c>
      <c r="CE37" s="399" t="str">
        <f t="shared" si="61"/>
        <v/>
      </c>
      <c r="CF37" s="399" t="str">
        <f t="shared" si="83"/>
        <v/>
      </c>
      <c r="CG37" s="399" t="str">
        <f t="shared" si="84"/>
        <v/>
      </c>
      <c r="CH37" s="399" t="str">
        <f t="shared" si="85"/>
        <v/>
      </c>
      <c r="CI37" s="399" t="str">
        <f t="shared" si="86"/>
        <v/>
      </c>
      <c r="CJ37" s="399" t="str">
        <f t="shared" si="87"/>
        <v/>
      </c>
      <c r="CK37" s="399" t="str">
        <f t="shared" si="88"/>
        <v/>
      </c>
      <c r="CL37" s="399" t="str">
        <f t="shared" si="89"/>
        <v/>
      </c>
      <c r="CM37" s="399" t="str">
        <f t="shared" si="90"/>
        <v/>
      </c>
      <c r="CN37" s="399" t="str">
        <f t="shared" si="91"/>
        <v/>
      </c>
      <c r="CO37" s="399" t="str">
        <f t="shared" si="92"/>
        <v/>
      </c>
      <c r="CP37" s="399" t="str">
        <f t="shared" si="93"/>
        <v/>
      </c>
      <c r="CQ37" s="399" t="str">
        <f t="shared" si="94"/>
        <v/>
      </c>
      <c r="CR37" s="399" t="str">
        <f t="shared" si="95"/>
        <v/>
      </c>
      <c r="CS37" s="399" t="str">
        <f t="shared" si="96"/>
        <v/>
      </c>
      <c r="CT37" s="399" t="str">
        <f t="shared" si="97"/>
        <v/>
      </c>
      <c r="CU37" s="399" t="str">
        <f t="shared" si="98"/>
        <v/>
      </c>
      <c r="CV37" s="399" t="str">
        <f t="shared" si="99"/>
        <v/>
      </c>
      <c r="CW37" s="399" t="str">
        <f t="shared" si="100"/>
        <v/>
      </c>
      <c r="CX37" s="399" t="str">
        <f t="shared" si="101"/>
        <v/>
      </c>
      <c r="CY37" s="399" t="str">
        <f t="shared" si="102"/>
        <v/>
      </c>
      <c r="CZ37" s="399" t="str">
        <f t="shared" si="103"/>
        <v/>
      </c>
      <c r="DA37" s="400">
        <f t="shared" si="104"/>
        <v>0</v>
      </c>
      <c r="DB37" s="400">
        <f t="shared" si="105"/>
        <v>0</v>
      </c>
      <c r="DC37" s="400">
        <f t="shared" si="106"/>
        <v>0</v>
      </c>
      <c r="DD37" s="400">
        <f t="shared" si="107"/>
        <v>0</v>
      </c>
      <c r="DE37" s="400">
        <f t="shared" si="108"/>
        <v>0</v>
      </c>
      <c r="DF37" s="400">
        <f t="shared" si="62"/>
        <v>0</v>
      </c>
      <c r="DG37" s="400">
        <f t="shared" si="63"/>
        <v>0</v>
      </c>
      <c r="DH37" s="400">
        <f t="shared" si="64"/>
        <v>0</v>
      </c>
      <c r="DI37" s="400">
        <f t="shared" si="65"/>
        <v>0</v>
      </c>
      <c r="DJ37" s="400">
        <f t="shared" si="66"/>
        <v>0</v>
      </c>
      <c r="DK37" s="400">
        <f t="shared" si="67"/>
        <v>0</v>
      </c>
      <c r="DL37" s="400">
        <f t="shared" si="68"/>
        <v>0</v>
      </c>
      <c r="DM37" s="400">
        <f t="shared" si="69"/>
        <v>0</v>
      </c>
      <c r="DN37" s="400">
        <f t="shared" si="70"/>
        <v>0</v>
      </c>
      <c r="DO37" s="400">
        <f t="shared" si="71"/>
        <v>0</v>
      </c>
      <c r="DP37" s="400">
        <f t="shared" si="72"/>
        <v>0</v>
      </c>
      <c r="DQ37" s="400">
        <f t="shared" si="73"/>
        <v>0</v>
      </c>
      <c r="DR37" s="400">
        <f t="shared" si="74"/>
        <v>0</v>
      </c>
      <c r="DS37" s="400">
        <f t="shared" si="75"/>
        <v>0</v>
      </c>
      <c r="DT37" s="400">
        <f t="shared" si="76"/>
        <v>0</v>
      </c>
      <c r="DU37" s="400">
        <f t="shared" si="77"/>
        <v>0</v>
      </c>
      <c r="DV37" s="400">
        <f t="shared" si="78"/>
        <v>0</v>
      </c>
      <c r="DW37" s="400">
        <f t="shared" si="79"/>
        <v>0</v>
      </c>
      <c r="DX37" s="400">
        <f t="shared" si="80"/>
        <v>0</v>
      </c>
      <c r="DY37" s="400">
        <f t="shared" si="81"/>
        <v>0</v>
      </c>
      <c r="DZ37" s="400">
        <f t="shared" si="82"/>
        <v>0</v>
      </c>
    </row>
    <row r="38" spans="1:130" ht="16.149999999999999" customHeight="1" x14ac:dyDescent="0.25">
      <c r="A38" s="1582" t="s">
        <v>2551</v>
      </c>
      <c r="B38" s="1791">
        <f t="shared" si="55"/>
        <v>0</v>
      </c>
      <c r="C38" s="1592">
        <f t="shared" si="55"/>
        <v>0</v>
      </c>
      <c r="D38" s="3571"/>
      <c r="E38" s="1678"/>
      <c r="F38" s="1706"/>
      <c r="G38" s="1678"/>
      <c r="H38" s="1706"/>
      <c r="I38" s="1678"/>
      <c r="J38" s="1706"/>
      <c r="K38" s="1678"/>
      <c r="L38" s="1706"/>
      <c r="M38" s="1707"/>
      <c r="N38" s="1591"/>
      <c r="O38" s="1674"/>
      <c r="P38" s="1583"/>
      <c r="Q38" s="1674"/>
      <c r="R38" s="1583"/>
      <c r="S38" s="1674"/>
      <c r="T38" s="1583"/>
      <c r="U38" s="1674"/>
      <c r="V38" s="1583"/>
      <c r="W38" s="1674"/>
      <c r="X38" s="1583"/>
      <c r="Y38" s="1674"/>
      <c r="Z38" s="1583"/>
      <c r="AA38" s="1674"/>
      <c r="AB38" s="1583"/>
      <c r="AC38" s="1674"/>
      <c r="AD38" s="1583"/>
      <c r="AE38" s="1674"/>
      <c r="AF38" s="1583"/>
      <c r="AG38" s="1674"/>
      <c r="AH38" s="1583"/>
      <c r="AI38" s="1674"/>
      <c r="AJ38" s="1583"/>
      <c r="AK38" s="1674"/>
      <c r="AL38" s="1583"/>
      <c r="AM38" s="1674"/>
      <c r="AN38" s="1583"/>
      <c r="AO38" s="1674"/>
      <c r="AP38" s="1583"/>
      <c r="AQ38" s="1679"/>
      <c r="AR38" s="3818"/>
      <c r="AS38" s="1679"/>
      <c r="AT38" s="1591"/>
      <c r="AU38" s="1674"/>
      <c r="AV38" s="1583"/>
      <c r="AW38" s="1595"/>
      <c r="AX38" s="398" t="str">
        <f t="shared" si="56"/>
        <v/>
      </c>
      <c r="AY38" s="398"/>
      <c r="AZ38" s="398"/>
      <c r="BA38" s="398"/>
      <c r="BB38" s="398"/>
      <c r="BC38" s="398"/>
      <c r="BD38" s="398"/>
      <c r="BE38" s="398"/>
      <c r="BF38" s="398"/>
      <c r="BG38" s="398"/>
      <c r="BH38" s="398"/>
      <c r="BI38" s="394"/>
      <c r="BJ38" s="394"/>
      <c r="BK38" s="394"/>
      <c r="BL38" s="394"/>
      <c r="BU38" s="395"/>
      <c r="BV38" s="395"/>
      <c r="BW38" s="395"/>
      <c r="CA38" s="399" t="str">
        <f t="shared" si="57"/>
        <v/>
      </c>
      <c r="CB38" s="399" t="str">
        <f t="shared" si="58"/>
        <v/>
      </c>
      <c r="CC38" s="399" t="str">
        <f t="shared" si="59"/>
        <v/>
      </c>
      <c r="CD38" s="399" t="str">
        <f t="shared" si="60"/>
        <v/>
      </c>
      <c r="CE38" s="399" t="str">
        <f t="shared" si="61"/>
        <v/>
      </c>
      <c r="CF38" s="399" t="str">
        <f t="shared" si="83"/>
        <v/>
      </c>
      <c r="CG38" s="399" t="str">
        <f t="shared" si="84"/>
        <v/>
      </c>
      <c r="CH38" s="399" t="str">
        <f t="shared" si="85"/>
        <v/>
      </c>
      <c r="CI38" s="399" t="str">
        <f t="shared" si="86"/>
        <v/>
      </c>
      <c r="CJ38" s="399" t="str">
        <f t="shared" si="87"/>
        <v/>
      </c>
      <c r="CK38" s="399" t="str">
        <f t="shared" si="88"/>
        <v/>
      </c>
      <c r="CL38" s="399" t="str">
        <f t="shared" si="89"/>
        <v/>
      </c>
      <c r="CM38" s="399" t="str">
        <f t="shared" si="90"/>
        <v/>
      </c>
      <c r="CN38" s="399" t="str">
        <f t="shared" si="91"/>
        <v/>
      </c>
      <c r="CO38" s="399" t="str">
        <f t="shared" si="92"/>
        <v/>
      </c>
      <c r="CP38" s="399" t="str">
        <f t="shared" si="93"/>
        <v/>
      </c>
      <c r="CQ38" s="399" t="str">
        <f t="shared" si="94"/>
        <v/>
      </c>
      <c r="CR38" s="399" t="str">
        <f t="shared" si="95"/>
        <v/>
      </c>
      <c r="CS38" s="399" t="str">
        <f t="shared" si="96"/>
        <v/>
      </c>
      <c r="CT38" s="399" t="str">
        <f t="shared" si="97"/>
        <v/>
      </c>
      <c r="CU38" s="399" t="str">
        <f t="shared" si="98"/>
        <v/>
      </c>
      <c r="CV38" s="399" t="str">
        <f t="shared" si="99"/>
        <v/>
      </c>
      <c r="CW38" s="399" t="str">
        <f t="shared" si="100"/>
        <v/>
      </c>
      <c r="CX38" s="399" t="str">
        <f t="shared" si="101"/>
        <v/>
      </c>
      <c r="CY38" s="399" t="str">
        <f t="shared" si="102"/>
        <v/>
      </c>
      <c r="CZ38" s="399" t="str">
        <f t="shared" si="103"/>
        <v/>
      </c>
      <c r="DA38" s="400">
        <f t="shared" si="104"/>
        <v>0</v>
      </c>
      <c r="DB38" s="400">
        <f t="shared" si="105"/>
        <v>0</v>
      </c>
      <c r="DC38" s="400">
        <f t="shared" si="106"/>
        <v>0</v>
      </c>
      <c r="DD38" s="400">
        <f t="shared" si="107"/>
        <v>0</v>
      </c>
      <c r="DE38" s="400">
        <f t="shared" si="108"/>
        <v>0</v>
      </c>
      <c r="DF38" s="400">
        <f t="shared" si="62"/>
        <v>0</v>
      </c>
      <c r="DG38" s="400">
        <f t="shared" si="63"/>
        <v>0</v>
      </c>
      <c r="DH38" s="400">
        <f t="shared" si="64"/>
        <v>0</v>
      </c>
      <c r="DI38" s="400">
        <f t="shared" si="65"/>
        <v>0</v>
      </c>
      <c r="DJ38" s="400">
        <f t="shared" si="66"/>
        <v>0</v>
      </c>
      <c r="DK38" s="400">
        <f t="shared" si="67"/>
        <v>0</v>
      </c>
      <c r="DL38" s="400">
        <f t="shared" si="68"/>
        <v>0</v>
      </c>
      <c r="DM38" s="400">
        <f t="shared" si="69"/>
        <v>0</v>
      </c>
      <c r="DN38" s="400">
        <f t="shared" si="70"/>
        <v>0</v>
      </c>
      <c r="DO38" s="400">
        <f t="shared" si="71"/>
        <v>0</v>
      </c>
      <c r="DP38" s="400">
        <f t="shared" si="72"/>
        <v>0</v>
      </c>
      <c r="DQ38" s="400">
        <f t="shared" si="73"/>
        <v>0</v>
      </c>
      <c r="DR38" s="400">
        <f t="shared" si="74"/>
        <v>0</v>
      </c>
      <c r="DS38" s="400">
        <f t="shared" si="75"/>
        <v>0</v>
      </c>
      <c r="DT38" s="400">
        <f t="shared" si="76"/>
        <v>0</v>
      </c>
      <c r="DU38" s="400">
        <f t="shared" si="77"/>
        <v>0</v>
      </c>
      <c r="DV38" s="400">
        <f t="shared" si="78"/>
        <v>0</v>
      </c>
      <c r="DW38" s="400">
        <f t="shared" si="79"/>
        <v>0</v>
      </c>
      <c r="DX38" s="400">
        <f t="shared" si="80"/>
        <v>0</v>
      </c>
      <c r="DY38" s="400">
        <f t="shared" si="81"/>
        <v>0</v>
      </c>
      <c r="DZ38" s="400">
        <f t="shared" si="82"/>
        <v>0</v>
      </c>
    </row>
    <row r="39" spans="1:130" ht="21" customHeight="1" x14ac:dyDescent="0.25">
      <c r="A39" s="1582" t="s">
        <v>2552</v>
      </c>
      <c r="B39" s="1791">
        <f t="shared" si="55"/>
        <v>0</v>
      </c>
      <c r="C39" s="1592">
        <f t="shared" si="55"/>
        <v>0</v>
      </c>
      <c r="D39" s="3571"/>
      <c r="E39" s="1678"/>
      <c r="F39" s="1706"/>
      <c r="G39" s="1678"/>
      <c r="H39" s="1706"/>
      <c r="I39" s="1678"/>
      <c r="J39" s="1706"/>
      <c r="K39" s="1678"/>
      <c r="L39" s="1706"/>
      <c r="M39" s="1707"/>
      <c r="N39" s="1591"/>
      <c r="O39" s="1674"/>
      <c r="P39" s="1583"/>
      <c r="Q39" s="1674"/>
      <c r="R39" s="1583"/>
      <c r="S39" s="1674"/>
      <c r="T39" s="1583"/>
      <c r="U39" s="1674"/>
      <c r="V39" s="1583"/>
      <c r="W39" s="1674"/>
      <c r="X39" s="1583"/>
      <c r="Y39" s="1674"/>
      <c r="Z39" s="1583"/>
      <c r="AA39" s="1674"/>
      <c r="AB39" s="1583"/>
      <c r="AC39" s="1674"/>
      <c r="AD39" s="1583"/>
      <c r="AE39" s="1674"/>
      <c r="AF39" s="1583"/>
      <c r="AG39" s="1674"/>
      <c r="AH39" s="1583"/>
      <c r="AI39" s="1674"/>
      <c r="AJ39" s="1583"/>
      <c r="AK39" s="1674"/>
      <c r="AL39" s="1583"/>
      <c r="AM39" s="1674"/>
      <c r="AN39" s="1583"/>
      <c r="AO39" s="1674"/>
      <c r="AP39" s="1583"/>
      <c r="AQ39" s="1679"/>
      <c r="AR39" s="1591"/>
      <c r="AS39" s="1679"/>
      <c r="AT39" s="1591"/>
      <c r="AU39" s="1674"/>
      <c r="AV39" s="1583"/>
      <c r="AW39" s="1595"/>
      <c r="AX39" s="398" t="str">
        <f t="shared" si="56"/>
        <v/>
      </c>
      <c r="AY39" s="398"/>
      <c r="AZ39" s="398"/>
      <c r="BA39" s="398"/>
      <c r="BB39" s="398"/>
      <c r="BC39" s="398"/>
      <c r="BD39" s="398"/>
      <c r="BE39" s="398"/>
      <c r="BF39" s="398"/>
      <c r="BG39" s="398"/>
      <c r="BH39" s="398"/>
      <c r="BI39" s="394"/>
      <c r="BJ39" s="394"/>
      <c r="BK39" s="394"/>
      <c r="BL39" s="394"/>
      <c r="BU39" s="395"/>
      <c r="BV39" s="395"/>
      <c r="BW39" s="395"/>
      <c r="CA39" s="399" t="str">
        <f t="shared" si="57"/>
        <v/>
      </c>
      <c r="CB39" s="399" t="str">
        <f t="shared" si="58"/>
        <v/>
      </c>
      <c r="CC39" s="399" t="str">
        <f t="shared" si="59"/>
        <v/>
      </c>
      <c r="CD39" s="399" t="str">
        <f t="shared" si="60"/>
        <v/>
      </c>
      <c r="CE39" s="399" t="str">
        <f t="shared" si="61"/>
        <v/>
      </c>
      <c r="CF39" s="399" t="str">
        <f t="shared" si="83"/>
        <v/>
      </c>
      <c r="CG39" s="399" t="str">
        <f t="shared" si="84"/>
        <v/>
      </c>
      <c r="CH39" s="399" t="str">
        <f t="shared" si="85"/>
        <v/>
      </c>
      <c r="CI39" s="399" t="str">
        <f t="shared" si="86"/>
        <v/>
      </c>
      <c r="CJ39" s="399" t="str">
        <f t="shared" si="87"/>
        <v/>
      </c>
      <c r="CK39" s="399" t="str">
        <f t="shared" si="88"/>
        <v/>
      </c>
      <c r="CL39" s="399" t="str">
        <f t="shared" si="89"/>
        <v/>
      </c>
      <c r="CM39" s="399" t="str">
        <f t="shared" si="90"/>
        <v/>
      </c>
      <c r="CN39" s="399" t="str">
        <f t="shared" si="91"/>
        <v/>
      </c>
      <c r="CO39" s="399" t="str">
        <f t="shared" si="92"/>
        <v/>
      </c>
      <c r="CP39" s="399" t="str">
        <f t="shared" si="93"/>
        <v/>
      </c>
      <c r="CQ39" s="399" t="str">
        <f t="shared" si="94"/>
        <v/>
      </c>
      <c r="CR39" s="399" t="str">
        <f t="shared" si="95"/>
        <v/>
      </c>
      <c r="CS39" s="399" t="str">
        <f t="shared" si="96"/>
        <v/>
      </c>
      <c r="CT39" s="399" t="str">
        <f t="shared" si="97"/>
        <v/>
      </c>
      <c r="CU39" s="399" t="str">
        <f t="shared" si="98"/>
        <v/>
      </c>
      <c r="CV39" s="399" t="str">
        <f t="shared" si="99"/>
        <v/>
      </c>
      <c r="CW39" s="399" t="str">
        <f t="shared" si="100"/>
        <v/>
      </c>
      <c r="CX39" s="399" t="str">
        <f t="shared" si="101"/>
        <v/>
      </c>
      <c r="CY39" s="399" t="str">
        <f t="shared" si="102"/>
        <v/>
      </c>
      <c r="CZ39" s="399" t="str">
        <f t="shared" si="103"/>
        <v/>
      </c>
      <c r="DA39" s="400">
        <f t="shared" si="104"/>
        <v>0</v>
      </c>
      <c r="DB39" s="400">
        <f t="shared" si="105"/>
        <v>0</v>
      </c>
      <c r="DC39" s="400">
        <f t="shared" si="106"/>
        <v>0</v>
      </c>
      <c r="DD39" s="400">
        <f t="shared" si="107"/>
        <v>0</v>
      </c>
      <c r="DE39" s="400">
        <f t="shared" si="108"/>
        <v>0</v>
      </c>
      <c r="DF39" s="400">
        <f t="shared" si="62"/>
        <v>0</v>
      </c>
      <c r="DG39" s="400">
        <f t="shared" si="63"/>
        <v>0</v>
      </c>
      <c r="DH39" s="400">
        <f t="shared" si="64"/>
        <v>0</v>
      </c>
      <c r="DI39" s="400">
        <f t="shared" si="65"/>
        <v>0</v>
      </c>
      <c r="DJ39" s="400">
        <f t="shared" si="66"/>
        <v>0</v>
      </c>
      <c r="DK39" s="400">
        <f t="shared" si="67"/>
        <v>0</v>
      </c>
      <c r="DL39" s="400">
        <f t="shared" si="68"/>
        <v>0</v>
      </c>
      <c r="DM39" s="400">
        <f t="shared" si="69"/>
        <v>0</v>
      </c>
      <c r="DN39" s="400">
        <f t="shared" si="70"/>
        <v>0</v>
      </c>
      <c r="DO39" s="400">
        <f t="shared" si="71"/>
        <v>0</v>
      </c>
      <c r="DP39" s="400">
        <f t="shared" si="72"/>
        <v>0</v>
      </c>
      <c r="DQ39" s="400">
        <f t="shared" si="73"/>
        <v>0</v>
      </c>
      <c r="DR39" s="400">
        <f t="shared" si="74"/>
        <v>0</v>
      </c>
      <c r="DS39" s="400">
        <f t="shared" si="75"/>
        <v>0</v>
      </c>
      <c r="DT39" s="400">
        <f t="shared" si="76"/>
        <v>0</v>
      </c>
      <c r="DU39" s="400">
        <f t="shared" si="77"/>
        <v>0</v>
      </c>
      <c r="DV39" s="400">
        <f t="shared" si="78"/>
        <v>0</v>
      </c>
      <c r="DW39" s="400">
        <f t="shared" si="79"/>
        <v>0</v>
      </c>
      <c r="DX39" s="400">
        <f t="shared" si="80"/>
        <v>0</v>
      </c>
      <c r="DY39" s="400">
        <f t="shared" si="81"/>
        <v>0</v>
      </c>
      <c r="DZ39" s="400">
        <f t="shared" si="82"/>
        <v>0</v>
      </c>
    </row>
    <row r="40" spans="1:130" ht="27" customHeight="1" x14ac:dyDescent="0.25">
      <c r="A40" s="1582" t="s">
        <v>2553</v>
      </c>
      <c r="B40" s="1791">
        <f t="shared" si="55"/>
        <v>0</v>
      </c>
      <c r="C40" s="1592">
        <f t="shared" si="55"/>
        <v>0</v>
      </c>
      <c r="D40" s="3571"/>
      <c r="E40" s="1678"/>
      <c r="F40" s="1706"/>
      <c r="G40" s="1678"/>
      <c r="H40" s="1706"/>
      <c r="I40" s="1678"/>
      <c r="J40" s="1706"/>
      <c r="K40" s="1678"/>
      <c r="L40" s="1706"/>
      <c r="M40" s="1707"/>
      <c r="N40" s="1591"/>
      <c r="O40" s="1674"/>
      <c r="P40" s="1583"/>
      <c r="Q40" s="1674"/>
      <c r="R40" s="1583"/>
      <c r="S40" s="1674"/>
      <c r="T40" s="1583"/>
      <c r="U40" s="1674"/>
      <c r="V40" s="1583"/>
      <c r="W40" s="1674"/>
      <c r="X40" s="1583"/>
      <c r="Y40" s="1674"/>
      <c r="Z40" s="1583"/>
      <c r="AA40" s="1674"/>
      <c r="AB40" s="1583"/>
      <c r="AC40" s="1674"/>
      <c r="AD40" s="1583"/>
      <c r="AE40" s="1674"/>
      <c r="AF40" s="1583"/>
      <c r="AG40" s="1674"/>
      <c r="AH40" s="1583"/>
      <c r="AI40" s="1674"/>
      <c r="AJ40" s="1583"/>
      <c r="AK40" s="1674"/>
      <c r="AL40" s="1583"/>
      <c r="AM40" s="1674"/>
      <c r="AN40" s="1583"/>
      <c r="AO40" s="1674"/>
      <c r="AP40" s="1583"/>
      <c r="AQ40" s="1679"/>
      <c r="AR40" s="3818"/>
      <c r="AS40" s="1679"/>
      <c r="AT40" s="1591"/>
      <c r="AU40" s="1674"/>
      <c r="AV40" s="1583"/>
      <c r="AW40" s="1595"/>
      <c r="AX40" s="398" t="str">
        <f t="shared" si="56"/>
        <v/>
      </c>
      <c r="AY40" s="398"/>
      <c r="AZ40" s="398"/>
      <c r="BA40" s="398"/>
      <c r="BB40" s="398"/>
      <c r="BC40" s="398"/>
      <c r="BD40" s="398"/>
      <c r="BE40" s="398"/>
      <c r="BF40" s="398"/>
      <c r="BG40" s="398"/>
      <c r="BH40" s="398"/>
      <c r="BI40" s="394"/>
      <c r="BJ40" s="394"/>
      <c r="BK40" s="394"/>
      <c r="BL40" s="394"/>
      <c r="BU40" s="395"/>
      <c r="BV40" s="395"/>
      <c r="BW40" s="395"/>
      <c r="CA40" s="399" t="str">
        <f t="shared" si="57"/>
        <v/>
      </c>
      <c r="CB40" s="399" t="str">
        <f t="shared" si="58"/>
        <v/>
      </c>
      <c r="CC40" s="399" t="str">
        <f t="shared" si="59"/>
        <v/>
      </c>
      <c r="CD40" s="399" t="str">
        <f t="shared" si="60"/>
        <v/>
      </c>
      <c r="CE40" s="399" t="str">
        <f t="shared" si="61"/>
        <v/>
      </c>
      <c r="CF40" s="399" t="str">
        <f t="shared" si="83"/>
        <v/>
      </c>
      <c r="CG40" s="399" t="str">
        <f t="shared" si="84"/>
        <v/>
      </c>
      <c r="CH40" s="399" t="str">
        <f t="shared" si="85"/>
        <v/>
      </c>
      <c r="CI40" s="399" t="str">
        <f t="shared" si="86"/>
        <v/>
      </c>
      <c r="CJ40" s="399" t="str">
        <f t="shared" si="87"/>
        <v/>
      </c>
      <c r="CK40" s="399" t="str">
        <f t="shared" si="88"/>
        <v/>
      </c>
      <c r="CL40" s="399" t="str">
        <f t="shared" si="89"/>
        <v/>
      </c>
      <c r="CM40" s="399" t="str">
        <f t="shared" si="90"/>
        <v/>
      </c>
      <c r="CN40" s="399" t="str">
        <f t="shared" si="91"/>
        <v/>
      </c>
      <c r="CO40" s="399" t="str">
        <f t="shared" si="92"/>
        <v/>
      </c>
      <c r="CP40" s="399" t="str">
        <f t="shared" si="93"/>
        <v/>
      </c>
      <c r="CQ40" s="399" t="str">
        <f t="shared" si="94"/>
        <v/>
      </c>
      <c r="CR40" s="399" t="str">
        <f t="shared" si="95"/>
        <v/>
      </c>
      <c r="CS40" s="399" t="str">
        <f t="shared" si="96"/>
        <v/>
      </c>
      <c r="CT40" s="399" t="str">
        <f t="shared" si="97"/>
        <v/>
      </c>
      <c r="CU40" s="399" t="str">
        <f t="shared" si="98"/>
        <v/>
      </c>
      <c r="CV40" s="399" t="str">
        <f t="shared" si="99"/>
        <v/>
      </c>
      <c r="CW40" s="399" t="str">
        <f t="shared" si="100"/>
        <v/>
      </c>
      <c r="CX40" s="399" t="str">
        <f t="shared" si="101"/>
        <v/>
      </c>
      <c r="CY40" s="399" t="str">
        <f t="shared" si="102"/>
        <v/>
      </c>
      <c r="CZ40" s="399" t="str">
        <f t="shared" si="103"/>
        <v/>
      </c>
      <c r="DA40" s="400">
        <f t="shared" si="104"/>
        <v>0</v>
      </c>
      <c r="DB40" s="400">
        <f t="shared" si="105"/>
        <v>0</v>
      </c>
      <c r="DC40" s="400">
        <f t="shared" si="106"/>
        <v>0</v>
      </c>
      <c r="DD40" s="400">
        <f t="shared" si="107"/>
        <v>0</v>
      </c>
      <c r="DE40" s="400">
        <f t="shared" si="108"/>
        <v>0</v>
      </c>
      <c r="DF40" s="400">
        <f t="shared" si="62"/>
        <v>0</v>
      </c>
      <c r="DG40" s="400">
        <f t="shared" si="63"/>
        <v>0</v>
      </c>
      <c r="DH40" s="400">
        <f t="shared" si="64"/>
        <v>0</v>
      </c>
      <c r="DI40" s="400">
        <f t="shared" si="65"/>
        <v>0</v>
      </c>
      <c r="DJ40" s="400">
        <f t="shared" si="66"/>
        <v>0</v>
      </c>
      <c r="DK40" s="400">
        <f t="shared" si="67"/>
        <v>0</v>
      </c>
      <c r="DL40" s="400">
        <f t="shared" si="68"/>
        <v>0</v>
      </c>
      <c r="DM40" s="400">
        <f t="shared" si="69"/>
        <v>0</v>
      </c>
      <c r="DN40" s="400">
        <f t="shared" si="70"/>
        <v>0</v>
      </c>
      <c r="DO40" s="400">
        <f t="shared" si="71"/>
        <v>0</v>
      </c>
      <c r="DP40" s="400">
        <f t="shared" si="72"/>
        <v>0</v>
      </c>
      <c r="DQ40" s="400">
        <f t="shared" si="73"/>
        <v>0</v>
      </c>
      <c r="DR40" s="400">
        <f t="shared" si="74"/>
        <v>0</v>
      </c>
      <c r="DS40" s="400">
        <f t="shared" si="75"/>
        <v>0</v>
      </c>
      <c r="DT40" s="400">
        <f t="shared" si="76"/>
        <v>0</v>
      </c>
      <c r="DU40" s="400">
        <f t="shared" si="77"/>
        <v>0</v>
      </c>
      <c r="DV40" s="400">
        <f t="shared" si="78"/>
        <v>0</v>
      </c>
      <c r="DW40" s="400">
        <f t="shared" si="79"/>
        <v>0</v>
      </c>
      <c r="DX40" s="400">
        <f t="shared" si="80"/>
        <v>0</v>
      </c>
      <c r="DY40" s="400">
        <f t="shared" si="81"/>
        <v>0</v>
      </c>
      <c r="DZ40" s="400">
        <f t="shared" si="82"/>
        <v>0</v>
      </c>
    </row>
    <row r="41" spans="1:130" ht="16.149999999999999" customHeight="1" x14ac:dyDescent="0.25">
      <c r="A41" s="1602" t="s">
        <v>2554</v>
      </c>
      <c r="B41" s="1791">
        <f t="shared" si="55"/>
        <v>0</v>
      </c>
      <c r="C41" s="1592">
        <f t="shared" si="55"/>
        <v>0</v>
      </c>
      <c r="D41" s="3571"/>
      <c r="E41" s="1678"/>
      <c r="F41" s="1706"/>
      <c r="G41" s="1678"/>
      <c r="H41" s="1706"/>
      <c r="I41" s="1678"/>
      <c r="J41" s="1706"/>
      <c r="K41" s="1678"/>
      <c r="L41" s="1706"/>
      <c r="M41" s="1707"/>
      <c r="N41" s="1591"/>
      <c r="O41" s="1674"/>
      <c r="P41" s="1583"/>
      <c r="Q41" s="1674"/>
      <c r="R41" s="1583"/>
      <c r="S41" s="1674"/>
      <c r="T41" s="1583"/>
      <c r="U41" s="1674"/>
      <c r="V41" s="1583"/>
      <c r="W41" s="1674"/>
      <c r="X41" s="1583"/>
      <c r="Y41" s="1674"/>
      <c r="Z41" s="1583"/>
      <c r="AA41" s="1674"/>
      <c r="AB41" s="1583"/>
      <c r="AC41" s="1674"/>
      <c r="AD41" s="1583"/>
      <c r="AE41" s="1674"/>
      <c r="AF41" s="1583"/>
      <c r="AG41" s="1674"/>
      <c r="AH41" s="1583"/>
      <c r="AI41" s="1674"/>
      <c r="AJ41" s="1583"/>
      <c r="AK41" s="1674"/>
      <c r="AL41" s="1583"/>
      <c r="AM41" s="1674"/>
      <c r="AN41" s="1583"/>
      <c r="AO41" s="1674"/>
      <c r="AP41" s="1583"/>
      <c r="AQ41" s="1679"/>
      <c r="AR41" s="3818"/>
      <c r="AS41" s="1679"/>
      <c r="AT41" s="1591"/>
      <c r="AU41" s="1674"/>
      <c r="AV41" s="1583"/>
      <c r="AW41" s="1595"/>
      <c r="AX41" s="398" t="str">
        <f t="shared" si="56"/>
        <v/>
      </c>
      <c r="AY41" s="398"/>
      <c r="AZ41" s="398"/>
      <c r="BA41" s="398"/>
      <c r="BB41" s="398"/>
      <c r="BC41" s="398"/>
      <c r="BD41" s="398"/>
      <c r="BE41" s="398"/>
      <c r="BF41" s="398"/>
      <c r="BG41" s="398"/>
      <c r="BH41" s="398"/>
      <c r="BI41" s="394"/>
      <c r="BJ41" s="394"/>
      <c r="BK41" s="394"/>
      <c r="BL41" s="394"/>
      <c r="BU41" s="395"/>
      <c r="BV41" s="395"/>
      <c r="BW41" s="395"/>
      <c r="CA41" s="399" t="str">
        <f t="shared" si="57"/>
        <v/>
      </c>
      <c r="CB41" s="399" t="str">
        <f t="shared" si="58"/>
        <v/>
      </c>
      <c r="CC41" s="399" t="str">
        <f t="shared" si="59"/>
        <v/>
      </c>
      <c r="CD41" s="399" t="str">
        <f t="shared" si="60"/>
        <v/>
      </c>
      <c r="CE41" s="399" t="str">
        <f t="shared" si="61"/>
        <v/>
      </c>
      <c r="CF41" s="399" t="str">
        <f t="shared" si="83"/>
        <v/>
      </c>
      <c r="CG41" s="399" t="str">
        <f t="shared" si="84"/>
        <v/>
      </c>
      <c r="CH41" s="399" t="str">
        <f t="shared" si="85"/>
        <v/>
      </c>
      <c r="CI41" s="399" t="str">
        <f t="shared" si="86"/>
        <v/>
      </c>
      <c r="CJ41" s="399" t="str">
        <f t="shared" si="87"/>
        <v/>
      </c>
      <c r="CK41" s="399" t="str">
        <f t="shared" si="88"/>
        <v/>
      </c>
      <c r="CL41" s="399" t="str">
        <f t="shared" si="89"/>
        <v/>
      </c>
      <c r="CM41" s="399" t="str">
        <f t="shared" si="90"/>
        <v/>
      </c>
      <c r="CN41" s="399" t="str">
        <f t="shared" si="91"/>
        <v/>
      </c>
      <c r="CO41" s="399" t="str">
        <f t="shared" si="92"/>
        <v/>
      </c>
      <c r="CP41" s="399" t="str">
        <f t="shared" si="93"/>
        <v/>
      </c>
      <c r="CQ41" s="399" t="str">
        <f t="shared" si="94"/>
        <v/>
      </c>
      <c r="CR41" s="399" t="str">
        <f t="shared" si="95"/>
        <v/>
      </c>
      <c r="CS41" s="399" t="str">
        <f t="shared" si="96"/>
        <v/>
      </c>
      <c r="CT41" s="399" t="str">
        <f t="shared" si="97"/>
        <v/>
      </c>
      <c r="CU41" s="399" t="str">
        <f t="shared" si="98"/>
        <v/>
      </c>
      <c r="CV41" s="399" t="str">
        <f t="shared" si="99"/>
        <v/>
      </c>
      <c r="CW41" s="399" t="str">
        <f t="shared" si="100"/>
        <v/>
      </c>
      <c r="CX41" s="399" t="str">
        <f t="shared" si="101"/>
        <v/>
      </c>
      <c r="CY41" s="399" t="str">
        <f t="shared" si="102"/>
        <v/>
      </c>
      <c r="CZ41" s="399" t="str">
        <f t="shared" si="103"/>
        <v/>
      </c>
      <c r="DA41" s="400">
        <f t="shared" si="104"/>
        <v>0</v>
      </c>
      <c r="DB41" s="400">
        <f t="shared" si="105"/>
        <v>0</v>
      </c>
      <c r="DC41" s="400">
        <f t="shared" si="106"/>
        <v>0</v>
      </c>
      <c r="DD41" s="400">
        <f t="shared" si="107"/>
        <v>0</v>
      </c>
      <c r="DE41" s="400">
        <f t="shared" si="108"/>
        <v>0</v>
      </c>
      <c r="DF41" s="400">
        <f t="shared" si="62"/>
        <v>0</v>
      </c>
      <c r="DG41" s="400">
        <f t="shared" si="63"/>
        <v>0</v>
      </c>
      <c r="DH41" s="400">
        <f t="shared" si="64"/>
        <v>0</v>
      </c>
      <c r="DI41" s="400">
        <f t="shared" si="65"/>
        <v>0</v>
      </c>
      <c r="DJ41" s="400">
        <f t="shared" si="66"/>
        <v>0</v>
      </c>
      <c r="DK41" s="400">
        <f t="shared" si="67"/>
        <v>0</v>
      </c>
      <c r="DL41" s="400">
        <f t="shared" si="68"/>
        <v>0</v>
      </c>
      <c r="DM41" s="400">
        <f t="shared" si="69"/>
        <v>0</v>
      </c>
      <c r="DN41" s="400">
        <f t="shared" si="70"/>
        <v>0</v>
      </c>
      <c r="DO41" s="400">
        <f t="shared" si="71"/>
        <v>0</v>
      </c>
      <c r="DP41" s="400">
        <f t="shared" si="72"/>
        <v>0</v>
      </c>
      <c r="DQ41" s="400">
        <f t="shared" si="73"/>
        <v>0</v>
      </c>
      <c r="DR41" s="400">
        <f t="shared" si="74"/>
        <v>0</v>
      </c>
      <c r="DS41" s="400">
        <f t="shared" si="75"/>
        <v>0</v>
      </c>
      <c r="DT41" s="400">
        <f t="shared" si="76"/>
        <v>0</v>
      </c>
      <c r="DU41" s="400">
        <f t="shared" si="77"/>
        <v>0</v>
      </c>
      <c r="DV41" s="400">
        <f t="shared" si="78"/>
        <v>0</v>
      </c>
      <c r="DW41" s="400">
        <f t="shared" si="79"/>
        <v>0</v>
      </c>
      <c r="DX41" s="400">
        <f t="shared" si="80"/>
        <v>0</v>
      </c>
      <c r="DY41" s="400">
        <f t="shared" si="81"/>
        <v>0</v>
      </c>
      <c r="DZ41" s="400">
        <f t="shared" si="82"/>
        <v>0</v>
      </c>
    </row>
    <row r="42" spans="1:130" ht="16.149999999999999" customHeight="1" x14ac:dyDescent="0.25">
      <c r="A42" s="1602" t="s">
        <v>2555</v>
      </c>
      <c r="B42" s="1791">
        <f>+D42+F42+H42+J42+L42+N42+P42+R42+T42+V42+X42+Z42+AB42+AD42+AF42+AH42+AJ42+AL42+AN42+AP42</f>
        <v>0</v>
      </c>
      <c r="C42" s="1592">
        <f>+E42+G42+I42+K42+M42+O42+Q42+S42+U42+W42+Y42+AA42+AC42+AE42+AG42+AI42+AK42+AM42+AO42+AQ42</f>
        <v>0</v>
      </c>
      <c r="D42" s="1591"/>
      <c r="E42" s="1674"/>
      <c r="F42" s="1583"/>
      <c r="G42" s="1674"/>
      <c r="H42" s="1583"/>
      <c r="I42" s="1595"/>
      <c r="J42" s="1591"/>
      <c r="K42" s="1591"/>
      <c r="L42" s="1583"/>
      <c r="M42" s="1595"/>
      <c r="N42" s="1591"/>
      <c r="O42" s="1674"/>
      <c r="P42" s="1583"/>
      <c r="Q42" s="1674"/>
      <c r="R42" s="1583"/>
      <c r="S42" s="1674"/>
      <c r="T42" s="1583"/>
      <c r="U42" s="1674"/>
      <c r="V42" s="1583"/>
      <c r="W42" s="1674"/>
      <c r="X42" s="1583"/>
      <c r="Y42" s="1674"/>
      <c r="Z42" s="1583"/>
      <c r="AA42" s="1674"/>
      <c r="AB42" s="1583"/>
      <c r="AC42" s="1674"/>
      <c r="AD42" s="1583"/>
      <c r="AE42" s="1674"/>
      <c r="AF42" s="1583"/>
      <c r="AG42" s="1674"/>
      <c r="AH42" s="1583"/>
      <c r="AI42" s="1674"/>
      <c r="AJ42" s="1583"/>
      <c r="AK42" s="1674"/>
      <c r="AL42" s="1583"/>
      <c r="AM42" s="1674"/>
      <c r="AN42" s="1583"/>
      <c r="AO42" s="1674"/>
      <c r="AP42" s="1583"/>
      <c r="AQ42" s="1679"/>
      <c r="AR42" s="3818"/>
      <c r="AS42" s="1679"/>
      <c r="AT42" s="1591"/>
      <c r="AU42" s="1674"/>
      <c r="AV42" s="1583"/>
      <c r="AW42" s="1595"/>
      <c r="AX42" s="398" t="str">
        <f t="shared" si="56"/>
        <v/>
      </c>
      <c r="AY42" s="398"/>
      <c r="AZ42" s="398"/>
      <c r="BA42" s="398"/>
      <c r="BB42" s="398"/>
      <c r="BC42" s="398"/>
      <c r="BD42" s="398"/>
      <c r="BE42" s="398"/>
      <c r="BF42" s="398"/>
      <c r="BG42" s="398"/>
      <c r="BH42" s="398"/>
      <c r="BI42" s="394"/>
      <c r="BJ42" s="394"/>
      <c r="BK42" s="394"/>
      <c r="BL42" s="394"/>
      <c r="BU42" s="395"/>
      <c r="BV42" s="395"/>
      <c r="BW42" s="395"/>
      <c r="CA42" s="399" t="str">
        <f t="shared" si="57"/>
        <v/>
      </c>
      <c r="CB42" s="399" t="str">
        <f t="shared" si="58"/>
        <v/>
      </c>
      <c r="CC42" s="399" t="str">
        <f t="shared" si="59"/>
        <v/>
      </c>
      <c r="CD42" s="399" t="str">
        <f t="shared" si="60"/>
        <v/>
      </c>
      <c r="CE42" s="399" t="str">
        <f t="shared" si="61"/>
        <v/>
      </c>
      <c r="CF42" s="399" t="str">
        <f t="shared" si="83"/>
        <v/>
      </c>
      <c r="CG42" s="399" t="str">
        <f t="shared" si="84"/>
        <v/>
      </c>
      <c r="CH42" s="399" t="str">
        <f t="shared" si="85"/>
        <v/>
      </c>
      <c r="CI42" s="399" t="str">
        <f t="shared" si="86"/>
        <v/>
      </c>
      <c r="CJ42" s="399" t="str">
        <f t="shared" si="87"/>
        <v/>
      </c>
      <c r="CK42" s="399" t="str">
        <f t="shared" si="88"/>
        <v/>
      </c>
      <c r="CL42" s="399" t="str">
        <f t="shared" si="89"/>
        <v/>
      </c>
      <c r="CM42" s="399" t="str">
        <f t="shared" si="90"/>
        <v/>
      </c>
      <c r="CN42" s="399" t="str">
        <f t="shared" si="91"/>
        <v/>
      </c>
      <c r="CO42" s="399" t="str">
        <f t="shared" si="92"/>
        <v/>
      </c>
      <c r="CP42" s="399" t="str">
        <f t="shared" si="93"/>
        <v/>
      </c>
      <c r="CQ42" s="399" t="str">
        <f t="shared" si="94"/>
        <v/>
      </c>
      <c r="CR42" s="399" t="str">
        <f t="shared" si="95"/>
        <v/>
      </c>
      <c r="CS42" s="399" t="str">
        <f t="shared" si="96"/>
        <v/>
      </c>
      <c r="CT42" s="399" t="str">
        <f t="shared" si="97"/>
        <v/>
      </c>
      <c r="CU42" s="399" t="str">
        <f t="shared" si="98"/>
        <v/>
      </c>
      <c r="CV42" s="399" t="str">
        <f t="shared" si="99"/>
        <v/>
      </c>
      <c r="CW42" s="399" t="str">
        <f t="shared" si="100"/>
        <v/>
      </c>
      <c r="CX42" s="399" t="str">
        <f t="shared" si="101"/>
        <v/>
      </c>
      <c r="CY42" s="399" t="str">
        <f t="shared" si="102"/>
        <v/>
      </c>
      <c r="CZ42" s="399" t="str">
        <f t="shared" si="103"/>
        <v/>
      </c>
      <c r="DA42" s="400">
        <f t="shared" si="104"/>
        <v>0</v>
      </c>
      <c r="DB42" s="400">
        <f t="shared" si="105"/>
        <v>0</v>
      </c>
      <c r="DC42" s="400">
        <f t="shared" si="106"/>
        <v>0</v>
      </c>
      <c r="DD42" s="400">
        <f t="shared" si="107"/>
        <v>0</v>
      </c>
      <c r="DE42" s="400">
        <f t="shared" si="108"/>
        <v>0</v>
      </c>
      <c r="DF42" s="400">
        <f t="shared" si="62"/>
        <v>0</v>
      </c>
      <c r="DG42" s="400">
        <f t="shared" si="63"/>
        <v>0</v>
      </c>
      <c r="DH42" s="400">
        <f t="shared" si="64"/>
        <v>0</v>
      </c>
      <c r="DI42" s="400">
        <f t="shared" si="65"/>
        <v>0</v>
      </c>
      <c r="DJ42" s="400">
        <f t="shared" si="66"/>
        <v>0</v>
      </c>
      <c r="DK42" s="400">
        <f t="shared" si="67"/>
        <v>0</v>
      </c>
      <c r="DL42" s="400">
        <f t="shared" si="68"/>
        <v>0</v>
      </c>
      <c r="DM42" s="400">
        <f t="shared" si="69"/>
        <v>0</v>
      </c>
      <c r="DN42" s="400">
        <f t="shared" si="70"/>
        <v>0</v>
      </c>
      <c r="DO42" s="400">
        <f t="shared" si="71"/>
        <v>0</v>
      </c>
      <c r="DP42" s="400">
        <f t="shared" si="72"/>
        <v>0</v>
      </c>
      <c r="DQ42" s="400">
        <f t="shared" si="73"/>
        <v>0</v>
      </c>
      <c r="DR42" s="400">
        <f t="shared" si="74"/>
        <v>0</v>
      </c>
      <c r="DS42" s="400">
        <f t="shared" si="75"/>
        <v>0</v>
      </c>
      <c r="DT42" s="400">
        <f t="shared" si="76"/>
        <v>0</v>
      </c>
      <c r="DU42" s="400">
        <f t="shared" si="77"/>
        <v>0</v>
      </c>
      <c r="DV42" s="400">
        <f t="shared" si="78"/>
        <v>0</v>
      </c>
      <c r="DW42" s="400">
        <f t="shared" si="79"/>
        <v>0</v>
      </c>
      <c r="DX42" s="400">
        <f t="shared" si="80"/>
        <v>0</v>
      </c>
      <c r="DY42" s="400">
        <f t="shared" si="81"/>
        <v>0</v>
      </c>
      <c r="DZ42" s="400">
        <f t="shared" si="82"/>
        <v>0</v>
      </c>
    </row>
    <row r="43" spans="1:130" ht="24" customHeight="1" x14ac:dyDescent="0.25">
      <c r="A43" s="1582" t="s">
        <v>2556</v>
      </c>
      <c r="B43" s="1791">
        <f>+D43+F43+H43</f>
        <v>0</v>
      </c>
      <c r="C43" s="1592">
        <f>+E43+G43+I43</f>
        <v>0</v>
      </c>
      <c r="D43" s="1591"/>
      <c r="E43" s="1674"/>
      <c r="F43" s="1583"/>
      <c r="G43" s="1674"/>
      <c r="H43" s="1583"/>
      <c r="I43" s="1595"/>
      <c r="J43" s="1961"/>
      <c r="K43" s="4110"/>
      <c r="L43" s="1961"/>
      <c r="M43" s="4110"/>
      <c r="N43" s="1961"/>
      <c r="O43" s="4110"/>
      <c r="P43" s="1961"/>
      <c r="Q43" s="4110"/>
      <c r="R43" s="1961"/>
      <c r="S43" s="4110"/>
      <c r="T43" s="1961"/>
      <c r="U43" s="4110"/>
      <c r="V43" s="1961"/>
      <c r="W43" s="4110"/>
      <c r="X43" s="1961"/>
      <c r="Y43" s="4110"/>
      <c r="Z43" s="1961"/>
      <c r="AA43" s="4110"/>
      <c r="AB43" s="1961"/>
      <c r="AC43" s="4110"/>
      <c r="AD43" s="1961"/>
      <c r="AE43" s="4110"/>
      <c r="AF43" s="1961"/>
      <c r="AG43" s="4110"/>
      <c r="AH43" s="1961"/>
      <c r="AI43" s="4110"/>
      <c r="AJ43" s="1961"/>
      <c r="AK43" s="4110"/>
      <c r="AL43" s="1961"/>
      <c r="AM43" s="4110"/>
      <c r="AN43" s="1961"/>
      <c r="AO43" s="4110"/>
      <c r="AP43" s="1961"/>
      <c r="AQ43" s="3820"/>
      <c r="AR43" s="1591"/>
      <c r="AS43" s="1679"/>
      <c r="AT43" s="1591"/>
      <c r="AU43" s="1674"/>
      <c r="AV43" s="1583"/>
      <c r="AW43" s="1595"/>
      <c r="AX43" s="398" t="str">
        <f t="shared" si="56"/>
        <v/>
      </c>
      <c r="AY43" s="398"/>
      <c r="AZ43" s="398"/>
      <c r="BA43" s="398"/>
      <c r="BB43" s="398"/>
      <c r="BC43" s="398"/>
      <c r="BD43" s="398"/>
      <c r="BE43" s="398"/>
      <c r="BF43" s="398"/>
      <c r="BG43" s="398"/>
      <c r="BH43" s="398"/>
      <c r="BI43" s="394"/>
      <c r="BJ43" s="394"/>
      <c r="BK43" s="394"/>
      <c r="BL43" s="394"/>
      <c r="BU43" s="395"/>
      <c r="BV43" s="395"/>
      <c r="BW43" s="395"/>
      <c r="CA43" s="399" t="str">
        <f t="shared" si="57"/>
        <v/>
      </c>
      <c r="CB43" s="399" t="str">
        <f t="shared" si="58"/>
        <v/>
      </c>
      <c r="CC43" s="399" t="str">
        <f t="shared" si="59"/>
        <v/>
      </c>
      <c r="CD43" s="399" t="str">
        <f t="shared" si="60"/>
        <v/>
      </c>
      <c r="CE43" s="399" t="str">
        <f t="shared" si="61"/>
        <v/>
      </c>
      <c r="CF43" s="399" t="str">
        <f t="shared" si="83"/>
        <v/>
      </c>
      <c r="CG43" s="399" t="str">
        <f t="shared" si="84"/>
        <v/>
      </c>
      <c r="CH43" s="399" t="str">
        <f t="shared" si="85"/>
        <v/>
      </c>
      <c r="CI43" s="399" t="str">
        <f t="shared" si="86"/>
        <v/>
      </c>
      <c r="CJ43" s="399" t="str">
        <f t="shared" si="87"/>
        <v/>
      </c>
      <c r="CK43" s="399" t="str">
        <f t="shared" si="88"/>
        <v/>
      </c>
      <c r="CL43" s="399" t="str">
        <f t="shared" si="89"/>
        <v/>
      </c>
      <c r="CM43" s="399" t="str">
        <f t="shared" si="90"/>
        <v/>
      </c>
      <c r="CN43" s="399" t="str">
        <f t="shared" si="91"/>
        <v/>
      </c>
      <c r="CO43" s="399" t="str">
        <f t="shared" si="92"/>
        <v/>
      </c>
      <c r="CP43" s="399" t="str">
        <f t="shared" si="93"/>
        <v/>
      </c>
      <c r="CQ43" s="399" t="str">
        <f t="shared" si="94"/>
        <v/>
      </c>
      <c r="CR43" s="399" t="str">
        <f t="shared" si="95"/>
        <v/>
      </c>
      <c r="CS43" s="399" t="str">
        <f t="shared" si="96"/>
        <v/>
      </c>
      <c r="CT43" s="399" t="str">
        <f t="shared" si="97"/>
        <v/>
      </c>
      <c r="CU43" s="399" t="str">
        <f t="shared" si="98"/>
        <v/>
      </c>
      <c r="CV43" s="399" t="str">
        <f t="shared" si="99"/>
        <v/>
      </c>
      <c r="CW43" s="399" t="str">
        <f t="shared" si="100"/>
        <v/>
      </c>
      <c r="CX43" s="399" t="str">
        <f t="shared" si="101"/>
        <v/>
      </c>
      <c r="CY43" s="399" t="str">
        <f t="shared" si="102"/>
        <v/>
      </c>
      <c r="CZ43" s="399" t="str">
        <f t="shared" si="103"/>
        <v/>
      </c>
      <c r="DA43" s="400">
        <f t="shared" si="104"/>
        <v>0</v>
      </c>
      <c r="DB43" s="400">
        <f t="shared" si="105"/>
        <v>0</v>
      </c>
      <c r="DC43" s="400">
        <f t="shared" si="106"/>
        <v>0</v>
      </c>
      <c r="DD43" s="400">
        <f t="shared" si="107"/>
        <v>0</v>
      </c>
      <c r="DE43" s="400">
        <f t="shared" si="108"/>
        <v>0</v>
      </c>
      <c r="DF43" s="400">
        <f t="shared" si="62"/>
        <v>0</v>
      </c>
      <c r="DG43" s="400">
        <f t="shared" si="63"/>
        <v>0</v>
      </c>
      <c r="DH43" s="400">
        <f t="shared" si="64"/>
        <v>0</v>
      </c>
      <c r="DI43" s="400">
        <f t="shared" si="65"/>
        <v>0</v>
      </c>
      <c r="DJ43" s="400">
        <f t="shared" si="66"/>
        <v>0</v>
      </c>
      <c r="DK43" s="400">
        <f t="shared" si="67"/>
        <v>0</v>
      </c>
      <c r="DL43" s="400">
        <f t="shared" si="68"/>
        <v>0</v>
      </c>
      <c r="DM43" s="400">
        <f t="shared" si="69"/>
        <v>0</v>
      </c>
      <c r="DN43" s="400">
        <f t="shared" si="70"/>
        <v>0</v>
      </c>
      <c r="DO43" s="400">
        <f t="shared" si="71"/>
        <v>0</v>
      </c>
      <c r="DP43" s="400">
        <f t="shared" si="72"/>
        <v>0</v>
      </c>
      <c r="DQ43" s="400">
        <f t="shared" si="73"/>
        <v>0</v>
      </c>
      <c r="DR43" s="400">
        <f t="shared" si="74"/>
        <v>0</v>
      </c>
      <c r="DS43" s="400">
        <f t="shared" si="75"/>
        <v>0</v>
      </c>
      <c r="DT43" s="400">
        <f t="shared" si="76"/>
        <v>0</v>
      </c>
      <c r="DU43" s="400">
        <f t="shared" si="77"/>
        <v>0</v>
      </c>
      <c r="DV43" s="400">
        <f t="shared" si="78"/>
        <v>0</v>
      </c>
      <c r="DW43" s="400">
        <f t="shared" si="79"/>
        <v>0</v>
      </c>
      <c r="DX43" s="400">
        <f t="shared" si="80"/>
        <v>0</v>
      </c>
      <c r="DY43" s="400">
        <f t="shared" si="81"/>
        <v>0</v>
      </c>
      <c r="DZ43" s="400">
        <f t="shared" si="82"/>
        <v>0</v>
      </c>
    </row>
    <row r="44" spans="1:130" ht="15" customHeight="1" x14ac:dyDescent="0.25">
      <c r="A44" s="1582" t="s">
        <v>2557</v>
      </c>
      <c r="B44" s="1791">
        <f>+P44+R44+T44+V44+X44+Z44+AB44+AD44+AF44+AH44+AJ44+AL44+AN44+AP44</f>
        <v>0</v>
      </c>
      <c r="C44" s="1592">
        <f>+Q44+S44+U44+W44+Y44+AA44+AC44+AE44+AG44+AI44+AK44+AM44+AO44+AQ44</f>
        <v>0</v>
      </c>
      <c r="D44" s="3571"/>
      <c r="E44" s="1678"/>
      <c r="F44" s="1706"/>
      <c r="G44" s="1678"/>
      <c r="H44" s="1706"/>
      <c r="I44" s="1678"/>
      <c r="J44" s="1706"/>
      <c r="K44" s="1678"/>
      <c r="L44" s="1706"/>
      <c r="M44" s="1707"/>
      <c r="N44" s="3571"/>
      <c r="O44" s="1678"/>
      <c r="P44" s="1583"/>
      <c r="Q44" s="1674"/>
      <c r="R44" s="1583"/>
      <c r="S44" s="1674"/>
      <c r="T44" s="1583"/>
      <c r="U44" s="1674"/>
      <c r="V44" s="1583"/>
      <c r="W44" s="1674"/>
      <c r="X44" s="1583"/>
      <c r="Y44" s="1674"/>
      <c r="Z44" s="1583"/>
      <c r="AA44" s="1674"/>
      <c r="AB44" s="1583"/>
      <c r="AC44" s="1674"/>
      <c r="AD44" s="1583"/>
      <c r="AE44" s="1674"/>
      <c r="AF44" s="1583"/>
      <c r="AG44" s="1674"/>
      <c r="AH44" s="1583"/>
      <c r="AI44" s="1674"/>
      <c r="AJ44" s="1583"/>
      <c r="AK44" s="1674"/>
      <c r="AL44" s="1583"/>
      <c r="AM44" s="1674"/>
      <c r="AN44" s="1583"/>
      <c r="AO44" s="1674"/>
      <c r="AP44" s="1583"/>
      <c r="AQ44" s="1679"/>
      <c r="AR44" s="1591"/>
      <c r="AS44" s="1679"/>
      <c r="AT44" s="1591"/>
      <c r="AU44" s="1674"/>
      <c r="AV44" s="1583"/>
      <c r="AW44" s="1595"/>
      <c r="AX44" s="398" t="str">
        <f t="shared" si="56"/>
        <v/>
      </c>
      <c r="AY44" s="398"/>
      <c r="AZ44" s="398"/>
      <c r="BA44" s="398"/>
      <c r="BB44" s="398"/>
      <c r="BC44" s="398"/>
      <c r="BD44" s="398"/>
      <c r="BE44" s="398"/>
      <c r="BF44" s="398"/>
      <c r="BG44" s="398"/>
      <c r="BH44" s="398"/>
      <c r="BI44" s="394"/>
      <c r="BJ44" s="394"/>
      <c r="BK44" s="394"/>
      <c r="BL44" s="394"/>
      <c r="BU44" s="395"/>
      <c r="BV44" s="395"/>
      <c r="BW44" s="395"/>
      <c r="CA44" s="399" t="str">
        <f t="shared" si="57"/>
        <v/>
      </c>
      <c r="CB44" s="399" t="str">
        <f t="shared" si="58"/>
        <v/>
      </c>
      <c r="CC44" s="399" t="str">
        <f t="shared" si="59"/>
        <v/>
      </c>
      <c r="CD44" s="399" t="str">
        <f t="shared" si="60"/>
        <v/>
      </c>
      <c r="CE44" s="399" t="str">
        <f t="shared" si="61"/>
        <v/>
      </c>
      <c r="CF44" s="399" t="str">
        <f t="shared" si="83"/>
        <v/>
      </c>
      <c r="CG44" s="399" t="str">
        <f t="shared" si="84"/>
        <v/>
      </c>
      <c r="CH44" s="399" t="str">
        <f t="shared" si="85"/>
        <v/>
      </c>
      <c r="CI44" s="399" t="str">
        <f t="shared" si="86"/>
        <v/>
      </c>
      <c r="CJ44" s="399" t="str">
        <f t="shared" si="87"/>
        <v/>
      </c>
      <c r="CK44" s="399" t="str">
        <f t="shared" si="88"/>
        <v/>
      </c>
      <c r="CL44" s="399" t="str">
        <f t="shared" si="89"/>
        <v/>
      </c>
      <c r="CM44" s="399" t="str">
        <f t="shared" si="90"/>
        <v/>
      </c>
      <c r="CN44" s="399" t="str">
        <f t="shared" si="91"/>
        <v/>
      </c>
      <c r="CO44" s="399" t="str">
        <f t="shared" si="92"/>
        <v/>
      </c>
      <c r="CP44" s="399" t="str">
        <f t="shared" si="93"/>
        <v/>
      </c>
      <c r="CQ44" s="399" t="str">
        <f t="shared" si="94"/>
        <v/>
      </c>
      <c r="CR44" s="399" t="str">
        <f t="shared" si="95"/>
        <v/>
      </c>
      <c r="CS44" s="399" t="str">
        <f t="shared" si="96"/>
        <v/>
      </c>
      <c r="CT44" s="399" t="str">
        <f t="shared" si="97"/>
        <v/>
      </c>
      <c r="CU44" s="399" t="str">
        <f t="shared" si="98"/>
        <v/>
      </c>
      <c r="CV44" s="399" t="str">
        <f t="shared" si="99"/>
        <v/>
      </c>
      <c r="CW44" s="399" t="str">
        <f t="shared" si="100"/>
        <v/>
      </c>
      <c r="CX44" s="399" t="str">
        <f t="shared" si="101"/>
        <v/>
      </c>
      <c r="CY44" s="399" t="str">
        <f t="shared" si="102"/>
        <v/>
      </c>
      <c r="CZ44" s="399" t="str">
        <f t="shared" si="103"/>
        <v/>
      </c>
      <c r="DA44" s="400">
        <f t="shared" si="104"/>
        <v>0</v>
      </c>
      <c r="DB44" s="400">
        <f t="shared" si="105"/>
        <v>0</v>
      </c>
      <c r="DC44" s="400">
        <f t="shared" si="106"/>
        <v>0</v>
      </c>
      <c r="DD44" s="400">
        <f t="shared" si="107"/>
        <v>0</v>
      </c>
      <c r="DE44" s="400">
        <f t="shared" si="108"/>
        <v>0</v>
      </c>
      <c r="DF44" s="400">
        <f t="shared" si="62"/>
        <v>0</v>
      </c>
      <c r="DG44" s="400">
        <f t="shared" si="63"/>
        <v>0</v>
      </c>
      <c r="DH44" s="400">
        <f t="shared" si="64"/>
        <v>0</v>
      </c>
      <c r="DI44" s="400">
        <f t="shared" si="65"/>
        <v>0</v>
      </c>
      <c r="DJ44" s="400">
        <f t="shared" si="66"/>
        <v>0</v>
      </c>
      <c r="DK44" s="400">
        <f t="shared" si="67"/>
        <v>0</v>
      </c>
      <c r="DL44" s="400">
        <f t="shared" si="68"/>
        <v>0</v>
      </c>
      <c r="DM44" s="400">
        <f t="shared" si="69"/>
        <v>0</v>
      </c>
      <c r="DN44" s="400">
        <f t="shared" si="70"/>
        <v>0</v>
      </c>
      <c r="DO44" s="400">
        <f t="shared" si="71"/>
        <v>0</v>
      </c>
      <c r="DP44" s="400">
        <f t="shared" si="72"/>
        <v>0</v>
      </c>
      <c r="DQ44" s="400">
        <f t="shared" si="73"/>
        <v>0</v>
      </c>
      <c r="DR44" s="400">
        <f t="shared" si="74"/>
        <v>0</v>
      </c>
      <c r="DS44" s="400">
        <f t="shared" si="75"/>
        <v>0</v>
      </c>
      <c r="DT44" s="400">
        <f t="shared" si="76"/>
        <v>0</v>
      </c>
      <c r="DU44" s="400">
        <f t="shared" si="77"/>
        <v>0</v>
      </c>
      <c r="DV44" s="400">
        <f t="shared" si="78"/>
        <v>0</v>
      </c>
      <c r="DW44" s="400">
        <f t="shared" si="79"/>
        <v>0</v>
      </c>
      <c r="DX44" s="400">
        <f t="shared" si="80"/>
        <v>0</v>
      </c>
      <c r="DY44" s="400">
        <f t="shared" si="81"/>
        <v>0</v>
      </c>
      <c r="DZ44" s="400">
        <f t="shared" si="82"/>
        <v>0</v>
      </c>
    </row>
    <row r="45" spans="1:130" ht="16.149999999999999" customHeight="1" x14ac:dyDescent="0.25">
      <c r="A45" s="1602" t="s">
        <v>2558</v>
      </c>
      <c r="B45" s="1791">
        <f>+N45+P45+R45+T45+V45+X45+Z45+AB45+AD45+AF45+AH45+AJ45+AL45+AN45+AP45</f>
        <v>0</v>
      </c>
      <c r="C45" s="1592">
        <f>+O45+Q45+S45+U45+W45+Y45+AA45+AC45+AE45+AG45+AI45+AK45+AM45+AO45+AQ45</f>
        <v>0</v>
      </c>
      <c r="D45" s="3818"/>
      <c r="E45" s="4110"/>
      <c r="F45" s="1961"/>
      <c r="G45" s="4110"/>
      <c r="H45" s="1961"/>
      <c r="I45" s="1973"/>
      <c r="J45" s="3818"/>
      <c r="K45" s="3818"/>
      <c r="L45" s="1961"/>
      <c r="M45" s="1973"/>
      <c r="N45" s="1591"/>
      <c r="O45" s="1674"/>
      <c r="P45" s="1583"/>
      <c r="Q45" s="1674"/>
      <c r="R45" s="1583"/>
      <c r="S45" s="1674"/>
      <c r="T45" s="1583"/>
      <c r="U45" s="1674"/>
      <c r="V45" s="1583"/>
      <c r="W45" s="1674"/>
      <c r="X45" s="1583"/>
      <c r="Y45" s="1674"/>
      <c r="Z45" s="1583"/>
      <c r="AA45" s="1674"/>
      <c r="AB45" s="1583"/>
      <c r="AC45" s="1674"/>
      <c r="AD45" s="1583"/>
      <c r="AE45" s="1674"/>
      <c r="AF45" s="1583"/>
      <c r="AG45" s="1674"/>
      <c r="AH45" s="1583"/>
      <c r="AI45" s="1674"/>
      <c r="AJ45" s="1583"/>
      <c r="AK45" s="1674"/>
      <c r="AL45" s="1583"/>
      <c r="AM45" s="1674"/>
      <c r="AN45" s="1583"/>
      <c r="AO45" s="1674"/>
      <c r="AP45" s="1583"/>
      <c r="AQ45" s="1679"/>
      <c r="AR45" s="1591"/>
      <c r="AS45" s="1679"/>
      <c r="AT45" s="1591"/>
      <c r="AU45" s="1674"/>
      <c r="AV45" s="1583"/>
      <c r="AW45" s="1595"/>
      <c r="AX45" s="398" t="str">
        <f t="shared" si="56"/>
        <v/>
      </c>
      <c r="AY45" s="398"/>
      <c r="AZ45" s="398"/>
      <c r="BA45" s="398"/>
      <c r="BB45" s="398"/>
      <c r="BC45" s="398"/>
      <c r="BD45" s="398"/>
      <c r="BE45" s="398"/>
      <c r="BF45" s="398"/>
      <c r="BG45" s="398"/>
      <c r="BH45" s="398"/>
      <c r="BI45" s="394"/>
      <c r="BJ45" s="394"/>
      <c r="BK45" s="394"/>
      <c r="BL45" s="394"/>
      <c r="BU45" s="395"/>
      <c r="BV45" s="395"/>
      <c r="BW45" s="395"/>
      <c r="CA45" s="399" t="str">
        <f t="shared" si="57"/>
        <v/>
      </c>
      <c r="CB45" s="399" t="str">
        <f t="shared" si="58"/>
        <v/>
      </c>
      <c r="CC45" s="399" t="str">
        <f t="shared" si="59"/>
        <v/>
      </c>
      <c r="CD45" s="399" t="str">
        <f t="shared" si="60"/>
        <v/>
      </c>
      <c r="CE45" s="399" t="str">
        <f t="shared" si="61"/>
        <v/>
      </c>
      <c r="CF45" s="399" t="str">
        <f t="shared" si="83"/>
        <v/>
      </c>
      <c r="CG45" s="399" t="str">
        <f t="shared" si="84"/>
        <v/>
      </c>
      <c r="CH45" s="399" t="str">
        <f t="shared" si="85"/>
        <v/>
      </c>
      <c r="CI45" s="399" t="str">
        <f t="shared" si="86"/>
        <v/>
      </c>
      <c r="CJ45" s="399" t="str">
        <f t="shared" si="87"/>
        <v/>
      </c>
      <c r="CK45" s="399" t="str">
        <f t="shared" si="88"/>
        <v/>
      </c>
      <c r="CL45" s="399" t="str">
        <f t="shared" si="89"/>
        <v/>
      </c>
      <c r="CM45" s="399" t="str">
        <f t="shared" si="90"/>
        <v/>
      </c>
      <c r="CN45" s="399" t="str">
        <f t="shared" si="91"/>
        <v/>
      </c>
      <c r="CO45" s="399" t="str">
        <f t="shared" si="92"/>
        <v/>
      </c>
      <c r="CP45" s="399" t="str">
        <f t="shared" si="93"/>
        <v/>
      </c>
      <c r="CQ45" s="399" t="str">
        <f t="shared" si="94"/>
        <v/>
      </c>
      <c r="CR45" s="399" t="str">
        <f t="shared" si="95"/>
        <v/>
      </c>
      <c r="CS45" s="399" t="str">
        <f t="shared" si="96"/>
        <v/>
      </c>
      <c r="CT45" s="399" t="str">
        <f t="shared" si="97"/>
        <v/>
      </c>
      <c r="CU45" s="399" t="str">
        <f t="shared" si="98"/>
        <v/>
      </c>
      <c r="CV45" s="399" t="str">
        <f t="shared" si="99"/>
        <v/>
      </c>
      <c r="CW45" s="399" t="str">
        <f t="shared" si="100"/>
        <v/>
      </c>
      <c r="CX45" s="399" t="str">
        <f t="shared" si="101"/>
        <v/>
      </c>
      <c r="CY45" s="399" t="str">
        <f t="shared" si="102"/>
        <v/>
      </c>
      <c r="CZ45" s="399" t="str">
        <f t="shared" si="103"/>
        <v/>
      </c>
      <c r="DA45" s="400">
        <f t="shared" si="104"/>
        <v>0</v>
      </c>
      <c r="DB45" s="400">
        <f t="shared" si="105"/>
        <v>0</v>
      </c>
      <c r="DC45" s="400">
        <f t="shared" si="106"/>
        <v>0</v>
      </c>
      <c r="DD45" s="400">
        <f t="shared" si="107"/>
        <v>0</v>
      </c>
      <c r="DE45" s="400">
        <f t="shared" si="108"/>
        <v>0</v>
      </c>
      <c r="DF45" s="400">
        <f t="shared" si="62"/>
        <v>0</v>
      </c>
      <c r="DG45" s="400">
        <f t="shared" si="63"/>
        <v>0</v>
      </c>
      <c r="DH45" s="400">
        <f t="shared" si="64"/>
        <v>0</v>
      </c>
      <c r="DI45" s="400">
        <f t="shared" si="65"/>
        <v>0</v>
      </c>
      <c r="DJ45" s="400">
        <f t="shared" si="66"/>
        <v>0</v>
      </c>
      <c r="DK45" s="400">
        <f t="shared" si="67"/>
        <v>0</v>
      </c>
      <c r="DL45" s="400">
        <f t="shared" si="68"/>
        <v>0</v>
      </c>
      <c r="DM45" s="400">
        <f t="shared" si="69"/>
        <v>0</v>
      </c>
      <c r="DN45" s="400">
        <f t="shared" si="70"/>
        <v>0</v>
      </c>
      <c r="DO45" s="400">
        <f t="shared" si="71"/>
        <v>0</v>
      </c>
      <c r="DP45" s="400">
        <f t="shared" si="72"/>
        <v>0</v>
      </c>
      <c r="DQ45" s="400">
        <f t="shared" si="73"/>
        <v>0</v>
      </c>
      <c r="DR45" s="400">
        <f t="shared" si="74"/>
        <v>0</v>
      </c>
      <c r="DS45" s="400">
        <f t="shared" si="75"/>
        <v>0</v>
      </c>
      <c r="DT45" s="400">
        <f t="shared" si="76"/>
        <v>0</v>
      </c>
      <c r="DU45" s="400">
        <f t="shared" si="77"/>
        <v>0</v>
      </c>
      <c r="DV45" s="400">
        <f t="shared" si="78"/>
        <v>0</v>
      </c>
      <c r="DW45" s="400">
        <f t="shared" si="79"/>
        <v>0</v>
      </c>
      <c r="DX45" s="400">
        <f t="shared" si="80"/>
        <v>0</v>
      </c>
      <c r="DY45" s="400">
        <f t="shared" si="81"/>
        <v>0</v>
      </c>
      <c r="DZ45" s="400">
        <f t="shared" si="82"/>
        <v>0</v>
      </c>
    </row>
    <row r="46" spans="1:130" ht="16.149999999999999" customHeight="1" x14ac:dyDescent="0.25">
      <c r="A46" s="1602" t="s">
        <v>2559</v>
      </c>
      <c r="B46" s="1791">
        <f>+D46+F46+H46+J46+L46+N46+P46+R46+T46+V46+X46+Z46+AB46+AD46+AF46+AH46+AJ46+AL46+AN46+AP46</f>
        <v>0</v>
      </c>
      <c r="C46" s="1592">
        <f>+E46+G46+I46+K46+M46+O46+Q46+S46+U46+W46+Y46+AA46+AC46+AE46+AG46+AI46+AK46+AM46+AO46+AQ46</f>
        <v>0</v>
      </c>
      <c r="D46" s="1591"/>
      <c r="E46" s="1674"/>
      <c r="F46" s="1583"/>
      <c r="G46" s="1674"/>
      <c r="H46" s="1583"/>
      <c r="I46" s="1595"/>
      <c r="J46" s="1591"/>
      <c r="K46" s="1591"/>
      <c r="L46" s="1583"/>
      <c r="M46" s="1595"/>
      <c r="N46" s="1591"/>
      <c r="O46" s="1674"/>
      <c r="P46" s="1583"/>
      <c r="Q46" s="1674"/>
      <c r="R46" s="1583"/>
      <c r="S46" s="1674"/>
      <c r="T46" s="1583"/>
      <c r="U46" s="1674"/>
      <c r="V46" s="1583"/>
      <c r="W46" s="1674"/>
      <c r="X46" s="1583"/>
      <c r="Y46" s="1674"/>
      <c r="Z46" s="1583"/>
      <c r="AA46" s="1674"/>
      <c r="AB46" s="1583"/>
      <c r="AC46" s="1674"/>
      <c r="AD46" s="1583"/>
      <c r="AE46" s="1674"/>
      <c r="AF46" s="1583"/>
      <c r="AG46" s="1674"/>
      <c r="AH46" s="1583"/>
      <c r="AI46" s="1674"/>
      <c r="AJ46" s="1583"/>
      <c r="AK46" s="1674"/>
      <c r="AL46" s="1583"/>
      <c r="AM46" s="1674"/>
      <c r="AN46" s="1583"/>
      <c r="AO46" s="1674"/>
      <c r="AP46" s="1583"/>
      <c r="AQ46" s="1679"/>
      <c r="AR46" s="1591"/>
      <c r="AS46" s="1679"/>
      <c r="AT46" s="1591"/>
      <c r="AU46" s="1674"/>
      <c r="AV46" s="1583"/>
      <c r="AW46" s="1595"/>
      <c r="AX46" s="398" t="str">
        <f t="shared" si="56"/>
        <v/>
      </c>
      <c r="AY46" s="398"/>
      <c r="AZ46" s="398"/>
      <c r="BA46" s="398"/>
      <c r="BB46" s="398"/>
      <c r="BC46" s="398"/>
      <c r="BD46" s="398"/>
      <c r="BE46" s="398"/>
      <c r="BF46" s="398"/>
      <c r="BG46" s="398"/>
      <c r="BH46" s="398"/>
      <c r="BI46" s="394"/>
      <c r="BJ46" s="394"/>
      <c r="BK46" s="394"/>
      <c r="BL46" s="394"/>
      <c r="BU46" s="395"/>
      <c r="BV46" s="395"/>
      <c r="BW46" s="395"/>
      <c r="CA46" s="399" t="str">
        <f t="shared" si="57"/>
        <v/>
      </c>
      <c r="CB46" s="399" t="str">
        <f t="shared" si="58"/>
        <v/>
      </c>
      <c r="CC46" s="399" t="str">
        <f t="shared" si="59"/>
        <v/>
      </c>
      <c r="CD46" s="399" t="str">
        <f t="shared" si="60"/>
        <v/>
      </c>
      <c r="CE46" s="399" t="str">
        <f t="shared" si="61"/>
        <v/>
      </c>
      <c r="CF46" s="399" t="str">
        <f t="shared" si="83"/>
        <v/>
      </c>
      <c r="CG46" s="399" t="str">
        <f t="shared" si="84"/>
        <v/>
      </c>
      <c r="CH46" s="399" t="str">
        <f t="shared" si="85"/>
        <v/>
      </c>
      <c r="CI46" s="399" t="str">
        <f t="shared" si="86"/>
        <v/>
      </c>
      <c r="CJ46" s="399" t="str">
        <f t="shared" si="87"/>
        <v/>
      </c>
      <c r="CK46" s="399" t="str">
        <f t="shared" si="88"/>
        <v/>
      </c>
      <c r="CL46" s="399" t="str">
        <f t="shared" si="89"/>
        <v/>
      </c>
      <c r="CM46" s="399" t="str">
        <f t="shared" si="90"/>
        <v/>
      </c>
      <c r="CN46" s="399" t="str">
        <f t="shared" si="91"/>
        <v/>
      </c>
      <c r="CO46" s="399" t="str">
        <f t="shared" si="92"/>
        <v/>
      </c>
      <c r="CP46" s="399" t="str">
        <f t="shared" si="93"/>
        <v/>
      </c>
      <c r="CQ46" s="399" t="str">
        <f t="shared" si="94"/>
        <v/>
      </c>
      <c r="CR46" s="399" t="str">
        <f t="shared" si="95"/>
        <v/>
      </c>
      <c r="CS46" s="399" t="str">
        <f t="shared" si="96"/>
        <v/>
      </c>
      <c r="CT46" s="399" t="str">
        <f t="shared" si="97"/>
        <v/>
      </c>
      <c r="CU46" s="399" t="str">
        <f t="shared" si="98"/>
        <v/>
      </c>
      <c r="CV46" s="399" t="str">
        <f t="shared" si="99"/>
        <v/>
      </c>
      <c r="CW46" s="399" t="str">
        <f t="shared" si="100"/>
        <v/>
      </c>
      <c r="CX46" s="399" t="str">
        <f t="shared" si="101"/>
        <v/>
      </c>
      <c r="CY46" s="399" t="str">
        <f t="shared" si="102"/>
        <v/>
      </c>
      <c r="CZ46" s="399" t="str">
        <f t="shared" si="103"/>
        <v/>
      </c>
      <c r="DA46" s="400">
        <f t="shared" si="104"/>
        <v>0</v>
      </c>
      <c r="DB46" s="400">
        <f t="shared" si="105"/>
        <v>0</v>
      </c>
      <c r="DC46" s="400">
        <f t="shared" si="106"/>
        <v>0</v>
      </c>
      <c r="DD46" s="400">
        <f t="shared" si="107"/>
        <v>0</v>
      </c>
      <c r="DE46" s="400">
        <f t="shared" si="108"/>
        <v>0</v>
      </c>
      <c r="DF46" s="400">
        <f t="shared" si="62"/>
        <v>0</v>
      </c>
      <c r="DG46" s="400">
        <f t="shared" si="63"/>
        <v>0</v>
      </c>
      <c r="DH46" s="400">
        <f t="shared" si="64"/>
        <v>0</v>
      </c>
      <c r="DI46" s="400">
        <f t="shared" si="65"/>
        <v>0</v>
      </c>
      <c r="DJ46" s="400">
        <f t="shared" si="66"/>
        <v>0</v>
      </c>
      <c r="DK46" s="400">
        <f t="shared" si="67"/>
        <v>0</v>
      </c>
      <c r="DL46" s="400">
        <f t="shared" si="68"/>
        <v>0</v>
      </c>
      <c r="DM46" s="400">
        <f t="shared" si="69"/>
        <v>0</v>
      </c>
      <c r="DN46" s="400">
        <f t="shared" si="70"/>
        <v>0</v>
      </c>
      <c r="DO46" s="400">
        <f t="shared" si="71"/>
        <v>0</v>
      </c>
      <c r="DP46" s="400">
        <f t="shared" si="72"/>
        <v>0</v>
      </c>
      <c r="DQ46" s="400">
        <f t="shared" si="73"/>
        <v>0</v>
      </c>
      <c r="DR46" s="400">
        <f t="shared" si="74"/>
        <v>0</v>
      </c>
      <c r="DS46" s="400">
        <f t="shared" si="75"/>
        <v>0</v>
      </c>
      <c r="DT46" s="400">
        <f t="shared" si="76"/>
        <v>0</v>
      </c>
      <c r="DU46" s="400">
        <f t="shared" si="77"/>
        <v>0</v>
      </c>
      <c r="DV46" s="400">
        <f t="shared" si="78"/>
        <v>0</v>
      </c>
      <c r="DW46" s="400">
        <f t="shared" si="79"/>
        <v>0</v>
      </c>
      <c r="DX46" s="400">
        <f t="shared" si="80"/>
        <v>0</v>
      </c>
      <c r="DY46" s="400">
        <f t="shared" si="81"/>
        <v>0</v>
      </c>
      <c r="DZ46" s="400">
        <f t="shared" si="82"/>
        <v>0</v>
      </c>
    </row>
    <row r="47" spans="1:130" ht="16.149999999999999" customHeight="1" x14ac:dyDescent="0.25">
      <c r="A47" s="1672" t="s">
        <v>2560</v>
      </c>
      <c r="B47" s="1791">
        <f>+P47+R47+T47+V47+X47+Z47+AB47+AD47+AF47+AH47+AJ47+AL47+AN47+AP47</f>
        <v>0</v>
      </c>
      <c r="C47" s="1592">
        <f>+Q47+S47+U47+W47+Y47+AA47+AC47+AE47+AG47+AI47+AK47+AM47+AO47+AQ47</f>
        <v>0</v>
      </c>
      <c r="D47" s="3571"/>
      <c r="E47" s="1678"/>
      <c r="F47" s="1706"/>
      <c r="G47" s="1678"/>
      <c r="H47" s="1706"/>
      <c r="I47" s="1678"/>
      <c r="J47" s="1706"/>
      <c r="K47" s="1678"/>
      <c r="L47" s="1706"/>
      <c r="M47" s="1707"/>
      <c r="N47" s="3571"/>
      <c r="O47" s="1678"/>
      <c r="P47" s="1583"/>
      <c r="Q47" s="1674"/>
      <c r="R47" s="1583"/>
      <c r="S47" s="1674"/>
      <c r="T47" s="1583"/>
      <c r="U47" s="1674"/>
      <c r="V47" s="1583"/>
      <c r="W47" s="1674"/>
      <c r="X47" s="1583"/>
      <c r="Y47" s="1674"/>
      <c r="Z47" s="1583"/>
      <c r="AA47" s="1674"/>
      <c r="AB47" s="1583"/>
      <c r="AC47" s="1674"/>
      <c r="AD47" s="1583"/>
      <c r="AE47" s="1674"/>
      <c r="AF47" s="1583"/>
      <c r="AG47" s="1674"/>
      <c r="AH47" s="1583"/>
      <c r="AI47" s="1674"/>
      <c r="AJ47" s="1583"/>
      <c r="AK47" s="1674"/>
      <c r="AL47" s="1583"/>
      <c r="AM47" s="1674"/>
      <c r="AN47" s="1583"/>
      <c r="AO47" s="1674"/>
      <c r="AP47" s="1583"/>
      <c r="AQ47" s="1679"/>
      <c r="AR47" s="1591"/>
      <c r="AS47" s="1679"/>
      <c r="AT47" s="1591"/>
      <c r="AU47" s="1674"/>
      <c r="AV47" s="1583"/>
      <c r="AW47" s="1595"/>
      <c r="AX47" s="398" t="str">
        <f t="shared" si="56"/>
        <v/>
      </c>
      <c r="AY47" s="398"/>
      <c r="AZ47" s="398"/>
      <c r="BA47" s="398"/>
      <c r="BB47" s="398"/>
      <c r="BC47" s="398"/>
      <c r="BD47" s="398"/>
      <c r="BE47" s="398"/>
      <c r="BF47" s="398"/>
      <c r="BG47" s="398"/>
      <c r="BH47" s="398"/>
      <c r="BI47" s="394"/>
      <c r="BJ47" s="394"/>
      <c r="BK47" s="394"/>
      <c r="BL47" s="394"/>
      <c r="BU47" s="395"/>
      <c r="BV47" s="395"/>
      <c r="BW47" s="395"/>
      <c r="CA47" s="399" t="str">
        <f t="shared" si="57"/>
        <v/>
      </c>
      <c r="CB47" s="399" t="str">
        <f t="shared" si="58"/>
        <v/>
      </c>
      <c r="CC47" s="399" t="str">
        <f t="shared" si="59"/>
        <v/>
      </c>
      <c r="CD47" s="399" t="str">
        <f t="shared" si="60"/>
        <v/>
      </c>
      <c r="CE47" s="399" t="str">
        <f t="shared" si="61"/>
        <v/>
      </c>
      <c r="CF47" s="399" t="str">
        <f t="shared" si="83"/>
        <v/>
      </c>
      <c r="CG47" s="399" t="str">
        <f t="shared" si="84"/>
        <v/>
      </c>
      <c r="CH47" s="399" t="str">
        <f t="shared" si="85"/>
        <v/>
      </c>
      <c r="CI47" s="399" t="str">
        <f t="shared" si="86"/>
        <v/>
      </c>
      <c r="CJ47" s="399" t="str">
        <f t="shared" si="87"/>
        <v/>
      </c>
      <c r="CK47" s="399" t="str">
        <f t="shared" si="88"/>
        <v/>
      </c>
      <c r="CL47" s="399" t="str">
        <f t="shared" si="89"/>
        <v/>
      </c>
      <c r="CM47" s="399" t="str">
        <f t="shared" si="90"/>
        <v/>
      </c>
      <c r="CN47" s="399" t="str">
        <f t="shared" si="91"/>
        <v/>
      </c>
      <c r="CO47" s="399" t="str">
        <f t="shared" si="92"/>
        <v/>
      </c>
      <c r="CP47" s="399" t="str">
        <f t="shared" si="93"/>
        <v/>
      </c>
      <c r="CQ47" s="399" t="str">
        <f t="shared" si="94"/>
        <v/>
      </c>
      <c r="CR47" s="399" t="str">
        <f t="shared" si="95"/>
        <v/>
      </c>
      <c r="CS47" s="399" t="str">
        <f t="shared" si="96"/>
        <v/>
      </c>
      <c r="CT47" s="399" t="str">
        <f t="shared" si="97"/>
        <v/>
      </c>
      <c r="CU47" s="399" t="str">
        <f t="shared" si="98"/>
        <v/>
      </c>
      <c r="CV47" s="399" t="str">
        <f t="shared" si="99"/>
        <v/>
      </c>
      <c r="CW47" s="399" t="str">
        <f t="shared" si="100"/>
        <v/>
      </c>
      <c r="CX47" s="399" t="str">
        <f t="shared" si="101"/>
        <v/>
      </c>
      <c r="CY47" s="399" t="str">
        <f t="shared" si="102"/>
        <v/>
      </c>
      <c r="CZ47" s="399" t="str">
        <f t="shared" si="103"/>
        <v/>
      </c>
      <c r="DA47" s="400">
        <f t="shared" si="104"/>
        <v>0</v>
      </c>
      <c r="DB47" s="400">
        <f t="shared" si="105"/>
        <v>0</v>
      </c>
      <c r="DC47" s="400">
        <f t="shared" si="106"/>
        <v>0</v>
      </c>
      <c r="DD47" s="400">
        <f t="shared" si="107"/>
        <v>0</v>
      </c>
      <c r="DE47" s="400">
        <f t="shared" si="108"/>
        <v>0</v>
      </c>
      <c r="DF47" s="400">
        <f t="shared" si="62"/>
        <v>0</v>
      </c>
      <c r="DG47" s="400">
        <f t="shared" si="63"/>
        <v>0</v>
      </c>
      <c r="DH47" s="400">
        <f t="shared" si="64"/>
        <v>0</v>
      </c>
      <c r="DI47" s="400">
        <f t="shared" si="65"/>
        <v>0</v>
      </c>
      <c r="DJ47" s="400">
        <f t="shared" si="66"/>
        <v>0</v>
      </c>
      <c r="DK47" s="400">
        <f t="shared" si="67"/>
        <v>0</v>
      </c>
      <c r="DL47" s="400">
        <f t="shared" si="68"/>
        <v>0</v>
      </c>
      <c r="DM47" s="400">
        <f t="shared" si="69"/>
        <v>0</v>
      </c>
      <c r="DN47" s="400">
        <f t="shared" si="70"/>
        <v>0</v>
      </c>
      <c r="DO47" s="400">
        <f t="shared" si="71"/>
        <v>0</v>
      </c>
      <c r="DP47" s="400">
        <f t="shared" si="72"/>
        <v>0</v>
      </c>
      <c r="DQ47" s="400">
        <f t="shared" si="73"/>
        <v>0</v>
      </c>
      <c r="DR47" s="400">
        <f t="shared" si="74"/>
        <v>0</v>
      </c>
      <c r="DS47" s="400">
        <f t="shared" si="75"/>
        <v>0</v>
      </c>
      <c r="DT47" s="400">
        <f t="shared" si="76"/>
        <v>0</v>
      </c>
      <c r="DU47" s="400">
        <f t="shared" si="77"/>
        <v>0</v>
      </c>
      <c r="DV47" s="400">
        <f t="shared" si="78"/>
        <v>0</v>
      </c>
      <c r="DW47" s="400">
        <f t="shared" si="79"/>
        <v>0</v>
      </c>
      <c r="DX47" s="400">
        <f t="shared" si="80"/>
        <v>0</v>
      </c>
      <c r="DY47" s="400">
        <f t="shared" si="81"/>
        <v>0</v>
      </c>
      <c r="DZ47" s="400">
        <f t="shared" si="82"/>
        <v>0</v>
      </c>
    </row>
    <row r="48" spans="1:130" ht="16.149999999999999" customHeight="1" x14ac:dyDescent="0.25">
      <c r="A48" s="1602" t="s">
        <v>2561</v>
      </c>
      <c r="B48" s="1791">
        <f>+P48+R48+T48+V48+X48+Z48+AB48+AD48+AF48+AH48</f>
        <v>0</v>
      </c>
      <c r="C48" s="1592">
        <f>+Q48+S48+U48+W48+Y48+AA48+AC48+AE48+AG48+AI48</f>
        <v>0</v>
      </c>
      <c r="D48" s="3571"/>
      <c r="E48" s="1678"/>
      <c r="F48" s="1706"/>
      <c r="G48" s="1678"/>
      <c r="H48" s="1706"/>
      <c r="I48" s="1678"/>
      <c r="J48" s="1706"/>
      <c r="K48" s="1678"/>
      <c r="L48" s="1706"/>
      <c r="M48" s="1707"/>
      <c r="N48" s="3571"/>
      <c r="O48" s="1678"/>
      <c r="P48" s="1583"/>
      <c r="Q48" s="1674"/>
      <c r="R48" s="1583"/>
      <c r="S48" s="1674"/>
      <c r="T48" s="1583"/>
      <c r="U48" s="1674"/>
      <c r="V48" s="1583"/>
      <c r="W48" s="1674"/>
      <c r="X48" s="1583"/>
      <c r="Y48" s="1674"/>
      <c r="Z48" s="1583"/>
      <c r="AA48" s="1674"/>
      <c r="AB48" s="1583"/>
      <c r="AC48" s="1674"/>
      <c r="AD48" s="1583"/>
      <c r="AE48" s="1674"/>
      <c r="AF48" s="1583"/>
      <c r="AG48" s="1674"/>
      <c r="AH48" s="1583"/>
      <c r="AI48" s="1674"/>
      <c r="AJ48" s="1706"/>
      <c r="AK48" s="1678"/>
      <c r="AL48" s="1706"/>
      <c r="AM48" s="1678"/>
      <c r="AN48" s="1706"/>
      <c r="AO48" s="1678"/>
      <c r="AP48" s="1706"/>
      <c r="AQ48" s="1727"/>
      <c r="AR48" s="1591"/>
      <c r="AS48" s="1679"/>
      <c r="AT48" s="1591"/>
      <c r="AU48" s="1674"/>
      <c r="AV48" s="1583"/>
      <c r="AW48" s="1595"/>
      <c r="AX48" s="398" t="str">
        <f t="shared" si="56"/>
        <v/>
      </c>
      <c r="AY48" s="398"/>
      <c r="AZ48" s="398"/>
      <c r="BA48" s="398"/>
      <c r="BB48" s="398"/>
      <c r="BC48" s="398"/>
      <c r="BD48" s="398"/>
      <c r="BE48" s="398"/>
      <c r="BF48" s="398"/>
      <c r="BG48" s="398"/>
      <c r="BH48" s="398"/>
      <c r="BI48" s="394"/>
      <c r="BJ48" s="394"/>
      <c r="BK48" s="394"/>
      <c r="BL48" s="394"/>
      <c r="BU48" s="395"/>
      <c r="BV48" s="395"/>
      <c r="BW48" s="395"/>
      <c r="CA48" s="399" t="str">
        <f t="shared" si="57"/>
        <v/>
      </c>
      <c r="CB48" s="399" t="str">
        <f t="shared" si="58"/>
        <v/>
      </c>
      <c r="CC48" s="399" t="str">
        <f t="shared" si="59"/>
        <v/>
      </c>
      <c r="CD48" s="399" t="str">
        <f t="shared" si="60"/>
        <v/>
      </c>
      <c r="CE48" s="399" t="str">
        <f t="shared" si="61"/>
        <v/>
      </c>
      <c r="CF48" s="399" t="str">
        <f t="shared" si="83"/>
        <v/>
      </c>
      <c r="CG48" s="399" t="str">
        <f t="shared" si="84"/>
        <v/>
      </c>
      <c r="CH48" s="399" t="str">
        <f t="shared" si="85"/>
        <v/>
      </c>
      <c r="CI48" s="399" t="str">
        <f t="shared" si="86"/>
        <v/>
      </c>
      <c r="CJ48" s="399" t="str">
        <f t="shared" si="87"/>
        <v/>
      </c>
      <c r="CK48" s="399" t="str">
        <f t="shared" si="88"/>
        <v/>
      </c>
      <c r="CL48" s="399" t="str">
        <f t="shared" si="89"/>
        <v/>
      </c>
      <c r="CM48" s="399" t="str">
        <f t="shared" si="90"/>
        <v/>
      </c>
      <c r="CN48" s="399" t="str">
        <f t="shared" si="91"/>
        <v/>
      </c>
      <c r="CO48" s="399" t="str">
        <f t="shared" si="92"/>
        <v/>
      </c>
      <c r="CP48" s="399" t="str">
        <f t="shared" si="93"/>
        <v/>
      </c>
      <c r="CQ48" s="399" t="str">
        <f t="shared" si="94"/>
        <v/>
      </c>
      <c r="CR48" s="399" t="str">
        <f t="shared" si="95"/>
        <v/>
      </c>
      <c r="CS48" s="399" t="str">
        <f t="shared" si="96"/>
        <v/>
      </c>
      <c r="CT48" s="399" t="str">
        <f t="shared" si="97"/>
        <v/>
      </c>
      <c r="CU48" s="399" t="str">
        <f t="shared" si="98"/>
        <v/>
      </c>
      <c r="CV48" s="399" t="str">
        <f t="shared" si="99"/>
        <v/>
      </c>
      <c r="CW48" s="399" t="str">
        <f t="shared" si="100"/>
        <v/>
      </c>
      <c r="CX48" s="399" t="str">
        <f t="shared" si="101"/>
        <v/>
      </c>
      <c r="CY48" s="399" t="str">
        <f t="shared" si="102"/>
        <v/>
      </c>
      <c r="CZ48" s="399" t="str">
        <f t="shared" si="103"/>
        <v/>
      </c>
      <c r="DA48" s="400">
        <f t="shared" si="104"/>
        <v>0</v>
      </c>
      <c r="DB48" s="400">
        <f t="shared" si="105"/>
        <v>0</v>
      </c>
      <c r="DC48" s="400">
        <f t="shared" si="106"/>
        <v>0</v>
      </c>
      <c r="DD48" s="400">
        <f t="shared" si="107"/>
        <v>0</v>
      </c>
      <c r="DE48" s="400">
        <f t="shared" si="108"/>
        <v>0</v>
      </c>
      <c r="DF48" s="400">
        <f t="shared" si="62"/>
        <v>0</v>
      </c>
      <c r="DG48" s="400">
        <f t="shared" si="63"/>
        <v>0</v>
      </c>
      <c r="DH48" s="400">
        <f t="shared" si="64"/>
        <v>0</v>
      </c>
      <c r="DI48" s="400">
        <f t="shared" si="65"/>
        <v>0</v>
      </c>
      <c r="DJ48" s="400">
        <f t="shared" si="66"/>
        <v>0</v>
      </c>
      <c r="DK48" s="400">
        <f t="shared" si="67"/>
        <v>0</v>
      </c>
      <c r="DL48" s="400">
        <f t="shared" si="68"/>
        <v>0</v>
      </c>
      <c r="DM48" s="400">
        <f t="shared" si="69"/>
        <v>0</v>
      </c>
      <c r="DN48" s="400">
        <f t="shared" si="70"/>
        <v>0</v>
      </c>
      <c r="DO48" s="400">
        <f t="shared" si="71"/>
        <v>0</v>
      </c>
      <c r="DP48" s="400">
        <f t="shared" si="72"/>
        <v>0</v>
      </c>
      <c r="DQ48" s="400">
        <f t="shared" si="73"/>
        <v>0</v>
      </c>
      <c r="DR48" s="400">
        <f t="shared" si="74"/>
        <v>0</v>
      </c>
      <c r="DS48" s="400">
        <f t="shared" si="75"/>
        <v>0</v>
      </c>
      <c r="DT48" s="400">
        <f t="shared" si="76"/>
        <v>0</v>
      </c>
      <c r="DU48" s="400">
        <f t="shared" si="77"/>
        <v>0</v>
      </c>
      <c r="DV48" s="400">
        <f t="shared" si="78"/>
        <v>0</v>
      </c>
      <c r="DW48" s="400">
        <f t="shared" si="79"/>
        <v>0</v>
      </c>
      <c r="DX48" s="400">
        <f t="shared" si="80"/>
        <v>0</v>
      </c>
      <c r="DY48" s="400">
        <f t="shared" si="81"/>
        <v>0</v>
      </c>
      <c r="DZ48" s="400">
        <f t="shared" si="82"/>
        <v>0</v>
      </c>
    </row>
    <row r="49" spans="1:130" ht="16.149999999999999" customHeight="1" x14ac:dyDescent="0.25">
      <c r="A49" s="1602" t="s">
        <v>2562</v>
      </c>
      <c r="B49" s="1791">
        <f t="shared" ref="B49:C51" si="109">+D49+F49+H49+J49+L49+N49+P49+R49+T49+V49+X49+Z49+AB49+AD49+AF49+AH49+AJ49+AL49+AN49+AP49</f>
        <v>0</v>
      </c>
      <c r="C49" s="1592">
        <f t="shared" si="109"/>
        <v>0</v>
      </c>
      <c r="D49" s="1591"/>
      <c r="E49" s="1674"/>
      <c r="F49" s="1583"/>
      <c r="G49" s="1674"/>
      <c r="H49" s="1583"/>
      <c r="I49" s="1595"/>
      <c r="J49" s="1591"/>
      <c r="K49" s="1591"/>
      <c r="L49" s="1583"/>
      <c r="M49" s="1595"/>
      <c r="N49" s="1591"/>
      <c r="O49" s="1674"/>
      <c r="P49" s="1583"/>
      <c r="Q49" s="1674"/>
      <c r="R49" s="1583"/>
      <c r="S49" s="1674"/>
      <c r="T49" s="1583"/>
      <c r="U49" s="1674"/>
      <c r="V49" s="1583"/>
      <c r="W49" s="1674"/>
      <c r="X49" s="1583"/>
      <c r="Y49" s="1674"/>
      <c r="Z49" s="1583"/>
      <c r="AA49" s="1674"/>
      <c r="AB49" s="1583"/>
      <c r="AC49" s="1674"/>
      <c r="AD49" s="1583"/>
      <c r="AE49" s="1674"/>
      <c r="AF49" s="1583"/>
      <c r="AG49" s="1674"/>
      <c r="AH49" s="1583"/>
      <c r="AI49" s="1674"/>
      <c r="AJ49" s="1583"/>
      <c r="AK49" s="1674"/>
      <c r="AL49" s="1583"/>
      <c r="AM49" s="1674"/>
      <c r="AN49" s="1583"/>
      <c r="AO49" s="1674"/>
      <c r="AP49" s="1583"/>
      <c r="AQ49" s="1679"/>
      <c r="AR49" s="1591"/>
      <c r="AS49" s="1679"/>
      <c r="AT49" s="1591"/>
      <c r="AU49" s="1674"/>
      <c r="AV49" s="1583"/>
      <c r="AW49" s="1595"/>
      <c r="AX49" s="398" t="str">
        <f t="shared" si="56"/>
        <v/>
      </c>
      <c r="AY49" s="398"/>
      <c r="AZ49" s="398"/>
      <c r="BA49" s="398"/>
      <c r="BB49" s="398"/>
      <c r="BC49" s="398"/>
      <c r="BD49" s="398"/>
      <c r="BE49" s="398"/>
      <c r="BF49" s="398"/>
      <c r="BG49" s="398"/>
      <c r="BH49" s="398"/>
      <c r="BI49" s="394"/>
      <c r="BJ49" s="394"/>
      <c r="BK49" s="394"/>
      <c r="BL49" s="394"/>
      <c r="BU49" s="395"/>
      <c r="BV49" s="395"/>
      <c r="BW49" s="395"/>
      <c r="CA49" s="399" t="str">
        <f t="shared" si="57"/>
        <v/>
      </c>
      <c r="CB49" s="399" t="str">
        <f t="shared" si="58"/>
        <v/>
      </c>
      <c r="CC49" s="399" t="str">
        <f t="shared" si="59"/>
        <v/>
      </c>
      <c r="CD49" s="399" t="str">
        <f t="shared" si="60"/>
        <v/>
      </c>
      <c r="CE49" s="399" t="str">
        <f t="shared" si="61"/>
        <v/>
      </c>
      <c r="CF49" s="399" t="str">
        <f t="shared" si="83"/>
        <v/>
      </c>
      <c r="CG49" s="399" t="str">
        <f t="shared" si="84"/>
        <v/>
      </c>
      <c r="CH49" s="399" t="str">
        <f t="shared" si="85"/>
        <v/>
      </c>
      <c r="CI49" s="399" t="str">
        <f t="shared" si="86"/>
        <v/>
      </c>
      <c r="CJ49" s="399" t="str">
        <f t="shared" si="87"/>
        <v/>
      </c>
      <c r="CK49" s="399" t="str">
        <f t="shared" si="88"/>
        <v/>
      </c>
      <c r="CL49" s="399" t="str">
        <f t="shared" si="89"/>
        <v/>
      </c>
      <c r="CM49" s="399" t="str">
        <f t="shared" si="90"/>
        <v/>
      </c>
      <c r="CN49" s="399" t="str">
        <f t="shared" si="91"/>
        <v/>
      </c>
      <c r="CO49" s="399" t="str">
        <f t="shared" si="92"/>
        <v/>
      </c>
      <c r="CP49" s="399" t="str">
        <f t="shared" si="93"/>
        <v/>
      </c>
      <c r="CQ49" s="399" t="str">
        <f t="shared" si="94"/>
        <v/>
      </c>
      <c r="CR49" s="399" t="str">
        <f t="shared" si="95"/>
        <v/>
      </c>
      <c r="CS49" s="399" t="str">
        <f t="shared" si="96"/>
        <v/>
      </c>
      <c r="CT49" s="399" t="str">
        <f t="shared" si="97"/>
        <v/>
      </c>
      <c r="CU49" s="399" t="str">
        <f t="shared" si="98"/>
        <v/>
      </c>
      <c r="CV49" s="399" t="str">
        <f t="shared" si="99"/>
        <v/>
      </c>
      <c r="CW49" s="399" t="str">
        <f t="shared" si="100"/>
        <v/>
      </c>
      <c r="CX49" s="399" t="str">
        <f t="shared" si="101"/>
        <v/>
      </c>
      <c r="CY49" s="399" t="str">
        <f t="shared" si="102"/>
        <v/>
      </c>
      <c r="CZ49" s="399" t="str">
        <f t="shared" si="103"/>
        <v/>
      </c>
      <c r="DA49" s="400">
        <f t="shared" si="104"/>
        <v>0</v>
      </c>
      <c r="DB49" s="400">
        <f t="shared" si="105"/>
        <v>0</v>
      </c>
      <c r="DC49" s="400">
        <f t="shared" si="106"/>
        <v>0</v>
      </c>
      <c r="DD49" s="400">
        <f t="shared" si="107"/>
        <v>0</v>
      </c>
      <c r="DE49" s="400">
        <f t="shared" si="108"/>
        <v>0</v>
      </c>
      <c r="DF49" s="400">
        <f t="shared" si="62"/>
        <v>0</v>
      </c>
      <c r="DG49" s="400">
        <f t="shared" si="63"/>
        <v>0</v>
      </c>
      <c r="DH49" s="400">
        <f t="shared" si="64"/>
        <v>0</v>
      </c>
      <c r="DI49" s="400">
        <f t="shared" si="65"/>
        <v>0</v>
      </c>
      <c r="DJ49" s="400">
        <f t="shared" si="66"/>
        <v>0</v>
      </c>
      <c r="DK49" s="400">
        <f t="shared" si="67"/>
        <v>0</v>
      </c>
      <c r="DL49" s="400">
        <f t="shared" si="68"/>
        <v>0</v>
      </c>
      <c r="DM49" s="400">
        <f t="shared" si="69"/>
        <v>0</v>
      </c>
      <c r="DN49" s="400">
        <f t="shared" si="70"/>
        <v>0</v>
      </c>
      <c r="DO49" s="400">
        <f t="shared" si="71"/>
        <v>0</v>
      </c>
      <c r="DP49" s="400">
        <f t="shared" si="72"/>
        <v>0</v>
      </c>
      <c r="DQ49" s="400">
        <f t="shared" si="73"/>
        <v>0</v>
      </c>
      <c r="DR49" s="400">
        <f t="shared" si="74"/>
        <v>0</v>
      </c>
      <c r="DS49" s="400">
        <f t="shared" si="75"/>
        <v>0</v>
      </c>
      <c r="DT49" s="400">
        <f t="shared" si="76"/>
        <v>0</v>
      </c>
      <c r="DU49" s="400">
        <f t="shared" si="77"/>
        <v>0</v>
      </c>
      <c r="DV49" s="400">
        <f t="shared" si="78"/>
        <v>0</v>
      </c>
      <c r="DW49" s="400">
        <f t="shared" si="79"/>
        <v>0</v>
      </c>
      <c r="DX49" s="400">
        <f t="shared" si="80"/>
        <v>0</v>
      </c>
      <c r="DY49" s="400">
        <f t="shared" si="81"/>
        <v>0</v>
      </c>
      <c r="DZ49" s="400">
        <f t="shared" si="82"/>
        <v>0</v>
      </c>
    </row>
    <row r="50" spans="1:130" ht="16.149999999999999" customHeight="1" x14ac:dyDescent="0.25">
      <c r="A50" s="1602" t="s">
        <v>2563</v>
      </c>
      <c r="B50" s="1791">
        <f t="shared" si="109"/>
        <v>0</v>
      </c>
      <c r="C50" s="1592">
        <f t="shared" si="109"/>
        <v>0</v>
      </c>
      <c r="D50" s="1591"/>
      <c r="E50" s="1674"/>
      <c r="F50" s="1583"/>
      <c r="G50" s="1674"/>
      <c r="H50" s="1583"/>
      <c r="I50" s="1595"/>
      <c r="J50" s="1591"/>
      <c r="K50" s="1591"/>
      <c r="L50" s="1583"/>
      <c r="M50" s="1595"/>
      <c r="N50" s="1591"/>
      <c r="O50" s="1674"/>
      <c r="P50" s="1583"/>
      <c r="Q50" s="1674"/>
      <c r="R50" s="1583"/>
      <c r="S50" s="1674"/>
      <c r="T50" s="1583"/>
      <c r="U50" s="1674"/>
      <c r="V50" s="1583"/>
      <c r="W50" s="1674"/>
      <c r="X50" s="1583"/>
      <c r="Y50" s="1674"/>
      <c r="Z50" s="1583"/>
      <c r="AA50" s="1674"/>
      <c r="AB50" s="1583"/>
      <c r="AC50" s="1674"/>
      <c r="AD50" s="1583"/>
      <c r="AE50" s="1674"/>
      <c r="AF50" s="1583"/>
      <c r="AG50" s="1674"/>
      <c r="AH50" s="1583"/>
      <c r="AI50" s="1674"/>
      <c r="AJ50" s="1583"/>
      <c r="AK50" s="1674"/>
      <c r="AL50" s="1583"/>
      <c r="AM50" s="1674"/>
      <c r="AN50" s="1583"/>
      <c r="AO50" s="1674"/>
      <c r="AP50" s="1583"/>
      <c r="AQ50" s="1679"/>
      <c r="AR50" s="1591"/>
      <c r="AS50" s="1679"/>
      <c r="AT50" s="1591"/>
      <c r="AU50" s="1674"/>
      <c r="AV50" s="1583"/>
      <c r="AW50" s="1595"/>
      <c r="AX50" s="398" t="str">
        <f t="shared" si="56"/>
        <v/>
      </c>
      <c r="AY50" s="398"/>
      <c r="AZ50" s="398"/>
      <c r="BA50" s="398"/>
      <c r="BB50" s="398"/>
      <c r="BC50" s="398"/>
      <c r="BD50" s="398"/>
      <c r="BE50" s="398"/>
      <c r="BF50" s="398"/>
      <c r="BG50" s="398"/>
      <c r="BH50" s="398"/>
      <c r="BI50" s="394"/>
      <c r="BJ50" s="394"/>
      <c r="BK50" s="394"/>
      <c r="BL50" s="394"/>
      <c r="BU50" s="395"/>
      <c r="BV50" s="395"/>
      <c r="BW50" s="395"/>
      <c r="CA50" s="399" t="str">
        <f t="shared" si="57"/>
        <v/>
      </c>
      <c r="CB50" s="399" t="str">
        <f t="shared" si="58"/>
        <v/>
      </c>
      <c r="CC50" s="399" t="str">
        <f t="shared" si="59"/>
        <v/>
      </c>
      <c r="CD50" s="399" t="str">
        <f t="shared" si="60"/>
        <v/>
      </c>
      <c r="CE50" s="399" t="str">
        <f t="shared" si="61"/>
        <v/>
      </c>
      <c r="CF50" s="399" t="str">
        <f t="shared" si="83"/>
        <v/>
      </c>
      <c r="CG50" s="399" t="str">
        <f t="shared" si="84"/>
        <v/>
      </c>
      <c r="CH50" s="399" t="str">
        <f t="shared" si="85"/>
        <v/>
      </c>
      <c r="CI50" s="399" t="str">
        <f t="shared" si="86"/>
        <v/>
      </c>
      <c r="CJ50" s="399" t="str">
        <f t="shared" si="87"/>
        <v/>
      </c>
      <c r="CK50" s="399" t="str">
        <f t="shared" si="88"/>
        <v/>
      </c>
      <c r="CL50" s="399" t="str">
        <f t="shared" si="89"/>
        <v/>
      </c>
      <c r="CM50" s="399" t="str">
        <f t="shared" si="90"/>
        <v/>
      </c>
      <c r="CN50" s="399" t="str">
        <f t="shared" si="91"/>
        <v/>
      </c>
      <c r="CO50" s="399" t="str">
        <f t="shared" si="92"/>
        <v/>
      </c>
      <c r="CP50" s="399" t="str">
        <f t="shared" si="93"/>
        <v/>
      </c>
      <c r="CQ50" s="399" t="str">
        <f t="shared" si="94"/>
        <v/>
      </c>
      <c r="CR50" s="399" t="str">
        <f t="shared" si="95"/>
        <v/>
      </c>
      <c r="CS50" s="399" t="str">
        <f t="shared" si="96"/>
        <v/>
      </c>
      <c r="CT50" s="399" t="str">
        <f t="shared" si="97"/>
        <v/>
      </c>
      <c r="CU50" s="399" t="str">
        <f t="shared" si="98"/>
        <v/>
      </c>
      <c r="CV50" s="399" t="str">
        <f t="shared" si="99"/>
        <v/>
      </c>
      <c r="CW50" s="399" t="str">
        <f t="shared" si="100"/>
        <v/>
      </c>
      <c r="CX50" s="399" t="str">
        <f t="shared" si="101"/>
        <v/>
      </c>
      <c r="CY50" s="399" t="str">
        <f t="shared" si="102"/>
        <v/>
      </c>
      <c r="CZ50" s="399" t="str">
        <f t="shared" si="103"/>
        <v/>
      </c>
      <c r="DA50" s="400">
        <f t="shared" si="104"/>
        <v>0</v>
      </c>
      <c r="DB50" s="400">
        <f t="shared" si="105"/>
        <v>0</v>
      </c>
      <c r="DC50" s="400">
        <f t="shared" si="106"/>
        <v>0</v>
      </c>
      <c r="DD50" s="400">
        <f t="shared" si="107"/>
        <v>0</v>
      </c>
      <c r="DE50" s="400">
        <f t="shared" si="108"/>
        <v>0</v>
      </c>
      <c r="DF50" s="400">
        <f t="shared" si="62"/>
        <v>0</v>
      </c>
      <c r="DG50" s="400">
        <f t="shared" si="63"/>
        <v>0</v>
      </c>
      <c r="DH50" s="400">
        <f t="shared" si="64"/>
        <v>0</v>
      </c>
      <c r="DI50" s="400">
        <f t="shared" si="65"/>
        <v>0</v>
      </c>
      <c r="DJ50" s="400">
        <f t="shared" si="66"/>
        <v>0</v>
      </c>
      <c r="DK50" s="400">
        <f t="shared" si="67"/>
        <v>0</v>
      </c>
      <c r="DL50" s="400">
        <f t="shared" si="68"/>
        <v>0</v>
      </c>
      <c r="DM50" s="400">
        <f t="shared" si="69"/>
        <v>0</v>
      </c>
      <c r="DN50" s="400">
        <f t="shared" si="70"/>
        <v>0</v>
      </c>
      <c r="DO50" s="400">
        <f t="shared" si="71"/>
        <v>0</v>
      </c>
      <c r="DP50" s="400">
        <f t="shared" si="72"/>
        <v>0</v>
      </c>
      <c r="DQ50" s="400">
        <f t="shared" si="73"/>
        <v>0</v>
      </c>
      <c r="DR50" s="400">
        <f t="shared" si="74"/>
        <v>0</v>
      </c>
      <c r="DS50" s="400">
        <f t="shared" si="75"/>
        <v>0</v>
      </c>
      <c r="DT50" s="400">
        <f t="shared" si="76"/>
        <v>0</v>
      </c>
      <c r="DU50" s="400">
        <f t="shared" si="77"/>
        <v>0</v>
      </c>
      <c r="DV50" s="400">
        <f t="shared" si="78"/>
        <v>0</v>
      </c>
      <c r="DW50" s="400">
        <f t="shared" si="79"/>
        <v>0</v>
      </c>
      <c r="DX50" s="400">
        <f t="shared" si="80"/>
        <v>0</v>
      </c>
      <c r="DY50" s="400">
        <f t="shared" si="81"/>
        <v>0</v>
      </c>
      <c r="DZ50" s="400">
        <f t="shared" si="82"/>
        <v>0</v>
      </c>
    </row>
    <row r="51" spans="1:130" ht="16.149999999999999" customHeight="1" x14ac:dyDescent="0.25">
      <c r="A51" s="4113" t="s">
        <v>2564</v>
      </c>
      <c r="B51" s="4112">
        <f t="shared" si="109"/>
        <v>0</v>
      </c>
      <c r="C51" s="4113">
        <f t="shared" si="109"/>
        <v>0</v>
      </c>
      <c r="D51" s="1907"/>
      <c r="E51" s="1634"/>
      <c r="F51" s="1596"/>
      <c r="G51" s="1634"/>
      <c r="H51" s="1596"/>
      <c r="I51" s="1597"/>
      <c r="J51" s="1907"/>
      <c r="K51" s="1907"/>
      <c r="L51" s="1596"/>
      <c r="M51" s="1597"/>
      <c r="N51" s="1907"/>
      <c r="O51" s="1634"/>
      <c r="P51" s="1596"/>
      <c r="Q51" s="1634"/>
      <c r="R51" s="1596"/>
      <c r="S51" s="1634"/>
      <c r="T51" s="1596"/>
      <c r="U51" s="1634"/>
      <c r="V51" s="1596"/>
      <c r="W51" s="1634"/>
      <c r="X51" s="1596"/>
      <c r="Y51" s="1634"/>
      <c r="Z51" s="1596"/>
      <c r="AA51" s="1634"/>
      <c r="AB51" s="1596"/>
      <c r="AC51" s="1634"/>
      <c r="AD51" s="1596"/>
      <c r="AE51" s="1634"/>
      <c r="AF51" s="1596"/>
      <c r="AG51" s="1634"/>
      <c r="AH51" s="1596"/>
      <c r="AI51" s="1634"/>
      <c r="AJ51" s="1596"/>
      <c r="AK51" s="1634"/>
      <c r="AL51" s="1596"/>
      <c r="AM51" s="1634"/>
      <c r="AN51" s="1596"/>
      <c r="AO51" s="1634"/>
      <c r="AP51" s="1596"/>
      <c r="AQ51" s="1710"/>
      <c r="AR51" s="1907"/>
      <c r="AS51" s="1710"/>
      <c r="AT51" s="1907"/>
      <c r="AU51" s="1634"/>
      <c r="AV51" s="1596"/>
      <c r="AW51" s="1597"/>
      <c r="AX51" s="398" t="str">
        <f t="shared" si="56"/>
        <v/>
      </c>
      <c r="AY51" s="398"/>
      <c r="AZ51" s="398"/>
      <c r="BA51" s="398"/>
      <c r="BB51" s="398"/>
      <c r="BC51" s="398"/>
      <c r="BD51" s="398"/>
      <c r="BE51" s="398"/>
      <c r="BF51" s="398"/>
      <c r="BG51" s="398"/>
      <c r="BH51" s="398"/>
      <c r="BI51" s="394"/>
      <c r="BJ51" s="394"/>
      <c r="BK51" s="394"/>
      <c r="BL51" s="394"/>
      <c r="BU51" s="395"/>
      <c r="BV51" s="395"/>
      <c r="BW51" s="395"/>
      <c r="CA51" s="399" t="str">
        <f t="shared" si="57"/>
        <v/>
      </c>
      <c r="CB51" s="399" t="str">
        <f t="shared" si="58"/>
        <v/>
      </c>
      <c r="CC51" s="399" t="str">
        <f t="shared" si="59"/>
        <v/>
      </c>
      <c r="CD51" s="399" t="str">
        <f t="shared" si="60"/>
        <v/>
      </c>
      <c r="CE51" s="399" t="str">
        <f t="shared" si="61"/>
        <v/>
      </c>
      <c r="CF51" s="399" t="str">
        <f t="shared" si="83"/>
        <v/>
      </c>
      <c r="CG51" s="399" t="str">
        <f t="shared" si="84"/>
        <v/>
      </c>
      <c r="CH51" s="399" t="str">
        <f t="shared" si="85"/>
        <v/>
      </c>
      <c r="CI51" s="399" t="str">
        <f t="shared" si="86"/>
        <v/>
      </c>
      <c r="CJ51" s="399" t="str">
        <f t="shared" si="87"/>
        <v/>
      </c>
      <c r="CK51" s="399" t="str">
        <f t="shared" si="88"/>
        <v/>
      </c>
      <c r="CL51" s="399" t="str">
        <f t="shared" si="89"/>
        <v/>
      </c>
      <c r="CM51" s="399" t="str">
        <f t="shared" si="90"/>
        <v/>
      </c>
      <c r="CN51" s="399" t="str">
        <f t="shared" si="91"/>
        <v/>
      </c>
      <c r="CO51" s="399" t="str">
        <f t="shared" si="92"/>
        <v/>
      </c>
      <c r="CP51" s="399" t="str">
        <f t="shared" si="93"/>
        <v/>
      </c>
      <c r="CQ51" s="399" t="str">
        <f t="shared" si="94"/>
        <v/>
      </c>
      <c r="CR51" s="399" t="str">
        <f t="shared" si="95"/>
        <v/>
      </c>
      <c r="CS51" s="399" t="str">
        <f t="shared" si="96"/>
        <v/>
      </c>
      <c r="CT51" s="399" t="str">
        <f t="shared" si="97"/>
        <v/>
      </c>
      <c r="CU51" s="399" t="str">
        <f t="shared" si="98"/>
        <v/>
      </c>
      <c r="CV51" s="399" t="str">
        <f t="shared" si="99"/>
        <v/>
      </c>
      <c r="CW51" s="399" t="str">
        <f t="shared" si="100"/>
        <v/>
      </c>
      <c r="CX51" s="399" t="str">
        <f t="shared" si="101"/>
        <v/>
      </c>
      <c r="CY51" s="399" t="str">
        <f t="shared" si="102"/>
        <v/>
      </c>
      <c r="CZ51" s="399" t="str">
        <f t="shared" si="103"/>
        <v/>
      </c>
      <c r="DA51" s="400">
        <f t="shared" si="104"/>
        <v>0</v>
      </c>
      <c r="DB51" s="400">
        <f t="shared" si="105"/>
        <v>0</v>
      </c>
      <c r="DC51" s="400">
        <f t="shared" si="106"/>
        <v>0</v>
      </c>
      <c r="DD51" s="400">
        <f t="shared" si="107"/>
        <v>0</v>
      </c>
      <c r="DE51" s="400">
        <f t="shared" si="108"/>
        <v>0</v>
      </c>
      <c r="DF51" s="400">
        <f t="shared" si="62"/>
        <v>0</v>
      </c>
      <c r="DG51" s="400">
        <f t="shared" si="63"/>
        <v>0</v>
      </c>
      <c r="DH51" s="400">
        <f t="shared" si="64"/>
        <v>0</v>
      </c>
      <c r="DI51" s="400">
        <f t="shared" si="65"/>
        <v>0</v>
      </c>
      <c r="DJ51" s="400">
        <f t="shared" si="66"/>
        <v>0</v>
      </c>
      <c r="DK51" s="400">
        <f t="shared" si="67"/>
        <v>0</v>
      </c>
      <c r="DL51" s="400">
        <f t="shared" si="68"/>
        <v>0</v>
      </c>
      <c r="DM51" s="400">
        <f t="shared" si="69"/>
        <v>0</v>
      </c>
      <c r="DN51" s="400">
        <f t="shared" si="70"/>
        <v>0</v>
      </c>
      <c r="DO51" s="400">
        <f t="shared" si="71"/>
        <v>0</v>
      </c>
      <c r="DP51" s="400">
        <f t="shared" si="72"/>
        <v>0</v>
      </c>
      <c r="DQ51" s="400">
        <f t="shared" si="73"/>
        <v>0</v>
      </c>
      <c r="DR51" s="400">
        <f t="shared" si="74"/>
        <v>0</v>
      </c>
      <c r="DS51" s="400">
        <f t="shared" si="75"/>
        <v>0</v>
      </c>
      <c r="DT51" s="400">
        <f t="shared" si="76"/>
        <v>0</v>
      </c>
      <c r="DU51" s="400">
        <f t="shared" si="77"/>
        <v>0</v>
      </c>
      <c r="DV51" s="400">
        <f t="shared" si="78"/>
        <v>0</v>
      </c>
      <c r="DW51" s="400">
        <f t="shared" si="79"/>
        <v>0</v>
      </c>
      <c r="DX51" s="400">
        <f t="shared" si="80"/>
        <v>0</v>
      </c>
      <c r="DY51" s="400">
        <f t="shared" si="81"/>
        <v>0</v>
      </c>
      <c r="DZ51" s="400">
        <f t="shared" si="82"/>
        <v>0</v>
      </c>
    </row>
    <row r="52" spans="1:130" ht="31.9" customHeight="1" x14ac:dyDescent="0.25">
      <c r="A52" s="4096" t="s">
        <v>2566</v>
      </c>
      <c r="B52" s="4096"/>
      <c r="C52" s="4096"/>
      <c r="D52" s="273"/>
      <c r="E52" s="273"/>
      <c r="F52" s="273"/>
      <c r="G52" s="273"/>
      <c r="I52" s="273"/>
      <c r="J52" s="291"/>
      <c r="K52" s="291"/>
      <c r="L52" s="291"/>
      <c r="M52" s="291"/>
      <c r="N52" s="291"/>
      <c r="O52" s="291"/>
      <c r="P52" s="291"/>
      <c r="Q52" s="250"/>
      <c r="AX52" s="394"/>
      <c r="AY52" s="394"/>
      <c r="AZ52" s="394"/>
      <c r="BA52" s="394"/>
      <c r="BB52" s="394"/>
      <c r="BC52" s="394"/>
      <c r="BD52" s="394"/>
      <c r="BE52" s="394"/>
      <c r="BF52" s="394"/>
      <c r="BG52" s="394"/>
      <c r="BH52" s="394"/>
      <c r="BI52" s="394"/>
      <c r="BJ52" s="394"/>
      <c r="BK52" s="394"/>
      <c r="BL52" s="394"/>
      <c r="BM52" s="394"/>
      <c r="BT52" s="397"/>
      <c r="BU52" s="397"/>
      <c r="BV52" s="395"/>
      <c r="BW52" s="395"/>
    </row>
    <row r="53" spans="1:130" ht="31.9" customHeight="1" x14ac:dyDescent="0.25">
      <c r="A53" s="7421" t="s">
        <v>2543</v>
      </c>
      <c r="B53" s="7423" t="s">
        <v>49</v>
      </c>
      <c r="C53" s="7424"/>
      <c r="D53" s="7427" t="s">
        <v>945</v>
      </c>
      <c r="E53" s="7428"/>
      <c r="F53" s="7428"/>
      <c r="G53" s="7428"/>
      <c r="H53" s="7428"/>
      <c r="I53" s="7428"/>
      <c r="J53" s="7428"/>
      <c r="K53" s="7428"/>
      <c r="L53" s="7428"/>
      <c r="M53" s="7428"/>
      <c r="N53" s="7428"/>
      <c r="O53" s="7428"/>
      <c r="P53" s="7428"/>
      <c r="Q53" s="7428"/>
      <c r="R53" s="7428"/>
      <c r="S53" s="7428"/>
      <c r="T53" s="7428"/>
      <c r="U53" s="7428"/>
      <c r="V53" s="7428"/>
      <c r="W53" s="7428"/>
      <c r="X53" s="7428"/>
      <c r="Y53" s="7428"/>
      <c r="Z53" s="7428"/>
      <c r="AA53" s="7428"/>
      <c r="AB53" s="7428"/>
      <c r="AC53" s="7428"/>
      <c r="AD53" s="7428"/>
      <c r="AE53" s="7428"/>
      <c r="AF53" s="7428"/>
      <c r="AG53" s="7428"/>
      <c r="AH53" s="7428"/>
      <c r="AI53" s="7428"/>
      <c r="AJ53" s="7428"/>
      <c r="AK53" s="7428"/>
      <c r="AL53" s="7428"/>
      <c r="AM53" s="7428"/>
      <c r="AN53" s="7428"/>
      <c r="AO53" s="7428"/>
      <c r="AP53" s="7428"/>
      <c r="AQ53" s="7429"/>
      <c r="AR53" s="7430" t="s">
        <v>2544</v>
      </c>
      <c r="AS53" s="7431"/>
      <c r="AT53" s="7432" t="s">
        <v>930</v>
      </c>
      <c r="AU53" s="7433"/>
      <c r="AV53" s="7438" t="s">
        <v>13</v>
      </c>
      <c r="AW53" s="7440" t="s">
        <v>14</v>
      </c>
      <c r="AX53" s="394"/>
      <c r="AY53" s="394"/>
      <c r="AZ53" s="394"/>
      <c r="BA53" s="394"/>
      <c r="BB53" s="394"/>
      <c r="BC53" s="394"/>
      <c r="BD53" s="394"/>
      <c r="BE53" s="394"/>
      <c r="BF53" s="394"/>
      <c r="BG53" s="394"/>
      <c r="BH53" s="394"/>
      <c r="BI53" s="394"/>
      <c r="BJ53" s="394"/>
      <c r="BK53" s="394"/>
      <c r="BL53" s="394"/>
      <c r="BU53" s="394"/>
      <c r="BV53" s="395"/>
      <c r="BW53" s="395"/>
    </row>
    <row r="54" spans="1:130" ht="16.149999999999999" customHeight="1" x14ac:dyDescent="0.25">
      <c r="A54" s="6664"/>
      <c r="B54" s="7425"/>
      <c r="C54" s="7426"/>
      <c r="D54" s="7436" t="s">
        <v>947</v>
      </c>
      <c r="E54" s="7430"/>
      <c r="F54" s="7436" t="s">
        <v>948</v>
      </c>
      <c r="G54" s="7430"/>
      <c r="H54" s="7436" t="s">
        <v>949</v>
      </c>
      <c r="I54" s="7437"/>
      <c r="J54" s="7430" t="s">
        <v>950</v>
      </c>
      <c r="K54" s="7430"/>
      <c r="L54" s="7436" t="s">
        <v>458</v>
      </c>
      <c r="M54" s="7430"/>
      <c r="N54" s="7436" t="s">
        <v>598</v>
      </c>
      <c r="O54" s="7430"/>
      <c r="P54" s="7436" t="s">
        <v>70</v>
      </c>
      <c r="Q54" s="7430"/>
      <c r="R54" s="7436" t="s">
        <v>71</v>
      </c>
      <c r="S54" s="7430"/>
      <c r="T54" s="7436" t="s">
        <v>143</v>
      </c>
      <c r="U54" s="7437"/>
      <c r="V54" s="7436" t="s">
        <v>144</v>
      </c>
      <c r="W54" s="7437"/>
      <c r="X54" s="7436" t="s">
        <v>145</v>
      </c>
      <c r="Y54" s="7437"/>
      <c r="Z54" s="7436" t="s">
        <v>146</v>
      </c>
      <c r="AA54" s="7437"/>
      <c r="AB54" s="7436" t="s">
        <v>147</v>
      </c>
      <c r="AC54" s="7437"/>
      <c r="AD54" s="7436" t="s">
        <v>148</v>
      </c>
      <c r="AE54" s="7437"/>
      <c r="AF54" s="7436" t="s">
        <v>149</v>
      </c>
      <c r="AG54" s="7437"/>
      <c r="AH54" s="7436" t="s">
        <v>150</v>
      </c>
      <c r="AI54" s="7437"/>
      <c r="AJ54" s="7436" t="s">
        <v>151</v>
      </c>
      <c r="AK54" s="7437"/>
      <c r="AL54" s="7436" t="s">
        <v>152</v>
      </c>
      <c r="AM54" s="7437"/>
      <c r="AN54" s="7436" t="s">
        <v>153</v>
      </c>
      <c r="AO54" s="7437"/>
      <c r="AP54" s="7436" t="s">
        <v>154</v>
      </c>
      <c r="AQ54" s="7431"/>
      <c r="AR54" s="7442" t="s">
        <v>53</v>
      </c>
      <c r="AS54" s="7444" t="s">
        <v>54</v>
      </c>
      <c r="AT54" s="7434"/>
      <c r="AU54" s="7435"/>
      <c r="AV54" s="6604"/>
      <c r="AW54" s="6203"/>
      <c r="AX54" s="394"/>
      <c r="AY54" s="394"/>
      <c r="AZ54" s="394"/>
      <c r="BA54" s="394"/>
      <c r="BB54" s="394"/>
      <c r="BC54" s="394"/>
      <c r="BD54" s="394"/>
      <c r="BE54" s="394"/>
      <c r="BF54" s="394"/>
      <c r="BG54" s="394"/>
      <c r="BH54" s="394"/>
      <c r="BI54" s="394"/>
      <c r="BJ54" s="394"/>
      <c r="BK54" s="394"/>
      <c r="BL54" s="394"/>
      <c r="BU54" s="394"/>
    </row>
    <row r="55" spans="1:130" ht="16.149999999999999" customHeight="1" x14ac:dyDescent="0.25">
      <c r="A55" s="7422"/>
      <c r="B55" s="4103" t="s">
        <v>2545</v>
      </c>
      <c r="C55" s="3781" t="s">
        <v>2546</v>
      </c>
      <c r="D55" s="4097" t="s">
        <v>2545</v>
      </c>
      <c r="E55" s="4104" t="s">
        <v>2546</v>
      </c>
      <c r="F55" s="4097" t="s">
        <v>2545</v>
      </c>
      <c r="G55" s="4104" t="s">
        <v>2546</v>
      </c>
      <c r="H55" s="4097" t="s">
        <v>2545</v>
      </c>
      <c r="I55" s="3781" t="s">
        <v>2546</v>
      </c>
      <c r="J55" s="4103" t="s">
        <v>2545</v>
      </c>
      <c r="K55" s="4104" t="s">
        <v>2546</v>
      </c>
      <c r="L55" s="4097" t="s">
        <v>2545</v>
      </c>
      <c r="M55" s="4104" t="s">
        <v>2546</v>
      </c>
      <c r="N55" s="4097" t="s">
        <v>2545</v>
      </c>
      <c r="O55" s="4104" t="s">
        <v>2546</v>
      </c>
      <c r="P55" s="4097" t="s">
        <v>2545</v>
      </c>
      <c r="Q55" s="4104" t="s">
        <v>2546</v>
      </c>
      <c r="R55" s="4097" t="s">
        <v>2545</v>
      </c>
      <c r="S55" s="4104" t="s">
        <v>2546</v>
      </c>
      <c r="T55" s="4097" t="s">
        <v>2545</v>
      </c>
      <c r="U55" s="4104" t="s">
        <v>2546</v>
      </c>
      <c r="V55" s="4097" t="s">
        <v>2545</v>
      </c>
      <c r="W55" s="4104" t="s">
        <v>2546</v>
      </c>
      <c r="X55" s="4097" t="s">
        <v>2545</v>
      </c>
      <c r="Y55" s="4104" t="s">
        <v>2546</v>
      </c>
      <c r="Z55" s="4097" t="s">
        <v>2545</v>
      </c>
      <c r="AA55" s="4104" t="s">
        <v>2546</v>
      </c>
      <c r="AB55" s="4097" t="s">
        <v>2545</v>
      </c>
      <c r="AC55" s="4104" t="s">
        <v>2546</v>
      </c>
      <c r="AD55" s="4097" t="s">
        <v>2545</v>
      </c>
      <c r="AE55" s="4104" t="s">
        <v>2546</v>
      </c>
      <c r="AF55" s="4097" t="s">
        <v>2545</v>
      </c>
      <c r="AG55" s="4104" t="s">
        <v>2546</v>
      </c>
      <c r="AH55" s="4097" t="s">
        <v>2545</v>
      </c>
      <c r="AI55" s="4104" t="s">
        <v>2546</v>
      </c>
      <c r="AJ55" s="4097" t="s">
        <v>2545</v>
      </c>
      <c r="AK55" s="4104" t="s">
        <v>2546</v>
      </c>
      <c r="AL55" s="4097" t="s">
        <v>2545</v>
      </c>
      <c r="AM55" s="4104" t="s">
        <v>2546</v>
      </c>
      <c r="AN55" s="4097" t="s">
        <v>2545</v>
      </c>
      <c r="AO55" s="4104" t="s">
        <v>2546</v>
      </c>
      <c r="AP55" s="4097" t="s">
        <v>2545</v>
      </c>
      <c r="AQ55" s="3723" t="s">
        <v>2546</v>
      </c>
      <c r="AR55" s="7443"/>
      <c r="AS55" s="7445"/>
      <c r="AT55" s="4105" t="s">
        <v>860</v>
      </c>
      <c r="AU55" s="4106" t="s">
        <v>861</v>
      </c>
      <c r="AV55" s="7439"/>
      <c r="AW55" s="7441"/>
      <c r="AX55" s="394"/>
      <c r="AY55" s="394"/>
      <c r="AZ55" s="394"/>
      <c r="BA55" s="394"/>
      <c r="BB55" s="394"/>
      <c r="BC55" s="394"/>
      <c r="BD55" s="394"/>
      <c r="BE55" s="394"/>
      <c r="BF55" s="394"/>
      <c r="BG55" s="394"/>
      <c r="BH55" s="394"/>
      <c r="BI55" s="394"/>
      <c r="BJ55" s="394"/>
      <c r="BK55" s="394"/>
      <c r="BL55" s="394"/>
      <c r="BU55" s="394"/>
    </row>
    <row r="56" spans="1:130" ht="16.149999999999999" customHeight="1" x14ac:dyDescent="0.25">
      <c r="A56" s="4115" t="s">
        <v>2547</v>
      </c>
      <c r="B56" s="4108">
        <f t="shared" ref="B56:C63" si="110">+N56+P56+R56+T56+V56+X56+Z56+AB56+AD56+AF56+AH56+AJ56+AL56+AN56+AP56</f>
        <v>0</v>
      </c>
      <c r="C56" s="4109">
        <f t="shared" si="110"/>
        <v>0</v>
      </c>
      <c r="D56" s="3571"/>
      <c r="E56" s="1678"/>
      <c r="F56" s="1706"/>
      <c r="G56" s="1678"/>
      <c r="H56" s="1706"/>
      <c r="I56" s="1678"/>
      <c r="J56" s="1706"/>
      <c r="K56" s="1678"/>
      <c r="L56" s="1706"/>
      <c r="M56" s="1707"/>
      <c r="N56" s="1591"/>
      <c r="O56" s="1674"/>
      <c r="P56" s="1583"/>
      <c r="Q56" s="1674"/>
      <c r="R56" s="1583"/>
      <c r="S56" s="1674"/>
      <c r="T56" s="1583"/>
      <c r="U56" s="1674"/>
      <c r="V56" s="1583"/>
      <c r="W56" s="1674"/>
      <c r="X56" s="1583"/>
      <c r="Y56" s="1674"/>
      <c r="Z56" s="1583"/>
      <c r="AA56" s="1674"/>
      <c r="AB56" s="1583"/>
      <c r="AC56" s="1674"/>
      <c r="AD56" s="1583"/>
      <c r="AE56" s="1674"/>
      <c r="AF56" s="1583"/>
      <c r="AG56" s="1674"/>
      <c r="AH56" s="1583"/>
      <c r="AI56" s="1674"/>
      <c r="AJ56" s="1583"/>
      <c r="AK56" s="1674"/>
      <c r="AL56" s="1583"/>
      <c r="AM56" s="1674"/>
      <c r="AN56" s="1583"/>
      <c r="AO56" s="1674"/>
      <c r="AP56" s="1583"/>
      <c r="AQ56" s="1679"/>
      <c r="AR56" s="3818"/>
      <c r="AS56" s="1679"/>
      <c r="AT56" s="1591"/>
      <c r="AU56" s="1674"/>
      <c r="AV56" s="1583"/>
      <c r="AW56" s="1595"/>
      <c r="AX56" s="398" t="str">
        <f t="shared" ref="AX56:AX73" si="111">$CA56&amp;$CB56&amp;$CC56&amp;$CD56&amp;$CE56&amp;$CF56&amp;$CG56&amp;$CH56&amp;$CI56&amp;$CJ56&amp;$CK56&amp;$CL56&amp;$CM56&amp;$CN56&amp;$CO56&amp;$CP56&amp;$CQ56&amp;$CR56&amp;$CS56&amp;$CT56&amp;$CU56&amp;$CV56&amp;$CW56&amp;$CX56&amp;$CY56&amp;$CZ56</f>
        <v/>
      </c>
      <c r="AY56" s="398"/>
      <c r="AZ56" s="398"/>
      <c r="BA56" s="398"/>
      <c r="BB56" s="398"/>
      <c r="BC56" s="398"/>
      <c r="BD56" s="398"/>
      <c r="BE56" s="398"/>
      <c r="BF56" s="398"/>
      <c r="BG56" s="398"/>
      <c r="BH56" s="398"/>
      <c r="BI56" s="394"/>
      <c r="BJ56" s="394"/>
      <c r="BK56" s="394"/>
      <c r="BL56" s="394"/>
      <c r="BU56" s="394"/>
      <c r="BW56" s="395"/>
      <c r="CA56" s="399" t="str">
        <f t="shared" ref="CA56:CA73" si="112">IF(B56&lt;C56,"* El total de Reactivos NO DEBE ser superior al total de Procesados. ","")</f>
        <v/>
      </c>
      <c r="CB56" s="399" t="str">
        <f t="shared" ref="CB56:CB73" si="113">IF(B56&lt;&gt;(AR56+ AS56),"* La suma de las columnas Sexo DEBE SER IGUAL a los Procesados. ","")</f>
        <v/>
      </c>
      <c r="CC56" s="399" t="str">
        <f t="shared" ref="CC56:CC73" si="114">IF(B56&lt;(AT56+ AU56),"* La suma de las columna Trans NO DEBE ser superior al total de Procesados. ","")</f>
        <v/>
      </c>
      <c r="CD56" s="399" t="str">
        <f t="shared" ref="CD56:CD73" si="115">IF(B56&lt;AV56,"* La columna Pueblos Originarios NO DEBE ser superior al total de Procesados. ","")</f>
        <v/>
      </c>
      <c r="CE56" s="399" t="str">
        <f t="shared" ref="CE56:CE73" si="116">IF(B56&lt;AW56,"* La columna Migrantes NO DEBE ser superior al total de Procesados. ","")</f>
        <v/>
      </c>
      <c r="CF56" s="399" t="str">
        <f>IF(D56&lt;E56,CONCATENATE("* El total de procesados debe ser mayor o igual al total de Reactivos en el grupo de edad ",$D$54),"")</f>
        <v/>
      </c>
      <c r="CG56" s="399" t="str">
        <f>IF(F56&lt;G56,CONCATENATE("* El total de procesados debe ser mayor o igual al total de Reactivos en el grupo de edad ",$F$54),"")</f>
        <v/>
      </c>
      <c r="CH56" s="399" t="str">
        <f>IF(H56&lt;I56,CONCATENATE("* El total de procesados debe ser mayor o igual al total de Reactivos en el grupo de edad ",$H$54),"")</f>
        <v/>
      </c>
      <c r="CI56" s="399" t="str">
        <f>IF(J56&lt;K56,CONCATENATE("* El total de procesados debe ser mayor o igual al total de Reactivos en el grupo de edad ",$J$54),"")</f>
        <v/>
      </c>
      <c r="CJ56" s="399" t="str">
        <f>IF(L56&lt;M56,CONCATENATE("* El total de procesados debe ser mayor o igual al total de Reactivos en el grupo de edad ",$L$54),"")</f>
        <v/>
      </c>
      <c r="CK56" s="399" t="str">
        <f>IF(N56&lt;O56,CONCATENATE("* El total de procesados debe ser mayor o igual al total de Reactivos en el grupo de edad ",$N$54),"")</f>
        <v/>
      </c>
      <c r="CL56" s="399" t="str">
        <f>IF(P56&lt;Q56,CONCATENATE("* El total de procesados debe ser mayor o igual al total de Reactivos en el grupo de edad ",$P$54),"")</f>
        <v/>
      </c>
      <c r="CM56" s="399" t="str">
        <f>IF(R56&lt;S56,CONCATENATE("* El total de procesados debe ser mayor o igual al total de Reactivos en el grupo de edad ",$R$54),"")</f>
        <v/>
      </c>
      <c r="CN56" s="399" t="str">
        <f>IF(T56&lt;U56,CONCATENATE("* El total de procesados debe ser mayor o igual al total de Reactivos en el grupo de edad ",$T$54),"")</f>
        <v/>
      </c>
      <c r="CO56" s="399" t="str">
        <f>IF(V56&lt;W56,CONCATENATE("* El total de procesados debe ser mayor o igual al total de Reactivos en el grupo de edad ",$V$54),"")</f>
        <v/>
      </c>
      <c r="CP56" s="399" t="str">
        <f>IF(X56&lt;Y56,CONCATENATE("* El total de procesados debe ser mayor o igual al total de Reactivos en el grupo de edad ",$X$54),"")</f>
        <v/>
      </c>
      <c r="CQ56" s="399" t="str">
        <f>IF(Z56&lt;AA56,CONCATENATE("* El total de procesados debe ser mayor o igual al total de Reactivos en el grupo de edad ",$Z$54),"")</f>
        <v/>
      </c>
      <c r="CR56" s="399" t="str">
        <f>IF(AB56&lt;AC56,CONCATENATE("* El total de procesados debe ser mayor o igual al total de Reactivos en el grupo de edad ",$AB$54),"")</f>
        <v/>
      </c>
      <c r="CS56" s="399" t="str">
        <f>IF(AD56&lt;AE56,CONCATENATE("* El total de procesados debe ser mayor o igual al total de Reactivos en el grupo de edad ",$AD$54),"")</f>
        <v/>
      </c>
      <c r="CT56" s="399" t="str">
        <f>IF(AF56&lt;AG56,CONCATENATE("* El total de procesados debe ser mayor o igual al total de Reactivos en el grupo de edad ",$AF$54),"")</f>
        <v/>
      </c>
      <c r="CU56" s="399" t="str">
        <f>IF(AH56&lt;AI56,CONCATENATE("* El total de procesados debe ser mayor o igual al total de Reactivos en el grupo de edad ",$AH$54),"")</f>
        <v/>
      </c>
      <c r="CV56" s="399" t="str">
        <f>IF(AJ56&lt;AK56,CONCATENATE("* El total de procesados debe ser mayor o igual al total de Reactivos en el grupo de edad ",$AJ$54),"")</f>
        <v/>
      </c>
      <c r="CW56" s="399" t="str">
        <f>IF(AL56&lt;AM56,CONCATENATE("* El total de procesados debe ser mayor o igual al total de Reactivos en el grupo de edad ",$AL$54),"")</f>
        <v/>
      </c>
      <c r="CX56" s="399" t="str">
        <f>IF(AN56&lt;AO56,CONCATENATE("* El total de procesados debe ser mayor o igual al total de Reactivos en el grupo de edad ",$AN$54),"")</f>
        <v/>
      </c>
      <c r="CY56" s="399" t="str">
        <f>IF(AP56&lt;AQ56,CONCATENATE("* El total de procesados debe ser mayor o igual al total de Reactivos en el grupo de edad ",$AP$54),"")</f>
        <v/>
      </c>
      <c r="CZ56" s="399" t="str">
        <f t="shared" ref="CZ56:CZ73" si="117">IF(AND(B56&lt;&gt;0,OR(AT56="",AU56="",AV56="",AW56="")),"* No olvide digitar la columna Trans y/o Pueblos Originarios y/o Migrantes (Digite Cero si no tiene). ","")</f>
        <v/>
      </c>
      <c r="DA56" s="400">
        <f t="shared" ref="DA56:DA73" si="118">IF(B56&lt;   C56,1,0)</f>
        <v>0</v>
      </c>
      <c r="DB56" s="400">
        <f t="shared" ref="DB56:DB73" si="119">IF(B56&lt;&gt; AR56+AS56,1,0)</f>
        <v>0</v>
      </c>
      <c r="DC56" s="400">
        <f t="shared" ref="DC56:DC73" si="120">IF(B56&lt;  AT56+AU56,1,0)</f>
        <v>0</v>
      </c>
      <c r="DD56" s="400">
        <f t="shared" ref="DD56:DD73" si="121">IF(B56&lt;  AV56,1,0)</f>
        <v>0</v>
      </c>
      <c r="DE56" s="400">
        <f t="shared" ref="DE56:DE73" si="122">IF(B56&lt;  AW56,1,0)</f>
        <v>0</v>
      </c>
      <c r="DF56" s="400">
        <f t="shared" ref="DF56:DF73" si="123">IF(D56&lt;E56,1,0)</f>
        <v>0</v>
      </c>
      <c r="DG56" s="400">
        <f t="shared" ref="DG56:DG73" si="124">IF(F56&lt;G56,1,0)</f>
        <v>0</v>
      </c>
      <c r="DH56" s="400">
        <f t="shared" ref="DH56:DH73" si="125">IF(H56&lt;I56,1,0)</f>
        <v>0</v>
      </c>
      <c r="DI56" s="400">
        <f t="shared" ref="DI56:DI73" si="126">IF(J56&lt;K56,1,0)</f>
        <v>0</v>
      </c>
      <c r="DJ56" s="400">
        <f t="shared" ref="DJ56:DJ73" si="127">IF(L56&lt;M56,1,0)</f>
        <v>0</v>
      </c>
      <c r="DK56" s="400">
        <f t="shared" ref="DK56:DK73" si="128">IF(N56&lt;O56,1,0)</f>
        <v>0</v>
      </c>
      <c r="DL56" s="400">
        <f t="shared" ref="DL56:DL73" si="129">IF(P56&lt;Q56,1,0)</f>
        <v>0</v>
      </c>
      <c r="DM56" s="400">
        <f t="shared" ref="DM56:DM73" si="130">IF(R56&lt;S56,1,0)</f>
        <v>0</v>
      </c>
      <c r="DN56" s="400">
        <f t="shared" ref="DN56:DN73" si="131">IF(T56&lt;U56,1,0)</f>
        <v>0</v>
      </c>
      <c r="DO56" s="400">
        <f t="shared" ref="DO56:DO73" si="132">IF(V56&lt;W56,1,0)</f>
        <v>0</v>
      </c>
      <c r="DP56" s="400">
        <f t="shared" ref="DP56:DP73" si="133">IF(X56&lt;Y56,1,0)</f>
        <v>0</v>
      </c>
      <c r="DQ56" s="400">
        <f t="shared" ref="DQ56:DQ73" si="134">IF(Z56&lt;AA56,1,0)</f>
        <v>0</v>
      </c>
      <c r="DR56" s="400">
        <f t="shared" ref="DR56:DR73" si="135">IF(AB56&lt;AC56,1,0)</f>
        <v>0</v>
      </c>
      <c r="DS56" s="400">
        <f t="shared" ref="DS56:DS73" si="136">IF(AD56&lt;AE56,1,0)</f>
        <v>0</v>
      </c>
      <c r="DT56" s="400">
        <f t="shared" ref="DT56:DT73" si="137">IF(AF56&lt;AG56,1,0)</f>
        <v>0</v>
      </c>
      <c r="DU56" s="400">
        <f t="shared" ref="DU56:DU73" si="138">IF(AH56&lt;AI56,1,0)</f>
        <v>0</v>
      </c>
      <c r="DV56" s="400">
        <f t="shared" ref="DV56:DV73" si="139">IF(AJ56&lt;AK56,1,0)</f>
        <v>0</v>
      </c>
      <c r="DW56" s="400">
        <f t="shared" ref="DW56:DW73" si="140">IF(AL56&lt;AM56,1,0)</f>
        <v>0</v>
      </c>
      <c r="DX56" s="400">
        <f t="shared" ref="DX56:DX73" si="141">IF(AN56&lt;AO56,1,0)</f>
        <v>0</v>
      </c>
      <c r="DY56" s="400">
        <f t="shared" ref="DY56:DY73" si="142">IF(AP56&lt;AQ56,1,0)</f>
        <v>0</v>
      </c>
      <c r="DZ56" s="400">
        <f t="shared" ref="DZ56:DZ73" si="143">IF(AND(B56&lt;&gt;0,OR(AT56="",AU56="",AV56="",AW56="")),1,0)</f>
        <v>0</v>
      </c>
    </row>
    <row r="57" spans="1:130" ht="16.149999999999999" customHeight="1" x14ac:dyDescent="0.25">
      <c r="A57" s="1602" t="s">
        <v>2548</v>
      </c>
      <c r="B57" s="1791">
        <f t="shared" si="110"/>
        <v>0</v>
      </c>
      <c r="C57" s="1592">
        <f t="shared" si="110"/>
        <v>0</v>
      </c>
      <c r="D57" s="3571"/>
      <c r="E57" s="1678"/>
      <c r="F57" s="1706"/>
      <c r="G57" s="1678"/>
      <c r="H57" s="1706"/>
      <c r="I57" s="1678"/>
      <c r="J57" s="1706"/>
      <c r="K57" s="1678"/>
      <c r="L57" s="1706"/>
      <c r="M57" s="1707"/>
      <c r="N57" s="1591"/>
      <c r="O57" s="1674"/>
      <c r="P57" s="1583"/>
      <c r="Q57" s="1674"/>
      <c r="R57" s="1583"/>
      <c r="S57" s="1674"/>
      <c r="T57" s="1583"/>
      <c r="U57" s="1674"/>
      <c r="V57" s="1583"/>
      <c r="W57" s="1674"/>
      <c r="X57" s="1583"/>
      <c r="Y57" s="1674"/>
      <c r="Z57" s="1583"/>
      <c r="AA57" s="1674"/>
      <c r="AB57" s="1583"/>
      <c r="AC57" s="1674"/>
      <c r="AD57" s="1583"/>
      <c r="AE57" s="1674"/>
      <c r="AF57" s="1583"/>
      <c r="AG57" s="1674"/>
      <c r="AH57" s="1583"/>
      <c r="AI57" s="1674"/>
      <c r="AJ57" s="1583"/>
      <c r="AK57" s="1674"/>
      <c r="AL57" s="1583"/>
      <c r="AM57" s="1674"/>
      <c r="AN57" s="1583"/>
      <c r="AO57" s="1674"/>
      <c r="AP57" s="1583"/>
      <c r="AQ57" s="1679"/>
      <c r="AR57" s="3818"/>
      <c r="AS57" s="1679"/>
      <c r="AT57" s="1591"/>
      <c r="AU57" s="1674"/>
      <c r="AV57" s="1583"/>
      <c r="AW57" s="1595"/>
      <c r="AX57" s="398" t="str">
        <f t="shared" si="111"/>
        <v/>
      </c>
      <c r="AY57" s="398"/>
      <c r="AZ57" s="398"/>
      <c r="BA57" s="398"/>
      <c r="BB57" s="398"/>
      <c r="BC57" s="398"/>
      <c r="BD57" s="398"/>
      <c r="BE57" s="398"/>
      <c r="BF57" s="398"/>
      <c r="BG57" s="398"/>
      <c r="BH57" s="398"/>
      <c r="BI57" s="394"/>
      <c r="BJ57" s="394"/>
      <c r="BK57" s="394"/>
      <c r="BL57" s="394"/>
      <c r="BU57" s="394"/>
      <c r="BW57" s="395"/>
      <c r="CA57" s="399" t="str">
        <f t="shared" si="112"/>
        <v/>
      </c>
      <c r="CB57" s="399" t="str">
        <f t="shared" si="113"/>
        <v/>
      </c>
      <c r="CC57" s="399" t="str">
        <f t="shared" si="114"/>
        <v/>
      </c>
      <c r="CD57" s="399" t="str">
        <f t="shared" si="115"/>
        <v/>
      </c>
      <c r="CE57" s="399" t="str">
        <f t="shared" si="116"/>
        <v/>
      </c>
      <c r="CF57" s="399" t="str">
        <f t="shared" ref="CF57:CF73" si="144">IF(D57&lt;E57,CONCATENATE("* El total de procesados debe ser mayor o igual al total de Reactivos en el grupo de edad ",$D$54),"")</f>
        <v/>
      </c>
      <c r="CG57" s="399" t="str">
        <f t="shared" ref="CG57:CG73" si="145">IF(F57&lt;G57,CONCATENATE("* El total de procesados debe ser mayor o igual al total de Reactivos en el grupo de edad ",$F$54),"")</f>
        <v/>
      </c>
      <c r="CH57" s="399" t="str">
        <f t="shared" ref="CH57:CH73" si="146">IF(H57&lt;I57,CONCATENATE("* El total de procesados debe ser mayor o igual al total de Reactivos en el grupo de edad ",$H$54),"")</f>
        <v/>
      </c>
      <c r="CI57" s="399" t="str">
        <f t="shared" ref="CI57:CI73" si="147">IF(J57&lt;K57,CONCATENATE("* El total de procesados debe ser mayor o igual al total de Reactivos en el grupo de edad ",$J$54),"")</f>
        <v/>
      </c>
      <c r="CJ57" s="399" t="str">
        <f t="shared" ref="CJ57:CJ73" si="148">IF(L57&lt;M57,CONCATENATE("* El total de procesados debe ser mayor o igual al total de Reactivos en el grupo de edad ",$L$54),"")</f>
        <v/>
      </c>
      <c r="CK57" s="399" t="str">
        <f t="shared" ref="CK57:CK73" si="149">IF(N57&lt;O57,CONCATENATE("* El total de procesados debe ser mayor o igual al total de Reactivos en el grupo de edad ",$N$54),"")</f>
        <v/>
      </c>
      <c r="CL57" s="399" t="str">
        <f t="shared" ref="CL57:CL73" si="150">IF(P57&lt;Q57,CONCATENATE("* El total de procesados debe ser mayor o igual al total de Reactivos en el grupo de edad ",$P$54),"")</f>
        <v/>
      </c>
      <c r="CM57" s="399" t="str">
        <f t="shared" ref="CM57:CM73" si="151">IF(R57&lt;S57,CONCATENATE("* El total de procesados debe ser mayor o igual al total de Reactivos en el grupo de edad ",$R$54),"")</f>
        <v/>
      </c>
      <c r="CN57" s="399" t="str">
        <f t="shared" ref="CN57:CN73" si="152">IF(T57&lt;U57,CONCATENATE("* El total de procesados debe ser mayor o igual al total de Reactivos en el grupo de edad ",$T$54),"")</f>
        <v/>
      </c>
      <c r="CO57" s="399" t="str">
        <f t="shared" ref="CO57:CO73" si="153">IF(V57&lt;W57,CONCATENATE("* El total de procesados debe ser mayor o igual al total de Reactivos en el grupo de edad ",$V$54),"")</f>
        <v/>
      </c>
      <c r="CP57" s="399" t="str">
        <f t="shared" ref="CP57:CP73" si="154">IF(X57&lt;Y57,CONCATENATE("* El total de procesados debe ser mayor o igual al total de Reactivos en el grupo de edad ",$X$54),"")</f>
        <v/>
      </c>
      <c r="CQ57" s="399" t="str">
        <f t="shared" ref="CQ57:CQ73" si="155">IF(Z57&lt;AA57,CONCATENATE("* El total de procesados debe ser mayor o igual al total de Reactivos en el grupo de edad ",$Z$54),"")</f>
        <v/>
      </c>
      <c r="CR57" s="399" t="str">
        <f t="shared" ref="CR57:CR73" si="156">IF(AB57&lt;AC57,CONCATENATE("* El total de procesados debe ser mayor o igual al total de Reactivos en el grupo de edad ",$AB$54),"")</f>
        <v/>
      </c>
      <c r="CS57" s="399" t="str">
        <f t="shared" ref="CS57:CS73" si="157">IF(AD57&lt;AE57,CONCATENATE("* El total de procesados debe ser mayor o igual al total de Reactivos en el grupo de edad ",$AD$54),"")</f>
        <v/>
      </c>
      <c r="CT57" s="399" t="str">
        <f t="shared" ref="CT57:CT73" si="158">IF(AF57&lt;AG57,CONCATENATE("* El total de procesados debe ser mayor o igual al total de Reactivos en el grupo de edad ",$AF$54),"")</f>
        <v/>
      </c>
      <c r="CU57" s="399" t="str">
        <f t="shared" ref="CU57:CU73" si="159">IF(AH57&lt;AI57,CONCATENATE("* El total de procesados debe ser mayor o igual al total de Reactivos en el grupo de edad ",$AH$54),"")</f>
        <v/>
      </c>
      <c r="CV57" s="399" t="str">
        <f t="shared" ref="CV57:CV73" si="160">IF(AJ57&lt;AK57,CONCATENATE("* El total de procesados debe ser mayor o igual al total de Reactivos en el grupo de edad ",$AJ$54),"")</f>
        <v/>
      </c>
      <c r="CW57" s="399" t="str">
        <f t="shared" ref="CW57:CW73" si="161">IF(AL57&lt;AM57,CONCATENATE("* El total de procesados debe ser mayor o igual al total de Reactivos en el grupo de edad ",$AL$54),"")</f>
        <v/>
      </c>
      <c r="CX57" s="399" t="str">
        <f t="shared" ref="CX57:CX73" si="162">IF(AN57&lt;AO57,CONCATENATE("* El total de procesados debe ser mayor o igual al total de Reactivos en el grupo de edad ",$AN$54),"")</f>
        <v/>
      </c>
      <c r="CY57" s="399" t="str">
        <f t="shared" ref="CY57:CY73" si="163">IF(AP57&lt;AQ57,CONCATENATE("* El total de procesados debe ser mayor o igual al total de Reactivos en el grupo de edad ",$AP$54),"")</f>
        <v/>
      </c>
      <c r="CZ57" s="399" t="str">
        <f t="shared" si="117"/>
        <v/>
      </c>
      <c r="DA57" s="400">
        <f t="shared" si="118"/>
        <v>0</v>
      </c>
      <c r="DB57" s="400">
        <f t="shared" si="119"/>
        <v>0</v>
      </c>
      <c r="DC57" s="400">
        <f t="shared" si="120"/>
        <v>0</v>
      </c>
      <c r="DD57" s="400">
        <f t="shared" si="121"/>
        <v>0</v>
      </c>
      <c r="DE57" s="400">
        <f t="shared" si="122"/>
        <v>0</v>
      </c>
      <c r="DF57" s="400">
        <f t="shared" si="123"/>
        <v>0</v>
      </c>
      <c r="DG57" s="400">
        <f t="shared" si="124"/>
        <v>0</v>
      </c>
      <c r="DH57" s="400">
        <f t="shared" si="125"/>
        <v>0</v>
      </c>
      <c r="DI57" s="400">
        <f t="shared" si="126"/>
        <v>0</v>
      </c>
      <c r="DJ57" s="400">
        <f t="shared" si="127"/>
        <v>0</v>
      </c>
      <c r="DK57" s="400">
        <f t="shared" si="128"/>
        <v>0</v>
      </c>
      <c r="DL57" s="400">
        <f t="shared" si="129"/>
        <v>0</v>
      </c>
      <c r="DM57" s="400">
        <f t="shared" si="130"/>
        <v>0</v>
      </c>
      <c r="DN57" s="400">
        <f t="shared" si="131"/>
        <v>0</v>
      </c>
      <c r="DO57" s="400">
        <f t="shared" si="132"/>
        <v>0</v>
      </c>
      <c r="DP57" s="400">
        <f t="shared" si="133"/>
        <v>0</v>
      </c>
      <c r="DQ57" s="400">
        <f t="shared" si="134"/>
        <v>0</v>
      </c>
      <c r="DR57" s="400">
        <f t="shared" si="135"/>
        <v>0</v>
      </c>
      <c r="DS57" s="400">
        <f t="shared" si="136"/>
        <v>0</v>
      </c>
      <c r="DT57" s="400">
        <f t="shared" si="137"/>
        <v>0</v>
      </c>
      <c r="DU57" s="400">
        <f t="shared" si="138"/>
        <v>0</v>
      </c>
      <c r="DV57" s="400">
        <f t="shared" si="139"/>
        <v>0</v>
      </c>
      <c r="DW57" s="400">
        <f t="shared" si="140"/>
        <v>0</v>
      </c>
      <c r="DX57" s="400">
        <f t="shared" si="141"/>
        <v>0</v>
      </c>
      <c r="DY57" s="400">
        <f t="shared" si="142"/>
        <v>0</v>
      </c>
      <c r="DZ57" s="400">
        <f t="shared" si="143"/>
        <v>0</v>
      </c>
    </row>
    <row r="58" spans="1:130" ht="16.149999999999999" customHeight="1" x14ac:dyDescent="0.25">
      <c r="A58" s="1602" t="s">
        <v>2549</v>
      </c>
      <c r="B58" s="1791">
        <f t="shared" si="110"/>
        <v>0</v>
      </c>
      <c r="C58" s="1592">
        <f t="shared" si="110"/>
        <v>0</v>
      </c>
      <c r="D58" s="3571"/>
      <c r="E58" s="1678"/>
      <c r="F58" s="1706"/>
      <c r="G58" s="1678"/>
      <c r="H58" s="1706"/>
      <c r="I58" s="1678"/>
      <c r="J58" s="1706"/>
      <c r="K58" s="1678"/>
      <c r="L58" s="1706"/>
      <c r="M58" s="1707"/>
      <c r="N58" s="1591"/>
      <c r="O58" s="1674"/>
      <c r="P58" s="1583"/>
      <c r="Q58" s="1674"/>
      <c r="R58" s="1583"/>
      <c r="S58" s="1674"/>
      <c r="T58" s="1583"/>
      <c r="U58" s="1674"/>
      <c r="V58" s="1583"/>
      <c r="W58" s="1674"/>
      <c r="X58" s="1583"/>
      <c r="Y58" s="1674"/>
      <c r="Z58" s="1583"/>
      <c r="AA58" s="1674"/>
      <c r="AB58" s="1583"/>
      <c r="AC58" s="1674"/>
      <c r="AD58" s="1583"/>
      <c r="AE58" s="1674"/>
      <c r="AF58" s="1583"/>
      <c r="AG58" s="1674"/>
      <c r="AH58" s="1583"/>
      <c r="AI58" s="1674"/>
      <c r="AJ58" s="1583"/>
      <c r="AK58" s="1674"/>
      <c r="AL58" s="1583"/>
      <c r="AM58" s="1674"/>
      <c r="AN58" s="1583"/>
      <c r="AO58" s="1674"/>
      <c r="AP58" s="1583"/>
      <c r="AQ58" s="1679"/>
      <c r="AR58" s="3818"/>
      <c r="AS58" s="1679"/>
      <c r="AT58" s="1591"/>
      <c r="AU58" s="1674"/>
      <c r="AV58" s="1583"/>
      <c r="AW58" s="1595"/>
      <c r="AX58" s="398" t="str">
        <f t="shared" si="111"/>
        <v/>
      </c>
      <c r="AY58" s="398"/>
      <c r="AZ58" s="398"/>
      <c r="BA58" s="398"/>
      <c r="BB58" s="398"/>
      <c r="BC58" s="398"/>
      <c r="BD58" s="398"/>
      <c r="BE58" s="398"/>
      <c r="BF58" s="398"/>
      <c r="BG58" s="398"/>
      <c r="BH58" s="398"/>
      <c r="BI58" s="394"/>
      <c r="BJ58" s="394"/>
      <c r="BK58" s="394"/>
      <c r="BL58" s="394"/>
      <c r="BU58" s="394"/>
      <c r="BW58" s="395"/>
      <c r="CA58" s="399" t="str">
        <f t="shared" si="112"/>
        <v/>
      </c>
      <c r="CB58" s="399" t="str">
        <f t="shared" si="113"/>
        <v/>
      </c>
      <c r="CC58" s="399" t="str">
        <f t="shared" si="114"/>
        <v/>
      </c>
      <c r="CD58" s="399" t="str">
        <f t="shared" si="115"/>
        <v/>
      </c>
      <c r="CE58" s="399" t="str">
        <f t="shared" si="116"/>
        <v/>
      </c>
      <c r="CF58" s="399" t="str">
        <f t="shared" si="144"/>
        <v/>
      </c>
      <c r="CG58" s="399" t="str">
        <f t="shared" si="145"/>
        <v/>
      </c>
      <c r="CH58" s="399" t="str">
        <f t="shared" si="146"/>
        <v/>
      </c>
      <c r="CI58" s="399" t="str">
        <f t="shared" si="147"/>
        <v/>
      </c>
      <c r="CJ58" s="399" t="str">
        <f t="shared" si="148"/>
        <v/>
      </c>
      <c r="CK58" s="399" t="str">
        <f t="shared" si="149"/>
        <v/>
      </c>
      <c r="CL58" s="399" t="str">
        <f t="shared" si="150"/>
        <v/>
      </c>
      <c r="CM58" s="399" t="str">
        <f t="shared" si="151"/>
        <v/>
      </c>
      <c r="CN58" s="399" t="str">
        <f t="shared" si="152"/>
        <v/>
      </c>
      <c r="CO58" s="399" t="str">
        <f t="shared" si="153"/>
        <v/>
      </c>
      <c r="CP58" s="399" t="str">
        <f t="shared" si="154"/>
        <v/>
      </c>
      <c r="CQ58" s="399" t="str">
        <f t="shared" si="155"/>
        <v/>
      </c>
      <c r="CR58" s="399" t="str">
        <f t="shared" si="156"/>
        <v/>
      </c>
      <c r="CS58" s="399" t="str">
        <f t="shared" si="157"/>
        <v/>
      </c>
      <c r="CT58" s="399" t="str">
        <f t="shared" si="158"/>
        <v/>
      </c>
      <c r="CU58" s="399" t="str">
        <f t="shared" si="159"/>
        <v/>
      </c>
      <c r="CV58" s="399" t="str">
        <f t="shared" si="160"/>
        <v/>
      </c>
      <c r="CW58" s="399" t="str">
        <f t="shared" si="161"/>
        <v/>
      </c>
      <c r="CX58" s="399" t="str">
        <f t="shared" si="162"/>
        <v/>
      </c>
      <c r="CY58" s="399" t="str">
        <f t="shared" si="163"/>
        <v/>
      </c>
      <c r="CZ58" s="399" t="str">
        <f t="shared" si="117"/>
        <v/>
      </c>
      <c r="DA58" s="400">
        <f t="shared" si="118"/>
        <v>0</v>
      </c>
      <c r="DB58" s="400">
        <f t="shared" si="119"/>
        <v>0</v>
      </c>
      <c r="DC58" s="400">
        <f t="shared" si="120"/>
        <v>0</v>
      </c>
      <c r="DD58" s="400">
        <f t="shared" si="121"/>
        <v>0</v>
      </c>
      <c r="DE58" s="400">
        <f t="shared" si="122"/>
        <v>0</v>
      </c>
      <c r="DF58" s="400">
        <f t="shared" si="123"/>
        <v>0</v>
      </c>
      <c r="DG58" s="400">
        <f t="shared" si="124"/>
        <v>0</v>
      </c>
      <c r="DH58" s="400">
        <f t="shared" si="125"/>
        <v>0</v>
      </c>
      <c r="DI58" s="400">
        <f t="shared" si="126"/>
        <v>0</v>
      </c>
      <c r="DJ58" s="400">
        <f t="shared" si="127"/>
        <v>0</v>
      </c>
      <c r="DK58" s="400">
        <f t="shared" si="128"/>
        <v>0</v>
      </c>
      <c r="DL58" s="400">
        <f t="shared" si="129"/>
        <v>0</v>
      </c>
      <c r="DM58" s="400">
        <f t="shared" si="130"/>
        <v>0</v>
      </c>
      <c r="DN58" s="400">
        <f t="shared" si="131"/>
        <v>0</v>
      </c>
      <c r="DO58" s="400">
        <f t="shared" si="132"/>
        <v>0</v>
      </c>
      <c r="DP58" s="400">
        <f t="shared" si="133"/>
        <v>0</v>
      </c>
      <c r="DQ58" s="400">
        <f t="shared" si="134"/>
        <v>0</v>
      </c>
      <c r="DR58" s="400">
        <f t="shared" si="135"/>
        <v>0</v>
      </c>
      <c r="DS58" s="400">
        <f t="shared" si="136"/>
        <v>0</v>
      </c>
      <c r="DT58" s="400">
        <f t="shared" si="137"/>
        <v>0</v>
      </c>
      <c r="DU58" s="400">
        <f t="shared" si="138"/>
        <v>0</v>
      </c>
      <c r="DV58" s="400">
        <f t="shared" si="139"/>
        <v>0</v>
      </c>
      <c r="DW58" s="400">
        <f t="shared" si="140"/>
        <v>0</v>
      </c>
      <c r="DX58" s="400">
        <f t="shared" si="141"/>
        <v>0</v>
      </c>
      <c r="DY58" s="400">
        <f t="shared" si="142"/>
        <v>0</v>
      </c>
      <c r="DZ58" s="400">
        <f t="shared" si="143"/>
        <v>0</v>
      </c>
    </row>
    <row r="59" spans="1:130" ht="16.149999999999999" customHeight="1" x14ac:dyDescent="0.25">
      <c r="A59" s="1602" t="s">
        <v>2550</v>
      </c>
      <c r="B59" s="1791">
        <f t="shared" si="110"/>
        <v>0</v>
      </c>
      <c r="C59" s="1592">
        <f t="shared" si="110"/>
        <v>0</v>
      </c>
      <c r="D59" s="3571"/>
      <c r="E59" s="1678"/>
      <c r="F59" s="1706"/>
      <c r="G59" s="1678"/>
      <c r="H59" s="1706"/>
      <c r="I59" s="1678"/>
      <c r="J59" s="1706"/>
      <c r="K59" s="1678"/>
      <c r="L59" s="1706"/>
      <c r="M59" s="1707"/>
      <c r="N59" s="1591"/>
      <c r="O59" s="1674"/>
      <c r="P59" s="1583"/>
      <c r="Q59" s="1674"/>
      <c r="R59" s="1583"/>
      <c r="S59" s="1674"/>
      <c r="T59" s="1583"/>
      <c r="U59" s="1674"/>
      <c r="V59" s="1583"/>
      <c r="W59" s="1674"/>
      <c r="X59" s="1583"/>
      <c r="Y59" s="1674"/>
      <c r="Z59" s="1583"/>
      <c r="AA59" s="1674"/>
      <c r="AB59" s="1583"/>
      <c r="AC59" s="1674"/>
      <c r="AD59" s="1583"/>
      <c r="AE59" s="1674"/>
      <c r="AF59" s="1583"/>
      <c r="AG59" s="1674"/>
      <c r="AH59" s="1583"/>
      <c r="AI59" s="1674"/>
      <c r="AJ59" s="1583"/>
      <c r="AK59" s="1674"/>
      <c r="AL59" s="1583"/>
      <c r="AM59" s="1674"/>
      <c r="AN59" s="1583"/>
      <c r="AO59" s="1674"/>
      <c r="AP59" s="1583"/>
      <c r="AQ59" s="1679"/>
      <c r="AR59" s="3818"/>
      <c r="AS59" s="1679"/>
      <c r="AT59" s="1591"/>
      <c r="AU59" s="1674"/>
      <c r="AV59" s="1583"/>
      <c r="AW59" s="1595"/>
      <c r="AX59" s="398" t="str">
        <f t="shared" si="111"/>
        <v/>
      </c>
      <c r="AY59" s="398"/>
      <c r="AZ59" s="398"/>
      <c r="BA59" s="398"/>
      <c r="BB59" s="398"/>
      <c r="BC59" s="398"/>
      <c r="BD59" s="398"/>
      <c r="BE59" s="398"/>
      <c r="BF59" s="398"/>
      <c r="BG59" s="398"/>
      <c r="BH59" s="398"/>
      <c r="BI59" s="394"/>
      <c r="BJ59" s="394"/>
      <c r="BK59" s="394"/>
      <c r="BL59" s="394"/>
      <c r="BU59" s="394"/>
      <c r="BW59" s="395"/>
      <c r="CA59" s="399" t="str">
        <f t="shared" si="112"/>
        <v/>
      </c>
      <c r="CB59" s="399" t="str">
        <f t="shared" si="113"/>
        <v/>
      </c>
      <c r="CC59" s="399" t="str">
        <f t="shared" si="114"/>
        <v/>
      </c>
      <c r="CD59" s="399" t="str">
        <f t="shared" si="115"/>
        <v/>
      </c>
      <c r="CE59" s="399" t="str">
        <f t="shared" si="116"/>
        <v/>
      </c>
      <c r="CF59" s="399" t="str">
        <f t="shared" si="144"/>
        <v/>
      </c>
      <c r="CG59" s="399" t="str">
        <f t="shared" si="145"/>
        <v/>
      </c>
      <c r="CH59" s="399" t="str">
        <f t="shared" si="146"/>
        <v/>
      </c>
      <c r="CI59" s="399" t="str">
        <f t="shared" si="147"/>
        <v/>
      </c>
      <c r="CJ59" s="399" t="str">
        <f t="shared" si="148"/>
        <v/>
      </c>
      <c r="CK59" s="399" t="str">
        <f t="shared" si="149"/>
        <v/>
      </c>
      <c r="CL59" s="399" t="str">
        <f t="shared" si="150"/>
        <v/>
      </c>
      <c r="CM59" s="399" t="str">
        <f t="shared" si="151"/>
        <v/>
      </c>
      <c r="CN59" s="399" t="str">
        <f t="shared" si="152"/>
        <v/>
      </c>
      <c r="CO59" s="399" t="str">
        <f t="shared" si="153"/>
        <v/>
      </c>
      <c r="CP59" s="399" t="str">
        <f t="shared" si="154"/>
        <v/>
      </c>
      <c r="CQ59" s="399" t="str">
        <f t="shared" si="155"/>
        <v/>
      </c>
      <c r="CR59" s="399" t="str">
        <f t="shared" si="156"/>
        <v/>
      </c>
      <c r="CS59" s="399" t="str">
        <f t="shared" si="157"/>
        <v/>
      </c>
      <c r="CT59" s="399" t="str">
        <f t="shared" si="158"/>
        <v/>
      </c>
      <c r="CU59" s="399" t="str">
        <f t="shared" si="159"/>
        <v/>
      </c>
      <c r="CV59" s="399" t="str">
        <f t="shared" si="160"/>
        <v/>
      </c>
      <c r="CW59" s="399" t="str">
        <f t="shared" si="161"/>
        <v/>
      </c>
      <c r="CX59" s="399" t="str">
        <f t="shared" si="162"/>
        <v/>
      </c>
      <c r="CY59" s="399" t="str">
        <f t="shared" si="163"/>
        <v/>
      </c>
      <c r="CZ59" s="399" t="str">
        <f t="shared" si="117"/>
        <v/>
      </c>
      <c r="DA59" s="400">
        <f t="shared" si="118"/>
        <v>0</v>
      </c>
      <c r="DB59" s="400">
        <f t="shared" si="119"/>
        <v>0</v>
      </c>
      <c r="DC59" s="400">
        <f t="shared" si="120"/>
        <v>0</v>
      </c>
      <c r="DD59" s="400">
        <f t="shared" si="121"/>
        <v>0</v>
      </c>
      <c r="DE59" s="400">
        <f t="shared" si="122"/>
        <v>0</v>
      </c>
      <c r="DF59" s="400">
        <f t="shared" si="123"/>
        <v>0</v>
      </c>
      <c r="DG59" s="400">
        <f t="shared" si="124"/>
        <v>0</v>
      </c>
      <c r="DH59" s="400">
        <f t="shared" si="125"/>
        <v>0</v>
      </c>
      <c r="DI59" s="400">
        <f t="shared" si="126"/>
        <v>0</v>
      </c>
      <c r="DJ59" s="400">
        <f t="shared" si="127"/>
        <v>0</v>
      </c>
      <c r="DK59" s="400">
        <f t="shared" si="128"/>
        <v>0</v>
      </c>
      <c r="DL59" s="400">
        <f t="shared" si="129"/>
        <v>0</v>
      </c>
      <c r="DM59" s="400">
        <f t="shared" si="130"/>
        <v>0</v>
      </c>
      <c r="DN59" s="400">
        <f t="shared" si="131"/>
        <v>0</v>
      </c>
      <c r="DO59" s="400">
        <f t="shared" si="132"/>
        <v>0</v>
      </c>
      <c r="DP59" s="400">
        <f t="shared" si="133"/>
        <v>0</v>
      </c>
      <c r="DQ59" s="400">
        <f t="shared" si="134"/>
        <v>0</v>
      </c>
      <c r="DR59" s="400">
        <f t="shared" si="135"/>
        <v>0</v>
      </c>
      <c r="DS59" s="400">
        <f t="shared" si="136"/>
        <v>0</v>
      </c>
      <c r="DT59" s="400">
        <f t="shared" si="137"/>
        <v>0</v>
      </c>
      <c r="DU59" s="400">
        <f t="shared" si="138"/>
        <v>0</v>
      </c>
      <c r="DV59" s="400">
        <f t="shared" si="139"/>
        <v>0</v>
      </c>
      <c r="DW59" s="400">
        <f t="shared" si="140"/>
        <v>0</v>
      </c>
      <c r="DX59" s="400">
        <f t="shared" si="141"/>
        <v>0</v>
      </c>
      <c r="DY59" s="400">
        <f t="shared" si="142"/>
        <v>0</v>
      </c>
      <c r="DZ59" s="400">
        <f t="shared" si="143"/>
        <v>0</v>
      </c>
    </row>
    <row r="60" spans="1:130" ht="16.149999999999999" customHeight="1" x14ac:dyDescent="0.25">
      <c r="A60" s="1582" t="s">
        <v>2551</v>
      </c>
      <c r="B60" s="1791">
        <f t="shared" si="110"/>
        <v>0</v>
      </c>
      <c r="C60" s="1592">
        <f t="shared" si="110"/>
        <v>0</v>
      </c>
      <c r="D60" s="3571"/>
      <c r="E60" s="1678"/>
      <c r="F60" s="1706"/>
      <c r="G60" s="1678"/>
      <c r="H60" s="1706"/>
      <c r="I60" s="1678"/>
      <c r="J60" s="1706"/>
      <c r="K60" s="1678"/>
      <c r="L60" s="1706"/>
      <c r="M60" s="1707"/>
      <c r="N60" s="1591"/>
      <c r="O60" s="1674"/>
      <c r="P60" s="1583"/>
      <c r="Q60" s="1674"/>
      <c r="R60" s="1583"/>
      <c r="S60" s="1674"/>
      <c r="T60" s="1583"/>
      <c r="U60" s="1674"/>
      <c r="V60" s="1583"/>
      <c r="W60" s="1674"/>
      <c r="X60" s="1583"/>
      <c r="Y60" s="1674"/>
      <c r="Z60" s="1583"/>
      <c r="AA60" s="1674"/>
      <c r="AB60" s="1583"/>
      <c r="AC60" s="1674"/>
      <c r="AD60" s="1583"/>
      <c r="AE60" s="1674"/>
      <c r="AF60" s="1583"/>
      <c r="AG60" s="1674"/>
      <c r="AH60" s="1583"/>
      <c r="AI60" s="1674"/>
      <c r="AJ60" s="1583"/>
      <c r="AK60" s="1674"/>
      <c r="AL60" s="1583"/>
      <c r="AM60" s="1674"/>
      <c r="AN60" s="1583"/>
      <c r="AO60" s="1674"/>
      <c r="AP60" s="1583"/>
      <c r="AQ60" s="1679"/>
      <c r="AR60" s="3818"/>
      <c r="AS60" s="1679"/>
      <c r="AT60" s="1591"/>
      <c r="AU60" s="1674"/>
      <c r="AV60" s="1583"/>
      <c r="AW60" s="1595"/>
      <c r="AX60" s="398" t="str">
        <f t="shared" si="111"/>
        <v/>
      </c>
      <c r="AY60" s="398"/>
      <c r="AZ60" s="398"/>
      <c r="BA60" s="398"/>
      <c r="BB60" s="398"/>
      <c r="BC60" s="398"/>
      <c r="BD60" s="398"/>
      <c r="BE60" s="398"/>
      <c r="BF60" s="398"/>
      <c r="BG60" s="398"/>
      <c r="BH60" s="398"/>
      <c r="BI60" s="394"/>
      <c r="BJ60" s="394"/>
      <c r="BK60" s="394"/>
      <c r="BL60" s="394"/>
      <c r="BU60" s="394"/>
      <c r="BW60" s="395"/>
      <c r="CA60" s="399" t="str">
        <f t="shared" si="112"/>
        <v/>
      </c>
      <c r="CB60" s="399" t="str">
        <f t="shared" si="113"/>
        <v/>
      </c>
      <c r="CC60" s="399" t="str">
        <f t="shared" si="114"/>
        <v/>
      </c>
      <c r="CD60" s="399" t="str">
        <f t="shared" si="115"/>
        <v/>
      </c>
      <c r="CE60" s="399" t="str">
        <f t="shared" si="116"/>
        <v/>
      </c>
      <c r="CF60" s="399" t="str">
        <f t="shared" si="144"/>
        <v/>
      </c>
      <c r="CG60" s="399" t="str">
        <f t="shared" si="145"/>
        <v/>
      </c>
      <c r="CH60" s="399" t="str">
        <f t="shared" si="146"/>
        <v/>
      </c>
      <c r="CI60" s="399" t="str">
        <f t="shared" si="147"/>
        <v/>
      </c>
      <c r="CJ60" s="399" t="str">
        <f t="shared" si="148"/>
        <v/>
      </c>
      <c r="CK60" s="399" t="str">
        <f t="shared" si="149"/>
        <v/>
      </c>
      <c r="CL60" s="399" t="str">
        <f t="shared" si="150"/>
        <v/>
      </c>
      <c r="CM60" s="399" t="str">
        <f t="shared" si="151"/>
        <v/>
      </c>
      <c r="CN60" s="399" t="str">
        <f t="shared" si="152"/>
        <v/>
      </c>
      <c r="CO60" s="399" t="str">
        <f t="shared" si="153"/>
        <v/>
      </c>
      <c r="CP60" s="399" t="str">
        <f t="shared" si="154"/>
        <v/>
      </c>
      <c r="CQ60" s="399" t="str">
        <f t="shared" si="155"/>
        <v/>
      </c>
      <c r="CR60" s="399" t="str">
        <f t="shared" si="156"/>
        <v/>
      </c>
      <c r="CS60" s="399" t="str">
        <f t="shared" si="157"/>
        <v/>
      </c>
      <c r="CT60" s="399" t="str">
        <f t="shared" si="158"/>
        <v/>
      </c>
      <c r="CU60" s="399" t="str">
        <f t="shared" si="159"/>
        <v/>
      </c>
      <c r="CV60" s="399" t="str">
        <f t="shared" si="160"/>
        <v/>
      </c>
      <c r="CW60" s="399" t="str">
        <f t="shared" si="161"/>
        <v/>
      </c>
      <c r="CX60" s="399" t="str">
        <f t="shared" si="162"/>
        <v/>
      </c>
      <c r="CY60" s="399" t="str">
        <f t="shared" si="163"/>
        <v/>
      </c>
      <c r="CZ60" s="399" t="str">
        <f t="shared" si="117"/>
        <v/>
      </c>
      <c r="DA60" s="400">
        <f t="shared" si="118"/>
        <v>0</v>
      </c>
      <c r="DB60" s="400">
        <f t="shared" si="119"/>
        <v>0</v>
      </c>
      <c r="DC60" s="400">
        <f t="shared" si="120"/>
        <v>0</v>
      </c>
      <c r="DD60" s="400">
        <f t="shared" si="121"/>
        <v>0</v>
      </c>
      <c r="DE60" s="400">
        <f t="shared" si="122"/>
        <v>0</v>
      </c>
      <c r="DF60" s="400">
        <f t="shared" si="123"/>
        <v>0</v>
      </c>
      <c r="DG60" s="400">
        <f t="shared" si="124"/>
        <v>0</v>
      </c>
      <c r="DH60" s="400">
        <f t="shared" si="125"/>
        <v>0</v>
      </c>
      <c r="DI60" s="400">
        <f t="shared" si="126"/>
        <v>0</v>
      </c>
      <c r="DJ60" s="400">
        <f t="shared" si="127"/>
        <v>0</v>
      </c>
      <c r="DK60" s="400">
        <f t="shared" si="128"/>
        <v>0</v>
      </c>
      <c r="DL60" s="400">
        <f t="shared" si="129"/>
        <v>0</v>
      </c>
      <c r="DM60" s="400">
        <f t="shared" si="130"/>
        <v>0</v>
      </c>
      <c r="DN60" s="400">
        <f t="shared" si="131"/>
        <v>0</v>
      </c>
      <c r="DO60" s="400">
        <f t="shared" si="132"/>
        <v>0</v>
      </c>
      <c r="DP60" s="400">
        <f t="shared" si="133"/>
        <v>0</v>
      </c>
      <c r="DQ60" s="400">
        <f t="shared" si="134"/>
        <v>0</v>
      </c>
      <c r="DR60" s="400">
        <f t="shared" si="135"/>
        <v>0</v>
      </c>
      <c r="DS60" s="400">
        <f t="shared" si="136"/>
        <v>0</v>
      </c>
      <c r="DT60" s="400">
        <f t="shared" si="137"/>
        <v>0</v>
      </c>
      <c r="DU60" s="400">
        <f t="shared" si="138"/>
        <v>0</v>
      </c>
      <c r="DV60" s="400">
        <f t="shared" si="139"/>
        <v>0</v>
      </c>
      <c r="DW60" s="400">
        <f t="shared" si="140"/>
        <v>0</v>
      </c>
      <c r="DX60" s="400">
        <f t="shared" si="141"/>
        <v>0</v>
      </c>
      <c r="DY60" s="400">
        <f t="shared" si="142"/>
        <v>0</v>
      </c>
      <c r="DZ60" s="400">
        <f t="shared" si="143"/>
        <v>0</v>
      </c>
    </row>
    <row r="61" spans="1:130" ht="19.5" customHeight="1" x14ac:dyDescent="0.25">
      <c r="A61" s="1582" t="s">
        <v>2552</v>
      </c>
      <c r="B61" s="1791">
        <f t="shared" si="110"/>
        <v>0</v>
      </c>
      <c r="C61" s="1592">
        <f t="shared" si="110"/>
        <v>0</v>
      </c>
      <c r="D61" s="3571"/>
      <c r="E61" s="1678"/>
      <c r="F61" s="1706"/>
      <c r="G61" s="1678"/>
      <c r="H61" s="1706"/>
      <c r="I61" s="1678"/>
      <c r="J61" s="1706"/>
      <c r="K61" s="1678"/>
      <c r="L61" s="1706"/>
      <c r="M61" s="1707"/>
      <c r="N61" s="1591"/>
      <c r="O61" s="1674"/>
      <c r="P61" s="1583"/>
      <c r="Q61" s="1674"/>
      <c r="R61" s="1583"/>
      <c r="S61" s="1674"/>
      <c r="T61" s="1583"/>
      <c r="U61" s="1674"/>
      <c r="V61" s="1583"/>
      <c r="W61" s="1674"/>
      <c r="X61" s="1583"/>
      <c r="Y61" s="1674"/>
      <c r="Z61" s="1583"/>
      <c r="AA61" s="1674"/>
      <c r="AB61" s="1583"/>
      <c r="AC61" s="1674"/>
      <c r="AD61" s="1583"/>
      <c r="AE61" s="1674"/>
      <c r="AF61" s="1583"/>
      <c r="AG61" s="1674"/>
      <c r="AH61" s="1583"/>
      <c r="AI61" s="1674"/>
      <c r="AJ61" s="1583"/>
      <c r="AK61" s="1674"/>
      <c r="AL61" s="1583"/>
      <c r="AM61" s="1674"/>
      <c r="AN61" s="1583"/>
      <c r="AO61" s="1674"/>
      <c r="AP61" s="1583"/>
      <c r="AQ61" s="1679"/>
      <c r="AR61" s="1591"/>
      <c r="AS61" s="1679"/>
      <c r="AT61" s="1591"/>
      <c r="AU61" s="1674"/>
      <c r="AV61" s="1583"/>
      <c r="AW61" s="1595"/>
      <c r="AX61" s="398" t="str">
        <f t="shared" si="111"/>
        <v/>
      </c>
      <c r="AY61" s="398"/>
      <c r="AZ61" s="398"/>
      <c r="BA61" s="398"/>
      <c r="BB61" s="398"/>
      <c r="BC61" s="398"/>
      <c r="BD61" s="398"/>
      <c r="BE61" s="398"/>
      <c r="BF61" s="398"/>
      <c r="BG61" s="398"/>
      <c r="BH61" s="398"/>
      <c r="BI61" s="394"/>
      <c r="BJ61" s="394"/>
      <c r="BK61" s="394"/>
      <c r="BL61" s="394"/>
      <c r="BU61" s="394"/>
      <c r="BW61" s="395"/>
      <c r="CA61" s="399" t="str">
        <f t="shared" si="112"/>
        <v/>
      </c>
      <c r="CB61" s="399" t="str">
        <f t="shared" si="113"/>
        <v/>
      </c>
      <c r="CC61" s="399" t="str">
        <f t="shared" si="114"/>
        <v/>
      </c>
      <c r="CD61" s="399" t="str">
        <f t="shared" si="115"/>
        <v/>
      </c>
      <c r="CE61" s="399" t="str">
        <f t="shared" si="116"/>
        <v/>
      </c>
      <c r="CF61" s="399" t="str">
        <f t="shared" si="144"/>
        <v/>
      </c>
      <c r="CG61" s="399" t="str">
        <f t="shared" si="145"/>
        <v/>
      </c>
      <c r="CH61" s="399" t="str">
        <f t="shared" si="146"/>
        <v/>
      </c>
      <c r="CI61" s="399" t="str">
        <f t="shared" si="147"/>
        <v/>
      </c>
      <c r="CJ61" s="399" t="str">
        <f t="shared" si="148"/>
        <v/>
      </c>
      <c r="CK61" s="399" t="str">
        <f t="shared" si="149"/>
        <v/>
      </c>
      <c r="CL61" s="399" t="str">
        <f t="shared" si="150"/>
        <v/>
      </c>
      <c r="CM61" s="399" t="str">
        <f t="shared" si="151"/>
        <v/>
      </c>
      <c r="CN61" s="399" t="str">
        <f t="shared" si="152"/>
        <v/>
      </c>
      <c r="CO61" s="399" t="str">
        <f t="shared" si="153"/>
        <v/>
      </c>
      <c r="CP61" s="399" t="str">
        <f t="shared" si="154"/>
        <v/>
      </c>
      <c r="CQ61" s="399" t="str">
        <f t="shared" si="155"/>
        <v/>
      </c>
      <c r="CR61" s="399" t="str">
        <f t="shared" si="156"/>
        <v/>
      </c>
      <c r="CS61" s="399" t="str">
        <f t="shared" si="157"/>
        <v/>
      </c>
      <c r="CT61" s="399" t="str">
        <f t="shared" si="158"/>
        <v/>
      </c>
      <c r="CU61" s="399" t="str">
        <f t="shared" si="159"/>
        <v/>
      </c>
      <c r="CV61" s="399" t="str">
        <f t="shared" si="160"/>
        <v/>
      </c>
      <c r="CW61" s="399" t="str">
        <f t="shared" si="161"/>
        <v/>
      </c>
      <c r="CX61" s="399" t="str">
        <f t="shared" si="162"/>
        <v/>
      </c>
      <c r="CY61" s="399" t="str">
        <f t="shared" si="163"/>
        <v/>
      </c>
      <c r="CZ61" s="399" t="str">
        <f t="shared" si="117"/>
        <v/>
      </c>
      <c r="DA61" s="400">
        <f t="shared" si="118"/>
        <v>0</v>
      </c>
      <c r="DB61" s="400">
        <f t="shared" si="119"/>
        <v>0</v>
      </c>
      <c r="DC61" s="400">
        <f t="shared" si="120"/>
        <v>0</v>
      </c>
      <c r="DD61" s="400">
        <f t="shared" si="121"/>
        <v>0</v>
      </c>
      <c r="DE61" s="400">
        <f t="shared" si="122"/>
        <v>0</v>
      </c>
      <c r="DF61" s="400">
        <f t="shared" si="123"/>
        <v>0</v>
      </c>
      <c r="DG61" s="400">
        <f t="shared" si="124"/>
        <v>0</v>
      </c>
      <c r="DH61" s="400">
        <f t="shared" si="125"/>
        <v>0</v>
      </c>
      <c r="DI61" s="400">
        <f t="shared" si="126"/>
        <v>0</v>
      </c>
      <c r="DJ61" s="400">
        <f t="shared" si="127"/>
        <v>0</v>
      </c>
      <c r="DK61" s="400">
        <f t="shared" si="128"/>
        <v>0</v>
      </c>
      <c r="DL61" s="400">
        <f t="shared" si="129"/>
        <v>0</v>
      </c>
      <c r="DM61" s="400">
        <f t="shared" si="130"/>
        <v>0</v>
      </c>
      <c r="DN61" s="400">
        <f t="shared" si="131"/>
        <v>0</v>
      </c>
      <c r="DO61" s="400">
        <f t="shared" si="132"/>
        <v>0</v>
      </c>
      <c r="DP61" s="400">
        <f t="shared" si="133"/>
        <v>0</v>
      </c>
      <c r="DQ61" s="400">
        <f t="shared" si="134"/>
        <v>0</v>
      </c>
      <c r="DR61" s="400">
        <f t="shared" si="135"/>
        <v>0</v>
      </c>
      <c r="DS61" s="400">
        <f t="shared" si="136"/>
        <v>0</v>
      </c>
      <c r="DT61" s="400">
        <f t="shared" si="137"/>
        <v>0</v>
      </c>
      <c r="DU61" s="400">
        <f t="shared" si="138"/>
        <v>0</v>
      </c>
      <c r="DV61" s="400">
        <f t="shared" si="139"/>
        <v>0</v>
      </c>
      <c r="DW61" s="400">
        <f t="shared" si="140"/>
        <v>0</v>
      </c>
      <c r="DX61" s="400">
        <f t="shared" si="141"/>
        <v>0</v>
      </c>
      <c r="DY61" s="400">
        <f t="shared" si="142"/>
        <v>0</v>
      </c>
      <c r="DZ61" s="400">
        <f t="shared" si="143"/>
        <v>0</v>
      </c>
    </row>
    <row r="62" spans="1:130" ht="24.75" customHeight="1" x14ac:dyDescent="0.25">
      <c r="A62" s="1582" t="s">
        <v>2553</v>
      </c>
      <c r="B62" s="1791">
        <f t="shared" si="110"/>
        <v>0</v>
      </c>
      <c r="C62" s="1592">
        <f t="shared" si="110"/>
        <v>0</v>
      </c>
      <c r="D62" s="3571"/>
      <c r="E62" s="1678"/>
      <c r="F62" s="1706"/>
      <c r="G62" s="1678"/>
      <c r="H62" s="1706"/>
      <c r="I62" s="1678"/>
      <c r="J62" s="1706"/>
      <c r="K62" s="1678"/>
      <c r="L62" s="1706"/>
      <c r="M62" s="1707"/>
      <c r="N62" s="1591"/>
      <c r="O62" s="1674"/>
      <c r="P62" s="1583"/>
      <c r="Q62" s="1674"/>
      <c r="R62" s="1583"/>
      <c r="S62" s="1674"/>
      <c r="T62" s="1583"/>
      <c r="U62" s="1674"/>
      <c r="V62" s="1583"/>
      <c r="W62" s="1674"/>
      <c r="X62" s="1583"/>
      <c r="Y62" s="1674"/>
      <c r="Z62" s="1583"/>
      <c r="AA62" s="1674"/>
      <c r="AB62" s="1583"/>
      <c r="AC62" s="1674"/>
      <c r="AD62" s="1583"/>
      <c r="AE62" s="1674"/>
      <c r="AF62" s="1583"/>
      <c r="AG62" s="1674"/>
      <c r="AH62" s="1583"/>
      <c r="AI62" s="1674"/>
      <c r="AJ62" s="1583"/>
      <c r="AK62" s="1674"/>
      <c r="AL62" s="1583"/>
      <c r="AM62" s="1674"/>
      <c r="AN62" s="1583"/>
      <c r="AO62" s="1674"/>
      <c r="AP62" s="1583"/>
      <c r="AQ62" s="1679"/>
      <c r="AR62" s="3818"/>
      <c r="AS62" s="1679"/>
      <c r="AT62" s="1591"/>
      <c r="AU62" s="1674"/>
      <c r="AV62" s="1583"/>
      <c r="AW62" s="1595"/>
      <c r="AX62" s="398" t="str">
        <f t="shared" si="111"/>
        <v/>
      </c>
      <c r="AY62" s="398"/>
      <c r="AZ62" s="398"/>
      <c r="BA62" s="398"/>
      <c r="BB62" s="398"/>
      <c r="BC62" s="398"/>
      <c r="BD62" s="398"/>
      <c r="BE62" s="398"/>
      <c r="BF62" s="398"/>
      <c r="BG62" s="398"/>
      <c r="BH62" s="398"/>
      <c r="BI62" s="394"/>
      <c r="BJ62" s="394"/>
      <c r="BK62" s="394"/>
      <c r="BL62" s="394"/>
      <c r="BU62" s="394"/>
      <c r="BW62" s="395"/>
      <c r="CA62" s="399" t="str">
        <f t="shared" si="112"/>
        <v/>
      </c>
      <c r="CB62" s="399" t="str">
        <f t="shared" si="113"/>
        <v/>
      </c>
      <c r="CC62" s="399" t="str">
        <f t="shared" si="114"/>
        <v/>
      </c>
      <c r="CD62" s="399" t="str">
        <f t="shared" si="115"/>
        <v/>
      </c>
      <c r="CE62" s="399" t="str">
        <f t="shared" si="116"/>
        <v/>
      </c>
      <c r="CF62" s="399" t="str">
        <f t="shared" si="144"/>
        <v/>
      </c>
      <c r="CG62" s="399" t="str">
        <f t="shared" si="145"/>
        <v/>
      </c>
      <c r="CH62" s="399" t="str">
        <f t="shared" si="146"/>
        <v/>
      </c>
      <c r="CI62" s="399" t="str">
        <f t="shared" si="147"/>
        <v/>
      </c>
      <c r="CJ62" s="399" t="str">
        <f t="shared" si="148"/>
        <v/>
      </c>
      <c r="CK62" s="399" t="str">
        <f t="shared" si="149"/>
        <v/>
      </c>
      <c r="CL62" s="399" t="str">
        <f t="shared" si="150"/>
        <v/>
      </c>
      <c r="CM62" s="399" t="str">
        <f t="shared" si="151"/>
        <v/>
      </c>
      <c r="CN62" s="399" t="str">
        <f t="shared" si="152"/>
        <v/>
      </c>
      <c r="CO62" s="399" t="str">
        <f t="shared" si="153"/>
        <v/>
      </c>
      <c r="CP62" s="399" t="str">
        <f t="shared" si="154"/>
        <v/>
      </c>
      <c r="CQ62" s="399" t="str">
        <f t="shared" si="155"/>
        <v/>
      </c>
      <c r="CR62" s="399" t="str">
        <f t="shared" si="156"/>
        <v/>
      </c>
      <c r="CS62" s="399" t="str">
        <f t="shared" si="157"/>
        <v/>
      </c>
      <c r="CT62" s="399" t="str">
        <f t="shared" si="158"/>
        <v/>
      </c>
      <c r="CU62" s="399" t="str">
        <f t="shared" si="159"/>
        <v/>
      </c>
      <c r="CV62" s="399" t="str">
        <f t="shared" si="160"/>
        <v/>
      </c>
      <c r="CW62" s="399" t="str">
        <f t="shared" si="161"/>
        <v/>
      </c>
      <c r="CX62" s="399" t="str">
        <f t="shared" si="162"/>
        <v/>
      </c>
      <c r="CY62" s="399" t="str">
        <f t="shared" si="163"/>
        <v/>
      </c>
      <c r="CZ62" s="399" t="str">
        <f t="shared" si="117"/>
        <v/>
      </c>
      <c r="DA62" s="400">
        <f t="shared" si="118"/>
        <v>0</v>
      </c>
      <c r="DB62" s="400">
        <f t="shared" si="119"/>
        <v>0</v>
      </c>
      <c r="DC62" s="400">
        <f t="shared" si="120"/>
        <v>0</v>
      </c>
      <c r="DD62" s="400">
        <f t="shared" si="121"/>
        <v>0</v>
      </c>
      <c r="DE62" s="400">
        <f t="shared" si="122"/>
        <v>0</v>
      </c>
      <c r="DF62" s="400">
        <f t="shared" si="123"/>
        <v>0</v>
      </c>
      <c r="DG62" s="400">
        <f t="shared" si="124"/>
        <v>0</v>
      </c>
      <c r="DH62" s="400">
        <f t="shared" si="125"/>
        <v>0</v>
      </c>
      <c r="DI62" s="400">
        <f t="shared" si="126"/>
        <v>0</v>
      </c>
      <c r="DJ62" s="400">
        <f t="shared" si="127"/>
        <v>0</v>
      </c>
      <c r="DK62" s="400">
        <f t="shared" si="128"/>
        <v>0</v>
      </c>
      <c r="DL62" s="400">
        <f t="shared" si="129"/>
        <v>0</v>
      </c>
      <c r="DM62" s="400">
        <f t="shared" si="130"/>
        <v>0</v>
      </c>
      <c r="DN62" s="400">
        <f t="shared" si="131"/>
        <v>0</v>
      </c>
      <c r="DO62" s="400">
        <f t="shared" si="132"/>
        <v>0</v>
      </c>
      <c r="DP62" s="400">
        <f t="shared" si="133"/>
        <v>0</v>
      </c>
      <c r="DQ62" s="400">
        <f t="shared" si="134"/>
        <v>0</v>
      </c>
      <c r="DR62" s="400">
        <f t="shared" si="135"/>
        <v>0</v>
      </c>
      <c r="DS62" s="400">
        <f t="shared" si="136"/>
        <v>0</v>
      </c>
      <c r="DT62" s="400">
        <f t="shared" si="137"/>
        <v>0</v>
      </c>
      <c r="DU62" s="400">
        <f t="shared" si="138"/>
        <v>0</v>
      </c>
      <c r="DV62" s="400">
        <f t="shared" si="139"/>
        <v>0</v>
      </c>
      <c r="DW62" s="400">
        <f t="shared" si="140"/>
        <v>0</v>
      </c>
      <c r="DX62" s="400">
        <f t="shared" si="141"/>
        <v>0</v>
      </c>
      <c r="DY62" s="400">
        <f t="shared" si="142"/>
        <v>0</v>
      </c>
      <c r="DZ62" s="400">
        <f t="shared" si="143"/>
        <v>0</v>
      </c>
    </row>
    <row r="63" spans="1:130" ht="16.149999999999999" customHeight="1" x14ac:dyDescent="0.25">
      <c r="A63" s="1602" t="s">
        <v>2554</v>
      </c>
      <c r="B63" s="1791">
        <f t="shared" si="110"/>
        <v>0</v>
      </c>
      <c r="C63" s="1592">
        <f t="shared" si="110"/>
        <v>0</v>
      </c>
      <c r="D63" s="3571"/>
      <c r="E63" s="1678"/>
      <c r="F63" s="1706"/>
      <c r="G63" s="1678"/>
      <c r="H63" s="1706"/>
      <c r="I63" s="1678"/>
      <c r="J63" s="1706"/>
      <c r="K63" s="1678"/>
      <c r="L63" s="1706"/>
      <c r="M63" s="1707"/>
      <c r="N63" s="1591"/>
      <c r="O63" s="1674"/>
      <c r="P63" s="1583"/>
      <c r="Q63" s="1674"/>
      <c r="R63" s="1583"/>
      <c r="S63" s="1674"/>
      <c r="T63" s="1583"/>
      <c r="U63" s="1674"/>
      <c r="V63" s="1583"/>
      <c r="W63" s="1674"/>
      <c r="X63" s="1583"/>
      <c r="Y63" s="1674"/>
      <c r="Z63" s="1583"/>
      <c r="AA63" s="1674"/>
      <c r="AB63" s="1583"/>
      <c r="AC63" s="1674"/>
      <c r="AD63" s="1583"/>
      <c r="AE63" s="1674"/>
      <c r="AF63" s="1583"/>
      <c r="AG63" s="1674"/>
      <c r="AH63" s="1583"/>
      <c r="AI63" s="1674"/>
      <c r="AJ63" s="1583"/>
      <c r="AK63" s="1674"/>
      <c r="AL63" s="1583"/>
      <c r="AM63" s="1674"/>
      <c r="AN63" s="1583"/>
      <c r="AO63" s="1674"/>
      <c r="AP63" s="1583"/>
      <c r="AQ63" s="1679"/>
      <c r="AR63" s="3818"/>
      <c r="AS63" s="1679"/>
      <c r="AT63" s="1591"/>
      <c r="AU63" s="1674"/>
      <c r="AV63" s="1583"/>
      <c r="AW63" s="1595"/>
      <c r="AX63" s="398" t="str">
        <f t="shared" si="111"/>
        <v/>
      </c>
      <c r="AY63" s="398"/>
      <c r="AZ63" s="398"/>
      <c r="BA63" s="398"/>
      <c r="BB63" s="398"/>
      <c r="BC63" s="398"/>
      <c r="BD63" s="398"/>
      <c r="BE63" s="398"/>
      <c r="BF63" s="398"/>
      <c r="BG63" s="398"/>
      <c r="BH63" s="398"/>
      <c r="BI63" s="394"/>
      <c r="BJ63" s="394"/>
      <c r="BK63" s="394"/>
      <c r="BL63" s="394"/>
      <c r="BU63" s="394"/>
      <c r="BW63" s="395"/>
      <c r="CA63" s="399" t="str">
        <f t="shared" si="112"/>
        <v/>
      </c>
      <c r="CB63" s="399" t="str">
        <f t="shared" si="113"/>
        <v/>
      </c>
      <c r="CC63" s="399" t="str">
        <f t="shared" si="114"/>
        <v/>
      </c>
      <c r="CD63" s="399" t="str">
        <f t="shared" si="115"/>
        <v/>
      </c>
      <c r="CE63" s="399" t="str">
        <f t="shared" si="116"/>
        <v/>
      </c>
      <c r="CF63" s="399" t="str">
        <f t="shared" si="144"/>
        <v/>
      </c>
      <c r="CG63" s="399" t="str">
        <f t="shared" si="145"/>
        <v/>
      </c>
      <c r="CH63" s="399" t="str">
        <f t="shared" si="146"/>
        <v/>
      </c>
      <c r="CI63" s="399" t="str">
        <f t="shared" si="147"/>
        <v/>
      </c>
      <c r="CJ63" s="399" t="str">
        <f t="shared" si="148"/>
        <v/>
      </c>
      <c r="CK63" s="399" t="str">
        <f t="shared" si="149"/>
        <v/>
      </c>
      <c r="CL63" s="399" t="str">
        <f t="shared" si="150"/>
        <v/>
      </c>
      <c r="CM63" s="399" t="str">
        <f t="shared" si="151"/>
        <v/>
      </c>
      <c r="CN63" s="399" t="str">
        <f t="shared" si="152"/>
        <v/>
      </c>
      <c r="CO63" s="399" t="str">
        <f t="shared" si="153"/>
        <v/>
      </c>
      <c r="CP63" s="399" t="str">
        <f t="shared" si="154"/>
        <v/>
      </c>
      <c r="CQ63" s="399" t="str">
        <f t="shared" si="155"/>
        <v/>
      </c>
      <c r="CR63" s="399" t="str">
        <f t="shared" si="156"/>
        <v/>
      </c>
      <c r="CS63" s="399" t="str">
        <f t="shared" si="157"/>
        <v/>
      </c>
      <c r="CT63" s="399" t="str">
        <f t="shared" si="158"/>
        <v/>
      </c>
      <c r="CU63" s="399" t="str">
        <f t="shared" si="159"/>
        <v/>
      </c>
      <c r="CV63" s="399" t="str">
        <f t="shared" si="160"/>
        <v/>
      </c>
      <c r="CW63" s="399" t="str">
        <f t="shared" si="161"/>
        <v/>
      </c>
      <c r="CX63" s="399" t="str">
        <f t="shared" si="162"/>
        <v/>
      </c>
      <c r="CY63" s="399" t="str">
        <f t="shared" si="163"/>
        <v/>
      </c>
      <c r="CZ63" s="399" t="str">
        <f t="shared" si="117"/>
        <v/>
      </c>
      <c r="DA63" s="400">
        <f t="shared" si="118"/>
        <v>0</v>
      </c>
      <c r="DB63" s="400">
        <f t="shared" si="119"/>
        <v>0</v>
      </c>
      <c r="DC63" s="400">
        <f t="shared" si="120"/>
        <v>0</v>
      </c>
      <c r="DD63" s="400">
        <f t="shared" si="121"/>
        <v>0</v>
      </c>
      <c r="DE63" s="400">
        <f t="shared" si="122"/>
        <v>0</v>
      </c>
      <c r="DF63" s="400">
        <f t="shared" si="123"/>
        <v>0</v>
      </c>
      <c r="DG63" s="400">
        <f t="shared" si="124"/>
        <v>0</v>
      </c>
      <c r="DH63" s="400">
        <f t="shared" si="125"/>
        <v>0</v>
      </c>
      <c r="DI63" s="400">
        <f t="shared" si="126"/>
        <v>0</v>
      </c>
      <c r="DJ63" s="400">
        <f t="shared" si="127"/>
        <v>0</v>
      </c>
      <c r="DK63" s="400">
        <f t="shared" si="128"/>
        <v>0</v>
      </c>
      <c r="DL63" s="400">
        <f t="shared" si="129"/>
        <v>0</v>
      </c>
      <c r="DM63" s="400">
        <f t="shared" si="130"/>
        <v>0</v>
      </c>
      <c r="DN63" s="400">
        <f t="shared" si="131"/>
        <v>0</v>
      </c>
      <c r="DO63" s="400">
        <f t="shared" si="132"/>
        <v>0</v>
      </c>
      <c r="DP63" s="400">
        <f t="shared" si="133"/>
        <v>0</v>
      </c>
      <c r="DQ63" s="400">
        <f t="shared" si="134"/>
        <v>0</v>
      </c>
      <c r="DR63" s="400">
        <f t="shared" si="135"/>
        <v>0</v>
      </c>
      <c r="DS63" s="400">
        <f t="shared" si="136"/>
        <v>0</v>
      </c>
      <c r="DT63" s="400">
        <f t="shared" si="137"/>
        <v>0</v>
      </c>
      <c r="DU63" s="400">
        <f t="shared" si="138"/>
        <v>0</v>
      </c>
      <c r="DV63" s="400">
        <f t="shared" si="139"/>
        <v>0</v>
      </c>
      <c r="DW63" s="400">
        <f t="shared" si="140"/>
        <v>0</v>
      </c>
      <c r="DX63" s="400">
        <f t="shared" si="141"/>
        <v>0</v>
      </c>
      <c r="DY63" s="400">
        <f t="shared" si="142"/>
        <v>0</v>
      </c>
      <c r="DZ63" s="400">
        <f t="shared" si="143"/>
        <v>0</v>
      </c>
    </row>
    <row r="64" spans="1:130" ht="16.149999999999999" customHeight="1" x14ac:dyDescent="0.25">
      <c r="A64" s="1602" t="s">
        <v>2555</v>
      </c>
      <c r="B64" s="1791">
        <f>+D64+F64+H64+J64+L64+N64+P64+R64+T64+V64+X64+Z64+AB64+AD64+AF64+AH64+AJ64+AL64+AN64+AP64</f>
        <v>0</v>
      </c>
      <c r="C64" s="1592">
        <f>+E64+G64+I64+K64+M64+O64+Q64+S64+U64+W64+Y64+AA64+AC64+AE64+AG64+AI64+AK64+AM64+AO64+AQ64</f>
        <v>0</v>
      </c>
      <c r="D64" s="1591"/>
      <c r="E64" s="1674"/>
      <c r="F64" s="1583"/>
      <c r="G64" s="1674"/>
      <c r="H64" s="1583"/>
      <c r="I64" s="1595"/>
      <c r="J64" s="1591"/>
      <c r="K64" s="1591"/>
      <c r="L64" s="1583"/>
      <c r="M64" s="1595"/>
      <c r="N64" s="1591"/>
      <c r="O64" s="1674"/>
      <c r="P64" s="1583"/>
      <c r="Q64" s="1674"/>
      <c r="R64" s="1583"/>
      <c r="S64" s="1674"/>
      <c r="T64" s="1583"/>
      <c r="U64" s="1674"/>
      <c r="V64" s="1583"/>
      <c r="W64" s="1674"/>
      <c r="X64" s="1583"/>
      <c r="Y64" s="1674"/>
      <c r="Z64" s="1583"/>
      <c r="AA64" s="1674"/>
      <c r="AB64" s="1583"/>
      <c r="AC64" s="1674"/>
      <c r="AD64" s="1583"/>
      <c r="AE64" s="1674"/>
      <c r="AF64" s="1583"/>
      <c r="AG64" s="1674"/>
      <c r="AH64" s="1583"/>
      <c r="AI64" s="1674"/>
      <c r="AJ64" s="1583"/>
      <c r="AK64" s="1674"/>
      <c r="AL64" s="1583"/>
      <c r="AM64" s="1674"/>
      <c r="AN64" s="1583"/>
      <c r="AO64" s="1674"/>
      <c r="AP64" s="1583"/>
      <c r="AQ64" s="1679"/>
      <c r="AR64" s="3818"/>
      <c r="AS64" s="1679"/>
      <c r="AT64" s="1591"/>
      <c r="AU64" s="1674"/>
      <c r="AV64" s="1583"/>
      <c r="AW64" s="1595"/>
      <c r="AX64" s="398" t="str">
        <f t="shared" si="111"/>
        <v/>
      </c>
      <c r="AY64" s="398"/>
      <c r="AZ64" s="398"/>
      <c r="BA64" s="398"/>
      <c r="BB64" s="398"/>
      <c r="BC64" s="398"/>
      <c r="BD64" s="398"/>
      <c r="BE64" s="398"/>
      <c r="BF64" s="398"/>
      <c r="BG64" s="398"/>
      <c r="BH64" s="398"/>
      <c r="BI64" s="394"/>
      <c r="BJ64" s="394"/>
      <c r="BK64" s="394"/>
      <c r="BL64" s="394"/>
      <c r="BU64" s="394"/>
      <c r="BW64" s="395"/>
      <c r="CA64" s="399" t="str">
        <f t="shared" si="112"/>
        <v/>
      </c>
      <c r="CB64" s="399" t="str">
        <f t="shared" si="113"/>
        <v/>
      </c>
      <c r="CC64" s="399" t="str">
        <f t="shared" si="114"/>
        <v/>
      </c>
      <c r="CD64" s="399" t="str">
        <f t="shared" si="115"/>
        <v/>
      </c>
      <c r="CE64" s="399" t="str">
        <f t="shared" si="116"/>
        <v/>
      </c>
      <c r="CF64" s="399" t="str">
        <f t="shared" si="144"/>
        <v/>
      </c>
      <c r="CG64" s="399" t="str">
        <f t="shared" si="145"/>
        <v/>
      </c>
      <c r="CH64" s="399" t="str">
        <f t="shared" si="146"/>
        <v/>
      </c>
      <c r="CI64" s="399" t="str">
        <f t="shared" si="147"/>
        <v/>
      </c>
      <c r="CJ64" s="399" t="str">
        <f t="shared" si="148"/>
        <v/>
      </c>
      <c r="CK64" s="399" t="str">
        <f t="shared" si="149"/>
        <v/>
      </c>
      <c r="CL64" s="399" t="str">
        <f t="shared" si="150"/>
        <v/>
      </c>
      <c r="CM64" s="399" t="str">
        <f t="shared" si="151"/>
        <v/>
      </c>
      <c r="CN64" s="399" t="str">
        <f t="shared" si="152"/>
        <v/>
      </c>
      <c r="CO64" s="399" t="str">
        <f t="shared" si="153"/>
        <v/>
      </c>
      <c r="CP64" s="399" t="str">
        <f t="shared" si="154"/>
        <v/>
      </c>
      <c r="CQ64" s="399" t="str">
        <f t="shared" si="155"/>
        <v/>
      </c>
      <c r="CR64" s="399" t="str">
        <f t="shared" si="156"/>
        <v/>
      </c>
      <c r="CS64" s="399" t="str">
        <f t="shared" si="157"/>
        <v/>
      </c>
      <c r="CT64" s="399" t="str">
        <f t="shared" si="158"/>
        <v/>
      </c>
      <c r="CU64" s="399" t="str">
        <f t="shared" si="159"/>
        <v/>
      </c>
      <c r="CV64" s="399" t="str">
        <f t="shared" si="160"/>
        <v/>
      </c>
      <c r="CW64" s="399" t="str">
        <f t="shared" si="161"/>
        <v/>
      </c>
      <c r="CX64" s="399" t="str">
        <f t="shared" si="162"/>
        <v/>
      </c>
      <c r="CY64" s="399" t="str">
        <f t="shared" si="163"/>
        <v/>
      </c>
      <c r="CZ64" s="399" t="str">
        <f t="shared" si="117"/>
        <v/>
      </c>
      <c r="DA64" s="400">
        <f t="shared" si="118"/>
        <v>0</v>
      </c>
      <c r="DB64" s="400">
        <f t="shared" si="119"/>
        <v>0</v>
      </c>
      <c r="DC64" s="400">
        <f t="shared" si="120"/>
        <v>0</v>
      </c>
      <c r="DD64" s="400">
        <f t="shared" si="121"/>
        <v>0</v>
      </c>
      <c r="DE64" s="400">
        <f t="shared" si="122"/>
        <v>0</v>
      </c>
      <c r="DF64" s="400">
        <f t="shared" si="123"/>
        <v>0</v>
      </c>
      <c r="DG64" s="400">
        <f t="shared" si="124"/>
        <v>0</v>
      </c>
      <c r="DH64" s="400">
        <f t="shared" si="125"/>
        <v>0</v>
      </c>
      <c r="DI64" s="400">
        <f t="shared" si="126"/>
        <v>0</v>
      </c>
      <c r="DJ64" s="400">
        <f t="shared" si="127"/>
        <v>0</v>
      </c>
      <c r="DK64" s="400">
        <f t="shared" si="128"/>
        <v>0</v>
      </c>
      <c r="DL64" s="400">
        <f t="shared" si="129"/>
        <v>0</v>
      </c>
      <c r="DM64" s="400">
        <f t="shared" si="130"/>
        <v>0</v>
      </c>
      <c r="DN64" s="400">
        <f t="shared" si="131"/>
        <v>0</v>
      </c>
      <c r="DO64" s="400">
        <f t="shared" si="132"/>
        <v>0</v>
      </c>
      <c r="DP64" s="400">
        <f t="shared" si="133"/>
        <v>0</v>
      </c>
      <c r="DQ64" s="400">
        <f t="shared" si="134"/>
        <v>0</v>
      </c>
      <c r="DR64" s="400">
        <f t="shared" si="135"/>
        <v>0</v>
      </c>
      <c r="DS64" s="400">
        <f t="shared" si="136"/>
        <v>0</v>
      </c>
      <c r="DT64" s="400">
        <f t="shared" si="137"/>
        <v>0</v>
      </c>
      <c r="DU64" s="400">
        <f t="shared" si="138"/>
        <v>0</v>
      </c>
      <c r="DV64" s="400">
        <f t="shared" si="139"/>
        <v>0</v>
      </c>
      <c r="DW64" s="400">
        <f t="shared" si="140"/>
        <v>0</v>
      </c>
      <c r="DX64" s="400">
        <f t="shared" si="141"/>
        <v>0</v>
      </c>
      <c r="DY64" s="400">
        <f t="shared" si="142"/>
        <v>0</v>
      </c>
      <c r="DZ64" s="400">
        <f t="shared" si="143"/>
        <v>0</v>
      </c>
    </row>
    <row r="65" spans="1:130" ht="24" customHeight="1" x14ac:dyDescent="0.25">
      <c r="A65" s="1582" t="s">
        <v>2556</v>
      </c>
      <c r="B65" s="1791">
        <f>+D65+F65+H65</f>
        <v>0</v>
      </c>
      <c r="C65" s="1592">
        <f>+E65+G65+I65</f>
        <v>0</v>
      </c>
      <c r="D65" s="1591"/>
      <c r="E65" s="1674"/>
      <c r="F65" s="1583"/>
      <c r="G65" s="1674"/>
      <c r="H65" s="1583"/>
      <c r="I65" s="1595"/>
      <c r="J65" s="1961"/>
      <c r="K65" s="4110"/>
      <c r="L65" s="1961"/>
      <c r="M65" s="4110"/>
      <c r="N65" s="1961"/>
      <c r="O65" s="4110"/>
      <c r="P65" s="1961"/>
      <c r="Q65" s="4110"/>
      <c r="R65" s="1961"/>
      <c r="S65" s="4110"/>
      <c r="T65" s="1961"/>
      <c r="U65" s="4110"/>
      <c r="V65" s="1961"/>
      <c r="W65" s="4110"/>
      <c r="X65" s="1961"/>
      <c r="Y65" s="4110"/>
      <c r="Z65" s="1961"/>
      <c r="AA65" s="4110"/>
      <c r="AB65" s="1961"/>
      <c r="AC65" s="4110"/>
      <c r="AD65" s="1961"/>
      <c r="AE65" s="4110"/>
      <c r="AF65" s="1961"/>
      <c r="AG65" s="4110"/>
      <c r="AH65" s="1961"/>
      <c r="AI65" s="4110"/>
      <c r="AJ65" s="1961"/>
      <c r="AK65" s="4110"/>
      <c r="AL65" s="1961"/>
      <c r="AM65" s="4110"/>
      <c r="AN65" s="1961"/>
      <c r="AO65" s="4110"/>
      <c r="AP65" s="1961"/>
      <c r="AQ65" s="3820"/>
      <c r="AR65" s="1591"/>
      <c r="AS65" s="1679"/>
      <c r="AT65" s="1591"/>
      <c r="AU65" s="1674"/>
      <c r="AV65" s="1583"/>
      <c r="AW65" s="1595"/>
      <c r="AX65" s="398" t="str">
        <f t="shared" si="111"/>
        <v/>
      </c>
      <c r="AY65" s="398"/>
      <c r="AZ65" s="398"/>
      <c r="BA65" s="398"/>
      <c r="BB65" s="398"/>
      <c r="BC65" s="398"/>
      <c r="BD65" s="398"/>
      <c r="BE65" s="398"/>
      <c r="BF65" s="398"/>
      <c r="BG65" s="398"/>
      <c r="BH65" s="398"/>
      <c r="BI65" s="394"/>
      <c r="BJ65" s="394"/>
      <c r="BK65" s="394"/>
      <c r="BL65" s="394"/>
      <c r="BU65" s="394"/>
      <c r="BW65" s="395"/>
      <c r="CA65" s="399" t="str">
        <f t="shared" si="112"/>
        <v/>
      </c>
      <c r="CB65" s="399" t="str">
        <f t="shared" si="113"/>
        <v/>
      </c>
      <c r="CC65" s="399" t="str">
        <f t="shared" si="114"/>
        <v/>
      </c>
      <c r="CD65" s="399" t="str">
        <f t="shared" si="115"/>
        <v/>
      </c>
      <c r="CE65" s="399" t="str">
        <f t="shared" si="116"/>
        <v/>
      </c>
      <c r="CF65" s="399" t="str">
        <f t="shared" si="144"/>
        <v/>
      </c>
      <c r="CG65" s="399" t="str">
        <f t="shared" si="145"/>
        <v/>
      </c>
      <c r="CH65" s="399" t="str">
        <f t="shared" si="146"/>
        <v/>
      </c>
      <c r="CI65" s="399" t="str">
        <f t="shared" si="147"/>
        <v/>
      </c>
      <c r="CJ65" s="399" t="str">
        <f t="shared" si="148"/>
        <v/>
      </c>
      <c r="CK65" s="399" t="str">
        <f t="shared" si="149"/>
        <v/>
      </c>
      <c r="CL65" s="399" t="str">
        <f t="shared" si="150"/>
        <v/>
      </c>
      <c r="CM65" s="399" t="str">
        <f t="shared" si="151"/>
        <v/>
      </c>
      <c r="CN65" s="399" t="str">
        <f t="shared" si="152"/>
        <v/>
      </c>
      <c r="CO65" s="399" t="str">
        <f t="shared" si="153"/>
        <v/>
      </c>
      <c r="CP65" s="399" t="str">
        <f t="shared" si="154"/>
        <v/>
      </c>
      <c r="CQ65" s="399" t="str">
        <f t="shared" si="155"/>
        <v/>
      </c>
      <c r="CR65" s="399" t="str">
        <f t="shared" si="156"/>
        <v/>
      </c>
      <c r="CS65" s="399" t="str">
        <f t="shared" si="157"/>
        <v/>
      </c>
      <c r="CT65" s="399" t="str">
        <f t="shared" si="158"/>
        <v/>
      </c>
      <c r="CU65" s="399" t="str">
        <f t="shared" si="159"/>
        <v/>
      </c>
      <c r="CV65" s="399" t="str">
        <f t="shared" si="160"/>
        <v/>
      </c>
      <c r="CW65" s="399" t="str">
        <f t="shared" si="161"/>
        <v/>
      </c>
      <c r="CX65" s="399" t="str">
        <f t="shared" si="162"/>
        <v/>
      </c>
      <c r="CY65" s="399" t="str">
        <f t="shared" si="163"/>
        <v/>
      </c>
      <c r="CZ65" s="399" t="str">
        <f t="shared" si="117"/>
        <v/>
      </c>
      <c r="DA65" s="400">
        <f t="shared" si="118"/>
        <v>0</v>
      </c>
      <c r="DB65" s="400">
        <f t="shared" si="119"/>
        <v>0</v>
      </c>
      <c r="DC65" s="400">
        <f t="shared" si="120"/>
        <v>0</v>
      </c>
      <c r="DD65" s="400">
        <f t="shared" si="121"/>
        <v>0</v>
      </c>
      <c r="DE65" s="400">
        <f t="shared" si="122"/>
        <v>0</v>
      </c>
      <c r="DF65" s="400">
        <f t="shared" si="123"/>
        <v>0</v>
      </c>
      <c r="DG65" s="400">
        <f t="shared" si="124"/>
        <v>0</v>
      </c>
      <c r="DH65" s="400">
        <f t="shared" si="125"/>
        <v>0</v>
      </c>
      <c r="DI65" s="400">
        <f t="shared" si="126"/>
        <v>0</v>
      </c>
      <c r="DJ65" s="400">
        <f t="shared" si="127"/>
        <v>0</v>
      </c>
      <c r="DK65" s="400">
        <f t="shared" si="128"/>
        <v>0</v>
      </c>
      <c r="DL65" s="400">
        <f t="shared" si="129"/>
        <v>0</v>
      </c>
      <c r="DM65" s="400">
        <f t="shared" si="130"/>
        <v>0</v>
      </c>
      <c r="DN65" s="400">
        <f t="shared" si="131"/>
        <v>0</v>
      </c>
      <c r="DO65" s="400">
        <f t="shared" si="132"/>
        <v>0</v>
      </c>
      <c r="DP65" s="400">
        <f t="shared" si="133"/>
        <v>0</v>
      </c>
      <c r="DQ65" s="400">
        <f t="shared" si="134"/>
        <v>0</v>
      </c>
      <c r="DR65" s="400">
        <f t="shared" si="135"/>
        <v>0</v>
      </c>
      <c r="DS65" s="400">
        <f t="shared" si="136"/>
        <v>0</v>
      </c>
      <c r="DT65" s="400">
        <f t="shared" si="137"/>
        <v>0</v>
      </c>
      <c r="DU65" s="400">
        <f t="shared" si="138"/>
        <v>0</v>
      </c>
      <c r="DV65" s="400">
        <f t="shared" si="139"/>
        <v>0</v>
      </c>
      <c r="DW65" s="400">
        <f t="shared" si="140"/>
        <v>0</v>
      </c>
      <c r="DX65" s="400">
        <f t="shared" si="141"/>
        <v>0</v>
      </c>
      <c r="DY65" s="400">
        <f t="shared" si="142"/>
        <v>0</v>
      </c>
      <c r="DZ65" s="400">
        <f t="shared" si="143"/>
        <v>0</v>
      </c>
    </row>
    <row r="66" spans="1:130" ht="18.75" customHeight="1" x14ac:dyDescent="0.25">
      <c r="A66" s="1582" t="s">
        <v>2557</v>
      </c>
      <c r="B66" s="1791">
        <f>+P66+R66+T66+V66+X66+Z66+AB66+AD66+AF66+AH66+AJ66+AL66+AN66+AP66</f>
        <v>0</v>
      </c>
      <c r="C66" s="1592">
        <f>+Q66+S66+U66+W66+Y66+AA66+AC66+AE66+AG66+AI66+AK66+AM66+AO66+AQ66</f>
        <v>0</v>
      </c>
      <c r="D66" s="3571"/>
      <c r="E66" s="1678"/>
      <c r="F66" s="1706"/>
      <c r="G66" s="1678"/>
      <c r="H66" s="1706"/>
      <c r="I66" s="1678"/>
      <c r="J66" s="1706"/>
      <c r="K66" s="1678"/>
      <c r="L66" s="1706"/>
      <c r="M66" s="1707"/>
      <c r="N66" s="3571"/>
      <c r="O66" s="1678"/>
      <c r="P66" s="1583"/>
      <c r="Q66" s="1674"/>
      <c r="R66" s="1583"/>
      <c r="S66" s="1674"/>
      <c r="T66" s="1583"/>
      <c r="U66" s="1674"/>
      <c r="V66" s="1583"/>
      <c r="W66" s="1674"/>
      <c r="X66" s="1583"/>
      <c r="Y66" s="1674"/>
      <c r="Z66" s="1583"/>
      <c r="AA66" s="1674"/>
      <c r="AB66" s="1583"/>
      <c r="AC66" s="1674"/>
      <c r="AD66" s="1583"/>
      <c r="AE66" s="1674"/>
      <c r="AF66" s="1583"/>
      <c r="AG66" s="1674"/>
      <c r="AH66" s="1583"/>
      <c r="AI66" s="1674"/>
      <c r="AJ66" s="1583"/>
      <c r="AK66" s="1674"/>
      <c r="AL66" s="1583"/>
      <c r="AM66" s="1674"/>
      <c r="AN66" s="1583"/>
      <c r="AO66" s="1674"/>
      <c r="AP66" s="1583"/>
      <c r="AQ66" s="1679"/>
      <c r="AR66" s="1591"/>
      <c r="AS66" s="1679"/>
      <c r="AT66" s="1591"/>
      <c r="AU66" s="1674"/>
      <c r="AV66" s="1583"/>
      <c r="AW66" s="1595"/>
      <c r="AX66" s="398" t="str">
        <f t="shared" si="111"/>
        <v/>
      </c>
      <c r="AY66" s="398"/>
      <c r="AZ66" s="398"/>
      <c r="BA66" s="398"/>
      <c r="BB66" s="398"/>
      <c r="BC66" s="398"/>
      <c r="BD66" s="398"/>
      <c r="BE66" s="398"/>
      <c r="BF66" s="398"/>
      <c r="BG66" s="398"/>
      <c r="BH66" s="398"/>
      <c r="BI66" s="394"/>
      <c r="BJ66" s="394"/>
      <c r="BK66" s="394"/>
      <c r="BL66" s="394"/>
      <c r="BU66" s="394"/>
      <c r="BW66" s="395"/>
      <c r="CA66" s="399" t="str">
        <f t="shared" si="112"/>
        <v/>
      </c>
      <c r="CB66" s="399" t="str">
        <f t="shared" si="113"/>
        <v/>
      </c>
      <c r="CC66" s="399" t="str">
        <f t="shared" si="114"/>
        <v/>
      </c>
      <c r="CD66" s="399" t="str">
        <f t="shared" si="115"/>
        <v/>
      </c>
      <c r="CE66" s="399" t="str">
        <f t="shared" si="116"/>
        <v/>
      </c>
      <c r="CF66" s="399" t="str">
        <f t="shared" si="144"/>
        <v/>
      </c>
      <c r="CG66" s="399" t="str">
        <f t="shared" si="145"/>
        <v/>
      </c>
      <c r="CH66" s="399" t="str">
        <f t="shared" si="146"/>
        <v/>
      </c>
      <c r="CI66" s="399" t="str">
        <f t="shared" si="147"/>
        <v/>
      </c>
      <c r="CJ66" s="399" t="str">
        <f t="shared" si="148"/>
        <v/>
      </c>
      <c r="CK66" s="399" t="str">
        <f t="shared" si="149"/>
        <v/>
      </c>
      <c r="CL66" s="399" t="str">
        <f t="shared" si="150"/>
        <v/>
      </c>
      <c r="CM66" s="399" t="str">
        <f t="shared" si="151"/>
        <v/>
      </c>
      <c r="CN66" s="399" t="str">
        <f t="shared" si="152"/>
        <v/>
      </c>
      <c r="CO66" s="399" t="str">
        <f t="shared" si="153"/>
        <v/>
      </c>
      <c r="CP66" s="399" t="str">
        <f t="shared" si="154"/>
        <v/>
      </c>
      <c r="CQ66" s="399" t="str">
        <f t="shared" si="155"/>
        <v/>
      </c>
      <c r="CR66" s="399" t="str">
        <f t="shared" si="156"/>
        <v/>
      </c>
      <c r="CS66" s="399" t="str">
        <f t="shared" si="157"/>
        <v/>
      </c>
      <c r="CT66" s="399" t="str">
        <f t="shared" si="158"/>
        <v/>
      </c>
      <c r="CU66" s="399" t="str">
        <f t="shared" si="159"/>
        <v/>
      </c>
      <c r="CV66" s="399" t="str">
        <f t="shared" si="160"/>
        <v/>
      </c>
      <c r="CW66" s="399" t="str">
        <f t="shared" si="161"/>
        <v/>
      </c>
      <c r="CX66" s="399" t="str">
        <f t="shared" si="162"/>
        <v/>
      </c>
      <c r="CY66" s="399" t="str">
        <f t="shared" si="163"/>
        <v/>
      </c>
      <c r="CZ66" s="399" t="str">
        <f t="shared" si="117"/>
        <v/>
      </c>
      <c r="DA66" s="400">
        <f t="shared" si="118"/>
        <v>0</v>
      </c>
      <c r="DB66" s="400">
        <f t="shared" si="119"/>
        <v>0</v>
      </c>
      <c r="DC66" s="400">
        <f t="shared" si="120"/>
        <v>0</v>
      </c>
      <c r="DD66" s="400">
        <f t="shared" si="121"/>
        <v>0</v>
      </c>
      <c r="DE66" s="400">
        <f t="shared" si="122"/>
        <v>0</v>
      </c>
      <c r="DF66" s="400">
        <f t="shared" si="123"/>
        <v>0</v>
      </c>
      <c r="DG66" s="400">
        <f t="shared" si="124"/>
        <v>0</v>
      </c>
      <c r="DH66" s="400">
        <f t="shared" si="125"/>
        <v>0</v>
      </c>
      <c r="DI66" s="400">
        <f t="shared" si="126"/>
        <v>0</v>
      </c>
      <c r="DJ66" s="400">
        <f t="shared" si="127"/>
        <v>0</v>
      </c>
      <c r="DK66" s="400">
        <f t="shared" si="128"/>
        <v>0</v>
      </c>
      <c r="DL66" s="400">
        <f t="shared" si="129"/>
        <v>0</v>
      </c>
      <c r="DM66" s="400">
        <f t="shared" si="130"/>
        <v>0</v>
      </c>
      <c r="DN66" s="400">
        <f t="shared" si="131"/>
        <v>0</v>
      </c>
      <c r="DO66" s="400">
        <f t="shared" si="132"/>
        <v>0</v>
      </c>
      <c r="DP66" s="400">
        <f t="shared" si="133"/>
        <v>0</v>
      </c>
      <c r="DQ66" s="400">
        <f t="shared" si="134"/>
        <v>0</v>
      </c>
      <c r="DR66" s="400">
        <f t="shared" si="135"/>
        <v>0</v>
      </c>
      <c r="DS66" s="400">
        <f t="shared" si="136"/>
        <v>0</v>
      </c>
      <c r="DT66" s="400">
        <f t="shared" si="137"/>
        <v>0</v>
      </c>
      <c r="DU66" s="400">
        <f t="shared" si="138"/>
        <v>0</v>
      </c>
      <c r="DV66" s="400">
        <f t="shared" si="139"/>
        <v>0</v>
      </c>
      <c r="DW66" s="400">
        <f t="shared" si="140"/>
        <v>0</v>
      </c>
      <c r="DX66" s="400">
        <f t="shared" si="141"/>
        <v>0</v>
      </c>
      <c r="DY66" s="400">
        <f t="shared" si="142"/>
        <v>0</v>
      </c>
      <c r="DZ66" s="400">
        <f t="shared" si="143"/>
        <v>0</v>
      </c>
    </row>
    <row r="67" spans="1:130" ht="16.149999999999999" customHeight="1" x14ac:dyDescent="0.25">
      <c r="A67" s="1602" t="s">
        <v>2558</v>
      </c>
      <c r="B67" s="1791">
        <f>+N67+P67+R67+T67+V67+X67+Z67+AB67+AD67+AF67+AH67+AJ67+AL67+AN67+AP67</f>
        <v>0</v>
      </c>
      <c r="C67" s="1592">
        <f>+O67+Q67+S67+U67+W67+Y67+AA67+AC67+AE67+AG67+AI67+AK67+AM67+AO67+AQ67</f>
        <v>0</v>
      </c>
      <c r="D67" s="3818"/>
      <c r="E67" s="4110"/>
      <c r="F67" s="1961"/>
      <c r="G67" s="4110"/>
      <c r="H67" s="1961"/>
      <c r="I67" s="1973"/>
      <c r="J67" s="3818"/>
      <c r="K67" s="3818"/>
      <c r="L67" s="1961"/>
      <c r="M67" s="1973"/>
      <c r="N67" s="1591"/>
      <c r="O67" s="1674"/>
      <c r="P67" s="1583"/>
      <c r="Q67" s="1674"/>
      <c r="R67" s="1583"/>
      <c r="S67" s="1674"/>
      <c r="T67" s="1583"/>
      <c r="U67" s="1674"/>
      <c r="V67" s="1583"/>
      <c r="W67" s="1674"/>
      <c r="X67" s="1583"/>
      <c r="Y67" s="1674"/>
      <c r="Z67" s="1583"/>
      <c r="AA67" s="1674"/>
      <c r="AB67" s="1583"/>
      <c r="AC67" s="1674"/>
      <c r="AD67" s="1583"/>
      <c r="AE67" s="1674"/>
      <c r="AF67" s="1583"/>
      <c r="AG67" s="1674"/>
      <c r="AH67" s="1583"/>
      <c r="AI67" s="1674"/>
      <c r="AJ67" s="1583"/>
      <c r="AK67" s="1674"/>
      <c r="AL67" s="1583"/>
      <c r="AM67" s="1674"/>
      <c r="AN67" s="1583"/>
      <c r="AO67" s="1674"/>
      <c r="AP67" s="1583"/>
      <c r="AQ67" s="1679"/>
      <c r="AR67" s="1591"/>
      <c r="AS67" s="1679"/>
      <c r="AT67" s="1591"/>
      <c r="AU67" s="1674"/>
      <c r="AV67" s="1583"/>
      <c r="AW67" s="1595"/>
      <c r="AX67" s="398" t="str">
        <f t="shared" si="111"/>
        <v/>
      </c>
      <c r="AY67" s="398"/>
      <c r="AZ67" s="398"/>
      <c r="BA67" s="398"/>
      <c r="BB67" s="398"/>
      <c r="BC67" s="398"/>
      <c r="BD67" s="398"/>
      <c r="BE67" s="398"/>
      <c r="BF67" s="398"/>
      <c r="BG67" s="398"/>
      <c r="BH67" s="398"/>
      <c r="BI67" s="394"/>
      <c r="BJ67" s="394"/>
      <c r="BK67" s="394"/>
      <c r="BL67" s="394"/>
      <c r="BU67" s="394"/>
      <c r="BW67" s="395"/>
      <c r="CA67" s="399" t="str">
        <f t="shared" si="112"/>
        <v/>
      </c>
      <c r="CB67" s="399" t="str">
        <f t="shared" si="113"/>
        <v/>
      </c>
      <c r="CC67" s="399" t="str">
        <f t="shared" si="114"/>
        <v/>
      </c>
      <c r="CD67" s="399" t="str">
        <f t="shared" si="115"/>
        <v/>
      </c>
      <c r="CE67" s="399" t="str">
        <f t="shared" si="116"/>
        <v/>
      </c>
      <c r="CF67" s="399" t="str">
        <f t="shared" si="144"/>
        <v/>
      </c>
      <c r="CG67" s="399" t="str">
        <f t="shared" si="145"/>
        <v/>
      </c>
      <c r="CH67" s="399" t="str">
        <f t="shared" si="146"/>
        <v/>
      </c>
      <c r="CI67" s="399" t="str">
        <f t="shared" si="147"/>
        <v/>
      </c>
      <c r="CJ67" s="399" t="str">
        <f t="shared" si="148"/>
        <v/>
      </c>
      <c r="CK67" s="399" t="str">
        <f t="shared" si="149"/>
        <v/>
      </c>
      <c r="CL67" s="399" t="str">
        <f t="shared" si="150"/>
        <v/>
      </c>
      <c r="CM67" s="399" t="str">
        <f t="shared" si="151"/>
        <v/>
      </c>
      <c r="CN67" s="399" t="str">
        <f t="shared" si="152"/>
        <v/>
      </c>
      <c r="CO67" s="399" t="str">
        <f t="shared" si="153"/>
        <v/>
      </c>
      <c r="CP67" s="399" t="str">
        <f t="shared" si="154"/>
        <v/>
      </c>
      <c r="CQ67" s="399" t="str">
        <f t="shared" si="155"/>
        <v/>
      </c>
      <c r="CR67" s="399" t="str">
        <f t="shared" si="156"/>
        <v/>
      </c>
      <c r="CS67" s="399" t="str">
        <f t="shared" si="157"/>
        <v/>
      </c>
      <c r="CT67" s="399" t="str">
        <f t="shared" si="158"/>
        <v/>
      </c>
      <c r="CU67" s="399" t="str">
        <f t="shared" si="159"/>
        <v/>
      </c>
      <c r="CV67" s="399" t="str">
        <f t="shared" si="160"/>
        <v/>
      </c>
      <c r="CW67" s="399" t="str">
        <f t="shared" si="161"/>
        <v/>
      </c>
      <c r="CX67" s="399" t="str">
        <f t="shared" si="162"/>
        <v/>
      </c>
      <c r="CY67" s="399" t="str">
        <f t="shared" si="163"/>
        <v/>
      </c>
      <c r="CZ67" s="399" t="str">
        <f t="shared" si="117"/>
        <v/>
      </c>
      <c r="DA67" s="400">
        <f t="shared" si="118"/>
        <v>0</v>
      </c>
      <c r="DB67" s="400">
        <f t="shared" si="119"/>
        <v>0</v>
      </c>
      <c r="DC67" s="400">
        <f t="shared" si="120"/>
        <v>0</v>
      </c>
      <c r="DD67" s="400">
        <f t="shared" si="121"/>
        <v>0</v>
      </c>
      <c r="DE67" s="400">
        <f t="shared" si="122"/>
        <v>0</v>
      </c>
      <c r="DF67" s="400">
        <f t="shared" si="123"/>
        <v>0</v>
      </c>
      <c r="DG67" s="400">
        <f t="shared" si="124"/>
        <v>0</v>
      </c>
      <c r="DH67" s="400">
        <f t="shared" si="125"/>
        <v>0</v>
      </c>
      <c r="DI67" s="400">
        <f t="shared" si="126"/>
        <v>0</v>
      </c>
      <c r="DJ67" s="400">
        <f t="shared" si="127"/>
        <v>0</v>
      </c>
      <c r="DK67" s="400">
        <f t="shared" si="128"/>
        <v>0</v>
      </c>
      <c r="DL67" s="400">
        <f t="shared" si="129"/>
        <v>0</v>
      </c>
      <c r="DM67" s="400">
        <f t="shared" si="130"/>
        <v>0</v>
      </c>
      <c r="DN67" s="400">
        <f t="shared" si="131"/>
        <v>0</v>
      </c>
      <c r="DO67" s="400">
        <f t="shared" si="132"/>
        <v>0</v>
      </c>
      <c r="DP67" s="400">
        <f t="shared" si="133"/>
        <v>0</v>
      </c>
      <c r="DQ67" s="400">
        <f t="shared" si="134"/>
        <v>0</v>
      </c>
      <c r="DR67" s="400">
        <f t="shared" si="135"/>
        <v>0</v>
      </c>
      <c r="DS67" s="400">
        <f t="shared" si="136"/>
        <v>0</v>
      </c>
      <c r="DT67" s="400">
        <f t="shared" si="137"/>
        <v>0</v>
      </c>
      <c r="DU67" s="400">
        <f t="shared" si="138"/>
        <v>0</v>
      </c>
      <c r="DV67" s="400">
        <f t="shared" si="139"/>
        <v>0</v>
      </c>
      <c r="DW67" s="400">
        <f t="shared" si="140"/>
        <v>0</v>
      </c>
      <c r="DX67" s="400">
        <f t="shared" si="141"/>
        <v>0</v>
      </c>
      <c r="DY67" s="400">
        <f t="shared" si="142"/>
        <v>0</v>
      </c>
      <c r="DZ67" s="400">
        <f t="shared" si="143"/>
        <v>0</v>
      </c>
    </row>
    <row r="68" spans="1:130" ht="16.149999999999999" customHeight="1" x14ac:dyDescent="0.25">
      <c r="A68" s="1602" t="s">
        <v>2559</v>
      </c>
      <c r="B68" s="1791">
        <f>+D68+F68+H68+J68+L68+N68+P68+R68+T68+V68+X68+Z68+AB68+AD68+AF68+AH68+AJ68+AL68+AN68+AP68</f>
        <v>0</v>
      </c>
      <c r="C68" s="1592">
        <f>+E68+G68+I68+K68+M68+O68+Q68+S68+U68+W68+Y68+AA68+AC68+AE68+AG68+AI68+AK68+AM68+AO68+AQ68</f>
        <v>0</v>
      </c>
      <c r="D68" s="1591"/>
      <c r="E68" s="1674"/>
      <c r="F68" s="1583"/>
      <c r="G68" s="1674"/>
      <c r="H68" s="1583"/>
      <c r="I68" s="1595"/>
      <c r="J68" s="1591"/>
      <c r="K68" s="1591"/>
      <c r="L68" s="1583"/>
      <c r="M68" s="1595"/>
      <c r="N68" s="1591"/>
      <c r="O68" s="1674"/>
      <c r="P68" s="1583"/>
      <c r="Q68" s="1674"/>
      <c r="R68" s="1583"/>
      <c r="S68" s="1674"/>
      <c r="T68" s="1583"/>
      <c r="U68" s="1674"/>
      <c r="V68" s="1583"/>
      <c r="W68" s="1674"/>
      <c r="X68" s="1583"/>
      <c r="Y68" s="1674"/>
      <c r="Z68" s="1583"/>
      <c r="AA68" s="1674"/>
      <c r="AB68" s="1583"/>
      <c r="AC68" s="1674"/>
      <c r="AD68" s="1583"/>
      <c r="AE68" s="1674"/>
      <c r="AF68" s="1583"/>
      <c r="AG68" s="1674"/>
      <c r="AH68" s="1583"/>
      <c r="AI68" s="1674"/>
      <c r="AJ68" s="1583"/>
      <c r="AK68" s="1674"/>
      <c r="AL68" s="1583"/>
      <c r="AM68" s="1674"/>
      <c r="AN68" s="1583"/>
      <c r="AO68" s="1674"/>
      <c r="AP68" s="1583"/>
      <c r="AQ68" s="1679"/>
      <c r="AR68" s="1591"/>
      <c r="AS68" s="1679"/>
      <c r="AT68" s="1591"/>
      <c r="AU68" s="1674"/>
      <c r="AV68" s="1583"/>
      <c r="AW68" s="1595"/>
      <c r="AX68" s="398" t="str">
        <f t="shared" si="111"/>
        <v/>
      </c>
      <c r="AY68" s="398"/>
      <c r="AZ68" s="398"/>
      <c r="BA68" s="398"/>
      <c r="BB68" s="398"/>
      <c r="BC68" s="398"/>
      <c r="BD68" s="398"/>
      <c r="BE68" s="398"/>
      <c r="BF68" s="398"/>
      <c r="BG68" s="398"/>
      <c r="BH68" s="398"/>
      <c r="BI68" s="394"/>
      <c r="BJ68" s="394"/>
      <c r="BK68" s="394"/>
      <c r="BL68" s="394"/>
      <c r="BU68" s="394"/>
      <c r="BW68" s="395"/>
      <c r="CA68" s="399" t="str">
        <f t="shared" si="112"/>
        <v/>
      </c>
      <c r="CB68" s="399" t="str">
        <f t="shared" si="113"/>
        <v/>
      </c>
      <c r="CC68" s="399" t="str">
        <f t="shared" si="114"/>
        <v/>
      </c>
      <c r="CD68" s="399" t="str">
        <f t="shared" si="115"/>
        <v/>
      </c>
      <c r="CE68" s="399" t="str">
        <f t="shared" si="116"/>
        <v/>
      </c>
      <c r="CF68" s="399" t="str">
        <f t="shared" si="144"/>
        <v/>
      </c>
      <c r="CG68" s="399" t="str">
        <f t="shared" si="145"/>
        <v/>
      </c>
      <c r="CH68" s="399" t="str">
        <f t="shared" si="146"/>
        <v/>
      </c>
      <c r="CI68" s="399" t="str">
        <f t="shared" si="147"/>
        <v/>
      </c>
      <c r="CJ68" s="399" t="str">
        <f t="shared" si="148"/>
        <v/>
      </c>
      <c r="CK68" s="399" t="str">
        <f t="shared" si="149"/>
        <v/>
      </c>
      <c r="CL68" s="399" t="str">
        <f t="shared" si="150"/>
        <v/>
      </c>
      <c r="CM68" s="399" t="str">
        <f t="shared" si="151"/>
        <v/>
      </c>
      <c r="CN68" s="399" t="str">
        <f t="shared" si="152"/>
        <v/>
      </c>
      <c r="CO68" s="399" t="str">
        <f t="shared" si="153"/>
        <v/>
      </c>
      <c r="CP68" s="399" t="str">
        <f t="shared" si="154"/>
        <v/>
      </c>
      <c r="CQ68" s="399" t="str">
        <f t="shared" si="155"/>
        <v/>
      </c>
      <c r="CR68" s="399" t="str">
        <f t="shared" si="156"/>
        <v/>
      </c>
      <c r="CS68" s="399" t="str">
        <f t="shared" si="157"/>
        <v/>
      </c>
      <c r="CT68" s="399" t="str">
        <f t="shared" si="158"/>
        <v/>
      </c>
      <c r="CU68" s="399" t="str">
        <f t="shared" si="159"/>
        <v/>
      </c>
      <c r="CV68" s="399" t="str">
        <f t="shared" si="160"/>
        <v/>
      </c>
      <c r="CW68" s="399" t="str">
        <f t="shared" si="161"/>
        <v/>
      </c>
      <c r="CX68" s="399" t="str">
        <f t="shared" si="162"/>
        <v/>
      </c>
      <c r="CY68" s="399" t="str">
        <f t="shared" si="163"/>
        <v/>
      </c>
      <c r="CZ68" s="399" t="str">
        <f t="shared" si="117"/>
        <v/>
      </c>
      <c r="DA68" s="400">
        <f t="shared" si="118"/>
        <v>0</v>
      </c>
      <c r="DB68" s="400">
        <f t="shared" si="119"/>
        <v>0</v>
      </c>
      <c r="DC68" s="400">
        <f t="shared" si="120"/>
        <v>0</v>
      </c>
      <c r="DD68" s="400">
        <f t="shared" si="121"/>
        <v>0</v>
      </c>
      <c r="DE68" s="400">
        <f t="shared" si="122"/>
        <v>0</v>
      </c>
      <c r="DF68" s="400">
        <f t="shared" si="123"/>
        <v>0</v>
      </c>
      <c r="DG68" s="400">
        <f t="shared" si="124"/>
        <v>0</v>
      </c>
      <c r="DH68" s="400">
        <f t="shared" si="125"/>
        <v>0</v>
      </c>
      <c r="DI68" s="400">
        <f t="shared" si="126"/>
        <v>0</v>
      </c>
      <c r="DJ68" s="400">
        <f t="shared" si="127"/>
        <v>0</v>
      </c>
      <c r="DK68" s="400">
        <f t="shared" si="128"/>
        <v>0</v>
      </c>
      <c r="DL68" s="400">
        <f t="shared" si="129"/>
        <v>0</v>
      </c>
      <c r="DM68" s="400">
        <f t="shared" si="130"/>
        <v>0</v>
      </c>
      <c r="DN68" s="400">
        <f t="shared" si="131"/>
        <v>0</v>
      </c>
      <c r="DO68" s="400">
        <f t="shared" si="132"/>
        <v>0</v>
      </c>
      <c r="DP68" s="400">
        <f t="shared" si="133"/>
        <v>0</v>
      </c>
      <c r="DQ68" s="400">
        <f t="shared" si="134"/>
        <v>0</v>
      </c>
      <c r="DR68" s="400">
        <f t="shared" si="135"/>
        <v>0</v>
      </c>
      <c r="DS68" s="400">
        <f t="shared" si="136"/>
        <v>0</v>
      </c>
      <c r="DT68" s="400">
        <f t="shared" si="137"/>
        <v>0</v>
      </c>
      <c r="DU68" s="400">
        <f t="shared" si="138"/>
        <v>0</v>
      </c>
      <c r="DV68" s="400">
        <f t="shared" si="139"/>
        <v>0</v>
      </c>
      <c r="DW68" s="400">
        <f t="shared" si="140"/>
        <v>0</v>
      </c>
      <c r="DX68" s="400">
        <f t="shared" si="141"/>
        <v>0</v>
      </c>
      <c r="DY68" s="400">
        <f t="shared" si="142"/>
        <v>0</v>
      </c>
      <c r="DZ68" s="400">
        <f t="shared" si="143"/>
        <v>0</v>
      </c>
    </row>
    <row r="69" spans="1:130" ht="16.149999999999999" customHeight="1" x14ac:dyDescent="0.25">
      <c r="A69" s="1672" t="s">
        <v>2560</v>
      </c>
      <c r="B69" s="1791">
        <f>+P69+R69+T69+V69+X69+Z69+AB69+AD69+AF69+AH69+AJ69+AL69+AN69+AP69</f>
        <v>0</v>
      </c>
      <c r="C69" s="1592">
        <f>+Q69+S69+U69+W69+Y69+AA69+AC69+AE69+AG69+AI69+AK69+AM69+AO69+AQ69</f>
        <v>0</v>
      </c>
      <c r="D69" s="3571"/>
      <c r="E69" s="1678"/>
      <c r="F69" s="1706"/>
      <c r="G69" s="1678"/>
      <c r="H69" s="1706"/>
      <c r="I69" s="1678"/>
      <c r="J69" s="1706"/>
      <c r="K69" s="1678"/>
      <c r="L69" s="1706"/>
      <c r="M69" s="1707"/>
      <c r="N69" s="3571"/>
      <c r="O69" s="1678"/>
      <c r="P69" s="1583"/>
      <c r="Q69" s="1674"/>
      <c r="R69" s="1583"/>
      <c r="S69" s="1674"/>
      <c r="T69" s="1583"/>
      <c r="U69" s="1674"/>
      <c r="V69" s="1583"/>
      <c r="W69" s="1674"/>
      <c r="X69" s="1583"/>
      <c r="Y69" s="1674"/>
      <c r="Z69" s="1583"/>
      <c r="AA69" s="1674"/>
      <c r="AB69" s="1583"/>
      <c r="AC69" s="1674"/>
      <c r="AD69" s="1583"/>
      <c r="AE69" s="1674"/>
      <c r="AF69" s="1583"/>
      <c r="AG69" s="1674"/>
      <c r="AH69" s="1583"/>
      <c r="AI69" s="1674"/>
      <c r="AJ69" s="1583"/>
      <c r="AK69" s="1674"/>
      <c r="AL69" s="1583"/>
      <c r="AM69" s="1674"/>
      <c r="AN69" s="1583"/>
      <c r="AO69" s="1674"/>
      <c r="AP69" s="1583"/>
      <c r="AQ69" s="1679"/>
      <c r="AR69" s="1591"/>
      <c r="AS69" s="1679"/>
      <c r="AT69" s="1591"/>
      <c r="AU69" s="1674"/>
      <c r="AV69" s="1583"/>
      <c r="AW69" s="1595"/>
      <c r="AX69" s="398" t="str">
        <f t="shared" si="111"/>
        <v/>
      </c>
      <c r="AY69" s="398"/>
      <c r="AZ69" s="398"/>
      <c r="BA69" s="398"/>
      <c r="BB69" s="398"/>
      <c r="BC69" s="398"/>
      <c r="BD69" s="398"/>
      <c r="BE69" s="398"/>
      <c r="BF69" s="398"/>
      <c r="BG69" s="398"/>
      <c r="BH69" s="398"/>
      <c r="BI69" s="394"/>
      <c r="BJ69" s="394"/>
      <c r="BK69" s="394"/>
      <c r="BL69" s="394"/>
      <c r="BU69" s="394"/>
      <c r="BW69" s="395"/>
      <c r="CA69" s="399" t="str">
        <f t="shared" si="112"/>
        <v/>
      </c>
      <c r="CB69" s="399" t="str">
        <f t="shared" si="113"/>
        <v/>
      </c>
      <c r="CC69" s="399" t="str">
        <f t="shared" si="114"/>
        <v/>
      </c>
      <c r="CD69" s="399" t="str">
        <f t="shared" si="115"/>
        <v/>
      </c>
      <c r="CE69" s="399" t="str">
        <f t="shared" si="116"/>
        <v/>
      </c>
      <c r="CF69" s="399" t="str">
        <f t="shared" si="144"/>
        <v/>
      </c>
      <c r="CG69" s="399" t="str">
        <f t="shared" si="145"/>
        <v/>
      </c>
      <c r="CH69" s="399" t="str">
        <f t="shared" si="146"/>
        <v/>
      </c>
      <c r="CI69" s="399" t="str">
        <f t="shared" si="147"/>
        <v/>
      </c>
      <c r="CJ69" s="399" t="str">
        <f t="shared" si="148"/>
        <v/>
      </c>
      <c r="CK69" s="399" t="str">
        <f t="shared" si="149"/>
        <v/>
      </c>
      <c r="CL69" s="399" t="str">
        <f t="shared" si="150"/>
        <v/>
      </c>
      <c r="CM69" s="399" t="str">
        <f t="shared" si="151"/>
        <v/>
      </c>
      <c r="CN69" s="399" t="str">
        <f t="shared" si="152"/>
        <v/>
      </c>
      <c r="CO69" s="399" t="str">
        <f t="shared" si="153"/>
        <v/>
      </c>
      <c r="CP69" s="399" t="str">
        <f t="shared" si="154"/>
        <v/>
      </c>
      <c r="CQ69" s="399" t="str">
        <f t="shared" si="155"/>
        <v/>
      </c>
      <c r="CR69" s="399" t="str">
        <f t="shared" si="156"/>
        <v/>
      </c>
      <c r="CS69" s="399" t="str">
        <f t="shared" si="157"/>
        <v/>
      </c>
      <c r="CT69" s="399" t="str">
        <f t="shared" si="158"/>
        <v/>
      </c>
      <c r="CU69" s="399" t="str">
        <f t="shared" si="159"/>
        <v/>
      </c>
      <c r="CV69" s="399" t="str">
        <f t="shared" si="160"/>
        <v/>
      </c>
      <c r="CW69" s="399" t="str">
        <f t="shared" si="161"/>
        <v/>
      </c>
      <c r="CX69" s="399" t="str">
        <f t="shared" si="162"/>
        <v/>
      </c>
      <c r="CY69" s="399" t="str">
        <f t="shared" si="163"/>
        <v/>
      </c>
      <c r="CZ69" s="399" t="str">
        <f t="shared" si="117"/>
        <v/>
      </c>
      <c r="DA69" s="400">
        <f t="shared" si="118"/>
        <v>0</v>
      </c>
      <c r="DB69" s="400">
        <f t="shared" si="119"/>
        <v>0</v>
      </c>
      <c r="DC69" s="400">
        <f t="shared" si="120"/>
        <v>0</v>
      </c>
      <c r="DD69" s="400">
        <f t="shared" si="121"/>
        <v>0</v>
      </c>
      <c r="DE69" s="400">
        <f t="shared" si="122"/>
        <v>0</v>
      </c>
      <c r="DF69" s="400">
        <f t="shared" si="123"/>
        <v>0</v>
      </c>
      <c r="DG69" s="400">
        <f t="shared" si="124"/>
        <v>0</v>
      </c>
      <c r="DH69" s="400">
        <f t="shared" si="125"/>
        <v>0</v>
      </c>
      <c r="DI69" s="400">
        <f t="shared" si="126"/>
        <v>0</v>
      </c>
      <c r="DJ69" s="400">
        <f t="shared" si="127"/>
        <v>0</v>
      </c>
      <c r="DK69" s="400">
        <f t="shared" si="128"/>
        <v>0</v>
      </c>
      <c r="DL69" s="400">
        <f t="shared" si="129"/>
        <v>0</v>
      </c>
      <c r="DM69" s="400">
        <f t="shared" si="130"/>
        <v>0</v>
      </c>
      <c r="DN69" s="400">
        <f t="shared" si="131"/>
        <v>0</v>
      </c>
      <c r="DO69" s="400">
        <f t="shared" si="132"/>
        <v>0</v>
      </c>
      <c r="DP69" s="400">
        <f t="shared" si="133"/>
        <v>0</v>
      </c>
      <c r="DQ69" s="400">
        <f t="shared" si="134"/>
        <v>0</v>
      </c>
      <c r="DR69" s="400">
        <f t="shared" si="135"/>
        <v>0</v>
      </c>
      <c r="DS69" s="400">
        <f t="shared" si="136"/>
        <v>0</v>
      </c>
      <c r="DT69" s="400">
        <f t="shared" si="137"/>
        <v>0</v>
      </c>
      <c r="DU69" s="400">
        <f t="shared" si="138"/>
        <v>0</v>
      </c>
      <c r="DV69" s="400">
        <f t="shared" si="139"/>
        <v>0</v>
      </c>
      <c r="DW69" s="400">
        <f t="shared" si="140"/>
        <v>0</v>
      </c>
      <c r="DX69" s="400">
        <f t="shared" si="141"/>
        <v>0</v>
      </c>
      <c r="DY69" s="400">
        <f t="shared" si="142"/>
        <v>0</v>
      </c>
      <c r="DZ69" s="400">
        <f t="shared" si="143"/>
        <v>0</v>
      </c>
    </row>
    <row r="70" spans="1:130" ht="16.149999999999999" customHeight="1" x14ac:dyDescent="0.25">
      <c r="A70" s="1602" t="s">
        <v>2561</v>
      </c>
      <c r="B70" s="1791">
        <f>+P70+R70+T70+V70+X70+Z70+AB70+AD70+AF70+AH70</f>
        <v>0</v>
      </c>
      <c r="C70" s="1592">
        <f>+Q70+S70+U70+W70+Y70+AA70+AC70+AE70+AG70+AI70</f>
        <v>0</v>
      </c>
      <c r="D70" s="3571"/>
      <c r="E70" s="1678"/>
      <c r="F70" s="1706"/>
      <c r="G70" s="1678"/>
      <c r="H70" s="1706"/>
      <c r="I70" s="1678"/>
      <c r="J70" s="1706"/>
      <c r="K70" s="1678"/>
      <c r="L70" s="1706"/>
      <c r="M70" s="1707"/>
      <c r="N70" s="3571"/>
      <c r="O70" s="1678"/>
      <c r="P70" s="1583"/>
      <c r="Q70" s="1674"/>
      <c r="R70" s="1583"/>
      <c r="S70" s="1674"/>
      <c r="T70" s="1583"/>
      <c r="U70" s="1674"/>
      <c r="V70" s="1583"/>
      <c r="W70" s="1674"/>
      <c r="X70" s="1583"/>
      <c r="Y70" s="1674"/>
      <c r="Z70" s="1583"/>
      <c r="AA70" s="1674"/>
      <c r="AB70" s="1583"/>
      <c r="AC70" s="1674"/>
      <c r="AD70" s="1583"/>
      <c r="AE70" s="1674"/>
      <c r="AF70" s="1583"/>
      <c r="AG70" s="1674"/>
      <c r="AH70" s="1583"/>
      <c r="AI70" s="1674"/>
      <c r="AJ70" s="1706"/>
      <c r="AK70" s="1678"/>
      <c r="AL70" s="1706"/>
      <c r="AM70" s="1678"/>
      <c r="AN70" s="1706"/>
      <c r="AO70" s="1678"/>
      <c r="AP70" s="1706"/>
      <c r="AQ70" s="1727"/>
      <c r="AR70" s="1591"/>
      <c r="AS70" s="1679"/>
      <c r="AT70" s="1591"/>
      <c r="AU70" s="1674"/>
      <c r="AV70" s="1583"/>
      <c r="AW70" s="1595"/>
      <c r="AX70" s="398" t="str">
        <f t="shared" si="111"/>
        <v/>
      </c>
      <c r="AY70" s="398"/>
      <c r="AZ70" s="398"/>
      <c r="BA70" s="398"/>
      <c r="BB70" s="398"/>
      <c r="BC70" s="398"/>
      <c r="BD70" s="398"/>
      <c r="BE70" s="398"/>
      <c r="BF70" s="398"/>
      <c r="BG70" s="398"/>
      <c r="BH70" s="398"/>
      <c r="BI70" s="394"/>
      <c r="BJ70" s="394"/>
      <c r="BK70" s="394"/>
      <c r="BL70" s="394"/>
      <c r="BU70" s="394"/>
      <c r="BW70" s="395"/>
      <c r="CA70" s="399" t="str">
        <f t="shared" si="112"/>
        <v/>
      </c>
      <c r="CB70" s="399" t="str">
        <f t="shared" si="113"/>
        <v/>
      </c>
      <c r="CC70" s="399" t="str">
        <f t="shared" si="114"/>
        <v/>
      </c>
      <c r="CD70" s="399" t="str">
        <f t="shared" si="115"/>
        <v/>
      </c>
      <c r="CE70" s="399" t="str">
        <f t="shared" si="116"/>
        <v/>
      </c>
      <c r="CF70" s="399" t="str">
        <f t="shared" si="144"/>
        <v/>
      </c>
      <c r="CG70" s="399" t="str">
        <f t="shared" si="145"/>
        <v/>
      </c>
      <c r="CH70" s="399" t="str">
        <f t="shared" si="146"/>
        <v/>
      </c>
      <c r="CI70" s="399" t="str">
        <f t="shared" si="147"/>
        <v/>
      </c>
      <c r="CJ70" s="399" t="str">
        <f t="shared" si="148"/>
        <v/>
      </c>
      <c r="CK70" s="399" t="str">
        <f t="shared" si="149"/>
        <v/>
      </c>
      <c r="CL70" s="399" t="str">
        <f t="shared" si="150"/>
        <v/>
      </c>
      <c r="CM70" s="399" t="str">
        <f t="shared" si="151"/>
        <v/>
      </c>
      <c r="CN70" s="399" t="str">
        <f t="shared" si="152"/>
        <v/>
      </c>
      <c r="CO70" s="399" t="str">
        <f t="shared" si="153"/>
        <v/>
      </c>
      <c r="CP70" s="399" t="str">
        <f t="shared" si="154"/>
        <v/>
      </c>
      <c r="CQ70" s="399" t="str">
        <f t="shared" si="155"/>
        <v/>
      </c>
      <c r="CR70" s="399" t="str">
        <f t="shared" si="156"/>
        <v/>
      </c>
      <c r="CS70" s="399" t="str">
        <f t="shared" si="157"/>
        <v/>
      </c>
      <c r="CT70" s="399" t="str">
        <f t="shared" si="158"/>
        <v/>
      </c>
      <c r="CU70" s="399" t="str">
        <f t="shared" si="159"/>
        <v/>
      </c>
      <c r="CV70" s="399" t="str">
        <f t="shared" si="160"/>
        <v/>
      </c>
      <c r="CW70" s="399" t="str">
        <f t="shared" si="161"/>
        <v/>
      </c>
      <c r="CX70" s="399" t="str">
        <f t="shared" si="162"/>
        <v/>
      </c>
      <c r="CY70" s="399" t="str">
        <f t="shared" si="163"/>
        <v/>
      </c>
      <c r="CZ70" s="399" t="str">
        <f t="shared" si="117"/>
        <v/>
      </c>
      <c r="DA70" s="400">
        <f t="shared" si="118"/>
        <v>0</v>
      </c>
      <c r="DB70" s="400">
        <f t="shared" si="119"/>
        <v>0</v>
      </c>
      <c r="DC70" s="400">
        <f t="shared" si="120"/>
        <v>0</v>
      </c>
      <c r="DD70" s="400">
        <f t="shared" si="121"/>
        <v>0</v>
      </c>
      <c r="DE70" s="400">
        <f t="shared" si="122"/>
        <v>0</v>
      </c>
      <c r="DF70" s="400">
        <f t="shared" si="123"/>
        <v>0</v>
      </c>
      <c r="DG70" s="400">
        <f t="shared" si="124"/>
        <v>0</v>
      </c>
      <c r="DH70" s="400">
        <f t="shared" si="125"/>
        <v>0</v>
      </c>
      <c r="DI70" s="400">
        <f t="shared" si="126"/>
        <v>0</v>
      </c>
      <c r="DJ70" s="400">
        <f t="shared" si="127"/>
        <v>0</v>
      </c>
      <c r="DK70" s="400">
        <f t="shared" si="128"/>
        <v>0</v>
      </c>
      <c r="DL70" s="400">
        <f t="shared" si="129"/>
        <v>0</v>
      </c>
      <c r="DM70" s="400">
        <f t="shared" si="130"/>
        <v>0</v>
      </c>
      <c r="DN70" s="400">
        <f t="shared" si="131"/>
        <v>0</v>
      </c>
      <c r="DO70" s="400">
        <f t="shared" si="132"/>
        <v>0</v>
      </c>
      <c r="DP70" s="400">
        <f t="shared" si="133"/>
        <v>0</v>
      </c>
      <c r="DQ70" s="400">
        <f t="shared" si="134"/>
        <v>0</v>
      </c>
      <c r="DR70" s="400">
        <f t="shared" si="135"/>
        <v>0</v>
      </c>
      <c r="DS70" s="400">
        <f t="shared" si="136"/>
        <v>0</v>
      </c>
      <c r="DT70" s="400">
        <f t="shared" si="137"/>
        <v>0</v>
      </c>
      <c r="DU70" s="400">
        <f t="shared" si="138"/>
        <v>0</v>
      </c>
      <c r="DV70" s="400">
        <f t="shared" si="139"/>
        <v>0</v>
      </c>
      <c r="DW70" s="400">
        <f t="shared" si="140"/>
        <v>0</v>
      </c>
      <c r="DX70" s="400">
        <f t="shared" si="141"/>
        <v>0</v>
      </c>
      <c r="DY70" s="400">
        <f t="shared" si="142"/>
        <v>0</v>
      </c>
      <c r="DZ70" s="400">
        <f t="shared" si="143"/>
        <v>0</v>
      </c>
    </row>
    <row r="71" spans="1:130" ht="16.149999999999999" customHeight="1" x14ac:dyDescent="0.25">
      <c r="A71" s="1602" t="s">
        <v>2562</v>
      </c>
      <c r="B71" s="1791">
        <f t="shared" ref="B71:C73" si="164">+D71+F71+H71+J71+L71+N71+P71+R71+T71+V71+X71+Z71+AB71+AD71+AF71+AH71+AJ71+AL71+AN71+AP71</f>
        <v>0</v>
      </c>
      <c r="C71" s="1592">
        <f t="shared" si="164"/>
        <v>0</v>
      </c>
      <c r="D71" s="1591"/>
      <c r="E71" s="1674"/>
      <c r="F71" s="1583"/>
      <c r="G71" s="1674"/>
      <c r="H71" s="1583"/>
      <c r="I71" s="1595"/>
      <c r="J71" s="1591"/>
      <c r="K71" s="1591"/>
      <c r="L71" s="1583"/>
      <c r="M71" s="1595"/>
      <c r="N71" s="1591"/>
      <c r="O71" s="1674"/>
      <c r="P71" s="1583"/>
      <c r="Q71" s="1674"/>
      <c r="R71" s="1583"/>
      <c r="S71" s="1674"/>
      <c r="T71" s="1583"/>
      <c r="U71" s="1674"/>
      <c r="V71" s="1583"/>
      <c r="W71" s="1674"/>
      <c r="X71" s="1583"/>
      <c r="Y71" s="1674"/>
      <c r="Z71" s="1583"/>
      <c r="AA71" s="1674"/>
      <c r="AB71" s="1583"/>
      <c r="AC71" s="1674"/>
      <c r="AD71" s="1583"/>
      <c r="AE71" s="1674"/>
      <c r="AF71" s="1583"/>
      <c r="AG71" s="1674"/>
      <c r="AH71" s="1583"/>
      <c r="AI71" s="1674"/>
      <c r="AJ71" s="1583"/>
      <c r="AK71" s="1674"/>
      <c r="AL71" s="1583"/>
      <c r="AM71" s="1674"/>
      <c r="AN71" s="1583"/>
      <c r="AO71" s="1674"/>
      <c r="AP71" s="1583"/>
      <c r="AQ71" s="1679"/>
      <c r="AR71" s="1591"/>
      <c r="AS71" s="1679"/>
      <c r="AT71" s="1591"/>
      <c r="AU71" s="1674"/>
      <c r="AV71" s="1583"/>
      <c r="AW71" s="1595"/>
      <c r="AX71" s="398" t="str">
        <f t="shared" si="111"/>
        <v/>
      </c>
      <c r="AY71" s="398"/>
      <c r="AZ71" s="398"/>
      <c r="BA71" s="398"/>
      <c r="BB71" s="398"/>
      <c r="BC71" s="398"/>
      <c r="BD71" s="398"/>
      <c r="BE71" s="398"/>
      <c r="BF71" s="398"/>
      <c r="BG71" s="398"/>
      <c r="BH71" s="398"/>
      <c r="BI71" s="394"/>
      <c r="BJ71" s="394"/>
      <c r="BK71" s="394"/>
      <c r="BL71" s="394"/>
      <c r="BU71" s="394"/>
      <c r="BW71" s="395"/>
      <c r="CA71" s="399" t="str">
        <f t="shared" si="112"/>
        <v/>
      </c>
      <c r="CB71" s="399" t="str">
        <f t="shared" si="113"/>
        <v/>
      </c>
      <c r="CC71" s="399" t="str">
        <f t="shared" si="114"/>
        <v/>
      </c>
      <c r="CD71" s="399" t="str">
        <f t="shared" si="115"/>
        <v/>
      </c>
      <c r="CE71" s="399" t="str">
        <f t="shared" si="116"/>
        <v/>
      </c>
      <c r="CF71" s="399" t="str">
        <f t="shared" si="144"/>
        <v/>
      </c>
      <c r="CG71" s="399" t="str">
        <f t="shared" si="145"/>
        <v/>
      </c>
      <c r="CH71" s="399" t="str">
        <f t="shared" si="146"/>
        <v/>
      </c>
      <c r="CI71" s="399" t="str">
        <f t="shared" si="147"/>
        <v/>
      </c>
      <c r="CJ71" s="399" t="str">
        <f t="shared" si="148"/>
        <v/>
      </c>
      <c r="CK71" s="399" t="str">
        <f t="shared" si="149"/>
        <v/>
      </c>
      <c r="CL71" s="399" t="str">
        <f t="shared" si="150"/>
        <v/>
      </c>
      <c r="CM71" s="399" t="str">
        <f t="shared" si="151"/>
        <v/>
      </c>
      <c r="CN71" s="399" t="str">
        <f t="shared" si="152"/>
        <v/>
      </c>
      <c r="CO71" s="399" t="str">
        <f t="shared" si="153"/>
        <v/>
      </c>
      <c r="CP71" s="399" t="str">
        <f t="shared" si="154"/>
        <v/>
      </c>
      <c r="CQ71" s="399" t="str">
        <f t="shared" si="155"/>
        <v/>
      </c>
      <c r="CR71" s="399" t="str">
        <f t="shared" si="156"/>
        <v/>
      </c>
      <c r="CS71" s="399" t="str">
        <f t="shared" si="157"/>
        <v/>
      </c>
      <c r="CT71" s="399" t="str">
        <f t="shared" si="158"/>
        <v/>
      </c>
      <c r="CU71" s="399" t="str">
        <f t="shared" si="159"/>
        <v/>
      </c>
      <c r="CV71" s="399" t="str">
        <f t="shared" si="160"/>
        <v/>
      </c>
      <c r="CW71" s="399" t="str">
        <f t="shared" si="161"/>
        <v/>
      </c>
      <c r="CX71" s="399" t="str">
        <f t="shared" si="162"/>
        <v/>
      </c>
      <c r="CY71" s="399" t="str">
        <f t="shared" si="163"/>
        <v/>
      </c>
      <c r="CZ71" s="399" t="str">
        <f t="shared" si="117"/>
        <v/>
      </c>
      <c r="DA71" s="400">
        <f t="shared" si="118"/>
        <v>0</v>
      </c>
      <c r="DB71" s="400">
        <f t="shared" si="119"/>
        <v>0</v>
      </c>
      <c r="DC71" s="400">
        <f t="shared" si="120"/>
        <v>0</v>
      </c>
      <c r="DD71" s="400">
        <f t="shared" si="121"/>
        <v>0</v>
      </c>
      <c r="DE71" s="400">
        <f t="shared" si="122"/>
        <v>0</v>
      </c>
      <c r="DF71" s="400">
        <f t="shared" si="123"/>
        <v>0</v>
      </c>
      <c r="DG71" s="400">
        <f t="shared" si="124"/>
        <v>0</v>
      </c>
      <c r="DH71" s="400">
        <f t="shared" si="125"/>
        <v>0</v>
      </c>
      <c r="DI71" s="400">
        <f t="shared" si="126"/>
        <v>0</v>
      </c>
      <c r="DJ71" s="400">
        <f t="shared" si="127"/>
        <v>0</v>
      </c>
      <c r="DK71" s="400">
        <f t="shared" si="128"/>
        <v>0</v>
      </c>
      <c r="DL71" s="400">
        <f t="shared" si="129"/>
        <v>0</v>
      </c>
      <c r="DM71" s="400">
        <f t="shared" si="130"/>
        <v>0</v>
      </c>
      <c r="DN71" s="400">
        <f t="shared" si="131"/>
        <v>0</v>
      </c>
      <c r="DO71" s="400">
        <f t="shared" si="132"/>
        <v>0</v>
      </c>
      <c r="DP71" s="400">
        <f t="shared" si="133"/>
        <v>0</v>
      </c>
      <c r="DQ71" s="400">
        <f t="shared" si="134"/>
        <v>0</v>
      </c>
      <c r="DR71" s="400">
        <f t="shared" si="135"/>
        <v>0</v>
      </c>
      <c r="DS71" s="400">
        <f t="shared" si="136"/>
        <v>0</v>
      </c>
      <c r="DT71" s="400">
        <f t="shared" si="137"/>
        <v>0</v>
      </c>
      <c r="DU71" s="400">
        <f t="shared" si="138"/>
        <v>0</v>
      </c>
      <c r="DV71" s="400">
        <f t="shared" si="139"/>
        <v>0</v>
      </c>
      <c r="DW71" s="400">
        <f t="shared" si="140"/>
        <v>0</v>
      </c>
      <c r="DX71" s="400">
        <f t="shared" si="141"/>
        <v>0</v>
      </c>
      <c r="DY71" s="400">
        <f t="shared" si="142"/>
        <v>0</v>
      </c>
      <c r="DZ71" s="400">
        <f t="shared" si="143"/>
        <v>0</v>
      </c>
    </row>
    <row r="72" spans="1:130" ht="16.149999999999999" customHeight="1" x14ac:dyDescent="0.25">
      <c r="A72" s="1602" t="s">
        <v>2563</v>
      </c>
      <c r="B72" s="1791">
        <f t="shared" si="164"/>
        <v>0</v>
      </c>
      <c r="C72" s="1592">
        <f t="shared" si="164"/>
        <v>0</v>
      </c>
      <c r="D72" s="1591"/>
      <c r="E72" s="1674"/>
      <c r="F72" s="1583"/>
      <c r="G72" s="1674"/>
      <c r="H72" s="1583"/>
      <c r="I72" s="1595"/>
      <c r="J72" s="1591"/>
      <c r="K72" s="1591"/>
      <c r="L72" s="1583"/>
      <c r="M72" s="1595"/>
      <c r="N72" s="1591"/>
      <c r="O72" s="1674"/>
      <c r="P72" s="1583"/>
      <c r="Q72" s="1674"/>
      <c r="R72" s="1583"/>
      <c r="S72" s="1674"/>
      <c r="T72" s="1583"/>
      <c r="U72" s="1674"/>
      <c r="V72" s="1583"/>
      <c r="W72" s="1674"/>
      <c r="X72" s="1583"/>
      <c r="Y72" s="1674"/>
      <c r="Z72" s="1583"/>
      <c r="AA72" s="1674"/>
      <c r="AB72" s="1583"/>
      <c r="AC72" s="1674"/>
      <c r="AD72" s="1583"/>
      <c r="AE72" s="1674"/>
      <c r="AF72" s="1583"/>
      <c r="AG72" s="1674"/>
      <c r="AH72" s="1583"/>
      <c r="AI72" s="1674"/>
      <c r="AJ72" s="1583"/>
      <c r="AK72" s="1674"/>
      <c r="AL72" s="1583"/>
      <c r="AM72" s="1674"/>
      <c r="AN72" s="1583"/>
      <c r="AO72" s="1674"/>
      <c r="AP72" s="1583"/>
      <c r="AQ72" s="1679"/>
      <c r="AR72" s="1591"/>
      <c r="AS72" s="1679"/>
      <c r="AT72" s="1591"/>
      <c r="AU72" s="1674"/>
      <c r="AV72" s="1583"/>
      <c r="AW72" s="1595"/>
      <c r="AX72" s="398" t="str">
        <f t="shared" si="111"/>
        <v/>
      </c>
      <c r="AY72" s="398"/>
      <c r="AZ72" s="398"/>
      <c r="BA72" s="398"/>
      <c r="BB72" s="398"/>
      <c r="BC72" s="398"/>
      <c r="BD72" s="398"/>
      <c r="BE72" s="398"/>
      <c r="BF72" s="398"/>
      <c r="BG72" s="398"/>
      <c r="BH72" s="398"/>
      <c r="BI72" s="394"/>
      <c r="BJ72" s="394"/>
      <c r="BK72" s="394"/>
      <c r="BL72" s="394"/>
      <c r="BU72" s="394"/>
      <c r="BW72" s="395"/>
      <c r="CA72" s="399" t="str">
        <f t="shared" si="112"/>
        <v/>
      </c>
      <c r="CB72" s="399" t="str">
        <f t="shared" si="113"/>
        <v/>
      </c>
      <c r="CC72" s="399" t="str">
        <f t="shared" si="114"/>
        <v/>
      </c>
      <c r="CD72" s="399" t="str">
        <f t="shared" si="115"/>
        <v/>
      </c>
      <c r="CE72" s="399" t="str">
        <f t="shared" si="116"/>
        <v/>
      </c>
      <c r="CF72" s="399" t="str">
        <f t="shared" si="144"/>
        <v/>
      </c>
      <c r="CG72" s="399" t="str">
        <f t="shared" si="145"/>
        <v/>
      </c>
      <c r="CH72" s="399" t="str">
        <f t="shared" si="146"/>
        <v/>
      </c>
      <c r="CI72" s="399" t="str">
        <f t="shared" si="147"/>
        <v/>
      </c>
      <c r="CJ72" s="399" t="str">
        <f t="shared" si="148"/>
        <v/>
      </c>
      <c r="CK72" s="399" t="str">
        <f t="shared" si="149"/>
        <v/>
      </c>
      <c r="CL72" s="399" t="str">
        <f t="shared" si="150"/>
        <v/>
      </c>
      <c r="CM72" s="399" t="str">
        <f t="shared" si="151"/>
        <v/>
      </c>
      <c r="CN72" s="399" t="str">
        <f t="shared" si="152"/>
        <v/>
      </c>
      <c r="CO72" s="399" t="str">
        <f t="shared" si="153"/>
        <v/>
      </c>
      <c r="CP72" s="399" t="str">
        <f t="shared" si="154"/>
        <v/>
      </c>
      <c r="CQ72" s="399" t="str">
        <f t="shared" si="155"/>
        <v/>
      </c>
      <c r="CR72" s="399" t="str">
        <f t="shared" si="156"/>
        <v/>
      </c>
      <c r="CS72" s="399" t="str">
        <f t="shared" si="157"/>
        <v/>
      </c>
      <c r="CT72" s="399" t="str">
        <f t="shared" si="158"/>
        <v/>
      </c>
      <c r="CU72" s="399" t="str">
        <f t="shared" si="159"/>
        <v/>
      </c>
      <c r="CV72" s="399" t="str">
        <f t="shared" si="160"/>
        <v/>
      </c>
      <c r="CW72" s="399" t="str">
        <f t="shared" si="161"/>
        <v/>
      </c>
      <c r="CX72" s="399" t="str">
        <f t="shared" si="162"/>
        <v/>
      </c>
      <c r="CY72" s="399" t="str">
        <f t="shared" si="163"/>
        <v/>
      </c>
      <c r="CZ72" s="399" t="str">
        <f t="shared" si="117"/>
        <v/>
      </c>
      <c r="DA72" s="400">
        <f t="shared" si="118"/>
        <v>0</v>
      </c>
      <c r="DB72" s="400">
        <f t="shared" si="119"/>
        <v>0</v>
      </c>
      <c r="DC72" s="400">
        <f t="shared" si="120"/>
        <v>0</v>
      </c>
      <c r="DD72" s="400">
        <f t="shared" si="121"/>
        <v>0</v>
      </c>
      <c r="DE72" s="400">
        <f t="shared" si="122"/>
        <v>0</v>
      </c>
      <c r="DF72" s="400">
        <f t="shared" si="123"/>
        <v>0</v>
      </c>
      <c r="DG72" s="400">
        <f t="shared" si="124"/>
        <v>0</v>
      </c>
      <c r="DH72" s="400">
        <f t="shared" si="125"/>
        <v>0</v>
      </c>
      <c r="DI72" s="400">
        <f t="shared" si="126"/>
        <v>0</v>
      </c>
      <c r="DJ72" s="400">
        <f t="shared" si="127"/>
        <v>0</v>
      </c>
      <c r="DK72" s="400">
        <f t="shared" si="128"/>
        <v>0</v>
      </c>
      <c r="DL72" s="400">
        <f t="shared" si="129"/>
        <v>0</v>
      </c>
      <c r="DM72" s="400">
        <f t="shared" si="130"/>
        <v>0</v>
      </c>
      <c r="DN72" s="400">
        <f t="shared" si="131"/>
        <v>0</v>
      </c>
      <c r="DO72" s="400">
        <f t="shared" si="132"/>
        <v>0</v>
      </c>
      <c r="DP72" s="400">
        <f t="shared" si="133"/>
        <v>0</v>
      </c>
      <c r="DQ72" s="400">
        <f t="shared" si="134"/>
        <v>0</v>
      </c>
      <c r="DR72" s="400">
        <f t="shared" si="135"/>
        <v>0</v>
      </c>
      <c r="DS72" s="400">
        <f t="shared" si="136"/>
        <v>0</v>
      </c>
      <c r="DT72" s="400">
        <f t="shared" si="137"/>
        <v>0</v>
      </c>
      <c r="DU72" s="400">
        <f t="shared" si="138"/>
        <v>0</v>
      </c>
      <c r="DV72" s="400">
        <f t="shared" si="139"/>
        <v>0</v>
      </c>
      <c r="DW72" s="400">
        <f t="shared" si="140"/>
        <v>0</v>
      </c>
      <c r="DX72" s="400">
        <f t="shared" si="141"/>
        <v>0</v>
      </c>
      <c r="DY72" s="400">
        <f t="shared" si="142"/>
        <v>0</v>
      </c>
      <c r="DZ72" s="400">
        <f t="shared" si="143"/>
        <v>0</v>
      </c>
    </row>
    <row r="73" spans="1:130" ht="16.149999999999999" customHeight="1" x14ac:dyDescent="0.25">
      <c r="A73" s="4113" t="s">
        <v>2564</v>
      </c>
      <c r="B73" s="4112">
        <f t="shared" si="164"/>
        <v>0</v>
      </c>
      <c r="C73" s="4113">
        <f t="shared" si="164"/>
        <v>0</v>
      </c>
      <c r="D73" s="1907"/>
      <c r="E73" s="1634"/>
      <c r="F73" s="1596"/>
      <c r="G73" s="1634"/>
      <c r="H73" s="1596"/>
      <c r="I73" s="1597"/>
      <c r="J73" s="1907"/>
      <c r="K73" s="1907"/>
      <c r="L73" s="1596"/>
      <c r="M73" s="1597"/>
      <c r="N73" s="1907"/>
      <c r="O73" s="1634"/>
      <c r="P73" s="1596"/>
      <c r="Q73" s="1634"/>
      <c r="R73" s="1596"/>
      <c r="S73" s="1634"/>
      <c r="T73" s="1596"/>
      <c r="U73" s="1634"/>
      <c r="V73" s="1596"/>
      <c r="W73" s="1634"/>
      <c r="X73" s="1596"/>
      <c r="Y73" s="1634"/>
      <c r="Z73" s="1596"/>
      <c r="AA73" s="1634"/>
      <c r="AB73" s="1596"/>
      <c r="AC73" s="1634"/>
      <c r="AD73" s="1596"/>
      <c r="AE73" s="1634"/>
      <c r="AF73" s="1596"/>
      <c r="AG73" s="1634"/>
      <c r="AH73" s="1596"/>
      <c r="AI73" s="1634"/>
      <c r="AJ73" s="1596"/>
      <c r="AK73" s="1634"/>
      <c r="AL73" s="1596"/>
      <c r="AM73" s="1634"/>
      <c r="AN73" s="1596"/>
      <c r="AO73" s="1634"/>
      <c r="AP73" s="1596"/>
      <c r="AQ73" s="1710"/>
      <c r="AR73" s="1907"/>
      <c r="AS73" s="1710"/>
      <c r="AT73" s="1907"/>
      <c r="AU73" s="1634"/>
      <c r="AV73" s="1596"/>
      <c r="AW73" s="1597"/>
      <c r="AX73" s="398" t="str">
        <f t="shared" si="111"/>
        <v/>
      </c>
      <c r="AY73" s="398"/>
      <c r="AZ73" s="398"/>
      <c r="BA73" s="398"/>
      <c r="BB73" s="398"/>
      <c r="BC73" s="398"/>
      <c r="BD73" s="398"/>
      <c r="BE73" s="398"/>
      <c r="BF73" s="398"/>
      <c r="BG73" s="398"/>
      <c r="BH73" s="398"/>
      <c r="BI73" s="394"/>
      <c r="BJ73" s="394"/>
      <c r="BK73" s="394"/>
      <c r="BL73" s="394"/>
      <c r="BU73" s="394"/>
      <c r="BW73" s="395"/>
      <c r="CA73" s="399" t="str">
        <f t="shared" si="112"/>
        <v/>
      </c>
      <c r="CB73" s="399" t="str">
        <f t="shared" si="113"/>
        <v/>
      </c>
      <c r="CC73" s="399" t="str">
        <f t="shared" si="114"/>
        <v/>
      </c>
      <c r="CD73" s="399" t="str">
        <f t="shared" si="115"/>
        <v/>
      </c>
      <c r="CE73" s="399" t="str">
        <f t="shared" si="116"/>
        <v/>
      </c>
      <c r="CF73" s="399" t="str">
        <f t="shared" si="144"/>
        <v/>
      </c>
      <c r="CG73" s="399" t="str">
        <f t="shared" si="145"/>
        <v/>
      </c>
      <c r="CH73" s="399" t="str">
        <f t="shared" si="146"/>
        <v/>
      </c>
      <c r="CI73" s="399" t="str">
        <f t="shared" si="147"/>
        <v/>
      </c>
      <c r="CJ73" s="399" t="str">
        <f t="shared" si="148"/>
        <v/>
      </c>
      <c r="CK73" s="399" t="str">
        <f t="shared" si="149"/>
        <v/>
      </c>
      <c r="CL73" s="399" t="str">
        <f t="shared" si="150"/>
        <v/>
      </c>
      <c r="CM73" s="399" t="str">
        <f t="shared" si="151"/>
        <v/>
      </c>
      <c r="CN73" s="399" t="str">
        <f t="shared" si="152"/>
        <v/>
      </c>
      <c r="CO73" s="399" t="str">
        <f t="shared" si="153"/>
        <v/>
      </c>
      <c r="CP73" s="399" t="str">
        <f t="shared" si="154"/>
        <v/>
      </c>
      <c r="CQ73" s="399" t="str">
        <f t="shared" si="155"/>
        <v/>
      </c>
      <c r="CR73" s="399" t="str">
        <f t="shared" si="156"/>
        <v/>
      </c>
      <c r="CS73" s="399" t="str">
        <f t="shared" si="157"/>
        <v/>
      </c>
      <c r="CT73" s="399" t="str">
        <f t="shared" si="158"/>
        <v/>
      </c>
      <c r="CU73" s="399" t="str">
        <f t="shared" si="159"/>
        <v/>
      </c>
      <c r="CV73" s="399" t="str">
        <f t="shared" si="160"/>
        <v/>
      </c>
      <c r="CW73" s="399" t="str">
        <f t="shared" si="161"/>
        <v/>
      </c>
      <c r="CX73" s="399" t="str">
        <f t="shared" si="162"/>
        <v/>
      </c>
      <c r="CY73" s="399" t="str">
        <f t="shared" si="163"/>
        <v/>
      </c>
      <c r="CZ73" s="399" t="str">
        <f t="shared" si="117"/>
        <v/>
      </c>
      <c r="DA73" s="400">
        <f t="shared" si="118"/>
        <v>0</v>
      </c>
      <c r="DB73" s="400">
        <f t="shared" si="119"/>
        <v>0</v>
      </c>
      <c r="DC73" s="400">
        <f t="shared" si="120"/>
        <v>0</v>
      </c>
      <c r="DD73" s="400">
        <f t="shared" si="121"/>
        <v>0</v>
      </c>
      <c r="DE73" s="400">
        <f t="shared" si="122"/>
        <v>0</v>
      </c>
      <c r="DF73" s="400">
        <f t="shared" si="123"/>
        <v>0</v>
      </c>
      <c r="DG73" s="400">
        <f t="shared" si="124"/>
        <v>0</v>
      </c>
      <c r="DH73" s="400">
        <f t="shared" si="125"/>
        <v>0</v>
      </c>
      <c r="DI73" s="400">
        <f t="shared" si="126"/>
        <v>0</v>
      </c>
      <c r="DJ73" s="400">
        <f t="shared" si="127"/>
        <v>0</v>
      </c>
      <c r="DK73" s="400">
        <f t="shared" si="128"/>
        <v>0</v>
      </c>
      <c r="DL73" s="400">
        <f t="shared" si="129"/>
        <v>0</v>
      </c>
      <c r="DM73" s="400">
        <f t="shared" si="130"/>
        <v>0</v>
      </c>
      <c r="DN73" s="400">
        <f t="shared" si="131"/>
        <v>0</v>
      </c>
      <c r="DO73" s="400">
        <f t="shared" si="132"/>
        <v>0</v>
      </c>
      <c r="DP73" s="400">
        <f t="shared" si="133"/>
        <v>0</v>
      </c>
      <c r="DQ73" s="400">
        <f t="shared" si="134"/>
        <v>0</v>
      </c>
      <c r="DR73" s="400">
        <f t="shared" si="135"/>
        <v>0</v>
      </c>
      <c r="DS73" s="400">
        <f t="shared" si="136"/>
        <v>0</v>
      </c>
      <c r="DT73" s="400">
        <f t="shared" si="137"/>
        <v>0</v>
      </c>
      <c r="DU73" s="400">
        <f t="shared" si="138"/>
        <v>0</v>
      </c>
      <c r="DV73" s="400">
        <f t="shared" si="139"/>
        <v>0</v>
      </c>
      <c r="DW73" s="400">
        <f t="shared" si="140"/>
        <v>0</v>
      </c>
      <c r="DX73" s="400">
        <f t="shared" si="141"/>
        <v>0</v>
      </c>
      <c r="DY73" s="400">
        <f t="shared" si="142"/>
        <v>0</v>
      </c>
      <c r="DZ73" s="400">
        <f t="shared" si="143"/>
        <v>0</v>
      </c>
    </row>
    <row r="74" spans="1:130" ht="31.9" customHeight="1" x14ac:dyDescent="0.25">
      <c r="A74" s="4096" t="s">
        <v>2567</v>
      </c>
      <c r="B74" s="4096"/>
      <c r="C74" s="4096"/>
      <c r="D74" s="4096"/>
      <c r="E74" s="4096"/>
      <c r="F74" s="4096"/>
      <c r="G74" s="4096"/>
      <c r="I74" s="273"/>
      <c r="J74" s="291"/>
      <c r="K74" s="291"/>
      <c r="L74" s="291"/>
      <c r="M74" s="291"/>
      <c r="N74" s="291"/>
      <c r="O74" s="291"/>
      <c r="P74" s="291"/>
      <c r="Q74" s="250"/>
      <c r="AR74" s="393" t="s">
        <v>2568</v>
      </c>
      <c r="AX74" s="394"/>
      <c r="AY74" s="394"/>
      <c r="AZ74" s="394"/>
      <c r="BA74" s="394"/>
      <c r="BB74" s="394"/>
      <c r="BC74" s="394"/>
      <c r="BD74" s="394"/>
      <c r="BE74" s="394"/>
      <c r="BF74" s="394"/>
      <c r="BG74" s="394"/>
      <c r="BH74" s="394"/>
      <c r="BI74" s="394"/>
      <c r="BJ74" s="394"/>
      <c r="BK74" s="394"/>
      <c r="BL74" s="394"/>
      <c r="BM74" s="394"/>
      <c r="BT74" s="397"/>
      <c r="BU74" s="397"/>
      <c r="BV74" s="395"/>
      <c r="BW74" s="395"/>
    </row>
    <row r="75" spans="1:130" ht="31.9" customHeight="1" x14ac:dyDescent="0.25">
      <c r="A75" s="7421" t="s">
        <v>2543</v>
      </c>
      <c r="B75" s="7423" t="s">
        <v>49</v>
      </c>
      <c r="C75" s="7424"/>
      <c r="D75" s="7427" t="s">
        <v>945</v>
      </c>
      <c r="E75" s="7428"/>
      <c r="F75" s="7428"/>
      <c r="G75" s="7428"/>
      <c r="H75" s="7428"/>
      <c r="I75" s="7428"/>
      <c r="J75" s="7428"/>
      <c r="K75" s="7428"/>
      <c r="L75" s="7428"/>
      <c r="M75" s="7428"/>
      <c r="N75" s="7428"/>
      <c r="O75" s="7428"/>
      <c r="P75" s="7428"/>
      <c r="Q75" s="7428"/>
      <c r="R75" s="7428"/>
      <c r="S75" s="7428"/>
      <c r="T75" s="7428"/>
      <c r="U75" s="7428"/>
      <c r="V75" s="7428"/>
      <c r="W75" s="7428"/>
      <c r="X75" s="7428"/>
      <c r="Y75" s="7428"/>
      <c r="Z75" s="7428"/>
      <c r="AA75" s="7428"/>
      <c r="AB75" s="7428"/>
      <c r="AC75" s="7428"/>
      <c r="AD75" s="7428"/>
      <c r="AE75" s="7428"/>
      <c r="AF75" s="7428"/>
      <c r="AG75" s="7428"/>
      <c r="AH75" s="7428"/>
      <c r="AI75" s="7428"/>
      <c r="AJ75" s="7428"/>
      <c r="AK75" s="7428"/>
      <c r="AL75" s="7428"/>
      <c r="AM75" s="7428"/>
      <c r="AN75" s="7428"/>
      <c r="AO75" s="7428"/>
      <c r="AP75" s="7428"/>
      <c r="AQ75" s="7429"/>
      <c r="AR75" s="7430" t="s">
        <v>2544</v>
      </c>
      <c r="AS75" s="7431"/>
      <c r="AT75" s="7432" t="s">
        <v>930</v>
      </c>
      <c r="AU75" s="7433"/>
      <c r="AV75" s="7438" t="s">
        <v>13</v>
      </c>
      <c r="AW75" s="7440" t="s">
        <v>14</v>
      </c>
      <c r="AX75" s="394"/>
      <c r="AY75" s="394"/>
      <c r="AZ75" s="394"/>
      <c r="BA75" s="394"/>
      <c r="BB75" s="394"/>
      <c r="BC75" s="394"/>
      <c r="BD75" s="394"/>
      <c r="BE75" s="394"/>
      <c r="BF75" s="394"/>
      <c r="BG75" s="394"/>
      <c r="BH75" s="394"/>
      <c r="BI75" s="394"/>
      <c r="BJ75" s="394"/>
      <c r="BK75" s="394"/>
      <c r="BL75" s="394"/>
      <c r="BU75" s="394"/>
      <c r="BV75" s="395"/>
      <c r="BW75" s="395"/>
    </row>
    <row r="76" spans="1:130" ht="16.149999999999999" customHeight="1" x14ac:dyDescent="0.25">
      <c r="A76" s="6664"/>
      <c r="B76" s="7425"/>
      <c r="C76" s="7426"/>
      <c r="D76" s="7436" t="s">
        <v>947</v>
      </c>
      <c r="E76" s="7430"/>
      <c r="F76" s="7436" t="s">
        <v>948</v>
      </c>
      <c r="G76" s="7430"/>
      <c r="H76" s="7436" t="s">
        <v>949</v>
      </c>
      <c r="I76" s="7437"/>
      <c r="J76" s="7430" t="s">
        <v>950</v>
      </c>
      <c r="K76" s="7430"/>
      <c r="L76" s="7436" t="s">
        <v>458</v>
      </c>
      <c r="M76" s="7430"/>
      <c r="N76" s="7436" t="s">
        <v>598</v>
      </c>
      <c r="O76" s="7430"/>
      <c r="P76" s="7436" t="s">
        <v>70</v>
      </c>
      <c r="Q76" s="7430"/>
      <c r="R76" s="7436" t="s">
        <v>71</v>
      </c>
      <c r="S76" s="7430"/>
      <c r="T76" s="7436" t="s">
        <v>143</v>
      </c>
      <c r="U76" s="7437"/>
      <c r="V76" s="7436" t="s">
        <v>144</v>
      </c>
      <c r="W76" s="7437"/>
      <c r="X76" s="7436" t="s">
        <v>145</v>
      </c>
      <c r="Y76" s="7437"/>
      <c r="Z76" s="7436" t="s">
        <v>146</v>
      </c>
      <c r="AA76" s="7437"/>
      <c r="AB76" s="7436" t="s">
        <v>147</v>
      </c>
      <c r="AC76" s="7437"/>
      <c r="AD76" s="7436" t="s">
        <v>148</v>
      </c>
      <c r="AE76" s="7437"/>
      <c r="AF76" s="7436" t="s">
        <v>149</v>
      </c>
      <c r="AG76" s="7437"/>
      <c r="AH76" s="7436" t="s">
        <v>150</v>
      </c>
      <c r="AI76" s="7437"/>
      <c r="AJ76" s="7436" t="s">
        <v>151</v>
      </c>
      <c r="AK76" s="7437"/>
      <c r="AL76" s="7436" t="s">
        <v>152</v>
      </c>
      <c r="AM76" s="7437"/>
      <c r="AN76" s="7436" t="s">
        <v>153</v>
      </c>
      <c r="AO76" s="7437"/>
      <c r="AP76" s="7436" t="s">
        <v>154</v>
      </c>
      <c r="AQ76" s="7431"/>
      <c r="AR76" s="7442" t="s">
        <v>53</v>
      </c>
      <c r="AS76" s="7444" t="s">
        <v>54</v>
      </c>
      <c r="AT76" s="7434"/>
      <c r="AU76" s="7435"/>
      <c r="AV76" s="6604"/>
      <c r="AW76" s="6203"/>
      <c r="AX76" s="394"/>
      <c r="AY76" s="394"/>
      <c r="AZ76" s="394"/>
      <c r="BA76" s="394"/>
      <c r="BB76" s="394"/>
      <c r="BC76" s="394"/>
      <c r="BD76" s="394"/>
      <c r="BE76" s="394"/>
      <c r="BF76" s="394"/>
      <c r="BG76" s="394"/>
      <c r="BH76" s="394"/>
      <c r="BI76" s="394"/>
      <c r="BJ76" s="394"/>
      <c r="BK76" s="394"/>
      <c r="BL76" s="394"/>
      <c r="BU76" s="394"/>
      <c r="BV76" s="395"/>
      <c r="BW76" s="395"/>
    </row>
    <row r="77" spans="1:130" ht="16.149999999999999" customHeight="1" x14ac:dyDescent="0.25">
      <c r="A77" s="7422"/>
      <c r="B77" s="4103" t="s">
        <v>2545</v>
      </c>
      <c r="C77" s="3781" t="s">
        <v>2546</v>
      </c>
      <c r="D77" s="4097" t="s">
        <v>2545</v>
      </c>
      <c r="E77" s="4104" t="s">
        <v>2546</v>
      </c>
      <c r="F77" s="4097" t="s">
        <v>2545</v>
      </c>
      <c r="G77" s="4104" t="s">
        <v>2546</v>
      </c>
      <c r="H77" s="4097" t="s">
        <v>2545</v>
      </c>
      <c r="I77" s="3781" t="s">
        <v>2546</v>
      </c>
      <c r="J77" s="4103" t="s">
        <v>2545</v>
      </c>
      <c r="K77" s="4104" t="s">
        <v>2546</v>
      </c>
      <c r="L77" s="4097" t="s">
        <v>2545</v>
      </c>
      <c r="M77" s="4104" t="s">
        <v>2546</v>
      </c>
      <c r="N77" s="4097" t="s">
        <v>2545</v>
      </c>
      <c r="O77" s="4104" t="s">
        <v>2546</v>
      </c>
      <c r="P77" s="4097" t="s">
        <v>2545</v>
      </c>
      <c r="Q77" s="4104" t="s">
        <v>2546</v>
      </c>
      <c r="R77" s="4097" t="s">
        <v>2545</v>
      </c>
      <c r="S77" s="4104" t="s">
        <v>2546</v>
      </c>
      <c r="T77" s="4097" t="s">
        <v>2545</v>
      </c>
      <c r="U77" s="4104" t="s">
        <v>2546</v>
      </c>
      <c r="V77" s="4097" t="s">
        <v>2545</v>
      </c>
      <c r="W77" s="4104" t="s">
        <v>2546</v>
      </c>
      <c r="X77" s="4097" t="s">
        <v>2545</v>
      </c>
      <c r="Y77" s="4104" t="s">
        <v>2546</v>
      </c>
      <c r="Z77" s="4097" t="s">
        <v>2545</v>
      </c>
      <c r="AA77" s="4104" t="s">
        <v>2546</v>
      </c>
      <c r="AB77" s="4097" t="s">
        <v>2545</v>
      </c>
      <c r="AC77" s="4104" t="s">
        <v>2546</v>
      </c>
      <c r="AD77" s="4097" t="s">
        <v>2545</v>
      </c>
      <c r="AE77" s="4104" t="s">
        <v>2546</v>
      </c>
      <c r="AF77" s="4097" t="s">
        <v>2545</v>
      </c>
      <c r="AG77" s="4104" t="s">
        <v>2546</v>
      </c>
      <c r="AH77" s="4097" t="s">
        <v>2545</v>
      </c>
      <c r="AI77" s="4104" t="s">
        <v>2546</v>
      </c>
      <c r="AJ77" s="4097" t="s">
        <v>2545</v>
      </c>
      <c r="AK77" s="4104" t="s">
        <v>2546</v>
      </c>
      <c r="AL77" s="4097" t="s">
        <v>2545</v>
      </c>
      <c r="AM77" s="4104" t="s">
        <v>2546</v>
      </c>
      <c r="AN77" s="4097" t="s">
        <v>2545</v>
      </c>
      <c r="AO77" s="4104" t="s">
        <v>2546</v>
      </c>
      <c r="AP77" s="4097" t="s">
        <v>2545</v>
      </c>
      <c r="AQ77" s="3723" t="s">
        <v>2546</v>
      </c>
      <c r="AR77" s="7443"/>
      <c r="AS77" s="7445"/>
      <c r="AT77" s="4105" t="s">
        <v>860</v>
      </c>
      <c r="AU77" s="4106" t="s">
        <v>861</v>
      </c>
      <c r="AV77" s="7439"/>
      <c r="AW77" s="7441"/>
      <c r="AX77" s="394"/>
      <c r="AY77" s="394"/>
      <c r="AZ77" s="394"/>
      <c r="BA77" s="394"/>
      <c r="BB77" s="394"/>
      <c r="BC77" s="394"/>
      <c r="BD77" s="394"/>
      <c r="BE77" s="394"/>
      <c r="BF77" s="394"/>
      <c r="BG77" s="394"/>
      <c r="BH77" s="394"/>
      <c r="BI77" s="394"/>
      <c r="BJ77" s="394"/>
      <c r="BK77" s="394"/>
      <c r="BL77" s="394"/>
      <c r="BU77" s="394"/>
      <c r="BV77" s="395"/>
      <c r="BW77" s="395"/>
    </row>
    <row r="78" spans="1:130" ht="16.149999999999999" customHeight="1" x14ac:dyDescent="0.25">
      <c r="A78" s="4115" t="s">
        <v>2547</v>
      </c>
      <c r="B78" s="4108">
        <f t="shared" ref="B78:C85" si="165">+N78+P78+R78+T78+V78+X78+Z78+AB78+AD78+AF78+AH78+AJ78+AL78+AN78+AP78</f>
        <v>0</v>
      </c>
      <c r="C78" s="4109">
        <f t="shared" si="165"/>
        <v>0</v>
      </c>
      <c r="D78" s="3571"/>
      <c r="E78" s="1678"/>
      <c r="F78" s="1706"/>
      <c r="G78" s="1678"/>
      <c r="H78" s="1706"/>
      <c r="I78" s="1678"/>
      <c r="J78" s="1706"/>
      <c r="K78" s="1678"/>
      <c r="L78" s="1706"/>
      <c r="M78" s="1707"/>
      <c r="N78" s="1591"/>
      <c r="O78" s="1674"/>
      <c r="P78" s="1583"/>
      <c r="Q78" s="1674"/>
      <c r="R78" s="1583"/>
      <c r="S78" s="1674"/>
      <c r="T78" s="1583"/>
      <c r="U78" s="1674"/>
      <c r="V78" s="1583"/>
      <c r="W78" s="1674"/>
      <c r="X78" s="1583"/>
      <c r="Y78" s="1674"/>
      <c r="Z78" s="1583"/>
      <c r="AA78" s="1674"/>
      <c r="AB78" s="1583"/>
      <c r="AC78" s="1674"/>
      <c r="AD78" s="1583"/>
      <c r="AE78" s="1674"/>
      <c r="AF78" s="1583"/>
      <c r="AG78" s="1674"/>
      <c r="AH78" s="1583"/>
      <c r="AI78" s="1674"/>
      <c r="AJ78" s="1583"/>
      <c r="AK78" s="1674"/>
      <c r="AL78" s="1583"/>
      <c r="AM78" s="1674"/>
      <c r="AN78" s="1583"/>
      <c r="AO78" s="1674"/>
      <c r="AP78" s="1583"/>
      <c r="AQ78" s="1679"/>
      <c r="AR78" s="3818"/>
      <c r="AS78" s="1679"/>
      <c r="AT78" s="1591"/>
      <c r="AU78" s="1674"/>
      <c r="AV78" s="1583"/>
      <c r="AW78" s="1595"/>
      <c r="AX78" s="398" t="str">
        <f t="shared" ref="AX78:AX95" si="166">$CA78&amp;$CB78&amp;$CC78&amp;$CD78&amp;$CE78&amp;$CF78&amp;$CG78&amp;$CH78&amp;$CI78&amp;$CJ78&amp;$CK78&amp;$CL78&amp;$CM78&amp;$CN78&amp;$CO78&amp;$CP78&amp;$CQ78&amp;$CR78&amp;$CS78&amp;$CT78&amp;$CU78&amp;$CV78&amp;$CW78&amp;$CX78&amp;$CY78&amp;$CZ78</f>
        <v/>
      </c>
      <c r="AY78" s="398"/>
      <c r="AZ78" s="398"/>
      <c r="BA78" s="398"/>
      <c r="BB78" s="398"/>
      <c r="BC78" s="398"/>
      <c r="BD78" s="398"/>
      <c r="BE78" s="398"/>
      <c r="BF78" s="398"/>
      <c r="BG78" s="398"/>
      <c r="BH78" s="398"/>
      <c r="BI78" s="394"/>
      <c r="BJ78" s="394"/>
      <c r="BK78" s="394"/>
      <c r="BL78" s="394"/>
      <c r="BU78" s="395"/>
      <c r="BV78" s="395"/>
      <c r="BW78" s="395"/>
      <c r="CA78" s="399" t="str">
        <f t="shared" ref="CA78:CA95" si="167">IF(B78&lt;C78,"* El total de Reactivos NO DEBE ser superior al total de Procesados. ","")</f>
        <v/>
      </c>
      <c r="CB78" s="399" t="str">
        <f t="shared" ref="CB78:CB95" si="168">IF(B78&lt;&gt;(AR78+ AS78),"* La suma de las columnas Sexo DEBE SER IGUAL a los Procesados. ","")</f>
        <v/>
      </c>
      <c r="CC78" s="399" t="str">
        <f t="shared" ref="CC78:CC95" si="169">IF(B78&lt;(AT78+ AU78),"* La suma de las columna Trans NO DEBE ser superior al total de Procesados. ","")</f>
        <v/>
      </c>
      <c r="CD78" s="399" t="str">
        <f t="shared" ref="CD78:CD95" si="170">IF(B78&lt;AV78,"* La columna Pueblos Originarios NO DEBE ser superior al total de Procesados. ","")</f>
        <v/>
      </c>
      <c r="CE78" s="399" t="str">
        <f t="shared" ref="CE78:CE95" si="171">IF(B78&lt;AW78,"* La columna Migrantes NO DEBE ser superior al total de Procesados. ","")</f>
        <v/>
      </c>
      <c r="CF78" s="399" t="str">
        <f>IF(D78&lt;E78,CONCATENATE("* El total de procesados debe ser mayor o igual al total de Reactivos en el grupo de edad ",$D$76),"")</f>
        <v/>
      </c>
      <c r="CG78" s="399" t="str">
        <f>IF(F78&lt;G78,CONCATENATE("* El total de procesados debe ser mayor o igual al total de Reactivos en el grupo de edad ",$F$76),"")</f>
        <v/>
      </c>
      <c r="CH78" s="399" t="str">
        <f>IF(H78&lt;I78,CONCATENATE("* El total de procesados debe ser mayor o igual al total de Reactivos en el grupo de edad ",$H$76),"")</f>
        <v/>
      </c>
      <c r="CI78" s="399" t="str">
        <f>IF(J78&lt;K78,CONCATENATE("* El total de procesados debe ser mayor o igual al total de Reactivos en el grupo de edad ",$J$76),"")</f>
        <v/>
      </c>
      <c r="CJ78" s="399" t="str">
        <f>IF(L78&lt;M78,CONCATENATE("* El total de procesados debe ser mayor o igual al total de Reactivos en el grupo de edad ",$L$76),"")</f>
        <v/>
      </c>
      <c r="CK78" s="399" t="str">
        <f>IF(N78&lt;O78,CONCATENATE("* El total de procesados debe ser mayor o igual al total de Reactivos en el grupo de edad ",$N$76),"")</f>
        <v/>
      </c>
      <c r="CL78" s="399" t="str">
        <f>IF(P78&lt;Q78,CONCATENATE("* El total de procesados debe ser mayor o igual al total de Reactivos en el grupo de edad ",$P$76),"")</f>
        <v/>
      </c>
      <c r="CM78" s="399" t="str">
        <f>IF(R78&lt;S78,CONCATENATE("* El total de procesados debe ser mayor o igual al total de Reactivos en el grupo de edad ",$R$76),"")</f>
        <v/>
      </c>
      <c r="CN78" s="399" t="str">
        <f>IF(T78&lt;U78,CONCATENATE("* El total de procesados debe ser mayor o igual al total de Reactivos en el grupo de edad ",$T$76),"")</f>
        <v/>
      </c>
      <c r="CO78" s="399" t="str">
        <f>IF(V78&lt;W78,CONCATENATE("* El total de procesados debe ser mayor o igual al total de Reactivos en el grupo de edad ",$V$76),"")</f>
        <v/>
      </c>
      <c r="CP78" s="399" t="str">
        <f>IF(X78&lt;Y78,CONCATENATE("* El total de procesados debe ser mayor o igual al total de Reactivos en el grupo de edad ",$X$76),"")</f>
        <v/>
      </c>
      <c r="CQ78" s="399" t="str">
        <f>IF(Z78&lt;AA78,CONCATENATE("* El total de procesados debe ser mayor o igual al total de Reactivos en el grupo de edad ",$Z$76),"")</f>
        <v/>
      </c>
      <c r="CR78" s="399" t="str">
        <f>IF(AB78&lt;AC78,CONCATENATE("* El total de procesados debe ser mayor o igual al total de Reactivos en el grupo de edad ",$AB$76),"")</f>
        <v/>
      </c>
      <c r="CS78" s="399" t="str">
        <f>IF(AD78&lt;AE78,CONCATENATE("* El total de procesados debe ser mayor o igual al total de Reactivos en el grupo de edad ",$AD$76),"")</f>
        <v/>
      </c>
      <c r="CT78" s="399" t="str">
        <f>IF(AF78&lt;AG78,CONCATENATE("* El total de procesados debe ser mayor o igual al total de Reactivos en el grupo de edad ",$AF$76),"")</f>
        <v/>
      </c>
      <c r="CU78" s="399" t="str">
        <f>IF(AH78&lt;AI78,CONCATENATE("* El total de procesados debe ser mayor o igual al total de Reactivos en el grupo de edad ",$AH$76),"")</f>
        <v/>
      </c>
      <c r="CV78" s="399" t="str">
        <f>IF(AJ78&lt;AK78,CONCATENATE("* El total de procesados debe ser mayor o igual al total de Reactivos en el grupo de edad ",$AJ$76),"")</f>
        <v/>
      </c>
      <c r="CW78" s="399" t="str">
        <f>IF(AL78&lt;AM78,CONCATENATE("* El total de procesados debe ser mayor o igual al total de Reactivos en el grupo de edad ",$AL$76),"")</f>
        <v/>
      </c>
      <c r="CX78" s="399" t="str">
        <f>IF(AN78&lt;AO78,CONCATENATE("* El total de procesados debe ser mayor o igual al total de Reactivos en el grupo de edad ",$AN$76),"")</f>
        <v/>
      </c>
      <c r="CY78" s="399" t="str">
        <f>IF(AP78&lt;AQ78,CONCATENATE("* El total de procesados debe ser mayor o igual al total de Reactivos en el grupo de edad ",$AP$76),"")</f>
        <v/>
      </c>
      <c r="CZ78" s="399" t="str">
        <f t="shared" ref="CZ78:CZ95" si="172">IF(AND(B78&lt;&gt;0,OR(AT78="",AU78="",AV78="",AW78="")),"* No olvide digitar la columna Trans y/o Pueblos Originarios y/o Migrantes (Digite Cero si no tiene). ","")</f>
        <v/>
      </c>
      <c r="DA78" s="400">
        <f t="shared" ref="DA78:DA95" si="173">IF(B78&lt;   C78,1,0)</f>
        <v>0</v>
      </c>
      <c r="DB78" s="400">
        <f t="shared" ref="DB78:DB95" si="174">IF(B78&lt;&gt; AR78+AS78,1,0)</f>
        <v>0</v>
      </c>
      <c r="DC78" s="400">
        <f t="shared" ref="DC78:DC95" si="175">IF(B78&lt;  AT78+AU78,1,0)</f>
        <v>0</v>
      </c>
      <c r="DD78" s="400">
        <f t="shared" ref="DD78:DD95" si="176">IF(B78&lt;  AV78,1,0)</f>
        <v>0</v>
      </c>
      <c r="DE78" s="400">
        <f t="shared" ref="DE78:DE95" si="177">IF(B78&lt;  AW78,1,0)</f>
        <v>0</v>
      </c>
      <c r="DF78" s="400">
        <f t="shared" ref="DF78:DF95" si="178">IF(D78&lt;E78,1,0)</f>
        <v>0</v>
      </c>
      <c r="DG78" s="400">
        <f t="shared" ref="DG78:DG95" si="179">IF(F78&lt;G78,1,0)</f>
        <v>0</v>
      </c>
      <c r="DH78" s="400">
        <f t="shared" ref="DH78:DH95" si="180">IF(H78&lt;I78,1,0)</f>
        <v>0</v>
      </c>
      <c r="DI78" s="400">
        <f t="shared" ref="DI78:DI95" si="181">IF(J78&lt;K78,1,0)</f>
        <v>0</v>
      </c>
      <c r="DJ78" s="400">
        <f t="shared" ref="DJ78:DJ95" si="182">IF(L78&lt;M78,1,0)</f>
        <v>0</v>
      </c>
      <c r="DK78" s="400">
        <f t="shared" ref="DK78:DK95" si="183">IF(N78&lt;O78,1,0)</f>
        <v>0</v>
      </c>
      <c r="DL78" s="400">
        <f t="shared" ref="DL78:DL95" si="184">IF(P78&lt;Q78,1,0)</f>
        <v>0</v>
      </c>
      <c r="DM78" s="400">
        <f t="shared" ref="DM78:DM95" si="185">IF(R78&lt;S78,1,0)</f>
        <v>0</v>
      </c>
      <c r="DN78" s="400">
        <f t="shared" ref="DN78:DN95" si="186">IF(T78&lt;U78,1,0)</f>
        <v>0</v>
      </c>
      <c r="DO78" s="400">
        <f t="shared" ref="DO78:DO95" si="187">IF(V78&lt;W78,1,0)</f>
        <v>0</v>
      </c>
      <c r="DP78" s="400">
        <f t="shared" ref="DP78:DP95" si="188">IF(X78&lt;Y78,1,0)</f>
        <v>0</v>
      </c>
      <c r="DQ78" s="400">
        <f t="shared" ref="DQ78:DQ95" si="189">IF(Z78&lt;AA78,1,0)</f>
        <v>0</v>
      </c>
      <c r="DR78" s="400">
        <f t="shared" ref="DR78:DR95" si="190">IF(AB78&lt;AC78,1,0)</f>
        <v>0</v>
      </c>
      <c r="DS78" s="400">
        <f t="shared" ref="DS78:DS95" si="191">IF(AD78&lt;AE78,1,0)</f>
        <v>0</v>
      </c>
      <c r="DT78" s="400">
        <f t="shared" ref="DT78:DT95" si="192">IF(AF78&lt;AG78,1,0)</f>
        <v>0</v>
      </c>
      <c r="DU78" s="400">
        <f t="shared" ref="DU78:DU95" si="193">IF(AH78&lt;AI78,1,0)</f>
        <v>0</v>
      </c>
      <c r="DV78" s="400">
        <f t="shared" ref="DV78:DV95" si="194">IF(AJ78&lt;AK78,1,0)</f>
        <v>0</v>
      </c>
      <c r="DW78" s="400">
        <f t="shared" ref="DW78:DW95" si="195">IF(AL78&lt;AM78,1,0)</f>
        <v>0</v>
      </c>
      <c r="DX78" s="400">
        <f t="shared" ref="DX78:DX95" si="196">IF(AN78&lt;AO78,1,0)</f>
        <v>0</v>
      </c>
      <c r="DY78" s="400">
        <f t="shared" ref="DY78:DY95" si="197">IF(AP78&lt;AQ78,1,0)</f>
        <v>0</v>
      </c>
      <c r="DZ78" s="400">
        <f t="shared" ref="DZ78:DZ95" si="198">IF(AND(B78&lt;&gt;0,OR(AT78="",AU78="",AV78="",AW78="")),1,0)</f>
        <v>0</v>
      </c>
    </row>
    <row r="79" spans="1:130" ht="16.149999999999999" customHeight="1" x14ac:dyDescent="0.25">
      <c r="A79" s="1602" t="s">
        <v>2548</v>
      </c>
      <c r="B79" s="1791">
        <f t="shared" si="165"/>
        <v>0</v>
      </c>
      <c r="C79" s="1592">
        <f t="shared" si="165"/>
        <v>0</v>
      </c>
      <c r="D79" s="3571"/>
      <c r="E79" s="1678"/>
      <c r="F79" s="1706"/>
      <c r="G79" s="1678"/>
      <c r="H79" s="1706"/>
      <c r="I79" s="1678"/>
      <c r="J79" s="1706"/>
      <c r="K79" s="1678"/>
      <c r="L79" s="1706"/>
      <c r="M79" s="1707"/>
      <c r="N79" s="1591"/>
      <c r="O79" s="1674"/>
      <c r="P79" s="1583"/>
      <c r="Q79" s="1674"/>
      <c r="R79" s="1583"/>
      <c r="S79" s="1674"/>
      <c r="T79" s="1583"/>
      <c r="U79" s="1674"/>
      <c r="V79" s="1583"/>
      <c r="W79" s="1674"/>
      <c r="X79" s="1583"/>
      <c r="Y79" s="1674"/>
      <c r="Z79" s="1583"/>
      <c r="AA79" s="1674"/>
      <c r="AB79" s="1583"/>
      <c r="AC79" s="1674"/>
      <c r="AD79" s="1583"/>
      <c r="AE79" s="1674"/>
      <c r="AF79" s="1583"/>
      <c r="AG79" s="1674"/>
      <c r="AH79" s="1583"/>
      <c r="AI79" s="1674"/>
      <c r="AJ79" s="1583"/>
      <c r="AK79" s="1674"/>
      <c r="AL79" s="1583"/>
      <c r="AM79" s="1674"/>
      <c r="AN79" s="1583"/>
      <c r="AO79" s="1674"/>
      <c r="AP79" s="1583"/>
      <c r="AQ79" s="1679"/>
      <c r="AR79" s="3818"/>
      <c r="AS79" s="1679"/>
      <c r="AT79" s="1591"/>
      <c r="AU79" s="1674"/>
      <c r="AV79" s="1583"/>
      <c r="AW79" s="1595"/>
      <c r="AX79" s="398" t="str">
        <f t="shared" si="166"/>
        <v/>
      </c>
      <c r="AY79" s="398"/>
      <c r="AZ79" s="398"/>
      <c r="BA79" s="398"/>
      <c r="BB79" s="398"/>
      <c r="BC79" s="398"/>
      <c r="BD79" s="398"/>
      <c r="BE79" s="398"/>
      <c r="BF79" s="398"/>
      <c r="BG79" s="398"/>
      <c r="BH79" s="398"/>
      <c r="BI79" s="394"/>
      <c r="BJ79" s="394"/>
      <c r="BK79" s="394"/>
      <c r="BL79" s="394"/>
      <c r="BU79" s="395"/>
      <c r="BV79" s="395"/>
      <c r="BW79" s="395"/>
      <c r="CA79" s="399" t="str">
        <f t="shared" si="167"/>
        <v/>
      </c>
      <c r="CB79" s="399" t="str">
        <f t="shared" si="168"/>
        <v/>
      </c>
      <c r="CC79" s="399" t="str">
        <f t="shared" si="169"/>
        <v/>
      </c>
      <c r="CD79" s="399" t="str">
        <f t="shared" si="170"/>
        <v/>
      </c>
      <c r="CE79" s="399" t="str">
        <f t="shared" si="171"/>
        <v/>
      </c>
      <c r="CF79" s="399" t="str">
        <f t="shared" ref="CF79:CF95" si="199">IF(D79&lt;E79,CONCATENATE("* El total de procesados debe ser mayor o igual al total de Reactivos en el grupo de edad ",$D$76),"")</f>
        <v/>
      </c>
      <c r="CG79" s="399" t="str">
        <f t="shared" ref="CG79:CG95" si="200">IF(F79&lt;G79,CONCATENATE("* El total de procesados debe ser mayor o igual al total de Reactivos en el grupo de edad ",$F$76),"")</f>
        <v/>
      </c>
      <c r="CH79" s="399" t="str">
        <f t="shared" ref="CH79:CH95" si="201">IF(H79&lt;I79,CONCATENATE("* El total de procesados debe ser mayor o igual al total de Reactivos en el grupo de edad ",$H$76),"")</f>
        <v/>
      </c>
      <c r="CI79" s="399" t="str">
        <f t="shared" ref="CI79:CI95" si="202">IF(J79&lt;K79,CONCATENATE("* El total de procesados debe ser mayor o igual al total de Reactivos en el grupo de edad ",$J$76),"")</f>
        <v/>
      </c>
      <c r="CJ79" s="399" t="str">
        <f t="shared" ref="CJ79:CJ95" si="203">IF(L79&lt;M79,CONCATENATE("* El total de procesados debe ser mayor o igual al total de Reactivos en el grupo de edad ",$L$76),"")</f>
        <v/>
      </c>
      <c r="CK79" s="399" t="str">
        <f t="shared" ref="CK79:CK95" si="204">IF(N79&lt;O79,CONCATENATE("* El total de procesados debe ser mayor o igual al total de Reactivos en el grupo de edad ",$N$76),"")</f>
        <v/>
      </c>
      <c r="CL79" s="399" t="str">
        <f t="shared" ref="CL79:CL95" si="205">IF(P79&lt;Q79,CONCATENATE("* El total de procesados debe ser mayor o igual al total de Reactivos en el grupo de edad ",$P$76),"")</f>
        <v/>
      </c>
      <c r="CM79" s="399" t="str">
        <f t="shared" ref="CM79:CM95" si="206">IF(R79&lt;S79,CONCATENATE("* El total de procesados debe ser mayor o igual al total de Reactivos en el grupo de edad ",$R$76),"")</f>
        <v/>
      </c>
      <c r="CN79" s="399" t="str">
        <f t="shared" ref="CN79:CN95" si="207">IF(T79&lt;U79,CONCATENATE("* El total de procesados debe ser mayor o igual al total de Reactivos en el grupo de edad ",$T$76),"")</f>
        <v/>
      </c>
      <c r="CO79" s="399" t="str">
        <f t="shared" ref="CO79:CO95" si="208">IF(V79&lt;W79,CONCATENATE("* El total de procesados debe ser mayor o igual al total de Reactivos en el grupo de edad ",$V$76),"")</f>
        <v/>
      </c>
      <c r="CP79" s="399" t="str">
        <f t="shared" ref="CP79:CP95" si="209">IF(X79&lt;Y79,CONCATENATE("* El total de procesados debe ser mayor o igual al total de Reactivos en el grupo de edad ",$X$76),"")</f>
        <v/>
      </c>
      <c r="CQ79" s="399" t="str">
        <f t="shared" ref="CQ79:CQ95" si="210">IF(Z79&lt;AA79,CONCATENATE("* El total de procesados debe ser mayor o igual al total de Reactivos en el grupo de edad ",$Z$76),"")</f>
        <v/>
      </c>
      <c r="CR79" s="399" t="str">
        <f t="shared" ref="CR79:CR95" si="211">IF(AB79&lt;AC79,CONCATENATE("* El total de procesados debe ser mayor o igual al total de Reactivos en el grupo de edad ",$AB$76),"")</f>
        <v/>
      </c>
      <c r="CS79" s="399" t="str">
        <f t="shared" ref="CS79:CS95" si="212">IF(AD79&lt;AE79,CONCATENATE("* El total de procesados debe ser mayor o igual al total de Reactivos en el grupo de edad ",$AD$76),"")</f>
        <v/>
      </c>
      <c r="CT79" s="399" t="str">
        <f t="shared" ref="CT79:CT95" si="213">IF(AF79&lt;AG79,CONCATENATE("* El total de procesados debe ser mayor o igual al total de Reactivos en el grupo de edad ",$AF$76),"")</f>
        <v/>
      </c>
      <c r="CU79" s="399" t="str">
        <f t="shared" ref="CU79:CU95" si="214">IF(AH79&lt;AI79,CONCATENATE("* El total de procesados debe ser mayor o igual al total de Reactivos en el grupo de edad ",$AH$76),"")</f>
        <v/>
      </c>
      <c r="CV79" s="399" t="str">
        <f t="shared" ref="CV79:CV95" si="215">IF(AJ79&lt;AK79,CONCATENATE("* El total de procesados debe ser mayor o igual al total de Reactivos en el grupo de edad ",$AJ$76),"")</f>
        <v/>
      </c>
      <c r="CW79" s="399" t="str">
        <f t="shared" ref="CW79:CW95" si="216">IF(AL79&lt;AM79,CONCATENATE("* El total de procesados debe ser mayor o igual al total de Reactivos en el grupo de edad ",$AL$76),"")</f>
        <v/>
      </c>
      <c r="CX79" s="399" t="str">
        <f t="shared" ref="CX79:CX95" si="217">IF(AN79&lt;AO79,CONCATENATE("* El total de procesados debe ser mayor o igual al total de Reactivos en el grupo de edad ",$AN$76),"")</f>
        <v/>
      </c>
      <c r="CY79" s="399" t="str">
        <f t="shared" ref="CY79:CY95" si="218">IF(AP79&lt;AQ79,CONCATENATE("* El total de procesados debe ser mayor o igual al total de Reactivos en el grupo de edad ",$AP$76),"")</f>
        <v/>
      </c>
      <c r="CZ79" s="399" t="str">
        <f t="shared" si="172"/>
        <v/>
      </c>
      <c r="DA79" s="400">
        <f t="shared" si="173"/>
        <v>0</v>
      </c>
      <c r="DB79" s="400">
        <f t="shared" si="174"/>
        <v>0</v>
      </c>
      <c r="DC79" s="400">
        <f t="shared" si="175"/>
        <v>0</v>
      </c>
      <c r="DD79" s="400">
        <f t="shared" si="176"/>
        <v>0</v>
      </c>
      <c r="DE79" s="400">
        <f t="shared" si="177"/>
        <v>0</v>
      </c>
      <c r="DF79" s="400">
        <f t="shared" si="178"/>
        <v>0</v>
      </c>
      <c r="DG79" s="400">
        <f t="shared" si="179"/>
        <v>0</v>
      </c>
      <c r="DH79" s="400">
        <f t="shared" si="180"/>
        <v>0</v>
      </c>
      <c r="DI79" s="400">
        <f t="shared" si="181"/>
        <v>0</v>
      </c>
      <c r="DJ79" s="400">
        <f t="shared" si="182"/>
        <v>0</v>
      </c>
      <c r="DK79" s="400">
        <f t="shared" si="183"/>
        <v>0</v>
      </c>
      <c r="DL79" s="400">
        <f t="shared" si="184"/>
        <v>0</v>
      </c>
      <c r="DM79" s="400">
        <f t="shared" si="185"/>
        <v>0</v>
      </c>
      <c r="DN79" s="400">
        <f t="shared" si="186"/>
        <v>0</v>
      </c>
      <c r="DO79" s="400">
        <f t="shared" si="187"/>
        <v>0</v>
      </c>
      <c r="DP79" s="400">
        <f t="shared" si="188"/>
        <v>0</v>
      </c>
      <c r="DQ79" s="400">
        <f t="shared" si="189"/>
        <v>0</v>
      </c>
      <c r="DR79" s="400">
        <f t="shared" si="190"/>
        <v>0</v>
      </c>
      <c r="DS79" s="400">
        <f t="shared" si="191"/>
        <v>0</v>
      </c>
      <c r="DT79" s="400">
        <f t="shared" si="192"/>
        <v>0</v>
      </c>
      <c r="DU79" s="400">
        <f t="shared" si="193"/>
        <v>0</v>
      </c>
      <c r="DV79" s="400">
        <f t="shared" si="194"/>
        <v>0</v>
      </c>
      <c r="DW79" s="400">
        <f t="shared" si="195"/>
        <v>0</v>
      </c>
      <c r="DX79" s="400">
        <f t="shared" si="196"/>
        <v>0</v>
      </c>
      <c r="DY79" s="400">
        <f t="shared" si="197"/>
        <v>0</v>
      </c>
      <c r="DZ79" s="400">
        <f t="shared" si="198"/>
        <v>0</v>
      </c>
    </row>
    <row r="80" spans="1:130" ht="16.149999999999999" customHeight="1" x14ac:dyDescent="0.25">
      <c r="A80" s="1602" t="s">
        <v>2549</v>
      </c>
      <c r="B80" s="1791">
        <f t="shared" si="165"/>
        <v>0</v>
      </c>
      <c r="C80" s="1592">
        <f t="shared" si="165"/>
        <v>0</v>
      </c>
      <c r="D80" s="3571"/>
      <c r="E80" s="1678"/>
      <c r="F80" s="1706"/>
      <c r="G80" s="1678"/>
      <c r="H80" s="1706"/>
      <c r="I80" s="1678"/>
      <c r="J80" s="1706"/>
      <c r="K80" s="1678"/>
      <c r="L80" s="1706"/>
      <c r="M80" s="1707"/>
      <c r="N80" s="1591"/>
      <c r="O80" s="1674"/>
      <c r="P80" s="1583"/>
      <c r="Q80" s="1674"/>
      <c r="R80" s="1583"/>
      <c r="S80" s="1674"/>
      <c r="T80" s="1583"/>
      <c r="U80" s="1674"/>
      <c r="V80" s="1583"/>
      <c r="W80" s="1674"/>
      <c r="X80" s="1583"/>
      <c r="Y80" s="1674"/>
      <c r="Z80" s="1583"/>
      <c r="AA80" s="1674"/>
      <c r="AB80" s="1583"/>
      <c r="AC80" s="1674"/>
      <c r="AD80" s="1583"/>
      <c r="AE80" s="1674"/>
      <c r="AF80" s="1583"/>
      <c r="AG80" s="1674"/>
      <c r="AH80" s="1583"/>
      <c r="AI80" s="1674"/>
      <c r="AJ80" s="1583"/>
      <c r="AK80" s="1674"/>
      <c r="AL80" s="1583"/>
      <c r="AM80" s="1674"/>
      <c r="AN80" s="1583"/>
      <c r="AO80" s="1674"/>
      <c r="AP80" s="1583"/>
      <c r="AQ80" s="1679"/>
      <c r="AR80" s="3818"/>
      <c r="AS80" s="1679"/>
      <c r="AT80" s="1591"/>
      <c r="AU80" s="1674"/>
      <c r="AV80" s="1583"/>
      <c r="AW80" s="1595"/>
      <c r="AX80" s="398" t="str">
        <f t="shared" si="166"/>
        <v/>
      </c>
      <c r="AY80" s="398"/>
      <c r="AZ80" s="398"/>
      <c r="BA80" s="398"/>
      <c r="BB80" s="398"/>
      <c r="BC80" s="398"/>
      <c r="BD80" s="398"/>
      <c r="BE80" s="398"/>
      <c r="BF80" s="398"/>
      <c r="BG80" s="398"/>
      <c r="BH80" s="398"/>
      <c r="BI80" s="394"/>
      <c r="BJ80" s="394"/>
      <c r="BK80" s="394"/>
      <c r="BL80" s="394"/>
      <c r="BU80" s="395"/>
      <c r="BV80" s="395"/>
      <c r="BW80" s="395"/>
      <c r="CA80" s="399" t="str">
        <f t="shared" si="167"/>
        <v/>
      </c>
      <c r="CB80" s="399" t="str">
        <f t="shared" si="168"/>
        <v/>
      </c>
      <c r="CC80" s="399" t="str">
        <f t="shared" si="169"/>
        <v/>
      </c>
      <c r="CD80" s="399" t="str">
        <f t="shared" si="170"/>
        <v/>
      </c>
      <c r="CE80" s="399" t="str">
        <f t="shared" si="171"/>
        <v/>
      </c>
      <c r="CF80" s="399" t="str">
        <f t="shared" si="199"/>
        <v/>
      </c>
      <c r="CG80" s="399" t="str">
        <f t="shared" si="200"/>
        <v/>
      </c>
      <c r="CH80" s="399" t="str">
        <f t="shared" si="201"/>
        <v/>
      </c>
      <c r="CI80" s="399" t="str">
        <f t="shared" si="202"/>
        <v/>
      </c>
      <c r="CJ80" s="399" t="str">
        <f t="shared" si="203"/>
        <v/>
      </c>
      <c r="CK80" s="399" t="str">
        <f t="shared" si="204"/>
        <v/>
      </c>
      <c r="CL80" s="399" t="str">
        <f t="shared" si="205"/>
        <v/>
      </c>
      <c r="CM80" s="399" t="str">
        <f t="shared" si="206"/>
        <v/>
      </c>
      <c r="CN80" s="399" t="str">
        <f t="shared" si="207"/>
        <v/>
      </c>
      <c r="CO80" s="399" t="str">
        <f t="shared" si="208"/>
        <v/>
      </c>
      <c r="CP80" s="399" t="str">
        <f t="shared" si="209"/>
        <v/>
      </c>
      <c r="CQ80" s="399" t="str">
        <f t="shared" si="210"/>
        <v/>
      </c>
      <c r="CR80" s="399" t="str">
        <f t="shared" si="211"/>
        <v/>
      </c>
      <c r="CS80" s="399" t="str">
        <f t="shared" si="212"/>
        <v/>
      </c>
      <c r="CT80" s="399" t="str">
        <f t="shared" si="213"/>
        <v/>
      </c>
      <c r="CU80" s="399" t="str">
        <f t="shared" si="214"/>
        <v/>
      </c>
      <c r="CV80" s="399" t="str">
        <f t="shared" si="215"/>
        <v/>
      </c>
      <c r="CW80" s="399" t="str">
        <f t="shared" si="216"/>
        <v/>
      </c>
      <c r="CX80" s="399" t="str">
        <f t="shared" si="217"/>
        <v/>
      </c>
      <c r="CY80" s="399" t="str">
        <f t="shared" si="218"/>
        <v/>
      </c>
      <c r="CZ80" s="399" t="str">
        <f t="shared" si="172"/>
        <v/>
      </c>
      <c r="DA80" s="400">
        <f t="shared" si="173"/>
        <v>0</v>
      </c>
      <c r="DB80" s="400">
        <f t="shared" si="174"/>
        <v>0</v>
      </c>
      <c r="DC80" s="400">
        <f t="shared" si="175"/>
        <v>0</v>
      </c>
      <c r="DD80" s="400">
        <f t="shared" si="176"/>
        <v>0</v>
      </c>
      <c r="DE80" s="400">
        <f t="shared" si="177"/>
        <v>0</v>
      </c>
      <c r="DF80" s="400">
        <f t="shared" si="178"/>
        <v>0</v>
      </c>
      <c r="DG80" s="400">
        <f t="shared" si="179"/>
        <v>0</v>
      </c>
      <c r="DH80" s="400">
        <f t="shared" si="180"/>
        <v>0</v>
      </c>
      <c r="DI80" s="400">
        <f t="shared" si="181"/>
        <v>0</v>
      </c>
      <c r="DJ80" s="400">
        <f t="shared" si="182"/>
        <v>0</v>
      </c>
      <c r="DK80" s="400">
        <f t="shared" si="183"/>
        <v>0</v>
      </c>
      <c r="DL80" s="400">
        <f t="shared" si="184"/>
        <v>0</v>
      </c>
      <c r="DM80" s="400">
        <f t="shared" si="185"/>
        <v>0</v>
      </c>
      <c r="DN80" s="400">
        <f t="shared" si="186"/>
        <v>0</v>
      </c>
      <c r="DO80" s="400">
        <f t="shared" si="187"/>
        <v>0</v>
      </c>
      <c r="DP80" s="400">
        <f t="shared" si="188"/>
        <v>0</v>
      </c>
      <c r="DQ80" s="400">
        <f t="shared" si="189"/>
        <v>0</v>
      </c>
      <c r="DR80" s="400">
        <f t="shared" si="190"/>
        <v>0</v>
      </c>
      <c r="DS80" s="400">
        <f t="shared" si="191"/>
        <v>0</v>
      </c>
      <c r="DT80" s="400">
        <f t="shared" si="192"/>
        <v>0</v>
      </c>
      <c r="DU80" s="400">
        <f t="shared" si="193"/>
        <v>0</v>
      </c>
      <c r="DV80" s="400">
        <f t="shared" si="194"/>
        <v>0</v>
      </c>
      <c r="DW80" s="400">
        <f t="shared" si="195"/>
        <v>0</v>
      </c>
      <c r="DX80" s="400">
        <f t="shared" si="196"/>
        <v>0</v>
      </c>
      <c r="DY80" s="400">
        <f t="shared" si="197"/>
        <v>0</v>
      </c>
      <c r="DZ80" s="400">
        <f t="shared" si="198"/>
        <v>0</v>
      </c>
    </row>
    <row r="81" spans="1:130" ht="16.149999999999999" customHeight="1" x14ac:dyDescent="0.25">
      <c r="A81" s="1602" t="s">
        <v>2550</v>
      </c>
      <c r="B81" s="1791">
        <f t="shared" si="165"/>
        <v>0</v>
      </c>
      <c r="C81" s="1592">
        <f t="shared" si="165"/>
        <v>0</v>
      </c>
      <c r="D81" s="3571"/>
      <c r="E81" s="1678"/>
      <c r="F81" s="1706"/>
      <c r="G81" s="1678"/>
      <c r="H81" s="1706"/>
      <c r="I81" s="1678"/>
      <c r="J81" s="1706"/>
      <c r="K81" s="1678"/>
      <c r="L81" s="1706"/>
      <c r="M81" s="1707"/>
      <c r="N81" s="1591"/>
      <c r="O81" s="1674"/>
      <c r="P81" s="1583"/>
      <c r="Q81" s="1674"/>
      <c r="R81" s="1583"/>
      <c r="S81" s="1674"/>
      <c r="T81" s="1583"/>
      <c r="U81" s="1674"/>
      <c r="V81" s="1583"/>
      <c r="W81" s="1674"/>
      <c r="X81" s="1583"/>
      <c r="Y81" s="1674"/>
      <c r="Z81" s="1583"/>
      <c r="AA81" s="1674"/>
      <c r="AB81" s="1583"/>
      <c r="AC81" s="1674"/>
      <c r="AD81" s="1583"/>
      <c r="AE81" s="1674"/>
      <c r="AF81" s="1583"/>
      <c r="AG81" s="1674"/>
      <c r="AH81" s="1583"/>
      <c r="AI81" s="1674"/>
      <c r="AJ81" s="1583"/>
      <c r="AK81" s="1674"/>
      <c r="AL81" s="1583"/>
      <c r="AM81" s="1674"/>
      <c r="AN81" s="1583"/>
      <c r="AO81" s="1674"/>
      <c r="AP81" s="1583"/>
      <c r="AQ81" s="1679"/>
      <c r="AR81" s="3818"/>
      <c r="AS81" s="1679"/>
      <c r="AT81" s="1591"/>
      <c r="AU81" s="1674"/>
      <c r="AV81" s="1583"/>
      <c r="AW81" s="1595"/>
      <c r="AX81" s="398" t="str">
        <f t="shared" si="166"/>
        <v/>
      </c>
      <c r="AY81" s="398"/>
      <c r="AZ81" s="398"/>
      <c r="BA81" s="398"/>
      <c r="BB81" s="398"/>
      <c r="BC81" s="398"/>
      <c r="BD81" s="398"/>
      <c r="BE81" s="398"/>
      <c r="BF81" s="398"/>
      <c r="BG81" s="398"/>
      <c r="BH81" s="398"/>
      <c r="BI81" s="394"/>
      <c r="BJ81" s="394"/>
      <c r="BK81" s="394"/>
      <c r="BL81" s="394"/>
      <c r="BU81" s="395"/>
      <c r="BV81" s="395"/>
      <c r="BW81" s="395"/>
      <c r="CA81" s="399" t="str">
        <f t="shared" si="167"/>
        <v/>
      </c>
      <c r="CB81" s="399" t="str">
        <f t="shared" si="168"/>
        <v/>
      </c>
      <c r="CC81" s="399" t="str">
        <f t="shared" si="169"/>
        <v/>
      </c>
      <c r="CD81" s="399" t="str">
        <f t="shared" si="170"/>
        <v/>
      </c>
      <c r="CE81" s="399" t="str">
        <f t="shared" si="171"/>
        <v/>
      </c>
      <c r="CF81" s="399" t="str">
        <f t="shared" si="199"/>
        <v/>
      </c>
      <c r="CG81" s="399" t="str">
        <f t="shared" si="200"/>
        <v/>
      </c>
      <c r="CH81" s="399" t="str">
        <f t="shared" si="201"/>
        <v/>
      </c>
      <c r="CI81" s="399" t="str">
        <f t="shared" si="202"/>
        <v/>
      </c>
      <c r="CJ81" s="399" t="str">
        <f t="shared" si="203"/>
        <v/>
      </c>
      <c r="CK81" s="399" t="str">
        <f t="shared" si="204"/>
        <v/>
      </c>
      <c r="CL81" s="399" t="str">
        <f t="shared" si="205"/>
        <v/>
      </c>
      <c r="CM81" s="399" t="str">
        <f t="shared" si="206"/>
        <v/>
      </c>
      <c r="CN81" s="399" t="str">
        <f t="shared" si="207"/>
        <v/>
      </c>
      <c r="CO81" s="399" t="str">
        <f t="shared" si="208"/>
        <v/>
      </c>
      <c r="CP81" s="399" t="str">
        <f t="shared" si="209"/>
        <v/>
      </c>
      <c r="CQ81" s="399" t="str">
        <f t="shared" si="210"/>
        <v/>
      </c>
      <c r="CR81" s="399" t="str">
        <f t="shared" si="211"/>
        <v/>
      </c>
      <c r="CS81" s="399" t="str">
        <f t="shared" si="212"/>
        <v/>
      </c>
      <c r="CT81" s="399" t="str">
        <f t="shared" si="213"/>
        <v/>
      </c>
      <c r="CU81" s="399" t="str">
        <f t="shared" si="214"/>
        <v/>
      </c>
      <c r="CV81" s="399" t="str">
        <f t="shared" si="215"/>
        <v/>
      </c>
      <c r="CW81" s="399" t="str">
        <f t="shared" si="216"/>
        <v/>
      </c>
      <c r="CX81" s="399" t="str">
        <f t="shared" si="217"/>
        <v/>
      </c>
      <c r="CY81" s="399" t="str">
        <f t="shared" si="218"/>
        <v/>
      </c>
      <c r="CZ81" s="399" t="str">
        <f t="shared" si="172"/>
        <v/>
      </c>
      <c r="DA81" s="400">
        <f t="shared" si="173"/>
        <v>0</v>
      </c>
      <c r="DB81" s="400">
        <f t="shared" si="174"/>
        <v>0</v>
      </c>
      <c r="DC81" s="400">
        <f t="shared" si="175"/>
        <v>0</v>
      </c>
      <c r="DD81" s="400">
        <f t="shared" si="176"/>
        <v>0</v>
      </c>
      <c r="DE81" s="400">
        <f t="shared" si="177"/>
        <v>0</v>
      </c>
      <c r="DF81" s="400">
        <f t="shared" si="178"/>
        <v>0</v>
      </c>
      <c r="DG81" s="400">
        <f t="shared" si="179"/>
        <v>0</v>
      </c>
      <c r="DH81" s="400">
        <f t="shared" si="180"/>
        <v>0</v>
      </c>
      <c r="DI81" s="400">
        <f t="shared" si="181"/>
        <v>0</v>
      </c>
      <c r="DJ81" s="400">
        <f t="shared" si="182"/>
        <v>0</v>
      </c>
      <c r="DK81" s="400">
        <f t="shared" si="183"/>
        <v>0</v>
      </c>
      <c r="DL81" s="400">
        <f t="shared" si="184"/>
        <v>0</v>
      </c>
      <c r="DM81" s="400">
        <f t="shared" si="185"/>
        <v>0</v>
      </c>
      <c r="DN81" s="400">
        <f t="shared" si="186"/>
        <v>0</v>
      </c>
      <c r="DO81" s="400">
        <f t="shared" si="187"/>
        <v>0</v>
      </c>
      <c r="DP81" s="400">
        <f t="shared" si="188"/>
        <v>0</v>
      </c>
      <c r="DQ81" s="400">
        <f t="shared" si="189"/>
        <v>0</v>
      </c>
      <c r="DR81" s="400">
        <f t="shared" si="190"/>
        <v>0</v>
      </c>
      <c r="DS81" s="400">
        <f t="shared" si="191"/>
        <v>0</v>
      </c>
      <c r="DT81" s="400">
        <f t="shared" si="192"/>
        <v>0</v>
      </c>
      <c r="DU81" s="400">
        <f t="shared" si="193"/>
        <v>0</v>
      </c>
      <c r="DV81" s="400">
        <f t="shared" si="194"/>
        <v>0</v>
      </c>
      <c r="DW81" s="400">
        <f t="shared" si="195"/>
        <v>0</v>
      </c>
      <c r="DX81" s="400">
        <f t="shared" si="196"/>
        <v>0</v>
      </c>
      <c r="DY81" s="400">
        <f t="shared" si="197"/>
        <v>0</v>
      </c>
      <c r="DZ81" s="400">
        <f t="shared" si="198"/>
        <v>0</v>
      </c>
    </row>
    <row r="82" spans="1:130" ht="16.149999999999999" customHeight="1" x14ac:dyDescent="0.25">
      <c r="A82" s="1582" t="s">
        <v>2551</v>
      </c>
      <c r="B82" s="1791">
        <f t="shared" si="165"/>
        <v>0</v>
      </c>
      <c r="C82" s="1592">
        <f t="shared" si="165"/>
        <v>0</v>
      </c>
      <c r="D82" s="3571"/>
      <c r="E82" s="1678"/>
      <c r="F82" s="1706"/>
      <c r="G82" s="1678"/>
      <c r="H82" s="1706"/>
      <c r="I82" s="1678"/>
      <c r="J82" s="1706"/>
      <c r="K82" s="1678"/>
      <c r="L82" s="1706"/>
      <c r="M82" s="1707"/>
      <c r="N82" s="1591"/>
      <c r="O82" s="1674"/>
      <c r="P82" s="1583"/>
      <c r="Q82" s="1674"/>
      <c r="R82" s="1583"/>
      <c r="S82" s="1674"/>
      <c r="T82" s="1583"/>
      <c r="U82" s="1674"/>
      <c r="V82" s="1583"/>
      <c r="W82" s="1674"/>
      <c r="X82" s="1583"/>
      <c r="Y82" s="1674"/>
      <c r="Z82" s="1583"/>
      <c r="AA82" s="1674"/>
      <c r="AB82" s="1583"/>
      <c r="AC82" s="1674"/>
      <c r="AD82" s="1583"/>
      <c r="AE82" s="1674"/>
      <c r="AF82" s="1583"/>
      <c r="AG82" s="1674"/>
      <c r="AH82" s="1583"/>
      <c r="AI82" s="1674"/>
      <c r="AJ82" s="1583"/>
      <c r="AK82" s="1674"/>
      <c r="AL82" s="1583"/>
      <c r="AM82" s="1674"/>
      <c r="AN82" s="1583"/>
      <c r="AO82" s="1674"/>
      <c r="AP82" s="1583"/>
      <c r="AQ82" s="1679"/>
      <c r="AR82" s="3818"/>
      <c r="AS82" s="1679"/>
      <c r="AT82" s="1591"/>
      <c r="AU82" s="1674"/>
      <c r="AV82" s="1583"/>
      <c r="AW82" s="1595"/>
      <c r="AX82" s="398" t="str">
        <f t="shared" si="166"/>
        <v/>
      </c>
      <c r="AY82" s="398"/>
      <c r="AZ82" s="398"/>
      <c r="BA82" s="398"/>
      <c r="BB82" s="398"/>
      <c r="BC82" s="398"/>
      <c r="BD82" s="398"/>
      <c r="BE82" s="398"/>
      <c r="BF82" s="398"/>
      <c r="BG82" s="398"/>
      <c r="BH82" s="398"/>
      <c r="BI82" s="394"/>
      <c r="BJ82" s="394"/>
      <c r="BK82" s="394"/>
      <c r="BL82" s="394"/>
      <c r="BU82" s="395"/>
      <c r="BV82" s="395"/>
      <c r="BW82" s="395"/>
      <c r="CA82" s="399" t="str">
        <f t="shared" si="167"/>
        <v/>
      </c>
      <c r="CB82" s="399" t="str">
        <f t="shared" si="168"/>
        <v/>
      </c>
      <c r="CC82" s="399" t="str">
        <f t="shared" si="169"/>
        <v/>
      </c>
      <c r="CD82" s="399" t="str">
        <f t="shared" si="170"/>
        <v/>
      </c>
      <c r="CE82" s="399" t="str">
        <f t="shared" si="171"/>
        <v/>
      </c>
      <c r="CF82" s="399" t="str">
        <f t="shared" si="199"/>
        <v/>
      </c>
      <c r="CG82" s="399" t="str">
        <f t="shared" si="200"/>
        <v/>
      </c>
      <c r="CH82" s="399" t="str">
        <f t="shared" si="201"/>
        <v/>
      </c>
      <c r="CI82" s="399" t="str">
        <f t="shared" si="202"/>
        <v/>
      </c>
      <c r="CJ82" s="399" t="str">
        <f t="shared" si="203"/>
        <v/>
      </c>
      <c r="CK82" s="399" t="str">
        <f t="shared" si="204"/>
        <v/>
      </c>
      <c r="CL82" s="399" t="str">
        <f t="shared" si="205"/>
        <v/>
      </c>
      <c r="CM82" s="399" t="str">
        <f t="shared" si="206"/>
        <v/>
      </c>
      <c r="CN82" s="399" t="str">
        <f t="shared" si="207"/>
        <v/>
      </c>
      <c r="CO82" s="399" t="str">
        <f t="shared" si="208"/>
        <v/>
      </c>
      <c r="CP82" s="399" t="str">
        <f t="shared" si="209"/>
        <v/>
      </c>
      <c r="CQ82" s="399" t="str">
        <f t="shared" si="210"/>
        <v/>
      </c>
      <c r="CR82" s="399" t="str">
        <f t="shared" si="211"/>
        <v/>
      </c>
      <c r="CS82" s="399" t="str">
        <f t="shared" si="212"/>
        <v/>
      </c>
      <c r="CT82" s="399" t="str">
        <f t="shared" si="213"/>
        <v/>
      </c>
      <c r="CU82" s="399" t="str">
        <f t="shared" si="214"/>
        <v/>
      </c>
      <c r="CV82" s="399" t="str">
        <f t="shared" si="215"/>
        <v/>
      </c>
      <c r="CW82" s="399" t="str">
        <f t="shared" si="216"/>
        <v/>
      </c>
      <c r="CX82" s="399" t="str">
        <f t="shared" si="217"/>
        <v/>
      </c>
      <c r="CY82" s="399" t="str">
        <f t="shared" si="218"/>
        <v/>
      </c>
      <c r="CZ82" s="399" t="str">
        <f t="shared" si="172"/>
        <v/>
      </c>
      <c r="DA82" s="400">
        <f t="shared" si="173"/>
        <v>0</v>
      </c>
      <c r="DB82" s="400">
        <f t="shared" si="174"/>
        <v>0</v>
      </c>
      <c r="DC82" s="400">
        <f t="shared" si="175"/>
        <v>0</v>
      </c>
      <c r="DD82" s="400">
        <f t="shared" si="176"/>
        <v>0</v>
      </c>
      <c r="DE82" s="400">
        <f t="shared" si="177"/>
        <v>0</v>
      </c>
      <c r="DF82" s="400">
        <f t="shared" si="178"/>
        <v>0</v>
      </c>
      <c r="DG82" s="400">
        <f t="shared" si="179"/>
        <v>0</v>
      </c>
      <c r="DH82" s="400">
        <f t="shared" si="180"/>
        <v>0</v>
      </c>
      <c r="DI82" s="400">
        <f t="shared" si="181"/>
        <v>0</v>
      </c>
      <c r="DJ82" s="400">
        <f t="shared" si="182"/>
        <v>0</v>
      </c>
      <c r="DK82" s="400">
        <f t="shared" si="183"/>
        <v>0</v>
      </c>
      <c r="DL82" s="400">
        <f t="shared" si="184"/>
        <v>0</v>
      </c>
      <c r="DM82" s="400">
        <f t="shared" si="185"/>
        <v>0</v>
      </c>
      <c r="DN82" s="400">
        <f t="shared" si="186"/>
        <v>0</v>
      </c>
      <c r="DO82" s="400">
        <f t="shared" si="187"/>
        <v>0</v>
      </c>
      <c r="DP82" s="400">
        <f t="shared" si="188"/>
        <v>0</v>
      </c>
      <c r="DQ82" s="400">
        <f t="shared" si="189"/>
        <v>0</v>
      </c>
      <c r="DR82" s="400">
        <f t="shared" si="190"/>
        <v>0</v>
      </c>
      <c r="DS82" s="400">
        <f t="shared" si="191"/>
        <v>0</v>
      </c>
      <c r="DT82" s="400">
        <f t="shared" si="192"/>
        <v>0</v>
      </c>
      <c r="DU82" s="400">
        <f t="shared" si="193"/>
        <v>0</v>
      </c>
      <c r="DV82" s="400">
        <f t="shared" si="194"/>
        <v>0</v>
      </c>
      <c r="DW82" s="400">
        <f t="shared" si="195"/>
        <v>0</v>
      </c>
      <c r="DX82" s="400">
        <f t="shared" si="196"/>
        <v>0</v>
      </c>
      <c r="DY82" s="400">
        <f t="shared" si="197"/>
        <v>0</v>
      </c>
      <c r="DZ82" s="400">
        <f t="shared" si="198"/>
        <v>0</v>
      </c>
    </row>
    <row r="83" spans="1:130" ht="16.5" customHeight="1" x14ac:dyDescent="0.25">
      <c r="A83" s="1582" t="s">
        <v>2552</v>
      </c>
      <c r="B83" s="1791">
        <f t="shared" si="165"/>
        <v>0</v>
      </c>
      <c r="C83" s="1592">
        <f t="shared" si="165"/>
        <v>0</v>
      </c>
      <c r="D83" s="3571"/>
      <c r="E83" s="1678"/>
      <c r="F83" s="1706"/>
      <c r="G83" s="1678"/>
      <c r="H83" s="1706"/>
      <c r="I83" s="1678"/>
      <c r="J83" s="1706"/>
      <c r="K83" s="1678"/>
      <c r="L83" s="1706"/>
      <c r="M83" s="1707"/>
      <c r="N83" s="1591"/>
      <c r="O83" s="1674"/>
      <c r="P83" s="1583"/>
      <c r="Q83" s="1674"/>
      <c r="R83" s="1583"/>
      <c r="S83" s="1674"/>
      <c r="T83" s="1583"/>
      <c r="U83" s="1674"/>
      <c r="V83" s="1583"/>
      <c r="W83" s="1674"/>
      <c r="X83" s="1583"/>
      <c r="Y83" s="1674"/>
      <c r="Z83" s="1583"/>
      <c r="AA83" s="1674"/>
      <c r="AB83" s="1583"/>
      <c r="AC83" s="1674"/>
      <c r="AD83" s="1583"/>
      <c r="AE83" s="1674"/>
      <c r="AF83" s="1583"/>
      <c r="AG83" s="1674"/>
      <c r="AH83" s="1583"/>
      <c r="AI83" s="1674"/>
      <c r="AJ83" s="1583"/>
      <c r="AK83" s="1674"/>
      <c r="AL83" s="1583"/>
      <c r="AM83" s="1674"/>
      <c r="AN83" s="1583"/>
      <c r="AO83" s="1674"/>
      <c r="AP83" s="1583"/>
      <c r="AQ83" s="1679"/>
      <c r="AR83" s="1591"/>
      <c r="AS83" s="1679"/>
      <c r="AT83" s="1591"/>
      <c r="AU83" s="1674"/>
      <c r="AV83" s="1583"/>
      <c r="AW83" s="1595"/>
      <c r="AX83" s="398" t="str">
        <f t="shared" si="166"/>
        <v/>
      </c>
      <c r="AY83" s="398"/>
      <c r="AZ83" s="398"/>
      <c r="BA83" s="398"/>
      <c r="BB83" s="398"/>
      <c r="BC83" s="398"/>
      <c r="BD83" s="398"/>
      <c r="BE83" s="398"/>
      <c r="BF83" s="398"/>
      <c r="BG83" s="398"/>
      <c r="BH83" s="398"/>
      <c r="BI83" s="394"/>
      <c r="BJ83" s="394"/>
      <c r="BK83" s="394"/>
      <c r="BL83" s="394"/>
      <c r="BU83" s="395"/>
      <c r="BV83" s="395"/>
      <c r="BW83" s="395"/>
      <c r="CA83" s="399" t="str">
        <f t="shared" si="167"/>
        <v/>
      </c>
      <c r="CB83" s="399" t="str">
        <f t="shared" si="168"/>
        <v/>
      </c>
      <c r="CC83" s="399" t="str">
        <f t="shared" si="169"/>
        <v/>
      </c>
      <c r="CD83" s="399" t="str">
        <f t="shared" si="170"/>
        <v/>
      </c>
      <c r="CE83" s="399" t="str">
        <f t="shared" si="171"/>
        <v/>
      </c>
      <c r="CF83" s="399" t="str">
        <f t="shared" si="199"/>
        <v/>
      </c>
      <c r="CG83" s="399" t="str">
        <f t="shared" si="200"/>
        <v/>
      </c>
      <c r="CH83" s="399" t="str">
        <f t="shared" si="201"/>
        <v/>
      </c>
      <c r="CI83" s="399" t="str">
        <f t="shared" si="202"/>
        <v/>
      </c>
      <c r="CJ83" s="399" t="str">
        <f t="shared" si="203"/>
        <v/>
      </c>
      <c r="CK83" s="399" t="str">
        <f t="shared" si="204"/>
        <v/>
      </c>
      <c r="CL83" s="399" t="str">
        <f t="shared" si="205"/>
        <v/>
      </c>
      <c r="CM83" s="399" t="str">
        <f t="shared" si="206"/>
        <v/>
      </c>
      <c r="CN83" s="399" t="str">
        <f t="shared" si="207"/>
        <v/>
      </c>
      <c r="CO83" s="399" t="str">
        <f t="shared" si="208"/>
        <v/>
      </c>
      <c r="CP83" s="399" t="str">
        <f t="shared" si="209"/>
        <v/>
      </c>
      <c r="CQ83" s="399" t="str">
        <f t="shared" si="210"/>
        <v/>
      </c>
      <c r="CR83" s="399" t="str">
        <f t="shared" si="211"/>
        <v/>
      </c>
      <c r="CS83" s="399" t="str">
        <f t="shared" si="212"/>
        <v/>
      </c>
      <c r="CT83" s="399" t="str">
        <f t="shared" si="213"/>
        <v/>
      </c>
      <c r="CU83" s="399" t="str">
        <f t="shared" si="214"/>
        <v/>
      </c>
      <c r="CV83" s="399" t="str">
        <f t="shared" si="215"/>
        <v/>
      </c>
      <c r="CW83" s="399" t="str">
        <f t="shared" si="216"/>
        <v/>
      </c>
      <c r="CX83" s="399" t="str">
        <f t="shared" si="217"/>
        <v/>
      </c>
      <c r="CY83" s="399" t="str">
        <f t="shared" si="218"/>
        <v/>
      </c>
      <c r="CZ83" s="399" t="str">
        <f t="shared" si="172"/>
        <v/>
      </c>
      <c r="DA83" s="400">
        <f t="shared" si="173"/>
        <v>0</v>
      </c>
      <c r="DB83" s="400">
        <f t="shared" si="174"/>
        <v>0</v>
      </c>
      <c r="DC83" s="400">
        <f t="shared" si="175"/>
        <v>0</v>
      </c>
      <c r="DD83" s="400">
        <f t="shared" si="176"/>
        <v>0</v>
      </c>
      <c r="DE83" s="400">
        <f t="shared" si="177"/>
        <v>0</v>
      </c>
      <c r="DF83" s="400">
        <f t="shared" si="178"/>
        <v>0</v>
      </c>
      <c r="DG83" s="400">
        <f t="shared" si="179"/>
        <v>0</v>
      </c>
      <c r="DH83" s="400">
        <f t="shared" si="180"/>
        <v>0</v>
      </c>
      <c r="DI83" s="400">
        <f t="shared" si="181"/>
        <v>0</v>
      </c>
      <c r="DJ83" s="400">
        <f t="shared" si="182"/>
        <v>0</v>
      </c>
      <c r="DK83" s="400">
        <f t="shared" si="183"/>
        <v>0</v>
      </c>
      <c r="DL83" s="400">
        <f t="shared" si="184"/>
        <v>0</v>
      </c>
      <c r="DM83" s="400">
        <f t="shared" si="185"/>
        <v>0</v>
      </c>
      <c r="DN83" s="400">
        <f t="shared" si="186"/>
        <v>0</v>
      </c>
      <c r="DO83" s="400">
        <f t="shared" si="187"/>
        <v>0</v>
      </c>
      <c r="DP83" s="400">
        <f t="shared" si="188"/>
        <v>0</v>
      </c>
      <c r="DQ83" s="400">
        <f t="shared" si="189"/>
        <v>0</v>
      </c>
      <c r="DR83" s="400">
        <f t="shared" si="190"/>
        <v>0</v>
      </c>
      <c r="DS83" s="400">
        <f t="shared" si="191"/>
        <v>0</v>
      </c>
      <c r="DT83" s="400">
        <f t="shared" si="192"/>
        <v>0</v>
      </c>
      <c r="DU83" s="400">
        <f t="shared" si="193"/>
        <v>0</v>
      </c>
      <c r="DV83" s="400">
        <f t="shared" si="194"/>
        <v>0</v>
      </c>
      <c r="DW83" s="400">
        <f t="shared" si="195"/>
        <v>0</v>
      </c>
      <c r="DX83" s="400">
        <f t="shared" si="196"/>
        <v>0</v>
      </c>
      <c r="DY83" s="400">
        <f t="shared" si="197"/>
        <v>0</v>
      </c>
      <c r="DZ83" s="400">
        <f t="shared" si="198"/>
        <v>0</v>
      </c>
    </row>
    <row r="84" spans="1:130" ht="27.75" customHeight="1" x14ac:dyDescent="0.25">
      <c r="A84" s="1582" t="s">
        <v>2553</v>
      </c>
      <c r="B84" s="1791">
        <f t="shared" si="165"/>
        <v>0</v>
      </c>
      <c r="C84" s="1592">
        <f t="shared" si="165"/>
        <v>0</v>
      </c>
      <c r="D84" s="3571"/>
      <c r="E84" s="1678"/>
      <c r="F84" s="1706"/>
      <c r="G84" s="1678"/>
      <c r="H84" s="1706"/>
      <c r="I84" s="1678"/>
      <c r="J84" s="1706"/>
      <c r="K84" s="1678"/>
      <c r="L84" s="1706"/>
      <c r="M84" s="1707"/>
      <c r="N84" s="1591"/>
      <c r="O84" s="1674"/>
      <c r="P84" s="1583"/>
      <c r="Q84" s="1674"/>
      <c r="R84" s="1583"/>
      <c r="S84" s="1674"/>
      <c r="T84" s="1583"/>
      <c r="U84" s="1674"/>
      <c r="V84" s="1583"/>
      <c r="W84" s="1674"/>
      <c r="X84" s="1583"/>
      <c r="Y84" s="1674"/>
      <c r="Z84" s="1583"/>
      <c r="AA84" s="1674"/>
      <c r="AB84" s="1583"/>
      <c r="AC84" s="1674"/>
      <c r="AD84" s="1583"/>
      <c r="AE84" s="1674"/>
      <c r="AF84" s="1583"/>
      <c r="AG84" s="1674"/>
      <c r="AH84" s="1583"/>
      <c r="AI84" s="1674"/>
      <c r="AJ84" s="1583"/>
      <c r="AK84" s="1674"/>
      <c r="AL84" s="1583"/>
      <c r="AM84" s="1674"/>
      <c r="AN84" s="1583"/>
      <c r="AO84" s="1674"/>
      <c r="AP84" s="1583"/>
      <c r="AQ84" s="1679"/>
      <c r="AR84" s="3818"/>
      <c r="AS84" s="1679"/>
      <c r="AT84" s="1591"/>
      <c r="AU84" s="1674"/>
      <c r="AV84" s="1583"/>
      <c r="AW84" s="1595"/>
      <c r="AX84" s="398" t="str">
        <f t="shared" si="166"/>
        <v/>
      </c>
      <c r="AY84" s="398"/>
      <c r="AZ84" s="398"/>
      <c r="BA84" s="398"/>
      <c r="BB84" s="398"/>
      <c r="BC84" s="398"/>
      <c r="BD84" s="398"/>
      <c r="BE84" s="398"/>
      <c r="BF84" s="398"/>
      <c r="BG84" s="398"/>
      <c r="BH84" s="398"/>
      <c r="BI84" s="394"/>
      <c r="BJ84" s="394"/>
      <c r="BK84" s="394"/>
      <c r="BL84" s="394"/>
      <c r="BU84" s="395"/>
      <c r="BV84" s="395"/>
      <c r="BW84" s="395"/>
      <c r="CA84" s="399" t="str">
        <f t="shared" si="167"/>
        <v/>
      </c>
      <c r="CB84" s="399" t="str">
        <f t="shared" si="168"/>
        <v/>
      </c>
      <c r="CC84" s="399" t="str">
        <f t="shared" si="169"/>
        <v/>
      </c>
      <c r="CD84" s="399" t="str">
        <f t="shared" si="170"/>
        <v/>
      </c>
      <c r="CE84" s="399" t="str">
        <f t="shared" si="171"/>
        <v/>
      </c>
      <c r="CF84" s="399" t="str">
        <f t="shared" si="199"/>
        <v/>
      </c>
      <c r="CG84" s="399" t="str">
        <f t="shared" si="200"/>
        <v/>
      </c>
      <c r="CH84" s="399" t="str">
        <f t="shared" si="201"/>
        <v/>
      </c>
      <c r="CI84" s="399" t="str">
        <f t="shared" si="202"/>
        <v/>
      </c>
      <c r="CJ84" s="399" t="str">
        <f t="shared" si="203"/>
        <v/>
      </c>
      <c r="CK84" s="399" t="str">
        <f t="shared" si="204"/>
        <v/>
      </c>
      <c r="CL84" s="399" t="str">
        <f t="shared" si="205"/>
        <v/>
      </c>
      <c r="CM84" s="399" t="str">
        <f t="shared" si="206"/>
        <v/>
      </c>
      <c r="CN84" s="399" t="str">
        <f t="shared" si="207"/>
        <v/>
      </c>
      <c r="CO84" s="399" t="str">
        <f t="shared" si="208"/>
        <v/>
      </c>
      <c r="CP84" s="399" t="str">
        <f t="shared" si="209"/>
        <v/>
      </c>
      <c r="CQ84" s="399" t="str">
        <f t="shared" si="210"/>
        <v/>
      </c>
      <c r="CR84" s="399" t="str">
        <f t="shared" si="211"/>
        <v/>
      </c>
      <c r="CS84" s="399" t="str">
        <f t="shared" si="212"/>
        <v/>
      </c>
      <c r="CT84" s="399" t="str">
        <f t="shared" si="213"/>
        <v/>
      </c>
      <c r="CU84" s="399" t="str">
        <f t="shared" si="214"/>
        <v/>
      </c>
      <c r="CV84" s="399" t="str">
        <f t="shared" si="215"/>
        <v/>
      </c>
      <c r="CW84" s="399" t="str">
        <f t="shared" si="216"/>
        <v/>
      </c>
      <c r="CX84" s="399" t="str">
        <f t="shared" si="217"/>
        <v/>
      </c>
      <c r="CY84" s="399" t="str">
        <f t="shared" si="218"/>
        <v/>
      </c>
      <c r="CZ84" s="399" t="str">
        <f t="shared" si="172"/>
        <v/>
      </c>
      <c r="DA84" s="400">
        <f t="shared" si="173"/>
        <v>0</v>
      </c>
      <c r="DB84" s="400">
        <f t="shared" si="174"/>
        <v>0</v>
      </c>
      <c r="DC84" s="400">
        <f t="shared" si="175"/>
        <v>0</v>
      </c>
      <c r="DD84" s="400">
        <f t="shared" si="176"/>
        <v>0</v>
      </c>
      <c r="DE84" s="400">
        <f t="shared" si="177"/>
        <v>0</v>
      </c>
      <c r="DF84" s="400">
        <f t="shared" si="178"/>
        <v>0</v>
      </c>
      <c r="DG84" s="400">
        <f t="shared" si="179"/>
        <v>0</v>
      </c>
      <c r="DH84" s="400">
        <f t="shared" si="180"/>
        <v>0</v>
      </c>
      <c r="DI84" s="400">
        <f t="shared" si="181"/>
        <v>0</v>
      </c>
      <c r="DJ84" s="400">
        <f t="shared" si="182"/>
        <v>0</v>
      </c>
      <c r="DK84" s="400">
        <f t="shared" si="183"/>
        <v>0</v>
      </c>
      <c r="DL84" s="400">
        <f t="shared" si="184"/>
        <v>0</v>
      </c>
      <c r="DM84" s="400">
        <f t="shared" si="185"/>
        <v>0</v>
      </c>
      <c r="DN84" s="400">
        <f t="shared" si="186"/>
        <v>0</v>
      </c>
      <c r="DO84" s="400">
        <f t="shared" si="187"/>
        <v>0</v>
      </c>
      <c r="DP84" s="400">
        <f t="shared" si="188"/>
        <v>0</v>
      </c>
      <c r="DQ84" s="400">
        <f t="shared" si="189"/>
        <v>0</v>
      </c>
      <c r="DR84" s="400">
        <f t="shared" si="190"/>
        <v>0</v>
      </c>
      <c r="DS84" s="400">
        <f t="shared" si="191"/>
        <v>0</v>
      </c>
      <c r="DT84" s="400">
        <f t="shared" si="192"/>
        <v>0</v>
      </c>
      <c r="DU84" s="400">
        <f t="shared" si="193"/>
        <v>0</v>
      </c>
      <c r="DV84" s="400">
        <f t="shared" si="194"/>
        <v>0</v>
      </c>
      <c r="DW84" s="400">
        <f t="shared" si="195"/>
        <v>0</v>
      </c>
      <c r="DX84" s="400">
        <f t="shared" si="196"/>
        <v>0</v>
      </c>
      <c r="DY84" s="400">
        <f t="shared" si="197"/>
        <v>0</v>
      </c>
      <c r="DZ84" s="400">
        <f t="shared" si="198"/>
        <v>0</v>
      </c>
    </row>
    <row r="85" spans="1:130" ht="16.149999999999999" customHeight="1" x14ac:dyDescent="0.25">
      <c r="A85" s="1602" t="s">
        <v>2554</v>
      </c>
      <c r="B85" s="1791">
        <f t="shared" si="165"/>
        <v>0</v>
      </c>
      <c r="C85" s="1592">
        <f t="shared" si="165"/>
        <v>0</v>
      </c>
      <c r="D85" s="3571"/>
      <c r="E85" s="1678"/>
      <c r="F85" s="1706"/>
      <c r="G85" s="1678"/>
      <c r="H85" s="1706"/>
      <c r="I85" s="1678"/>
      <c r="J85" s="1706"/>
      <c r="K85" s="1678"/>
      <c r="L85" s="1706"/>
      <c r="M85" s="1707"/>
      <c r="N85" s="1591"/>
      <c r="O85" s="1674"/>
      <c r="P85" s="1583"/>
      <c r="Q85" s="1674"/>
      <c r="R85" s="1583"/>
      <c r="S85" s="1674"/>
      <c r="T85" s="1583"/>
      <c r="U85" s="1674"/>
      <c r="V85" s="1583"/>
      <c r="W85" s="1674"/>
      <c r="X85" s="1583"/>
      <c r="Y85" s="1674"/>
      <c r="Z85" s="1583"/>
      <c r="AA85" s="1674"/>
      <c r="AB85" s="1583"/>
      <c r="AC85" s="1674"/>
      <c r="AD85" s="1583"/>
      <c r="AE85" s="1674"/>
      <c r="AF85" s="1583"/>
      <c r="AG85" s="1674"/>
      <c r="AH85" s="1583"/>
      <c r="AI85" s="1674"/>
      <c r="AJ85" s="1583"/>
      <c r="AK85" s="1674"/>
      <c r="AL85" s="1583"/>
      <c r="AM85" s="1674"/>
      <c r="AN85" s="1583"/>
      <c r="AO85" s="1674"/>
      <c r="AP85" s="1583"/>
      <c r="AQ85" s="1679"/>
      <c r="AR85" s="3818"/>
      <c r="AS85" s="1679"/>
      <c r="AT85" s="1591"/>
      <c r="AU85" s="1674"/>
      <c r="AV85" s="1583"/>
      <c r="AW85" s="1595"/>
      <c r="AX85" s="398" t="str">
        <f t="shared" si="166"/>
        <v/>
      </c>
      <c r="AY85" s="398"/>
      <c r="AZ85" s="398"/>
      <c r="BA85" s="398"/>
      <c r="BB85" s="398"/>
      <c r="BC85" s="398"/>
      <c r="BD85" s="398"/>
      <c r="BE85" s="398"/>
      <c r="BF85" s="398"/>
      <c r="BG85" s="398"/>
      <c r="BH85" s="398"/>
      <c r="BI85" s="394"/>
      <c r="BJ85" s="394"/>
      <c r="BK85" s="394"/>
      <c r="BL85" s="394"/>
      <c r="BU85" s="395"/>
      <c r="BV85" s="395"/>
      <c r="BW85" s="395"/>
      <c r="CA85" s="399" t="str">
        <f t="shared" si="167"/>
        <v/>
      </c>
      <c r="CB85" s="399" t="str">
        <f t="shared" si="168"/>
        <v/>
      </c>
      <c r="CC85" s="399" t="str">
        <f t="shared" si="169"/>
        <v/>
      </c>
      <c r="CD85" s="399" t="str">
        <f t="shared" si="170"/>
        <v/>
      </c>
      <c r="CE85" s="399" t="str">
        <f t="shared" si="171"/>
        <v/>
      </c>
      <c r="CF85" s="399" t="str">
        <f t="shared" si="199"/>
        <v/>
      </c>
      <c r="CG85" s="399" t="str">
        <f t="shared" si="200"/>
        <v/>
      </c>
      <c r="CH85" s="399" t="str">
        <f t="shared" si="201"/>
        <v/>
      </c>
      <c r="CI85" s="399" t="str">
        <f t="shared" si="202"/>
        <v/>
      </c>
      <c r="CJ85" s="399" t="str">
        <f t="shared" si="203"/>
        <v/>
      </c>
      <c r="CK85" s="399" t="str">
        <f t="shared" si="204"/>
        <v/>
      </c>
      <c r="CL85" s="399" t="str">
        <f t="shared" si="205"/>
        <v/>
      </c>
      <c r="CM85" s="399" t="str">
        <f t="shared" si="206"/>
        <v/>
      </c>
      <c r="CN85" s="399" t="str">
        <f t="shared" si="207"/>
        <v/>
      </c>
      <c r="CO85" s="399" t="str">
        <f t="shared" si="208"/>
        <v/>
      </c>
      <c r="CP85" s="399" t="str">
        <f t="shared" si="209"/>
        <v/>
      </c>
      <c r="CQ85" s="399" t="str">
        <f t="shared" si="210"/>
        <v/>
      </c>
      <c r="CR85" s="399" t="str">
        <f t="shared" si="211"/>
        <v/>
      </c>
      <c r="CS85" s="399" t="str">
        <f t="shared" si="212"/>
        <v/>
      </c>
      <c r="CT85" s="399" t="str">
        <f t="shared" si="213"/>
        <v/>
      </c>
      <c r="CU85" s="399" t="str">
        <f t="shared" si="214"/>
        <v/>
      </c>
      <c r="CV85" s="399" t="str">
        <f t="shared" si="215"/>
        <v/>
      </c>
      <c r="CW85" s="399" t="str">
        <f t="shared" si="216"/>
        <v/>
      </c>
      <c r="CX85" s="399" t="str">
        <f t="shared" si="217"/>
        <v/>
      </c>
      <c r="CY85" s="399" t="str">
        <f t="shared" si="218"/>
        <v/>
      </c>
      <c r="CZ85" s="399" t="str">
        <f t="shared" si="172"/>
        <v/>
      </c>
      <c r="DA85" s="400">
        <f t="shared" si="173"/>
        <v>0</v>
      </c>
      <c r="DB85" s="400">
        <f t="shared" si="174"/>
        <v>0</v>
      </c>
      <c r="DC85" s="400">
        <f t="shared" si="175"/>
        <v>0</v>
      </c>
      <c r="DD85" s="400">
        <f t="shared" si="176"/>
        <v>0</v>
      </c>
      <c r="DE85" s="400">
        <f t="shared" si="177"/>
        <v>0</v>
      </c>
      <c r="DF85" s="400">
        <f t="shared" si="178"/>
        <v>0</v>
      </c>
      <c r="DG85" s="400">
        <f t="shared" si="179"/>
        <v>0</v>
      </c>
      <c r="DH85" s="400">
        <f t="shared" si="180"/>
        <v>0</v>
      </c>
      <c r="DI85" s="400">
        <f t="shared" si="181"/>
        <v>0</v>
      </c>
      <c r="DJ85" s="400">
        <f t="shared" si="182"/>
        <v>0</v>
      </c>
      <c r="DK85" s="400">
        <f t="shared" si="183"/>
        <v>0</v>
      </c>
      <c r="DL85" s="400">
        <f t="shared" si="184"/>
        <v>0</v>
      </c>
      <c r="DM85" s="400">
        <f t="shared" si="185"/>
        <v>0</v>
      </c>
      <c r="DN85" s="400">
        <f t="shared" si="186"/>
        <v>0</v>
      </c>
      <c r="DO85" s="400">
        <f t="shared" si="187"/>
        <v>0</v>
      </c>
      <c r="DP85" s="400">
        <f t="shared" si="188"/>
        <v>0</v>
      </c>
      <c r="DQ85" s="400">
        <f t="shared" si="189"/>
        <v>0</v>
      </c>
      <c r="DR85" s="400">
        <f t="shared" si="190"/>
        <v>0</v>
      </c>
      <c r="DS85" s="400">
        <f t="shared" si="191"/>
        <v>0</v>
      </c>
      <c r="DT85" s="400">
        <f t="shared" si="192"/>
        <v>0</v>
      </c>
      <c r="DU85" s="400">
        <f t="shared" si="193"/>
        <v>0</v>
      </c>
      <c r="DV85" s="400">
        <f t="shared" si="194"/>
        <v>0</v>
      </c>
      <c r="DW85" s="400">
        <f t="shared" si="195"/>
        <v>0</v>
      </c>
      <c r="DX85" s="400">
        <f t="shared" si="196"/>
        <v>0</v>
      </c>
      <c r="DY85" s="400">
        <f t="shared" si="197"/>
        <v>0</v>
      </c>
      <c r="DZ85" s="400">
        <f t="shared" si="198"/>
        <v>0</v>
      </c>
    </row>
    <row r="86" spans="1:130" ht="16.149999999999999" customHeight="1" x14ac:dyDescent="0.25">
      <c r="A86" s="1602" t="s">
        <v>2555</v>
      </c>
      <c r="B86" s="1791">
        <f>+D86+F86+H86+J86+L86+N86+P86+R86+T86+V86+X86+Z86+AB86+AD86+AF86+AH86+AJ86+AL86+AN86+AP86</f>
        <v>0</v>
      </c>
      <c r="C86" s="1592">
        <f>+E86+G86+I86+K86+M86+O86+Q86+S86+U86+W86+Y86+AA86+AC86+AE86+AG86+AI86+AK86+AM86+AO86+AQ86</f>
        <v>0</v>
      </c>
      <c r="D86" s="1591"/>
      <c r="E86" s="1674"/>
      <c r="F86" s="1583"/>
      <c r="G86" s="1674"/>
      <c r="H86" s="1583"/>
      <c r="I86" s="1595"/>
      <c r="J86" s="1591"/>
      <c r="K86" s="1591"/>
      <c r="L86" s="1583"/>
      <c r="M86" s="1595"/>
      <c r="N86" s="1591"/>
      <c r="O86" s="1674"/>
      <c r="P86" s="1583"/>
      <c r="Q86" s="1674"/>
      <c r="R86" s="1583"/>
      <c r="S86" s="1674"/>
      <c r="T86" s="1583"/>
      <c r="U86" s="1674"/>
      <c r="V86" s="1583"/>
      <c r="W86" s="1674"/>
      <c r="X86" s="1583"/>
      <c r="Y86" s="1674"/>
      <c r="Z86" s="1583"/>
      <c r="AA86" s="1674"/>
      <c r="AB86" s="1583"/>
      <c r="AC86" s="1674"/>
      <c r="AD86" s="1583"/>
      <c r="AE86" s="1674"/>
      <c r="AF86" s="1583"/>
      <c r="AG86" s="1674"/>
      <c r="AH86" s="1583"/>
      <c r="AI86" s="1674"/>
      <c r="AJ86" s="1583"/>
      <c r="AK86" s="1674"/>
      <c r="AL86" s="1583"/>
      <c r="AM86" s="1674"/>
      <c r="AN86" s="1583"/>
      <c r="AO86" s="1674"/>
      <c r="AP86" s="1583"/>
      <c r="AQ86" s="1679"/>
      <c r="AR86" s="3818"/>
      <c r="AS86" s="1679"/>
      <c r="AT86" s="1591"/>
      <c r="AU86" s="1674"/>
      <c r="AV86" s="1583"/>
      <c r="AW86" s="1595"/>
      <c r="AX86" s="398" t="str">
        <f t="shared" si="166"/>
        <v/>
      </c>
      <c r="AY86" s="398"/>
      <c r="AZ86" s="398"/>
      <c r="BA86" s="398"/>
      <c r="BB86" s="398"/>
      <c r="BC86" s="398"/>
      <c r="BD86" s="398"/>
      <c r="BE86" s="398"/>
      <c r="BF86" s="398"/>
      <c r="BG86" s="398"/>
      <c r="BH86" s="398"/>
      <c r="BI86" s="394"/>
      <c r="BJ86" s="394"/>
      <c r="BK86" s="394"/>
      <c r="BL86" s="394"/>
      <c r="BU86" s="395"/>
      <c r="BV86" s="395"/>
      <c r="BW86" s="395"/>
      <c r="CA86" s="399" t="str">
        <f t="shared" si="167"/>
        <v/>
      </c>
      <c r="CB86" s="399" t="str">
        <f t="shared" si="168"/>
        <v/>
      </c>
      <c r="CC86" s="399" t="str">
        <f t="shared" si="169"/>
        <v/>
      </c>
      <c r="CD86" s="399" t="str">
        <f t="shared" si="170"/>
        <v/>
      </c>
      <c r="CE86" s="399" t="str">
        <f t="shared" si="171"/>
        <v/>
      </c>
      <c r="CF86" s="399" t="str">
        <f t="shared" si="199"/>
        <v/>
      </c>
      <c r="CG86" s="399" t="str">
        <f t="shared" si="200"/>
        <v/>
      </c>
      <c r="CH86" s="399" t="str">
        <f t="shared" si="201"/>
        <v/>
      </c>
      <c r="CI86" s="399" t="str">
        <f t="shared" si="202"/>
        <v/>
      </c>
      <c r="CJ86" s="399" t="str">
        <f t="shared" si="203"/>
        <v/>
      </c>
      <c r="CK86" s="399" t="str">
        <f t="shared" si="204"/>
        <v/>
      </c>
      <c r="CL86" s="399" t="str">
        <f t="shared" si="205"/>
        <v/>
      </c>
      <c r="CM86" s="399" t="str">
        <f t="shared" si="206"/>
        <v/>
      </c>
      <c r="CN86" s="399" t="str">
        <f t="shared" si="207"/>
        <v/>
      </c>
      <c r="CO86" s="399" t="str">
        <f t="shared" si="208"/>
        <v/>
      </c>
      <c r="CP86" s="399" t="str">
        <f t="shared" si="209"/>
        <v/>
      </c>
      <c r="CQ86" s="399" t="str">
        <f t="shared" si="210"/>
        <v/>
      </c>
      <c r="CR86" s="399" t="str">
        <f t="shared" si="211"/>
        <v/>
      </c>
      <c r="CS86" s="399" t="str">
        <f t="shared" si="212"/>
        <v/>
      </c>
      <c r="CT86" s="399" t="str">
        <f t="shared" si="213"/>
        <v/>
      </c>
      <c r="CU86" s="399" t="str">
        <f t="shared" si="214"/>
        <v/>
      </c>
      <c r="CV86" s="399" t="str">
        <f t="shared" si="215"/>
        <v/>
      </c>
      <c r="CW86" s="399" t="str">
        <f t="shared" si="216"/>
        <v/>
      </c>
      <c r="CX86" s="399" t="str">
        <f t="shared" si="217"/>
        <v/>
      </c>
      <c r="CY86" s="399" t="str">
        <f t="shared" si="218"/>
        <v/>
      </c>
      <c r="CZ86" s="399" t="str">
        <f t="shared" si="172"/>
        <v/>
      </c>
      <c r="DA86" s="400">
        <f t="shared" si="173"/>
        <v>0</v>
      </c>
      <c r="DB86" s="400">
        <f t="shared" si="174"/>
        <v>0</v>
      </c>
      <c r="DC86" s="400">
        <f t="shared" si="175"/>
        <v>0</v>
      </c>
      <c r="DD86" s="400">
        <f t="shared" si="176"/>
        <v>0</v>
      </c>
      <c r="DE86" s="400">
        <f t="shared" si="177"/>
        <v>0</v>
      </c>
      <c r="DF86" s="400">
        <f t="shared" si="178"/>
        <v>0</v>
      </c>
      <c r="DG86" s="400">
        <f t="shared" si="179"/>
        <v>0</v>
      </c>
      <c r="DH86" s="400">
        <f t="shared" si="180"/>
        <v>0</v>
      </c>
      <c r="DI86" s="400">
        <f t="shared" si="181"/>
        <v>0</v>
      </c>
      <c r="DJ86" s="400">
        <f t="shared" si="182"/>
        <v>0</v>
      </c>
      <c r="DK86" s="400">
        <f t="shared" si="183"/>
        <v>0</v>
      </c>
      <c r="DL86" s="400">
        <f t="shared" si="184"/>
        <v>0</v>
      </c>
      <c r="DM86" s="400">
        <f t="shared" si="185"/>
        <v>0</v>
      </c>
      <c r="DN86" s="400">
        <f t="shared" si="186"/>
        <v>0</v>
      </c>
      <c r="DO86" s="400">
        <f t="shared" si="187"/>
        <v>0</v>
      </c>
      <c r="DP86" s="400">
        <f t="shared" si="188"/>
        <v>0</v>
      </c>
      <c r="DQ86" s="400">
        <f t="shared" si="189"/>
        <v>0</v>
      </c>
      <c r="DR86" s="400">
        <f t="shared" si="190"/>
        <v>0</v>
      </c>
      <c r="DS86" s="400">
        <f t="shared" si="191"/>
        <v>0</v>
      </c>
      <c r="DT86" s="400">
        <f t="shared" si="192"/>
        <v>0</v>
      </c>
      <c r="DU86" s="400">
        <f t="shared" si="193"/>
        <v>0</v>
      </c>
      <c r="DV86" s="400">
        <f t="shared" si="194"/>
        <v>0</v>
      </c>
      <c r="DW86" s="400">
        <f t="shared" si="195"/>
        <v>0</v>
      </c>
      <c r="DX86" s="400">
        <f t="shared" si="196"/>
        <v>0</v>
      </c>
      <c r="DY86" s="400">
        <f t="shared" si="197"/>
        <v>0</v>
      </c>
      <c r="DZ86" s="400">
        <f t="shared" si="198"/>
        <v>0</v>
      </c>
    </row>
    <row r="87" spans="1:130" ht="24" customHeight="1" x14ac:dyDescent="0.25">
      <c r="A87" s="1582" t="s">
        <v>2556</v>
      </c>
      <c r="B87" s="1791">
        <f>+D87+F87+H87</f>
        <v>0</v>
      </c>
      <c r="C87" s="1592">
        <f>+E87+G87+I87</f>
        <v>0</v>
      </c>
      <c r="D87" s="1591"/>
      <c r="E87" s="1674"/>
      <c r="F87" s="1583"/>
      <c r="G87" s="1674"/>
      <c r="H87" s="1583"/>
      <c r="I87" s="1595"/>
      <c r="J87" s="1961"/>
      <c r="K87" s="4110"/>
      <c r="L87" s="1961"/>
      <c r="M87" s="4110"/>
      <c r="N87" s="1961"/>
      <c r="O87" s="4110"/>
      <c r="P87" s="1961"/>
      <c r="Q87" s="4110"/>
      <c r="R87" s="1961"/>
      <c r="S87" s="4110"/>
      <c r="T87" s="1961"/>
      <c r="U87" s="4110"/>
      <c r="V87" s="1961"/>
      <c r="W87" s="4110"/>
      <c r="X87" s="1961"/>
      <c r="Y87" s="4110"/>
      <c r="Z87" s="1961"/>
      <c r="AA87" s="4110"/>
      <c r="AB87" s="1961"/>
      <c r="AC87" s="4110"/>
      <c r="AD87" s="1961"/>
      <c r="AE87" s="4110"/>
      <c r="AF87" s="1961"/>
      <c r="AG87" s="4110"/>
      <c r="AH87" s="1961"/>
      <c r="AI87" s="4110"/>
      <c r="AJ87" s="1961"/>
      <c r="AK87" s="4110"/>
      <c r="AL87" s="1961"/>
      <c r="AM87" s="4110"/>
      <c r="AN87" s="1961"/>
      <c r="AO87" s="4110"/>
      <c r="AP87" s="1961"/>
      <c r="AQ87" s="3820"/>
      <c r="AR87" s="1591"/>
      <c r="AS87" s="1679"/>
      <c r="AT87" s="1591"/>
      <c r="AU87" s="1674"/>
      <c r="AV87" s="1583"/>
      <c r="AW87" s="1595"/>
      <c r="AX87" s="398" t="str">
        <f t="shared" si="166"/>
        <v/>
      </c>
      <c r="AY87" s="398"/>
      <c r="AZ87" s="398"/>
      <c r="BA87" s="398"/>
      <c r="BB87" s="398"/>
      <c r="BC87" s="398"/>
      <c r="BD87" s="398"/>
      <c r="BE87" s="398"/>
      <c r="BF87" s="398"/>
      <c r="BG87" s="398"/>
      <c r="BH87" s="398"/>
      <c r="BI87" s="394"/>
      <c r="BJ87" s="394"/>
      <c r="BK87" s="394"/>
      <c r="BL87" s="394"/>
      <c r="BU87" s="395"/>
      <c r="BV87" s="395"/>
      <c r="BW87" s="395"/>
      <c r="CA87" s="399" t="str">
        <f t="shared" si="167"/>
        <v/>
      </c>
      <c r="CB87" s="399" t="str">
        <f t="shared" si="168"/>
        <v/>
      </c>
      <c r="CC87" s="399" t="str">
        <f t="shared" si="169"/>
        <v/>
      </c>
      <c r="CD87" s="399" t="str">
        <f t="shared" si="170"/>
        <v/>
      </c>
      <c r="CE87" s="399" t="str">
        <f t="shared" si="171"/>
        <v/>
      </c>
      <c r="CF87" s="399" t="str">
        <f t="shared" si="199"/>
        <v/>
      </c>
      <c r="CG87" s="399" t="str">
        <f t="shared" si="200"/>
        <v/>
      </c>
      <c r="CH87" s="399" t="str">
        <f t="shared" si="201"/>
        <v/>
      </c>
      <c r="CI87" s="399" t="str">
        <f t="shared" si="202"/>
        <v/>
      </c>
      <c r="CJ87" s="399" t="str">
        <f t="shared" si="203"/>
        <v/>
      </c>
      <c r="CK87" s="399" t="str">
        <f t="shared" si="204"/>
        <v/>
      </c>
      <c r="CL87" s="399" t="str">
        <f t="shared" si="205"/>
        <v/>
      </c>
      <c r="CM87" s="399" t="str">
        <f t="shared" si="206"/>
        <v/>
      </c>
      <c r="CN87" s="399" t="str">
        <f t="shared" si="207"/>
        <v/>
      </c>
      <c r="CO87" s="399" t="str">
        <f t="shared" si="208"/>
        <v/>
      </c>
      <c r="CP87" s="399" t="str">
        <f t="shared" si="209"/>
        <v/>
      </c>
      <c r="CQ87" s="399" t="str">
        <f t="shared" si="210"/>
        <v/>
      </c>
      <c r="CR87" s="399" t="str">
        <f t="shared" si="211"/>
        <v/>
      </c>
      <c r="CS87" s="399" t="str">
        <f t="shared" si="212"/>
        <v/>
      </c>
      <c r="CT87" s="399" t="str">
        <f t="shared" si="213"/>
        <v/>
      </c>
      <c r="CU87" s="399" t="str">
        <f t="shared" si="214"/>
        <v/>
      </c>
      <c r="CV87" s="399" t="str">
        <f t="shared" si="215"/>
        <v/>
      </c>
      <c r="CW87" s="399" t="str">
        <f t="shared" si="216"/>
        <v/>
      </c>
      <c r="CX87" s="399" t="str">
        <f t="shared" si="217"/>
        <v/>
      </c>
      <c r="CY87" s="399" t="str">
        <f t="shared" si="218"/>
        <v/>
      </c>
      <c r="CZ87" s="399" t="str">
        <f t="shared" si="172"/>
        <v/>
      </c>
      <c r="DA87" s="400">
        <f t="shared" si="173"/>
        <v>0</v>
      </c>
      <c r="DB87" s="400">
        <f t="shared" si="174"/>
        <v>0</v>
      </c>
      <c r="DC87" s="400">
        <f t="shared" si="175"/>
        <v>0</v>
      </c>
      <c r="DD87" s="400">
        <f t="shared" si="176"/>
        <v>0</v>
      </c>
      <c r="DE87" s="400">
        <f t="shared" si="177"/>
        <v>0</v>
      </c>
      <c r="DF87" s="400">
        <f t="shared" si="178"/>
        <v>0</v>
      </c>
      <c r="DG87" s="400">
        <f t="shared" si="179"/>
        <v>0</v>
      </c>
      <c r="DH87" s="400">
        <f t="shared" si="180"/>
        <v>0</v>
      </c>
      <c r="DI87" s="400">
        <f t="shared" si="181"/>
        <v>0</v>
      </c>
      <c r="DJ87" s="400">
        <f t="shared" si="182"/>
        <v>0</v>
      </c>
      <c r="DK87" s="400">
        <f t="shared" si="183"/>
        <v>0</v>
      </c>
      <c r="DL87" s="400">
        <f t="shared" si="184"/>
        <v>0</v>
      </c>
      <c r="DM87" s="400">
        <f t="shared" si="185"/>
        <v>0</v>
      </c>
      <c r="DN87" s="400">
        <f t="shared" si="186"/>
        <v>0</v>
      </c>
      <c r="DO87" s="400">
        <f t="shared" si="187"/>
        <v>0</v>
      </c>
      <c r="DP87" s="400">
        <f t="shared" si="188"/>
        <v>0</v>
      </c>
      <c r="DQ87" s="400">
        <f t="shared" si="189"/>
        <v>0</v>
      </c>
      <c r="DR87" s="400">
        <f t="shared" si="190"/>
        <v>0</v>
      </c>
      <c r="DS87" s="400">
        <f t="shared" si="191"/>
        <v>0</v>
      </c>
      <c r="DT87" s="400">
        <f t="shared" si="192"/>
        <v>0</v>
      </c>
      <c r="DU87" s="400">
        <f t="shared" si="193"/>
        <v>0</v>
      </c>
      <c r="DV87" s="400">
        <f t="shared" si="194"/>
        <v>0</v>
      </c>
      <c r="DW87" s="400">
        <f t="shared" si="195"/>
        <v>0</v>
      </c>
      <c r="DX87" s="400">
        <f t="shared" si="196"/>
        <v>0</v>
      </c>
      <c r="DY87" s="400">
        <f t="shared" si="197"/>
        <v>0</v>
      </c>
      <c r="DZ87" s="400">
        <f t="shared" si="198"/>
        <v>0</v>
      </c>
    </row>
    <row r="88" spans="1:130" ht="18.75" customHeight="1" x14ac:dyDescent="0.25">
      <c r="A88" s="1582" t="s">
        <v>2557</v>
      </c>
      <c r="B88" s="1791">
        <f>+P88+R88+T88+V88+X88+Z88+AB88+AD88+AF88+AH88+AJ88+AL88+AN88+AP88</f>
        <v>0</v>
      </c>
      <c r="C88" s="1592">
        <f>+Q88+S88+U88+W88+Y88+AA88+AC88+AE88+AG88+AI88+AK88+AM88+AO88+AQ88</f>
        <v>0</v>
      </c>
      <c r="D88" s="3571"/>
      <c r="E88" s="1678"/>
      <c r="F88" s="1706"/>
      <c r="G88" s="1678"/>
      <c r="H88" s="1706"/>
      <c r="I88" s="1678"/>
      <c r="J88" s="1706"/>
      <c r="K88" s="1678"/>
      <c r="L88" s="1706"/>
      <c r="M88" s="1707"/>
      <c r="N88" s="3571"/>
      <c r="O88" s="1678"/>
      <c r="P88" s="1583"/>
      <c r="Q88" s="1674"/>
      <c r="R88" s="1583"/>
      <c r="S88" s="1674"/>
      <c r="T88" s="1583"/>
      <c r="U88" s="1674"/>
      <c r="V88" s="1583"/>
      <c r="W88" s="1674"/>
      <c r="X88" s="1583"/>
      <c r="Y88" s="1674"/>
      <c r="Z88" s="1583"/>
      <c r="AA88" s="1674"/>
      <c r="AB88" s="1583"/>
      <c r="AC88" s="1674"/>
      <c r="AD88" s="1583"/>
      <c r="AE88" s="1674"/>
      <c r="AF88" s="1583"/>
      <c r="AG88" s="1674"/>
      <c r="AH88" s="1583"/>
      <c r="AI88" s="1674"/>
      <c r="AJ88" s="1583"/>
      <c r="AK88" s="1674"/>
      <c r="AL88" s="1583"/>
      <c r="AM88" s="1674"/>
      <c r="AN88" s="1583"/>
      <c r="AO88" s="1674"/>
      <c r="AP88" s="1583"/>
      <c r="AQ88" s="1679"/>
      <c r="AR88" s="1591"/>
      <c r="AS88" s="1679"/>
      <c r="AT88" s="1591"/>
      <c r="AU88" s="1674"/>
      <c r="AV88" s="1583"/>
      <c r="AW88" s="1595"/>
      <c r="AX88" s="398" t="str">
        <f t="shared" si="166"/>
        <v/>
      </c>
      <c r="AY88" s="398"/>
      <c r="AZ88" s="398"/>
      <c r="BA88" s="398"/>
      <c r="BB88" s="398"/>
      <c r="BC88" s="398"/>
      <c r="BD88" s="398"/>
      <c r="BE88" s="398"/>
      <c r="BF88" s="398"/>
      <c r="BG88" s="398"/>
      <c r="BH88" s="398"/>
      <c r="BI88" s="394"/>
      <c r="BJ88" s="394"/>
      <c r="BK88" s="394"/>
      <c r="BL88" s="394"/>
      <c r="BU88" s="395"/>
      <c r="BV88" s="395"/>
      <c r="BW88" s="395"/>
      <c r="CA88" s="399" t="str">
        <f t="shared" si="167"/>
        <v/>
      </c>
      <c r="CB88" s="399" t="str">
        <f t="shared" si="168"/>
        <v/>
      </c>
      <c r="CC88" s="399" t="str">
        <f t="shared" si="169"/>
        <v/>
      </c>
      <c r="CD88" s="399" t="str">
        <f t="shared" si="170"/>
        <v/>
      </c>
      <c r="CE88" s="399" t="str">
        <f t="shared" si="171"/>
        <v/>
      </c>
      <c r="CF88" s="399" t="str">
        <f t="shared" si="199"/>
        <v/>
      </c>
      <c r="CG88" s="399" t="str">
        <f t="shared" si="200"/>
        <v/>
      </c>
      <c r="CH88" s="399" t="str">
        <f t="shared" si="201"/>
        <v/>
      </c>
      <c r="CI88" s="399" t="str">
        <f t="shared" si="202"/>
        <v/>
      </c>
      <c r="CJ88" s="399" t="str">
        <f t="shared" si="203"/>
        <v/>
      </c>
      <c r="CK88" s="399" t="str">
        <f t="shared" si="204"/>
        <v/>
      </c>
      <c r="CL88" s="399" t="str">
        <f t="shared" si="205"/>
        <v/>
      </c>
      <c r="CM88" s="399" t="str">
        <f t="shared" si="206"/>
        <v/>
      </c>
      <c r="CN88" s="399" t="str">
        <f t="shared" si="207"/>
        <v/>
      </c>
      <c r="CO88" s="399" t="str">
        <f t="shared" si="208"/>
        <v/>
      </c>
      <c r="CP88" s="399" t="str">
        <f t="shared" si="209"/>
        <v/>
      </c>
      <c r="CQ88" s="399" t="str">
        <f t="shared" si="210"/>
        <v/>
      </c>
      <c r="CR88" s="399" t="str">
        <f t="shared" si="211"/>
        <v/>
      </c>
      <c r="CS88" s="399" t="str">
        <f t="shared" si="212"/>
        <v/>
      </c>
      <c r="CT88" s="399" t="str">
        <f t="shared" si="213"/>
        <v/>
      </c>
      <c r="CU88" s="399" t="str">
        <f t="shared" si="214"/>
        <v/>
      </c>
      <c r="CV88" s="399" t="str">
        <f t="shared" si="215"/>
        <v/>
      </c>
      <c r="CW88" s="399" t="str">
        <f t="shared" si="216"/>
        <v/>
      </c>
      <c r="CX88" s="399" t="str">
        <f t="shared" si="217"/>
        <v/>
      </c>
      <c r="CY88" s="399" t="str">
        <f t="shared" si="218"/>
        <v/>
      </c>
      <c r="CZ88" s="399" t="str">
        <f t="shared" si="172"/>
        <v/>
      </c>
      <c r="DA88" s="400">
        <f t="shared" si="173"/>
        <v>0</v>
      </c>
      <c r="DB88" s="400">
        <f t="shared" si="174"/>
        <v>0</v>
      </c>
      <c r="DC88" s="400">
        <f t="shared" si="175"/>
        <v>0</v>
      </c>
      <c r="DD88" s="400">
        <f t="shared" si="176"/>
        <v>0</v>
      </c>
      <c r="DE88" s="400">
        <f t="shared" si="177"/>
        <v>0</v>
      </c>
      <c r="DF88" s="400">
        <f t="shared" si="178"/>
        <v>0</v>
      </c>
      <c r="DG88" s="400">
        <f t="shared" si="179"/>
        <v>0</v>
      </c>
      <c r="DH88" s="400">
        <f t="shared" si="180"/>
        <v>0</v>
      </c>
      <c r="DI88" s="400">
        <f t="shared" si="181"/>
        <v>0</v>
      </c>
      <c r="DJ88" s="400">
        <f t="shared" si="182"/>
        <v>0</v>
      </c>
      <c r="DK88" s="400">
        <f t="shared" si="183"/>
        <v>0</v>
      </c>
      <c r="DL88" s="400">
        <f t="shared" si="184"/>
        <v>0</v>
      </c>
      <c r="DM88" s="400">
        <f t="shared" si="185"/>
        <v>0</v>
      </c>
      <c r="DN88" s="400">
        <f t="shared" si="186"/>
        <v>0</v>
      </c>
      <c r="DO88" s="400">
        <f t="shared" si="187"/>
        <v>0</v>
      </c>
      <c r="DP88" s="400">
        <f t="shared" si="188"/>
        <v>0</v>
      </c>
      <c r="DQ88" s="400">
        <f t="shared" si="189"/>
        <v>0</v>
      </c>
      <c r="DR88" s="400">
        <f t="shared" si="190"/>
        <v>0</v>
      </c>
      <c r="DS88" s="400">
        <f t="shared" si="191"/>
        <v>0</v>
      </c>
      <c r="DT88" s="400">
        <f t="shared" si="192"/>
        <v>0</v>
      </c>
      <c r="DU88" s="400">
        <f t="shared" si="193"/>
        <v>0</v>
      </c>
      <c r="DV88" s="400">
        <f t="shared" si="194"/>
        <v>0</v>
      </c>
      <c r="DW88" s="400">
        <f t="shared" si="195"/>
        <v>0</v>
      </c>
      <c r="DX88" s="400">
        <f t="shared" si="196"/>
        <v>0</v>
      </c>
      <c r="DY88" s="400">
        <f t="shared" si="197"/>
        <v>0</v>
      </c>
      <c r="DZ88" s="400">
        <f t="shared" si="198"/>
        <v>0</v>
      </c>
    </row>
    <row r="89" spans="1:130" ht="16.149999999999999" customHeight="1" x14ac:dyDescent="0.25">
      <c r="A89" s="1602" t="s">
        <v>2558</v>
      </c>
      <c r="B89" s="1791">
        <f>+N89+P89+R89+T89+V89+X89+Z89+AB89+AD89+AF89+AH89+AJ89+AL89+AN89+AP89</f>
        <v>0</v>
      </c>
      <c r="C89" s="1592">
        <f>+O89+Q89+S89+U89+W89+Y89+AA89+AC89+AE89+AG89+AI89+AK89+AM89+AO89+AQ89</f>
        <v>0</v>
      </c>
      <c r="D89" s="3818"/>
      <c r="E89" s="4110"/>
      <c r="F89" s="1961"/>
      <c r="G89" s="4110"/>
      <c r="H89" s="1961"/>
      <c r="I89" s="1973"/>
      <c r="J89" s="3818"/>
      <c r="K89" s="3818"/>
      <c r="L89" s="1961"/>
      <c r="M89" s="1973"/>
      <c r="N89" s="1591"/>
      <c r="O89" s="1674"/>
      <c r="P89" s="1583"/>
      <c r="Q89" s="1674"/>
      <c r="R89" s="1583"/>
      <c r="S89" s="1674"/>
      <c r="T89" s="1583"/>
      <c r="U89" s="1674"/>
      <c r="V89" s="1583"/>
      <c r="W89" s="1674"/>
      <c r="X89" s="1583"/>
      <c r="Y89" s="1674"/>
      <c r="Z89" s="1583"/>
      <c r="AA89" s="1674"/>
      <c r="AB89" s="1583"/>
      <c r="AC89" s="1674"/>
      <c r="AD89" s="1583"/>
      <c r="AE89" s="1674"/>
      <c r="AF89" s="1583"/>
      <c r="AG89" s="1674"/>
      <c r="AH89" s="1583"/>
      <c r="AI89" s="1674"/>
      <c r="AJ89" s="1583"/>
      <c r="AK89" s="1674"/>
      <c r="AL89" s="1583"/>
      <c r="AM89" s="1674"/>
      <c r="AN89" s="1583"/>
      <c r="AO89" s="1674"/>
      <c r="AP89" s="1583"/>
      <c r="AQ89" s="1679"/>
      <c r="AR89" s="1591"/>
      <c r="AS89" s="1679"/>
      <c r="AT89" s="1591"/>
      <c r="AU89" s="1674"/>
      <c r="AV89" s="1583"/>
      <c r="AW89" s="1595"/>
      <c r="AX89" s="398" t="str">
        <f t="shared" si="166"/>
        <v/>
      </c>
      <c r="AY89" s="398"/>
      <c r="AZ89" s="398"/>
      <c r="BA89" s="398"/>
      <c r="BB89" s="398"/>
      <c r="BC89" s="398"/>
      <c r="BD89" s="398"/>
      <c r="BE89" s="398"/>
      <c r="BF89" s="398"/>
      <c r="BG89" s="398"/>
      <c r="BH89" s="398"/>
      <c r="BI89" s="394"/>
      <c r="BJ89" s="394"/>
      <c r="BK89" s="394"/>
      <c r="BL89" s="394"/>
      <c r="BU89" s="395"/>
      <c r="BV89" s="395"/>
      <c r="BW89" s="395"/>
      <c r="CA89" s="399" t="str">
        <f t="shared" si="167"/>
        <v/>
      </c>
      <c r="CB89" s="399" t="str">
        <f t="shared" si="168"/>
        <v/>
      </c>
      <c r="CC89" s="399" t="str">
        <f t="shared" si="169"/>
        <v/>
      </c>
      <c r="CD89" s="399" t="str">
        <f t="shared" si="170"/>
        <v/>
      </c>
      <c r="CE89" s="399" t="str">
        <f t="shared" si="171"/>
        <v/>
      </c>
      <c r="CF89" s="399" t="str">
        <f t="shared" si="199"/>
        <v/>
      </c>
      <c r="CG89" s="399" t="str">
        <f t="shared" si="200"/>
        <v/>
      </c>
      <c r="CH89" s="399" t="str">
        <f t="shared" si="201"/>
        <v/>
      </c>
      <c r="CI89" s="399" t="str">
        <f t="shared" si="202"/>
        <v/>
      </c>
      <c r="CJ89" s="399" t="str">
        <f t="shared" si="203"/>
        <v/>
      </c>
      <c r="CK89" s="399" t="str">
        <f t="shared" si="204"/>
        <v/>
      </c>
      <c r="CL89" s="399" t="str">
        <f t="shared" si="205"/>
        <v/>
      </c>
      <c r="CM89" s="399" t="str">
        <f t="shared" si="206"/>
        <v/>
      </c>
      <c r="CN89" s="399" t="str">
        <f t="shared" si="207"/>
        <v/>
      </c>
      <c r="CO89" s="399" t="str">
        <f t="shared" si="208"/>
        <v/>
      </c>
      <c r="CP89" s="399" t="str">
        <f t="shared" si="209"/>
        <v/>
      </c>
      <c r="CQ89" s="399" t="str">
        <f t="shared" si="210"/>
        <v/>
      </c>
      <c r="CR89" s="399" t="str">
        <f t="shared" si="211"/>
        <v/>
      </c>
      <c r="CS89" s="399" t="str">
        <f t="shared" si="212"/>
        <v/>
      </c>
      <c r="CT89" s="399" t="str">
        <f t="shared" si="213"/>
        <v/>
      </c>
      <c r="CU89" s="399" t="str">
        <f t="shared" si="214"/>
        <v/>
      </c>
      <c r="CV89" s="399" t="str">
        <f t="shared" si="215"/>
        <v/>
      </c>
      <c r="CW89" s="399" t="str">
        <f t="shared" si="216"/>
        <v/>
      </c>
      <c r="CX89" s="399" t="str">
        <f t="shared" si="217"/>
        <v/>
      </c>
      <c r="CY89" s="399" t="str">
        <f t="shared" si="218"/>
        <v/>
      </c>
      <c r="CZ89" s="399" t="str">
        <f t="shared" si="172"/>
        <v/>
      </c>
      <c r="DA89" s="400">
        <f t="shared" si="173"/>
        <v>0</v>
      </c>
      <c r="DB89" s="400">
        <f t="shared" si="174"/>
        <v>0</v>
      </c>
      <c r="DC89" s="400">
        <f t="shared" si="175"/>
        <v>0</v>
      </c>
      <c r="DD89" s="400">
        <f t="shared" si="176"/>
        <v>0</v>
      </c>
      <c r="DE89" s="400">
        <f t="shared" si="177"/>
        <v>0</v>
      </c>
      <c r="DF89" s="400">
        <f t="shared" si="178"/>
        <v>0</v>
      </c>
      <c r="DG89" s="400">
        <f t="shared" si="179"/>
        <v>0</v>
      </c>
      <c r="DH89" s="400">
        <f t="shared" si="180"/>
        <v>0</v>
      </c>
      <c r="DI89" s="400">
        <f t="shared" si="181"/>
        <v>0</v>
      </c>
      <c r="DJ89" s="400">
        <f t="shared" si="182"/>
        <v>0</v>
      </c>
      <c r="DK89" s="400">
        <f t="shared" si="183"/>
        <v>0</v>
      </c>
      <c r="DL89" s="400">
        <f t="shared" si="184"/>
        <v>0</v>
      </c>
      <c r="DM89" s="400">
        <f t="shared" si="185"/>
        <v>0</v>
      </c>
      <c r="DN89" s="400">
        <f t="shared" si="186"/>
        <v>0</v>
      </c>
      <c r="DO89" s="400">
        <f t="shared" si="187"/>
        <v>0</v>
      </c>
      <c r="DP89" s="400">
        <f t="shared" si="188"/>
        <v>0</v>
      </c>
      <c r="DQ89" s="400">
        <f t="shared" si="189"/>
        <v>0</v>
      </c>
      <c r="DR89" s="400">
        <f t="shared" si="190"/>
        <v>0</v>
      </c>
      <c r="DS89" s="400">
        <f t="shared" si="191"/>
        <v>0</v>
      </c>
      <c r="DT89" s="400">
        <f t="shared" si="192"/>
        <v>0</v>
      </c>
      <c r="DU89" s="400">
        <f t="shared" si="193"/>
        <v>0</v>
      </c>
      <c r="DV89" s="400">
        <f t="shared" si="194"/>
        <v>0</v>
      </c>
      <c r="DW89" s="400">
        <f t="shared" si="195"/>
        <v>0</v>
      </c>
      <c r="DX89" s="400">
        <f t="shared" si="196"/>
        <v>0</v>
      </c>
      <c r="DY89" s="400">
        <f t="shared" si="197"/>
        <v>0</v>
      </c>
      <c r="DZ89" s="400">
        <f t="shared" si="198"/>
        <v>0</v>
      </c>
    </row>
    <row r="90" spans="1:130" ht="16.149999999999999" customHeight="1" x14ac:dyDescent="0.25">
      <c r="A90" s="1602" t="s">
        <v>2559</v>
      </c>
      <c r="B90" s="1791">
        <f>+D90+F90+H90+J90+L90+N90+P90+R90+T90+V90+X90+Z90+AB90+AD90+AF90+AH90+AJ90+AL90+AN90+AP90</f>
        <v>0</v>
      </c>
      <c r="C90" s="1592">
        <f>+E90+G90+I90+K90+M90+O90+Q90+S90+U90+W90+Y90+AA90+AC90+AE90+AG90+AI90+AK90+AM90+AO90+AQ90</f>
        <v>0</v>
      </c>
      <c r="D90" s="1591"/>
      <c r="E90" s="1674"/>
      <c r="F90" s="1583"/>
      <c r="G90" s="1674"/>
      <c r="H90" s="1583"/>
      <c r="I90" s="1595"/>
      <c r="J90" s="1591"/>
      <c r="K90" s="1591"/>
      <c r="L90" s="1583"/>
      <c r="M90" s="1595"/>
      <c r="N90" s="1591"/>
      <c r="O90" s="1674"/>
      <c r="P90" s="1583"/>
      <c r="Q90" s="1674"/>
      <c r="R90" s="1583"/>
      <c r="S90" s="1674"/>
      <c r="T90" s="1583"/>
      <c r="U90" s="1674"/>
      <c r="V90" s="1583"/>
      <c r="W90" s="1674"/>
      <c r="X90" s="1583"/>
      <c r="Y90" s="1674"/>
      <c r="Z90" s="1583"/>
      <c r="AA90" s="1674"/>
      <c r="AB90" s="1583"/>
      <c r="AC90" s="1674"/>
      <c r="AD90" s="1583"/>
      <c r="AE90" s="1674"/>
      <c r="AF90" s="1583"/>
      <c r="AG90" s="1674"/>
      <c r="AH90" s="1583"/>
      <c r="AI90" s="1674"/>
      <c r="AJ90" s="1583"/>
      <c r="AK90" s="1674"/>
      <c r="AL90" s="1583"/>
      <c r="AM90" s="1674"/>
      <c r="AN90" s="1583"/>
      <c r="AO90" s="1674"/>
      <c r="AP90" s="1583"/>
      <c r="AQ90" s="1679"/>
      <c r="AR90" s="1591"/>
      <c r="AS90" s="1679"/>
      <c r="AT90" s="1591"/>
      <c r="AU90" s="1674"/>
      <c r="AV90" s="1583"/>
      <c r="AW90" s="1595"/>
      <c r="AX90" s="398" t="str">
        <f t="shared" si="166"/>
        <v/>
      </c>
      <c r="AY90" s="398"/>
      <c r="AZ90" s="398"/>
      <c r="BA90" s="398"/>
      <c r="BB90" s="398"/>
      <c r="BC90" s="398"/>
      <c r="BD90" s="398"/>
      <c r="BE90" s="398"/>
      <c r="BF90" s="398"/>
      <c r="BG90" s="398"/>
      <c r="BH90" s="398"/>
      <c r="BI90" s="394"/>
      <c r="BJ90" s="394"/>
      <c r="BK90" s="394"/>
      <c r="BL90" s="394"/>
      <c r="BU90" s="395"/>
      <c r="BV90" s="395"/>
      <c r="BW90" s="395"/>
      <c r="CA90" s="399" t="str">
        <f t="shared" si="167"/>
        <v/>
      </c>
      <c r="CB90" s="399" t="str">
        <f t="shared" si="168"/>
        <v/>
      </c>
      <c r="CC90" s="399" t="str">
        <f t="shared" si="169"/>
        <v/>
      </c>
      <c r="CD90" s="399" t="str">
        <f t="shared" si="170"/>
        <v/>
      </c>
      <c r="CE90" s="399" t="str">
        <f t="shared" si="171"/>
        <v/>
      </c>
      <c r="CF90" s="399" t="str">
        <f t="shared" si="199"/>
        <v/>
      </c>
      <c r="CG90" s="399" t="str">
        <f t="shared" si="200"/>
        <v/>
      </c>
      <c r="CH90" s="399" t="str">
        <f t="shared" si="201"/>
        <v/>
      </c>
      <c r="CI90" s="399" t="str">
        <f t="shared" si="202"/>
        <v/>
      </c>
      <c r="CJ90" s="399" t="str">
        <f t="shared" si="203"/>
        <v/>
      </c>
      <c r="CK90" s="399" t="str">
        <f t="shared" si="204"/>
        <v/>
      </c>
      <c r="CL90" s="399" t="str">
        <f t="shared" si="205"/>
        <v/>
      </c>
      <c r="CM90" s="399" t="str">
        <f t="shared" si="206"/>
        <v/>
      </c>
      <c r="CN90" s="399" t="str">
        <f t="shared" si="207"/>
        <v/>
      </c>
      <c r="CO90" s="399" t="str">
        <f t="shared" si="208"/>
        <v/>
      </c>
      <c r="CP90" s="399" t="str">
        <f t="shared" si="209"/>
        <v/>
      </c>
      <c r="CQ90" s="399" t="str">
        <f t="shared" si="210"/>
        <v/>
      </c>
      <c r="CR90" s="399" t="str">
        <f t="shared" si="211"/>
        <v/>
      </c>
      <c r="CS90" s="399" t="str">
        <f t="shared" si="212"/>
        <v/>
      </c>
      <c r="CT90" s="399" t="str">
        <f t="shared" si="213"/>
        <v/>
      </c>
      <c r="CU90" s="399" t="str">
        <f t="shared" si="214"/>
        <v/>
      </c>
      <c r="CV90" s="399" t="str">
        <f t="shared" si="215"/>
        <v/>
      </c>
      <c r="CW90" s="399" t="str">
        <f t="shared" si="216"/>
        <v/>
      </c>
      <c r="CX90" s="399" t="str">
        <f t="shared" si="217"/>
        <v/>
      </c>
      <c r="CY90" s="399" t="str">
        <f t="shared" si="218"/>
        <v/>
      </c>
      <c r="CZ90" s="399" t="str">
        <f t="shared" si="172"/>
        <v/>
      </c>
      <c r="DA90" s="400">
        <f t="shared" si="173"/>
        <v>0</v>
      </c>
      <c r="DB90" s="400">
        <f t="shared" si="174"/>
        <v>0</v>
      </c>
      <c r="DC90" s="400">
        <f t="shared" si="175"/>
        <v>0</v>
      </c>
      <c r="DD90" s="400">
        <f t="shared" si="176"/>
        <v>0</v>
      </c>
      <c r="DE90" s="400">
        <f t="shared" si="177"/>
        <v>0</v>
      </c>
      <c r="DF90" s="400">
        <f t="shared" si="178"/>
        <v>0</v>
      </c>
      <c r="DG90" s="400">
        <f t="shared" si="179"/>
        <v>0</v>
      </c>
      <c r="DH90" s="400">
        <f t="shared" si="180"/>
        <v>0</v>
      </c>
      <c r="DI90" s="400">
        <f t="shared" si="181"/>
        <v>0</v>
      </c>
      <c r="DJ90" s="400">
        <f t="shared" si="182"/>
        <v>0</v>
      </c>
      <c r="DK90" s="400">
        <f t="shared" si="183"/>
        <v>0</v>
      </c>
      <c r="DL90" s="400">
        <f t="shared" si="184"/>
        <v>0</v>
      </c>
      <c r="DM90" s="400">
        <f t="shared" si="185"/>
        <v>0</v>
      </c>
      <c r="DN90" s="400">
        <f t="shared" si="186"/>
        <v>0</v>
      </c>
      <c r="DO90" s="400">
        <f t="shared" si="187"/>
        <v>0</v>
      </c>
      <c r="DP90" s="400">
        <f t="shared" si="188"/>
        <v>0</v>
      </c>
      <c r="DQ90" s="400">
        <f t="shared" si="189"/>
        <v>0</v>
      </c>
      <c r="DR90" s="400">
        <f t="shared" si="190"/>
        <v>0</v>
      </c>
      <c r="DS90" s="400">
        <f t="shared" si="191"/>
        <v>0</v>
      </c>
      <c r="DT90" s="400">
        <f t="shared" si="192"/>
        <v>0</v>
      </c>
      <c r="DU90" s="400">
        <f t="shared" si="193"/>
        <v>0</v>
      </c>
      <c r="DV90" s="400">
        <f t="shared" si="194"/>
        <v>0</v>
      </c>
      <c r="DW90" s="400">
        <f t="shared" si="195"/>
        <v>0</v>
      </c>
      <c r="DX90" s="400">
        <f t="shared" si="196"/>
        <v>0</v>
      </c>
      <c r="DY90" s="400">
        <f t="shared" si="197"/>
        <v>0</v>
      </c>
      <c r="DZ90" s="400">
        <f t="shared" si="198"/>
        <v>0</v>
      </c>
    </row>
    <row r="91" spans="1:130" ht="16.149999999999999" customHeight="1" x14ac:dyDescent="0.25">
      <c r="A91" s="1672" t="s">
        <v>2560</v>
      </c>
      <c r="B91" s="1791">
        <f>+P91+R91+T91+V91+X91+Z91+AB91+AD91+AF91+AH91+AJ91+AL91+AN91+AP91</f>
        <v>0</v>
      </c>
      <c r="C91" s="1592">
        <f>+Q91+S91+U91+W91+Y91+AA91+AC91+AE91+AG91+AI91+AK91+AM91+AO91+AQ91</f>
        <v>0</v>
      </c>
      <c r="D91" s="3571"/>
      <c r="E91" s="1678"/>
      <c r="F91" s="1706"/>
      <c r="G91" s="1678"/>
      <c r="H91" s="1706"/>
      <c r="I91" s="1678"/>
      <c r="J91" s="1706"/>
      <c r="K91" s="1678"/>
      <c r="L91" s="1706"/>
      <c r="M91" s="1707"/>
      <c r="N91" s="3571"/>
      <c r="O91" s="1678"/>
      <c r="P91" s="1583"/>
      <c r="Q91" s="1674"/>
      <c r="R91" s="1583"/>
      <c r="S91" s="1674"/>
      <c r="T91" s="1583"/>
      <c r="U91" s="1674"/>
      <c r="V91" s="1583"/>
      <c r="W91" s="1674"/>
      <c r="X91" s="1583"/>
      <c r="Y91" s="1674"/>
      <c r="Z91" s="1583"/>
      <c r="AA91" s="1674"/>
      <c r="AB91" s="1583"/>
      <c r="AC91" s="1674"/>
      <c r="AD91" s="1583"/>
      <c r="AE91" s="1674"/>
      <c r="AF91" s="1583"/>
      <c r="AG91" s="1674"/>
      <c r="AH91" s="1583"/>
      <c r="AI91" s="1674"/>
      <c r="AJ91" s="1583"/>
      <c r="AK91" s="1674"/>
      <c r="AL91" s="1583"/>
      <c r="AM91" s="1674"/>
      <c r="AN91" s="1583"/>
      <c r="AO91" s="1674"/>
      <c r="AP91" s="1583"/>
      <c r="AQ91" s="1679"/>
      <c r="AR91" s="1591"/>
      <c r="AS91" s="1679"/>
      <c r="AT91" s="1591"/>
      <c r="AU91" s="1674"/>
      <c r="AV91" s="1583"/>
      <c r="AW91" s="1595"/>
      <c r="AX91" s="398" t="str">
        <f t="shared" si="166"/>
        <v/>
      </c>
      <c r="AY91" s="398"/>
      <c r="AZ91" s="398"/>
      <c r="BA91" s="398"/>
      <c r="BB91" s="398"/>
      <c r="BC91" s="398"/>
      <c r="BD91" s="398"/>
      <c r="BE91" s="398"/>
      <c r="BF91" s="398"/>
      <c r="BG91" s="398"/>
      <c r="BH91" s="398"/>
      <c r="BI91" s="394"/>
      <c r="BJ91" s="394"/>
      <c r="BK91" s="394"/>
      <c r="BL91" s="394"/>
      <c r="BU91" s="395"/>
      <c r="BV91" s="395"/>
      <c r="BW91" s="395"/>
      <c r="CA91" s="399" t="str">
        <f t="shared" si="167"/>
        <v/>
      </c>
      <c r="CB91" s="399" t="str">
        <f t="shared" si="168"/>
        <v/>
      </c>
      <c r="CC91" s="399" t="str">
        <f t="shared" si="169"/>
        <v/>
      </c>
      <c r="CD91" s="399" t="str">
        <f t="shared" si="170"/>
        <v/>
      </c>
      <c r="CE91" s="399" t="str">
        <f t="shared" si="171"/>
        <v/>
      </c>
      <c r="CF91" s="399" t="str">
        <f t="shared" si="199"/>
        <v/>
      </c>
      <c r="CG91" s="399" t="str">
        <f t="shared" si="200"/>
        <v/>
      </c>
      <c r="CH91" s="399" t="str">
        <f t="shared" si="201"/>
        <v/>
      </c>
      <c r="CI91" s="399" t="str">
        <f t="shared" si="202"/>
        <v/>
      </c>
      <c r="CJ91" s="399" t="str">
        <f t="shared" si="203"/>
        <v/>
      </c>
      <c r="CK91" s="399" t="str">
        <f t="shared" si="204"/>
        <v/>
      </c>
      <c r="CL91" s="399" t="str">
        <f t="shared" si="205"/>
        <v/>
      </c>
      <c r="CM91" s="399" t="str">
        <f t="shared" si="206"/>
        <v/>
      </c>
      <c r="CN91" s="399" t="str">
        <f t="shared" si="207"/>
        <v/>
      </c>
      <c r="CO91" s="399" t="str">
        <f t="shared" si="208"/>
        <v/>
      </c>
      <c r="CP91" s="399" t="str">
        <f t="shared" si="209"/>
        <v/>
      </c>
      <c r="CQ91" s="399" t="str">
        <f t="shared" si="210"/>
        <v/>
      </c>
      <c r="CR91" s="399" t="str">
        <f t="shared" si="211"/>
        <v/>
      </c>
      <c r="CS91" s="399" t="str">
        <f t="shared" si="212"/>
        <v/>
      </c>
      <c r="CT91" s="399" t="str">
        <f t="shared" si="213"/>
        <v/>
      </c>
      <c r="CU91" s="399" t="str">
        <f t="shared" si="214"/>
        <v/>
      </c>
      <c r="CV91" s="399" t="str">
        <f t="shared" si="215"/>
        <v/>
      </c>
      <c r="CW91" s="399" t="str">
        <f t="shared" si="216"/>
        <v/>
      </c>
      <c r="CX91" s="399" t="str">
        <f t="shared" si="217"/>
        <v/>
      </c>
      <c r="CY91" s="399" t="str">
        <f t="shared" si="218"/>
        <v/>
      </c>
      <c r="CZ91" s="399" t="str">
        <f t="shared" si="172"/>
        <v/>
      </c>
      <c r="DA91" s="400">
        <f t="shared" si="173"/>
        <v>0</v>
      </c>
      <c r="DB91" s="400">
        <f t="shared" si="174"/>
        <v>0</v>
      </c>
      <c r="DC91" s="400">
        <f t="shared" si="175"/>
        <v>0</v>
      </c>
      <c r="DD91" s="400">
        <f t="shared" si="176"/>
        <v>0</v>
      </c>
      <c r="DE91" s="400">
        <f t="shared" si="177"/>
        <v>0</v>
      </c>
      <c r="DF91" s="400">
        <f t="shared" si="178"/>
        <v>0</v>
      </c>
      <c r="DG91" s="400">
        <f t="shared" si="179"/>
        <v>0</v>
      </c>
      <c r="DH91" s="400">
        <f t="shared" si="180"/>
        <v>0</v>
      </c>
      <c r="DI91" s="400">
        <f t="shared" si="181"/>
        <v>0</v>
      </c>
      <c r="DJ91" s="400">
        <f t="shared" si="182"/>
        <v>0</v>
      </c>
      <c r="DK91" s="400">
        <f t="shared" si="183"/>
        <v>0</v>
      </c>
      <c r="DL91" s="400">
        <f t="shared" si="184"/>
        <v>0</v>
      </c>
      <c r="DM91" s="400">
        <f t="shared" si="185"/>
        <v>0</v>
      </c>
      <c r="DN91" s="400">
        <f t="shared" si="186"/>
        <v>0</v>
      </c>
      <c r="DO91" s="400">
        <f t="shared" si="187"/>
        <v>0</v>
      </c>
      <c r="DP91" s="400">
        <f t="shared" si="188"/>
        <v>0</v>
      </c>
      <c r="DQ91" s="400">
        <f t="shared" si="189"/>
        <v>0</v>
      </c>
      <c r="DR91" s="400">
        <f t="shared" si="190"/>
        <v>0</v>
      </c>
      <c r="DS91" s="400">
        <f t="shared" si="191"/>
        <v>0</v>
      </c>
      <c r="DT91" s="400">
        <f t="shared" si="192"/>
        <v>0</v>
      </c>
      <c r="DU91" s="400">
        <f t="shared" si="193"/>
        <v>0</v>
      </c>
      <c r="DV91" s="400">
        <f t="shared" si="194"/>
        <v>0</v>
      </c>
      <c r="DW91" s="400">
        <f t="shared" si="195"/>
        <v>0</v>
      </c>
      <c r="DX91" s="400">
        <f t="shared" si="196"/>
        <v>0</v>
      </c>
      <c r="DY91" s="400">
        <f t="shared" si="197"/>
        <v>0</v>
      </c>
      <c r="DZ91" s="400">
        <f t="shared" si="198"/>
        <v>0</v>
      </c>
    </row>
    <row r="92" spans="1:130" ht="16.149999999999999" customHeight="1" x14ac:dyDescent="0.25">
      <c r="A92" s="1602" t="s">
        <v>2561</v>
      </c>
      <c r="B92" s="1791">
        <f>+P92+R92+T92+V92+X92+Z92+AB92+AD92+AF92+AH92</f>
        <v>0</v>
      </c>
      <c r="C92" s="1592">
        <f>+Q92+S92+U92+W92+Y92+AA92+AC92+AE92+AG92+AI92</f>
        <v>0</v>
      </c>
      <c r="D92" s="3571"/>
      <c r="E92" s="1678"/>
      <c r="F92" s="1706"/>
      <c r="G92" s="1678"/>
      <c r="H92" s="1706"/>
      <c r="I92" s="1678"/>
      <c r="J92" s="1706"/>
      <c r="K92" s="1678"/>
      <c r="L92" s="1706"/>
      <c r="M92" s="1707"/>
      <c r="N92" s="3571"/>
      <c r="O92" s="1678"/>
      <c r="P92" s="1583"/>
      <c r="Q92" s="1674"/>
      <c r="R92" s="1583"/>
      <c r="S92" s="1674"/>
      <c r="T92" s="1583"/>
      <c r="U92" s="1674"/>
      <c r="V92" s="1583"/>
      <c r="W92" s="1674"/>
      <c r="X92" s="1583"/>
      <c r="Y92" s="1674"/>
      <c r="Z92" s="1583"/>
      <c r="AA92" s="1674"/>
      <c r="AB92" s="1583"/>
      <c r="AC92" s="1674"/>
      <c r="AD92" s="1583"/>
      <c r="AE92" s="1674"/>
      <c r="AF92" s="1583"/>
      <c r="AG92" s="1674"/>
      <c r="AH92" s="1583"/>
      <c r="AI92" s="1674"/>
      <c r="AJ92" s="1706"/>
      <c r="AK92" s="1678"/>
      <c r="AL92" s="1706"/>
      <c r="AM92" s="1678"/>
      <c r="AN92" s="1706"/>
      <c r="AO92" s="1678"/>
      <c r="AP92" s="1706"/>
      <c r="AQ92" s="1727"/>
      <c r="AR92" s="1591"/>
      <c r="AS92" s="1679"/>
      <c r="AT92" s="1591"/>
      <c r="AU92" s="1674"/>
      <c r="AV92" s="1583"/>
      <c r="AW92" s="1595"/>
      <c r="AX92" s="398" t="str">
        <f t="shared" si="166"/>
        <v/>
      </c>
      <c r="AY92" s="398"/>
      <c r="AZ92" s="398"/>
      <c r="BA92" s="398"/>
      <c r="BB92" s="398"/>
      <c r="BC92" s="398"/>
      <c r="BD92" s="398"/>
      <c r="BE92" s="398"/>
      <c r="BF92" s="398"/>
      <c r="BG92" s="398"/>
      <c r="BH92" s="398"/>
      <c r="BI92" s="394"/>
      <c r="BJ92" s="394"/>
      <c r="BK92" s="394"/>
      <c r="BL92" s="394"/>
      <c r="BU92" s="395"/>
      <c r="BV92" s="395"/>
      <c r="BW92" s="395"/>
      <c r="CA92" s="399" t="str">
        <f t="shared" si="167"/>
        <v/>
      </c>
      <c r="CB92" s="399" t="str">
        <f t="shared" si="168"/>
        <v/>
      </c>
      <c r="CC92" s="399" t="str">
        <f t="shared" si="169"/>
        <v/>
      </c>
      <c r="CD92" s="399" t="str">
        <f t="shared" si="170"/>
        <v/>
      </c>
      <c r="CE92" s="399" t="str">
        <f t="shared" si="171"/>
        <v/>
      </c>
      <c r="CF92" s="399" t="str">
        <f t="shared" si="199"/>
        <v/>
      </c>
      <c r="CG92" s="399" t="str">
        <f t="shared" si="200"/>
        <v/>
      </c>
      <c r="CH92" s="399" t="str">
        <f t="shared" si="201"/>
        <v/>
      </c>
      <c r="CI92" s="399" t="str">
        <f t="shared" si="202"/>
        <v/>
      </c>
      <c r="CJ92" s="399" t="str">
        <f t="shared" si="203"/>
        <v/>
      </c>
      <c r="CK92" s="399" t="str">
        <f t="shared" si="204"/>
        <v/>
      </c>
      <c r="CL92" s="399" t="str">
        <f t="shared" si="205"/>
        <v/>
      </c>
      <c r="CM92" s="399" t="str">
        <f t="shared" si="206"/>
        <v/>
      </c>
      <c r="CN92" s="399" t="str">
        <f t="shared" si="207"/>
        <v/>
      </c>
      <c r="CO92" s="399" t="str">
        <f t="shared" si="208"/>
        <v/>
      </c>
      <c r="CP92" s="399" t="str">
        <f t="shared" si="209"/>
        <v/>
      </c>
      <c r="CQ92" s="399" t="str">
        <f t="shared" si="210"/>
        <v/>
      </c>
      <c r="CR92" s="399" t="str">
        <f t="shared" si="211"/>
        <v/>
      </c>
      <c r="CS92" s="399" t="str">
        <f t="shared" si="212"/>
        <v/>
      </c>
      <c r="CT92" s="399" t="str">
        <f t="shared" si="213"/>
        <v/>
      </c>
      <c r="CU92" s="399" t="str">
        <f t="shared" si="214"/>
        <v/>
      </c>
      <c r="CV92" s="399" t="str">
        <f t="shared" si="215"/>
        <v/>
      </c>
      <c r="CW92" s="399" t="str">
        <f t="shared" si="216"/>
        <v/>
      </c>
      <c r="CX92" s="399" t="str">
        <f t="shared" si="217"/>
        <v/>
      </c>
      <c r="CY92" s="399" t="str">
        <f t="shared" si="218"/>
        <v/>
      </c>
      <c r="CZ92" s="399" t="str">
        <f t="shared" si="172"/>
        <v/>
      </c>
      <c r="DA92" s="400">
        <f t="shared" si="173"/>
        <v>0</v>
      </c>
      <c r="DB92" s="400">
        <f t="shared" si="174"/>
        <v>0</v>
      </c>
      <c r="DC92" s="400">
        <f t="shared" si="175"/>
        <v>0</v>
      </c>
      <c r="DD92" s="400">
        <f t="shared" si="176"/>
        <v>0</v>
      </c>
      <c r="DE92" s="400">
        <f t="shared" si="177"/>
        <v>0</v>
      </c>
      <c r="DF92" s="400">
        <f t="shared" si="178"/>
        <v>0</v>
      </c>
      <c r="DG92" s="400">
        <f t="shared" si="179"/>
        <v>0</v>
      </c>
      <c r="DH92" s="400">
        <f t="shared" si="180"/>
        <v>0</v>
      </c>
      <c r="DI92" s="400">
        <f t="shared" si="181"/>
        <v>0</v>
      </c>
      <c r="DJ92" s="400">
        <f t="shared" si="182"/>
        <v>0</v>
      </c>
      <c r="DK92" s="400">
        <f t="shared" si="183"/>
        <v>0</v>
      </c>
      <c r="DL92" s="400">
        <f t="shared" si="184"/>
        <v>0</v>
      </c>
      <c r="DM92" s="400">
        <f t="shared" si="185"/>
        <v>0</v>
      </c>
      <c r="DN92" s="400">
        <f t="shared" si="186"/>
        <v>0</v>
      </c>
      <c r="DO92" s="400">
        <f t="shared" si="187"/>
        <v>0</v>
      </c>
      <c r="DP92" s="400">
        <f t="shared" si="188"/>
        <v>0</v>
      </c>
      <c r="DQ92" s="400">
        <f t="shared" si="189"/>
        <v>0</v>
      </c>
      <c r="DR92" s="400">
        <f t="shared" si="190"/>
        <v>0</v>
      </c>
      <c r="DS92" s="400">
        <f t="shared" si="191"/>
        <v>0</v>
      </c>
      <c r="DT92" s="400">
        <f t="shared" si="192"/>
        <v>0</v>
      </c>
      <c r="DU92" s="400">
        <f t="shared" si="193"/>
        <v>0</v>
      </c>
      <c r="DV92" s="400">
        <f t="shared" si="194"/>
        <v>0</v>
      </c>
      <c r="DW92" s="400">
        <f t="shared" si="195"/>
        <v>0</v>
      </c>
      <c r="DX92" s="400">
        <f t="shared" si="196"/>
        <v>0</v>
      </c>
      <c r="DY92" s="400">
        <f t="shared" si="197"/>
        <v>0</v>
      </c>
      <c r="DZ92" s="400">
        <f t="shared" si="198"/>
        <v>0</v>
      </c>
    </row>
    <row r="93" spans="1:130" ht="16.149999999999999" customHeight="1" x14ac:dyDescent="0.25">
      <c r="A93" s="1602" t="s">
        <v>2562</v>
      </c>
      <c r="B93" s="1791">
        <f t="shared" ref="B93:C95" si="219">+D93+F93+H93+J93+L93+N93+P93+R93+T93+V93+X93+Z93+AB93+AD93+AF93+AH93+AJ93+AL93+AN93+AP93</f>
        <v>0</v>
      </c>
      <c r="C93" s="1592">
        <f t="shared" si="219"/>
        <v>0</v>
      </c>
      <c r="D93" s="1591"/>
      <c r="E93" s="1674"/>
      <c r="F93" s="1583"/>
      <c r="G93" s="1674"/>
      <c r="H93" s="1583"/>
      <c r="I93" s="1595"/>
      <c r="J93" s="1591"/>
      <c r="K93" s="1591"/>
      <c r="L93" s="1583"/>
      <c r="M93" s="1595"/>
      <c r="N93" s="1591"/>
      <c r="O93" s="1674"/>
      <c r="P93" s="1583"/>
      <c r="Q93" s="1674"/>
      <c r="R93" s="1583"/>
      <c r="S93" s="1674"/>
      <c r="T93" s="1583"/>
      <c r="U93" s="1674"/>
      <c r="V93" s="1583"/>
      <c r="W93" s="1674"/>
      <c r="X93" s="1583"/>
      <c r="Y93" s="1674"/>
      <c r="Z93" s="1583"/>
      <c r="AA93" s="1674"/>
      <c r="AB93" s="1583"/>
      <c r="AC93" s="1674"/>
      <c r="AD93" s="1583"/>
      <c r="AE93" s="1674"/>
      <c r="AF93" s="1583"/>
      <c r="AG93" s="1674"/>
      <c r="AH93" s="1583"/>
      <c r="AI93" s="1674"/>
      <c r="AJ93" s="1583"/>
      <c r="AK93" s="1674"/>
      <c r="AL93" s="1583"/>
      <c r="AM93" s="1674"/>
      <c r="AN93" s="1583"/>
      <c r="AO93" s="1674"/>
      <c r="AP93" s="1583"/>
      <c r="AQ93" s="1679"/>
      <c r="AR93" s="1591"/>
      <c r="AS93" s="1679"/>
      <c r="AT93" s="1591"/>
      <c r="AU93" s="1674"/>
      <c r="AV93" s="1583"/>
      <c r="AW93" s="1595"/>
      <c r="AX93" s="398" t="str">
        <f t="shared" si="166"/>
        <v/>
      </c>
      <c r="AY93" s="398"/>
      <c r="AZ93" s="398"/>
      <c r="BA93" s="398"/>
      <c r="BB93" s="398"/>
      <c r="BC93" s="398"/>
      <c r="BD93" s="398"/>
      <c r="BE93" s="398"/>
      <c r="BF93" s="398"/>
      <c r="BG93" s="398"/>
      <c r="BH93" s="398"/>
      <c r="BI93" s="394"/>
      <c r="BJ93" s="394"/>
      <c r="BK93" s="394"/>
      <c r="BL93" s="394"/>
      <c r="BU93" s="395"/>
      <c r="BV93" s="395"/>
      <c r="BW93" s="395"/>
      <c r="CA93" s="399" t="str">
        <f t="shared" si="167"/>
        <v/>
      </c>
      <c r="CB93" s="399" t="str">
        <f t="shared" si="168"/>
        <v/>
      </c>
      <c r="CC93" s="399" t="str">
        <f t="shared" si="169"/>
        <v/>
      </c>
      <c r="CD93" s="399" t="str">
        <f t="shared" si="170"/>
        <v/>
      </c>
      <c r="CE93" s="399" t="str">
        <f t="shared" si="171"/>
        <v/>
      </c>
      <c r="CF93" s="399" t="str">
        <f t="shared" si="199"/>
        <v/>
      </c>
      <c r="CG93" s="399" t="str">
        <f t="shared" si="200"/>
        <v/>
      </c>
      <c r="CH93" s="399" t="str">
        <f t="shared" si="201"/>
        <v/>
      </c>
      <c r="CI93" s="399" t="str">
        <f t="shared" si="202"/>
        <v/>
      </c>
      <c r="CJ93" s="399" t="str">
        <f t="shared" si="203"/>
        <v/>
      </c>
      <c r="CK93" s="399" t="str">
        <f t="shared" si="204"/>
        <v/>
      </c>
      <c r="CL93" s="399" t="str">
        <f t="shared" si="205"/>
        <v/>
      </c>
      <c r="CM93" s="399" t="str">
        <f t="shared" si="206"/>
        <v/>
      </c>
      <c r="CN93" s="399" t="str">
        <f t="shared" si="207"/>
        <v/>
      </c>
      <c r="CO93" s="399" t="str">
        <f t="shared" si="208"/>
        <v/>
      </c>
      <c r="CP93" s="399" t="str">
        <f t="shared" si="209"/>
        <v/>
      </c>
      <c r="CQ93" s="399" t="str">
        <f t="shared" si="210"/>
        <v/>
      </c>
      <c r="CR93" s="399" t="str">
        <f t="shared" si="211"/>
        <v/>
      </c>
      <c r="CS93" s="399" t="str">
        <f t="shared" si="212"/>
        <v/>
      </c>
      <c r="CT93" s="399" t="str">
        <f t="shared" si="213"/>
        <v/>
      </c>
      <c r="CU93" s="399" t="str">
        <f t="shared" si="214"/>
        <v/>
      </c>
      <c r="CV93" s="399" t="str">
        <f t="shared" si="215"/>
        <v/>
      </c>
      <c r="CW93" s="399" t="str">
        <f t="shared" si="216"/>
        <v/>
      </c>
      <c r="CX93" s="399" t="str">
        <f t="shared" si="217"/>
        <v/>
      </c>
      <c r="CY93" s="399" t="str">
        <f t="shared" si="218"/>
        <v/>
      </c>
      <c r="CZ93" s="399" t="str">
        <f t="shared" si="172"/>
        <v/>
      </c>
      <c r="DA93" s="400">
        <f t="shared" si="173"/>
        <v>0</v>
      </c>
      <c r="DB93" s="400">
        <f t="shared" si="174"/>
        <v>0</v>
      </c>
      <c r="DC93" s="400">
        <f t="shared" si="175"/>
        <v>0</v>
      </c>
      <c r="DD93" s="400">
        <f t="shared" si="176"/>
        <v>0</v>
      </c>
      <c r="DE93" s="400">
        <f t="shared" si="177"/>
        <v>0</v>
      </c>
      <c r="DF93" s="400">
        <f t="shared" si="178"/>
        <v>0</v>
      </c>
      <c r="DG93" s="400">
        <f t="shared" si="179"/>
        <v>0</v>
      </c>
      <c r="DH93" s="400">
        <f t="shared" si="180"/>
        <v>0</v>
      </c>
      <c r="DI93" s="400">
        <f t="shared" si="181"/>
        <v>0</v>
      </c>
      <c r="DJ93" s="400">
        <f t="shared" si="182"/>
        <v>0</v>
      </c>
      <c r="DK93" s="400">
        <f t="shared" si="183"/>
        <v>0</v>
      </c>
      <c r="DL93" s="400">
        <f t="shared" si="184"/>
        <v>0</v>
      </c>
      <c r="DM93" s="400">
        <f t="shared" si="185"/>
        <v>0</v>
      </c>
      <c r="DN93" s="400">
        <f t="shared" si="186"/>
        <v>0</v>
      </c>
      <c r="DO93" s="400">
        <f t="shared" si="187"/>
        <v>0</v>
      </c>
      <c r="DP93" s="400">
        <f t="shared" si="188"/>
        <v>0</v>
      </c>
      <c r="DQ93" s="400">
        <f t="shared" si="189"/>
        <v>0</v>
      </c>
      <c r="DR93" s="400">
        <f t="shared" si="190"/>
        <v>0</v>
      </c>
      <c r="DS93" s="400">
        <f t="shared" si="191"/>
        <v>0</v>
      </c>
      <c r="DT93" s="400">
        <f t="shared" si="192"/>
        <v>0</v>
      </c>
      <c r="DU93" s="400">
        <f t="shared" si="193"/>
        <v>0</v>
      </c>
      <c r="DV93" s="400">
        <f t="shared" si="194"/>
        <v>0</v>
      </c>
      <c r="DW93" s="400">
        <f t="shared" si="195"/>
        <v>0</v>
      </c>
      <c r="DX93" s="400">
        <f t="shared" si="196"/>
        <v>0</v>
      </c>
      <c r="DY93" s="400">
        <f t="shared" si="197"/>
        <v>0</v>
      </c>
      <c r="DZ93" s="400">
        <f t="shared" si="198"/>
        <v>0</v>
      </c>
    </row>
    <row r="94" spans="1:130" ht="16.149999999999999" customHeight="1" x14ac:dyDescent="0.25">
      <c r="A94" s="1602" t="s">
        <v>2563</v>
      </c>
      <c r="B94" s="1791">
        <f t="shared" si="219"/>
        <v>0</v>
      </c>
      <c r="C94" s="1592">
        <f t="shared" si="219"/>
        <v>0</v>
      </c>
      <c r="D94" s="1591"/>
      <c r="E94" s="1674"/>
      <c r="F94" s="1583"/>
      <c r="G94" s="1674"/>
      <c r="H94" s="1583"/>
      <c r="I94" s="1595"/>
      <c r="J94" s="1591"/>
      <c r="K94" s="1591"/>
      <c r="L94" s="1583"/>
      <c r="M94" s="1595"/>
      <c r="N94" s="1591"/>
      <c r="O94" s="1674"/>
      <c r="P94" s="1583"/>
      <c r="Q94" s="1674"/>
      <c r="R94" s="1583"/>
      <c r="S94" s="1674"/>
      <c r="T94" s="1583"/>
      <c r="U94" s="1674"/>
      <c r="V94" s="1583"/>
      <c r="W94" s="1674"/>
      <c r="X94" s="1583"/>
      <c r="Y94" s="1674"/>
      <c r="Z94" s="1583"/>
      <c r="AA94" s="1674"/>
      <c r="AB94" s="1583"/>
      <c r="AC94" s="1674"/>
      <c r="AD94" s="1583"/>
      <c r="AE94" s="1674"/>
      <c r="AF94" s="1583"/>
      <c r="AG94" s="1674"/>
      <c r="AH94" s="1583"/>
      <c r="AI94" s="1674"/>
      <c r="AJ94" s="1583"/>
      <c r="AK94" s="1674"/>
      <c r="AL94" s="1583"/>
      <c r="AM94" s="1674"/>
      <c r="AN94" s="1583"/>
      <c r="AO94" s="1674"/>
      <c r="AP94" s="1583"/>
      <c r="AQ94" s="1679"/>
      <c r="AR94" s="1591"/>
      <c r="AS94" s="1679"/>
      <c r="AT94" s="1591"/>
      <c r="AU94" s="1674"/>
      <c r="AV94" s="1583"/>
      <c r="AW94" s="1595"/>
      <c r="AX94" s="398" t="str">
        <f t="shared" si="166"/>
        <v/>
      </c>
      <c r="AY94" s="398"/>
      <c r="AZ94" s="398"/>
      <c r="BA94" s="398"/>
      <c r="BB94" s="398"/>
      <c r="BC94" s="398"/>
      <c r="BD94" s="398"/>
      <c r="BE94" s="398"/>
      <c r="BF94" s="398"/>
      <c r="BG94" s="398"/>
      <c r="BH94" s="398"/>
      <c r="BI94" s="394"/>
      <c r="BJ94" s="394"/>
      <c r="BK94" s="394"/>
      <c r="BL94" s="394"/>
      <c r="BU94" s="395"/>
      <c r="BV94" s="395"/>
      <c r="BW94" s="395"/>
      <c r="CA94" s="399" t="str">
        <f t="shared" si="167"/>
        <v/>
      </c>
      <c r="CB94" s="399" t="str">
        <f t="shared" si="168"/>
        <v/>
      </c>
      <c r="CC94" s="399" t="str">
        <f t="shared" si="169"/>
        <v/>
      </c>
      <c r="CD94" s="399" t="str">
        <f t="shared" si="170"/>
        <v/>
      </c>
      <c r="CE94" s="399" t="str">
        <f t="shared" si="171"/>
        <v/>
      </c>
      <c r="CF94" s="399" t="str">
        <f t="shared" si="199"/>
        <v/>
      </c>
      <c r="CG94" s="399" t="str">
        <f t="shared" si="200"/>
        <v/>
      </c>
      <c r="CH94" s="399" t="str">
        <f t="shared" si="201"/>
        <v/>
      </c>
      <c r="CI94" s="399" t="str">
        <f t="shared" si="202"/>
        <v/>
      </c>
      <c r="CJ94" s="399" t="str">
        <f t="shared" si="203"/>
        <v/>
      </c>
      <c r="CK94" s="399" t="str">
        <f t="shared" si="204"/>
        <v/>
      </c>
      <c r="CL94" s="399" t="str">
        <f t="shared" si="205"/>
        <v/>
      </c>
      <c r="CM94" s="399" t="str">
        <f t="shared" si="206"/>
        <v/>
      </c>
      <c r="CN94" s="399" t="str">
        <f t="shared" si="207"/>
        <v/>
      </c>
      <c r="CO94" s="399" t="str">
        <f t="shared" si="208"/>
        <v/>
      </c>
      <c r="CP94" s="399" t="str">
        <f t="shared" si="209"/>
        <v/>
      </c>
      <c r="CQ94" s="399" t="str">
        <f t="shared" si="210"/>
        <v/>
      </c>
      <c r="CR94" s="399" t="str">
        <f t="shared" si="211"/>
        <v/>
      </c>
      <c r="CS94" s="399" t="str">
        <f t="shared" si="212"/>
        <v/>
      </c>
      <c r="CT94" s="399" t="str">
        <f t="shared" si="213"/>
        <v/>
      </c>
      <c r="CU94" s="399" t="str">
        <f t="shared" si="214"/>
        <v/>
      </c>
      <c r="CV94" s="399" t="str">
        <f t="shared" si="215"/>
        <v/>
      </c>
      <c r="CW94" s="399" t="str">
        <f t="shared" si="216"/>
        <v/>
      </c>
      <c r="CX94" s="399" t="str">
        <f t="shared" si="217"/>
        <v/>
      </c>
      <c r="CY94" s="399" t="str">
        <f t="shared" si="218"/>
        <v/>
      </c>
      <c r="CZ94" s="399" t="str">
        <f t="shared" si="172"/>
        <v/>
      </c>
      <c r="DA94" s="400">
        <f t="shared" si="173"/>
        <v>0</v>
      </c>
      <c r="DB94" s="400">
        <f t="shared" si="174"/>
        <v>0</v>
      </c>
      <c r="DC94" s="400">
        <f t="shared" si="175"/>
        <v>0</v>
      </c>
      <c r="DD94" s="400">
        <f t="shared" si="176"/>
        <v>0</v>
      </c>
      <c r="DE94" s="400">
        <f t="shared" si="177"/>
        <v>0</v>
      </c>
      <c r="DF94" s="400">
        <f t="shared" si="178"/>
        <v>0</v>
      </c>
      <c r="DG94" s="400">
        <f t="shared" si="179"/>
        <v>0</v>
      </c>
      <c r="DH94" s="400">
        <f t="shared" si="180"/>
        <v>0</v>
      </c>
      <c r="DI94" s="400">
        <f t="shared" si="181"/>
        <v>0</v>
      </c>
      <c r="DJ94" s="400">
        <f t="shared" si="182"/>
        <v>0</v>
      </c>
      <c r="DK94" s="400">
        <f t="shared" si="183"/>
        <v>0</v>
      </c>
      <c r="DL94" s="400">
        <f t="shared" si="184"/>
        <v>0</v>
      </c>
      <c r="DM94" s="400">
        <f t="shared" si="185"/>
        <v>0</v>
      </c>
      <c r="DN94" s="400">
        <f t="shared" si="186"/>
        <v>0</v>
      </c>
      <c r="DO94" s="400">
        <f t="shared" si="187"/>
        <v>0</v>
      </c>
      <c r="DP94" s="400">
        <f t="shared" si="188"/>
        <v>0</v>
      </c>
      <c r="DQ94" s="400">
        <f t="shared" si="189"/>
        <v>0</v>
      </c>
      <c r="DR94" s="400">
        <f t="shared" si="190"/>
        <v>0</v>
      </c>
      <c r="DS94" s="400">
        <f t="shared" si="191"/>
        <v>0</v>
      </c>
      <c r="DT94" s="400">
        <f t="shared" si="192"/>
        <v>0</v>
      </c>
      <c r="DU94" s="400">
        <f t="shared" si="193"/>
        <v>0</v>
      </c>
      <c r="DV94" s="400">
        <f t="shared" si="194"/>
        <v>0</v>
      </c>
      <c r="DW94" s="400">
        <f t="shared" si="195"/>
        <v>0</v>
      </c>
      <c r="DX94" s="400">
        <f t="shared" si="196"/>
        <v>0</v>
      </c>
      <c r="DY94" s="400">
        <f t="shared" si="197"/>
        <v>0</v>
      </c>
      <c r="DZ94" s="400">
        <f t="shared" si="198"/>
        <v>0</v>
      </c>
    </row>
    <row r="95" spans="1:130" ht="16.149999999999999" customHeight="1" x14ac:dyDescent="0.25">
      <c r="A95" s="4113" t="s">
        <v>2564</v>
      </c>
      <c r="B95" s="4112">
        <f t="shared" si="219"/>
        <v>0</v>
      </c>
      <c r="C95" s="4113">
        <f t="shared" si="219"/>
        <v>0</v>
      </c>
      <c r="D95" s="1907"/>
      <c r="E95" s="1634"/>
      <c r="F95" s="1596"/>
      <c r="G95" s="1634"/>
      <c r="H95" s="1596"/>
      <c r="I95" s="1597"/>
      <c r="J95" s="1907"/>
      <c r="K95" s="1907"/>
      <c r="L95" s="1596"/>
      <c r="M95" s="1597"/>
      <c r="N95" s="1907"/>
      <c r="O95" s="1634"/>
      <c r="P95" s="1596"/>
      <c r="Q95" s="1634"/>
      <c r="R95" s="1596"/>
      <c r="S95" s="1634"/>
      <c r="T95" s="1596"/>
      <c r="U95" s="1634"/>
      <c r="V95" s="1596"/>
      <c r="W95" s="1634"/>
      <c r="X95" s="1596"/>
      <c r="Y95" s="1634"/>
      <c r="Z95" s="1596"/>
      <c r="AA95" s="1634"/>
      <c r="AB95" s="1596"/>
      <c r="AC95" s="1634"/>
      <c r="AD95" s="1596"/>
      <c r="AE95" s="1634"/>
      <c r="AF95" s="1596"/>
      <c r="AG95" s="1634"/>
      <c r="AH95" s="1596"/>
      <c r="AI95" s="1634"/>
      <c r="AJ95" s="1596"/>
      <c r="AK95" s="1634"/>
      <c r="AL95" s="1596"/>
      <c r="AM95" s="1634"/>
      <c r="AN95" s="1596"/>
      <c r="AO95" s="1634"/>
      <c r="AP95" s="1596"/>
      <c r="AQ95" s="1710"/>
      <c r="AR95" s="1907"/>
      <c r="AS95" s="1710"/>
      <c r="AT95" s="1907"/>
      <c r="AU95" s="1634"/>
      <c r="AV95" s="1596"/>
      <c r="AW95" s="1597"/>
      <c r="AX95" s="398" t="str">
        <f t="shared" si="166"/>
        <v/>
      </c>
      <c r="AY95" s="398"/>
      <c r="AZ95" s="398"/>
      <c r="BA95" s="398"/>
      <c r="BB95" s="398"/>
      <c r="BC95" s="398"/>
      <c r="BD95" s="398"/>
      <c r="BE95" s="398"/>
      <c r="BF95" s="398"/>
      <c r="BG95" s="398"/>
      <c r="BH95" s="398"/>
      <c r="BI95" s="394"/>
      <c r="BJ95" s="394"/>
      <c r="BK95" s="394"/>
      <c r="BL95" s="394"/>
      <c r="BU95" s="395"/>
      <c r="BV95" s="395"/>
      <c r="BW95" s="395"/>
      <c r="CA95" s="399" t="str">
        <f t="shared" si="167"/>
        <v/>
      </c>
      <c r="CB95" s="399" t="str">
        <f t="shared" si="168"/>
        <v/>
      </c>
      <c r="CC95" s="399" t="str">
        <f t="shared" si="169"/>
        <v/>
      </c>
      <c r="CD95" s="399" t="str">
        <f t="shared" si="170"/>
        <v/>
      </c>
      <c r="CE95" s="399" t="str">
        <f t="shared" si="171"/>
        <v/>
      </c>
      <c r="CF95" s="399" t="str">
        <f t="shared" si="199"/>
        <v/>
      </c>
      <c r="CG95" s="399" t="str">
        <f t="shared" si="200"/>
        <v/>
      </c>
      <c r="CH95" s="399" t="str">
        <f t="shared" si="201"/>
        <v/>
      </c>
      <c r="CI95" s="399" t="str">
        <f t="shared" si="202"/>
        <v/>
      </c>
      <c r="CJ95" s="399" t="str">
        <f t="shared" si="203"/>
        <v/>
      </c>
      <c r="CK95" s="399" t="str">
        <f t="shared" si="204"/>
        <v/>
      </c>
      <c r="CL95" s="399" t="str">
        <f t="shared" si="205"/>
        <v/>
      </c>
      <c r="CM95" s="399" t="str">
        <f t="shared" si="206"/>
        <v/>
      </c>
      <c r="CN95" s="399" t="str">
        <f t="shared" si="207"/>
        <v/>
      </c>
      <c r="CO95" s="399" t="str">
        <f t="shared" si="208"/>
        <v/>
      </c>
      <c r="CP95" s="399" t="str">
        <f t="shared" si="209"/>
        <v/>
      </c>
      <c r="CQ95" s="399" t="str">
        <f t="shared" si="210"/>
        <v/>
      </c>
      <c r="CR95" s="399" t="str">
        <f t="shared" si="211"/>
        <v/>
      </c>
      <c r="CS95" s="399" t="str">
        <f t="shared" si="212"/>
        <v/>
      </c>
      <c r="CT95" s="399" t="str">
        <f t="shared" si="213"/>
        <v/>
      </c>
      <c r="CU95" s="399" t="str">
        <f t="shared" si="214"/>
        <v/>
      </c>
      <c r="CV95" s="399" t="str">
        <f t="shared" si="215"/>
        <v/>
      </c>
      <c r="CW95" s="399" t="str">
        <f t="shared" si="216"/>
        <v/>
      </c>
      <c r="CX95" s="399" t="str">
        <f t="shared" si="217"/>
        <v/>
      </c>
      <c r="CY95" s="399" t="str">
        <f t="shared" si="218"/>
        <v/>
      </c>
      <c r="CZ95" s="399" t="str">
        <f t="shared" si="172"/>
        <v/>
      </c>
      <c r="DA95" s="400">
        <f t="shared" si="173"/>
        <v>0</v>
      </c>
      <c r="DB95" s="400">
        <f t="shared" si="174"/>
        <v>0</v>
      </c>
      <c r="DC95" s="400">
        <f t="shared" si="175"/>
        <v>0</v>
      </c>
      <c r="DD95" s="400">
        <f t="shared" si="176"/>
        <v>0</v>
      </c>
      <c r="DE95" s="400">
        <f t="shared" si="177"/>
        <v>0</v>
      </c>
      <c r="DF95" s="400">
        <f t="shared" si="178"/>
        <v>0</v>
      </c>
      <c r="DG95" s="400">
        <f t="shared" si="179"/>
        <v>0</v>
      </c>
      <c r="DH95" s="400">
        <f t="shared" si="180"/>
        <v>0</v>
      </c>
      <c r="DI95" s="400">
        <f t="shared" si="181"/>
        <v>0</v>
      </c>
      <c r="DJ95" s="400">
        <f t="shared" si="182"/>
        <v>0</v>
      </c>
      <c r="DK95" s="400">
        <f t="shared" si="183"/>
        <v>0</v>
      </c>
      <c r="DL95" s="400">
        <f t="shared" si="184"/>
        <v>0</v>
      </c>
      <c r="DM95" s="400">
        <f t="shared" si="185"/>
        <v>0</v>
      </c>
      <c r="DN95" s="400">
        <f t="shared" si="186"/>
        <v>0</v>
      </c>
      <c r="DO95" s="400">
        <f t="shared" si="187"/>
        <v>0</v>
      </c>
      <c r="DP95" s="400">
        <f t="shared" si="188"/>
        <v>0</v>
      </c>
      <c r="DQ95" s="400">
        <f t="shared" si="189"/>
        <v>0</v>
      </c>
      <c r="DR95" s="400">
        <f t="shared" si="190"/>
        <v>0</v>
      </c>
      <c r="DS95" s="400">
        <f t="shared" si="191"/>
        <v>0</v>
      </c>
      <c r="DT95" s="400">
        <f t="shared" si="192"/>
        <v>0</v>
      </c>
      <c r="DU95" s="400">
        <f t="shared" si="193"/>
        <v>0</v>
      </c>
      <c r="DV95" s="400">
        <f t="shared" si="194"/>
        <v>0</v>
      </c>
      <c r="DW95" s="400">
        <f t="shared" si="195"/>
        <v>0</v>
      </c>
      <c r="DX95" s="400">
        <f t="shared" si="196"/>
        <v>0</v>
      </c>
      <c r="DY95" s="400">
        <f t="shared" si="197"/>
        <v>0</v>
      </c>
      <c r="DZ95" s="400">
        <f t="shared" si="198"/>
        <v>0</v>
      </c>
    </row>
    <row r="96" spans="1:130" ht="31.9" customHeight="1" x14ac:dyDescent="0.25">
      <c r="A96" s="4096" t="s">
        <v>2569</v>
      </c>
      <c r="B96" s="4096"/>
      <c r="C96" s="4096"/>
      <c r="D96" s="273"/>
      <c r="E96" s="273"/>
      <c r="F96" s="273"/>
      <c r="G96" s="273"/>
      <c r="H96" s="273"/>
      <c r="I96" s="273"/>
      <c r="J96" s="291"/>
      <c r="K96" s="291"/>
      <c r="L96" s="291"/>
      <c r="M96" s="291"/>
      <c r="N96" s="291"/>
      <c r="O96" s="291"/>
      <c r="P96" s="291"/>
      <c r="Q96" s="250"/>
      <c r="AX96" s="394"/>
      <c r="AY96" s="394"/>
      <c r="AZ96" s="394"/>
      <c r="BA96" s="394"/>
      <c r="BB96" s="394"/>
      <c r="BC96" s="394"/>
      <c r="BD96" s="394"/>
      <c r="BE96" s="394"/>
      <c r="BF96" s="394"/>
      <c r="BG96" s="394"/>
      <c r="BH96" s="394"/>
      <c r="BI96" s="394"/>
      <c r="BJ96" s="394"/>
      <c r="BK96" s="394"/>
      <c r="BL96" s="394"/>
      <c r="BM96" s="394"/>
      <c r="BT96" s="397"/>
      <c r="BU96" s="397"/>
      <c r="BV96" s="395"/>
      <c r="BW96" s="395"/>
    </row>
    <row r="97" spans="1:130" ht="31.9" customHeight="1" x14ac:dyDescent="0.25">
      <c r="A97" s="7421" t="s">
        <v>2543</v>
      </c>
      <c r="B97" s="7423" t="s">
        <v>49</v>
      </c>
      <c r="C97" s="7424"/>
      <c r="D97" s="7427" t="s">
        <v>945</v>
      </c>
      <c r="E97" s="7428"/>
      <c r="F97" s="7428"/>
      <c r="G97" s="7428"/>
      <c r="H97" s="7428"/>
      <c r="I97" s="7428"/>
      <c r="J97" s="7428"/>
      <c r="K97" s="7428"/>
      <c r="L97" s="7428"/>
      <c r="M97" s="7428"/>
      <c r="N97" s="7428"/>
      <c r="O97" s="7428"/>
      <c r="P97" s="7428"/>
      <c r="Q97" s="7428"/>
      <c r="R97" s="7428"/>
      <c r="S97" s="7428"/>
      <c r="T97" s="7428"/>
      <c r="U97" s="7428"/>
      <c r="V97" s="7428"/>
      <c r="W97" s="7428"/>
      <c r="X97" s="7428"/>
      <c r="Y97" s="7428"/>
      <c r="Z97" s="7428"/>
      <c r="AA97" s="7428"/>
      <c r="AB97" s="7428"/>
      <c r="AC97" s="7428"/>
      <c r="AD97" s="7428"/>
      <c r="AE97" s="7428"/>
      <c r="AF97" s="7428"/>
      <c r="AG97" s="7428"/>
      <c r="AH97" s="7428"/>
      <c r="AI97" s="7428"/>
      <c r="AJ97" s="7428"/>
      <c r="AK97" s="7428"/>
      <c r="AL97" s="7428"/>
      <c r="AM97" s="7428"/>
      <c r="AN97" s="7428"/>
      <c r="AO97" s="7428"/>
      <c r="AP97" s="7428"/>
      <c r="AQ97" s="7429"/>
      <c r="AR97" s="7430" t="s">
        <v>2544</v>
      </c>
      <c r="AS97" s="7431"/>
      <c r="AT97" s="7432" t="s">
        <v>930</v>
      </c>
      <c r="AU97" s="7433"/>
      <c r="AV97" s="7438" t="s">
        <v>13</v>
      </c>
      <c r="AW97" s="7440" t="s">
        <v>14</v>
      </c>
      <c r="AX97" s="394"/>
      <c r="AY97" s="394"/>
      <c r="AZ97" s="394"/>
      <c r="BA97" s="394"/>
      <c r="BB97" s="394"/>
      <c r="BC97" s="394"/>
      <c r="BD97" s="394"/>
      <c r="BE97" s="394"/>
      <c r="BF97" s="394"/>
      <c r="BG97" s="394"/>
      <c r="BH97" s="394"/>
      <c r="BI97" s="394"/>
      <c r="BJ97" s="394"/>
      <c r="BK97" s="394"/>
      <c r="BL97" s="394"/>
      <c r="BU97" s="394"/>
      <c r="BV97" s="395"/>
      <c r="BW97" s="395"/>
    </row>
    <row r="98" spans="1:130" ht="16.149999999999999" customHeight="1" x14ac:dyDescent="0.25">
      <c r="A98" s="6664"/>
      <c r="B98" s="7425"/>
      <c r="C98" s="7426"/>
      <c r="D98" s="7436" t="s">
        <v>947</v>
      </c>
      <c r="E98" s="7430"/>
      <c r="F98" s="7436" t="s">
        <v>948</v>
      </c>
      <c r="G98" s="7430"/>
      <c r="H98" s="7436" t="s">
        <v>949</v>
      </c>
      <c r="I98" s="7437"/>
      <c r="J98" s="7430" t="s">
        <v>950</v>
      </c>
      <c r="K98" s="7430"/>
      <c r="L98" s="7436" t="s">
        <v>458</v>
      </c>
      <c r="M98" s="7430"/>
      <c r="N98" s="7436" t="s">
        <v>598</v>
      </c>
      <c r="O98" s="7430"/>
      <c r="P98" s="7436" t="s">
        <v>70</v>
      </c>
      <c r="Q98" s="7430"/>
      <c r="R98" s="7436" t="s">
        <v>71</v>
      </c>
      <c r="S98" s="7430"/>
      <c r="T98" s="7436" t="s">
        <v>143</v>
      </c>
      <c r="U98" s="7437"/>
      <c r="V98" s="7436" t="s">
        <v>144</v>
      </c>
      <c r="W98" s="7437"/>
      <c r="X98" s="7436" t="s">
        <v>145</v>
      </c>
      <c r="Y98" s="7437"/>
      <c r="Z98" s="7436" t="s">
        <v>146</v>
      </c>
      <c r="AA98" s="7437"/>
      <c r="AB98" s="7436" t="s">
        <v>147</v>
      </c>
      <c r="AC98" s="7437"/>
      <c r="AD98" s="7436" t="s">
        <v>148</v>
      </c>
      <c r="AE98" s="7437"/>
      <c r="AF98" s="7436" t="s">
        <v>149</v>
      </c>
      <c r="AG98" s="7437"/>
      <c r="AH98" s="7436" t="s">
        <v>150</v>
      </c>
      <c r="AI98" s="7437"/>
      <c r="AJ98" s="7436" t="s">
        <v>151</v>
      </c>
      <c r="AK98" s="7437"/>
      <c r="AL98" s="7436" t="s">
        <v>152</v>
      </c>
      <c r="AM98" s="7437"/>
      <c r="AN98" s="7436" t="s">
        <v>153</v>
      </c>
      <c r="AO98" s="7437"/>
      <c r="AP98" s="7436" t="s">
        <v>154</v>
      </c>
      <c r="AQ98" s="7431"/>
      <c r="AR98" s="7442" t="s">
        <v>53</v>
      </c>
      <c r="AS98" s="7444" t="s">
        <v>54</v>
      </c>
      <c r="AT98" s="7434"/>
      <c r="AU98" s="7435"/>
      <c r="AV98" s="6604"/>
      <c r="AW98" s="6203"/>
      <c r="AX98" s="394"/>
      <c r="AY98" s="394"/>
      <c r="AZ98" s="394"/>
      <c r="BA98" s="394"/>
      <c r="BB98" s="394"/>
      <c r="BC98" s="394"/>
      <c r="BD98" s="394"/>
      <c r="BE98" s="394"/>
      <c r="BF98" s="394"/>
      <c r="BG98" s="394"/>
      <c r="BH98" s="394"/>
      <c r="BI98" s="394"/>
      <c r="BJ98" s="394"/>
      <c r="BK98" s="394"/>
      <c r="BL98" s="394"/>
      <c r="BU98" s="394"/>
    </row>
    <row r="99" spans="1:130" ht="16.149999999999999" customHeight="1" x14ac:dyDescent="0.25">
      <c r="A99" s="7422"/>
      <c r="B99" s="4103" t="s">
        <v>2545</v>
      </c>
      <c r="C99" s="3781" t="s">
        <v>2546</v>
      </c>
      <c r="D99" s="4097" t="s">
        <v>2545</v>
      </c>
      <c r="E99" s="4104" t="s">
        <v>2546</v>
      </c>
      <c r="F99" s="4097" t="s">
        <v>2545</v>
      </c>
      <c r="G99" s="4104" t="s">
        <v>2546</v>
      </c>
      <c r="H99" s="4097" t="s">
        <v>2545</v>
      </c>
      <c r="I99" s="3781" t="s">
        <v>2546</v>
      </c>
      <c r="J99" s="4103" t="s">
        <v>2545</v>
      </c>
      <c r="K99" s="4104" t="s">
        <v>2546</v>
      </c>
      <c r="L99" s="4097" t="s">
        <v>2545</v>
      </c>
      <c r="M99" s="4104" t="s">
        <v>2546</v>
      </c>
      <c r="N99" s="4097" t="s">
        <v>2545</v>
      </c>
      <c r="O99" s="4104" t="s">
        <v>2546</v>
      </c>
      <c r="P99" s="4097" t="s">
        <v>2545</v>
      </c>
      <c r="Q99" s="4104" t="s">
        <v>2546</v>
      </c>
      <c r="R99" s="4097" t="s">
        <v>2545</v>
      </c>
      <c r="S99" s="4104" t="s">
        <v>2546</v>
      </c>
      <c r="T99" s="4097" t="s">
        <v>2545</v>
      </c>
      <c r="U99" s="4104" t="s">
        <v>2546</v>
      </c>
      <c r="V99" s="4097" t="s">
        <v>2545</v>
      </c>
      <c r="W99" s="4104" t="s">
        <v>2546</v>
      </c>
      <c r="X99" s="4097" t="s">
        <v>2545</v>
      </c>
      <c r="Y99" s="4104" t="s">
        <v>2546</v>
      </c>
      <c r="Z99" s="4097" t="s">
        <v>2545</v>
      </c>
      <c r="AA99" s="4104" t="s">
        <v>2546</v>
      </c>
      <c r="AB99" s="4097" t="s">
        <v>2545</v>
      </c>
      <c r="AC99" s="4104" t="s">
        <v>2546</v>
      </c>
      <c r="AD99" s="4097" t="s">
        <v>2545</v>
      </c>
      <c r="AE99" s="4104" t="s">
        <v>2546</v>
      </c>
      <c r="AF99" s="4097" t="s">
        <v>2545</v>
      </c>
      <c r="AG99" s="4104" t="s">
        <v>2546</v>
      </c>
      <c r="AH99" s="4097" t="s">
        <v>2545</v>
      </c>
      <c r="AI99" s="4104" t="s">
        <v>2546</v>
      </c>
      <c r="AJ99" s="4097" t="s">
        <v>2545</v>
      </c>
      <c r="AK99" s="4104" t="s">
        <v>2546</v>
      </c>
      <c r="AL99" s="4097" t="s">
        <v>2545</v>
      </c>
      <c r="AM99" s="4104" t="s">
        <v>2546</v>
      </c>
      <c r="AN99" s="4097" t="s">
        <v>2545</v>
      </c>
      <c r="AO99" s="4104" t="s">
        <v>2546</v>
      </c>
      <c r="AP99" s="4097" t="s">
        <v>2545</v>
      </c>
      <c r="AQ99" s="3723" t="s">
        <v>2546</v>
      </c>
      <c r="AR99" s="7443"/>
      <c r="AS99" s="7445"/>
      <c r="AT99" s="4105" t="s">
        <v>860</v>
      </c>
      <c r="AU99" s="4106" t="s">
        <v>861</v>
      </c>
      <c r="AV99" s="7439"/>
      <c r="AW99" s="7441"/>
      <c r="AX99" s="394"/>
      <c r="AY99" s="394"/>
      <c r="AZ99" s="394"/>
      <c r="BA99" s="394"/>
      <c r="BB99" s="394"/>
      <c r="BC99" s="394"/>
      <c r="BD99" s="394"/>
      <c r="BE99" s="394"/>
      <c r="BF99" s="394"/>
      <c r="BG99" s="394"/>
      <c r="BH99" s="394"/>
      <c r="BI99" s="394"/>
      <c r="BJ99" s="394"/>
      <c r="BK99" s="394"/>
      <c r="BL99" s="394"/>
      <c r="BU99" s="394"/>
    </row>
    <row r="100" spans="1:130" ht="16.149999999999999" customHeight="1" x14ac:dyDescent="0.25">
      <c r="A100" s="4115" t="s">
        <v>2547</v>
      </c>
      <c r="B100" s="4108">
        <f t="shared" ref="B100:C107" si="220">+N100+P100+R100+T100+V100+X100+Z100+AB100+AD100+AF100+AH100+AJ100+AL100+AN100+AP100</f>
        <v>0</v>
      </c>
      <c r="C100" s="4109">
        <f t="shared" si="220"/>
        <v>0</v>
      </c>
      <c r="D100" s="3571"/>
      <c r="E100" s="1678"/>
      <c r="F100" s="1706"/>
      <c r="G100" s="1678"/>
      <c r="H100" s="1706"/>
      <c r="I100" s="1678"/>
      <c r="J100" s="1706"/>
      <c r="K100" s="1678"/>
      <c r="L100" s="1706"/>
      <c r="M100" s="1707"/>
      <c r="N100" s="1591"/>
      <c r="O100" s="1674"/>
      <c r="P100" s="1583"/>
      <c r="Q100" s="1674"/>
      <c r="R100" s="1583"/>
      <c r="S100" s="1674"/>
      <c r="T100" s="1583"/>
      <c r="U100" s="1674"/>
      <c r="V100" s="1583"/>
      <c r="W100" s="1674"/>
      <c r="X100" s="1583"/>
      <c r="Y100" s="1674"/>
      <c r="Z100" s="1583"/>
      <c r="AA100" s="1674"/>
      <c r="AB100" s="1583"/>
      <c r="AC100" s="1674"/>
      <c r="AD100" s="1583"/>
      <c r="AE100" s="1674"/>
      <c r="AF100" s="1583"/>
      <c r="AG100" s="1674"/>
      <c r="AH100" s="1583"/>
      <c r="AI100" s="1674"/>
      <c r="AJ100" s="1583"/>
      <c r="AK100" s="1674"/>
      <c r="AL100" s="1583"/>
      <c r="AM100" s="1674"/>
      <c r="AN100" s="1583"/>
      <c r="AO100" s="1674"/>
      <c r="AP100" s="1583"/>
      <c r="AQ100" s="1679"/>
      <c r="AR100" s="3818"/>
      <c r="AS100" s="1679"/>
      <c r="AT100" s="1591"/>
      <c r="AU100" s="1674"/>
      <c r="AV100" s="1583"/>
      <c r="AW100" s="1595"/>
      <c r="AX100" s="398" t="str">
        <f t="shared" ref="AX100:AX117" si="221">$CA100&amp;$CB100&amp;$CC100&amp;$CD100&amp;$CE100&amp;$CF100&amp;$CG100&amp;$CH100&amp;$CI100&amp;$CJ100&amp;$CK100&amp;$CL100&amp;$CM100&amp;$CN100&amp;$CO100&amp;$CP100&amp;$CQ100&amp;$CR100&amp;$CS100&amp;$CT100&amp;$CU100&amp;$CV100&amp;$CW100&amp;$CX100&amp;$CY100&amp;$CZ100</f>
        <v/>
      </c>
      <c r="AY100" s="398"/>
      <c r="AZ100" s="398"/>
      <c r="BA100" s="398"/>
      <c r="BB100" s="398"/>
      <c r="BC100" s="398"/>
      <c r="BD100" s="398"/>
      <c r="BE100" s="398"/>
      <c r="BF100" s="398"/>
      <c r="BG100" s="398"/>
      <c r="BH100" s="398"/>
      <c r="BI100" s="394"/>
      <c r="BJ100" s="394"/>
      <c r="BK100" s="394"/>
      <c r="BL100" s="394"/>
      <c r="BU100" s="394"/>
      <c r="BW100" s="395"/>
      <c r="CA100" s="399" t="str">
        <f t="shared" ref="CA100:CA117" si="222">IF(B100&lt;C100,"* El total de Reactivos NO DEBE ser superior al total de Procesados. ","")</f>
        <v/>
      </c>
      <c r="CB100" s="399" t="str">
        <f t="shared" ref="CB100:CB117" si="223">IF(B100&lt;&gt;(AR100+ AS100),"* La suma de las columnas Sexo DEBE SER IGUAL a los Procesados. ","")</f>
        <v/>
      </c>
      <c r="CC100" s="399" t="str">
        <f t="shared" ref="CC100:CC117" si="224">IF(B100&lt;(AT100+ AU100),"* La suma de las columna Trans NO DEBE ser superior al total de Procesados. ","")</f>
        <v/>
      </c>
      <c r="CD100" s="399" t="str">
        <f t="shared" ref="CD100:CD117" si="225">IF(B100&lt;AV100,"* La columna Pueblos Originarios NO DEBE ser superior al total de Procesados. ","")</f>
        <v/>
      </c>
      <c r="CE100" s="399" t="str">
        <f t="shared" ref="CE100:CE117" si="226">IF(B100&lt;AW100,"* La columna Migrantes NO DEBE ser superior al total de Procesados. ","")</f>
        <v/>
      </c>
      <c r="CF100" s="399" t="str">
        <f>IF(D100&lt;E100,CONCATENATE("* El total de procesados debe ser mayor o igual al total de Reactivos en el grupo de edad ",$D$98),"")</f>
        <v/>
      </c>
      <c r="CG100" s="399" t="str">
        <f>IF(F100&lt;G100,CONCATENATE("* El total de procesados debe ser mayor o igual al total de Reactivos en el grupo de edad ",$F$98),"")</f>
        <v/>
      </c>
      <c r="CH100" s="399" t="str">
        <f>IF(H100&lt;I100,CONCATENATE("* El total de procesados debe ser mayor o igual al total de Reactivos en el grupo de edad ",$H$98),"")</f>
        <v/>
      </c>
      <c r="CI100" s="399" t="str">
        <f>IF(J100&lt;K100,CONCATENATE("* El total de procesados debe ser mayor o igual al total de Reactivos en el grupo de edad ",$J$98),"")</f>
        <v/>
      </c>
      <c r="CJ100" s="399" t="str">
        <f>IF(L100&lt;M100,CONCATENATE("* El total de procesados debe ser mayor o igual al total de Reactivos en el grupo de edad ",$L$98),"")</f>
        <v/>
      </c>
      <c r="CK100" s="399" t="str">
        <f>IF(N100&lt;O100,CONCATENATE("* El total de procesados debe ser mayor o igual al total de Reactivos en el grupo de edad ",$N$98),"")</f>
        <v/>
      </c>
      <c r="CL100" s="399" t="str">
        <f>IF(P100&lt;Q100,CONCATENATE("* El total de procesados debe ser mayor o igual al total de Reactivos en el grupo de edad ",$P$98),"")</f>
        <v/>
      </c>
      <c r="CM100" s="399" t="str">
        <f>IF(R100&lt;S100,CONCATENATE("* El total de procesados debe ser mayor o igual al total de Reactivos en el grupo de edad ",$R$98),"")</f>
        <v/>
      </c>
      <c r="CN100" s="399" t="str">
        <f>IF(T100&lt;U100,CONCATENATE("* El total de procesados debe ser mayor o igual al total de Reactivos en el grupo de edad ",$T$98),"")</f>
        <v/>
      </c>
      <c r="CO100" s="399" t="str">
        <f>IF(V100&lt;W100,CONCATENATE("* El total de procesados debe ser mayor o igual al total de Reactivos en el grupo de edad ",$V$98),"")</f>
        <v/>
      </c>
      <c r="CP100" s="399" t="str">
        <f>IF(X100&lt;Y100,CONCATENATE("* El total de procesados debe ser mayor o igual al total de Reactivos en el grupo de edad ",$X$98),"")</f>
        <v/>
      </c>
      <c r="CQ100" s="399" t="str">
        <f>IF(Z100&lt;AA100,CONCATENATE("* El total de procesados debe ser mayor o igual al total de Reactivos en el grupo de edad ",$Z$98),"")</f>
        <v/>
      </c>
      <c r="CR100" s="399" t="str">
        <f>IF(AB100&lt;AC100,CONCATENATE("* El total de procesados debe ser mayor o igual al total de Reactivos en el grupo de edad ",$AB$98),"")</f>
        <v/>
      </c>
      <c r="CS100" s="399" t="str">
        <f>IF(AD100&lt;AE100,CONCATENATE("* El total de procesados debe ser mayor o igual al total de Reactivos en el grupo de edad ",$AD$98),"")</f>
        <v/>
      </c>
      <c r="CT100" s="399" t="str">
        <f>IF(AF100&lt;AG100,CONCATENATE("* El total de procesados debe ser mayor o igual al total de Reactivos en el grupo de edad ",$AF$98),"")</f>
        <v/>
      </c>
      <c r="CU100" s="399" t="str">
        <f>IF(AH100&lt;AI100,CONCATENATE("* El total de procesados debe ser mayor o igual al total de Reactivos en el grupo de edad ",$AH$98),"")</f>
        <v/>
      </c>
      <c r="CV100" s="399" t="str">
        <f>IF(AJ100&lt;AK100,CONCATENATE("* El total de procesados debe ser mayor o igual al total de Reactivos en el grupo de edad ",$AJ$98),"")</f>
        <v/>
      </c>
      <c r="CW100" s="399" t="str">
        <f>IF(AL100&lt;AM100,CONCATENATE("* El total de procesados debe ser mayor o igual al total de Reactivos en el grupo de edad ",$AL$98),"")</f>
        <v/>
      </c>
      <c r="CX100" s="399" t="str">
        <f>IF(AN100&lt;AO100,CONCATENATE("* El total de procesados debe ser mayor o igual al total de Reactivos en el grupo de edad ",$AN$98),"")</f>
        <v/>
      </c>
      <c r="CY100" s="399" t="str">
        <f>IF(AP100&lt;AQ100,CONCATENATE("* El total de procesados debe ser mayor o igual al total de Reactivos en el grupo de edad ",$AP$98),"")</f>
        <v/>
      </c>
      <c r="CZ100" s="399" t="str">
        <f t="shared" ref="CZ100:CZ117" si="227">IF(AND(B100&lt;&gt;0,OR(AT100="",AU100="",AV100="",AW100="")),"* No olvide digitar la columna Trans y/o Pueblos Originarios y/o Migrantes (Digite Cero si no tiene). ","")</f>
        <v/>
      </c>
      <c r="DA100" s="400">
        <f t="shared" ref="DA100:DA117" si="228">IF(B100&lt;   C100,1,0)</f>
        <v>0</v>
      </c>
      <c r="DB100" s="400">
        <f t="shared" ref="DB100:DB117" si="229">IF(B100&lt;&gt; AR100+AS100,1,0)</f>
        <v>0</v>
      </c>
      <c r="DC100" s="400">
        <f t="shared" ref="DC100:DC117" si="230">IF(B100&lt;  AT100+AU100,1,0)</f>
        <v>0</v>
      </c>
      <c r="DD100" s="400">
        <f t="shared" ref="DD100:DD117" si="231">IF(B100&lt;  AV100,1,0)</f>
        <v>0</v>
      </c>
      <c r="DE100" s="400">
        <f t="shared" ref="DE100:DE117" si="232">IF(B100&lt;  AW100,1,0)</f>
        <v>0</v>
      </c>
      <c r="DF100" s="400">
        <f t="shared" ref="DF100:DF117" si="233">IF(D100&lt;E100,1,0)</f>
        <v>0</v>
      </c>
      <c r="DG100" s="400">
        <f t="shared" ref="DG100:DG117" si="234">IF(F100&lt;G100,1,0)</f>
        <v>0</v>
      </c>
      <c r="DH100" s="400">
        <f t="shared" ref="DH100:DH117" si="235">IF(H100&lt;I100,1,0)</f>
        <v>0</v>
      </c>
      <c r="DI100" s="400">
        <f t="shared" ref="DI100:DI117" si="236">IF(J100&lt;K100,1,0)</f>
        <v>0</v>
      </c>
      <c r="DJ100" s="400">
        <f t="shared" ref="DJ100:DJ117" si="237">IF(L100&lt;M100,1,0)</f>
        <v>0</v>
      </c>
      <c r="DK100" s="400">
        <f t="shared" ref="DK100:DK117" si="238">IF(N100&lt;O100,1,0)</f>
        <v>0</v>
      </c>
      <c r="DL100" s="400">
        <f t="shared" ref="DL100:DL117" si="239">IF(P100&lt;Q100,1,0)</f>
        <v>0</v>
      </c>
      <c r="DM100" s="400">
        <f t="shared" ref="DM100:DM117" si="240">IF(R100&lt;S100,1,0)</f>
        <v>0</v>
      </c>
      <c r="DN100" s="400">
        <f t="shared" ref="DN100:DN117" si="241">IF(T100&lt;U100,1,0)</f>
        <v>0</v>
      </c>
      <c r="DO100" s="400">
        <f t="shared" ref="DO100:DO117" si="242">IF(V100&lt;W100,1,0)</f>
        <v>0</v>
      </c>
      <c r="DP100" s="400">
        <f t="shared" ref="DP100:DP117" si="243">IF(X100&lt;Y100,1,0)</f>
        <v>0</v>
      </c>
      <c r="DQ100" s="400">
        <f t="shared" ref="DQ100:DQ117" si="244">IF(Z100&lt;AA100,1,0)</f>
        <v>0</v>
      </c>
      <c r="DR100" s="400">
        <f t="shared" ref="DR100:DR117" si="245">IF(AB100&lt;AC100,1,0)</f>
        <v>0</v>
      </c>
      <c r="DS100" s="400">
        <f t="shared" ref="DS100:DS117" si="246">IF(AD100&lt;AE100,1,0)</f>
        <v>0</v>
      </c>
      <c r="DT100" s="400">
        <f t="shared" ref="DT100:DT117" si="247">IF(AF100&lt;AG100,1,0)</f>
        <v>0</v>
      </c>
      <c r="DU100" s="400">
        <f t="shared" ref="DU100:DU117" si="248">IF(AH100&lt;AI100,1,0)</f>
        <v>0</v>
      </c>
      <c r="DV100" s="400">
        <f t="shared" ref="DV100:DV117" si="249">IF(AJ100&lt;AK100,1,0)</f>
        <v>0</v>
      </c>
      <c r="DW100" s="400">
        <f t="shared" ref="DW100:DW117" si="250">IF(AL100&lt;AM100,1,0)</f>
        <v>0</v>
      </c>
      <c r="DX100" s="400">
        <f t="shared" ref="DX100:DX117" si="251">IF(AN100&lt;AO100,1,0)</f>
        <v>0</v>
      </c>
      <c r="DY100" s="400">
        <f t="shared" ref="DY100:DY117" si="252">IF(AP100&lt;AQ100,1,0)</f>
        <v>0</v>
      </c>
      <c r="DZ100" s="400">
        <f t="shared" ref="DZ100:DZ117" si="253">IF(AND(B100&lt;&gt;0,OR(AT100="",AU100="",AV100="",AW100="")),1,0)</f>
        <v>0</v>
      </c>
    </row>
    <row r="101" spans="1:130" ht="16.149999999999999" customHeight="1" x14ac:dyDescent="0.25">
      <c r="A101" s="1602" t="s">
        <v>2548</v>
      </c>
      <c r="B101" s="1791">
        <f t="shared" si="220"/>
        <v>0</v>
      </c>
      <c r="C101" s="1592">
        <f t="shared" si="220"/>
        <v>0</v>
      </c>
      <c r="D101" s="3571"/>
      <c r="E101" s="1678"/>
      <c r="F101" s="1706"/>
      <c r="G101" s="1678"/>
      <c r="H101" s="1706"/>
      <c r="I101" s="1678"/>
      <c r="J101" s="1706"/>
      <c r="K101" s="1678"/>
      <c r="L101" s="1706"/>
      <c r="M101" s="1707"/>
      <c r="N101" s="1591"/>
      <c r="O101" s="1674"/>
      <c r="P101" s="1583"/>
      <c r="Q101" s="1674"/>
      <c r="R101" s="1583"/>
      <c r="S101" s="1674"/>
      <c r="T101" s="1583"/>
      <c r="U101" s="1674"/>
      <c r="V101" s="1583"/>
      <c r="W101" s="1674"/>
      <c r="X101" s="1583"/>
      <c r="Y101" s="1674"/>
      <c r="Z101" s="1583"/>
      <c r="AA101" s="1674"/>
      <c r="AB101" s="1583"/>
      <c r="AC101" s="1674"/>
      <c r="AD101" s="1583"/>
      <c r="AE101" s="1674"/>
      <c r="AF101" s="1583"/>
      <c r="AG101" s="1674"/>
      <c r="AH101" s="1583"/>
      <c r="AI101" s="1674"/>
      <c r="AJ101" s="1583"/>
      <c r="AK101" s="1674"/>
      <c r="AL101" s="1583"/>
      <c r="AM101" s="1674"/>
      <c r="AN101" s="1583"/>
      <c r="AO101" s="1674"/>
      <c r="AP101" s="1583"/>
      <c r="AQ101" s="1679"/>
      <c r="AR101" s="3818"/>
      <c r="AS101" s="1679"/>
      <c r="AT101" s="1591"/>
      <c r="AU101" s="1674"/>
      <c r="AV101" s="1583"/>
      <c r="AW101" s="1595"/>
      <c r="AX101" s="398" t="str">
        <f t="shared" si="221"/>
        <v/>
      </c>
      <c r="AY101" s="398"/>
      <c r="AZ101" s="398"/>
      <c r="BA101" s="398"/>
      <c r="BB101" s="398"/>
      <c r="BC101" s="398"/>
      <c r="BD101" s="398"/>
      <c r="BE101" s="398"/>
      <c r="BF101" s="398"/>
      <c r="BG101" s="398"/>
      <c r="BH101" s="398"/>
      <c r="BI101" s="394"/>
      <c r="BJ101" s="394"/>
      <c r="BK101" s="394"/>
      <c r="BL101" s="394"/>
      <c r="BU101" s="394"/>
      <c r="BW101" s="395"/>
      <c r="CA101" s="399" t="str">
        <f t="shared" si="222"/>
        <v/>
      </c>
      <c r="CB101" s="399" t="str">
        <f t="shared" si="223"/>
        <v/>
      </c>
      <c r="CC101" s="399" t="str">
        <f t="shared" si="224"/>
        <v/>
      </c>
      <c r="CD101" s="399" t="str">
        <f t="shared" si="225"/>
        <v/>
      </c>
      <c r="CE101" s="399" t="str">
        <f t="shared" si="226"/>
        <v/>
      </c>
      <c r="CF101" s="399" t="str">
        <f t="shared" ref="CF101:CF117" si="254">IF(D101&lt;E101,CONCATENATE("* El total de procesados debe ser mayor o igual al total de Reactivos en el grupo de edad ",$D$98),"")</f>
        <v/>
      </c>
      <c r="CG101" s="399" t="str">
        <f t="shared" ref="CG101:CG117" si="255">IF(F101&lt;G101,CONCATENATE("* El total de procesados debe ser mayor o igual al total de Reactivos en el grupo de edad ",$F$98),"")</f>
        <v/>
      </c>
      <c r="CH101" s="399" t="str">
        <f t="shared" ref="CH101:CH117" si="256">IF(H101&lt;I101,CONCATENATE("* El total de procesados debe ser mayor o igual al total de Reactivos en el grupo de edad ",$H$98),"")</f>
        <v/>
      </c>
      <c r="CI101" s="399" t="str">
        <f t="shared" ref="CI101:CI117" si="257">IF(J101&lt;K101,CONCATENATE("* El total de procesados debe ser mayor o igual al total de Reactivos en el grupo de edad ",$J$98),"")</f>
        <v/>
      </c>
      <c r="CJ101" s="399" t="str">
        <f t="shared" ref="CJ101:CJ117" si="258">IF(L101&lt;M101,CONCATENATE("* El total de procesados debe ser mayor o igual al total de Reactivos en el grupo de edad ",$L$98),"")</f>
        <v/>
      </c>
      <c r="CK101" s="399" t="str">
        <f t="shared" ref="CK101:CK117" si="259">IF(N101&lt;O101,CONCATENATE("* El total de procesados debe ser mayor o igual al total de Reactivos en el grupo de edad ",$N$98),"")</f>
        <v/>
      </c>
      <c r="CL101" s="399" t="str">
        <f t="shared" ref="CL101:CL117" si="260">IF(P101&lt;Q101,CONCATENATE("* El total de procesados debe ser mayor o igual al total de Reactivos en el grupo de edad ",$P$98),"")</f>
        <v/>
      </c>
      <c r="CM101" s="399" t="str">
        <f t="shared" ref="CM101:CM117" si="261">IF(R101&lt;S101,CONCATENATE("* El total de procesados debe ser mayor o igual al total de Reactivos en el grupo de edad ",$R$98),"")</f>
        <v/>
      </c>
      <c r="CN101" s="399" t="str">
        <f t="shared" ref="CN101:CN117" si="262">IF(T101&lt;U101,CONCATENATE("* El total de procesados debe ser mayor o igual al total de Reactivos en el grupo de edad ",$T$98),"")</f>
        <v/>
      </c>
      <c r="CO101" s="399" t="str">
        <f t="shared" ref="CO101:CO117" si="263">IF(V101&lt;W101,CONCATENATE("* El total de procesados debe ser mayor o igual al total de Reactivos en el grupo de edad ",$V$98),"")</f>
        <v/>
      </c>
      <c r="CP101" s="399" t="str">
        <f t="shared" ref="CP101:CP117" si="264">IF(X101&lt;Y101,CONCATENATE("* El total de procesados debe ser mayor o igual al total de Reactivos en el grupo de edad ",$X$98),"")</f>
        <v/>
      </c>
      <c r="CQ101" s="399" t="str">
        <f t="shared" ref="CQ101:CQ117" si="265">IF(Z101&lt;AA101,CONCATENATE("* El total de procesados debe ser mayor o igual al total de Reactivos en el grupo de edad ",$Z$98),"")</f>
        <v/>
      </c>
      <c r="CR101" s="399" t="str">
        <f t="shared" ref="CR101:CR117" si="266">IF(AB101&lt;AC101,CONCATENATE("* El total de procesados debe ser mayor o igual al total de Reactivos en el grupo de edad ",$AB$98),"")</f>
        <v/>
      </c>
      <c r="CS101" s="399" t="str">
        <f t="shared" ref="CS101:CS117" si="267">IF(AD101&lt;AE101,CONCATENATE("* El total de procesados debe ser mayor o igual al total de Reactivos en el grupo de edad ",$AD$98),"")</f>
        <v/>
      </c>
      <c r="CT101" s="399" t="str">
        <f t="shared" ref="CT101:CT117" si="268">IF(AF101&lt;AG101,CONCATENATE("* El total de procesados debe ser mayor o igual al total de Reactivos en el grupo de edad ",$AF$98),"")</f>
        <v/>
      </c>
      <c r="CU101" s="399" t="str">
        <f t="shared" ref="CU101:CU117" si="269">IF(AH101&lt;AI101,CONCATENATE("* El total de procesados debe ser mayor o igual al total de Reactivos en el grupo de edad ",$AH$98),"")</f>
        <v/>
      </c>
      <c r="CV101" s="399" t="str">
        <f t="shared" ref="CV101:CV117" si="270">IF(AJ101&lt;AK101,CONCATENATE("* El total de procesados debe ser mayor o igual al total de Reactivos en el grupo de edad ",$AJ$98),"")</f>
        <v/>
      </c>
      <c r="CW101" s="399" t="str">
        <f t="shared" ref="CW101:CW117" si="271">IF(AL101&lt;AM101,CONCATENATE("* El total de procesados debe ser mayor o igual al total de Reactivos en el grupo de edad ",$AL$98),"")</f>
        <v/>
      </c>
      <c r="CX101" s="399" t="str">
        <f t="shared" ref="CX101:CX117" si="272">IF(AN101&lt;AO101,CONCATENATE("* El total de procesados debe ser mayor o igual al total de Reactivos en el grupo de edad ",$AN$98),"")</f>
        <v/>
      </c>
      <c r="CY101" s="399" t="str">
        <f t="shared" ref="CY101:CY117" si="273">IF(AP101&lt;AQ101,CONCATENATE("* El total de procesados debe ser mayor o igual al total de Reactivos en el grupo de edad ",$AP$98),"")</f>
        <v/>
      </c>
      <c r="CZ101" s="399" t="str">
        <f t="shared" si="227"/>
        <v/>
      </c>
      <c r="DA101" s="400">
        <f t="shared" si="228"/>
        <v>0</v>
      </c>
      <c r="DB101" s="400">
        <f t="shared" si="229"/>
        <v>0</v>
      </c>
      <c r="DC101" s="400">
        <f t="shared" si="230"/>
        <v>0</v>
      </c>
      <c r="DD101" s="400">
        <f t="shared" si="231"/>
        <v>0</v>
      </c>
      <c r="DE101" s="400">
        <f t="shared" si="232"/>
        <v>0</v>
      </c>
      <c r="DF101" s="400">
        <f t="shared" si="233"/>
        <v>0</v>
      </c>
      <c r="DG101" s="400">
        <f t="shared" si="234"/>
        <v>0</v>
      </c>
      <c r="DH101" s="400">
        <f t="shared" si="235"/>
        <v>0</v>
      </c>
      <c r="DI101" s="400">
        <f t="shared" si="236"/>
        <v>0</v>
      </c>
      <c r="DJ101" s="400">
        <f t="shared" si="237"/>
        <v>0</v>
      </c>
      <c r="DK101" s="400">
        <f t="shared" si="238"/>
        <v>0</v>
      </c>
      <c r="DL101" s="400">
        <f t="shared" si="239"/>
        <v>0</v>
      </c>
      <c r="DM101" s="400">
        <f t="shared" si="240"/>
        <v>0</v>
      </c>
      <c r="DN101" s="400">
        <f t="shared" si="241"/>
        <v>0</v>
      </c>
      <c r="DO101" s="400">
        <f t="shared" si="242"/>
        <v>0</v>
      </c>
      <c r="DP101" s="400">
        <f t="shared" si="243"/>
        <v>0</v>
      </c>
      <c r="DQ101" s="400">
        <f t="shared" si="244"/>
        <v>0</v>
      </c>
      <c r="DR101" s="400">
        <f t="shared" si="245"/>
        <v>0</v>
      </c>
      <c r="DS101" s="400">
        <f t="shared" si="246"/>
        <v>0</v>
      </c>
      <c r="DT101" s="400">
        <f t="shared" si="247"/>
        <v>0</v>
      </c>
      <c r="DU101" s="400">
        <f t="shared" si="248"/>
        <v>0</v>
      </c>
      <c r="DV101" s="400">
        <f t="shared" si="249"/>
        <v>0</v>
      </c>
      <c r="DW101" s="400">
        <f t="shared" si="250"/>
        <v>0</v>
      </c>
      <c r="DX101" s="400">
        <f t="shared" si="251"/>
        <v>0</v>
      </c>
      <c r="DY101" s="400">
        <f t="shared" si="252"/>
        <v>0</v>
      </c>
      <c r="DZ101" s="400">
        <f t="shared" si="253"/>
        <v>0</v>
      </c>
    </row>
    <row r="102" spans="1:130" ht="16.149999999999999" customHeight="1" x14ac:dyDescent="0.25">
      <c r="A102" s="1602" t="s">
        <v>2549</v>
      </c>
      <c r="B102" s="1791">
        <f t="shared" si="220"/>
        <v>0</v>
      </c>
      <c r="C102" s="1592">
        <f t="shared" si="220"/>
        <v>0</v>
      </c>
      <c r="D102" s="3571"/>
      <c r="E102" s="1678"/>
      <c r="F102" s="1706"/>
      <c r="G102" s="1678"/>
      <c r="H102" s="1706"/>
      <c r="I102" s="1678"/>
      <c r="J102" s="1706"/>
      <c r="K102" s="1678"/>
      <c r="L102" s="1706"/>
      <c r="M102" s="1707"/>
      <c r="N102" s="1591"/>
      <c r="O102" s="1674"/>
      <c r="P102" s="1583"/>
      <c r="Q102" s="1674"/>
      <c r="R102" s="1583"/>
      <c r="S102" s="1674"/>
      <c r="T102" s="1583"/>
      <c r="U102" s="1674"/>
      <c r="V102" s="1583"/>
      <c r="W102" s="1674"/>
      <c r="X102" s="1583"/>
      <c r="Y102" s="1674"/>
      <c r="Z102" s="1583"/>
      <c r="AA102" s="1674"/>
      <c r="AB102" s="1583"/>
      <c r="AC102" s="1674"/>
      <c r="AD102" s="1583"/>
      <c r="AE102" s="1674"/>
      <c r="AF102" s="1583"/>
      <c r="AG102" s="1674"/>
      <c r="AH102" s="1583"/>
      <c r="AI102" s="1674"/>
      <c r="AJ102" s="1583"/>
      <c r="AK102" s="1674"/>
      <c r="AL102" s="1583"/>
      <c r="AM102" s="1674"/>
      <c r="AN102" s="1583"/>
      <c r="AO102" s="1674"/>
      <c r="AP102" s="1583"/>
      <c r="AQ102" s="1679"/>
      <c r="AR102" s="3818"/>
      <c r="AS102" s="1679"/>
      <c r="AT102" s="1591"/>
      <c r="AU102" s="1674"/>
      <c r="AV102" s="1583"/>
      <c r="AW102" s="1595"/>
      <c r="AX102" s="398" t="str">
        <f t="shared" si="221"/>
        <v/>
      </c>
      <c r="AY102" s="398"/>
      <c r="AZ102" s="398"/>
      <c r="BA102" s="398"/>
      <c r="BB102" s="398"/>
      <c r="BC102" s="398"/>
      <c r="BD102" s="398"/>
      <c r="BE102" s="398"/>
      <c r="BF102" s="398"/>
      <c r="BG102" s="398"/>
      <c r="BH102" s="398"/>
      <c r="BI102" s="394"/>
      <c r="BJ102" s="394"/>
      <c r="BK102" s="394"/>
      <c r="BL102" s="394"/>
      <c r="BU102" s="394"/>
      <c r="BW102" s="395"/>
      <c r="CA102" s="399" t="str">
        <f t="shared" si="222"/>
        <v/>
      </c>
      <c r="CB102" s="399" t="str">
        <f t="shared" si="223"/>
        <v/>
      </c>
      <c r="CC102" s="399" t="str">
        <f t="shared" si="224"/>
        <v/>
      </c>
      <c r="CD102" s="399" t="str">
        <f t="shared" si="225"/>
        <v/>
      </c>
      <c r="CE102" s="399" t="str">
        <f t="shared" si="226"/>
        <v/>
      </c>
      <c r="CF102" s="399" t="str">
        <f t="shared" si="254"/>
        <v/>
      </c>
      <c r="CG102" s="399" t="str">
        <f t="shared" si="255"/>
        <v/>
      </c>
      <c r="CH102" s="399" t="str">
        <f t="shared" si="256"/>
        <v/>
      </c>
      <c r="CI102" s="399" t="str">
        <f t="shared" si="257"/>
        <v/>
      </c>
      <c r="CJ102" s="399" t="str">
        <f t="shared" si="258"/>
        <v/>
      </c>
      <c r="CK102" s="399" t="str">
        <f t="shared" si="259"/>
        <v/>
      </c>
      <c r="CL102" s="399" t="str">
        <f t="shared" si="260"/>
        <v/>
      </c>
      <c r="CM102" s="399" t="str">
        <f t="shared" si="261"/>
        <v/>
      </c>
      <c r="CN102" s="399" t="str">
        <f t="shared" si="262"/>
        <v/>
      </c>
      <c r="CO102" s="399" t="str">
        <f t="shared" si="263"/>
        <v/>
      </c>
      <c r="CP102" s="399" t="str">
        <f t="shared" si="264"/>
        <v/>
      </c>
      <c r="CQ102" s="399" t="str">
        <f t="shared" si="265"/>
        <v/>
      </c>
      <c r="CR102" s="399" t="str">
        <f t="shared" si="266"/>
        <v/>
      </c>
      <c r="CS102" s="399" t="str">
        <f t="shared" si="267"/>
        <v/>
      </c>
      <c r="CT102" s="399" t="str">
        <f t="shared" si="268"/>
        <v/>
      </c>
      <c r="CU102" s="399" t="str">
        <f t="shared" si="269"/>
        <v/>
      </c>
      <c r="CV102" s="399" t="str">
        <f t="shared" si="270"/>
        <v/>
      </c>
      <c r="CW102" s="399" t="str">
        <f t="shared" si="271"/>
        <v/>
      </c>
      <c r="CX102" s="399" t="str">
        <f t="shared" si="272"/>
        <v/>
      </c>
      <c r="CY102" s="399" t="str">
        <f t="shared" si="273"/>
        <v/>
      </c>
      <c r="CZ102" s="399" t="str">
        <f t="shared" si="227"/>
        <v/>
      </c>
      <c r="DA102" s="400">
        <f t="shared" si="228"/>
        <v>0</v>
      </c>
      <c r="DB102" s="400">
        <f t="shared" si="229"/>
        <v>0</v>
      </c>
      <c r="DC102" s="400">
        <f t="shared" si="230"/>
        <v>0</v>
      </c>
      <c r="DD102" s="400">
        <f t="shared" si="231"/>
        <v>0</v>
      </c>
      <c r="DE102" s="400">
        <f t="shared" si="232"/>
        <v>0</v>
      </c>
      <c r="DF102" s="400">
        <f t="shared" si="233"/>
        <v>0</v>
      </c>
      <c r="DG102" s="400">
        <f t="shared" si="234"/>
        <v>0</v>
      </c>
      <c r="DH102" s="400">
        <f t="shared" si="235"/>
        <v>0</v>
      </c>
      <c r="DI102" s="400">
        <f t="shared" si="236"/>
        <v>0</v>
      </c>
      <c r="DJ102" s="400">
        <f t="shared" si="237"/>
        <v>0</v>
      </c>
      <c r="DK102" s="400">
        <f t="shared" si="238"/>
        <v>0</v>
      </c>
      <c r="DL102" s="400">
        <f t="shared" si="239"/>
        <v>0</v>
      </c>
      <c r="DM102" s="400">
        <f t="shared" si="240"/>
        <v>0</v>
      </c>
      <c r="DN102" s="400">
        <f t="shared" si="241"/>
        <v>0</v>
      </c>
      <c r="DO102" s="400">
        <f t="shared" si="242"/>
        <v>0</v>
      </c>
      <c r="DP102" s="400">
        <f t="shared" si="243"/>
        <v>0</v>
      </c>
      <c r="DQ102" s="400">
        <f t="shared" si="244"/>
        <v>0</v>
      </c>
      <c r="DR102" s="400">
        <f t="shared" si="245"/>
        <v>0</v>
      </c>
      <c r="DS102" s="400">
        <f t="shared" si="246"/>
        <v>0</v>
      </c>
      <c r="DT102" s="400">
        <f t="shared" si="247"/>
        <v>0</v>
      </c>
      <c r="DU102" s="400">
        <f t="shared" si="248"/>
        <v>0</v>
      </c>
      <c r="DV102" s="400">
        <f t="shared" si="249"/>
        <v>0</v>
      </c>
      <c r="DW102" s="400">
        <f t="shared" si="250"/>
        <v>0</v>
      </c>
      <c r="DX102" s="400">
        <f t="shared" si="251"/>
        <v>0</v>
      </c>
      <c r="DY102" s="400">
        <f t="shared" si="252"/>
        <v>0</v>
      </c>
      <c r="DZ102" s="400">
        <f t="shared" si="253"/>
        <v>0</v>
      </c>
    </row>
    <row r="103" spans="1:130" ht="16.149999999999999" customHeight="1" x14ac:dyDescent="0.25">
      <c r="A103" s="1602" t="s">
        <v>2550</v>
      </c>
      <c r="B103" s="1791">
        <f t="shared" si="220"/>
        <v>0</v>
      </c>
      <c r="C103" s="1592">
        <f t="shared" si="220"/>
        <v>0</v>
      </c>
      <c r="D103" s="3571"/>
      <c r="E103" s="1678"/>
      <c r="F103" s="1706"/>
      <c r="G103" s="1678"/>
      <c r="H103" s="1706"/>
      <c r="I103" s="1678"/>
      <c r="J103" s="1706"/>
      <c r="K103" s="1678"/>
      <c r="L103" s="1706"/>
      <c r="M103" s="1707"/>
      <c r="N103" s="1591"/>
      <c r="O103" s="1674"/>
      <c r="P103" s="1583"/>
      <c r="Q103" s="1674"/>
      <c r="R103" s="1583"/>
      <c r="S103" s="1674"/>
      <c r="T103" s="1583"/>
      <c r="U103" s="1674"/>
      <c r="V103" s="1583"/>
      <c r="W103" s="1674"/>
      <c r="X103" s="1583"/>
      <c r="Y103" s="1674"/>
      <c r="Z103" s="1583"/>
      <c r="AA103" s="1674"/>
      <c r="AB103" s="1583"/>
      <c r="AC103" s="1674"/>
      <c r="AD103" s="1583"/>
      <c r="AE103" s="1674"/>
      <c r="AF103" s="1583"/>
      <c r="AG103" s="1674"/>
      <c r="AH103" s="1583"/>
      <c r="AI103" s="1674"/>
      <c r="AJ103" s="1583"/>
      <c r="AK103" s="1674"/>
      <c r="AL103" s="1583"/>
      <c r="AM103" s="1674"/>
      <c r="AN103" s="1583"/>
      <c r="AO103" s="1674"/>
      <c r="AP103" s="1583"/>
      <c r="AQ103" s="1679"/>
      <c r="AR103" s="3818"/>
      <c r="AS103" s="1679"/>
      <c r="AT103" s="1591"/>
      <c r="AU103" s="1674"/>
      <c r="AV103" s="1583"/>
      <c r="AW103" s="1595"/>
      <c r="AX103" s="398" t="str">
        <f t="shared" si="221"/>
        <v/>
      </c>
      <c r="AY103" s="398"/>
      <c r="AZ103" s="398"/>
      <c r="BA103" s="398"/>
      <c r="BB103" s="398"/>
      <c r="BC103" s="398"/>
      <c r="BD103" s="398"/>
      <c r="BE103" s="398"/>
      <c r="BF103" s="398"/>
      <c r="BG103" s="398"/>
      <c r="BH103" s="398"/>
      <c r="BI103" s="394"/>
      <c r="BJ103" s="394"/>
      <c r="BK103" s="394"/>
      <c r="BL103" s="394"/>
      <c r="BU103" s="394"/>
      <c r="BW103" s="395"/>
      <c r="CA103" s="399" t="str">
        <f t="shared" si="222"/>
        <v/>
      </c>
      <c r="CB103" s="399" t="str">
        <f t="shared" si="223"/>
        <v/>
      </c>
      <c r="CC103" s="399" t="str">
        <f t="shared" si="224"/>
        <v/>
      </c>
      <c r="CD103" s="399" t="str">
        <f t="shared" si="225"/>
        <v/>
      </c>
      <c r="CE103" s="399" t="str">
        <f t="shared" si="226"/>
        <v/>
      </c>
      <c r="CF103" s="399" t="str">
        <f t="shared" si="254"/>
        <v/>
      </c>
      <c r="CG103" s="399" t="str">
        <f t="shared" si="255"/>
        <v/>
      </c>
      <c r="CH103" s="399" t="str">
        <f t="shared" si="256"/>
        <v/>
      </c>
      <c r="CI103" s="399" t="str">
        <f t="shared" si="257"/>
        <v/>
      </c>
      <c r="CJ103" s="399" t="str">
        <f t="shared" si="258"/>
        <v/>
      </c>
      <c r="CK103" s="399" t="str">
        <f t="shared" si="259"/>
        <v/>
      </c>
      <c r="CL103" s="399" t="str">
        <f t="shared" si="260"/>
        <v/>
      </c>
      <c r="CM103" s="399" t="str">
        <f t="shared" si="261"/>
        <v/>
      </c>
      <c r="CN103" s="399" t="str">
        <f t="shared" si="262"/>
        <v/>
      </c>
      <c r="CO103" s="399" t="str">
        <f t="shared" si="263"/>
        <v/>
      </c>
      <c r="CP103" s="399" t="str">
        <f t="shared" si="264"/>
        <v/>
      </c>
      <c r="CQ103" s="399" t="str">
        <f t="shared" si="265"/>
        <v/>
      </c>
      <c r="CR103" s="399" t="str">
        <f t="shared" si="266"/>
        <v/>
      </c>
      <c r="CS103" s="399" t="str">
        <f t="shared" si="267"/>
        <v/>
      </c>
      <c r="CT103" s="399" t="str">
        <f t="shared" si="268"/>
        <v/>
      </c>
      <c r="CU103" s="399" t="str">
        <f t="shared" si="269"/>
        <v/>
      </c>
      <c r="CV103" s="399" t="str">
        <f t="shared" si="270"/>
        <v/>
      </c>
      <c r="CW103" s="399" t="str">
        <f t="shared" si="271"/>
        <v/>
      </c>
      <c r="CX103" s="399" t="str">
        <f t="shared" si="272"/>
        <v/>
      </c>
      <c r="CY103" s="399" t="str">
        <f t="shared" si="273"/>
        <v/>
      </c>
      <c r="CZ103" s="399" t="str">
        <f t="shared" si="227"/>
        <v/>
      </c>
      <c r="DA103" s="400">
        <f t="shared" si="228"/>
        <v>0</v>
      </c>
      <c r="DB103" s="400">
        <f t="shared" si="229"/>
        <v>0</v>
      </c>
      <c r="DC103" s="400">
        <f t="shared" si="230"/>
        <v>0</v>
      </c>
      <c r="DD103" s="400">
        <f t="shared" si="231"/>
        <v>0</v>
      </c>
      <c r="DE103" s="400">
        <f t="shared" si="232"/>
        <v>0</v>
      </c>
      <c r="DF103" s="400">
        <f t="shared" si="233"/>
        <v>0</v>
      </c>
      <c r="DG103" s="400">
        <f t="shared" si="234"/>
        <v>0</v>
      </c>
      <c r="DH103" s="400">
        <f t="shared" si="235"/>
        <v>0</v>
      </c>
      <c r="DI103" s="400">
        <f t="shared" si="236"/>
        <v>0</v>
      </c>
      <c r="DJ103" s="400">
        <f t="shared" si="237"/>
        <v>0</v>
      </c>
      <c r="DK103" s="400">
        <f t="shared" si="238"/>
        <v>0</v>
      </c>
      <c r="DL103" s="400">
        <f t="shared" si="239"/>
        <v>0</v>
      </c>
      <c r="DM103" s="400">
        <f t="shared" si="240"/>
        <v>0</v>
      </c>
      <c r="DN103" s="400">
        <f t="shared" si="241"/>
        <v>0</v>
      </c>
      <c r="DO103" s="400">
        <f t="shared" si="242"/>
        <v>0</v>
      </c>
      <c r="DP103" s="400">
        <f t="shared" si="243"/>
        <v>0</v>
      </c>
      <c r="DQ103" s="400">
        <f t="shared" si="244"/>
        <v>0</v>
      </c>
      <c r="DR103" s="400">
        <f t="shared" si="245"/>
        <v>0</v>
      </c>
      <c r="DS103" s="400">
        <f t="shared" si="246"/>
        <v>0</v>
      </c>
      <c r="DT103" s="400">
        <f t="shared" si="247"/>
        <v>0</v>
      </c>
      <c r="DU103" s="400">
        <f t="shared" si="248"/>
        <v>0</v>
      </c>
      <c r="DV103" s="400">
        <f t="shared" si="249"/>
        <v>0</v>
      </c>
      <c r="DW103" s="400">
        <f t="shared" si="250"/>
        <v>0</v>
      </c>
      <c r="DX103" s="400">
        <f t="shared" si="251"/>
        <v>0</v>
      </c>
      <c r="DY103" s="400">
        <f t="shared" si="252"/>
        <v>0</v>
      </c>
      <c r="DZ103" s="400">
        <f t="shared" si="253"/>
        <v>0</v>
      </c>
    </row>
    <row r="104" spans="1:130" ht="16.149999999999999" customHeight="1" x14ac:dyDescent="0.25">
      <c r="A104" s="1582" t="s">
        <v>2551</v>
      </c>
      <c r="B104" s="1791">
        <f t="shared" si="220"/>
        <v>0</v>
      </c>
      <c r="C104" s="1592">
        <f t="shared" si="220"/>
        <v>0</v>
      </c>
      <c r="D104" s="3571"/>
      <c r="E104" s="1678"/>
      <c r="F104" s="1706"/>
      <c r="G104" s="1678"/>
      <c r="H104" s="1706"/>
      <c r="I104" s="1678"/>
      <c r="J104" s="1706"/>
      <c r="K104" s="1678"/>
      <c r="L104" s="1706"/>
      <c r="M104" s="1707"/>
      <c r="N104" s="1591"/>
      <c r="O104" s="1674"/>
      <c r="P104" s="1583"/>
      <c r="Q104" s="1674"/>
      <c r="R104" s="1583"/>
      <c r="S104" s="1674"/>
      <c r="T104" s="1583"/>
      <c r="U104" s="1674"/>
      <c r="V104" s="1583"/>
      <c r="W104" s="1674"/>
      <c r="X104" s="1583"/>
      <c r="Y104" s="1674"/>
      <c r="Z104" s="1583"/>
      <c r="AA104" s="1674"/>
      <c r="AB104" s="1583"/>
      <c r="AC104" s="1674"/>
      <c r="AD104" s="1583"/>
      <c r="AE104" s="1674"/>
      <c r="AF104" s="1583"/>
      <c r="AG104" s="1674"/>
      <c r="AH104" s="1583"/>
      <c r="AI104" s="1674"/>
      <c r="AJ104" s="1583"/>
      <c r="AK104" s="1674"/>
      <c r="AL104" s="1583"/>
      <c r="AM104" s="1674"/>
      <c r="AN104" s="1583"/>
      <c r="AO104" s="1674"/>
      <c r="AP104" s="1583"/>
      <c r="AQ104" s="1679"/>
      <c r="AR104" s="3818"/>
      <c r="AS104" s="1679"/>
      <c r="AT104" s="1591"/>
      <c r="AU104" s="1674"/>
      <c r="AV104" s="1583"/>
      <c r="AW104" s="1595"/>
      <c r="AX104" s="398" t="str">
        <f t="shared" si="221"/>
        <v/>
      </c>
      <c r="AY104" s="398"/>
      <c r="AZ104" s="398"/>
      <c r="BA104" s="398"/>
      <c r="BB104" s="398"/>
      <c r="BC104" s="398"/>
      <c r="BD104" s="398"/>
      <c r="BE104" s="398"/>
      <c r="BF104" s="398"/>
      <c r="BG104" s="398"/>
      <c r="BH104" s="398"/>
      <c r="BI104" s="394"/>
      <c r="BJ104" s="394"/>
      <c r="BK104" s="394"/>
      <c r="BL104" s="394"/>
      <c r="BU104" s="394"/>
      <c r="BW104" s="395"/>
      <c r="CA104" s="399" t="str">
        <f t="shared" si="222"/>
        <v/>
      </c>
      <c r="CB104" s="399" t="str">
        <f t="shared" si="223"/>
        <v/>
      </c>
      <c r="CC104" s="399" t="str">
        <f t="shared" si="224"/>
        <v/>
      </c>
      <c r="CD104" s="399" t="str">
        <f t="shared" si="225"/>
        <v/>
      </c>
      <c r="CE104" s="399" t="str">
        <f t="shared" si="226"/>
        <v/>
      </c>
      <c r="CF104" s="399" t="str">
        <f t="shared" si="254"/>
        <v/>
      </c>
      <c r="CG104" s="399" t="str">
        <f t="shared" si="255"/>
        <v/>
      </c>
      <c r="CH104" s="399" t="str">
        <f t="shared" si="256"/>
        <v/>
      </c>
      <c r="CI104" s="399" t="str">
        <f t="shared" si="257"/>
        <v/>
      </c>
      <c r="CJ104" s="399" t="str">
        <f t="shared" si="258"/>
        <v/>
      </c>
      <c r="CK104" s="399" t="str">
        <f t="shared" si="259"/>
        <v/>
      </c>
      <c r="CL104" s="399" t="str">
        <f t="shared" si="260"/>
        <v/>
      </c>
      <c r="CM104" s="399" t="str">
        <f t="shared" si="261"/>
        <v/>
      </c>
      <c r="CN104" s="399" t="str">
        <f t="shared" si="262"/>
        <v/>
      </c>
      <c r="CO104" s="399" t="str">
        <f t="shared" si="263"/>
        <v/>
      </c>
      <c r="CP104" s="399" t="str">
        <f t="shared" si="264"/>
        <v/>
      </c>
      <c r="CQ104" s="399" t="str">
        <f t="shared" si="265"/>
        <v/>
      </c>
      <c r="CR104" s="399" t="str">
        <f t="shared" si="266"/>
        <v/>
      </c>
      <c r="CS104" s="399" t="str">
        <f t="shared" si="267"/>
        <v/>
      </c>
      <c r="CT104" s="399" t="str">
        <f t="shared" si="268"/>
        <v/>
      </c>
      <c r="CU104" s="399" t="str">
        <f t="shared" si="269"/>
        <v/>
      </c>
      <c r="CV104" s="399" t="str">
        <f t="shared" si="270"/>
        <v/>
      </c>
      <c r="CW104" s="399" t="str">
        <f t="shared" si="271"/>
        <v/>
      </c>
      <c r="CX104" s="399" t="str">
        <f t="shared" si="272"/>
        <v/>
      </c>
      <c r="CY104" s="399" t="str">
        <f t="shared" si="273"/>
        <v/>
      </c>
      <c r="CZ104" s="399" t="str">
        <f t="shared" si="227"/>
        <v/>
      </c>
      <c r="DA104" s="400">
        <f t="shared" si="228"/>
        <v>0</v>
      </c>
      <c r="DB104" s="400">
        <f t="shared" si="229"/>
        <v>0</v>
      </c>
      <c r="DC104" s="400">
        <f t="shared" si="230"/>
        <v>0</v>
      </c>
      <c r="DD104" s="400">
        <f t="shared" si="231"/>
        <v>0</v>
      </c>
      <c r="DE104" s="400">
        <f t="shared" si="232"/>
        <v>0</v>
      </c>
      <c r="DF104" s="400">
        <f t="shared" si="233"/>
        <v>0</v>
      </c>
      <c r="DG104" s="400">
        <f t="shared" si="234"/>
        <v>0</v>
      </c>
      <c r="DH104" s="400">
        <f t="shared" si="235"/>
        <v>0</v>
      </c>
      <c r="DI104" s="400">
        <f t="shared" si="236"/>
        <v>0</v>
      </c>
      <c r="DJ104" s="400">
        <f t="shared" si="237"/>
        <v>0</v>
      </c>
      <c r="DK104" s="400">
        <f t="shared" si="238"/>
        <v>0</v>
      </c>
      <c r="DL104" s="400">
        <f t="shared" si="239"/>
        <v>0</v>
      </c>
      <c r="DM104" s="400">
        <f t="shared" si="240"/>
        <v>0</v>
      </c>
      <c r="DN104" s="400">
        <f t="shared" si="241"/>
        <v>0</v>
      </c>
      <c r="DO104" s="400">
        <f t="shared" si="242"/>
        <v>0</v>
      </c>
      <c r="DP104" s="400">
        <f t="shared" si="243"/>
        <v>0</v>
      </c>
      <c r="DQ104" s="400">
        <f t="shared" si="244"/>
        <v>0</v>
      </c>
      <c r="DR104" s="400">
        <f t="shared" si="245"/>
        <v>0</v>
      </c>
      <c r="DS104" s="400">
        <f t="shared" si="246"/>
        <v>0</v>
      </c>
      <c r="DT104" s="400">
        <f t="shared" si="247"/>
        <v>0</v>
      </c>
      <c r="DU104" s="400">
        <f t="shared" si="248"/>
        <v>0</v>
      </c>
      <c r="DV104" s="400">
        <f t="shared" si="249"/>
        <v>0</v>
      </c>
      <c r="DW104" s="400">
        <f t="shared" si="250"/>
        <v>0</v>
      </c>
      <c r="DX104" s="400">
        <f t="shared" si="251"/>
        <v>0</v>
      </c>
      <c r="DY104" s="400">
        <f t="shared" si="252"/>
        <v>0</v>
      </c>
      <c r="DZ104" s="400">
        <f t="shared" si="253"/>
        <v>0</v>
      </c>
    </row>
    <row r="105" spans="1:130" ht="19.5" customHeight="1" x14ac:dyDescent="0.25">
      <c r="A105" s="1582" t="s">
        <v>2552</v>
      </c>
      <c r="B105" s="1791">
        <f t="shared" si="220"/>
        <v>0</v>
      </c>
      <c r="C105" s="1592">
        <f t="shared" si="220"/>
        <v>0</v>
      </c>
      <c r="D105" s="3571"/>
      <c r="E105" s="1678"/>
      <c r="F105" s="1706"/>
      <c r="G105" s="1678"/>
      <c r="H105" s="1706"/>
      <c r="I105" s="1678"/>
      <c r="J105" s="1706"/>
      <c r="K105" s="1678"/>
      <c r="L105" s="1706"/>
      <c r="M105" s="1707"/>
      <c r="N105" s="1591"/>
      <c r="O105" s="1674"/>
      <c r="P105" s="1583"/>
      <c r="Q105" s="1674"/>
      <c r="R105" s="1583"/>
      <c r="S105" s="1674"/>
      <c r="T105" s="1583"/>
      <c r="U105" s="1674"/>
      <c r="V105" s="1583"/>
      <c r="W105" s="1674"/>
      <c r="X105" s="1583"/>
      <c r="Y105" s="1674"/>
      <c r="Z105" s="1583"/>
      <c r="AA105" s="1674"/>
      <c r="AB105" s="1583"/>
      <c r="AC105" s="1674"/>
      <c r="AD105" s="1583"/>
      <c r="AE105" s="1674"/>
      <c r="AF105" s="1583"/>
      <c r="AG105" s="1674"/>
      <c r="AH105" s="1583"/>
      <c r="AI105" s="1674"/>
      <c r="AJ105" s="1583"/>
      <c r="AK105" s="1674"/>
      <c r="AL105" s="1583"/>
      <c r="AM105" s="1674"/>
      <c r="AN105" s="1583"/>
      <c r="AO105" s="1674"/>
      <c r="AP105" s="1583"/>
      <c r="AQ105" s="1679"/>
      <c r="AR105" s="1591"/>
      <c r="AS105" s="1679"/>
      <c r="AT105" s="1591"/>
      <c r="AU105" s="1674"/>
      <c r="AV105" s="1583"/>
      <c r="AW105" s="1595"/>
      <c r="AX105" s="398" t="str">
        <f t="shared" si="221"/>
        <v/>
      </c>
      <c r="AY105" s="398"/>
      <c r="AZ105" s="398"/>
      <c r="BA105" s="398"/>
      <c r="BB105" s="398"/>
      <c r="BC105" s="398"/>
      <c r="BD105" s="398"/>
      <c r="BE105" s="398"/>
      <c r="BF105" s="398"/>
      <c r="BG105" s="398"/>
      <c r="BH105" s="398"/>
      <c r="BI105" s="394"/>
      <c r="BJ105" s="394"/>
      <c r="BK105" s="394"/>
      <c r="BL105" s="394"/>
      <c r="BU105" s="394"/>
      <c r="BW105" s="395"/>
      <c r="CA105" s="399" t="str">
        <f t="shared" si="222"/>
        <v/>
      </c>
      <c r="CB105" s="399" t="str">
        <f t="shared" si="223"/>
        <v/>
      </c>
      <c r="CC105" s="399" t="str">
        <f t="shared" si="224"/>
        <v/>
      </c>
      <c r="CD105" s="399" t="str">
        <f t="shared" si="225"/>
        <v/>
      </c>
      <c r="CE105" s="399" t="str">
        <f t="shared" si="226"/>
        <v/>
      </c>
      <c r="CF105" s="399" t="str">
        <f t="shared" si="254"/>
        <v/>
      </c>
      <c r="CG105" s="399" t="str">
        <f t="shared" si="255"/>
        <v/>
      </c>
      <c r="CH105" s="399" t="str">
        <f t="shared" si="256"/>
        <v/>
      </c>
      <c r="CI105" s="399" t="str">
        <f t="shared" si="257"/>
        <v/>
      </c>
      <c r="CJ105" s="399" t="str">
        <f t="shared" si="258"/>
        <v/>
      </c>
      <c r="CK105" s="399" t="str">
        <f t="shared" si="259"/>
        <v/>
      </c>
      <c r="CL105" s="399" t="str">
        <f t="shared" si="260"/>
        <v/>
      </c>
      <c r="CM105" s="399" t="str">
        <f t="shared" si="261"/>
        <v/>
      </c>
      <c r="CN105" s="399" t="str">
        <f t="shared" si="262"/>
        <v/>
      </c>
      <c r="CO105" s="399" t="str">
        <f t="shared" si="263"/>
        <v/>
      </c>
      <c r="CP105" s="399" t="str">
        <f t="shared" si="264"/>
        <v/>
      </c>
      <c r="CQ105" s="399" t="str">
        <f t="shared" si="265"/>
        <v/>
      </c>
      <c r="CR105" s="399" t="str">
        <f t="shared" si="266"/>
        <v/>
      </c>
      <c r="CS105" s="399" t="str">
        <f t="shared" si="267"/>
        <v/>
      </c>
      <c r="CT105" s="399" t="str">
        <f t="shared" si="268"/>
        <v/>
      </c>
      <c r="CU105" s="399" t="str">
        <f t="shared" si="269"/>
        <v/>
      </c>
      <c r="CV105" s="399" t="str">
        <f t="shared" si="270"/>
        <v/>
      </c>
      <c r="CW105" s="399" t="str">
        <f t="shared" si="271"/>
        <v/>
      </c>
      <c r="CX105" s="399" t="str">
        <f t="shared" si="272"/>
        <v/>
      </c>
      <c r="CY105" s="399" t="str">
        <f t="shared" si="273"/>
        <v/>
      </c>
      <c r="CZ105" s="399" t="str">
        <f t="shared" si="227"/>
        <v/>
      </c>
      <c r="DA105" s="400">
        <f t="shared" si="228"/>
        <v>0</v>
      </c>
      <c r="DB105" s="400">
        <f t="shared" si="229"/>
        <v>0</v>
      </c>
      <c r="DC105" s="400">
        <f t="shared" si="230"/>
        <v>0</v>
      </c>
      <c r="DD105" s="400">
        <f t="shared" si="231"/>
        <v>0</v>
      </c>
      <c r="DE105" s="400">
        <f t="shared" si="232"/>
        <v>0</v>
      </c>
      <c r="DF105" s="400">
        <f t="shared" si="233"/>
        <v>0</v>
      </c>
      <c r="DG105" s="400">
        <f t="shared" si="234"/>
        <v>0</v>
      </c>
      <c r="DH105" s="400">
        <f t="shared" si="235"/>
        <v>0</v>
      </c>
      <c r="DI105" s="400">
        <f t="shared" si="236"/>
        <v>0</v>
      </c>
      <c r="DJ105" s="400">
        <f t="shared" si="237"/>
        <v>0</v>
      </c>
      <c r="DK105" s="400">
        <f t="shared" si="238"/>
        <v>0</v>
      </c>
      <c r="DL105" s="400">
        <f t="shared" si="239"/>
        <v>0</v>
      </c>
      <c r="DM105" s="400">
        <f t="shared" si="240"/>
        <v>0</v>
      </c>
      <c r="DN105" s="400">
        <f t="shared" si="241"/>
        <v>0</v>
      </c>
      <c r="DO105" s="400">
        <f t="shared" si="242"/>
        <v>0</v>
      </c>
      <c r="DP105" s="400">
        <f t="shared" si="243"/>
        <v>0</v>
      </c>
      <c r="DQ105" s="400">
        <f t="shared" si="244"/>
        <v>0</v>
      </c>
      <c r="DR105" s="400">
        <f t="shared" si="245"/>
        <v>0</v>
      </c>
      <c r="DS105" s="400">
        <f t="shared" si="246"/>
        <v>0</v>
      </c>
      <c r="DT105" s="400">
        <f t="shared" si="247"/>
        <v>0</v>
      </c>
      <c r="DU105" s="400">
        <f t="shared" si="248"/>
        <v>0</v>
      </c>
      <c r="DV105" s="400">
        <f t="shared" si="249"/>
        <v>0</v>
      </c>
      <c r="DW105" s="400">
        <f t="shared" si="250"/>
        <v>0</v>
      </c>
      <c r="DX105" s="400">
        <f t="shared" si="251"/>
        <v>0</v>
      </c>
      <c r="DY105" s="400">
        <f t="shared" si="252"/>
        <v>0</v>
      </c>
      <c r="DZ105" s="400">
        <f t="shared" si="253"/>
        <v>0</v>
      </c>
    </row>
    <row r="106" spans="1:130" ht="25.5" customHeight="1" x14ac:dyDescent="0.25">
      <c r="A106" s="1582" t="s">
        <v>2553</v>
      </c>
      <c r="B106" s="1791">
        <f t="shared" si="220"/>
        <v>0</v>
      </c>
      <c r="C106" s="1592">
        <f t="shared" si="220"/>
        <v>0</v>
      </c>
      <c r="D106" s="3571"/>
      <c r="E106" s="1678"/>
      <c r="F106" s="1706"/>
      <c r="G106" s="1678"/>
      <c r="H106" s="1706"/>
      <c r="I106" s="1678"/>
      <c r="J106" s="1706"/>
      <c r="K106" s="1678"/>
      <c r="L106" s="1706"/>
      <c r="M106" s="1707"/>
      <c r="N106" s="1591"/>
      <c r="O106" s="1674"/>
      <c r="P106" s="1583"/>
      <c r="Q106" s="1674"/>
      <c r="R106" s="1583"/>
      <c r="S106" s="1674"/>
      <c r="T106" s="1583"/>
      <c r="U106" s="1674"/>
      <c r="V106" s="1583"/>
      <c r="W106" s="1674"/>
      <c r="X106" s="1583"/>
      <c r="Y106" s="1674"/>
      <c r="Z106" s="1583"/>
      <c r="AA106" s="1674"/>
      <c r="AB106" s="1583"/>
      <c r="AC106" s="1674"/>
      <c r="AD106" s="1583"/>
      <c r="AE106" s="1674"/>
      <c r="AF106" s="1583"/>
      <c r="AG106" s="1674"/>
      <c r="AH106" s="1583"/>
      <c r="AI106" s="1674"/>
      <c r="AJ106" s="1583"/>
      <c r="AK106" s="1674"/>
      <c r="AL106" s="1583"/>
      <c r="AM106" s="1674"/>
      <c r="AN106" s="1583"/>
      <c r="AO106" s="1674"/>
      <c r="AP106" s="1583"/>
      <c r="AQ106" s="1679"/>
      <c r="AR106" s="3818"/>
      <c r="AS106" s="1679"/>
      <c r="AT106" s="1591"/>
      <c r="AU106" s="1674"/>
      <c r="AV106" s="1583"/>
      <c r="AW106" s="1595"/>
      <c r="AX106" s="398" t="str">
        <f t="shared" si="221"/>
        <v/>
      </c>
      <c r="AY106" s="398"/>
      <c r="AZ106" s="398"/>
      <c r="BA106" s="398"/>
      <c r="BB106" s="398"/>
      <c r="BC106" s="398"/>
      <c r="BD106" s="398"/>
      <c r="BE106" s="398"/>
      <c r="BF106" s="398"/>
      <c r="BG106" s="398"/>
      <c r="BH106" s="398"/>
      <c r="BI106" s="394"/>
      <c r="BJ106" s="394"/>
      <c r="BK106" s="394"/>
      <c r="BL106" s="394"/>
      <c r="BU106" s="394"/>
      <c r="BW106" s="395"/>
      <c r="CA106" s="399" t="str">
        <f t="shared" si="222"/>
        <v/>
      </c>
      <c r="CB106" s="399" t="str">
        <f t="shared" si="223"/>
        <v/>
      </c>
      <c r="CC106" s="399" t="str">
        <f t="shared" si="224"/>
        <v/>
      </c>
      <c r="CD106" s="399" t="str">
        <f t="shared" si="225"/>
        <v/>
      </c>
      <c r="CE106" s="399" t="str">
        <f t="shared" si="226"/>
        <v/>
      </c>
      <c r="CF106" s="399" t="str">
        <f t="shared" si="254"/>
        <v/>
      </c>
      <c r="CG106" s="399" t="str">
        <f t="shared" si="255"/>
        <v/>
      </c>
      <c r="CH106" s="399" t="str">
        <f t="shared" si="256"/>
        <v/>
      </c>
      <c r="CI106" s="399" t="str">
        <f t="shared" si="257"/>
        <v/>
      </c>
      <c r="CJ106" s="399" t="str">
        <f t="shared" si="258"/>
        <v/>
      </c>
      <c r="CK106" s="399" t="str">
        <f t="shared" si="259"/>
        <v/>
      </c>
      <c r="CL106" s="399" t="str">
        <f t="shared" si="260"/>
        <v/>
      </c>
      <c r="CM106" s="399" t="str">
        <f t="shared" si="261"/>
        <v/>
      </c>
      <c r="CN106" s="399" t="str">
        <f t="shared" si="262"/>
        <v/>
      </c>
      <c r="CO106" s="399" t="str">
        <f t="shared" si="263"/>
        <v/>
      </c>
      <c r="CP106" s="399" t="str">
        <f t="shared" si="264"/>
        <v/>
      </c>
      <c r="CQ106" s="399" t="str">
        <f t="shared" si="265"/>
        <v/>
      </c>
      <c r="CR106" s="399" t="str">
        <f t="shared" si="266"/>
        <v/>
      </c>
      <c r="CS106" s="399" t="str">
        <f t="shared" si="267"/>
        <v/>
      </c>
      <c r="CT106" s="399" t="str">
        <f t="shared" si="268"/>
        <v/>
      </c>
      <c r="CU106" s="399" t="str">
        <f t="shared" si="269"/>
        <v/>
      </c>
      <c r="CV106" s="399" t="str">
        <f t="shared" si="270"/>
        <v/>
      </c>
      <c r="CW106" s="399" t="str">
        <f t="shared" si="271"/>
        <v/>
      </c>
      <c r="CX106" s="399" t="str">
        <f t="shared" si="272"/>
        <v/>
      </c>
      <c r="CY106" s="399" t="str">
        <f t="shared" si="273"/>
        <v/>
      </c>
      <c r="CZ106" s="399" t="str">
        <f t="shared" si="227"/>
        <v/>
      </c>
      <c r="DA106" s="400">
        <f t="shared" si="228"/>
        <v>0</v>
      </c>
      <c r="DB106" s="400">
        <f t="shared" si="229"/>
        <v>0</v>
      </c>
      <c r="DC106" s="400">
        <f t="shared" si="230"/>
        <v>0</v>
      </c>
      <c r="DD106" s="400">
        <f t="shared" si="231"/>
        <v>0</v>
      </c>
      <c r="DE106" s="400">
        <f t="shared" si="232"/>
        <v>0</v>
      </c>
      <c r="DF106" s="400">
        <f t="shared" si="233"/>
        <v>0</v>
      </c>
      <c r="DG106" s="400">
        <f t="shared" si="234"/>
        <v>0</v>
      </c>
      <c r="DH106" s="400">
        <f t="shared" si="235"/>
        <v>0</v>
      </c>
      <c r="DI106" s="400">
        <f t="shared" si="236"/>
        <v>0</v>
      </c>
      <c r="DJ106" s="400">
        <f t="shared" si="237"/>
        <v>0</v>
      </c>
      <c r="DK106" s="400">
        <f t="shared" si="238"/>
        <v>0</v>
      </c>
      <c r="DL106" s="400">
        <f t="shared" si="239"/>
        <v>0</v>
      </c>
      <c r="DM106" s="400">
        <f t="shared" si="240"/>
        <v>0</v>
      </c>
      <c r="DN106" s="400">
        <f t="shared" si="241"/>
        <v>0</v>
      </c>
      <c r="DO106" s="400">
        <f t="shared" si="242"/>
        <v>0</v>
      </c>
      <c r="DP106" s="400">
        <f t="shared" si="243"/>
        <v>0</v>
      </c>
      <c r="DQ106" s="400">
        <f t="shared" si="244"/>
        <v>0</v>
      </c>
      <c r="DR106" s="400">
        <f t="shared" si="245"/>
        <v>0</v>
      </c>
      <c r="DS106" s="400">
        <f t="shared" si="246"/>
        <v>0</v>
      </c>
      <c r="DT106" s="400">
        <f t="shared" si="247"/>
        <v>0</v>
      </c>
      <c r="DU106" s="400">
        <f t="shared" si="248"/>
        <v>0</v>
      </c>
      <c r="DV106" s="400">
        <f t="shared" si="249"/>
        <v>0</v>
      </c>
      <c r="DW106" s="400">
        <f t="shared" si="250"/>
        <v>0</v>
      </c>
      <c r="DX106" s="400">
        <f t="shared" si="251"/>
        <v>0</v>
      </c>
      <c r="DY106" s="400">
        <f t="shared" si="252"/>
        <v>0</v>
      </c>
      <c r="DZ106" s="400">
        <f t="shared" si="253"/>
        <v>0</v>
      </c>
    </row>
    <row r="107" spans="1:130" ht="16.149999999999999" customHeight="1" x14ac:dyDescent="0.25">
      <c r="A107" s="1602" t="s">
        <v>2554</v>
      </c>
      <c r="B107" s="1791">
        <f t="shared" si="220"/>
        <v>0</v>
      </c>
      <c r="C107" s="1592">
        <f t="shared" si="220"/>
        <v>0</v>
      </c>
      <c r="D107" s="3571"/>
      <c r="E107" s="1678"/>
      <c r="F107" s="1706"/>
      <c r="G107" s="1678"/>
      <c r="H107" s="1706"/>
      <c r="I107" s="1678"/>
      <c r="J107" s="1706"/>
      <c r="K107" s="1678"/>
      <c r="L107" s="1706"/>
      <c r="M107" s="1707"/>
      <c r="N107" s="1591"/>
      <c r="O107" s="1674"/>
      <c r="P107" s="1583"/>
      <c r="Q107" s="1674"/>
      <c r="R107" s="1583"/>
      <c r="S107" s="1674"/>
      <c r="T107" s="1583"/>
      <c r="U107" s="1674"/>
      <c r="V107" s="1583"/>
      <c r="W107" s="1674"/>
      <c r="X107" s="1583"/>
      <c r="Y107" s="1674"/>
      <c r="Z107" s="1583"/>
      <c r="AA107" s="1674"/>
      <c r="AB107" s="1583"/>
      <c r="AC107" s="1674"/>
      <c r="AD107" s="1583"/>
      <c r="AE107" s="1674"/>
      <c r="AF107" s="1583"/>
      <c r="AG107" s="1674"/>
      <c r="AH107" s="1583"/>
      <c r="AI107" s="1674"/>
      <c r="AJ107" s="1583"/>
      <c r="AK107" s="1674"/>
      <c r="AL107" s="1583"/>
      <c r="AM107" s="1674"/>
      <c r="AN107" s="1583"/>
      <c r="AO107" s="1674"/>
      <c r="AP107" s="1583"/>
      <c r="AQ107" s="1679"/>
      <c r="AR107" s="3818"/>
      <c r="AS107" s="1679"/>
      <c r="AT107" s="1591"/>
      <c r="AU107" s="1674"/>
      <c r="AV107" s="1583"/>
      <c r="AW107" s="1595"/>
      <c r="AX107" s="398" t="str">
        <f t="shared" si="221"/>
        <v/>
      </c>
      <c r="AY107" s="398"/>
      <c r="AZ107" s="398"/>
      <c r="BA107" s="398"/>
      <c r="BB107" s="398"/>
      <c r="BC107" s="398"/>
      <c r="BD107" s="398"/>
      <c r="BE107" s="398"/>
      <c r="BF107" s="398"/>
      <c r="BG107" s="398"/>
      <c r="BH107" s="398"/>
      <c r="BI107" s="394"/>
      <c r="BJ107" s="394"/>
      <c r="BK107" s="394"/>
      <c r="BL107" s="394"/>
      <c r="BU107" s="394"/>
      <c r="BW107" s="395"/>
      <c r="CA107" s="399" t="str">
        <f t="shared" si="222"/>
        <v/>
      </c>
      <c r="CB107" s="399" t="str">
        <f t="shared" si="223"/>
        <v/>
      </c>
      <c r="CC107" s="399" t="str">
        <f t="shared" si="224"/>
        <v/>
      </c>
      <c r="CD107" s="399" t="str">
        <f t="shared" si="225"/>
        <v/>
      </c>
      <c r="CE107" s="399" t="str">
        <f t="shared" si="226"/>
        <v/>
      </c>
      <c r="CF107" s="399" t="str">
        <f t="shared" si="254"/>
        <v/>
      </c>
      <c r="CG107" s="399" t="str">
        <f t="shared" si="255"/>
        <v/>
      </c>
      <c r="CH107" s="399" t="str">
        <f t="shared" si="256"/>
        <v/>
      </c>
      <c r="CI107" s="399" t="str">
        <f t="shared" si="257"/>
        <v/>
      </c>
      <c r="CJ107" s="399" t="str">
        <f t="shared" si="258"/>
        <v/>
      </c>
      <c r="CK107" s="399" t="str">
        <f t="shared" si="259"/>
        <v/>
      </c>
      <c r="CL107" s="399" t="str">
        <f t="shared" si="260"/>
        <v/>
      </c>
      <c r="CM107" s="399" t="str">
        <f t="shared" si="261"/>
        <v/>
      </c>
      <c r="CN107" s="399" t="str">
        <f t="shared" si="262"/>
        <v/>
      </c>
      <c r="CO107" s="399" t="str">
        <f t="shared" si="263"/>
        <v/>
      </c>
      <c r="CP107" s="399" t="str">
        <f t="shared" si="264"/>
        <v/>
      </c>
      <c r="CQ107" s="399" t="str">
        <f t="shared" si="265"/>
        <v/>
      </c>
      <c r="CR107" s="399" t="str">
        <f t="shared" si="266"/>
        <v/>
      </c>
      <c r="CS107" s="399" t="str">
        <f t="shared" si="267"/>
        <v/>
      </c>
      <c r="CT107" s="399" t="str">
        <f t="shared" si="268"/>
        <v/>
      </c>
      <c r="CU107" s="399" t="str">
        <f t="shared" si="269"/>
        <v/>
      </c>
      <c r="CV107" s="399" t="str">
        <f t="shared" si="270"/>
        <v/>
      </c>
      <c r="CW107" s="399" t="str">
        <f t="shared" si="271"/>
        <v/>
      </c>
      <c r="CX107" s="399" t="str">
        <f t="shared" si="272"/>
        <v/>
      </c>
      <c r="CY107" s="399" t="str">
        <f t="shared" si="273"/>
        <v/>
      </c>
      <c r="CZ107" s="399" t="str">
        <f t="shared" si="227"/>
        <v/>
      </c>
      <c r="DA107" s="400">
        <f t="shared" si="228"/>
        <v>0</v>
      </c>
      <c r="DB107" s="400">
        <f t="shared" si="229"/>
        <v>0</v>
      </c>
      <c r="DC107" s="400">
        <f t="shared" si="230"/>
        <v>0</v>
      </c>
      <c r="DD107" s="400">
        <f t="shared" si="231"/>
        <v>0</v>
      </c>
      <c r="DE107" s="400">
        <f t="shared" si="232"/>
        <v>0</v>
      </c>
      <c r="DF107" s="400">
        <f t="shared" si="233"/>
        <v>0</v>
      </c>
      <c r="DG107" s="400">
        <f t="shared" si="234"/>
        <v>0</v>
      </c>
      <c r="DH107" s="400">
        <f t="shared" si="235"/>
        <v>0</v>
      </c>
      <c r="DI107" s="400">
        <f t="shared" si="236"/>
        <v>0</v>
      </c>
      <c r="DJ107" s="400">
        <f t="shared" si="237"/>
        <v>0</v>
      </c>
      <c r="DK107" s="400">
        <f t="shared" si="238"/>
        <v>0</v>
      </c>
      <c r="DL107" s="400">
        <f t="shared" si="239"/>
        <v>0</v>
      </c>
      <c r="DM107" s="400">
        <f t="shared" si="240"/>
        <v>0</v>
      </c>
      <c r="DN107" s="400">
        <f t="shared" si="241"/>
        <v>0</v>
      </c>
      <c r="DO107" s="400">
        <f t="shared" si="242"/>
        <v>0</v>
      </c>
      <c r="DP107" s="400">
        <f t="shared" si="243"/>
        <v>0</v>
      </c>
      <c r="DQ107" s="400">
        <f t="shared" si="244"/>
        <v>0</v>
      </c>
      <c r="DR107" s="400">
        <f t="shared" si="245"/>
        <v>0</v>
      </c>
      <c r="DS107" s="400">
        <f t="shared" si="246"/>
        <v>0</v>
      </c>
      <c r="DT107" s="400">
        <f t="shared" si="247"/>
        <v>0</v>
      </c>
      <c r="DU107" s="400">
        <f t="shared" si="248"/>
        <v>0</v>
      </c>
      <c r="DV107" s="400">
        <f t="shared" si="249"/>
        <v>0</v>
      </c>
      <c r="DW107" s="400">
        <f t="shared" si="250"/>
        <v>0</v>
      </c>
      <c r="DX107" s="400">
        <f t="shared" si="251"/>
        <v>0</v>
      </c>
      <c r="DY107" s="400">
        <f t="shared" si="252"/>
        <v>0</v>
      </c>
      <c r="DZ107" s="400">
        <f t="shared" si="253"/>
        <v>0</v>
      </c>
    </row>
    <row r="108" spans="1:130" ht="16.149999999999999" customHeight="1" x14ac:dyDescent="0.25">
      <c r="A108" s="1602" t="s">
        <v>2555</v>
      </c>
      <c r="B108" s="1791">
        <f>+D108+F108+H108+J108+L108+N108+P108+R108+T108+V108+X108+Z108+AB108+AD108+AF108+AH108+AJ108+AL108+AN108+AP108</f>
        <v>0</v>
      </c>
      <c r="C108" s="1592">
        <f>+E108+G108+I108+K108+M108+O108+Q108+S108+U108+W108+Y108+AA108+AC108+AE108+AG108+AI108+AK108+AM108+AO108+AQ108</f>
        <v>0</v>
      </c>
      <c r="D108" s="1591"/>
      <c r="E108" s="1674"/>
      <c r="F108" s="1583"/>
      <c r="G108" s="1674"/>
      <c r="H108" s="1583"/>
      <c r="I108" s="1595"/>
      <c r="J108" s="1591"/>
      <c r="K108" s="1591"/>
      <c r="L108" s="1583"/>
      <c r="M108" s="1595"/>
      <c r="N108" s="1591"/>
      <c r="O108" s="1674"/>
      <c r="P108" s="1583"/>
      <c r="Q108" s="1674"/>
      <c r="R108" s="1583"/>
      <c r="S108" s="1674"/>
      <c r="T108" s="1583"/>
      <c r="U108" s="1674"/>
      <c r="V108" s="1583"/>
      <c r="W108" s="1674"/>
      <c r="X108" s="1583"/>
      <c r="Y108" s="1674"/>
      <c r="Z108" s="1583"/>
      <c r="AA108" s="1674"/>
      <c r="AB108" s="1583"/>
      <c r="AC108" s="1674"/>
      <c r="AD108" s="1583"/>
      <c r="AE108" s="1674"/>
      <c r="AF108" s="1583"/>
      <c r="AG108" s="1674"/>
      <c r="AH108" s="1583"/>
      <c r="AI108" s="1674"/>
      <c r="AJ108" s="1583"/>
      <c r="AK108" s="1674"/>
      <c r="AL108" s="1583"/>
      <c r="AM108" s="1674"/>
      <c r="AN108" s="1583"/>
      <c r="AO108" s="1674"/>
      <c r="AP108" s="1583"/>
      <c r="AQ108" s="1679"/>
      <c r="AR108" s="3818"/>
      <c r="AS108" s="1679"/>
      <c r="AT108" s="1591"/>
      <c r="AU108" s="1674"/>
      <c r="AV108" s="1583"/>
      <c r="AW108" s="1595"/>
      <c r="AX108" s="398" t="str">
        <f t="shared" si="221"/>
        <v/>
      </c>
      <c r="AY108" s="398"/>
      <c r="AZ108" s="398"/>
      <c r="BA108" s="398"/>
      <c r="BB108" s="398"/>
      <c r="BC108" s="398"/>
      <c r="BD108" s="398"/>
      <c r="BE108" s="398"/>
      <c r="BF108" s="398"/>
      <c r="BG108" s="398"/>
      <c r="BH108" s="398"/>
      <c r="BI108" s="394"/>
      <c r="BJ108" s="394"/>
      <c r="BK108" s="394"/>
      <c r="BL108" s="394"/>
      <c r="BU108" s="394"/>
      <c r="BW108" s="395"/>
      <c r="CA108" s="399" t="str">
        <f t="shared" si="222"/>
        <v/>
      </c>
      <c r="CB108" s="399" t="str">
        <f t="shared" si="223"/>
        <v/>
      </c>
      <c r="CC108" s="399" t="str">
        <f t="shared" si="224"/>
        <v/>
      </c>
      <c r="CD108" s="399" t="str">
        <f t="shared" si="225"/>
        <v/>
      </c>
      <c r="CE108" s="399" t="str">
        <f t="shared" si="226"/>
        <v/>
      </c>
      <c r="CF108" s="399" t="str">
        <f t="shared" si="254"/>
        <v/>
      </c>
      <c r="CG108" s="399" t="str">
        <f t="shared" si="255"/>
        <v/>
      </c>
      <c r="CH108" s="399" t="str">
        <f t="shared" si="256"/>
        <v/>
      </c>
      <c r="CI108" s="399" t="str">
        <f t="shared" si="257"/>
        <v/>
      </c>
      <c r="CJ108" s="399" t="str">
        <f t="shared" si="258"/>
        <v/>
      </c>
      <c r="CK108" s="399" t="str">
        <f t="shared" si="259"/>
        <v/>
      </c>
      <c r="CL108" s="399" t="str">
        <f t="shared" si="260"/>
        <v/>
      </c>
      <c r="CM108" s="399" t="str">
        <f t="shared" si="261"/>
        <v/>
      </c>
      <c r="CN108" s="399" t="str">
        <f t="shared" si="262"/>
        <v/>
      </c>
      <c r="CO108" s="399" t="str">
        <f t="shared" si="263"/>
        <v/>
      </c>
      <c r="CP108" s="399" t="str">
        <f t="shared" si="264"/>
        <v/>
      </c>
      <c r="CQ108" s="399" t="str">
        <f t="shared" si="265"/>
        <v/>
      </c>
      <c r="CR108" s="399" t="str">
        <f t="shared" si="266"/>
        <v/>
      </c>
      <c r="CS108" s="399" t="str">
        <f t="shared" si="267"/>
        <v/>
      </c>
      <c r="CT108" s="399" t="str">
        <f t="shared" si="268"/>
        <v/>
      </c>
      <c r="CU108" s="399" t="str">
        <f t="shared" si="269"/>
        <v/>
      </c>
      <c r="CV108" s="399" t="str">
        <f t="shared" si="270"/>
        <v/>
      </c>
      <c r="CW108" s="399" t="str">
        <f t="shared" si="271"/>
        <v/>
      </c>
      <c r="CX108" s="399" t="str">
        <f t="shared" si="272"/>
        <v/>
      </c>
      <c r="CY108" s="399" t="str">
        <f t="shared" si="273"/>
        <v/>
      </c>
      <c r="CZ108" s="399" t="str">
        <f t="shared" si="227"/>
        <v/>
      </c>
      <c r="DA108" s="400">
        <f t="shared" si="228"/>
        <v>0</v>
      </c>
      <c r="DB108" s="400">
        <f t="shared" si="229"/>
        <v>0</v>
      </c>
      <c r="DC108" s="400">
        <f t="shared" si="230"/>
        <v>0</v>
      </c>
      <c r="DD108" s="400">
        <f t="shared" si="231"/>
        <v>0</v>
      </c>
      <c r="DE108" s="400">
        <f t="shared" si="232"/>
        <v>0</v>
      </c>
      <c r="DF108" s="400">
        <f t="shared" si="233"/>
        <v>0</v>
      </c>
      <c r="DG108" s="400">
        <f t="shared" si="234"/>
        <v>0</v>
      </c>
      <c r="DH108" s="400">
        <f t="shared" si="235"/>
        <v>0</v>
      </c>
      <c r="DI108" s="400">
        <f t="shared" si="236"/>
        <v>0</v>
      </c>
      <c r="DJ108" s="400">
        <f t="shared" si="237"/>
        <v>0</v>
      </c>
      <c r="DK108" s="400">
        <f t="shared" si="238"/>
        <v>0</v>
      </c>
      <c r="DL108" s="400">
        <f t="shared" si="239"/>
        <v>0</v>
      </c>
      <c r="DM108" s="400">
        <f t="shared" si="240"/>
        <v>0</v>
      </c>
      <c r="DN108" s="400">
        <f t="shared" si="241"/>
        <v>0</v>
      </c>
      <c r="DO108" s="400">
        <f t="shared" si="242"/>
        <v>0</v>
      </c>
      <c r="DP108" s="400">
        <f t="shared" si="243"/>
        <v>0</v>
      </c>
      <c r="DQ108" s="400">
        <f t="shared" si="244"/>
        <v>0</v>
      </c>
      <c r="DR108" s="400">
        <f t="shared" si="245"/>
        <v>0</v>
      </c>
      <c r="DS108" s="400">
        <f t="shared" si="246"/>
        <v>0</v>
      </c>
      <c r="DT108" s="400">
        <f t="shared" si="247"/>
        <v>0</v>
      </c>
      <c r="DU108" s="400">
        <f t="shared" si="248"/>
        <v>0</v>
      </c>
      <c r="DV108" s="400">
        <f t="shared" si="249"/>
        <v>0</v>
      </c>
      <c r="DW108" s="400">
        <f t="shared" si="250"/>
        <v>0</v>
      </c>
      <c r="DX108" s="400">
        <f t="shared" si="251"/>
        <v>0</v>
      </c>
      <c r="DY108" s="400">
        <f t="shared" si="252"/>
        <v>0</v>
      </c>
      <c r="DZ108" s="400">
        <f t="shared" si="253"/>
        <v>0</v>
      </c>
    </row>
    <row r="109" spans="1:130" ht="24" customHeight="1" x14ac:dyDescent="0.25">
      <c r="A109" s="1582" t="s">
        <v>2556</v>
      </c>
      <c r="B109" s="1791">
        <f>+D109+F109+H109</f>
        <v>0</v>
      </c>
      <c r="C109" s="1592">
        <f>+E109+G109+I109</f>
        <v>0</v>
      </c>
      <c r="D109" s="1591"/>
      <c r="E109" s="1674"/>
      <c r="F109" s="1583"/>
      <c r="G109" s="1674"/>
      <c r="H109" s="1583"/>
      <c r="I109" s="1595"/>
      <c r="J109" s="1961"/>
      <c r="K109" s="4110"/>
      <c r="L109" s="1961"/>
      <c r="M109" s="4110"/>
      <c r="N109" s="1961"/>
      <c r="O109" s="4110"/>
      <c r="P109" s="1961"/>
      <c r="Q109" s="4110"/>
      <c r="R109" s="1961"/>
      <c r="S109" s="4110"/>
      <c r="T109" s="1961"/>
      <c r="U109" s="4110"/>
      <c r="V109" s="1961"/>
      <c r="W109" s="4110"/>
      <c r="X109" s="1961"/>
      <c r="Y109" s="4110"/>
      <c r="Z109" s="1961"/>
      <c r="AA109" s="4110"/>
      <c r="AB109" s="1961"/>
      <c r="AC109" s="4110"/>
      <c r="AD109" s="1961"/>
      <c r="AE109" s="4110"/>
      <c r="AF109" s="1961"/>
      <c r="AG109" s="4110"/>
      <c r="AH109" s="1961"/>
      <c r="AI109" s="4110"/>
      <c r="AJ109" s="1961"/>
      <c r="AK109" s="4110"/>
      <c r="AL109" s="1961"/>
      <c r="AM109" s="4110"/>
      <c r="AN109" s="1961"/>
      <c r="AO109" s="4110"/>
      <c r="AP109" s="1961"/>
      <c r="AQ109" s="3820"/>
      <c r="AR109" s="1591"/>
      <c r="AS109" s="1679"/>
      <c r="AT109" s="1591"/>
      <c r="AU109" s="1674"/>
      <c r="AV109" s="1583"/>
      <c r="AW109" s="1595"/>
      <c r="AX109" s="398" t="str">
        <f t="shared" si="221"/>
        <v/>
      </c>
      <c r="AY109" s="398"/>
      <c r="AZ109" s="398"/>
      <c r="BA109" s="398"/>
      <c r="BB109" s="398"/>
      <c r="BC109" s="398"/>
      <c r="BD109" s="398"/>
      <c r="BE109" s="398"/>
      <c r="BF109" s="398"/>
      <c r="BG109" s="398"/>
      <c r="BH109" s="398"/>
      <c r="BI109" s="394"/>
      <c r="BJ109" s="394"/>
      <c r="BK109" s="394"/>
      <c r="BL109" s="394"/>
      <c r="BU109" s="394"/>
      <c r="BW109" s="395"/>
      <c r="CA109" s="399" t="str">
        <f t="shared" si="222"/>
        <v/>
      </c>
      <c r="CB109" s="399" t="str">
        <f t="shared" si="223"/>
        <v/>
      </c>
      <c r="CC109" s="399" t="str">
        <f t="shared" si="224"/>
        <v/>
      </c>
      <c r="CD109" s="399" t="str">
        <f t="shared" si="225"/>
        <v/>
      </c>
      <c r="CE109" s="399" t="str">
        <f t="shared" si="226"/>
        <v/>
      </c>
      <c r="CF109" s="399" t="str">
        <f t="shared" si="254"/>
        <v/>
      </c>
      <c r="CG109" s="399" t="str">
        <f t="shared" si="255"/>
        <v/>
      </c>
      <c r="CH109" s="399" t="str">
        <f t="shared" si="256"/>
        <v/>
      </c>
      <c r="CI109" s="399" t="str">
        <f t="shared" si="257"/>
        <v/>
      </c>
      <c r="CJ109" s="399" t="str">
        <f t="shared" si="258"/>
        <v/>
      </c>
      <c r="CK109" s="399" t="str">
        <f t="shared" si="259"/>
        <v/>
      </c>
      <c r="CL109" s="399" t="str">
        <f t="shared" si="260"/>
        <v/>
      </c>
      <c r="CM109" s="399" t="str">
        <f t="shared" si="261"/>
        <v/>
      </c>
      <c r="CN109" s="399" t="str">
        <f t="shared" si="262"/>
        <v/>
      </c>
      <c r="CO109" s="399" t="str">
        <f t="shared" si="263"/>
        <v/>
      </c>
      <c r="CP109" s="399" t="str">
        <f t="shared" si="264"/>
        <v/>
      </c>
      <c r="CQ109" s="399" t="str">
        <f t="shared" si="265"/>
        <v/>
      </c>
      <c r="CR109" s="399" t="str">
        <f t="shared" si="266"/>
        <v/>
      </c>
      <c r="CS109" s="399" t="str">
        <f t="shared" si="267"/>
        <v/>
      </c>
      <c r="CT109" s="399" t="str">
        <f t="shared" si="268"/>
        <v/>
      </c>
      <c r="CU109" s="399" t="str">
        <f t="shared" si="269"/>
        <v/>
      </c>
      <c r="CV109" s="399" t="str">
        <f t="shared" si="270"/>
        <v/>
      </c>
      <c r="CW109" s="399" t="str">
        <f t="shared" si="271"/>
        <v/>
      </c>
      <c r="CX109" s="399" t="str">
        <f t="shared" si="272"/>
        <v/>
      </c>
      <c r="CY109" s="399" t="str">
        <f t="shared" si="273"/>
        <v/>
      </c>
      <c r="CZ109" s="399" t="str">
        <f t="shared" si="227"/>
        <v/>
      </c>
      <c r="DA109" s="400">
        <f t="shared" si="228"/>
        <v>0</v>
      </c>
      <c r="DB109" s="400">
        <f t="shared" si="229"/>
        <v>0</v>
      </c>
      <c r="DC109" s="400">
        <f t="shared" si="230"/>
        <v>0</v>
      </c>
      <c r="DD109" s="400">
        <f t="shared" si="231"/>
        <v>0</v>
      </c>
      <c r="DE109" s="400">
        <f t="shared" si="232"/>
        <v>0</v>
      </c>
      <c r="DF109" s="400">
        <f t="shared" si="233"/>
        <v>0</v>
      </c>
      <c r="DG109" s="400">
        <f t="shared" si="234"/>
        <v>0</v>
      </c>
      <c r="DH109" s="400">
        <f t="shared" si="235"/>
        <v>0</v>
      </c>
      <c r="DI109" s="400">
        <f t="shared" si="236"/>
        <v>0</v>
      </c>
      <c r="DJ109" s="400">
        <f t="shared" si="237"/>
        <v>0</v>
      </c>
      <c r="DK109" s="400">
        <f t="shared" si="238"/>
        <v>0</v>
      </c>
      <c r="DL109" s="400">
        <f t="shared" si="239"/>
        <v>0</v>
      </c>
      <c r="DM109" s="400">
        <f t="shared" si="240"/>
        <v>0</v>
      </c>
      <c r="DN109" s="400">
        <f t="shared" si="241"/>
        <v>0</v>
      </c>
      <c r="DO109" s="400">
        <f t="shared" si="242"/>
        <v>0</v>
      </c>
      <c r="DP109" s="400">
        <f t="shared" si="243"/>
        <v>0</v>
      </c>
      <c r="DQ109" s="400">
        <f t="shared" si="244"/>
        <v>0</v>
      </c>
      <c r="DR109" s="400">
        <f t="shared" si="245"/>
        <v>0</v>
      </c>
      <c r="DS109" s="400">
        <f t="shared" si="246"/>
        <v>0</v>
      </c>
      <c r="DT109" s="400">
        <f t="shared" si="247"/>
        <v>0</v>
      </c>
      <c r="DU109" s="400">
        <f t="shared" si="248"/>
        <v>0</v>
      </c>
      <c r="DV109" s="400">
        <f t="shared" si="249"/>
        <v>0</v>
      </c>
      <c r="DW109" s="400">
        <f t="shared" si="250"/>
        <v>0</v>
      </c>
      <c r="DX109" s="400">
        <f t="shared" si="251"/>
        <v>0</v>
      </c>
      <c r="DY109" s="400">
        <f t="shared" si="252"/>
        <v>0</v>
      </c>
      <c r="DZ109" s="400">
        <f t="shared" si="253"/>
        <v>0</v>
      </c>
    </row>
    <row r="110" spans="1:130" ht="18" customHeight="1" x14ac:dyDescent="0.25">
      <c r="A110" s="1582" t="s">
        <v>2557</v>
      </c>
      <c r="B110" s="1791">
        <f>+P110+R110+T110+V110+X110+Z110+AB110+AD110+AF110+AH110+AJ110+AL110+AN110+AP110</f>
        <v>0</v>
      </c>
      <c r="C110" s="1592">
        <f>+Q110+S110+U110+W110+Y110+AA110+AC110+AE110+AG110+AI110+AK110+AM110+AO110+AQ110</f>
        <v>0</v>
      </c>
      <c r="D110" s="3571"/>
      <c r="E110" s="1678"/>
      <c r="F110" s="1706"/>
      <c r="G110" s="1678"/>
      <c r="H110" s="1706"/>
      <c r="I110" s="1678"/>
      <c r="J110" s="1706"/>
      <c r="K110" s="1678"/>
      <c r="L110" s="1706"/>
      <c r="M110" s="1707"/>
      <c r="N110" s="3571"/>
      <c r="O110" s="1678"/>
      <c r="P110" s="1583"/>
      <c r="Q110" s="1674"/>
      <c r="R110" s="1583"/>
      <c r="S110" s="1674"/>
      <c r="T110" s="1583"/>
      <c r="U110" s="1674"/>
      <c r="V110" s="1583"/>
      <c r="W110" s="1674"/>
      <c r="X110" s="1583"/>
      <c r="Y110" s="1674"/>
      <c r="Z110" s="1583"/>
      <c r="AA110" s="1674"/>
      <c r="AB110" s="1583"/>
      <c r="AC110" s="1674"/>
      <c r="AD110" s="1583"/>
      <c r="AE110" s="1674"/>
      <c r="AF110" s="1583"/>
      <c r="AG110" s="1674"/>
      <c r="AH110" s="1583"/>
      <c r="AI110" s="1674"/>
      <c r="AJ110" s="1583"/>
      <c r="AK110" s="1674"/>
      <c r="AL110" s="1583"/>
      <c r="AM110" s="1674"/>
      <c r="AN110" s="1583"/>
      <c r="AO110" s="1674"/>
      <c r="AP110" s="1583"/>
      <c r="AQ110" s="1679"/>
      <c r="AR110" s="1591"/>
      <c r="AS110" s="1679"/>
      <c r="AT110" s="1591"/>
      <c r="AU110" s="1674"/>
      <c r="AV110" s="1583"/>
      <c r="AW110" s="1595"/>
      <c r="AX110" s="398" t="str">
        <f t="shared" si="221"/>
        <v/>
      </c>
      <c r="AY110" s="398"/>
      <c r="AZ110" s="398"/>
      <c r="BA110" s="398"/>
      <c r="BB110" s="398"/>
      <c r="BC110" s="398"/>
      <c r="BD110" s="398"/>
      <c r="BE110" s="398"/>
      <c r="BF110" s="398"/>
      <c r="BG110" s="398"/>
      <c r="BH110" s="398"/>
      <c r="BI110" s="394"/>
      <c r="BJ110" s="394"/>
      <c r="BK110" s="394"/>
      <c r="BL110" s="394"/>
      <c r="BU110" s="394"/>
      <c r="BW110" s="395"/>
      <c r="CA110" s="399" t="str">
        <f t="shared" si="222"/>
        <v/>
      </c>
      <c r="CB110" s="399" t="str">
        <f t="shared" si="223"/>
        <v/>
      </c>
      <c r="CC110" s="399" t="str">
        <f t="shared" si="224"/>
        <v/>
      </c>
      <c r="CD110" s="399" t="str">
        <f t="shared" si="225"/>
        <v/>
      </c>
      <c r="CE110" s="399" t="str">
        <f t="shared" si="226"/>
        <v/>
      </c>
      <c r="CF110" s="399" t="str">
        <f t="shared" si="254"/>
        <v/>
      </c>
      <c r="CG110" s="399" t="str">
        <f t="shared" si="255"/>
        <v/>
      </c>
      <c r="CH110" s="399" t="str">
        <f t="shared" si="256"/>
        <v/>
      </c>
      <c r="CI110" s="399" t="str">
        <f t="shared" si="257"/>
        <v/>
      </c>
      <c r="CJ110" s="399" t="str">
        <f t="shared" si="258"/>
        <v/>
      </c>
      <c r="CK110" s="399" t="str">
        <f t="shared" si="259"/>
        <v/>
      </c>
      <c r="CL110" s="399" t="str">
        <f t="shared" si="260"/>
        <v/>
      </c>
      <c r="CM110" s="399" t="str">
        <f t="shared" si="261"/>
        <v/>
      </c>
      <c r="CN110" s="399" t="str">
        <f t="shared" si="262"/>
        <v/>
      </c>
      <c r="CO110" s="399" t="str">
        <f t="shared" si="263"/>
        <v/>
      </c>
      <c r="CP110" s="399" t="str">
        <f t="shared" si="264"/>
        <v/>
      </c>
      <c r="CQ110" s="399" t="str">
        <f t="shared" si="265"/>
        <v/>
      </c>
      <c r="CR110" s="399" t="str">
        <f t="shared" si="266"/>
        <v/>
      </c>
      <c r="CS110" s="399" t="str">
        <f t="shared" si="267"/>
        <v/>
      </c>
      <c r="CT110" s="399" t="str">
        <f t="shared" si="268"/>
        <v/>
      </c>
      <c r="CU110" s="399" t="str">
        <f t="shared" si="269"/>
        <v/>
      </c>
      <c r="CV110" s="399" t="str">
        <f t="shared" si="270"/>
        <v/>
      </c>
      <c r="CW110" s="399" t="str">
        <f t="shared" si="271"/>
        <v/>
      </c>
      <c r="CX110" s="399" t="str">
        <f t="shared" si="272"/>
        <v/>
      </c>
      <c r="CY110" s="399" t="str">
        <f t="shared" si="273"/>
        <v/>
      </c>
      <c r="CZ110" s="399" t="str">
        <f t="shared" si="227"/>
        <v/>
      </c>
      <c r="DA110" s="400">
        <f t="shared" si="228"/>
        <v>0</v>
      </c>
      <c r="DB110" s="400">
        <f t="shared" si="229"/>
        <v>0</v>
      </c>
      <c r="DC110" s="400">
        <f t="shared" si="230"/>
        <v>0</v>
      </c>
      <c r="DD110" s="400">
        <f t="shared" si="231"/>
        <v>0</v>
      </c>
      <c r="DE110" s="400">
        <f t="shared" si="232"/>
        <v>0</v>
      </c>
      <c r="DF110" s="400">
        <f t="shared" si="233"/>
        <v>0</v>
      </c>
      <c r="DG110" s="400">
        <f t="shared" si="234"/>
        <v>0</v>
      </c>
      <c r="DH110" s="400">
        <f t="shared" si="235"/>
        <v>0</v>
      </c>
      <c r="DI110" s="400">
        <f t="shared" si="236"/>
        <v>0</v>
      </c>
      <c r="DJ110" s="400">
        <f t="shared" si="237"/>
        <v>0</v>
      </c>
      <c r="DK110" s="400">
        <f t="shared" si="238"/>
        <v>0</v>
      </c>
      <c r="DL110" s="400">
        <f t="shared" si="239"/>
        <v>0</v>
      </c>
      <c r="DM110" s="400">
        <f t="shared" si="240"/>
        <v>0</v>
      </c>
      <c r="DN110" s="400">
        <f t="shared" si="241"/>
        <v>0</v>
      </c>
      <c r="DO110" s="400">
        <f t="shared" si="242"/>
        <v>0</v>
      </c>
      <c r="DP110" s="400">
        <f t="shared" si="243"/>
        <v>0</v>
      </c>
      <c r="DQ110" s="400">
        <f t="shared" si="244"/>
        <v>0</v>
      </c>
      <c r="DR110" s="400">
        <f t="shared" si="245"/>
        <v>0</v>
      </c>
      <c r="DS110" s="400">
        <f t="shared" si="246"/>
        <v>0</v>
      </c>
      <c r="DT110" s="400">
        <f t="shared" si="247"/>
        <v>0</v>
      </c>
      <c r="DU110" s="400">
        <f t="shared" si="248"/>
        <v>0</v>
      </c>
      <c r="DV110" s="400">
        <f t="shared" si="249"/>
        <v>0</v>
      </c>
      <c r="DW110" s="400">
        <f t="shared" si="250"/>
        <v>0</v>
      </c>
      <c r="DX110" s="400">
        <f t="shared" si="251"/>
        <v>0</v>
      </c>
      <c r="DY110" s="400">
        <f t="shared" si="252"/>
        <v>0</v>
      </c>
      <c r="DZ110" s="400">
        <f t="shared" si="253"/>
        <v>0</v>
      </c>
    </row>
    <row r="111" spans="1:130" ht="16.149999999999999" customHeight="1" x14ac:dyDescent="0.25">
      <c r="A111" s="1602" t="s">
        <v>2558</v>
      </c>
      <c r="B111" s="1791">
        <f>+N111+P111+R111+T111+V111+X111+Z111+AB111+AD111+AF111+AH111+AJ111+AL111+AN111+AP111</f>
        <v>0</v>
      </c>
      <c r="C111" s="1592">
        <f>+O111+Q111+S111+U111+W111+Y111+AA111+AC111+AE111+AG111+AI111+AK111+AM111+AO111+AQ111</f>
        <v>0</v>
      </c>
      <c r="D111" s="3818"/>
      <c r="E111" s="4110"/>
      <c r="F111" s="1961"/>
      <c r="G111" s="4110"/>
      <c r="H111" s="1961"/>
      <c r="I111" s="1973"/>
      <c r="J111" s="3818"/>
      <c r="K111" s="3818"/>
      <c r="L111" s="1961"/>
      <c r="M111" s="1973"/>
      <c r="N111" s="1591"/>
      <c r="O111" s="1674"/>
      <c r="P111" s="1583"/>
      <c r="Q111" s="1674"/>
      <c r="R111" s="1583"/>
      <c r="S111" s="1674"/>
      <c r="T111" s="1583"/>
      <c r="U111" s="1674"/>
      <c r="V111" s="1583"/>
      <c r="W111" s="1674"/>
      <c r="X111" s="1583"/>
      <c r="Y111" s="1674"/>
      <c r="Z111" s="1583"/>
      <c r="AA111" s="1674"/>
      <c r="AB111" s="1583"/>
      <c r="AC111" s="1674"/>
      <c r="AD111" s="1583"/>
      <c r="AE111" s="1674"/>
      <c r="AF111" s="1583"/>
      <c r="AG111" s="1674"/>
      <c r="AH111" s="1583"/>
      <c r="AI111" s="1674"/>
      <c r="AJ111" s="1583"/>
      <c r="AK111" s="1674"/>
      <c r="AL111" s="1583"/>
      <c r="AM111" s="1674"/>
      <c r="AN111" s="1583"/>
      <c r="AO111" s="1674"/>
      <c r="AP111" s="1583"/>
      <c r="AQ111" s="1679"/>
      <c r="AR111" s="1591"/>
      <c r="AS111" s="1679"/>
      <c r="AT111" s="1591"/>
      <c r="AU111" s="1674"/>
      <c r="AV111" s="1583"/>
      <c r="AW111" s="1595"/>
      <c r="AX111" s="398" t="str">
        <f t="shared" si="221"/>
        <v/>
      </c>
      <c r="AY111" s="398"/>
      <c r="AZ111" s="398"/>
      <c r="BA111" s="398"/>
      <c r="BB111" s="398"/>
      <c r="BC111" s="398"/>
      <c r="BD111" s="398"/>
      <c r="BE111" s="398"/>
      <c r="BF111" s="398"/>
      <c r="BG111" s="398"/>
      <c r="BH111" s="398"/>
      <c r="BI111" s="394"/>
      <c r="BJ111" s="394"/>
      <c r="BK111" s="394"/>
      <c r="BL111" s="394"/>
      <c r="BU111" s="394"/>
      <c r="BW111" s="395"/>
      <c r="CA111" s="399" t="str">
        <f t="shared" si="222"/>
        <v/>
      </c>
      <c r="CB111" s="399" t="str">
        <f t="shared" si="223"/>
        <v/>
      </c>
      <c r="CC111" s="399" t="str">
        <f t="shared" si="224"/>
        <v/>
      </c>
      <c r="CD111" s="399" t="str">
        <f t="shared" si="225"/>
        <v/>
      </c>
      <c r="CE111" s="399" t="str">
        <f t="shared" si="226"/>
        <v/>
      </c>
      <c r="CF111" s="399" t="str">
        <f t="shared" si="254"/>
        <v/>
      </c>
      <c r="CG111" s="399" t="str">
        <f t="shared" si="255"/>
        <v/>
      </c>
      <c r="CH111" s="399" t="str">
        <f t="shared" si="256"/>
        <v/>
      </c>
      <c r="CI111" s="399" t="str">
        <f t="shared" si="257"/>
        <v/>
      </c>
      <c r="CJ111" s="399" t="str">
        <f t="shared" si="258"/>
        <v/>
      </c>
      <c r="CK111" s="399" t="str">
        <f t="shared" si="259"/>
        <v/>
      </c>
      <c r="CL111" s="399" t="str">
        <f t="shared" si="260"/>
        <v/>
      </c>
      <c r="CM111" s="399" t="str">
        <f t="shared" si="261"/>
        <v/>
      </c>
      <c r="CN111" s="399" t="str">
        <f t="shared" si="262"/>
        <v/>
      </c>
      <c r="CO111" s="399" t="str">
        <f t="shared" si="263"/>
        <v/>
      </c>
      <c r="CP111" s="399" t="str">
        <f t="shared" si="264"/>
        <v/>
      </c>
      <c r="CQ111" s="399" t="str">
        <f t="shared" si="265"/>
        <v/>
      </c>
      <c r="CR111" s="399" t="str">
        <f t="shared" si="266"/>
        <v/>
      </c>
      <c r="CS111" s="399" t="str">
        <f t="shared" si="267"/>
        <v/>
      </c>
      <c r="CT111" s="399" t="str">
        <f t="shared" si="268"/>
        <v/>
      </c>
      <c r="CU111" s="399" t="str">
        <f t="shared" si="269"/>
        <v/>
      </c>
      <c r="CV111" s="399" t="str">
        <f t="shared" si="270"/>
        <v/>
      </c>
      <c r="CW111" s="399" t="str">
        <f t="shared" si="271"/>
        <v/>
      </c>
      <c r="CX111" s="399" t="str">
        <f t="shared" si="272"/>
        <v/>
      </c>
      <c r="CY111" s="399" t="str">
        <f t="shared" si="273"/>
        <v/>
      </c>
      <c r="CZ111" s="399" t="str">
        <f t="shared" si="227"/>
        <v/>
      </c>
      <c r="DA111" s="400">
        <f t="shared" si="228"/>
        <v>0</v>
      </c>
      <c r="DB111" s="400">
        <f t="shared" si="229"/>
        <v>0</v>
      </c>
      <c r="DC111" s="400">
        <f t="shared" si="230"/>
        <v>0</v>
      </c>
      <c r="DD111" s="400">
        <f t="shared" si="231"/>
        <v>0</v>
      </c>
      <c r="DE111" s="400">
        <f t="shared" si="232"/>
        <v>0</v>
      </c>
      <c r="DF111" s="400">
        <f t="shared" si="233"/>
        <v>0</v>
      </c>
      <c r="DG111" s="400">
        <f t="shared" si="234"/>
        <v>0</v>
      </c>
      <c r="DH111" s="400">
        <f t="shared" si="235"/>
        <v>0</v>
      </c>
      <c r="DI111" s="400">
        <f t="shared" si="236"/>
        <v>0</v>
      </c>
      <c r="DJ111" s="400">
        <f t="shared" si="237"/>
        <v>0</v>
      </c>
      <c r="DK111" s="400">
        <f t="shared" si="238"/>
        <v>0</v>
      </c>
      <c r="DL111" s="400">
        <f t="shared" si="239"/>
        <v>0</v>
      </c>
      <c r="DM111" s="400">
        <f t="shared" si="240"/>
        <v>0</v>
      </c>
      <c r="DN111" s="400">
        <f t="shared" si="241"/>
        <v>0</v>
      </c>
      <c r="DO111" s="400">
        <f t="shared" si="242"/>
        <v>0</v>
      </c>
      <c r="DP111" s="400">
        <f t="shared" si="243"/>
        <v>0</v>
      </c>
      <c r="DQ111" s="400">
        <f t="shared" si="244"/>
        <v>0</v>
      </c>
      <c r="DR111" s="400">
        <f t="shared" si="245"/>
        <v>0</v>
      </c>
      <c r="DS111" s="400">
        <f t="shared" si="246"/>
        <v>0</v>
      </c>
      <c r="DT111" s="400">
        <f t="shared" si="247"/>
        <v>0</v>
      </c>
      <c r="DU111" s="400">
        <f t="shared" si="248"/>
        <v>0</v>
      </c>
      <c r="DV111" s="400">
        <f t="shared" si="249"/>
        <v>0</v>
      </c>
      <c r="DW111" s="400">
        <f t="shared" si="250"/>
        <v>0</v>
      </c>
      <c r="DX111" s="400">
        <f t="shared" si="251"/>
        <v>0</v>
      </c>
      <c r="DY111" s="400">
        <f t="shared" si="252"/>
        <v>0</v>
      </c>
      <c r="DZ111" s="400">
        <f t="shared" si="253"/>
        <v>0</v>
      </c>
    </row>
    <row r="112" spans="1:130" ht="16.149999999999999" customHeight="1" x14ac:dyDescent="0.25">
      <c r="A112" s="1602" t="s">
        <v>2559</v>
      </c>
      <c r="B112" s="1791">
        <f>+D112+F112+H112+J112+L112+N112+P112+R112+T112+V112+X112+Z112+AB112+AD112+AF112+AH112+AJ112+AL112+AN112+AP112</f>
        <v>0</v>
      </c>
      <c r="C112" s="1592">
        <f>+E112+G112+I112+K112+M112+O112+Q112+S112+U112+W112+Y112+AA112+AC112+AE112+AG112+AI112+AK112+AM112+AO112+AQ112</f>
        <v>0</v>
      </c>
      <c r="D112" s="1591"/>
      <c r="E112" s="1674"/>
      <c r="F112" s="1583"/>
      <c r="G112" s="1674"/>
      <c r="H112" s="1583"/>
      <c r="I112" s="1595"/>
      <c r="J112" s="1591"/>
      <c r="K112" s="1591"/>
      <c r="L112" s="1583"/>
      <c r="M112" s="1595"/>
      <c r="N112" s="1591"/>
      <c r="O112" s="1674"/>
      <c r="P112" s="1583"/>
      <c r="Q112" s="1674"/>
      <c r="R112" s="1583"/>
      <c r="S112" s="1674"/>
      <c r="T112" s="1583"/>
      <c r="U112" s="1674"/>
      <c r="V112" s="1583"/>
      <c r="W112" s="1674"/>
      <c r="X112" s="1583"/>
      <c r="Y112" s="1674"/>
      <c r="Z112" s="1583"/>
      <c r="AA112" s="1674"/>
      <c r="AB112" s="1583"/>
      <c r="AC112" s="1674"/>
      <c r="AD112" s="1583"/>
      <c r="AE112" s="1674"/>
      <c r="AF112" s="1583"/>
      <c r="AG112" s="1674"/>
      <c r="AH112" s="1583"/>
      <c r="AI112" s="1674"/>
      <c r="AJ112" s="1583"/>
      <c r="AK112" s="1674"/>
      <c r="AL112" s="1583"/>
      <c r="AM112" s="1674"/>
      <c r="AN112" s="1583"/>
      <c r="AO112" s="1674"/>
      <c r="AP112" s="1583"/>
      <c r="AQ112" s="1679"/>
      <c r="AR112" s="1591"/>
      <c r="AS112" s="1679"/>
      <c r="AT112" s="1591"/>
      <c r="AU112" s="1674"/>
      <c r="AV112" s="1583"/>
      <c r="AW112" s="1595"/>
      <c r="AX112" s="398" t="str">
        <f t="shared" si="221"/>
        <v/>
      </c>
      <c r="AY112" s="398"/>
      <c r="AZ112" s="398"/>
      <c r="BA112" s="398"/>
      <c r="BB112" s="398"/>
      <c r="BC112" s="398"/>
      <c r="BD112" s="398"/>
      <c r="BE112" s="398"/>
      <c r="BF112" s="398"/>
      <c r="BG112" s="398"/>
      <c r="BH112" s="398"/>
      <c r="BI112" s="394"/>
      <c r="BJ112" s="394"/>
      <c r="BK112" s="394"/>
      <c r="BL112" s="394"/>
      <c r="BU112" s="394"/>
      <c r="BW112" s="395"/>
      <c r="CA112" s="399" t="str">
        <f t="shared" si="222"/>
        <v/>
      </c>
      <c r="CB112" s="399" t="str">
        <f t="shared" si="223"/>
        <v/>
      </c>
      <c r="CC112" s="399" t="str">
        <f t="shared" si="224"/>
        <v/>
      </c>
      <c r="CD112" s="399" t="str">
        <f t="shared" si="225"/>
        <v/>
      </c>
      <c r="CE112" s="399" t="str">
        <f t="shared" si="226"/>
        <v/>
      </c>
      <c r="CF112" s="399" t="str">
        <f t="shared" si="254"/>
        <v/>
      </c>
      <c r="CG112" s="399" t="str">
        <f t="shared" si="255"/>
        <v/>
      </c>
      <c r="CH112" s="399" t="str">
        <f t="shared" si="256"/>
        <v/>
      </c>
      <c r="CI112" s="399" t="str">
        <f t="shared" si="257"/>
        <v/>
      </c>
      <c r="CJ112" s="399" t="str">
        <f t="shared" si="258"/>
        <v/>
      </c>
      <c r="CK112" s="399" t="str">
        <f t="shared" si="259"/>
        <v/>
      </c>
      <c r="CL112" s="399" t="str">
        <f t="shared" si="260"/>
        <v/>
      </c>
      <c r="CM112" s="399" t="str">
        <f t="shared" si="261"/>
        <v/>
      </c>
      <c r="CN112" s="399" t="str">
        <f t="shared" si="262"/>
        <v/>
      </c>
      <c r="CO112" s="399" t="str">
        <f t="shared" si="263"/>
        <v/>
      </c>
      <c r="CP112" s="399" t="str">
        <f t="shared" si="264"/>
        <v/>
      </c>
      <c r="CQ112" s="399" t="str">
        <f t="shared" si="265"/>
        <v/>
      </c>
      <c r="CR112" s="399" t="str">
        <f t="shared" si="266"/>
        <v/>
      </c>
      <c r="CS112" s="399" t="str">
        <f t="shared" si="267"/>
        <v/>
      </c>
      <c r="CT112" s="399" t="str">
        <f t="shared" si="268"/>
        <v/>
      </c>
      <c r="CU112" s="399" t="str">
        <f t="shared" si="269"/>
        <v/>
      </c>
      <c r="CV112" s="399" t="str">
        <f t="shared" si="270"/>
        <v/>
      </c>
      <c r="CW112" s="399" t="str">
        <f t="shared" si="271"/>
        <v/>
      </c>
      <c r="CX112" s="399" t="str">
        <f t="shared" si="272"/>
        <v/>
      </c>
      <c r="CY112" s="399" t="str">
        <f t="shared" si="273"/>
        <v/>
      </c>
      <c r="CZ112" s="399" t="str">
        <f t="shared" si="227"/>
        <v/>
      </c>
      <c r="DA112" s="400">
        <f t="shared" si="228"/>
        <v>0</v>
      </c>
      <c r="DB112" s="400">
        <f t="shared" si="229"/>
        <v>0</v>
      </c>
      <c r="DC112" s="400">
        <f t="shared" si="230"/>
        <v>0</v>
      </c>
      <c r="DD112" s="400">
        <f t="shared" si="231"/>
        <v>0</v>
      </c>
      <c r="DE112" s="400">
        <f t="shared" si="232"/>
        <v>0</v>
      </c>
      <c r="DF112" s="400">
        <f t="shared" si="233"/>
        <v>0</v>
      </c>
      <c r="DG112" s="400">
        <f t="shared" si="234"/>
        <v>0</v>
      </c>
      <c r="DH112" s="400">
        <f t="shared" si="235"/>
        <v>0</v>
      </c>
      <c r="DI112" s="400">
        <f t="shared" si="236"/>
        <v>0</v>
      </c>
      <c r="DJ112" s="400">
        <f t="shared" si="237"/>
        <v>0</v>
      </c>
      <c r="DK112" s="400">
        <f t="shared" si="238"/>
        <v>0</v>
      </c>
      <c r="DL112" s="400">
        <f t="shared" si="239"/>
        <v>0</v>
      </c>
      <c r="DM112" s="400">
        <f t="shared" si="240"/>
        <v>0</v>
      </c>
      <c r="DN112" s="400">
        <f t="shared" si="241"/>
        <v>0</v>
      </c>
      <c r="DO112" s="400">
        <f t="shared" si="242"/>
        <v>0</v>
      </c>
      <c r="DP112" s="400">
        <f t="shared" si="243"/>
        <v>0</v>
      </c>
      <c r="DQ112" s="400">
        <f t="shared" si="244"/>
        <v>0</v>
      </c>
      <c r="DR112" s="400">
        <f t="shared" si="245"/>
        <v>0</v>
      </c>
      <c r="DS112" s="400">
        <f t="shared" si="246"/>
        <v>0</v>
      </c>
      <c r="DT112" s="400">
        <f t="shared" si="247"/>
        <v>0</v>
      </c>
      <c r="DU112" s="400">
        <f t="shared" si="248"/>
        <v>0</v>
      </c>
      <c r="DV112" s="400">
        <f t="shared" si="249"/>
        <v>0</v>
      </c>
      <c r="DW112" s="400">
        <f t="shared" si="250"/>
        <v>0</v>
      </c>
      <c r="DX112" s="400">
        <f t="shared" si="251"/>
        <v>0</v>
      </c>
      <c r="DY112" s="400">
        <f t="shared" si="252"/>
        <v>0</v>
      </c>
      <c r="DZ112" s="400">
        <f t="shared" si="253"/>
        <v>0</v>
      </c>
    </row>
    <row r="113" spans="1:130" ht="16.149999999999999" customHeight="1" x14ac:dyDescent="0.25">
      <c r="A113" s="1672" t="s">
        <v>2560</v>
      </c>
      <c r="B113" s="1791">
        <f>+P113+R113+T113+V113+X113+Z113+AB113+AD113+AF113+AH113+AJ113+AL113+AN113+AP113</f>
        <v>0</v>
      </c>
      <c r="C113" s="1592">
        <f>+Q113+S113+U113+W113+Y113+AA113+AC113+AE113+AG113+AI113+AK113+AM113+AO113+AQ113</f>
        <v>0</v>
      </c>
      <c r="D113" s="3571"/>
      <c r="E113" s="1678"/>
      <c r="F113" s="1706"/>
      <c r="G113" s="1678"/>
      <c r="H113" s="1706"/>
      <c r="I113" s="1678"/>
      <c r="J113" s="1706"/>
      <c r="K113" s="1678"/>
      <c r="L113" s="1706"/>
      <c r="M113" s="1707"/>
      <c r="N113" s="3571"/>
      <c r="O113" s="1678"/>
      <c r="P113" s="1583"/>
      <c r="Q113" s="1674"/>
      <c r="R113" s="1583"/>
      <c r="S113" s="1674"/>
      <c r="T113" s="1583"/>
      <c r="U113" s="1674"/>
      <c r="V113" s="1583"/>
      <c r="W113" s="1674"/>
      <c r="X113" s="1583"/>
      <c r="Y113" s="1674"/>
      <c r="Z113" s="1583"/>
      <c r="AA113" s="1674"/>
      <c r="AB113" s="1583"/>
      <c r="AC113" s="1674"/>
      <c r="AD113" s="1583"/>
      <c r="AE113" s="1674"/>
      <c r="AF113" s="1583"/>
      <c r="AG113" s="1674"/>
      <c r="AH113" s="1583"/>
      <c r="AI113" s="1674"/>
      <c r="AJ113" s="1583"/>
      <c r="AK113" s="1674"/>
      <c r="AL113" s="1583"/>
      <c r="AM113" s="1674"/>
      <c r="AN113" s="1583"/>
      <c r="AO113" s="1674"/>
      <c r="AP113" s="1583"/>
      <c r="AQ113" s="1679"/>
      <c r="AR113" s="1591"/>
      <c r="AS113" s="1679"/>
      <c r="AT113" s="1591"/>
      <c r="AU113" s="1674"/>
      <c r="AV113" s="1583"/>
      <c r="AW113" s="1595"/>
      <c r="AX113" s="398" t="str">
        <f t="shared" si="221"/>
        <v/>
      </c>
      <c r="AY113" s="398"/>
      <c r="AZ113" s="398"/>
      <c r="BA113" s="398"/>
      <c r="BB113" s="398"/>
      <c r="BC113" s="398"/>
      <c r="BD113" s="398"/>
      <c r="BE113" s="398"/>
      <c r="BF113" s="398"/>
      <c r="BG113" s="398"/>
      <c r="BH113" s="398"/>
      <c r="BI113" s="394"/>
      <c r="BJ113" s="394"/>
      <c r="BK113" s="394"/>
      <c r="BL113" s="394"/>
      <c r="BU113" s="394"/>
      <c r="BW113" s="395"/>
      <c r="CA113" s="399" t="str">
        <f t="shared" si="222"/>
        <v/>
      </c>
      <c r="CB113" s="399" t="str">
        <f t="shared" si="223"/>
        <v/>
      </c>
      <c r="CC113" s="399" t="str">
        <f t="shared" si="224"/>
        <v/>
      </c>
      <c r="CD113" s="399" t="str">
        <f t="shared" si="225"/>
        <v/>
      </c>
      <c r="CE113" s="399" t="str">
        <f t="shared" si="226"/>
        <v/>
      </c>
      <c r="CF113" s="399" t="str">
        <f t="shared" si="254"/>
        <v/>
      </c>
      <c r="CG113" s="399" t="str">
        <f t="shared" si="255"/>
        <v/>
      </c>
      <c r="CH113" s="399" t="str">
        <f t="shared" si="256"/>
        <v/>
      </c>
      <c r="CI113" s="399" t="str">
        <f t="shared" si="257"/>
        <v/>
      </c>
      <c r="CJ113" s="399" t="str">
        <f t="shared" si="258"/>
        <v/>
      </c>
      <c r="CK113" s="399" t="str">
        <f t="shared" si="259"/>
        <v/>
      </c>
      <c r="CL113" s="399" t="str">
        <f t="shared" si="260"/>
        <v/>
      </c>
      <c r="CM113" s="399" t="str">
        <f t="shared" si="261"/>
        <v/>
      </c>
      <c r="CN113" s="399" t="str">
        <f t="shared" si="262"/>
        <v/>
      </c>
      <c r="CO113" s="399" t="str">
        <f t="shared" si="263"/>
        <v/>
      </c>
      <c r="CP113" s="399" t="str">
        <f t="shared" si="264"/>
        <v/>
      </c>
      <c r="CQ113" s="399" t="str">
        <f t="shared" si="265"/>
        <v/>
      </c>
      <c r="CR113" s="399" t="str">
        <f t="shared" si="266"/>
        <v/>
      </c>
      <c r="CS113" s="399" t="str">
        <f t="shared" si="267"/>
        <v/>
      </c>
      <c r="CT113" s="399" t="str">
        <f t="shared" si="268"/>
        <v/>
      </c>
      <c r="CU113" s="399" t="str">
        <f t="shared" si="269"/>
        <v/>
      </c>
      <c r="CV113" s="399" t="str">
        <f t="shared" si="270"/>
        <v/>
      </c>
      <c r="CW113" s="399" t="str">
        <f t="shared" si="271"/>
        <v/>
      </c>
      <c r="CX113" s="399" t="str">
        <f t="shared" si="272"/>
        <v/>
      </c>
      <c r="CY113" s="399" t="str">
        <f t="shared" si="273"/>
        <v/>
      </c>
      <c r="CZ113" s="399" t="str">
        <f t="shared" si="227"/>
        <v/>
      </c>
      <c r="DA113" s="400">
        <f t="shared" si="228"/>
        <v>0</v>
      </c>
      <c r="DB113" s="400">
        <f t="shared" si="229"/>
        <v>0</v>
      </c>
      <c r="DC113" s="400">
        <f t="shared" si="230"/>
        <v>0</v>
      </c>
      <c r="DD113" s="400">
        <f t="shared" si="231"/>
        <v>0</v>
      </c>
      <c r="DE113" s="400">
        <f t="shared" si="232"/>
        <v>0</v>
      </c>
      <c r="DF113" s="400">
        <f t="shared" si="233"/>
        <v>0</v>
      </c>
      <c r="DG113" s="400">
        <f t="shared" si="234"/>
        <v>0</v>
      </c>
      <c r="DH113" s="400">
        <f t="shared" si="235"/>
        <v>0</v>
      </c>
      <c r="DI113" s="400">
        <f t="shared" si="236"/>
        <v>0</v>
      </c>
      <c r="DJ113" s="400">
        <f t="shared" si="237"/>
        <v>0</v>
      </c>
      <c r="DK113" s="400">
        <f t="shared" si="238"/>
        <v>0</v>
      </c>
      <c r="DL113" s="400">
        <f t="shared" si="239"/>
        <v>0</v>
      </c>
      <c r="DM113" s="400">
        <f t="shared" si="240"/>
        <v>0</v>
      </c>
      <c r="DN113" s="400">
        <f t="shared" si="241"/>
        <v>0</v>
      </c>
      <c r="DO113" s="400">
        <f t="shared" si="242"/>
        <v>0</v>
      </c>
      <c r="DP113" s="400">
        <f t="shared" si="243"/>
        <v>0</v>
      </c>
      <c r="DQ113" s="400">
        <f t="shared" si="244"/>
        <v>0</v>
      </c>
      <c r="DR113" s="400">
        <f t="shared" si="245"/>
        <v>0</v>
      </c>
      <c r="DS113" s="400">
        <f t="shared" si="246"/>
        <v>0</v>
      </c>
      <c r="DT113" s="400">
        <f t="shared" si="247"/>
        <v>0</v>
      </c>
      <c r="DU113" s="400">
        <f t="shared" si="248"/>
        <v>0</v>
      </c>
      <c r="DV113" s="400">
        <f t="shared" si="249"/>
        <v>0</v>
      </c>
      <c r="DW113" s="400">
        <f t="shared" si="250"/>
        <v>0</v>
      </c>
      <c r="DX113" s="400">
        <f t="shared" si="251"/>
        <v>0</v>
      </c>
      <c r="DY113" s="400">
        <f t="shared" si="252"/>
        <v>0</v>
      </c>
      <c r="DZ113" s="400">
        <f t="shared" si="253"/>
        <v>0</v>
      </c>
    </row>
    <row r="114" spans="1:130" ht="16.149999999999999" customHeight="1" x14ac:dyDescent="0.25">
      <c r="A114" s="1602" t="s">
        <v>2561</v>
      </c>
      <c r="B114" s="1791">
        <f>+P114+R114+T114+V114+X114+Z114+AB114+AD114+AF114+AH114</f>
        <v>0</v>
      </c>
      <c r="C114" s="1592">
        <f>+Q114+S114+U114+W114+Y114+AA114+AC114+AE114+AG114+AI114</f>
        <v>0</v>
      </c>
      <c r="D114" s="3571"/>
      <c r="E114" s="1678"/>
      <c r="F114" s="1706"/>
      <c r="G114" s="1678"/>
      <c r="H114" s="1706"/>
      <c r="I114" s="1678"/>
      <c r="J114" s="1706"/>
      <c r="K114" s="1678"/>
      <c r="L114" s="1706"/>
      <c r="M114" s="1707"/>
      <c r="N114" s="3571"/>
      <c r="O114" s="1678"/>
      <c r="P114" s="1583"/>
      <c r="Q114" s="1674"/>
      <c r="R114" s="1583"/>
      <c r="S114" s="1674"/>
      <c r="T114" s="1583"/>
      <c r="U114" s="1674"/>
      <c r="V114" s="1583"/>
      <c r="W114" s="1674"/>
      <c r="X114" s="1583"/>
      <c r="Y114" s="1674"/>
      <c r="Z114" s="1583"/>
      <c r="AA114" s="1674"/>
      <c r="AB114" s="1583"/>
      <c r="AC114" s="1674"/>
      <c r="AD114" s="1583"/>
      <c r="AE114" s="1674"/>
      <c r="AF114" s="1583"/>
      <c r="AG114" s="1674"/>
      <c r="AH114" s="1583"/>
      <c r="AI114" s="1674"/>
      <c r="AJ114" s="1706"/>
      <c r="AK114" s="1678"/>
      <c r="AL114" s="1706"/>
      <c r="AM114" s="1678"/>
      <c r="AN114" s="1706"/>
      <c r="AO114" s="1678"/>
      <c r="AP114" s="1706"/>
      <c r="AQ114" s="1727"/>
      <c r="AR114" s="1591"/>
      <c r="AS114" s="1679"/>
      <c r="AT114" s="1591"/>
      <c r="AU114" s="1674"/>
      <c r="AV114" s="1583"/>
      <c r="AW114" s="1595"/>
      <c r="AX114" s="398" t="str">
        <f t="shared" si="221"/>
        <v/>
      </c>
      <c r="AY114" s="398"/>
      <c r="AZ114" s="398"/>
      <c r="BA114" s="398"/>
      <c r="BB114" s="398"/>
      <c r="BC114" s="398"/>
      <c r="BD114" s="398"/>
      <c r="BE114" s="398"/>
      <c r="BF114" s="398"/>
      <c r="BG114" s="398"/>
      <c r="BH114" s="398"/>
      <c r="BI114" s="394"/>
      <c r="BJ114" s="394"/>
      <c r="BK114" s="394"/>
      <c r="BL114" s="394"/>
      <c r="BU114" s="394"/>
      <c r="BW114" s="395"/>
      <c r="CA114" s="399" t="str">
        <f t="shared" si="222"/>
        <v/>
      </c>
      <c r="CB114" s="399" t="str">
        <f t="shared" si="223"/>
        <v/>
      </c>
      <c r="CC114" s="399" t="str">
        <f t="shared" si="224"/>
        <v/>
      </c>
      <c r="CD114" s="399" t="str">
        <f t="shared" si="225"/>
        <v/>
      </c>
      <c r="CE114" s="399" t="str">
        <f t="shared" si="226"/>
        <v/>
      </c>
      <c r="CF114" s="399" t="str">
        <f t="shared" si="254"/>
        <v/>
      </c>
      <c r="CG114" s="399" t="str">
        <f t="shared" si="255"/>
        <v/>
      </c>
      <c r="CH114" s="399" t="str">
        <f t="shared" si="256"/>
        <v/>
      </c>
      <c r="CI114" s="399" t="str">
        <f t="shared" si="257"/>
        <v/>
      </c>
      <c r="CJ114" s="399" t="str">
        <f t="shared" si="258"/>
        <v/>
      </c>
      <c r="CK114" s="399" t="str">
        <f t="shared" si="259"/>
        <v/>
      </c>
      <c r="CL114" s="399" t="str">
        <f t="shared" si="260"/>
        <v/>
      </c>
      <c r="CM114" s="399" t="str">
        <f t="shared" si="261"/>
        <v/>
      </c>
      <c r="CN114" s="399" t="str">
        <f t="shared" si="262"/>
        <v/>
      </c>
      <c r="CO114" s="399" t="str">
        <f t="shared" si="263"/>
        <v/>
      </c>
      <c r="CP114" s="399" t="str">
        <f t="shared" si="264"/>
        <v/>
      </c>
      <c r="CQ114" s="399" t="str">
        <f t="shared" si="265"/>
        <v/>
      </c>
      <c r="CR114" s="399" t="str">
        <f t="shared" si="266"/>
        <v/>
      </c>
      <c r="CS114" s="399" t="str">
        <f t="shared" si="267"/>
        <v/>
      </c>
      <c r="CT114" s="399" t="str">
        <f t="shared" si="268"/>
        <v/>
      </c>
      <c r="CU114" s="399" t="str">
        <f t="shared" si="269"/>
        <v/>
      </c>
      <c r="CV114" s="399" t="str">
        <f t="shared" si="270"/>
        <v/>
      </c>
      <c r="CW114" s="399" t="str">
        <f t="shared" si="271"/>
        <v/>
      </c>
      <c r="CX114" s="399" t="str">
        <f t="shared" si="272"/>
        <v/>
      </c>
      <c r="CY114" s="399" t="str">
        <f t="shared" si="273"/>
        <v/>
      </c>
      <c r="CZ114" s="399" t="str">
        <f t="shared" si="227"/>
        <v/>
      </c>
      <c r="DA114" s="400">
        <f t="shared" si="228"/>
        <v>0</v>
      </c>
      <c r="DB114" s="400">
        <f t="shared" si="229"/>
        <v>0</v>
      </c>
      <c r="DC114" s="400">
        <f t="shared" si="230"/>
        <v>0</v>
      </c>
      <c r="DD114" s="400">
        <f t="shared" si="231"/>
        <v>0</v>
      </c>
      <c r="DE114" s="400">
        <f t="shared" si="232"/>
        <v>0</v>
      </c>
      <c r="DF114" s="400">
        <f t="shared" si="233"/>
        <v>0</v>
      </c>
      <c r="DG114" s="400">
        <f t="shared" si="234"/>
        <v>0</v>
      </c>
      <c r="DH114" s="400">
        <f t="shared" si="235"/>
        <v>0</v>
      </c>
      <c r="DI114" s="400">
        <f t="shared" si="236"/>
        <v>0</v>
      </c>
      <c r="DJ114" s="400">
        <f t="shared" si="237"/>
        <v>0</v>
      </c>
      <c r="DK114" s="400">
        <f t="shared" si="238"/>
        <v>0</v>
      </c>
      <c r="DL114" s="400">
        <f t="shared" si="239"/>
        <v>0</v>
      </c>
      <c r="DM114" s="400">
        <f t="shared" si="240"/>
        <v>0</v>
      </c>
      <c r="DN114" s="400">
        <f t="shared" si="241"/>
        <v>0</v>
      </c>
      <c r="DO114" s="400">
        <f t="shared" si="242"/>
        <v>0</v>
      </c>
      <c r="DP114" s="400">
        <f t="shared" si="243"/>
        <v>0</v>
      </c>
      <c r="DQ114" s="400">
        <f t="shared" si="244"/>
        <v>0</v>
      </c>
      <c r="DR114" s="400">
        <f t="shared" si="245"/>
        <v>0</v>
      </c>
      <c r="DS114" s="400">
        <f t="shared" si="246"/>
        <v>0</v>
      </c>
      <c r="DT114" s="400">
        <f t="shared" si="247"/>
        <v>0</v>
      </c>
      <c r="DU114" s="400">
        <f t="shared" si="248"/>
        <v>0</v>
      </c>
      <c r="DV114" s="400">
        <f t="shared" si="249"/>
        <v>0</v>
      </c>
      <c r="DW114" s="400">
        <f t="shared" si="250"/>
        <v>0</v>
      </c>
      <c r="DX114" s="400">
        <f t="shared" si="251"/>
        <v>0</v>
      </c>
      <c r="DY114" s="400">
        <f t="shared" si="252"/>
        <v>0</v>
      </c>
      <c r="DZ114" s="400">
        <f t="shared" si="253"/>
        <v>0</v>
      </c>
    </row>
    <row r="115" spans="1:130" ht="16.149999999999999" customHeight="1" x14ac:dyDescent="0.25">
      <c r="A115" s="1602" t="s">
        <v>2562</v>
      </c>
      <c r="B115" s="1791">
        <f t="shared" ref="B115:C117" si="274">+D115+F115+H115+J115+L115+N115+P115+R115+T115+V115+X115+Z115+AB115+AD115+AF115+AH115+AJ115+AL115+AN115+AP115</f>
        <v>0</v>
      </c>
      <c r="C115" s="1592">
        <f t="shared" si="274"/>
        <v>0</v>
      </c>
      <c r="D115" s="1591"/>
      <c r="E115" s="1674"/>
      <c r="F115" s="1583"/>
      <c r="G115" s="1674"/>
      <c r="H115" s="1583"/>
      <c r="I115" s="1595"/>
      <c r="J115" s="1591"/>
      <c r="K115" s="1591"/>
      <c r="L115" s="1583"/>
      <c r="M115" s="1595"/>
      <c r="N115" s="1591"/>
      <c r="O115" s="1674"/>
      <c r="P115" s="1583"/>
      <c r="Q115" s="1674"/>
      <c r="R115" s="1583"/>
      <c r="S115" s="1674"/>
      <c r="T115" s="1583"/>
      <c r="U115" s="1674"/>
      <c r="V115" s="1583"/>
      <c r="W115" s="1674"/>
      <c r="X115" s="1583"/>
      <c r="Y115" s="1674"/>
      <c r="Z115" s="1583"/>
      <c r="AA115" s="1674"/>
      <c r="AB115" s="1583"/>
      <c r="AC115" s="1674"/>
      <c r="AD115" s="1583"/>
      <c r="AE115" s="1674"/>
      <c r="AF115" s="1583"/>
      <c r="AG115" s="1674"/>
      <c r="AH115" s="1583"/>
      <c r="AI115" s="1674"/>
      <c r="AJ115" s="1583"/>
      <c r="AK115" s="1674"/>
      <c r="AL115" s="1583"/>
      <c r="AM115" s="1674"/>
      <c r="AN115" s="1583"/>
      <c r="AO115" s="1674"/>
      <c r="AP115" s="1583"/>
      <c r="AQ115" s="1679"/>
      <c r="AR115" s="1591"/>
      <c r="AS115" s="1679"/>
      <c r="AT115" s="1591"/>
      <c r="AU115" s="1674"/>
      <c r="AV115" s="1583"/>
      <c r="AW115" s="1595"/>
      <c r="AX115" s="398" t="str">
        <f t="shared" si="221"/>
        <v/>
      </c>
      <c r="AY115" s="398"/>
      <c r="AZ115" s="398"/>
      <c r="BA115" s="398"/>
      <c r="BB115" s="398"/>
      <c r="BC115" s="398"/>
      <c r="BD115" s="398"/>
      <c r="BE115" s="398"/>
      <c r="BF115" s="398"/>
      <c r="BG115" s="398"/>
      <c r="BH115" s="398"/>
      <c r="BI115" s="394"/>
      <c r="BJ115" s="394"/>
      <c r="BK115" s="394"/>
      <c r="BL115" s="394"/>
      <c r="BU115" s="394"/>
      <c r="BW115" s="395"/>
      <c r="CA115" s="399" t="str">
        <f t="shared" si="222"/>
        <v/>
      </c>
      <c r="CB115" s="399" t="str">
        <f t="shared" si="223"/>
        <v/>
      </c>
      <c r="CC115" s="399" t="str">
        <f t="shared" si="224"/>
        <v/>
      </c>
      <c r="CD115" s="399" t="str">
        <f t="shared" si="225"/>
        <v/>
      </c>
      <c r="CE115" s="399" t="str">
        <f t="shared" si="226"/>
        <v/>
      </c>
      <c r="CF115" s="399" t="str">
        <f t="shared" si="254"/>
        <v/>
      </c>
      <c r="CG115" s="399" t="str">
        <f t="shared" si="255"/>
        <v/>
      </c>
      <c r="CH115" s="399" t="str">
        <f t="shared" si="256"/>
        <v/>
      </c>
      <c r="CI115" s="399" t="str">
        <f t="shared" si="257"/>
        <v/>
      </c>
      <c r="CJ115" s="399" t="str">
        <f t="shared" si="258"/>
        <v/>
      </c>
      <c r="CK115" s="399" t="str">
        <f t="shared" si="259"/>
        <v/>
      </c>
      <c r="CL115" s="399" t="str">
        <f t="shared" si="260"/>
        <v/>
      </c>
      <c r="CM115" s="399" t="str">
        <f t="shared" si="261"/>
        <v/>
      </c>
      <c r="CN115" s="399" t="str">
        <f t="shared" si="262"/>
        <v/>
      </c>
      <c r="CO115" s="399" t="str">
        <f t="shared" si="263"/>
        <v/>
      </c>
      <c r="CP115" s="399" t="str">
        <f t="shared" si="264"/>
        <v/>
      </c>
      <c r="CQ115" s="399" t="str">
        <f t="shared" si="265"/>
        <v/>
      </c>
      <c r="CR115" s="399" t="str">
        <f t="shared" si="266"/>
        <v/>
      </c>
      <c r="CS115" s="399" t="str">
        <f t="shared" si="267"/>
        <v/>
      </c>
      <c r="CT115" s="399" t="str">
        <f t="shared" si="268"/>
        <v/>
      </c>
      <c r="CU115" s="399" t="str">
        <f t="shared" si="269"/>
        <v/>
      </c>
      <c r="CV115" s="399" t="str">
        <f t="shared" si="270"/>
        <v/>
      </c>
      <c r="CW115" s="399" t="str">
        <f t="shared" si="271"/>
        <v/>
      </c>
      <c r="CX115" s="399" t="str">
        <f t="shared" si="272"/>
        <v/>
      </c>
      <c r="CY115" s="399" t="str">
        <f t="shared" si="273"/>
        <v/>
      </c>
      <c r="CZ115" s="399" t="str">
        <f t="shared" si="227"/>
        <v/>
      </c>
      <c r="DA115" s="400">
        <f t="shared" si="228"/>
        <v>0</v>
      </c>
      <c r="DB115" s="400">
        <f t="shared" si="229"/>
        <v>0</v>
      </c>
      <c r="DC115" s="400">
        <f t="shared" si="230"/>
        <v>0</v>
      </c>
      <c r="DD115" s="400">
        <f t="shared" si="231"/>
        <v>0</v>
      </c>
      <c r="DE115" s="400">
        <f t="shared" si="232"/>
        <v>0</v>
      </c>
      <c r="DF115" s="400">
        <f t="shared" si="233"/>
        <v>0</v>
      </c>
      <c r="DG115" s="400">
        <f t="shared" si="234"/>
        <v>0</v>
      </c>
      <c r="DH115" s="400">
        <f t="shared" si="235"/>
        <v>0</v>
      </c>
      <c r="DI115" s="400">
        <f t="shared" si="236"/>
        <v>0</v>
      </c>
      <c r="DJ115" s="400">
        <f t="shared" si="237"/>
        <v>0</v>
      </c>
      <c r="DK115" s="400">
        <f t="shared" si="238"/>
        <v>0</v>
      </c>
      <c r="DL115" s="400">
        <f t="shared" si="239"/>
        <v>0</v>
      </c>
      <c r="DM115" s="400">
        <f t="shared" si="240"/>
        <v>0</v>
      </c>
      <c r="DN115" s="400">
        <f t="shared" si="241"/>
        <v>0</v>
      </c>
      <c r="DO115" s="400">
        <f t="shared" si="242"/>
        <v>0</v>
      </c>
      <c r="DP115" s="400">
        <f t="shared" si="243"/>
        <v>0</v>
      </c>
      <c r="DQ115" s="400">
        <f t="shared" si="244"/>
        <v>0</v>
      </c>
      <c r="DR115" s="400">
        <f t="shared" si="245"/>
        <v>0</v>
      </c>
      <c r="DS115" s="400">
        <f t="shared" si="246"/>
        <v>0</v>
      </c>
      <c r="DT115" s="400">
        <f t="shared" si="247"/>
        <v>0</v>
      </c>
      <c r="DU115" s="400">
        <f t="shared" si="248"/>
        <v>0</v>
      </c>
      <c r="DV115" s="400">
        <f t="shared" si="249"/>
        <v>0</v>
      </c>
      <c r="DW115" s="400">
        <f t="shared" si="250"/>
        <v>0</v>
      </c>
      <c r="DX115" s="400">
        <f t="shared" si="251"/>
        <v>0</v>
      </c>
      <c r="DY115" s="400">
        <f t="shared" si="252"/>
        <v>0</v>
      </c>
      <c r="DZ115" s="400">
        <f t="shared" si="253"/>
        <v>0</v>
      </c>
    </row>
    <row r="116" spans="1:130" ht="16.149999999999999" customHeight="1" x14ac:dyDescent="0.25">
      <c r="A116" s="1602" t="s">
        <v>2563</v>
      </c>
      <c r="B116" s="1791">
        <f t="shared" si="274"/>
        <v>0</v>
      </c>
      <c r="C116" s="1592">
        <f t="shared" si="274"/>
        <v>0</v>
      </c>
      <c r="D116" s="1591"/>
      <c r="E116" s="1674"/>
      <c r="F116" s="1583"/>
      <c r="G116" s="1674"/>
      <c r="H116" s="1583"/>
      <c r="I116" s="1595"/>
      <c r="J116" s="1591"/>
      <c r="K116" s="1591"/>
      <c r="L116" s="1583"/>
      <c r="M116" s="1595"/>
      <c r="N116" s="1591"/>
      <c r="O116" s="1674"/>
      <c r="P116" s="1583"/>
      <c r="Q116" s="1674"/>
      <c r="R116" s="1583"/>
      <c r="S116" s="1674"/>
      <c r="T116" s="1583"/>
      <c r="U116" s="1674"/>
      <c r="V116" s="1583"/>
      <c r="W116" s="1674"/>
      <c r="X116" s="1583"/>
      <c r="Y116" s="1674"/>
      <c r="Z116" s="1583"/>
      <c r="AA116" s="1674"/>
      <c r="AB116" s="1583"/>
      <c r="AC116" s="1674"/>
      <c r="AD116" s="1583"/>
      <c r="AE116" s="1674"/>
      <c r="AF116" s="1583"/>
      <c r="AG116" s="1674"/>
      <c r="AH116" s="1583"/>
      <c r="AI116" s="1674"/>
      <c r="AJ116" s="1583"/>
      <c r="AK116" s="1674"/>
      <c r="AL116" s="1583"/>
      <c r="AM116" s="1674"/>
      <c r="AN116" s="1583"/>
      <c r="AO116" s="1674"/>
      <c r="AP116" s="1583"/>
      <c r="AQ116" s="1679"/>
      <c r="AR116" s="1591"/>
      <c r="AS116" s="1679"/>
      <c r="AT116" s="1591"/>
      <c r="AU116" s="1674"/>
      <c r="AV116" s="1583"/>
      <c r="AW116" s="1595"/>
      <c r="AX116" s="398" t="str">
        <f t="shared" si="221"/>
        <v/>
      </c>
      <c r="AY116" s="398"/>
      <c r="AZ116" s="398"/>
      <c r="BA116" s="398"/>
      <c r="BB116" s="398"/>
      <c r="BC116" s="398"/>
      <c r="BD116" s="398"/>
      <c r="BE116" s="398"/>
      <c r="BF116" s="398"/>
      <c r="BG116" s="398"/>
      <c r="BH116" s="398"/>
      <c r="BI116" s="394"/>
      <c r="BJ116" s="394"/>
      <c r="BK116" s="394"/>
      <c r="BL116" s="394"/>
      <c r="BU116" s="394"/>
      <c r="BW116" s="395"/>
      <c r="CA116" s="399" t="str">
        <f t="shared" si="222"/>
        <v/>
      </c>
      <c r="CB116" s="399" t="str">
        <f t="shared" si="223"/>
        <v/>
      </c>
      <c r="CC116" s="399" t="str">
        <f t="shared" si="224"/>
        <v/>
      </c>
      <c r="CD116" s="399" t="str">
        <f t="shared" si="225"/>
        <v/>
      </c>
      <c r="CE116" s="399" t="str">
        <f t="shared" si="226"/>
        <v/>
      </c>
      <c r="CF116" s="399" t="str">
        <f t="shared" si="254"/>
        <v/>
      </c>
      <c r="CG116" s="399" t="str">
        <f t="shared" si="255"/>
        <v/>
      </c>
      <c r="CH116" s="399" t="str">
        <f t="shared" si="256"/>
        <v/>
      </c>
      <c r="CI116" s="399" t="str">
        <f t="shared" si="257"/>
        <v/>
      </c>
      <c r="CJ116" s="399" t="str">
        <f t="shared" si="258"/>
        <v/>
      </c>
      <c r="CK116" s="399" t="str">
        <f t="shared" si="259"/>
        <v/>
      </c>
      <c r="CL116" s="399" t="str">
        <f t="shared" si="260"/>
        <v/>
      </c>
      <c r="CM116" s="399" t="str">
        <f t="shared" si="261"/>
        <v/>
      </c>
      <c r="CN116" s="399" t="str">
        <f t="shared" si="262"/>
        <v/>
      </c>
      <c r="CO116" s="399" t="str">
        <f t="shared" si="263"/>
        <v/>
      </c>
      <c r="CP116" s="399" t="str">
        <f t="shared" si="264"/>
        <v/>
      </c>
      <c r="CQ116" s="399" t="str">
        <f t="shared" si="265"/>
        <v/>
      </c>
      <c r="CR116" s="399" t="str">
        <f t="shared" si="266"/>
        <v/>
      </c>
      <c r="CS116" s="399" t="str">
        <f t="shared" si="267"/>
        <v/>
      </c>
      <c r="CT116" s="399" t="str">
        <f t="shared" si="268"/>
        <v/>
      </c>
      <c r="CU116" s="399" t="str">
        <f t="shared" si="269"/>
        <v/>
      </c>
      <c r="CV116" s="399" t="str">
        <f t="shared" si="270"/>
        <v/>
      </c>
      <c r="CW116" s="399" t="str">
        <f t="shared" si="271"/>
        <v/>
      </c>
      <c r="CX116" s="399" t="str">
        <f t="shared" si="272"/>
        <v/>
      </c>
      <c r="CY116" s="399" t="str">
        <f t="shared" si="273"/>
        <v/>
      </c>
      <c r="CZ116" s="399" t="str">
        <f t="shared" si="227"/>
        <v/>
      </c>
      <c r="DA116" s="400">
        <f t="shared" si="228"/>
        <v>0</v>
      </c>
      <c r="DB116" s="400">
        <f t="shared" si="229"/>
        <v>0</v>
      </c>
      <c r="DC116" s="400">
        <f t="shared" si="230"/>
        <v>0</v>
      </c>
      <c r="DD116" s="400">
        <f t="shared" si="231"/>
        <v>0</v>
      </c>
      <c r="DE116" s="400">
        <f t="shared" si="232"/>
        <v>0</v>
      </c>
      <c r="DF116" s="400">
        <f t="shared" si="233"/>
        <v>0</v>
      </c>
      <c r="DG116" s="400">
        <f t="shared" si="234"/>
        <v>0</v>
      </c>
      <c r="DH116" s="400">
        <f t="shared" si="235"/>
        <v>0</v>
      </c>
      <c r="DI116" s="400">
        <f t="shared" si="236"/>
        <v>0</v>
      </c>
      <c r="DJ116" s="400">
        <f t="shared" si="237"/>
        <v>0</v>
      </c>
      <c r="DK116" s="400">
        <f t="shared" si="238"/>
        <v>0</v>
      </c>
      <c r="DL116" s="400">
        <f t="shared" si="239"/>
        <v>0</v>
      </c>
      <c r="DM116" s="400">
        <f t="shared" si="240"/>
        <v>0</v>
      </c>
      <c r="DN116" s="400">
        <f t="shared" si="241"/>
        <v>0</v>
      </c>
      <c r="DO116" s="400">
        <f t="shared" si="242"/>
        <v>0</v>
      </c>
      <c r="DP116" s="400">
        <f t="shared" si="243"/>
        <v>0</v>
      </c>
      <c r="DQ116" s="400">
        <f t="shared" si="244"/>
        <v>0</v>
      </c>
      <c r="DR116" s="400">
        <f t="shared" si="245"/>
        <v>0</v>
      </c>
      <c r="DS116" s="400">
        <f t="shared" si="246"/>
        <v>0</v>
      </c>
      <c r="DT116" s="400">
        <f t="shared" si="247"/>
        <v>0</v>
      </c>
      <c r="DU116" s="400">
        <f t="shared" si="248"/>
        <v>0</v>
      </c>
      <c r="DV116" s="400">
        <f t="shared" si="249"/>
        <v>0</v>
      </c>
      <c r="DW116" s="400">
        <f t="shared" si="250"/>
        <v>0</v>
      </c>
      <c r="DX116" s="400">
        <f t="shared" si="251"/>
        <v>0</v>
      </c>
      <c r="DY116" s="400">
        <f t="shared" si="252"/>
        <v>0</v>
      </c>
      <c r="DZ116" s="400">
        <f t="shared" si="253"/>
        <v>0</v>
      </c>
    </row>
    <row r="117" spans="1:130" ht="16.149999999999999" customHeight="1" x14ac:dyDescent="0.25">
      <c r="A117" s="4113" t="s">
        <v>2564</v>
      </c>
      <c r="B117" s="4112">
        <f t="shared" si="274"/>
        <v>0</v>
      </c>
      <c r="C117" s="4113">
        <f t="shared" si="274"/>
        <v>0</v>
      </c>
      <c r="D117" s="1907"/>
      <c r="E117" s="1634"/>
      <c r="F117" s="1596"/>
      <c r="G117" s="1634"/>
      <c r="H117" s="1596"/>
      <c r="I117" s="1597"/>
      <c r="J117" s="1907"/>
      <c r="K117" s="1907"/>
      <c r="L117" s="1596"/>
      <c r="M117" s="1597"/>
      <c r="N117" s="1907"/>
      <c r="O117" s="1634"/>
      <c r="P117" s="1596"/>
      <c r="Q117" s="1634"/>
      <c r="R117" s="1596"/>
      <c r="S117" s="1634"/>
      <c r="T117" s="1596"/>
      <c r="U117" s="1634"/>
      <c r="V117" s="1596"/>
      <c r="W117" s="1634"/>
      <c r="X117" s="1596"/>
      <c r="Y117" s="1634"/>
      <c r="Z117" s="1596"/>
      <c r="AA117" s="1634"/>
      <c r="AB117" s="1596"/>
      <c r="AC117" s="1634"/>
      <c r="AD117" s="1596"/>
      <c r="AE117" s="1634"/>
      <c r="AF117" s="1596"/>
      <c r="AG117" s="1634"/>
      <c r="AH117" s="1596"/>
      <c r="AI117" s="1634"/>
      <c r="AJ117" s="1596"/>
      <c r="AK117" s="1634"/>
      <c r="AL117" s="1596"/>
      <c r="AM117" s="1634"/>
      <c r="AN117" s="1596"/>
      <c r="AO117" s="1634"/>
      <c r="AP117" s="1596"/>
      <c r="AQ117" s="1710"/>
      <c r="AR117" s="1907"/>
      <c r="AS117" s="1710"/>
      <c r="AT117" s="1907"/>
      <c r="AU117" s="1634"/>
      <c r="AV117" s="1596"/>
      <c r="AW117" s="1597"/>
      <c r="AX117" s="398" t="str">
        <f t="shared" si="221"/>
        <v/>
      </c>
      <c r="AY117" s="398"/>
      <c r="AZ117" s="398"/>
      <c r="BA117" s="398"/>
      <c r="BB117" s="398"/>
      <c r="BC117" s="398"/>
      <c r="BD117" s="398"/>
      <c r="BE117" s="398"/>
      <c r="BF117" s="398"/>
      <c r="BG117" s="398"/>
      <c r="BH117" s="398"/>
      <c r="BI117" s="394"/>
      <c r="BJ117" s="394"/>
      <c r="BK117" s="394"/>
      <c r="BL117" s="394"/>
      <c r="BU117" s="394"/>
      <c r="BW117" s="395"/>
      <c r="CA117" s="399" t="str">
        <f t="shared" si="222"/>
        <v/>
      </c>
      <c r="CB117" s="399" t="str">
        <f t="shared" si="223"/>
        <v/>
      </c>
      <c r="CC117" s="399" t="str">
        <f t="shared" si="224"/>
        <v/>
      </c>
      <c r="CD117" s="399" t="str">
        <f t="shared" si="225"/>
        <v/>
      </c>
      <c r="CE117" s="399" t="str">
        <f t="shared" si="226"/>
        <v/>
      </c>
      <c r="CF117" s="399" t="str">
        <f t="shared" si="254"/>
        <v/>
      </c>
      <c r="CG117" s="399" t="str">
        <f t="shared" si="255"/>
        <v/>
      </c>
      <c r="CH117" s="399" t="str">
        <f t="shared" si="256"/>
        <v/>
      </c>
      <c r="CI117" s="399" t="str">
        <f t="shared" si="257"/>
        <v/>
      </c>
      <c r="CJ117" s="399" t="str">
        <f t="shared" si="258"/>
        <v/>
      </c>
      <c r="CK117" s="399" t="str">
        <f t="shared" si="259"/>
        <v/>
      </c>
      <c r="CL117" s="399" t="str">
        <f t="shared" si="260"/>
        <v/>
      </c>
      <c r="CM117" s="399" t="str">
        <f t="shared" si="261"/>
        <v/>
      </c>
      <c r="CN117" s="399" t="str">
        <f t="shared" si="262"/>
        <v/>
      </c>
      <c r="CO117" s="399" t="str">
        <f t="shared" si="263"/>
        <v/>
      </c>
      <c r="CP117" s="399" t="str">
        <f t="shared" si="264"/>
        <v/>
      </c>
      <c r="CQ117" s="399" t="str">
        <f t="shared" si="265"/>
        <v/>
      </c>
      <c r="CR117" s="399" t="str">
        <f t="shared" si="266"/>
        <v/>
      </c>
      <c r="CS117" s="399" t="str">
        <f t="shared" si="267"/>
        <v/>
      </c>
      <c r="CT117" s="399" t="str">
        <f t="shared" si="268"/>
        <v/>
      </c>
      <c r="CU117" s="399" t="str">
        <f t="shared" si="269"/>
        <v/>
      </c>
      <c r="CV117" s="399" t="str">
        <f t="shared" si="270"/>
        <v/>
      </c>
      <c r="CW117" s="399" t="str">
        <f t="shared" si="271"/>
        <v/>
      </c>
      <c r="CX117" s="399" t="str">
        <f t="shared" si="272"/>
        <v/>
      </c>
      <c r="CY117" s="399" t="str">
        <f t="shared" si="273"/>
        <v/>
      </c>
      <c r="CZ117" s="399" t="str">
        <f t="shared" si="227"/>
        <v/>
      </c>
      <c r="DA117" s="400">
        <f t="shared" si="228"/>
        <v>0</v>
      </c>
      <c r="DB117" s="400">
        <f t="shared" si="229"/>
        <v>0</v>
      </c>
      <c r="DC117" s="400">
        <f t="shared" si="230"/>
        <v>0</v>
      </c>
      <c r="DD117" s="400">
        <f t="shared" si="231"/>
        <v>0</v>
      </c>
      <c r="DE117" s="400">
        <f t="shared" si="232"/>
        <v>0</v>
      </c>
      <c r="DF117" s="400">
        <f t="shared" si="233"/>
        <v>0</v>
      </c>
      <c r="DG117" s="400">
        <f t="shared" si="234"/>
        <v>0</v>
      </c>
      <c r="DH117" s="400">
        <f t="shared" si="235"/>
        <v>0</v>
      </c>
      <c r="DI117" s="400">
        <f t="shared" si="236"/>
        <v>0</v>
      </c>
      <c r="DJ117" s="400">
        <f t="shared" si="237"/>
        <v>0</v>
      </c>
      <c r="DK117" s="400">
        <f t="shared" si="238"/>
        <v>0</v>
      </c>
      <c r="DL117" s="400">
        <f t="shared" si="239"/>
        <v>0</v>
      </c>
      <c r="DM117" s="400">
        <f t="shared" si="240"/>
        <v>0</v>
      </c>
      <c r="DN117" s="400">
        <f t="shared" si="241"/>
        <v>0</v>
      </c>
      <c r="DO117" s="400">
        <f t="shared" si="242"/>
        <v>0</v>
      </c>
      <c r="DP117" s="400">
        <f t="shared" si="243"/>
        <v>0</v>
      </c>
      <c r="DQ117" s="400">
        <f t="shared" si="244"/>
        <v>0</v>
      </c>
      <c r="DR117" s="400">
        <f t="shared" si="245"/>
        <v>0</v>
      </c>
      <c r="DS117" s="400">
        <f t="shared" si="246"/>
        <v>0</v>
      </c>
      <c r="DT117" s="400">
        <f t="shared" si="247"/>
        <v>0</v>
      </c>
      <c r="DU117" s="400">
        <f t="shared" si="248"/>
        <v>0</v>
      </c>
      <c r="DV117" s="400">
        <f t="shared" si="249"/>
        <v>0</v>
      </c>
      <c r="DW117" s="400">
        <f t="shared" si="250"/>
        <v>0</v>
      </c>
      <c r="DX117" s="400">
        <f t="shared" si="251"/>
        <v>0</v>
      </c>
      <c r="DY117" s="400">
        <f t="shared" si="252"/>
        <v>0</v>
      </c>
      <c r="DZ117" s="400">
        <f t="shared" si="253"/>
        <v>0</v>
      </c>
    </row>
    <row r="118" spans="1:130" ht="31.9" customHeight="1" x14ac:dyDescent="0.25">
      <c r="A118" s="4096" t="s">
        <v>2570</v>
      </c>
      <c r="B118" s="4096"/>
      <c r="C118" s="4096"/>
      <c r="D118" s="4096"/>
      <c r="E118" s="4096"/>
      <c r="F118" s="4096"/>
      <c r="G118" s="4096"/>
      <c r="H118" s="273"/>
      <c r="I118" s="273"/>
      <c r="J118" s="291"/>
      <c r="K118" s="291"/>
      <c r="L118" s="291"/>
      <c r="M118" s="291"/>
      <c r="N118" s="291"/>
      <c r="O118" s="291"/>
      <c r="P118" s="291"/>
      <c r="Q118" s="250"/>
      <c r="AX118" s="394"/>
      <c r="AY118" s="394"/>
      <c r="AZ118" s="394"/>
      <c r="BA118" s="394"/>
      <c r="BB118" s="394"/>
      <c r="BC118" s="394"/>
      <c r="BD118" s="394"/>
      <c r="BE118" s="394"/>
      <c r="BF118" s="394"/>
      <c r="BG118" s="394"/>
      <c r="BH118" s="394"/>
      <c r="BI118" s="394"/>
      <c r="BJ118" s="394"/>
      <c r="BK118" s="394"/>
      <c r="BL118" s="394"/>
      <c r="BM118" s="394"/>
      <c r="BT118" s="397"/>
      <c r="BU118" s="397"/>
      <c r="BV118" s="395"/>
      <c r="BW118" s="395"/>
    </row>
    <row r="119" spans="1:130" ht="31.9" customHeight="1" x14ac:dyDescent="0.25">
      <c r="A119" s="7421" t="s">
        <v>2543</v>
      </c>
      <c r="B119" s="7423" t="s">
        <v>49</v>
      </c>
      <c r="C119" s="7424"/>
      <c r="D119" s="7427" t="s">
        <v>945</v>
      </c>
      <c r="E119" s="7428"/>
      <c r="F119" s="7428"/>
      <c r="G119" s="7428"/>
      <c r="H119" s="7428"/>
      <c r="I119" s="7428"/>
      <c r="J119" s="7428"/>
      <c r="K119" s="7428"/>
      <c r="L119" s="7428"/>
      <c r="M119" s="7428"/>
      <c r="N119" s="7428"/>
      <c r="O119" s="7428"/>
      <c r="P119" s="7428"/>
      <c r="Q119" s="7428"/>
      <c r="R119" s="7428"/>
      <c r="S119" s="7428"/>
      <c r="T119" s="7428"/>
      <c r="U119" s="7428"/>
      <c r="V119" s="7428"/>
      <c r="W119" s="7428"/>
      <c r="X119" s="7428"/>
      <c r="Y119" s="7428"/>
      <c r="Z119" s="7428"/>
      <c r="AA119" s="7428"/>
      <c r="AB119" s="7428"/>
      <c r="AC119" s="7428"/>
      <c r="AD119" s="7428"/>
      <c r="AE119" s="7428"/>
      <c r="AF119" s="7428"/>
      <c r="AG119" s="7428"/>
      <c r="AH119" s="7428"/>
      <c r="AI119" s="7428"/>
      <c r="AJ119" s="7428"/>
      <c r="AK119" s="7428"/>
      <c r="AL119" s="7428"/>
      <c r="AM119" s="7428"/>
      <c r="AN119" s="7428"/>
      <c r="AO119" s="7428"/>
      <c r="AP119" s="7428"/>
      <c r="AQ119" s="7429"/>
      <c r="AR119" s="7430" t="s">
        <v>2544</v>
      </c>
      <c r="AS119" s="7431"/>
      <c r="AT119" s="7432" t="s">
        <v>930</v>
      </c>
      <c r="AU119" s="7433"/>
      <c r="AV119" s="7438" t="s">
        <v>13</v>
      </c>
      <c r="AW119" s="7440" t="s">
        <v>14</v>
      </c>
      <c r="AX119" s="394"/>
      <c r="AY119" s="394"/>
      <c r="AZ119" s="394"/>
      <c r="BA119" s="394"/>
      <c r="BB119" s="394"/>
      <c r="BC119" s="394"/>
      <c r="BD119" s="394"/>
      <c r="BE119" s="394"/>
      <c r="BF119" s="394"/>
      <c r="BG119" s="394"/>
      <c r="BH119" s="394"/>
      <c r="BI119" s="394"/>
      <c r="BJ119" s="394"/>
      <c r="BK119" s="394"/>
      <c r="BL119" s="394"/>
      <c r="BU119" s="394"/>
      <c r="BV119" s="395"/>
      <c r="BW119" s="395"/>
    </row>
    <row r="120" spans="1:130" ht="16.149999999999999" customHeight="1" x14ac:dyDescent="0.25">
      <c r="A120" s="6664"/>
      <c r="B120" s="7425"/>
      <c r="C120" s="7426"/>
      <c r="D120" s="7436" t="s">
        <v>947</v>
      </c>
      <c r="E120" s="7430"/>
      <c r="F120" s="7436" t="s">
        <v>948</v>
      </c>
      <c r="G120" s="7430"/>
      <c r="H120" s="7436" t="s">
        <v>949</v>
      </c>
      <c r="I120" s="7437"/>
      <c r="J120" s="7430" t="s">
        <v>950</v>
      </c>
      <c r="K120" s="7430"/>
      <c r="L120" s="7436" t="s">
        <v>458</v>
      </c>
      <c r="M120" s="7430"/>
      <c r="N120" s="7436" t="s">
        <v>598</v>
      </c>
      <c r="O120" s="7430"/>
      <c r="P120" s="7436" t="s">
        <v>70</v>
      </c>
      <c r="Q120" s="7430"/>
      <c r="R120" s="7436" t="s">
        <v>71</v>
      </c>
      <c r="S120" s="7430"/>
      <c r="T120" s="7436" t="s">
        <v>143</v>
      </c>
      <c r="U120" s="7437"/>
      <c r="V120" s="7436" t="s">
        <v>144</v>
      </c>
      <c r="W120" s="7437"/>
      <c r="X120" s="7436" t="s">
        <v>145</v>
      </c>
      <c r="Y120" s="7437"/>
      <c r="Z120" s="7436" t="s">
        <v>146</v>
      </c>
      <c r="AA120" s="7437"/>
      <c r="AB120" s="7436" t="s">
        <v>147</v>
      </c>
      <c r="AC120" s="7437"/>
      <c r="AD120" s="7436" t="s">
        <v>148</v>
      </c>
      <c r="AE120" s="7437"/>
      <c r="AF120" s="7436" t="s">
        <v>149</v>
      </c>
      <c r="AG120" s="7437"/>
      <c r="AH120" s="7436" t="s">
        <v>150</v>
      </c>
      <c r="AI120" s="7437"/>
      <c r="AJ120" s="7436" t="s">
        <v>151</v>
      </c>
      <c r="AK120" s="7437"/>
      <c r="AL120" s="7436" t="s">
        <v>152</v>
      </c>
      <c r="AM120" s="7437"/>
      <c r="AN120" s="7436" t="s">
        <v>153</v>
      </c>
      <c r="AO120" s="7437"/>
      <c r="AP120" s="7436" t="s">
        <v>154</v>
      </c>
      <c r="AQ120" s="7431"/>
      <c r="AR120" s="7442" t="s">
        <v>53</v>
      </c>
      <c r="AS120" s="7444" t="s">
        <v>54</v>
      </c>
      <c r="AT120" s="7434"/>
      <c r="AU120" s="7435"/>
      <c r="AV120" s="6604"/>
      <c r="AW120" s="6203"/>
      <c r="AX120" s="394"/>
      <c r="AY120" s="394"/>
      <c r="AZ120" s="394"/>
      <c r="BA120" s="394"/>
      <c r="BB120" s="394"/>
      <c r="BC120" s="394"/>
      <c r="BD120" s="394"/>
      <c r="BE120" s="394"/>
      <c r="BF120" s="394"/>
      <c r="BG120" s="394"/>
      <c r="BH120" s="394"/>
      <c r="BI120" s="394"/>
      <c r="BJ120" s="394"/>
      <c r="BK120" s="394"/>
      <c r="BL120" s="394"/>
      <c r="BU120" s="394"/>
      <c r="BV120" s="395"/>
      <c r="BW120" s="395"/>
    </row>
    <row r="121" spans="1:130" ht="16.149999999999999" customHeight="1" x14ac:dyDescent="0.25">
      <c r="A121" s="7422"/>
      <c r="B121" s="4103" t="s">
        <v>2545</v>
      </c>
      <c r="C121" s="3781" t="s">
        <v>2546</v>
      </c>
      <c r="D121" s="4097" t="s">
        <v>2545</v>
      </c>
      <c r="E121" s="4104" t="s">
        <v>2546</v>
      </c>
      <c r="F121" s="4097" t="s">
        <v>2545</v>
      </c>
      <c r="G121" s="4104" t="s">
        <v>2546</v>
      </c>
      <c r="H121" s="4097" t="s">
        <v>2545</v>
      </c>
      <c r="I121" s="3781" t="s">
        <v>2546</v>
      </c>
      <c r="J121" s="4103" t="s">
        <v>2545</v>
      </c>
      <c r="K121" s="4104" t="s">
        <v>2546</v>
      </c>
      <c r="L121" s="4097" t="s">
        <v>2545</v>
      </c>
      <c r="M121" s="4104" t="s">
        <v>2546</v>
      </c>
      <c r="N121" s="4097" t="s">
        <v>2545</v>
      </c>
      <c r="O121" s="4104" t="s">
        <v>2546</v>
      </c>
      <c r="P121" s="4097" t="s">
        <v>2545</v>
      </c>
      <c r="Q121" s="4104" t="s">
        <v>2546</v>
      </c>
      <c r="R121" s="4097" t="s">
        <v>2545</v>
      </c>
      <c r="S121" s="4104" t="s">
        <v>2546</v>
      </c>
      <c r="T121" s="4097" t="s">
        <v>2545</v>
      </c>
      <c r="U121" s="4104" t="s">
        <v>2546</v>
      </c>
      <c r="V121" s="4097" t="s">
        <v>2545</v>
      </c>
      <c r="W121" s="4104" t="s">
        <v>2546</v>
      </c>
      <c r="X121" s="4097" t="s">
        <v>2545</v>
      </c>
      <c r="Y121" s="4104" t="s">
        <v>2546</v>
      </c>
      <c r="Z121" s="4097" t="s">
        <v>2545</v>
      </c>
      <c r="AA121" s="4104" t="s">
        <v>2546</v>
      </c>
      <c r="AB121" s="4097" t="s">
        <v>2545</v>
      </c>
      <c r="AC121" s="4104" t="s">
        <v>2546</v>
      </c>
      <c r="AD121" s="4097" t="s">
        <v>2545</v>
      </c>
      <c r="AE121" s="4104" t="s">
        <v>2546</v>
      </c>
      <c r="AF121" s="4097" t="s">
        <v>2545</v>
      </c>
      <c r="AG121" s="4104" t="s">
        <v>2546</v>
      </c>
      <c r="AH121" s="4097" t="s">
        <v>2545</v>
      </c>
      <c r="AI121" s="4104" t="s">
        <v>2546</v>
      </c>
      <c r="AJ121" s="4097" t="s">
        <v>2545</v>
      </c>
      <c r="AK121" s="4104" t="s">
        <v>2546</v>
      </c>
      <c r="AL121" s="4097" t="s">
        <v>2545</v>
      </c>
      <c r="AM121" s="4104" t="s">
        <v>2546</v>
      </c>
      <c r="AN121" s="4097" t="s">
        <v>2545</v>
      </c>
      <c r="AO121" s="4104" t="s">
        <v>2546</v>
      </c>
      <c r="AP121" s="4097" t="s">
        <v>2545</v>
      </c>
      <c r="AQ121" s="3723" t="s">
        <v>2546</v>
      </c>
      <c r="AR121" s="7443"/>
      <c r="AS121" s="7445"/>
      <c r="AT121" s="4105" t="s">
        <v>860</v>
      </c>
      <c r="AU121" s="4106" t="s">
        <v>861</v>
      </c>
      <c r="AV121" s="7439"/>
      <c r="AW121" s="7441"/>
      <c r="AX121" s="394"/>
      <c r="AY121" s="394"/>
      <c r="AZ121" s="394"/>
      <c r="BA121" s="394"/>
      <c r="BB121" s="394"/>
      <c r="BC121" s="394"/>
      <c r="BD121" s="394"/>
      <c r="BE121" s="394"/>
      <c r="BF121" s="394"/>
      <c r="BG121" s="394"/>
      <c r="BH121" s="394"/>
      <c r="BI121" s="394"/>
      <c r="BJ121" s="394"/>
      <c r="BK121" s="394"/>
      <c r="BL121" s="394"/>
      <c r="BU121" s="394"/>
      <c r="BV121" s="395"/>
      <c r="BW121" s="395"/>
    </row>
    <row r="122" spans="1:130" ht="16.149999999999999" customHeight="1" x14ac:dyDescent="0.25">
      <c r="A122" s="4115" t="s">
        <v>2547</v>
      </c>
      <c r="B122" s="4108">
        <f t="shared" ref="B122:C129" si="275">+N122+P122+R122+T122+V122+X122+Z122+AB122+AD122+AF122+AH122+AJ122+AL122+AN122+AP122</f>
        <v>0</v>
      </c>
      <c r="C122" s="4109">
        <f t="shared" si="275"/>
        <v>0</v>
      </c>
      <c r="D122" s="3571"/>
      <c r="E122" s="1678"/>
      <c r="F122" s="1706"/>
      <c r="G122" s="1678"/>
      <c r="H122" s="1706"/>
      <c r="I122" s="1678"/>
      <c r="J122" s="1706"/>
      <c r="K122" s="1678"/>
      <c r="L122" s="1706"/>
      <c r="M122" s="1707"/>
      <c r="N122" s="1591"/>
      <c r="O122" s="1674"/>
      <c r="P122" s="1583"/>
      <c r="Q122" s="1674"/>
      <c r="R122" s="1583"/>
      <c r="S122" s="1674"/>
      <c r="T122" s="1583"/>
      <c r="U122" s="1674"/>
      <c r="V122" s="1583"/>
      <c r="W122" s="1674"/>
      <c r="X122" s="1583"/>
      <c r="Y122" s="1674"/>
      <c r="Z122" s="1583"/>
      <c r="AA122" s="1674"/>
      <c r="AB122" s="1583"/>
      <c r="AC122" s="1674"/>
      <c r="AD122" s="1583"/>
      <c r="AE122" s="1674"/>
      <c r="AF122" s="1583"/>
      <c r="AG122" s="1674"/>
      <c r="AH122" s="1583"/>
      <c r="AI122" s="1674"/>
      <c r="AJ122" s="1583"/>
      <c r="AK122" s="1674"/>
      <c r="AL122" s="1583"/>
      <c r="AM122" s="1674"/>
      <c r="AN122" s="1583"/>
      <c r="AO122" s="1674"/>
      <c r="AP122" s="1583"/>
      <c r="AQ122" s="1679"/>
      <c r="AR122" s="3818"/>
      <c r="AS122" s="1679"/>
      <c r="AT122" s="1591"/>
      <c r="AU122" s="1674"/>
      <c r="AV122" s="1583"/>
      <c r="AW122" s="1595"/>
      <c r="AX122" s="398" t="str">
        <f t="shared" ref="AX122:AX139" si="276">$CA122&amp;$CB122&amp;$CC122&amp;$CD122&amp;$CE122&amp;$CF122&amp;$CG122&amp;$CH122&amp;$CI122&amp;$CJ122&amp;$CK122&amp;$CL122&amp;$CM122&amp;$CN122&amp;$CO122&amp;$CP122&amp;$CQ122&amp;$CR122&amp;$CS122&amp;$CT122&amp;$CU122&amp;$CV122&amp;$CW122&amp;$CX122&amp;$CY122&amp;$CZ122</f>
        <v/>
      </c>
      <c r="AY122" s="398"/>
      <c r="AZ122" s="398"/>
      <c r="BA122" s="398"/>
      <c r="BB122" s="398"/>
      <c r="BC122" s="398"/>
      <c r="BD122" s="398"/>
      <c r="BE122" s="398"/>
      <c r="BF122" s="398"/>
      <c r="BG122" s="398"/>
      <c r="BH122" s="398"/>
      <c r="BI122" s="394"/>
      <c r="BJ122" s="394"/>
      <c r="BK122" s="394"/>
      <c r="BL122" s="394"/>
      <c r="BU122" s="395"/>
      <c r="BV122" s="395"/>
      <c r="BW122" s="395"/>
      <c r="CA122" s="399" t="str">
        <f t="shared" ref="CA122:CA139" si="277">IF(B122&lt;C122,"* El total de Reactivos NO DEBE ser superior al total de Procesados. ","")</f>
        <v/>
      </c>
      <c r="CB122" s="399" t="str">
        <f t="shared" ref="CB122:CB138" si="278">IF(B122&lt;&gt;(AR122+ AS122),"* La suma de las columnas Sexo DEBE SER IGUAL a los Procesados. ","")</f>
        <v/>
      </c>
      <c r="CC122" s="399" t="str">
        <f t="shared" ref="CC122:CC139" si="279">IF(B122&lt;(AT122+ AU122),"* La suma de las columna Trans NO DEBE ser superior al total de Procesados. ","")</f>
        <v/>
      </c>
      <c r="CD122" s="399" t="str">
        <f t="shared" ref="CD122:CD139" si="280">IF(B122&lt;AV122,"* La columna Pueblos Originarios NO DEBE ser superior al total de Procesados. ","")</f>
        <v/>
      </c>
      <c r="CE122" s="399" t="str">
        <f t="shared" ref="CE122:CE139" si="281">IF(B122&lt;AW122,"* La columna Migrantes NO DEBE ser superior al total de Procesados. ","")</f>
        <v/>
      </c>
      <c r="CF122" s="399" t="str">
        <f>IF(D122&lt;E122,CONCATENATE("* El total de procesados debe ser mayor o igual al total de Reactivos en el grupo de edad ",$D$120),"")</f>
        <v/>
      </c>
      <c r="CG122" s="399" t="str">
        <f>IF(F122&lt;G122,CONCATENATE("* El total de procesados debe ser mayor o igual al total de Reactivos en el grupo de edad ",$F$120),"")</f>
        <v/>
      </c>
      <c r="CH122" s="399" t="str">
        <f>IF(H122&lt;I122,CONCATENATE("* El total de procesados debe ser mayor o igual al total de Reactivos en el grupo de edad ",$H$120),"")</f>
        <v/>
      </c>
      <c r="CI122" s="399" t="str">
        <f>IF(J122&lt;K122,CONCATENATE("* El total de procesados debe ser mayor o igual al total de Reactivos en el grupo de edad ",$J$120),"")</f>
        <v/>
      </c>
      <c r="CJ122" s="399" t="str">
        <f>IF(L122&lt;M122,CONCATENATE("* El total de procesados debe ser mayor o igual al total de Reactivos en el grupo de edad ",$L$120),"")</f>
        <v/>
      </c>
      <c r="CK122" s="399" t="str">
        <f>IF(N122&lt;O122,CONCATENATE("* El total de procesados debe ser mayor o igual al total de Reactivos en el grupo de edad ",$N$120),"")</f>
        <v/>
      </c>
      <c r="CL122" s="399" t="str">
        <f>IF(P122&lt;Q122,CONCATENATE("* El total de procesados debe ser mayor o igual al total de Reactivos en el grupo de edad ",$P$120),"")</f>
        <v/>
      </c>
      <c r="CM122" s="399" t="str">
        <f>IF(R122&lt;S122,CONCATENATE("* El total de procesados debe ser mayor o igual al total de Reactivos en el grupo de edad ",$R$120),"")</f>
        <v/>
      </c>
      <c r="CN122" s="399" t="str">
        <f>IF(T122&lt;U122,CONCATENATE("* El total de procesados debe ser mayor o igual al total de Reactivos en el grupo de edad ",$T$120),"")</f>
        <v/>
      </c>
      <c r="CO122" s="399" t="str">
        <f>IF(V122&lt;W122,CONCATENATE("* El total de procesados debe ser mayor o igual al total de Reactivos en el grupo de edad ",$V$120),"")</f>
        <v/>
      </c>
      <c r="CP122" s="399" t="str">
        <f>IF(X122&lt;Y122,CONCATENATE("* El total de procesados debe ser mayor o igual al total de Reactivos en el grupo de edad ",$X$120),"")</f>
        <v/>
      </c>
      <c r="CQ122" s="399" t="str">
        <f>IF(Z122&lt;AA122,CONCATENATE("* El total de procesados debe ser mayor o igual al total de Reactivos en el grupo de edad ",$Z$120),"")</f>
        <v/>
      </c>
      <c r="CR122" s="399" t="str">
        <f>IF(AB122&lt;AC122,CONCATENATE("* El total de procesados debe ser mayor o igual al total de Reactivos en el grupo de edad ",$AB$120),"")</f>
        <v/>
      </c>
      <c r="CS122" s="399" t="str">
        <f>IF(AD122&lt;AE122,CONCATENATE("* El total de procesados debe ser mayor o igual al total de Reactivos en el grupo de edad ",$AD$120),"")</f>
        <v/>
      </c>
      <c r="CT122" s="399" t="str">
        <f>IF(AF122&lt;AG122,CONCATENATE("* El total de procesados debe ser mayor o igual al total de Reactivos en el grupo de edad ",$AF$120),"")</f>
        <v/>
      </c>
      <c r="CU122" s="399" t="str">
        <f>IF(AH122&lt;AI122,CONCATENATE("* El total de procesados debe ser mayor o igual al total de Reactivos en el grupo de edad ",$AH$120),"")</f>
        <v/>
      </c>
      <c r="CV122" s="399" t="str">
        <f>IF(AJ122&lt;AK122,CONCATENATE("* El total de procesados debe ser mayor o igual al total de Reactivos en el grupo de edad ",$AJ$120),"")</f>
        <v/>
      </c>
      <c r="CW122" s="399" t="str">
        <f>IF(AL122&lt;AM122,CONCATENATE("* El total de procesados debe ser mayor o igual al total de Reactivos en el grupo de edad ",$AL$120),"")</f>
        <v/>
      </c>
      <c r="CX122" s="399" t="str">
        <f>IF(AN122&lt;AO122,CONCATENATE("* El total de procesados debe ser mayor o igual al total de Reactivos en el grupo de edad ",$AN$120),"")</f>
        <v/>
      </c>
      <c r="CY122" s="399" t="str">
        <f>IF(AP122&lt;AQ122,CONCATENATE("* El total de procesados debe ser mayor o igual al total de Reactivos en el grupo de edad ",$AP$120),"")</f>
        <v/>
      </c>
      <c r="CZ122" s="399" t="str">
        <f t="shared" ref="CZ122:CZ139" si="282">IF(AND(B122&lt;&gt;0,OR(AT122="",AU122="",AV122="",AW122="")),"* No olvide digitar la columna Trans y/o Pueblos Originarios y/o Migrantes (Digite Cero si no tiene). ","")</f>
        <v/>
      </c>
      <c r="DA122" s="400">
        <f t="shared" ref="DA122:DA139" si="283">IF(B122&lt;   C122,1,0)</f>
        <v>0</v>
      </c>
      <c r="DB122" s="400">
        <f t="shared" ref="DB122:DB139" si="284">IF(B122&lt;&gt; AR122+AS122,1,0)</f>
        <v>0</v>
      </c>
      <c r="DC122" s="400">
        <f t="shared" ref="DC122:DC139" si="285">IF(B122&lt;  AT122+AU122,1,0)</f>
        <v>0</v>
      </c>
      <c r="DD122" s="400">
        <f t="shared" ref="DD122:DD139" si="286">IF(B122&lt;  AV122,1,0)</f>
        <v>0</v>
      </c>
      <c r="DE122" s="400">
        <f t="shared" ref="DE122:DE139" si="287">IF(B122&lt;  AW122,1,0)</f>
        <v>0</v>
      </c>
      <c r="DF122" s="400">
        <f t="shared" ref="DF122:DF139" si="288">IF(D122&lt;E122,1,0)</f>
        <v>0</v>
      </c>
      <c r="DG122" s="400">
        <f t="shared" ref="DG122:DG139" si="289">IF(F122&lt;G122,1,0)</f>
        <v>0</v>
      </c>
      <c r="DH122" s="400">
        <f t="shared" ref="DH122:DH139" si="290">IF(H122&lt;I122,1,0)</f>
        <v>0</v>
      </c>
      <c r="DI122" s="400">
        <f t="shared" ref="DI122:DI139" si="291">IF(J122&lt;K122,1,0)</f>
        <v>0</v>
      </c>
      <c r="DJ122" s="400">
        <f t="shared" ref="DJ122:DJ139" si="292">IF(L122&lt;M122,1,0)</f>
        <v>0</v>
      </c>
      <c r="DK122" s="400">
        <f t="shared" ref="DK122:DK139" si="293">IF(N122&lt;O122,1,0)</f>
        <v>0</v>
      </c>
      <c r="DL122" s="400">
        <f t="shared" ref="DL122:DL139" si="294">IF(P122&lt;Q122,1,0)</f>
        <v>0</v>
      </c>
      <c r="DM122" s="400">
        <f t="shared" ref="DM122:DM139" si="295">IF(R122&lt;S122,1,0)</f>
        <v>0</v>
      </c>
      <c r="DN122" s="400">
        <f t="shared" ref="DN122:DN139" si="296">IF(T122&lt;U122,1,0)</f>
        <v>0</v>
      </c>
      <c r="DO122" s="400">
        <f t="shared" ref="DO122:DO139" si="297">IF(V122&lt;W122,1,0)</f>
        <v>0</v>
      </c>
      <c r="DP122" s="400">
        <f t="shared" ref="DP122:DP139" si="298">IF(X122&lt;Y122,1,0)</f>
        <v>0</v>
      </c>
      <c r="DQ122" s="400">
        <f t="shared" ref="DQ122:DQ139" si="299">IF(Z122&lt;AA122,1,0)</f>
        <v>0</v>
      </c>
      <c r="DR122" s="400">
        <f t="shared" ref="DR122:DR139" si="300">IF(AB122&lt;AC122,1,0)</f>
        <v>0</v>
      </c>
      <c r="DS122" s="400">
        <f t="shared" ref="DS122:DS139" si="301">IF(AD122&lt;AE122,1,0)</f>
        <v>0</v>
      </c>
      <c r="DT122" s="400">
        <f t="shared" ref="DT122:DT139" si="302">IF(AF122&lt;AG122,1,0)</f>
        <v>0</v>
      </c>
      <c r="DU122" s="400">
        <f t="shared" ref="DU122:DU139" si="303">IF(AH122&lt;AI122,1,0)</f>
        <v>0</v>
      </c>
      <c r="DV122" s="400">
        <f t="shared" ref="DV122:DV139" si="304">IF(AJ122&lt;AK122,1,0)</f>
        <v>0</v>
      </c>
      <c r="DW122" s="400">
        <f t="shared" ref="DW122:DW139" si="305">IF(AL122&lt;AM122,1,0)</f>
        <v>0</v>
      </c>
      <c r="DX122" s="400">
        <f t="shared" ref="DX122:DX139" si="306">IF(AN122&lt;AO122,1,0)</f>
        <v>0</v>
      </c>
      <c r="DY122" s="400">
        <f t="shared" ref="DY122:DY139" si="307">IF(AP122&lt;AQ122,1,0)</f>
        <v>0</v>
      </c>
      <c r="DZ122" s="400">
        <f t="shared" ref="DZ122:DZ139" si="308">IF(AND(B122&lt;&gt;0,OR(AT122="",AU122="",AV122="",AW122="")),1,0)</f>
        <v>0</v>
      </c>
    </row>
    <row r="123" spans="1:130" ht="16.149999999999999" customHeight="1" x14ac:dyDescent="0.25">
      <c r="A123" s="1602" t="s">
        <v>2548</v>
      </c>
      <c r="B123" s="1791">
        <f t="shared" si="275"/>
        <v>0</v>
      </c>
      <c r="C123" s="1592">
        <f t="shared" si="275"/>
        <v>0</v>
      </c>
      <c r="D123" s="3571"/>
      <c r="E123" s="1678"/>
      <c r="F123" s="1706"/>
      <c r="G123" s="1678"/>
      <c r="H123" s="1706"/>
      <c r="I123" s="1678"/>
      <c r="J123" s="1706"/>
      <c r="K123" s="1678"/>
      <c r="L123" s="1706"/>
      <c r="M123" s="1707"/>
      <c r="N123" s="1591"/>
      <c r="O123" s="1674"/>
      <c r="P123" s="1583"/>
      <c r="Q123" s="1674"/>
      <c r="R123" s="1583"/>
      <c r="S123" s="1674"/>
      <c r="T123" s="1583"/>
      <c r="U123" s="1674"/>
      <c r="V123" s="1583"/>
      <c r="W123" s="1674"/>
      <c r="X123" s="1583"/>
      <c r="Y123" s="1674"/>
      <c r="Z123" s="1583"/>
      <c r="AA123" s="1674"/>
      <c r="AB123" s="1583"/>
      <c r="AC123" s="1674"/>
      <c r="AD123" s="1583"/>
      <c r="AE123" s="1674"/>
      <c r="AF123" s="1583"/>
      <c r="AG123" s="1674"/>
      <c r="AH123" s="1583"/>
      <c r="AI123" s="1674"/>
      <c r="AJ123" s="1583"/>
      <c r="AK123" s="1674"/>
      <c r="AL123" s="1583"/>
      <c r="AM123" s="1674"/>
      <c r="AN123" s="1583"/>
      <c r="AO123" s="1674"/>
      <c r="AP123" s="1583"/>
      <c r="AQ123" s="1679"/>
      <c r="AR123" s="3818"/>
      <c r="AS123" s="1679"/>
      <c r="AT123" s="1591"/>
      <c r="AU123" s="1674"/>
      <c r="AV123" s="1583"/>
      <c r="AW123" s="1595"/>
      <c r="AX123" s="398" t="str">
        <f t="shared" si="276"/>
        <v/>
      </c>
      <c r="AY123" s="398"/>
      <c r="AZ123" s="398"/>
      <c r="BA123" s="398"/>
      <c r="BB123" s="398"/>
      <c r="BC123" s="398"/>
      <c r="BD123" s="398"/>
      <c r="BE123" s="398"/>
      <c r="BF123" s="398"/>
      <c r="BG123" s="398"/>
      <c r="BH123" s="398"/>
      <c r="BI123" s="394"/>
      <c r="BJ123" s="394"/>
      <c r="BK123" s="394"/>
      <c r="BL123" s="394"/>
      <c r="BU123" s="395"/>
      <c r="BV123" s="395"/>
      <c r="BW123" s="395"/>
      <c r="CA123" s="399" t="str">
        <f t="shared" si="277"/>
        <v/>
      </c>
      <c r="CB123" s="399" t="str">
        <f t="shared" si="278"/>
        <v/>
      </c>
      <c r="CC123" s="399" t="str">
        <f t="shared" si="279"/>
        <v/>
      </c>
      <c r="CD123" s="399" t="str">
        <f t="shared" si="280"/>
        <v/>
      </c>
      <c r="CE123" s="399" t="str">
        <f t="shared" si="281"/>
        <v/>
      </c>
      <c r="CF123" s="399" t="str">
        <f t="shared" ref="CF123:CF139" si="309">IF(D123&lt;E123,CONCATENATE("* El total de procesados debe ser mayor o igual al total de Reactivos en el grupo de edad ",$D$120),"")</f>
        <v/>
      </c>
      <c r="CG123" s="399" t="str">
        <f t="shared" ref="CG123:CG139" si="310">IF(F123&lt;G123,CONCATENATE("* El total de procesados debe ser mayor o igual al total de Reactivos en el grupo de edad ",$F$120),"")</f>
        <v/>
      </c>
      <c r="CH123" s="399" t="str">
        <f t="shared" ref="CH123:CH139" si="311">IF(H123&lt;I123,CONCATENATE("* El total de procesados debe ser mayor o igual al total de Reactivos en el grupo de edad ",$H$120),"")</f>
        <v/>
      </c>
      <c r="CI123" s="399" t="str">
        <f t="shared" ref="CI123:CI139" si="312">IF(J123&lt;K123,CONCATENATE("* El total de procesados debe ser mayor o igual al total de Reactivos en el grupo de edad ",$J$120),"")</f>
        <v/>
      </c>
      <c r="CJ123" s="399" t="str">
        <f t="shared" ref="CJ123:CJ139" si="313">IF(L123&lt;M123,CONCATENATE("* El total de procesados debe ser mayor o igual al total de Reactivos en el grupo de edad ",$L$120),"")</f>
        <v/>
      </c>
      <c r="CK123" s="399" t="str">
        <f t="shared" ref="CK123:CK139" si="314">IF(N123&lt;O123,CONCATENATE("* El total de procesados debe ser mayor o igual al total de Reactivos en el grupo de edad ",$N$120),"")</f>
        <v/>
      </c>
      <c r="CL123" s="399" t="str">
        <f t="shared" ref="CL123:CL139" si="315">IF(P123&lt;Q123,CONCATENATE("* El total de procesados debe ser mayor o igual al total de Reactivos en el grupo de edad ",$P$120),"")</f>
        <v/>
      </c>
      <c r="CM123" s="399" t="str">
        <f t="shared" ref="CM123:CM139" si="316">IF(R123&lt;S123,CONCATENATE("* El total de procesados debe ser mayor o igual al total de Reactivos en el grupo de edad ",$R$120),"")</f>
        <v/>
      </c>
      <c r="CN123" s="399" t="str">
        <f t="shared" ref="CN123:CN139" si="317">IF(T123&lt;U123,CONCATENATE("* El total de procesados debe ser mayor o igual al total de Reactivos en el grupo de edad ",$T$120),"")</f>
        <v/>
      </c>
      <c r="CO123" s="399" t="str">
        <f t="shared" ref="CO123:CO139" si="318">IF(V123&lt;W123,CONCATENATE("* El total de procesados debe ser mayor o igual al total de Reactivos en el grupo de edad ",$V$120),"")</f>
        <v/>
      </c>
      <c r="CP123" s="399" t="str">
        <f t="shared" ref="CP123:CP139" si="319">IF(X123&lt;Y123,CONCATENATE("* El total de procesados debe ser mayor o igual al total de Reactivos en el grupo de edad ",$X$120),"")</f>
        <v/>
      </c>
      <c r="CQ123" s="399" t="str">
        <f t="shared" ref="CQ123:CQ139" si="320">IF(Z123&lt;AA123,CONCATENATE("* El total de procesados debe ser mayor o igual al total de Reactivos en el grupo de edad ",$Z$120),"")</f>
        <v/>
      </c>
      <c r="CR123" s="399" t="str">
        <f t="shared" ref="CR123:CR139" si="321">IF(AB123&lt;AC123,CONCATENATE("* El total de procesados debe ser mayor o igual al total de Reactivos en el grupo de edad ",$AB$120),"")</f>
        <v/>
      </c>
      <c r="CS123" s="399" t="str">
        <f t="shared" ref="CS123:CS139" si="322">IF(AD123&lt;AE123,CONCATENATE("* El total de procesados debe ser mayor o igual al total de Reactivos en el grupo de edad ",$AD$120),"")</f>
        <v/>
      </c>
      <c r="CT123" s="399" t="str">
        <f t="shared" ref="CT123:CT139" si="323">IF(AF123&lt;AG123,CONCATENATE("* El total de procesados debe ser mayor o igual al total de Reactivos en el grupo de edad ",$AF$120),"")</f>
        <v/>
      </c>
      <c r="CU123" s="399" t="str">
        <f t="shared" ref="CU123:CU139" si="324">IF(AH123&lt;AI123,CONCATENATE("* El total de procesados debe ser mayor o igual al total de Reactivos en el grupo de edad ",$AH$120),"")</f>
        <v/>
      </c>
      <c r="CV123" s="399" t="str">
        <f t="shared" ref="CV123:CV139" si="325">IF(AJ123&lt;AK123,CONCATENATE("* El total de procesados debe ser mayor o igual al total de Reactivos en el grupo de edad ",$AJ$120),"")</f>
        <v/>
      </c>
      <c r="CW123" s="399" t="str">
        <f t="shared" ref="CW123:CW139" si="326">IF(AL123&lt;AM123,CONCATENATE("* El total de procesados debe ser mayor o igual al total de Reactivos en el grupo de edad ",$AL$120),"")</f>
        <v/>
      </c>
      <c r="CX123" s="399" t="str">
        <f t="shared" ref="CX123:CX139" si="327">IF(AN123&lt;AO123,CONCATENATE("* El total de procesados debe ser mayor o igual al total de Reactivos en el grupo de edad ",$AN$120),"")</f>
        <v/>
      </c>
      <c r="CY123" s="399" t="str">
        <f t="shared" ref="CY123:CY139" si="328">IF(AP123&lt;AQ123,CONCATENATE("* El total de procesados debe ser mayor o igual al total de Reactivos en el grupo de edad ",$AP$120),"")</f>
        <v/>
      </c>
      <c r="CZ123" s="399" t="str">
        <f t="shared" si="282"/>
        <v/>
      </c>
      <c r="DA123" s="400">
        <f t="shared" si="283"/>
        <v>0</v>
      </c>
      <c r="DB123" s="400">
        <f t="shared" si="284"/>
        <v>0</v>
      </c>
      <c r="DC123" s="400">
        <f t="shared" si="285"/>
        <v>0</v>
      </c>
      <c r="DD123" s="400">
        <f t="shared" si="286"/>
        <v>0</v>
      </c>
      <c r="DE123" s="400">
        <f t="shared" si="287"/>
        <v>0</v>
      </c>
      <c r="DF123" s="400">
        <f t="shared" si="288"/>
        <v>0</v>
      </c>
      <c r="DG123" s="400">
        <f t="shared" si="289"/>
        <v>0</v>
      </c>
      <c r="DH123" s="400">
        <f t="shared" si="290"/>
        <v>0</v>
      </c>
      <c r="DI123" s="400">
        <f t="shared" si="291"/>
        <v>0</v>
      </c>
      <c r="DJ123" s="400">
        <f t="shared" si="292"/>
        <v>0</v>
      </c>
      <c r="DK123" s="400">
        <f t="shared" si="293"/>
        <v>0</v>
      </c>
      <c r="DL123" s="400">
        <f t="shared" si="294"/>
        <v>0</v>
      </c>
      <c r="DM123" s="400">
        <f t="shared" si="295"/>
        <v>0</v>
      </c>
      <c r="DN123" s="400">
        <f t="shared" si="296"/>
        <v>0</v>
      </c>
      <c r="DO123" s="400">
        <f t="shared" si="297"/>
        <v>0</v>
      </c>
      <c r="DP123" s="400">
        <f t="shared" si="298"/>
        <v>0</v>
      </c>
      <c r="DQ123" s="400">
        <f t="shared" si="299"/>
        <v>0</v>
      </c>
      <c r="DR123" s="400">
        <f t="shared" si="300"/>
        <v>0</v>
      </c>
      <c r="DS123" s="400">
        <f t="shared" si="301"/>
        <v>0</v>
      </c>
      <c r="DT123" s="400">
        <f t="shared" si="302"/>
        <v>0</v>
      </c>
      <c r="DU123" s="400">
        <f t="shared" si="303"/>
        <v>0</v>
      </c>
      <c r="DV123" s="400">
        <f t="shared" si="304"/>
        <v>0</v>
      </c>
      <c r="DW123" s="400">
        <f t="shared" si="305"/>
        <v>0</v>
      </c>
      <c r="DX123" s="400">
        <f t="shared" si="306"/>
        <v>0</v>
      </c>
      <c r="DY123" s="400">
        <f t="shared" si="307"/>
        <v>0</v>
      </c>
      <c r="DZ123" s="400">
        <f t="shared" si="308"/>
        <v>0</v>
      </c>
    </row>
    <row r="124" spans="1:130" ht="16.149999999999999" customHeight="1" x14ac:dyDescent="0.25">
      <c r="A124" s="1602" t="s">
        <v>2549</v>
      </c>
      <c r="B124" s="1791">
        <f t="shared" si="275"/>
        <v>0</v>
      </c>
      <c r="C124" s="1592">
        <f t="shared" si="275"/>
        <v>0</v>
      </c>
      <c r="D124" s="3571"/>
      <c r="E124" s="1678"/>
      <c r="F124" s="1706"/>
      <c r="G124" s="1678"/>
      <c r="H124" s="1706"/>
      <c r="I124" s="1678"/>
      <c r="J124" s="1706"/>
      <c r="K124" s="1678"/>
      <c r="L124" s="1706"/>
      <c r="M124" s="1707"/>
      <c r="N124" s="1591"/>
      <c r="O124" s="1674"/>
      <c r="P124" s="1583"/>
      <c r="Q124" s="1674"/>
      <c r="R124" s="1583"/>
      <c r="S124" s="1674"/>
      <c r="T124" s="1583"/>
      <c r="U124" s="1674"/>
      <c r="V124" s="1583"/>
      <c r="W124" s="1674"/>
      <c r="X124" s="1583"/>
      <c r="Y124" s="1674"/>
      <c r="Z124" s="1583"/>
      <c r="AA124" s="1674"/>
      <c r="AB124" s="1583"/>
      <c r="AC124" s="1674"/>
      <c r="AD124" s="1583"/>
      <c r="AE124" s="1674"/>
      <c r="AF124" s="1583"/>
      <c r="AG124" s="1674"/>
      <c r="AH124" s="1583"/>
      <c r="AI124" s="1674"/>
      <c r="AJ124" s="1583"/>
      <c r="AK124" s="1674"/>
      <c r="AL124" s="1583"/>
      <c r="AM124" s="1674"/>
      <c r="AN124" s="1583"/>
      <c r="AO124" s="1674"/>
      <c r="AP124" s="1583"/>
      <c r="AQ124" s="1679"/>
      <c r="AR124" s="3818"/>
      <c r="AS124" s="1679"/>
      <c r="AT124" s="1591"/>
      <c r="AU124" s="1674"/>
      <c r="AV124" s="1583"/>
      <c r="AW124" s="1595"/>
      <c r="AX124" s="398" t="str">
        <f t="shared" si="276"/>
        <v/>
      </c>
      <c r="AY124" s="398"/>
      <c r="AZ124" s="398"/>
      <c r="BA124" s="398"/>
      <c r="BB124" s="398"/>
      <c r="BC124" s="398"/>
      <c r="BD124" s="398"/>
      <c r="BE124" s="398"/>
      <c r="BF124" s="398"/>
      <c r="BG124" s="398"/>
      <c r="BH124" s="398"/>
      <c r="BI124" s="394"/>
      <c r="BJ124" s="394"/>
      <c r="BK124" s="394"/>
      <c r="BL124" s="394"/>
      <c r="BU124" s="395"/>
      <c r="BV124" s="395"/>
      <c r="BW124" s="395"/>
      <c r="CA124" s="399" t="str">
        <f t="shared" si="277"/>
        <v/>
      </c>
      <c r="CB124" s="399" t="str">
        <f t="shared" si="278"/>
        <v/>
      </c>
      <c r="CC124" s="399" t="str">
        <f t="shared" si="279"/>
        <v/>
      </c>
      <c r="CD124" s="399" t="str">
        <f t="shared" si="280"/>
        <v/>
      </c>
      <c r="CE124" s="399" t="str">
        <f t="shared" si="281"/>
        <v/>
      </c>
      <c r="CF124" s="399" t="str">
        <f t="shared" si="309"/>
        <v/>
      </c>
      <c r="CG124" s="399" t="str">
        <f t="shared" si="310"/>
        <v/>
      </c>
      <c r="CH124" s="399" t="str">
        <f t="shared" si="311"/>
        <v/>
      </c>
      <c r="CI124" s="399" t="str">
        <f t="shared" si="312"/>
        <v/>
      </c>
      <c r="CJ124" s="399" t="str">
        <f t="shared" si="313"/>
        <v/>
      </c>
      <c r="CK124" s="399" t="str">
        <f t="shared" si="314"/>
        <v/>
      </c>
      <c r="CL124" s="399" t="str">
        <f t="shared" si="315"/>
        <v/>
      </c>
      <c r="CM124" s="399" t="str">
        <f t="shared" si="316"/>
        <v/>
      </c>
      <c r="CN124" s="399" t="str">
        <f t="shared" si="317"/>
        <v/>
      </c>
      <c r="CO124" s="399" t="str">
        <f t="shared" si="318"/>
        <v/>
      </c>
      <c r="CP124" s="399" t="str">
        <f t="shared" si="319"/>
        <v/>
      </c>
      <c r="CQ124" s="399" t="str">
        <f t="shared" si="320"/>
        <v/>
      </c>
      <c r="CR124" s="399" t="str">
        <f t="shared" si="321"/>
        <v/>
      </c>
      <c r="CS124" s="399" t="str">
        <f t="shared" si="322"/>
        <v/>
      </c>
      <c r="CT124" s="399" t="str">
        <f t="shared" si="323"/>
        <v/>
      </c>
      <c r="CU124" s="399" t="str">
        <f t="shared" si="324"/>
        <v/>
      </c>
      <c r="CV124" s="399" t="str">
        <f t="shared" si="325"/>
        <v/>
      </c>
      <c r="CW124" s="399" t="str">
        <f t="shared" si="326"/>
        <v/>
      </c>
      <c r="CX124" s="399" t="str">
        <f t="shared" si="327"/>
        <v/>
      </c>
      <c r="CY124" s="399" t="str">
        <f t="shared" si="328"/>
        <v/>
      </c>
      <c r="CZ124" s="399" t="str">
        <f t="shared" si="282"/>
        <v/>
      </c>
      <c r="DA124" s="400">
        <f t="shared" si="283"/>
        <v>0</v>
      </c>
      <c r="DB124" s="400">
        <f t="shared" si="284"/>
        <v>0</v>
      </c>
      <c r="DC124" s="400">
        <f t="shared" si="285"/>
        <v>0</v>
      </c>
      <c r="DD124" s="400">
        <f t="shared" si="286"/>
        <v>0</v>
      </c>
      <c r="DE124" s="400">
        <f t="shared" si="287"/>
        <v>0</v>
      </c>
      <c r="DF124" s="400">
        <f t="shared" si="288"/>
        <v>0</v>
      </c>
      <c r="DG124" s="400">
        <f t="shared" si="289"/>
        <v>0</v>
      </c>
      <c r="DH124" s="400">
        <f t="shared" si="290"/>
        <v>0</v>
      </c>
      <c r="DI124" s="400">
        <f t="shared" si="291"/>
        <v>0</v>
      </c>
      <c r="DJ124" s="400">
        <f t="shared" si="292"/>
        <v>0</v>
      </c>
      <c r="DK124" s="400">
        <f t="shared" si="293"/>
        <v>0</v>
      </c>
      <c r="DL124" s="400">
        <f t="shared" si="294"/>
        <v>0</v>
      </c>
      <c r="DM124" s="400">
        <f t="shared" si="295"/>
        <v>0</v>
      </c>
      <c r="DN124" s="400">
        <f t="shared" si="296"/>
        <v>0</v>
      </c>
      <c r="DO124" s="400">
        <f t="shared" si="297"/>
        <v>0</v>
      </c>
      <c r="DP124" s="400">
        <f t="shared" si="298"/>
        <v>0</v>
      </c>
      <c r="DQ124" s="400">
        <f t="shared" si="299"/>
        <v>0</v>
      </c>
      <c r="DR124" s="400">
        <f t="shared" si="300"/>
        <v>0</v>
      </c>
      <c r="DS124" s="400">
        <f t="shared" si="301"/>
        <v>0</v>
      </c>
      <c r="DT124" s="400">
        <f t="shared" si="302"/>
        <v>0</v>
      </c>
      <c r="DU124" s="400">
        <f t="shared" si="303"/>
        <v>0</v>
      </c>
      <c r="DV124" s="400">
        <f t="shared" si="304"/>
        <v>0</v>
      </c>
      <c r="DW124" s="400">
        <f t="shared" si="305"/>
        <v>0</v>
      </c>
      <c r="DX124" s="400">
        <f t="shared" si="306"/>
        <v>0</v>
      </c>
      <c r="DY124" s="400">
        <f t="shared" si="307"/>
        <v>0</v>
      </c>
      <c r="DZ124" s="400">
        <f t="shared" si="308"/>
        <v>0</v>
      </c>
    </row>
    <row r="125" spans="1:130" ht="16.149999999999999" customHeight="1" x14ac:dyDescent="0.25">
      <c r="A125" s="1602" t="s">
        <v>2550</v>
      </c>
      <c r="B125" s="1791">
        <f t="shared" si="275"/>
        <v>0</v>
      </c>
      <c r="C125" s="1592">
        <f t="shared" si="275"/>
        <v>0</v>
      </c>
      <c r="D125" s="3571"/>
      <c r="E125" s="1678"/>
      <c r="F125" s="1706"/>
      <c r="G125" s="1678"/>
      <c r="H125" s="1706"/>
      <c r="I125" s="1678"/>
      <c r="J125" s="1706"/>
      <c r="K125" s="1678"/>
      <c r="L125" s="1706"/>
      <c r="M125" s="1707"/>
      <c r="N125" s="1591"/>
      <c r="O125" s="1674"/>
      <c r="P125" s="1583"/>
      <c r="Q125" s="1674"/>
      <c r="R125" s="1583"/>
      <c r="S125" s="1674"/>
      <c r="T125" s="1583"/>
      <c r="U125" s="1674"/>
      <c r="V125" s="1583"/>
      <c r="W125" s="1674"/>
      <c r="X125" s="1583"/>
      <c r="Y125" s="1674"/>
      <c r="Z125" s="1583"/>
      <c r="AA125" s="1674"/>
      <c r="AB125" s="1583"/>
      <c r="AC125" s="1674"/>
      <c r="AD125" s="1583"/>
      <c r="AE125" s="1674"/>
      <c r="AF125" s="1583"/>
      <c r="AG125" s="1674"/>
      <c r="AH125" s="1583"/>
      <c r="AI125" s="1674"/>
      <c r="AJ125" s="1583"/>
      <c r="AK125" s="1674"/>
      <c r="AL125" s="1583"/>
      <c r="AM125" s="1674"/>
      <c r="AN125" s="1583"/>
      <c r="AO125" s="1674"/>
      <c r="AP125" s="1583"/>
      <c r="AQ125" s="1679"/>
      <c r="AR125" s="3818"/>
      <c r="AS125" s="1679"/>
      <c r="AT125" s="1591"/>
      <c r="AU125" s="1674"/>
      <c r="AV125" s="1583"/>
      <c r="AW125" s="1595"/>
      <c r="AX125" s="398" t="str">
        <f t="shared" si="276"/>
        <v/>
      </c>
      <c r="AY125" s="398"/>
      <c r="AZ125" s="398"/>
      <c r="BA125" s="398"/>
      <c r="BB125" s="398"/>
      <c r="BC125" s="398"/>
      <c r="BD125" s="398"/>
      <c r="BE125" s="398"/>
      <c r="BF125" s="398"/>
      <c r="BG125" s="398"/>
      <c r="BH125" s="398"/>
      <c r="BI125" s="394"/>
      <c r="BJ125" s="394"/>
      <c r="BK125" s="394"/>
      <c r="BL125" s="394"/>
      <c r="BU125" s="395"/>
      <c r="BV125" s="395"/>
      <c r="BW125" s="395"/>
      <c r="CA125" s="399" t="str">
        <f t="shared" si="277"/>
        <v/>
      </c>
      <c r="CB125" s="399" t="str">
        <f t="shared" si="278"/>
        <v/>
      </c>
      <c r="CC125" s="399" t="str">
        <f t="shared" si="279"/>
        <v/>
      </c>
      <c r="CD125" s="399" t="str">
        <f t="shared" si="280"/>
        <v/>
      </c>
      <c r="CE125" s="399" t="str">
        <f t="shared" si="281"/>
        <v/>
      </c>
      <c r="CF125" s="399" t="str">
        <f t="shared" si="309"/>
        <v/>
      </c>
      <c r="CG125" s="399" t="str">
        <f t="shared" si="310"/>
        <v/>
      </c>
      <c r="CH125" s="399" t="str">
        <f t="shared" si="311"/>
        <v/>
      </c>
      <c r="CI125" s="399" t="str">
        <f t="shared" si="312"/>
        <v/>
      </c>
      <c r="CJ125" s="399" t="str">
        <f t="shared" si="313"/>
        <v/>
      </c>
      <c r="CK125" s="399" t="str">
        <f t="shared" si="314"/>
        <v/>
      </c>
      <c r="CL125" s="399" t="str">
        <f t="shared" si="315"/>
        <v/>
      </c>
      <c r="CM125" s="399" t="str">
        <f t="shared" si="316"/>
        <v/>
      </c>
      <c r="CN125" s="399" t="str">
        <f t="shared" si="317"/>
        <v/>
      </c>
      <c r="CO125" s="399" t="str">
        <f t="shared" si="318"/>
        <v/>
      </c>
      <c r="CP125" s="399" t="str">
        <f t="shared" si="319"/>
        <v/>
      </c>
      <c r="CQ125" s="399" t="str">
        <f t="shared" si="320"/>
        <v/>
      </c>
      <c r="CR125" s="399" t="str">
        <f t="shared" si="321"/>
        <v/>
      </c>
      <c r="CS125" s="399" t="str">
        <f t="shared" si="322"/>
        <v/>
      </c>
      <c r="CT125" s="399" t="str">
        <f t="shared" si="323"/>
        <v/>
      </c>
      <c r="CU125" s="399" t="str">
        <f t="shared" si="324"/>
        <v/>
      </c>
      <c r="CV125" s="399" t="str">
        <f t="shared" si="325"/>
        <v/>
      </c>
      <c r="CW125" s="399" t="str">
        <f t="shared" si="326"/>
        <v/>
      </c>
      <c r="CX125" s="399" t="str">
        <f t="shared" si="327"/>
        <v/>
      </c>
      <c r="CY125" s="399" t="str">
        <f t="shared" si="328"/>
        <v/>
      </c>
      <c r="CZ125" s="399" t="str">
        <f t="shared" si="282"/>
        <v/>
      </c>
      <c r="DA125" s="400">
        <f t="shared" si="283"/>
        <v>0</v>
      </c>
      <c r="DB125" s="400">
        <f t="shared" si="284"/>
        <v>0</v>
      </c>
      <c r="DC125" s="400">
        <f t="shared" si="285"/>
        <v>0</v>
      </c>
      <c r="DD125" s="400">
        <f t="shared" si="286"/>
        <v>0</v>
      </c>
      <c r="DE125" s="400">
        <f t="shared" si="287"/>
        <v>0</v>
      </c>
      <c r="DF125" s="400">
        <f t="shared" si="288"/>
        <v>0</v>
      </c>
      <c r="DG125" s="400">
        <f t="shared" si="289"/>
        <v>0</v>
      </c>
      <c r="DH125" s="400">
        <f t="shared" si="290"/>
        <v>0</v>
      </c>
      <c r="DI125" s="400">
        <f t="shared" si="291"/>
        <v>0</v>
      </c>
      <c r="DJ125" s="400">
        <f t="shared" si="292"/>
        <v>0</v>
      </c>
      <c r="DK125" s="400">
        <f t="shared" si="293"/>
        <v>0</v>
      </c>
      <c r="DL125" s="400">
        <f t="shared" si="294"/>
        <v>0</v>
      </c>
      <c r="DM125" s="400">
        <f t="shared" si="295"/>
        <v>0</v>
      </c>
      <c r="DN125" s="400">
        <f t="shared" si="296"/>
        <v>0</v>
      </c>
      <c r="DO125" s="400">
        <f t="shared" si="297"/>
        <v>0</v>
      </c>
      <c r="DP125" s="400">
        <f t="shared" si="298"/>
        <v>0</v>
      </c>
      <c r="DQ125" s="400">
        <f t="shared" si="299"/>
        <v>0</v>
      </c>
      <c r="DR125" s="400">
        <f t="shared" si="300"/>
        <v>0</v>
      </c>
      <c r="DS125" s="400">
        <f t="shared" si="301"/>
        <v>0</v>
      </c>
      <c r="DT125" s="400">
        <f t="shared" si="302"/>
        <v>0</v>
      </c>
      <c r="DU125" s="400">
        <f t="shared" si="303"/>
        <v>0</v>
      </c>
      <c r="DV125" s="400">
        <f t="shared" si="304"/>
        <v>0</v>
      </c>
      <c r="DW125" s="400">
        <f t="shared" si="305"/>
        <v>0</v>
      </c>
      <c r="DX125" s="400">
        <f t="shared" si="306"/>
        <v>0</v>
      </c>
      <c r="DY125" s="400">
        <f t="shared" si="307"/>
        <v>0</v>
      </c>
      <c r="DZ125" s="400">
        <f t="shared" si="308"/>
        <v>0</v>
      </c>
    </row>
    <row r="126" spans="1:130" ht="16.149999999999999" customHeight="1" x14ac:dyDescent="0.25">
      <c r="A126" s="1582" t="s">
        <v>2551</v>
      </c>
      <c r="B126" s="1791">
        <f t="shared" si="275"/>
        <v>0</v>
      </c>
      <c r="C126" s="1592">
        <f t="shared" si="275"/>
        <v>0</v>
      </c>
      <c r="D126" s="3571"/>
      <c r="E126" s="1678"/>
      <c r="F126" s="1706"/>
      <c r="G126" s="1678"/>
      <c r="H126" s="1706"/>
      <c r="I126" s="1678"/>
      <c r="J126" s="1706"/>
      <c r="K126" s="1678"/>
      <c r="L126" s="1706"/>
      <c r="M126" s="1707"/>
      <c r="N126" s="1591"/>
      <c r="O126" s="1674"/>
      <c r="P126" s="1583"/>
      <c r="Q126" s="1674"/>
      <c r="R126" s="1583"/>
      <c r="S126" s="1674"/>
      <c r="T126" s="1583"/>
      <c r="U126" s="1674"/>
      <c r="V126" s="1583"/>
      <c r="W126" s="1674"/>
      <c r="X126" s="1583"/>
      <c r="Y126" s="1674"/>
      <c r="Z126" s="1583"/>
      <c r="AA126" s="1674"/>
      <c r="AB126" s="1583"/>
      <c r="AC126" s="1674"/>
      <c r="AD126" s="1583"/>
      <c r="AE126" s="1674"/>
      <c r="AF126" s="1583"/>
      <c r="AG126" s="1674"/>
      <c r="AH126" s="1583"/>
      <c r="AI126" s="1674"/>
      <c r="AJ126" s="1583"/>
      <c r="AK126" s="1674"/>
      <c r="AL126" s="1583"/>
      <c r="AM126" s="1674"/>
      <c r="AN126" s="1583"/>
      <c r="AO126" s="1674"/>
      <c r="AP126" s="1583"/>
      <c r="AQ126" s="1679"/>
      <c r="AR126" s="3818"/>
      <c r="AS126" s="1679"/>
      <c r="AT126" s="1591"/>
      <c r="AU126" s="1674"/>
      <c r="AV126" s="1583"/>
      <c r="AW126" s="1595"/>
      <c r="AX126" s="398" t="str">
        <f t="shared" si="276"/>
        <v/>
      </c>
      <c r="AY126" s="398"/>
      <c r="AZ126" s="398"/>
      <c r="BA126" s="398"/>
      <c r="BB126" s="398"/>
      <c r="BC126" s="398"/>
      <c r="BD126" s="398"/>
      <c r="BE126" s="398"/>
      <c r="BF126" s="398"/>
      <c r="BG126" s="398"/>
      <c r="BH126" s="398"/>
      <c r="BI126" s="394"/>
      <c r="BJ126" s="394"/>
      <c r="BK126" s="394"/>
      <c r="BL126" s="394"/>
      <c r="BU126" s="395"/>
      <c r="BV126" s="395"/>
      <c r="BW126" s="395"/>
      <c r="CA126" s="399" t="str">
        <f t="shared" si="277"/>
        <v/>
      </c>
      <c r="CB126" s="399" t="str">
        <f t="shared" si="278"/>
        <v/>
      </c>
      <c r="CC126" s="399" t="str">
        <f t="shared" si="279"/>
        <v/>
      </c>
      <c r="CD126" s="399" t="str">
        <f t="shared" si="280"/>
        <v/>
      </c>
      <c r="CE126" s="399" t="str">
        <f t="shared" si="281"/>
        <v/>
      </c>
      <c r="CF126" s="399" t="str">
        <f t="shared" si="309"/>
        <v/>
      </c>
      <c r="CG126" s="399" t="str">
        <f t="shared" si="310"/>
        <v/>
      </c>
      <c r="CH126" s="399" t="str">
        <f t="shared" si="311"/>
        <v/>
      </c>
      <c r="CI126" s="399" t="str">
        <f t="shared" si="312"/>
        <v/>
      </c>
      <c r="CJ126" s="399" t="str">
        <f t="shared" si="313"/>
        <v/>
      </c>
      <c r="CK126" s="399" t="str">
        <f t="shared" si="314"/>
        <v/>
      </c>
      <c r="CL126" s="399" t="str">
        <f t="shared" si="315"/>
        <v/>
      </c>
      <c r="CM126" s="399" t="str">
        <f t="shared" si="316"/>
        <v/>
      </c>
      <c r="CN126" s="399" t="str">
        <f t="shared" si="317"/>
        <v/>
      </c>
      <c r="CO126" s="399" t="str">
        <f t="shared" si="318"/>
        <v/>
      </c>
      <c r="CP126" s="399" t="str">
        <f t="shared" si="319"/>
        <v/>
      </c>
      <c r="CQ126" s="399" t="str">
        <f t="shared" si="320"/>
        <v/>
      </c>
      <c r="CR126" s="399" t="str">
        <f t="shared" si="321"/>
        <v/>
      </c>
      <c r="CS126" s="399" t="str">
        <f t="shared" si="322"/>
        <v/>
      </c>
      <c r="CT126" s="399" t="str">
        <f t="shared" si="323"/>
        <v/>
      </c>
      <c r="CU126" s="399" t="str">
        <f t="shared" si="324"/>
        <v/>
      </c>
      <c r="CV126" s="399" t="str">
        <f t="shared" si="325"/>
        <v/>
      </c>
      <c r="CW126" s="399" t="str">
        <f t="shared" si="326"/>
        <v/>
      </c>
      <c r="CX126" s="399" t="str">
        <f t="shared" si="327"/>
        <v/>
      </c>
      <c r="CY126" s="399" t="str">
        <f t="shared" si="328"/>
        <v/>
      </c>
      <c r="CZ126" s="399" t="str">
        <f t="shared" si="282"/>
        <v/>
      </c>
      <c r="DA126" s="400">
        <f t="shared" si="283"/>
        <v>0</v>
      </c>
      <c r="DB126" s="400">
        <f t="shared" si="284"/>
        <v>0</v>
      </c>
      <c r="DC126" s="400">
        <f t="shared" si="285"/>
        <v>0</v>
      </c>
      <c r="DD126" s="400">
        <f t="shared" si="286"/>
        <v>0</v>
      </c>
      <c r="DE126" s="400">
        <f t="shared" si="287"/>
        <v>0</v>
      </c>
      <c r="DF126" s="400">
        <f t="shared" si="288"/>
        <v>0</v>
      </c>
      <c r="DG126" s="400">
        <f t="shared" si="289"/>
        <v>0</v>
      </c>
      <c r="DH126" s="400">
        <f t="shared" si="290"/>
        <v>0</v>
      </c>
      <c r="DI126" s="400">
        <f t="shared" si="291"/>
        <v>0</v>
      </c>
      <c r="DJ126" s="400">
        <f t="shared" si="292"/>
        <v>0</v>
      </c>
      <c r="DK126" s="400">
        <f t="shared" si="293"/>
        <v>0</v>
      </c>
      <c r="DL126" s="400">
        <f t="shared" si="294"/>
        <v>0</v>
      </c>
      <c r="DM126" s="400">
        <f t="shared" si="295"/>
        <v>0</v>
      </c>
      <c r="DN126" s="400">
        <f t="shared" si="296"/>
        <v>0</v>
      </c>
      <c r="DO126" s="400">
        <f t="shared" si="297"/>
        <v>0</v>
      </c>
      <c r="DP126" s="400">
        <f t="shared" si="298"/>
        <v>0</v>
      </c>
      <c r="DQ126" s="400">
        <f t="shared" si="299"/>
        <v>0</v>
      </c>
      <c r="DR126" s="400">
        <f t="shared" si="300"/>
        <v>0</v>
      </c>
      <c r="DS126" s="400">
        <f t="shared" si="301"/>
        <v>0</v>
      </c>
      <c r="DT126" s="400">
        <f t="shared" si="302"/>
        <v>0</v>
      </c>
      <c r="DU126" s="400">
        <f t="shared" si="303"/>
        <v>0</v>
      </c>
      <c r="DV126" s="400">
        <f t="shared" si="304"/>
        <v>0</v>
      </c>
      <c r="DW126" s="400">
        <f t="shared" si="305"/>
        <v>0</v>
      </c>
      <c r="DX126" s="400">
        <f t="shared" si="306"/>
        <v>0</v>
      </c>
      <c r="DY126" s="400">
        <f t="shared" si="307"/>
        <v>0</v>
      </c>
      <c r="DZ126" s="400">
        <f t="shared" si="308"/>
        <v>0</v>
      </c>
    </row>
    <row r="127" spans="1:130" ht="21" customHeight="1" x14ac:dyDescent="0.25">
      <c r="A127" s="1582" t="s">
        <v>2552</v>
      </c>
      <c r="B127" s="1791">
        <f t="shared" si="275"/>
        <v>0</v>
      </c>
      <c r="C127" s="1592">
        <f t="shared" si="275"/>
        <v>0</v>
      </c>
      <c r="D127" s="3571"/>
      <c r="E127" s="1678"/>
      <c r="F127" s="1706"/>
      <c r="G127" s="1678"/>
      <c r="H127" s="1706"/>
      <c r="I127" s="1678"/>
      <c r="J127" s="1706"/>
      <c r="K127" s="1678"/>
      <c r="L127" s="1706"/>
      <c r="M127" s="1707"/>
      <c r="N127" s="1591"/>
      <c r="O127" s="1674"/>
      <c r="P127" s="1583"/>
      <c r="Q127" s="1674"/>
      <c r="R127" s="1583"/>
      <c r="S127" s="1674"/>
      <c r="T127" s="1583"/>
      <c r="U127" s="1674"/>
      <c r="V127" s="1583"/>
      <c r="W127" s="1674"/>
      <c r="X127" s="1583"/>
      <c r="Y127" s="1674"/>
      <c r="Z127" s="1583"/>
      <c r="AA127" s="1674"/>
      <c r="AB127" s="1583"/>
      <c r="AC127" s="1674"/>
      <c r="AD127" s="1583"/>
      <c r="AE127" s="1674"/>
      <c r="AF127" s="1583"/>
      <c r="AG127" s="1674"/>
      <c r="AH127" s="1583"/>
      <c r="AI127" s="1674"/>
      <c r="AJ127" s="1583"/>
      <c r="AK127" s="1674"/>
      <c r="AL127" s="1583"/>
      <c r="AM127" s="1674"/>
      <c r="AN127" s="1583"/>
      <c r="AO127" s="1674"/>
      <c r="AP127" s="1583"/>
      <c r="AQ127" s="1679"/>
      <c r="AR127" s="1591"/>
      <c r="AS127" s="1679"/>
      <c r="AT127" s="1591"/>
      <c r="AU127" s="1674"/>
      <c r="AV127" s="1583"/>
      <c r="AW127" s="1595"/>
      <c r="AX127" s="398" t="str">
        <f t="shared" si="276"/>
        <v/>
      </c>
      <c r="AY127" s="398"/>
      <c r="AZ127" s="398"/>
      <c r="BA127" s="398"/>
      <c r="BB127" s="398"/>
      <c r="BC127" s="398"/>
      <c r="BD127" s="398"/>
      <c r="BE127" s="398"/>
      <c r="BF127" s="398"/>
      <c r="BG127" s="398"/>
      <c r="BH127" s="398"/>
      <c r="BI127" s="394"/>
      <c r="BJ127" s="394"/>
      <c r="BK127" s="394"/>
      <c r="BL127" s="394"/>
      <c r="BU127" s="395"/>
      <c r="BV127" s="395"/>
      <c r="BW127" s="395"/>
      <c r="CA127" s="399" t="str">
        <f t="shared" si="277"/>
        <v/>
      </c>
      <c r="CB127" s="399" t="str">
        <f t="shared" si="278"/>
        <v/>
      </c>
      <c r="CC127" s="399" t="str">
        <f t="shared" si="279"/>
        <v/>
      </c>
      <c r="CD127" s="399" t="str">
        <f t="shared" si="280"/>
        <v/>
      </c>
      <c r="CE127" s="399" t="str">
        <f t="shared" si="281"/>
        <v/>
      </c>
      <c r="CF127" s="399" t="str">
        <f t="shared" si="309"/>
        <v/>
      </c>
      <c r="CG127" s="399" t="str">
        <f t="shared" si="310"/>
        <v/>
      </c>
      <c r="CH127" s="399" t="str">
        <f t="shared" si="311"/>
        <v/>
      </c>
      <c r="CI127" s="399" t="str">
        <f t="shared" si="312"/>
        <v/>
      </c>
      <c r="CJ127" s="399" t="str">
        <f t="shared" si="313"/>
        <v/>
      </c>
      <c r="CK127" s="399" t="str">
        <f t="shared" si="314"/>
        <v/>
      </c>
      <c r="CL127" s="399" t="str">
        <f t="shared" si="315"/>
        <v/>
      </c>
      <c r="CM127" s="399" t="str">
        <f t="shared" si="316"/>
        <v/>
      </c>
      <c r="CN127" s="399" t="str">
        <f t="shared" si="317"/>
        <v/>
      </c>
      <c r="CO127" s="399" t="str">
        <f t="shared" si="318"/>
        <v/>
      </c>
      <c r="CP127" s="399" t="str">
        <f t="shared" si="319"/>
        <v/>
      </c>
      <c r="CQ127" s="399" t="str">
        <f t="shared" si="320"/>
        <v/>
      </c>
      <c r="CR127" s="399" t="str">
        <f t="shared" si="321"/>
        <v/>
      </c>
      <c r="CS127" s="399" t="str">
        <f t="shared" si="322"/>
        <v/>
      </c>
      <c r="CT127" s="399" t="str">
        <f t="shared" si="323"/>
        <v/>
      </c>
      <c r="CU127" s="399" t="str">
        <f t="shared" si="324"/>
        <v/>
      </c>
      <c r="CV127" s="399" t="str">
        <f t="shared" si="325"/>
        <v/>
      </c>
      <c r="CW127" s="399" t="str">
        <f t="shared" si="326"/>
        <v/>
      </c>
      <c r="CX127" s="399" t="str">
        <f t="shared" si="327"/>
        <v/>
      </c>
      <c r="CY127" s="399" t="str">
        <f t="shared" si="328"/>
        <v/>
      </c>
      <c r="CZ127" s="399" t="str">
        <f t="shared" si="282"/>
        <v/>
      </c>
      <c r="DA127" s="400">
        <f t="shared" si="283"/>
        <v>0</v>
      </c>
      <c r="DB127" s="400">
        <f t="shared" si="284"/>
        <v>0</v>
      </c>
      <c r="DC127" s="400">
        <f t="shared" si="285"/>
        <v>0</v>
      </c>
      <c r="DD127" s="400">
        <f t="shared" si="286"/>
        <v>0</v>
      </c>
      <c r="DE127" s="400">
        <f t="shared" si="287"/>
        <v>0</v>
      </c>
      <c r="DF127" s="400">
        <f t="shared" si="288"/>
        <v>0</v>
      </c>
      <c r="DG127" s="400">
        <f t="shared" si="289"/>
        <v>0</v>
      </c>
      <c r="DH127" s="400">
        <f t="shared" si="290"/>
        <v>0</v>
      </c>
      <c r="DI127" s="400">
        <f t="shared" si="291"/>
        <v>0</v>
      </c>
      <c r="DJ127" s="400">
        <f t="shared" si="292"/>
        <v>0</v>
      </c>
      <c r="DK127" s="400">
        <f t="shared" si="293"/>
        <v>0</v>
      </c>
      <c r="DL127" s="400">
        <f t="shared" si="294"/>
        <v>0</v>
      </c>
      <c r="DM127" s="400">
        <f t="shared" si="295"/>
        <v>0</v>
      </c>
      <c r="DN127" s="400">
        <f t="shared" si="296"/>
        <v>0</v>
      </c>
      <c r="DO127" s="400">
        <f t="shared" si="297"/>
        <v>0</v>
      </c>
      <c r="DP127" s="400">
        <f t="shared" si="298"/>
        <v>0</v>
      </c>
      <c r="DQ127" s="400">
        <f t="shared" si="299"/>
        <v>0</v>
      </c>
      <c r="DR127" s="400">
        <f t="shared" si="300"/>
        <v>0</v>
      </c>
      <c r="DS127" s="400">
        <f t="shared" si="301"/>
        <v>0</v>
      </c>
      <c r="DT127" s="400">
        <f t="shared" si="302"/>
        <v>0</v>
      </c>
      <c r="DU127" s="400">
        <f t="shared" si="303"/>
        <v>0</v>
      </c>
      <c r="DV127" s="400">
        <f t="shared" si="304"/>
        <v>0</v>
      </c>
      <c r="DW127" s="400">
        <f t="shared" si="305"/>
        <v>0</v>
      </c>
      <c r="DX127" s="400">
        <f t="shared" si="306"/>
        <v>0</v>
      </c>
      <c r="DY127" s="400">
        <f t="shared" si="307"/>
        <v>0</v>
      </c>
      <c r="DZ127" s="400">
        <f t="shared" si="308"/>
        <v>0</v>
      </c>
    </row>
    <row r="128" spans="1:130" ht="26.25" customHeight="1" x14ac:dyDescent="0.25">
      <c r="A128" s="1582" t="s">
        <v>2553</v>
      </c>
      <c r="B128" s="1791">
        <f t="shared" si="275"/>
        <v>0</v>
      </c>
      <c r="C128" s="1592">
        <f t="shared" si="275"/>
        <v>0</v>
      </c>
      <c r="D128" s="3571"/>
      <c r="E128" s="1678"/>
      <c r="F128" s="1706"/>
      <c r="G128" s="1678"/>
      <c r="H128" s="1706"/>
      <c r="I128" s="1678"/>
      <c r="J128" s="1706"/>
      <c r="K128" s="1678"/>
      <c r="L128" s="1706"/>
      <c r="M128" s="1707"/>
      <c r="N128" s="1591"/>
      <c r="O128" s="1674"/>
      <c r="P128" s="1583"/>
      <c r="Q128" s="1674"/>
      <c r="R128" s="1583"/>
      <c r="S128" s="1674"/>
      <c r="T128" s="1583"/>
      <c r="U128" s="1674"/>
      <c r="V128" s="1583"/>
      <c r="W128" s="1674"/>
      <c r="X128" s="1583"/>
      <c r="Y128" s="1674"/>
      <c r="Z128" s="1583"/>
      <c r="AA128" s="1674"/>
      <c r="AB128" s="1583"/>
      <c r="AC128" s="1674"/>
      <c r="AD128" s="1583"/>
      <c r="AE128" s="1674"/>
      <c r="AF128" s="1583"/>
      <c r="AG128" s="1674"/>
      <c r="AH128" s="1583"/>
      <c r="AI128" s="1674"/>
      <c r="AJ128" s="1583"/>
      <c r="AK128" s="1674"/>
      <c r="AL128" s="1583"/>
      <c r="AM128" s="1674"/>
      <c r="AN128" s="1583"/>
      <c r="AO128" s="1674"/>
      <c r="AP128" s="1583"/>
      <c r="AQ128" s="1679"/>
      <c r="AR128" s="3818"/>
      <c r="AS128" s="1679"/>
      <c r="AT128" s="1591"/>
      <c r="AU128" s="1674"/>
      <c r="AV128" s="1583"/>
      <c r="AW128" s="1595"/>
      <c r="AX128" s="398" t="str">
        <f t="shared" si="276"/>
        <v/>
      </c>
      <c r="AY128" s="398"/>
      <c r="AZ128" s="398"/>
      <c r="BA128" s="398"/>
      <c r="BB128" s="398"/>
      <c r="BC128" s="398"/>
      <c r="BD128" s="398"/>
      <c r="BE128" s="398"/>
      <c r="BF128" s="398"/>
      <c r="BG128" s="398"/>
      <c r="BH128" s="398"/>
      <c r="BI128" s="394"/>
      <c r="BJ128" s="394"/>
      <c r="BK128" s="394"/>
      <c r="BL128" s="394"/>
      <c r="BU128" s="395"/>
      <c r="BV128" s="395"/>
      <c r="BW128" s="395"/>
      <c r="CA128" s="399" t="str">
        <f t="shared" si="277"/>
        <v/>
      </c>
      <c r="CB128" s="399" t="str">
        <f t="shared" si="278"/>
        <v/>
      </c>
      <c r="CC128" s="399" t="str">
        <f t="shared" si="279"/>
        <v/>
      </c>
      <c r="CD128" s="399" t="str">
        <f t="shared" si="280"/>
        <v/>
      </c>
      <c r="CE128" s="399" t="str">
        <f t="shared" si="281"/>
        <v/>
      </c>
      <c r="CF128" s="399" t="str">
        <f t="shared" si="309"/>
        <v/>
      </c>
      <c r="CG128" s="399" t="str">
        <f t="shared" si="310"/>
        <v/>
      </c>
      <c r="CH128" s="399" t="str">
        <f t="shared" si="311"/>
        <v/>
      </c>
      <c r="CI128" s="399" t="str">
        <f t="shared" si="312"/>
        <v/>
      </c>
      <c r="CJ128" s="399" t="str">
        <f t="shared" si="313"/>
        <v/>
      </c>
      <c r="CK128" s="399" t="str">
        <f t="shared" si="314"/>
        <v/>
      </c>
      <c r="CL128" s="399" t="str">
        <f t="shared" si="315"/>
        <v/>
      </c>
      <c r="CM128" s="399" t="str">
        <f t="shared" si="316"/>
        <v/>
      </c>
      <c r="CN128" s="399" t="str">
        <f t="shared" si="317"/>
        <v/>
      </c>
      <c r="CO128" s="399" t="str">
        <f t="shared" si="318"/>
        <v/>
      </c>
      <c r="CP128" s="399" t="str">
        <f t="shared" si="319"/>
        <v/>
      </c>
      <c r="CQ128" s="399" t="str">
        <f t="shared" si="320"/>
        <v/>
      </c>
      <c r="CR128" s="399" t="str">
        <f t="shared" si="321"/>
        <v/>
      </c>
      <c r="CS128" s="399" t="str">
        <f t="shared" si="322"/>
        <v/>
      </c>
      <c r="CT128" s="399" t="str">
        <f t="shared" si="323"/>
        <v/>
      </c>
      <c r="CU128" s="399" t="str">
        <f t="shared" si="324"/>
        <v/>
      </c>
      <c r="CV128" s="399" t="str">
        <f t="shared" si="325"/>
        <v/>
      </c>
      <c r="CW128" s="399" t="str">
        <f t="shared" si="326"/>
        <v/>
      </c>
      <c r="CX128" s="399" t="str">
        <f t="shared" si="327"/>
        <v/>
      </c>
      <c r="CY128" s="399" t="str">
        <f t="shared" si="328"/>
        <v/>
      </c>
      <c r="CZ128" s="399" t="str">
        <f t="shared" si="282"/>
        <v/>
      </c>
      <c r="DA128" s="400">
        <f t="shared" si="283"/>
        <v>0</v>
      </c>
      <c r="DB128" s="400">
        <f t="shared" si="284"/>
        <v>0</v>
      </c>
      <c r="DC128" s="400">
        <f t="shared" si="285"/>
        <v>0</v>
      </c>
      <c r="DD128" s="400">
        <f t="shared" si="286"/>
        <v>0</v>
      </c>
      <c r="DE128" s="400">
        <f t="shared" si="287"/>
        <v>0</v>
      </c>
      <c r="DF128" s="400">
        <f t="shared" si="288"/>
        <v>0</v>
      </c>
      <c r="DG128" s="400">
        <f t="shared" si="289"/>
        <v>0</v>
      </c>
      <c r="DH128" s="400">
        <f t="shared" si="290"/>
        <v>0</v>
      </c>
      <c r="DI128" s="400">
        <f t="shared" si="291"/>
        <v>0</v>
      </c>
      <c r="DJ128" s="400">
        <f t="shared" si="292"/>
        <v>0</v>
      </c>
      <c r="DK128" s="400">
        <f t="shared" si="293"/>
        <v>0</v>
      </c>
      <c r="DL128" s="400">
        <f t="shared" si="294"/>
        <v>0</v>
      </c>
      <c r="DM128" s="400">
        <f t="shared" si="295"/>
        <v>0</v>
      </c>
      <c r="DN128" s="400">
        <f t="shared" si="296"/>
        <v>0</v>
      </c>
      <c r="DO128" s="400">
        <f t="shared" si="297"/>
        <v>0</v>
      </c>
      <c r="DP128" s="400">
        <f t="shared" si="298"/>
        <v>0</v>
      </c>
      <c r="DQ128" s="400">
        <f t="shared" si="299"/>
        <v>0</v>
      </c>
      <c r="DR128" s="400">
        <f t="shared" si="300"/>
        <v>0</v>
      </c>
      <c r="DS128" s="400">
        <f t="shared" si="301"/>
        <v>0</v>
      </c>
      <c r="DT128" s="400">
        <f t="shared" si="302"/>
        <v>0</v>
      </c>
      <c r="DU128" s="400">
        <f t="shared" si="303"/>
        <v>0</v>
      </c>
      <c r="DV128" s="400">
        <f t="shared" si="304"/>
        <v>0</v>
      </c>
      <c r="DW128" s="400">
        <f t="shared" si="305"/>
        <v>0</v>
      </c>
      <c r="DX128" s="400">
        <f t="shared" si="306"/>
        <v>0</v>
      </c>
      <c r="DY128" s="400">
        <f t="shared" si="307"/>
        <v>0</v>
      </c>
      <c r="DZ128" s="400">
        <f t="shared" si="308"/>
        <v>0</v>
      </c>
    </row>
    <row r="129" spans="1:130" ht="16.149999999999999" customHeight="1" x14ac:dyDescent="0.25">
      <c r="A129" s="1602" t="s">
        <v>2554</v>
      </c>
      <c r="B129" s="1791">
        <f t="shared" si="275"/>
        <v>0</v>
      </c>
      <c r="C129" s="1592">
        <f t="shared" si="275"/>
        <v>0</v>
      </c>
      <c r="D129" s="3571"/>
      <c r="E129" s="1678"/>
      <c r="F129" s="1706"/>
      <c r="G129" s="1678"/>
      <c r="H129" s="1706"/>
      <c r="I129" s="1678"/>
      <c r="J129" s="1706"/>
      <c r="K129" s="1678"/>
      <c r="L129" s="1706"/>
      <c r="M129" s="1707"/>
      <c r="N129" s="1591"/>
      <c r="O129" s="1674"/>
      <c r="P129" s="1583"/>
      <c r="Q129" s="1674"/>
      <c r="R129" s="1583"/>
      <c r="S129" s="1674"/>
      <c r="T129" s="1583"/>
      <c r="U129" s="1674"/>
      <c r="V129" s="1583"/>
      <c r="W129" s="1674"/>
      <c r="X129" s="1583"/>
      <c r="Y129" s="1674"/>
      <c r="Z129" s="1583"/>
      <c r="AA129" s="1674"/>
      <c r="AB129" s="1583"/>
      <c r="AC129" s="1674"/>
      <c r="AD129" s="1583"/>
      <c r="AE129" s="1674"/>
      <c r="AF129" s="1583"/>
      <c r="AG129" s="1674"/>
      <c r="AH129" s="1583"/>
      <c r="AI129" s="1674"/>
      <c r="AJ129" s="1583"/>
      <c r="AK129" s="1674"/>
      <c r="AL129" s="1583"/>
      <c r="AM129" s="1674"/>
      <c r="AN129" s="1583"/>
      <c r="AO129" s="1674"/>
      <c r="AP129" s="1583"/>
      <c r="AQ129" s="1679"/>
      <c r="AR129" s="3818"/>
      <c r="AS129" s="1679"/>
      <c r="AT129" s="1591"/>
      <c r="AU129" s="1674"/>
      <c r="AV129" s="1583"/>
      <c r="AW129" s="1595"/>
      <c r="AX129" s="398" t="str">
        <f t="shared" si="276"/>
        <v/>
      </c>
      <c r="AY129" s="398"/>
      <c r="AZ129" s="398"/>
      <c r="BA129" s="398"/>
      <c r="BB129" s="398"/>
      <c r="BC129" s="398"/>
      <c r="BD129" s="398"/>
      <c r="BE129" s="398"/>
      <c r="BF129" s="398"/>
      <c r="BG129" s="398"/>
      <c r="BH129" s="398"/>
      <c r="BI129" s="394"/>
      <c r="BJ129" s="394"/>
      <c r="BK129" s="394"/>
      <c r="BL129" s="394"/>
      <c r="BU129" s="395"/>
      <c r="BV129" s="395"/>
      <c r="BW129" s="395"/>
      <c r="CA129" s="399" t="str">
        <f t="shared" si="277"/>
        <v/>
      </c>
      <c r="CB129" s="399" t="str">
        <f t="shared" si="278"/>
        <v/>
      </c>
      <c r="CC129" s="399" t="str">
        <f t="shared" si="279"/>
        <v/>
      </c>
      <c r="CD129" s="399" t="str">
        <f t="shared" si="280"/>
        <v/>
      </c>
      <c r="CE129" s="399" t="str">
        <f t="shared" si="281"/>
        <v/>
      </c>
      <c r="CF129" s="399" t="str">
        <f t="shared" si="309"/>
        <v/>
      </c>
      <c r="CG129" s="399" t="str">
        <f t="shared" si="310"/>
        <v/>
      </c>
      <c r="CH129" s="399" t="str">
        <f t="shared" si="311"/>
        <v/>
      </c>
      <c r="CI129" s="399" t="str">
        <f t="shared" si="312"/>
        <v/>
      </c>
      <c r="CJ129" s="399" t="str">
        <f t="shared" si="313"/>
        <v/>
      </c>
      <c r="CK129" s="399" t="str">
        <f t="shared" si="314"/>
        <v/>
      </c>
      <c r="CL129" s="399" t="str">
        <f t="shared" si="315"/>
        <v/>
      </c>
      <c r="CM129" s="399" t="str">
        <f t="shared" si="316"/>
        <v/>
      </c>
      <c r="CN129" s="399" t="str">
        <f t="shared" si="317"/>
        <v/>
      </c>
      <c r="CO129" s="399" t="str">
        <f t="shared" si="318"/>
        <v/>
      </c>
      <c r="CP129" s="399" t="str">
        <f t="shared" si="319"/>
        <v/>
      </c>
      <c r="CQ129" s="399" t="str">
        <f t="shared" si="320"/>
        <v/>
      </c>
      <c r="CR129" s="399" t="str">
        <f t="shared" si="321"/>
        <v/>
      </c>
      <c r="CS129" s="399" t="str">
        <f t="shared" si="322"/>
        <v/>
      </c>
      <c r="CT129" s="399" t="str">
        <f t="shared" si="323"/>
        <v/>
      </c>
      <c r="CU129" s="399" t="str">
        <f t="shared" si="324"/>
        <v/>
      </c>
      <c r="CV129" s="399" t="str">
        <f t="shared" si="325"/>
        <v/>
      </c>
      <c r="CW129" s="399" t="str">
        <f t="shared" si="326"/>
        <v/>
      </c>
      <c r="CX129" s="399" t="str">
        <f t="shared" si="327"/>
        <v/>
      </c>
      <c r="CY129" s="399" t="str">
        <f t="shared" si="328"/>
        <v/>
      </c>
      <c r="CZ129" s="399" t="str">
        <f t="shared" si="282"/>
        <v/>
      </c>
      <c r="DA129" s="400">
        <f t="shared" si="283"/>
        <v>0</v>
      </c>
      <c r="DB129" s="400">
        <f t="shared" si="284"/>
        <v>0</v>
      </c>
      <c r="DC129" s="400">
        <f t="shared" si="285"/>
        <v>0</v>
      </c>
      <c r="DD129" s="400">
        <f t="shared" si="286"/>
        <v>0</v>
      </c>
      <c r="DE129" s="400">
        <f t="shared" si="287"/>
        <v>0</v>
      </c>
      <c r="DF129" s="400">
        <f t="shared" si="288"/>
        <v>0</v>
      </c>
      <c r="DG129" s="400">
        <f t="shared" si="289"/>
        <v>0</v>
      </c>
      <c r="DH129" s="400">
        <f t="shared" si="290"/>
        <v>0</v>
      </c>
      <c r="DI129" s="400">
        <f t="shared" si="291"/>
        <v>0</v>
      </c>
      <c r="DJ129" s="400">
        <f t="shared" si="292"/>
        <v>0</v>
      </c>
      <c r="DK129" s="400">
        <f t="shared" si="293"/>
        <v>0</v>
      </c>
      <c r="DL129" s="400">
        <f t="shared" si="294"/>
        <v>0</v>
      </c>
      <c r="DM129" s="400">
        <f t="shared" si="295"/>
        <v>0</v>
      </c>
      <c r="DN129" s="400">
        <f t="shared" si="296"/>
        <v>0</v>
      </c>
      <c r="DO129" s="400">
        <f t="shared" si="297"/>
        <v>0</v>
      </c>
      <c r="DP129" s="400">
        <f t="shared" si="298"/>
        <v>0</v>
      </c>
      <c r="DQ129" s="400">
        <f t="shared" si="299"/>
        <v>0</v>
      </c>
      <c r="DR129" s="400">
        <f t="shared" si="300"/>
        <v>0</v>
      </c>
      <c r="DS129" s="400">
        <f t="shared" si="301"/>
        <v>0</v>
      </c>
      <c r="DT129" s="400">
        <f t="shared" si="302"/>
        <v>0</v>
      </c>
      <c r="DU129" s="400">
        <f t="shared" si="303"/>
        <v>0</v>
      </c>
      <c r="DV129" s="400">
        <f t="shared" si="304"/>
        <v>0</v>
      </c>
      <c r="DW129" s="400">
        <f t="shared" si="305"/>
        <v>0</v>
      </c>
      <c r="DX129" s="400">
        <f t="shared" si="306"/>
        <v>0</v>
      </c>
      <c r="DY129" s="400">
        <f t="shared" si="307"/>
        <v>0</v>
      </c>
      <c r="DZ129" s="400">
        <f t="shared" si="308"/>
        <v>0</v>
      </c>
    </row>
    <row r="130" spans="1:130" ht="16.149999999999999" customHeight="1" x14ac:dyDescent="0.25">
      <c r="A130" s="1602" t="s">
        <v>2555</v>
      </c>
      <c r="B130" s="1791">
        <f>+D130+F130+H130+J130+L130+N130+P130+R130+T130+V130+X130+Z130+AB130+AD130+AF130+AH130+AJ130+AL130+AN130+AP130</f>
        <v>0</v>
      </c>
      <c r="C130" s="1592">
        <f>+E130+G130+I130+K130+M130+O130+Q130+S130+U130+W130+Y130+AA130+AC130+AE130+AG130+AI130+AK130+AM130+AO130+AQ130</f>
        <v>0</v>
      </c>
      <c r="D130" s="1591"/>
      <c r="E130" s="1674"/>
      <c r="F130" s="1583"/>
      <c r="G130" s="1674"/>
      <c r="H130" s="1583"/>
      <c r="I130" s="1595"/>
      <c r="J130" s="1591"/>
      <c r="K130" s="1591"/>
      <c r="L130" s="1583"/>
      <c r="M130" s="1595"/>
      <c r="N130" s="1591"/>
      <c r="O130" s="1674"/>
      <c r="P130" s="1583"/>
      <c r="Q130" s="1674"/>
      <c r="R130" s="1583"/>
      <c r="S130" s="1674"/>
      <c r="T130" s="1583"/>
      <c r="U130" s="1674"/>
      <c r="V130" s="1583"/>
      <c r="W130" s="1674"/>
      <c r="X130" s="1583"/>
      <c r="Y130" s="1674"/>
      <c r="Z130" s="1583"/>
      <c r="AA130" s="1674"/>
      <c r="AB130" s="1583"/>
      <c r="AC130" s="1674"/>
      <c r="AD130" s="1583"/>
      <c r="AE130" s="1674"/>
      <c r="AF130" s="1583"/>
      <c r="AG130" s="1674"/>
      <c r="AH130" s="1583"/>
      <c r="AI130" s="1674"/>
      <c r="AJ130" s="1583"/>
      <c r="AK130" s="1674"/>
      <c r="AL130" s="1583"/>
      <c r="AM130" s="1674"/>
      <c r="AN130" s="1583"/>
      <c r="AO130" s="1674"/>
      <c r="AP130" s="1583"/>
      <c r="AQ130" s="1679"/>
      <c r="AR130" s="3818"/>
      <c r="AS130" s="1679"/>
      <c r="AT130" s="1591"/>
      <c r="AU130" s="1674"/>
      <c r="AV130" s="1583"/>
      <c r="AW130" s="1595"/>
      <c r="AX130" s="398" t="str">
        <f t="shared" si="276"/>
        <v/>
      </c>
      <c r="AY130" s="398"/>
      <c r="AZ130" s="398"/>
      <c r="BA130" s="398"/>
      <c r="BB130" s="398"/>
      <c r="BC130" s="398"/>
      <c r="BD130" s="398"/>
      <c r="BE130" s="398"/>
      <c r="BF130" s="398"/>
      <c r="BG130" s="398"/>
      <c r="BH130" s="398"/>
      <c r="BI130" s="394"/>
      <c r="BJ130" s="394"/>
      <c r="BK130" s="394"/>
      <c r="BL130" s="394"/>
      <c r="BU130" s="395"/>
      <c r="BV130" s="395"/>
      <c r="BW130" s="395"/>
      <c r="CA130" s="399" t="str">
        <f t="shared" si="277"/>
        <v/>
      </c>
      <c r="CB130" s="399" t="str">
        <f t="shared" si="278"/>
        <v/>
      </c>
      <c r="CC130" s="399" t="str">
        <f t="shared" si="279"/>
        <v/>
      </c>
      <c r="CD130" s="399" t="str">
        <f t="shared" si="280"/>
        <v/>
      </c>
      <c r="CE130" s="399" t="str">
        <f t="shared" si="281"/>
        <v/>
      </c>
      <c r="CF130" s="399" t="str">
        <f t="shared" si="309"/>
        <v/>
      </c>
      <c r="CG130" s="399" t="str">
        <f t="shared" si="310"/>
        <v/>
      </c>
      <c r="CH130" s="399" t="str">
        <f t="shared" si="311"/>
        <v/>
      </c>
      <c r="CI130" s="399" t="str">
        <f t="shared" si="312"/>
        <v/>
      </c>
      <c r="CJ130" s="399" t="str">
        <f t="shared" si="313"/>
        <v/>
      </c>
      <c r="CK130" s="399" t="str">
        <f t="shared" si="314"/>
        <v/>
      </c>
      <c r="CL130" s="399" t="str">
        <f t="shared" si="315"/>
        <v/>
      </c>
      <c r="CM130" s="399" t="str">
        <f t="shared" si="316"/>
        <v/>
      </c>
      <c r="CN130" s="399" t="str">
        <f t="shared" si="317"/>
        <v/>
      </c>
      <c r="CO130" s="399" t="str">
        <f t="shared" si="318"/>
        <v/>
      </c>
      <c r="CP130" s="399" t="str">
        <f t="shared" si="319"/>
        <v/>
      </c>
      <c r="CQ130" s="399" t="str">
        <f t="shared" si="320"/>
        <v/>
      </c>
      <c r="CR130" s="399" t="str">
        <f t="shared" si="321"/>
        <v/>
      </c>
      <c r="CS130" s="399" t="str">
        <f t="shared" si="322"/>
        <v/>
      </c>
      <c r="CT130" s="399" t="str">
        <f t="shared" si="323"/>
        <v/>
      </c>
      <c r="CU130" s="399" t="str">
        <f t="shared" si="324"/>
        <v/>
      </c>
      <c r="CV130" s="399" t="str">
        <f t="shared" si="325"/>
        <v/>
      </c>
      <c r="CW130" s="399" t="str">
        <f t="shared" si="326"/>
        <v/>
      </c>
      <c r="CX130" s="399" t="str">
        <f t="shared" si="327"/>
        <v/>
      </c>
      <c r="CY130" s="399" t="str">
        <f t="shared" si="328"/>
        <v/>
      </c>
      <c r="CZ130" s="399" t="str">
        <f t="shared" si="282"/>
        <v/>
      </c>
      <c r="DA130" s="400">
        <f t="shared" si="283"/>
        <v>0</v>
      </c>
      <c r="DB130" s="400">
        <f t="shared" si="284"/>
        <v>0</v>
      </c>
      <c r="DC130" s="400">
        <f t="shared" si="285"/>
        <v>0</v>
      </c>
      <c r="DD130" s="400">
        <f t="shared" si="286"/>
        <v>0</v>
      </c>
      <c r="DE130" s="400">
        <f t="shared" si="287"/>
        <v>0</v>
      </c>
      <c r="DF130" s="400">
        <f t="shared" si="288"/>
        <v>0</v>
      </c>
      <c r="DG130" s="400">
        <f t="shared" si="289"/>
        <v>0</v>
      </c>
      <c r="DH130" s="400">
        <f t="shared" si="290"/>
        <v>0</v>
      </c>
      <c r="DI130" s="400">
        <f t="shared" si="291"/>
        <v>0</v>
      </c>
      <c r="DJ130" s="400">
        <f t="shared" si="292"/>
        <v>0</v>
      </c>
      <c r="DK130" s="400">
        <f t="shared" si="293"/>
        <v>0</v>
      </c>
      <c r="DL130" s="400">
        <f t="shared" si="294"/>
        <v>0</v>
      </c>
      <c r="DM130" s="400">
        <f t="shared" si="295"/>
        <v>0</v>
      </c>
      <c r="DN130" s="400">
        <f t="shared" si="296"/>
        <v>0</v>
      </c>
      <c r="DO130" s="400">
        <f t="shared" si="297"/>
        <v>0</v>
      </c>
      <c r="DP130" s="400">
        <f t="shared" si="298"/>
        <v>0</v>
      </c>
      <c r="DQ130" s="400">
        <f t="shared" si="299"/>
        <v>0</v>
      </c>
      <c r="DR130" s="400">
        <f t="shared" si="300"/>
        <v>0</v>
      </c>
      <c r="DS130" s="400">
        <f t="shared" si="301"/>
        <v>0</v>
      </c>
      <c r="DT130" s="400">
        <f t="shared" si="302"/>
        <v>0</v>
      </c>
      <c r="DU130" s="400">
        <f t="shared" si="303"/>
        <v>0</v>
      </c>
      <c r="DV130" s="400">
        <f t="shared" si="304"/>
        <v>0</v>
      </c>
      <c r="DW130" s="400">
        <f t="shared" si="305"/>
        <v>0</v>
      </c>
      <c r="DX130" s="400">
        <f t="shared" si="306"/>
        <v>0</v>
      </c>
      <c r="DY130" s="400">
        <f t="shared" si="307"/>
        <v>0</v>
      </c>
      <c r="DZ130" s="400">
        <f t="shared" si="308"/>
        <v>0</v>
      </c>
    </row>
    <row r="131" spans="1:130" ht="24" customHeight="1" x14ac:dyDescent="0.25">
      <c r="A131" s="1582" t="s">
        <v>2556</v>
      </c>
      <c r="B131" s="1791">
        <f>+D131+F131+H131</f>
        <v>0</v>
      </c>
      <c r="C131" s="1592">
        <f>+E131+G131+I131</f>
        <v>0</v>
      </c>
      <c r="D131" s="1591"/>
      <c r="E131" s="1674"/>
      <c r="F131" s="1583"/>
      <c r="G131" s="1674"/>
      <c r="H131" s="1583"/>
      <c r="I131" s="1595"/>
      <c r="J131" s="1961"/>
      <c r="K131" s="4110"/>
      <c r="L131" s="1961"/>
      <c r="M131" s="4110"/>
      <c r="N131" s="1961"/>
      <c r="O131" s="4110"/>
      <c r="P131" s="1961"/>
      <c r="Q131" s="4110"/>
      <c r="R131" s="1961"/>
      <c r="S131" s="4110"/>
      <c r="T131" s="1961"/>
      <c r="U131" s="4110"/>
      <c r="V131" s="1961"/>
      <c r="W131" s="4110"/>
      <c r="X131" s="1961"/>
      <c r="Y131" s="4110"/>
      <c r="Z131" s="1961"/>
      <c r="AA131" s="4110"/>
      <c r="AB131" s="1961"/>
      <c r="AC131" s="4110"/>
      <c r="AD131" s="1961"/>
      <c r="AE131" s="4110"/>
      <c r="AF131" s="1961"/>
      <c r="AG131" s="4110"/>
      <c r="AH131" s="1961"/>
      <c r="AI131" s="4110"/>
      <c r="AJ131" s="1961"/>
      <c r="AK131" s="4110"/>
      <c r="AL131" s="1961"/>
      <c r="AM131" s="4110"/>
      <c r="AN131" s="1961"/>
      <c r="AO131" s="4110"/>
      <c r="AP131" s="1961"/>
      <c r="AQ131" s="3820"/>
      <c r="AR131" s="1591"/>
      <c r="AS131" s="1679"/>
      <c r="AT131" s="1591"/>
      <c r="AU131" s="1674"/>
      <c r="AV131" s="1583"/>
      <c r="AW131" s="1595"/>
      <c r="AX131" s="398" t="str">
        <f t="shared" si="276"/>
        <v/>
      </c>
      <c r="AY131" s="398"/>
      <c r="AZ131" s="398"/>
      <c r="BA131" s="398"/>
      <c r="BB131" s="398"/>
      <c r="BC131" s="398"/>
      <c r="BD131" s="398"/>
      <c r="BE131" s="398"/>
      <c r="BF131" s="398"/>
      <c r="BG131" s="398"/>
      <c r="BH131" s="398"/>
      <c r="BI131" s="394"/>
      <c r="BJ131" s="394"/>
      <c r="BK131" s="394"/>
      <c r="BL131" s="394"/>
      <c r="BU131" s="395"/>
      <c r="BV131" s="395"/>
      <c r="BW131" s="395"/>
      <c r="CA131" s="399" t="str">
        <f t="shared" si="277"/>
        <v/>
      </c>
      <c r="CB131" s="399" t="str">
        <f t="shared" si="278"/>
        <v/>
      </c>
      <c r="CC131" s="399" t="str">
        <f t="shared" si="279"/>
        <v/>
      </c>
      <c r="CD131" s="399" t="str">
        <f t="shared" si="280"/>
        <v/>
      </c>
      <c r="CE131" s="399" t="str">
        <f t="shared" si="281"/>
        <v/>
      </c>
      <c r="CF131" s="399" t="str">
        <f t="shared" si="309"/>
        <v/>
      </c>
      <c r="CG131" s="399" t="str">
        <f t="shared" si="310"/>
        <v/>
      </c>
      <c r="CH131" s="399" t="str">
        <f t="shared" si="311"/>
        <v/>
      </c>
      <c r="CI131" s="399" t="str">
        <f t="shared" si="312"/>
        <v/>
      </c>
      <c r="CJ131" s="399" t="str">
        <f t="shared" si="313"/>
        <v/>
      </c>
      <c r="CK131" s="399" t="str">
        <f t="shared" si="314"/>
        <v/>
      </c>
      <c r="CL131" s="399" t="str">
        <f t="shared" si="315"/>
        <v/>
      </c>
      <c r="CM131" s="399" t="str">
        <f t="shared" si="316"/>
        <v/>
      </c>
      <c r="CN131" s="399" t="str">
        <f t="shared" si="317"/>
        <v/>
      </c>
      <c r="CO131" s="399" t="str">
        <f t="shared" si="318"/>
        <v/>
      </c>
      <c r="CP131" s="399" t="str">
        <f t="shared" si="319"/>
        <v/>
      </c>
      <c r="CQ131" s="399" t="str">
        <f t="shared" si="320"/>
        <v/>
      </c>
      <c r="CR131" s="399" t="str">
        <f t="shared" si="321"/>
        <v/>
      </c>
      <c r="CS131" s="399" t="str">
        <f t="shared" si="322"/>
        <v/>
      </c>
      <c r="CT131" s="399" t="str">
        <f t="shared" si="323"/>
        <v/>
      </c>
      <c r="CU131" s="399" t="str">
        <f t="shared" si="324"/>
        <v/>
      </c>
      <c r="CV131" s="399" t="str">
        <f t="shared" si="325"/>
        <v/>
      </c>
      <c r="CW131" s="399" t="str">
        <f t="shared" si="326"/>
        <v/>
      </c>
      <c r="CX131" s="399" t="str">
        <f t="shared" si="327"/>
        <v/>
      </c>
      <c r="CY131" s="399" t="str">
        <f t="shared" si="328"/>
        <v/>
      </c>
      <c r="CZ131" s="399" t="str">
        <f t="shared" si="282"/>
        <v/>
      </c>
      <c r="DA131" s="400">
        <f t="shared" si="283"/>
        <v>0</v>
      </c>
      <c r="DB131" s="400">
        <f t="shared" si="284"/>
        <v>0</v>
      </c>
      <c r="DC131" s="400">
        <f t="shared" si="285"/>
        <v>0</v>
      </c>
      <c r="DD131" s="400">
        <f t="shared" si="286"/>
        <v>0</v>
      </c>
      <c r="DE131" s="400">
        <f t="shared" si="287"/>
        <v>0</v>
      </c>
      <c r="DF131" s="400">
        <f t="shared" si="288"/>
        <v>0</v>
      </c>
      <c r="DG131" s="400">
        <f t="shared" si="289"/>
        <v>0</v>
      </c>
      <c r="DH131" s="400">
        <f t="shared" si="290"/>
        <v>0</v>
      </c>
      <c r="DI131" s="400">
        <f t="shared" si="291"/>
        <v>0</v>
      </c>
      <c r="DJ131" s="400">
        <f t="shared" si="292"/>
        <v>0</v>
      </c>
      <c r="DK131" s="400">
        <f t="shared" si="293"/>
        <v>0</v>
      </c>
      <c r="DL131" s="400">
        <f t="shared" si="294"/>
        <v>0</v>
      </c>
      <c r="DM131" s="400">
        <f t="shared" si="295"/>
        <v>0</v>
      </c>
      <c r="DN131" s="400">
        <f t="shared" si="296"/>
        <v>0</v>
      </c>
      <c r="DO131" s="400">
        <f t="shared" si="297"/>
        <v>0</v>
      </c>
      <c r="DP131" s="400">
        <f t="shared" si="298"/>
        <v>0</v>
      </c>
      <c r="DQ131" s="400">
        <f t="shared" si="299"/>
        <v>0</v>
      </c>
      <c r="DR131" s="400">
        <f t="shared" si="300"/>
        <v>0</v>
      </c>
      <c r="DS131" s="400">
        <f t="shared" si="301"/>
        <v>0</v>
      </c>
      <c r="DT131" s="400">
        <f t="shared" si="302"/>
        <v>0</v>
      </c>
      <c r="DU131" s="400">
        <f t="shared" si="303"/>
        <v>0</v>
      </c>
      <c r="DV131" s="400">
        <f t="shared" si="304"/>
        <v>0</v>
      </c>
      <c r="DW131" s="400">
        <f t="shared" si="305"/>
        <v>0</v>
      </c>
      <c r="DX131" s="400">
        <f t="shared" si="306"/>
        <v>0</v>
      </c>
      <c r="DY131" s="400">
        <f t="shared" si="307"/>
        <v>0</v>
      </c>
      <c r="DZ131" s="400">
        <f t="shared" si="308"/>
        <v>0</v>
      </c>
    </row>
    <row r="132" spans="1:130" ht="20.25" customHeight="1" x14ac:dyDescent="0.25">
      <c r="A132" s="1582" t="s">
        <v>2557</v>
      </c>
      <c r="B132" s="1791">
        <f>+P132+R132+T132+V132+X132+Z132+AB132+AD132+AF132+AH132+AJ132+AL132+AN132+AP132</f>
        <v>0</v>
      </c>
      <c r="C132" s="1592">
        <f>+Q132+S132+U132+W132+Y132+AA132+AC132+AE132+AG132+AI132+AK132+AM132+AO132+AQ132</f>
        <v>0</v>
      </c>
      <c r="D132" s="3571"/>
      <c r="E132" s="1678"/>
      <c r="F132" s="1706"/>
      <c r="G132" s="1678"/>
      <c r="H132" s="1706"/>
      <c r="I132" s="1678"/>
      <c r="J132" s="1706"/>
      <c r="K132" s="1678"/>
      <c r="L132" s="1706"/>
      <c r="M132" s="1707"/>
      <c r="N132" s="3571"/>
      <c r="O132" s="1678"/>
      <c r="P132" s="1583"/>
      <c r="Q132" s="1674"/>
      <c r="R132" s="1583"/>
      <c r="S132" s="1674"/>
      <c r="T132" s="1583"/>
      <c r="U132" s="1674"/>
      <c r="V132" s="1583"/>
      <c r="W132" s="1674"/>
      <c r="X132" s="1583"/>
      <c r="Y132" s="1674"/>
      <c r="Z132" s="1583"/>
      <c r="AA132" s="1674"/>
      <c r="AB132" s="1583"/>
      <c r="AC132" s="1674"/>
      <c r="AD132" s="1583"/>
      <c r="AE132" s="1674"/>
      <c r="AF132" s="1583"/>
      <c r="AG132" s="1674"/>
      <c r="AH132" s="1583"/>
      <c r="AI132" s="1674"/>
      <c r="AJ132" s="1583"/>
      <c r="AK132" s="1674"/>
      <c r="AL132" s="1583"/>
      <c r="AM132" s="1674"/>
      <c r="AN132" s="1583"/>
      <c r="AO132" s="1674"/>
      <c r="AP132" s="1583"/>
      <c r="AQ132" s="1679"/>
      <c r="AR132" s="1591"/>
      <c r="AS132" s="1679"/>
      <c r="AT132" s="1591"/>
      <c r="AU132" s="1674"/>
      <c r="AV132" s="1583"/>
      <c r="AW132" s="1595"/>
      <c r="AX132" s="398" t="str">
        <f t="shared" si="276"/>
        <v/>
      </c>
      <c r="AY132" s="398"/>
      <c r="AZ132" s="398"/>
      <c r="BA132" s="398"/>
      <c r="BB132" s="398"/>
      <c r="BC132" s="398"/>
      <c r="BD132" s="398"/>
      <c r="BE132" s="398"/>
      <c r="BF132" s="398"/>
      <c r="BG132" s="398"/>
      <c r="BH132" s="398"/>
      <c r="BI132" s="394"/>
      <c r="BJ132" s="394"/>
      <c r="BK132" s="394"/>
      <c r="BL132" s="394"/>
      <c r="BU132" s="395"/>
      <c r="BV132" s="395"/>
      <c r="BW132" s="395"/>
      <c r="CA132" s="399" t="str">
        <f t="shared" si="277"/>
        <v/>
      </c>
      <c r="CB132" s="399" t="str">
        <f t="shared" si="278"/>
        <v/>
      </c>
      <c r="CC132" s="399" t="str">
        <f t="shared" si="279"/>
        <v/>
      </c>
      <c r="CD132" s="399" t="str">
        <f t="shared" si="280"/>
        <v/>
      </c>
      <c r="CE132" s="399" t="str">
        <f t="shared" si="281"/>
        <v/>
      </c>
      <c r="CF132" s="399" t="str">
        <f t="shared" si="309"/>
        <v/>
      </c>
      <c r="CG132" s="399" t="str">
        <f t="shared" si="310"/>
        <v/>
      </c>
      <c r="CH132" s="399" t="str">
        <f t="shared" si="311"/>
        <v/>
      </c>
      <c r="CI132" s="399" t="str">
        <f t="shared" si="312"/>
        <v/>
      </c>
      <c r="CJ132" s="399" t="str">
        <f t="shared" si="313"/>
        <v/>
      </c>
      <c r="CK132" s="399" t="str">
        <f t="shared" si="314"/>
        <v/>
      </c>
      <c r="CL132" s="399" t="str">
        <f t="shared" si="315"/>
        <v/>
      </c>
      <c r="CM132" s="399" t="str">
        <f t="shared" si="316"/>
        <v/>
      </c>
      <c r="CN132" s="399" t="str">
        <f t="shared" si="317"/>
        <v/>
      </c>
      <c r="CO132" s="399" t="str">
        <f t="shared" si="318"/>
        <v/>
      </c>
      <c r="CP132" s="399" t="str">
        <f t="shared" si="319"/>
        <v/>
      </c>
      <c r="CQ132" s="399" t="str">
        <f t="shared" si="320"/>
        <v/>
      </c>
      <c r="CR132" s="399" t="str">
        <f t="shared" si="321"/>
        <v/>
      </c>
      <c r="CS132" s="399" t="str">
        <f t="shared" si="322"/>
        <v/>
      </c>
      <c r="CT132" s="399" t="str">
        <f t="shared" si="323"/>
        <v/>
      </c>
      <c r="CU132" s="399" t="str">
        <f t="shared" si="324"/>
        <v/>
      </c>
      <c r="CV132" s="399" t="str">
        <f t="shared" si="325"/>
        <v/>
      </c>
      <c r="CW132" s="399" t="str">
        <f t="shared" si="326"/>
        <v/>
      </c>
      <c r="CX132" s="399" t="str">
        <f t="shared" si="327"/>
        <v/>
      </c>
      <c r="CY132" s="399" t="str">
        <f t="shared" si="328"/>
        <v/>
      </c>
      <c r="CZ132" s="399" t="str">
        <f t="shared" si="282"/>
        <v/>
      </c>
      <c r="DA132" s="400">
        <f t="shared" si="283"/>
        <v>0</v>
      </c>
      <c r="DB132" s="400">
        <f t="shared" si="284"/>
        <v>0</v>
      </c>
      <c r="DC132" s="400">
        <f t="shared" si="285"/>
        <v>0</v>
      </c>
      <c r="DD132" s="400">
        <f t="shared" si="286"/>
        <v>0</v>
      </c>
      <c r="DE132" s="400">
        <f t="shared" si="287"/>
        <v>0</v>
      </c>
      <c r="DF132" s="400">
        <f t="shared" si="288"/>
        <v>0</v>
      </c>
      <c r="DG132" s="400">
        <f t="shared" si="289"/>
        <v>0</v>
      </c>
      <c r="DH132" s="400">
        <f t="shared" si="290"/>
        <v>0</v>
      </c>
      <c r="DI132" s="400">
        <f t="shared" si="291"/>
        <v>0</v>
      </c>
      <c r="DJ132" s="400">
        <f t="shared" si="292"/>
        <v>0</v>
      </c>
      <c r="DK132" s="400">
        <f t="shared" si="293"/>
        <v>0</v>
      </c>
      <c r="DL132" s="400">
        <f t="shared" si="294"/>
        <v>0</v>
      </c>
      <c r="DM132" s="400">
        <f t="shared" si="295"/>
        <v>0</v>
      </c>
      <c r="DN132" s="400">
        <f t="shared" si="296"/>
        <v>0</v>
      </c>
      <c r="DO132" s="400">
        <f t="shared" si="297"/>
        <v>0</v>
      </c>
      <c r="DP132" s="400">
        <f t="shared" si="298"/>
        <v>0</v>
      </c>
      <c r="DQ132" s="400">
        <f t="shared" si="299"/>
        <v>0</v>
      </c>
      <c r="DR132" s="400">
        <f t="shared" si="300"/>
        <v>0</v>
      </c>
      <c r="DS132" s="400">
        <f t="shared" si="301"/>
        <v>0</v>
      </c>
      <c r="DT132" s="400">
        <f t="shared" si="302"/>
        <v>0</v>
      </c>
      <c r="DU132" s="400">
        <f t="shared" si="303"/>
        <v>0</v>
      </c>
      <c r="DV132" s="400">
        <f t="shared" si="304"/>
        <v>0</v>
      </c>
      <c r="DW132" s="400">
        <f t="shared" si="305"/>
        <v>0</v>
      </c>
      <c r="DX132" s="400">
        <f t="shared" si="306"/>
        <v>0</v>
      </c>
      <c r="DY132" s="400">
        <f t="shared" si="307"/>
        <v>0</v>
      </c>
      <c r="DZ132" s="400">
        <f t="shared" si="308"/>
        <v>0</v>
      </c>
    </row>
    <row r="133" spans="1:130" ht="16.149999999999999" customHeight="1" x14ac:dyDescent="0.25">
      <c r="A133" s="1602" t="s">
        <v>2558</v>
      </c>
      <c r="B133" s="1791">
        <f>+N133+P133+R133+T133+V133+X133+Z133+AB133+AD133+AF133+AH133+AJ133+AL133+AN133+AP133</f>
        <v>0</v>
      </c>
      <c r="C133" s="1592">
        <f>+O133+Q133+S133+U133+W133+Y133+AA133+AC133+AE133+AG133+AI133+AK133+AM133+AO133+AQ133</f>
        <v>0</v>
      </c>
      <c r="D133" s="3818"/>
      <c r="E133" s="4110"/>
      <c r="F133" s="1961"/>
      <c r="G133" s="4110"/>
      <c r="H133" s="1961"/>
      <c r="I133" s="1973"/>
      <c r="J133" s="3818"/>
      <c r="K133" s="3818"/>
      <c r="L133" s="1961"/>
      <c r="M133" s="1973"/>
      <c r="N133" s="1591"/>
      <c r="O133" s="1674"/>
      <c r="P133" s="1583"/>
      <c r="Q133" s="1674"/>
      <c r="R133" s="1583"/>
      <c r="S133" s="1674"/>
      <c r="T133" s="1583"/>
      <c r="U133" s="1674"/>
      <c r="V133" s="1583"/>
      <c r="W133" s="1674"/>
      <c r="X133" s="1583"/>
      <c r="Y133" s="1674"/>
      <c r="Z133" s="1583"/>
      <c r="AA133" s="1674"/>
      <c r="AB133" s="1583"/>
      <c r="AC133" s="1674"/>
      <c r="AD133" s="1583"/>
      <c r="AE133" s="1674"/>
      <c r="AF133" s="1583"/>
      <c r="AG133" s="1674"/>
      <c r="AH133" s="1583"/>
      <c r="AI133" s="1674"/>
      <c r="AJ133" s="1583"/>
      <c r="AK133" s="1674"/>
      <c r="AL133" s="1583"/>
      <c r="AM133" s="1674"/>
      <c r="AN133" s="1583"/>
      <c r="AO133" s="1674"/>
      <c r="AP133" s="1583"/>
      <c r="AQ133" s="1679"/>
      <c r="AR133" s="1591"/>
      <c r="AS133" s="1679"/>
      <c r="AT133" s="1591"/>
      <c r="AU133" s="1674"/>
      <c r="AV133" s="1583"/>
      <c r="AW133" s="1595"/>
      <c r="AX133" s="398" t="str">
        <f t="shared" si="276"/>
        <v/>
      </c>
      <c r="AY133" s="398"/>
      <c r="AZ133" s="398"/>
      <c r="BA133" s="398"/>
      <c r="BB133" s="398"/>
      <c r="BC133" s="398"/>
      <c r="BD133" s="398"/>
      <c r="BE133" s="398"/>
      <c r="BF133" s="398"/>
      <c r="BG133" s="398"/>
      <c r="BH133" s="398"/>
      <c r="BI133" s="394"/>
      <c r="BJ133" s="394"/>
      <c r="BK133" s="394"/>
      <c r="BL133" s="394"/>
      <c r="BU133" s="395"/>
      <c r="BV133" s="395"/>
      <c r="BW133" s="395"/>
      <c r="CA133" s="399" t="str">
        <f t="shared" si="277"/>
        <v/>
      </c>
      <c r="CB133" s="399" t="str">
        <f t="shared" si="278"/>
        <v/>
      </c>
      <c r="CC133" s="399" t="str">
        <f t="shared" si="279"/>
        <v/>
      </c>
      <c r="CD133" s="399" t="str">
        <f t="shared" si="280"/>
        <v/>
      </c>
      <c r="CE133" s="399" t="str">
        <f t="shared" si="281"/>
        <v/>
      </c>
      <c r="CF133" s="399" t="str">
        <f t="shared" si="309"/>
        <v/>
      </c>
      <c r="CG133" s="399" t="str">
        <f t="shared" si="310"/>
        <v/>
      </c>
      <c r="CH133" s="399" t="str">
        <f t="shared" si="311"/>
        <v/>
      </c>
      <c r="CI133" s="399" t="str">
        <f t="shared" si="312"/>
        <v/>
      </c>
      <c r="CJ133" s="399" t="str">
        <f t="shared" si="313"/>
        <v/>
      </c>
      <c r="CK133" s="399" t="str">
        <f t="shared" si="314"/>
        <v/>
      </c>
      <c r="CL133" s="399" t="str">
        <f t="shared" si="315"/>
        <v/>
      </c>
      <c r="CM133" s="399" t="str">
        <f t="shared" si="316"/>
        <v/>
      </c>
      <c r="CN133" s="399" t="str">
        <f t="shared" si="317"/>
        <v/>
      </c>
      <c r="CO133" s="399" t="str">
        <f t="shared" si="318"/>
        <v/>
      </c>
      <c r="CP133" s="399" t="str">
        <f t="shared" si="319"/>
        <v/>
      </c>
      <c r="CQ133" s="399" t="str">
        <f t="shared" si="320"/>
        <v/>
      </c>
      <c r="CR133" s="399" t="str">
        <f t="shared" si="321"/>
        <v/>
      </c>
      <c r="CS133" s="399" t="str">
        <f t="shared" si="322"/>
        <v/>
      </c>
      <c r="CT133" s="399" t="str">
        <f t="shared" si="323"/>
        <v/>
      </c>
      <c r="CU133" s="399" t="str">
        <f t="shared" si="324"/>
        <v/>
      </c>
      <c r="CV133" s="399" t="str">
        <f t="shared" si="325"/>
        <v/>
      </c>
      <c r="CW133" s="399" t="str">
        <f t="shared" si="326"/>
        <v/>
      </c>
      <c r="CX133" s="399" t="str">
        <f t="shared" si="327"/>
        <v/>
      </c>
      <c r="CY133" s="399" t="str">
        <f t="shared" si="328"/>
        <v/>
      </c>
      <c r="CZ133" s="399" t="str">
        <f t="shared" si="282"/>
        <v/>
      </c>
      <c r="DA133" s="400">
        <f t="shared" si="283"/>
        <v>0</v>
      </c>
      <c r="DB133" s="400">
        <f t="shared" si="284"/>
        <v>0</v>
      </c>
      <c r="DC133" s="400">
        <f t="shared" si="285"/>
        <v>0</v>
      </c>
      <c r="DD133" s="400">
        <f t="shared" si="286"/>
        <v>0</v>
      </c>
      <c r="DE133" s="400">
        <f t="shared" si="287"/>
        <v>0</v>
      </c>
      <c r="DF133" s="400">
        <f t="shared" si="288"/>
        <v>0</v>
      </c>
      <c r="DG133" s="400">
        <f t="shared" si="289"/>
        <v>0</v>
      </c>
      <c r="DH133" s="400">
        <f t="shared" si="290"/>
        <v>0</v>
      </c>
      <c r="DI133" s="400">
        <f t="shared" si="291"/>
        <v>0</v>
      </c>
      <c r="DJ133" s="400">
        <f t="shared" si="292"/>
        <v>0</v>
      </c>
      <c r="DK133" s="400">
        <f t="shared" si="293"/>
        <v>0</v>
      </c>
      <c r="DL133" s="400">
        <f t="shared" si="294"/>
        <v>0</v>
      </c>
      <c r="DM133" s="400">
        <f t="shared" si="295"/>
        <v>0</v>
      </c>
      <c r="DN133" s="400">
        <f t="shared" si="296"/>
        <v>0</v>
      </c>
      <c r="DO133" s="400">
        <f t="shared" si="297"/>
        <v>0</v>
      </c>
      <c r="DP133" s="400">
        <f t="shared" si="298"/>
        <v>0</v>
      </c>
      <c r="DQ133" s="400">
        <f t="shared" si="299"/>
        <v>0</v>
      </c>
      <c r="DR133" s="400">
        <f t="shared" si="300"/>
        <v>0</v>
      </c>
      <c r="DS133" s="400">
        <f t="shared" si="301"/>
        <v>0</v>
      </c>
      <c r="DT133" s="400">
        <f t="shared" si="302"/>
        <v>0</v>
      </c>
      <c r="DU133" s="400">
        <f t="shared" si="303"/>
        <v>0</v>
      </c>
      <c r="DV133" s="400">
        <f t="shared" si="304"/>
        <v>0</v>
      </c>
      <c r="DW133" s="400">
        <f t="shared" si="305"/>
        <v>0</v>
      </c>
      <c r="DX133" s="400">
        <f t="shared" si="306"/>
        <v>0</v>
      </c>
      <c r="DY133" s="400">
        <f t="shared" si="307"/>
        <v>0</v>
      </c>
      <c r="DZ133" s="400">
        <f t="shared" si="308"/>
        <v>0</v>
      </c>
    </row>
    <row r="134" spans="1:130" ht="16.149999999999999" customHeight="1" x14ac:dyDescent="0.25">
      <c r="A134" s="1602" t="s">
        <v>2559</v>
      </c>
      <c r="B134" s="1791">
        <f>+D134+F134+H134+J134+L134+N134+P134+R134+T134+V134+X134+Z134+AB134+AD134+AF134+AH134+AJ134+AL134+AN134+AP134</f>
        <v>0</v>
      </c>
      <c r="C134" s="1592">
        <f>+E134+G134+I134+K134+M134+O134+Q134+S134+U134+W134+Y134+AA134+AC134+AE134+AG134+AI134+AK134+AM134+AO134+AQ134</f>
        <v>0</v>
      </c>
      <c r="D134" s="1591"/>
      <c r="E134" s="1674"/>
      <c r="F134" s="1583"/>
      <c r="G134" s="1674"/>
      <c r="H134" s="1583"/>
      <c r="I134" s="1595"/>
      <c r="J134" s="1591"/>
      <c r="K134" s="1591"/>
      <c r="L134" s="1583"/>
      <c r="M134" s="1595"/>
      <c r="N134" s="1591"/>
      <c r="O134" s="1674"/>
      <c r="P134" s="1583"/>
      <c r="Q134" s="1674"/>
      <c r="R134" s="1583"/>
      <c r="S134" s="1674"/>
      <c r="T134" s="1583"/>
      <c r="U134" s="1674"/>
      <c r="V134" s="1583"/>
      <c r="W134" s="1674"/>
      <c r="X134" s="1583"/>
      <c r="Y134" s="1674"/>
      <c r="Z134" s="1583"/>
      <c r="AA134" s="1674"/>
      <c r="AB134" s="1583"/>
      <c r="AC134" s="1674"/>
      <c r="AD134" s="1583"/>
      <c r="AE134" s="1674"/>
      <c r="AF134" s="1583"/>
      <c r="AG134" s="1674"/>
      <c r="AH134" s="1583"/>
      <c r="AI134" s="1674"/>
      <c r="AJ134" s="1583"/>
      <c r="AK134" s="1674"/>
      <c r="AL134" s="1583"/>
      <c r="AM134" s="1674"/>
      <c r="AN134" s="1583"/>
      <c r="AO134" s="1674"/>
      <c r="AP134" s="1583"/>
      <c r="AQ134" s="1679"/>
      <c r="AR134" s="1591"/>
      <c r="AS134" s="1679"/>
      <c r="AT134" s="1591"/>
      <c r="AU134" s="1674"/>
      <c r="AV134" s="1583"/>
      <c r="AW134" s="1595"/>
      <c r="AX134" s="398" t="str">
        <f t="shared" si="276"/>
        <v/>
      </c>
      <c r="AY134" s="398"/>
      <c r="AZ134" s="398"/>
      <c r="BA134" s="398"/>
      <c r="BB134" s="398"/>
      <c r="BC134" s="398"/>
      <c r="BD134" s="398"/>
      <c r="BE134" s="398"/>
      <c r="BF134" s="398"/>
      <c r="BG134" s="398"/>
      <c r="BH134" s="398"/>
      <c r="BI134" s="394"/>
      <c r="BJ134" s="394"/>
      <c r="BK134" s="394"/>
      <c r="BL134" s="394"/>
      <c r="BU134" s="395"/>
      <c r="BV134" s="395"/>
      <c r="BW134" s="395"/>
      <c r="CA134" s="399" t="str">
        <f t="shared" si="277"/>
        <v/>
      </c>
      <c r="CB134" s="399" t="str">
        <f t="shared" si="278"/>
        <v/>
      </c>
      <c r="CC134" s="399" t="str">
        <f t="shared" si="279"/>
        <v/>
      </c>
      <c r="CD134" s="399" t="str">
        <f t="shared" si="280"/>
        <v/>
      </c>
      <c r="CE134" s="399" t="str">
        <f t="shared" si="281"/>
        <v/>
      </c>
      <c r="CF134" s="399" t="str">
        <f t="shared" si="309"/>
        <v/>
      </c>
      <c r="CG134" s="399" t="str">
        <f t="shared" si="310"/>
        <v/>
      </c>
      <c r="CH134" s="399" t="str">
        <f t="shared" si="311"/>
        <v/>
      </c>
      <c r="CI134" s="399" t="str">
        <f t="shared" si="312"/>
        <v/>
      </c>
      <c r="CJ134" s="399" t="str">
        <f t="shared" si="313"/>
        <v/>
      </c>
      <c r="CK134" s="399" t="str">
        <f t="shared" si="314"/>
        <v/>
      </c>
      <c r="CL134" s="399" t="str">
        <f t="shared" si="315"/>
        <v/>
      </c>
      <c r="CM134" s="399" t="str">
        <f t="shared" si="316"/>
        <v/>
      </c>
      <c r="CN134" s="399" t="str">
        <f t="shared" si="317"/>
        <v/>
      </c>
      <c r="CO134" s="399" t="str">
        <f t="shared" si="318"/>
        <v/>
      </c>
      <c r="CP134" s="399" t="str">
        <f t="shared" si="319"/>
        <v/>
      </c>
      <c r="CQ134" s="399" t="str">
        <f t="shared" si="320"/>
        <v/>
      </c>
      <c r="CR134" s="399" t="str">
        <f t="shared" si="321"/>
        <v/>
      </c>
      <c r="CS134" s="399" t="str">
        <f t="shared" si="322"/>
        <v/>
      </c>
      <c r="CT134" s="399" t="str">
        <f t="shared" si="323"/>
        <v/>
      </c>
      <c r="CU134" s="399" t="str">
        <f t="shared" si="324"/>
        <v/>
      </c>
      <c r="CV134" s="399" t="str">
        <f t="shared" si="325"/>
        <v/>
      </c>
      <c r="CW134" s="399" t="str">
        <f t="shared" si="326"/>
        <v/>
      </c>
      <c r="CX134" s="399" t="str">
        <f t="shared" si="327"/>
        <v/>
      </c>
      <c r="CY134" s="399" t="str">
        <f t="shared" si="328"/>
        <v/>
      </c>
      <c r="CZ134" s="399" t="str">
        <f t="shared" si="282"/>
        <v/>
      </c>
      <c r="DA134" s="400">
        <f t="shared" si="283"/>
        <v>0</v>
      </c>
      <c r="DB134" s="400">
        <f t="shared" si="284"/>
        <v>0</v>
      </c>
      <c r="DC134" s="400">
        <f t="shared" si="285"/>
        <v>0</v>
      </c>
      <c r="DD134" s="400">
        <f t="shared" si="286"/>
        <v>0</v>
      </c>
      <c r="DE134" s="400">
        <f t="shared" si="287"/>
        <v>0</v>
      </c>
      <c r="DF134" s="400">
        <f t="shared" si="288"/>
        <v>0</v>
      </c>
      <c r="DG134" s="400">
        <f t="shared" si="289"/>
        <v>0</v>
      </c>
      <c r="DH134" s="400">
        <f t="shared" si="290"/>
        <v>0</v>
      </c>
      <c r="DI134" s="400">
        <f t="shared" si="291"/>
        <v>0</v>
      </c>
      <c r="DJ134" s="400">
        <f t="shared" si="292"/>
        <v>0</v>
      </c>
      <c r="DK134" s="400">
        <f t="shared" si="293"/>
        <v>0</v>
      </c>
      <c r="DL134" s="400">
        <f t="shared" si="294"/>
        <v>0</v>
      </c>
      <c r="DM134" s="400">
        <f t="shared" si="295"/>
        <v>0</v>
      </c>
      <c r="DN134" s="400">
        <f t="shared" si="296"/>
        <v>0</v>
      </c>
      <c r="DO134" s="400">
        <f t="shared" si="297"/>
        <v>0</v>
      </c>
      <c r="DP134" s="400">
        <f t="shared" si="298"/>
        <v>0</v>
      </c>
      <c r="DQ134" s="400">
        <f t="shared" si="299"/>
        <v>0</v>
      </c>
      <c r="DR134" s="400">
        <f t="shared" si="300"/>
        <v>0</v>
      </c>
      <c r="DS134" s="400">
        <f t="shared" si="301"/>
        <v>0</v>
      </c>
      <c r="DT134" s="400">
        <f t="shared" si="302"/>
        <v>0</v>
      </c>
      <c r="DU134" s="400">
        <f t="shared" si="303"/>
        <v>0</v>
      </c>
      <c r="DV134" s="400">
        <f t="shared" si="304"/>
        <v>0</v>
      </c>
      <c r="DW134" s="400">
        <f t="shared" si="305"/>
        <v>0</v>
      </c>
      <c r="DX134" s="400">
        <f t="shared" si="306"/>
        <v>0</v>
      </c>
      <c r="DY134" s="400">
        <f t="shared" si="307"/>
        <v>0</v>
      </c>
      <c r="DZ134" s="400">
        <f t="shared" si="308"/>
        <v>0</v>
      </c>
    </row>
    <row r="135" spans="1:130" ht="16.149999999999999" customHeight="1" x14ac:dyDescent="0.25">
      <c r="A135" s="1672" t="s">
        <v>2560</v>
      </c>
      <c r="B135" s="1791">
        <f>+P135+R135+T135+V135+X135+Z135+AB135+AD135+AF135+AH135+AJ135+AL135+AN135+AP135</f>
        <v>0</v>
      </c>
      <c r="C135" s="1592">
        <f>+Q135+S135+U135+W135+Y135+AA135+AC135+AE135+AG135+AI135+AK135+AM135+AO135+AQ135</f>
        <v>0</v>
      </c>
      <c r="D135" s="3571"/>
      <c r="E135" s="1678"/>
      <c r="F135" s="1706"/>
      <c r="G135" s="1678"/>
      <c r="H135" s="1706"/>
      <c r="I135" s="1678"/>
      <c r="J135" s="1706"/>
      <c r="K135" s="1678"/>
      <c r="L135" s="1706"/>
      <c r="M135" s="1707"/>
      <c r="N135" s="3571"/>
      <c r="O135" s="1678"/>
      <c r="P135" s="1583"/>
      <c r="Q135" s="1674"/>
      <c r="R135" s="1583"/>
      <c r="S135" s="1674"/>
      <c r="T135" s="1583"/>
      <c r="U135" s="1674"/>
      <c r="V135" s="1583"/>
      <c r="W135" s="1674"/>
      <c r="X135" s="1583"/>
      <c r="Y135" s="1674"/>
      <c r="Z135" s="1583"/>
      <c r="AA135" s="1674"/>
      <c r="AB135" s="1583"/>
      <c r="AC135" s="1674"/>
      <c r="AD135" s="1583"/>
      <c r="AE135" s="1674"/>
      <c r="AF135" s="1583"/>
      <c r="AG135" s="1674"/>
      <c r="AH135" s="1583"/>
      <c r="AI135" s="1674"/>
      <c r="AJ135" s="1583"/>
      <c r="AK135" s="1674"/>
      <c r="AL135" s="1583"/>
      <c r="AM135" s="1674"/>
      <c r="AN135" s="1583"/>
      <c r="AO135" s="1674"/>
      <c r="AP135" s="1583"/>
      <c r="AQ135" s="1679"/>
      <c r="AR135" s="1591"/>
      <c r="AS135" s="1679"/>
      <c r="AT135" s="1591"/>
      <c r="AU135" s="1674"/>
      <c r="AV135" s="1583"/>
      <c r="AW135" s="1595"/>
      <c r="AX135" s="398" t="str">
        <f t="shared" si="276"/>
        <v/>
      </c>
      <c r="AY135" s="398"/>
      <c r="AZ135" s="398"/>
      <c r="BA135" s="398"/>
      <c r="BB135" s="398"/>
      <c r="BC135" s="398"/>
      <c r="BD135" s="398"/>
      <c r="BE135" s="398"/>
      <c r="BF135" s="398"/>
      <c r="BG135" s="398"/>
      <c r="BH135" s="398"/>
      <c r="BI135" s="394"/>
      <c r="BJ135" s="394"/>
      <c r="BK135" s="394"/>
      <c r="BL135" s="394"/>
      <c r="BU135" s="395"/>
      <c r="BV135" s="395"/>
      <c r="BW135" s="395"/>
      <c r="CA135" s="399" t="str">
        <f t="shared" si="277"/>
        <v/>
      </c>
      <c r="CB135" s="399" t="str">
        <f t="shared" si="278"/>
        <v/>
      </c>
      <c r="CC135" s="399" t="str">
        <f t="shared" si="279"/>
        <v/>
      </c>
      <c r="CD135" s="399" t="str">
        <f t="shared" si="280"/>
        <v/>
      </c>
      <c r="CE135" s="399" t="str">
        <f t="shared" si="281"/>
        <v/>
      </c>
      <c r="CF135" s="399" t="str">
        <f t="shared" si="309"/>
        <v/>
      </c>
      <c r="CG135" s="399" t="str">
        <f t="shared" si="310"/>
        <v/>
      </c>
      <c r="CH135" s="399" t="str">
        <f t="shared" si="311"/>
        <v/>
      </c>
      <c r="CI135" s="399" t="str">
        <f t="shared" si="312"/>
        <v/>
      </c>
      <c r="CJ135" s="399" t="str">
        <f t="shared" si="313"/>
        <v/>
      </c>
      <c r="CK135" s="399" t="str">
        <f t="shared" si="314"/>
        <v/>
      </c>
      <c r="CL135" s="399" t="str">
        <f t="shared" si="315"/>
        <v/>
      </c>
      <c r="CM135" s="399" t="str">
        <f t="shared" si="316"/>
        <v/>
      </c>
      <c r="CN135" s="399" t="str">
        <f t="shared" si="317"/>
        <v/>
      </c>
      <c r="CO135" s="399" t="str">
        <f t="shared" si="318"/>
        <v/>
      </c>
      <c r="CP135" s="399" t="str">
        <f t="shared" si="319"/>
        <v/>
      </c>
      <c r="CQ135" s="399" t="str">
        <f t="shared" si="320"/>
        <v/>
      </c>
      <c r="CR135" s="399" t="str">
        <f t="shared" si="321"/>
        <v/>
      </c>
      <c r="CS135" s="399" t="str">
        <f t="shared" si="322"/>
        <v/>
      </c>
      <c r="CT135" s="399" t="str">
        <f t="shared" si="323"/>
        <v/>
      </c>
      <c r="CU135" s="399" t="str">
        <f t="shared" si="324"/>
        <v/>
      </c>
      <c r="CV135" s="399" t="str">
        <f t="shared" si="325"/>
        <v/>
      </c>
      <c r="CW135" s="399" t="str">
        <f t="shared" si="326"/>
        <v/>
      </c>
      <c r="CX135" s="399" t="str">
        <f t="shared" si="327"/>
        <v/>
      </c>
      <c r="CY135" s="399" t="str">
        <f t="shared" si="328"/>
        <v/>
      </c>
      <c r="CZ135" s="399" t="str">
        <f t="shared" si="282"/>
        <v/>
      </c>
      <c r="DA135" s="400">
        <f t="shared" si="283"/>
        <v>0</v>
      </c>
      <c r="DB135" s="400">
        <f t="shared" si="284"/>
        <v>0</v>
      </c>
      <c r="DC135" s="400">
        <f t="shared" si="285"/>
        <v>0</v>
      </c>
      <c r="DD135" s="400">
        <f t="shared" si="286"/>
        <v>0</v>
      </c>
      <c r="DE135" s="400">
        <f t="shared" si="287"/>
        <v>0</v>
      </c>
      <c r="DF135" s="400">
        <f t="shared" si="288"/>
        <v>0</v>
      </c>
      <c r="DG135" s="400">
        <f t="shared" si="289"/>
        <v>0</v>
      </c>
      <c r="DH135" s="400">
        <f t="shared" si="290"/>
        <v>0</v>
      </c>
      <c r="DI135" s="400">
        <f t="shared" si="291"/>
        <v>0</v>
      </c>
      <c r="DJ135" s="400">
        <f t="shared" si="292"/>
        <v>0</v>
      </c>
      <c r="DK135" s="400">
        <f t="shared" si="293"/>
        <v>0</v>
      </c>
      <c r="DL135" s="400">
        <f t="shared" si="294"/>
        <v>0</v>
      </c>
      <c r="DM135" s="400">
        <f t="shared" si="295"/>
        <v>0</v>
      </c>
      <c r="DN135" s="400">
        <f t="shared" si="296"/>
        <v>0</v>
      </c>
      <c r="DO135" s="400">
        <f t="shared" si="297"/>
        <v>0</v>
      </c>
      <c r="DP135" s="400">
        <f t="shared" si="298"/>
        <v>0</v>
      </c>
      <c r="DQ135" s="400">
        <f t="shared" si="299"/>
        <v>0</v>
      </c>
      <c r="DR135" s="400">
        <f t="shared" si="300"/>
        <v>0</v>
      </c>
      <c r="DS135" s="400">
        <f t="shared" si="301"/>
        <v>0</v>
      </c>
      <c r="DT135" s="400">
        <f t="shared" si="302"/>
        <v>0</v>
      </c>
      <c r="DU135" s="400">
        <f t="shared" si="303"/>
        <v>0</v>
      </c>
      <c r="DV135" s="400">
        <f t="shared" si="304"/>
        <v>0</v>
      </c>
      <c r="DW135" s="400">
        <f t="shared" si="305"/>
        <v>0</v>
      </c>
      <c r="DX135" s="400">
        <f t="shared" si="306"/>
        <v>0</v>
      </c>
      <c r="DY135" s="400">
        <f t="shared" si="307"/>
        <v>0</v>
      </c>
      <c r="DZ135" s="400">
        <f t="shared" si="308"/>
        <v>0</v>
      </c>
    </row>
    <row r="136" spans="1:130" ht="16.149999999999999" customHeight="1" x14ac:dyDescent="0.25">
      <c r="A136" s="1602" t="s">
        <v>2561</v>
      </c>
      <c r="B136" s="1791">
        <f>+P136+R136+T136+V136+X136+Z136+AB136+AD136+AF136+AH136</f>
        <v>0</v>
      </c>
      <c r="C136" s="1592">
        <f>+Q136+S136+U136+W136+Y136+AA136+AC136+AE136+AG136+AI136</f>
        <v>0</v>
      </c>
      <c r="D136" s="3571"/>
      <c r="E136" s="1678"/>
      <c r="F136" s="1706"/>
      <c r="G136" s="1678"/>
      <c r="H136" s="1706"/>
      <c r="I136" s="1678"/>
      <c r="J136" s="1706"/>
      <c r="K136" s="1678"/>
      <c r="L136" s="1706"/>
      <c r="M136" s="1707"/>
      <c r="N136" s="3571"/>
      <c r="O136" s="1678"/>
      <c r="P136" s="1583"/>
      <c r="Q136" s="1674"/>
      <c r="R136" s="1583"/>
      <c r="S136" s="1674"/>
      <c r="T136" s="1583"/>
      <c r="U136" s="1674"/>
      <c r="V136" s="1583"/>
      <c r="W136" s="1674"/>
      <c r="X136" s="1583"/>
      <c r="Y136" s="1674"/>
      <c r="Z136" s="1583"/>
      <c r="AA136" s="1674"/>
      <c r="AB136" s="1583"/>
      <c r="AC136" s="1674"/>
      <c r="AD136" s="1583"/>
      <c r="AE136" s="1674"/>
      <c r="AF136" s="1583"/>
      <c r="AG136" s="1674"/>
      <c r="AH136" s="1583"/>
      <c r="AI136" s="1674"/>
      <c r="AJ136" s="1706"/>
      <c r="AK136" s="1678"/>
      <c r="AL136" s="1706"/>
      <c r="AM136" s="1678"/>
      <c r="AN136" s="1706"/>
      <c r="AO136" s="1678"/>
      <c r="AP136" s="1706"/>
      <c r="AQ136" s="1727"/>
      <c r="AR136" s="1591"/>
      <c r="AS136" s="1679"/>
      <c r="AT136" s="1591"/>
      <c r="AU136" s="1674"/>
      <c r="AV136" s="1583"/>
      <c r="AW136" s="1595"/>
      <c r="AX136" s="398" t="str">
        <f t="shared" si="276"/>
        <v/>
      </c>
      <c r="AY136" s="398"/>
      <c r="AZ136" s="398"/>
      <c r="BA136" s="398"/>
      <c r="BB136" s="398"/>
      <c r="BC136" s="398"/>
      <c r="BD136" s="398"/>
      <c r="BE136" s="398"/>
      <c r="BF136" s="398"/>
      <c r="BG136" s="398"/>
      <c r="BH136" s="398"/>
      <c r="BI136" s="394"/>
      <c r="BJ136" s="394"/>
      <c r="BK136" s="394"/>
      <c r="BL136" s="394"/>
      <c r="BU136" s="395"/>
      <c r="BV136" s="395"/>
      <c r="BW136" s="395"/>
      <c r="CA136" s="399" t="str">
        <f t="shared" si="277"/>
        <v/>
      </c>
      <c r="CB136" s="399" t="str">
        <f t="shared" si="278"/>
        <v/>
      </c>
      <c r="CC136" s="399" t="str">
        <f t="shared" si="279"/>
        <v/>
      </c>
      <c r="CD136" s="399" t="str">
        <f t="shared" si="280"/>
        <v/>
      </c>
      <c r="CE136" s="399" t="str">
        <f t="shared" si="281"/>
        <v/>
      </c>
      <c r="CF136" s="399" t="str">
        <f t="shared" si="309"/>
        <v/>
      </c>
      <c r="CG136" s="399" t="str">
        <f t="shared" si="310"/>
        <v/>
      </c>
      <c r="CH136" s="399" t="str">
        <f t="shared" si="311"/>
        <v/>
      </c>
      <c r="CI136" s="399" t="str">
        <f t="shared" si="312"/>
        <v/>
      </c>
      <c r="CJ136" s="399" t="str">
        <f t="shared" si="313"/>
        <v/>
      </c>
      <c r="CK136" s="399" t="str">
        <f t="shared" si="314"/>
        <v/>
      </c>
      <c r="CL136" s="399" t="str">
        <f t="shared" si="315"/>
        <v/>
      </c>
      <c r="CM136" s="399" t="str">
        <f t="shared" si="316"/>
        <v/>
      </c>
      <c r="CN136" s="399" t="str">
        <f t="shared" si="317"/>
        <v/>
      </c>
      <c r="CO136" s="399" t="str">
        <f t="shared" si="318"/>
        <v/>
      </c>
      <c r="CP136" s="399" t="str">
        <f t="shared" si="319"/>
        <v/>
      </c>
      <c r="CQ136" s="399" t="str">
        <f t="shared" si="320"/>
        <v/>
      </c>
      <c r="CR136" s="399" t="str">
        <f t="shared" si="321"/>
        <v/>
      </c>
      <c r="CS136" s="399" t="str">
        <f t="shared" si="322"/>
        <v/>
      </c>
      <c r="CT136" s="399" t="str">
        <f t="shared" si="323"/>
        <v/>
      </c>
      <c r="CU136" s="399" t="str">
        <f t="shared" si="324"/>
        <v/>
      </c>
      <c r="CV136" s="399" t="str">
        <f t="shared" si="325"/>
        <v/>
      </c>
      <c r="CW136" s="399" t="str">
        <f t="shared" si="326"/>
        <v/>
      </c>
      <c r="CX136" s="399" t="str">
        <f t="shared" si="327"/>
        <v/>
      </c>
      <c r="CY136" s="399" t="str">
        <f t="shared" si="328"/>
        <v/>
      </c>
      <c r="CZ136" s="399" t="str">
        <f t="shared" si="282"/>
        <v/>
      </c>
      <c r="DA136" s="400">
        <f t="shared" si="283"/>
        <v>0</v>
      </c>
      <c r="DB136" s="400">
        <f t="shared" si="284"/>
        <v>0</v>
      </c>
      <c r="DC136" s="400">
        <f t="shared" si="285"/>
        <v>0</v>
      </c>
      <c r="DD136" s="400">
        <f t="shared" si="286"/>
        <v>0</v>
      </c>
      <c r="DE136" s="400">
        <f t="shared" si="287"/>
        <v>0</v>
      </c>
      <c r="DF136" s="400">
        <f t="shared" si="288"/>
        <v>0</v>
      </c>
      <c r="DG136" s="400">
        <f t="shared" si="289"/>
        <v>0</v>
      </c>
      <c r="DH136" s="400">
        <f t="shared" si="290"/>
        <v>0</v>
      </c>
      <c r="DI136" s="400">
        <f t="shared" si="291"/>
        <v>0</v>
      </c>
      <c r="DJ136" s="400">
        <f t="shared" si="292"/>
        <v>0</v>
      </c>
      <c r="DK136" s="400">
        <f t="shared" si="293"/>
        <v>0</v>
      </c>
      <c r="DL136" s="400">
        <f t="shared" si="294"/>
        <v>0</v>
      </c>
      <c r="DM136" s="400">
        <f t="shared" si="295"/>
        <v>0</v>
      </c>
      <c r="DN136" s="400">
        <f t="shared" si="296"/>
        <v>0</v>
      </c>
      <c r="DO136" s="400">
        <f t="shared" si="297"/>
        <v>0</v>
      </c>
      <c r="DP136" s="400">
        <f t="shared" si="298"/>
        <v>0</v>
      </c>
      <c r="DQ136" s="400">
        <f t="shared" si="299"/>
        <v>0</v>
      </c>
      <c r="DR136" s="400">
        <f t="shared" si="300"/>
        <v>0</v>
      </c>
      <c r="DS136" s="400">
        <f t="shared" si="301"/>
        <v>0</v>
      </c>
      <c r="DT136" s="400">
        <f t="shared" si="302"/>
        <v>0</v>
      </c>
      <c r="DU136" s="400">
        <f t="shared" si="303"/>
        <v>0</v>
      </c>
      <c r="DV136" s="400">
        <f t="shared" si="304"/>
        <v>0</v>
      </c>
      <c r="DW136" s="400">
        <f t="shared" si="305"/>
        <v>0</v>
      </c>
      <c r="DX136" s="400">
        <f t="shared" si="306"/>
        <v>0</v>
      </c>
      <c r="DY136" s="400">
        <f t="shared" si="307"/>
        <v>0</v>
      </c>
      <c r="DZ136" s="400">
        <f t="shared" si="308"/>
        <v>0</v>
      </c>
    </row>
    <row r="137" spans="1:130" ht="16.149999999999999" customHeight="1" x14ac:dyDescent="0.25">
      <c r="A137" s="1602" t="s">
        <v>2562</v>
      </c>
      <c r="B137" s="1791">
        <f t="shared" ref="B137:C139" si="329">+D137+F137+H137+J137+L137+N137+P137+R137+T137+V137+X137+Z137+AB137+AD137+AF137+AH137+AJ137+AL137+AN137+AP137</f>
        <v>0</v>
      </c>
      <c r="C137" s="1592">
        <f t="shared" si="329"/>
        <v>0</v>
      </c>
      <c r="D137" s="1591"/>
      <c r="E137" s="1674"/>
      <c r="F137" s="1583"/>
      <c r="G137" s="1674"/>
      <c r="H137" s="1583"/>
      <c r="I137" s="1595"/>
      <c r="J137" s="1591"/>
      <c r="K137" s="1591"/>
      <c r="L137" s="1583"/>
      <c r="M137" s="1595"/>
      <c r="N137" s="1591"/>
      <c r="O137" s="1674"/>
      <c r="P137" s="1583"/>
      <c r="Q137" s="1674"/>
      <c r="R137" s="1583"/>
      <c r="S137" s="1674"/>
      <c r="T137" s="1583"/>
      <c r="U137" s="1674"/>
      <c r="V137" s="1583"/>
      <c r="W137" s="1674"/>
      <c r="X137" s="1583"/>
      <c r="Y137" s="1674"/>
      <c r="Z137" s="1583"/>
      <c r="AA137" s="1674"/>
      <c r="AB137" s="1583"/>
      <c r="AC137" s="1674"/>
      <c r="AD137" s="1583"/>
      <c r="AE137" s="1674"/>
      <c r="AF137" s="1583"/>
      <c r="AG137" s="1674"/>
      <c r="AH137" s="1583"/>
      <c r="AI137" s="1674"/>
      <c r="AJ137" s="1583"/>
      <c r="AK137" s="1674"/>
      <c r="AL137" s="1583"/>
      <c r="AM137" s="1674"/>
      <c r="AN137" s="1583"/>
      <c r="AO137" s="1674"/>
      <c r="AP137" s="1583"/>
      <c r="AQ137" s="1679"/>
      <c r="AR137" s="1591"/>
      <c r="AS137" s="1679"/>
      <c r="AT137" s="1591"/>
      <c r="AU137" s="1674"/>
      <c r="AV137" s="1583"/>
      <c r="AW137" s="1595"/>
      <c r="AX137" s="398" t="str">
        <f t="shared" si="276"/>
        <v/>
      </c>
      <c r="AY137" s="398"/>
      <c r="AZ137" s="398"/>
      <c r="BA137" s="398"/>
      <c r="BB137" s="398"/>
      <c r="BC137" s="398"/>
      <c r="BD137" s="398"/>
      <c r="BE137" s="398"/>
      <c r="BF137" s="398"/>
      <c r="BG137" s="398"/>
      <c r="BH137" s="398"/>
      <c r="BI137" s="394"/>
      <c r="BJ137" s="394"/>
      <c r="BK137" s="394"/>
      <c r="BL137" s="394"/>
      <c r="BU137" s="395"/>
      <c r="BV137" s="395"/>
      <c r="BW137" s="395"/>
      <c r="CA137" s="399" t="str">
        <f t="shared" si="277"/>
        <v/>
      </c>
      <c r="CB137" s="399" t="str">
        <f t="shared" si="278"/>
        <v/>
      </c>
      <c r="CC137" s="399" t="str">
        <f t="shared" si="279"/>
        <v/>
      </c>
      <c r="CD137" s="399" t="str">
        <f t="shared" si="280"/>
        <v/>
      </c>
      <c r="CE137" s="399" t="str">
        <f t="shared" si="281"/>
        <v/>
      </c>
      <c r="CF137" s="399" t="str">
        <f t="shared" si="309"/>
        <v/>
      </c>
      <c r="CG137" s="399" t="str">
        <f t="shared" si="310"/>
        <v/>
      </c>
      <c r="CH137" s="399" t="str">
        <f t="shared" si="311"/>
        <v/>
      </c>
      <c r="CI137" s="399" t="str">
        <f t="shared" si="312"/>
        <v/>
      </c>
      <c r="CJ137" s="399" t="str">
        <f t="shared" si="313"/>
        <v/>
      </c>
      <c r="CK137" s="399" t="str">
        <f t="shared" si="314"/>
        <v/>
      </c>
      <c r="CL137" s="399" t="str">
        <f t="shared" si="315"/>
        <v/>
      </c>
      <c r="CM137" s="399" t="str">
        <f t="shared" si="316"/>
        <v/>
      </c>
      <c r="CN137" s="399" t="str">
        <f t="shared" si="317"/>
        <v/>
      </c>
      <c r="CO137" s="399" t="str">
        <f t="shared" si="318"/>
        <v/>
      </c>
      <c r="CP137" s="399" t="str">
        <f t="shared" si="319"/>
        <v/>
      </c>
      <c r="CQ137" s="399" t="str">
        <f t="shared" si="320"/>
        <v/>
      </c>
      <c r="CR137" s="399" t="str">
        <f t="shared" si="321"/>
        <v/>
      </c>
      <c r="CS137" s="399" t="str">
        <f t="shared" si="322"/>
        <v/>
      </c>
      <c r="CT137" s="399" t="str">
        <f t="shared" si="323"/>
        <v/>
      </c>
      <c r="CU137" s="399" t="str">
        <f t="shared" si="324"/>
        <v/>
      </c>
      <c r="CV137" s="399" t="str">
        <f t="shared" si="325"/>
        <v/>
      </c>
      <c r="CW137" s="399" t="str">
        <f t="shared" si="326"/>
        <v/>
      </c>
      <c r="CX137" s="399" t="str">
        <f t="shared" si="327"/>
        <v/>
      </c>
      <c r="CY137" s="399" t="str">
        <f t="shared" si="328"/>
        <v/>
      </c>
      <c r="CZ137" s="399" t="str">
        <f t="shared" si="282"/>
        <v/>
      </c>
      <c r="DA137" s="400">
        <f t="shared" si="283"/>
        <v>0</v>
      </c>
      <c r="DB137" s="400">
        <f t="shared" si="284"/>
        <v>0</v>
      </c>
      <c r="DC137" s="400">
        <f t="shared" si="285"/>
        <v>0</v>
      </c>
      <c r="DD137" s="400">
        <f t="shared" si="286"/>
        <v>0</v>
      </c>
      <c r="DE137" s="400">
        <f t="shared" si="287"/>
        <v>0</v>
      </c>
      <c r="DF137" s="400">
        <f t="shared" si="288"/>
        <v>0</v>
      </c>
      <c r="DG137" s="400">
        <f t="shared" si="289"/>
        <v>0</v>
      </c>
      <c r="DH137" s="400">
        <f t="shared" si="290"/>
        <v>0</v>
      </c>
      <c r="DI137" s="400">
        <f t="shared" si="291"/>
        <v>0</v>
      </c>
      <c r="DJ137" s="400">
        <f t="shared" si="292"/>
        <v>0</v>
      </c>
      <c r="DK137" s="400">
        <f t="shared" si="293"/>
        <v>0</v>
      </c>
      <c r="DL137" s="400">
        <f t="shared" si="294"/>
        <v>0</v>
      </c>
      <c r="DM137" s="400">
        <f t="shared" si="295"/>
        <v>0</v>
      </c>
      <c r="DN137" s="400">
        <f t="shared" si="296"/>
        <v>0</v>
      </c>
      <c r="DO137" s="400">
        <f t="shared" si="297"/>
        <v>0</v>
      </c>
      <c r="DP137" s="400">
        <f t="shared" si="298"/>
        <v>0</v>
      </c>
      <c r="DQ137" s="400">
        <f t="shared" si="299"/>
        <v>0</v>
      </c>
      <c r="DR137" s="400">
        <f t="shared" si="300"/>
        <v>0</v>
      </c>
      <c r="DS137" s="400">
        <f t="shared" si="301"/>
        <v>0</v>
      </c>
      <c r="DT137" s="400">
        <f t="shared" si="302"/>
        <v>0</v>
      </c>
      <c r="DU137" s="400">
        <f t="shared" si="303"/>
        <v>0</v>
      </c>
      <c r="DV137" s="400">
        <f t="shared" si="304"/>
        <v>0</v>
      </c>
      <c r="DW137" s="400">
        <f t="shared" si="305"/>
        <v>0</v>
      </c>
      <c r="DX137" s="400">
        <f t="shared" si="306"/>
        <v>0</v>
      </c>
      <c r="DY137" s="400">
        <f t="shared" si="307"/>
        <v>0</v>
      </c>
      <c r="DZ137" s="400">
        <f t="shared" si="308"/>
        <v>0</v>
      </c>
    </row>
    <row r="138" spans="1:130" ht="16.149999999999999" customHeight="1" x14ac:dyDescent="0.25">
      <c r="A138" s="1602" t="s">
        <v>2563</v>
      </c>
      <c r="B138" s="1791">
        <f t="shared" si="329"/>
        <v>0</v>
      </c>
      <c r="C138" s="1592">
        <f t="shared" si="329"/>
        <v>0</v>
      </c>
      <c r="D138" s="1591"/>
      <c r="E138" s="1674"/>
      <c r="F138" s="1583"/>
      <c r="G138" s="1674"/>
      <c r="H138" s="1583"/>
      <c r="I138" s="1595"/>
      <c r="J138" s="1591"/>
      <c r="K138" s="1591"/>
      <c r="L138" s="1583"/>
      <c r="M138" s="1595"/>
      <c r="N138" s="1591"/>
      <c r="O138" s="1674"/>
      <c r="P138" s="1583"/>
      <c r="Q138" s="1674"/>
      <c r="R138" s="1583"/>
      <c r="S138" s="1674"/>
      <c r="T138" s="1583"/>
      <c r="U138" s="1674"/>
      <c r="V138" s="1583"/>
      <c r="W138" s="1674"/>
      <c r="X138" s="1583"/>
      <c r="Y138" s="1674"/>
      <c r="Z138" s="1583"/>
      <c r="AA138" s="1674"/>
      <c r="AB138" s="1583"/>
      <c r="AC138" s="1674"/>
      <c r="AD138" s="1583"/>
      <c r="AE138" s="1674"/>
      <c r="AF138" s="1583"/>
      <c r="AG138" s="1674"/>
      <c r="AH138" s="1583"/>
      <c r="AI138" s="1674"/>
      <c r="AJ138" s="1583"/>
      <c r="AK138" s="1674"/>
      <c r="AL138" s="1583"/>
      <c r="AM138" s="1674"/>
      <c r="AN138" s="1583"/>
      <c r="AO138" s="1674"/>
      <c r="AP138" s="1583"/>
      <c r="AQ138" s="1679"/>
      <c r="AR138" s="1591"/>
      <c r="AS138" s="1679"/>
      <c r="AT138" s="1591"/>
      <c r="AU138" s="1674"/>
      <c r="AV138" s="1583"/>
      <c r="AW138" s="1595"/>
      <c r="AX138" s="398" t="str">
        <f t="shared" si="276"/>
        <v/>
      </c>
      <c r="AY138" s="398"/>
      <c r="AZ138" s="398"/>
      <c r="BA138" s="398"/>
      <c r="BB138" s="398"/>
      <c r="BC138" s="398"/>
      <c r="BD138" s="398"/>
      <c r="BE138" s="398"/>
      <c r="BF138" s="398"/>
      <c r="BG138" s="398"/>
      <c r="BH138" s="398"/>
      <c r="BI138" s="394"/>
      <c r="BJ138" s="394"/>
      <c r="BK138" s="394"/>
      <c r="BL138" s="394"/>
      <c r="BU138" s="395"/>
      <c r="BV138" s="395"/>
      <c r="BW138" s="395"/>
      <c r="CA138" s="399" t="str">
        <f t="shared" si="277"/>
        <v/>
      </c>
      <c r="CB138" s="399" t="str">
        <f t="shared" si="278"/>
        <v/>
      </c>
      <c r="CC138" s="399" t="str">
        <f t="shared" si="279"/>
        <v/>
      </c>
      <c r="CD138" s="399" t="str">
        <f t="shared" si="280"/>
        <v/>
      </c>
      <c r="CE138" s="399" t="str">
        <f t="shared" si="281"/>
        <v/>
      </c>
      <c r="CF138" s="399" t="str">
        <f t="shared" si="309"/>
        <v/>
      </c>
      <c r="CG138" s="399" t="str">
        <f t="shared" si="310"/>
        <v/>
      </c>
      <c r="CH138" s="399" t="str">
        <f t="shared" si="311"/>
        <v/>
      </c>
      <c r="CI138" s="399" t="str">
        <f t="shared" si="312"/>
        <v/>
      </c>
      <c r="CJ138" s="399" t="str">
        <f t="shared" si="313"/>
        <v/>
      </c>
      <c r="CK138" s="399" t="str">
        <f t="shared" si="314"/>
        <v/>
      </c>
      <c r="CL138" s="399" t="str">
        <f t="shared" si="315"/>
        <v/>
      </c>
      <c r="CM138" s="399" t="str">
        <f t="shared" si="316"/>
        <v/>
      </c>
      <c r="CN138" s="399" t="str">
        <f t="shared" si="317"/>
        <v/>
      </c>
      <c r="CO138" s="399" t="str">
        <f t="shared" si="318"/>
        <v/>
      </c>
      <c r="CP138" s="399" t="str">
        <f t="shared" si="319"/>
        <v/>
      </c>
      <c r="CQ138" s="399" t="str">
        <f t="shared" si="320"/>
        <v/>
      </c>
      <c r="CR138" s="399" t="str">
        <f t="shared" si="321"/>
        <v/>
      </c>
      <c r="CS138" s="399" t="str">
        <f t="shared" si="322"/>
        <v/>
      </c>
      <c r="CT138" s="399" t="str">
        <f t="shared" si="323"/>
        <v/>
      </c>
      <c r="CU138" s="399" t="str">
        <f t="shared" si="324"/>
        <v/>
      </c>
      <c r="CV138" s="399" t="str">
        <f t="shared" si="325"/>
        <v/>
      </c>
      <c r="CW138" s="399" t="str">
        <f t="shared" si="326"/>
        <v/>
      </c>
      <c r="CX138" s="399" t="str">
        <f t="shared" si="327"/>
        <v/>
      </c>
      <c r="CY138" s="399" t="str">
        <f t="shared" si="328"/>
        <v/>
      </c>
      <c r="CZ138" s="399" t="str">
        <f t="shared" si="282"/>
        <v/>
      </c>
      <c r="DA138" s="400">
        <f t="shared" si="283"/>
        <v>0</v>
      </c>
      <c r="DB138" s="400">
        <f t="shared" si="284"/>
        <v>0</v>
      </c>
      <c r="DC138" s="400">
        <f t="shared" si="285"/>
        <v>0</v>
      </c>
      <c r="DD138" s="400">
        <f t="shared" si="286"/>
        <v>0</v>
      </c>
      <c r="DE138" s="400">
        <f t="shared" si="287"/>
        <v>0</v>
      </c>
      <c r="DF138" s="400">
        <f t="shared" si="288"/>
        <v>0</v>
      </c>
      <c r="DG138" s="400">
        <f t="shared" si="289"/>
        <v>0</v>
      </c>
      <c r="DH138" s="400">
        <f t="shared" si="290"/>
        <v>0</v>
      </c>
      <c r="DI138" s="400">
        <f t="shared" si="291"/>
        <v>0</v>
      </c>
      <c r="DJ138" s="400">
        <f t="shared" si="292"/>
        <v>0</v>
      </c>
      <c r="DK138" s="400">
        <f t="shared" si="293"/>
        <v>0</v>
      </c>
      <c r="DL138" s="400">
        <f t="shared" si="294"/>
        <v>0</v>
      </c>
      <c r="DM138" s="400">
        <f t="shared" si="295"/>
        <v>0</v>
      </c>
      <c r="DN138" s="400">
        <f t="shared" si="296"/>
        <v>0</v>
      </c>
      <c r="DO138" s="400">
        <f t="shared" si="297"/>
        <v>0</v>
      </c>
      <c r="DP138" s="400">
        <f t="shared" si="298"/>
        <v>0</v>
      </c>
      <c r="DQ138" s="400">
        <f t="shared" si="299"/>
        <v>0</v>
      </c>
      <c r="DR138" s="400">
        <f t="shared" si="300"/>
        <v>0</v>
      </c>
      <c r="DS138" s="400">
        <f t="shared" si="301"/>
        <v>0</v>
      </c>
      <c r="DT138" s="400">
        <f t="shared" si="302"/>
        <v>0</v>
      </c>
      <c r="DU138" s="400">
        <f t="shared" si="303"/>
        <v>0</v>
      </c>
      <c r="DV138" s="400">
        <f t="shared" si="304"/>
        <v>0</v>
      </c>
      <c r="DW138" s="400">
        <f t="shared" si="305"/>
        <v>0</v>
      </c>
      <c r="DX138" s="400">
        <f t="shared" si="306"/>
        <v>0</v>
      </c>
      <c r="DY138" s="400">
        <f t="shared" si="307"/>
        <v>0</v>
      </c>
      <c r="DZ138" s="400">
        <f t="shared" si="308"/>
        <v>0</v>
      </c>
    </row>
    <row r="139" spans="1:130" ht="16.149999999999999" customHeight="1" x14ac:dyDescent="0.25">
      <c r="A139" s="4113" t="s">
        <v>2564</v>
      </c>
      <c r="B139" s="4112">
        <f t="shared" si="329"/>
        <v>0</v>
      </c>
      <c r="C139" s="4113">
        <f t="shared" si="329"/>
        <v>0</v>
      </c>
      <c r="D139" s="1907"/>
      <c r="E139" s="1634"/>
      <c r="F139" s="1596"/>
      <c r="G139" s="1634"/>
      <c r="H139" s="1596"/>
      <c r="I139" s="1597"/>
      <c r="J139" s="1907"/>
      <c r="K139" s="1907"/>
      <c r="L139" s="1596"/>
      <c r="M139" s="1597"/>
      <c r="N139" s="1907"/>
      <c r="O139" s="1634"/>
      <c r="P139" s="1596"/>
      <c r="Q139" s="1634"/>
      <c r="R139" s="1596"/>
      <c r="S139" s="1634"/>
      <c r="T139" s="1596"/>
      <c r="U139" s="1634"/>
      <c r="V139" s="1596"/>
      <c r="W139" s="1634"/>
      <c r="X139" s="1596"/>
      <c r="Y139" s="1634"/>
      <c r="Z139" s="1596"/>
      <c r="AA139" s="1634"/>
      <c r="AB139" s="1596"/>
      <c r="AC139" s="1634"/>
      <c r="AD139" s="1596"/>
      <c r="AE139" s="1634"/>
      <c r="AF139" s="1596"/>
      <c r="AG139" s="1634"/>
      <c r="AH139" s="1596"/>
      <c r="AI139" s="1634"/>
      <c r="AJ139" s="1596"/>
      <c r="AK139" s="1634"/>
      <c r="AL139" s="1596"/>
      <c r="AM139" s="1634"/>
      <c r="AN139" s="1596"/>
      <c r="AO139" s="1634"/>
      <c r="AP139" s="1596"/>
      <c r="AQ139" s="1710"/>
      <c r="AR139" s="1907"/>
      <c r="AS139" s="1710"/>
      <c r="AT139" s="1907"/>
      <c r="AU139" s="1634"/>
      <c r="AV139" s="1596"/>
      <c r="AW139" s="1597"/>
      <c r="AX139" s="398" t="str">
        <f t="shared" si="276"/>
        <v/>
      </c>
      <c r="AY139" s="398"/>
      <c r="AZ139" s="398"/>
      <c r="BA139" s="398"/>
      <c r="BB139" s="398"/>
      <c r="BC139" s="398"/>
      <c r="BD139" s="398"/>
      <c r="BE139" s="398"/>
      <c r="BF139" s="398"/>
      <c r="BG139" s="398"/>
      <c r="BH139" s="398"/>
      <c r="BI139" s="394"/>
      <c r="BJ139" s="394"/>
      <c r="BK139" s="394"/>
      <c r="BL139" s="394"/>
      <c r="BU139" s="395"/>
      <c r="BV139" s="395"/>
      <c r="BW139" s="395"/>
      <c r="CA139" s="399" t="str">
        <f t="shared" si="277"/>
        <v/>
      </c>
      <c r="CB139" s="399" t="str">
        <f>IF(B139&lt;&gt;(AR139+ AS139),"* La suma de las columnas Sexo DEBE SER IGUAL a los Procesados. ","")</f>
        <v/>
      </c>
      <c r="CC139" s="399" t="str">
        <f t="shared" si="279"/>
        <v/>
      </c>
      <c r="CD139" s="399" t="str">
        <f t="shared" si="280"/>
        <v/>
      </c>
      <c r="CE139" s="399" t="str">
        <f t="shared" si="281"/>
        <v/>
      </c>
      <c r="CF139" s="399" t="str">
        <f t="shared" si="309"/>
        <v/>
      </c>
      <c r="CG139" s="399" t="str">
        <f t="shared" si="310"/>
        <v/>
      </c>
      <c r="CH139" s="399" t="str">
        <f t="shared" si="311"/>
        <v/>
      </c>
      <c r="CI139" s="399" t="str">
        <f t="shared" si="312"/>
        <v/>
      </c>
      <c r="CJ139" s="399" t="str">
        <f t="shared" si="313"/>
        <v/>
      </c>
      <c r="CK139" s="399" t="str">
        <f t="shared" si="314"/>
        <v/>
      </c>
      <c r="CL139" s="399" t="str">
        <f t="shared" si="315"/>
        <v/>
      </c>
      <c r="CM139" s="399" t="str">
        <f t="shared" si="316"/>
        <v/>
      </c>
      <c r="CN139" s="399" t="str">
        <f t="shared" si="317"/>
        <v/>
      </c>
      <c r="CO139" s="399" t="str">
        <f t="shared" si="318"/>
        <v/>
      </c>
      <c r="CP139" s="399" t="str">
        <f t="shared" si="319"/>
        <v/>
      </c>
      <c r="CQ139" s="399" t="str">
        <f t="shared" si="320"/>
        <v/>
      </c>
      <c r="CR139" s="399" t="str">
        <f t="shared" si="321"/>
        <v/>
      </c>
      <c r="CS139" s="399" t="str">
        <f t="shared" si="322"/>
        <v/>
      </c>
      <c r="CT139" s="399" t="str">
        <f t="shared" si="323"/>
        <v/>
      </c>
      <c r="CU139" s="399" t="str">
        <f t="shared" si="324"/>
        <v/>
      </c>
      <c r="CV139" s="399" t="str">
        <f t="shared" si="325"/>
        <v/>
      </c>
      <c r="CW139" s="399" t="str">
        <f t="shared" si="326"/>
        <v/>
      </c>
      <c r="CX139" s="399" t="str">
        <f t="shared" si="327"/>
        <v/>
      </c>
      <c r="CY139" s="399" t="str">
        <f t="shared" si="328"/>
        <v/>
      </c>
      <c r="CZ139" s="399" t="str">
        <f t="shared" si="282"/>
        <v/>
      </c>
      <c r="DA139" s="400">
        <f t="shared" si="283"/>
        <v>0</v>
      </c>
      <c r="DB139" s="400">
        <f t="shared" si="284"/>
        <v>0</v>
      </c>
      <c r="DC139" s="400">
        <f t="shared" si="285"/>
        <v>0</v>
      </c>
      <c r="DD139" s="400">
        <f t="shared" si="286"/>
        <v>0</v>
      </c>
      <c r="DE139" s="400">
        <f t="shared" si="287"/>
        <v>0</v>
      </c>
      <c r="DF139" s="400">
        <f t="shared" si="288"/>
        <v>0</v>
      </c>
      <c r="DG139" s="400">
        <f t="shared" si="289"/>
        <v>0</v>
      </c>
      <c r="DH139" s="400">
        <f t="shared" si="290"/>
        <v>0</v>
      </c>
      <c r="DI139" s="400">
        <f t="shared" si="291"/>
        <v>0</v>
      </c>
      <c r="DJ139" s="400">
        <f t="shared" si="292"/>
        <v>0</v>
      </c>
      <c r="DK139" s="400">
        <f t="shared" si="293"/>
        <v>0</v>
      </c>
      <c r="DL139" s="400">
        <f t="shared" si="294"/>
        <v>0</v>
      </c>
      <c r="DM139" s="400">
        <f t="shared" si="295"/>
        <v>0</v>
      </c>
      <c r="DN139" s="400">
        <f t="shared" si="296"/>
        <v>0</v>
      </c>
      <c r="DO139" s="400">
        <f t="shared" si="297"/>
        <v>0</v>
      </c>
      <c r="DP139" s="400">
        <f t="shared" si="298"/>
        <v>0</v>
      </c>
      <c r="DQ139" s="400">
        <f t="shared" si="299"/>
        <v>0</v>
      </c>
      <c r="DR139" s="400">
        <f t="shared" si="300"/>
        <v>0</v>
      </c>
      <c r="DS139" s="400">
        <f t="shared" si="301"/>
        <v>0</v>
      </c>
      <c r="DT139" s="400">
        <f t="shared" si="302"/>
        <v>0</v>
      </c>
      <c r="DU139" s="400">
        <f t="shared" si="303"/>
        <v>0</v>
      </c>
      <c r="DV139" s="400">
        <f t="shared" si="304"/>
        <v>0</v>
      </c>
      <c r="DW139" s="400">
        <f t="shared" si="305"/>
        <v>0</v>
      </c>
      <c r="DX139" s="400">
        <f t="shared" si="306"/>
        <v>0</v>
      </c>
      <c r="DY139" s="400">
        <f t="shared" si="307"/>
        <v>0</v>
      </c>
      <c r="DZ139" s="400">
        <f t="shared" si="308"/>
        <v>0</v>
      </c>
    </row>
    <row r="140" spans="1:130" ht="31.9" customHeight="1" x14ac:dyDescent="0.25">
      <c r="A140" s="7446" t="s">
        <v>2571</v>
      </c>
      <c r="B140" s="7446"/>
      <c r="C140" s="7446"/>
      <c r="D140" s="7446"/>
      <c r="E140" s="7446"/>
      <c r="F140" s="7446"/>
      <c r="G140" s="7446"/>
      <c r="H140" s="7446"/>
      <c r="I140" s="7446"/>
      <c r="J140" s="7446"/>
      <c r="K140" s="7446"/>
      <c r="L140" s="7446"/>
      <c r="M140" s="7446"/>
      <c r="N140" s="7446"/>
      <c r="O140" s="7446"/>
      <c r="P140" s="7446"/>
      <c r="Q140" s="7447"/>
      <c r="R140" s="250"/>
      <c r="S140" s="250"/>
      <c r="T140" s="250"/>
      <c r="U140" s="250"/>
      <c r="V140" s="250"/>
      <c r="W140" s="250"/>
      <c r="X140" s="250"/>
      <c r="Y140" s="250"/>
      <c r="Z140" s="250"/>
      <c r="AA140" s="250"/>
      <c r="AB140" s="250"/>
      <c r="AC140" s="277"/>
      <c r="AD140" s="401"/>
      <c r="AE140" s="277"/>
      <c r="AF140" s="277"/>
      <c r="AG140" s="250"/>
      <c r="AH140" s="250"/>
      <c r="AX140" s="394"/>
      <c r="AY140" s="394"/>
      <c r="AZ140" s="394"/>
      <c r="BA140" s="394"/>
      <c r="BB140" s="394"/>
      <c r="BC140" s="394"/>
      <c r="BD140" s="394"/>
      <c r="BE140" s="394"/>
      <c r="BF140" s="394"/>
      <c r="BG140" s="394"/>
      <c r="BH140" s="394"/>
      <c r="BI140" s="394"/>
      <c r="BJ140" s="394"/>
      <c r="BK140" s="394"/>
      <c r="BL140" s="394"/>
      <c r="BM140" s="394"/>
    </row>
    <row r="141" spans="1:130" ht="16.149999999999999" customHeight="1" x14ac:dyDescent="0.25">
      <c r="A141" s="7438" t="s">
        <v>2572</v>
      </c>
      <c r="B141" s="7440"/>
      <c r="C141" s="7427" t="s">
        <v>2573</v>
      </c>
      <c r="D141" s="7428"/>
      <c r="E141" s="7448"/>
      <c r="F141" s="7449" t="s">
        <v>2574</v>
      </c>
      <c r="G141" s="7449"/>
      <c r="H141" s="7449"/>
      <c r="I141" s="7449" t="s">
        <v>2575</v>
      </c>
      <c r="J141" s="7449"/>
      <c r="K141" s="7449"/>
      <c r="L141" s="7449" t="s">
        <v>2576</v>
      </c>
      <c r="M141" s="7449"/>
      <c r="N141" s="7449"/>
      <c r="O141" s="7427" t="s">
        <v>732</v>
      </c>
      <c r="P141" s="7448"/>
      <c r="Q141" s="402"/>
      <c r="AX141" s="394"/>
      <c r="AY141" s="394"/>
      <c r="AZ141" s="394"/>
      <c r="BA141" s="394"/>
      <c r="BB141" s="394"/>
      <c r="BC141" s="394"/>
      <c r="BD141" s="394"/>
      <c r="BE141" s="394"/>
      <c r="BF141" s="394"/>
      <c r="BG141" s="394"/>
      <c r="BH141" s="394"/>
      <c r="BI141" s="394"/>
      <c r="BJ141" s="394"/>
      <c r="BK141" s="394"/>
      <c r="BL141" s="394"/>
      <c r="BM141" s="394"/>
    </row>
    <row r="142" spans="1:130" ht="16.149999999999999" customHeight="1" x14ac:dyDescent="0.25">
      <c r="A142" s="7439"/>
      <c r="B142" s="7441"/>
      <c r="C142" s="4097" t="s">
        <v>2545</v>
      </c>
      <c r="D142" s="4104" t="s">
        <v>2546</v>
      </c>
      <c r="E142" s="4116" t="s">
        <v>2577</v>
      </c>
      <c r="F142" s="4097" t="s">
        <v>2545</v>
      </c>
      <c r="G142" s="4104" t="s">
        <v>2546</v>
      </c>
      <c r="H142" s="4116" t="s">
        <v>2577</v>
      </c>
      <c r="I142" s="4097" t="s">
        <v>2545</v>
      </c>
      <c r="J142" s="4104" t="s">
        <v>2546</v>
      </c>
      <c r="K142" s="4116" t="s">
        <v>2577</v>
      </c>
      <c r="L142" s="4097" t="s">
        <v>2545</v>
      </c>
      <c r="M142" s="4104" t="s">
        <v>2546</v>
      </c>
      <c r="N142" s="4116" t="s">
        <v>2577</v>
      </c>
      <c r="O142" s="4097" t="s">
        <v>2545</v>
      </c>
      <c r="P142" s="3781" t="s">
        <v>2546</v>
      </c>
      <c r="Q142" s="251"/>
      <c r="R142" s="394"/>
      <c r="S142" s="394"/>
      <c r="T142" s="394"/>
      <c r="U142" s="394"/>
      <c r="V142" s="394"/>
      <c r="W142" s="394"/>
      <c r="X142" s="394"/>
      <c r="Y142" s="394"/>
      <c r="Z142" s="394"/>
      <c r="AA142" s="394"/>
      <c r="AB142" s="394"/>
      <c r="AC142" s="394"/>
      <c r="AD142" s="394"/>
      <c r="AX142" s="394"/>
      <c r="AY142" s="394"/>
      <c r="AZ142" s="394"/>
      <c r="BA142" s="394"/>
      <c r="BB142" s="394"/>
      <c r="BC142" s="394"/>
      <c r="BD142" s="394"/>
      <c r="BE142" s="394"/>
      <c r="BF142" s="394"/>
      <c r="BG142" s="394"/>
      <c r="BH142" s="394"/>
      <c r="BI142" s="394"/>
      <c r="BJ142" s="394"/>
      <c r="BK142" s="394"/>
      <c r="BL142" s="394"/>
      <c r="BM142" s="394"/>
      <c r="DA142" s="400"/>
      <c r="DB142" s="400"/>
      <c r="DC142" s="400"/>
      <c r="DD142" s="400"/>
      <c r="DE142" s="400"/>
      <c r="DF142" s="400"/>
    </row>
    <row r="143" spans="1:130" ht="18" customHeight="1" x14ac:dyDescent="0.25">
      <c r="A143" s="7450" t="s">
        <v>2578</v>
      </c>
      <c r="B143" s="7451"/>
      <c r="C143" s="4117"/>
      <c r="D143" s="4118"/>
      <c r="E143" s="987"/>
      <c r="F143" s="4117"/>
      <c r="G143" s="4118"/>
      <c r="H143" s="987"/>
      <c r="I143" s="4117"/>
      <c r="J143" s="4118"/>
      <c r="K143" s="987"/>
      <c r="L143" s="4117"/>
      <c r="M143" s="4118"/>
      <c r="N143" s="987"/>
      <c r="O143" s="4117"/>
      <c r="P143" s="4119"/>
      <c r="Q143" s="364" t="str">
        <f>CA143&amp;CB143&amp;CC143&amp;CD143&amp;CE143</f>
        <v/>
      </c>
      <c r="R143" s="398"/>
      <c r="S143" s="398"/>
      <c r="T143" s="398"/>
      <c r="U143" s="398"/>
      <c r="V143" s="398"/>
      <c r="W143" s="398"/>
      <c r="X143" s="398"/>
      <c r="Y143" s="398"/>
      <c r="Z143" s="398"/>
      <c r="AA143" s="398"/>
      <c r="AB143" s="398"/>
      <c r="AC143" s="394"/>
      <c r="AD143" s="394"/>
      <c r="AX143" s="394"/>
      <c r="AY143" s="394"/>
      <c r="AZ143" s="394"/>
      <c r="BA143" s="394"/>
      <c r="BB143" s="394"/>
      <c r="BC143" s="394"/>
      <c r="BD143" s="394"/>
      <c r="BE143" s="394"/>
      <c r="BF143" s="394"/>
      <c r="BG143" s="394"/>
      <c r="BH143" s="394"/>
      <c r="BI143" s="394"/>
      <c r="BJ143" s="394"/>
      <c r="BK143" s="394"/>
      <c r="BL143" s="394"/>
      <c r="BM143" s="394"/>
      <c r="CA143" s="399" t="str">
        <f>IF(C143&gt;=D143,"","* Los exámenes Reactivos de Hepatitis B NO DEBEN ser mayor a los exámenes Procesados. ")</f>
        <v/>
      </c>
      <c r="CB143" s="399" t="str">
        <f>IF(F143&gt;=G143,"","* Los exámenes Reactivos de Hepatitis C NO DEBEN ser mayor a los exámenes Procesados. ")</f>
        <v/>
      </c>
      <c r="CC143" s="399" t="str">
        <f>IF(I143&gt;=J143,"","* Los exámenes Reactivos de CHAGAS NO DEBEN ser mayor a los exámenes Procesados. ")</f>
        <v/>
      </c>
      <c r="CD143" s="399" t="str">
        <f>IF(L143&gt;=M143,"","* Los exámenes Reactivos de HTLV1 NO DEBEN ser mayor a los exámenes Procesados. ")</f>
        <v/>
      </c>
      <c r="CE143" s="399" t="str">
        <f>IF(O143&gt;=P143,"","* Los exámenes Reactivos de SIFILIS NO DEBEN ser mayor a los exámenes Procesados. ")</f>
        <v/>
      </c>
      <c r="DA143" s="400">
        <f>IF(C143&gt;=D143,0,1)</f>
        <v>0</v>
      </c>
      <c r="DB143" s="400">
        <f>IF(F143&gt;=G143,0,1)</f>
        <v>0</v>
      </c>
      <c r="DC143" s="400">
        <f>IF(I143&gt;=J143,0,1)</f>
        <v>0</v>
      </c>
      <c r="DD143" s="400">
        <f>IF(L143&gt;=M143,0,1)</f>
        <v>0</v>
      </c>
      <c r="DE143" s="400">
        <f>IF(O143&gt;=P143,0,1)</f>
        <v>0</v>
      </c>
      <c r="DF143" s="400"/>
    </row>
    <row r="144" spans="1:130" ht="19.5" customHeight="1" x14ac:dyDescent="0.25">
      <c r="A144" s="7452" t="s">
        <v>2579</v>
      </c>
      <c r="B144" s="4120" t="s">
        <v>2580</v>
      </c>
      <c r="C144" s="3808"/>
      <c r="D144" s="1641"/>
      <c r="E144" s="3813"/>
      <c r="F144" s="3808"/>
      <c r="G144" s="1641"/>
      <c r="H144" s="3813"/>
      <c r="I144" s="3808"/>
      <c r="J144" s="1641"/>
      <c r="K144" s="3813"/>
      <c r="L144" s="3808"/>
      <c r="M144" s="1641"/>
      <c r="N144" s="3813"/>
      <c r="O144" s="3808"/>
      <c r="P144" s="3809"/>
      <c r="Q144" s="364" t="str">
        <f>CA144&amp;CB144&amp;CC144&amp;CD144&amp;CE144</f>
        <v/>
      </c>
      <c r="R144" s="398"/>
      <c r="S144" s="398"/>
      <c r="T144" s="398"/>
      <c r="U144" s="398"/>
      <c r="V144" s="398"/>
      <c r="W144" s="398"/>
      <c r="X144" s="398"/>
      <c r="Y144" s="398"/>
      <c r="Z144" s="398"/>
      <c r="AA144" s="398"/>
      <c r="AB144" s="398"/>
      <c r="AC144" s="394"/>
      <c r="AD144" s="394"/>
      <c r="AX144" s="394"/>
      <c r="AY144" s="394"/>
      <c r="AZ144" s="394"/>
      <c r="BA144" s="394"/>
      <c r="BB144" s="394"/>
      <c r="BC144" s="394"/>
      <c r="BD144" s="394"/>
      <c r="BE144" s="394"/>
      <c r="BF144" s="394"/>
      <c r="BG144" s="394"/>
      <c r="BH144" s="394"/>
      <c r="BI144" s="394"/>
      <c r="BJ144" s="394"/>
      <c r="BK144" s="394"/>
      <c r="BL144" s="394"/>
      <c r="BM144" s="394"/>
      <c r="CA144" s="399" t="str">
        <f>IF(C144&gt;=D144,"","* Los exámenes Reactivos de Hepatitis B NO DEBEN ser mayor a los exámenes Procesados. ")</f>
        <v/>
      </c>
      <c r="CB144" s="399" t="str">
        <f>IF(F144&gt;=G144,"","* Los exámenes Reactivos de Hepatitis C NO DEBEN ser mayor a los exámenes Procesados. ")</f>
        <v/>
      </c>
      <c r="CC144" s="399" t="str">
        <f>IF(I144&gt;=J144,"","* Los exámenes Reactivos de CHAGAS NO DEBEN ser mayor a los exámenes Procesados. ")</f>
        <v/>
      </c>
      <c r="CD144" s="399" t="str">
        <f>IF(L144&gt;=M144,"","* Los exámenes Reactivos de HTLV1 NO DEBEN ser mayor a los exámenes Procesados. ")</f>
        <v/>
      </c>
      <c r="CE144" s="399" t="str">
        <f>IF(O144&gt;=P144,"","* Los exámenes Reactivos de SIFILIS NO DEBEN ser mayor a los exámenes Procesados. ")</f>
        <v/>
      </c>
      <c r="DA144" s="400">
        <f>IF(C144&gt;=D144,0,1)</f>
        <v>0</v>
      </c>
      <c r="DB144" s="400">
        <f>IF(F144&gt;=G144,0,1)</f>
        <v>0</v>
      </c>
      <c r="DC144" s="400">
        <f>IF(I144&gt;=J144,0,1)</f>
        <v>0</v>
      </c>
      <c r="DD144" s="400">
        <f>IF(L144&gt;=M144,0,1)</f>
        <v>0</v>
      </c>
      <c r="DE144" s="400">
        <f>IF(O144&gt;=P144,0,1)</f>
        <v>0</v>
      </c>
      <c r="DF144" s="400"/>
    </row>
    <row r="145" spans="1:130" ht="19.5" customHeight="1" x14ac:dyDescent="0.25">
      <c r="A145" s="7174"/>
      <c r="B145" s="1605" t="s">
        <v>2581</v>
      </c>
      <c r="C145" s="266"/>
      <c r="D145" s="148"/>
      <c r="E145" s="1222"/>
      <c r="F145" s="266"/>
      <c r="G145" s="148"/>
      <c r="H145" s="1222"/>
      <c r="I145" s="266"/>
      <c r="J145" s="148"/>
      <c r="K145" s="1222"/>
      <c r="L145" s="266"/>
      <c r="M145" s="148"/>
      <c r="N145" s="1222"/>
      <c r="O145" s="266"/>
      <c r="P145" s="315"/>
      <c r="Q145" s="364" t="str">
        <f>CA145&amp;CB145&amp;CC145&amp;CD145&amp;CE145</f>
        <v/>
      </c>
      <c r="R145" s="398"/>
      <c r="S145" s="398"/>
      <c r="T145" s="398"/>
      <c r="U145" s="398"/>
      <c r="V145" s="398"/>
      <c r="W145" s="398"/>
      <c r="X145" s="398"/>
      <c r="Y145" s="398"/>
      <c r="Z145" s="398"/>
      <c r="AA145" s="398"/>
      <c r="AB145" s="398"/>
      <c r="AC145" s="394"/>
      <c r="AD145" s="394"/>
      <c r="AX145" s="394"/>
      <c r="AY145" s="394"/>
      <c r="AZ145" s="394"/>
      <c r="BA145" s="394"/>
      <c r="BB145" s="394"/>
      <c r="BC145" s="394"/>
      <c r="BD145" s="394"/>
      <c r="BE145" s="394"/>
      <c r="BF145" s="394"/>
      <c r="BG145" s="394"/>
      <c r="BH145" s="394"/>
      <c r="BI145" s="394"/>
      <c r="BJ145" s="394"/>
      <c r="BK145" s="394"/>
      <c r="BL145" s="394"/>
      <c r="BM145" s="394"/>
      <c r="CA145" s="399" t="str">
        <f>IF(C145&gt;=D145,"","* Los exámenes Reactivos de Hepatitis B NO DEBEN ser mayor a los exámenes Procesados. ")</f>
        <v/>
      </c>
      <c r="CB145" s="399" t="str">
        <f>IF(F145&gt;=G145,"","* Los exámenes Reactivos de Hepatitis C NO DEBEN ser mayor a los exámenes Procesados. ")</f>
        <v/>
      </c>
      <c r="CC145" s="399" t="str">
        <f>IF(I145&gt;=J145,"","* Los exámenes Reactivos de CHAGAS NO DEBEN ser mayor a los exámenes Procesados. ")</f>
        <v/>
      </c>
      <c r="CD145" s="399" t="str">
        <f>IF(L145&gt;=M145,"","* Los exámenes Reactivos de HTLV1 NO DEBEN ser mayor a los exámenes Procesados. ")</f>
        <v/>
      </c>
      <c r="CE145" s="399" t="str">
        <f>IF(O145&gt;=P145,"","* Los exámenes Reactivos de SIFILIS NO DEBEN ser mayor a los exámenes Procesados. ")</f>
        <v/>
      </c>
      <c r="DA145" s="400">
        <f>IF(C145&gt;=D145,0,1)</f>
        <v>0</v>
      </c>
      <c r="DB145" s="400">
        <f>IF(F145&gt;=G145,0,1)</f>
        <v>0</v>
      </c>
      <c r="DC145" s="400">
        <f>IF(I145&gt;=J145,0,1)</f>
        <v>0</v>
      </c>
      <c r="DD145" s="400">
        <f>IF(L145&gt;=M145,0,1)</f>
        <v>0</v>
      </c>
      <c r="DE145" s="400">
        <f>IF(O145&gt;=P145,0,1)</f>
        <v>0</v>
      </c>
      <c r="DF145" s="400"/>
    </row>
    <row r="146" spans="1:130" ht="15.75" customHeight="1" x14ac:dyDescent="0.25">
      <c r="A146" s="7175"/>
      <c r="B146" s="4121" t="s">
        <v>2582</v>
      </c>
      <c r="C146" s="4122"/>
      <c r="D146" s="4123"/>
      <c r="E146" s="4124"/>
      <c r="F146" s="4122"/>
      <c r="G146" s="4123"/>
      <c r="H146" s="4124"/>
      <c r="I146" s="4122"/>
      <c r="J146" s="4123"/>
      <c r="K146" s="4124"/>
      <c r="L146" s="4122"/>
      <c r="M146" s="4123"/>
      <c r="N146" s="4124"/>
      <c r="O146" s="4122"/>
      <c r="P146" s="4125"/>
      <c r="Q146" s="364" t="str">
        <f>CA146&amp;CB146&amp;CC146&amp;CD146&amp;CE146</f>
        <v/>
      </c>
      <c r="R146" s="398"/>
      <c r="S146" s="398"/>
      <c r="T146" s="398"/>
      <c r="U146" s="398"/>
      <c r="V146" s="398"/>
      <c r="W146" s="398"/>
      <c r="X146" s="398"/>
      <c r="Y146" s="398"/>
      <c r="Z146" s="398"/>
      <c r="AA146" s="398"/>
      <c r="AB146" s="398"/>
      <c r="AC146" s="394"/>
      <c r="AD146" s="394"/>
      <c r="AX146" s="394"/>
      <c r="AY146" s="394"/>
      <c r="AZ146" s="394"/>
      <c r="BA146" s="394"/>
      <c r="BB146" s="394"/>
      <c r="BC146" s="394"/>
      <c r="BD146" s="394"/>
      <c r="BE146" s="394"/>
      <c r="BF146" s="394"/>
      <c r="BG146" s="394"/>
      <c r="BH146" s="394"/>
      <c r="BI146" s="394"/>
      <c r="BJ146" s="394"/>
      <c r="BK146" s="394"/>
      <c r="BL146" s="394"/>
      <c r="BM146" s="394"/>
      <c r="CA146" s="399" t="str">
        <f>IF(C146&gt;=D146,"","* Los exámenes Reactivos de Hepatitis B NO DEBEN ser mayor a los exámenes Procesados. ")</f>
        <v/>
      </c>
      <c r="CB146" s="399" t="str">
        <f>IF(F146&gt;=G146,"","* Los exámenes Reactivos de Hepatitis C NO DEBEN ser mayor a los exámenes Procesados. ")</f>
        <v/>
      </c>
      <c r="CC146" s="399" t="str">
        <f>IF(I146&gt;=J146,"","* Los exámenes Reactivos de CHAGAS NO DEBEN ser mayor a los exámenes Procesados. ")</f>
        <v/>
      </c>
      <c r="CD146" s="399" t="str">
        <f>IF(L146&gt;=M146,"","* Los exámenes Reactivos de HTLV1 NO DEBEN ser mayor a los exámenes Procesados. ")</f>
        <v/>
      </c>
      <c r="CE146" s="399" t="str">
        <f>IF(O146&gt;=P146,"","* Los exámenes Reactivos de SIFILIS NO DEBEN ser mayor a los exámenes Procesados. ")</f>
        <v/>
      </c>
      <c r="DA146" s="400">
        <f>IF(C146&gt;=D146,0,1)</f>
        <v>0</v>
      </c>
      <c r="DB146" s="400">
        <f>IF(F146&gt;=G146,0,1)</f>
        <v>0</v>
      </c>
      <c r="DC146" s="400">
        <f>IF(I146&gt;=J146,0,1)</f>
        <v>0</v>
      </c>
      <c r="DD146" s="400">
        <f>IF(L146&gt;=M146,0,1)</f>
        <v>0</v>
      </c>
      <c r="DE146" s="400">
        <f>IF(O146&gt;=P146,0,1)</f>
        <v>0</v>
      </c>
      <c r="DF146" s="400"/>
    </row>
    <row r="147" spans="1:130" ht="15" customHeight="1" x14ac:dyDescent="0.25">
      <c r="A147" s="7453" t="s">
        <v>2562</v>
      </c>
      <c r="B147" s="7454"/>
      <c r="C147" s="4122"/>
      <c r="D147" s="4123"/>
      <c r="E147" s="4124"/>
      <c r="F147" s="4122"/>
      <c r="G147" s="4123"/>
      <c r="H147" s="4124"/>
      <c r="I147" s="4122"/>
      <c r="J147" s="4123"/>
      <c r="K147" s="4124"/>
      <c r="L147" s="4122"/>
      <c r="M147" s="4123"/>
      <c r="N147" s="4124"/>
      <c r="O147" s="4122"/>
      <c r="P147" s="4125"/>
      <c r="Q147" s="364" t="str">
        <f>CA147&amp;CB147&amp;CC147&amp;CD147&amp;CE147</f>
        <v/>
      </c>
      <c r="R147" s="398"/>
      <c r="S147" s="398"/>
      <c r="T147" s="398"/>
      <c r="U147" s="398"/>
      <c r="V147" s="398"/>
      <c r="W147" s="398"/>
      <c r="X147" s="398"/>
      <c r="Y147" s="398"/>
      <c r="Z147" s="398"/>
      <c r="AA147" s="398"/>
      <c r="AB147" s="398"/>
      <c r="AC147" s="394"/>
      <c r="AD147" s="394"/>
      <c r="AX147" s="394"/>
      <c r="AY147" s="394"/>
      <c r="AZ147" s="394"/>
      <c r="BA147" s="394"/>
      <c r="BB147" s="394"/>
      <c r="BC147" s="394"/>
      <c r="BD147" s="394"/>
      <c r="BE147" s="394"/>
      <c r="BF147" s="394"/>
      <c r="BG147" s="394"/>
      <c r="BH147" s="394"/>
      <c r="BI147" s="394"/>
      <c r="BJ147" s="394"/>
      <c r="BK147" s="394"/>
      <c r="BL147" s="394"/>
      <c r="BM147" s="394"/>
      <c r="CA147" s="399" t="str">
        <f>IF(C147&gt;=D147,"","* Los exámenes Reactivos de Hepatitis B NO DEBEN ser mayor a los exámenes Procesados. ")</f>
        <v/>
      </c>
      <c r="CB147" s="399" t="str">
        <f>IF(F147&gt;=G147,"","* Los exámenes Reactivos de Hepatitis C NO DEBEN ser mayor a los exámenes Procesados. ")</f>
        <v/>
      </c>
      <c r="CC147" s="399" t="str">
        <f>IF(I147&gt;=J147,"","* Los exámenes Reactivos de CHAGAS NO DEBEN ser mayor a los exámenes Procesados. ")</f>
        <v/>
      </c>
      <c r="CD147" s="399" t="str">
        <f>IF(L147&gt;=M147,"","* Los exámenes Reactivos de HTLV1 NO DEBEN ser mayor a los exámenes Procesados. ")</f>
        <v/>
      </c>
      <c r="CE147" s="399" t="str">
        <f>IF(O147&gt;=P147,"","* Los exámenes Reactivos de SIFILIS NO DEBEN ser mayor a los exámenes Procesados. ")</f>
        <v/>
      </c>
      <c r="DA147" s="400">
        <f>IF(C147&gt;=D147,0,1)</f>
        <v>0</v>
      </c>
      <c r="DB147" s="400">
        <f>IF(F147&gt;=G147,0,1)</f>
        <v>0</v>
      </c>
      <c r="DC147" s="400">
        <f>IF(I147&gt;=J147,0,1)</f>
        <v>0</v>
      </c>
      <c r="DD147" s="400">
        <f>IF(L147&gt;=M147,0,1)</f>
        <v>0</v>
      </c>
      <c r="DE147" s="400">
        <f>IF(O147&gt;=P147,0,1)</f>
        <v>0</v>
      </c>
      <c r="DF147" s="400"/>
    </row>
    <row r="148" spans="1:130" ht="31.9" customHeight="1" x14ac:dyDescent="0.25">
      <c r="A148" s="7447" t="s">
        <v>2583</v>
      </c>
      <c r="B148" s="7447"/>
      <c r="C148" s="7447"/>
      <c r="D148" s="7447"/>
      <c r="E148" s="7447"/>
      <c r="F148" s="7447"/>
      <c r="G148" s="7447"/>
      <c r="H148" s="7447"/>
      <c r="I148" s="7447"/>
      <c r="J148" s="7447"/>
      <c r="K148" s="7447"/>
      <c r="L148" s="7447"/>
      <c r="M148" s="7447"/>
      <c r="N148" s="7447"/>
      <c r="O148" s="7447"/>
      <c r="P148" s="7447"/>
      <c r="Q148" s="7447"/>
      <c r="R148" s="7447"/>
      <c r="AX148" s="394"/>
      <c r="AY148" s="394"/>
      <c r="AZ148" s="394"/>
      <c r="BA148" s="394"/>
      <c r="BB148" s="394"/>
      <c r="BC148" s="394"/>
      <c r="BD148" s="394"/>
      <c r="BE148" s="394"/>
      <c r="BF148" s="394"/>
      <c r="BG148" s="394"/>
      <c r="BH148" s="394"/>
      <c r="BI148" s="394"/>
      <c r="BJ148" s="394"/>
      <c r="BK148" s="394"/>
      <c r="BL148" s="394"/>
      <c r="BM148" s="394"/>
      <c r="CA148" s="399"/>
      <c r="CB148" s="399"/>
      <c r="CC148" s="399"/>
      <c r="CD148" s="399"/>
      <c r="CE148" s="399"/>
      <c r="DA148" s="400"/>
      <c r="DB148" s="400"/>
      <c r="DC148" s="400"/>
      <c r="DD148" s="400"/>
      <c r="DE148" s="400"/>
      <c r="DF148" s="400"/>
    </row>
    <row r="149" spans="1:130" ht="16.149999999999999" customHeight="1" x14ac:dyDescent="0.25">
      <c r="A149" s="7438" t="s">
        <v>2572</v>
      </c>
      <c r="B149" s="7440"/>
      <c r="C149" s="7427" t="s">
        <v>2573</v>
      </c>
      <c r="D149" s="7428"/>
      <c r="E149" s="7448"/>
      <c r="F149" s="7449" t="s">
        <v>2574</v>
      </c>
      <c r="G149" s="7449"/>
      <c r="H149" s="7449"/>
      <c r="I149" s="7449" t="s">
        <v>2575</v>
      </c>
      <c r="J149" s="7449"/>
      <c r="K149" s="7449"/>
      <c r="L149" s="7449" t="s">
        <v>2576</v>
      </c>
      <c r="M149" s="7449"/>
      <c r="N149" s="7449"/>
      <c r="O149" s="7427" t="s">
        <v>732</v>
      </c>
      <c r="P149" s="7448"/>
      <c r="Q149" s="250"/>
      <c r="CA149" s="399"/>
      <c r="CB149" s="399"/>
      <c r="CC149" s="399"/>
      <c r="CD149" s="399"/>
      <c r="CE149" s="399"/>
      <c r="DA149" s="400"/>
      <c r="DB149" s="400"/>
      <c r="DC149" s="400"/>
      <c r="DD149" s="400"/>
      <c r="DE149" s="400"/>
      <c r="DF149" s="400"/>
    </row>
    <row r="150" spans="1:130" ht="16.149999999999999" customHeight="1" x14ac:dyDescent="0.25">
      <c r="A150" s="7439"/>
      <c r="B150" s="7441"/>
      <c r="C150" s="4097" t="s">
        <v>2545</v>
      </c>
      <c r="D150" s="4104" t="s">
        <v>2546</v>
      </c>
      <c r="E150" s="4116" t="s">
        <v>2577</v>
      </c>
      <c r="F150" s="4097" t="s">
        <v>2545</v>
      </c>
      <c r="G150" s="4104" t="s">
        <v>2546</v>
      </c>
      <c r="H150" s="4116" t="s">
        <v>2577</v>
      </c>
      <c r="I150" s="4097" t="s">
        <v>2545</v>
      </c>
      <c r="J150" s="4104" t="s">
        <v>2546</v>
      </c>
      <c r="K150" s="4116" t="s">
        <v>2577</v>
      </c>
      <c r="L150" s="4097" t="s">
        <v>2545</v>
      </c>
      <c r="M150" s="4104" t="s">
        <v>2546</v>
      </c>
      <c r="N150" s="4116" t="s">
        <v>2577</v>
      </c>
      <c r="O150" s="4097" t="s">
        <v>2545</v>
      </c>
      <c r="P150" s="3781" t="s">
        <v>2546</v>
      </c>
      <c r="Q150" s="250"/>
      <c r="CA150" s="399"/>
      <c r="CB150" s="399"/>
      <c r="CC150" s="399"/>
      <c r="CD150" s="399"/>
      <c r="CE150" s="399"/>
      <c r="DA150" s="400"/>
      <c r="DB150" s="400"/>
      <c r="DC150" s="400"/>
      <c r="DD150" s="400"/>
      <c r="DE150" s="400"/>
      <c r="DF150" s="400"/>
    </row>
    <row r="151" spans="1:130" ht="18.75" customHeight="1" x14ac:dyDescent="0.25">
      <c r="A151" s="7450" t="s">
        <v>2578</v>
      </c>
      <c r="B151" s="7451"/>
      <c r="C151" s="4117"/>
      <c r="D151" s="4118"/>
      <c r="E151" s="987"/>
      <c r="F151" s="4117"/>
      <c r="G151" s="4118"/>
      <c r="H151" s="987"/>
      <c r="I151" s="4117"/>
      <c r="J151" s="4118"/>
      <c r="K151" s="987"/>
      <c r="L151" s="4117"/>
      <c r="M151" s="4118"/>
      <c r="N151" s="987"/>
      <c r="O151" s="4117"/>
      <c r="P151" s="4119"/>
      <c r="Q151" s="364" t="str">
        <f>CA151&amp;CB151&amp;CC151&amp;CD151&amp;CE151</f>
        <v/>
      </c>
      <c r="R151" s="398"/>
      <c r="S151" s="398"/>
      <c r="T151" s="398"/>
      <c r="U151" s="398"/>
      <c r="V151" s="398"/>
      <c r="W151" s="398"/>
      <c r="X151" s="398"/>
      <c r="Y151" s="398"/>
      <c r="Z151" s="398"/>
      <c r="AA151" s="398"/>
      <c r="AB151" s="398"/>
      <c r="AC151" s="394"/>
      <c r="AD151" s="394"/>
      <c r="CA151" s="399" t="str">
        <f>IF(C151&gt;=D151,"","* Los exámenes Reactivos de Hepatitis B NO DEBEN ser mayor a los exámenes Procesados. ")</f>
        <v/>
      </c>
      <c r="CB151" s="399" t="str">
        <f>IF(F151&gt;=G151,"","* Los exámenes Reactivos de Hepatitis C NO DEBEN ser mayor a los exámenes Procesados. ")</f>
        <v/>
      </c>
      <c r="CC151" s="399" t="str">
        <f>IF(I151&gt;=J151,"","* Los exámenes Reactivos de CHAGAS NO DEBEN ser mayor a los exámenes Procesados. ")</f>
        <v/>
      </c>
      <c r="CD151" s="399" t="str">
        <f>IF(L151&gt;=M151,"","* Los exámenes Reactivos de HTLV1 NO DEBEN ser mayor a los exámenes Procesados. ")</f>
        <v/>
      </c>
      <c r="CE151" s="399" t="str">
        <f>IF(O151&gt;=P151,"","* Los exámenes Reactivos de SIFILIS NO DEBEN ser mayor a los exámenes Procesados. ")</f>
        <v/>
      </c>
      <c r="DA151" s="400">
        <f>IF(C151&gt;=D151,0,1)</f>
        <v>0</v>
      </c>
      <c r="DB151" s="400">
        <f>IF(F151&gt;=G151,0,1)</f>
        <v>0</v>
      </c>
      <c r="DC151" s="400">
        <f>IF(I151&gt;=J151,0,1)</f>
        <v>0</v>
      </c>
      <c r="DD151" s="400">
        <f>IF(L151&gt;=M151,0,1)</f>
        <v>0</v>
      </c>
      <c r="DE151" s="400">
        <f>IF(O151&gt;=P151,0,1)</f>
        <v>0</v>
      </c>
      <c r="DF151" s="400"/>
    </row>
    <row r="152" spans="1:130" ht="17.25" customHeight="1" x14ac:dyDescent="0.25">
      <c r="A152" s="7452" t="s">
        <v>2579</v>
      </c>
      <c r="B152" s="4126" t="s">
        <v>2580</v>
      </c>
      <c r="C152" s="3808"/>
      <c r="D152" s="1641"/>
      <c r="E152" s="3813"/>
      <c r="F152" s="3808"/>
      <c r="G152" s="1641"/>
      <c r="H152" s="3813"/>
      <c r="I152" s="3808"/>
      <c r="J152" s="1641"/>
      <c r="K152" s="3813"/>
      <c r="L152" s="3808"/>
      <c r="M152" s="1641"/>
      <c r="N152" s="3813"/>
      <c r="O152" s="3808"/>
      <c r="P152" s="3809"/>
      <c r="Q152" s="364" t="str">
        <f>CA152&amp;CB152&amp;CC152&amp;CD152&amp;CE152</f>
        <v/>
      </c>
      <c r="R152" s="398"/>
      <c r="S152" s="398"/>
      <c r="T152" s="398"/>
      <c r="U152" s="398"/>
      <c r="V152" s="398"/>
      <c r="W152" s="398"/>
      <c r="X152" s="398"/>
      <c r="Y152" s="398"/>
      <c r="Z152" s="398"/>
      <c r="AA152" s="398"/>
      <c r="AB152" s="398"/>
      <c r="AC152" s="394"/>
      <c r="AD152" s="394"/>
      <c r="CA152" s="399" t="str">
        <f>IF(C152&gt;=D152,"","* Los exámenes Reactivos de Hepatitis B NO DEBEN ser mayor a los exámenes Procesados. ")</f>
        <v/>
      </c>
      <c r="CB152" s="399" t="str">
        <f>IF(F152&gt;=G152,"","* Los exámenes Reactivos de Hepatitis C NO DEBEN ser mayor a los exámenes Procesados. ")</f>
        <v/>
      </c>
      <c r="CC152" s="399" t="str">
        <f>IF(I152&gt;=J152,"","* Los exámenes Reactivos de CHAGAS NO DEBEN ser mayor a los exámenes Procesados. ")</f>
        <v/>
      </c>
      <c r="CD152" s="399" t="str">
        <f>IF(L152&gt;=M152,"","* Los exámenes Reactivos de HTLV1 NO DEBEN ser mayor a los exámenes Procesados. ")</f>
        <v/>
      </c>
      <c r="CE152" s="399" t="str">
        <f>IF(O152&gt;=P152,"","* Los exámenes Reactivos de SIFILIS NO DEBEN ser mayor a los exámenes Procesados. ")</f>
        <v/>
      </c>
      <c r="DA152" s="400">
        <f>IF(C152&gt;=D152,0,1)</f>
        <v>0</v>
      </c>
      <c r="DB152" s="400">
        <f>IF(F152&gt;=G152,0,1)</f>
        <v>0</v>
      </c>
      <c r="DC152" s="400">
        <f>IF(I152&gt;=J152,0,1)</f>
        <v>0</v>
      </c>
      <c r="DD152" s="400">
        <f>IF(L152&gt;=M152,0,1)</f>
        <v>0</v>
      </c>
      <c r="DE152" s="400">
        <f>IF(O152&gt;=P152,0,1)</f>
        <v>0</v>
      </c>
      <c r="DF152" s="400"/>
    </row>
    <row r="153" spans="1:130" ht="17.25" customHeight="1" x14ac:dyDescent="0.25">
      <c r="A153" s="7174"/>
      <c r="B153" s="4127" t="s">
        <v>2581</v>
      </c>
      <c r="C153" s="266"/>
      <c r="D153" s="148"/>
      <c r="E153" s="1222"/>
      <c r="F153" s="266"/>
      <c r="G153" s="148"/>
      <c r="H153" s="1222"/>
      <c r="I153" s="266"/>
      <c r="J153" s="148"/>
      <c r="K153" s="1222"/>
      <c r="L153" s="266"/>
      <c r="M153" s="148"/>
      <c r="N153" s="1222"/>
      <c r="O153" s="266"/>
      <c r="P153" s="315"/>
      <c r="Q153" s="364" t="str">
        <f>CA153&amp;CB153&amp;CC153&amp;CD153&amp;CE153</f>
        <v/>
      </c>
      <c r="R153" s="398"/>
      <c r="S153" s="398"/>
      <c r="T153" s="398"/>
      <c r="U153" s="398"/>
      <c r="V153" s="398"/>
      <c r="W153" s="398"/>
      <c r="X153" s="398"/>
      <c r="Y153" s="398"/>
      <c r="Z153" s="398"/>
      <c r="AA153" s="398"/>
      <c r="AB153" s="398"/>
      <c r="AC153" s="394"/>
      <c r="AD153" s="394"/>
      <c r="CA153" s="399" t="str">
        <f>IF(C153&gt;=D153,"","* Los exámenes Reactivos de Hepatitis B NO DEBEN ser mayor a los exámenes Procesados. ")</f>
        <v/>
      </c>
      <c r="CB153" s="399" t="str">
        <f>IF(F153&gt;=G153,"","* Los exámenes Reactivos de Hepatitis C NO DEBEN ser mayor a los exámenes Procesados. ")</f>
        <v/>
      </c>
      <c r="CC153" s="399" t="str">
        <f>IF(I153&gt;=J153,"","* Los exámenes Reactivos de CHAGAS NO DEBEN ser mayor a los exámenes Procesados. ")</f>
        <v/>
      </c>
      <c r="CD153" s="399" t="str">
        <f>IF(L153&gt;=M153,"","* Los exámenes Reactivos de HTLV1 NO DEBEN ser mayor a los exámenes Procesados. ")</f>
        <v/>
      </c>
      <c r="CE153" s="399" t="str">
        <f>IF(O153&gt;=P153,"","* Los exámenes Reactivos de SIFILIS NO DEBEN ser mayor a los exámenes Procesados. ")</f>
        <v/>
      </c>
      <c r="DA153" s="400">
        <f>IF(C153&gt;=D153,0,1)</f>
        <v>0</v>
      </c>
      <c r="DB153" s="400">
        <f>IF(F153&gt;=G153,0,1)</f>
        <v>0</v>
      </c>
      <c r="DC153" s="400">
        <f>IF(I153&gt;=J153,0,1)</f>
        <v>0</v>
      </c>
      <c r="DD153" s="400">
        <f>IF(L153&gt;=M153,0,1)</f>
        <v>0</v>
      </c>
      <c r="DE153" s="400">
        <f>IF(O153&gt;=P153,0,1)</f>
        <v>0</v>
      </c>
      <c r="DF153" s="400"/>
    </row>
    <row r="154" spans="1:130" ht="17.25" customHeight="1" x14ac:dyDescent="0.25">
      <c r="A154" s="7175"/>
      <c r="B154" s="2639" t="s">
        <v>2582</v>
      </c>
      <c r="C154" s="4122"/>
      <c r="D154" s="4123"/>
      <c r="E154" s="4124"/>
      <c r="F154" s="4122"/>
      <c r="G154" s="4123"/>
      <c r="H154" s="4124"/>
      <c r="I154" s="4122"/>
      <c r="J154" s="4123"/>
      <c r="K154" s="4124"/>
      <c r="L154" s="4122"/>
      <c r="M154" s="4123"/>
      <c r="N154" s="4124"/>
      <c r="O154" s="4122"/>
      <c r="P154" s="4125"/>
      <c r="Q154" s="364" t="str">
        <f>CA154&amp;CB154&amp;CC154&amp;CD154&amp;CE154</f>
        <v/>
      </c>
      <c r="R154" s="398"/>
      <c r="S154" s="398"/>
      <c r="T154" s="398"/>
      <c r="U154" s="398"/>
      <c r="V154" s="398"/>
      <c r="W154" s="398"/>
      <c r="X154" s="398"/>
      <c r="Y154" s="398"/>
      <c r="Z154" s="398"/>
      <c r="AA154" s="398"/>
      <c r="AB154" s="398"/>
      <c r="AC154" s="394"/>
      <c r="AD154" s="394"/>
      <c r="CA154" s="399" t="str">
        <f>IF(C154&gt;=D154,"","* Los exámenes Reactivos de Hepatitis B NO DEBEN ser mayor a los exámenes Procesados. ")</f>
        <v/>
      </c>
      <c r="CB154" s="399" t="str">
        <f>IF(F154&gt;=G154,"","* Los exámenes Reactivos de Hepatitis C NO DEBEN ser mayor a los exámenes Procesados. ")</f>
        <v/>
      </c>
      <c r="CC154" s="399" t="str">
        <f>IF(I154&gt;=J154,"","* Los exámenes Reactivos de CHAGAS NO DEBEN ser mayor a los exámenes Procesados. ")</f>
        <v/>
      </c>
      <c r="CD154" s="399" t="str">
        <f>IF(L154&gt;=M154,"","* Los exámenes Reactivos de HTLV1 NO DEBEN ser mayor a los exámenes Procesados. ")</f>
        <v/>
      </c>
      <c r="CE154" s="399" t="str">
        <f>IF(O154&gt;=P154,"","* Los exámenes Reactivos de SIFILIS NO DEBEN ser mayor a los exámenes Procesados. ")</f>
        <v/>
      </c>
      <c r="DA154" s="400">
        <f>IF(C154&gt;=D154,0,1)</f>
        <v>0</v>
      </c>
      <c r="DB154" s="400">
        <f>IF(F154&gt;=G154,0,1)</f>
        <v>0</v>
      </c>
      <c r="DC154" s="400">
        <f>IF(I154&gt;=J154,0,1)</f>
        <v>0</v>
      </c>
      <c r="DD154" s="400">
        <f>IF(L154&gt;=M154,0,1)</f>
        <v>0</v>
      </c>
      <c r="DE154" s="400">
        <f>IF(O154&gt;=P154,0,1)</f>
        <v>0</v>
      </c>
      <c r="DF154" s="400"/>
    </row>
    <row r="155" spans="1:130" ht="21" customHeight="1" x14ac:dyDescent="0.25">
      <c r="A155" s="7453" t="s">
        <v>2584</v>
      </c>
      <c r="B155" s="7454"/>
      <c r="C155" s="4122"/>
      <c r="D155" s="4123"/>
      <c r="E155" s="4124"/>
      <c r="F155" s="4122"/>
      <c r="G155" s="4123"/>
      <c r="H155" s="4124"/>
      <c r="I155" s="4122"/>
      <c r="J155" s="4123"/>
      <c r="K155" s="4124"/>
      <c r="L155" s="4122"/>
      <c r="M155" s="4123"/>
      <c r="N155" s="4124"/>
      <c r="O155" s="4122"/>
      <c r="P155" s="4125"/>
      <c r="Q155" s="364" t="str">
        <f>CA155&amp;CB155&amp;CC155&amp;CD155&amp;CE155</f>
        <v/>
      </c>
      <c r="R155" s="398"/>
      <c r="S155" s="398"/>
      <c r="T155" s="398"/>
      <c r="U155" s="398"/>
      <c r="V155" s="398"/>
      <c r="W155" s="398"/>
      <c r="X155" s="398"/>
      <c r="Y155" s="398"/>
      <c r="Z155" s="398"/>
      <c r="AA155" s="398"/>
      <c r="AB155" s="398"/>
      <c r="AC155" s="394"/>
      <c r="AD155" s="394"/>
      <c r="CA155" s="399" t="str">
        <f>IF(C155&gt;=D155,"","* Los exámenes Reactivos de Hepatitis B NO DEBEN ser mayor a los exámenes Procesados. ")</f>
        <v/>
      </c>
      <c r="CB155" s="399" t="str">
        <f>IF(F155&gt;=G155,"","* Los exámenes Reactivos de Hepatitis C NO DEBEN ser mayor a los exámenes Procesados. ")</f>
        <v/>
      </c>
      <c r="CC155" s="399" t="str">
        <f>IF(I155&gt;=J155,"","* Los exámenes Reactivos de CHAGAS NO DEBEN ser mayor a los exámenes Procesados. ")</f>
        <v/>
      </c>
      <c r="CD155" s="399" t="str">
        <f>IF(L155&gt;=M155,"","* Los exámenes Reactivos de HTLV1 NO DEBEN ser mayor a los exámenes Procesados. ")</f>
        <v/>
      </c>
      <c r="CE155" s="399" t="str">
        <f>IF(O155&gt;=P155,"","* Los exámenes Reactivos de SIFILIS NO DEBEN ser mayor a los exámenes Procesados. ")</f>
        <v/>
      </c>
      <c r="DA155" s="400">
        <f>IF(C155&gt;=D155,0,1)</f>
        <v>0</v>
      </c>
      <c r="DB155" s="400">
        <f>IF(F155&gt;=G155,0,1)</f>
        <v>0</v>
      </c>
      <c r="DC155" s="400">
        <f>IF(I155&gt;=J155,0,1)</f>
        <v>0</v>
      </c>
      <c r="DD155" s="400">
        <f>IF(L155&gt;=M155,0,1)</f>
        <v>0</v>
      </c>
      <c r="DE155" s="400">
        <f>IF(O155&gt;=P155,0,1)</f>
        <v>0</v>
      </c>
      <c r="DF155" s="400"/>
    </row>
    <row r="156" spans="1:130" ht="31.9" customHeight="1" x14ac:dyDescent="0.25">
      <c r="A156" s="7446" t="s">
        <v>2585</v>
      </c>
      <c r="B156" s="7446"/>
      <c r="C156" s="7446"/>
      <c r="D156" s="7446"/>
      <c r="E156" s="7446"/>
      <c r="F156" s="7446"/>
      <c r="G156" s="7446"/>
      <c r="H156" s="7446"/>
      <c r="I156" s="7446"/>
      <c r="J156" s="7446"/>
      <c r="K156" s="7446"/>
      <c r="L156" s="7446"/>
      <c r="M156" s="7446"/>
      <c r="N156" s="7446"/>
      <c r="O156" s="7446"/>
      <c r="P156" s="7446"/>
      <c r="Q156" s="7447"/>
      <c r="R156" s="250"/>
      <c r="S156" s="250"/>
      <c r="T156" s="250"/>
      <c r="U156" s="250"/>
      <c r="V156" s="250"/>
      <c r="W156" s="250"/>
      <c r="X156" s="250"/>
      <c r="Y156" s="250"/>
      <c r="Z156" s="250"/>
      <c r="AA156" s="250"/>
      <c r="AB156" s="250"/>
      <c r="AC156" s="250"/>
      <c r="AD156" s="250"/>
      <c r="AE156" s="250"/>
      <c r="AF156" s="250"/>
      <c r="AG156" s="250"/>
      <c r="AH156" s="250"/>
      <c r="AI156" s="250"/>
      <c r="AJ156" s="250"/>
      <c r="AS156" s="394"/>
      <c r="AT156" s="105"/>
      <c r="AU156" s="105"/>
      <c r="AV156" s="105"/>
      <c r="AW156" s="105"/>
      <c r="AX156" s="105"/>
      <c r="AY156" s="105"/>
      <c r="AZ156" s="394"/>
      <c r="BA156" s="394"/>
      <c r="BB156" s="394"/>
      <c r="BC156" s="394"/>
      <c r="BD156" s="394"/>
      <c r="BE156" s="394"/>
      <c r="BF156" s="394"/>
      <c r="BG156" s="394"/>
      <c r="BH156" s="394"/>
      <c r="BI156" s="394"/>
      <c r="BJ156" s="394"/>
      <c r="BK156" s="394"/>
      <c r="BL156" s="394"/>
      <c r="BM156" s="394"/>
      <c r="BN156" s="394"/>
      <c r="BO156" s="394"/>
    </row>
    <row r="157" spans="1:130" ht="31.9" customHeight="1" x14ac:dyDescent="0.25">
      <c r="A157" s="7455" t="s">
        <v>2572</v>
      </c>
      <c r="B157" s="7440"/>
      <c r="C157" s="7423" t="s">
        <v>49</v>
      </c>
      <c r="D157" s="7424"/>
      <c r="E157" s="7427" t="s">
        <v>595</v>
      </c>
      <c r="F157" s="7428"/>
      <c r="G157" s="7428"/>
      <c r="H157" s="7428"/>
      <c r="I157" s="7428"/>
      <c r="J157" s="7428"/>
      <c r="K157" s="7428"/>
      <c r="L157" s="7428"/>
      <c r="M157" s="7428"/>
      <c r="N157" s="7428"/>
      <c r="O157" s="7428"/>
      <c r="P157" s="7428"/>
      <c r="Q157" s="7428"/>
      <c r="R157" s="7428"/>
      <c r="S157" s="7428"/>
      <c r="T157" s="7428"/>
      <c r="U157" s="7428"/>
      <c r="V157" s="7428"/>
      <c r="W157" s="7428"/>
      <c r="X157" s="7428"/>
      <c r="Y157" s="7428"/>
      <c r="Z157" s="7428"/>
      <c r="AA157" s="7428"/>
      <c r="AB157" s="7428"/>
      <c r="AC157" s="7428"/>
      <c r="AD157" s="7428"/>
      <c r="AE157" s="7428"/>
      <c r="AF157" s="7428"/>
      <c r="AG157" s="7428"/>
      <c r="AH157" s="7428"/>
      <c r="AI157" s="7428"/>
      <c r="AJ157" s="7429"/>
      <c r="AK157" s="7251" t="s">
        <v>1948</v>
      </c>
      <c r="AL157" s="7251"/>
      <c r="AM157" s="7251"/>
      <c r="AN157" s="7457"/>
      <c r="AO157" s="7458" t="s">
        <v>930</v>
      </c>
      <c r="AP157" s="7251"/>
      <c r="AQ157" s="7251"/>
      <c r="AR157" s="7457"/>
      <c r="AS157" s="7459" t="s">
        <v>2586</v>
      </c>
      <c r="AT157" s="7460"/>
      <c r="AU157" s="7459" t="s">
        <v>14</v>
      </c>
      <c r="AV157" s="7433"/>
      <c r="AW157" s="7438" t="s">
        <v>2587</v>
      </c>
      <c r="AX157" s="7440"/>
      <c r="AY157" s="394"/>
      <c r="AZ157" s="394"/>
      <c r="BA157" s="394"/>
      <c r="BB157" s="394"/>
      <c r="BC157" s="394"/>
      <c r="BD157" s="394"/>
      <c r="BE157" s="394"/>
      <c r="BF157" s="394"/>
      <c r="BG157" s="394"/>
      <c r="BH157" s="394"/>
      <c r="BI157" s="394"/>
      <c r="BJ157" s="394"/>
      <c r="BK157" s="394"/>
      <c r="BR157" s="394"/>
      <c r="BS157" s="394"/>
      <c r="BT157" s="394"/>
      <c r="BU157" s="395"/>
    </row>
    <row r="158" spans="1:130" ht="16.149999999999999" customHeight="1" x14ac:dyDescent="0.25">
      <c r="A158" s="6202"/>
      <c r="B158" s="6203"/>
      <c r="C158" s="7425"/>
      <c r="D158" s="7426"/>
      <c r="E158" s="7436" t="s">
        <v>2588</v>
      </c>
      <c r="F158" s="7430"/>
      <c r="G158" s="7436" t="s">
        <v>949</v>
      </c>
      <c r="H158" s="7430"/>
      <c r="I158" s="7436" t="s">
        <v>2589</v>
      </c>
      <c r="J158" s="7430"/>
      <c r="K158" s="7427" t="s">
        <v>309</v>
      </c>
      <c r="L158" s="7448"/>
      <c r="M158" s="7427" t="s">
        <v>289</v>
      </c>
      <c r="N158" s="7448"/>
      <c r="O158" s="7427" t="s">
        <v>18</v>
      </c>
      <c r="P158" s="7448"/>
      <c r="Q158" s="7427" t="s">
        <v>164</v>
      </c>
      <c r="R158" s="7448"/>
      <c r="S158" s="7427" t="s">
        <v>310</v>
      </c>
      <c r="T158" s="7448"/>
      <c r="U158" s="7427" t="s">
        <v>311</v>
      </c>
      <c r="V158" s="7448"/>
      <c r="W158" s="7427" t="s">
        <v>312</v>
      </c>
      <c r="X158" s="7448"/>
      <c r="Y158" s="7427" t="s">
        <v>313</v>
      </c>
      <c r="Z158" s="7448"/>
      <c r="AA158" s="7427" t="s">
        <v>314</v>
      </c>
      <c r="AB158" s="7448"/>
      <c r="AC158" s="7427" t="s">
        <v>315</v>
      </c>
      <c r="AD158" s="7448"/>
      <c r="AE158" s="7427" t="s">
        <v>316</v>
      </c>
      <c r="AF158" s="7448"/>
      <c r="AG158" s="7427" t="s">
        <v>317</v>
      </c>
      <c r="AH158" s="7448"/>
      <c r="AI158" s="7427" t="s">
        <v>2590</v>
      </c>
      <c r="AJ158" s="7429"/>
      <c r="AK158" s="7464" t="s">
        <v>53</v>
      </c>
      <c r="AL158" s="7228"/>
      <c r="AM158" s="7464" t="s">
        <v>54</v>
      </c>
      <c r="AN158" s="7465"/>
      <c r="AO158" s="7466" t="s">
        <v>861</v>
      </c>
      <c r="AP158" s="7228"/>
      <c r="AQ158" s="7464" t="s">
        <v>860</v>
      </c>
      <c r="AR158" s="7465"/>
      <c r="AS158" s="7461"/>
      <c r="AT158" s="7462"/>
      <c r="AU158" s="7463"/>
      <c r="AV158" s="6429"/>
      <c r="AW158" s="7439"/>
      <c r="AX158" s="7441"/>
      <c r="AY158" s="394"/>
      <c r="AZ158" s="394"/>
      <c r="BA158" s="394"/>
      <c r="BB158" s="394"/>
      <c r="BC158" s="394"/>
      <c r="BD158" s="394"/>
      <c r="BE158" s="394"/>
      <c r="BF158" s="394"/>
      <c r="BG158" s="394"/>
      <c r="BH158" s="394"/>
      <c r="BI158" s="394"/>
      <c r="BJ158" s="394"/>
      <c r="BQ158" s="394"/>
      <c r="BR158" s="394"/>
      <c r="BS158" s="394"/>
      <c r="BT158" s="395"/>
      <c r="BU158" s="395"/>
    </row>
    <row r="159" spans="1:130" ht="32.25" customHeight="1" x14ac:dyDescent="0.25">
      <c r="A159" s="7456"/>
      <c r="B159" s="7441"/>
      <c r="C159" s="4097" t="s">
        <v>2545</v>
      </c>
      <c r="D159" s="4104" t="s">
        <v>2591</v>
      </c>
      <c r="E159" s="4097" t="s">
        <v>2545</v>
      </c>
      <c r="F159" s="4104" t="s">
        <v>2591</v>
      </c>
      <c r="G159" s="4097" t="s">
        <v>2545</v>
      </c>
      <c r="H159" s="4104" t="s">
        <v>2591</v>
      </c>
      <c r="I159" s="4097" t="s">
        <v>2545</v>
      </c>
      <c r="J159" s="4104" t="s">
        <v>2591</v>
      </c>
      <c r="K159" s="4097" t="s">
        <v>2545</v>
      </c>
      <c r="L159" s="4104" t="s">
        <v>2591</v>
      </c>
      <c r="M159" s="4097" t="s">
        <v>2545</v>
      </c>
      <c r="N159" s="4104" t="s">
        <v>2591</v>
      </c>
      <c r="O159" s="4097" t="s">
        <v>2545</v>
      </c>
      <c r="P159" s="4104" t="s">
        <v>2591</v>
      </c>
      <c r="Q159" s="4097" t="s">
        <v>2545</v>
      </c>
      <c r="R159" s="4104" t="s">
        <v>2591</v>
      </c>
      <c r="S159" s="4097" t="s">
        <v>2545</v>
      </c>
      <c r="T159" s="4104" t="s">
        <v>2591</v>
      </c>
      <c r="U159" s="4097" t="s">
        <v>2545</v>
      </c>
      <c r="V159" s="4104" t="s">
        <v>2591</v>
      </c>
      <c r="W159" s="4097" t="s">
        <v>2545</v>
      </c>
      <c r="X159" s="4104" t="s">
        <v>2591</v>
      </c>
      <c r="Y159" s="4097" t="s">
        <v>2545</v>
      </c>
      <c r="Z159" s="4104" t="s">
        <v>2591</v>
      </c>
      <c r="AA159" s="4097" t="s">
        <v>2545</v>
      </c>
      <c r="AB159" s="4104" t="s">
        <v>2591</v>
      </c>
      <c r="AC159" s="4097" t="s">
        <v>2545</v>
      </c>
      <c r="AD159" s="4104" t="s">
        <v>2591</v>
      </c>
      <c r="AE159" s="4097" t="s">
        <v>2545</v>
      </c>
      <c r="AF159" s="4104" t="s">
        <v>2591</v>
      </c>
      <c r="AG159" s="4097" t="s">
        <v>2545</v>
      </c>
      <c r="AH159" s="4104" t="s">
        <v>2591</v>
      </c>
      <c r="AI159" s="4097" t="s">
        <v>2545</v>
      </c>
      <c r="AJ159" s="3723" t="s">
        <v>2591</v>
      </c>
      <c r="AK159" s="4103" t="s">
        <v>2545</v>
      </c>
      <c r="AL159" s="4104" t="s">
        <v>2591</v>
      </c>
      <c r="AM159" s="4097" t="s">
        <v>2545</v>
      </c>
      <c r="AN159" s="4104" t="s">
        <v>2591</v>
      </c>
      <c r="AO159" s="4128" t="s">
        <v>2545</v>
      </c>
      <c r="AP159" s="4104" t="s">
        <v>2591</v>
      </c>
      <c r="AQ159" s="4097" t="s">
        <v>2545</v>
      </c>
      <c r="AR159" s="4104" t="s">
        <v>2591</v>
      </c>
      <c r="AS159" s="4128" t="s">
        <v>2545</v>
      </c>
      <c r="AT159" s="4104" t="s">
        <v>2591</v>
      </c>
      <c r="AU159" s="4128" t="s">
        <v>2545</v>
      </c>
      <c r="AV159" s="3781" t="s">
        <v>2591</v>
      </c>
      <c r="AW159" s="4128" t="s">
        <v>2545</v>
      </c>
      <c r="AX159" s="3781" t="s">
        <v>2591</v>
      </c>
      <c r="AY159" s="394"/>
      <c r="AZ159" s="394"/>
      <c r="BA159" s="394"/>
      <c r="BB159" s="394"/>
      <c r="BC159" s="394"/>
      <c r="BD159" s="394"/>
      <c r="BE159" s="394"/>
      <c r="BF159" s="394"/>
      <c r="BG159" s="394"/>
      <c r="BH159" s="394"/>
      <c r="BI159" s="394"/>
      <c r="BJ159" s="394"/>
      <c r="BQ159" s="394"/>
      <c r="BR159" s="394"/>
      <c r="BS159" s="394"/>
      <c r="BT159" s="395"/>
      <c r="BU159" s="395"/>
    </row>
    <row r="160" spans="1:130" ht="16.149999999999999" customHeight="1" x14ac:dyDescent="0.25">
      <c r="A160" s="6908" t="s">
        <v>2592</v>
      </c>
      <c r="B160" s="7467"/>
      <c r="C160" s="4108">
        <f t="shared" ref="C160:D162" si="330">+M160+O160+Q160+S160+U160+W160+Y160+AA160+AC160+AE160</f>
        <v>0</v>
      </c>
      <c r="D160" s="3807">
        <f t="shared" si="330"/>
        <v>0</v>
      </c>
      <c r="E160" s="3843"/>
      <c r="F160" s="1626"/>
      <c r="G160" s="3843"/>
      <c r="H160" s="1626"/>
      <c r="I160" s="3843"/>
      <c r="J160" s="1626"/>
      <c r="K160" s="3843"/>
      <c r="L160" s="1626"/>
      <c r="M160" s="3808"/>
      <c r="N160" s="1641"/>
      <c r="O160" s="3808"/>
      <c r="P160" s="1641"/>
      <c r="Q160" s="3808"/>
      <c r="R160" s="1641"/>
      <c r="S160" s="3808"/>
      <c r="T160" s="1641"/>
      <c r="U160" s="3808"/>
      <c r="V160" s="1641"/>
      <c r="W160" s="3808"/>
      <c r="X160" s="1641"/>
      <c r="Y160" s="3808"/>
      <c r="Z160" s="1641"/>
      <c r="AA160" s="3808"/>
      <c r="AB160" s="1641"/>
      <c r="AC160" s="3808"/>
      <c r="AD160" s="1641"/>
      <c r="AE160" s="3808"/>
      <c r="AF160" s="1641"/>
      <c r="AG160" s="3843"/>
      <c r="AH160" s="3844"/>
      <c r="AI160" s="3843"/>
      <c r="AJ160" s="4129"/>
      <c r="AK160" s="403"/>
      <c r="AL160" s="3872"/>
      <c r="AM160" s="266"/>
      <c r="AN160" s="259"/>
      <c r="AO160" s="2894"/>
      <c r="AP160" s="1584"/>
      <c r="AQ160" s="1591"/>
      <c r="AR160" s="1740"/>
      <c r="AS160" s="2894"/>
      <c r="AT160" s="1740"/>
      <c r="AU160" s="2894"/>
      <c r="AV160" s="1584"/>
      <c r="AW160" s="2894"/>
      <c r="AX160" s="1584"/>
      <c r="AY160" s="398" t="str">
        <f t="shared" ref="AY160:AY182" si="331">$CA160&amp;$CB160&amp;$CC160&amp;$CD160&amp;$CE160&amp;$CF160&amp;$CG160&amp;$CH160&amp;$CI160&amp;$CJ160&amp;$CK160&amp;$CL160&amp;$CM160&amp;$CN160&amp;$CO160&amp;$CP160&amp;$CQ160&amp;$CR160&amp;$CS160&amp;$CT160&amp;$CU160&amp;$CV160&amp;$CW160&amp;$CX160&amp;$CY160&amp;$CZ160</f>
        <v/>
      </c>
      <c r="AZ160" s="398"/>
      <c r="BA160" s="398"/>
      <c r="BB160" s="398"/>
      <c r="BC160" s="398"/>
      <c r="BD160" s="398"/>
      <c r="BE160" s="398"/>
      <c r="BF160" s="398"/>
      <c r="BG160" s="394"/>
      <c r="BH160" s="394"/>
      <c r="BI160" s="394"/>
      <c r="BJ160" s="394"/>
      <c r="BQ160" s="394"/>
      <c r="BR160" s="394"/>
      <c r="BS160" s="394"/>
      <c r="BT160" s="395"/>
      <c r="BU160" s="395"/>
      <c r="CA160" s="399" t="str">
        <f>IF(DA160=1," * El total de exámenes confirmados positivos por ISP NO DEBE SUPERAR el total de exámenes procesados. ","")</f>
        <v/>
      </c>
      <c r="CB160" s="399" t="str">
        <f>IF(DB160=1," * La suma de exámenes procesados por sexo DEBE SER IGUAL al total de Procesados. ","")</f>
        <v/>
      </c>
      <c r="CC160" s="399" t="str">
        <f>IF(DC160=1," * La suma de exámenes Confirmados positivos por ISP por sexo DEBE SER IGUAL al total de Procesados. ","")</f>
        <v/>
      </c>
      <c r="CD160" s="399" t="str">
        <f>IF(DD160=1," * La suma de exámenes procesados Trans NO PUEDE Superar al total de Procesados. ","")</f>
        <v/>
      </c>
      <c r="CE160" s="399" t="str">
        <f>IF(DE160=1," * La suma de exámenes confirmados positivos por ISP Trans NO PUEDE Superar al total de Procesados. ","")</f>
        <v/>
      </c>
      <c r="CF160" s="399" t="str">
        <f>IF(DF160=1," * Los exámenes procesados de personas pertenecientes a Pueblos originarios NO PUEDE Superar al total de Procesados. ","")</f>
        <v/>
      </c>
      <c r="CG160" s="399" t="str">
        <f>IF(DG160=1," * Los exámenes confirmados positivos por ISP de personas pertenecientes a Pueblos originarios NO PUEDE Superar al total de Procesados. ","")</f>
        <v/>
      </c>
      <c r="CH160" s="399" t="str">
        <f>IF(DH160=1," * Los exámenes procesados de personas pertenecientes a Pueblos migrantes NO PUEDE Superar al total de Procesados. ","")</f>
        <v/>
      </c>
      <c r="CI160" s="399" t="str">
        <f>IF(DI160=1," * Los exámenes confirmados positivos por ISP de personas pertenecientes a Pueblos Migrantes NO PUEDE Superar al total de Procesados. ","")</f>
        <v/>
      </c>
      <c r="CJ160" s="399"/>
      <c r="CK160" s="399"/>
      <c r="CL160" s="399"/>
      <c r="CM160" s="399"/>
      <c r="CN160" s="399"/>
      <c r="CO160" s="399"/>
      <c r="CP160" s="399"/>
      <c r="CQ160" s="399"/>
      <c r="CR160" s="399"/>
      <c r="CS160" s="399"/>
      <c r="CT160" s="399"/>
      <c r="CU160" s="399"/>
      <c r="CV160" s="399"/>
      <c r="CW160" s="399" t="str">
        <f>IF(DW160=1,"* No olvide digitar la columna Procesados Trans y/o Pueblos Originarios y/o Migrantes (Digite Cero si no tiene). ","")</f>
        <v/>
      </c>
      <c r="CX160" s="399" t="str">
        <f>IF(DX160=1,"* No olvide digitar la columna Confirmados Trans y/o Pueblos Originarios y/o Migrantes (Digite Cero si no tiene). ","")</f>
        <v/>
      </c>
      <c r="CY160" s="399"/>
      <c r="CZ160" s="399"/>
      <c r="DA160" s="400">
        <f>IF(C160&lt;D160,1,0)</f>
        <v>0</v>
      </c>
      <c r="DB160" s="400">
        <f>IF(C160&lt;&gt;(AK160+AM160),1,0)</f>
        <v>0</v>
      </c>
      <c r="DC160" s="400">
        <f>IF(D160&lt;&gt;(AL160+AN160),1,0)</f>
        <v>0</v>
      </c>
      <c r="DD160" s="400">
        <f>IF(C160&lt;(AO160+AQ160),1,0)</f>
        <v>0</v>
      </c>
      <c r="DE160" s="400">
        <f>IF(D160&lt;(AP160+AR160),1,0)</f>
        <v>0</v>
      </c>
      <c r="DF160" s="400">
        <f>IF($C160&lt;AS160,1,0)</f>
        <v>0</v>
      </c>
      <c r="DG160" s="400">
        <f>IF($D160&lt;AT160,1,0)</f>
        <v>0</v>
      </c>
      <c r="DH160" s="400">
        <f>IF($C160&lt;AU160,1,0)</f>
        <v>0</v>
      </c>
      <c r="DI160" s="400">
        <f>IF($D160&lt;AV160,1,0)</f>
        <v>0</v>
      </c>
      <c r="DJ160" s="400"/>
      <c r="DK160" s="400"/>
      <c r="DL160" s="400"/>
      <c r="DM160" s="400"/>
      <c r="DN160" s="400"/>
      <c r="DO160" s="400"/>
      <c r="DP160" s="400"/>
      <c r="DQ160" s="400"/>
      <c r="DR160" s="400"/>
      <c r="DS160" s="400"/>
      <c r="DT160" s="400"/>
      <c r="DU160" s="400"/>
      <c r="DV160" s="400"/>
      <c r="DW160" s="400">
        <f>IF(AND(C160&lt;&gt;0,OR(AO160="",AQ160="",AS160="",AU160="")),1,0)</f>
        <v>0</v>
      </c>
      <c r="DX160" s="400">
        <f>IF(AND(D160&lt;&gt;0,OR(AP160="",AR160="",AT160="",AV160="")),1,0)</f>
        <v>0</v>
      </c>
      <c r="DY160" s="400"/>
      <c r="DZ160" s="400"/>
    </row>
    <row r="161" spans="1:130" ht="16.149999999999999" customHeight="1" x14ac:dyDescent="0.25">
      <c r="A161" s="7468" t="s">
        <v>2593</v>
      </c>
      <c r="B161" s="7469"/>
      <c r="C161" s="1791">
        <f t="shared" si="330"/>
        <v>0</v>
      </c>
      <c r="D161" s="404">
        <f t="shared" si="330"/>
        <v>0</v>
      </c>
      <c r="E161" s="1706"/>
      <c r="F161" s="1678"/>
      <c r="G161" s="1706"/>
      <c r="H161" s="1678"/>
      <c r="I161" s="1706"/>
      <c r="J161" s="1678"/>
      <c r="K161" s="1706"/>
      <c r="L161" s="1678"/>
      <c r="M161" s="266"/>
      <c r="N161" s="148"/>
      <c r="O161" s="266"/>
      <c r="P161" s="148"/>
      <c r="Q161" s="266"/>
      <c r="R161" s="148"/>
      <c r="S161" s="266"/>
      <c r="T161" s="148"/>
      <c r="U161" s="266"/>
      <c r="V161" s="148"/>
      <c r="W161" s="266"/>
      <c r="X161" s="148"/>
      <c r="Y161" s="266"/>
      <c r="Z161" s="148"/>
      <c r="AA161" s="266"/>
      <c r="AB161" s="148"/>
      <c r="AC161" s="266"/>
      <c r="AD161" s="148"/>
      <c r="AE161" s="266"/>
      <c r="AF161" s="148"/>
      <c r="AG161" s="1706"/>
      <c r="AH161" s="1707"/>
      <c r="AI161" s="1706"/>
      <c r="AJ161" s="1727"/>
      <c r="AK161" s="3818"/>
      <c r="AL161" s="1589"/>
      <c r="AM161" s="1583"/>
      <c r="AN161" s="1740"/>
      <c r="AO161" s="2894"/>
      <c r="AP161" s="1584"/>
      <c r="AQ161" s="1591"/>
      <c r="AR161" s="1740"/>
      <c r="AS161" s="2894"/>
      <c r="AT161" s="1740"/>
      <c r="AU161" s="2894"/>
      <c r="AV161" s="1584"/>
      <c r="AW161" s="2894"/>
      <c r="AX161" s="1584"/>
      <c r="AY161" s="398" t="str">
        <f t="shared" si="331"/>
        <v/>
      </c>
      <c r="AZ161" s="398"/>
      <c r="BA161" s="398"/>
      <c r="BB161" s="398"/>
      <c r="BC161" s="398"/>
      <c r="BD161" s="398"/>
      <c r="BE161" s="398"/>
      <c r="BF161" s="398"/>
      <c r="BG161" s="394"/>
      <c r="BH161" s="394"/>
      <c r="BI161" s="394"/>
      <c r="BJ161" s="394"/>
      <c r="BQ161" s="394"/>
      <c r="BR161" s="394"/>
      <c r="BS161" s="394"/>
      <c r="BT161" s="395"/>
      <c r="BU161" s="395"/>
      <c r="CA161" s="399" t="str">
        <f t="shared" ref="CA161:CA182" si="332">IF(DA161=1," * El total de exámenes confirmados positivos por ISP NO DEBE SUPERAR el total de exámenes procesados. ","")</f>
        <v/>
      </c>
      <c r="CB161" s="399" t="str">
        <f t="shared" ref="CB161:CB182" si="333">IF(DB161=1," * La suma de exámenes procesados por sexo DEBE SER IGUAL al total de Procesados. ","")</f>
        <v/>
      </c>
      <c r="CC161" s="399" t="str">
        <f t="shared" ref="CC161:CC182" si="334">IF(DC161=1," * La suma de exámenes Confirmados positivos por ISP por sexo DEBE SER IGUAL al total de Procesados. ","")</f>
        <v/>
      </c>
      <c r="CD161" s="399" t="str">
        <f t="shared" ref="CD161:CD182" si="335">IF(DD161=1," * La suma de exámenes procesados Trans NO PUEDE Superar al total de Procesados. ","")</f>
        <v/>
      </c>
      <c r="CE161" s="399" t="str">
        <f t="shared" ref="CE161:CE182" si="336">IF(DE161=1," * La suma de exámenes confirmados positivos por ISP Trans NO PUEDE Superar al total de Procesados. ","")</f>
        <v/>
      </c>
      <c r="CF161" s="399" t="str">
        <f t="shared" ref="CF161:CF182" si="337">IF(DF161=1," * Los exámenes procesados de personas pertenecientes a Pueblos originarios NO PUEDE Superar al total de Procesados. ","")</f>
        <v/>
      </c>
      <c r="CG161" s="399" t="str">
        <f t="shared" ref="CG161:CG182" si="338">IF(DG161=1," * Los exámenes confirmados positivos por ISP de personas pertenecientes a Pueblos originarios NO PUEDE Superar al total de Procesados. ","")</f>
        <v/>
      </c>
      <c r="CH161" s="399" t="str">
        <f t="shared" ref="CH161:CH182" si="339">IF(DH161=1," * Los exámenes procesados de personas pertenecientes a Pueblos migrantes NO PUEDE Superar al total de Procesados. ","")</f>
        <v/>
      </c>
      <c r="CI161" s="399" t="str">
        <f t="shared" ref="CI161:CI182" si="340">IF(DI161=1," * Los exámenes confirmados positivos por ISP de personas pertenecientes a Pueblos Migrantes NO PUEDE Superar al total de Procesados. ","")</f>
        <v/>
      </c>
      <c r="CJ161" s="399"/>
      <c r="CK161" s="399"/>
      <c r="CL161" s="399"/>
      <c r="CM161" s="399"/>
      <c r="CN161" s="399"/>
      <c r="CO161" s="399"/>
      <c r="CP161" s="399"/>
      <c r="CQ161" s="399"/>
      <c r="CR161" s="399"/>
      <c r="CS161" s="399"/>
      <c r="CT161" s="399"/>
      <c r="CU161" s="399"/>
      <c r="CV161" s="399"/>
      <c r="CW161" s="399" t="str">
        <f t="shared" ref="CW161:CW182" si="341">IF(DW161=1,"* No olvide digitar la columna Procesados Trans y/o Pueblos Originarios y/o Migrantes (Digite Cero si no tiene). ","")</f>
        <v/>
      </c>
      <c r="CX161" s="399" t="str">
        <f t="shared" ref="CX161:CX182" si="342">IF(DX161=1,"* No olvide digitar la columna Confirmados Trans y/o Pueblos Originarios y/o Migrantes (Digite Cero si no tiene). ","")</f>
        <v/>
      </c>
      <c r="CY161" s="399"/>
      <c r="CZ161" s="399"/>
      <c r="DA161" s="400">
        <f t="shared" ref="DA161:DA182" si="343">IF(C161&lt;D161,1,0)</f>
        <v>0</v>
      </c>
      <c r="DB161" s="400">
        <f t="shared" ref="DB161:DC182" si="344">IF(C161&lt;&gt;(AK161+AM161),1,0)</f>
        <v>0</v>
      </c>
      <c r="DC161" s="400">
        <f t="shared" si="344"/>
        <v>0</v>
      </c>
      <c r="DD161" s="400">
        <f t="shared" ref="DD161:DE182" si="345">IF(C161&lt;(AO161+AQ161),1,0)</f>
        <v>0</v>
      </c>
      <c r="DE161" s="400">
        <f t="shared" si="345"/>
        <v>0</v>
      </c>
      <c r="DF161" s="400">
        <f t="shared" ref="DF161:DF182" si="346">IF($C161&lt;AS161,1,0)</f>
        <v>0</v>
      </c>
      <c r="DG161" s="400">
        <f t="shared" ref="DG161:DG182" si="347">IF($D161&lt;AT161,1,0)</f>
        <v>0</v>
      </c>
      <c r="DH161" s="400">
        <f t="shared" ref="DH161:DH182" si="348">IF($C161&lt;AU161,1,0)</f>
        <v>0</v>
      </c>
      <c r="DI161" s="400">
        <f t="shared" ref="DI161:DI182" si="349">IF($D161&lt;AV161,1,0)</f>
        <v>0</v>
      </c>
      <c r="DJ161" s="400"/>
      <c r="DK161" s="400"/>
      <c r="DL161" s="400"/>
      <c r="DM161" s="400"/>
      <c r="DN161" s="400"/>
      <c r="DO161" s="400"/>
      <c r="DP161" s="400"/>
      <c r="DQ161" s="400"/>
      <c r="DR161" s="400"/>
      <c r="DS161" s="400"/>
      <c r="DT161" s="400"/>
      <c r="DU161" s="400"/>
      <c r="DV161" s="400"/>
      <c r="DW161" s="400">
        <f t="shared" ref="DW161:DX176" si="350">IF(AND(C161&lt;&gt;0,OR(AO161="",AQ161="",AS161="",AU161="")),1,0)</f>
        <v>0</v>
      </c>
      <c r="DX161" s="400">
        <f t="shared" si="350"/>
        <v>0</v>
      </c>
      <c r="DY161" s="400"/>
      <c r="DZ161" s="400"/>
    </row>
    <row r="162" spans="1:130" ht="16.149999999999999" customHeight="1" x14ac:dyDescent="0.25">
      <c r="A162" s="7468" t="s">
        <v>2594</v>
      </c>
      <c r="B162" s="7469"/>
      <c r="C162" s="1791">
        <f t="shared" si="330"/>
        <v>0</v>
      </c>
      <c r="D162" s="404">
        <f t="shared" si="330"/>
        <v>0</v>
      </c>
      <c r="E162" s="1706"/>
      <c r="F162" s="1678"/>
      <c r="G162" s="1706"/>
      <c r="H162" s="1678"/>
      <c r="I162" s="1706"/>
      <c r="J162" s="1678"/>
      <c r="K162" s="1706"/>
      <c r="L162" s="1678"/>
      <c r="M162" s="1583"/>
      <c r="N162" s="1674"/>
      <c r="O162" s="1583"/>
      <c r="P162" s="1674"/>
      <c r="Q162" s="1583"/>
      <c r="R162" s="1674"/>
      <c r="S162" s="1583"/>
      <c r="T162" s="1674"/>
      <c r="U162" s="1583"/>
      <c r="V162" s="1674"/>
      <c r="W162" s="1583"/>
      <c r="X162" s="1674"/>
      <c r="Y162" s="1583"/>
      <c r="Z162" s="1674"/>
      <c r="AA162" s="1583"/>
      <c r="AB162" s="1674"/>
      <c r="AC162" s="1583"/>
      <c r="AD162" s="1674"/>
      <c r="AE162" s="1583"/>
      <c r="AF162" s="1674"/>
      <c r="AG162" s="1706"/>
      <c r="AH162" s="1707"/>
      <c r="AI162" s="1706"/>
      <c r="AJ162" s="1727"/>
      <c r="AK162" s="3818"/>
      <c r="AL162" s="1589"/>
      <c r="AM162" s="1583"/>
      <c r="AN162" s="1740"/>
      <c r="AO162" s="2894"/>
      <c r="AP162" s="1584"/>
      <c r="AQ162" s="1591"/>
      <c r="AR162" s="1740"/>
      <c r="AS162" s="2894"/>
      <c r="AT162" s="1740"/>
      <c r="AU162" s="2894"/>
      <c r="AV162" s="1584"/>
      <c r="AW162" s="2894"/>
      <c r="AX162" s="1584"/>
      <c r="AY162" s="398" t="str">
        <f t="shared" si="331"/>
        <v/>
      </c>
      <c r="AZ162" s="398"/>
      <c r="BA162" s="398"/>
      <c r="BB162" s="398"/>
      <c r="BC162" s="398"/>
      <c r="BD162" s="398"/>
      <c r="BE162" s="398"/>
      <c r="BF162" s="398"/>
      <c r="BG162" s="394"/>
      <c r="BH162" s="394"/>
      <c r="BI162" s="394"/>
      <c r="BJ162" s="394"/>
      <c r="BQ162" s="394"/>
      <c r="BR162" s="394"/>
      <c r="BS162" s="394"/>
      <c r="BT162" s="395"/>
      <c r="BU162" s="395"/>
      <c r="CA162" s="399" t="str">
        <f t="shared" si="332"/>
        <v/>
      </c>
      <c r="CB162" s="399" t="str">
        <f t="shared" si="333"/>
        <v/>
      </c>
      <c r="CC162" s="399" t="str">
        <f t="shared" si="334"/>
        <v/>
      </c>
      <c r="CD162" s="399" t="str">
        <f t="shared" si="335"/>
        <v/>
      </c>
      <c r="CE162" s="399" t="str">
        <f t="shared" si="336"/>
        <v/>
      </c>
      <c r="CF162" s="399" t="str">
        <f t="shared" si="337"/>
        <v/>
      </c>
      <c r="CG162" s="399" t="str">
        <f t="shared" si="338"/>
        <v/>
      </c>
      <c r="CH162" s="399" t="str">
        <f t="shared" si="339"/>
        <v/>
      </c>
      <c r="CI162" s="399" t="str">
        <f t="shared" si="340"/>
        <v/>
      </c>
      <c r="CJ162" s="399"/>
      <c r="CK162" s="399"/>
      <c r="CL162" s="399"/>
      <c r="CM162" s="399"/>
      <c r="CN162" s="399"/>
      <c r="CO162" s="399"/>
      <c r="CP162" s="399"/>
      <c r="CQ162" s="399"/>
      <c r="CR162" s="399"/>
      <c r="CS162" s="399"/>
      <c r="CT162" s="399"/>
      <c r="CU162" s="399"/>
      <c r="CV162" s="399"/>
      <c r="CW162" s="399" t="str">
        <f t="shared" si="341"/>
        <v/>
      </c>
      <c r="CX162" s="399" t="str">
        <f t="shared" si="342"/>
        <v/>
      </c>
      <c r="CY162" s="399"/>
      <c r="CZ162" s="399"/>
      <c r="DA162" s="400">
        <f t="shared" si="343"/>
        <v>0</v>
      </c>
      <c r="DB162" s="400">
        <f t="shared" si="344"/>
        <v>0</v>
      </c>
      <c r="DC162" s="400">
        <f t="shared" si="344"/>
        <v>0</v>
      </c>
      <c r="DD162" s="400">
        <f t="shared" si="345"/>
        <v>0</v>
      </c>
      <c r="DE162" s="400">
        <f t="shared" si="345"/>
        <v>0</v>
      </c>
      <c r="DF162" s="400">
        <f t="shared" si="346"/>
        <v>0</v>
      </c>
      <c r="DG162" s="400">
        <f t="shared" si="347"/>
        <v>0</v>
      </c>
      <c r="DH162" s="400">
        <f t="shared" si="348"/>
        <v>0</v>
      </c>
      <c r="DI162" s="400">
        <f t="shared" si="349"/>
        <v>0</v>
      </c>
      <c r="DJ162" s="400"/>
      <c r="DK162" s="400"/>
      <c r="DL162" s="400"/>
      <c r="DM162" s="400"/>
      <c r="DN162" s="400"/>
      <c r="DO162" s="400"/>
      <c r="DP162" s="400"/>
      <c r="DQ162" s="400"/>
      <c r="DR162" s="400"/>
      <c r="DS162" s="400"/>
      <c r="DT162" s="400"/>
      <c r="DU162" s="400"/>
      <c r="DV162" s="400"/>
      <c r="DW162" s="400">
        <f t="shared" si="350"/>
        <v>0</v>
      </c>
      <c r="DX162" s="400">
        <f t="shared" si="350"/>
        <v>0</v>
      </c>
      <c r="DY162" s="400"/>
      <c r="DZ162" s="400"/>
    </row>
    <row r="163" spans="1:130" ht="16.149999999999999" customHeight="1" x14ac:dyDescent="0.25">
      <c r="A163" s="7468" t="s">
        <v>2557</v>
      </c>
      <c r="B163" s="7469"/>
      <c r="C163" s="1791">
        <f>+O163+Q163+S163+U163+W163+Y163+AA163+AC163+AE163+AG163+AI163</f>
        <v>0</v>
      </c>
      <c r="D163" s="2702">
        <f>+P163+R163+T163+V163+X163+Z163+AB163+AD163+AF163+AH163+AJ163</f>
        <v>0</v>
      </c>
      <c r="E163" s="1706"/>
      <c r="F163" s="1678"/>
      <c r="G163" s="1706"/>
      <c r="H163" s="1678"/>
      <c r="I163" s="1706"/>
      <c r="J163" s="1678"/>
      <c r="K163" s="1706"/>
      <c r="L163" s="1678"/>
      <c r="M163" s="1706"/>
      <c r="N163" s="1678"/>
      <c r="O163" s="1583"/>
      <c r="P163" s="1674"/>
      <c r="Q163" s="1583"/>
      <c r="R163" s="1674"/>
      <c r="S163" s="1583"/>
      <c r="T163" s="1674"/>
      <c r="U163" s="1583"/>
      <c r="V163" s="1674"/>
      <c r="W163" s="1583"/>
      <c r="X163" s="1674"/>
      <c r="Y163" s="1583"/>
      <c r="Z163" s="1674"/>
      <c r="AA163" s="1583"/>
      <c r="AB163" s="1674"/>
      <c r="AC163" s="1583"/>
      <c r="AD163" s="1674"/>
      <c r="AE163" s="1583"/>
      <c r="AF163" s="1674"/>
      <c r="AG163" s="1583"/>
      <c r="AH163" s="1674"/>
      <c r="AI163" s="1583"/>
      <c r="AJ163" s="1674"/>
      <c r="AK163" s="2894"/>
      <c r="AL163" s="1584"/>
      <c r="AM163" s="1583"/>
      <c r="AN163" s="1740"/>
      <c r="AO163" s="2894"/>
      <c r="AP163" s="1584"/>
      <c r="AQ163" s="1591"/>
      <c r="AR163" s="1740"/>
      <c r="AS163" s="2894"/>
      <c r="AT163" s="1740"/>
      <c r="AU163" s="2894"/>
      <c r="AV163" s="1584"/>
      <c r="AW163" s="2894"/>
      <c r="AX163" s="1584"/>
      <c r="AY163" s="398" t="str">
        <f t="shared" si="331"/>
        <v/>
      </c>
      <c r="AZ163" s="398"/>
      <c r="BA163" s="398"/>
      <c r="BB163" s="398"/>
      <c r="BC163" s="398"/>
      <c r="BD163" s="398"/>
      <c r="BE163" s="398"/>
      <c r="BF163" s="398"/>
      <c r="BG163" s="394"/>
      <c r="BH163" s="394"/>
      <c r="BI163" s="394"/>
      <c r="BJ163" s="394"/>
      <c r="BQ163" s="394"/>
      <c r="BR163" s="394"/>
      <c r="BS163" s="394"/>
      <c r="BT163" s="395"/>
      <c r="BU163" s="395"/>
      <c r="CA163" s="399" t="str">
        <f t="shared" si="332"/>
        <v/>
      </c>
      <c r="CB163" s="399" t="str">
        <f t="shared" si="333"/>
        <v/>
      </c>
      <c r="CC163" s="399" t="str">
        <f t="shared" si="334"/>
        <v/>
      </c>
      <c r="CD163" s="399" t="str">
        <f t="shared" si="335"/>
        <v/>
      </c>
      <c r="CE163" s="399" t="str">
        <f t="shared" si="336"/>
        <v/>
      </c>
      <c r="CF163" s="399" t="str">
        <f t="shared" si="337"/>
        <v/>
      </c>
      <c r="CG163" s="399" t="str">
        <f t="shared" si="338"/>
        <v/>
      </c>
      <c r="CH163" s="399" t="str">
        <f t="shared" si="339"/>
        <v/>
      </c>
      <c r="CI163" s="399" t="str">
        <f t="shared" si="340"/>
        <v/>
      </c>
      <c r="CJ163" s="399"/>
      <c r="CK163" s="399"/>
      <c r="CL163" s="399"/>
      <c r="CM163" s="399"/>
      <c r="CN163" s="399"/>
      <c r="CO163" s="399"/>
      <c r="CP163" s="399"/>
      <c r="CQ163" s="399"/>
      <c r="CR163" s="399"/>
      <c r="CS163" s="399"/>
      <c r="CT163" s="399"/>
      <c r="CU163" s="399"/>
      <c r="CV163" s="399"/>
      <c r="CW163" s="399" t="str">
        <f t="shared" si="341"/>
        <v/>
      </c>
      <c r="CX163" s="399" t="str">
        <f t="shared" si="342"/>
        <v/>
      </c>
      <c r="CY163" s="399"/>
      <c r="CZ163" s="399"/>
      <c r="DA163" s="400">
        <f t="shared" si="343"/>
        <v>0</v>
      </c>
      <c r="DB163" s="400">
        <f t="shared" si="344"/>
        <v>0</v>
      </c>
      <c r="DC163" s="400">
        <f t="shared" si="344"/>
        <v>0</v>
      </c>
      <c r="DD163" s="400">
        <f t="shared" si="345"/>
        <v>0</v>
      </c>
      <c r="DE163" s="400">
        <f t="shared" si="345"/>
        <v>0</v>
      </c>
      <c r="DF163" s="400">
        <f t="shared" si="346"/>
        <v>0</v>
      </c>
      <c r="DG163" s="400">
        <f t="shared" si="347"/>
        <v>0</v>
      </c>
      <c r="DH163" s="400">
        <f t="shared" si="348"/>
        <v>0</v>
      </c>
      <c r="DI163" s="400">
        <f t="shared" si="349"/>
        <v>0</v>
      </c>
      <c r="DJ163" s="400"/>
      <c r="DK163" s="400"/>
      <c r="DL163" s="400"/>
      <c r="DM163" s="400"/>
      <c r="DN163" s="400"/>
      <c r="DO163" s="400"/>
      <c r="DP163" s="400"/>
      <c r="DQ163" s="400"/>
      <c r="DR163" s="400"/>
      <c r="DS163" s="400"/>
      <c r="DT163" s="400"/>
      <c r="DU163" s="400"/>
      <c r="DV163" s="400"/>
      <c r="DW163" s="400">
        <f t="shared" si="350"/>
        <v>0</v>
      </c>
      <c r="DX163" s="400">
        <f t="shared" si="350"/>
        <v>0</v>
      </c>
    </row>
    <row r="164" spans="1:130" ht="16.149999999999999" customHeight="1" x14ac:dyDescent="0.25">
      <c r="A164" s="7468" t="s">
        <v>2563</v>
      </c>
      <c r="B164" s="7469"/>
      <c r="C164" s="1791">
        <f>+E164+G164+I164+K164+M164+O164+Q164+S164+U164+W164+Y164+AA164+AC164+AE164+AG164+AI164</f>
        <v>0</v>
      </c>
      <c r="D164" s="2702">
        <f>+F164+H164+J164+L164+N164+P164+R164+T164+V164+X164+Z164+AB164+AD164+AF164+AH164+AJ164</f>
        <v>0</v>
      </c>
      <c r="E164" s="1583"/>
      <c r="F164" s="1674"/>
      <c r="G164" s="1583"/>
      <c r="H164" s="1674"/>
      <c r="I164" s="1583"/>
      <c r="J164" s="1674"/>
      <c r="K164" s="1583"/>
      <c r="L164" s="1674"/>
      <c r="M164" s="1583"/>
      <c r="N164" s="1674"/>
      <c r="O164" s="1583"/>
      <c r="P164" s="1674"/>
      <c r="Q164" s="1583"/>
      <c r="R164" s="1674"/>
      <c r="S164" s="1583"/>
      <c r="T164" s="1674"/>
      <c r="U164" s="1583"/>
      <c r="V164" s="1674"/>
      <c r="W164" s="1583"/>
      <c r="X164" s="1674"/>
      <c r="Y164" s="1583"/>
      <c r="Z164" s="1674"/>
      <c r="AA164" s="1583"/>
      <c r="AB164" s="1674"/>
      <c r="AC164" s="1583"/>
      <c r="AD164" s="1674"/>
      <c r="AE164" s="1583"/>
      <c r="AF164" s="1674"/>
      <c r="AG164" s="1583"/>
      <c r="AH164" s="1674"/>
      <c r="AI164" s="1583"/>
      <c r="AJ164" s="1674"/>
      <c r="AK164" s="3968"/>
      <c r="AL164" s="2238"/>
      <c r="AM164" s="3169"/>
      <c r="AN164" s="1740"/>
      <c r="AO164" s="2894"/>
      <c r="AP164" s="1584"/>
      <c r="AQ164" s="1591"/>
      <c r="AR164" s="1740"/>
      <c r="AS164" s="2894"/>
      <c r="AT164" s="1740"/>
      <c r="AU164" s="2894"/>
      <c r="AV164" s="1584"/>
      <c r="AW164" s="2894"/>
      <c r="AX164" s="1584"/>
      <c r="AY164" s="398" t="str">
        <f t="shared" si="331"/>
        <v/>
      </c>
      <c r="AZ164" s="398"/>
      <c r="BA164" s="398"/>
      <c r="BB164" s="398"/>
      <c r="BC164" s="398"/>
      <c r="BD164" s="398"/>
      <c r="BE164" s="398"/>
      <c r="BF164" s="398"/>
      <c r="BG164" s="394"/>
      <c r="BH164" s="394"/>
      <c r="BI164" s="394"/>
      <c r="BJ164" s="394"/>
      <c r="BQ164" s="394"/>
      <c r="BR164" s="394"/>
      <c r="BS164" s="394"/>
      <c r="BT164" s="395"/>
      <c r="BU164" s="395"/>
      <c r="CA164" s="399" t="str">
        <f t="shared" si="332"/>
        <v/>
      </c>
      <c r="CB164" s="399" t="str">
        <f t="shared" si="333"/>
        <v/>
      </c>
      <c r="CC164" s="399" t="str">
        <f t="shared" si="334"/>
        <v/>
      </c>
      <c r="CD164" s="399" t="str">
        <f t="shared" si="335"/>
        <v/>
      </c>
      <c r="CE164" s="399" t="str">
        <f t="shared" si="336"/>
        <v/>
      </c>
      <c r="CF164" s="399" t="str">
        <f t="shared" si="337"/>
        <v/>
      </c>
      <c r="CG164" s="399" t="str">
        <f t="shared" si="338"/>
        <v/>
      </c>
      <c r="CH164" s="399" t="str">
        <f t="shared" si="339"/>
        <v/>
      </c>
      <c r="CI164" s="399" t="str">
        <f t="shared" si="340"/>
        <v/>
      </c>
      <c r="CJ164" s="399"/>
      <c r="CK164" s="399"/>
      <c r="CL164" s="399"/>
      <c r="CM164" s="399"/>
      <c r="CN164" s="399"/>
      <c r="CO164" s="399"/>
      <c r="CP164" s="399"/>
      <c r="CQ164" s="399"/>
      <c r="CR164" s="399"/>
      <c r="CS164" s="399"/>
      <c r="CT164" s="399"/>
      <c r="CU164" s="399"/>
      <c r="CV164" s="399"/>
      <c r="CW164" s="399" t="str">
        <f t="shared" si="341"/>
        <v/>
      </c>
      <c r="CX164" s="399" t="str">
        <f t="shared" si="342"/>
        <v/>
      </c>
      <c r="CY164" s="399"/>
      <c r="CZ164" s="399"/>
      <c r="DA164" s="400">
        <f t="shared" si="343"/>
        <v>0</v>
      </c>
      <c r="DB164" s="400">
        <f t="shared" si="344"/>
        <v>0</v>
      </c>
      <c r="DC164" s="400">
        <f t="shared" si="344"/>
        <v>0</v>
      </c>
      <c r="DD164" s="400">
        <f t="shared" si="345"/>
        <v>0</v>
      </c>
      <c r="DE164" s="400">
        <f t="shared" si="345"/>
        <v>0</v>
      </c>
      <c r="DF164" s="400">
        <f t="shared" si="346"/>
        <v>0</v>
      </c>
      <c r="DG164" s="400">
        <f t="shared" si="347"/>
        <v>0</v>
      </c>
      <c r="DH164" s="400">
        <f t="shared" si="348"/>
        <v>0</v>
      </c>
      <c r="DI164" s="400">
        <f t="shared" si="349"/>
        <v>0</v>
      </c>
      <c r="DJ164" s="400"/>
      <c r="DK164" s="400"/>
      <c r="DL164" s="400"/>
      <c r="DM164" s="400"/>
      <c r="DN164" s="400"/>
      <c r="DO164" s="400"/>
      <c r="DP164" s="400"/>
      <c r="DQ164" s="400"/>
      <c r="DR164" s="400"/>
      <c r="DS164" s="400"/>
      <c r="DT164" s="400"/>
      <c r="DU164" s="400"/>
      <c r="DV164" s="400"/>
      <c r="DW164" s="400">
        <f t="shared" si="350"/>
        <v>0</v>
      </c>
      <c r="DX164" s="400">
        <f t="shared" si="350"/>
        <v>0</v>
      </c>
    </row>
    <row r="165" spans="1:130" ht="16.149999999999999" customHeight="1" x14ac:dyDescent="0.25">
      <c r="A165" s="7468" t="s">
        <v>2595</v>
      </c>
      <c r="B165" s="7469"/>
      <c r="C165" s="1791">
        <f>+E165+G165+I165+K165+M165+O165+Q165+S165+U165+W165+Y165+AA165+AC165+AE165+AG165+AI165</f>
        <v>0</v>
      </c>
      <c r="D165" s="404">
        <f>+F165+H165+J165+L165+N165+P165+R165+T165+V165+X165+Z165+AB165+AD165+AF165+AH165+AJ165</f>
        <v>0</v>
      </c>
      <c r="E165" s="1583"/>
      <c r="F165" s="1674"/>
      <c r="G165" s="1583"/>
      <c r="H165" s="1674"/>
      <c r="I165" s="1583"/>
      <c r="J165" s="1674"/>
      <c r="K165" s="1583"/>
      <c r="L165" s="1674"/>
      <c r="M165" s="1583"/>
      <c r="N165" s="1674"/>
      <c r="O165" s="1583"/>
      <c r="P165" s="1674"/>
      <c r="Q165" s="1583"/>
      <c r="R165" s="1674"/>
      <c r="S165" s="1583"/>
      <c r="T165" s="1674"/>
      <c r="U165" s="1583"/>
      <c r="V165" s="1674"/>
      <c r="W165" s="1583"/>
      <c r="X165" s="1674"/>
      <c r="Y165" s="1583"/>
      <c r="Z165" s="1674"/>
      <c r="AA165" s="1583"/>
      <c r="AB165" s="1674"/>
      <c r="AC165" s="1583"/>
      <c r="AD165" s="1674"/>
      <c r="AE165" s="1583"/>
      <c r="AF165" s="1674"/>
      <c r="AG165" s="1583"/>
      <c r="AH165" s="1674"/>
      <c r="AI165" s="1583"/>
      <c r="AJ165" s="1674"/>
      <c r="AK165" s="2894"/>
      <c r="AL165" s="1584"/>
      <c r="AM165" s="1583"/>
      <c r="AN165" s="1740"/>
      <c r="AO165" s="2894"/>
      <c r="AP165" s="1584"/>
      <c r="AQ165" s="1591"/>
      <c r="AR165" s="1740"/>
      <c r="AS165" s="2894"/>
      <c r="AT165" s="1740"/>
      <c r="AU165" s="2894"/>
      <c r="AV165" s="1584"/>
      <c r="AW165" s="2894"/>
      <c r="AX165" s="1584"/>
      <c r="AY165" s="398" t="str">
        <f t="shared" si="331"/>
        <v/>
      </c>
      <c r="AZ165" s="398"/>
      <c r="BA165" s="398"/>
      <c r="BB165" s="398"/>
      <c r="BC165" s="398"/>
      <c r="BD165" s="398"/>
      <c r="BE165" s="398"/>
      <c r="BF165" s="398"/>
      <c r="BG165" s="394"/>
      <c r="BH165" s="394"/>
      <c r="BI165" s="394"/>
      <c r="BJ165" s="394"/>
      <c r="BQ165" s="394"/>
      <c r="BR165" s="394"/>
      <c r="BS165" s="394"/>
      <c r="BT165" s="395"/>
      <c r="BU165" s="395"/>
      <c r="CA165" s="399" t="str">
        <f t="shared" si="332"/>
        <v/>
      </c>
      <c r="CB165" s="399" t="str">
        <f t="shared" si="333"/>
        <v/>
      </c>
      <c r="CC165" s="399" t="str">
        <f t="shared" si="334"/>
        <v/>
      </c>
      <c r="CD165" s="399" t="str">
        <f t="shared" si="335"/>
        <v/>
      </c>
      <c r="CE165" s="399" t="str">
        <f t="shared" si="336"/>
        <v/>
      </c>
      <c r="CF165" s="399" t="str">
        <f t="shared" si="337"/>
        <v/>
      </c>
      <c r="CG165" s="399" t="str">
        <f t="shared" si="338"/>
        <v/>
      </c>
      <c r="CH165" s="399" t="str">
        <f t="shared" si="339"/>
        <v/>
      </c>
      <c r="CI165" s="399" t="str">
        <f t="shared" si="340"/>
        <v/>
      </c>
      <c r="CJ165" s="399"/>
      <c r="CK165" s="399"/>
      <c r="CL165" s="399"/>
      <c r="CM165" s="399"/>
      <c r="CN165" s="399"/>
      <c r="CO165" s="399"/>
      <c r="CP165" s="399"/>
      <c r="CQ165" s="399"/>
      <c r="CR165" s="399"/>
      <c r="CS165" s="399"/>
      <c r="CT165" s="399"/>
      <c r="CU165" s="399"/>
      <c r="CV165" s="399"/>
      <c r="CW165" s="399" t="str">
        <f t="shared" si="341"/>
        <v/>
      </c>
      <c r="CX165" s="399" t="str">
        <f t="shared" si="342"/>
        <v/>
      </c>
      <c r="CY165" s="399"/>
      <c r="CZ165" s="399"/>
      <c r="DA165" s="400">
        <f t="shared" si="343"/>
        <v>0</v>
      </c>
      <c r="DB165" s="400">
        <f t="shared" si="344"/>
        <v>0</v>
      </c>
      <c r="DC165" s="400">
        <f t="shared" si="344"/>
        <v>0</v>
      </c>
      <c r="DD165" s="400">
        <f t="shared" si="345"/>
        <v>0</v>
      </c>
      <c r="DE165" s="400">
        <f t="shared" si="345"/>
        <v>0</v>
      </c>
      <c r="DF165" s="400">
        <f t="shared" si="346"/>
        <v>0</v>
      </c>
      <c r="DG165" s="400">
        <f t="shared" si="347"/>
        <v>0</v>
      </c>
      <c r="DH165" s="400">
        <f t="shared" si="348"/>
        <v>0</v>
      </c>
      <c r="DI165" s="400">
        <f t="shared" si="349"/>
        <v>0</v>
      </c>
      <c r="DJ165" s="400"/>
      <c r="DK165" s="400"/>
      <c r="DL165" s="400"/>
      <c r="DM165" s="400"/>
      <c r="DN165" s="400"/>
      <c r="DO165" s="400"/>
      <c r="DP165" s="400"/>
      <c r="DQ165" s="400"/>
      <c r="DR165" s="400"/>
      <c r="DS165" s="400"/>
      <c r="DT165" s="400"/>
      <c r="DU165" s="400"/>
      <c r="DV165" s="400"/>
      <c r="DW165" s="400">
        <f t="shared" si="350"/>
        <v>0</v>
      </c>
      <c r="DX165" s="400">
        <f t="shared" si="350"/>
        <v>0</v>
      </c>
    </row>
    <row r="166" spans="1:130" ht="17.25" customHeight="1" x14ac:dyDescent="0.25">
      <c r="A166" s="7470" t="s">
        <v>2596</v>
      </c>
      <c r="B166" s="7471"/>
      <c r="C166" s="1791">
        <f>+O166+Q166+S166+U166+W166+Y166+AA166+AC166+AE166+AG166+AI166</f>
        <v>0</v>
      </c>
      <c r="D166" s="404">
        <f>+P166+R166+T166+V166+X166+Z166+AB166+AD166+AF166+AH166+AJ166</f>
        <v>0</v>
      </c>
      <c r="E166" s="1706"/>
      <c r="F166" s="1678"/>
      <c r="G166" s="1706"/>
      <c r="H166" s="1678"/>
      <c r="I166" s="1706"/>
      <c r="J166" s="1678"/>
      <c r="K166" s="1706"/>
      <c r="L166" s="1678"/>
      <c r="M166" s="1706"/>
      <c r="N166" s="1678"/>
      <c r="O166" s="1583"/>
      <c r="P166" s="1674"/>
      <c r="Q166" s="1583"/>
      <c r="R166" s="1674"/>
      <c r="S166" s="1583"/>
      <c r="T166" s="1674"/>
      <c r="U166" s="1583"/>
      <c r="V166" s="1674"/>
      <c r="W166" s="1583"/>
      <c r="X166" s="1674"/>
      <c r="Y166" s="1583"/>
      <c r="Z166" s="1674"/>
      <c r="AA166" s="1583"/>
      <c r="AB166" s="1674"/>
      <c r="AC166" s="1583"/>
      <c r="AD166" s="1674"/>
      <c r="AE166" s="1583"/>
      <c r="AF166" s="1674"/>
      <c r="AG166" s="1583"/>
      <c r="AH166" s="1674"/>
      <c r="AI166" s="1583"/>
      <c r="AJ166" s="1674"/>
      <c r="AK166" s="2894"/>
      <c r="AL166" s="1584"/>
      <c r="AM166" s="1583"/>
      <c r="AN166" s="1740"/>
      <c r="AO166" s="2894"/>
      <c r="AP166" s="1584"/>
      <c r="AQ166" s="1591"/>
      <c r="AR166" s="1740"/>
      <c r="AS166" s="2894"/>
      <c r="AT166" s="1740"/>
      <c r="AU166" s="2894"/>
      <c r="AV166" s="1584"/>
      <c r="AW166" s="2894"/>
      <c r="AX166" s="1584"/>
      <c r="AY166" s="398" t="str">
        <f t="shared" si="331"/>
        <v/>
      </c>
      <c r="AZ166" s="398"/>
      <c r="BA166" s="398"/>
      <c r="BB166" s="398"/>
      <c r="BC166" s="398"/>
      <c r="BD166" s="398"/>
      <c r="BE166" s="398"/>
      <c r="BF166" s="398"/>
      <c r="BG166" s="394"/>
      <c r="BH166" s="394"/>
      <c r="BI166" s="394"/>
      <c r="BJ166" s="394"/>
      <c r="BQ166" s="394"/>
      <c r="BR166" s="394"/>
      <c r="BS166" s="394"/>
      <c r="BT166" s="395"/>
      <c r="BU166" s="395"/>
      <c r="CA166" s="399" t="str">
        <f t="shared" si="332"/>
        <v/>
      </c>
      <c r="CB166" s="399" t="str">
        <f t="shared" si="333"/>
        <v/>
      </c>
      <c r="CC166" s="399" t="str">
        <f t="shared" si="334"/>
        <v/>
      </c>
      <c r="CD166" s="399" t="str">
        <f t="shared" si="335"/>
        <v/>
      </c>
      <c r="CE166" s="399" t="str">
        <f t="shared" si="336"/>
        <v/>
      </c>
      <c r="CF166" s="399" t="str">
        <f t="shared" si="337"/>
        <v/>
      </c>
      <c r="CG166" s="399" t="str">
        <f t="shared" si="338"/>
        <v/>
      </c>
      <c r="CH166" s="399" t="str">
        <f t="shared" si="339"/>
        <v/>
      </c>
      <c r="CI166" s="399" t="str">
        <f t="shared" si="340"/>
        <v/>
      </c>
      <c r="CJ166" s="399"/>
      <c r="CK166" s="399"/>
      <c r="CL166" s="399"/>
      <c r="CM166" s="399"/>
      <c r="CN166" s="399"/>
      <c r="CO166" s="399"/>
      <c r="CP166" s="399"/>
      <c r="CQ166" s="399"/>
      <c r="CR166" s="399"/>
      <c r="CS166" s="399"/>
      <c r="CT166" s="399"/>
      <c r="CU166" s="399"/>
      <c r="CV166" s="399"/>
      <c r="CW166" s="399" t="str">
        <f t="shared" si="341"/>
        <v/>
      </c>
      <c r="CX166" s="399" t="str">
        <f t="shared" si="342"/>
        <v/>
      </c>
      <c r="CY166" s="399"/>
      <c r="CZ166" s="399"/>
      <c r="DA166" s="400">
        <f t="shared" si="343"/>
        <v>0</v>
      </c>
      <c r="DB166" s="400">
        <f t="shared" si="344"/>
        <v>0</v>
      </c>
      <c r="DC166" s="400">
        <f t="shared" si="344"/>
        <v>0</v>
      </c>
      <c r="DD166" s="400">
        <f t="shared" si="345"/>
        <v>0</v>
      </c>
      <c r="DE166" s="400">
        <f t="shared" si="345"/>
        <v>0</v>
      </c>
      <c r="DF166" s="400">
        <f t="shared" si="346"/>
        <v>0</v>
      </c>
      <c r="DG166" s="400">
        <f t="shared" si="347"/>
        <v>0</v>
      </c>
      <c r="DH166" s="400">
        <f t="shared" si="348"/>
        <v>0</v>
      </c>
      <c r="DI166" s="400">
        <f t="shared" si="349"/>
        <v>0</v>
      </c>
      <c r="DJ166" s="400"/>
      <c r="DK166" s="400"/>
      <c r="DL166" s="400"/>
      <c r="DM166" s="400"/>
      <c r="DN166" s="400"/>
      <c r="DO166" s="400"/>
      <c r="DP166" s="400"/>
      <c r="DQ166" s="400"/>
      <c r="DR166" s="400"/>
      <c r="DS166" s="400"/>
      <c r="DT166" s="400"/>
      <c r="DU166" s="400"/>
      <c r="DV166" s="400"/>
      <c r="DW166" s="400">
        <f t="shared" si="350"/>
        <v>0</v>
      </c>
      <c r="DX166" s="400">
        <f t="shared" si="350"/>
        <v>0</v>
      </c>
    </row>
    <row r="167" spans="1:130" ht="16.149999999999999" customHeight="1" x14ac:dyDescent="0.25">
      <c r="A167" s="7468" t="s">
        <v>2560</v>
      </c>
      <c r="B167" s="7469"/>
      <c r="C167" s="1791">
        <f>+O167+Q167+S167+U167+W167+Y167+AA167+AC167+AE167+AG167+AI167</f>
        <v>0</v>
      </c>
      <c r="D167" s="404">
        <f>+P167+R167+T167+V167+X167+Z167+AB167+AD167+AF167+AH167+AJ167</f>
        <v>0</v>
      </c>
      <c r="E167" s="1706"/>
      <c r="F167" s="1678"/>
      <c r="G167" s="1706"/>
      <c r="H167" s="1678"/>
      <c r="I167" s="1706"/>
      <c r="J167" s="1678"/>
      <c r="K167" s="1706"/>
      <c r="L167" s="1678"/>
      <c r="M167" s="1706"/>
      <c r="N167" s="1678"/>
      <c r="O167" s="1583"/>
      <c r="P167" s="1674"/>
      <c r="Q167" s="1583"/>
      <c r="R167" s="1674"/>
      <c r="S167" s="1583"/>
      <c r="T167" s="1674"/>
      <c r="U167" s="1583"/>
      <c r="V167" s="1674"/>
      <c r="W167" s="1583"/>
      <c r="X167" s="1674"/>
      <c r="Y167" s="1583"/>
      <c r="Z167" s="1674"/>
      <c r="AA167" s="1583"/>
      <c r="AB167" s="1674"/>
      <c r="AC167" s="1583"/>
      <c r="AD167" s="1674"/>
      <c r="AE167" s="1583"/>
      <c r="AF167" s="1674"/>
      <c r="AG167" s="1583"/>
      <c r="AH167" s="1674"/>
      <c r="AI167" s="1583"/>
      <c r="AJ167" s="1674"/>
      <c r="AK167" s="2894"/>
      <c r="AL167" s="1584"/>
      <c r="AM167" s="1583"/>
      <c r="AN167" s="1740"/>
      <c r="AO167" s="2894"/>
      <c r="AP167" s="1584"/>
      <c r="AQ167" s="1591"/>
      <c r="AR167" s="1740"/>
      <c r="AS167" s="2894"/>
      <c r="AT167" s="1740"/>
      <c r="AU167" s="2894"/>
      <c r="AV167" s="1584"/>
      <c r="AW167" s="2894"/>
      <c r="AX167" s="1584"/>
      <c r="AY167" s="398" t="str">
        <f t="shared" si="331"/>
        <v/>
      </c>
      <c r="AZ167" s="398"/>
      <c r="BA167" s="398"/>
      <c r="BB167" s="398"/>
      <c r="BC167" s="398"/>
      <c r="BD167" s="398"/>
      <c r="BE167" s="398"/>
      <c r="BF167" s="398"/>
      <c r="BG167" s="394"/>
      <c r="BH167" s="394"/>
      <c r="BI167" s="394"/>
      <c r="BJ167" s="394"/>
      <c r="BQ167" s="394"/>
      <c r="BR167" s="394"/>
      <c r="BS167" s="394"/>
      <c r="BT167" s="395"/>
      <c r="BU167" s="395"/>
      <c r="CA167" s="399" t="str">
        <f t="shared" si="332"/>
        <v/>
      </c>
      <c r="CB167" s="399" t="str">
        <f t="shared" si="333"/>
        <v/>
      </c>
      <c r="CC167" s="399" t="str">
        <f t="shared" si="334"/>
        <v/>
      </c>
      <c r="CD167" s="399" t="str">
        <f t="shared" si="335"/>
        <v/>
      </c>
      <c r="CE167" s="399" t="str">
        <f t="shared" si="336"/>
        <v/>
      </c>
      <c r="CF167" s="399" t="str">
        <f t="shared" si="337"/>
        <v/>
      </c>
      <c r="CG167" s="399" t="str">
        <f t="shared" si="338"/>
        <v/>
      </c>
      <c r="CH167" s="399" t="str">
        <f t="shared" si="339"/>
        <v/>
      </c>
      <c r="CI167" s="399" t="str">
        <f t="shared" si="340"/>
        <v/>
      </c>
      <c r="CJ167" s="399"/>
      <c r="CK167" s="399"/>
      <c r="CL167" s="399"/>
      <c r="CM167" s="399"/>
      <c r="CN167" s="399"/>
      <c r="CO167" s="399"/>
      <c r="CP167" s="399"/>
      <c r="CQ167" s="399"/>
      <c r="CR167" s="399"/>
      <c r="CS167" s="399"/>
      <c r="CT167" s="399"/>
      <c r="CU167" s="399"/>
      <c r="CV167" s="399"/>
      <c r="CW167" s="399" t="str">
        <f t="shared" si="341"/>
        <v/>
      </c>
      <c r="CX167" s="399" t="str">
        <f t="shared" si="342"/>
        <v/>
      </c>
      <c r="CY167" s="399"/>
      <c r="CZ167" s="399"/>
      <c r="DA167" s="400">
        <f t="shared" si="343"/>
        <v>0</v>
      </c>
      <c r="DB167" s="400">
        <f t="shared" si="344"/>
        <v>0</v>
      </c>
      <c r="DC167" s="400">
        <f t="shared" si="344"/>
        <v>0</v>
      </c>
      <c r="DD167" s="400">
        <f t="shared" si="345"/>
        <v>0</v>
      </c>
      <c r="DE167" s="400">
        <f t="shared" si="345"/>
        <v>0</v>
      </c>
      <c r="DF167" s="400">
        <f t="shared" si="346"/>
        <v>0</v>
      </c>
      <c r="DG167" s="400">
        <f t="shared" si="347"/>
        <v>0</v>
      </c>
      <c r="DH167" s="400">
        <f t="shared" si="348"/>
        <v>0</v>
      </c>
      <c r="DI167" s="400">
        <f t="shared" si="349"/>
        <v>0</v>
      </c>
      <c r="DJ167" s="400"/>
      <c r="DK167" s="400"/>
      <c r="DL167" s="400"/>
      <c r="DM167" s="400"/>
      <c r="DN167" s="400"/>
      <c r="DO167" s="400"/>
      <c r="DP167" s="400"/>
      <c r="DQ167" s="400"/>
      <c r="DR167" s="400"/>
      <c r="DS167" s="400"/>
      <c r="DT167" s="400"/>
      <c r="DU167" s="400"/>
      <c r="DV167" s="400"/>
      <c r="DW167" s="400">
        <f t="shared" si="350"/>
        <v>0</v>
      </c>
      <c r="DX167" s="400">
        <f t="shared" si="350"/>
        <v>0</v>
      </c>
    </row>
    <row r="168" spans="1:130" ht="16.149999999999999" customHeight="1" x14ac:dyDescent="0.25">
      <c r="A168" s="7472" t="s">
        <v>2597</v>
      </c>
      <c r="B168" s="7473"/>
      <c r="C168" s="1793">
        <f>+E168+G168+I168+K168+M168+O168+Q168+S168+U168+W168+Y168+AA168+AC168+AE168+AG168+AI168</f>
        <v>0</v>
      </c>
      <c r="D168" s="1021">
        <f>+F168+H168+J168+L168+N168+P168+R168+T168+V168+X168+Z168+AB168+AD168+AF168+AH168+AJ168</f>
        <v>0</v>
      </c>
      <c r="E168" s="1855"/>
      <c r="F168" s="2281"/>
      <c r="G168" s="1855"/>
      <c r="H168" s="2281"/>
      <c r="I168" s="1855"/>
      <c r="J168" s="2281"/>
      <c r="K168" s="1855"/>
      <c r="L168" s="2281"/>
      <c r="M168" s="1855"/>
      <c r="N168" s="2281"/>
      <c r="O168" s="1855"/>
      <c r="P168" s="2281"/>
      <c r="Q168" s="1855"/>
      <c r="R168" s="2281"/>
      <c r="S168" s="1855"/>
      <c r="T168" s="2281"/>
      <c r="U168" s="1855"/>
      <c r="V168" s="2281"/>
      <c r="W168" s="1855"/>
      <c r="X168" s="2281"/>
      <c r="Y168" s="1855"/>
      <c r="Z168" s="2281"/>
      <c r="AA168" s="1855"/>
      <c r="AB168" s="2281"/>
      <c r="AC168" s="1855"/>
      <c r="AD168" s="2281"/>
      <c r="AE168" s="1855"/>
      <c r="AF168" s="2281"/>
      <c r="AG168" s="1855"/>
      <c r="AH168" s="2281"/>
      <c r="AI168" s="1855"/>
      <c r="AJ168" s="2281"/>
      <c r="AK168" s="4130"/>
      <c r="AL168" s="706"/>
      <c r="AM168" s="1855"/>
      <c r="AN168" s="705"/>
      <c r="AO168" s="4130"/>
      <c r="AP168" s="706"/>
      <c r="AQ168" s="701"/>
      <c r="AR168" s="705"/>
      <c r="AS168" s="2879"/>
      <c r="AT168" s="1637"/>
      <c r="AU168" s="4130"/>
      <c r="AV168" s="706"/>
      <c r="AW168" s="4130"/>
      <c r="AX168" s="706"/>
      <c r="AY168" s="398" t="str">
        <f t="shared" si="331"/>
        <v/>
      </c>
      <c r="AZ168" s="398"/>
      <c r="BA168" s="398"/>
      <c r="BB168" s="398"/>
      <c r="BC168" s="398"/>
      <c r="BD168" s="398"/>
      <c r="BE168" s="398"/>
      <c r="BF168" s="398"/>
      <c r="BG168" s="394"/>
      <c r="BH168" s="394"/>
      <c r="BI168" s="394"/>
      <c r="BJ168" s="394"/>
      <c r="BQ168" s="394"/>
      <c r="BR168" s="394"/>
      <c r="BS168" s="394"/>
      <c r="BT168" s="395"/>
      <c r="BU168" s="395"/>
      <c r="CA168" s="399" t="str">
        <f t="shared" si="332"/>
        <v/>
      </c>
      <c r="CB168" s="399" t="str">
        <f t="shared" si="333"/>
        <v/>
      </c>
      <c r="CC168" s="399" t="str">
        <f t="shared" si="334"/>
        <v/>
      </c>
      <c r="CD168" s="399" t="str">
        <f t="shared" si="335"/>
        <v/>
      </c>
      <c r="CE168" s="399" t="str">
        <f t="shared" si="336"/>
        <v/>
      </c>
      <c r="CF168" s="399" t="str">
        <f t="shared" si="337"/>
        <v/>
      </c>
      <c r="CG168" s="399" t="str">
        <f t="shared" si="338"/>
        <v/>
      </c>
      <c r="CH168" s="399" t="str">
        <f t="shared" si="339"/>
        <v/>
      </c>
      <c r="CI168" s="399" t="str">
        <f t="shared" si="340"/>
        <v/>
      </c>
      <c r="CJ168" s="399"/>
      <c r="CK168" s="399"/>
      <c r="CL168" s="399"/>
      <c r="CM168" s="399"/>
      <c r="CN168" s="399"/>
      <c r="CO168" s="399"/>
      <c r="CP168" s="399"/>
      <c r="CQ168" s="399"/>
      <c r="CR168" s="399"/>
      <c r="CS168" s="399"/>
      <c r="CT168" s="399"/>
      <c r="CU168" s="399"/>
      <c r="CV168" s="399"/>
      <c r="CW168" s="399" t="str">
        <f t="shared" si="341"/>
        <v/>
      </c>
      <c r="CX168" s="399" t="str">
        <f t="shared" si="342"/>
        <v/>
      </c>
      <c r="CY168" s="399"/>
      <c r="CZ168" s="399"/>
      <c r="DA168" s="400">
        <f t="shared" si="343"/>
        <v>0</v>
      </c>
      <c r="DB168" s="400">
        <f t="shared" si="344"/>
        <v>0</v>
      </c>
      <c r="DC168" s="400">
        <f t="shared" si="344"/>
        <v>0</v>
      </c>
      <c r="DD168" s="400">
        <f t="shared" si="345"/>
        <v>0</v>
      </c>
      <c r="DE168" s="400">
        <f t="shared" si="345"/>
        <v>0</v>
      </c>
      <c r="DF168" s="400">
        <f t="shared" si="346"/>
        <v>0</v>
      </c>
      <c r="DG168" s="400">
        <f t="shared" si="347"/>
        <v>0</v>
      </c>
      <c r="DH168" s="400">
        <f t="shared" si="348"/>
        <v>0</v>
      </c>
      <c r="DI168" s="400">
        <f t="shared" si="349"/>
        <v>0</v>
      </c>
      <c r="DJ168" s="400"/>
      <c r="DK168" s="400"/>
      <c r="DL168" s="400"/>
      <c r="DM168" s="400"/>
      <c r="DN168" s="400"/>
      <c r="DO168" s="400"/>
      <c r="DP168" s="400"/>
      <c r="DQ168" s="400"/>
      <c r="DR168" s="400"/>
      <c r="DS168" s="400"/>
      <c r="DT168" s="400"/>
      <c r="DU168" s="400"/>
      <c r="DV168" s="400"/>
      <c r="DW168" s="400">
        <f t="shared" si="350"/>
        <v>0</v>
      </c>
      <c r="DX168" s="400">
        <f t="shared" si="350"/>
        <v>0</v>
      </c>
    </row>
    <row r="169" spans="1:130" ht="18.75" customHeight="1" x14ac:dyDescent="0.25">
      <c r="A169" s="7474" t="s">
        <v>2561</v>
      </c>
      <c r="B169" s="4131" t="s">
        <v>2580</v>
      </c>
      <c r="C169" s="294">
        <f t="shared" ref="C169:D171" si="351">+O169+Q169+S169+U169+W169+Y169+AA169+AC169+AE169+AG169</f>
        <v>0</v>
      </c>
      <c r="D169" s="3807">
        <f t="shared" si="351"/>
        <v>0</v>
      </c>
      <c r="E169" s="3843"/>
      <c r="F169" s="1626"/>
      <c r="G169" s="3843"/>
      <c r="H169" s="1626"/>
      <c r="I169" s="3843"/>
      <c r="J169" s="1626"/>
      <c r="K169" s="3843"/>
      <c r="L169" s="1626"/>
      <c r="M169" s="3843"/>
      <c r="N169" s="1626"/>
      <c r="O169" s="3808"/>
      <c r="P169" s="1641"/>
      <c r="Q169" s="3808"/>
      <c r="R169" s="1641"/>
      <c r="S169" s="3808"/>
      <c r="T169" s="1641"/>
      <c r="U169" s="3808"/>
      <c r="V169" s="1641"/>
      <c r="W169" s="3808"/>
      <c r="X169" s="1641"/>
      <c r="Y169" s="3808"/>
      <c r="Z169" s="1641"/>
      <c r="AA169" s="3808"/>
      <c r="AB169" s="1641"/>
      <c r="AC169" s="3808"/>
      <c r="AD169" s="1641"/>
      <c r="AE169" s="3808"/>
      <c r="AF169" s="1641"/>
      <c r="AG169" s="3808"/>
      <c r="AH169" s="1641"/>
      <c r="AI169" s="4132"/>
      <c r="AJ169" s="4133"/>
      <c r="AK169" s="4134"/>
      <c r="AL169" s="3813"/>
      <c r="AM169" s="3808"/>
      <c r="AN169" s="4135"/>
      <c r="AO169" s="4134"/>
      <c r="AP169" s="3813"/>
      <c r="AQ169" s="3811"/>
      <c r="AR169" s="4135"/>
      <c r="AS169" s="147"/>
      <c r="AT169" s="259"/>
      <c r="AU169" s="3811"/>
      <c r="AV169" s="4135"/>
      <c r="AW169" s="4136"/>
      <c r="AX169" s="3869"/>
      <c r="AY169" s="398" t="str">
        <f t="shared" si="331"/>
        <v/>
      </c>
      <c r="AZ169" s="398"/>
      <c r="BA169" s="398"/>
      <c r="BB169" s="398"/>
      <c r="BC169" s="398"/>
      <c r="BD169" s="398"/>
      <c r="BE169" s="398"/>
      <c r="BF169" s="398"/>
      <c r="BG169" s="394"/>
      <c r="BH169" s="394"/>
      <c r="BI169" s="394"/>
      <c r="BJ169" s="394"/>
      <c r="BQ169" s="394"/>
      <c r="BR169" s="394"/>
      <c r="BS169" s="394"/>
      <c r="BT169" s="395"/>
      <c r="BU169" s="395"/>
      <c r="CA169" s="399" t="str">
        <f t="shared" si="332"/>
        <v/>
      </c>
      <c r="CB169" s="399" t="str">
        <f t="shared" si="333"/>
        <v/>
      </c>
      <c r="CC169" s="399" t="str">
        <f t="shared" si="334"/>
        <v/>
      </c>
      <c r="CD169" s="399" t="str">
        <f t="shared" si="335"/>
        <v/>
      </c>
      <c r="CE169" s="399" t="str">
        <f t="shared" si="336"/>
        <v/>
      </c>
      <c r="CF169" s="399" t="str">
        <f t="shared" si="337"/>
        <v/>
      </c>
      <c r="CG169" s="399" t="str">
        <f t="shared" si="338"/>
        <v/>
      </c>
      <c r="CH169" s="399" t="str">
        <f t="shared" si="339"/>
        <v/>
      </c>
      <c r="CI169" s="399" t="str">
        <f t="shared" si="340"/>
        <v/>
      </c>
      <c r="CJ169" s="399"/>
      <c r="CK169" s="399"/>
      <c r="CL169" s="399"/>
      <c r="CM169" s="399"/>
      <c r="CN169" s="399"/>
      <c r="CO169" s="399"/>
      <c r="CP169" s="399"/>
      <c r="CQ169" s="399"/>
      <c r="CR169" s="399"/>
      <c r="CS169" s="399"/>
      <c r="CT169" s="399"/>
      <c r="CU169" s="399"/>
      <c r="CV169" s="399"/>
      <c r="CW169" s="399" t="str">
        <f t="shared" si="341"/>
        <v/>
      </c>
      <c r="CX169" s="399" t="str">
        <f t="shared" si="342"/>
        <v/>
      </c>
      <c r="CY169" s="399"/>
      <c r="CZ169" s="399"/>
      <c r="DA169" s="400">
        <f t="shared" si="343"/>
        <v>0</v>
      </c>
      <c r="DB169" s="400">
        <f t="shared" si="344"/>
        <v>0</v>
      </c>
      <c r="DC169" s="400">
        <f t="shared" si="344"/>
        <v>0</v>
      </c>
      <c r="DD169" s="400">
        <f t="shared" si="345"/>
        <v>0</v>
      </c>
      <c r="DE169" s="400">
        <f t="shared" si="345"/>
        <v>0</v>
      </c>
      <c r="DF169" s="400">
        <f t="shared" si="346"/>
        <v>0</v>
      </c>
      <c r="DG169" s="400">
        <f t="shared" si="347"/>
        <v>0</v>
      </c>
      <c r="DH169" s="400">
        <f t="shared" si="348"/>
        <v>0</v>
      </c>
      <c r="DI169" s="400">
        <f t="shared" si="349"/>
        <v>0</v>
      </c>
      <c r="DJ169" s="400"/>
      <c r="DK169" s="400"/>
      <c r="DL169" s="400"/>
      <c r="DM169" s="400"/>
      <c r="DN169" s="400"/>
      <c r="DO169" s="400"/>
      <c r="DP169" s="400"/>
      <c r="DQ169" s="400"/>
      <c r="DR169" s="400"/>
      <c r="DS169" s="400"/>
      <c r="DT169" s="400"/>
      <c r="DU169" s="400"/>
      <c r="DV169" s="400"/>
      <c r="DW169" s="400">
        <f t="shared" si="350"/>
        <v>0</v>
      </c>
      <c r="DX169" s="400">
        <f t="shared" si="350"/>
        <v>0</v>
      </c>
    </row>
    <row r="170" spans="1:130" ht="18.75" customHeight="1" x14ac:dyDescent="0.25">
      <c r="A170" s="7475"/>
      <c r="B170" s="1605" t="s">
        <v>2581</v>
      </c>
      <c r="C170" s="1791">
        <f t="shared" si="351"/>
        <v>0</v>
      </c>
      <c r="D170" s="404">
        <f t="shared" si="351"/>
        <v>0</v>
      </c>
      <c r="E170" s="1706"/>
      <c r="F170" s="1678"/>
      <c r="G170" s="1706"/>
      <c r="H170" s="1678"/>
      <c r="I170" s="1706"/>
      <c r="J170" s="1678"/>
      <c r="K170" s="1706"/>
      <c r="L170" s="1678"/>
      <c r="M170" s="1706"/>
      <c r="N170" s="1678"/>
      <c r="O170" s="1583"/>
      <c r="P170" s="1674"/>
      <c r="Q170" s="1583"/>
      <c r="R170" s="1674"/>
      <c r="S170" s="1583"/>
      <c r="T170" s="1674"/>
      <c r="U170" s="1583"/>
      <c r="V170" s="1674"/>
      <c r="W170" s="1583"/>
      <c r="X170" s="1674"/>
      <c r="Y170" s="1583"/>
      <c r="Z170" s="1674"/>
      <c r="AA170" s="1583"/>
      <c r="AB170" s="1674"/>
      <c r="AC170" s="1583"/>
      <c r="AD170" s="1674"/>
      <c r="AE170" s="1583"/>
      <c r="AF170" s="1674"/>
      <c r="AG170" s="1583"/>
      <c r="AH170" s="1674"/>
      <c r="AI170" s="1706"/>
      <c r="AJ170" s="1707"/>
      <c r="AK170" s="2894"/>
      <c r="AL170" s="1584"/>
      <c r="AM170" s="1583"/>
      <c r="AN170" s="1740"/>
      <c r="AO170" s="2894"/>
      <c r="AP170" s="1584"/>
      <c r="AQ170" s="1591"/>
      <c r="AR170" s="1740"/>
      <c r="AS170" s="2894"/>
      <c r="AT170" s="1740"/>
      <c r="AU170" s="1591"/>
      <c r="AV170" s="1740"/>
      <c r="AW170" s="4137"/>
      <c r="AX170" s="1589"/>
      <c r="AY170" s="398" t="str">
        <f t="shared" si="331"/>
        <v/>
      </c>
      <c r="AZ170" s="398"/>
      <c r="BA170" s="398"/>
      <c r="BB170" s="398"/>
      <c r="BC170" s="398"/>
      <c r="BD170" s="398"/>
      <c r="BE170" s="398"/>
      <c r="BF170" s="398"/>
      <c r="BG170" s="394"/>
      <c r="BH170" s="394"/>
      <c r="BI170" s="394"/>
      <c r="BJ170" s="394"/>
      <c r="BQ170" s="394"/>
      <c r="BR170" s="394"/>
      <c r="BS170" s="394"/>
      <c r="BT170" s="395"/>
      <c r="BU170" s="395"/>
      <c r="CA170" s="399" t="str">
        <f t="shared" si="332"/>
        <v/>
      </c>
      <c r="CB170" s="399" t="str">
        <f t="shared" si="333"/>
        <v/>
      </c>
      <c r="CC170" s="399" t="str">
        <f t="shared" si="334"/>
        <v/>
      </c>
      <c r="CD170" s="399" t="str">
        <f t="shared" si="335"/>
        <v/>
      </c>
      <c r="CE170" s="399" t="str">
        <f t="shared" si="336"/>
        <v/>
      </c>
      <c r="CF170" s="399" t="str">
        <f t="shared" si="337"/>
        <v/>
      </c>
      <c r="CG170" s="399" t="str">
        <f t="shared" si="338"/>
        <v/>
      </c>
      <c r="CH170" s="399" t="str">
        <f t="shared" si="339"/>
        <v/>
      </c>
      <c r="CI170" s="399" t="str">
        <f t="shared" si="340"/>
        <v/>
      </c>
      <c r="CJ170" s="399"/>
      <c r="CK170" s="399"/>
      <c r="CL170" s="399"/>
      <c r="CM170" s="399"/>
      <c r="CN170" s="399"/>
      <c r="CO170" s="399"/>
      <c r="CP170" s="399"/>
      <c r="CQ170" s="399"/>
      <c r="CR170" s="399"/>
      <c r="CS170" s="399"/>
      <c r="CT170" s="399"/>
      <c r="CU170" s="399"/>
      <c r="CV170" s="399"/>
      <c r="CW170" s="399" t="str">
        <f t="shared" si="341"/>
        <v/>
      </c>
      <c r="CX170" s="399" t="str">
        <f t="shared" si="342"/>
        <v/>
      </c>
      <c r="CY170" s="399"/>
      <c r="CZ170" s="399"/>
      <c r="DA170" s="400">
        <f t="shared" si="343"/>
        <v>0</v>
      </c>
      <c r="DB170" s="400">
        <f t="shared" si="344"/>
        <v>0</v>
      </c>
      <c r="DC170" s="400">
        <f t="shared" si="344"/>
        <v>0</v>
      </c>
      <c r="DD170" s="400">
        <f t="shared" si="345"/>
        <v>0</v>
      </c>
      <c r="DE170" s="400">
        <f t="shared" si="345"/>
        <v>0</v>
      </c>
      <c r="DF170" s="400">
        <f t="shared" si="346"/>
        <v>0</v>
      </c>
      <c r="DG170" s="400">
        <f t="shared" si="347"/>
        <v>0</v>
      </c>
      <c r="DH170" s="400">
        <f t="shared" si="348"/>
        <v>0</v>
      </c>
      <c r="DI170" s="400">
        <f t="shared" si="349"/>
        <v>0</v>
      </c>
      <c r="DJ170" s="400"/>
      <c r="DK170" s="400"/>
      <c r="DL170" s="400"/>
      <c r="DM170" s="400"/>
      <c r="DN170" s="400"/>
      <c r="DO170" s="400"/>
      <c r="DP170" s="400"/>
      <c r="DQ170" s="400"/>
      <c r="DR170" s="400"/>
      <c r="DS170" s="400"/>
      <c r="DT170" s="400"/>
      <c r="DU170" s="400"/>
      <c r="DV170" s="400"/>
      <c r="DW170" s="400">
        <f t="shared" si="350"/>
        <v>0</v>
      </c>
      <c r="DX170" s="400">
        <f t="shared" si="350"/>
        <v>0</v>
      </c>
    </row>
    <row r="171" spans="1:130" ht="18.75" customHeight="1" x14ac:dyDescent="0.25">
      <c r="A171" s="7476"/>
      <c r="B171" s="2639" t="s">
        <v>2582</v>
      </c>
      <c r="C171" s="1793">
        <f t="shared" si="351"/>
        <v>0</v>
      </c>
      <c r="D171" s="3827">
        <f t="shared" si="351"/>
        <v>0</v>
      </c>
      <c r="E171" s="1632"/>
      <c r="F171" s="1635"/>
      <c r="G171" s="1632"/>
      <c r="H171" s="1635"/>
      <c r="I171" s="1632"/>
      <c r="J171" s="1635"/>
      <c r="K171" s="1632"/>
      <c r="L171" s="1635"/>
      <c r="M171" s="1632"/>
      <c r="N171" s="1635"/>
      <c r="O171" s="1596"/>
      <c r="P171" s="1634"/>
      <c r="Q171" s="1596"/>
      <c r="R171" s="1634"/>
      <c r="S171" s="1596"/>
      <c r="T171" s="1634"/>
      <c r="U171" s="1596"/>
      <c r="V171" s="1634"/>
      <c r="W171" s="1596"/>
      <c r="X171" s="1634"/>
      <c r="Y171" s="1596"/>
      <c r="Z171" s="1634"/>
      <c r="AA171" s="1596"/>
      <c r="AB171" s="1634"/>
      <c r="AC171" s="1596"/>
      <c r="AD171" s="1634"/>
      <c r="AE171" s="1596"/>
      <c r="AF171" s="1634"/>
      <c r="AG171" s="1596"/>
      <c r="AH171" s="1634"/>
      <c r="AI171" s="1632"/>
      <c r="AJ171" s="1732"/>
      <c r="AK171" s="2879"/>
      <c r="AL171" s="1640"/>
      <c r="AM171" s="1596"/>
      <c r="AN171" s="1637"/>
      <c r="AO171" s="2879"/>
      <c r="AP171" s="1640"/>
      <c r="AQ171" s="1907"/>
      <c r="AR171" s="1637"/>
      <c r="AS171" s="2879"/>
      <c r="AT171" s="1637"/>
      <c r="AU171" s="1907"/>
      <c r="AV171" s="1637"/>
      <c r="AW171" s="4138"/>
      <c r="AX171" s="1645"/>
      <c r="AY171" s="398" t="str">
        <f t="shared" si="331"/>
        <v/>
      </c>
      <c r="AZ171" s="398"/>
      <c r="BA171" s="398"/>
      <c r="BB171" s="398"/>
      <c r="BC171" s="398"/>
      <c r="BD171" s="398"/>
      <c r="BE171" s="398"/>
      <c r="BF171" s="398"/>
      <c r="BG171" s="394"/>
      <c r="BH171" s="394"/>
      <c r="BI171" s="394"/>
      <c r="BJ171" s="394"/>
      <c r="BQ171" s="394"/>
      <c r="BR171" s="394"/>
      <c r="BS171" s="394"/>
      <c r="BT171" s="395"/>
      <c r="BU171" s="395"/>
      <c r="CA171" s="399" t="str">
        <f t="shared" si="332"/>
        <v/>
      </c>
      <c r="CB171" s="399" t="str">
        <f t="shared" si="333"/>
        <v/>
      </c>
      <c r="CC171" s="399" t="str">
        <f t="shared" si="334"/>
        <v/>
      </c>
      <c r="CD171" s="399" t="str">
        <f t="shared" si="335"/>
        <v/>
      </c>
      <c r="CE171" s="399" t="str">
        <f t="shared" si="336"/>
        <v/>
      </c>
      <c r="CF171" s="399" t="str">
        <f t="shared" si="337"/>
        <v/>
      </c>
      <c r="CG171" s="399" t="str">
        <f t="shared" si="338"/>
        <v/>
      </c>
      <c r="CH171" s="399" t="str">
        <f t="shared" si="339"/>
        <v/>
      </c>
      <c r="CI171" s="399" t="str">
        <f t="shared" si="340"/>
        <v/>
      </c>
      <c r="CJ171" s="399"/>
      <c r="CK171" s="399"/>
      <c r="CL171" s="399"/>
      <c r="CM171" s="399"/>
      <c r="CN171" s="399"/>
      <c r="CO171" s="399"/>
      <c r="CP171" s="399"/>
      <c r="CQ171" s="399"/>
      <c r="CR171" s="399"/>
      <c r="CS171" s="399"/>
      <c r="CT171" s="399"/>
      <c r="CU171" s="399"/>
      <c r="CV171" s="399"/>
      <c r="CW171" s="399" t="str">
        <f t="shared" si="341"/>
        <v/>
      </c>
      <c r="CX171" s="399" t="str">
        <f t="shared" si="342"/>
        <v/>
      </c>
      <c r="CY171" s="399"/>
      <c r="CZ171" s="399"/>
      <c r="DA171" s="400">
        <f t="shared" si="343"/>
        <v>0</v>
      </c>
      <c r="DB171" s="400">
        <f t="shared" si="344"/>
        <v>0</v>
      </c>
      <c r="DC171" s="400">
        <f t="shared" si="344"/>
        <v>0</v>
      </c>
      <c r="DD171" s="400">
        <f t="shared" si="345"/>
        <v>0</v>
      </c>
      <c r="DE171" s="400">
        <f t="shared" si="345"/>
        <v>0</v>
      </c>
      <c r="DF171" s="400">
        <f t="shared" si="346"/>
        <v>0</v>
      </c>
      <c r="DG171" s="400">
        <f t="shared" si="347"/>
        <v>0</v>
      </c>
      <c r="DH171" s="400">
        <f t="shared" si="348"/>
        <v>0</v>
      </c>
      <c r="DI171" s="400">
        <f t="shared" si="349"/>
        <v>0</v>
      </c>
      <c r="DJ171" s="400"/>
      <c r="DK171" s="400"/>
      <c r="DL171" s="400"/>
      <c r="DM171" s="400"/>
      <c r="DN171" s="400"/>
      <c r="DO171" s="400"/>
      <c r="DP171" s="400"/>
      <c r="DQ171" s="400"/>
      <c r="DR171" s="400"/>
      <c r="DS171" s="400"/>
      <c r="DT171" s="400"/>
      <c r="DU171" s="400"/>
      <c r="DV171" s="400"/>
      <c r="DW171" s="400">
        <f t="shared" si="350"/>
        <v>0</v>
      </c>
      <c r="DX171" s="400">
        <f t="shared" si="350"/>
        <v>0</v>
      </c>
    </row>
    <row r="172" spans="1:130" ht="16.149999999999999" customHeight="1" x14ac:dyDescent="0.25">
      <c r="A172" s="6908" t="s">
        <v>2562</v>
      </c>
      <c r="B172" s="7467"/>
      <c r="C172" s="294">
        <f t="shared" ref="C172:D174" si="352">+E172+G172+I172+K172+M172+O172+Q172+S172+U172+W172+Y172+AA172+AC172+AE172+AG172+AI172</f>
        <v>0</v>
      </c>
      <c r="D172" s="404">
        <f t="shared" si="352"/>
        <v>0</v>
      </c>
      <c r="E172" s="266"/>
      <c r="F172" s="148"/>
      <c r="G172" s="266"/>
      <c r="H172" s="148"/>
      <c r="I172" s="266"/>
      <c r="J172" s="148"/>
      <c r="K172" s="266"/>
      <c r="L172" s="148"/>
      <c r="M172" s="267"/>
      <c r="N172" s="262"/>
      <c r="O172" s="267"/>
      <c r="P172" s="262"/>
      <c r="Q172" s="267"/>
      <c r="R172" s="262"/>
      <c r="S172" s="267"/>
      <c r="T172" s="262"/>
      <c r="U172" s="267"/>
      <c r="V172" s="262"/>
      <c r="W172" s="267"/>
      <c r="X172" s="262"/>
      <c r="Y172" s="267"/>
      <c r="Z172" s="262"/>
      <c r="AA172" s="267"/>
      <c r="AB172" s="262"/>
      <c r="AC172" s="267"/>
      <c r="AD172" s="405"/>
      <c r="AE172" s="267"/>
      <c r="AF172" s="405"/>
      <c r="AG172" s="4117"/>
      <c r="AH172" s="4119"/>
      <c r="AI172" s="267"/>
      <c r="AJ172" s="262"/>
      <c r="AK172" s="147"/>
      <c r="AL172" s="1222"/>
      <c r="AM172" s="266"/>
      <c r="AN172" s="259"/>
      <c r="AO172" s="147"/>
      <c r="AP172" s="1222"/>
      <c r="AQ172" s="274"/>
      <c r="AR172" s="259"/>
      <c r="AS172" s="147"/>
      <c r="AT172" s="259"/>
      <c r="AU172" s="147"/>
      <c r="AV172" s="1222"/>
      <c r="AW172" s="147"/>
      <c r="AX172" s="1222"/>
      <c r="AY172" s="398" t="str">
        <f t="shared" si="331"/>
        <v/>
      </c>
      <c r="AZ172" s="398"/>
      <c r="BA172" s="398"/>
      <c r="BB172" s="398"/>
      <c r="BC172" s="398"/>
      <c r="BD172" s="398"/>
      <c r="BE172" s="398"/>
      <c r="BF172" s="398"/>
      <c r="BG172" s="394"/>
      <c r="BH172" s="394"/>
      <c r="BI172" s="394"/>
      <c r="BJ172" s="394"/>
      <c r="BQ172" s="394"/>
      <c r="BR172" s="394"/>
      <c r="BS172" s="394"/>
      <c r="BT172" s="395"/>
      <c r="BU172" s="395"/>
      <c r="CA172" s="399" t="str">
        <f t="shared" si="332"/>
        <v/>
      </c>
      <c r="CB172" s="399" t="str">
        <f t="shared" si="333"/>
        <v/>
      </c>
      <c r="CC172" s="399" t="str">
        <f t="shared" si="334"/>
        <v/>
      </c>
      <c r="CD172" s="399" t="str">
        <f t="shared" si="335"/>
        <v/>
      </c>
      <c r="CE172" s="399" t="str">
        <f t="shared" si="336"/>
        <v/>
      </c>
      <c r="CF172" s="399" t="str">
        <f t="shared" si="337"/>
        <v/>
      </c>
      <c r="CG172" s="399" t="str">
        <f t="shared" si="338"/>
        <v/>
      </c>
      <c r="CH172" s="399" t="str">
        <f t="shared" si="339"/>
        <v/>
      </c>
      <c r="CI172" s="399" t="str">
        <f t="shared" si="340"/>
        <v/>
      </c>
      <c r="CJ172" s="399"/>
      <c r="CK172" s="399"/>
      <c r="CL172" s="399"/>
      <c r="CM172" s="399"/>
      <c r="CN172" s="399"/>
      <c r="CO172" s="399"/>
      <c r="CP172" s="399"/>
      <c r="CQ172" s="399"/>
      <c r="CR172" s="399"/>
      <c r="CS172" s="399"/>
      <c r="CT172" s="399"/>
      <c r="CU172" s="399"/>
      <c r="CV172" s="399"/>
      <c r="CW172" s="399" t="str">
        <f t="shared" si="341"/>
        <v/>
      </c>
      <c r="CX172" s="399" t="str">
        <f t="shared" si="342"/>
        <v/>
      </c>
      <c r="CY172" s="399"/>
      <c r="CZ172" s="399"/>
      <c r="DA172" s="400">
        <f t="shared" si="343"/>
        <v>0</v>
      </c>
      <c r="DB172" s="400">
        <f t="shared" si="344"/>
        <v>0</v>
      </c>
      <c r="DC172" s="400">
        <f t="shared" si="344"/>
        <v>0</v>
      </c>
      <c r="DD172" s="400">
        <f t="shared" si="345"/>
        <v>0</v>
      </c>
      <c r="DE172" s="400">
        <f t="shared" si="345"/>
        <v>0</v>
      </c>
      <c r="DF172" s="400">
        <f t="shared" si="346"/>
        <v>0</v>
      </c>
      <c r="DG172" s="400">
        <f t="shared" si="347"/>
        <v>0</v>
      </c>
      <c r="DH172" s="400">
        <f t="shared" si="348"/>
        <v>0</v>
      </c>
      <c r="DI172" s="400">
        <f t="shared" si="349"/>
        <v>0</v>
      </c>
      <c r="DJ172" s="400"/>
      <c r="DK172" s="400"/>
      <c r="DL172" s="400"/>
      <c r="DM172" s="400"/>
      <c r="DN172" s="400"/>
      <c r="DO172" s="400"/>
      <c r="DP172" s="400"/>
      <c r="DQ172" s="400"/>
      <c r="DR172" s="400"/>
      <c r="DS172" s="400"/>
      <c r="DT172" s="400"/>
      <c r="DU172" s="400"/>
      <c r="DV172" s="400"/>
      <c r="DW172" s="400">
        <f t="shared" si="350"/>
        <v>0</v>
      </c>
      <c r="DX172" s="400">
        <f t="shared" si="350"/>
        <v>0</v>
      </c>
    </row>
    <row r="173" spans="1:130" ht="16.149999999999999" customHeight="1" x14ac:dyDescent="0.25">
      <c r="A173" s="7468" t="s">
        <v>2598</v>
      </c>
      <c r="B173" s="7469"/>
      <c r="C173" s="1791">
        <f t="shared" si="352"/>
        <v>0</v>
      </c>
      <c r="D173" s="2702">
        <f t="shared" si="352"/>
        <v>0</v>
      </c>
      <c r="E173" s="1583"/>
      <c r="F173" s="1674"/>
      <c r="G173" s="1583"/>
      <c r="H173" s="1674"/>
      <c r="I173" s="1583"/>
      <c r="J173" s="1674"/>
      <c r="K173" s="1583"/>
      <c r="L173" s="1674"/>
      <c r="M173" s="1583"/>
      <c r="N173" s="1674"/>
      <c r="O173" s="1855"/>
      <c r="P173" s="2281"/>
      <c r="Q173" s="1855"/>
      <c r="R173" s="2281"/>
      <c r="S173" s="1855"/>
      <c r="T173" s="2281"/>
      <c r="U173" s="1855"/>
      <c r="V173" s="2281"/>
      <c r="W173" s="1855"/>
      <c r="X173" s="2281"/>
      <c r="Y173" s="1855"/>
      <c r="Z173" s="2281"/>
      <c r="AA173" s="1855"/>
      <c r="AB173" s="2281"/>
      <c r="AC173" s="1855"/>
      <c r="AD173" s="2034"/>
      <c r="AE173" s="1855"/>
      <c r="AF173" s="2034"/>
      <c r="AG173" s="1855"/>
      <c r="AH173" s="1856"/>
      <c r="AI173" s="1855"/>
      <c r="AJ173" s="2281"/>
      <c r="AK173" s="4130"/>
      <c r="AL173" s="706"/>
      <c r="AM173" s="1855"/>
      <c r="AN173" s="705"/>
      <c r="AO173" s="4130"/>
      <c r="AP173" s="706"/>
      <c r="AQ173" s="701"/>
      <c r="AR173" s="705"/>
      <c r="AS173" s="4130"/>
      <c r="AT173" s="705"/>
      <c r="AU173" s="4130"/>
      <c r="AV173" s="706"/>
      <c r="AW173" s="4130"/>
      <c r="AX173" s="706"/>
      <c r="AY173" s="398" t="str">
        <f t="shared" si="331"/>
        <v/>
      </c>
      <c r="AZ173" s="398"/>
      <c r="BA173" s="398"/>
      <c r="BB173" s="398"/>
      <c r="BC173" s="398"/>
      <c r="BD173" s="398"/>
      <c r="BE173" s="398"/>
      <c r="BF173" s="398"/>
      <c r="BG173" s="394"/>
      <c r="BH173" s="394"/>
      <c r="BI173" s="394"/>
      <c r="BJ173" s="394"/>
      <c r="BQ173" s="394"/>
      <c r="BR173" s="394"/>
      <c r="BS173" s="394"/>
      <c r="BT173" s="395"/>
      <c r="BU173" s="395"/>
      <c r="CA173" s="399" t="str">
        <f t="shared" si="332"/>
        <v/>
      </c>
      <c r="CB173" s="399" t="str">
        <f t="shared" si="333"/>
        <v/>
      </c>
      <c r="CC173" s="399" t="str">
        <f t="shared" si="334"/>
        <v/>
      </c>
      <c r="CD173" s="399" t="str">
        <f t="shared" si="335"/>
        <v/>
      </c>
      <c r="CE173" s="399" t="str">
        <f t="shared" si="336"/>
        <v/>
      </c>
      <c r="CF173" s="399" t="str">
        <f t="shared" si="337"/>
        <v/>
      </c>
      <c r="CG173" s="399" t="str">
        <f t="shared" si="338"/>
        <v/>
      </c>
      <c r="CH173" s="399" t="str">
        <f t="shared" si="339"/>
        <v/>
      </c>
      <c r="CI173" s="399" t="str">
        <f t="shared" si="340"/>
        <v/>
      </c>
      <c r="CJ173" s="399"/>
      <c r="CK173" s="399"/>
      <c r="CL173" s="399"/>
      <c r="CM173" s="399"/>
      <c r="CN173" s="399"/>
      <c r="CO173" s="399"/>
      <c r="CP173" s="399"/>
      <c r="CQ173" s="399"/>
      <c r="CR173" s="399"/>
      <c r="CS173" s="399"/>
      <c r="CT173" s="399"/>
      <c r="CU173" s="399"/>
      <c r="CV173" s="399"/>
      <c r="CW173" s="399" t="str">
        <f t="shared" si="341"/>
        <v/>
      </c>
      <c r="CX173" s="399" t="str">
        <f t="shared" si="342"/>
        <v/>
      </c>
      <c r="CY173" s="399"/>
      <c r="CZ173" s="399"/>
      <c r="DA173" s="400">
        <f t="shared" si="343"/>
        <v>0</v>
      </c>
      <c r="DB173" s="400">
        <f t="shared" si="344"/>
        <v>0</v>
      </c>
      <c r="DC173" s="400">
        <f t="shared" si="344"/>
        <v>0</v>
      </c>
      <c r="DD173" s="400">
        <f t="shared" si="345"/>
        <v>0</v>
      </c>
      <c r="DE173" s="400">
        <f t="shared" si="345"/>
        <v>0</v>
      </c>
      <c r="DF173" s="400">
        <f t="shared" si="346"/>
        <v>0</v>
      </c>
      <c r="DG173" s="400">
        <f t="shared" si="347"/>
        <v>0</v>
      </c>
      <c r="DH173" s="400">
        <f t="shared" si="348"/>
        <v>0</v>
      </c>
      <c r="DI173" s="400">
        <f t="shared" si="349"/>
        <v>0</v>
      </c>
      <c r="DJ173" s="400"/>
      <c r="DK173" s="400"/>
      <c r="DL173" s="400"/>
      <c r="DM173" s="400"/>
      <c r="DN173" s="400"/>
      <c r="DO173" s="400"/>
      <c r="DP173" s="400"/>
      <c r="DQ173" s="400"/>
      <c r="DR173" s="400"/>
      <c r="DS173" s="400"/>
      <c r="DT173" s="400"/>
      <c r="DU173" s="400"/>
      <c r="DV173" s="400"/>
      <c r="DW173" s="400">
        <f t="shared" si="350"/>
        <v>0</v>
      </c>
      <c r="DX173" s="400">
        <f t="shared" si="350"/>
        <v>0</v>
      </c>
    </row>
    <row r="174" spans="1:130" ht="16.149999999999999" customHeight="1" x14ac:dyDescent="0.25">
      <c r="A174" s="7468" t="s">
        <v>2564</v>
      </c>
      <c r="B174" s="7469"/>
      <c r="C174" s="1791">
        <f t="shared" si="352"/>
        <v>0</v>
      </c>
      <c r="D174" s="2702">
        <f>+F174+H174+J174+L174+N174+P174+R174+T174+V174+X174+Z174+AB174+AD174+AF174+AH174+AJ174</f>
        <v>0</v>
      </c>
      <c r="E174" s="1583"/>
      <c r="F174" s="1674"/>
      <c r="G174" s="1583"/>
      <c r="H174" s="1674"/>
      <c r="I174" s="1583"/>
      <c r="J174" s="1674"/>
      <c r="K174" s="1583"/>
      <c r="L174" s="1674"/>
      <c r="M174" s="1583"/>
      <c r="N174" s="1674"/>
      <c r="O174" s="1855"/>
      <c r="P174" s="2281"/>
      <c r="Q174" s="1855"/>
      <c r="R174" s="2281"/>
      <c r="S174" s="1855"/>
      <c r="T174" s="2281"/>
      <c r="U174" s="1855"/>
      <c r="V174" s="2281"/>
      <c r="W174" s="1855"/>
      <c r="X174" s="2281"/>
      <c r="Y174" s="1855"/>
      <c r="Z174" s="2281"/>
      <c r="AA174" s="1855"/>
      <c r="AB174" s="2281"/>
      <c r="AC174" s="1855"/>
      <c r="AD174" s="2034"/>
      <c r="AE174" s="1855"/>
      <c r="AF174" s="2034"/>
      <c r="AG174" s="1855"/>
      <c r="AH174" s="1856"/>
      <c r="AI174" s="1855"/>
      <c r="AJ174" s="2281"/>
      <c r="AK174" s="4130"/>
      <c r="AL174" s="706"/>
      <c r="AM174" s="1855"/>
      <c r="AN174" s="705"/>
      <c r="AO174" s="4130"/>
      <c r="AP174" s="706"/>
      <c r="AQ174" s="701"/>
      <c r="AR174" s="705"/>
      <c r="AS174" s="4130"/>
      <c r="AT174" s="705"/>
      <c r="AU174" s="4130"/>
      <c r="AV174" s="706"/>
      <c r="AW174" s="4130"/>
      <c r="AX174" s="706"/>
      <c r="AY174" s="398" t="str">
        <f t="shared" si="331"/>
        <v/>
      </c>
      <c r="AZ174" s="398"/>
      <c r="BA174" s="398"/>
      <c r="BB174" s="398"/>
      <c r="BC174" s="398"/>
      <c r="BD174" s="398"/>
      <c r="BE174" s="398"/>
      <c r="BF174" s="398"/>
      <c r="BG174" s="394"/>
      <c r="BH174" s="394"/>
      <c r="BI174" s="394"/>
      <c r="BJ174" s="394"/>
      <c r="BQ174" s="394"/>
      <c r="BR174" s="394"/>
      <c r="BS174" s="394"/>
      <c r="BT174" s="395"/>
      <c r="BU174" s="395"/>
      <c r="CA174" s="399" t="str">
        <f t="shared" si="332"/>
        <v/>
      </c>
      <c r="CB174" s="399" t="str">
        <f t="shared" si="333"/>
        <v/>
      </c>
      <c r="CC174" s="399" t="str">
        <f t="shared" si="334"/>
        <v/>
      </c>
      <c r="CD174" s="399" t="str">
        <f t="shared" si="335"/>
        <v/>
      </c>
      <c r="CE174" s="399" t="str">
        <f t="shared" si="336"/>
        <v/>
      </c>
      <c r="CF174" s="399" t="str">
        <f t="shared" si="337"/>
        <v/>
      </c>
      <c r="CG174" s="399" t="str">
        <f t="shared" si="338"/>
        <v/>
      </c>
      <c r="CH174" s="399" t="str">
        <f t="shared" si="339"/>
        <v/>
      </c>
      <c r="CI174" s="399" t="str">
        <f t="shared" si="340"/>
        <v/>
      </c>
      <c r="CJ174" s="399"/>
      <c r="CK174" s="399"/>
      <c r="CL174" s="399"/>
      <c r="CM174" s="399"/>
      <c r="CN174" s="399"/>
      <c r="CO174" s="399"/>
      <c r="CP174" s="399"/>
      <c r="CQ174" s="399"/>
      <c r="CR174" s="399"/>
      <c r="CS174" s="399"/>
      <c r="CT174" s="399"/>
      <c r="CU174" s="399"/>
      <c r="CV174" s="399"/>
      <c r="CW174" s="399" t="str">
        <f t="shared" si="341"/>
        <v/>
      </c>
      <c r="CX174" s="399" t="str">
        <f t="shared" si="342"/>
        <v/>
      </c>
      <c r="CY174" s="399"/>
      <c r="CZ174" s="399"/>
      <c r="DA174" s="400">
        <f t="shared" si="343"/>
        <v>0</v>
      </c>
      <c r="DB174" s="400">
        <f t="shared" si="344"/>
        <v>0</v>
      </c>
      <c r="DC174" s="400">
        <f t="shared" si="344"/>
        <v>0</v>
      </c>
      <c r="DD174" s="400">
        <f t="shared" si="345"/>
        <v>0</v>
      </c>
      <c r="DE174" s="400">
        <f t="shared" si="345"/>
        <v>0</v>
      </c>
      <c r="DF174" s="400">
        <f t="shared" si="346"/>
        <v>0</v>
      </c>
      <c r="DG174" s="400">
        <f t="shared" si="347"/>
        <v>0</v>
      </c>
      <c r="DH174" s="400">
        <f t="shared" si="348"/>
        <v>0</v>
      </c>
      <c r="DI174" s="400">
        <f t="shared" si="349"/>
        <v>0</v>
      </c>
      <c r="DJ174" s="400"/>
      <c r="DK174" s="400"/>
      <c r="DL174" s="400"/>
      <c r="DM174" s="400"/>
      <c r="DN174" s="400"/>
      <c r="DO174" s="400"/>
      <c r="DP174" s="400"/>
      <c r="DQ174" s="400"/>
      <c r="DR174" s="400"/>
      <c r="DS174" s="400"/>
      <c r="DT174" s="400"/>
      <c r="DU174" s="400"/>
      <c r="DV174" s="400"/>
      <c r="DW174" s="400">
        <f t="shared" si="350"/>
        <v>0</v>
      </c>
      <c r="DX174" s="400">
        <f t="shared" si="350"/>
        <v>0</v>
      </c>
    </row>
    <row r="175" spans="1:130" ht="16.149999999999999" customHeight="1" x14ac:dyDescent="0.25">
      <c r="A175" s="7468" t="s">
        <v>2599</v>
      </c>
      <c r="B175" s="7469"/>
      <c r="C175" s="1791">
        <f t="shared" ref="C175:D177" si="353">+O175+Q175+S175+U175+W175+Y175+AA175+AC175+AE175+AG175+AI175</f>
        <v>0</v>
      </c>
      <c r="D175" s="4139">
        <f t="shared" si="353"/>
        <v>0</v>
      </c>
      <c r="E175" s="1706"/>
      <c r="F175" s="1678"/>
      <c r="G175" s="1706"/>
      <c r="H175" s="1678"/>
      <c r="I175" s="1706"/>
      <c r="J175" s="1678"/>
      <c r="K175" s="1706"/>
      <c r="L175" s="1678"/>
      <c r="M175" s="1706"/>
      <c r="N175" s="1678"/>
      <c r="O175" s="1855"/>
      <c r="P175" s="2281"/>
      <c r="Q175" s="1855"/>
      <c r="R175" s="2281"/>
      <c r="S175" s="1855"/>
      <c r="T175" s="2281"/>
      <c r="U175" s="1855"/>
      <c r="V175" s="2281"/>
      <c r="W175" s="1855"/>
      <c r="X175" s="2281"/>
      <c r="Y175" s="1855"/>
      <c r="Z175" s="2281"/>
      <c r="AA175" s="1855"/>
      <c r="AB175" s="2281"/>
      <c r="AC175" s="1855"/>
      <c r="AD175" s="2034"/>
      <c r="AE175" s="1855"/>
      <c r="AF175" s="2034"/>
      <c r="AG175" s="1855"/>
      <c r="AH175" s="1856"/>
      <c r="AI175" s="1855"/>
      <c r="AJ175" s="2281"/>
      <c r="AK175" s="4130"/>
      <c r="AL175" s="706"/>
      <c r="AM175" s="1855"/>
      <c r="AN175" s="705"/>
      <c r="AO175" s="4130"/>
      <c r="AP175" s="706"/>
      <c r="AQ175" s="701"/>
      <c r="AR175" s="705"/>
      <c r="AS175" s="4130"/>
      <c r="AT175" s="705"/>
      <c r="AU175" s="4130"/>
      <c r="AV175" s="706"/>
      <c r="AW175" s="4130"/>
      <c r="AX175" s="706"/>
      <c r="AY175" s="398" t="str">
        <f t="shared" si="331"/>
        <v/>
      </c>
      <c r="AZ175" s="398"/>
      <c r="BA175" s="398"/>
      <c r="BB175" s="398"/>
      <c r="BC175" s="398"/>
      <c r="BD175" s="398"/>
      <c r="BE175" s="398"/>
      <c r="BF175" s="398"/>
      <c r="BG175" s="394"/>
      <c r="BH175" s="394"/>
      <c r="BI175" s="394"/>
      <c r="BJ175" s="394"/>
      <c r="BQ175" s="394"/>
      <c r="BR175" s="394"/>
      <c r="BS175" s="394"/>
      <c r="BT175" s="395"/>
      <c r="BU175" s="395"/>
      <c r="CA175" s="399" t="str">
        <f t="shared" si="332"/>
        <v/>
      </c>
      <c r="CB175" s="399" t="str">
        <f t="shared" si="333"/>
        <v/>
      </c>
      <c r="CC175" s="399" t="str">
        <f t="shared" si="334"/>
        <v/>
      </c>
      <c r="CD175" s="399" t="str">
        <f t="shared" si="335"/>
        <v/>
      </c>
      <c r="CE175" s="399" t="str">
        <f t="shared" si="336"/>
        <v/>
      </c>
      <c r="CF175" s="399" t="str">
        <f t="shared" si="337"/>
        <v/>
      </c>
      <c r="CG175" s="399" t="str">
        <f t="shared" si="338"/>
        <v/>
      </c>
      <c r="CH175" s="399" t="str">
        <f t="shared" si="339"/>
        <v/>
      </c>
      <c r="CI175" s="399" t="str">
        <f t="shared" si="340"/>
        <v/>
      </c>
      <c r="CJ175" s="399"/>
      <c r="CK175" s="399"/>
      <c r="CL175" s="399"/>
      <c r="CM175" s="399"/>
      <c r="CN175" s="399"/>
      <c r="CO175" s="399"/>
      <c r="CP175" s="399"/>
      <c r="CQ175" s="399"/>
      <c r="CR175" s="399"/>
      <c r="CS175" s="399"/>
      <c r="CT175" s="399"/>
      <c r="CU175" s="399"/>
      <c r="CV175" s="399"/>
      <c r="CW175" s="399" t="str">
        <f t="shared" si="341"/>
        <v/>
      </c>
      <c r="CX175" s="399" t="str">
        <f t="shared" si="342"/>
        <v/>
      </c>
      <c r="CY175" s="399"/>
      <c r="CZ175" s="399"/>
      <c r="DA175" s="400">
        <f t="shared" si="343"/>
        <v>0</v>
      </c>
      <c r="DB175" s="400">
        <f t="shared" si="344"/>
        <v>0</v>
      </c>
      <c r="DC175" s="400">
        <f t="shared" si="344"/>
        <v>0</v>
      </c>
      <c r="DD175" s="400">
        <f t="shared" si="345"/>
        <v>0</v>
      </c>
      <c r="DE175" s="400">
        <f t="shared" si="345"/>
        <v>0</v>
      </c>
      <c r="DF175" s="400">
        <f t="shared" si="346"/>
        <v>0</v>
      </c>
      <c r="DG175" s="400">
        <f t="shared" si="347"/>
        <v>0</v>
      </c>
      <c r="DH175" s="400">
        <f t="shared" si="348"/>
        <v>0</v>
      </c>
      <c r="DI175" s="400">
        <f t="shared" si="349"/>
        <v>0</v>
      </c>
      <c r="DJ175" s="400"/>
      <c r="DK175" s="400"/>
      <c r="DL175" s="400"/>
      <c r="DM175" s="400"/>
      <c r="DN175" s="400"/>
      <c r="DO175" s="400"/>
      <c r="DP175" s="400"/>
      <c r="DQ175" s="400"/>
      <c r="DR175" s="400"/>
      <c r="DS175" s="400"/>
      <c r="DT175" s="400"/>
      <c r="DU175" s="400"/>
      <c r="DV175" s="400"/>
      <c r="DW175" s="400">
        <f t="shared" si="350"/>
        <v>0</v>
      </c>
      <c r="DX175" s="400">
        <f t="shared" si="350"/>
        <v>0</v>
      </c>
    </row>
    <row r="176" spans="1:130" ht="16.149999999999999" customHeight="1" x14ac:dyDescent="0.25">
      <c r="A176" s="7468" t="s">
        <v>2600</v>
      </c>
      <c r="B176" s="7469"/>
      <c r="C176" s="1791">
        <f t="shared" si="353"/>
        <v>0</v>
      </c>
      <c r="D176" s="4139">
        <f t="shared" si="353"/>
        <v>0</v>
      </c>
      <c r="E176" s="1706"/>
      <c r="F176" s="1678"/>
      <c r="G176" s="1706"/>
      <c r="H176" s="1678"/>
      <c r="I176" s="1706"/>
      <c r="J176" s="1678"/>
      <c r="K176" s="1706"/>
      <c r="L176" s="1678"/>
      <c r="M176" s="1706"/>
      <c r="N176" s="1678"/>
      <c r="O176" s="1855"/>
      <c r="P176" s="2281"/>
      <c r="Q176" s="1855"/>
      <c r="R176" s="2281"/>
      <c r="S176" s="1855"/>
      <c r="T176" s="2281"/>
      <c r="U176" s="1855"/>
      <c r="V176" s="2281"/>
      <c r="W176" s="1855"/>
      <c r="X176" s="2281"/>
      <c r="Y176" s="1855"/>
      <c r="Z176" s="2281"/>
      <c r="AA176" s="1855"/>
      <c r="AB176" s="2281"/>
      <c r="AC176" s="1855"/>
      <c r="AD176" s="2034"/>
      <c r="AE176" s="1855"/>
      <c r="AF176" s="2034"/>
      <c r="AG176" s="1583"/>
      <c r="AH176" s="706"/>
      <c r="AI176" s="1583"/>
      <c r="AJ176" s="701"/>
      <c r="AK176" s="4130"/>
      <c r="AL176" s="706"/>
      <c r="AM176" s="1855"/>
      <c r="AN176" s="705"/>
      <c r="AO176" s="4130"/>
      <c r="AP176" s="706"/>
      <c r="AQ176" s="701"/>
      <c r="AR176" s="705"/>
      <c r="AS176" s="4130"/>
      <c r="AT176" s="705"/>
      <c r="AU176" s="4130"/>
      <c r="AV176" s="706"/>
      <c r="AW176" s="4130"/>
      <c r="AX176" s="706"/>
      <c r="AY176" s="398" t="str">
        <f t="shared" si="331"/>
        <v/>
      </c>
      <c r="AZ176" s="398"/>
      <c r="BA176" s="398"/>
      <c r="BB176" s="398"/>
      <c r="BC176" s="398"/>
      <c r="BD176" s="398"/>
      <c r="BE176" s="398"/>
      <c r="BF176" s="398"/>
      <c r="BG176" s="394"/>
      <c r="BH176" s="394"/>
      <c r="BI176" s="394"/>
      <c r="BJ176" s="394"/>
      <c r="BQ176" s="394"/>
      <c r="BR176" s="394"/>
      <c r="BS176" s="394"/>
      <c r="BT176" s="395"/>
      <c r="BU176" s="395"/>
      <c r="CA176" s="399" t="str">
        <f t="shared" si="332"/>
        <v/>
      </c>
      <c r="CB176" s="399" t="str">
        <f t="shared" si="333"/>
        <v/>
      </c>
      <c r="CC176" s="399" t="str">
        <f t="shared" si="334"/>
        <v/>
      </c>
      <c r="CD176" s="399" t="str">
        <f t="shared" si="335"/>
        <v/>
      </c>
      <c r="CE176" s="399" t="str">
        <f t="shared" si="336"/>
        <v/>
      </c>
      <c r="CF176" s="399" t="str">
        <f t="shared" si="337"/>
        <v/>
      </c>
      <c r="CG176" s="399" t="str">
        <f t="shared" si="338"/>
        <v/>
      </c>
      <c r="CH176" s="399" t="str">
        <f t="shared" si="339"/>
        <v/>
      </c>
      <c r="CI176" s="399" t="str">
        <f t="shared" si="340"/>
        <v/>
      </c>
      <c r="CJ176" s="399"/>
      <c r="CK176" s="399"/>
      <c r="CL176" s="399"/>
      <c r="CM176" s="399"/>
      <c r="CN176" s="399"/>
      <c r="CO176" s="399"/>
      <c r="CP176" s="399"/>
      <c r="CQ176" s="399"/>
      <c r="CR176" s="399"/>
      <c r="CS176" s="399"/>
      <c r="CT176" s="399"/>
      <c r="CU176" s="399"/>
      <c r="CV176" s="399"/>
      <c r="CW176" s="399" t="str">
        <f t="shared" si="341"/>
        <v/>
      </c>
      <c r="CX176" s="399" t="str">
        <f t="shared" si="342"/>
        <v/>
      </c>
      <c r="CY176" s="399"/>
      <c r="CZ176" s="399"/>
      <c r="DA176" s="400">
        <f t="shared" si="343"/>
        <v>0</v>
      </c>
      <c r="DB176" s="400">
        <f t="shared" si="344"/>
        <v>0</v>
      </c>
      <c r="DC176" s="400">
        <f t="shared" si="344"/>
        <v>0</v>
      </c>
      <c r="DD176" s="400">
        <f t="shared" si="345"/>
        <v>0</v>
      </c>
      <c r="DE176" s="400">
        <f t="shared" si="345"/>
        <v>0</v>
      </c>
      <c r="DF176" s="400">
        <f t="shared" si="346"/>
        <v>0</v>
      </c>
      <c r="DG176" s="400">
        <f t="shared" si="347"/>
        <v>0</v>
      </c>
      <c r="DH176" s="400">
        <f t="shared" si="348"/>
        <v>0</v>
      </c>
      <c r="DI176" s="400">
        <f t="shared" si="349"/>
        <v>0</v>
      </c>
      <c r="DJ176" s="400"/>
      <c r="DK176" s="400"/>
      <c r="DL176" s="400"/>
      <c r="DM176" s="400"/>
      <c r="DN176" s="400"/>
      <c r="DO176" s="400"/>
      <c r="DP176" s="400"/>
      <c r="DQ176" s="400"/>
      <c r="DR176" s="400"/>
      <c r="DS176" s="400"/>
      <c r="DT176" s="400"/>
      <c r="DU176" s="400"/>
      <c r="DV176" s="400"/>
      <c r="DW176" s="400">
        <f t="shared" si="350"/>
        <v>0</v>
      </c>
      <c r="DX176" s="400">
        <f t="shared" si="350"/>
        <v>0</v>
      </c>
    </row>
    <row r="177" spans="1:128" ht="16.149999999999999" customHeight="1" x14ac:dyDescent="0.25">
      <c r="A177" s="4140" t="s">
        <v>2601</v>
      </c>
      <c r="B177" s="4141"/>
      <c r="C177" s="1791">
        <f t="shared" si="353"/>
        <v>0</v>
      </c>
      <c r="D177" s="4139">
        <f t="shared" si="353"/>
        <v>0</v>
      </c>
      <c r="E177" s="1706"/>
      <c r="F177" s="1678"/>
      <c r="G177" s="1706"/>
      <c r="H177" s="1678"/>
      <c r="I177" s="1706"/>
      <c r="J177" s="1678"/>
      <c r="K177" s="1706"/>
      <c r="L177" s="1678"/>
      <c r="M177" s="1706"/>
      <c r="N177" s="1678"/>
      <c r="O177" s="1855"/>
      <c r="P177" s="2281"/>
      <c r="Q177" s="1855"/>
      <c r="R177" s="2281"/>
      <c r="S177" s="1855"/>
      <c r="T177" s="2281"/>
      <c r="U177" s="1855"/>
      <c r="V177" s="2281"/>
      <c r="W177" s="1855"/>
      <c r="X177" s="2281"/>
      <c r="Y177" s="1855"/>
      <c r="Z177" s="2281"/>
      <c r="AA177" s="1855"/>
      <c r="AB177" s="2281"/>
      <c r="AC177" s="1855"/>
      <c r="AD177" s="2034"/>
      <c r="AE177" s="1855"/>
      <c r="AF177" s="2034"/>
      <c r="AG177" s="1855"/>
      <c r="AH177" s="1856"/>
      <c r="AI177" s="1855"/>
      <c r="AJ177" s="2281"/>
      <c r="AK177" s="4130"/>
      <c r="AL177" s="706"/>
      <c r="AM177" s="1855"/>
      <c r="AN177" s="705"/>
      <c r="AO177" s="4130"/>
      <c r="AP177" s="706"/>
      <c r="AQ177" s="701"/>
      <c r="AR177" s="705"/>
      <c r="AS177" s="4130"/>
      <c r="AT177" s="705"/>
      <c r="AU177" s="4130"/>
      <c r="AV177" s="706"/>
      <c r="AW177" s="4130"/>
      <c r="AX177" s="706"/>
      <c r="AY177" s="398" t="str">
        <f t="shared" si="331"/>
        <v/>
      </c>
      <c r="AZ177" s="398"/>
      <c r="BA177" s="398"/>
      <c r="BB177" s="398"/>
      <c r="BC177" s="398"/>
      <c r="BD177" s="398"/>
      <c r="BE177" s="398"/>
      <c r="BF177" s="398"/>
      <c r="BG177" s="394"/>
      <c r="BH177" s="394"/>
      <c r="BI177" s="394"/>
      <c r="BJ177" s="394"/>
      <c r="BQ177" s="394"/>
      <c r="BR177" s="394"/>
      <c r="BS177" s="394"/>
      <c r="BT177" s="395"/>
      <c r="BU177" s="395"/>
      <c r="CA177" s="399" t="str">
        <f t="shared" si="332"/>
        <v/>
      </c>
      <c r="CB177" s="399" t="str">
        <f t="shared" si="333"/>
        <v/>
      </c>
      <c r="CC177" s="399" t="str">
        <f t="shared" si="334"/>
        <v/>
      </c>
      <c r="CD177" s="399" t="str">
        <f t="shared" si="335"/>
        <v/>
      </c>
      <c r="CE177" s="399" t="str">
        <f t="shared" si="336"/>
        <v/>
      </c>
      <c r="CF177" s="399" t="str">
        <f t="shared" si="337"/>
        <v/>
      </c>
      <c r="CG177" s="399" t="str">
        <f t="shared" si="338"/>
        <v/>
      </c>
      <c r="CH177" s="399" t="str">
        <f t="shared" si="339"/>
        <v/>
      </c>
      <c r="CI177" s="399" t="str">
        <f t="shared" si="340"/>
        <v/>
      </c>
      <c r="CJ177" s="399"/>
      <c r="CK177" s="399"/>
      <c r="CL177" s="399"/>
      <c r="CM177" s="399"/>
      <c r="CN177" s="399"/>
      <c r="CO177" s="399"/>
      <c r="CP177" s="399"/>
      <c r="CQ177" s="399"/>
      <c r="CR177" s="399"/>
      <c r="CS177" s="399"/>
      <c r="CT177" s="399"/>
      <c r="CU177" s="399"/>
      <c r="CV177" s="399"/>
      <c r="CW177" s="399" t="str">
        <f t="shared" si="341"/>
        <v/>
      </c>
      <c r="CX177" s="399" t="str">
        <f t="shared" si="342"/>
        <v/>
      </c>
      <c r="CY177" s="399"/>
      <c r="CZ177" s="399"/>
      <c r="DA177" s="400">
        <f t="shared" si="343"/>
        <v>0</v>
      </c>
      <c r="DB177" s="400">
        <f t="shared" si="344"/>
        <v>0</v>
      </c>
      <c r="DC177" s="400">
        <f t="shared" si="344"/>
        <v>0</v>
      </c>
      <c r="DD177" s="400">
        <f t="shared" si="345"/>
        <v>0</v>
      </c>
      <c r="DE177" s="400">
        <f t="shared" si="345"/>
        <v>0</v>
      </c>
      <c r="DF177" s="400">
        <f t="shared" si="346"/>
        <v>0</v>
      </c>
      <c r="DG177" s="400">
        <f t="shared" si="347"/>
        <v>0</v>
      </c>
      <c r="DH177" s="400">
        <f t="shared" si="348"/>
        <v>0</v>
      </c>
      <c r="DI177" s="400">
        <f t="shared" si="349"/>
        <v>0</v>
      </c>
      <c r="DJ177" s="400"/>
      <c r="DK177" s="400"/>
      <c r="DL177" s="400"/>
      <c r="DM177" s="400"/>
      <c r="DN177" s="400"/>
      <c r="DO177" s="400"/>
      <c r="DP177" s="400"/>
      <c r="DQ177" s="400"/>
      <c r="DR177" s="400"/>
      <c r="DS177" s="400"/>
      <c r="DT177" s="400"/>
      <c r="DU177" s="400"/>
      <c r="DV177" s="400"/>
      <c r="DW177" s="400">
        <f t="shared" ref="DW177:DX182" si="354">IF(AND(C177&lt;&gt;0,OR(AO177="",AQ177="",AS177="",AU177="")),1,0)</f>
        <v>0</v>
      </c>
      <c r="DX177" s="400">
        <f t="shared" si="354"/>
        <v>0</v>
      </c>
    </row>
    <row r="178" spans="1:128" ht="16.149999999999999" customHeight="1" x14ac:dyDescent="0.25">
      <c r="A178" s="7468" t="s">
        <v>2602</v>
      </c>
      <c r="B178" s="7469"/>
      <c r="C178" s="1791">
        <f t="shared" ref="C178:D182" si="355">+E178+G178+I178+K178+M178+O178+Q178+S178+U178+W178+Y178+AA178+AC178+AE178+AG178+AI178</f>
        <v>0</v>
      </c>
      <c r="D178" s="4139">
        <f t="shared" si="355"/>
        <v>0</v>
      </c>
      <c r="E178" s="1855"/>
      <c r="F178" s="2281"/>
      <c r="G178" s="1855"/>
      <c r="H178" s="2281"/>
      <c r="I178" s="1855"/>
      <c r="J178" s="2281"/>
      <c r="K178" s="1855"/>
      <c r="L178" s="2281"/>
      <c r="M178" s="1855"/>
      <c r="N178" s="2281"/>
      <c r="O178" s="1855"/>
      <c r="P178" s="2281"/>
      <c r="Q178" s="1855"/>
      <c r="R178" s="2281"/>
      <c r="S178" s="1855"/>
      <c r="T178" s="2281"/>
      <c r="U178" s="1855"/>
      <c r="V178" s="2281"/>
      <c r="W178" s="1855"/>
      <c r="X178" s="2281"/>
      <c r="Y178" s="1855"/>
      <c r="Z178" s="2281"/>
      <c r="AA178" s="1855"/>
      <c r="AB178" s="2281"/>
      <c r="AC178" s="1855"/>
      <c r="AD178" s="2034"/>
      <c r="AE178" s="1855"/>
      <c r="AF178" s="2034"/>
      <c r="AG178" s="1855"/>
      <c r="AH178" s="1856"/>
      <c r="AI178" s="1855"/>
      <c r="AJ178" s="2281"/>
      <c r="AK178" s="4130"/>
      <c r="AL178" s="706"/>
      <c r="AM178" s="1855"/>
      <c r="AN178" s="705"/>
      <c r="AO178" s="4130"/>
      <c r="AP178" s="706"/>
      <c r="AQ178" s="701"/>
      <c r="AR178" s="705"/>
      <c r="AS178" s="4130"/>
      <c r="AT178" s="705"/>
      <c r="AU178" s="4130"/>
      <c r="AV178" s="706"/>
      <c r="AW178" s="4130"/>
      <c r="AX178" s="706"/>
      <c r="AY178" s="398" t="str">
        <f t="shared" si="331"/>
        <v/>
      </c>
      <c r="AZ178" s="398"/>
      <c r="BA178" s="398"/>
      <c r="BB178" s="398"/>
      <c r="BC178" s="398"/>
      <c r="BD178" s="398"/>
      <c r="BE178" s="398"/>
      <c r="BF178" s="398"/>
      <c r="BG178" s="394"/>
      <c r="BH178" s="394"/>
      <c r="BI178" s="394"/>
      <c r="BJ178" s="394"/>
      <c r="BQ178" s="394"/>
      <c r="BR178" s="394"/>
      <c r="BS178" s="394"/>
      <c r="BT178" s="395"/>
      <c r="BU178" s="395"/>
      <c r="CA178" s="399" t="str">
        <f t="shared" si="332"/>
        <v/>
      </c>
      <c r="CB178" s="399" t="str">
        <f t="shared" si="333"/>
        <v/>
      </c>
      <c r="CC178" s="399" t="str">
        <f t="shared" si="334"/>
        <v/>
      </c>
      <c r="CD178" s="399" t="str">
        <f t="shared" si="335"/>
        <v/>
      </c>
      <c r="CE178" s="399" t="str">
        <f t="shared" si="336"/>
        <v/>
      </c>
      <c r="CF178" s="399" t="str">
        <f t="shared" si="337"/>
        <v/>
      </c>
      <c r="CG178" s="399" t="str">
        <f t="shared" si="338"/>
        <v/>
      </c>
      <c r="CH178" s="399" t="str">
        <f t="shared" si="339"/>
        <v/>
      </c>
      <c r="CI178" s="399" t="str">
        <f t="shared" si="340"/>
        <v/>
      </c>
      <c r="CJ178" s="399"/>
      <c r="CK178" s="399"/>
      <c r="CL178" s="399"/>
      <c r="CM178" s="399"/>
      <c r="CN178" s="399"/>
      <c r="CO178" s="399"/>
      <c r="CP178" s="399"/>
      <c r="CQ178" s="399"/>
      <c r="CR178" s="399"/>
      <c r="CS178" s="399"/>
      <c r="CT178" s="399"/>
      <c r="CU178" s="399"/>
      <c r="CV178" s="399"/>
      <c r="CW178" s="399" t="str">
        <f t="shared" si="341"/>
        <v/>
      </c>
      <c r="CX178" s="399" t="str">
        <f t="shared" si="342"/>
        <v/>
      </c>
      <c r="CY178" s="399"/>
      <c r="CZ178" s="399"/>
      <c r="DA178" s="400">
        <f t="shared" si="343"/>
        <v>0</v>
      </c>
      <c r="DB178" s="400">
        <f t="shared" si="344"/>
        <v>0</v>
      </c>
      <c r="DC178" s="400">
        <f t="shared" si="344"/>
        <v>0</v>
      </c>
      <c r="DD178" s="400">
        <f t="shared" si="345"/>
        <v>0</v>
      </c>
      <c r="DE178" s="400">
        <f t="shared" si="345"/>
        <v>0</v>
      </c>
      <c r="DF178" s="400">
        <f t="shared" si="346"/>
        <v>0</v>
      </c>
      <c r="DG178" s="400">
        <f t="shared" si="347"/>
        <v>0</v>
      </c>
      <c r="DH178" s="400">
        <f t="shared" si="348"/>
        <v>0</v>
      </c>
      <c r="DI178" s="400">
        <f t="shared" si="349"/>
        <v>0</v>
      </c>
      <c r="DJ178" s="400"/>
      <c r="DK178" s="400"/>
      <c r="DL178" s="400"/>
      <c r="DM178" s="400"/>
      <c r="DN178" s="400"/>
      <c r="DO178" s="400"/>
      <c r="DP178" s="400"/>
      <c r="DQ178" s="400"/>
      <c r="DR178" s="400"/>
      <c r="DS178" s="400"/>
      <c r="DT178" s="400"/>
      <c r="DU178" s="400"/>
      <c r="DV178" s="400"/>
      <c r="DW178" s="400">
        <f t="shared" si="354"/>
        <v>0</v>
      </c>
      <c r="DX178" s="400">
        <f t="shared" si="354"/>
        <v>0</v>
      </c>
    </row>
    <row r="179" spans="1:128" ht="16.149999999999999" customHeight="1" x14ac:dyDescent="0.25">
      <c r="A179" s="7468" t="s">
        <v>2603</v>
      </c>
      <c r="B179" s="7469"/>
      <c r="C179" s="1791">
        <f t="shared" si="355"/>
        <v>0</v>
      </c>
      <c r="D179" s="4139">
        <f t="shared" si="355"/>
        <v>0</v>
      </c>
      <c r="E179" s="1855"/>
      <c r="F179" s="2281"/>
      <c r="G179" s="1855"/>
      <c r="H179" s="2281"/>
      <c r="I179" s="1855"/>
      <c r="J179" s="2281"/>
      <c r="K179" s="1855"/>
      <c r="L179" s="2281"/>
      <c r="M179" s="1855"/>
      <c r="N179" s="2281"/>
      <c r="O179" s="1855"/>
      <c r="P179" s="2281"/>
      <c r="Q179" s="1855"/>
      <c r="R179" s="2281"/>
      <c r="S179" s="1855"/>
      <c r="T179" s="2281"/>
      <c r="U179" s="1855"/>
      <c r="V179" s="2281"/>
      <c r="W179" s="1855"/>
      <c r="X179" s="2281"/>
      <c r="Y179" s="1855"/>
      <c r="Z179" s="2281"/>
      <c r="AA179" s="1855"/>
      <c r="AB179" s="2281"/>
      <c r="AC179" s="1855"/>
      <c r="AD179" s="2034"/>
      <c r="AE179" s="1855"/>
      <c r="AF179" s="2034"/>
      <c r="AG179" s="1855"/>
      <c r="AH179" s="1856"/>
      <c r="AI179" s="1855"/>
      <c r="AJ179" s="2281"/>
      <c r="AK179" s="4130"/>
      <c r="AL179" s="706"/>
      <c r="AM179" s="1855"/>
      <c r="AN179" s="705"/>
      <c r="AO179" s="4130"/>
      <c r="AP179" s="706"/>
      <c r="AQ179" s="701"/>
      <c r="AR179" s="705"/>
      <c r="AS179" s="4130"/>
      <c r="AT179" s="705"/>
      <c r="AU179" s="4130"/>
      <c r="AV179" s="706"/>
      <c r="AW179" s="4130"/>
      <c r="AX179" s="706"/>
      <c r="AY179" s="398" t="str">
        <f t="shared" si="331"/>
        <v/>
      </c>
      <c r="AZ179" s="398"/>
      <c r="BA179" s="398"/>
      <c r="BB179" s="398"/>
      <c r="BC179" s="398"/>
      <c r="BD179" s="398"/>
      <c r="BE179" s="398"/>
      <c r="BF179" s="398"/>
      <c r="BG179" s="394"/>
      <c r="BH179" s="394"/>
      <c r="BI179" s="394"/>
      <c r="BJ179" s="394"/>
      <c r="BQ179" s="394"/>
      <c r="BR179" s="394"/>
      <c r="BS179" s="394"/>
      <c r="BT179" s="395"/>
      <c r="BU179" s="395"/>
      <c r="CA179" s="399" t="str">
        <f t="shared" si="332"/>
        <v/>
      </c>
      <c r="CB179" s="399" t="str">
        <f t="shared" si="333"/>
        <v/>
      </c>
      <c r="CC179" s="399" t="str">
        <f t="shared" si="334"/>
        <v/>
      </c>
      <c r="CD179" s="399" t="str">
        <f t="shared" si="335"/>
        <v/>
      </c>
      <c r="CE179" s="399" t="str">
        <f t="shared" si="336"/>
        <v/>
      </c>
      <c r="CF179" s="399" t="str">
        <f t="shared" si="337"/>
        <v/>
      </c>
      <c r="CG179" s="399" t="str">
        <f t="shared" si="338"/>
        <v/>
      </c>
      <c r="CH179" s="399" t="str">
        <f t="shared" si="339"/>
        <v/>
      </c>
      <c r="CI179" s="399" t="str">
        <f t="shared" si="340"/>
        <v/>
      </c>
      <c r="CJ179" s="399"/>
      <c r="CK179" s="399"/>
      <c r="CL179" s="399"/>
      <c r="CM179" s="399"/>
      <c r="CN179" s="399"/>
      <c r="CO179" s="399"/>
      <c r="CP179" s="399"/>
      <c r="CQ179" s="399"/>
      <c r="CR179" s="399"/>
      <c r="CS179" s="399"/>
      <c r="CT179" s="399"/>
      <c r="CU179" s="399"/>
      <c r="CV179" s="399"/>
      <c r="CW179" s="399" t="str">
        <f t="shared" si="341"/>
        <v/>
      </c>
      <c r="CX179" s="399" t="str">
        <f t="shared" si="342"/>
        <v/>
      </c>
      <c r="CY179" s="399"/>
      <c r="CZ179" s="399"/>
      <c r="DA179" s="400">
        <f t="shared" si="343"/>
        <v>0</v>
      </c>
      <c r="DB179" s="400">
        <f t="shared" si="344"/>
        <v>0</v>
      </c>
      <c r="DC179" s="400">
        <f t="shared" si="344"/>
        <v>0</v>
      </c>
      <c r="DD179" s="400">
        <f t="shared" si="345"/>
        <v>0</v>
      </c>
      <c r="DE179" s="400">
        <f t="shared" si="345"/>
        <v>0</v>
      </c>
      <c r="DF179" s="400">
        <f t="shared" si="346"/>
        <v>0</v>
      </c>
      <c r="DG179" s="400">
        <f t="shared" si="347"/>
        <v>0</v>
      </c>
      <c r="DH179" s="400">
        <f t="shared" si="348"/>
        <v>0</v>
      </c>
      <c r="DI179" s="400">
        <f t="shared" si="349"/>
        <v>0</v>
      </c>
      <c r="DJ179" s="400"/>
      <c r="DK179" s="400"/>
      <c r="DL179" s="400"/>
      <c r="DM179" s="400"/>
      <c r="DN179" s="400"/>
      <c r="DO179" s="400"/>
      <c r="DP179" s="400"/>
      <c r="DQ179" s="400"/>
      <c r="DR179" s="400"/>
      <c r="DS179" s="400"/>
      <c r="DT179" s="400"/>
      <c r="DU179" s="400"/>
      <c r="DV179" s="400"/>
      <c r="DW179" s="400">
        <f t="shared" si="354"/>
        <v>0</v>
      </c>
      <c r="DX179" s="400">
        <f t="shared" si="354"/>
        <v>0</v>
      </c>
    </row>
    <row r="180" spans="1:128" ht="16.149999999999999" customHeight="1" x14ac:dyDescent="0.25">
      <c r="A180" s="7468" t="s">
        <v>2604</v>
      </c>
      <c r="B180" s="7469"/>
      <c r="C180" s="1791">
        <f t="shared" si="355"/>
        <v>0</v>
      </c>
      <c r="D180" s="4139">
        <f t="shared" si="355"/>
        <v>0</v>
      </c>
      <c r="E180" s="1855"/>
      <c r="F180" s="2281"/>
      <c r="G180" s="1855"/>
      <c r="H180" s="2281"/>
      <c r="I180" s="1855"/>
      <c r="J180" s="2281"/>
      <c r="K180" s="1855"/>
      <c r="L180" s="2281"/>
      <c r="M180" s="1855"/>
      <c r="N180" s="2281"/>
      <c r="O180" s="1855"/>
      <c r="P180" s="2281"/>
      <c r="Q180" s="1855"/>
      <c r="R180" s="2281"/>
      <c r="S180" s="1855"/>
      <c r="T180" s="2281"/>
      <c r="U180" s="1855"/>
      <c r="V180" s="2281"/>
      <c r="W180" s="1855"/>
      <c r="X180" s="2281"/>
      <c r="Y180" s="1855"/>
      <c r="Z180" s="2281"/>
      <c r="AA180" s="1855"/>
      <c r="AB180" s="2281"/>
      <c r="AC180" s="1855"/>
      <c r="AD180" s="2034"/>
      <c r="AE180" s="1855"/>
      <c r="AF180" s="2034"/>
      <c r="AG180" s="1855"/>
      <c r="AH180" s="1856"/>
      <c r="AI180" s="1855"/>
      <c r="AJ180" s="2281"/>
      <c r="AK180" s="4130"/>
      <c r="AL180" s="706"/>
      <c r="AM180" s="1855"/>
      <c r="AN180" s="705"/>
      <c r="AO180" s="4130"/>
      <c r="AP180" s="706"/>
      <c r="AQ180" s="701"/>
      <c r="AR180" s="705"/>
      <c r="AS180" s="4130"/>
      <c r="AT180" s="705"/>
      <c r="AU180" s="4130"/>
      <c r="AV180" s="706"/>
      <c r="AW180" s="4130"/>
      <c r="AX180" s="706"/>
      <c r="AY180" s="398" t="str">
        <f t="shared" si="331"/>
        <v/>
      </c>
      <c r="AZ180" s="398"/>
      <c r="BA180" s="398"/>
      <c r="BB180" s="398"/>
      <c r="BC180" s="398"/>
      <c r="BD180" s="398"/>
      <c r="BE180" s="398"/>
      <c r="BF180" s="398"/>
      <c r="BG180" s="394"/>
      <c r="BH180" s="394"/>
      <c r="BI180" s="394"/>
      <c r="BJ180" s="394"/>
      <c r="BQ180" s="394"/>
      <c r="BR180" s="394"/>
      <c r="BS180" s="394"/>
      <c r="BT180" s="395"/>
      <c r="BU180" s="395"/>
      <c r="CA180" s="399" t="str">
        <f t="shared" si="332"/>
        <v/>
      </c>
      <c r="CB180" s="399" t="str">
        <f t="shared" si="333"/>
        <v/>
      </c>
      <c r="CC180" s="399" t="str">
        <f t="shared" si="334"/>
        <v/>
      </c>
      <c r="CD180" s="399" t="str">
        <f t="shared" si="335"/>
        <v/>
      </c>
      <c r="CE180" s="399" t="str">
        <f t="shared" si="336"/>
        <v/>
      </c>
      <c r="CF180" s="399" t="str">
        <f t="shared" si="337"/>
        <v/>
      </c>
      <c r="CG180" s="399" t="str">
        <f t="shared" si="338"/>
        <v/>
      </c>
      <c r="CH180" s="399" t="str">
        <f t="shared" si="339"/>
        <v/>
      </c>
      <c r="CI180" s="399" t="str">
        <f t="shared" si="340"/>
        <v/>
      </c>
      <c r="CJ180" s="399"/>
      <c r="CK180" s="399"/>
      <c r="CL180" s="399"/>
      <c r="CM180" s="399"/>
      <c r="CN180" s="399"/>
      <c r="CO180" s="399"/>
      <c r="CP180" s="399"/>
      <c r="CQ180" s="399"/>
      <c r="CR180" s="399"/>
      <c r="CS180" s="399"/>
      <c r="CT180" s="399"/>
      <c r="CU180" s="399"/>
      <c r="CV180" s="399"/>
      <c r="CW180" s="399" t="str">
        <f t="shared" si="341"/>
        <v/>
      </c>
      <c r="CX180" s="399" t="str">
        <f t="shared" si="342"/>
        <v/>
      </c>
      <c r="CY180" s="399"/>
      <c r="CZ180" s="399"/>
      <c r="DA180" s="400">
        <f t="shared" si="343"/>
        <v>0</v>
      </c>
      <c r="DB180" s="400">
        <f t="shared" si="344"/>
        <v>0</v>
      </c>
      <c r="DC180" s="400">
        <f t="shared" si="344"/>
        <v>0</v>
      </c>
      <c r="DD180" s="400">
        <f t="shared" si="345"/>
        <v>0</v>
      </c>
      <c r="DE180" s="400">
        <f t="shared" si="345"/>
        <v>0</v>
      </c>
      <c r="DF180" s="400">
        <f t="shared" si="346"/>
        <v>0</v>
      </c>
      <c r="DG180" s="400">
        <f t="shared" si="347"/>
        <v>0</v>
      </c>
      <c r="DH180" s="400">
        <f t="shared" si="348"/>
        <v>0</v>
      </c>
      <c r="DI180" s="400">
        <f t="shared" si="349"/>
        <v>0</v>
      </c>
      <c r="DJ180" s="400"/>
      <c r="DK180" s="400"/>
      <c r="DL180" s="400"/>
      <c r="DM180" s="400"/>
      <c r="DN180" s="400"/>
      <c r="DO180" s="400"/>
      <c r="DP180" s="400"/>
      <c r="DQ180" s="400"/>
      <c r="DR180" s="400"/>
      <c r="DS180" s="400"/>
      <c r="DT180" s="400"/>
      <c r="DU180" s="400"/>
      <c r="DV180" s="400"/>
      <c r="DW180" s="400">
        <f t="shared" si="354"/>
        <v>0</v>
      </c>
      <c r="DX180" s="400">
        <f t="shared" si="354"/>
        <v>0</v>
      </c>
    </row>
    <row r="181" spans="1:128" ht="16.149999999999999" customHeight="1" x14ac:dyDescent="0.25">
      <c r="A181" s="7468" t="s">
        <v>2605</v>
      </c>
      <c r="B181" s="7469"/>
      <c r="C181" s="1791">
        <f t="shared" si="355"/>
        <v>0</v>
      </c>
      <c r="D181" s="4139">
        <f t="shared" si="355"/>
        <v>0</v>
      </c>
      <c r="E181" s="1855"/>
      <c r="F181" s="2281"/>
      <c r="G181" s="1855"/>
      <c r="H181" s="2281"/>
      <c r="I181" s="1855"/>
      <c r="J181" s="2281"/>
      <c r="K181" s="1855"/>
      <c r="L181" s="2281"/>
      <c r="M181" s="1855"/>
      <c r="N181" s="2281"/>
      <c r="O181" s="1855"/>
      <c r="P181" s="2281"/>
      <c r="Q181" s="1855"/>
      <c r="R181" s="2281"/>
      <c r="S181" s="1855"/>
      <c r="T181" s="2281"/>
      <c r="U181" s="1855"/>
      <c r="V181" s="2281"/>
      <c r="W181" s="1855"/>
      <c r="X181" s="2281"/>
      <c r="Y181" s="1855"/>
      <c r="Z181" s="2281"/>
      <c r="AA181" s="1855"/>
      <c r="AB181" s="2281"/>
      <c r="AC181" s="1855"/>
      <c r="AD181" s="2034"/>
      <c r="AE181" s="1855"/>
      <c r="AF181" s="2034"/>
      <c r="AG181" s="1855"/>
      <c r="AH181" s="1856"/>
      <c r="AI181" s="1855"/>
      <c r="AJ181" s="2281"/>
      <c r="AK181" s="4130"/>
      <c r="AL181" s="706"/>
      <c r="AM181" s="1855"/>
      <c r="AN181" s="705"/>
      <c r="AO181" s="4130"/>
      <c r="AP181" s="706"/>
      <c r="AQ181" s="701"/>
      <c r="AR181" s="705"/>
      <c r="AS181" s="4130"/>
      <c r="AT181" s="705"/>
      <c r="AU181" s="4130"/>
      <c r="AV181" s="706"/>
      <c r="AW181" s="4130"/>
      <c r="AX181" s="706"/>
      <c r="AY181" s="398" t="str">
        <f t="shared" si="331"/>
        <v/>
      </c>
      <c r="AZ181" s="398"/>
      <c r="BA181" s="398"/>
      <c r="BB181" s="398"/>
      <c r="BC181" s="398"/>
      <c r="BD181" s="398"/>
      <c r="BE181" s="398"/>
      <c r="BF181" s="398"/>
      <c r="BG181" s="394"/>
      <c r="BH181" s="394"/>
      <c r="BI181" s="394"/>
      <c r="BJ181" s="394"/>
      <c r="BQ181" s="394"/>
      <c r="BR181" s="394"/>
      <c r="BS181" s="394"/>
      <c r="BT181" s="395"/>
      <c r="BU181" s="395"/>
      <c r="CA181" s="399" t="str">
        <f t="shared" si="332"/>
        <v/>
      </c>
      <c r="CB181" s="399" t="str">
        <f t="shared" si="333"/>
        <v/>
      </c>
      <c r="CC181" s="399" t="str">
        <f t="shared" si="334"/>
        <v/>
      </c>
      <c r="CD181" s="399" t="str">
        <f t="shared" si="335"/>
        <v/>
      </c>
      <c r="CE181" s="399" t="str">
        <f t="shared" si="336"/>
        <v/>
      </c>
      <c r="CF181" s="399" t="str">
        <f t="shared" si="337"/>
        <v/>
      </c>
      <c r="CG181" s="399" t="str">
        <f t="shared" si="338"/>
        <v/>
      </c>
      <c r="CH181" s="399" t="str">
        <f t="shared" si="339"/>
        <v/>
      </c>
      <c r="CI181" s="399" t="str">
        <f t="shared" si="340"/>
        <v/>
      </c>
      <c r="CJ181" s="399"/>
      <c r="CK181" s="399"/>
      <c r="CL181" s="399"/>
      <c r="CM181" s="399"/>
      <c r="CN181" s="399"/>
      <c r="CO181" s="399"/>
      <c r="CP181" s="399"/>
      <c r="CQ181" s="399"/>
      <c r="CR181" s="399"/>
      <c r="CS181" s="399"/>
      <c r="CT181" s="399"/>
      <c r="CU181" s="399"/>
      <c r="CV181" s="399"/>
      <c r="CW181" s="399" t="str">
        <f t="shared" si="341"/>
        <v/>
      </c>
      <c r="CX181" s="399" t="str">
        <f t="shared" si="342"/>
        <v/>
      </c>
      <c r="CY181" s="399"/>
      <c r="CZ181" s="399"/>
      <c r="DA181" s="400">
        <f t="shared" si="343"/>
        <v>0</v>
      </c>
      <c r="DB181" s="400">
        <f t="shared" si="344"/>
        <v>0</v>
      </c>
      <c r="DC181" s="400">
        <f t="shared" si="344"/>
        <v>0</v>
      </c>
      <c r="DD181" s="400">
        <f t="shared" si="345"/>
        <v>0</v>
      </c>
      <c r="DE181" s="400">
        <f t="shared" si="345"/>
        <v>0</v>
      </c>
      <c r="DF181" s="400">
        <f t="shared" si="346"/>
        <v>0</v>
      </c>
      <c r="DG181" s="400">
        <f t="shared" si="347"/>
        <v>0</v>
      </c>
      <c r="DH181" s="400">
        <f t="shared" si="348"/>
        <v>0</v>
      </c>
      <c r="DI181" s="400">
        <f t="shared" si="349"/>
        <v>0</v>
      </c>
      <c r="DJ181" s="400"/>
      <c r="DK181" s="400"/>
      <c r="DL181" s="400"/>
      <c r="DM181" s="400"/>
      <c r="DN181" s="400"/>
      <c r="DO181" s="400"/>
      <c r="DP181" s="400"/>
      <c r="DQ181" s="400"/>
      <c r="DR181" s="400"/>
      <c r="DS181" s="400"/>
      <c r="DT181" s="400"/>
      <c r="DU181" s="400"/>
      <c r="DV181" s="400"/>
      <c r="DW181" s="400">
        <f t="shared" si="354"/>
        <v>0</v>
      </c>
      <c r="DX181" s="400">
        <f t="shared" si="354"/>
        <v>0</v>
      </c>
    </row>
    <row r="182" spans="1:128" ht="16.149999999999999" customHeight="1" x14ac:dyDescent="0.25">
      <c r="A182" s="7477" t="s">
        <v>2606</v>
      </c>
      <c r="B182" s="7478"/>
      <c r="C182" s="1793">
        <f t="shared" si="355"/>
        <v>0</v>
      </c>
      <c r="D182" s="3827">
        <f t="shared" si="355"/>
        <v>0</v>
      </c>
      <c r="E182" s="1596"/>
      <c r="F182" s="1634"/>
      <c r="G182" s="1596"/>
      <c r="H182" s="1634"/>
      <c r="I182" s="1596"/>
      <c r="J182" s="1634"/>
      <c r="K182" s="1596"/>
      <c r="L182" s="1634"/>
      <c r="M182" s="1596"/>
      <c r="N182" s="1597"/>
      <c r="O182" s="1596"/>
      <c r="P182" s="1634"/>
      <c r="Q182" s="1596"/>
      <c r="R182" s="1634"/>
      <c r="S182" s="1596"/>
      <c r="T182" s="1634"/>
      <c r="U182" s="1596"/>
      <c r="V182" s="1634"/>
      <c r="W182" s="1596"/>
      <c r="X182" s="1634"/>
      <c r="Y182" s="1596"/>
      <c r="Z182" s="1634"/>
      <c r="AA182" s="1596"/>
      <c r="AB182" s="1634"/>
      <c r="AC182" s="1596"/>
      <c r="AD182" s="2044"/>
      <c r="AE182" s="1596"/>
      <c r="AF182" s="2044"/>
      <c r="AG182" s="1596"/>
      <c r="AH182" s="1597"/>
      <c r="AI182" s="1596"/>
      <c r="AJ182" s="1634"/>
      <c r="AK182" s="2879"/>
      <c r="AL182" s="1640"/>
      <c r="AM182" s="1596"/>
      <c r="AN182" s="1637"/>
      <c r="AO182" s="2879"/>
      <c r="AP182" s="1640"/>
      <c r="AQ182" s="1907"/>
      <c r="AR182" s="1637"/>
      <c r="AS182" s="2879"/>
      <c r="AT182" s="1637"/>
      <c r="AU182" s="2879"/>
      <c r="AV182" s="1640"/>
      <c r="AW182" s="2879"/>
      <c r="AX182" s="1640"/>
      <c r="AY182" s="398" t="str">
        <f t="shared" si="331"/>
        <v/>
      </c>
      <c r="AZ182" s="398"/>
      <c r="BA182" s="398"/>
      <c r="BB182" s="398"/>
      <c r="BC182" s="398"/>
      <c r="BD182" s="398"/>
      <c r="BE182" s="398"/>
      <c r="BF182" s="398"/>
      <c r="BG182" s="394"/>
      <c r="BH182" s="394"/>
      <c r="BI182" s="394"/>
      <c r="BJ182" s="394"/>
      <c r="BQ182" s="394"/>
      <c r="BR182" s="394"/>
      <c r="BS182" s="394"/>
      <c r="BT182" s="395"/>
      <c r="BU182" s="395"/>
      <c r="CA182" s="399" t="str">
        <f t="shared" si="332"/>
        <v/>
      </c>
      <c r="CB182" s="399" t="str">
        <f t="shared" si="333"/>
        <v/>
      </c>
      <c r="CC182" s="399" t="str">
        <f t="shared" si="334"/>
        <v/>
      </c>
      <c r="CD182" s="399" t="str">
        <f t="shared" si="335"/>
        <v/>
      </c>
      <c r="CE182" s="399" t="str">
        <f t="shared" si="336"/>
        <v/>
      </c>
      <c r="CF182" s="399" t="str">
        <f t="shared" si="337"/>
        <v/>
      </c>
      <c r="CG182" s="399" t="str">
        <f t="shared" si="338"/>
        <v/>
      </c>
      <c r="CH182" s="399" t="str">
        <f t="shared" si="339"/>
        <v/>
      </c>
      <c r="CI182" s="399" t="str">
        <f t="shared" si="340"/>
        <v/>
      </c>
      <c r="CJ182" s="399"/>
      <c r="CK182" s="399"/>
      <c r="CL182" s="399"/>
      <c r="CM182" s="399"/>
      <c r="CN182" s="399"/>
      <c r="CO182" s="399"/>
      <c r="CP182" s="399"/>
      <c r="CQ182" s="399"/>
      <c r="CR182" s="399"/>
      <c r="CS182" s="399"/>
      <c r="CT182" s="399"/>
      <c r="CU182" s="399"/>
      <c r="CV182" s="399"/>
      <c r="CW182" s="399" t="str">
        <f t="shared" si="341"/>
        <v/>
      </c>
      <c r="CX182" s="399" t="str">
        <f t="shared" si="342"/>
        <v/>
      </c>
      <c r="CY182" s="399"/>
      <c r="CZ182" s="399"/>
      <c r="DA182" s="400">
        <f t="shared" si="343"/>
        <v>0</v>
      </c>
      <c r="DB182" s="400">
        <f t="shared" si="344"/>
        <v>0</v>
      </c>
      <c r="DC182" s="400">
        <f t="shared" si="344"/>
        <v>0</v>
      </c>
      <c r="DD182" s="400">
        <f t="shared" si="345"/>
        <v>0</v>
      </c>
      <c r="DE182" s="400">
        <f t="shared" si="345"/>
        <v>0</v>
      </c>
      <c r="DF182" s="400">
        <f t="shared" si="346"/>
        <v>0</v>
      </c>
      <c r="DG182" s="400">
        <f t="shared" si="347"/>
        <v>0</v>
      </c>
      <c r="DH182" s="400">
        <f t="shared" si="348"/>
        <v>0</v>
      </c>
      <c r="DI182" s="400">
        <f t="shared" si="349"/>
        <v>0</v>
      </c>
      <c r="DJ182" s="400"/>
      <c r="DK182" s="400"/>
      <c r="DL182" s="400"/>
      <c r="DM182" s="400"/>
      <c r="DN182" s="400"/>
      <c r="DO182" s="400"/>
      <c r="DP182" s="400"/>
      <c r="DQ182" s="400"/>
      <c r="DR182" s="400"/>
      <c r="DS182" s="400"/>
      <c r="DT182" s="400"/>
      <c r="DU182" s="400"/>
      <c r="DV182" s="400"/>
      <c r="DW182" s="400">
        <f t="shared" si="354"/>
        <v>0</v>
      </c>
      <c r="DX182" s="400">
        <f t="shared" si="354"/>
        <v>0</v>
      </c>
    </row>
    <row r="183" spans="1:128" ht="31.9" customHeight="1" x14ac:dyDescent="0.25">
      <c r="A183" s="7446" t="s">
        <v>2607</v>
      </c>
      <c r="B183" s="7446"/>
      <c r="C183" s="7446"/>
      <c r="D183" s="7446"/>
      <c r="E183" s="7446"/>
      <c r="F183" s="7446"/>
      <c r="G183" s="7446"/>
      <c r="H183" s="7446"/>
      <c r="I183" s="7446"/>
      <c r="J183" s="7446"/>
      <c r="K183" s="7446"/>
      <c r="L183" s="7446"/>
      <c r="M183" s="7446"/>
      <c r="N183" s="7446"/>
      <c r="O183" s="7446"/>
      <c r="P183" s="7446"/>
      <c r="Q183" s="7447"/>
      <c r="R183" s="250"/>
      <c r="S183" s="250"/>
      <c r="T183" s="250"/>
      <c r="U183" s="250"/>
      <c r="V183" s="250"/>
      <c r="W183" s="250"/>
      <c r="X183" s="250"/>
      <c r="Y183" s="250"/>
      <c r="Z183" s="250"/>
      <c r="AA183" s="250"/>
      <c r="AB183" s="250"/>
      <c r="AC183" s="250"/>
      <c r="AD183" s="250"/>
      <c r="AE183" s="250"/>
      <c r="AF183" s="250"/>
      <c r="AG183" s="250"/>
      <c r="AH183" s="250"/>
      <c r="AI183" s="250"/>
      <c r="AJ183" s="250"/>
      <c r="AK183" s="250"/>
      <c r="AS183" s="394"/>
      <c r="AT183" s="394"/>
      <c r="AU183" s="394"/>
      <c r="AV183" s="394"/>
      <c r="AW183" s="394"/>
      <c r="AX183" s="394"/>
      <c r="AY183" s="107"/>
      <c r="AZ183" s="394"/>
      <c r="BA183" s="394"/>
      <c r="BB183" s="394"/>
      <c r="BC183" s="394"/>
      <c r="BD183" s="394"/>
      <c r="BE183" s="394"/>
      <c r="BF183" s="394"/>
      <c r="BG183" s="394"/>
      <c r="BH183" s="394"/>
      <c r="BI183" s="394"/>
      <c r="BJ183" s="394"/>
      <c r="BK183" s="394"/>
      <c r="BL183" s="394"/>
      <c r="BM183" s="394"/>
      <c r="BN183" s="394"/>
      <c r="BO183" s="394"/>
    </row>
    <row r="184" spans="1:128" ht="31.9" customHeight="1" x14ac:dyDescent="0.25">
      <c r="A184" s="7455" t="s">
        <v>2572</v>
      </c>
      <c r="B184" s="7440"/>
      <c r="C184" s="7423" t="s">
        <v>49</v>
      </c>
      <c r="D184" s="7424"/>
      <c r="E184" s="7427" t="s">
        <v>595</v>
      </c>
      <c r="F184" s="7428"/>
      <c r="G184" s="7428"/>
      <c r="H184" s="7428"/>
      <c r="I184" s="7428"/>
      <c r="J184" s="7428"/>
      <c r="K184" s="7428"/>
      <c r="L184" s="7428"/>
      <c r="M184" s="7428"/>
      <c r="N184" s="7428"/>
      <c r="O184" s="7428"/>
      <c r="P184" s="7428"/>
      <c r="Q184" s="7428"/>
      <c r="R184" s="7428"/>
      <c r="S184" s="7428"/>
      <c r="T184" s="7428"/>
      <c r="U184" s="7428"/>
      <c r="V184" s="7428"/>
      <c r="W184" s="7428"/>
      <c r="X184" s="7428"/>
      <c r="Y184" s="7428"/>
      <c r="Z184" s="7428"/>
      <c r="AA184" s="7428"/>
      <c r="AB184" s="7428"/>
      <c r="AC184" s="7428"/>
      <c r="AD184" s="7428"/>
      <c r="AE184" s="7428"/>
      <c r="AF184" s="7428"/>
      <c r="AG184" s="7428"/>
      <c r="AH184" s="7428"/>
      <c r="AI184" s="7428"/>
      <c r="AJ184" s="7429"/>
      <c r="AK184" s="7251" t="s">
        <v>1948</v>
      </c>
      <c r="AL184" s="7251"/>
      <c r="AM184" s="7251"/>
      <c r="AN184" s="7457"/>
      <c r="AO184" s="7458" t="s">
        <v>930</v>
      </c>
      <c r="AP184" s="7251"/>
      <c r="AQ184" s="7251"/>
      <c r="AR184" s="7457"/>
      <c r="AS184" s="7459" t="s">
        <v>2586</v>
      </c>
      <c r="AT184" s="7460"/>
      <c r="AU184" s="7459" t="s">
        <v>14</v>
      </c>
      <c r="AV184" s="7460"/>
      <c r="AW184" s="7455" t="s">
        <v>2587</v>
      </c>
      <c r="AX184" s="7440"/>
      <c r="AY184" s="394"/>
      <c r="AZ184" s="394"/>
      <c r="BA184" s="394"/>
      <c r="BB184" s="394"/>
      <c r="BC184" s="394"/>
      <c r="BD184" s="394"/>
      <c r="BE184" s="394"/>
      <c r="BF184" s="394"/>
      <c r="BG184" s="394"/>
      <c r="BH184" s="394"/>
      <c r="BI184" s="394"/>
      <c r="BJ184" s="394"/>
      <c r="BK184" s="394"/>
      <c r="BR184" s="394"/>
      <c r="BS184" s="394"/>
      <c r="BT184" s="394"/>
      <c r="BU184" s="395"/>
    </row>
    <row r="185" spans="1:128" ht="16.149999999999999" customHeight="1" x14ac:dyDescent="0.25">
      <c r="A185" s="6202"/>
      <c r="B185" s="6203"/>
      <c r="C185" s="7425"/>
      <c r="D185" s="7426"/>
      <c r="E185" s="7436" t="s">
        <v>2588</v>
      </c>
      <c r="F185" s="7430"/>
      <c r="G185" s="7436" t="s">
        <v>949</v>
      </c>
      <c r="H185" s="7430"/>
      <c r="I185" s="7436" t="s">
        <v>2589</v>
      </c>
      <c r="J185" s="7430"/>
      <c r="K185" s="7427" t="s">
        <v>309</v>
      </c>
      <c r="L185" s="7448"/>
      <c r="M185" s="7427" t="s">
        <v>289</v>
      </c>
      <c r="N185" s="7448"/>
      <c r="O185" s="7427" t="s">
        <v>18</v>
      </c>
      <c r="P185" s="7448"/>
      <c r="Q185" s="7427" t="s">
        <v>164</v>
      </c>
      <c r="R185" s="7448"/>
      <c r="S185" s="7427" t="s">
        <v>310</v>
      </c>
      <c r="T185" s="7448"/>
      <c r="U185" s="7427" t="s">
        <v>311</v>
      </c>
      <c r="V185" s="7448"/>
      <c r="W185" s="7427" t="s">
        <v>312</v>
      </c>
      <c r="X185" s="7448"/>
      <c r="Y185" s="7427" t="s">
        <v>313</v>
      </c>
      <c r="Z185" s="7448"/>
      <c r="AA185" s="7427" t="s">
        <v>314</v>
      </c>
      <c r="AB185" s="7448"/>
      <c r="AC185" s="7427" t="s">
        <v>315</v>
      </c>
      <c r="AD185" s="7448"/>
      <c r="AE185" s="7427" t="s">
        <v>316</v>
      </c>
      <c r="AF185" s="7448"/>
      <c r="AG185" s="7427" t="s">
        <v>317</v>
      </c>
      <c r="AH185" s="7448"/>
      <c r="AI185" s="7427" t="s">
        <v>2590</v>
      </c>
      <c r="AJ185" s="7429"/>
      <c r="AK185" s="7464" t="s">
        <v>53</v>
      </c>
      <c r="AL185" s="7228"/>
      <c r="AM185" s="7464" t="s">
        <v>54</v>
      </c>
      <c r="AN185" s="7465"/>
      <c r="AO185" s="7466" t="s">
        <v>861</v>
      </c>
      <c r="AP185" s="7228"/>
      <c r="AQ185" s="7464" t="s">
        <v>860</v>
      </c>
      <c r="AR185" s="7465"/>
      <c r="AS185" s="7461"/>
      <c r="AT185" s="7462"/>
      <c r="AU185" s="7461"/>
      <c r="AV185" s="7462"/>
      <c r="AW185" s="7456"/>
      <c r="AX185" s="7441"/>
      <c r="AY185" s="394"/>
      <c r="AZ185" s="394"/>
      <c r="BA185" s="394"/>
      <c r="BB185" s="394"/>
      <c r="BC185" s="394"/>
      <c r="BD185" s="394"/>
      <c r="BE185" s="394"/>
      <c r="BF185" s="394"/>
      <c r="BG185" s="394"/>
      <c r="BH185" s="394"/>
      <c r="BI185" s="394"/>
      <c r="BJ185" s="394"/>
      <c r="BK185" s="394"/>
      <c r="BR185" s="394"/>
      <c r="BS185" s="394"/>
      <c r="BT185" s="394"/>
      <c r="BU185" s="395"/>
    </row>
    <row r="186" spans="1:128" ht="40.5" customHeight="1" x14ac:dyDescent="0.25">
      <c r="A186" s="7456"/>
      <c r="B186" s="7441"/>
      <c r="C186" s="4097" t="s">
        <v>2545</v>
      </c>
      <c r="D186" s="3781" t="s">
        <v>2591</v>
      </c>
      <c r="E186" s="4097" t="s">
        <v>2545</v>
      </c>
      <c r="F186" s="3781" t="s">
        <v>2591</v>
      </c>
      <c r="G186" s="4097" t="s">
        <v>2545</v>
      </c>
      <c r="H186" s="3781" t="s">
        <v>2591</v>
      </c>
      <c r="I186" s="4097" t="s">
        <v>2545</v>
      </c>
      <c r="J186" s="3781" t="s">
        <v>2591</v>
      </c>
      <c r="K186" s="4097" t="s">
        <v>2545</v>
      </c>
      <c r="L186" s="3781" t="s">
        <v>2591</v>
      </c>
      <c r="M186" s="4097" t="s">
        <v>2545</v>
      </c>
      <c r="N186" s="3781" t="s">
        <v>2591</v>
      </c>
      <c r="O186" s="4097" t="s">
        <v>2545</v>
      </c>
      <c r="P186" s="3781" t="s">
        <v>2591</v>
      </c>
      <c r="Q186" s="4097" t="s">
        <v>2545</v>
      </c>
      <c r="R186" s="3781" t="s">
        <v>2591</v>
      </c>
      <c r="S186" s="4097" t="s">
        <v>2545</v>
      </c>
      <c r="T186" s="3781" t="s">
        <v>2591</v>
      </c>
      <c r="U186" s="4097" t="s">
        <v>2545</v>
      </c>
      <c r="V186" s="3781" t="s">
        <v>2591</v>
      </c>
      <c r="W186" s="4097" t="s">
        <v>2545</v>
      </c>
      <c r="X186" s="3781" t="s">
        <v>2591</v>
      </c>
      <c r="Y186" s="4097" t="s">
        <v>2545</v>
      </c>
      <c r="Z186" s="3781" t="s">
        <v>2591</v>
      </c>
      <c r="AA186" s="4097" t="s">
        <v>2545</v>
      </c>
      <c r="AB186" s="3781" t="s">
        <v>2591</v>
      </c>
      <c r="AC186" s="4097" t="s">
        <v>2545</v>
      </c>
      <c r="AD186" s="3781" t="s">
        <v>2591</v>
      </c>
      <c r="AE186" s="4097" t="s">
        <v>2545</v>
      </c>
      <c r="AF186" s="3781" t="s">
        <v>2591</v>
      </c>
      <c r="AG186" s="4097" t="s">
        <v>2545</v>
      </c>
      <c r="AH186" s="3781" t="s">
        <v>2591</v>
      </c>
      <c r="AI186" s="4097" t="s">
        <v>2545</v>
      </c>
      <c r="AJ186" s="3723" t="s">
        <v>2591</v>
      </c>
      <c r="AK186" s="4103" t="s">
        <v>2545</v>
      </c>
      <c r="AL186" s="3781" t="s">
        <v>2591</v>
      </c>
      <c r="AM186" s="4097" t="s">
        <v>2545</v>
      </c>
      <c r="AN186" s="3781" t="s">
        <v>2591</v>
      </c>
      <c r="AO186" s="4128" t="s">
        <v>2545</v>
      </c>
      <c r="AP186" s="3781" t="s">
        <v>2591</v>
      </c>
      <c r="AQ186" s="4097" t="s">
        <v>2545</v>
      </c>
      <c r="AR186" s="3781" t="s">
        <v>2591</v>
      </c>
      <c r="AS186" s="4128" t="s">
        <v>2545</v>
      </c>
      <c r="AT186" s="3781" t="s">
        <v>2591</v>
      </c>
      <c r="AU186" s="4128" t="s">
        <v>2545</v>
      </c>
      <c r="AV186" s="3781" t="s">
        <v>2591</v>
      </c>
      <c r="AW186" s="4128" t="s">
        <v>2545</v>
      </c>
      <c r="AX186" s="3781" t="s">
        <v>2591</v>
      </c>
      <c r="AY186" s="394"/>
      <c r="AZ186" s="394"/>
      <c r="BA186" s="394"/>
      <c r="BB186" s="394"/>
      <c r="BC186" s="394"/>
      <c r="BD186" s="394"/>
      <c r="BE186" s="394"/>
      <c r="BF186" s="394"/>
      <c r="BG186" s="394"/>
      <c r="BH186" s="394"/>
      <c r="BI186" s="394"/>
      <c r="BJ186" s="394"/>
      <c r="BK186" s="394"/>
      <c r="BR186" s="394"/>
      <c r="BS186" s="394"/>
      <c r="BT186" s="394"/>
      <c r="BU186" s="395"/>
    </row>
    <row r="187" spans="1:128" ht="16.149999999999999" customHeight="1" x14ac:dyDescent="0.25">
      <c r="A187" s="6908" t="s">
        <v>2592</v>
      </c>
      <c r="B187" s="7467"/>
      <c r="C187" s="4108">
        <f t="shared" ref="C187:D189" si="356">+M187+O187+Q187+S187+U187+W187+Y187+AA187+AC187+AE187</f>
        <v>0</v>
      </c>
      <c r="D187" s="3807">
        <f t="shared" si="356"/>
        <v>0</v>
      </c>
      <c r="E187" s="3843"/>
      <c r="F187" s="1626"/>
      <c r="G187" s="3843"/>
      <c r="H187" s="1626"/>
      <c r="I187" s="3843"/>
      <c r="J187" s="1626"/>
      <c r="K187" s="3843"/>
      <c r="L187" s="1626"/>
      <c r="M187" s="3808"/>
      <c r="N187" s="1641"/>
      <c r="O187" s="3808"/>
      <c r="P187" s="1641"/>
      <c r="Q187" s="3808"/>
      <c r="R187" s="1641"/>
      <c r="S187" s="3808"/>
      <c r="T187" s="1641"/>
      <c r="U187" s="3808"/>
      <c r="V187" s="1641"/>
      <c r="W187" s="3808"/>
      <c r="X187" s="1641"/>
      <c r="Y187" s="3808"/>
      <c r="Z187" s="1641"/>
      <c r="AA187" s="3808"/>
      <c r="AB187" s="1641"/>
      <c r="AC187" s="3808"/>
      <c r="AD187" s="1641"/>
      <c r="AE187" s="3808"/>
      <c r="AF187" s="1641"/>
      <c r="AG187" s="3843"/>
      <c r="AH187" s="3844"/>
      <c r="AI187" s="3843"/>
      <c r="AJ187" s="4129"/>
      <c r="AK187" s="403"/>
      <c r="AL187" s="3872"/>
      <c r="AM187" s="266"/>
      <c r="AN187" s="259"/>
      <c r="AO187" s="2894"/>
      <c r="AP187" s="1584"/>
      <c r="AQ187" s="1591"/>
      <c r="AR187" s="1740"/>
      <c r="AS187" s="2894"/>
      <c r="AT187" s="1740"/>
      <c r="AU187" s="2894"/>
      <c r="AV187" s="1584"/>
      <c r="AW187" s="2894"/>
      <c r="AX187" s="1584"/>
      <c r="AY187" s="398" t="str">
        <f t="shared" ref="AY187:AY209" si="357">$CA187&amp;$CB187&amp;$CC187&amp;$CD187&amp;$CE187&amp;$CF187&amp;$CG187&amp;$CH187&amp;$CI187&amp;$CJ187&amp;$CK187&amp;$CL187&amp;$CM187&amp;$CN187&amp;$CO187&amp;$CP187&amp;$CQ187&amp;$CR187&amp;$CS187&amp;$CT187&amp;$CU187&amp;$CV187&amp;$CW187&amp;$CX187&amp;$CY187&amp;$CZ187</f>
        <v/>
      </c>
      <c r="AZ187" s="398"/>
      <c r="BA187" s="398"/>
      <c r="BB187" s="398"/>
      <c r="BC187" s="398"/>
      <c r="BD187" s="398"/>
      <c r="BE187" s="398"/>
      <c r="BF187" s="398"/>
      <c r="BG187" s="398"/>
      <c r="BH187" s="394"/>
      <c r="BI187" s="394"/>
      <c r="BJ187" s="394"/>
      <c r="BK187" s="394"/>
      <c r="BR187" s="394"/>
      <c r="BS187" s="394"/>
      <c r="BT187" s="394"/>
      <c r="BU187" s="395"/>
      <c r="CA187" s="399" t="str">
        <f>IF(DA187=1," * El total de exámenes confirmados positivos por ISP NO DEBE SUPERAR el total de exámenes procesados. ","")</f>
        <v/>
      </c>
      <c r="CB187" s="399" t="str">
        <f>IF(DB187=1," * La suma de exámenes procesados por sexo DEBE SER IGUAL al total de Procesados. ","")</f>
        <v/>
      </c>
      <c r="CC187" s="399" t="str">
        <f>IF(DC187=1," * La suma de exámenes Confirmados positivos por ISP por sexo DEBE SER IGUAL al total de Procesados. ","")</f>
        <v/>
      </c>
      <c r="CD187" s="399" t="str">
        <f>IF(DD187=1," * La suma de exámenes procesados Trans NO PUEDE Superar al total de Procesados. ","")</f>
        <v/>
      </c>
      <c r="CE187" s="399" t="str">
        <f>IF(DE187=1," * La suma de exámenes confirmados positivos por ISP Trans NO PUEDE Superar al total de Procesados. ","")</f>
        <v/>
      </c>
      <c r="CF187" s="399" t="str">
        <f>IF(DF187=1," * Los exámenes procesados de personas pertenecientes a Pueblos originarios NO PUEDE Superar al total de Procesados. ","")</f>
        <v/>
      </c>
      <c r="CG187" s="399" t="str">
        <f>IF(DG187=1," * Los exámenes confirmados positivos por ISP de personas pertenecientes a Pueblos originarios NO PUEDE Superar al total de Procesados. ","")</f>
        <v/>
      </c>
      <c r="CH187" s="399" t="str">
        <f>IF(DH187=1," * Los exámenes procesados de personas pertenecientes a Pueblos migrantes NO PUEDE Superar al total de Procesados. ","")</f>
        <v/>
      </c>
      <c r="CI187" s="399" t="str">
        <f>IF(DI187=1," * Los exámenes confirmados positivos por ISP de personas pertenecientes a Pueblos Migrantes NO PUEDE Superar al total de Procesados. ","")</f>
        <v/>
      </c>
      <c r="CJ187" s="399"/>
      <c r="CK187" s="399"/>
      <c r="CL187" s="399"/>
      <c r="CM187" s="399"/>
      <c r="CN187" s="399"/>
      <c r="CO187" s="399"/>
      <c r="CP187" s="399"/>
      <c r="CQ187" s="399"/>
      <c r="CR187" s="399"/>
      <c r="CS187" s="399"/>
      <c r="CT187" s="399"/>
      <c r="CU187" s="399"/>
      <c r="CV187" s="399"/>
      <c r="CW187" s="399" t="str">
        <f t="shared" ref="CW187:CW209" si="358">IF(DW187=1,"* No olvide digitar la columna Procesados Trans y/o Pueblos Originarios y/o Migrantes (Digite Cero si no tiene). ","")</f>
        <v/>
      </c>
      <c r="CX187" s="399" t="str">
        <f t="shared" ref="CX187:CX209" si="359">IF(DX187=1,"* No olvide digitar la columna Confirmados Trans y/o Pueblos Originarios y/o Migrantes (Digite Cero si no tiene). ","")</f>
        <v/>
      </c>
      <c r="CY187" s="399"/>
      <c r="CZ187" s="399"/>
      <c r="DA187" s="400">
        <f>IF(C187&lt;D187,1,0)</f>
        <v>0</v>
      </c>
      <c r="DB187" s="400">
        <f>IF(C187&lt;&gt;(AK187+AM187),1,0)</f>
        <v>0</v>
      </c>
      <c r="DC187" s="400">
        <f>IF(D187&lt;&gt;(AL187+AN187),1,0)</f>
        <v>0</v>
      </c>
      <c r="DD187" s="400">
        <f>IF(C187&lt;(AO187+AQ187),1,0)</f>
        <v>0</v>
      </c>
      <c r="DE187" s="400">
        <f>IF(D187&lt;(AP187+AR187),1,0)</f>
        <v>0</v>
      </c>
      <c r="DF187" s="400">
        <f>IF($C187&lt;AS187,1,0)</f>
        <v>0</v>
      </c>
      <c r="DG187" s="400">
        <f>IF($D187&lt;AT187,1,0)</f>
        <v>0</v>
      </c>
      <c r="DH187" s="400">
        <f>IF($C187&lt;AU187,1,0)</f>
        <v>0</v>
      </c>
      <c r="DI187" s="400">
        <f>IF($D187&lt;AV187,1,0)</f>
        <v>0</v>
      </c>
      <c r="DJ187" s="400"/>
      <c r="DK187" s="400"/>
      <c r="DL187" s="400"/>
      <c r="DM187" s="400"/>
      <c r="DN187" s="400"/>
      <c r="DO187" s="400"/>
      <c r="DP187" s="400"/>
      <c r="DQ187" s="400"/>
      <c r="DR187" s="400"/>
      <c r="DS187" s="400"/>
      <c r="DT187" s="400"/>
      <c r="DU187" s="400"/>
      <c r="DV187" s="400"/>
      <c r="DW187" s="400">
        <f t="shared" ref="DW187:DX202" si="360">IF(AND(C187&lt;&gt;0,OR(AO187="",AQ187="",AS187="",AU187="")),1,0)</f>
        <v>0</v>
      </c>
      <c r="DX187" s="400">
        <f t="shared" si="360"/>
        <v>0</v>
      </c>
    </row>
    <row r="188" spans="1:128" ht="16.149999999999999" customHeight="1" x14ac:dyDescent="0.25">
      <c r="A188" s="7468" t="s">
        <v>2593</v>
      </c>
      <c r="B188" s="7469"/>
      <c r="C188" s="1791">
        <f t="shared" si="356"/>
        <v>0</v>
      </c>
      <c r="D188" s="404">
        <f t="shared" si="356"/>
        <v>0</v>
      </c>
      <c r="E188" s="1706"/>
      <c r="F188" s="1678"/>
      <c r="G188" s="1706"/>
      <c r="H188" s="1678"/>
      <c r="I188" s="1706"/>
      <c r="J188" s="1678"/>
      <c r="K188" s="1706"/>
      <c r="L188" s="1678"/>
      <c r="M188" s="266"/>
      <c r="N188" s="148"/>
      <c r="O188" s="266"/>
      <c r="P188" s="148"/>
      <c r="Q188" s="266"/>
      <c r="R188" s="148"/>
      <c r="S188" s="266"/>
      <c r="T188" s="148"/>
      <c r="U188" s="266"/>
      <c r="V188" s="148"/>
      <c r="W188" s="266"/>
      <c r="X188" s="148"/>
      <c r="Y188" s="266"/>
      <c r="Z188" s="148"/>
      <c r="AA188" s="266"/>
      <c r="AB188" s="148"/>
      <c r="AC188" s="266"/>
      <c r="AD188" s="148"/>
      <c r="AE188" s="266"/>
      <c r="AF188" s="148"/>
      <c r="AG188" s="1706"/>
      <c r="AH188" s="1707"/>
      <c r="AI188" s="1706"/>
      <c r="AJ188" s="1727"/>
      <c r="AK188" s="3818"/>
      <c r="AL188" s="1589"/>
      <c r="AM188" s="1583"/>
      <c r="AN188" s="1740"/>
      <c r="AO188" s="2894"/>
      <c r="AP188" s="1584"/>
      <c r="AQ188" s="1591"/>
      <c r="AR188" s="1740"/>
      <c r="AS188" s="2894"/>
      <c r="AT188" s="1740"/>
      <c r="AU188" s="2894"/>
      <c r="AV188" s="1584"/>
      <c r="AW188" s="2894"/>
      <c r="AX188" s="1584"/>
      <c r="AY188" s="398" t="str">
        <f t="shared" si="357"/>
        <v/>
      </c>
      <c r="AZ188" s="398"/>
      <c r="BA188" s="398"/>
      <c r="BB188" s="398"/>
      <c r="BC188" s="398"/>
      <c r="BD188" s="398"/>
      <c r="BE188" s="398"/>
      <c r="BF188" s="398"/>
      <c r="BG188" s="398"/>
      <c r="BH188" s="394"/>
      <c r="BI188" s="394"/>
      <c r="BJ188" s="394"/>
      <c r="BK188" s="394"/>
      <c r="BR188" s="394"/>
      <c r="BS188" s="394"/>
      <c r="BT188" s="394"/>
      <c r="BU188" s="395"/>
      <c r="CA188" s="399" t="str">
        <f t="shared" ref="CA188:CA208" si="361">IF(DA188=1," * El total de exámenes confirmados positivos por ISP NO DEBE SUPERAR el total de exámenes procesados. ","")</f>
        <v/>
      </c>
      <c r="CB188" s="399" t="str">
        <f t="shared" ref="CB188:CB208" si="362">IF(DB188=1," * La suma de exámenes procesados por sexo DEBE SER IGUAL al total de Procesados. ","")</f>
        <v/>
      </c>
      <c r="CC188" s="399" t="str">
        <f t="shared" ref="CC188:CC208" si="363">IF(DC188=1," * La suma de exámenes Confirmados positivos por ISP por sexo DEBE SER IGUAL al total de Procesados. ","")</f>
        <v/>
      </c>
      <c r="CD188" s="399" t="str">
        <f t="shared" ref="CD188:CD208" si="364">IF(DD188=1," * La suma de exámenes procesados Trans NO PUEDE Superar al total de Procesados. ","")</f>
        <v/>
      </c>
      <c r="CE188" s="399" t="str">
        <f t="shared" ref="CE188:CE208" si="365">IF(DE188=1," * La suma de exámenes confirmados positivos por ISP Trans NO PUEDE Superar al total de Procesados. ","")</f>
        <v/>
      </c>
      <c r="CF188" s="399" t="str">
        <f t="shared" ref="CF188:CF208" si="366">IF(DF188=1," * Los exámenes procesados de personas pertenecientes a Pueblos originarios NO PUEDE Superar al total de Procesados. ","")</f>
        <v/>
      </c>
      <c r="CG188" s="399" t="str">
        <f t="shared" ref="CG188:CG208" si="367">IF(DG188=1," * Los exámenes confirmados positivos por ISP de personas pertenecientes a Pueblos originarios NO PUEDE Superar al total de Procesados. ","")</f>
        <v/>
      </c>
      <c r="CH188" s="399" t="str">
        <f t="shared" ref="CH188:CH208" si="368">IF(DH188=1," * Los exámenes procesados de personas pertenecientes a Pueblos migrantes NO PUEDE Superar al total de Procesados. ","")</f>
        <v/>
      </c>
      <c r="CI188" s="399" t="str">
        <f t="shared" ref="CI188:CI208" si="369">IF(DI188=1," * Los exámenes confirmados positivos por ISP de personas pertenecientes a Pueblos Migrantes NO PUEDE Superar al total de Procesados. ","")</f>
        <v/>
      </c>
      <c r="CJ188" s="399"/>
      <c r="CK188" s="399"/>
      <c r="CL188" s="399"/>
      <c r="CM188" s="399"/>
      <c r="CN188" s="399"/>
      <c r="CO188" s="399"/>
      <c r="CP188" s="399"/>
      <c r="CQ188" s="399"/>
      <c r="CR188" s="399"/>
      <c r="CS188" s="399"/>
      <c r="CT188" s="399"/>
      <c r="CU188" s="399"/>
      <c r="CV188" s="399"/>
      <c r="CW188" s="399" t="str">
        <f t="shared" si="358"/>
        <v/>
      </c>
      <c r="CX188" s="399" t="str">
        <f t="shared" si="359"/>
        <v/>
      </c>
      <c r="CY188" s="399"/>
      <c r="CZ188" s="399"/>
      <c r="DA188" s="400">
        <f t="shared" ref="DA188:DA209" si="370">IF(C188&lt;D188,1,0)</f>
        <v>0</v>
      </c>
      <c r="DB188" s="400">
        <f t="shared" ref="DB188:DC209" si="371">IF(C188&lt;&gt;(AK188+AM188),1,0)</f>
        <v>0</v>
      </c>
      <c r="DC188" s="400">
        <f t="shared" si="371"/>
        <v>0</v>
      </c>
      <c r="DD188" s="400">
        <f t="shared" ref="DD188:DE209" si="372">IF(C188&lt;(AO188+AQ188),1,0)</f>
        <v>0</v>
      </c>
      <c r="DE188" s="400">
        <f t="shared" si="372"/>
        <v>0</v>
      </c>
      <c r="DF188" s="400">
        <f t="shared" ref="DF188:DF209" si="373">IF($C188&lt;AS188,1,0)</f>
        <v>0</v>
      </c>
      <c r="DG188" s="400">
        <f t="shared" ref="DG188:DG209" si="374">IF($D188&lt;AT188,1,0)</f>
        <v>0</v>
      </c>
      <c r="DH188" s="400">
        <f t="shared" ref="DH188:DH209" si="375">IF($C188&lt;AU188,1,0)</f>
        <v>0</v>
      </c>
      <c r="DI188" s="400">
        <f t="shared" ref="DI188:DI209" si="376">IF($D188&lt;AV188,1,0)</f>
        <v>0</v>
      </c>
      <c r="DJ188" s="400"/>
      <c r="DK188" s="400"/>
      <c r="DL188" s="400"/>
      <c r="DM188" s="400"/>
      <c r="DN188" s="400"/>
      <c r="DO188" s="400"/>
      <c r="DP188" s="400"/>
      <c r="DQ188" s="400"/>
      <c r="DR188" s="400"/>
      <c r="DS188" s="400"/>
      <c r="DT188" s="400"/>
      <c r="DU188" s="400"/>
      <c r="DV188" s="400"/>
      <c r="DW188" s="400">
        <f t="shared" si="360"/>
        <v>0</v>
      </c>
      <c r="DX188" s="400">
        <f t="shared" si="360"/>
        <v>0</v>
      </c>
    </row>
    <row r="189" spans="1:128" ht="16.149999999999999" customHeight="1" x14ac:dyDescent="0.25">
      <c r="A189" s="7468" t="s">
        <v>2594</v>
      </c>
      <c r="B189" s="7469"/>
      <c r="C189" s="1791">
        <f t="shared" si="356"/>
        <v>0</v>
      </c>
      <c r="D189" s="404">
        <f t="shared" si="356"/>
        <v>0</v>
      </c>
      <c r="E189" s="1706"/>
      <c r="F189" s="1678"/>
      <c r="G189" s="1706"/>
      <c r="H189" s="1678"/>
      <c r="I189" s="1706"/>
      <c r="J189" s="1678"/>
      <c r="K189" s="1706"/>
      <c r="L189" s="1678"/>
      <c r="M189" s="1583"/>
      <c r="N189" s="1674"/>
      <c r="O189" s="1583"/>
      <c r="P189" s="1674"/>
      <c r="Q189" s="1583"/>
      <c r="R189" s="1674"/>
      <c r="S189" s="1583"/>
      <c r="T189" s="1674"/>
      <c r="U189" s="1583"/>
      <c r="V189" s="1674"/>
      <c r="W189" s="1583"/>
      <c r="X189" s="1674"/>
      <c r="Y189" s="1583"/>
      <c r="Z189" s="1674"/>
      <c r="AA189" s="1583"/>
      <c r="AB189" s="1674"/>
      <c r="AC189" s="1583"/>
      <c r="AD189" s="1674"/>
      <c r="AE189" s="1583"/>
      <c r="AF189" s="1674"/>
      <c r="AG189" s="1706"/>
      <c r="AH189" s="1707"/>
      <c r="AI189" s="1706"/>
      <c r="AJ189" s="1727"/>
      <c r="AK189" s="3818"/>
      <c r="AL189" s="1589"/>
      <c r="AM189" s="1583"/>
      <c r="AN189" s="1740"/>
      <c r="AO189" s="2894"/>
      <c r="AP189" s="1584"/>
      <c r="AQ189" s="1591"/>
      <c r="AR189" s="1740"/>
      <c r="AS189" s="2894"/>
      <c r="AT189" s="1740"/>
      <c r="AU189" s="2894"/>
      <c r="AV189" s="1584"/>
      <c r="AW189" s="2894"/>
      <c r="AX189" s="1584"/>
      <c r="AY189" s="398" t="str">
        <f t="shared" si="357"/>
        <v/>
      </c>
      <c r="AZ189" s="398"/>
      <c r="BA189" s="398"/>
      <c r="BB189" s="398"/>
      <c r="BC189" s="398"/>
      <c r="BD189" s="398"/>
      <c r="BE189" s="398"/>
      <c r="BF189" s="398"/>
      <c r="BG189" s="398"/>
      <c r="BH189" s="394"/>
      <c r="BI189" s="394"/>
      <c r="BJ189" s="394"/>
      <c r="BK189" s="394"/>
      <c r="BR189" s="394"/>
      <c r="BS189" s="394"/>
      <c r="BT189" s="394"/>
      <c r="BU189" s="395"/>
      <c r="CA189" s="399" t="str">
        <f t="shared" si="361"/>
        <v/>
      </c>
      <c r="CB189" s="399" t="str">
        <f t="shared" si="362"/>
        <v/>
      </c>
      <c r="CC189" s="399" t="str">
        <f t="shared" si="363"/>
        <v/>
      </c>
      <c r="CD189" s="399" t="str">
        <f t="shared" si="364"/>
        <v/>
      </c>
      <c r="CE189" s="399" t="str">
        <f t="shared" si="365"/>
        <v/>
      </c>
      <c r="CF189" s="399" t="str">
        <f t="shared" si="366"/>
        <v/>
      </c>
      <c r="CG189" s="399" t="str">
        <f t="shared" si="367"/>
        <v/>
      </c>
      <c r="CH189" s="399" t="str">
        <f t="shared" si="368"/>
        <v/>
      </c>
      <c r="CI189" s="399" t="str">
        <f t="shared" si="369"/>
        <v/>
      </c>
      <c r="CJ189" s="399"/>
      <c r="CK189" s="399"/>
      <c r="CL189" s="399"/>
      <c r="CM189" s="399"/>
      <c r="CN189" s="399"/>
      <c r="CO189" s="399"/>
      <c r="CP189" s="399"/>
      <c r="CQ189" s="399"/>
      <c r="CR189" s="399"/>
      <c r="CS189" s="399"/>
      <c r="CT189" s="399"/>
      <c r="CU189" s="399"/>
      <c r="CV189" s="399"/>
      <c r="CW189" s="399" t="str">
        <f t="shared" si="358"/>
        <v/>
      </c>
      <c r="CX189" s="399" t="str">
        <f t="shared" si="359"/>
        <v/>
      </c>
      <c r="CY189" s="399"/>
      <c r="CZ189" s="399"/>
      <c r="DA189" s="400">
        <f t="shared" si="370"/>
        <v>0</v>
      </c>
      <c r="DB189" s="400">
        <f t="shared" si="371"/>
        <v>0</v>
      </c>
      <c r="DC189" s="400">
        <f t="shared" si="371"/>
        <v>0</v>
      </c>
      <c r="DD189" s="400">
        <f t="shared" si="372"/>
        <v>0</v>
      </c>
      <c r="DE189" s="400">
        <f t="shared" si="372"/>
        <v>0</v>
      </c>
      <c r="DF189" s="400">
        <f t="shared" si="373"/>
        <v>0</v>
      </c>
      <c r="DG189" s="400">
        <f t="shared" si="374"/>
        <v>0</v>
      </c>
      <c r="DH189" s="400">
        <f t="shared" si="375"/>
        <v>0</v>
      </c>
      <c r="DI189" s="400">
        <f t="shared" si="376"/>
        <v>0</v>
      </c>
      <c r="DJ189" s="400"/>
      <c r="DK189" s="400"/>
      <c r="DL189" s="400"/>
      <c r="DM189" s="400"/>
      <c r="DN189" s="400"/>
      <c r="DO189" s="400"/>
      <c r="DP189" s="400"/>
      <c r="DQ189" s="400"/>
      <c r="DR189" s="400"/>
      <c r="DS189" s="400"/>
      <c r="DT189" s="400"/>
      <c r="DU189" s="400"/>
      <c r="DV189" s="400"/>
      <c r="DW189" s="400">
        <f t="shared" si="360"/>
        <v>0</v>
      </c>
      <c r="DX189" s="400">
        <f t="shared" si="360"/>
        <v>0</v>
      </c>
    </row>
    <row r="190" spans="1:128" ht="16.149999999999999" customHeight="1" x14ac:dyDescent="0.25">
      <c r="A190" s="7468" t="s">
        <v>2557</v>
      </c>
      <c r="B190" s="7469"/>
      <c r="C190" s="1791">
        <f>+O190+Q190+S190+U190+W190+Y190+AA190+AC190+AE190+AG190+AI190</f>
        <v>0</v>
      </c>
      <c r="D190" s="2702">
        <f>+P190+R190+T190+V190+X190+Z190+AB190+AD190+AF190+AH190+AJ190</f>
        <v>0</v>
      </c>
      <c r="E190" s="1706"/>
      <c r="F190" s="1678"/>
      <c r="G190" s="1706"/>
      <c r="H190" s="1678"/>
      <c r="I190" s="1706"/>
      <c r="J190" s="1678"/>
      <c r="K190" s="1706"/>
      <c r="L190" s="1678"/>
      <c r="M190" s="1706"/>
      <c r="N190" s="1678"/>
      <c r="O190" s="1583"/>
      <c r="P190" s="1674"/>
      <c r="Q190" s="1583"/>
      <c r="R190" s="1674"/>
      <c r="S190" s="1583"/>
      <c r="T190" s="1674"/>
      <c r="U190" s="1583"/>
      <c r="V190" s="1674"/>
      <c r="W190" s="1583"/>
      <c r="X190" s="1674"/>
      <c r="Y190" s="1583"/>
      <c r="Z190" s="1674"/>
      <c r="AA190" s="1583"/>
      <c r="AB190" s="1674"/>
      <c r="AC190" s="1583"/>
      <c r="AD190" s="1674"/>
      <c r="AE190" s="1583"/>
      <c r="AF190" s="1674"/>
      <c r="AG190" s="1583"/>
      <c r="AH190" s="1674"/>
      <c r="AI190" s="1583"/>
      <c r="AJ190" s="1679"/>
      <c r="AK190" s="1591"/>
      <c r="AL190" s="1584"/>
      <c r="AM190" s="1583"/>
      <c r="AN190" s="1740"/>
      <c r="AO190" s="2894"/>
      <c r="AP190" s="1584"/>
      <c r="AQ190" s="1591"/>
      <c r="AR190" s="1740"/>
      <c r="AS190" s="2894"/>
      <c r="AT190" s="1740"/>
      <c r="AU190" s="2894"/>
      <c r="AV190" s="1584"/>
      <c r="AW190" s="2894"/>
      <c r="AX190" s="1584"/>
      <c r="AY190" s="398" t="str">
        <f t="shared" si="357"/>
        <v/>
      </c>
      <c r="AZ190" s="398"/>
      <c r="BA190" s="398"/>
      <c r="BB190" s="398"/>
      <c r="BC190" s="398"/>
      <c r="BD190" s="398"/>
      <c r="BE190" s="398"/>
      <c r="BF190" s="398"/>
      <c r="BG190" s="398"/>
      <c r="BH190" s="394"/>
      <c r="BI190" s="394"/>
      <c r="BJ190" s="394"/>
      <c r="BK190" s="394"/>
      <c r="BR190" s="394"/>
      <c r="BS190" s="394"/>
      <c r="BT190" s="394"/>
      <c r="BU190" s="395"/>
      <c r="CA190" s="399" t="str">
        <f t="shared" si="361"/>
        <v/>
      </c>
      <c r="CB190" s="399" t="str">
        <f t="shared" si="362"/>
        <v/>
      </c>
      <c r="CC190" s="399" t="str">
        <f t="shared" si="363"/>
        <v/>
      </c>
      <c r="CD190" s="399" t="str">
        <f t="shared" si="364"/>
        <v/>
      </c>
      <c r="CE190" s="399" t="str">
        <f t="shared" si="365"/>
        <v/>
      </c>
      <c r="CF190" s="399" t="str">
        <f t="shared" si="366"/>
        <v/>
      </c>
      <c r="CG190" s="399" t="str">
        <f t="shared" si="367"/>
        <v/>
      </c>
      <c r="CH190" s="399" t="str">
        <f t="shared" si="368"/>
        <v/>
      </c>
      <c r="CI190" s="399" t="str">
        <f t="shared" si="369"/>
        <v/>
      </c>
      <c r="CJ190" s="399"/>
      <c r="CK190" s="399"/>
      <c r="CL190" s="399"/>
      <c r="CM190" s="399"/>
      <c r="CN190" s="399"/>
      <c r="CO190" s="399"/>
      <c r="CP190" s="399"/>
      <c r="CQ190" s="399"/>
      <c r="CR190" s="399"/>
      <c r="CS190" s="399"/>
      <c r="CT190" s="399"/>
      <c r="CU190" s="399"/>
      <c r="CV190" s="399"/>
      <c r="CW190" s="399" t="str">
        <f t="shared" si="358"/>
        <v/>
      </c>
      <c r="CX190" s="399" t="str">
        <f t="shared" si="359"/>
        <v/>
      </c>
      <c r="CY190" s="399"/>
      <c r="CZ190" s="399"/>
      <c r="DA190" s="400">
        <f t="shared" si="370"/>
        <v>0</v>
      </c>
      <c r="DB190" s="400">
        <f t="shared" si="371"/>
        <v>0</v>
      </c>
      <c r="DC190" s="400">
        <f t="shared" si="371"/>
        <v>0</v>
      </c>
      <c r="DD190" s="400">
        <f t="shared" si="372"/>
        <v>0</v>
      </c>
      <c r="DE190" s="400">
        <f t="shared" si="372"/>
        <v>0</v>
      </c>
      <c r="DF190" s="400">
        <f t="shared" si="373"/>
        <v>0</v>
      </c>
      <c r="DG190" s="400">
        <f t="shared" si="374"/>
        <v>0</v>
      </c>
      <c r="DH190" s="400">
        <f t="shared" si="375"/>
        <v>0</v>
      </c>
      <c r="DI190" s="400">
        <f t="shared" si="376"/>
        <v>0</v>
      </c>
      <c r="DJ190" s="400"/>
      <c r="DK190" s="400"/>
      <c r="DL190" s="400"/>
      <c r="DM190" s="400"/>
      <c r="DN190" s="400"/>
      <c r="DO190" s="400"/>
      <c r="DP190" s="400"/>
      <c r="DQ190" s="400"/>
      <c r="DR190" s="400"/>
      <c r="DS190" s="400"/>
      <c r="DT190" s="400"/>
      <c r="DU190" s="400"/>
      <c r="DV190" s="400"/>
      <c r="DW190" s="400">
        <f t="shared" si="360"/>
        <v>0</v>
      </c>
      <c r="DX190" s="400">
        <f t="shared" si="360"/>
        <v>0</v>
      </c>
    </row>
    <row r="191" spans="1:128" ht="16.149999999999999" customHeight="1" x14ac:dyDescent="0.25">
      <c r="A191" s="7468" t="s">
        <v>2563</v>
      </c>
      <c r="B191" s="7469"/>
      <c r="C191" s="1791">
        <f>+E191+G191+I191+K191+M191+O191+Q191+S191+U191+W191+Y191+AA191+AC191+AE191+AG191+AI191</f>
        <v>0</v>
      </c>
      <c r="D191" s="2702">
        <f>+F191+H191+J191+L191+N191+P191+R191+T191+V191+X191+Z191+AB191+AD191+AF191+AH191+AJ191</f>
        <v>0</v>
      </c>
      <c r="E191" s="1583"/>
      <c r="F191" s="1674"/>
      <c r="G191" s="1583"/>
      <c r="H191" s="1674"/>
      <c r="I191" s="1583"/>
      <c r="J191" s="1674"/>
      <c r="K191" s="1583"/>
      <c r="L191" s="1674"/>
      <c r="M191" s="1583"/>
      <c r="N191" s="1674"/>
      <c r="O191" s="1583"/>
      <c r="P191" s="1674"/>
      <c r="Q191" s="1583"/>
      <c r="R191" s="1674"/>
      <c r="S191" s="1583"/>
      <c r="T191" s="1674"/>
      <c r="U191" s="1583"/>
      <c r="V191" s="1674"/>
      <c r="W191" s="1583"/>
      <c r="X191" s="1674"/>
      <c r="Y191" s="1583"/>
      <c r="Z191" s="1674"/>
      <c r="AA191" s="1583"/>
      <c r="AB191" s="1674"/>
      <c r="AC191" s="1583"/>
      <c r="AD191" s="1674"/>
      <c r="AE191" s="1583"/>
      <c r="AF191" s="1674"/>
      <c r="AG191" s="1583"/>
      <c r="AH191" s="1674"/>
      <c r="AI191" s="1583"/>
      <c r="AJ191" s="1679"/>
      <c r="AK191" s="3172"/>
      <c r="AL191" s="2238"/>
      <c r="AM191" s="3169"/>
      <c r="AN191" s="1740"/>
      <c r="AO191" s="2894"/>
      <c r="AP191" s="1584"/>
      <c r="AQ191" s="1591"/>
      <c r="AR191" s="1740"/>
      <c r="AS191" s="2894"/>
      <c r="AT191" s="1740"/>
      <c r="AU191" s="2894"/>
      <c r="AV191" s="1584"/>
      <c r="AW191" s="2894"/>
      <c r="AX191" s="1584"/>
      <c r="AY191" s="398" t="str">
        <f t="shared" si="357"/>
        <v/>
      </c>
      <c r="AZ191" s="398"/>
      <c r="BA191" s="398"/>
      <c r="BB191" s="398"/>
      <c r="BC191" s="398"/>
      <c r="BD191" s="398"/>
      <c r="BE191" s="398"/>
      <c r="BF191" s="398"/>
      <c r="BG191" s="398"/>
      <c r="BH191" s="394"/>
      <c r="BI191" s="394"/>
      <c r="BJ191" s="394"/>
      <c r="BK191" s="394"/>
      <c r="BR191" s="394"/>
      <c r="BS191" s="394"/>
      <c r="BT191" s="394"/>
      <c r="BU191" s="395"/>
      <c r="CA191" s="399" t="str">
        <f t="shared" si="361"/>
        <v/>
      </c>
      <c r="CB191" s="399" t="str">
        <f t="shared" si="362"/>
        <v/>
      </c>
      <c r="CC191" s="399" t="str">
        <f t="shared" si="363"/>
        <v/>
      </c>
      <c r="CD191" s="399" t="str">
        <f t="shared" si="364"/>
        <v/>
      </c>
      <c r="CE191" s="399" t="str">
        <f t="shared" si="365"/>
        <v/>
      </c>
      <c r="CF191" s="399" t="str">
        <f t="shared" si="366"/>
        <v/>
      </c>
      <c r="CG191" s="399" t="str">
        <f t="shared" si="367"/>
        <v/>
      </c>
      <c r="CH191" s="399" t="str">
        <f t="shared" si="368"/>
        <v/>
      </c>
      <c r="CI191" s="399" t="str">
        <f t="shared" si="369"/>
        <v/>
      </c>
      <c r="CJ191" s="399"/>
      <c r="CK191" s="399"/>
      <c r="CL191" s="399"/>
      <c r="CM191" s="399"/>
      <c r="CN191" s="399"/>
      <c r="CO191" s="399"/>
      <c r="CP191" s="399"/>
      <c r="CQ191" s="399"/>
      <c r="CR191" s="399"/>
      <c r="CS191" s="399"/>
      <c r="CT191" s="399"/>
      <c r="CU191" s="399"/>
      <c r="CV191" s="399"/>
      <c r="CW191" s="399" t="str">
        <f t="shared" si="358"/>
        <v/>
      </c>
      <c r="CX191" s="399" t="str">
        <f t="shared" si="359"/>
        <v/>
      </c>
      <c r="CY191" s="399"/>
      <c r="CZ191" s="399"/>
      <c r="DA191" s="400">
        <f t="shared" si="370"/>
        <v>0</v>
      </c>
      <c r="DB191" s="400">
        <f t="shared" si="371"/>
        <v>0</v>
      </c>
      <c r="DC191" s="400">
        <f t="shared" si="371"/>
        <v>0</v>
      </c>
      <c r="DD191" s="400">
        <f t="shared" si="372"/>
        <v>0</v>
      </c>
      <c r="DE191" s="400">
        <f t="shared" si="372"/>
        <v>0</v>
      </c>
      <c r="DF191" s="400">
        <f t="shared" si="373"/>
        <v>0</v>
      </c>
      <c r="DG191" s="400">
        <f t="shared" si="374"/>
        <v>0</v>
      </c>
      <c r="DH191" s="400">
        <f t="shared" si="375"/>
        <v>0</v>
      </c>
      <c r="DI191" s="400">
        <f t="shared" si="376"/>
        <v>0</v>
      </c>
      <c r="DJ191" s="400"/>
      <c r="DK191" s="400"/>
      <c r="DL191" s="400"/>
      <c r="DM191" s="400"/>
      <c r="DN191" s="400"/>
      <c r="DO191" s="400"/>
      <c r="DP191" s="400"/>
      <c r="DQ191" s="400"/>
      <c r="DR191" s="400"/>
      <c r="DS191" s="400"/>
      <c r="DT191" s="400"/>
      <c r="DU191" s="400"/>
      <c r="DV191" s="400"/>
      <c r="DW191" s="400">
        <f t="shared" si="360"/>
        <v>0</v>
      </c>
      <c r="DX191" s="400">
        <f t="shared" si="360"/>
        <v>0</v>
      </c>
    </row>
    <row r="192" spans="1:128" ht="16.5" customHeight="1" x14ac:dyDescent="0.25">
      <c r="A192" s="7468" t="s">
        <v>2595</v>
      </c>
      <c r="B192" s="7469"/>
      <c r="C192" s="1791">
        <f>+E192+G192+I192+K192+M192+O192+Q192+S192+U192+W192+Y192+AA192+AC192+AE192+AG192+AI192</f>
        <v>0</v>
      </c>
      <c r="D192" s="404">
        <f>+F192+H192+J192+L192+N192+P192+R192+T192+V192+X192+Z192+AB192+AD192+AF192+AH192+AJ192</f>
        <v>0</v>
      </c>
      <c r="E192" s="1583"/>
      <c r="F192" s="1674"/>
      <c r="G192" s="1583"/>
      <c r="H192" s="1674"/>
      <c r="I192" s="1583"/>
      <c r="J192" s="1674"/>
      <c r="K192" s="1583"/>
      <c r="L192" s="1674"/>
      <c r="M192" s="1583"/>
      <c r="N192" s="1674"/>
      <c r="O192" s="1583"/>
      <c r="P192" s="1674"/>
      <c r="Q192" s="1583"/>
      <c r="R192" s="1674"/>
      <c r="S192" s="1583"/>
      <c r="T192" s="1674"/>
      <c r="U192" s="1583"/>
      <c r="V192" s="1674"/>
      <c r="W192" s="1583"/>
      <c r="X192" s="1674"/>
      <c r="Y192" s="1583"/>
      <c r="Z192" s="1674"/>
      <c r="AA192" s="1583"/>
      <c r="AB192" s="1674"/>
      <c r="AC192" s="1583"/>
      <c r="AD192" s="1674"/>
      <c r="AE192" s="1583"/>
      <c r="AF192" s="1674"/>
      <c r="AG192" s="1583"/>
      <c r="AH192" s="1674"/>
      <c r="AI192" s="1583"/>
      <c r="AJ192" s="1674"/>
      <c r="AK192" s="2894"/>
      <c r="AL192" s="1584"/>
      <c r="AM192" s="1583"/>
      <c r="AN192" s="1740"/>
      <c r="AO192" s="2894"/>
      <c r="AP192" s="1584"/>
      <c r="AQ192" s="1591"/>
      <c r="AR192" s="1740"/>
      <c r="AS192" s="2894"/>
      <c r="AT192" s="1740"/>
      <c r="AU192" s="2894"/>
      <c r="AV192" s="1584"/>
      <c r="AW192" s="2894"/>
      <c r="AX192" s="1584"/>
      <c r="AY192" s="398" t="str">
        <f t="shared" si="357"/>
        <v/>
      </c>
      <c r="AZ192" s="398"/>
      <c r="BA192" s="398"/>
      <c r="BB192" s="398"/>
      <c r="BC192" s="398"/>
      <c r="BD192" s="398"/>
      <c r="BE192" s="398"/>
      <c r="BF192" s="398"/>
      <c r="BG192" s="398"/>
      <c r="BH192" s="394"/>
      <c r="BI192" s="394"/>
      <c r="BJ192" s="394"/>
      <c r="BK192" s="394"/>
      <c r="BR192" s="394"/>
      <c r="BS192" s="394"/>
      <c r="BT192" s="394"/>
      <c r="BU192" s="395"/>
      <c r="CA192" s="399" t="str">
        <f t="shared" si="361"/>
        <v/>
      </c>
      <c r="CB192" s="399" t="str">
        <f t="shared" si="362"/>
        <v/>
      </c>
      <c r="CC192" s="399" t="str">
        <f t="shared" si="363"/>
        <v/>
      </c>
      <c r="CD192" s="399" t="str">
        <f t="shared" si="364"/>
        <v/>
      </c>
      <c r="CE192" s="399" t="str">
        <f t="shared" si="365"/>
        <v/>
      </c>
      <c r="CF192" s="399" t="str">
        <f t="shared" si="366"/>
        <v/>
      </c>
      <c r="CG192" s="399" t="str">
        <f t="shared" si="367"/>
        <v/>
      </c>
      <c r="CH192" s="399" t="str">
        <f t="shared" si="368"/>
        <v/>
      </c>
      <c r="CI192" s="399" t="str">
        <f t="shared" si="369"/>
        <v/>
      </c>
      <c r="CJ192" s="399"/>
      <c r="CK192" s="399"/>
      <c r="CL192" s="399"/>
      <c r="CM192" s="399"/>
      <c r="CN192" s="399"/>
      <c r="CO192" s="399"/>
      <c r="CP192" s="399"/>
      <c r="CQ192" s="399"/>
      <c r="CR192" s="399"/>
      <c r="CS192" s="399"/>
      <c r="CT192" s="399"/>
      <c r="CU192" s="399"/>
      <c r="CV192" s="399"/>
      <c r="CW192" s="399" t="str">
        <f t="shared" si="358"/>
        <v/>
      </c>
      <c r="CX192" s="399" t="str">
        <f t="shared" si="359"/>
        <v/>
      </c>
      <c r="CY192" s="399"/>
      <c r="CZ192" s="399"/>
      <c r="DA192" s="400">
        <f t="shared" si="370"/>
        <v>0</v>
      </c>
      <c r="DB192" s="400">
        <f t="shared" si="371"/>
        <v>0</v>
      </c>
      <c r="DC192" s="400">
        <f t="shared" si="371"/>
        <v>0</v>
      </c>
      <c r="DD192" s="400">
        <f t="shared" si="372"/>
        <v>0</v>
      </c>
      <c r="DE192" s="400">
        <f t="shared" si="372"/>
        <v>0</v>
      </c>
      <c r="DF192" s="400">
        <f t="shared" si="373"/>
        <v>0</v>
      </c>
      <c r="DG192" s="400">
        <f t="shared" si="374"/>
        <v>0</v>
      </c>
      <c r="DH192" s="400">
        <f t="shared" si="375"/>
        <v>0</v>
      </c>
      <c r="DI192" s="400">
        <f t="shared" si="376"/>
        <v>0</v>
      </c>
      <c r="DJ192" s="400"/>
      <c r="DK192" s="400"/>
      <c r="DL192" s="400"/>
      <c r="DM192" s="400"/>
      <c r="DN192" s="400"/>
      <c r="DO192" s="400"/>
      <c r="DP192" s="400"/>
      <c r="DQ192" s="400"/>
      <c r="DR192" s="400"/>
      <c r="DS192" s="400"/>
      <c r="DT192" s="400"/>
      <c r="DU192" s="400"/>
      <c r="DV192" s="400"/>
      <c r="DW192" s="400">
        <f t="shared" si="360"/>
        <v>0</v>
      </c>
      <c r="DX192" s="400">
        <f t="shared" si="360"/>
        <v>0</v>
      </c>
    </row>
    <row r="193" spans="1:128" ht="16.5" customHeight="1" x14ac:dyDescent="0.25">
      <c r="A193" s="7470" t="s">
        <v>2596</v>
      </c>
      <c r="B193" s="7471"/>
      <c r="C193" s="1791">
        <f>+O193+Q193+S193+U193+W193+Y193+AA193+AC193+AE193+AG193+AI193</f>
        <v>0</v>
      </c>
      <c r="D193" s="404">
        <f>+P193+R193+T193+V193+X193+Z193+AB193+AD193+AF193+AH193+AJ193</f>
        <v>0</v>
      </c>
      <c r="E193" s="1706"/>
      <c r="F193" s="1678"/>
      <c r="G193" s="1706"/>
      <c r="H193" s="1678"/>
      <c r="I193" s="1706"/>
      <c r="J193" s="1678"/>
      <c r="K193" s="1706"/>
      <c r="L193" s="1678"/>
      <c r="M193" s="1706"/>
      <c r="N193" s="1678"/>
      <c r="O193" s="1583"/>
      <c r="P193" s="1674"/>
      <c r="Q193" s="1583"/>
      <c r="R193" s="1674"/>
      <c r="S193" s="1583"/>
      <c r="T193" s="1674"/>
      <c r="U193" s="1583"/>
      <c r="V193" s="1674"/>
      <c r="W193" s="1583"/>
      <c r="X193" s="1674"/>
      <c r="Y193" s="1583"/>
      <c r="Z193" s="1674"/>
      <c r="AA193" s="1583"/>
      <c r="AB193" s="1674"/>
      <c r="AC193" s="1583"/>
      <c r="AD193" s="1674"/>
      <c r="AE193" s="1583"/>
      <c r="AF193" s="1674"/>
      <c r="AG193" s="1583"/>
      <c r="AH193" s="1674"/>
      <c r="AI193" s="1583"/>
      <c r="AJ193" s="1674"/>
      <c r="AK193" s="2894"/>
      <c r="AL193" s="1584"/>
      <c r="AM193" s="1583"/>
      <c r="AN193" s="1740"/>
      <c r="AO193" s="2894"/>
      <c r="AP193" s="1584"/>
      <c r="AQ193" s="1591"/>
      <c r="AR193" s="1740"/>
      <c r="AS193" s="2894"/>
      <c r="AT193" s="1740"/>
      <c r="AU193" s="2894"/>
      <c r="AV193" s="1584"/>
      <c r="AW193" s="2894"/>
      <c r="AX193" s="1584"/>
      <c r="AY193" s="398" t="str">
        <f t="shared" si="357"/>
        <v/>
      </c>
      <c r="AZ193" s="398"/>
      <c r="BA193" s="398"/>
      <c r="BB193" s="398"/>
      <c r="BC193" s="398"/>
      <c r="BD193" s="398"/>
      <c r="BE193" s="398"/>
      <c r="BF193" s="398"/>
      <c r="BG193" s="398"/>
      <c r="BH193" s="394"/>
      <c r="BI193" s="394"/>
      <c r="BJ193" s="394"/>
      <c r="BK193" s="394"/>
      <c r="BR193" s="394"/>
      <c r="BS193" s="394"/>
      <c r="BT193" s="394"/>
      <c r="BU193" s="395"/>
      <c r="CA193" s="399" t="str">
        <f t="shared" si="361"/>
        <v/>
      </c>
      <c r="CB193" s="399" t="str">
        <f t="shared" si="362"/>
        <v/>
      </c>
      <c r="CC193" s="399" t="str">
        <f t="shared" si="363"/>
        <v/>
      </c>
      <c r="CD193" s="399" t="str">
        <f t="shared" si="364"/>
        <v/>
      </c>
      <c r="CE193" s="399" t="str">
        <f t="shared" si="365"/>
        <v/>
      </c>
      <c r="CF193" s="399" t="str">
        <f t="shared" si="366"/>
        <v/>
      </c>
      <c r="CG193" s="399" t="str">
        <f t="shared" si="367"/>
        <v/>
      </c>
      <c r="CH193" s="399" t="str">
        <f t="shared" si="368"/>
        <v/>
      </c>
      <c r="CI193" s="399" t="str">
        <f t="shared" si="369"/>
        <v/>
      </c>
      <c r="CJ193" s="399"/>
      <c r="CK193" s="399"/>
      <c r="CL193" s="399"/>
      <c r="CM193" s="399"/>
      <c r="CN193" s="399"/>
      <c r="CO193" s="399"/>
      <c r="CP193" s="399"/>
      <c r="CQ193" s="399"/>
      <c r="CR193" s="399"/>
      <c r="CS193" s="399"/>
      <c r="CT193" s="399"/>
      <c r="CU193" s="399"/>
      <c r="CV193" s="399"/>
      <c r="CW193" s="399" t="str">
        <f t="shared" si="358"/>
        <v/>
      </c>
      <c r="CX193" s="399" t="str">
        <f t="shared" si="359"/>
        <v/>
      </c>
      <c r="CY193" s="399"/>
      <c r="CZ193" s="399"/>
      <c r="DA193" s="400">
        <f t="shared" si="370"/>
        <v>0</v>
      </c>
      <c r="DB193" s="400">
        <f t="shared" si="371"/>
        <v>0</v>
      </c>
      <c r="DC193" s="400">
        <f t="shared" si="371"/>
        <v>0</v>
      </c>
      <c r="DD193" s="400">
        <f t="shared" si="372"/>
        <v>0</v>
      </c>
      <c r="DE193" s="400">
        <f t="shared" si="372"/>
        <v>0</v>
      </c>
      <c r="DF193" s="400">
        <f t="shared" si="373"/>
        <v>0</v>
      </c>
      <c r="DG193" s="400">
        <f t="shared" si="374"/>
        <v>0</v>
      </c>
      <c r="DH193" s="400">
        <f t="shared" si="375"/>
        <v>0</v>
      </c>
      <c r="DI193" s="400">
        <f t="shared" si="376"/>
        <v>0</v>
      </c>
      <c r="DJ193" s="400"/>
      <c r="DK193" s="400"/>
      <c r="DL193" s="400"/>
      <c r="DM193" s="400"/>
      <c r="DN193" s="400"/>
      <c r="DO193" s="400"/>
      <c r="DP193" s="400"/>
      <c r="DQ193" s="400"/>
      <c r="DR193" s="400"/>
      <c r="DS193" s="400"/>
      <c r="DT193" s="400"/>
      <c r="DU193" s="400"/>
      <c r="DV193" s="400"/>
      <c r="DW193" s="400">
        <f t="shared" si="360"/>
        <v>0</v>
      </c>
      <c r="DX193" s="400">
        <f t="shared" si="360"/>
        <v>0</v>
      </c>
    </row>
    <row r="194" spans="1:128" ht="16.149999999999999" customHeight="1" x14ac:dyDescent="0.25">
      <c r="A194" s="7468" t="s">
        <v>2560</v>
      </c>
      <c r="B194" s="7469"/>
      <c r="C194" s="1791">
        <f>+O194+Q194+S194+U194+W194+Y194+AA194+AC194+AE194+AG194+AI194</f>
        <v>0</v>
      </c>
      <c r="D194" s="404">
        <f>+P194+R194+T194+V194+X194+Z194+AB194+AD194+AF194+AH194+AJ194</f>
        <v>0</v>
      </c>
      <c r="E194" s="1706"/>
      <c r="F194" s="1678"/>
      <c r="G194" s="1706"/>
      <c r="H194" s="1678"/>
      <c r="I194" s="1706"/>
      <c r="J194" s="1678"/>
      <c r="K194" s="1706"/>
      <c r="L194" s="1678"/>
      <c r="M194" s="1706"/>
      <c r="N194" s="1678"/>
      <c r="O194" s="1583"/>
      <c r="P194" s="1674"/>
      <c r="Q194" s="1583"/>
      <c r="R194" s="1674"/>
      <c r="S194" s="1583"/>
      <c r="T194" s="1674"/>
      <c r="U194" s="1583"/>
      <c r="V194" s="1674"/>
      <c r="W194" s="1583"/>
      <c r="X194" s="1674"/>
      <c r="Y194" s="1583"/>
      <c r="Z194" s="1674"/>
      <c r="AA194" s="1583"/>
      <c r="AB194" s="1674"/>
      <c r="AC194" s="1583"/>
      <c r="AD194" s="1674"/>
      <c r="AE194" s="1583"/>
      <c r="AF194" s="1674"/>
      <c r="AG194" s="1583"/>
      <c r="AH194" s="1674"/>
      <c r="AI194" s="1583"/>
      <c r="AJ194" s="1674"/>
      <c r="AK194" s="2894"/>
      <c r="AL194" s="1584"/>
      <c r="AM194" s="1583"/>
      <c r="AN194" s="1740"/>
      <c r="AO194" s="2894"/>
      <c r="AP194" s="1584"/>
      <c r="AQ194" s="1591"/>
      <c r="AR194" s="1740"/>
      <c r="AS194" s="2894"/>
      <c r="AT194" s="1740"/>
      <c r="AU194" s="2894"/>
      <c r="AV194" s="1584"/>
      <c r="AW194" s="2894"/>
      <c r="AX194" s="1584"/>
      <c r="AY194" s="398" t="str">
        <f t="shared" si="357"/>
        <v/>
      </c>
      <c r="AZ194" s="398"/>
      <c r="BA194" s="398"/>
      <c r="BB194" s="398"/>
      <c r="BC194" s="398"/>
      <c r="BD194" s="398"/>
      <c r="BE194" s="398"/>
      <c r="BF194" s="398"/>
      <c r="BG194" s="398"/>
      <c r="BH194" s="394"/>
      <c r="BI194" s="394"/>
      <c r="BJ194" s="394"/>
      <c r="BK194" s="394"/>
      <c r="BR194" s="394"/>
      <c r="BS194" s="394"/>
      <c r="BT194" s="394"/>
      <c r="BU194" s="395"/>
      <c r="CA194" s="399" t="str">
        <f t="shared" si="361"/>
        <v/>
      </c>
      <c r="CB194" s="399" t="str">
        <f t="shared" si="362"/>
        <v/>
      </c>
      <c r="CC194" s="399" t="str">
        <f t="shared" si="363"/>
        <v/>
      </c>
      <c r="CD194" s="399" t="str">
        <f t="shared" si="364"/>
        <v/>
      </c>
      <c r="CE194" s="399" t="str">
        <f t="shared" si="365"/>
        <v/>
      </c>
      <c r="CF194" s="399" t="str">
        <f t="shared" si="366"/>
        <v/>
      </c>
      <c r="CG194" s="399" t="str">
        <f t="shared" si="367"/>
        <v/>
      </c>
      <c r="CH194" s="399" t="str">
        <f t="shared" si="368"/>
        <v/>
      </c>
      <c r="CI194" s="399" t="str">
        <f t="shared" si="369"/>
        <v/>
      </c>
      <c r="CJ194" s="399"/>
      <c r="CK194" s="399"/>
      <c r="CL194" s="399"/>
      <c r="CM194" s="399"/>
      <c r="CN194" s="399"/>
      <c r="CO194" s="399"/>
      <c r="CP194" s="399"/>
      <c r="CQ194" s="399"/>
      <c r="CR194" s="399"/>
      <c r="CS194" s="399"/>
      <c r="CT194" s="399"/>
      <c r="CU194" s="399"/>
      <c r="CV194" s="399"/>
      <c r="CW194" s="399" t="str">
        <f t="shared" si="358"/>
        <v/>
      </c>
      <c r="CX194" s="399" t="str">
        <f t="shared" si="359"/>
        <v/>
      </c>
      <c r="CY194" s="399"/>
      <c r="CZ194" s="399"/>
      <c r="DA194" s="400">
        <f t="shared" si="370"/>
        <v>0</v>
      </c>
      <c r="DB194" s="400">
        <f t="shared" si="371"/>
        <v>0</v>
      </c>
      <c r="DC194" s="400">
        <f t="shared" si="371"/>
        <v>0</v>
      </c>
      <c r="DD194" s="400">
        <f t="shared" si="372"/>
        <v>0</v>
      </c>
      <c r="DE194" s="400">
        <f t="shared" si="372"/>
        <v>0</v>
      </c>
      <c r="DF194" s="400">
        <f t="shared" si="373"/>
        <v>0</v>
      </c>
      <c r="DG194" s="400">
        <f t="shared" si="374"/>
        <v>0</v>
      </c>
      <c r="DH194" s="400">
        <f t="shared" si="375"/>
        <v>0</v>
      </c>
      <c r="DI194" s="400">
        <f t="shared" si="376"/>
        <v>0</v>
      </c>
      <c r="DJ194" s="400"/>
      <c r="DK194" s="400"/>
      <c r="DL194" s="400"/>
      <c r="DM194" s="400"/>
      <c r="DN194" s="400"/>
      <c r="DO194" s="400"/>
      <c r="DP194" s="400"/>
      <c r="DQ194" s="400"/>
      <c r="DR194" s="400"/>
      <c r="DS194" s="400"/>
      <c r="DT194" s="400"/>
      <c r="DU194" s="400"/>
      <c r="DV194" s="400"/>
      <c r="DW194" s="400">
        <f t="shared" si="360"/>
        <v>0</v>
      </c>
      <c r="DX194" s="400">
        <f t="shared" si="360"/>
        <v>0</v>
      </c>
    </row>
    <row r="195" spans="1:128" ht="16.149999999999999" customHeight="1" x14ac:dyDescent="0.25">
      <c r="A195" s="7472" t="s">
        <v>2597</v>
      </c>
      <c r="B195" s="7473"/>
      <c r="C195" s="1793">
        <f>+E195+G195+I195+K195+M195+O195+Q195+S195+U195+W195+Y195+AA195+AC195+AE195+AG195+AI195</f>
        <v>0</v>
      </c>
      <c r="D195" s="1021">
        <f>+F195+H195+J195+L195+N195+P195+R195+T195+V195+X195+Z195+AB195+AD195+AF195+AH195+AJ195</f>
        <v>0</v>
      </c>
      <c r="E195" s="1855"/>
      <c r="F195" s="2281"/>
      <c r="G195" s="1855"/>
      <c r="H195" s="2281"/>
      <c r="I195" s="1855"/>
      <c r="J195" s="2281"/>
      <c r="K195" s="1855"/>
      <c r="L195" s="2281"/>
      <c r="M195" s="1855"/>
      <c r="N195" s="2281"/>
      <c r="O195" s="1855"/>
      <c r="P195" s="2281"/>
      <c r="Q195" s="1855"/>
      <c r="R195" s="2281"/>
      <c r="S195" s="1855"/>
      <c r="T195" s="2281"/>
      <c r="U195" s="1855"/>
      <c r="V195" s="2281"/>
      <c r="W195" s="1855"/>
      <c r="X195" s="2281"/>
      <c r="Y195" s="1855"/>
      <c r="Z195" s="2281"/>
      <c r="AA195" s="1855"/>
      <c r="AB195" s="2281"/>
      <c r="AC195" s="1855"/>
      <c r="AD195" s="2281"/>
      <c r="AE195" s="1855"/>
      <c r="AF195" s="2281"/>
      <c r="AG195" s="1855"/>
      <c r="AH195" s="2281"/>
      <c r="AI195" s="1855"/>
      <c r="AJ195" s="2281"/>
      <c r="AK195" s="4130"/>
      <c r="AL195" s="706"/>
      <c r="AM195" s="1855"/>
      <c r="AN195" s="705"/>
      <c r="AO195" s="4130"/>
      <c r="AP195" s="706"/>
      <c r="AQ195" s="701"/>
      <c r="AR195" s="705"/>
      <c r="AS195" s="4130"/>
      <c r="AT195" s="705"/>
      <c r="AU195" s="4130"/>
      <c r="AV195" s="706"/>
      <c r="AW195" s="4130"/>
      <c r="AX195" s="706"/>
      <c r="AY195" s="398" t="str">
        <f t="shared" si="357"/>
        <v/>
      </c>
      <c r="AZ195" s="398"/>
      <c r="BA195" s="398"/>
      <c r="BB195" s="398"/>
      <c r="BC195" s="398"/>
      <c r="BD195" s="398"/>
      <c r="BE195" s="398"/>
      <c r="BF195" s="398"/>
      <c r="BG195" s="398"/>
      <c r="BH195" s="394"/>
      <c r="BI195" s="394"/>
      <c r="BJ195" s="394"/>
      <c r="BK195" s="394"/>
      <c r="BR195" s="394"/>
      <c r="BS195" s="394"/>
      <c r="BT195" s="394"/>
      <c r="BU195" s="395"/>
      <c r="CA195" s="399" t="str">
        <f t="shared" si="361"/>
        <v/>
      </c>
      <c r="CB195" s="399" t="str">
        <f t="shared" si="362"/>
        <v/>
      </c>
      <c r="CC195" s="399" t="str">
        <f t="shared" si="363"/>
        <v/>
      </c>
      <c r="CD195" s="399" t="str">
        <f t="shared" si="364"/>
        <v/>
      </c>
      <c r="CE195" s="399" t="str">
        <f t="shared" si="365"/>
        <v/>
      </c>
      <c r="CF195" s="399" t="str">
        <f t="shared" si="366"/>
        <v/>
      </c>
      <c r="CG195" s="399" t="str">
        <f t="shared" si="367"/>
        <v/>
      </c>
      <c r="CH195" s="399" t="str">
        <f t="shared" si="368"/>
        <v/>
      </c>
      <c r="CI195" s="399" t="str">
        <f t="shared" si="369"/>
        <v/>
      </c>
      <c r="CJ195" s="399"/>
      <c r="CK195" s="399"/>
      <c r="CL195" s="399"/>
      <c r="CM195" s="399"/>
      <c r="CN195" s="399"/>
      <c r="CO195" s="399"/>
      <c r="CP195" s="399"/>
      <c r="CQ195" s="399"/>
      <c r="CR195" s="399"/>
      <c r="CS195" s="399"/>
      <c r="CT195" s="399"/>
      <c r="CU195" s="399"/>
      <c r="CV195" s="399"/>
      <c r="CW195" s="399" t="str">
        <f t="shared" si="358"/>
        <v/>
      </c>
      <c r="CX195" s="399" t="str">
        <f t="shared" si="359"/>
        <v/>
      </c>
      <c r="CY195" s="399"/>
      <c r="CZ195" s="399"/>
      <c r="DA195" s="400">
        <f t="shared" si="370"/>
        <v>0</v>
      </c>
      <c r="DB195" s="400">
        <f t="shared" si="371"/>
        <v>0</v>
      </c>
      <c r="DC195" s="400">
        <f t="shared" si="371"/>
        <v>0</v>
      </c>
      <c r="DD195" s="400">
        <f t="shared" si="372"/>
        <v>0</v>
      </c>
      <c r="DE195" s="400">
        <f t="shared" si="372"/>
        <v>0</v>
      </c>
      <c r="DF195" s="400">
        <f t="shared" si="373"/>
        <v>0</v>
      </c>
      <c r="DG195" s="400">
        <f t="shared" si="374"/>
        <v>0</v>
      </c>
      <c r="DH195" s="400">
        <f t="shared" si="375"/>
        <v>0</v>
      </c>
      <c r="DI195" s="400">
        <f t="shared" si="376"/>
        <v>0</v>
      </c>
      <c r="DJ195" s="400"/>
      <c r="DK195" s="400"/>
      <c r="DL195" s="400"/>
      <c r="DM195" s="400"/>
      <c r="DN195" s="400"/>
      <c r="DO195" s="400"/>
      <c r="DP195" s="400"/>
      <c r="DQ195" s="400"/>
      <c r="DR195" s="400"/>
      <c r="DS195" s="400"/>
      <c r="DT195" s="400"/>
      <c r="DU195" s="400"/>
      <c r="DV195" s="400"/>
      <c r="DW195" s="400">
        <f t="shared" si="360"/>
        <v>0</v>
      </c>
      <c r="DX195" s="400">
        <f t="shared" si="360"/>
        <v>0</v>
      </c>
    </row>
    <row r="196" spans="1:128" ht="21" customHeight="1" x14ac:dyDescent="0.25">
      <c r="A196" s="7474" t="s">
        <v>2561</v>
      </c>
      <c r="B196" s="4131" t="s">
        <v>2580</v>
      </c>
      <c r="C196" s="294">
        <f t="shared" ref="C196:D198" si="377">+O196+Q196+S196+U196+W196+Y196+AA196+AC196+AE196+AG196</f>
        <v>0</v>
      </c>
      <c r="D196" s="3807">
        <f t="shared" si="377"/>
        <v>0</v>
      </c>
      <c r="E196" s="3843"/>
      <c r="F196" s="1626"/>
      <c r="G196" s="3843"/>
      <c r="H196" s="1626"/>
      <c r="I196" s="3843"/>
      <c r="J196" s="1626"/>
      <c r="K196" s="3843"/>
      <c r="L196" s="1626"/>
      <c r="M196" s="3843"/>
      <c r="N196" s="1626"/>
      <c r="O196" s="3808"/>
      <c r="P196" s="1641"/>
      <c r="Q196" s="3808"/>
      <c r="R196" s="1641"/>
      <c r="S196" s="3808"/>
      <c r="T196" s="1641"/>
      <c r="U196" s="3808"/>
      <c r="V196" s="1641"/>
      <c r="W196" s="3808"/>
      <c r="X196" s="1641"/>
      <c r="Y196" s="3808"/>
      <c r="Z196" s="1641"/>
      <c r="AA196" s="3808"/>
      <c r="AB196" s="1641"/>
      <c r="AC196" s="3808"/>
      <c r="AD196" s="1641"/>
      <c r="AE196" s="3808"/>
      <c r="AF196" s="1641"/>
      <c r="AG196" s="3808"/>
      <c r="AH196" s="1641"/>
      <c r="AI196" s="3845"/>
      <c r="AJ196" s="4142"/>
      <c r="AK196" s="4134"/>
      <c r="AL196" s="3813"/>
      <c r="AM196" s="3808"/>
      <c r="AN196" s="4135"/>
      <c r="AO196" s="4134"/>
      <c r="AP196" s="3813"/>
      <c r="AQ196" s="3811"/>
      <c r="AR196" s="4135"/>
      <c r="AS196" s="3811"/>
      <c r="AT196" s="4135"/>
      <c r="AU196" s="3811"/>
      <c r="AV196" s="4135"/>
      <c r="AW196" s="4136"/>
      <c r="AX196" s="3869"/>
      <c r="AY196" s="398" t="str">
        <f t="shared" si="357"/>
        <v/>
      </c>
      <c r="AZ196" s="398"/>
      <c r="BA196" s="398"/>
      <c r="BB196" s="398"/>
      <c r="BC196" s="398"/>
      <c r="BD196" s="398"/>
      <c r="BE196" s="398"/>
      <c r="BF196" s="398"/>
      <c r="BG196" s="398"/>
      <c r="BH196" s="394"/>
      <c r="BI196" s="394"/>
      <c r="BJ196" s="394"/>
      <c r="BK196" s="394"/>
      <c r="BR196" s="394"/>
      <c r="BS196" s="394"/>
      <c r="BT196" s="394"/>
      <c r="BU196" s="395"/>
      <c r="CA196" s="399" t="str">
        <f t="shared" si="361"/>
        <v/>
      </c>
      <c r="CB196" s="399" t="str">
        <f t="shared" si="362"/>
        <v/>
      </c>
      <c r="CC196" s="399" t="str">
        <f t="shared" si="363"/>
        <v/>
      </c>
      <c r="CD196" s="399" t="str">
        <f t="shared" si="364"/>
        <v/>
      </c>
      <c r="CE196" s="399" t="str">
        <f t="shared" si="365"/>
        <v/>
      </c>
      <c r="CF196" s="399" t="str">
        <f t="shared" si="366"/>
        <v/>
      </c>
      <c r="CG196" s="399" t="str">
        <f t="shared" si="367"/>
        <v/>
      </c>
      <c r="CH196" s="399" t="str">
        <f t="shared" si="368"/>
        <v/>
      </c>
      <c r="CI196" s="399" t="str">
        <f t="shared" si="369"/>
        <v/>
      </c>
      <c r="CJ196" s="399"/>
      <c r="CK196" s="399"/>
      <c r="CL196" s="399"/>
      <c r="CM196" s="399"/>
      <c r="CN196" s="399"/>
      <c r="CO196" s="399"/>
      <c r="CP196" s="399"/>
      <c r="CQ196" s="399"/>
      <c r="CR196" s="399"/>
      <c r="CS196" s="399"/>
      <c r="CT196" s="399"/>
      <c r="CU196" s="399"/>
      <c r="CV196" s="399"/>
      <c r="CW196" s="399" t="str">
        <f t="shared" si="358"/>
        <v/>
      </c>
      <c r="CX196" s="399" t="str">
        <f t="shared" si="359"/>
        <v/>
      </c>
      <c r="CY196" s="399"/>
      <c r="CZ196" s="399"/>
      <c r="DA196" s="400">
        <f t="shared" si="370"/>
        <v>0</v>
      </c>
      <c r="DB196" s="400">
        <f t="shared" si="371"/>
        <v>0</v>
      </c>
      <c r="DC196" s="400">
        <f t="shared" si="371"/>
        <v>0</v>
      </c>
      <c r="DD196" s="400">
        <f t="shared" si="372"/>
        <v>0</v>
      </c>
      <c r="DE196" s="400">
        <f t="shared" si="372"/>
        <v>0</v>
      </c>
      <c r="DF196" s="400">
        <f t="shared" si="373"/>
        <v>0</v>
      </c>
      <c r="DG196" s="400">
        <f t="shared" si="374"/>
        <v>0</v>
      </c>
      <c r="DH196" s="400">
        <f t="shared" si="375"/>
        <v>0</v>
      </c>
      <c r="DI196" s="400">
        <f t="shared" si="376"/>
        <v>0</v>
      </c>
      <c r="DJ196" s="400"/>
      <c r="DK196" s="400"/>
      <c r="DL196" s="400"/>
      <c r="DM196" s="400"/>
      <c r="DN196" s="400"/>
      <c r="DO196" s="400"/>
      <c r="DP196" s="400"/>
      <c r="DQ196" s="400"/>
      <c r="DR196" s="400"/>
      <c r="DS196" s="400"/>
      <c r="DT196" s="400"/>
      <c r="DU196" s="400"/>
      <c r="DV196" s="400"/>
      <c r="DW196" s="400">
        <f t="shared" si="360"/>
        <v>0</v>
      </c>
      <c r="DX196" s="400">
        <f t="shared" si="360"/>
        <v>0</v>
      </c>
    </row>
    <row r="197" spans="1:128" ht="19.5" customHeight="1" x14ac:dyDescent="0.25">
      <c r="A197" s="7475"/>
      <c r="B197" s="1605" t="s">
        <v>2581</v>
      </c>
      <c r="C197" s="1791">
        <f t="shared" si="377"/>
        <v>0</v>
      </c>
      <c r="D197" s="404">
        <f t="shared" si="377"/>
        <v>0</v>
      </c>
      <c r="E197" s="1706"/>
      <c r="F197" s="1678"/>
      <c r="G197" s="1706"/>
      <c r="H197" s="1678"/>
      <c r="I197" s="1706"/>
      <c r="J197" s="1678"/>
      <c r="K197" s="1706"/>
      <c r="L197" s="1678"/>
      <c r="M197" s="1706"/>
      <c r="N197" s="1678"/>
      <c r="O197" s="1583"/>
      <c r="P197" s="1674"/>
      <c r="Q197" s="1583"/>
      <c r="R197" s="1674"/>
      <c r="S197" s="1583"/>
      <c r="T197" s="1674"/>
      <c r="U197" s="1583"/>
      <c r="V197" s="1674"/>
      <c r="W197" s="1583"/>
      <c r="X197" s="1674"/>
      <c r="Y197" s="1583"/>
      <c r="Z197" s="1674"/>
      <c r="AA197" s="1583"/>
      <c r="AB197" s="1674"/>
      <c r="AC197" s="1583"/>
      <c r="AD197" s="1674"/>
      <c r="AE197" s="1583"/>
      <c r="AF197" s="1674"/>
      <c r="AG197" s="1583"/>
      <c r="AH197" s="1674"/>
      <c r="AI197" s="1961"/>
      <c r="AJ197" s="4110"/>
      <c r="AK197" s="2894"/>
      <c r="AL197" s="1584"/>
      <c r="AM197" s="1583"/>
      <c r="AN197" s="1740"/>
      <c r="AO197" s="2894"/>
      <c r="AP197" s="1584"/>
      <c r="AQ197" s="1591"/>
      <c r="AR197" s="1740"/>
      <c r="AS197" s="1591"/>
      <c r="AT197" s="1740"/>
      <c r="AU197" s="1591"/>
      <c r="AV197" s="1740"/>
      <c r="AW197" s="4137"/>
      <c r="AX197" s="1589"/>
      <c r="AY197" s="398" t="str">
        <f t="shared" si="357"/>
        <v/>
      </c>
      <c r="AZ197" s="398"/>
      <c r="BA197" s="398"/>
      <c r="BB197" s="398"/>
      <c r="BC197" s="398"/>
      <c r="BD197" s="398"/>
      <c r="BE197" s="398"/>
      <c r="BF197" s="398"/>
      <c r="BG197" s="398"/>
      <c r="BH197" s="394"/>
      <c r="BI197" s="394"/>
      <c r="BJ197" s="394"/>
      <c r="BK197" s="394"/>
      <c r="BR197" s="394"/>
      <c r="BS197" s="394"/>
      <c r="BT197" s="394"/>
      <c r="BU197" s="395"/>
      <c r="CA197" s="399" t="str">
        <f t="shared" si="361"/>
        <v/>
      </c>
      <c r="CB197" s="399" t="str">
        <f t="shared" si="362"/>
        <v/>
      </c>
      <c r="CC197" s="399" t="str">
        <f t="shared" si="363"/>
        <v/>
      </c>
      <c r="CD197" s="399" t="str">
        <f t="shared" si="364"/>
        <v/>
      </c>
      <c r="CE197" s="399" t="str">
        <f t="shared" si="365"/>
        <v/>
      </c>
      <c r="CF197" s="399" t="str">
        <f t="shared" si="366"/>
        <v/>
      </c>
      <c r="CG197" s="399" t="str">
        <f t="shared" si="367"/>
        <v/>
      </c>
      <c r="CH197" s="399" t="str">
        <f t="shared" si="368"/>
        <v/>
      </c>
      <c r="CI197" s="399" t="str">
        <f t="shared" si="369"/>
        <v/>
      </c>
      <c r="CJ197" s="399"/>
      <c r="CK197" s="399"/>
      <c r="CL197" s="399"/>
      <c r="CM197" s="399"/>
      <c r="CN197" s="399"/>
      <c r="CO197" s="399"/>
      <c r="CP197" s="399"/>
      <c r="CQ197" s="399"/>
      <c r="CR197" s="399"/>
      <c r="CS197" s="399"/>
      <c r="CT197" s="399"/>
      <c r="CU197" s="399"/>
      <c r="CV197" s="399"/>
      <c r="CW197" s="399" t="str">
        <f t="shared" si="358"/>
        <v/>
      </c>
      <c r="CX197" s="399" t="str">
        <f t="shared" si="359"/>
        <v/>
      </c>
      <c r="CY197" s="399"/>
      <c r="CZ197" s="399"/>
      <c r="DA197" s="400">
        <f t="shared" si="370"/>
        <v>0</v>
      </c>
      <c r="DB197" s="400">
        <f t="shared" si="371"/>
        <v>0</v>
      </c>
      <c r="DC197" s="400">
        <f t="shared" si="371"/>
        <v>0</v>
      </c>
      <c r="DD197" s="400">
        <f t="shared" si="372"/>
        <v>0</v>
      </c>
      <c r="DE197" s="400">
        <f t="shared" si="372"/>
        <v>0</v>
      </c>
      <c r="DF197" s="400">
        <f t="shared" si="373"/>
        <v>0</v>
      </c>
      <c r="DG197" s="400">
        <f t="shared" si="374"/>
        <v>0</v>
      </c>
      <c r="DH197" s="400">
        <f t="shared" si="375"/>
        <v>0</v>
      </c>
      <c r="DI197" s="400">
        <f t="shared" si="376"/>
        <v>0</v>
      </c>
      <c r="DJ197" s="400"/>
      <c r="DK197" s="400"/>
      <c r="DL197" s="400"/>
      <c r="DM197" s="400"/>
      <c r="DN197" s="400"/>
      <c r="DO197" s="400"/>
      <c r="DP197" s="400"/>
      <c r="DQ197" s="400"/>
      <c r="DR197" s="400"/>
      <c r="DS197" s="400"/>
      <c r="DT197" s="400"/>
      <c r="DU197" s="400"/>
      <c r="DV197" s="400"/>
      <c r="DW197" s="400">
        <f t="shared" si="360"/>
        <v>0</v>
      </c>
      <c r="DX197" s="400">
        <f t="shared" si="360"/>
        <v>0</v>
      </c>
    </row>
    <row r="198" spans="1:128" ht="19.5" customHeight="1" x14ac:dyDescent="0.25">
      <c r="A198" s="7476"/>
      <c r="B198" s="2639" t="s">
        <v>2582</v>
      </c>
      <c r="C198" s="1793">
        <f t="shared" si="377"/>
        <v>0</v>
      </c>
      <c r="D198" s="3827">
        <f t="shared" si="377"/>
        <v>0</v>
      </c>
      <c r="E198" s="1632"/>
      <c r="F198" s="1635"/>
      <c r="G198" s="1632"/>
      <c r="H198" s="1635"/>
      <c r="I198" s="1632"/>
      <c r="J198" s="1635"/>
      <c r="K198" s="1632"/>
      <c r="L198" s="1635"/>
      <c r="M198" s="1632"/>
      <c r="N198" s="1635"/>
      <c r="O198" s="1596"/>
      <c r="P198" s="1634"/>
      <c r="Q198" s="1596"/>
      <c r="R198" s="1634"/>
      <c r="S198" s="1596"/>
      <c r="T198" s="1634"/>
      <c r="U198" s="1596"/>
      <c r="V198" s="1634"/>
      <c r="W198" s="1596"/>
      <c r="X198" s="1634"/>
      <c r="Y198" s="1596"/>
      <c r="Z198" s="1634"/>
      <c r="AA198" s="1596"/>
      <c r="AB198" s="1634"/>
      <c r="AC198" s="1596"/>
      <c r="AD198" s="1634"/>
      <c r="AE198" s="1596"/>
      <c r="AF198" s="1634"/>
      <c r="AG198" s="1596"/>
      <c r="AH198" s="1634"/>
      <c r="AI198" s="3888"/>
      <c r="AJ198" s="3891"/>
      <c r="AK198" s="2879"/>
      <c r="AL198" s="1640"/>
      <c r="AM198" s="1596"/>
      <c r="AN198" s="1637"/>
      <c r="AO198" s="2879"/>
      <c r="AP198" s="1640"/>
      <c r="AQ198" s="1907"/>
      <c r="AR198" s="1637"/>
      <c r="AS198" s="1907"/>
      <c r="AT198" s="1637"/>
      <c r="AU198" s="1907"/>
      <c r="AV198" s="1637"/>
      <c r="AW198" s="4138"/>
      <c r="AX198" s="1645"/>
      <c r="AY198" s="398" t="str">
        <f t="shared" si="357"/>
        <v/>
      </c>
      <c r="AZ198" s="398"/>
      <c r="BA198" s="398"/>
      <c r="BB198" s="398"/>
      <c r="BC198" s="398"/>
      <c r="BD198" s="398"/>
      <c r="BE198" s="398"/>
      <c r="BF198" s="398"/>
      <c r="BG198" s="398"/>
      <c r="BH198" s="394"/>
      <c r="BI198" s="394"/>
      <c r="BJ198" s="394"/>
      <c r="BK198" s="394"/>
      <c r="BR198" s="394"/>
      <c r="BS198" s="394"/>
      <c r="BT198" s="394"/>
      <c r="BU198" s="395"/>
      <c r="CA198" s="399" t="str">
        <f t="shared" si="361"/>
        <v/>
      </c>
      <c r="CB198" s="399" t="str">
        <f t="shared" si="362"/>
        <v/>
      </c>
      <c r="CC198" s="399" t="str">
        <f t="shared" si="363"/>
        <v/>
      </c>
      <c r="CD198" s="399" t="str">
        <f t="shared" si="364"/>
        <v/>
      </c>
      <c r="CE198" s="399" t="str">
        <f t="shared" si="365"/>
        <v/>
      </c>
      <c r="CF198" s="399" t="str">
        <f t="shared" si="366"/>
        <v/>
      </c>
      <c r="CG198" s="399" t="str">
        <f t="shared" si="367"/>
        <v/>
      </c>
      <c r="CH198" s="399" t="str">
        <f t="shared" si="368"/>
        <v/>
      </c>
      <c r="CI198" s="399" t="str">
        <f t="shared" si="369"/>
        <v/>
      </c>
      <c r="CJ198" s="399"/>
      <c r="CK198" s="399"/>
      <c r="CL198" s="399"/>
      <c r="CM198" s="399"/>
      <c r="CN198" s="399"/>
      <c r="CO198" s="399"/>
      <c r="CP198" s="399"/>
      <c r="CQ198" s="399"/>
      <c r="CR198" s="399"/>
      <c r="CS198" s="399"/>
      <c r="CT198" s="399"/>
      <c r="CU198" s="399"/>
      <c r="CV198" s="399"/>
      <c r="CW198" s="399" t="str">
        <f t="shared" si="358"/>
        <v/>
      </c>
      <c r="CX198" s="399" t="str">
        <f t="shared" si="359"/>
        <v/>
      </c>
      <c r="CY198" s="399"/>
      <c r="CZ198" s="399"/>
      <c r="DA198" s="400">
        <f t="shared" si="370"/>
        <v>0</v>
      </c>
      <c r="DB198" s="400">
        <f t="shared" si="371"/>
        <v>0</v>
      </c>
      <c r="DC198" s="400">
        <f t="shared" si="371"/>
        <v>0</v>
      </c>
      <c r="DD198" s="400">
        <f t="shared" si="372"/>
        <v>0</v>
      </c>
      <c r="DE198" s="400">
        <f t="shared" si="372"/>
        <v>0</v>
      </c>
      <c r="DF198" s="400">
        <f t="shared" si="373"/>
        <v>0</v>
      </c>
      <c r="DG198" s="400">
        <f t="shared" si="374"/>
        <v>0</v>
      </c>
      <c r="DH198" s="400">
        <f t="shared" si="375"/>
        <v>0</v>
      </c>
      <c r="DI198" s="400">
        <f t="shared" si="376"/>
        <v>0</v>
      </c>
      <c r="DJ198" s="400"/>
      <c r="DK198" s="400"/>
      <c r="DL198" s="400"/>
      <c r="DM198" s="400"/>
      <c r="DN198" s="400"/>
      <c r="DO198" s="400"/>
      <c r="DP198" s="400"/>
      <c r="DQ198" s="400"/>
      <c r="DR198" s="400"/>
      <c r="DS198" s="400"/>
      <c r="DT198" s="400"/>
      <c r="DU198" s="400"/>
      <c r="DV198" s="400"/>
      <c r="DW198" s="400">
        <f t="shared" si="360"/>
        <v>0</v>
      </c>
      <c r="DX198" s="400">
        <f t="shared" si="360"/>
        <v>0</v>
      </c>
    </row>
    <row r="199" spans="1:128" ht="16.149999999999999" customHeight="1" x14ac:dyDescent="0.25">
      <c r="A199" s="6908" t="s">
        <v>2562</v>
      </c>
      <c r="B199" s="7467"/>
      <c r="C199" s="294">
        <f t="shared" ref="C199:D201" si="378">+E199+G199+I199+K199+M199+O199+Q199+S199+U199+W199+Y199+AA199+AC199+AE199+AG199+AI199</f>
        <v>0</v>
      </c>
      <c r="D199" s="404">
        <f t="shared" si="378"/>
        <v>0</v>
      </c>
      <c r="E199" s="266"/>
      <c r="F199" s="148"/>
      <c r="G199" s="266"/>
      <c r="H199" s="148"/>
      <c r="I199" s="266"/>
      <c r="J199" s="148"/>
      <c r="K199" s="266"/>
      <c r="L199" s="148"/>
      <c r="M199" s="267"/>
      <c r="N199" s="262"/>
      <c r="O199" s="267"/>
      <c r="P199" s="262"/>
      <c r="Q199" s="267"/>
      <c r="R199" s="262"/>
      <c r="S199" s="267"/>
      <c r="T199" s="262"/>
      <c r="U199" s="267"/>
      <c r="V199" s="262"/>
      <c r="W199" s="267"/>
      <c r="X199" s="262"/>
      <c r="Y199" s="267"/>
      <c r="Z199" s="262"/>
      <c r="AA199" s="267"/>
      <c r="AB199" s="262"/>
      <c r="AC199" s="267"/>
      <c r="AD199" s="405"/>
      <c r="AE199" s="267"/>
      <c r="AF199" s="405"/>
      <c r="AG199" s="4117"/>
      <c r="AH199" s="4119"/>
      <c r="AI199" s="267"/>
      <c r="AJ199" s="262"/>
      <c r="AK199" s="147"/>
      <c r="AL199" s="1222"/>
      <c r="AM199" s="266"/>
      <c r="AN199" s="259"/>
      <c r="AO199" s="147"/>
      <c r="AP199" s="1222"/>
      <c r="AQ199" s="274"/>
      <c r="AR199" s="259"/>
      <c r="AS199" s="147"/>
      <c r="AT199" s="259"/>
      <c r="AU199" s="147"/>
      <c r="AV199" s="1222"/>
      <c r="AW199" s="147"/>
      <c r="AX199" s="1222"/>
      <c r="AY199" s="398" t="str">
        <f t="shared" si="357"/>
        <v/>
      </c>
      <c r="AZ199" s="398"/>
      <c r="BA199" s="398"/>
      <c r="BB199" s="398"/>
      <c r="BC199" s="398"/>
      <c r="BD199" s="398"/>
      <c r="BE199" s="398"/>
      <c r="BF199" s="398"/>
      <c r="BG199" s="398"/>
      <c r="BH199" s="394"/>
      <c r="BI199" s="394"/>
      <c r="BJ199" s="394"/>
      <c r="BK199" s="394"/>
      <c r="BR199" s="394"/>
      <c r="BS199" s="394"/>
      <c r="BT199" s="394"/>
      <c r="BU199" s="395"/>
      <c r="CA199" s="399" t="str">
        <f t="shared" si="361"/>
        <v/>
      </c>
      <c r="CB199" s="399" t="str">
        <f t="shared" si="362"/>
        <v/>
      </c>
      <c r="CC199" s="399" t="str">
        <f t="shared" si="363"/>
        <v/>
      </c>
      <c r="CD199" s="399" t="str">
        <f t="shared" si="364"/>
        <v/>
      </c>
      <c r="CE199" s="399" t="str">
        <f t="shared" si="365"/>
        <v/>
      </c>
      <c r="CF199" s="399" t="str">
        <f t="shared" si="366"/>
        <v/>
      </c>
      <c r="CG199" s="399" t="str">
        <f t="shared" si="367"/>
        <v/>
      </c>
      <c r="CH199" s="399" t="str">
        <f t="shared" si="368"/>
        <v/>
      </c>
      <c r="CI199" s="399" t="str">
        <f t="shared" si="369"/>
        <v/>
      </c>
      <c r="CJ199" s="399"/>
      <c r="CK199" s="399"/>
      <c r="CL199" s="399"/>
      <c r="CM199" s="399"/>
      <c r="CN199" s="399"/>
      <c r="CO199" s="399"/>
      <c r="CP199" s="399"/>
      <c r="CQ199" s="399"/>
      <c r="CR199" s="399"/>
      <c r="CS199" s="399"/>
      <c r="CT199" s="399"/>
      <c r="CU199" s="399"/>
      <c r="CV199" s="399"/>
      <c r="CW199" s="399" t="str">
        <f t="shared" si="358"/>
        <v/>
      </c>
      <c r="CX199" s="399" t="str">
        <f t="shared" si="359"/>
        <v/>
      </c>
      <c r="CY199" s="399"/>
      <c r="CZ199" s="399"/>
      <c r="DA199" s="400">
        <f t="shared" si="370"/>
        <v>0</v>
      </c>
      <c r="DB199" s="400">
        <f t="shared" si="371"/>
        <v>0</v>
      </c>
      <c r="DC199" s="400">
        <f t="shared" si="371"/>
        <v>0</v>
      </c>
      <c r="DD199" s="400">
        <f t="shared" si="372"/>
        <v>0</v>
      </c>
      <c r="DE199" s="400">
        <f t="shared" si="372"/>
        <v>0</v>
      </c>
      <c r="DF199" s="400">
        <f t="shared" si="373"/>
        <v>0</v>
      </c>
      <c r="DG199" s="400">
        <f t="shared" si="374"/>
        <v>0</v>
      </c>
      <c r="DH199" s="400">
        <f t="shared" si="375"/>
        <v>0</v>
      </c>
      <c r="DI199" s="400">
        <f t="shared" si="376"/>
        <v>0</v>
      </c>
      <c r="DJ199" s="400"/>
      <c r="DK199" s="400"/>
      <c r="DL199" s="400"/>
      <c r="DM199" s="400"/>
      <c r="DN199" s="400"/>
      <c r="DO199" s="400"/>
      <c r="DP199" s="400"/>
      <c r="DQ199" s="400"/>
      <c r="DR199" s="400"/>
      <c r="DS199" s="400"/>
      <c r="DT199" s="400"/>
      <c r="DU199" s="400"/>
      <c r="DV199" s="400"/>
      <c r="DW199" s="400">
        <f t="shared" si="360"/>
        <v>0</v>
      </c>
      <c r="DX199" s="400">
        <f t="shared" si="360"/>
        <v>0</v>
      </c>
    </row>
    <row r="200" spans="1:128" ht="16.149999999999999" customHeight="1" x14ac:dyDescent="0.25">
      <c r="A200" s="7468" t="s">
        <v>2598</v>
      </c>
      <c r="B200" s="7469"/>
      <c r="C200" s="1791">
        <f t="shared" si="378"/>
        <v>0</v>
      </c>
      <c r="D200" s="2702">
        <f t="shared" si="378"/>
        <v>0</v>
      </c>
      <c r="E200" s="1583"/>
      <c r="F200" s="1674"/>
      <c r="G200" s="1583"/>
      <c r="H200" s="1674"/>
      <c r="I200" s="1583"/>
      <c r="J200" s="1674"/>
      <c r="K200" s="1583"/>
      <c r="L200" s="1674"/>
      <c r="M200" s="1583"/>
      <c r="N200" s="1674"/>
      <c r="O200" s="1855"/>
      <c r="P200" s="2281"/>
      <c r="Q200" s="1855"/>
      <c r="R200" s="2281"/>
      <c r="S200" s="1855"/>
      <c r="T200" s="2281"/>
      <c r="U200" s="1855"/>
      <c r="V200" s="2281"/>
      <c r="W200" s="1855"/>
      <c r="X200" s="2281"/>
      <c r="Y200" s="1855"/>
      <c r="Z200" s="2281"/>
      <c r="AA200" s="1855"/>
      <c r="AB200" s="2281"/>
      <c r="AC200" s="1855"/>
      <c r="AD200" s="2034"/>
      <c r="AE200" s="1855"/>
      <c r="AF200" s="2034"/>
      <c r="AG200" s="1855"/>
      <c r="AH200" s="1856"/>
      <c r="AI200" s="1855"/>
      <c r="AJ200" s="2281"/>
      <c r="AK200" s="4130"/>
      <c r="AL200" s="706"/>
      <c r="AM200" s="1855"/>
      <c r="AN200" s="705"/>
      <c r="AO200" s="4130"/>
      <c r="AP200" s="706"/>
      <c r="AQ200" s="701"/>
      <c r="AR200" s="705"/>
      <c r="AS200" s="4130"/>
      <c r="AT200" s="705"/>
      <c r="AU200" s="4130"/>
      <c r="AV200" s="706"/>
      <c r="AW200" s="4130"/>
      <c r="AX200" s="706"/>
      <c r="AY200" s="398" t="str">
        <f t="shared" si="357"/>
        <v/>
      </c>
      <c r="AZ200" s="398"/>
      <c r="BA200" s="398"/>
      <c r="BB200" s="398"/>
      <c r="BC200" s="398"/>
      <c r="BD200" s="398"/>
      <c r="BE200" s="398"/>
      <c r="BF200" s="398"/>
      <c r="BG200" s="398"/>
      <c r="BH200" s="394"/>
      <c r="BI200" s="394"/>
      <c r="BJ200" s="394"/>
      <c r="BK200" s="394"/>
      <c r="BR200" s="394"/>
      <c r="BS200" s="394"/>
      <c r="BT200" s="394"/>
      <c r="BU200" s="395"/>
      <c r="CA200" s="399" t="str">
        <f t="shared" si="361"/>
        <v/>
      </c>
      <c r="CB200" s="399" t="str">
        <f t="shared" si="362"/>
        <v/>
      </c>
      <c r="CC200" s="399" t="str">
        <f t="shared" si="363"/>
        <v/>
      </c>
      <c r="CD200" s="399" t="str">
        <f t="shared" si="364"/>
        <v/>
      </c>
      <c r="CE200" s="399" t="str">
        <f t="shared" si="365"/>
        <v/>
      </c>
      <c r="CF200" s="399" t="str">
        <f t="shared" si="366"/>
        <v/>
      </c>
      <c r="CG200" s="399" t="str">
        <f t="shared" si="367"/>
        <v/>
      </c>
      <c r="CH200" s="399" t="str">
        <f t="shared" si="368"/>
        <v/>
      </c>
      <c r="CI200" s="399" t="str">
        <f t="shared" si="369"/>
        <v/>
      </c>
      <c r="CJ200" s="399"/>
      <c r="CK200" s="399"/>
      <c r="CL200" s="399"/>
      <c r="CM200" s="399"/>
      <c r="CN200" s="399"/>
      <c r="CO200" s="399"/>
      <c r="CP200" s="399"/>
      <c r="CQ200" s="399"/>
      <c r="CR200" s="399"/>
      <c r="CS200" s="399"/>
      <c r="CT200" s="399"/>
      <c r="CU200" s="399"/>
      <c r="CV200" s="399"/>
      <c r="CW200" s="399" t="str">
        <f t="shared" si="358"/>
        <v/>
      </c>
      <c r="CX200" s="399" t="str">
        <f t="shared" si="359"/>
        <v/>
      </c>
      <c r="CY200" s="399"/>
      <c r="CZ200" s="399"/>
      <c r="DA200" s="400">
        <f t="shared" si="370"/>
        <v>0</v>
      </c>
      <c r="DB200" s="400">
        <f t="shared" si="371"/>
        <v>0</v>
      </c>
      <c r="DC200" s="400">
        <f t="shared" si="371"/>
        <v>0</v>
      </c>
      <c r="DD200" s="400">
        <f t="shared" si="372"/>
        <v>0</v>
      </c>
      <c r="DE200" s="400">
        <f t="shared" si="372"/>
        <v>0</v>
      </c>
      <c r="DF200" s="400">
        <f t="shared" si="373"/>
        <v>0</v>
      </c>
      <c r="DG200" s="400">
        <f t="shared" si="374"/>
        <v>0</v>
      </c>
      <c r="DH200" s="400">
        <f t="shared" si="375"/>
        <v>0</v>
      </c>
      <c r="DI200" s="400">
        <f t="shared" si="376"/>
        <v>0</v>
      </c>
      <c r="DJ200" s="400"/>
      <c r="DK200" s="400"/>
      <c r="DL200" s="400"/>
      <c r="DM200" s="400"/>
      <c r="DN200" s="400"/>
      <c r="DO200" s="400"/>
      <c r="DP200" s="400"/>
      <c r="DQ200" s="400"/>
      <c r="DR200" s="400"/>
      <c r="DS200" s="400"/>
      <c r="DT200" s="400"/>
      <c r="DU200" s="400"/>
      <c r="DV200" s="400"/>
      <c r="DW200" s="400">
        <f t="shared" si="360"/>
        <v>0</v>
      </c>
      <c r="DX200" s="400">
        <f t="shared" si="360"/>
        <v>0</v>
      </c>
    </row>
    <row r="201" spans="1:128" ht="16.149999999999999" customHeight="1" x14ac:dyDescent="0.25">
      <c r="A201" s="7468" t="s">
        <v>2564</v>
      </c>
      <c r="B201" s="7469"/>
      <c r="C201" s="1791">
        <f t="shared" si="378"/>
        <v>0</v>
      </c>
      <c r="D201" s="2702">
        <f t="shared" si="378"/>
        <v>0</v>
      </c>
      <c r="E201" s="1583"/>
      <c r="F201" s="1674"/>
      <c r="G201" s="1583"/>
      <c r="H201" s="1674"/>
      <c r="I201" s="1583"/>
      <c r="J201" s="1674"/>
      <c r="K201" s="1583"/>
      <c r="L201" s="1674"/>
      <c r="M201" s="1583"/>
      <c r="N201" s="1674"/>
      <c r="O201" s="1855"/>
      <c r="P201" s="2281"/>
      <c r="Q201" s="1855"/>
      <c r="R201" s="2281"/>
      <c r="S201" s="1855"/>
      <c r="T201" s="2281"/>
      <c r="U201" s="1855"/>
      <c r="V201" s="2281"/>
      <c r="W201" s="1855"/>
      <c r="X201" s="2281"/>
      <c r="Y201" s="1855"/>
      <c r="Z201" s="2281"/>
      <c r="AA201" s="1855"/>
      <c r="AB201" s="2281"/>
      <c r="AC201" s="1855"/>
      <c r="AD201" s="2034"/>
      <c r="AE201" s="1855"/>
      <c r="AF201" s="2034"/>
      <c r="AG201" s="1855"/>
      <c r="AH201" s="1856"/>
      <c r="AI201" s="1855"/>
      <c r="AJ201" s="2281"/>
      <c r="AK201" s="4130"/>
      <c r="AL201" s="706"/>
      <c r="AM201" s="1855"/>
      <c r="AN201" s="705"/>
      <c r="AO201" s="4130"/>
      <c r="AP201" s="706"/>
      <c r="AQ201" s="701"/>
      <c r="AR201" s="705"/>
      <c r="AS201" s="4130"/>
      <c r="AT201" s="705"/>
      <c r="AU201" s="4130"/>
      <c r="AV201" s="706"/>
      <c r="AW201" s="4130"/>
      <c r="AX201" s="706"/>
      <c r="AY201" s="398" t="str">
        <f t="shared" si="357"/>
        <v/>
      </c>
      <c r="AZ201" s="398"/>
      <c r="BA201" s="398"/>
      <c r="BB201" s="398"/>
      <c r="BC201" s="398"/>
      <c r="BD201" s="398"/>
      <c r="BE201" s="398"/>
      <c r="BF201" s="398"/>
      <c r="BG201" s="398"/>
      <c r="BH201" s="394"/>
      <c r="BI201" s="394"/>
      <c r="BJ201" s="394"/>
      <c r="BK201" s="394"/>
      <c r="BR201" s="394"/>
      <c r="BS201" s="394"/>
      <c r="BT201" s="394"/>
      <c r="BU201" s="395"/>
      <c r="CA201" s="399" t="str">
        <f t="shared" si="361"/>
        <v/>
      </c>
      <c r="CB201" s="399" t="str">
        <f t="shared" si="362"/>
        <v/>
      </c>
      <c r="CC201" s="399" t="str">
        <f t="shared" si="363"/>
        <v/>
      </c>
      <c r="CD201" s="399" t="str">
        <f t="shared" si="364"/>
        <v/>
      </c>
      <c r="CE201" s="399" t="str">
        <f t="shared" si="365"/>
        <v/>
      </c>
      <c r="CF201" s="399" t="str">
        <f t="shared" si="366"/>
        <v/>
      </c>
      <c r="CG201" s="399" t="str">
        <f t="shared" si="367"/>
        <v/>
      </c>
      <c r="CH201" s="399" t="str">
        <f t="shared" si="368"/>
        <v/>
      </c>
      <c r="CI201" s="399" t="str">
        <f t="shared" si="369"/>
        <v/>
      </c>
      <c r="CJ201" s="399"/>
      <c r="CK201" s="399"/>
      <c r="CL201" s="399"/>
      <c r="CM201" s="399"/>
      <c r="CN201" s="399"/>
      <c r="CO201" s="399"/>
      <c r="CP201" s="399"/>
      <c r="CQ201" s="399"/>
      <c r="CR201" s="399"/>
      <c r="CS201" s="399"/>
      <c r="CT201" s="399"/>
      <c r="CU201" s="399"/>
      <c r="CV201" s="399"/>
      <c r="CW201" s="399" t="str">
        <f t="shared" si="358"/>
        <v/>
      </c>
      <c r="CX201" s="399" t="str">
        <f t="shared" si="359"/>
        <v/>
      </c>
      <c r="CY201" s="399"/>
      <c r="CZ201" s="399"/>
      <c r="DA201" s="400">
        <f t="shared" si="370"/>
        <v>0</v>
      </c>
      <c r="DB201" s="400">
        <f t="shared" si="371"/>
        <v>0</v>
      </c>
      <c r="DC201" s="400">
        <f t="shared" si="371"/>
        <v>0</v>
      </c>
      <c r="DD201" s="400">
        <f t="shared" si="372"/>
        <v>0</v>
      </c>
      <c r="DE201" s="400">
        <f t="shared" si="372"/>
        <v>0</v>
      </c>
      <c r="DF201" s="400">
        <f t="shared" si="373"/>
        <v>0</v>
      </c>
      <c r="DG201" s="400">
        <f t="shared" si="374"/>
        <v>0</v>
      </c>
      <c r="DH201" s="400">
        <f t="shared" si="375"/>
        <v>0</v>
      </c>
      <c r="DI201" s="400">
        <f t="shared" si="376"/>
        <v>0</v>
      </c>
      <c r="DJ201" s="400"/>
      <c r="DK201" s="400"/>
      <c r="DL201" s="400"/>
      <c r="DM201" s="400"/>
      <c r="DN201" s="400"/>
      <c r="DO201" s="400"/>
      <c r="DP201" s="400"/>
      <c r="DQ201" s="400"/>
      <c r="DR201" s="400"/>
      <c r="DS201" s="400"/>
      <c r="DT201" s="400"/>
      <c r="DU201" s="400"/>
      <c r="DV201" s="400"/>
      <c r="DW201" s="400">
        <f t="shared" si="360"/>
        <v>0</v>
      </c>
      <c r="DX201" s="400">
        <f t="shared" si="360"/>
        <v>0</v>
      </c>
    </row>
    <row r="202" spans="1:128" ht="16.149999999999999" customHeight="1" x14ac:dyDescent="0.25">
      <c r="A202" s="7468" t="s">
        <v>2599</v>
      </c>
      <c r="B202" s="7469"/>
      <c r="C202" s="1791">
        <f t="shared" ref="C202:D204" si="379">+O202+Q202+S202+U202+W202+Y202+AA202+AC202+AE202+AG202+AI202</f>
        <v>0</v>
      </c>
      <c r="D202" s="4139">
        <f>+P202+R202+T202+V202+X202+Z202+AB202+AD202+AF202+AH202+AJ202</f>
        <v>0</v>
      </c>
      <c r="E202" s="1706"/>
      <c r="F202" s="1678"/>
      <c r="G202" s="1706"/>
      <c r="H202" s="1678"/>
      <c r="I202" s="1706"/>
      <c r="J202" s="1678"/>
      <c r="K202" s="1706"/>
      <c r="L202" s="1678"/>
      <c r="M202" s="1706"/>
      <c r="N202" s="1678"/>
      <c r="O202" s="1855"/>
      <c r="P202" s="2281"/>
      <c r="Q202" s="1855"/>
      <c r="R202" s="2281"/>
      <c r="S202" s="1855"/>
      <c r="T202" s="2281"/>
      <c r="U202" s="1855"/>
      <c r="V202" s="2281"/>
      <c r="W202" s="1855"/>
      <c r="X202" s="2281"/>
      <c r="Y202" s="1855"/>
      <c r="Z202" s="2281"/>
      <c r="AA202" s="1855"/>
      <c r="AB202" s="2281"/>
      <c r="AC202" s="1855"/>
      <c r="AD202" s="2034"/>
      <c r="AE202" s="1855"/>
      <c r="AF202" s="2034"/>
      <c r="AG202" s="1855"/>
      <c r="AH202" s="1856"/>
      <c r="AI202" s="1855"/>
      <c r="AJ202" s="2281"/>
      <c r="AK202" s="4130"/>
      <c r="AL202" s="706"/>
      <c r="AM202" s="1855"/>
      <c r="AN202" s="705"/>
      <c r="AO202" s="4130"/>
      <c r="AP202" s="706"/>
      <c r="AQ202" s="701"/>
      <c r="AR202" s="705"/>
      <c r="AS202" s="4130"/>
      <c r="AT202" s="705"/>
      <c r="AU202" s="4130"/>
      <c r="AV202" s="706"/>
      <c r="AW202" s="4130"/>
      <c r="AX202" s="706"/>
      <c r="AY202" s="398" t="str">
        <f t="shared" si="357"/>
        <v/>
      </c>
      <c r="AZ202" s="398"/>
      <c r="BA202" s="398"/>
      <c r="BB202" s="398"/>
      <c r="BC202" s="398"/>
      <c r="BD202" s="398"/>
      <c r="BE202" s="398"/>
      <c r="BF202" s="398"/>
      <c r="BG202" s="398"/>
      <c r="BH202" s="394"/>
      <c r="BI202" s="394"/>
      <c r="BJ202" s="394"/>
      <c r="BK202" s="394"/>
      <c r="BR202" s="394"/>
      <c r="BS202" s="394"/>
      <c r="BT202" s="394"/>
      <c r="BU202" s="395"/>
      <c r="CA202" s="399" t="str">
        <f t="shared" si="361"/>
        <v/>
      </c>
      <c r="CB202" s="399" t="str">
        <f t="shared" si="362"/>
        <v/>
      </c>
      <c r="CC202" s="399" t="str">
        <f t="shared" si="363"/>
        <v/>
      </c>
      <c r="CD202" s="399" t="str">
        <f t="shared" si="364"/>
        <v/>
      </c>
      <c r="CE202" s="399" t="str">
        <f t="shared" si="365"/>
        <v/>
      </c>
      <c r="CF202" s="399" t="str">
        <f t="shared" si="366"/>
        <v/>
      </c>
      <c r="CG202" s="399" t="str">
        <f t="shared" si="367"/>
        <v/>
      </c>
      <c r="CH202" s="399" t="str">
        <f t="shared" si="368"/>
        <v/>
      </c>
      <c r="CI202" s="399" t="str">
        <f t="shared" si="369"/>
        <v/>
      </c>
      <c r="CJ202" s="399"/>
      <c r="CK202" s="399"/>
      <c r="CL202" s="399"/>
      <c r="CM202" s="399"/>
      <c r="CN202" s="399"/>
      <c r="CO202" s="399"/>
      <c r="CP202" s="399"/>
      <c r="CQ202" s="399"/>
      <c r="CR202" s="399"/>
      <c r="CS202" s="399"/>
      <c r="CT202" s="399"/>
      <c r="CU202" s="399"/>
      <c r="CV202" s="399"/>
      <c r="CW202" s="399" t="str">
        <f t="shared" si="358"/>
        <v/>
      </c>
      <c r="CX202" s="399" t="str">
        <f t="shared" si="359"/>
        <v/>
      </c>
      <c r="CY202" s="399"/>
      <c r="CZ202" s="399"/>
      <c r="DA202" s="400">
        <f t="shared" si="370"/>
        <v>0</v>
      </c>
      <c r="DB202" s="400">
        <f t="shared" si="371"/>
        <v>0</v>
      </c>
      <c r="DC202" s="400">
        <f t="shared" si="371"/>
        <v>0</v>
      </c>
      <c r="DD202" s="400">
        <f t="shared" si="372"/>
        <v>0</v>
      </c>
      <c r="DE202" s="400">
        <f t="shared" si="372"/>
        <v>0</v>
      </c>
      <c r="DF202" s="400">
        <f t="shared" si="373"/>
        <v>0</v>
      </c>
      <c r="DG202" s="400">
        <f t="shared" si="374"/>
        <v>0</v>
      </c>
      <c r="DH202" s="400">
        <f t="shared" si="375"/>
        <v>0</v>
      </c>
      <c r="DI202" s="400">
        <f t="shared" si="376"/>
        <v>0</v>
      </c>
      <c r="DJ202" s="400"/>
      <c r="DK202" s="400"/>
      <c r="DL202" s="400"/>
      <c r="DM202" s="400"/>
      <c r="DN202" s="400"/>
      <c r="DO202" s="400"/>
      <c r="DP202" s="400"/>
      <c r="DQ202" s="400"/>
      <c r="DR202" s="400"/>
      <c r="DS202" s="400"/>
      <c r="DT202" s="400"/>
      <c r="DU202" s="400"/>
      <c r="DV202" s="400"/>
      <c r="DW202" s="400">
        <f t="shared" si="360"/>
        <v>0</v>
      </c>
      <c r="DX202" s="400">
        <f t="shared" si="360"/>
        <v>0</v>
      </c>
    </row>
    <row r="203" spans="1:128" ht="16.149999999999999" customHeight="1" x14ac:dyDescent="0.25">
      <c r="A203" s="7468" t="s">
        <v>2600</v>
      </c>
      <c r="B203" s="7469"/>
      <c r="C203" s="1791">
        <f>+O203+Q203+S203+U203+W203+Y203+AA203+AC203+AE203+AG203+AI203</f>
        <v>0</v>
      </c>
      <c r="D203" s="4139">
        <f>+P203+R203+T203+V203+X203+Z203+AB203+AD203+AF203+AH203+AJ203</f>
        <v>0</v>
      </c>
      <c r="E203" s="1706"/>
      <c r="F203" s="1678"/>
      <c r="G203" s="1706"/>
      <c r="H203" s="1678"/>
      <c r="I203" s="1706"/>
      <c r="J203" s="1678"/>
      <c r="K203" s="1706"/>
      <c r="L203" s="1678"/>
      <c r="M203" s="1706"/>
      <c r="N203" s="1678"/>
      <c r="O203" s="1855"/>
      <c r="P203" s="2281"/>
      <c r="Q203" s="1855"/>
      <c r="R203" s="2281"/>
      <c r="S203" s="1855"/>
      <c r="T203" s="2281"/>
      <c r="U203" s="1855"/>
      <c r="V203" s="2281"/>
      <c r="W203" s="1855"/>
      <c r="X203" s="2281"/>
      <c r="Y203" s="1855"/>
      <c r="Z203" s="2281"/>
      <c r="AA203" s="1855"/>
      <c r="AB203" s="2281"/>
      <c r="AC203" s="1855"/>
      <c r="AD203" s="2034"/>
      <c r="AE203" s="1855"/>
      <c r="AF203" s="2034"/>
      <c r="AG203" s="1583"/>
      <c r="AH203" s="706"/>
      <c r="AI203" s="1583"/>
      <c r="AJ203" s="701"/>
      <c r="AK203" s="4130"/>
      <c r="AL203" s="706"/>
      <c r="AM203" s="1855"/>
      <c r="AN203" s="705"/>
      <c r="AO203" s="4130"/>
      <c r="AP203" s="706"/>
      <c r="AQ203" s="701"/>
      <c r="AR203" s="705"/>
      <c r="AS203" s="4130"/>
      <c r="AT203" s="705"/>
      <c r="AU203" s="4130"/>
      <c r="AV203" s="706"/>
      <c r="AW203" s="4130"/>
      <c r="AX203" s="706"/>
      <c r="AY203" s="398" t="str">
        <f t="shared" si="357"/>
        <v/>
      </c>
      <c r="AZ203" s="398"/>
      <c r="BA203" s="398"/>
      <c r="BB203" s="398"/>
      <c r="BC203" s="398"/>
      <c r="BD203" s="398"/>
      <c r="BE203" s="398"/>
      <c r="BF203" s="398"/>
      <c r="BG203" s="398"/>
      <c r="BH203" s="394"/>
      <c r="BI203" s="394"/>
      <c r="BJ203" s="394"/>
      <c r="BK203" s="394"/>
      <c r="BR203" s="394"/>
      <c r="BS203" s="394"/>
      <c r="BT203" s="394"/>
      <c r="BU203" s="395"/>
      <c r="CA203" s="399" t="str">
        <f t="shared" si="361"/>
        <v/>
      </c>
      <c r="CB203" s="399" t="str">
        <f t="shared" si="362"/>
        <v/>
      </c>
      <c r="CC203" s="399" t="str">
        <f t="shared" si="363"/>
        <v/>
      </c>
      <c r="CD203" s="399" t="str">
        <f t="shared" si="364"/>
        <v/>
      </c>
      <c r="CE203" s="399" t="str">
        <f t="shared" si="365"/>
        <v/>
      </c>
      <c r="CF203" s="399" t="str">
        <f t="shared" si="366"/>
        <v/>
      </c>
      <c r="CG203" s="399" t="str">
        <f t="shared" si="367"/>
        <v/>
      </c>
      <c r="CH203" s="399" t="str">
        <f t="shared" si="368"/>
        <v/>
      </c>
      <c r="CI203" s="399" t="str">
        <f t="shared" si="369"/>
        <v/>
      </c>
      <c r="CJ203" s="399"/>
      <c r="CK203" s="399"/>
      <c r="CL203" s="399"/>
      <c r="CM203" s="399"/>
      <c r="CN203" s="399"/>
      <c r="CO203" s="399"/>
      <c r="CP203" s="399"/>
      <c r="CQ203" s="399"/>
      <c r="CR203" s="399"/>
      <c r="CS203" s="399"/>
      <c r="CT203" s="399"/>
      <c r="CU203" s="399"/>
      <c r="CV203" s="399"/>
      <c r="CW203" s="399" t="str">
        <f t="shared" si="358"/>
        <v/>
      </c>
      <c r="CX203" s="399" t="str">
        <f t="shared" si="359"/>
        <v/>
      </c>
      <c r="CY203" s="399"/>
      <c r="CZ203" s="399"/>
      <c r="DA203" s="400">
        <f t="shared" si="370"/>
        <v>0</v>
      </c>
      <c r="DB203" s="400">
        <f t="shared" si="371"/>
        <v>0</v>
      </c>
      <c r="DC203" s="400">
        <f t="shared" si="371"/>
        <v>0</v>
      </c>
      <c r="DD203" s="400">
        <f t="shared" si="372"/>
        <v>0</v>
      </c>
      <c r="DE203" s="400">
        <f t="shared" si="372"/>
        <v>0</v>
      </c>
      <c r="DF203" s="400">
        <f t="shared" si="373"/>
        <v>0</v>
      </c>
      <c r="DG203" s="400">
        <f t="shared" si="374"/>
        <v>0</v>
      </c>
      <c r="DH203" s="400">
        <f t="shared" si="375"/>
        <v>0</v>
      </c>
      <c r="DI203" s="400">
        <f t="shared" si="376"/>
        <v>0</v>
      </c>
      <c r="DJ203" s="400"/>
      <c r="DK203" s="400"/>
      <c r="DL203" s="400"/>
      <c r="DM203" s="400"/>
      <c r="DN203" s="400"/>
      <c r="DO203" s="400"/>
      <c r="DP203" s="400"/>
      <c r="DQ203" s="400"/>
      <c r="DR203" s="400"/>
      <c r="DS203" s="400"/>
      <c r="DT203" s="400"/>
      <c r="DU203" s="400"/>
      <c r="DV203" s="400"/>
      <c r="DW203" s="400">
        <f t="shared" ref="DW203:DX209" si="380">IF(AND(C203&lt;&gt;0,OR(AO203="",AQ203="",AS203="",AU203="")),1,0)</f>
        <v>0</v>
      </c>
      <c r="DX203" s="400">
        <f t="shared" si="380"/>
        <v>0</v>
      </c>
    </row>
    <row r="204" spans="1:128" ht="16.5" customHeight="1" x14ac:dyDescent="0.25">
      <c r="A204" s="4140" t="s">
        <v>2601</v>
      </c>
      <c r="B204" s="4141"/>
      <c r="C204" s="1791">
        <f t="shared" si="379"/>
        <v>0</v>
      </c>
      <c r="D204" s="4139">
        <f t="shared" si="379"/>
        <v>0</v>
      </c>
      <c r="E204" s="1706"/>
      <c r="F204" s="1678"/>
      <c r="G204" s="1706"/>
      <c r="H204" s="1678"/>
      <c r="I204" s="1706"/>
      <c r="J204" s="1678"/>
      <c r="K204" s="1706"/>
      <c r="L204" s="1678"/>
      <c r="M204" s="1706"/>
      <c r="N204" s="1678"/>
      <c r="O204" s="1855"/>
      <c r="P204" s="2281"/>
      <c r="Q204" s="1855"/>
      <c r="R204" s="2281"/>
      <c r="S204" s="1855"/>
      <c r="T204" s="2281"/>
      <c r="U204" s="1855"/>
      <c r="V204" s="2281"/>
      <c r="W204" s="1855"/>
      <c r="X204" s="2281"/>
      <c r="Y204" s="1855"/>
      <c r="Z204" s="2281"/>
      <c r="AA204" s="1855"/>
      <c r="AB204" s="2281"/>
      <c r="AC204" s="1855"/>
      <c r="AD204" s="2034"/>
      <c r="AE204" s="1855"/>
      <c r="AF204" s="2034"/>
      <c r="AG204" s="1855"/>
      <c r="AH204" s="1856"/>
      <c r="AI204" s="1855"/>
      <c r="AJ204" s="2281"/>
      <c r="AK204" s="4130"/>
      <c r="AL204" s="706"/>
      <c r="AM204" s="1855"/>
      <c r="AN204" s="705"/>
      <c r="AO204" s="4130"/>
      <c r="AP204" s="706"/>
      <c r="AQ204" s="701"/>
      <c r="AR204" s="705"/>
      <c r="AS204" s="4130"/>
      <c r="AT204" s="705"/>
      <c r="AU204" s="4130"/>
      <c r="AV204" s="706"/>
      <c r="AW204" s="4130"/>
      <c r="AX204" s="706"/>
      <c r="AY204" s="398" t="str">
        <f t="shared" si="357"/>
        <v/>
      </c>
      <c r="AZ204" s="398"/>
      <c r="BA204" s="398"/>
      <c r="BB204" s="398"/>
      <c r="BC204" s="398"/>
      <c r="BD204" s="398"/>
      <c r="BE204" s="398"/>
      <c r="BF204" s="398"/>
      <c r="BG204" s="398"/>
      <c r="BH204" s="394"/>
      <c r="BI204" s="394"/>
      <c r="BJ204" s="394"/>
      <c r="BK204" s="394"/>
      <c r="BR204" s="394"/>
      <c r="BS204" s="394"/>
      <c r="BT204" s="394"/>
      <c r="BU204" s="395"/>
      <c r="CA204" s="399" t="str">
        <f t="shared" si="361"/>
        <v/>
      </c>
      <c r="CB204" s="399" t="str">
        <f t="shared" si="362"/>
        <v/>
      </c>
      <c r="CC204" s="399" t="str">
        <f t="shared" si="363"/>
        <v/>
      </c>
      <c r="CD204" s="399" t="str">
        <f t="shared" si="364"/>
        <v/>
      </c>
      <c r="CE204" s="399" t="str">
        <f t="shared" si="365"/>
        <v/>
      </c>
      <c r="CF204" s="399" t="str">
        <f t="shared" si="366"/>
        <v/>
      </c>
      <c r="CG204" s="399" t="str">
        <f t="shared" si="367"/>
        <v/>
      </c>
      <c r="CH204" s="399" t="str">
        <f t="shared" si="368"/>
        <v/>
      </c>
      <c r="CI204" s="399" t="str">
        <f t="shared" si="369"/>
        <v/>
      </c>
      <c r="CJ204" s="399"/>
      <c r="CK204" s="399"/>
      <c r="CL204" s="399"/>
      <c r="CM204" s="399"/>
      <c r="CN204" s="399"/>
      <c r="CO204" s="399"/>
      <c r="CP204" s="399"/>
      <c r="CQ204" s="399"/>
      <c r="CR204" s="399"/>
      <c r="CS204" s="399"/>
      <c r="CT204" s="399"/>
      <c r="CU204" s="399"/>
      <c r="CV204" s="399"/>
      <c r="CW204" s="399" t="str">
        <f t="shared" si="358"/>
        <v/>
      </c>
      <c r="CX204" s="399" t="str">
        <f t="shared" si="359"/>
        <v/>
      </c>
      <c r="CY204" s="399"/>
      <c r="CZ204" s="399"/>
      <c r="DA204" s="400">
        <f t="shared" si="370"/>
        <v>0</v>
      </c>
      <c r="DB204" s="400">
        <f t="shared" si="371"/>
        <v>0</v>
      </c>
      <c r="DC204" s="400">
        <f t="shared" si="371"/>
        <v>0</v>
      </c>
      <c r="DD204" s="400">
        <f t="shared" si="372"/>
        <v>0</v>
      </c>
      <c r="DE204" s="400">
        <f t="shared" si="372"/>
        <v>0</v>
      </c>
      <c r="DF204" s="400">
        <f t="shared" si="373"/>
        <v>0</v>
      </c>
      <c r="DG204" s="400">
        <f t="shared" si="374"/>
        <v>0</v>
      </c>
      <c r="DH204" s="400">
        <f t="shared" si="375"/>
        <v>0</v>
      </c>
      <c r="DI204" s="400">
        <f t="shared" si="376"/>
        <v>0</v>
      </c>
      <c r="DJ204" s="400"/>
      <c r="DK204" s="400"/>
      <c r="DL204" s="400"/>
      <c r="DM204" s="400"/>
      <c r="DN204" s="400"/>
      <c r="DO204" s="400"/>
      <c r="DP204" s="400"/>
      <c r="DQ204" s="400"/>
      <c r="DR204" s="400"/>
      <c r="DS204" s="400"/>
      <c r="DT204" s="400"/>
      <c r="DU204" s="400"/>
      <c r="DV204" s="400"/>
      <c r="DW204" s="400">
        <f t="shared" si="380"/>
        <v>0</v>
      </c>
      <c r="DX204" s="400">
        <f t="shared" si="380"/>
        <v>0</v>
      </c>
    </row>
    <row r="205" spans="1:128" ht="16.149999999999999" customHeight="1" x14ac:dyDescent="0.25">
      <c r="A205" s="7468" t="s">
        <v>2602</v>
      </c>
      <c r="B205" s="7469"/>
      <c r="C205" s="1791">
        <f t="shared" ref="C205:D209" si="381">+E205+G205+I205+K205+M205+O205+Q205+S205+U205+W205+Y205+AA205+AC205+AE205+AG205+AI205</f>
        <v>0</v>
      </c>
      <c r="D205" s="4139">
        <f t="shared" si="381"/>
        <v>0</v>
      </c>
      <c r="E205" s="1855"/>
      <c r="F205" s="2281"/>
      <c r="G205" s="1855"/>
      <c r="H205" s="2281"/>
      <c r="I205" s="1855"/>
      <c r="J205" s="2281"/>
      <c r="K205" s="1855"/>
      <c r="L205" s="2281"/>
      <c r="M205" s="1855"/>
      <c r="N205" s="2281"/>
      <c r="O205" s="1855"/>
      <c r="P205" s="2281"/>
      <c r="Q205" s="1855"/>
      <c r="R205" s="2281"/>
      <c r="S205" s="1855"/>
      <c r="T205" s="2281"/>
      <c r="U205" s="1855"/>
      <c r="V205" s="2281"/>
      <c r="W205" s="1855"/>
      <c r="X205" s="2281"/>
      <c r="Y205" s="1855"/>
      <c r="Z205" s="2281"/>
      <c r="AA205" s="1855"/>
      <c r="AB205" s="2281"/>
      <c r="AC205" s="1855"/>
      <c r="AD205" s="2034"/>
      <c r="AE205" s="1855"/>
      <c r="AF205" s="2034"/>
      <c r="AG205" s="1855"/>
      <c r="AH205" s="1856"/>
      <c r="AI205" s="1855"/>
      <c r="AJ205" s="2281"/>
      <c r="AK205" s="4130"/>
      <c r="AL205" s="706"/>
      <c r="AM205" s="1855"/>
      <c r="AN205" s="705"/>
      <c r="AO205" s="4130"/>
      <c r="AP205" s="706"/>
      <c r="AQ205" s="701"/>
      <c r="AR205" s="705"/>
      <c r="AS205" s="4130"/>
      <c r="AT205" s="705"/>
      <c r="AU205" s="4130"/>
      <c r="AV205" s="706"/>
      <c r="AW205" s="4130"/>
      <c r="AX205" s="706"/>
      <c r="AY205" s="398" t="str">
        <f t="shared" si="357"/>
        <v/>
      </c>
      <c r="AZ205" s="398"/>
      <c r="BA205" s="398"/>
      <c r="BB205" s="398"/>
      <c r="BC205" s="398"/>
      <c r="BD205" s="398"/>
      <c r="BE205" s="398"/>
      <c r="BF205" s="398"/>
      <c r="BG205" s="398"/>
      <c r="BH205" s="394"/>
      <c r="BI205" s="394"/>
      <c r="BJ205" s="394"/>
      <c r="BK205" s="394"/>
      <c r="BR205" s="394"/>
      <c r="BS205" s="394"/>
      <c r="BT205" s="394"/>
      <c r="BU205" s="395"/>
      <c r="CA205" s="399" t="str">
        <f t="shared" si="361"/>
        <v/>
      </c>
      <c r="CB205" s="399" t="str">
        <f t="shared" si="362"/>
        <v/>
      </c>
      <c r="CC205" s="399" t="str">
        <f t="shared" si="363"/>
        <v/>
      </c>
      <c r="CD205" s="399" t="str">
        <f t="shared" si="364"/>
        <v/>
      </c>
      <c r="CE205" s="399" t="str">
        <f t="shared" si="365"/>
        <v/>
      </c>
      <c r="CF205" s="399" t="str">
        <f t="shared" si="366"/>
        <v/>
      </c>
      <c r="CG205" s="399" t="str">
        <f t="shared" si="367"/>
        <v/>
      </c>
      <c r="CH205" s="399" t="str">
        <f t="shared" si="368"/>
        <v/>
      </c>
      <c r="CI205" s="399" t="str">
        <f t="shared" si="369"/>
        <v/>
      </c>
      <c r="CJ205" s="399"/>
      <c r="CK205" s="399"/>
      <c r="CL205" s="399"/>
      <c r="CM205" s="399"/>
      <c r="CN205" s="399"/>
      <c r="CO205" s="399"/>
      <c r="CP205" s="399"/>
      <c r="CQ205" s="399"/>
      <c r="CR205" s="399"/>
      <c r="CS205" s="399"/>
      <c r="CT205" s="399"/>
      <c r="CU205" s="399"/>
      <c r="CV205" s="399"/>
      <c r="CW205" s="399" t="str">
        <f t="shared" si="358"/>
        <v/>
      </c>
      <c r="CX205" s="399" t="str">
        <f t="shared" si="359"/>
        <v/>
      </c>
      <c r="CY205" s="399"/>
      <c r="CZ205" s="399"/>
      <c r="DA205" s="400">
        <f t="shared" si="370"/>
        <v>0</v>
      </c>
      <c r="DB205" s="400">
        <f t="shared" si="371"/>
        <v>0</v>
      </c>
      <c r="DC205" s="400">
        <f t="shared" si="371"/>
        <v>0</v>
      </c>
      <c r="DD205" s="400">
        <f t="shared" si="372"/>
        <v>0</v>
      </c>
      <c r="DE205" s="400">
        <f t="shared" si="372"/>
        <v>0</v>
      </c>
      <c r="DF205" s="400">
        <f t="shared" si="373"/>
        <v>0</v>
      </c>
      <c r="DG205" s="400">
        <f t="shared" si="374"/>
        <v>0</v>
      </c>
      <c r="DH205" s="400">
        <f t="shared" si="375"/>
        <v>0</v>
      </c>
      <c r="DI205" s="400">
        <f t="shared" si="376"/>
        <v>0</v>
      </c>
      <c r="DJ205" s="400"/>
      <c r="DK205" s="400"/>
      <c r="DL205" s="400"/>
      <c r="DM205" s="400"/>
      <c r="DN205" s="400"/>
      <c r="DO205" s="400"/>
      <c r="DP205" s="400"/>
      <c r="DQ205" s="400"/>
      <c r="DR205" s="400"/>
      <c r="DS205" s="400"/>
      <c r="DT205" s="400"/>
      <c r="DU205" s="400"/>
      <c r="DV205" s="400"/>
      <c r="DW205" s="400">
        <f t="shared" si="380"/>
        <v>0</v>
      </c>
      <c r="DX205" s="400">
        <f t="shared" si="380"/>
        <v>0</v>
      </c>
    </row>
    <row r="206" spans="1:128" ht="16.149999999999999" customHeight="1" x14ac:dyDescent="0.25">
      <c r="A206" s="7468" t="s">
        <v>2603</v>
      </c>
      <c r="B206" s="7469"/>
      <c r="C206" s="1791">
        <f t="shared" si="381"/>
        <v>0</v>
      </c>
      <c r="D206" s="4139">
        <f t="shared" si="381"/>
        <v>0</v>
      </c>
      <c r="E206" s="1855"/>
      <c r="F206" s="2281"/>
      <c r="G206" s="1855"/>
      <c r="H206" s="2281"/>
      <c r="I206" s="1855"/>
      <c r="J206" s="2281"/>
      <c r="K206" s="1855"/>
      <c r="L206" s="2281"/>
      <c r="M206" s="1855"/>
      <c r="N206" s="2281"/>
      <c r="O206" s="1855"/>
      <c r="P206" s="2281"/>
      <c r="Q206" s="1855"/>
      <c r="R206" s="2281"/>
      <c r="S206" s="1855"/>
      <c r="T206" s="2281"/>
      <c r="U206" s="1855"/>
      <c r="V206" s="2281"/>
      <c r="W206" s="1855"/>
      <c r="X206" s="2281"/>
      <c r="Y206" s="1855"/>
      <c r="Z206" s="2281"/>
      <c r="AA206" s="1855"/>
      <c r="AB206" s="2281"/>
      <c r="AC206" s="1855"/>
      <c r="AD206" s="2034"/>
      <c r="AE206" s="1855"/>
      <c r="AF206" s="2034"/>
      <c r="AG206" s="1855"/>
      <c r="AH206" s="1856"/>
      <c r="AI206" s="1855"/>
      <c r="AJ206" s="2281"/>
      <c r="AK206" s="4130"/>
      <c r="AL206" s="706"/>
      <c r="AM206" s="1855"/>
      <c r="AN206" s="705"/>
      <c r="AO206" s="4130"/>
      <c r="AP206" s="706"/>
      <c r="AQ206" s="701"/>
      <c r="AR206" s="705"/>
      <c r="AS206" s="4130"/>
      <c r="AT206" s="705"/>
      <c r="AU206" s="4130"/>
      <c r="AV206" s="706"/>
      <c r="AW206" s="4130"/>
      <c r="AX206" s="706"/>
      <c r="AY206" s="398" t="str">
        <f t="shared" si="357"/>
        <v/>
      </c>
      <c r="AZ206" s="398"/>
      <c r="BA206" s="398"/>
      <c r="BB206" s="398"/>
      <c r="BC206" s="398"/>
      <c r="BD206" s="398"/>
      <c r="BE206" s="398"/>
      <c r="BF206" s="398"/>
      <c r="BG206" s="398"/>
      <c r="BH206" s="394"/>
      <c r="BI206" s="394"/>
      <c r="BJ206" s="394"/>
      <c r="BK206" s="394"/>
      <c r="BR206" s="394"/>
      <c r="BS206" s="394"/>
      <c r="BT206" s="394"/>
      <c r="BU206" s="395"/>
      <c r="CA206" s="399" t="str">
        <f t="shared" si="361"/>
        <v/>
      </c>
      <c r="CB206" s="399" t="str">
        <f t="shared" si="362"/>
        <v/>
      </c>
      <c r="CC206" s="399" t="str">
        <f t="shared" si="363"/>
        <v/>
      </c>
      <c r="CD206" s="399" t="str">
        <f t="shared" si="364"/>
        <v/>
      </c>
      <c r="CE206" s="399" t="str">
        <f t="shared" si="365"/>
        <v/>
      </c>
      <c r="CF206" s="399" t="str">
        <f t="shared" si="366"/>
        <v/>
      </c>
      <c r="CG206" s="399" t="str">
        <f t="shared" si="367"/>
        <v/>
      </c>
      <c r="CH206" s="399" t="str">
        <f t="shared" si="368"/>
        <v/>
      </c>
      <c r="CI206" s="399" t="str">
        <f t="shared" si="369"/>
        <v/>
      </c>
      <c r="CJ206" s="399"/>
      <c r="CK206" s="399"/>
      <c r="CL206" s="399"/>
      <c r="CM206" s="399"/>
      <c r="CN206" s="399"/>
      <c r="CO206" s="399"/>
      <c r="CP206" s="399"/>
      <c r="CQ206" s="399"/>
      <c r="CR206" s="399"/>
      <c r="CS206" s="399"/>
      <c r="CT206" s="399"/>
      <c r="CU206" s="399"/>
      <c r="CV206" s="399"/>
      <c r="CW206" s="399" t="str">
        <f t="shared" si="358"/>
        <v/>
      </c>
      <c r="CX206" s="399" t="str">
        <f t="shared" si="359"/>
        <v/>
      </c>
      <c r="CY206" s="399"/>
      <c r="CZ206" s="399"/>
      <c r="DA206" s="400">
        <f t="shared" si="370"/>
        <v>0</v>
      </c>
      <c r="DB206" s="400">
        <f t="shared" si="371"/>
        <v>0</v>
      </c>
      <c r="DC206" s="400">
        <f t="shared" si="371"/>
        <v>0</v>
      </c>
      <c r="DD206" s="400">
        <f t="shared" si="372"/>
        <v>0</v>
      </c>
      <c r="DE206" s="400">
        <f t="shared" si="372"/>
        <v>0</v>
      </c>
      <c r="DF206" s="400">
        <f t="shared" si="373"/>
        <v>0</v>
      </c>
      <c r="DG206" s="400">
        <f t="shared" si="374"/>
        <v>0</v>
      </c>
      <c r="DH206" s="400">
        <f t="shared" si="375"/>
        <v>0</v>
      </c>
      <c r="DI206" s="400">
        <f t="shared" si="376"/>
        <v>0</v>
      </c>
      <c r="DJ206" s="400"/>
      <c r="DK206" s="400"/>
      <c r="DL206" s="400"/>
      <c r="DM206" s="400"/>
      <c r="DN206" s="400"/>
      <c r="DO206" s="400"/>
      <c r="DP206" s="400"/>
      <c r="DQ206" s="400"/>
      <c r="DR206" s="400"/>
      <c r="DS206" s="400"/>
      <c r="DT206" s="400"/>
      <c r="DU206" s="400"/>
      <c r="DV206" s="400"/>
      <c r="DW206" s="400">
        <f t="shared" si="380"/>
        <v>0</v>
      </c>
      <c r="DX206" s="400">
        <f t="shared" si="380"/>
        <v>0</v>
      </c>
    </row>
    <row r="207" spans="1:128" ht="16.149999999999999" customHeight="1" x14ac:dyDescent="0.25">
      <c r="A207" s="7468" t="s">
        <v>2604</v>
      </c>
      <c r="B207" s="7469"/>
      <c r="C207" s="1791">
        <f t="shared" si="381"/>
        <v>0</v>
      </c>
      <c r="D207" s="4139">
        <f t="shared" si="381"/>
        <v>0</v>
      </c>
      <c r="E207" s="1855"/>
      <c r="F207" s="2281"/>
      <c r="G207" s="1855"/>
      <c r="H207" s="2281"/>
      <c r="I207" s="1855"/>
      <c r="J207" s="2281"/>
      <c r="K207" s="1855"/>
      <c r="L207" s="2281"/>
      <c r="M207" s="1855"/>
      <c r="N207" s="2281"/>
      <c r="O207" s="1855"/>
      <c r="P207" s="2281"/>
      <c r="Q207" s="1855"/>
      <c r="R207" s="2281"/>
      <c r="S207" s="1855"/>
      <c r="T207" s="2281"/>
      <c r="U207" s="1855"/>
      <c r="V207" s="2281"/>
      <c r="W207" s="1855"/>
      <c r="X207" s="2281"/>
      <c r="Y207" s="1855"/>
      <c r="Z207" s="2281"/>
      <c r="AA207" s="1855"/>
      <c r="AB207" s="2281"/>
      <c r="AC207" s="1855"/>
      <c r="AD207" s="2034"/>
      <c r="AE207" s="1855"/>
      <c r="AF207" s="2034"/>
      <c r="AG207" s="1855"/>
      <c r="AH207" s="1856"/>
      <c r="AI207" s="1855"/>
      <c r="AJ207" s="2281"/>
      <c r="AK207" s="4130"/>
      <c r="AL207" s="706"/>
      <c r="AM207" s="1855"/>
      <c r="AN207" s="705"/>
      <c r="AO207" s="4130"/>
      <c r="AP207" s="706"/>
      <c r="AQ207" s="701"/>
      <c r="AR207" s="705"/>
      <c r="AS207" s="4130"/>
      <c r="AT207" s="705"/>
      <c r="AU207" s="4130"/>
      <c r="AV207" s="706"/>
      <c r="AW207" s="4130"/>
      <c r="AX207" s="706"/>
      <c r="AY207" s="398" t="str">
        <f t="shared" si="357"/>
        <v/>
      </c>
      <c r="AZ207" s="398"/>
      <c r="BA207" s="398"/>
      <c r="BB207" s="398"/>
      <c r="BC207" s="398"/>
      <c r="BD207" s="398"/>
      <c r="BE207" s="398"/>
      <c r="BF207" s="398"/>
      <c r="BG207" s="398"/>
      <c r="BH207" s="394"/>
      <c r="BI207" s="394"/>
      <c r="BJ207" s="394"/>
      <c r="BK207" s="394"/>
      <c r="BR207" s="394"/>
      <c r="BS207" s="394"/>
      <c r="BT207" s="394"/>
      <c r="BU207" s="395"/>
      <c r="CA207" s="399" t="str">
        <f t="shared" si="361"/>
        <v/>
      </c>
      <c r="CB207" s="399" t="str">
        <f t="shared" si="362"/>
        <v/>
      </c>
      <c r="CC207" s="399" t="str">
        <f t="shared" si="363"/>
        <v/>
      </c>
      <c r="CD207" s="399" t="str">
        <f t="shared" si="364"/>
        <v/>
      </c>
      <c r="CE207" s="399" t="str">
        <f t="shared" si="365"/>
        <v/>
      </c>
      <c r="CF207" s="399" t="str">
        <f t="shared" si="366"/>
        <v/>
      </c>
      <c r="CG207" s="399" t="str">
        <f t="shared" si="367"/>
        <v/>
      </c>
      <c r="CH207" s="399" t="str">
        <f t="shared" si="368"/>
        <v/>
      </c>
      <c r="CI207" s="399" t="str">
        <f t="shared" si="369"/>
        <v/>
      </c>
      <c r="CJ207" s="399"/>
      <c r="CK207" s="399"/>
      <c r="CL207" s="399"/>
      <c r="CM207" s="399"/>
      <c r="CN207" s="399"/>
      <c r="CO207" s="399"/>
      <c r="CP207" s="399"/>
      <c r="CQ207" s="399"/>
      <c r="CR207" s="399"/>
      <c r="CS207" s="399"/>
      <c r="CT207" s="399"/>
      <c r="CU207" s="399"/>
      <c r="CV207" s="399"/>
      <c r="CW207" s="399" t="str">
        <f t="shared" si="358"/>
        <v/>
      </c>
      <c r="CX207" s="399" t="str">
        <f t="shared" si="359"/>
        <v/>
      </c>
      <c r="CY207" s="399"/>
      <c r="CZ207" s="399"/>
      <c r="DA207" s="400">
        <f t="shared" si="370"/>
        <v>0</v>
      </c>
      <c r="DB207" s="400">
        <f t="shared" si="371"/>
        <v>0</v>
      </c>
      <c r="DC207" s="400">
        <f t="shared" si="371"/>
        <v>0</v>
      </c>
      <c r="DD207" s="400">
        <f t="shared" si="372"/>
        <v>0</v>
      </c>
      <c r="DE207" s="400">
        <f t="shared" si="372"/>
        <v>0</v>
      </c>
      <c r="DF207" s="400">
        <f t="shared" si="373"/>
        <v>0</v>
      </c>
      <c r="DG207" s="400">
        <f t="shared" si="374"/>
        <v>0</v>
      </c>
      <c r="DH207" s="400">
        <f t="shared" si="375"/>
        <v>0</v>
      </c>
      <c r="DI207" s="400">
        <f t="shared" si="376"/>
        <v>0</v>
      </c>
      <c r="DJ207" s="400"/>
      <c r="DK207" s="400"/>
      <c r="DL207" s="400"/>
      <c r="DM207" s="400"/>
      <c r="DN207" s="400"/>
      <c r="DO207" s="400"/>
      <c r="DP207" s="400"/>
      <c r="DQ207" s="400"/>
      <c r="DR207" s="400"/>
      <c r="DS207" s="400"/>
      <c r="DT207" s="400"/>
      <c r="DU207" s="400"/>
      <c r="DV207" s="400"/>
      <c r="DW207" s="400">
        <f t="shared" si="380"/>
        <v>0</v>
      </c>
      <c r="DX207" s="400">
        <f t="shared" si="380"/>
        <v>0</v>
      </c>
    </row>
    <row r="208" spans="1:128" ht="16.149999999999999" customHeight="1" x14ac:dyDescent="0.25">
      <c r="A208" s="7468" t="s">
        <v>2605</v>
      </c>
      <c r="B208" s="7469"/>
      <c r="C208" s="1791">
        <f t="shared" si="381"/>
        <v>0</v>
      </c>
      <c r="D208" s="4139">
        <f t="shared" si="381"/>
        <v>0</v>
      </c>
      <c r="E208" s="1855"/>
      <c r="F208" s="2281"/>
      <c r="G208" s="1855"/>
      <c r="H208" s="2281"/>
      <c r="I208" s="1855"/>
      <c r="J208" s="2281"/>
      <c r="K208" s="1855"/>
      <c r="L208" s="2281"/>
      <c r="M208" s="1855"/>
      <c r="N208" s="2281"/>
      <c r="O208" s="1855"/>
      <c r="P208" s="2281"/>
      <c r="Q208" s="1855"/>
      <c r="R208" s="2281"/>
      <c r="S208" s="1855"/>
      <c r="T208" s="2281"/>
      <c r="U208" s="1855"/>
      <c r="V208" s="2281"/>
      <c r="W208" s="1855"/>
      <c r="X208" s="2281"/>
      <c r="Y208" s="1855"/>
      <c r="Z208" s="2281"/>
      <c r="AA208" s="1855"/>
      <c r="AB208" s="2281"/>
      <c r="AC208" s="1855"/>
      <c r="AD208" s="2034"/>
      <c r="AE208" s="1855"/>
      <c r="AF208" s="2034"/>
      <c r="AG208" s="1855"/>
      <c r="AH208" s="1856"/>
      <c r="AI208" s="1855"/>
      <c r="AJ208" s="2281"/>
      <c r="AK208" s="4130"/>
      <c r="AL208" s="706"/>
      <c r="AM208" s="1855"/>
      <c r="AN208" s="705"/>
      <c r="AO208" s="4130"/>
      <c r="AP208" s="706"/>
      <c r="AQ208" s="701"/>
      <c r="AR208" s="705"/>
      <c r="AS208" s="4130"/>
      <c r="AT208" s="705"/>
      <c r="AU208" s="4130"/>
      <c r="AV208" s="706"/>
      <c r="AW208" s="4130"/>
      <c r="AX208" s="706"/>
      <c r="AY208" s="398" t="str">
        <f t="shared" si="357"/>
        <v/>
      </c>
      <c r="AZ208" s="398"/>
      <c r="BA208" s="398"/>
      <c r="BB208" s="398"/>
      <c r="BC208" s="398"/>
      <c r="BD208" s="398"/>
      <c r="BE208" s="398"/>
      <c r="BF208" s="398"/>
      <c r="BG208" s="398"/>
      <c r="BH208" s="394"/>
      <c r="BI208" s="394"/>
      <c r="BJ208" s="394"/>
      <c r="BK208" s="394"/>
      <c r="BR208" s="394"/>
      <c r="BS208" s="394"/>
      <c r="BT208" s="394"/>
      <c r="BU208" s="395"/>
      <c r="CA208" s="399" t="str">
        <f t="shared" si="361"/>
        <v/>
      </c>
      <c r="CB208" s="399" t="str">
        <f t="shared" si="362"/>
        <v/>
      </c>
      <c r="CC208" s="399" t="str">
        <f t="shared" si="363"/>
        <v/>
      </c>
      <c r="CD208" s="399" t="str">
        <f t="shared" si="364"/>
        <v/>
      </c>
      <c r="CE208" s="399" t="str">
        <f t="shared" si="365"/>
        <v/>
      </c>
      <c r="CF208" s="399" t="str">
        <f t="shared" si="366"/>
        <v/>
      </c>
      <c r="CG208" s="399" t="str">
        <f t="shared" si="367"/>
        <v/>
      </c>
      <c r="CH208" s="399" t="str">
        <f t="shared" si="368"/>
        <v/>
      </c>
      <c r="CI208" s="399" t="str">
        <f t="shared" si="369"/>
        <v/>
      </c>
      <c r="CJ208" s="399"/>
      <c r="CK208" s="399"/>
      <c r="CL208" s="399"/>
      <c r="CM208" s="399"/>
      <c r="CN208" s="399"/>
      <c r="CO208" s="399"/>
      <c r="CP208" s="399"/>
      <c r="CQ208" s="399"/>
      <c r="CR208" s="399"/>
      <c r="CS208" s="399"/>
      <c r="CT208" s="399"/>
      <c r="CU208" s="399"/>
      <c r="CV208" s="399"/>
      <c r="CW208" s="399" t="str">
        <f t="shared" si="358"/>
        <v/>
      </c>
      <c r="CX208" s="399" t="str">
        <f t="shared" si="359"/>
        <v/>
      </c>
      <c r="CY208" s="399"/>
      <c r="CZ208" s="399"/>
      <c r="DA208" s="400">
        <f t="shared" si="370"/>
        <v>0</v>
      </c>
      <c r="DB208" s="400">
        <f t="shared" si="371"/>
        <v>0</v>
      </c>
      <c r="DC208" s="400">
        <f t="shared" si="371"/>
        <v>0</v>
      </c>
      <c r="DD208" s="400">
        <f t="shared" si="372"/>
        <v>0</v>
      </c>
      <c r="DE208" s="400">
        <f t="shared" si="372"/>
        <v>0</v>
      </c>
      <c r="DF208" s="400">
        <f t="shared" si="373"/>
        <v>0</v>
      </c>
      <c r="DG208" s="400">
        <f t="shared" si="374"/>
        <v>0</v>
      </c>
      <c r="DH208" s="400">
        <f t="shared" si="375"/>
        <v>0</v>
      </c>
      <c r="DI208" s="400">
        <f t="shared" si="376"/>
        <v>0</v>
      </c>
      <c r="DJ208" s="400"/>
      <c r="DK208" s="400"/>
      <c r="DL208" s="400"/>
      <c r="DM208" s="400"/>
      <c r="DN208" s="400"/>
      <c r="DO208" s="400"/>
      <c r="DP208" s="400"/>
      <c r="DQ208" s="400"/>
      <c r="DR208" s="400"/>
      <c r="DS208" s="400"/>
      <c r="DT208" s="400"/>
      <c r="DU208" s="400"/>
      <c r="DV208" s="400"/>
      <c r="DW208" s="400">
        <f t="shared" si="380"/>
        <v>0</v>
      </c>
      <c r="DX208" s="400">
        <f t="shared" si="380"/>
        <v>0</v>
      </c>
    </row>
    <row r="209" spans="1:130" ht="16.149999999999999" customHeight="1" x14ac:dyDescent="0.25">
      <c r="A209" s="7477" t="s">
        <v>2606</v>
      </c>
      <c r="B209" s="7478"/>
      <c r="C209" s="1793">
        <f t="shared" si="381"/>
        <v>0</v>
      </c>
      <c r="D209" s="3827">
        <f t="shared" si="381"/>
        <v>0</v>
      </c>
      <c r="E209" s="1596"/>
      <c r="F209" s="1634"/>
      <c r="G209" s="1596"/>
      <c r="H209" s="1634"/>
      <c r="I209" s="1596"/>
      <c r="J209" s="1634"/>
      <c r="K209" s="1596"/>
      <c r="L209" s="1634"/>
      <c r="M209" s="1596"/>
      <c r="N209" s="1597"/>
      <c r="O209" s="1596"/>
      <c r="P209" s="1634"/>
      <c r="Q209" s="1596"/>
      <c r="R209" s="1634"/>
      <c r="S209" s="1596"/>
      <c r="T209" s="1634"/>
      <c r="U209" s="1596"/>
      <c r="V209" s="1634"/>
      <c r="W209" s="1596"/>
      <c r="X209" s="1634"/>
      <c r="Y209" s="1596"/>
      <c r="Z209" s="1634"/>
      <c r="AA209" s="1596"/>
      <c r="AB209" s="1634"/>
      <c r="AC209" s="1596"/>
      <c r="AD209" s="2044"/>
      <c r="AE209" s="1596"/>
      <c r="AF209" s="2044"/>
      <c r="AG209" s="1596"/>
      <c r="AH209" s="1597"/>
      <c r="AI209" s="1596"/>
      <c r="AJ209" s="1634"/>
      <c r="AK209" s="2879"/>
      <c r="AL209" s="1640"/>
      <c r="AM209" s="1596"/>
      <c r="AN209" s="1637"/>
      <c r="AO209" s="2879"/>
      <c r="AP209" s="1640"/>
      <c r="AQ209" s="1907"/>
      <c r="AR209" s="1637"/>
      <c r="AS209" s="2879"/>
      <c r="AT209" s="1637"/>
      <c r="AU209" s="2879"/>
      <c r="AV209" s="1640"/>
      <c r="AW209" s="2879"/>
      <c r="AX209" s="1640"/>
      <c r="AY209" s="398" t="str">
        <f t="shared" si="357"/>
        <v/>
      </c>
      <c r="AZ209" s="398"/>
      <c r="BA209" s="398"/>
      <c r="BB209" s="398"/>
      <c r="BC209" s="398"/>
      <c r="BD209" s="398"/>
      <c r="BE209" s="398"/>
      <c r="BF209" s="398"/>
      <c r="BG209" s="398"/>
      <c r="BH209" s="394"/>
      <c r="BI209" s="394"/>
      <c r="BJ209" s="394"/>
      <c r="BK209" s="394"/>
      <c r="BR209" s="394"/>
      <c r="BS209" s="394"/>
      <c r="BT209" s="394"/>
      <c r="BU209" s="395"/>
      <c r="CA209" s="399" t="str">
        <f>IF(DA209=1," * El total de exámenes confirmados positivos por ISP NO DEBE SUPERAR el total de exámenes procesados. ","")</f>
        <v/>
      </c>
      <c r="CB209" s="399" t="str">
        <f>IF(DB209=1," * La suma de exámenes procesados por sexo DEBE SER IGUAL al total de Procesados. ","")</f>
        <v/>
      </c>
      <c r="CC209" s="399" t="str">
        <f>IF(DC209=1," * La suma de exámenes Confirmados positivos por ISP por sexo DEBE SER IGUAL al total de Procesados. ","")</f>
        <v/>
      </c>
      <c r="CD209" s="399" t="str">
        <f>IF(DD209=1," * La suma de exámenes procesados Trans NO PUEDE Superar al total de Procesados. ","")</f>
        <v/>
      </c>
      <c r="CE209" s="399" t="str">
        <f>IF(DE209=1," * La suma de exámenes confirmados positivos por ISP Trans NO PUEDE Superar al total de Procesados. ","")</f>
        <v/>
      </c>
      <c r="CF209" s="399" t="str">
        <f>IF(DF209=1," * Los exámenes procesados de personas pertenecientes a Pueblos originarios NO PUEDE Superar al total de Procesados. ","")</f>
        <v/>
      </c>
      <c r="CG209" s="399" t="str">
        <f>IF(DG209=1," * Los exámenes confirmados positivos por ISP de personas pertenecientes a Pueblos originarios NO PUEDE Superar al total de Procesados. ","")</f>
        <v/>
      </c>
      <c r="CH209" s="399" t="str">
        <f>IF(DH209=1," * Los exámenes procesados de personas pertenecientes a Pueblos migrantes NO PUEDE Superar al total de Procesados. ","")</f>
        <v/>
      </c>
      <c r="CI209" s="399" t="str">
        <f>IF(DI209=1," * Los exámenes confirmados positivos por ISP de personas pertenecientes a Pueblos Migrantes NO PUEDE Superar al total de Procesados. ","")</f>
        <v/>
      </c>
      <c r="CJ209" s="399"/>
      <c r="CK209" s="399"/>
      <c r="CL209" s="399"/>
      <c r="CM209" s="399"/>
      <c r="CN209" s="399"/>
      <c r="CO209" s="399"/>
      <c r="CP209" s="399"/>
      <c r="CQ209" s="399"/>
      <c r="CR209" s="399"/>
      <c r="CS209" s="399"/>
      <c r="CT209" s="399"/>
      <c r="CU209" s="399"/>
      <c r="CV209" s="399"/>
      <c r="CW209" s="399" t="str">
        <f t="shared" si="358"/>
        <v/>
      </c>
      <c r="CX209" s="399" t="str">
        <f t="shared" si="359"/>
        <v/>
      </c>
      <c r="CY209" s="399"/>
      <c r="CZ209" s="399"/>
      <c r="DA209" s="400">
        <f t="shared" si="370"/>
        <v>0</v>
      </c>
      <c r="DB209" s="400">
        <f t="shared" si="371"/>
        <v>0</v>
      </c>
      <c r="DC209" s="400">
        <f t="shared" si="371"/>
        <v>0</v>
      </c>
      <c r="DD209" s="400">
        <f t="shared" si="372"/>
        <v>0</v>
      </c>
      <c r="DE209" s="400">
        <f t="shared" si="372"/>
        <v>0</v>
      </c>
      <c r="DF209" s="400">
        <f t="shared" si="373"/>
        <v>0</v>
      </c>
      <c r="DG209" s="400">
        <f t="shared" si="374"/>
        <v>0</v>
      </c>
      <c r="DH209" s="400">
        <f t="shared" si="375"/>
        <v>0</v>
      </c>
      <c r="DI209" s="400">
        <f t="shared" si="376"/>
        <v>0</v>
      </c>
      <c r="DJ209" s="400"/>
      <c r="DK209" s="400"/>
      <c r="DL209" s="400"/>
      <c r="DM209" s="400"/>
      <c r="DN209" s="400"/>
      <c r="DO209" s="400"/>
      <c r="DP209" s="400"/>
      <c r="DQ209" s="400"/>
      <c r="DR209" s="400"/>
      <c r="DS209" s="400"/>
      <c r="DT209" s="400"/>
      <c r="DU209" s="400"/>
      <c r="DV209" s="400"/>
      <c r="DW209" s="400">
        <f t="shared" si="380"/>
        <v>0</v>
      </c>
      <c r="DX209" s="400">
        <f t="shared" si="380"/>
        <v>0</v>
      </c>
    </row>
    <row r="210" spans="1:130" ht="31.9" customHeight="1" x14ac:dyDescent="0.25">
      <c r="A210" s="4143" t="s">
        <v>2608</v>
      </c>
      <c r="P210" s="107"/>
      <c r="AL210" s="4144"/>
      <c r="AM210" s="4144"/>
      <c r="AP210" s="107"/>
      <c r="AR210" s="394"/>
      <c r="AS210" s="394"/>
      <c r="AT210" s="394"/>
      <c r="AU210" s="394"/>
      <c r="AV210" s="394"/>
      <c r="AW210" s="394"/>
      <c r="AX210" s="394"/>
      <c r="AY210" s="394"/>
      <c r="AZ210" s="394"/>
      <c r="BA210" s="394"/>
      <c r="BB210" s="394"/>
      <c r="BC210" s="394"/>
      <c r="BD210" s="394"/>
      <c r="BE210" s="394"/>
      <c r="BF210" s="394"/>
      <c r="BG210" s="394"/>
    </row>
    <row r="211" spans="1:130" ht="25.15" customHeight="1" x14ac:dyDescent="0.25">
      <c r="A211" s="7479" t="s">
        <v>2572</v>
      </c>
      <c r="B211" s="7482" t="s">
        <v>49</v>
      </c>
      <c r="C211" s="7482"/>
      <c r="D211" s="7482" t="s">
        <v>595</v>
      </c>
      <c r="E211" s="7482"/>
      <c r="F211" s="7482"/>
      <c r="G211" s="7482"/>
      <c r="H211" s="7482"/>
      <c r="I211" s="7482"/>
      <c r="J211" s="7482"/>
      <c r="K211" s="7482"/>
      <c r="L211" s="7482"/>
      <c r="M211" s="7482"/>
      <c r="N211" s="7482"/>
      <c r="O211" s="7482"/>
      <c r="P211" s="7482"/>
      <c r="Q211" s="7482"/>
      <c r="R211" s="7482"/>
      <c r="S211" s="7482"/>
      <c r="T211" s="7482"/>
      <c r="U211" s="7482"/>
      <c r="V211" s="7482"/>
      <c r="W211" s="7482"/>
      <c r="X211" s="7482"/>
      <c r="Y211" s="7482"/>
      <c r="Z211" s="7482"/>
      <c r="AA211" s="7482"/>
      <c r="AB211" s="7482"/>
      <c r="AC211" s="7482"/>
      <c r="AD211" s="7482"/>
      <c r="AE211" s="7482"/>
      <c r="AF211" s="7482"/>
      <c r="AG211" s="7482"/>
      <c r="AH211" s="7482"/>
      <c r="AI211" s="7482"/>
      <c r="AJ211" s="7482"/>
      <c r="AK211" s="7483"/>
      <c r="AL211" s="7228" t="s">
        <v>2544</v>
      </c>
      <c r="AM211" s="7484"/>
      <c r="AN211" s="7430" t="s">
        <v>930</v>
      </c>
      <c r="AO211" s="7437"/>
      <c r="AP211" s="7485" t="s">
        <v>13</v>
      </c>
      <c r="AQ211" s="7485" t="s">
        <v>14</v>
      </c>
      <c r="AR211" s="394"/>
      <c r="AS211" s="394"/>
      <c r="AT211" s="394"/>
      <c r="AU211" s="394"/>
      <c r="AV211" s="394"/>
      <c r="AW211" s="394"/>
      <c r="AX211" s="394"/>
      <c r="AY211" s="394"/>
      <c r="AZ211" s="394"/>
      <c r="BA211" s="394"/>
      <c r="BB211" s="394"/>
      <c r="BC211" s="394"/>
      <c r="BD211" s="394"/>
      <c r="BE211" s="394"/>
      <c r="BF211" s="394"/>
      <c r="BG211" s="394"/>
    </row>
    <row r="212" spans="1:130" ht="16.149999999999999" customHeight="1" x14ac:dyDescent="0.25">
      <c r="A212" s="7480"/>
      <c r="B212" s="7482"/>
      <c r="C212" s="7482"/>
      <c r="D212" s="7482" t="s">
        <v>308</v>
      </c>
      <c r="E212" s="7482"/>
      <c r="F212" s="7482" t="s">
        <v>309</v>
      </c>
      <c r="G212" s="7482"/>
      <c r="H212" s="7482" t="s">
        <v>289</v>
      </c>
      <c r="I212" s="7482"/>
      <c r="J212" s="7482" t="s">
        <v>18</v>
      </c>
      <c r="K212" s="7482"/>
      <c r="L212" s="7482" t="s">
        <v>164</v>
      </c>
      <c r="M212" s="7482"/>
      <c r="N212" s="7482" t="s">
        <v>310</v>
      </c>
      <c r="O212" s="7482"/>
      <c r="P212" s="7482" t="s">
        <v>311</v>
      </c>
      <c r="Q212" s="7482"/>
      <c r="R212" s="7482" t="s">
        <v>312</v>
      </c>
      <c r="S212" s="7482"/>
      <c r="T212" s="7482" t="s">
        <v>313</v>
      </c>
      <c r="U212" s="7482"/>
      <c r="V212" s="7482" t="s">
        <v>314</v>
      </c>
      <c r="W212" s="7482"/>
      <c r="X212" s="7482" t="s">
        <v>315</v>
      </c>
      <c r="Y212" s="7482"/>
      <c r="Z212" s="7482" t="s">
        <v>316</v>
      </c>
      <c r="AA212" s="7482"/>
      <c r="AB212" s="7482" t="s">
        <v>317</v>
      </c>
      <c r="AC212" s="7482"/>
      <c r="AD212" s="7482" t="s">
        <v>291</v>
      </c>
      <c r="AE212" s="7482"/>
      <c r="AF212" s="7482" t="s">
        <v>318</v>
      </c>
      <c r="AG212" s="7482"/>
      <c r="AH212" s="7482" t="s">
        <v>319</v>
      </c>
      <c r="AI212" s="7482"/>
      <c r="AJ212" s="7482" t="s">
        <v>31</v>
      </c>
      <c r="AK212" s="7483"/>
      <c r="AL212" s="7487" t="s">
        <v>53</v>
      </c>
      <c r="AM212" s="7465" t="s">
        <v>54</v>
      </c>
      <c r="AN212" s="7442" t="s">
        <v>860</v>
      </c>
      <c r="AO212" s="6203" t="s">
        <v>861</v>
      </c>
      <c r="AP212" s="7485"/>
      <c r="AQ212" s="7485"/>
      <c r="AR212" s="394"/>
      <c r="AS212" s="394"/>
      <c r="AT212" s="394"/>
      <c r="AU212" s="394"/>
      <c r="AV212" s="394"/>
      <c r="AW212" s="394"/>
      <c r="AX212" s="394"/>
      <c r="AY212" s="394"/>
      <c r="AZ212" s="394"/>
      <c r="BA212" s="394"/>
      <c r="BB212" s="394"/>
      <c r="BC212" s="394"/>
      <c r="BD212" s="394"/>
      <c r="BE212" s="394"/>
      <c r="BF212" s="394"/>
      <c r="BG212" s="394"/>
    </row>
    <row r="213" spans="1:130" ht="16.149999999999999" customHeight="1" x14ac:dyDescent="0.25">
      <c r="A213" s="7481"/>
      <c r="B213" s="4145" t="s">
        <v>2545</v>
      </c>
      <c r="C213" s="4146" t="s">
        <v>2546</v>
      </c>
      <c r="D213" s="4147" t="s">
        <v>2545</v>
      </c>
      <c r="E213" s="4148" t="s">
        <v>2546</v>
      </c>
      <c r="F213" s="4147" t="s">
        <v>2545</v>
      </c>
      <c r="G213" s="4148" t="s">
        <v>2546</v>
      </c>
      <c r="H213" s="4147" t="s">
        <v>2545</v>
      </c>
      <c r="I213" s="4148" t="s">
        <v>2546</v>
      </c>
      <c r="J213" s="4147" t="s">
        <v>2545</v>
      </c>
      <c r="K213" s="4148" t="s">
        <v>2546</v>
      </c>
      <c r="L213" s="4147" t="s">
        <v>2545</v>
      </c>
      <c r="M213" s="4148" t="s">
        <v>2546</v>
      </c>
      <c r="N213" s="4147" t="s">
        <v>2545</v>
      </c>
      <c r="O213" s="4148" t="s">
        <v>2546</v>
      </c>
      <c r="P213" s="4147" t="s">
        <v>2545</v>
      </c>
      <c r="Q213" s="4148" t="s">
        <v>2546</v>
      </c>
      <c r="R213" s="4147" t="s">
        <v>2545</v>
      </c>
      <c r="S213" s="4148" t="s">
        <v>2546</v>
      </c>
      <c r="T213" s="4147" t="s">
        <v>2545</v>
      </c>
      <c r="U213" s="4148" t="s">
        <v>2546</v>
      </c>
      <c r="V213" s="4147" t="s">
        <v>2545</v>
      </c>
      <c r="W213" s="4148" t="s">
        <v>2546</v>
      </c>
      <c r="X213" s="4147" t="s">
        <v>2545</v>
      </c>
      <c r="Y213" s="4148" t="s">
        <v>2546</v>
      </c>
      <c r="Z213" s="4147" t="s">
        <v>2545</v>
      </c>
      <c r="AA213" s="4148" t="s">
        <v>2546</v>
      </c>
      <c r="AB213" s="4147" t="s">
        <v>2545</v>
      </c>
      <c r="AC213" s="4148" t="s">
        <v>2546</v>
      </c>
      <c r="AD213" s="4147" t="s">
        <v>2545</v>
      </c>
      <c r="AE213" s="4148" t="s">
        <v>2546</v>
      </c>
      <c r="AF213" s="4147" t="s">
        <v>2545</v>
      </c>
      <c r="AG213" s="4148" t="s">
        <v>2546</v>
      </c>
      <c r="AH213" s="4147" t="s">
        <v>2545</v>
      </c>
      <c r="AI213" s="4148" t="s">
        <v>2546</v>
      </c>
      <c r="AJ213" s="4147" t="s">
        <v>2545</v>
      </c>
      <c r="AK213" s="4149" t="s">
        <v>2546</v>
      </c>
      <c r="AL213" s="7487"/>
      <c r="AM213" s="7465"/>
      <c r="AN213" s="7443"/>
      <c r="AO213" s="7441"/>
      <c r="AP213" s="7485"/>
      <c r="AQ213" s="7485"/>
      <c r="AR213" s="394"/>
      <c r="AS213" s="394"/>
      <c r="AT213" s="394"/>
      <c r="AU213" s="394"/>
      <c r="AV213" s="394"/>
      <c r="AW213" s="394"/>
      <c r="AX213" s="394"/>
      <c r="AY213" s="394"/>
      <c r="AZ213" s="394"/>
      <c r="BA213" s="394"/>
      <c r="BB213" s="394"/>
      <c r="BC213" s="394"/>
      <c r="BD213" s="394"/>
      <c r="BE213" s="394"/>
      <c r="BF213" s="394"/>
      <c r="BG213" s="394"/>
    </row>
    <row r="214" spans="1:130" ht="16.149999999999999" customHeight="1" x14ac:dyDescent="0.25">
      <c r="A214" s="4150" t="s">
        <v>934</v>
      </c>
      <c r="B214" s="4108">
        <f>SUM(D214+F214+H214+J214+L214+N214+P214+R214+T214+V214+X214+Z214+AB214+AD214+AF214+AH214+AJ214)</f>
        <v>0</v>
      </c>
      <c r="C214" s="4109">
        <f t="shared" ref="B214:C220" si="382">SUM(E214+G214+I214+K214+M214+O214+Q214+S214+U214+W214+Y214+AA214+AC214+AE214+AG214+AI214+AK214)</f>
        <v>0</v>
      </c>
      <c r="D214" s="3818"/>
      <c r="E214" s="4110"/>
      <c r="F214" s="1961"/>
      <c r="G214" s="4110"/>
      <c r="H214" s="1583"/>
      <c r="I214" s="1674"/>
      <c r="J214" s="1583"/>
      <c r="K214" s="1674"/>
      <c r="L214" s="1583"/>
      <c r="M214" s="1674"/>
      <c r="N214" s="1583"/>
      <c r="O214" s="1674"/>
      <c r="P214" s="1583"/>
      <c r="Q214" s="1674"/>
      <c r="R214" s="1583"/>
      <c r="S214" s="1674"/>
      <c r="T214" s="1583"/>
      <c r="U214" s="1674"/>
      <c r="V214" s="1583"/>
      <c r="W214" s="1674"/>
      <c r="X214" s="1583"/>
      <c r="Y214" s="1674"/>
      <c r="Z214" s="1961"/>
      <c r="AA214" s="4110"/>
      <c r="AB214" s="1961"/>
      <c r="AC214" s="4110"/>
      <c r="AD214" s="1961"/>
      <c r="AE214" s="4110"/>
      <c r="AF214" s="1961"/>
      <c r="AG214" s="4110"/>
      <c r="AH214" s="1961"/>
      <c r="AI214" s="4110"/>
      <c r="AJ214" s="1961"/>
      <c r="AK214" s="3820"/>
      <c r="AL214" s="3818"/>
      <c r="AM214" s="3812"/>
      <c r="AN214" s="3811"/>
      <c r="AO214" s="1584"/>
      <c r="AP214" s="1583"/>
      <c r="AQ214" s="1585"/>
      <c r="AR214" s="406"/>
      <c r="AS214" s="398"/>
      <c r="AT214" s="398"/>
      <c r="AU214" s="398"/>
      <c r="AV214" s="398"/>
      <c r="AW214" s="398"/>
      <c r="AX214" s="398"/>
      <c r="AY214" s="398"/>
      <c r="AZ214" s="398"/>
      <c r="BA214" s="398"/>
      <c r="BB214" s="398"/>
      <c r="BC214" s="398"/>
      <c r="BD214" s="394"/>
      <c r="BE214" s="394"/>
      <c r="BF214" s="394"/>
      <c r="BG214" s="394"/>
      <c r="CA214" s="391" t="str">
        <f t="shared" ref="CA214:CA220" si="383">IF(B214&lt;   C214,"* El total de Reactivos NO DEBE ser superior al total de Procesados. ","")</f>
        <v/>
      </c>
      <c r="CB214" s="391" t="str">
        <f t="shared" ref="CB214:CB220" si="384">IF(B214&lt;&gt; AL214+ AM214,"* La suma de las columnas Sexo DEBE SER IGUAL a los Procesados. ","")</f>
        <v/>
      </c>
      <c r="CC214" s="391" t="str">
        <f t="shared" ref="CC214:CC220" si="385">IF(B214&lt;  AN214+ AO214,"* La suma de las columna Trans NO DEBE ser superior al total de Procesados. ","")</f>
        <v/>
      </c>
      <c r="CD214" s="391" t="str">
        <f t="shared" ref="CD214:CD220" si="386">IF(B214&lt;  AP214,"* La columna Pueblos Originarios NO DEBE ser superior al total de Procesados. ","")</f>
        <v/>
      </c>
      <c r="CE214" s="391" t="str">
        <f t="shared" ref="CE214:CE220" si="387">IF(B214&lt;  AQ214,"* La columna Migrantes NO DEBE ser superior al total de Procesados. ","")</f>
        <v/>
      </c>
      <c r="CF214" s="391" t="str">
        <f>IF(D214&lt;E214,"* Los exömenes Reactivos de  a_os NO DEBEN ser mayor a los Exömenes Procesados de la misma edad. ","")</f>
        <v/>
      </c>
      <c r="CG214" s="391" t="str">
        <f>IF(F214&lt;G214,"* Los exömenes Reactivos de  a_os NO DEBEN ser mayor a los Exömenes Procesados de la misma edad. ","")</f>
        <v/>
      </c>
      <c r="CH214" s="391" t="str">
        <f>IF(H214&lt;I214,"* Los exömenes Reactivos de  a_os NO DEBEN ser mayor a los Exömenes Procesados de la misma edad. ","")</f>
        <v/>
      </c>
      <c r="CI214" s="391" t="str">
        <f>IF(J214&lt;K214,"* Los exömenes Reactivos de  a_os NO DEBEN ser mayor a los Exömenes Procesados de la misma edad. ","")</f>
        <v/>
      </c>
      <c r="CJ214" s="391" t="str">
        <f>IF(L214&lt;M214,"* Los exömenes Reactivos de  a_os NO DEBEN ser mayor a los Exömenes Procesados de la misma edad. ","")</f>
        <v/>
      </c>
      <c r="CK214" s="391" t="str">
        <f>IF(N214&lt;O214,"* Los exömenes Reactivos de  a_os NO DEBEN ser mayor a los Exömenes Procesados de la misma edad. ","")</f>
        <v/>
      </c>
      <c r="CL214" s="391" t="str">
        <f>IF(P214&lt;Q214,"* Los exömenes Reactivos de  a_os NO DEBEN ser mayor a los Exömenes Procesados de la misma edad. ","")</f>
        <v/>
      </c>
      <c r="CM214" s="391" t="str">
        <f>IF(R214&lt;S214,"* Los exömenes Reactivos de  a_os NO DEBEN ser mayor a los Exömenes Procesados de la misma edad. ","")</f>
        <v/>
      </c>
      <c r="CN214" s="391" t="str">
        <f>IF(T214&lt;U214,"* Los exömenes Reactivos de  a_os NO DEBEN ser mayor a los Exömenes Procesados de la misma edad. ","")</f>
        <v/>
      </c>
      <c r="CO214" s="391" t="str">
        <f>IF(V214&lt;W214,"* Los exömenes Reactivos de  a_os NO DEBEN ser mayor a los Exömenes Procesados de la misma edad. ","")</f>
        <v/>
      </c>
      <c r="CP214" s="391" t="str">
        <f>IF(X214&lt;Y214,"* Los exömenes Reactivos de  a_os NO DEBEN ser mayor a los Exömenes Procesados de la misma edad. ","")</f>
        <v/>
      </c>
      <c r="CQ214" s="391" t="str">
        <f>IF(Z214&lt;AA214,"* Los exömenes Reactivos de  a_os NO DEBEN ser mayor a los Exömenes Procesados de la misma edad. ","")</f>
        <v/>
      </c>
      <c r="CR214" s="391" t="str">
        <f>IF(AB214&lt;AC214,"* Los exömenes Reactivos de  a_os NO DEBEN ser mayor a los Exömenes Procesados de la misma edad. ","")</f>
        <v/>
      </c>
      <c r="CS214" s="391" t="str">
        <f>IF(AD214&lt;AE214,"* Los exömenes Reactivos de  a_os NO DEBEN ser mayor a los Exömenes Procesados de la misma edad. ","")</f>
        <v/>
      </c>
      <c r="CT214" s="391" t="str">
        <f>IF(AF214&lt;AG214,"* Los exömenes Reactivos de  a_os NO DEBEN ser mayor a los Exömenes Procesados de la misma edad. ","")</f>
        <v/>
      </c>
      <c r="CU214" s="391" t="str">
        <f>IF(AH214&lt;AI214,"* Los exömenes Reactivos de  a_os NO DEBEN ser mayor a los Exömenes Procesados de la misma edad. ","")</f>
        <v/>
      </c>
      <c r="CV214" s="391" t="str">
        <f>IF(AJ214&lt;AK214,"* Los exömenes Reactivos de  a_os NO DEBEN ser mayor a los Exömenes Procesados de la misma edad. ","")</f>
        <v/>
      </c>
      <c r="DA214" s="392">
        <f t="shared" ref="DA214:DA220" si="388">IF(B214&lt;   C214,1,0)</f>
        <v>0</v>
      </c>
      <c r="DB214" s="392">
        <f t="shared" ref="DB214:DB220" si="389">IF(B214&lt;&gt; AL214+AM214,1,0)</f>
        <v>0</v>
      </c>
      <c r="DC214" s="392">
        <f t="shared" ref="DC214:DC220" si="390">IF(B214&lt;  AN214+AO214,1,0)</f>
        <v>0</v>
      </c>
      <c r="DD214" s="392">
        <f t="shared" ref="DD214:DD220" si="391">IF(B214&lt;  AP214,1,0)</f>
        <v>0</v>
      </c>
      <c r="DE214" s="392">
        <f t="shared" ref="DE214:DE220" si="392">IF(B214&lt;  AQ214,1,0)</f>
        <v>0</v>
      </c>
      <c r="DF214" s="392">
        <f t="shared" ref="DF214:DF220" si="393">IF(D214&lt;E214,1,0)</f>
        <v>0</v>
      </c>
      <c r="DG214" s="392">
        <f t="shared" ref="DG214:DG220" si="394">IF(F214&lt;G214,1,0)</f>
        <v>0</v>
      </c>
      <c r="DH214" s="392">
        <f t="shared" ref="DH214:DH220" si="395">IF(H214&lt;I214,1,0)</f>
        <v>0</v>
      </c>
      <c r="DI214" s="392">
        <f t="shared" ref="DI214:DI220" si="396">IF(J214&lt;K214,1,0)</f>
        <v>0</v>
      </c>
      <c r="DJ214" s="392">
        <f t="shared" ref="DJ214:DJ220" si="397">IF(L214&lt;M214,1,0)</f>
        <v>0</v>
      </c>
      <c r="DK214" s="392">
        <f t="shared" ref="DK214:DK220" si="398">IF(N214&lt;O214,1,0)</f>
        <v>0</v>
      </c>
      <c r="DL214" s="392">
        <f t="shared" ref="DL214:DL220" si="399">IF(P214&lt;Q214,1,0)</f>
        <v>0</v>
      </c>
      <c r="DM214" s="392">
        <f t="shared" ref="DM214:DM220" si="400">IF(R214&lt;S214,1,0)</f>
        <v>0</v>
      </c>
      <c r="DN214" s="392">
        <f t="shared" ref="DN214:DN220" si="401">IF(T214&lt;U214,1,0)</f>
        <v>0</v>
      </c>
      <c r="DO214" s="392">
        <f t="shared" ref="DO214:DO220" si="402">IF(V214&lt;W214,1,0)</f>
        <v>0</v>
      </c>
      <c r="DP214" s="392">
        <f t="shared" ref="DP214:DP220" si="403">IF(X214&lt;Y214,1,0)</f>
        <v>0</v>
      </c>
      <c r="DQ214" s="392">
        <f t="shared" ref="DQ214:DQ220" si="404">IF(Z214&lt;AA214,1,0)</f>
        <v>0</v>
      </c>
      <c r="DR214" s="392">
        <f t="shared" ref="DR214:DR220" si="405">IF(AB214&lt;AC214,1,0)</f>
        <v>0</v>
      </c>
      <c r="DS214" s="392">
        <f t="shared" ref="DS214:DS220" si="406">IF(AD214&lt;AE214,1,0)</f>
        <v>0</v>
      </c>
      <c r="DT214" s="392">
        <f t="shared" ref="DT214:DT220" si="407">IF(AF214&lt;AG214,1,0)</f>
        <v>0</v>
      </c>
      <c r="DU214" s="392">
        <f t="shared" ref="DU214:DU220" si="408">IF(AH214&lt;AI214,1,0)</f>
        <v>0</v>
      </c>
      <c r="DV214" s="392">
        <f t="shared" ref="DV214:DV220" si="409">IF(AJ214&lt;AK214,1,0)</f>
        <v>0</v>
      </c>
      <c r="DZ214" s="392">
        <v>0</v>
      </c>
    </row>
    <row r="215" spans="1:130" ht="16.149999999999999" customHeight="1" x14ac:dyDescent="0.25">
      <c r="A215" s="4150" t="s">
        <v>2609</v>
      </c>
      <c r="B215" s="1791">
        <f t="shared" si="382"/>
        <v>0</v>
      </c>
      <c r="C215" s="1592">
        <f t="shared" si="382"/>
        <v>0</v>
      </c>
      <c r="D215" s="3818"/>
      <c r="E215" s="4110"/>
      <c r="F215" s="1961"/>
      <c r="G215" s="4110"/>
      <c r="H215" s="1961"/>
      <c r="I215" s="4110"/>
      <c r="J215" s="1583"/>
      <c r="K215" s="1674"/>
      <c r="L215" s="1583"/>
      <c r="M215" s="1674"/>
      <c r="N215" s="1583"/>
      <c r="O215" s="1674"/>
      <c r="P215" s="1583"/>
      <c r="Q215" s="1674"/>
      <c r="R215" s="1583"/>
      <c r="S215" s="1674"/>
      <c r="T215" s="1583"/>
      <c r="U215" s="1674"/>
      <c r="V215" s="1583"/>
      <c r="W215" s="1674"/>
      <c r="X215" s="1583"/>
      <c r="Y215" s="1674"/>
      <c r="Z215" s="1583"/>
      <c r="AA215" s="1674"/>
      <c r="AB215" s="1583"/>
      <c r="AC215" s="1674"/>
      <c r="AD215" s="1583"/>
      <c r="AE215" s="1674"/>
      <c r="AF215" s="1583"/>
      <c r="AG215" s="1674"/>
      <c r="AH215" s="1583"/>
      <c r="AI215" s="1674"/>
      <c r="AJ215" s="1583"/>
      <c r="AK215" s="1679"/>
      <c r="AL215" s="1591"/>
      <c r="AM215" s="1679"/>
      <c r="AN215" s="1591"/>
      <c r="AO215" s="1584"/>
      <c r="AP215" s="1583"/>
      <c r="AQ215" s="1585"/>
      <c r="AR215" s="282"/>
      <c r="AS215" s="398"/>
      <c r="AT215" s="398"/>
      <c r="AU215" s="398"/>
      <c r="AV215" s="398"/>
      <c r="AW215" s="398"/>
      <c r="AX215" s="398"/>
      <c r="AY215" s="398"/>
      <c r="AZ215" s="398"/>
      <c r="BA215" s="398"/>
      <c r="BB215" s="398"/>
      <c r="BC215" s="398"/>
      <c r="BD215" s="394"/>
      <c r="BE215" s="394"/>
      <c r="BF215" s="394"/>
      <c r="BG215" s="394"/>
      <c r="CA215" s="391" t="str">
        <f t="shared" si="383"/>
        <v/>
      </c>
      <c r="CB215" s="391" t="str">
        <f t="shared" si="384"/>
        <v/>
      </c>
      <c r="CC215" s="391" t="str">
        <f t="shared" si="385"/>
        <v/>
      </c>
      <c r="CD215" s="391" t="str">
        <f t="shared" si="386"/>
        <v/>
      </c>
      <c r="CE215" s="391" t="str">
        <f t="shared" si="387"/>
        <v/>
      </c>
      <c r="CF215" s="391" t="str">
        <f>IF(D215&lt;E215,"* Los exömenes Reactivos de  a_os NO DEBEN ser mayor a los Exömenes Procesados de la misma edad. ","")</f>
        <v/>
      </c>
      <c r="CG215" s="391" t="str">
        <f>IF(F215&lt;G215,"* Los exömenes Reactivos de  a_os NO DEBEN ser mayor a los Exömenes Procesados de la misma edad. ","")</f>
        <v/>
      </c>
      <c r="CH215" s="391" t="str">
        <f>IF(H215&lt;I215,"* Los exömenes Reactivos de  a_os NO DEBEN ser mayor a los Exömenes Procesados de la misma edad. ","")</f>
        <v/>
      </c>
      <c r="CI215" s="391" t="str">
        <f>IF(J215&lt;K215,"* Los exömenes Reactivos de  a_os NO DEBEN ser mayor a los Exömenes Procesados de la misma edad. ","")</f>
        <v/>
      </c>
      <c r="CJ215" s="391" t="str">
        <f>IF(L215&lt;M215,"* Los exömenes Reactivos de  a_os NO DEBEN ser mayor a los Exömenes Procesados de la misma edad. ","")</f>
        <v/>
      </c>
      <c r="CK215" s="391" t="str">
        <f>IF(N215&lt;O215,"* Los exömenes Reactivos de  a_os NO DEBEN ser mayor a los Exömenes Procesados de la misma edad. ","")</f>
        <v/>
      </c>
      <c r="CL215" s="391" t="str">
        <f>IF(P215&lt;Q215,"* Los exömenes Reactivos de  a_os NO DEBEN ser mayor a los Exömenes Procesados de la misma edad. ","")</f>
        <v/>
      </c>
      <c r="CM215" s="391" t="str">
        <f>IF(R215&lt;S215,"* Los exömenes Reactivos de  a_os NO DEBEN ser mayor a los Exömenes Procesados de la misma edad. ","")</f>
        <v/>
      </c>
      <c r="CN215" s="391" t="str">
        <f>IF(T215&lt;U215,"* Los exömenes Reactivos de  a_os NO DEBEN ser mayor a los Exömenes Procesados de la misma edad. ","")</f>
        <v/>
      </c>
      <c r="CO215" s="391" t="str">
        <f>IF(V215&lt;W215,"* Los exömenes Reactivos de  a_os NO DEBEN ser mayor a los Exömenes Procesados de la misma edad. ","")</f>
        <v/>
      </c>
      <c r="CP215" s="391" t="str">
        <f>IF(X215&lt;Y215,"* Los exömenes Reactivos de  a_os NO DEBEN ser mayor a los Exömenes Procesados de la misma edad. ","")</f>
        <v/>
      </c>
      <c r="CQ215" s="391" t="str">
        <f>IF(Z215&lt;AA215,"* Los exömenes Reactivos de  a_os NO DEBEN ser mayor a los Exömenes Procesados de la misma edad. ","")</f>
        <v/>
      </c>
      <c r="CR215" s="391" t="str">
        <f>IF(AB215&lt;AC215,"* Los exömenes Reactivos de  a_os NO DEBEN ser mayor a los Exömenes Procesados de la misma edad. ","")</f>
        <v/>
      </c>
      <c r="CS215" s="391" t="str">
        <f>IF(AD215&lt;AE215,"* Los exömenes Reactivos de  a_os NO DEBEN ser mayor a los Exömenes Procesados de la misma edad. ","")</f>
        <v/>
      </c>
      <c r="CT215" s="391" t="str">
        <f>IF(AF215&lt;AG215,"* Los exömenes Reactivos de  a_os NO DEBEN ser mayor a los Exömenes Procesados de la misma edad. ","")</f>
        <v/>
      </c>
      <c r="CU215" s="391" t="str">
        <f>IF(AH215&lt;AI215,"* Los exömenes Reactivos de  a_os NO DEBEN ser mayor a los Exömenes Procesados de la misma edad. ","")</f>
        <v/>
      </c>
      <c r="CV215" s="391" t="str">
        <f>IF(AJ215&lt;AK215,"* Los exömenes Reactivos de  a_os NO DEBEN ser mayor a los Exömenes Procesados de la misma edad. ","")</f>
        <v/>
      </c>
      <c r="DA215" s="392">
        <f t="shared" si="388"/>
        <v>0</v>
      </c>
      <c r="DB215" s="392">
        <f t="shared" si="389"/>
        <v>0</v>
      </c>
      <c r="DC215" s="392">
        <f t="shared" si="390"/>
        <v>0</v>
      </c>
      <c r="DD215" s="392">
        <f t="shared" si="391"/>
        <v>0</v>
      </c>
      <c r="DE215" s="392">
        <f t="shared" si="392"/>
        <v>0</v>
      </c>
      <c r="DF215" s="392">
        <f t="shared" si="393"/>
        <v>0</v>
      </c>
      <c r="DG215" s="392">
        <f t="shared" si="394"/>
        <v>0</v>
      </c>
      <c r="DH215" s="392">
        <f t="shared" si="395"/>
        <v>0</v>
      </c>
      <c r="DI215" s="392">
        <f t="shared" si="396"/>
        <v>0</v>
      </c>
      <c r="DJ215" s="392">
        <f t="shared" si="397"/>
        <v>0</v>
      </c>
      <c r="DK215" s="392">
        <f t="shared" si="398"/>
        <v>0</v>
      </c>
      <c r="DL215" s="392">
        <f t="shared" si="399"/>
        <v>0</v>
      </c>
      <c r="DM215" s="392">
        <f t="shared" si="400"/>
        <v>0</v>
      </c>
      <c r="DN215" s="392">
        <f t="shared" si="401"/>
        <v>0</v>
      </c>
      <c r="DO215" s="392">
        <f t="shared" si="402"/>
        <v>0</v>
      </c>
      <c r="DP215" s="392">
        <f t="shared" si="403"/>
        <v>0</v>
      </c>
      <c r="DQ215" s="392">
        <f t="shared" si="404"/>
        <v>0</v>
      </c>
      <c r="DR215" s="392">
        <f t="shared" si="405"/>
        <v>0</v>
      </c>
      <c r="DS215" s="392">
        <f t="shared" si="406"/>
        <v>0</v>
      </c>
      <c r="DT215" s="392">
        <f t="shared" si="407"/>
        <v>0</v>
      </c>
      <c r="DU215" s="392">
        <f t="shared" si="408"/>
        <v>0</v>
      </c>
      <c r="DV215" s="392">
        <f t="shared" si="409"/>
        <v>0</v>
      </c>
      <c r="DZ215" s="392">
        <v>0</v>
      </c>
    </row>
    <row r="216" spans="1:130" ht="16.149999999999999" customHeight="1" x14ac:dyDescent="0.25">
      <c r="A216" s="4150" t="s">
        <v>2610</v>
      </c>
      <c r="B216" s="1791">
        <f t="shared" si="382"/>
        <v>0</v>
      </c>
      <c r="C216" s="1592">
        <f t="shared" si="382"/>
        <v>0</v>
      </c>
      <c r="D216" s="1591"/>
      <c r="E216" s="1674"/>
      <c r="F216" s="1583"/>
      <c r="G216" s="1674"/>
      <c r="H216" s="1583"/>
      <c r="I216" s="1674"/>
      <c r="J216" s="1583"/>
      <c r="K216" s="1674"/>
      <c r="L216" s="1583"/>
      <c r="M216" s="1674"/>
      <c r="N216" s="1583"/>
      <c r="O216" s="1674"/>
      <c r="P216" s="1583"/>
      <c r="Q216" s="1674"/>
      <c r="R216" s="1583"/>
      <c r="S216" s="1674"/>
      <c r="T216" s="1583"/>
      <c r="U216" s="1674"/>
      <c r="V216" s="1583"/>
      <c r="W216" s="1674"/>
      <c r="X216" s="1583"/>
      <c r="Y216" s="1674"/>
      <c r="Z216" s="1583"/>
      <c r="AA216" s="1674"/>
      <c r="AB216" s="1583"/>
      <c r="AC216" s="1674"/>
      <c r="AD216" s="1583"/>
      <c r="AE216" s="1674"/>
      <c r="AF216" s="1583"/>
      <c r="AG216" s="1674"/>
      <c r="AH216" s="1583"/>
      <c r="AI216" s="1674"/>
      <c r="AJ216" s="1583"/>
      <c r="AK216" s="1679"/>
      <c r="AL216" s="1591"/>
      <c r="AM216" s="1679"/>
      <c r="AN216" s="1591"/>
      <c r="AO216" s="1584"/>
      <c r="AP216" s="1583"/>
      <c r="AQ216" s="1585"/>
      <c r="AR216" s="282"/>
      <c r="AS216" s="398"/>
      <c r="AT216" s="398"/>
      <c r="AU216" s="398"/>
      <c r="AV216" s="398"/>
      <c r="AW216" s="398"/>
      <c r="AX216" s="398"/>
      <c r="AY216" s="398"/>
      <c r="AZ216" s="398"/>
      <c r="BA216" s="398"/>
      <c r="BB216" s="398"/>
      <c r="BC216" s="398"/>
      <c r="BD216" s="394"/>
      <c r="BE216" s="394"/>
      <c r="BF216" s="394"/>
      <c r="BG216" s="394"/>
      <c r="CA216" s="391" t="str">
        <f t="shared" si="383"/>
        <v/>
      </c>
      <c r="CB216" s="391" t="str">
        <f t="shared" si="384"/>
        <v/>
      </c>
      <c r="CC216" s="391" t="str">
        <f t="shared" si="385"/>
        <v/>
      </c>
      <c r="CD216" s="391" t="str">
        <f t="shared" si="386"/>
        <v/>
      </c>
      <c r="CE216" s="391" t="str">
        <f t="shared" si="387"/>
        <v/>
      </c>
      <c r="CF216" s="391" t="str">
        <f>IF(D216&lt;E216,"* Los exámenes Reactivos de 0 a 4 años años NO DEBEN ser mayor a los Exámenes Procesados de la misma edad. ","")</f>
        <v/>
      </c>
      <c r="CG216" s="391" t="str">
        <f>IF(F216&lt;G216,"* Los exámenes Reactivos de 5 a 9 años años NO DEBEN ser mayor a los Exámenes Procesados de la misma edad. ","")</f>
        <v/>
      </c>
      <c r="CH216" s="391" t="str">
        <f>IF(H216&lt;I216,"* Los exámenes Reactivos de 10 a 14 años años NO DEBEN ser mayor a los Exámenes Procesados de la misma edad. ","")</f>
        <v/>
      </c>
      <c r="CI216" s="391" t="str">
        <f>IF(J216&lt;K216,"* Los exámenes Reactivos de 15 a 19 años años NO DEBEN ser mayor a los Exámenes Procesados de la misma edad. ","")</f>
        <v/>
      </c>
      <c r="CJ216" s="391" t="str">
        <f>IF(L216&lt;M216,"* Los exámenes Reactivos de 20 a 24 años años NO DEBEN ser mayor a los Exámenes Procesados de la misma edad. ","")</f>
        <v/>
      </c>
      <c r="CK216" s="391" t="str">
        <f>IF(N216&lt;O216,"* Los exámenes Reactivos de 25 a 29 años años NO DEBEN ser mayor a los Exámenes Procesados de la misma edad. ","")</f>
        <v/>
      </c>
      <c r="CL216" s="391" t="str">
        <f>IF(P216&lt;Q216,"* Los exámenes Reactivos de 30 a 34 años años NO DEBEN ser mayor a los Exámenes Procesados de la misma edad. ","")</f>
        <v/>
      </c>
      <c r="CM216" s="391" t="str">
        <f>IF(R216&lt;S216,"* Los exámenes Reactivos de 35 a 39 años años NO DEBEN ser mayor a los Exámenes Procesados de la misma edad. ","")</f>
        <v/>
      </c>
      <c r="CN216" s="391" t="str">
        <f>IF(T216&lt;U216,"* Los exámenes Reactivos de 40 a 44 años años NO DEBEN ser mayor a los Exámenes Procesados de la misma edad. ","")</f>
        <v/>
      </c>
      <c r="CO216" s="391" t="str">
        <f>IF(V216&lt;W216,"* Los exámenes Reactivos de 45 a 49 años años NO DEBEN ser mayor a los Exámenes Procesados de la misma edad. ","")</f>
        <v/>
      </c>
      <c r="CP216" s="391" t="str">
        <f>IF(X216&lt;Y216,"* Los exámenes Reactivos de 50 a 54 años años NO DEBEN ser mayor a los Exámenes Procesados de la misma edad. ","")</f>
        <v/>
      </c>
      <c r="CQ216" s="391" t="str">
        <f>IF(Z216&lt;AA216,"* Los exámenes Reactivos de 55 a 59 años años NO DEBEN ser mayor a los Exámenes Procesados de la misma edad. ","")</f>
        <v/>
      </c>
      <c r="CR216" s="391" t="str">
        <f>IF(AB216&lt;AC216,"* Los exámenes Reactivos de 60 a 64 años años NO DEBEN ser mayor a los Exámenes Procesados de la misma edad. ","")</f>
        <v/>
      </c>
      <c r="CS216" s="391" t="str">
        <f>IF(AD216&lt;AE216,"* Los exámenes Reactivos de 65 a 69 años años NO DEBEN ser mayor a los Exámenes Procesados de la misma edad. ","")</f>
        <v/>
      </c>
      <c r="CT216" s="391" t="str">
        <f>IF(AF216&lt;AG216,"* Los exámenes Reactivos de 70 a 74 años años NO DEBEN ser mayor a los Exámenes Procesados de la misma edad. ","")</f>
        <v/>
      </c>
      <c r="CU216" s="391" t="str">
        <f>IF(AH216&lt;AI216,"* Los exámenes Reactivos de 75 a 79 años años NO DEBEN ser mayor a los Exámenes Procesados de la misma edad. ","")</f>
        <v/>
      </c>
      <c r="CV216" s="391" t="str">
        <f>IF(AJ216&lt;AK216,"* Los exámenes Reactivos de 80 y más años años NO DEBEN ser mayor a los Exámenes Procesados de la misma edad. ","")</f>
        <v/>
      </c>
      <c r="DA216" s="392">
        <f t="shared" si="388"/>
        <v>0</v>
      </c>
      <c r="DB216" s="392">
        <f t="shared" si="389"/>
        <v>0</v>
      </c>
      <c r="DC216" s="392">
        <f t="shared" si="390"/>
        <v>0</v>
      </c>
      <c r="DD216" s="392">
        <f t="shared" si="391"/>
        <v>0</v>
      </c>
      <c r="DE216" s="392">
        <f t="shared" si="392"/>
        <v>0</v>
      </c>
      <c r="DF216" s="392">
        <f t="shared" si="393"/>
        <v>0</v>
      </c>
      <c r="DG216" s="392">
        <f t="shared" si="394"/>
        <v>0</v>
      </c>
      <c r="DH216" s="392">
        <f t="shared" si="395"/>
        <v>0</v>
      </c>
      <c r="DI216" s="392">
        <f t="shared" si="396"/>
        <v>0</v>
      </c>
      <c r="DJ216" s="392">
        <f t="shared" si="397"/>
        <v>0</v>
      </c>
      <c r="DK216" s="392">
        <f t="shared" si="398"/>
        <v>0</v>
      </c>
      <c r="DL216" s="392">
        <f t="shared" si="399"/>
        <v>0</v>
      </c>
      <c r="DM216" s="392">
        <f t="shared" si="400"/>
        <v>0</v>
      </c>
      <c r="DN216" s="392">
        <f t="shared" si="401"/>
        <v>0</v>
      </c>
      <c r="DO216" s="392">
        <f t="shared" si="402"/>
        <v>0</v>
      </c>
      <c r="DP216" s="392">
        <f t="shared" si="403"/>
        <v>0</v>
      </c>
      <c r="DQ216" s="392">
        <f t="shared" si="404"/>
        <v>0</v>
      </c>
      <c r="DR216" s="392">
        <f t="shared" si="405"/>
        <v>0</v>
      </c>
      <c r="DS216" s="392">
        <f t="shared" si="406"/>
        <v>0</v>
      </c>
      <c r="DT216" s="392">
        <f t="shared" si="407"/>
        <v>0</v>
      </c>
      <c r="DU216" s="392">
        <f t="shared" si="408"/>
        <v>0</v>
      </c>
      <c r="DV216" s="392">
        <f t="shared" si="409"/>
        <v>0</v>
      </c>
      <c r="DZ216" s="392">
        <v>0</v>
      </c>
    </row>
    <row r="217" spans="1:130" ht="16.149999999999999" customHeight="1" x14ac:dyDescent="0.25">
      <c r="A217" s="4150" t="s">
        <v>2611</v>
      </c>
      <c r="B217" s="1791">
        <f t="shared" si="382"/>
        <v>0</v>
      </c>
      <c r="C217" s="1592">
        <f>SUM(E217+G217+I217+K217+M217+O217+Q217+S217+U217+W217+Y217+AA217+AC217+AE217+AG217+AI217+AK217)</f>
        <v>0</v>
      </c>
      <c r="D217" s="1591"/>
      <c r="E217" s="1674"/>
      <c r="F217" s="1583"/>
      <c r="G217" s="1674"/>
      <c r="H217" s="1583"/>
      <c r="I217" s="1674"/>
      <c r="J217" s="1583"/>
      <c r="K217" s="1674"/>
      <c r="L217" s="1583"/>
      <c r="M217" s="1674"/>
      <c r="N217" s="1583"/>
      <c r="O217" s="1674"/>
      <c r="P217" s="1583"/>
      <c r="Q217" s="1674"/>
      <c r="R217" s="1583"/>
      <c r="S217" s="1674"/>
      <c r="T217" s="1583"/>
      <c r="U217" s="1674"/>
      <c r="V217" s="1583"/>
      <c r="W217" s="1674"/>
      <c r="X217" s="1583"/>
      <c r="Y217" s="1674"/>
      <c r="Z217" s="1583"/>
      <c r="AA217" s="1674"/>
      <c r="AB217" s="1583"/>
      <c r="AC217" s="1674"/>
      <c r="AD217" s="1583"/>
      <c r="AE217" s="1674"/>
      <c r="AF217" s="1583"/>
      <c r="AG217" s="1674"/>
      <c r="AH217" s="1583"/>
      <c r="AI217" s="1674"/>
      <c r="AJ217" s="1583"/>
      <c r="AK217" s="1679"/>
      <c r="AL217" s="1591"/>
      <c r="AM217" s="1679"/>
      <c r="AN217" s="1591"/>
      <c r="AO217" s="1584"/>
      <c r="AP217" s="1583"/>
      <c r="AQ217" s="1585"/>
      <c r="AR217" s="282"/>
      <c r="AS217" s="398"/>
      <c r="AT217" s="398"/>
      <c r="AU217" s="398"/>
      <c r="AV217" s="398"/>
      <c r="AW217" s="398"/>
      <c r="AX217" s="398"/>
      <c r="AY217" s="398"/>
      <c r="AZ217" s="398"/>
      <c r="BA217" s="398"/>
      <c r="BB217" s="398"/>
      <c r="BC217" s="398"/>
      <c r="BD217" s="394"/>
      <c r="BE217" s="394"/>
      <c r="BF217" s="394"/>
      <c r="BG217" s="394"/>
      <c r="CA217" s="391" t="str">
        <f t="shared" si="383"/>
        <v/>
      </c>
      <c r="CB217" s="391" t="str">
        <f t="shared" si="384"/>
        <v/>
      </c>
      <c r="CC217" s="391" t="str">
        <f t="shared" si="385"/>
        <v/>
      </c>
      <c r="CD217" s="391" t="str">
        <f t="shared" si="386"/>
        <v/>
      </c>
      <c r="CE217" s="391" t="str">
        <f t="shared" si="387"/>
        <v/>
      </c>
      <c r="CF217" s="391" t="str">
        <f>IF(D217&lt;E217,"* Los exámenes Reactivos de 0 a 4 años años NO DEBEN ser mayor a los Exámenes Procesados de la misma edad. ","")</f>
        <v/>
      </c>
      <c r="CG217" s="391" t="str">
        <f>IF(F217&lt;G217,"* Los exámenes Reactivos de 5 a 9 años años NO DEBEN ser mayor a los Exámenes Procesados de la misma edad. ","")</f>
        <v/>
      </c>
      <c r="CH217" s="391" t="str">
        <f>IF(H217&lt;I217,"* Los exámenes Reactivos de 10 a 14 años años NO DEBEN ser mayor a los Exámenes Procesados de la misma edad. ","")</f>
        <v/>
      </c>
      <c r="CI217" s="391" t="str">
        <f>IF(J217&lt;K217,"* Los exámenes Reactivos de 15 a 19 años años NO DEBEN ser mayor a los Exámenes Procesados de la misma edad. ","")</f>
        <v/>
      </c>
      <c r="CJ217" s="391" t="str">
        <f>IF(L217&lt;M217,"* Los exámenes Reactivos de 20 a 24 años años NO DEBEN ser mayor a los Exámenes Procesados de la misma edad. ","")</f>
        <v/>
      </c>
      <c r="CK217" s="391" t="str">
        <f>IF(N217&lt;O217,"* Los exámenes Reactivos de 25 a 29 años años NO DEBEN ser mayor a los Exámenes Procesados de la misma edad. ","")</f>
        <v/>
      </c>
      <c r="CL217" s="391" t="str">
        <f>IF(P217&lt;Q217,"* Los exámenes Reactivos de 30 a 34 años años NO DEBEN ser mayor a los Exámenes Procesados de la misma edad. ","")</f>
        <v/>
      </c>
      <c r="CM217" s="391" t="str">
        <f>IF(R217&lt;S217,"* Los exámenes Reactivos de 35 a 39 años años NO DEBEN ser mayor a los Exámenes Procesados de la misma edad. ","")</f>
        <v/>
      </c>
      <c r="CN217" s="391" t="str">
        <f>IF(T217&lt;U217,"* Los exámenes Reactivos de 40 a 44 años años NO DEBEN ser mayor a los Exámenes Procesados de la misma edad. ","")</f>
        <v/>
      </c>
      <c r="CO217" s="391" t="str">
        <f>IF(V217&lt;W217,"* Los exámenes Reactivos de 45 a 49 años años NO DEBEN ser mayor a los Exámenes Procesados de la misma edad. ","")</f>
        <v/>
      </c>
      <c r="CP217" s="391" t="str">
        <f>IF(X217&lt;Y217,"* Los exámenes Reactivos de 50 a 54 años años NO DEBEN ser mayor a los Exámenes Procesados de la misma edad. ","")</f>
        <v/>
      </c>
      <c r="CQ217" s="391" t="str">
        <f>IF(Z217&lt;AA217,"* Los exámenes Reactivos de 55 a 59 años años NO DEBEN ser mayor a los Exámenes Procesados de la misma edad. ","")</f>
        <v/>
      </c>
      <c r="CR217" s="391" t="str">
        <f>IF(AB217&lt;AC217,"* Los exámenes Reactivos de 60 a 64 años años NO DEBEN ser mayor a los Exámenes Procesados de la misma edad. ","")</f>
        <v/>
      </c>
      <c r="CS217" s="391" t="str">
        <f>IF(AD217&lt;AE217,"* Los exámenes Reactivos de 65 a 69 años años NO DEBEN ser mayor a los Exámenes Procesados de la misma edad. ","")</f>
        <v/>
      </c>
      <c r="CT217" s="391" t="str">
        <f>IF(AF217&lt;AG217,"* Los exámenes Reactivos de 70 a 74 años años NO DEBEN ser mayor a los Exámenes Procesados de la misma edad. ","")</f>
        <v/>
      </c>
      <c r="CU217" s="391" t="str">
        <f>IF(AH217&lt;AI217,"* Los exámenes Reactivos de 75 a 79 años años NO DEBEN ser mayor a los Exámenes Procesados de la misma edad. ","")</f>
        <v/>
      </c>
      <c r="CV217" s="391" t="str">
        <f>IF(AJ217&lt;AK217,"* Los exámenes Reactivos de 80 y más años años NO DEBEN ser mayor a los Exámenes Procesados de la misma edad. ","")</f>
        <v/>
      </c>
      <c r="DA217" s="392">
        <f t="shared" si="388"/>
        <v>0</v>
      </c>
      <c r="DB217" s="392">
        <f t="shared" si="389"/>
        <v>0</v>
      </c>
      <c r="DC217" s="392">
        <f t="shared" si="390"/>
        <v>0</v>
      </c>
      <c r="DD217" s="392">
        <f t="shared" si="391"/>
        <v>0</v>
      </c>
      <c r="DE217" s="392">
        <f t="shared" si="392"/>
        <v>0</v>
      </c>
      <c r="DF217" s="392">
        <f t="shared" si="393"/>
        <v>0</v>
      </c>
      <c r="DG217" s="392">
        <f t="shared" si="394"/>
        <v>0</v>
      </c>
      <c r="DH217" s="392">
        <f t="shared" si="395"/>
        <v>0</v>
      </c>
      <c r="DI217" s="392">
        <f t="shared" si="396"/>
        <v>0</v>
      </c>
      <c r="DJ217" s="392">
        <f t="shared" si="397"/>
        <v>0</v>
      </c>
      <c r="DK217" s="392">
        <f t="shared" si="398"/>
        <v>0</v>
      </c>
      <c r="DL217" s="392">
        <f t="shared" si="399"/>
        <v>0</v>
      </c>
      <c r="DM217" s="392">
        <f t="shared" si="400"/>
        <v>0</v>
      </c>
      <c r="DN217" s="392">
        <f t="shared" si="401"/>
        <v>0</v>
      </c>
      <c r="DO217" s="392">
        <f t="shared" si="402"/>
        <v>0</v>
      </c>
      <c r="DP217" s="392">
        <f t="shared" si="403"/>
        <v>0</v>
      </c>
      <c r="DQ217" s="392">
        <f t="shared" si="404"/>
        <v>0</v>
      </c>
      <c r="DR217" s="392">
        <f t="shared" si="405"/>
        <v>0</v>
      </c>
      <c r="DS217" s="392">
        <f t="shared" si="406"/>
        <v>0</v>
      </c>
      <c r="DT217" s="392">
        <f t="shared" si="407"/>
        <v>0</v>
      </c>
      <c r="DU217" s="392">
        <f t="shared" si="408"/>
        <v>0</v>
      </c>
      <c r="DV217" s="392">
        <f t="shared" si="409"/>
        <v>0</v>
      </c>
      <c r="DZ217" s="392">
        <v>0</v>
      </c>
    </row>
    <row r="218" spans="1:130" ht="26.25" customHeight="1" x14ac:dyDescent="0.25">
      <c r="A218" s="1607" t="s">
        <v>2612</v>
      </c>
      <c r="B218" s="1791">
        <f t="shared" si="382"/>
        <v>0</v>
      </c>
      <c r="C218" s="1592">
        <f>SUM(E218+G218+I218+K218+M218+O218+Q218+S218+U218+W218+Y218+AA218+AC218+AE218+AG218+AI218+AK218)</f>
        <v>0</v>
      </c>
      <c r="D218" s="1591"/>
      <c r="E218" s="1674"/>
      <c r="F218" s="1583"/>
      <c r="G218" s="1674"/>
      <c r="H218" s="1583"/>
      <c r="I218" s="1674"/>
      <c r="J218" s="1583"/>
      <c r="K218" s="1674"/>
      <c r="L218" s="1583"/>
      <c r="M218" s="1674"/>
      <c r="N218" s="1583"/>
      <c r="O218" s="1674"/>
      <c r="P218" s="1583"/>
      <c r="Q218" s="1674"/>
      <c r="R218" s="1583"/>
      <c r="S218" s="1674"/>
      <c r="T218" s="1583"/>
      <c r="U218" s="1674"/>
      <c r="V218" s="1583"/>
      <c r="W218" s="1674"/>
      <c r="X218" s="1583"/>
      <c r="Y218" s="1674"/>
      <c r="Z218" s="1583"/>
      <c r="AA218" s="1674"/>
      <c r="AB218" s="1583"/>
      <c r="AC218" s="1674"/>
      <c r="AD218" s="1583"/>
      <c r="AE218" s="1674"/>
      <c r="AF218" s="1583"/>
      <c r="AG218" s="1674"/>
      <c r="AH218" s="1583"/>
      <c r="AI218" s="1674"/>
      <c r="AJ218" s="1583"/>
      <c r="AK218" s="1679"/>
      <c r="AL218" s="1591"/>
      <c r="AM218" s="1679"/>
      <c r="AN218" s="1591"/>
      <c r="AO218" s="1584"/>
      <c r="AP218" s="1583"/>
      <c r="AQ218" s="1585"/>
      <c r="AR218" s="282"/>
      <c r="AS218" s="398"/>
      <c r="AT218" s="398"/>
      <c r="AU218" s="398"/>
      <c r="AV218" s="398"/>
      <c r="AW218" s="398"/>
      <c r="AX218" s="398"/>
      <c r="AY218" s="398"/>
      <c r="AZ218" s="398"/>
      <c r="BA218" s="398"/>
      <c r="BB218" s="398"/>
      <c r="BC218" s="398"/>
      <c r="BD218" s="394"/>
      <c r="BE218" s="394"/>
      <c r="BF218" s="394"/>
      <c r="BG218" s="394"/>
      <c r="CA218" s="391" t="str">
        <f t="shared" si="383"/>
        <v/>
      </c>
      <c r="CB218" s="391" t="str">
        <f t="shared" si="384"/>
        <v/>
      </c>
      <c r="CC218" s="391" t="str">
        <f t="shared" si="385"/>
        <v/>
      </c>
      <c r="CD218" s="391" t="str">
        <f t="shared" si="386"/>
        <v/>
      </c>
      <c r="CE218" s="391" t="str">
        <f t="shared" si="387"/>
        <v/>
      </c>
      <c r="CF218" s="391" t="str">
        <f>IF(D218&lt;E218,"* Los exámenes Reactivos de 0 a 4 años años NO DEBEN ser mayor a los Exámenes Procesados de la misma edad. ","")</f>
        <v/>
      </c>
      <c r="CG218" s="391" t="str">
        <f>IF(F218&lt;G218,"* Los exámenes Reactivos de 5 a 9 años años NO DEBEN ser mayor a los Exámenes Procesados de la misma edad. ","")</f>
        <v/>
      </c>
      <c r="CH218" s="391" t="str">
        <f>IF(H218&lt;I218,"* Los exámenes Reactivos de 10 a 14 años años NO DEBEN ser mayor a los Exámenes Procesados de la misma edad. ","")</f>
        <v/>
      </c>
      <c r="CI218" s="391" t="str">
        <f>IF(J218&lt;K218,"* Los exámenes Reactivos de 15 a 19 años años NO DEBEN ser mayor a los Exámenes Procesados de la misma edad. ","")</f>
        <v/>
      </c>
      <c r="CJ218" s="391" t="str">
        <f>IF(L218&lt;M218,"* Los exámenes Reactivos de 20 a 24 años años NO DEBEN ser mayor a los Exámenes Procesados de la misma edad. ","")</f>
        <v/>
      </c>
      <c r="CK218" s="391" t="str">
        <f>IF(N218&lt;O218,"* Los exámenes Reactivos de 25 a 29 años años NO DEBEN ser mayor a los Exámenes Procesados de la misma edad. ","")</f>
        <v/>
      </c>
      <c r="CL218" s="391" t="str">
        <f>IF(P218&lt;Q218,"* Los exámenes Reactivos de 30 a 34 años años NO DEBEN ser mayor a los Exámenes Procesados de la misma edad. ","")</f>
        <v/>
      </c>
      <c r="CM218" s="391" t="str">
        <f>IF(R218&lt;S218,"* Los exámenes Reactivos de 35 a 39 años años NO DEBEN ser mayor a los Exámenes Procesados de la misma edad. ","")</f>
        <v/>
      </c>
      <c r="CN218" s="391" t="str">
        <f>IF(T218&lt;U218,"* Los exámenes Reactivos de 40 a 44 años años NO DEBEN ser mayor a los Exámenes Procesados de la misma edad. ","")</f>
        <v/>
      </c>
      <c r="CO218" s="391" t="str">
        <f>IF(V218&lt;W218,"* Los exámenes Reactivos de 45 a 49 años años NO DEBEN ser mayor a los Exámenes Procesados de la misma edad. ","")</f>
        <v/>
      </c>
      <c r="CP218" s="391" t="str">
        <f>IF(X218&lt;Y218,"* Los exámenes Reactivos de 50 a 54 años años NO DEBEN ser mayor a los Exámenes Procesados de la misma edad. ","")</f>
        <v/>
      </c>
      <c r="CQ218" s="391" t="str">
        <f>IF(Z218&lt;AA218,"* Los exámenes Reactivos de 55 a 59 años años NO DEBEN ser mayor a los Exámenes Procesados de la misma edad. ","")</f>
        <v/>
      </c>
      <c r="CR218" s="391" t="str">
        <f>IF(AB218&lt;AC218,"* Los exámenes Reactivos de 60 a 64 años años NO DEBEN ser mayor a los Exámenes Procesados de la misma edad. ","")</f>
        <v/>
      </c>
      <c r="CS218" s="391" t="str">
        <f>IF(AD218&lt;AE218,"* Los exámenes Reactivos de 65 a 69 años años NO DEBEN ser mayor a los Exámenes Procesados de la misma edad. ","")</f>
        <v/>
      </c>
      <c r="CT218" s="391" t="str">
        <f>IF(AF218&lt;AG218,"* Los exámenes Reactivos de 70 a 74 años años NO DEBEN ser mayor a los Exámenes Procesados de la misma edad. ","")</f>
        <v/>
      </c>
      <c r="CU218" s="391" t="str">
        <f>IF(AH218&lt;AI218,"* Los exámenes Reactivos de 75 a 79 años años NO DEBEN ser mayor a los Exámenes Procesados de la misma edad. ","")</f>
        <v/>
      </c>
      <c r="CV218" s="391" t="str">
        <f>IF(AJ218&lt;AK218,"* Los exámenes Reactivos de 80 y más años años NO DEBEN ser mayor a los Exámenes Procesados de la misma edad. ","")</f>
        <v/>
      </c>
      <c r="DA218" s="392">
        <f t="shared" si="388"/>
        <v>0</v>
      </c>
      <c r="DB218" s="392">
        <f t="shared" si="389"/>
        <v>0</v>
      </c>
      <c r="DC218" s="392">
        <f t="shared" si="390"/>
        <v>0</v>
      </c>
      <c r="DD218" s="392">
        <f t="shared" si="391"/>
        <v>0</v>
      </c>
      <c r="DE218" s="392">
        <f t="shared" si="392"/>
        <v>0</v>
      </c>
      <c r="DF218" s="392">
        <f t="shared" si="393"/>
        <v>0</v>
      </c>
      <c r="DG218" s="392">
        <f t="shared" si="394"/>
        <v>0</v>
      </c>
      <c r="DH218" s="392">
        <f t="shared" si="395"/>
        <v>0</v>
      </c>
      <c r="DI218" s="392">
        <f t="shared" si="396"/>
        <v>0</v>
      </c>
      <c r="DJ218" s="392">
        <f t="shared" si="397"/>
        <v>0</v>
      </c>
      <c r="DK218" s="392">
        <f t="shared" si="398"/>
        <v>0</v>
      </c>
      <c r="DL218" s="392">
        <f t="shared" si="399"/>
        <v>0</v>
      </c>
      <c r="DM218" s="392">
        <f t="shared" si="400"/>
        <v>0</v>
      </c>
      <c r="DN218" s="392">
        <f t="shared" si="401"/>
        <v>0</v>
      </c>
      <c r="DO218" s="392">
        <f t="shared" si="402"/>
        <v>0</v>
      </c>
      <c r="DP218" s="392">
        <f t="shared" si="403"/>
        <v>0</v>
      </c>
      <c r="DQ218" s="392">
        <f t="shared" si="404"/>
        <v>0</v>
      </c>
      <c r="DR218" s="392">
        <f t="shared" si="405"/>
        <v>0</v>
      </c>
      <c r="DS218" s="392">
        <f t="shared" si="406"/>
        <v>0</v>
      </c>
      <c r="DT218" s="392">
        <f t="shared" si="407"/>
        <v>0</v>
      </c>
      <c r="DU218" s="392">
        <f t="shared" si="408"/>
        <v>0</v>
      </c>
      <c r="DV218" s="392">
        <f t="shared" si="409"/>
        <v>0</v>
      </c>
      <c r="DZ218" s="392">
        <v>0</v>
      </c>
    </row>
    <row r="219" spans="1:130" ht="16.149999999999999" customHeight="1" x14ac:dyDescent="0.25">
      <c r="A219" s="4150" t="s">
        <v>2613</v>
      </c>
      <c r="B219" s="1791">
        <f t="shared" si="382"/>
        <v>0</v>
      </c>
      <c r="C219" s="1592">
        <f t="shared" si="382"/>
        <v>0</v>
      </c>
      <c r="D219" s="1591"/>
      <c r="E219" s="1674"/>
      <c r="F219" s="1583"/>
      <c r="G219" s="1674"/>
      <c r="H219" s="1583"/>
      <c r="I219" s="1674"/>
      <c r="J219" s="1583"/>
      <c r="K219" s="1674"/>
      <c r="L219" s="1583"/>
      <c r="M219" s="1674"/>
      <c r="N219" s="1583"/>
      <c r="O219" s="1674"/>
      <c r="P219" s="1583"/>
      <c r="Q219" s="1674"/>
      <c r="R219" s="1583"/>
      <c r="S219" s="1674"/>
      <c r="T219" s="1583"/>
      <c r="U219" s="1674"/>
      <c r="V219" s="1583"/>
      <c r="W219" s="1674"/>
      <c r="X219" s="1583"/>
      <c r="Y219" s="1674"/>
      <c r="Z219" s="1583"/>
      <c r="AA219" s="1674"/>
      <c r="AB219" s="1583"/>
      <c r="AC219" s="1674"/>
      <c r="AD219" s="1583"/>
      <c r="AE219" s="1674"/>
      <c r="AF219" s="1583"/>
      <c r="AG219" s="1674"/>
      <c r="AH219" s="1583"/>
      <c r="AI219" s="1674"/>
      <c r="AJ219" s="1583"/>
      <c r="AK219" s="1679"/>
      <c r="AL219" s="1591"/>
      <c r="AM219" s="1679"/>
      <c r="AN219" s="1591"/>
      <c r="AO219" s="1584"/>
      <c r="AP219" s="1583"/>
      <c r="AQ219" s="1585"/>
      <c r="AR219" s="282"/>
      <c r="AS219" s="398"/>
      <c r="AT219" s="398"/>
      <c r="AU219" s="398"/>
      <c r="AV219" s="398"/>
      <c r="AW219" s="398"/>
      <c r="AX219" s="398"/>
      <c r="AY219" s="398"/>
      <c r="AZ219" s="398"/>
      <c r="BA219" s="398"/>
      <c r="BB219" s="398"/>
      <c r="BC219" s="398"/>
      <c r="BD219" s="394"/>
      <c r="BE219" s="394"/>
      <c r="BF219" s="394"/>
      <c r="BG219" s="394"/>
      <c r="CA219" s="391" t="str">
        <f t="shared" si="383"/>
        <v/>
      </c>
      <c r="CB219" s="391" t="str">
        <f t="shared" si="384"/>
        <v/>
      </c>
      <c r="CC219" s="391" t="str">
        <f t="shared" si="385"/>
        <v/>
      </c>
      <c r="CD219" s="391" t="str">
        <f t="shared" si="386"/>
        <v/>
      </c>
      <c r="CE219" s="391" t="str">
        <f t="shared" si="387"/>
        <v/>
      </c>
      <c r="CF219" s="391" t="str">
        <f>IF(D219&lt;E219,"* Los exámenes Reactivos de 0 a 4 años años NO DEBEN ser mayor a los Exámenes Procesados de la misma edad. ","")</f>
        <v/>
      </c>
      <c r="CG219" s="391" t="str">
        <f>IF(F219&lt;G219,"* Los exámenes Reactivos de 5 a 9 años años NO DEBEN ser mayor a los Exámenes Procesados de la misma edad. ","")</f>
        <v/>
      </c>
      <c r="CH219" s="391" t="str">
        <f>IF(H219&lt;I219,"* Los exámenes Reactivos de 10 a 14 años años NO DEBEN ser mayor a los Exámenes Procesados de la misma edad. ","")</f>
        <v/>
      </c>
      <c r="CI219" s="391" t="str">
        <f>IF(J219&lt;K219,"* Los exámenes Reactivos de 15 a 19 años años NO DEBEN ser mayor a los Exámenes Procesados de la misma edad. ","")</f>
        <v/>
      </c>
      <c r="CJ219" s="391" t="str">
        <f>IF(L219&lt;M219,"* Los exámenes Reactivos de 20 a 24 años años NO DEBEN ser mayor a los Exámenes Procesados de la misma edad. ","")</f>
        <v/>
      </c>
      <c r="CK219" s="391" t="str">
        <f>IF(N219&lt;O219,"* Los exámenes Reactivos de 25 a 29 años años NO DEBEN ser mayor a los Exámenes Procesados de la misma edad. ","")</f>
        <v/>
      </c>
      <c r="CL219" s="391" t="str">
        <f>IF(P219&lt;Q219,"* Los exámenes Reactivos de 30 a 34 años años NO DEBEN ser mayor a los Exámenes Procesados de la misma edad. ","")</f>
        <v/>
      </c>
      <c r="CM219" s="391" t="str">
        <f>IF(R219&lt;S219,"* Los exámenes Reactivos de 35 a 39 años años NO DEBEN ser mayor a los Exámenes Procesados de la misma edad. ","")</f>
        <v/>
      </c>
      <c r="CN219" s="391" t="str">
        <f>IF(T219&lt;U219,"* Los exámenes Reactivos de 40 a 44 años años NO DEBEN ser mayor a los Exámenes Procesados de la misma edad. ","")</f>
        <v/>
      </c>
      <c r="CO219" s="391" t="str">
        <f>IF(V219&lt;W219,"* Los exámenes Reactivos de 45 a 49 años años NO DEBEN ser mayor a los Exámenes Procesados de la misma edad. ","")</f>
        <v/>
      </c>
      <c r="CP219" s="391" t="str">
        <f>IF(X219&lt;Y219,"* Los exámenes Reactivos de 50 a 54 años años NO DEBEN ser mayor a los Exámenes Procesados de la misma edad. ","")</f>
        <v/>
      </c>
      <c r="CQ219" s="391" t="str">
        <f>IF(Z219&lt;AA219,"* Los exámenes Reactivos de 55 a 59 años años NO DEBEN ser mayor a los Exámenes Procesados de la misma edad. ","")</f>
        <v/>
      </c>
      <c r="CR219" s="391" t="str">
        <f>IF(AB219&lt;AC219,"* Los exámenes Reactivos de 60 a 64 años años NO DEBEN ser mayor a los Exámenes Procesados de la misma edad. ","")</f>
        <v/>
      </c>
      <c r="CS219" s="391" t="str">
        <f>IF(AD219&lt;AE219,"* Los exámenes Reactivos de 65 a 69 años años NO DEBEN ser mayor a los Exámenes Procesados de la misma edad. ","")</f>
        <v/>
      </c>
      <c r="CT219" s="391" t="str">
        <f>IF(AF219&lt;AG219,"* Los exámenes Reactivos de 70 a 74 años años NO DEBEN ser mayor a los Exámenes Procesados de la misma edad. ","")</f>
        <v/>
      </c>
      <c r="CU219" s="391" t="str">
        <f>IF(AH219&lt;AI219,"* Los exámenes Reactivos de 75 a 79 años años NO DEBEN ser mayor a los Exámenes Procesados de la misma edad. ","")</f>
        <v/>
      </c>
      <c r="CV219" s="391" t="str">
        <f>IF(AJ219&lt;AK219,"* Los exámenes Reactivos de 80 y más años años NO DEBEN ser mayor a los Exámenes Procesados de la misma edad. ","")</f>
        <v/>
      </c>
      <c r="DA219" s="392">
        <f t="shared" si="388"/>
        <v>0</v>
      </c>
      <c r="DB219" s="392">
        <f t="shared" si="389"/>
        <v>0</v>
      </c>
      <c r="DC219" s="392">
        <f t="shared" si="390"/>
        <v>0</v>
      </c>
      <c r="DD219" s="392">
        <f t="shared" si="391"/>
        <v>0</v>
      </c>
      <c r="DE219" s="392">
        <f t="shared" si="392"/>
        <v>0</v>
      </c>
      <c r="DF219" s="392">
        <f t="shared" si="393"/>
        <v>0</v>
      </c>
      <c r="DG219" s="392">
        <f t="shared" si="394"/>
        <v>0</v>
      </c>
      <c r="DH219" s="392">
        <f t="shared" si="395"/>
        <v>0</v>
      </c>
      <c r="DI219" s="392">
        <f t="shared" si="396"/>
        <v>0</v>
      </c>
      <c r="DJ219" s="392">
        <f t="shared" si="397"/>
        <v>0</v>
      </c>
      <c r="DK219" s="392">
        <f t="shared" si="398"/>
        <v>0</v>
      </c>
      <c r="DL219" s="392">
        <f t="shared" si="399"/>
        <v>0</v>
      </c>
      <c r="DM219" s="392">
        <f t="shared" si="400"/>
        <v>0</v>
      </c>
      <c r="DN219" s="392">
        <f t="shared" si="401"/>
        <v>0</v>
      </c>
      <c r="DO219" s="392">
        <f t="shared" si="402"/>
        <v>0</v>
      </c>
      <c r="DP219" s="392">
        <f t="shared" si="403"/>
        <v>0</v>
      </c>
      <c r="DQ219" s="392">
        <f t="shared" si="404"/>
        <v>0</v>
      </c>
      <c r="DR219" s="392">
        <f t="shared" si="405"/>
        <v>0</v>
      </c>
      <c r="DS219" s="392">
        <f t="shared" si="406"/>
        <v>0</v>
      </c>
      <c r="DT219" s="392">
        <f t="shared" si="407"/>
        <v>0</v>
      </c>
      <c r="DU219" s="392">
        <f t="shared" si="408"/>
        <v>0</v>
      </c>
      <c r="DV219" s="392">
        <f t="shared" si="409"/>
        <v>0</v>
      </c>
      <c r="DZ219" s="392">
        <v>0</v>
      </c>
    </row>
    <row r="220" spans="1:130" ht="16.149999999999999" customHeight="1" x14ac:dyDescent="0.25">
      <c r="A220" s="4151" t="s">
        <v>2120</v>
      </c>
      <c r="B220" s="4112">
        <f t="shared" si="382"/>
        <v>0</v>
      </c>
      <c r="C220" s="4113">
        <f t="shared" si="382"/>
        <v>0</v>
      </c>
      <c r="D220" s="1907"/>
      <c r="E220" s="1634"/>
      <c r="F220" s="1596"/>
      <c r="G220" s="1634"/>
      <c r="H220" s="1596"/>
      <c r="I220" s="1634"/>
      <c r="J220" s="1596"/>
      <c r="K220" s="1634"/>
      <c r="L220" s="1596"/>
      <c r="M220" s="1634"/>
      <c r="N220" s="1596"/>
      <c r="O220" s="1634"/>
      <c r="P220" s="1596"/>
      <c r="Q220" s="1634"/>
      <c r="R220" s="1596"/>
      <c r="S220" s="1634"/>
      <c r="T220" s="1596"/>
      <c r="U220" s="1634"/>
      <c r="V220" s="1596"/>
      <c r="W220" s="1634"/>
      <c r="X220" s="1596"/>
      <c r="Y220" s="1634"/>
      <c r="Z220" s="1596"/>
      <c r="AA220" s="1634"/>
      <c r="AB220" s="1596"/>
      <c r="AC220" s="1634"/>
      <c r="AD220" s="1596"/>
      <c r="AE220" s="1634"/>
      <c r="AF220" s="1596"/>
      <c r="AG220" s="1634"/>
      <c r="AH220" s="1596"/>
      <c r="AI220" s="1634"/>
      <c r="AJ220" s="1596"/>
      <c r="AK220" s="1710"/>
      <c r="AL220" s="1907"/>
      <c r="AM220" s="1710"/>
      <c r="AN220" s="1907"/>
      <c r="AO220" s="1640"/>
      <c r="AP220" s="1596"/>
      <c r="AQ220" s="1598"/>
      <c r="AR220" s="282"/>
      <c r="AS220" s="398"/>
      <c r="AT220" s="398"/>
      <c r="AU220" s="398"/>
      <c r="AV220" s="398"/>
      <c r="AW220" s="398"/>
      <c r="AX220" s="398"/>
      <c r="AY220" s="398"/>
      <c r="AZ220" s="398"/>
      <c r="BA220" s="398"/>
      <c r="BB220" s="398"/>
      <c r="BC220" s="398"/>
      <c r="BD220" s="394"/>
      <c r="BE220" s="394"/>
      <c r="BF220" s="394"/>
      <c r="BG220" s="394"/>
      <c r="CA220" s="391" t="str">
        <f t="shared" si="383"/>
        <v/>
      </c>
      <c r="CB220" s="391" t="str">
        <f t="shared" si="384"/>
        <v/>
      </c>
      <c r="CC220" s="391" t="str">
        <f t="shared" si="385"/>
        <v/>
      </c>
      <c r="CD220" s="391" t="str">
        <f t="shared" si="386"/>
        <v/>
      </c>
      <c r="CE220" s="391" t="str">
        <f t="shared" si="387"/>
        <v/>
      </c>
      <c r="CF220" s="391" t="str">
        <f>IF(D220&lt;E220,"* Los exámenes Reactivos de 0 a 4 años años NO DEBEN ser mayor a los Exámenes Procesados de la misma edad. ","")</f>
        <v/>
      </c>
      <c r="CG220" s="391" t="str">
        <f>IF(F220&lt;G220,"* Los exámenes Reactivos de 5 a 9 años años NO DEBEN ser mayor a los Exámenes Procesados de la misma edad. ","")</f>
        <v/>
      </c>
      <c r="CH220" s="391" t="str">
        <f>IF(H220&lt;I220,"* Los exámenes Reactivos de 10 a 14 años años NO DEBEN ser mayor a los Exámenes Procesados de la misma edad. ","")</f>
        <v/>
      </c>
      <c r="CI220" s="391" t="str">
        <f>IF(J220&lt;K220,"* Los exámenes Reactivos de 15 a 19 años años NO DEBEN ser mayor a los Exámenes Procesados de la misma edad. ","")</f>
        <v/>
      </c>
      <c r="CJ220" s="391" t="str">
        <f>IF(L220&lt;M220,"* Los exámenes Reactivos de 20 a 24 años años NO DEBEN ser mayor a los Exámenes Procesados de la misma edad. ","")</f>
        <v/>
      </c>
      <c r="CK220" s="391" t="str">
        <f>IF(N220&lt;O220,"* Los exámenes Reactivos de 25 a 29 años años NO DEBEN ser mayor a los Exámenes Procesados de la misma edad. ","")</f>
        <v/>
      </c>
      <c r="CL220" s="391" t="str">
        <f>IF(P220&lt;Q220,"* Los exámenes Reactivos de 30 a 34 años años NO DEBEN ser mayor a los Exámenes Procesados de la misma edad. ","")</f>
        <v/>
      </c>
      <c r="CM220" s="391" t="str">
        <f>IF(R220&lt;S220,"* Los exámenes Reactivos de 35 a 39 años años NO DEBEN ser mayor a los Exámenes Procesados de la misma edad. ","")</f>
        <v/>
      </c>
      <c r="CN220" s="391" t="str">
        <f>IF(T220&lt;U220,"* Los exámenes Reactivos de 40 a 44 años años NO DEBEN ser mayor a los Exámenes Procesados de la misma edad. ","")</f>
        <v/>
      </c>
      <c r="CO220" s="391" t="str">
        <f>IF(V220&lt;W220,"* Los exámenes Reactivos de 45 a 49 años años NO DEBEN ser mayor a los Exámenes Procesados de la misma edad. ","")</f>
        <v/>
      </c>
      <c r="CP220" s="391" t="str">
        <f>IF(X220&lt;Y220,"* Los exámenes Reactivos de 50 a 54 años años NO DEBEN ser mayor a los Exámenes Procesados de la misma edad. ","")</f>
        <v/>
      </c>
      <c r="CQ220" s="391" t="str">
        <f>IF(Z220&lt;AA220,"* Los exámenes Reactivos de 55 a 59 años años NO DEBEN ser mayor a los Exámenes Procesados de la misma edad. ","")</f>
        <v/>
      </c>
      <c r="CR220" s="391" t="str">
        <f>IF(AB220&lt;AC220,"* Los exámenes Reactivos de 60 a 64 años años NO DEBEN ser mayor a los Exámenes Procesados de la misma edad. ","")</f>
        <v/>
      </c>
      <c r="CS220" s="391" t="str">
        <f>IF(AD220&lt;AE220,"* Los exámenes Reactivos de 65 a 69 años años NO DEBEN ser mayor a los Exámenes Procesados de la misma edad. ","")</f>
        <v/>
      </c>
      <c r="CT220" s="391" t="str">
        <f>IF(AF220&lt;AG220,"* Los exámenes Reactivos de 70 a 74 años años NO DEBEN ser mayor a los Exámenes Procesados de la misma edad. ","")</f>
        <v/>
      </c>
      <c r="CU220" s="391" t="str">
        <f>IF(AH220&lt;AI220,"* Los exámenes Reactivos de 75 a 79 años años NO DEBEN ser mayor a los Exámenes Procesados de la misma edad. ","")</f>
        <v/>
      </c>
      <c r="CV220" s="391" t="str">
        <f>IF(AJ220&lt;AK220,"* Los exámenes Reactivos de 80 y más años años NO DEBEN ser mayor a los Exámenes Procesados de la misma edad. ","")</f>
        <v/>
      </c>
      <c r="DA220" s="392">
        <f t="shared" si="388"/>
        <v>0</v>
      </c>
      <c r="DB220" s="392">
        <f t="shared" si="389"/>
        <v>0</v>
      </c>
      <c r="DC220" s="392">
        <f t="shared" si="390"/>
        <v>0</v>
      </c>
      <c r="DD220" s="392">
        <f t="shared" si="391"/>
        <v>0</v>
      </c>
      <c r="DE220" s="392">
        <f t="shared" si="392"/>
        <v>0</v>
      </c>
      <c r="DF220" s="392">
        <f t="shared" si="393"/>
        <v>0</v>
      </c>
      <c r="DG220" s="392">
        <f t="shared" si="394"/>
        <v>0</v>
      </c>
      <c r="DH220" s="392">
        <f t="shared" si="395"/>
        <v>0</v>
      </c>
      <c r="DI220" s="392">
        <f t="shared" si="396"/>
        <v>0</v>
      </c>
      <c r="DJ220" s="392">
        <f t="shared" si="397"/>
        <v>0</v>
      </c>
      <c r="DK220" s="392">
        <f t="shared" si="398"/>
        <v>0</v>
      </c>
      <c r="DL220" s="392">
        <f t="shared" si="399"/>
        <v>0</v>
      </c>
      <c r="DM220" s="392">
        <f t="shared" si="400"/>
        <v>0</v>
      </c>
      <c r="DN220" s="392">
        <f t="shared" si="401"/>
        <v>0</v>
      </c>
      <c r="DO220" s="392">
        <f t="shared" si="402"/>
        <v>0</v>
      </c>
      <c r="DP220" s="392">
        <f t="shared" si="403"/>
        <v>0</v>
      </c>
      <c r="DQ220" s="392">
        <f t="shared" si="404"/>
        <v>0</v>
      </c>
      <c r="DR220" s="392">
        <f t="shared" si="405"/>
        <v>0</v>
      </c>
      <c r="DS220" s="392">
        <f t="shared" si="406"/>
        <v>0</v>
      </c>
      <c r="DT220" s="392">
        <f t="shared" si="407"/>
        <v>0</v>
      </c>
      <c r="DU220" s="392">
        <f t="shared" si="408"/>
        <v>0</v>
      </c>
      <c r="DV220" s="392">
        <f t="shared" si="409"/>
        <v>0</v>
      </c>
      <c r="DZ220" s="392">
        <v>0</v>
      </c>
    </row>
    <row r="221" spans="1:130" ht="31.9" customHeight="1" x14ac:dyDescent="0.25">
      <c r="A221" s="4143" t="s">
        <v>2614</v>
      </c>
      <c r="P221" s="107"/>
      <c r="AP221" s="107"/>
      <c r="AR221" s="394"/>
      <c r="AS221" s="394"/>
      <c r="AT221" s="394"/>
      <c r="AU221" s="394"/>
      <c r="AV221" s="394"/>
      <c r="AW221" s="394"/>
      <c r="AX221" s="394"/>
      <c r="AY221" s="394"/>
      <c r="AZ221" s="394"/>
      <c r="BA221" s="394"/>
      <c r="BB221" s="394"/>
      <c r="BC221" s="394"/>
      <c r="BD221" s="394"/>
      <c r="BE221" s="394"/>
      <c r="BF221" s="394"/>
      <c r="BG221" s="394"/>
    </row>
    <row r="222" spans="1:130" ht="25.15" customHeight="1" x14ac:dyDescent="0.25">
      <c r="A222" s="7479" t="s">
        <v>2572</v>
      </c>
      <c r="B222" s="7482" t="s">
        <v>49</v>
      </c>
      <c r="C222" s="7482"/>
      <c r="D222" s="7482" t="s">
        <v>595</v>
      </c>
      <c r="E222" s="7482"/>
      <c r="F222" s="7482"/>
      <c r="G222" s="7482"/>
      <c r="H222" s="7482"/>
      <c r="I222" s="7482"/>
      <c r="J222" s="7482"/>
      <c r="K222" s="7482"/>
      <c r="L222" s="7482"/>
      <c r="M222" s="7482"/>
      <c r="N222" s="7482"/>
      <c r="O222" s="7482"/>
      <c r="P222" s="7482"/>
      <c r="Q222" s="7482"/>
      <c r="R222" s="7482"/>
      <c r="S222" s="7482"/>
      <c r="T222" s="7482"/>
      <c r="U222" s="7482"/>
      <c r="V222" s="7482"/>
      <c r="W222" s="7482"/>
      <c r="X222" s="7482"/>
      <c r="Y222" s="7482"/>
      <c r="Z222" s="7482"/>
      <c r="AA222" s="7482"/>
      <c r="AB222" s="7482"/>
      <c r="AC222" s="7482"/>
      <c r="AD222" s="7482"/>
      <c r="AE222" s="7482"/>
      <c r="AF222" s="7482"/>
      <c r="AG222" s="7482"/>
      <c r="AH222" s="7482"/>
      <c r="AI222" s="7482"/>
      <c r="AJ222" s="7482"/>
      <c r="AK222" s="7483"/>
      <c r="AL222" s="7248" t="s">
        <v>2544</v>
      </c>
      <c r="AM222" s="7486"/>
      <c r="AN222" s="7430" t="s">
        <v>930</v>
      </c>
      <c r="AO222" s="7437"/>
      <c r="AP222" s="7485" t="s">
        <v>13</v>
      </c>
      <c r="AQ222" s="7485" t="s">
        <v>14</v>
      </c>
      <c r="AR222" s="394"/>
      <c r="AS222" s="394"/>
      <c r="AT222" s="394"/>
      <c r="AU222" s="394"/>
      <c r="AV222" s="394"/>
      <c r="AW222" s="394"/>
      <c r="AX222" s="394"/>
      <c r="AY222" s="394"/>
      <c r="AZ222" s="394"/>
      <c r="BA222" s="394"/>
      <c r="BB222" s="394"/>
      <c r="BC222" s="394"/>
      <c r="BD222" s="394"/>
      <c r="BE222" s="394"/>
      <c r="BF222" s="394"/>
      <c r="BG222" s="394"/>
    </row>
    <row r="223" spans="1:130" ht="16.149999999999999" customHeight="1" x14ac:dyDescent="0.25">
      <c r="A223" s="7480"/>
      <c r="B223" s="7482"/>
      <c r="C223" s="7482"/>
      <c r="D223" s="7482" t="s">
        <v>308</v>
      </c>
      <c r="E223" s="7482"/>
      <c r="F223" s="7482" t="s">
        <v>309</v>
      </c>
      <c r="G223" s="7482"/>
      <c r="H223" s="7482" t="s">
        <v>289</v>
      </c>
      <c r="I223" s="7482"/>
      <c r="J223" s="7482" t="s">
        <v>18</v>
      </c>
      <c r="K223" s="7482"/>
      <c r="L223" s="7482" t="s">
        <v>164</v>
      </c>
      <c r="M223" s="7482"/>
      <c r="N223" s="7482" t="s">
        <v>310</v>
      </c>
      <c r="O223" s="7482"/>
      <c r="P223" s="7482" t="s">
        <v>311</v>
      </c>
      <c r="Q223" s="7482"/>
      <c r="R223" s="7482" t="s">
        <v>312</v>
      </c>
      <c r="S223" s="7482"/>
      <c r="T223" s="7482" t="s">
        <v>313</v>
      </c>
      <c r="U223" s="7482"/>
      <c r="V223" s="7482" t="s">
        <v>314</v>
      </c>
      <c r="W223" s="7482"/>
      <c r="X223" s="7482" t="s">
        <v>315</v>
      </c>
      <c r="Y223" s="7482"/>
      <c r="Z223" s="7482" t="s">
        <v>316</v>
      </c>
      <c r="AA223" s="7482"/>
      <c r="AB223" s="7482" t="s">
        <v>317</v>
      </c>
      <c r="AC223" s="7482"/>
      <c r="AD223" s="7482" t="s">
        <v>291</v>
      </c>
      <c r="AE223" s="7482"/>
      <c r="AF223" s="7482" t="s">
        <v>318</v>
      </c>
      <c r="AG223" s="7482"/>
      <c r="AH223" s="7482" t="s">
        <v>319</v>
      </c>
      <c r="AI223" s="7482"/>
      <c r="AJ223" s="7482" t="s">
        <v>31</v>
      </c>
      <c r="AK223" s="7483"/>
      <c r="AL223" s="7488" t="s">
        <v>53</v>
      </c>
      <c r="AM223" s="7490" t="s">
        <v>54</v>
      </c>
      <c r="AN223" s="7442" t="s">
        <v>860</v>
      </c>
      <c r="AO223" s="6203" t="s">
        <v>861</v>
      </c>
      <c r="AP223" s="7485"/>
      <c r="AQ223" s="7485"/>
      <c r="AR223" s="394"/>
      <c r="AS223" s="394"/>
      <c r="AT223" s="394"/>
      <c r="AU223" s="394"/>
      <c r="AV223" s="394"/>
      <c r="AW223" s="394"/>
      <c r="AX223" s="394"/>
      <c r="AY223" s="394"/>
      <c r="AZ223" s="394"/>
      <c r="BA223" s="394"/>
      <c r="BB223" s="394"/>
      <c r="BC223" s="394"/>
      <c r="BD223" s="394"/>
      <c r="BE223" s="394"/>
      <c r="BF223" s="394"/>
      <c r="BG223" s="394"/>
    </row>
    <row r="224" spans="1:130" ht="16.149999999999999" customHeight="1" x14ac:dyDescent="0.25">
      <c r="A224" s="7481"/>
      <c r="B224" s="4145" t="s">
        <v>2545</v>
      </c>
      <c r="C224" s="4146" t="s">
        <v>2546</v>
      </c>
      <c r="D224" s="4147" t="s">
        <v>2545</v>
      </c>
      <c r="E224" s="4148" t="s">
        <v>2546</v>
      </c>
      <c r="F224" s="4147" t="s">
        <v>2545</v>
      </c>
      <c r="G224" s="4148" t="s">
        <v>2546</v>
      </c>
      <c r="H224" s="4147" t="s">
        <v>2545</v>
      </c>
      <c r="I224" s="4148" t="s">
        <v>2546</v>
      </c>
      <c r="J224" s="4147" t="s">
        <v>2545</v>
      </c>
      <c r="K224" s="4148" t="s">
        <v>2546</v>
      </c>
      <c r="L224" s="4147" t="s">
        <v>2545</v>
      </c>
      <c r="M224" s="4148" t="s">
        <v>2546</v>
      </c>
      <c r="N224" s="4147" t="s">
        <v>2545</v>
      </c>
      <c r="O224" s="4148" t="s">
        <v>2546</v>
      </c>
      <c r="P224" s="4147" t="s">
        <v>2545</v>
      </c>
      <c r="Q224" s="4148" t="s">
        <v>2546</v>
      </c>
      <c r="R224" s="4147" t="s">
        <v>2545</v>
      </c>
      <c r="S224" s="4148" t="s">
        <v>2546</v>
      </c>
      <c r="T224" s="4147" t="s">
        <v>2545</v>
      </c>
      <c r="U224" s="4148" t="s">
        <v>2546</v>
      </c>
      <c r="V224" s="4147" t="s">
        <v>2545</v>
      </c>
      <c r="W224" s="4148" t="s">
        <v>2546</v>
      </c>
      <c r="X224" s="4147" t="s">
        <v>2545</v>
      </c>
      <c r="Y224" s="4148" t="s">
        <v>2546</v>
      </c>
      <c r="Z224" s="4147" t="s">
        <v>2545</v>
      </c>
      <c r="AA224" s="4148" t="s">
        <v>2546</v>
      </c>
      <c r="AB224" s="4147" t="s">
        <v>2545</v>
      </c>
      <c r="AC224" s="4148" t="s">
        <v>2546</v>
      </c>
      <c r="AD224" s="4147" t="s">
        <v>2545</v>
      </c>
      <c r="AE224" s="4148" t="s">
        <v>2546</v>
      </c>
      <c r="AF224" s="4147" t="s">
        <v>2545</v>
      </c>
      <c r="AG224" s="4148" t="s">
        <v>2546</v>
      </c>
      <c r="AH224" s="4147" t="s">
        <v>2545</v>
      </c>
      <c r="AI224" s="4148" t="s">
        <v>2546</v>
      </c>
      <c r="AJ224" s="4147" t="s">
        <v>2545</v>
      </c>
      <c r="AK224" s="4149" t="s">
        <v>2546</v>
      </c>
      <c r="AL224" s="7489"/>
      <c r="AM224" s="7491"/>
      <c r="AN224" s="7443"/>
      <c r="AO224" s="7441"/>
      <c r="AP224" s="7485"/>
      <c r="AQ224" s="7485"/>
      <c r="AR224" s="394"/>
      <c r="AS224" s="394"/>
      <c r="AT224" s="394"/>
      <c r="AU224" s="394"/>
      <c r="AV224" s="394"/>
      <c r="AW224" s="394"/>
      <c r="AX224" s="394"/>
      <c r="AY224" s="394"/>
      <c r="AZ224" s="394"/>
      <c r="BA224" s="394"/>
      <c r="BB224" s="394"/>
      <c r="BC224" s="394"/>
      <c r="BD224" s="394"/>
      <c r="BE224" s="394"/>
      <c r="BF224" s="394"/>
      <c r="BG224" s="394"/>
    </row>
    <row r="225" spans="1:130" ht="16.149999999999999" customHeight="1" x14ac:dyDescent="0.25">
      <c r="A225" s="4150" t="s">
        <v>934</v>
      </c>
      <c r="B225" s="4108">
        <f t="shared" ref="B225:C231" si="410">SUM(D225+F225+H225+J225+L225+N225+P225+R225+T225+V225+X225+Z225+AB225+AD225+AF225+AH225+AJ225)</f>
        <v>0</v>
      </c>
      <c r="C225" s="4109">
        <f t="shared" si="410"/>
        <v>0</v>
      </c>
      <c r="D225" s="3818"/>
      <c r="E225" s="4110"/>
      <c r="F225" s="1961"/>
      <c r="G225" s="4110"/>
      <c r="H225" s="1583"/>
      <c r="I225" s="1674"/>
      <c r="J225" s="1583"/>
      <c r="K225" s="1674"/>
      <c r="L225" s="1583"/>
      <c r="M225" s="1674"/>
      <c r="N225" s="1583"/>
      <c r="O225" s="1674"/>
      <c r="P225" s="1583"/>
      <c r="Q225" s="1674"/>
      <c r="R225" s="1583"/>
      <c r="S225" s="1674"/>
      <c r="T225" s="1583"/>
      <c r="U225" s="1674"/>
      <c r="V225" s="1583"/>
      <c r="W225" s="1674"/>
      <c r="X225" s="1583"/>
      <c r="Y225" s="1674"/>
      <c r="Z225" s="1961"/>
      <c r="AA225" s="4110"/>
      <c r="AB225" s="1961"/>
      <c r="AC225" s="4110"/>
      <c r="AD225" s="1961"/>
      <c r="AE225" s="4110"/>
      <c r="AF225" s="1961"/>
      <c r="AG225" s="4110"/>
      <c r="AH225" s="1961"/>
      <c r="AI225" s="4110"/>
      <c r="AJ225" s="1961"/>
      <c r="AK225" s="3820"/>
      <c r="AL225" s="3818"/>
      <c r="AM225" s="3812"/>
      <c r="AN225" s="3811"/>
      <c r="AO225" s="1584"/>
      <c r="AP225" s="1583"/>
      <c r="AQ225" s="1585"/>
      <c r="AR225" s="282"/>
      <c r="AS225" s="398"/>
      <c r="AT225" s="398"/>
      <c r="AU225" s="398"/>
      <c r="AV225" s="398"/>
      <c r="AW225" s="398"/>
      <c r="AX225" s="398"/>
      <c r="AY225" s="398"/>
      <c r="AZ225" s="398"/>
      <c r="BA225" s="398"/>
      <c r="BB225" s="398"/>
      <c r="BC225" s="398"/>
      <c r="BD225" s="394"/>
      <c r="BE225" s="394"/>
      <c r="BF225" s="394"/>
      <c r="BG225" s="394"/>
      <c r="CA225" s="391" t="str">
        <f t="shared" ref="CA225:CA231" si="411">IF(B225&lt;   C225,"* El total de Reactivos NO DEBE ser superior al total de Procesados. ","")</f>
        <v/>
      </c>
      <c r="CB225" s="391" t="str">
        <f t="shared" ref="CB225:CB231" si="412">IF(B225&lt;&gt; AL225+ AM225,"* La suma de las columnas Sexo DEBE SER IGUAL a los Procesados. ","")</f>
        <v/>
      </c>
      <c r="CC225" s="391" t="str">
        <f t="shared" ref="CC225:CC231" si="413">IF(B225&lt;  AN225+ AO225,"* La suma de las columna Trans NO DEBE ser superior al total de Procesados. ","")</f>
        <v/>
      </c>
      <c r="CD225" s="391" t="str">
        <f t="shared" ref="CD225:CD231" si="414">IF(B225&lt;  AP225,"* La columna Pueblos Originarios NO DEBE ser superior al total de Procesados. ","")</f>
        <v/>
      </c>
      <c r="CE225" s="391" t="str">
        <f t="shared" ref="CE225:CE231" si="415">IF(B225&lt;  AQ225,"* La columna Migrantes NO DEBE ser superior al total de Procesados. ","")</f>
        <v/>
      </c>
      <c r="CF225" s="391" t="str">
        <f>IF(D225&lt;E225,"* Los exömenes Reactivos de  a_os NO DEBEN ser mayor a los Exömenes Procesados de la misma edad. ","")</f>
        <v/>
      </c>
      <c r="CG225" s="391" t="str">
        <f>IF(F225&lt;G225,"* Los exömenes Reactivos de  a_os NO DEBEN ser mayor a los Exömenes Procesados de la misma edad. ","")</f>
        <v/>
      </c>
      <c r="CH225" s="391" t="str">
        <f>IF(H225&lt;I225,"* Los exömenes Reactivos de  a_os NO DEBEN ser mayor a los Exömenes Procesados de la misma edad. ","")</f>
        <v/>
      </c>
      <c r="CI225" s="391" t="str">
        <f>IF(J225&lt;K225,"* Los exömenes Reactivos de  a_os NO DEBEN ser mayor a los Exömenes Procesados de la misma edad. ","")</f>
        <v/>
      </c>
      <c r="CJ225" s="391" t="str">
        <f>IF(L225&lt;M225,"* Los exömenes Reactivos de  a_os NO DEBEN ser mayor a los Exömenes Procesados de la misma edad. ","")</f>
        <v/>
      </c>
      <c r="CK225" s="391" t="str">
        <f>IF(N225&lt;O225,"* Los exömenes Reactivos de  a_os NO DEBEN ser mayor a los Exömenes Procesados de la misma edad. ","")</f>
        <v/>
      </c>
      <c r="CL225" s="391" t="str">
        <f>IF(P225&lt;Q225,"* Los exömenes Reactivos de  a_os NO DEBEN ser mayor a los Exömenes Procesados de la misma edad. ","")</f>
        <v/>
      </c>
      <c r="CM225" s="391" t="str">
        <f>IF(R225&lt;S225,"* Los exömenes Reactivos de  a_os NO DEBEN ser mayor a los Exömenes Procesados de la misma edad. ","")</f>
        <v/>
      </c>
      <c r="CN225" s="391" t="str">
        <f>IF(T225&lt;U225,"* Los exömenes Reactivos de  a_os NO DEBEN ser mayor a los Exömenes Procesados de la misma edad. ","")</f>
        <v/>
      </c>
      <c r="CO225" s="391" t="str">
        <f>IF(V225&lt;W225,"* Los exömenes Reactivos de  a_os NO DEBEN ser mayor a los Exömenes Procesados de la misma edad. ","")</f>
        <v/>
      </c>
      <c r="CP225" s="391" t="str">
        <f>IF(X225&lt;Y225,"* Los exömenes Reactivos de  a_os NO DEBEN ser mayor a los Exömenes Procesados de la misma edad. ","")</f>
        <v/>
      </c>
      <c r="CQ225" s="391" t="str">
        <f>IF(Z225&lt;AA225,"* Los exömenes Reactivos de  a_os NO DEBEN ser mayor a los Exömenes Procesados de la misma edad. ","")</f>
        <v/>
      </c>
      <c r="CR225" s="391" t="str">
        <f>IF(AB225&lt;AC225,"* Los exömenes Reactivos de  a_os NO DEBEN ser mayor a los Exömenes Procesados de la misma edad. ","")</f>
        <v/>
      </c>
      <c r="CS225" s="391" t="str">
        <f>IF(AD225&lt;AE225,"* Los exömenes Reactivos de  a_os NO DEBEN ser mayor a los Exömenes Procesados de la misma edad. ","")</f>
        <v/>
      </c>
      <c r="CT225" s="391" t="str">
        <f>IF(AF225&lt;AG225,"* Los exömenes Reactivos de  a_os NO DEBEN ser mayor a los Exömenes Procesados de la misma edad. ","")</f>
        <v/>
      </c>
      <c r="CU225" s="391" t="str">
        <f>IF(AH225&lt;AI225,"* Los exömenes Reactivos de  a_os NO DEBEN ser mayor a los Exömenes Procesados de la misma edad. ","")</f>
        <v/>
      </c>
      <c r="CV225" s="391" t="str">
        <f>IF(AJ225&lt;AK225,"* Los exömenes Reactivos de  a_os NO DEBEN ser mayor a los Exömenes Procesados de la misma edad. ","")</f>
        <v/>
      </c>
      <c r="DF225" s="392">
        <f t="shared" ref="DF225:DF231" si="416">IF(D225&lt;E225,1,0)</f>
        <v>0</v>
      </c>
      <c r="DG225" s="392">
        <f t="shared" ref="DG225:DG231" si="417">IF(F225&lt;G225,1,0)</f>
        <v>0</v>
      </c>
      <c r="DH225" s="392">
        <f t="shared" ref="DH225:DH231" si="418">IF(H225&lt;I225,1,0)</f>
        <v>0</v>
      </c>
      <c r="DI225" s="392">
        <f t="shared" ref="DI225:DI231" si="419">IF(J225&lt;K225,1,0)</f>
        <v>0</v>
      </c>
      <c r="DJ225" s="392">
        <f t="shared" ref="DJ225:DJ231" si="420">IF(L225&lt;M225,1,0)</f>
        <v>0</v>
      </c>
      <c r="DK225" s="392">
        <f t="shared" ref="DK225:DK231" si="421">IF(N225&lt;O225,1,0)</f>
        <v>0</v>
      </c>
      <c r="DL225" s="392">
        <f t="shared" ref="DL225:DL231" si="422">IF(P225&lt;Q225,1,0)</f>
        <v>0</v>
      </c>
      <c r="DM225" s="392">
        <f t="shared" ref="DM225:DM231" si="423">IF(R225&lt;S225,1,0)</f>
        <v>0</v>
      </c>
      <c r="DN225" s="392">
        <f t="shared" ref="DN225:DN231" si="424">IF(T225&lt;U225,1,0)</f>
        <v>0</v>
      </c>
      <c r="DO225" s="392">
        <f t="shared" ref="DO225:DO231" si="425">IF(V225&lt;W225,1,0)</f>
        <v>0</v>
      </c>
      <c r="DP225" s="392">
        <f t="shared" ref="DP225:DP231" si="426">IF(X225&lt;Y225,1,0)</f>
        <v>0</v>
      </c>
      <c r="DQ225" s="392">
        <f t="shared" ref="DQ225:DQ231" si="427">IF(Z225&lt;AA225,1,0)</f>
        <v>0</v>
      </c>
      <c r="DR225" s="392">
        <f t="shared" ref="DR225:DR231" si="428">IF(AB225&lt;AC225,1,0)</f>
        <v>0</v>
      </c>
      <c r="DS225" s="392">
        <f t="shared" ref="DS225:DS231" si="429">IF(AD225&lt;AE225,1,0)</f>
        <v>0</v>
      </c>
      <c r="DT225" s="392">
        <f t="shared" ref="DT225:DT231" si="430">IF(AF225&lt;AG225,1,0)</f>
        <v>0</v>
      </c>
      <c r="DU225" s="392">
        <f t="shared" ref="DU225:DU231" si="431">IF(AH225&lt;AI225,1,0)</f>
        <v>0</v>
      </c>
      <c r="DV225" s="392">
        <f t="shared" ref="DV225:DV231" si="432">IF(AJ225&lt;AK225,1,0)</f>
        <v>0</v>
      </c>
      <c r="DZ225" s="392">
        <v>0</v>
      </c>
    </row>
    <row r="226" spans="1:130" ht="16.149999999999999" customHeight="1" x14ac:dyDescent="0.25">
      <c r="A226" s="4150" t="s">
        <v>2609</v>
      </c>
      <c r="B226" s="1791">
        <f t="shared" si="410"/>
        <v>0</v>
      </c>
      <c r="C226" s="1592">
        <f t="shared" si="410"/>
        <v>0</v>
      </c>
      <c r="D226" s="3818"/>
      <c r="E226" s="4110"/>
      <c r="F226" s="1961"/>
      <c r="G226" s="4110"/>
      <c r="H226" s="1961"/>
      <c r="I226" s="4110"/>
      <c r="J226" s="1583"/>
      <c r="K226" s="1674"/>
      <c r="L226" s="1583"/>
      <c r="M226" s="1674"/>
      <c r="N226" s="1583"/>
      <c r="O226" s="1674"/>
      <c r="P226" s="1583"/>
      <c r="Q226" s="1674"/>
      <c r="R226" s="1583"/>
      <c r="S226" s="1674"/>
      <c r="T226" s="1583"/>
      <c r="U226" s="1674"/>
      <c r="V226" s="1583"/>
      <c r="W226" s="1674"/>
      <c r="X226" s="1583"/>
      <c r="Y226" s="1674"/>
      <c r="Z226" s="1583"/>
      <c r="AA226" s="1674"/>
      <c r="AB226" s="1583"/>
      <c r="AC226" s="1674"/>
      <c r="AD226" s="1583"/>
      <c r="AE226" s="1674"/>
      <c r="AF226" s="1583"/>
      <c r="AG226" s="1674"/>
      <c r="AH226" s="1583"/>
      <c r="AI226" s="1674"/>
      <c r="AJ226" s="1583"/>
      <c r="AK226" s="1679"/>
      <c r="AL226" s="1591"/>
      <c r="AM226" s="1679"/>
      <c r="AN226" s="1591"/>
      <c r="AO226" s="1584"/>
      <c r="AP226" s="1583"/>
      <c r="AQ226" s="1585"/>
      <c r="AR226" s="282"/>
      <c r="AS226" s="398"/>
      <c r="AT226" s="398"/>
      <c r="AU226" s="398"/>
      <c r="AV226" s="398"/>
      <c r="AW226" s="398"/>
      <c r="AX226" s="398"/>
      <c r="AY226" s="398"/>
      <c r="AZ226" s="398"/>
      <c r="BA226" s="398"/>
      <c r="BB226" s="398"/>
      <c r="BC226" s="398"/>
      <c r="BD226" s="394"/>
      <c r="BE226" s="394"/>
      <c r="BF226" s="394"/>
      <c r="BG226" s="394"/>
      <c r="CA226" s="391" t="str">
        <f t="shared" si="411"/>
        <v/>
      </c>
      <c r="CB226" s="391" t="str">
        <f t="shared" si="412"/>
        <v/>
      </c>
      <c r="CC226" s="391" t="str">
        <f t="shared" si="413"/>
        <v/>
      </c>
      <c r="CD226" s="391" t="str">
        <f t="shared" si="414"/>
        <v/>
      </c>
      <c r="CE226" s="391" t="str">
        <f t="shared" si="415"/>
        <v/>
      </c>
      <c r="CF226" s="391" t="str">
        <f>IF(D226&lt;E226,"* Los exömenes Reactivos de  a_os NO DEBEN ser mayor a los Exömenes Procesados de la misma edad. ","")</f>
        <v/>
      </c>
      <c r="CG226" s="391" t="str">
        <f>IF(F226&lt;G226,"* Los exömenes Reactivos de  a_os NO DEBEN ser mayor a los Exömenes Procesados de la misma edad. ","")</f>
        <v/>
      </c>
      <c r="CH226" s="391" t="str">
        <f>IF(H226&lt;I226,"* Los exömenes Reactivos de  a_os NO DEBEN ser mayor a los Exömenes Procesados de la misma edad. ","")</f>
        <v/>
      </c>
      <c r="CI226" s="391" t="str">
        <f>IF(J226&lt;K226,"* Los exömenes Reactivos de  a_os NO DEBEN ser mayor a los Exömenes Procesados de la misma edad. ","")</f>
        <v/>
      </c>
      <c r="CJ226" s="391" t="str">
        <f>IF(L226&lt;M226,"* Los exömenes Reactivos de  a_os NO DEBEN ser mayor a los Exömenes Procesados de la misma edad. ","")</f>
        <v/>
      </c>
      <c r="CK226" s="391" t="str">
        <f>IF(N226&lt;O226,"* Los exömenes Reactivos de  a_os NO DEBEN ser mayor a los Exömenes Procesados de la misma edad. ","")</f>
        <v/>
      </c>
      <c r="CL226" s="391" t="str">
        <f>IF(P226&lt;Q226,"* Los exömenes Reactivos de  a_os NO DEBEN ser mayor a los Exömenes Procesados de la misma edad. ","")</f>
        <v/>
      </c>
      <c r="CM226" s="391" t="str">
        <f>IF(R226&lt;S226,"* Los exömenes Reactivos de  a_os NO DEBEN ser mayor a los Exömenes Procesados de la misma edad. ","")</f>
        <v/>
      </c>
      <c r="CN226" s="391" t="str">
        <f>IF(T226&lt;U226,"* Los exömenes Reactivos de  a_os NO DEBEN ser mayor a los Exömenes Procesados de la misma edad. ","")</f>
        <v/>
      </c>
      <c r="CO226" s="391" t="str">
        <f>IF(V226&lt;W226,"* Los exömenes Reactivos de  a_os NO DEBEN ser mayor a los Exömenes Procesados de la misma edad. ","")</f>
        <v/>
      </c>
      <c r="CP226" s="391" t="str">
        <f>IF(X226&lt;Y226,"* Los exömenes Reactivos de  a_os NO DEBEN ser mayor a los Exömenes Procesados de la misma edad. ","")</f>
        <v/>
      </c>
      <c r="CQ226" s="391" t="str">
        <f>IF(Z226&lt;AA226,"* Los exömenes Reactivos de  a_os NO DEBEN ser mayor a los Exömenes Procesados de la misma edad. ","")</f>
        <v/>
      </c>
      <c r="CR226" s="391" t="str">
        <f>IF(AB226&lt;AC226,"* Los exömenes Reactivos de  a_os NO DEBEN ser mayor a los Exömenes Procesados de la misma edad. ","")</f>
        <v/>
      </c>
      <c r="CS226" s="391" t="str">
        <f>IF(AD226&lt;AE226,"* Los exömenes Reactivos de  a_os NO DEBEN ser mayor a los Exömenes Procesados de la misma edad. ","")</f>
        <v/>
      </c>
      <c r="CT226" s="391" t="str">
        <f>IF(AF226&lt;AG226,"* Los exömenes Reactivos de  a_os NO DEBEN ser mayor a los Exömenes Procesados de la misma edad. ","")</f>
        <v/>
      </c>
      <c r="CU226" s="391" t="str">
        <f>IF(AH226&lt;AI226,"* Los exömenes Reactivos de  a_os NO DEBEN ser mayor a los Exömenes Procesados de la misma edad. ","")</f>
        <v/>
      </c>
      <c r="CV226" s="391" t="str">
        <f>IF(AJ226&lt;AK226,"* Los exömenes Reactivos de  a_os NO DEBEN ser mayor a los Exömenes Procesados de la misma edad. ","")</f>
        <v/>
      </c>
      <c r="DF226" s="392">
        <f t="shared" si="416"/>
        <v>0</v>
      </c>
      <c r="DG226" s="392">
        <f t="shared" si="417"/>
        <v>0</v>
      </c>
      <c r="DH226" s="392">
        <f t="shared" si="418"/>
        <v>0</v>
      </c>
      <c r="DI226" s="392">
        <f t="shared" si="419"/>
        <v>0</v>
      </c>
      <c r="DJ226" s="392">
        <f t="shared" si="420"/>
        <v>0</v>
      </c>
      <c r="DK226" s="392">
        <f t="shared" si="421"/>
        <v>0</v>
      </c>
      <c r="DL226" s="392">
        <f t="shared" si="422"/>
        <v>0</v>
      </c>
      <c r="DM226" s="392">
        <f t="shared" si="423"/>
        <v>0</v>
      </c>
      <c r="DN226" s="392">
        <f t="shared" si="424"/>
        <v>0</v>
      </c>
      <c r="DO226" s="392">
        <f t="shared" si="425"/>
        <v>0</v>
      </c>
      <c r="DP226" s="392">
        <f t="shared" si="426"/>
        <v>0</v>
      </c>
      <c r="DQ226" s="392">
        <f t="shared" si="427"/>
        <v>0</v>
      </c>
      <c r="DR226" s="392">
        <f t="shared" si="428"/>
        <v>0</v>
      </c>
      <c r="DS226" s="392">
        <f t="shared" si="429"/>
        <v>0</v>
      </c>
      <c r="DT226" s="392">
        <f t="shared" si="430"/>
        <v>0</v>
      </c>
      <c r="DU226" s="392">
        <f t="shared" si="431"/>
        <v>0</v>
      </c>
      <c r="DV226" s="392">
        <f t="shared" si="432"/>
        <v>0</v>
      </c>
      <c r="DZ226" s="392">
        <v>0</v>
      </c>
    </row>
    <row r="227" spans="1:130" ht="16.149999999999999" customHeight="1" x14ac:dyDescent="0.25">
      <c r="A227" s="4150" t="s">
        <v>2610</v>
      </c>
      <c r="B227" s="1791">
        <f t="shared" si="410"/>
        <v>0</v>
      </c>
      <c r="C227" s="1592">
        <f t="shared" si="410"/>
        <v>0</v>
      </c>
      <c r="D227" s="1591"/>
      <c r="E227" s="1674"/>
      <c r="F227" s="1583"/>
      <c r="G227" s="1674"/>
      <c r="H227" s="1583"/>
      <c r="I227" s="1674"/>
      <c r="J227" s="1583"/>
      <c r="K227" s="1674"/>
      <c r="L227" s="1583"/>
      <c r="M227" s="1674"/>
      <c r="N227" s="1583"/>
      <c r="O227" s="1674"/>
      <c r="P227" s="1583"/>
      <c r="Q227" s="1674"/>
      <c r="R227" s="1583"/>
      <c r="S227" s="1674"/>
      <c r="T227" s="1583"/>
      <c r="U227" s="1674"/>
      <c r="V227" s="1583"/>
      <c r="W227" s="1674"/>
      <c r="X227" s="1583"/>
      <c r="Y227" s="1674"/>
      <c r="Z227" s="1583"/>
      <c r="AA227" s="1674"/>
      <c r="AB227" s="1583"/>
      <c r="AC227" s="1674"/>
      <c r="AD227" s="1583"/>
      <c r="AE227" s="1674"/>
      <c r="AF227" s="1583"/>
      <c r="AG227" s="1674"/>
      <c r="AH227" s="1583"/>
      <c r="AI227" s="1674"/>
      <c r="AJ227" s="1583"/>
      <c r="AK227" s="1679"/>
      <c r="AL227" s="1591"/>
      <c r="AM227" s="1679"/>
      <c r="AN227" s="1591"/>
      <c r="AO227" s="1584"/>
      <c r="AP227" s="1583"/>
      <c r="AQ227" s="1585"/>
      <c r="AR227" s="282"/>
      <c r="AS227" s="398"/>
      <c r="AT227" s="398"/>
      <c r="AU227" s="398"/>
      <c r="AV227" s="398"/>
      <c r="AW227" s="398"/>
      <c r="AX227" s="398"/>
      <c r="AY227" s="398"/>
      <c r="AZ227" s="398"/>
      <c r="BA227" s="398"/>
      <c r="BB227" s="398"/>
      <c r="BC227" s="398"/>
      <c r="BD227" s="394"/>
      <c r="BE227" s="394"/>
      <c r="BF227" s="394"/>
      <c r="BG227" s="394"/>
      <c r="CA227" s="391" t="str">
        <f t="shared" si="411"/>
        <v/>
      </c>
      <c r="CB227" s="391" t="str">
        <f t="shared" si="412"/>
        <v/>
      </c>
      <c r="CC227" s="391" t="str">
        <f t="shared" si="413"/>
        <v/>
      </c>
      <c r="CD227" s="391" t="str">
        <f t="shared" si="414"/>
        <v/>
      </c>
      <c r="CE227" s="391" t="str">
        <f t="shared" si="415"/>
        <v/>
      </c>
      <c r="CF227" s="391" t="str">
        <f>IF(D227&lt;E227,"* Los exámenes Reactivos de 0 a 4 años años NO DEBEN ser mayor a los Exámenes Procesados de la misma edad. ","")</f>
        <v/>
      </c>
      <c r="CG227" s="391" t="str">
        <f>IF(F227&lt;G227,"* Los exámenes Reactivos de 5 a 9 años años NO DEBEN ser mayor a los Exámenes Procesados de la misma edad. ","")</f>
        <v/>
      </c>
      <c r="CH227" s="391" t="str">
        <f>IF(H227&lt;I227,"* Los exámenes Reactivos de 10 a 14 años años NO DEBEN ser mayor a los Exámenes Procesados de la misma edad. ","")</f>
        <v/>
      </c>
      <c r="CI227" s="391" t="str">
        <f>IF(J227&lt;K227,"* Los exámenes Reactivos de 15 a 19 años años NO DEBEN ser mayor a los Exámenes Procesados de la misma edad. ","")</f>
        <v/>
      </c>
      <c r="CJ227" s="391" t="str">
        <f>IF(L227&lt;M227,"* Los exámenes Reactivos de 20 a 24 años años NO DEBEN ser mayor a los Exámenes Procesados de la misma edad. ","")</f>
        <v/>
      </c>
      <c r="CK227" s="391" t="str">
        <f>IF(N227&lt;O227,"* Los exámenes Reactivos de 25 a 29 años años NO DEBEN ser mayor a los Exámenes Procesados de la misma edad. ","")</f>
        <v/>
      </c>
      <c r="CL227" s="391" t="str">
        <f>IF(P227&lt;Q227,"* Los exámenes Reactivos de 30 a 34 años años NO DEBEN ser mayor a los Exámenes Procesados de la misma edad. ","")</f>
        <v/>
      </c>
      <c r="CM227" s="391" t="str">
        <f>IF(R227&lt;S227,"* Los exámenes Reactivos de 35 a 39 años años NO DEBEN ser mayor a los Exámenes Procesados de la misma edad. ","")</f>
        <v/>
      </c>
      <c r="CN227" s="391" t="str">
        <f>IF(T227&lt;U227,"* Los exámenes Reactivos de 40 a 44 años años NO DEBEN ser mayor a los Exámenes Procesados de la misma edad. ","")</f>
        <v/>
      </c>
      <c r="CO227" s="391" t="str">
        <f>IF(V227&lt;W227,"* Los exámenes Reactivos de 45 a 49 años años NO DEBEN ser mayor a los Exámenes Procesados de la misma edad. ","")</f>
        <v/>
      </c>
      <c r="CP227" s="391" t="str">
        <f>IF(X227&lt;Y227,"* Los exámenes Reactivos de 50 a 54 años años NO DEBEN ser mayor a los Exámenes Procesados de la misma edad. ","")</f>
        <v/>
      </c>
      <c r="CQ227" s="391" t="str">
        <f>IF(Z227&lt;AA227,"* Los exámenes Reactivos de 55 a 59 años años NO DEBEN ser mayor a los Exámenes Procesados de la misma edad. ","")</f>
        <v/>
      </c>
      <c r="CR227" s="391" t="str">
        <f>IF(AB227&lt;AC227,"* Los exámenes Reactivos de 60 a 64 años años NO DEBEN ser mayor a los Exámenes Procesados de la misma edad. ","")</f>
        <v/>
      </c>
      <c r="CS227" s="391" t="str">
        <f>IF(AD227&lt;AE227,"* Los exámenes Reactivos de 65 a 69 años años NO DEBEN ser mayor a los Exámenes Procesados de la misma edad. ","")</f>
        <v/>
      </c>
      <c r="CT227" s="391" t="str">
        <f>IF(AF227&lt;AG227,"* Los exámenes Reactivos de 70 a 74 años años NO DEBEN ser mayor a los Exámenes Procesados de la misma edad. ","")</f>
        <v/>
      </c>
      <c r="CU227" s="391" t="str">
        <f>IF(AH227&lt;AI227,"* Los exámenes Reactivos de 75 a 79 años años NO DEBEN ser mayor a los Exámenes Procesados de la misma edad. ","")</f>
        <v/>
      </c>
      <c r="CV227" s="391" t="str">
        <f>IF(AJ227&lt;AK227,"* Los exámenes Reactivos de 80 y más años años NO DEBEN ser mayor a los Exámenes Procesados de la misma edad. ","")</f>
        <v/>
      </c>
      <c r="DF227" s="392">
        <f t="shared" si="416"/>
        <v>0</v>
      </c>
      <c r="DG227" s="392">
        <f t="shared" si="417"/>
        <v>0</v>
      </c>
      <c r="DH227" s="392">
        <f t="shared" si="418"/>
        <v>0</v>
      </c>
      <c r="DI227" s="392">
        <f t="shared" si="419"/>
        <v>0</v>
      </c>
      <c r="DJ227" s="392">
        <f t="shared" si="420"/>
        <v>0</v>
      </c>
      <c r="DK227" s="392">
        <f t="shared" si="421"/>
        <v>0</v>
      </c>
      <c r="DL227" s="392">
        <f t="shared" si="422"/>
        <v>0</v>
      </c>
      <c r="DM227" s="392">
        <f t="shared" si="423"/>
        <v>0</v>
      </c>
      <c r="DN227" s="392">
        <f t="shared" si="424"/>
        <v>0</v>
      </c>
      <c r="DO227" s="392">
        <f t="shared" si="425"/>
        <v>0</v>
      </c>
      <c r="DP227" s="392">
        <f t="shared" si="426"/>
        <v>0</v>
      </c>
      <c r="DQ227" s="392">
        <f t="shared" si="427"/>
        <v>0</v>
      </c>
      <c r="DR227" s="392">
        <f t="shared" si="428"/>
        <v>0</v>
      </c>
      <c r="DS227" s="392">
        <f t="shared" si="429"/>
        <v>0</v>
      </c>
      <c r="DT227" s="392">
        <f t="shared" si="430"/>
        <v>0</v>
      </c>
      <c r="DU227" s="392">
        <f t="shared" si="431"/>
        <v>0</v>
      </c>
      <c r="DV227" s="392">
        <f t="shared" si="432"/>
        <v>0</v>
      </c>
      <c r="DZ227" s="392">
        <v>0</v>
      </c>
    </row>
    <row r="228" spans="1:130" ht="16.149999999999999" customHeight="1" x14ac:dyDescent="0.25">
      <c r="A228" s="4150" t="s">
        <v>2611</v>
      </c>
      <c r="B228" s="1791">
        <f t="shared" si="410"/>
        <v>0</v>
      </c>
      <c r="C228" s="1592">
        <f t="shared" si="410"/>
        <v>0</v>
      </c>
      <c r="D228" s="1591"/>
      <c r="E228" s="1674"/>
      <c r="F228" s="1583"/>
      <c r="G228" s="1674"/>
      <c r="H228" s="1583"/>
      <c r="I228" s="1674"/>
      <c r="J228" s="1583"/>
      <c r="K228" s="1674"/>
      <c r="L228" s="1583"/>
      <c r="M228" s="1674"/>
      <c r="N228" s="1583"/>
      <c r="O228" s="1674"/>
      <c r="P228" s="1583"/>
      <c r="Q228" s="1674"/>
      <c r="R228" s="1583"/>
      <c r="S228" s="1674"/>
      <c r="T228" s="1583"/>
      <c r="U228" s="1674"/>
      <c r="V228" s="1583"/>
      <c r="W228" s="1674"/>
      <c r="X228" s="1583"/>
      <c r="Y228" s="1674"/>
      <c r="Z228" s="1583"/>
      <c r="AA228" s="1674"/>
      <c r="AB228" s="1583"/>
      <c r="AC228" s="1674"/>
      <c r="AD228" s="1583"/>
      <c r="AE228" s="1674"/>
      <c r="AF228" s="1583"/>
      <c r="AG228" s="1674"/>
      <c r="AH228" s="1583"/>
      <c r="AI228" s="1674"/>
      <c r="AJ228" s="1583"/>
      <c r="AK228" s="1679"/>
      <c r="AL228" s="1591"/>
      <c r="AM228" s="1679"/>
      <c r="AN228" s="1591"/>
      <c r="AO228" s="1584"/>
      <c r="AP228" s="1583"/>
      <c r="AQ228" s="1585"/>
      <c r="AR228" s="282"/>
      <c r="AS228" s="398"/>
      <c r="AT228" s="398"/>
      <c r="AU228" s="398"/>
      <c r="AV228" s="398"/>
      <c r="AW228" s="398"/>
      <c r="AX228" s="398"/>
      <c r="AY228" s="398"/>
      <c r="AZ228" s="398"/>
      <c r="BA228" s="398"/>
      <c r="BB228" s="398"/>
      <c r="BC228" s="398"/>
      <c r="BD228" s="394"/>
      <c r="BE228" s="394"/>
      <c r="BF228" s="394"/>
      <c r="BG228" s="394"/>
      <c r="CA228" s="391" t="str">
        <f t="shared" si="411"/>
        <v/>
      </c>
      <c r="CB228" s="391" t="str">
        <f t="shared" si="412"/>
        <v/>
      </c>
      <c r="CC228" s="391" t="str">
        <f t="shared" si="413"/>
        <v/>
      </c>
      <c r="CD228" s="391" t="str">
        <f t="shared" si="414"/>
        <v/>
      </c>
      <c r="CE228" s="391" t="str">
        <f t="shared" si="415"/>
        <v/>
      </c>
      <c r="CF228" s="391" t="str">
        <f>IF(D228&lt;E228,"* Los exámenes Reactivos de 0 a 4 años años NO DEBEN ser mayor a los Exámenes Procesados de la misma edad. ","")</f>
        <v/>
      </c>
      <c r="CG228" s="391" t="str">
        <f>IF(F228&lt;G228,"* Los exámenes Reactivos de 5 a 9 años años NO DEBEN ser mayor a los Exámenes Procesados de la misma edad. ","")</f>
        <v/>
      </c>
      <c r="CH228" s="391" t="str">
        <f>IF(H228&lt;I228,"* Los exámenes Reactivos de 10 a 14 años años NO DEBEN ser mayor a los Exámenes Procesados de la misma edad. ","")</f>
        <v/>
      </c>
      <c r="CI228" s="391" t="str">
        <f>IF(J228&lt;K228,"* Los exámenes Reactivos de 15 a 19 años años NO DEBEN ser mayor a los Exámenes Procesados de la misma edad. ","")</f>
        <v/>
      </c>
      <c r="CJ228" s="391" t="str">
        <f>IF(L228&lt;M228,"* Los exámenes Reactivos de 20 a 24 años años NO DEBEN ser mayor a los Exámenes Procesados de la misma edad. ","")</f>
        <v/>
      </c>
      <c r="CK228" s="391" t="str">
        <f>IF(N228&lt;O228,"* Los exámenes Reactivos de 25 a 29 años años NO DEBEN ser mayor a los Exámenes Procesados de la misma edad. ","")</f>
        <v/>
      </c>
      <c r="CL228" s="391" t="str">
        <f>IF(P228&lt;Q228,"* Los exámenes Reactivos de 30 a 34 años años NO DEBEN ser mayor a los Exámenes Procesados de la misma edad. ","")</f>
        <v/>
      </c>
      <c r="CM228" s="391" t="str">
        <f>IF(R228&lt;S228,"* Los exámenes Reactivos de 35 a 39 años años NO DEBEN ser mayor a los Exámenes Procesados de la misma edad. ","")</f>
        <v/>
      </c>
      <c r="CN228" s="391" t="str">
        <f>IF(T228&lt;U228,"* Los exámenes Reactivos de 40 a 44 años años NO DEBEN ser mayor a los Exámenes Procesados de la misma edad. ","")</f>
        <v/>
      </c>
      <c r="CO228" s="391" t="str">
        <f>IF(V228&lt;W228,"* Los exámenes Reactivos de 45 a 49 años años NO DEBEN ser mayor a los Exámenes Procesados de la misma edad. ","")</f>
        <v/>
      </c>
      <c r="CP228" s="391" t="str">
        <f>IF(X228&lt;Y228,"* Los exámenes Reactivos de 50 a 54 años años NO DEBEN ser mayor a los Exámenes Procesados de la misma edad. ","")</f>
        <v/>
      </c>
      <c r="CQ228" s="391" t="str">
        <f>IF(Z228&lt;AA228,"* Los exámenes Reactivos de 55 a 59 años años NO DEBEN ser mayor a los Exámenes Procesados de la misma edad. ","")</f>
        <v/>
      </c>
      <c r="CR228" s="391" t="str">
        <f>IF(AB228&lt;AC228,"* Los exámenes Reactivos de 60 a 64 años años NO DEBEN ser mayor a los Exámenes Procesados de la misma edad. ","")</f>
        <v/>
      </c>
      <c r="CS228" s="391" t="str">
        <f>IF(AD228&lt;AE228,"* Los exámenes Reactivos de 65 a 69 años años NO DEBEN ser mayor a los Exámenes Procesados de la misma edad. ","")</f>
        <v/>
      </c>
      <c r="CT228" s="391" t="str">
        <f>IF(AF228&lt;AG228,"* Los exámenes Reactivos de 70 a 74 años años NO DEBEN ser mayor a los Exámenes Procesados de la misma edad. ","")</f>
        <v/>
      </c>
      <c r="CU228" s="391" t="str">
        <f>IF(AH228&lt;AI228,"* Los exámenes Reactivos de 75 a 79 años años NO DEBEN ser mayor a los Exámenes Procesados de la misma edad. ","")</f>
        <v/>
      </c>
      <c r="CV228" s="391" t="str">
        <f>IF(AJ228&lt;AK228,"* Los exámenes Reactivos de 80 y más años años NO DEBEN ser mayor a los Exámenes Procesados de la misma edad. ","")</f>
        <v/>
      </c>
      <c r="DF228" s="392">
        <f t="shared" si="416"/>
        <v>0</v>
      </c>
      <c r="DG228" s="392">
        <f t="shared" si="417"/>
        <v>0</v>
      </c>
      <c r="DH228" s="392">
        <f t="shared" si="418"/>
        <v>0</v>
      </c>
      <c r="DI228" s="392">
        <f t="shared" si="419"/>
        <v>0</v>
      </c>
      <c r="DJ228" s="392">
        <f t="shared" si="420"/>
        <v>0</v>
      </c>
      <c r="DK228" s="392">
        <f t="shared" si="421"/>
        <v>0</v>
      </c>
      <c r="DL228" s="392">
        <f t="shared" si="422"/>
        <v>0</v>
      </c>
      <c r="DM228" s="392">
        <f t="shared" si="423"/>
        <v>0</v>
      </c>
      <c r="DN228" s="392">
        <f t="shared" si="424"/>
        <v>0</v>
      </c>
      <c r="DO228" s="392">
        <f t="shared" si="425"/>
        <v>0</v>
      </c>
      <c r="DP228" s="392">
        <f t="shared" si="426"/>
        <v>0</v>
      </c>
      <c r="DQ228" s="392">
        <f t="shared" si="427"/>
        <v>0</v>
      </c>
      <c r="DR228" s="392">
        <f t="shared" si="428"/>
        <v>0</v>
      </c>
      <c r="DS228" s="392">
        <f t="shared" si="429"/>
        <v>0</v>
      </c>
      <c r="DT228" s="392">
        <f t="shared" si="430"/>
        <v>0</v>
      </c>
      <c r="DU228" s="392">
        <f t="shared" si="431"/>
        <v>0</v>
      </c>
      <c r="DV228" s="392">
        <f t="shared" si="432"/>
        <v>0</v>
      </c>
      <c r="DZ228" s="392">
        <v>0</v>
      </c>
    </row>
    <row r="229" spans="1:130" ht="27.75" customHeight="1" x14ac:dyDescent="0.25">
      <c r="A229" s="1607" t="s">
        <v>2612</v>
      </c>
      <c r="B229" s="1791">
        <f t="shared" si="410"/>
        <v>0</v>
      </c>
      <c r="C229" s="1592">
        <f t="shared" si="410"/>
        <v>0</v>
      </c>
      <c r="D229" s="1591"/>
      <c r="E229" s="1674"/>
      <c r="F229" s="1583"/>
      <c r="G229" s="1674"/>
      <c r="H229" s="1583"/>
      <c r="I229" s="1674"/>
      <c r="J229" s="1583"/>
      <c r="K229" s="1674"/>
      <c r="L229" s="1583"/>
      <c r="M229" s="1674"/>
      <c r="N229" s="1583"/>
      <c r="O229" s="1674"/>
      <c r="P229" s="1583"/>
      <c r="Q229" s="1674"/>
      <c r="R229" s="1583"/>
      <c r="S229" s="1674"/>
      <c r="T229" s="1583"/>
      <c r="U229" s="1674"/>
      <c r="V229" s="1583"/>
      <c r="W229" s="1674"/>
      <c r="X229" s="1583"/>
      <c r="Y229" s="1674"/>
      <c r="Z229" s="1583"/>
      <c r="AA229" s="1674"/>
      <c r="AB229" s="1583"/>
      <c r="AC229" s="1674"/>
      <c r="AD229" s="1583"/>
      <c r="AE229" s="1674"/>
      <c r="AF229" s="1583"/>
      <c r="AG229" s="1674"/>
      <c r="AH229" s="1583"/>
      <c r="AI229" s="1674"/>
      <c r="AJ229" s="1583"/>
      <c r="AK229" s="1679"/>
      <c r="AL229" s="1591"/>
      <c r="AM229" s="1679"/>
      <c r="AN229" s="1591"/>
      <c r="AO229" s="1584"/>
      <c r="AP229" s="1583"/>
      <c r="AQ229" s="1585"/>
      <c r="AR229" s="282"/>
      <c r="AS229" s="398"/>
      <c r="AT229" s="398"/>
      <c r="AU229" s="398"/>
      <c r="AV229" s="398"/>
      <c r="AW229" s="398"/>
      <c r="AX229" s="398"/>
      <c r="AY229" s="398"/>
      <c r="AZ229" s="398"/>
      <c r="BA229" s="398"/>
      <c r="BB229" s="398"/>
      <c r="BC229" s="398"/>
      <c r="BD229" s="394"/>
      <c r="BE229" s="394"/>
      <c r="BF229" s="394"/>
      <c r="BG229" s="394"/>
      <c r="CA229" s="391" t="str">
        <f t="shared" si="411"/>
        <v/>
      </c>
      <c r="CB229" s="391" t="str">
        <f t="shared" si="412"/>
        <v/>
      </c>
      <c r="CC229" s="391" t="str">
        <f t="shared" si="413"/>
        <v/>
      </c>
      <c r="CD229" s="391" t="str">
        <f t="shared" si="414"/>
        <v/>
      </c>
      <c r="CE229" s="391" t="str">
        <f t="shared" si="415"/>
        <v/>
      </c>
      <c r="CF229" s="391" t="str">
        <f>IF(D229&lt;E229,"* Los exámenes Reactivos de 0 a 4 años años NO DEBEN ser mayor a los Exámenes Procesados de la misma edad. ","")</f>
        <v/>
      </c>
      <c r="CG229" s="391" t="str">
        <f>IF(F229&lt;G229,"* Los exámenes Reactivos de 5 a 9 años años NO DEBEN ser mayor a los Exámenes Procesados de la misma edad. ","")</f>
        <v/>
      </c>
      <c r="CH229" s="391" t="str">
        <f>IF(H229&lt;I229,"* Los exámenes Reactivos de 10 a 14 años años NO DEBEN ser mayor a los Exámenes Procesados de la misma edad. ","")</f>
        <v/>
      </c>
      <c r="CI229" s="391" t="str">
        <f>IF(J229&lt;K229,"* Los exámenes Reactivos de 15 a 19 años años NO DEBEN ser mayor a los Exámenes Procesados de la misma edad. ","")</f>
        <v/>
      </c>
      <c r="CJ229" s="391" t="str">
        <f>IF(L229&lt;M229,"* Los exámenes Reactivos de 20 a 24 años años NO DEBEN ser mayor a los Exámenes Procesados de la misma edad. ","")</f>
        <v/>
      </c>
      <c r="CK229" s="391" t="str">
        <f>IF(N229&lt;O229,"* Los exámenes Reactivos de 25 a 29 años años NO DEBEN ser mayor a los Exámenes Procesados de la misma edad. ","")</f>
        <v/>
      </c>
      <c r="CL229" s="391" t="str">
        <f>IF(P229&lt;Q229,"* Los exámenes Reactivos de 30 a 34 años años NO DEBEN ser mayor a los Exámenes Procesados de la misma edad. ","")</f>
        <v/>
      </c>
      <c r="CM229" s="391" t="str">
        <f>IF(R229&lt;S229,"* Los exámenes Reactivos de 35 a 39 años años NO DEBEN ser mayor a los Exámenes Procesados de la misma edad. ","")</f>
        <v/>
      </c>
      <c r="CN229" s="391" t="str">
        <f>IF(T229&lt;U229,"* Los exámenes Reactivos de 40 a 44 años años NO DEBEN ser mayor a los Exámenes Procesados de la misma edad. ","")</f>
        <v/>
      </c>
      <c r="CO229" s="391" t="str">
        <f>IF(V229&lt;W229,"* Los exámenes Reactivos de 45 a 49 años años NO DEBEN ser mayor a los Exámenes Procesados de la misma edad. ","")</f>
        <v/>
      </c>
      <c r="CP229" s="391" t="str">
        <f>IF(X229&lt;Y229,"* Los exámenes Reactivos de 50 a 54 años años NO DEBEN ser mayor a los Exámenes Procesados de la misma edad. ","")</f>
        <v/>
      </c>
      <c r="CQ229" s="391" t="str">
        <f>IF(Z229&lt;AA229,"* Los exámenes Reactivos de 55 a 59 años años NO DEBEN ser mayor a los Exámenes Procesados de la misma edad. ","")</f>
        <v/>
      </c>
      <c r="CR229" s="391" t="str">
        <f>IF(AB229&lt;AC229,"* Los exámenes Reactivos de 60 a 64 años años NO DEBEN ser mayor a los Exámenes Procesados de la misma edad. ","")</f>
        <v/>
      </c>
      <c r="CS229" s="391" t="str">
        <f>IF(AD229&lt;AE229,"* Los exámenes Reactivos de 65 a 69 años años NO DEBEN ser mayor a los Exámenes Procesados de la misma edad. ","")</f>
        <v/>
      </c>
      <c r="CT229" s="391" t="str">
        <f>IF(AF229&lt;AG229,"* Los exámenes Reactivos de 70 a 74 años años NO DEBEN ser mayor a los Exámenes Procesados de la misma edad. ","")</f>
        <v/>
      </c>
      <c r="CU229" s="391" t="str">
        <f>IF(AH229&lt;AI229,"* Los exámenes Reactivos de 75 a 79 años años NO DEBEN ser mayor a los Exámenes Procesados de la misma edad. ","")</f>
        <v/>
      </c>
      <c r="CV229" s="391" t="str">
        <f>IF(AJ229&lt;AK229,"* Los exámenes Reactivos de 80 y más años años NO DEBEN ser mayor a los Exámenes Procesados de la misma edad. ","")</f>
        <v/>
      </c>
      <c r="DF229" s="392">
        <f t="shared" si="416"/>
        <v>0</v>
      </c>
      <c r="DG229" s="392">
        <f t="shared" si="417"/>
        <v>0</v>
      </c>
      <c r="DH229" s="392">
        <f t="shared" si="418"/>
        <v>0</v>
      </c>
      <c r="DI229" s="392">
        <f t="shared" si="419"/>
        <v>0</v>
      </c>
      <c r="DJ229" s="392">
        <f t="shared" si="420"/>
        <v>0</v>
      </c>
      <c r="DK229" s="392">
        <f t="shared" si="421"/>
        <v>0</v>
      </c>
      <c r="DL229" s="392">
        <f t="shared" si="422"/>
        <v>0</v>
      </c>
      <c r="DM229" s="392">
        <f t="shared" si="423"/>
        <v>0</v>
      </c>
      <c r="DN229" s="392">
        <f t="shared" si="424"/>
        <v>0</v>
      </c>
      <c r="DO229" s="392">
        <f t="shared" si="425"/>
        <v>0</v>
      </c>
      <c r="DP229" s="392">
        <f t="shared" si="426"/>
        <v>0</v>
      </c>
      <c r="DQ229" s="392">
        <f t="shared" si="427"/>
        <v>0</v>
      </c>
      <c r="DR229" s="392">
        <f t="shared" si="428"/>
        <v>0</v>
      </c>
      <c r="DS229" s="392">
        <f t="shared" si="429"/>
        <v>0</v>
      </c>
      <c r="DT229" s="392">
        <f t="shared" si="430"/>
        <v>0</v>
      </c>
      <c r="DU229" s="392">
        <f t="shared" si="431"/>
        <v>0</v>
      </c>
      <c r="DV229" s="392">
        <f t="shared" si="432"/>
        <v>0</v>
      </c>
      <c r="DZ229" s="392">
        <v>0</v>
      </c>
    </row>
    <row r="230" spans="1:130" ht="16.149999999999999" customHeight="1" x14ac:dyDescent="0.25">
      <c r="A230" s="4150" t="s">
        <v>2613</v>
      </c>
      <c r="B230" s="1791">
        <f t="shared" si="410"/>
        <v>0</v>
      </c>
      <c r="C230" s="1592">
        <f t="shared" si="410"/>
        <v>0</v>
      </c>
      <c r="D230" s="1591"/>
      <c r="E230" s="1674"/>
      <c r="F230" s="1583"/>
      <c r="G230" s="1674"/>
      <c r="H230" s="1583"/>
      <c r="I230" s="1674"/>
      <c r="J230" s="1583"/>
      <c r="K230" s="1674"/>
      <c r="L230" s="1583"/>
      <c r="M230" s="1674"/>
      <c r="N230" s="1583"/>
      <c r="O230" s="1674"/>
      <c r="P230" s="1583"/>
      <c r="Q230" s="1674"/>
      <c r="R230" s="1583"/>
      <c r="S230" s="1674"/>
      <c r="T230" s="1583"/>
      <c r="U230" s="1674"/>
      <c r="V230" s="1583"/>
      <c r="W230" s="1674"/>
      <c r="X230" s="1583"/>
      <c r="Y230" s="1674"/>
      <c r="Z230" s="1583"/>
      <c r="AA230" s="1674"/>
      <c r="AB230" s="1583"/>
      <c r="AC230" s="1674"/>
      <c r="AD230" s="1583"/>
      <c r="AE230" s="1674"/>
      <c r="AF230" s="1583"/>
      <c r="AG230" s="1674"/>
      <c r="AH230" s="1583"/>
      <c r="AI230" s="1674"/>
      <c r="AJ230" s="1583"/>
      <c r="AK230" s="1679"/>
      <c r="AL230" s="1591"/>
      <c r="AM230" s="1679"/>
      <c r="AN230" s="1591"/>
      <c r="AO230" s="1584"/>
      <c r="AP230" s="1583"/>
      <c r="AQ230" s="1585"/>
      <c r="AR230" s="282"/>
      <c r="AS230" s="398"/>
      <c r="AT230" s="398"/>
      <c r="AU230" s="398"/>
      <c r="AV230" s="398"/>
      <c r="AW230" s="398"/>
      <c r="AX230" s="398"/>
      <c r="AY230" s="398"/>
      <c r="AZ230" s="398"/>
      <c r="BA230" s="398"/>
      <c r="BB230" s="398"/>
      <c r="BC230" s="398"/>
      <c r="BD230" s="394"/>
      <c r="BE230" s="394"/>
      <c r="BF230" s="394"/>
      <c r="BG230" s="394"/>
      <c r="CA230" s="391" t="str">
        <f t="shared" si="411"/>
        <v/>
      </c>
      <c r="CB230" s="391" t="str">
        <f t="shared" si="412"/>
        <v/>
      </c>
      <c r="CC230" s="391" t="str">
        <f t="shared" si="413"/>
        <v/>
      </c>
      <c r="CD230" s="391" t="str">
        <f t="shared" si="414"/>
        <v/>
      </c>
      <c r="CE230" s="391" t="str">
        <f t="shared" si="415"/>
        <v/>
      </c>
      <c r="CF230" s="391" t="str">
        <f>IF(D230&lt;E230,"* Los exámenes Reactivos de 0 a 4 años años NO DEBEN ser mayor a los Exámenes Procesados de la misma edad. ","")</f>
        <v/>
      </c>
      <c r="CG230" s="391" t="str">
        <f>IF(F230&lt;G230,"* Los exámenes Reactivos de 5 a 9 años años NO DEBEN ser mayor a los Exámenes Procesados de la misma edad. ","")</f>
        <v/>
      </c>
      <c r="CH230" s="391" t="str">
        <f>IF(H230&lt;I230,"* Los exámenes Reactivos de 10 a 14 años años NO DEBEN ser mayor a los Exámenes Procesados de la misma edad. ","")</f>
        <v/>
      </c>
      <c r="CI230" s="391" t="str">
        <f>IF(J230&lt;K230,"* Los exámenes Reactivos de 15 a 19 años años NO DEBEN ser mayor a los Exámenes Procesados de la misma edad. ","")</f>
        <v/>
      </c>
      <c r="CJ230" s="391" t="str">
        <f>IF(L230&lt;M230,"* Los exámenes Reactivos de 20 a 24 años años NO DEBEN ser mayor a los Exámenes Procesados de la misma edad. ","")</f>
        <v/>
      </c>
      <c r="CK230" s="391" t="str">
        <f>IF(N230&lt;O230,"* Los exámenes Reactivos de 25 a 29 años años NO DEBEN ser mayor a los Exámenes Procesados de la misma edad. ","")</f>
        <v/>
      </c>
      <c r="CL230" s="391" t="str">
        <f>IF(P230&lt;Q230,"* Los exámenes Reactivos de 30 a 34 años años NO DEBEN ser mayor a los Exámenes Procesados de la misma edad. ","")</f>
        <v/>
      </c>
      <c r="CM230" s="391" t="str">
        <f>IF(R230&lt;S230,"* Los exámenes Reactivos de 35 a 39 años años NO DEBEN ser mayor a los Exámenes Procesados de la misma edad. ","")</f>
        <v/>
      </c>
      <c r="CN230" s="391" t="str">
        <f>IF(T230&lt;U230,"* Los exámenes Reactivos de 40 a 44 años años NO DEBEN ser mayor a los Exámenes Procesados de la misma edad. ","")</f>
        <v/>
      </c>
      <c r="CO230" s="391" t="str">
        <f>IF(V230&lt;W230,"* Los exámenes Reactivos de 45 a 49 años años NO DEBEN ser mayor a los Exámenes Procesados de la misma edad. ","")</f>
        <v/>
      </c>
      <c r="CP230" s="391" t="str">
        <f>IF(X230&lt;Y230,"* Los exámenes Reactivos de 50 a 54 años años NO DEBEN ser mayor a los Exámenes Procesados de la misma edad. ","")</f>
        <v/>
      </c>
      <c r="CQ230" s="391" t="str">
        <f>IF(Z230&lt;AA230,"* Los exámenes Reactivos de 55 a 59 años años NO DEBEN ser mayor a los Exámenes Procesados de la misma edad. ","")</f>
        <v/>
      </c>
      <c r="CR230" s="391" t="str">
        <f>IF(AB230&lt;AC230,"* Los exámenes Reactivos de 60 a 64 años años NO DEBEN ser mayor a los Exámenes Procesados de la misma edad. ","")</f>
        <v/>
      </c>
      <c r="CS230" s="391" t="str">
        <f>IF(AD230&lt;AE230,"* Los exámenes Reactivos de 65 a 69 años años NO DEBEN ser mayor a los Exámenes Procesados de la misma edad. ","")</f>
        <v/>
      </c>
      <c r="CT230" s="391" t="str">
        <f>IF(AF230&lt;AG230,"* Los exámenes Reactivos de 70 a 74 años años NO DEBEN ser mayor a los Exámenes Procesados de la misma edad. ","")</f>
        <v/>
      </c>
      <c r="CU230" s="391" t="str">
        <f>IF(AH230&lt;AI230,"* Los exámenes Reactivos de 75 a 79 años años NO DEBEN ser mayor a los Exámenes Procesados de la misma edad. ","")</f>
        <v/>
      </c>
      <c r="CV230" s="391" t="str">
        <f>IF(AJ230&lt;AK230,"* Los exámenes Reactivos de 80 y más años años NO DEBEN ser mayor a los Exámenes Procesados de la misma edad. ","")</f>
        <v/>
      </c>
      <c r="DF230" s="392">
        <f t="shared" si="416"/>
        <v>0</v>
      </c>
      <c r="DG230" s="392">
        <f t="shared" si="417"/>
        <v>0</v>
      </c>
      <c r="DH230" s="392">
        <f t="shared" si="418"/>
        <v>0</v>
      </c>
      <c r="DI230" s="392">
        <f t="shared" si="419"/>
        <v>0</v>
      </c>
      <c r="DJ230" s="392">
        <f t="shared" si="420"/>
        <v>0</v>
      </c>
      <c r="DK230" s="392">
        <f t="shared" si="421"/>
        <v>0</v>
      </c>
      <c r="DL230" s="392">
        <f t="shared" si="422"/>
        <v>0</v>
      </c>
      <c r="DM230" s="392">
        <f t="shared" si="423"/>
        <v>0</v>
      </c>
      <c r="DN230" s="392">
        <f t="shared" si="424"/>
        <v>0</v>
      </c>
      <c r="DO230" s="392">
        <f t="shared" si="425"/>
        <v>0</v>
      </c>
      <c r="DP230" s="392">
        <f t="shared" si="426"/>
        <v>0</v>
      </c>
      <c r="DQ230" s="392">
        <f t="shared" si="427"/>
        <v>0</v>
      </c>
      <c r="DR230" s="392">
        <f t="shared" si="428"/>
        <v>0</v>
      </c>
      <c r="DS230" s="392">
        <f t="shared" si="429"/>
        <v>0</v>
      </c>
      <c r="DT230" s="392">
        <f t="shared" si="430"/>
        <v>0</v>
      </c>
      <c r="DU230" s="392">
        <f t="shared" si="431"/>
        <v>0</v>
      </c>
      <c r="DV230" s="392">
        <f t="shared" si="432"/>
        <v>0</v>
      </c>
      <c r="DZ230" s="392">
        <v>0</v>
      </c>
    </row>
    <row r="231" spans="1:130" ht="16.149999999999999" customHeight="1" x14ac:dyDescent="0.25">
      <c r="A231" s="4151" t="s">
        <v>2120</v>
      </c>
      <c r="B231" s="4112">
        <f t="shared" si="410"/>
        <v>0</v>
      </c>
      <c r="C231" s="4113">
        <f t="shared" si="410"/>
        <v>0</v>
      </c>
      <c r="D231" s="1907"/>
      <c r="E231" s="1634"/>
      <c r="F231" s="1596"/>
      <c r="G231" s="1634"/>
      <c r="H231" s="1596"/>
      <c r="I231" s="1634"/>
      <c r="J231" s="1596"/>
      <c r="K231" s="1634"/>
      <c r="L231" s="1596"/>
      <c r="M231" s="1634"/>
      <c r="N231" s="1596"/>
      <c r="O231" s="1634"/>
      <c r="P231" s="1596"/>
      <c r="Q231" s="1634"/>
      <c r="R231" s="1596"/>
      <c r="S231" s="1634"/>
      <c r="T231" s="1596"/>
      <c r="U231" s="1634"/>
      <c r="V231" s="1596"/>
      <c r="W231" s="1634"/>
      <c r="X231" s="1596"/>
      <c r="Y231" s="1634"/>
      <c r="Z231" s="1596"/>
      <c r="AA231" s="1634"/>
      <c r="AB231" s="1596"/>
      <c r="AC231" s="1634"/>
      <c r="AD231" s="1596"/>
      <c r="AE231" s="1634"/>
      <c r="AF231" s="1596"/>
      <c r="AG231" s="1634"/>
      <c r="AH231" s="1596"/>
      <c r="AI231" s="1634"/>
      <c r="AJ231" s="1596"/>
      <c r="AK231" s="1710"/>
      <c r="AL231" s="1907"/>
      <c r="AM231" s="1710"/>
      <c r="AN231" s="1907"/>
      <c r="AO231" s="1640"/>
      <c r="AP231" s="1596"/>
      <c r="AQ231" s="1598"/>
      <c r="AR231" s="282"/>
      <c r="AS231" s="398"/>
      <c r="AT231" s="398"/>
      <c r="AU231" s="398"/>
      <c r="AV231" s="398"/>
      <c r="AW231" s="398"/>
      <c r="AX231" s="398"/>
      <c r="AY231" s="398"/>
      <c r="AZ231" s="398"/>
      <c r="BA231" s="398"/>
      <c r="BB231" s="398"/>
      <c r="BC231" s="398"/>
      <c r="BD231" s="394"/>
      <c r="BE231" s="394"/>
      <c r="BF231" s="394"/>
      <c r="BG231" s="394"/>
      <c r="CA231" s="391" t="str">
        <f t="shared" si="411"/>
        <v/>
      </c>
      <c r="CB231" s="391" t="str">
        <f t="shared" si="412"/>
        <v/>
      </c>
      <c r="CC231" s="391" t="str">
        <f t="shared" si="413"/>
        <v/>
      </c>
      <c r="CD231" s="391" t="str">
        <f t="shared" si="414"/>
        <v/>
      </c>
      <c r="CE231" s="391" t="str">
        <f t="shared" si="415"/>
        <v/>
      </c>
      <c r="CF231" s="391" t="str">
        <f>IF(D231&lt;E231,"* Los exámenes Reactivos de 0 a 4 años años NO DEBEN ser mayor a los Exámenes Procesados de la misma edad. ","")</f>
        <v/>
      </c>
      <c r="CG231" s="391" t="str">
        <f>IF(F231&lt;G231,"* Los exámenes Reactivos de 5 a 9 años años NO DEBEN ser mayor a los Exámenes Procesados de la misma edad. ","")</f>
        <v/>
      </c>
      <c r="CH231" s="391" t="str">
        <f>IF(H231&lt;I231,"* Los exámenes Reactivos de 10 a 14 años años NO DEBEN ser mayor a los Exámenes Procesados de la misma edad. ","")</f>
        <v/>
      </c>
      <c r="CI231" s="391" t="str">
        <f>IF(J231&lt;K231,"* Los exámenes Reactivos de 15 a 19 años años NO DEBEN ser mayor a los Exámenes Procesados de la misma edad. ","")</f>
        <v/>
      </c>
      <c r="CJ231" s="391" t="str">
        <f>IF(L231&lt;M231,"* Los exámenes Reactivos de 20 a 24 años años NO DEBEN ser mayor a los Exámenes Procesados de la misma edad. ","")</f>
        <v/>
      </c>
      <c r="CK231" s="391" t="str">
        <f>IF(N231&lt;O231,"* Los exámenes Reactivos de 25 a 29 años años NO DEBEN ser mayor a los Exámenes Procesados de la misma edad. ","")</f>
        <v/>
      </c>
      <c r="CL231" s="391" t="str">
        <f>IF(P231&lt;Q231,"* Los exámenes Reactivos de 30 a 34 años años NO DEBEN ser mayor a los Exámenes Procesados de la misma edad. ","")</f>
        <v/>
      </c>
      <c r="CM231" s="391" t="str">
        <f>IF(R231&lt;S231,"* Los exámenes Reactivos de 35 a 39 años años NO DEBEN ser mayor a los Exámenes Procesados de la misma edad. ","")</f>
        <v/>
      </c>
      <c r="CN231" s="391" t="str">
        <f>IF(T231&lt;U231,"* Los exámenes Reactivos de 40 a 44 años años NO DEBEN ser mayor a los Exámenes Procesados de la misma edad. ","")</f>
        <v/>
      </c>
      <c r="CO231" s="391" t="str">
        <f>IF(V231&lt;W231,"* Los exámenes Reactivos de 45 a 49 años años NO DEBEN ser mayor a los Exámenes Procesados de la misma edad. ","")</f>
        <v/>
      </c>
      <c r="CP231" s="391" t="str">
        <f>IF(X231&lt;Y231,"* Los exámenes Reactivos de 50 a 54 años años NO DEBEN ser mayor a los Exámenes Procesados de la misma edad. ","")</f>
        <v/>
      </c>
      <c r="CQ231" s="391" t="str">
        <f>IF(Z231&lt;AA231,"* Los exámenes Reactivos de 55 a 59 años años NO DEBEN ser mayor a los Exámenes Procesados de la misma edad. ","")</f>
        <v/>
      </c>
      <c r="CR231" s="391" t="str">
        <f>IF(AB231&lt;AC231,"* Los exámenes Reactivos de 60 a 64 años años NO DEBEN ser mayor a los Exámenes Procesados de la misma edad. ","")</f>
        <v/>
      </c>
      <c r="CS231" s="391" t="str">
        <f>IF(AD231&lt;AE231,"* Los exámenes Reactivos de 65 a 69 años años NO DEBEN ser mayor a los Exámenes Procesados de la misma edad. ","")</f>
        <v/>
      </c>
      <c r="CT231" s="391" t="str">
        <f>IF(AF231&lt;AG231,"* Los exámenes Reactivos de 70 a 74 años años NO DEBEN ser mayor a los Exámenes Procesados de la misma edad. ","")</f>
        <v/>
      </c>
      <c r="CU231" s="391" t="str">
        <f>IF(AH231&lt;AI231,"* Los exámenes Reactivos de 75 a 79 años años NO DEBEN ser mayor a los Exámenes Procesados de la misma edad. ","")</f>
        <v/>
      </c>
      <c r="CV231" s="391" t="str">
        <f>IF(AJ231&lt;AK231,"* Los exámenes Reactivos de 80 y más años años NO DEBEN ser mayor a los Exámenes Procesados de la misma edad. ","")</f>
        <v/>
      </c>
      <c r="DF231" s="392">
        <f t="shared" si="416"/>
        <v>0</v>
      </c>
      <c r="DG231" s="392">
        <f t="shared" si="417"/>
        <v>0</v>
      </c>
      <c r="DH231" s="392">
        <f t="shared" si="418"/>
        <v>0</v>
      </c>
      <c r="DI231" s="392">
        <f t="shared" si="419"/>
        <v>0</v>
      </c>
      <c r="DJ231" s="392">
        <f t="shared" si="420"/>
        <v>0</v>
      </c>
      <c r="DK231" s="392">
        <f t="shared" si="421"/>
        <v>0</v>
      </c>
      <c r="DL231" s="392">
        <f t="shared" si="422"/>
        <v>0</v>
      </c>
      <c r="DM231" s="392">
        <f t="shared" si="423"/>
        <v>0</v>
      </c>
      <c r="DN231" s="392">
        <f t="shared" si="424"/>
        <v>0</v>
      </c>
      <c r="DO231" s="392">
        <f t="shared" si="425"/>
        <v>0</v>
      </c>
      <c r="DP231" s="392">
        <f t="shared" si="426"/>
        <v>0</v>
      </c>
      <c r="DQ231" s="392">
        <f t="shared" si="427"/>
        <v>0</v>
      </c>
      <c r="DR231" s="392">
        <f t="shared" si="428"/>
        <v>0</v>
      </c>
      <c r="DS231" s="392">
        <f t="shared" si="429"/>
        <v>0</v>
      </c>
      <c r="DT231" s="392">
        <f t="shared" si="430"/>
        <v>0</v>
      </c>
      <c r="DU231" s="392">
        <f t="shared" si="431"/>
        <v>0</v>
      </c>
      <c r="DV231" s="392">
        <f t="shared" si="432"/>
        <v>0</v>
      </c>
      <c r="DZ231" s="392">
        <v>0</v>
      </c>
    </row>
    <row r="232" spans="1:130" ht="27" customHeight="1" x14ac:dyDescent="0.25">
      <c r="A232" s="4143" t="s">
        <v>2615</v>
      </c>
      <c r="B232" s="107"/>
      <c r="C232" s="107"/>
      <c r="D232" s="107"/>
      <c r="E232" s="107"/>
      <c r="F232" s="107"/>
      <c r="G232" s="107"/>
      <c r="H232" s="107"/>
      <c r="I232" s="107"/>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c r="AG232" s="398"/>
      <c r="AH232" s="398"/>
      <c r="AI232" s="398"/>
      <c r="AJ232" s="398"/>
      <c r="AK232" s="398"/>
      <c r="AL232" s="398"/>
      <c r="AM232" s="398"/>
      <c r="AN232" s="398"/>
      <c r="AO232" s="398"/>
      <c r="AP232" s="398"/>
      <c r="AQ232" s="398"/>
      <c r="AR232" s="398"/>
      <c r="AS232" s="394"/>
      <c r="AT232" s="394"/>
      <c r="AU232" s="394"/>
      <c r="AV232" s="394"/>
      <c r="AW232" s="394"/>
      <c r="AX232" s="394"/>
      <c r="AY232" s="394"/>
      <c r="AZ232" s="394"/>
      <c r="BA232" s="394"/>
      <c r="BB232" s="394"/>
      <c r="BC232" s="394"/>
      <c r="BD232" s="394"/>
      <c r="BE232" s="394"/>
      <c r="BF232" s="394"/>
      <c r="BG232" s="394"/>
    </row>
    <row r="233" spans="1:130" ht="15" customHeight="1" x14ac:dyDescent="0.25">
      <c r="A233" s="7507" t="s">
        <v>2616</v>
      </c>
      <c r="B233" s="7508"/>
      <c r="C233" s="7513" t="s">
        <v>49</v>
      </c>
      <c r="D233" s="7514"/>
      <c r="E233" s="7496"/>
      <c r="F233" s="7497"/>
      <c r="G233" s="7497"/>
      <c r="H233" s="7497"/>
      <c r="I233" s="7497"/>
      <c r="J233" s="7497"/>
      <c r="K233" s="7497"/>
      <c r="L233" s="7497"/>
      <c r="M233" s="7497"/>
      <c r="N233" s="7497"/>
      <c r="O233" s="7497"/>
      <c r="P233" s="7497"/>
      <c r="Q233" s="7497"/>
      <c r="R233" s="7497"/>
      <c r="S233" s="7497"/>
      <c r="T233" s="7497"/>
      <c r="U233" s="7497"/>
      <c r="V233" s="7497"/>
      <c r="W233" s="7497"/>
      <c r="X233" s="7497"/>
      <c r="Y233" s="7497"/>
      <c r="Z233" s="7497"/>
      <c r="AA233" s="7497"/>
      <c r="AB233" s="7497"/>
      <c r="AC233" s="7497"/>
      <c r="AD233" s="7497"/>
      <c r="AE233" s="7497"/>
      <c r="AF233" s="7497"/>
      <c r="AG233" s="7497"/>
      <c r="AH233" s="7497"/>
      <c r="AI233" s="7497"/>
      <c r="AJ233" s="7498"/>
      <c r="AK233" s="7458" t="s">
        <v>1948</v>
      </c>
      <c r="AL233" s="7251"/>
      <c r="AM233" s="7251"/>
      <c r="AN233" s="7457"/>
      <c r="AO233" s="7458" t="s">
        <v>930</v>
      </c>
      <c r="AP233" s="7251"/>
      <c r="AQ233" s="7251"/>
      <c r="AR233" s="7457"/>
      <c r="AS233" s="7492" t="s">
        <v>2586</v>
      </c>
      <c r="AT233" s="7493"/>
      <c r="AU233" s="7492" t="s">
        <v>14</v>
      </c>
      <c r="AV233" s="7493"/>
      <c r="AW233" s="7455" t="s">
        <v>2587</v>
      </c>
      <c r="AX233" s="7440"/>
      <c r="AY233" s="394"/>
      <c r="AZ233" s="394"/>
      <c r="BA233" s="394"/>
      <c r="BB233" s="394"/>
      <c r="BC233" s="394"/>
      <c r="BD233" s="394"/>
      <c r="BE233" s="394"/>
      <c r="BF233" s="394"/>
      <c r="BG233" s="394"/>
    </row>
    <row r="234" spans="1:130" ht="21.75" customHeight="1" x14ac:dyDescent="0.25">
      <c r="A234" s="7509"/>
      <c r="B234" s="7510"/>
      <c r="C234" s="7515"/>
      <c r="D234" s="7516"/>
      <c r="E234" s="7436" t="s">
        <v>2588</v>
      </c>
      <c r="F234" s="7430"/>
      <c r="G234" s="7436" t="s">
        <v>949</v>
      </c>
      <c r="H234" s="7430"/>
      <c r="I234" s="7436" t="s">
        <v>2589</v>
      </c>
      <c r="J234" s="7430"/>
      <c r="K234" s="7427" t="s">
        <v>309</v>
      </c>
      <c r="L234" s="7448"/>
      <c r="M234" s="7427" t="s">
        <v>289</v>
      </c>
      <c r="N234" s="7448"/>
      <c r="O234" s="7427" t="s">
        <v>18</v>
      </c>
      <c r="P234" s="7448"/>
      <c r="Q234" s="7427" t="s">
        <v>164</v>
      </c>
      <c r="R234" s="7448"/>
      <c r="S234" s="7427" t="s">
        <v>310</v>
      </c>
      <c r="T234" s="7448"/>
      <c r="U234" s="7427" t="s">
        <v>311</v>
      </c>
      <c r="V234" s="7448"/>
      <c r="W234" s="7428" t="s">
        <v>312</v>
      </c>
      <c r="X234" s="7448"/>
      <c r="Y234" s="7428" t="s">
        <v>313</v>
      </c>
      <c r="Z234" s="7448"/>
      <c r="AA234" s="7428" t="s">
        <v>314</v>
      </c>
      <c r="AB234" s="7448"/>
      <c r="AC234" s="7427" t="s">
        <v>315</v>
      </c>
      <c r="AD234" s="7448"/>
      <c r="AE234" s="7428" t="s">
        <v>316</v>
      </c>
      <c r="AF234" s="7448"/>
      <c r="AG234" s="7428" t="s">
        <v>317</v>
      </c>
      <c r="AH234" s="7448"/>
      <c r="AI234" s="7428" t="s">
        <v>2617</v>
      </c>
      <c r="AJ234" s="7429"/>
      <c r="AK234" s="7466" t="s">
        <v>53</v>
      </c>
      <c r="AL234" s="7228"/>
      <c r="AM234" s="7464" t="s">
        <v>54</v>
      </c>
      <c r="AN234" s="7465"/>
      <c r="AO234" s="7466" t="s">
        <v>861</v>
      </c>
      <c r="AP234" s="7228"/>
      <c r="AQ234" s="7464" t="s">
        <v>860</v>
      </c>
      <c r="AR234" s="7465"/>
      <c r="AS234" s="7494"/>
      <c r="AT234" s="7495"/>
      <c r="AU234" s="7494"/>
      <c r="AV234" s="7495"/>
      <c r="AW234" s="7456"/>
      <c r="AX234" s="7441"/>
      <c r="AY234" s="394"/>
      <c r="AZ234" s="394"/>
      <c r="BA234" s="394"/>
      <c r="BB234" s="394"/>
      <c r="BC234" s="394"/>
      <c r="BD234" s="394"/>
      <c r="BE234" s="394"/>
      <c r="BF234" s="394"/>
      <c r="BG234" s="394"/>
    </row>
    <row r="235" spans="1:130" ht="39" customHeight="1" x14ac:dyDescent="0.25">
      <c r="A235" s="7511"/>
      <c r="B235" s="7512"/>
      <c r="C235" s="4103" t="s">
        <v>2545</v>
      </c>
      <c r="D235" s="3781" t="s">
        <v>2591</v>
      </c>
      <c r="E235" s="4097" t="s">
        <v>2545</v>
      </c>
      <c r="F235" s="3781" t="s">
        <v>2591</v>
      </c>
      <c r="G235" s="4097" t="s">
        <v>2545</v>
      </c>
      <c r="H235" s="3781" t="s">
        <v>2591</v>
      </c>
      <c r="I235" s="4103" t="s">
        <v>2545</v>
      </c>
      <c r="J235" s="3781" t="s">
        <v>2591</v>
      </c>
      <c r="K235" s="4103" t="s">
        <v>2545</v>
      </c>
      <c r="L235" s="3781" t="s">
        <v>2591</v>
      </c>
      <c r="M235" s="4097" t="s">
        <v>2545</v>
      </c>
      <c r="N235" s="3781" t="s">
        <v>2591</v>
      </c>
      <c r="O235" s="4097" t="s">
        <v>2545</v>
      </c>
      <c r="P235" s="3781" t="s">
        <v>2591</v>
      </c>
      <c r="Q235" s="4097" t="s">
        <v>2545</v>
      </c>
      <c r="R235" s="3781" t="s">
        <v>2591</v>
      </c>
      <c r="S235" s="4097" t="s">
        <v>2545</v>
      </c>
      <c r="T235" s="3781" t="s">
        <v>2591</v>
      </c>
      <c r="U235" s="4097" t="s">
        <v>2545</v>
      </c>
      <c r="V235" s="3781" t="s">
        <v>2591</v>
      </c>
      <c r="W235" s="4103" t="s">
        <v>2545</v>
      </c>
      <c r="X235" s="3781" t="s">
        <v>2591</v>
      </c>
      <c r="Y235" s="4103" t="s">
        <v>2545</v>
      </c>
      <c r="Z235" s="3781" t="s">
        <v>2591</v>
      </c>
      <c r="AA235" s="4103" t="s">
        <v>2545</v>
      </c>
      <c r="AB235" s="3781" t="s">
        <v>2591</v>
      </c>
      <c r="AC235" s="4097" t="s">
        <v>2545</v>
      </c>
      <c r="AD235" s="3781" t="s">
        <v>2591</v>
      </c>
      <c r="AE235" s="4103" t="s">
        <v>2545</v>
      </c>
      <c r="AF235" s="3781" t="s">
        <v>2591</v>
      </c>
      <c r="AG235" s="4103" t="s">
        <v>2545</v>
      </c>
      <c r="AH235" s="3781" t="s">
        <v>2591</v>
      </c>
      <c r="AI235" s="4103" t="s">
        <v>2545</v>
      </c>
      <c r="AJ235" s="3781" t="s">
        <v>2591</v>
      </c>
      <c r="AK235" s="4128" t="s">
        <v>2545</v>
      </c>
      <c r="AL235" s="3781" t="s">
        <v>2591</v>
      </c>
      <c r="AM235" s="4103" t="s">
        <v>2545</v>
      </c>
      <c r="AN235" s="3781" t="s">
        <v>2591</v>
      </c>
      <c r="AO235" s="4128" t="s">
        <v>2545</v>
      </c>
      <c r="AP235" s="3781" t="s">
        <v>2591</v>
      </c>
      <c r="AQ235" s="4103" t="s">
        <v>2545</v>
      </c>
      <c r="AR235" s="3781" t="s">
        <v>2591</v>
      </c>
      <c r="AS235" s="4128" t="s">
        <v>2545</v>
      </c>
      <c r="AT235" s="3781" t="s">
        <v>2591</v>
      </c>
      <c r="AU235" s="4128" t="s">
        <v>2545</v>
      </c>
      <c r="AV235" s="3781" t="s">
        <v>2591</v>
      </c>
      <c r="AW235" s="4128" t="s">
        <v>2545</v>
      </c>
      <c r="AX235" s="3781" t="s">
        <v>2591</v>
      </c>
      <c r="AY235" s="394"/>
      <c r="AZ235" s="394"/>
      <c r="BA235" s="394"/>
      <c r="BB235" s="394"/>
      <c r="BC235" s="394"/>
      <c r="BD235" s="394"/>
      <c r="BE235" s="394"/>
      <c r="BF235" s="394"/>
      <c r="BG235" s="394"/>
    </row>
    <row r="236" spans="1:130" ht="18" customHeight="1" x14ac:dyDescent="0.25">
      <c r="A236" s="7421" t="s">
        <v>2618</v>
      </c>
      <c r="B236" s="4115" t="s">
        <v>2592</v>
      </c>
      <c r="C236" s="4152"/>
      <c r="D236" s="4153"/>
      <c r="E236" s="407"/>
      <c r="F236" s="408"/>
      <c r="G236" s="409"/>
      <c r="H236" s="408"/>
      <c r="I236" s="409"/>
      <c r="J236" s="408"/>
      <c r="K236" s="409"/>
      <c r="L236" s="408"/>
      <c r="M236" s="1591"/>
      <c r="N236" s="1584"/>
      <c r="O236" s="1674"/>
      <c r="P236" s="1584"/>
      <c r="Q236" s="1583"/>
      <c r="R236" s="1584"/>
      <c r="S236" s="1583"/>
      <c r="T236" s="1584"/>
      <c r="U236" s="1583"/>
      <c r="V236" s="1584"/>
      <c r="W236" s="1591"/>
      <c r="X236" s="1584"/>
      <c r="Y236" s="1591"/>
      <c r="Z236" s="1584"/>
      <c r="AA236" s="1591"/>
      <c r="AB236" s="1584"/>
      <c r="AC236" s="1583"/>
      <c r="AD236" s="1584"/>
      <c r="AE236" s="3818"/>
      <c r="AF236" s="1589"/>
      <c r="AG236" s="3818"/>
      <c r="AH236" s="1589"/>
      <c r="AI236" s="3818"/>
      <c r="AJ236" s="4154"/>
      <c r="AK236" s="4137"/>
      <c r="AL236" s="1589"/>
      <c r="AM236" s="1591"/>
      <c r="AN236" s="1740"/>
      <c r="AO236" s="2894"/>
      <c r="AP236" s="1584"/>
      <c r="AQ236" s="1591"/>
      <c r="AR236" s="1740"/>
      <c r="AS236" s="2894"/>
      <c r="AT236" s="1740"/>
      <c r="AU236" s="2894"/>
      <c r="AV236" s="1584"/>
      <c r="AW236" s="2894"/>
      <c r="AX236" s="1584"/>
      <c r="AY236" s="398" t="str">
        <f t="shared" ref="AY236:AY258" si="433">$CA236&amp;$CB236&amp;$CC236&amp;$CD236&amp;$CE236&amp;$CF236&amp;$CG236&amp;$CH236&amp;$CI236&amp;$CJ236&amp;$CK236&amp;$CL236&amp;$CM236&amp;$CN236&amp;$CO236&amp;$CP236&amp;$CQ236&amp;$CR236&amp;$CS236&amp;$CT236&amp;$CU236&amp;$CV236&amp;$CW236&amp;$CX236&amp;$CY236&amp;$CZ236</f>
        <v/>
      </c>
      <c r="AZ236" s="394"/>
      <c r="BA236" s="394"/>
      <c r="BB236" s="394"/>
      <c r="BC236" s="394"/>
      <c r="BD236" s="394"/>
      <c r="BE236" s="394"/>
      <c r="BF236" s="394"/>
      <c r="BG236" s="394"/>
      <c r="CA236" s="399" t="str">
        <f t="shared" ref="CA236:CA258" si="434">IF(DA236=1,"* El total de Confirmados Positivos por ISP NO DEBE ser mayor que el total de Procesados. ","")</f>
        <v/>
      </c>
      <c r="CB236" s="399" t="str">
        <f t="shared" ref="CB236:CB258" si="435">IF((AK236+AM236)&lt;&gt;C236,"* El Total de Procesados por sexo DEBE ser igual al Total de Procesados. ",IF((AL236+AN236)&lt;&gt;D236,"* El Total de Confirmados por sexo DEBE ser igual al Total de Confirmados. ",""))</f>
        <v/>
      </c>
      <c r="CC236" s="399" t="str">
        <f t="shared" ref="CC236:CC258" si="436">IF((AO236+AQ236)&gt;C236,"* El Total de Procesados Trans NO DEBE ser mayor al Total de Procesados. ",IF((AP236+AR236)&gt;D236,"* El Total de Confirmados Trans NO DEBE ser mayor al Total de Confirmados. ",""))</f>
        <v/>
      </c>
      <c r="CD236" s="399" t="str">
        <f t="shared" ref="CD236:CD258" si="437">IF(AS236&gt;C236,"* El Total de Pueblos Originarios Procesados NO DEBE ser mayor al Total de Procesados. ",IF(AT236&gt;D236,"* El Total de Pueblos Originarios Confirmados NO DEBE ser mayor al Total de Confirmados. ",""))</f>
        <v/>
      </c>
      <c r="CE236" s="399" t="str">
        <f t="shared" ref="CE236:CE258" si="438">IF(AU236&gt;C236,"* El Total de Migrantes Procesados NO DEBE ser mayor al Total de Procesados. ",IF(AV236&gt;D236,"* El Total deMigrantes Confirmados NO DEBE ser mayor al Total de Confirmados. ",""))</f>
        <v/>
      </c>
      <c r="CF236" s="399" t="str">
        <f t="shared" ref="CF236:CF258" si="439">IF((M236+O236)&lt;AW236,"* El Total de Procesados de 14-18 años NO DEBE ser mayor al Total de Procesados registrados en los grupos de edad 10 a 14 y 15 a 19 años. ",IF((N236+P236)&lt;AX236,"* El Total de Confirmados de 14-18 años NO DEBE ser mayor al Total de Confirmados registrados en los grupos de edad 10 a 14 y 15 a 19 años. ",""))</f>
        <v/>
      </c>
      <c r="CG236" s="399" t="str">
        <f t="shared" ref="CG236:CG258" si="440">IF(DG236=1,CONCATENATE("* Los exámenes positivos de ",$E$158," NO DEBEN ser mayor a los exámenes procesados de la misma edad. "),"")</f>
        <v/>
      </c>
      <c r="CH236" s="399" t="str">
        <f t="shared" ref="CH236:CH258" si="441">IF(DH236=1,CONCATENATE("* Los exámenes positivos de ",$G$158," NO DEBEN ser mayor a los exámenes procesados de la misma edad. "),"")</f>
        <v/>
      </c>
      <c r="CI236" s="399" t="str">
        <f t="shared" ref="CI236:CI258" si="442">IF(DI236=1,CONCATENATE("* Los exámenes positivos de ",$I$158," NO DEBEN ser mayor a los exámenes procesados de la misma edad. "),"")</f>
        <v/>
      </c>
      <c r="CJ236" s="399" t="str">
        <f t="shared" ref="CJ236:CJ258" si="443">IF(DJ236=1,CONCATENATE("* Los exámenes positivos de ",$K$158," NO DEBEN ser mayor a los exámenes procesados de la misma edad. "),"")</f>
        <v/>
      </c>
      <c r="CK236" s="399" t="str">
        <f t="shared" ref="CK236:CK258" si="444">IF(DK236=1,CONCATENATE("* Los exámenes positivos de ",$M$158," NO DEBEN ser mayor a los exámenes procesados de la misma edad. "),"")</f>
        <v/>
      </c>
      <c r="CL236" s="399" t="str">
        <f t="shared" ref="CL236:CL258" si="445">IF(DL236=1,CONCATENATE("* Los exámenes positivos de ",$O$158," NO DEBEN ser mayor a los exámenes procesados de la misma edad. "),"")</f>
        <v/>
      </c>
      <c r="CM236" s="399" t="str">
        <f t="shared" ref="CM236:CM258" si="446">IF(DM236=1,CONCATENATE("* Los exámenes positivos de ",$Q$158," NO DEBEN ser mayor a los exámenes procesados de la misma edad. "),"")</f>
        <v/>
      </c>
      <c r="CN236" s="399" t="str">
        <f t="shared" ref="CN236:CN258" si="447">IF(DN236=1,CONCATENATE("* Los exámenes positivos de ",$S$158," NO DEBEN ser mayor a los exámenes procesados de la misma edad. "),"")</f>
        <v/>
      </c>
      <c r="CO236" s="399" t="str">
        <f t="shared" ref="CO236:CO258" si="448">IF(DO236=1,CONCATENATE("* Los exámenes positivos de ",$U$158," NO DEBEN ser mayor a los exámenes procesados de la misma edad. "),"")</f>
        <v/>
      </c>
      <c r="CP236" s="399" t="str">
        <f t="shared" ref="CP236:CP258" si="449">IF(DP236=1,CONCATENATE("* Los exámenes positivos de ",$W$158," NO DEBEN ser mayor a los exámenes procesados de la misma edad. "),"")</f>
        <v/>
      </c>
      <c r="CQ236" s="399" t="str">
        <f t="shared" ref="CQ236:CQ258" si="450">IF(DQ236=1,CONCATENATE("* Los exámenes positivos de ",$Y$158," NO DEBEN ser mayor a los exámenes procesados de la misma edad. "),"")</f>
        <v/>
      </c>
      <c r="CR236" s="399" t="str">
        <f t="shared" ref="CR236:CR258" si="451">IF(DR236=1,CONCATENATE("* Los exámenes positivos de ",$AA$158," NO DEBEN ser mayor a los exámenes procesados de la misma edad. "),"")</f>
        <v/>
      </c>
      <c r="CS236" s="399" t="str">
        <f t="shared" ref="CS236:CS258" si="452">IF(DS236=1,CONCATENATE("* Los exámenes positivos de ",$AC$158," NO DEBEN ser mayor a los exámenes procesados de la misma edad. "),"")</f>
        <v/>
      </c>
      <c r="CT236" s="399" t="str">
        <f t="shared" ref="CT236:CT258" si="453">IF(DT236=1,CONCATENATE("* Los exámenes positivos de ",$AE$158," NO DEBEN ser mayor a los exámenes procesados de la misma edad. "),"")</f>
        <v/>
      </c>
      <c r="CU236" s="399" t="str">
        <f t="shared" ref="CU236:CU258" si="454">IF(DU236=1,CONCATENATE("* Los exámenes positivos de ",$AG$158," NO DEBEN ser mayor a los exámenes procesados de la misma edad. "),"")</f>
        <v/>
      </c>
      <c r="CV236" s="399" t="str">
        <f t="shared" ref="CV236:CV258" si="455">IF(DV236=1,CONCATENATE("* Los exámenes positivos de ",$AI$158," NO DEBEN ser mayor a los exámenes procesados de la misma edad. "),"")</f>
        <v/>
      </c>
      <c r="CW236" s="399" t="str">
        <f t="shared" ref="CW236:CW258" si="456">IF(DW236=1,"* No olvide digitar la columna Procesados Trans y/o Pueblos Originarios y/o Migrantes (Digite Cero si no tiene). ","")</f>
        <v/>
      </c>
      <c r="CX236" s="399" t="str">
        <f t="shared" ref="CX236:CX258" si="457">IF(DX236=1,"* No olvide digitar la columna Confirmados Trans y/o Pueblos Originarios y/o Migrantes (Digite Cero si no tiene). ","")</f>
        <v/>
      </c>
      <c r="CY236" s="399"/>
      <c r="CZ236" s="399"/>
      <c r="DA236" s="400">
        <f t="shared" ref="DA236:DA258" si="458">IF(C236&lt;D236,1,0)</f>
        <v>0</v>
      </c>
      <c r="DB236" s="400">
        <f t="shared" ref="DB236:DB258" si="459">IF(OR((AK236+AM236)&lt;&gt;C236,(AL236+AN236)&lt;&gt;D236),1,0)</f>
        <v>0</v>
      </c>
      <c r="DC236" s="400">
        <f t="shared" ref="DC236:DC258" si="460">IF(OR((AO236+AQ236)&gt;C236,(AP236+AR236)&gt;D236),1,0)</f>
        <v>0</v>
      </c>
      <c r="DD236" s="400">
        <f t="shared" ref="DD236:DD258" si="461">IF(OR(AS236&gt;C236,AT236&gt;D236),1,0)</f>
        <v>0</v>
      </c>
      <c r="DE236" s="400">
        <f t="shared" ref="DE236:DE258" si="462">IF(OR(AV236&gt;D236,AU236&gt;C236),1,0)</f>
        <v>0</v>
      </c>
      <c r="DF236" s="400">
        <f t="shared" ref="DF236:DF258" si="463">IF(OR((M236+O236)&lt;AW236,(N236+P236)&lt;AX236),1,0)</f>
        <v>0</v>
      </c>
      <c r="DG236" s="400">
        <f t="shared" ref="DG236:DG258" si="464">IF(E236&lt;F236,1,0)</f>
        <v>0</v>
      </c>
      <c r="DH236" s="400">
        <f t="shared" ref="DH236:DH258" si="465">IF(G236&lt;H236,1,0)</f>
        <v>0</v>
      </c>
      <c r="DI236" s="400">
        <f t="shared" ref="DI236:DI258" si="466">IF(I236&lt;J236,1,0)</f>
        <v>0</v>
      </c>
      <c r="DJ236" s="400">
        <f t="shared" ref="DJ236:DJ258" si="467">IF(K236&lt;L236,1,0)</f>
        <v>0</v>
      </c>
      <c r="DK236" s="400">
        <f t="shared" ref="DK236:DK258" si="468">IF(M236&lt;N236,1,0)</f>
        <v>0</v>
      </c>
      <c r="DL236" s="400">
        <f t="shared" ref="DL236:DL258" si="469">IF(O236&lt;P236,1,0)</f>
        <v>0</v>
      </c>
      <c r="DM236" s="400">
        <f t="shared" ref="DM236:DM258" si="470">IF(Q236&lt;R236,1,0)</f>
        <v>0</v>
      </c>
      <c r="DN236" s="400">
        <f t="shared" ref="DN236:DN258" si="471">IF(S236&lt;T236,1,0)</f>
        <v>0</v>
      </c>
      <c r="DO236" s="400">
        <f t="shared" ref="DO236:DO258" si="472">IF(U236&lt;V236,1,0)</f>
        <v>0</v>
      </c>
      <c r="DP236" s="400">
        <f t="shared" ref="DP236:DP258" si="473">IF(W236&lt;X236,1,0)</f>
        <v>0</v>
      </c>
      <c r="DQ236" s="400">
        <f t="shared" ref="DQ236:DQ258" si="474">IF(Y236&lt;Z236,1,0)</f>
        <v>0</v>
      </c>
      <c r="DR236" s="400">
        <f t="shared" ref="DR236:DR258" si="475">IF(AA236&lt;AB236,1,0)</f>
        <v>0</v>
      </c>
      <c r="DS236" s="400">
        <f t="shared" ref="DS236:DS258" si="476">IF(AC236&lt;AD236,1,0)</f>
        <v>0</v>
      </c>
      <c r="DT236" s="400">
        <f t="shared" ref="DT236:DT258" si="477">IF(AE236&lt;AF236,1,0)</f>
        <v>0</v>
      </c>
      <c r="DU236" s="400">
        <f t="shared" ref="DU236:DU258" si="478">IF(AG236&lt;AH236,1,0)</f>
        <v>0</v>
      </c>
      <c r="DV236" s="400">
        <f t="shared" ref="DV236:DV258" si="479">IF(AI236&lt;AJ236,1,0)</f>
        <v>0</v>
      </c>
      <c r="DW236" s="400">
        <f t="shared" ref="DW236:DX251" si="480">IF(AND(C236&lt;&gt;0,OR(AO236="",AQ236="",AS236="",AU236="")),1,0)</f>
        <v>0</v>
      </c>
      <c r="DX236" s="400">
        <f t="shared" si="480"/>
        <v>0</v>
      </c>
    </row>
    <row r="237" spans="1:130" ht="18" customHeight="1" x14ac:dyDescent="0.25">
      <c r="A237" s="6664"/>
      <c r="B237" s="1602" t="s">
        <v>2593</v>
      </c>
      <c r="C237" s="4155"/>
      <c r="D237" s="4156"/>
      <c r="E237" s="410"/>
      <c r="F237" s="411"/>
      <c r="G237" s="412"/>
      <c r="H237" s="411"/>
      <c r="I237" s="412"/>
      <c r="J237" s="411"/>
      <c r="K237" s="412"/>
      <c r="L237" s="411"/>
      <c r="M237" s="1591"/>
      <c r="N237" s="1584"/>
      <c r="O237" s="1674"/>
      <c r="P237" s="1584"/>
      <c r="Q237" s="1583"/>
      <c r="R237" s="1584"/>
      <c r="S237" s="1583"/>
      <c r="T237" s="1584"/>
      <c r="U237" s="1583"/>
      <c r="V237" s="1584"/>
      <c r="W237" s="1591"/>
      <c r="X237" s="1584"/>
      <c r="Y237" s="1591"/>
      <c r="Z237" s="1584"/>
      <c r="AA237" s="1591"/>
      <c r="AB237" s="1584"/>
      <c r="AC237" s="1583"/>
      <c r="AD237" s="1584"/>
      <c r="AE237" s="3818"/>
      <c r="AF237" s="1589"/>
      <c r="AG237" s="3818"/>
      <c r="AH237" s="1589"/>
      <c r="AI237" s="3818"/>
      <c r="AJ237" s="4154"/>
      <c r="AK237" s="4137"/>
      <c r="AL237" s="1589"/>
      <c r="AM237" s="1591"/>
      <c r="AN237" s="1740"/>
      <c r="AO237" s="2894"/>
      <c r="AP237" s="1584"/>
      <c r="AQ237" s="1591"/>
      <c r="AR237" s="1740"/>
      <c r="AS237" s="2894"/>
      <c r="AT237" s="1740"/>
      <c r="AU237" s="2894"/>
      <c r="AV237" s="1584"/>
      <c r="AW237" s="2894"/>
      <c r="AX237" s="1584"/>
      <c r="AY237" s="398" t="str">
        <f t="shared" si="433"/>
        <v/>
      </c>
      <c r="AZ237" s="394"/>
      <c r="BA237" s="394"/>
      <c r="BB237" s="394"/>
      <c r="BC237" s="394"/>
      <c r="BD237" s="394"/>
      <c r="BE237" s="394"/>
      <c r="BF237" s="394"/>
      <c r="BG237" s="394"/>
      <c r="CA237" s="399" t="str">
        <f t="shared" si="434"/>
        <v/>
      </c>
      <c r="CB237" s="399" t="str">
        <f t="shared" si="435"/>
        <v/>
      </c>
      <c r="CC237" s="399" t="str">
        <f t="shared" si="436"/>
        <v/>
      </c>
      <c r="CD237" s="399" t="str">
        <f t="shared" si="437"/>
        <v/>
      </c>
      <c r="CE237" s="399" t="str">
        <f t="shared" si="438"/>
        <v/>
      </c>
      <c r="CF237" s="399" t="str">
        <f t="shared" si="439"/>
        <v/>
      </c>
      <c r="CG237" s="399" t="str">
        <f t="shared" si="440"/>
        <v/>
      </c>
      <c r="CH237" s="399" t="str">
        <f t="shared" si="441"/>
        <v/>
      </c>
      <c r="CI237" s="399" t="str">
        <f t="shared" si="442"/>
        <v/>
      </c>
      <c r="CJ237" s="399" t="str">
        <f t="shared" si="443"/>
        <v/>
      </c>
      <c r="CK237" s="399" t="str">
        <f t="shared" si="444"/>
        <v/>
      </c>
      <c r="CL237" s="399" t="str">
        <f t="shared" si="445"/>
        <v/>
      </c>
      <c r="CM237" s="399" t="str">
        <f t="shared" si="446"/>
        <v/>
      </c>
      <c r="CN237" s="399" t="str">
        <f t="shared" si="447"/>
        <v/>
      </c>
      <c r="CO237" s="399" t="str">
        <f t="shared" si="448"/>
        <v/>
      </c>
      <c r="CP237" s="399" t="str">
        <f t="shared" si="449"/>
        <v/>
      </c>
      <c r="CQ237" s="399" t="str">
        <f t="shared" si="450"/>
        <v/>
      </c>
      <c r="CR237" s="399" t="str">
        <f t="shared" si="451"/>
        <v/>
      </c>
      <c r="CS237" s="399" t="str">
        <f t="shared" si="452"/>
        <v/>
      </c>
      <c r="CT237" s="399" t="str">
        <f t="shared" si="453"/>
        <v/>
      </c>
      <c r="CU237" s="399" t="str">
        <f t="shared" si="454"/>
        <v/>
      </c>
      <c r="CV237" s="399" t="str">
        <f t="shared" si="455"/>
        <v/>
      </c>
      <c r="CW237" s="399" t="str">
        <f t="shared" si="456"/>
        <v/>
      </c>
      <c r="CX237" s="399" t="str">
        <f t="shared" si="457"/>
        <v/>
      </c>
      <c r="CY237" s="399"/>
      <c r="CZ237" s="399"/>
      <c r="DA237" s="400">
        <f t="shared" si="458"/>
        <v>0</v>
      </c>
      <c r="DB237" s="400">
        <f t="shared" si="459"/>
        <v>0</v>
      </c>
      <c r="DC237" s="400">
        <f t="shared" si="460"/>
        <v>0</v>
      </c>
      <c r="DD237" s="400">
        <f t="shared" si="461"/>
        <v>0</v>
      </c>
      <c r="DE237" s="400">
        <f t="shared" si="462"/>
        <v>0</v>
      </c>
      <c r="DF237" s="400">
        <f t="shared" si="463"/>
        <v>0</v>
      </c>
      <c r="DG237" s="400">
        <f t="shared" si="464"/>
        <v>0</v>
      </c>
      <c r="DH237" s="400">
        <f t="shared" si="465"/>
        <v>0</v>
      </c>
      <c r="DI237" s="400">
        <f t="shared" si="466"/>
        <v>0</v>
      </c>
      <c r="DJ237" s="400">
        <f t="shared" si="467"/>
        <v>0</v>
      </c>
      <c r="DK237" s="400">
        <f t="shared" si="468"/>
        <v>0</v>
      </c>
      <c r="DL237" s="400">
        <f t="shared" si="469"/>
        <v>0</v>
      </c>
      <c r="DM237" s="400">
        <f t="shared" si="470"/>
        <v>0</v>
      </c>
      <c r="DN237" s="400">
        <f t="shared" si="471"/>
        <v>0</v>
      </c>
      <c r="DO237" s="400">
        <f t="shared" si="472"/>
        <v>0</v>
      </c>
      <c r="DP237" s="400">
        <f t="shared" si="473"/>
        <v>0</v>
      </c>
      <c r="DQ237" s="400">
        <f t="shared" si="474"/>
        <v>0</v>
      </c>
      <c r="DR237" s="400">
        <f t="shared" si="475"/>
        <v>0</v>
      </c>
      <c r="DS237" s="400">
        <f t="shared" si="476"/>
        <v>0</v>
      </c>
      <c r="DT237" s="400">
        <f t="shared" si="477"/>
        <v>0</v>
      </c>
      <c r="DU237" s="400">
        <f t="shared" si="478"/>
        <v>0</v>
      </c>
      <c r="DV237" s="400">
        <f t="shared" si="479"/>
        <v>0</v>
      </c>
      <c r="DW237" s="400">
        <f t="shared" si="480"/>
        <v>0</v>
      </c>
      <c r="DX237" s="400">
        <f t="shared" si="480"/>
        <v>0</v>
      </c>
    </row>
    <row r="238" spans="1:130" ht="27.75" customHeight="1" x14ac:dyDescent="0.25">
      <c r="A238" s="6664"/>
      <c r="B238" s="1582" t="s">
        <v>2594</v>
      </c>
      <c r="C238" s="4155"/>
      <c r="D238" s="4156"/>
      <c r="E238" s="410"/>
      <c r="F238" s="411"/>
      <c r="G238" s="412"/>
      <c r="H238" s="411"/>
      <c r="I238" s="412"/>
      <c r="J238" s="411"/>
      <c r="K238" s="412"/>
      <c r="L238" s="411"/>
      <c r="M238" s="413"/>
      <c r="N238" s="414"/>
      <c r="O238" s="1674"/>
      <c r="P238" s="1584"/>
      <c r="Q238" s="1583"/>
      <c r="R238" s="1584"/>
      <c r="S238" s="1583"/>
      <c r="T238" s="1584"/>
      <c r="U238" s="1583"/>
      <c r="V238" s="1584"/>
      <c r="W238" s="1591"/>
      <c r="X238" s="1584"/>
      <c r="Y238" s="1591"/>
      <c r="Z238" s="1584"/>
      <c r="AA238" s="1591"/>
      <c r="AB238" s="1584"/>
      <c r="AC238" s="1583"/>
      <c r="AD238" s="1584"/>
      <c r="AE238" s="3818"/>
      <c r="AF238" s="1589"/>
      <c r="AG238" s="3818"/>
      <c r="AH238" s="1589"/>
      <c r="AI238" s="3818"/>
      <c r="AJ238" s="4154"/>
      <c r="AK238" s="4137"/>
      <c r="AL238" s="1589"/>
      <c r="AM238" s="1591"/>
      <c r="AN238" s="1740"/>
      <c r="AO238" s="2894"/>
      <c r="AP238" s="1584"/>
      <c r="AQ238" s="1591"/>
      <c r="AR238" s="1740"/>
      <c r="AS238" s="2894"/>
      <c r="AT238" s="1740"/>
      <c r="AU238" s="2894"/>
      <c r="AV238" s="1584"/>
      <c r="AW238" s="2894"/>
      <c r="AX238" s="1584"/>
      <c r="AY238" s="398" t="str">
        <f t="shared" si="433"/>
        <v/>
      </c>
      <c r="CA238" s="399" t="str">
        <f t="shared" si="434"/>
        <v/>
      </c>
      <c r="CB238" s="399" t="str">
        <f t="shared" si="435"/>
        <v/>
      </c>
      <c r="CC238" s="399" t="str">
        <f t="shared" si="436"/>
        <v/>
      </c>
      <c r="CD238" s="399" t="str">
        <f t="shared" si="437"/>
        <v/>
      </c>
      <c r="CE238" s="399" t="str">
        <f t="shared" si="438"/>
        <v/>
      </c>
      <c r="CF238" s="399" t="str">
        <f t="shared" si="439"/>
        <v/>
      </c>
      <c r="CG238" s="399" t="str">
        <f t="shared" si="440"/>
        <v/>
      </c>
      <c r="CH238" s="399" t="str">
        <f t="shared" si="441"/>
        <v/>
      </c>
      <c r="CI238" s="399" t="str">
        <f t="shared" si="442"/>
        <v/>
      </c>
      <c r="CJ238" s="399" t="str">
        <f t="shared" si="443"/>
        <v/>
      </c>
      <c r="CK238" s="399" t="str">
        <f t="shared" si="444"/>
        <v/>
      </c>
      <c r="CL238" s="399" t="str">
        <f t="shared" si="445"/>
        <v/>
      </c>
      <c r="CM238" s="399" t="str">
        <f t="shared" si="446"/>
        <v/>
      </c>
      <c r="CN238" s="399" t="str">
        <f t="shared" si="447"/>
        <v/>
      </c>
      <c r="CO238" s="399" t="str">
        <f t="shared" si="448"/>
        <v/>
      </c>
      <c r="CP238" s="399" t="str">
        <f t="shared" si="449"/>
        <v/>
      </c>
      <c r="CQ238" s="399" t="str">
        <f t="shared" si="450"/>
        <v/>
      </c>
      <c r="CR238" s="399" t="str">
        <f t="shared" si="451"/>
        <v/>
      </c>
      <c r="CS238" s="399" t="str">
        <f t="shared" si="452"/>
        <v/>
      </c>
      <c r="CT238" s="399" t="str">
        <f t="shared" si="453"/>
        <v/>
      </c>
      <c r="CU238" s="399" t="str">
        <f t="shared" si="454"/>
        <v/>
      </c>
      <c r="CV238" s="399" t="str">
        <f t="shared" si="455"/>
        <v/>
      </c>
      <c r="CW238" s="399" t="str">
        <f t="shared" si="456"/>
        <v/>
      </c>
      <c r="CX238" s="399" t="str">
        <f t="shared" si="457"/>
        <v/>
      </c>
      <c r="CY238" s="399"/>
      <c r="CZ238" s="399"/>
      <c r="DA238" s="400">
        <f t="shared" si="458"/>
        <v>0</v>
      </c>
      <c r="DB238" s="400">
        <f t="shared" si="459"/>
        <v>0</v>
      </c>
      <c r="DC238" s="400">
        <f t="shared" si="460"/>
        <v>0</v>
      </c>
      <c r="DD238" s="400">
        <f t="shared" si="461"/>
        <v>0</v>
      </c>
      <c r="DE238" s="400">
        <f t="shared" si="462"/>
        <v>0</v>
      </c>
      <c r="DF238" s="400">
        <f t="shared" si="463"/>
        <v>0</v>
      </c>
      <c r="DG238" s="400">
        <f t="shared" si="464"/>
        <v>0</v>
      </c>
      <c r="DH238" s="400">
        <f t="shared" si="465"/>
        <v>0</v>
      </c>
      <c r="DI238" s="400">
        <f t="shared" si="466"/>
        <v>0</v>
      </c>
      <c r="DJ238" s="400">
        <f t="shared" si="467"/>
        <v>0</v>
      </c>
      <c r="DK238" s="400">
        <f t="shared" si="468"/>
        <v>0</v>
      </c>
      <c r="DL238" s="400">
        <f t="shared" si="469"/>
        <v>0</v>
      </c>
      <c r="DM238" s="400">
        <f t="shared" si="470"/>
        <v>0</v>
      </c>
      <c r="DN238" s="400">
        <f t="shared" si="471"/>
        <v>0</v>
      </c>
      <c r="DO238" s="400">
        <f t="shared" si="472"/>
        <v>0</v>
      </c>
      <c r="DP238" s="400">
        <f t="shared" si="473"/>
        <v>0</v>
      </c>
      <c r="DQ238" s="400">
        <f t="shared" si="474"/>
        <v>0</v>
      </c>
      <c r="DR238" s="400">
        <f t="shared" si="475"/>
        <v>0</v>
      </c>
      <c r="DS238" s="400">
        <f t="shared" si="476"/>
        <v>0</v>
      </c>
      <c r="DT238" s="400">
        <f t="shared" si="477"/>
        <v>0</v>
      </c>
      <c r="DU238" s="400">
        <f t="shared" si="478"/>
        <v>0</v>
      </c>
      <c r="DV238" s="400">
        <f t="shared" si="479"/>
        <v>0</v>
      </c>
      <c r="DW238" s="400">
        <f t="shared" si="480"/>
        <v>0</v>
      </c>
      <c r="DX238" s="400">
        <f t="shared" si="480"/>
        <v>0</v>
      </c>
    </row>
    <row r="239" spans="1:130" ht="28.5" customHeight="1" x14ac:dyDescent="0.25">
      <c r="A239" s="6664"/>
      <c r="B239" s="1582" t="s">
        <v>2557</v>
      </c>
      <c r="C239" s="4155"/>
      <c r="D239" s="4156"/>
      <c r="E239" s="410"/>
      <c r="F239" s="411"/>
      <c r="G239" s="412"/>
      <c r="H239" s="411"/>
      <c r="I239" s="412"/>
      <c r="J239" s="411"/>
      <c r="K239" s="412"/>
      <c r="L239" s="411"/>
      <c r="M239" s="415"/>
      <c r="N239" s="416"/>
      <c r="O239" s="1591"/>
      <c r="P239" s="1584"/>
      <c r="Q239" s="1583"/>
      <c r="R239" s="1584"/>
      <c r="S239" s="1583"/>
      <c r="T239" s="1584"/>
      <c r="U239" s="1583"/>
      <c r="V239" s="1584"/>
      <c r="W239" s="1591"/>
      <c r="X239" s="1584"/>
      <c r="Y239" s="1591"/>
      <c r="Z239" s="1584"/>
      <c r="AA239" s="1591"/>
      <c r="AB239" s="1584"/>
      <c r="AC239" s="1583"/>
      <c r="AD239" s="1584"/>
      <c r="AE239" s="1591"/>
      <c r="AF239" s="1584"/>
      <c r="AG239" s="1591"/>
      <c r="AH239" s="1584"/>
      <c r="AI239" s="1591"/>
      <c r="AJ239" s="1740"/>
      <c r="AK239" s="2894"/>
      <c r="AL239" s="1584"/>
      <c r="AM239" s="1591"/>
      <c r="AN239" s="1740"/>
      <c r="AO239" s="2894"/>
      <c r="AP239" s="1584"/>
      <c r="AQ239" s="1591"/>
      <c r="AR239" s="1740"/>
      <c r="AS239" s="2894"/>
      <c r="AT239" s="1740"/>
      <c r="AU239" s="2894"/>
      <c r="AV239" s="1584"/>
      <c r="AW239" s="2894"/>
      <c r="AX239" s="1584"/>
      <c r="AY239" s="398" t="str">
        <f t="shared" si="433"/>
        <v/>
      </c>
      <c r="CA239" s="399" t="str">
        <f t="shared" si="434"/>
        <v/>
      </c>
      <c r="CB239" s="399" t="str">
        <f t="shared" si="435"/>
        <v/>
      </c>
      <c r="CC239" s="399" t="str">
        <f t="shared" si="436"/>
        <v/>
      </c>
      <c r="CD239" s="399" t="str">
        <f t="shared" si="437"/>
        <v/>
      </c>
      <c r="CE239" s="399" t="str">
        <f t="shared" si="438"/>
        <v/>
      </c>
      <c r="CF239" s="399" t="str">
        <f t="shared" si="439"/>
        <v/>
      </c>
      <c r="CG239" s="399" t="str">
        <f t="shared" si="440"/>
        <v/>
      </c>
      <c r="CH239" s="399" t="str">
        <f t="shared" si="441"/>
        <v/>
      </c>
      <c r="CI239" s="399" t="str">
        <f t="shared" si="442"/>
        <v/>
      </c>
      <c r="CJ239" s="399" t="str">
        <f t="shared" si="443"/>
        <v/>
      </c>
      <c r="CK239" s="399" t="str">
        <f t="shared" si="444"/>
        <v/>
      </c>
      <c r="CL239" s="399" t="str">
        <f t="shared" si="445"/>
        <v/>
      </c>
      <c r="CM239" s="399" t="str">
        <f t="shared" si="446"/>
        <v/>
      </c>
      <c r="CN239" s="399" t="str">
        <f t="shared" si="447"/>
        <v/>
      </c>
      <c r="CO239" s="399" t="str">
        <f t="shared" si="448"/>
        <v/>
      </c>
      <c r="CP239" s="399" t="str">
        <f t="shared" si="449"/>
        <v/>
      </c>
      <c r="CQ239" s="399" t="str">
        <f t="shared" si="450"/>
        <v/>
      </c>
      <c r="CR239" s="399" t="str">
        <f t="shared" si="451"/>
        <v/>
      </c>
      <c r="CS239" s="399" t="str">
        <f t="shared" si="452"/>
        <v/>
      </c>
      <c r="CT239" s="399" t="str">
        <f t="shared" si="453"/>
        <v/>
      </c>
      <c r="CU239" s="399" t="str">
        <f t="shared" si="454"/>
        <v/>
      </c>
      <c r="CV239" s="399" t="str">
        <f t="shared" si="455"/>
        <v/>
      </c>
      <c r="CW239" s="399" t="str">
        <f t="shared" si="456"/>
        <v/>
      </c>
      <c r="CX239" s="399" t="str">
        <f t="shared" si="457"/>
        <v/>
      </c>
      <c r="CY239" s="399"/>
      <c r="CZ239" s="399"/>
      <c r="DA239" s="400">
        <f t="shared" si="458"/>
        <v>0</v>
      </c>
      <c r="DB239" s="400">
        <f t="shared" si="459"/>
        <v>0</v>
      </c>
      <c r="DC239" s="400">
        <f t="shared" si="460"/>
        <v>0</v>
      </c>
      <c r="DD239" s="400">
        <f t="shared" si="461"/>
        <v>0</v>
      </c>
      <c r="DE239" s="400">
        <f t="shared" si="462"/>
        <v>0</v>
      </c>
      <c r="DF239" s="400">
        <f t="shared" si="463"/>
        <v>0</v>
      </c>
      <c r="DG239" s="400">
        <f t="shared" si="464"/>
        <v>0</v>
      </c>
      <c r="DH239" s="400">
        <f t="shared" si="465"/>
        <v>0</v>
      </c>
      <c r="DI239" s="400">
        <f t="shared" si="466"/>
        <v>0</v>
      </c>
      <c r="DJ239" s="400">
        <f t="shared" si="467"/>
        <v>0</v>
      </c>
      <c r="DK239" s="400">
        <f t="shared" si="468"/>
        <v>0</v>
      </c>
      <c r="DL239" s="400">
        <f t="shared" si="469"/>
        <v>0</v>
      </c>
      <c r="DM239" s="400">
        <f t="shared" si="470"/>
        <v>0</v>
      </c>
      <c r="DN239" s="400">
        <f t="shared" si="471"/>
        <v>0</v>
      </c>
      <c r="DO239" s="400">
        <f t="shared" si="472"/>
        <v>0</v>
      </c>
      <c r="DP239" s="400">
        <f t="shared" si="473"/>
        <v>0</v>
      </c>
      <c r="DQ239" s="400">
        <f t="shared" si="474"/>
        <v>0</v>
      </c>
      <c r="DR239" s="400">
        <f t="shared" si="475"/>
        <v>0</v>
      </c>
      <c r="DS239" s="400">
        <f t="shared" si="476"/>
        <v>0</v>
      </c>
      <c r="DT239" s="400">
        <f t="shared" si="477"/>
        <v>0</v>
      </c>
      <c r="DU239" s="400">
        <f t="shared" si="478"/>
        <v>0</v>
      </c>
      <c r="DV239" s="400">
        <f t="shared" si="479"/>
        <v>0</v>
      </c>
      <c r="DW239" s="400">
        <f t="shared" si="480"/>
        <v>0</v>
      </c>
      <c r="DX239" s="400">
        <f t="shared" si="480"/>
        <v>0</v>
      </c>
    </row>
    <row r="240" spans="1:130" ht="18" customHeight="1" x14ac:dyDescent="0.25">
      <c r="A240" s="6664"/>
      <c r="B240" s="1602" t="s">
        <v>2595</v>
      </c>
      <c r="C240" s="4155"/>
      <c r="D240" s="4157"/>
      <c r="E240" s="274"/>
      <c r="F240" s="1222"/>
      <c r="G240" s="274"/>
      <c r="H240" s="1222"/>
      <c r="I240" s="274"/>
      <c r="J240" s="1222"/>
      <c r="K240" s="274"/>
      <c r="L240" s="1222"/>
      <c r="M240" s="274"/>
      <c r="N240" s="1222"/>
      <c r="O240" s="1674"/>
      <c r="P240" s="1584"/>
      <c r="Q240" s="1583"/>
      <c r="R240" s="1584"/>
      <c r="S240" s="1583"/>
      <c r="T240" s="1584"/>
      <c r="U240" s="1583"/>
      <c r="V240" s="1584"/>
      <c r="W240" s="1591"/>
      <c r="X240" s="1584"/>
      <c r="Y240" s="1591"/>
      <c r="Z240" s="1584"/>
      <c r="AA240" s="1591"/>
      <c r="AB240" s="1584"/>
      <c r="AC240" s="1583"/>
      <c r="AD240" s="1584"/>
      <c r="AE240" s="1591"/>
      <c r="AF240" s="1584"/>
      <c r="AG240" s="1591"/>
      <c r="AH240" s="1584"/>
      <c r="AI240" s="1591"/>
      <c r="AJ240" s="1740"/>
      <c r="AK240" s="2894"/>
      <c r="AL240" s="1584"/>
      <c r="AM240" s="1591"/>
      <c r="AN240" s="1740"/>
      <c r="AO240" s="2894"/>
      <c r="AP240" s="1584"/>
      <c r="AQ240" s="1591"/>
      <c r="AR240" s="1740"/>
      <c r="AS240" s="2894"/>
      <c r="AT240" s="1740"/>
      <c r="AU240" s="2894"/>
      <c r="AV240" s="1584"/>
      <c r="AW240" s="2894"/>
      <c r="AX240" s="1584"/>
      <c r="AY240" s="398" t="str">
        <f t="shared" si="433"/>
        <v/>
      </c>
      <c r="CA240" s="399" t="str">
        <f t="shared" si="434"/>
        <v/>
      </c>
      <c r="CB240" s="399" t="str">
        <f t="shared" si="435"/>
        <v/>
      </c>
      <c r="CC240" s="399" t="str">
        <f t="shared" si="436"/>
        <v/>
      </c>
      <c r="CD240" s="399" t="str">
        <f t="shared" si="437"/>
        <v/>
      </c>
      <c r="CE240" s="399" t="str">
        <f t="shared" si="438"/>
        <v/>
      </c>
      <c r="CF240" s="399" t="str">
        <f t="shared" si="439"/>
        <v/>
      </c>
      <c r="CG240" s="399" t="str">
        <f t="shared" si="440"/>
        <v/>
      </c>
      <c r="CH240" s="399" t="str">
        <f t="shared" si="441"/>
        <v/>
      </c>
      <c r="CI240" s="399" t="str">
        <f t="shared" si="442"/>
        <v/>
      </c>
      <c r="CJ240" s="399" t="str">
        <f t="shared" si="443"/>
        <v/>
      </c>
      <c r="CK240" s="399" t="str">
        <f t="shared" si="444"/>
        <v/>
      </c>
      <c r="CL240" s="399" t="str">
        <f t="shared" si="445"/>
        <v/>
      </c>
      <c r="CM240" s="399" t="str">
        <f t="shared" si="446"/>
        <v/>
      </c>
      <c r="CN240" s="399" t="str">
        <f t="shared" si="447"/>
        <v/>
      </c>
      <c r="CO240" s="399" t="str">
        <f t="shared" si="448"/>
        <v/>
      </c>
      <c r="CP240" s="399" t="str">
        <f t="shared" si="449"/>
        <v/>
      </c>
      <c r="CQ240" s="399" t="str">
        <f t="shared" si="450"/>
        <v/>
      </c>
      <c r="CR240" s="399" t="str">
        <f t="shared" si="451"/>
        <v/>
      </c>
      <c r="CS240" s="399" t="str">
        <f t="shared" si="452"/>
        <v/>
      </c>
      <c r="CT240" s="399" t="str">
        <f t="shared" si="453"/>
        <v/>
      </c>
      <c r="CU240" s="399" t="str">
        <f t="shared" si="454"/>
        <v/>
      </c>
      <c r="CV240" s="399" t="str">
        <f t="shared" si="455"/>
        <v/>
      </c>
      <c r="CW240" s="399" t="str">
        <f t="shared" si="456"/>
        <v/>
      </c>
      <c r="CX240" s="399" t="str">
        <f t="shared" si="457"/>
        <v/>
      </c>
      <c r="CY240" s="399"/>
      <c r="CZ240" s="399"/>
      <c r="DA240" s="400">
        <f t="shared" si="458"/>
        <v>0</v>
      </c>
      <c r="DB240" s="400">
        <f t="shared" si="459"/>
        <v>0</v>
      </c>
      <c r="DC240" s="400">
        <f t="shared" si="460"/>
        <v>0</v>
      </c>
      <c r="DD240" s="400">
        <f t="shared" si="461"/>
        <v>0</v>
      </c>
      <c r="DE240" s="400">
        <f t="shared" si="462"/>
        <v>0</v>
      </c>
      <c r="DF240" s="400">
        <f t="shared" si="463"/>
        <v>0</v>
      </c>
      <c r="DG240" s="400">
        <f t="shared" si="464"/>
        <v>0</v>
      </c>
      <c r="DH240" s="400">
        <f t="shared" si="465"/>
        <v>0</v>
      </c>
      <c r="DI240" s="400">
        <f t="shared" si="466"/>
        <v>0</v>
      </c>
      <c r="DJ240" s="400">
        <f t="shared" si="467"/>
        <v>0</v>
      </c>
      <c r="DK240" s="400">
        <f t="shared" si="468"/>
        <v>0</v>
      </c>
      <c r="DL240" s="400">
        <f t="shared" si="469"/>
        <v>0</v>
      </c>
      <c r="DM240" s="400">
        <f t="shared" si="470"/>
        <v>0</v>
      </c>
      <c r="DN240" s="400">
        <f t="shared" si="471"/>
        <v>0</v>
      </c>
      <c r="DO240" s="400">
        <f t="shared" si="472"/>
        <v>0</v>
      </c>
      <c r="DP240" s="400">
        <f t="shared" si="473"/>
        <v>0</v>
      </c>
      <c r="DQ240" s="400">
        <f t="shared" si="474"/>
        <v>0</v>
      </c>
      <c r="DR240" s="400">
        <f t="shared" si="475"/>
        <v>0</v>
      </c>
      <c r="DS240" s="400">
        <f t="shared" si="476"/>
        <v>0</v>
      </c>
      <c r="DT240" s="400">
        <f t="shared" si="477"/>
        <v>0</v>
      </c>
      <c r="DU240" s="400">
        <f t="shared" si="478"/>
        <v>0</v>
      </c>
      <c r="DV240" s="400">
        <f t="shared" si="479"/>
        <v>0</v>
      </c>
      <c r="DW240" s="400">
        <f t="shared" si="480"/>
        <v>0</v>
      </c>
      <c r="DX240" s="400">
        <f t="shared" si="480"/>
        <v>0</v>
      </c>
    </row>
    <row r="241" spans="1:128" ht="35.25" customHeight="1" x14ac:dyDescent="0.25">
      <c r="A241" s="6664"/>
      <c r="B241" s="1582" t="s">
        <v>2596</v>
      </c>
      <c r="C241" s="4158"/>
      <c r="D241" s="4156"/>
      <c r="E241" s="410"/>
      <c r="F241" s="411"/>
      <c r="G241" s="412"/>
      <c r="H241" s="411"/>
      <c r="I241" s="412"/>
      <c r="J241" s="411"/>
      <c r="K241" s="412"/>
      <c r="L241" s="411"/>
      <c r="M241" s="1583"/>
      <c r="N241" s="1584"/>
      <c r="O241" s="1591"/>
      <c r="P241" s="1584"/>
      <c r="Q241" s="1583"/>
      <c r="R241" s="1584"/>
      <c r="S241" s="1583"/>
      <c r="T241" s="1584"/>
      <c r="U241" s="1583"/>
      <c r="V241" s="1584"/>
      <c r="W241" s="1591"/>
      <c r="X241" s="1584"/>
      <c r="Y241" s="1591"/>
      <c r="Z241" s="1584"/>
      <c r="AA241" s="1591"/>
      <c r="AB241" s="1584"/>
      <c r="AC241" s="1583"/>
      <c r="AD241" s="1584"/>
      <c r="AE241" s="1591"/>
      <c r="AF241" s="1584"/>
      <c r="AG241" s="1591"/>
      <c r="AH241" s="1584"/>
      <c r="AI241" s="1591"/>
      <c r="AJ241" s="1740"/>
      <c r="AK241" s="2894"/>
      <c r="AL241" s="1584"/>
      <c r="AM241" s="1591"/>
      <c r="AN241" s="1740"/>
      <c r="AO241" s="2894"/>
      <c r="AP241" s="1584"/>
      <c r="AQ241" s="1591"/>
      <c r="AR241" s="1740"/>
      <c r="AS241" s="2894"/>
      <c r="AT241" s="1740"/>
      <c r="AU241" s="2894"/>
      <c r="AV241" s="1584"/>
      <c r="AW241" s="2894"/>
      <c r="AX241" s="1584"/>
      <c r="AY241" s="398" t="str">
        <f t="shared" si="433"/>
        <v/>
      </c>
      <c r="CA241" s="399" t="str">
        <f t="shared" si="434"/>
        <v/>
      </c>
      <c r="CB241" s="399" t="str">
        <f t="shared" si="435"/>
        <v/>
      </c>
      <c r="CC241" s="399" t="str">
        <f t="shared" si="436"/>
        <v/>
      </c>
      <c r="CD241" s="399" t="str">
        <f t="shared" si="437"/>
        <v/>
      </c>
      <c r="CE241" s="399" t="str">
        <f t="shared" si="438"/>
        <v/>
      </c>
      <c r="CF241" s="399" t="str">
        <f t="shared" si="439"/>
        <v/>
      </c>
      <c r="CG241" s="399" t="str">
        <f t="shared" si="440"/>
        <v/>
      </c>
      <c r="CH241" s="399" t="str">
        <f t="shared" si="441"/>
        <v/>
      </c>
      <c r="CI241" s="399" t="str">
        <f t="shared" si="442"/>
        <v/>
      </c>
      <c r="CJ241" s="399" t="str">
        <f t="shared" si="443"/>
        <v/>
      </c>
      <c r="CK241" s="399" t="str">
        <f t="shared" si="444"/>
        <v/>
      </c>
      <c r="CL241" s="399" t="str">
        <f t="shared" si="445"/>
        <v/>
      </c>
      <c r="CM241" s="399" t="str">
        <f t="shared" si="446"/>
        <v/>
      </c>
      <c r="CN241" s="399" t="str">
        <f t="shared" si="447"/>
        <v/>
      </c>
      <c r="CO241" s="399" t="str">
        <f t="shared" si="448"/>
        <v/>
      </c>
      <c r="CP241" s="399" t="str">
        <f t="shared" si="449"/>
        <v/>
      </c>
      <c r="CQ241" s="399" t="str">
        <f t="shared" si="450"/>
        <v/>
      </c>
      <c r="CR241" s="399" t="str">
        <f t="shared" si="451"/>
        <v/>
      </c>
      <c r="CS241" s="399" t="str">
        <f t="shared" si="452"/>
        <v/>
      </c>
      <c r="CT241" s="399" t="str">
        <f t="shared" si="453"/>
        <v/>
      </c>
      <c r="CU241" s="399" t="str">
        <f t="shared" si="454"/>
        <v/>
      </c>
      <c r="CV241" s="399" t="str">
        <f t="shared" si="455"/>
        <v/>
      </c>
      <c r="CW241" s="399" t="str">
        <f t="shared" si="456"/>
        <v/>
      </c>
      <c r="CX241" s="399" t="str">
        <f t="shared" si="457"/>
        <v/>
      </c>
      <c r="CY241" s="399"/>
      <c r="CZ241" s="399"/>
      <c r="DA241" s="400">
        <f t="shared" si="458"/>
        <v>0</v>
      </c>
      <c r="DB241" s="400">
        <f t="shared" si="459"/>
        <v>0</v>
      </c>
      <c r="DC241" s="400">
        <f t="shared" si="460"/>
        <v>0</v>
      </c>
      <c r="DD241" s="400">
        <f t="shared" si="461"/>
        <v>0</v>
      </c>
      <c r="DE241" s="400">
        <f t="shared" si="462"/>
        <v>0</v>
      </c>
      <c r="DF241" s="400">
        <f t="shared" si="463"/>
        <v>0</v>
      </c>
      <c r="DG241" s="400">
        <f t="shared" si="464"/>
        <v>0</v>
      </c>
      <c r="DH241" s="400">
        <f t="shared" si="465"/>
        <v>0</v>
      </c>
      <c r="DI241" s="400">
        <f t="shared" si="466"/>
        <v>0</v>
      </c>
      <c r="DJ241" s="400">
        <f t="shared" si="467"/>
        <v>0</v>
      </c>
      <c r="DK241" s="400">
        <f t="shared" si="468"/>
        <v>0</v>
      </c>
      <c r="DL241" s="400">
        <f t="shared" si="469"/>
        <v>0</v>
      </c>
      <c r="DM241" s="400">
        <f t="shared" si="470"/>
        <v>0</v>
      </c>
      <c r="DN241" s="400">
        <f t="shared" si="471"/>
        <v>0</v>
      </c>
      <c r="DO241" s="400">
        <f t="shared" si="472"/>
        <v>0</v>
      </c>
      <c r="DP241" s="400">
        <f t="shared" si="473"/>
        <v>0</v>
      </c>
      <c r="DQ241" s="400">
        <f t="shared" si="474"/>
        <v>0</v>
      </c>
      <c r="DR241" s="400">
        <f t="shared" si="475"/>
        <v>0</v>
      </c>
      <c r="DS241" s="400">
        <f t="shared" si="476"/>
        <v>0</v>
      </c>
      <c r="DT241" s="400">
        <f t="shared" si="477"/>
        <v>0</v>
      </c>
      <c r="DU241" s="400">
        <f t="shared" si="478"/>
        <v>0</v>
      </c>
      <c r="DV241" s="400">
        <f t="shared" si="479"/>
        <v>0</v>
      </c>
      <c r="DW241" s="400">
        <f t="shared" si="480"/>
        <v>0</v>
      </c>
      <c r="DX241" s="400">
        <f t="shared" si="480"/>
        <v>0</v>
      </c>
    </row>
    <row r="242" spans="1:128" ht="18" customHeight="1" x14ac:dyDescent="0.25">
      <c r="A242" s="6664"/>
      <c r="B242" s="1602" t="s">
        <v>2560</v>
      </c>
      <c r="C242" s="4155"/>
      <c r="D242" s="4156"/>
      <c r="E242" s="410"/>
      <c r="F242" s="411"/>
      <c r="G242" s="412"/>
      <c r="H242" s="411"/>
      <c r="I242" s="412"/>
      <c r="J242" s="411"/>
      <c r="K242" s="412"/>
      <c r="L242" s="411"/>
      <c r="M242" s="4159"/>
      <c r="N242" s="417"/>
      <c r="O242" s="1591"/>
      <c r="P242" s="1584"/>
      <c r="Q242" s="1583"/>
      <c r="R242" s="1584"/>
      <c r="S242" s="1583"/>
      <c r="T242" s="1584"/>
      <c r="U242" s="1583"/>
      <c r="V242" s="1584"/>
      <c r="W242" s="1591"/>
      <c r="X242" s="1584"/>
      <c r="Y242" s="1591"/>
      <c r="Z242" s="1584"/>
      <c r="AA242" s="1591"/>
      <c r="AB242" s="1584"/>
      <c r="AC242" s="1583"/>
      <c r="AD242" s="1584"/>
      <c r="AE242" s="1591"/>
      <c r="AF242" s="1584"/>
      <c r="AG242" s="1591"/>
      <c r="AH242" s="1584"/>
      <c r="AI242" s="1591"/>
      <c r="AJ242" s="1740"/>
      <c r="AK242" s="2894"/>
      <c r="AL242" s="1584"/>
      <c r="AM242" s="1591"/>
      <c r="AN242" s="1740"/>
      <c r="AO242" s="2894"/>
      <c r="AP242" s="1584"/>
      <c r="AQ242" s="1591"/>
      <c r="AR242" s="1740"/>
      <c r="AS242" s="2894"/>
      <c r="AT242" s="1740"/>
      <c r="AU242" s="2894"/>
      <c r="AV242" s="1584"/>
      <c r="AW242" s="2894"/>
      <c r="AX242" s="1584"/>
      <c r="AY242" s="398" t="str">
        <f t="shared" si="433"/>
        <v/>
      </c>
      <c r="CA242" s="399" t="str">
        <f t="shared" si="434"/>
        <v/>
      </c>
      <c r="CB242" s="399" t="str">
        <f t="shared" si="435"/>
        <v/>
      </c>
      <c r="CC242" s="399" t="str">
        <f t="shared" si="436"/>
        <v/>
      </c>
      <c r="CD242" s="399" t="str">
        <f t="shared" si="437"/>
        <v/>
      </c>
      <c r="CE242" s="399" t="str">
        <f t="shared" si="438"/>
        <v/>
      </c>
      <c r="CF242" s="399" t="str">
        <f t="shared" si="439"/>
        <v/>
      </c>
      <c r="CG242" s="399" t="str">
        <f t="shared" si="440"/>
        <v/>
      </c>
      <c r="CH242" s="399" t="str">
        <f t="shared" si="441"/>
        <v/>
      </c>
      <c r="CI242" s="399" t="str">
        <f t="shared" si="442"/>
        <v/>
      </c>
      <c r="CJ242" s="399" t="str">
        <f t="shared" si="443"/>
        <v/>
      </c>
      <c r="CK242" s="399" t="str">
        <f t="shared" si="444"/>
        <v/>
      </c>
      <c r="CL242" s="399" t="str">
        <f t="shared" si="445"/>
        <v/>
      </c>
      <c r="CM242" s="399" t="str">
        <f t="shared" si="446"/>
        <v/>
      </c>
      <c r="CN242" s="399" t="str">
        <f t="shared" si="447"/>
        <v/>
      </c>
      <c r="CO242" s="399" t="str">
        <f t="shared" si="448"/>
        <v/>
      </c>
      <c r="CP242" s="399" t="str">
        <f t="shared" si="449"/>
        <v/>
      </c>
      <c r="CQ242" s="399" t="str">
        <f t="shared" si="450"/>
        <v/>
      </c>
      <c r="CR242" s="399" t="str">
        <f t="shared" si="451"/>
        <v/>
      </c>
      <c r="CS242" s="399" t="str">
        <f t="shared" si="452"/>
        <v/>
      </c>
      <c r="CT242" s="399" t="str">
        <f t="shared" si="453"/>
        <v/>
      </c>
      <c r="CU242" s="399" t="str">
        <f t="shared" si="454"/>
        <v/>
      </c>
      <c r="CV242" s="399" t="str">
        <f t="shared" si="455"/>
        <v/>
      </c>
      <c r="CW242" s="399" t="str">
        <f t="shared" si="456"/>
        <v/>
      </c>
      <c r="CX242" s="399" t="str">
        <f t="shared" si="457"/>
        <v/>
      </c>
      <c r="CY242" s="399"/>
      <c r="CZ242" s="399"/>
      <c r="DA242" s="400">
        <f t="shared" si="458"/>
        <v>0</v>
      </c>
      <c r="DB242" s="400">
        <f t="shared" si="459"/>
        <v>0</v>
      </c>
      <c r="DC242" s="400">
        <f t="shared" si="460"/>
        <v>0</v>
      </c>
      <c r="DD242" s="400">
        <f t="shared" si="461"/>
        <v>0</v>
      </c>
      <c r="DE242" s="400">
        <f t="shared" si="462"/>
        <v>0</v>
      </c>
      <c r="DF242" s="400">
        <f t="shared" si="463"/>
        <v>0</v>
      </c>
      <c r="DG242" s="400">
        <f t="shared" si="464"/>
        <v>0</v>
      </c>
      <c r="DH242" s="400">
        <f t="shared" si="465"/>
        <v>0</v>
      </c>
      <c r="DI242" s="400">
        <f t="shared" si="466"/>
        <v>0</v>
      </c>
      <c r="DJ242" s="400">
        <f t="shared" si="467"/>
        <v>0</v>
      </c>
      <c r="DK242" s="400">
        <f t="shared" si="468"/>
        <v>0</v>
      </c>
      <c r="DL242" s="400">
        <f t="shared" si="469"/>
        <v>0</v>
      </c>
      <c r="DM242" s="400">
        <f t="shared" si="470"/>
        <v>0</v>
      </c>
      <c r="DN242" s="400">
        <f t="shared" si="471"/>
        <v>0</v>
      </c>
      <c r="DO242" s="400">
        <f t="shared" si="472"/>
        <v>0</v>
      </c>
      <c r="DP242" s="400">
        <f t="shared" si="473"/>
        <v>0</v>
      </c>
      <c r="DQ242" s="400">
        <f t="shared" si="474"/>
        <v>0</v>
      </c>
      <c r="DR242" s="400">
        <f t="shared" si="475"/>
        <v>0</v>
      </c>
      <c r="DS242" s="400">
        <f t="shared" si="476"/>
        <v>0</v>
      </c>
      <c r="DT242" s="400">
        <f t="shared" si="477"/>
        <v>0</v>
      </c>
      <c r="DU242" s="400">
        <f t="shared" si="478"/>
        <v>0</v>
      </c>
      <c r="DV242" s="400">
        <f t="shared" si="479"/>
        <v>0</v>
      </c>
      <c r="DW242" s="400">
        <f t="shared" si="480"/>
        <v>0</v>
      </c>
      <c r="DX242" s="400">
        <f t="shared" si="480"/>
        <v>0</v>
      </c>
    </row>
    <row r="243" spans="1:128" ht="27.75" customHeight="1" x14ac:dyDescent="0.25">
      <c r="A243" s="6664"/>
      <c r="B243" s="1582" t="s">
        <v>2597</v>
      </c>
      <c r="C243" s="4155"/>
      <c r="D243" s="4157"/>
      <c r="E243" s="274"/>
      <c r="F243" s="1222"/>
      <c r="G243" s="274"/>
      <c r="H243" s="1222"/>
      <c r="I243" s="274"/>
      <c r="J243" s="1222"/>
      <c r="K243" s="274"/>
      <c r="L243" s="1222"/>
      <c r="M243" s="1583"/>
      <c r="N243" s="1584"/>
      <c r="O243" s="1591"/>
      <c r="P243" s="1584"/>
      <c r="Q243" s="1583"/>
      <c r="R243" s="1584"/>
      <c r="S243" s="1583"/>
      <c r="T243" s="1584"/>
      <c r="U243" s="1583"/>
      <c r="V243" s="1584"/>
      <c r="W243" s="1591"/>
      <c r="X243" s="1584"/>
      <c r="Y243" s="1591"/>
      <c r="Z243" s="1584"/>
      <c r="AA243" s="1591"/>
      <c r="AB243" s="1584"/>
      <c r="AC243" s="1583"/>
      <c r="AD243" s="1584"/>
      <c r="AE243" s="1591"/>
      <c r="AF243" s="1584"/>
      <c r="AG243" s="1591"/>
      <c r="AH243" s="1584"/>
      <c r="AI243" s="1591"/>
      <c r="AJ243" s="1740"/>
      <c r="AK243" s="2894"/>
      <c r="AL243" s="1584"/>
      <c r="AM243" s="1591"/>
      <c r="AN243" s="1740"/>
      <c r="AO243" s="2894"/>
      <c r="AP243" s="1584"/>
      <c r="AQ243" s="1591"/>
      <c r="AR243" s="1740"/>
      <c r="AS243" s="2894"/>
      <c r="AT243" s="1740"/>
      <c r="AU243" s="2894"/>
      <c r="AV243" s="1584"/>
      <c r="AW243" s="2894"/>
      <c r="AX243" s="1584"/>
      <c r="AY243" s="398" t="str">
        <f t="shared" si="433"/>
        <v/>
      </c>
      <c r="CA243" s="399" t="str">
        <f t="shared" si="434"/>
        <v/>
      </c>
      <c r="CB243" s="399" t="str">
        <f t="shared" si="435"/>
        <v/>
      </c>
      <c r="CC243" s="399" t="str">
        <f t="shared" si="436"/>
        <v/>
      </c>
      <c r="CD243" s="399" t="str">
        <f t="shared" si="437"/>
        <v/>
      </c>
      <c r="CE243" s="399" t="str">
        <f t="shared" si="438"/>
        <v/>
      </c>
      <c r="CF243" s="399" t="str">
        <f t="shared" si="439"/>
        <v/>
      </c>
      <c r="CG243" s="399" t="str">
        <f t="shared" si="440"/>
        <v/>
      </c>
      <c r="CH243" s="399" t="str">
        <f t="shared" si="441"/>
        <v/>
      </c>
      <c r="CI243" s="399" t="str">
        <f t="shared" si="442"/>
        <v/>
      </c>
      <c r="CJ243" s="399" t="str">
        <f t="shared" si="443"/>
        <v/>
      </c>
      <c r="CK243" s="399" t="str">
        <f t="shared" si="444"/>
        <v/>
      </c>
      <c r="CL243" s="399" t="str">
        <f t="shared" si="445"/>
        <v/>
      </c>
      <c r="CM243" s="399" t="str">
        <f t="shared" si="446"/>
        <v/>
      </c>
      <c r="CN243" s="399" t="str">
        <f t="shared" si="447"/>
        <v/>
      </c>
      <c r="CO243" s="399" t="str">
        <f t="shared" si="448"/>
        <v/>
      </c>
      <c r="CP243" s="399" t="str">
        <f t="shared" si="449"/>
        <v/>
      </c>
      <c r="CQ243" s="399" t="str">
        <f t="shared" si="450"/>
        <v/>
      </c>
      <c r="CR243" s="399" t="str">
        <f t="shared" si="451"/>
        <v/>
      </c>
      <c r="CS243" s="399" t="str">
        <f t="shared" si="452"/>
        <v/>
      </c>
      <c r="CT243" s="399" t="str">
        <f t="shared" si="453"/>
        <v/>
      </c>
      <c r="CU243" s="399" t="str">
        <f t="shared" si="454"/>
        <v/>
      </c>
      <c r="CV243" s="399" t="str">
        <f t="shared" si="455"/>
        <v/>
      </c>
      <c r="CW243" s="399" t="str">
        <f t="shared" si="456"/>
        <v/>
      </c>
      <c r="CX243" s="399" t="str">
        <f t="shared" si="457"/>
        <v/>
      </c>
      <c r="CY243" s="399"/>
      <c r="CZ243" s="399"/>
      <c r="DA243" s="400">
        <f t="shared" si="458"/>
        <v>0</v>
      </c>
      <c r="DB243" s="400">
        <f t="shared" si="459"/>
        <v>0</v>
      </c>
      <c r="DC243" s="400">
        <f t="shared" si="460"/>
        <v>0</v>
      </c>
      <c r="DD243" s="400">
        <f t="shared" si="461"/>
        <v>0</v>
      </c>
      <c r="DE243" s="400">
        <f t="shared" si="462"/>
        <v>0</v>
      </c>
      <c r="DF243" s="400">
        <f t="shared" si="463"/>
        <v>0</v>
      </c>
      <c r="DG243" s="400">
        <f t="shared" si="464"/>
        <v>0</v>
      </c>
      <c r="DH243" s="400">
        <f t="shared" si="465"/>
        <v>0</v>
      </c>
      <c r="DI243" s="400">
        <f t="shared" si="466"/>
        <v>0</v>
      </c>
      <c r="DJ243" s="400">
        <f t="shared" si="467"/>
        <v>0</v>
      </c>
      <c r="DK243" s="400">
        <f t="shared" si="468"/>
        <v>0</v>
      </c>
      <c r="DL243" s="400">
        <f t="shared" si="469"/>
        <v>0</v>
      </c>
      <c r="DM243" s="400">
        <f t="shared" si="470"/>
        <v>0</v>
      </c>
      <c r="DN243" s="400">
        <f t="shared" si="471"/>
        <v>0</v>
      </c>
      <c r="DO243" s="400">
        <f t="shared" si="472"/>
        <v>0</v>
      </c>
      <c r="DP243" s="400">
        <f t="shared" si="473"/>
        <v>0</v>
      </c>
      <c r="DQ243" s="400">
        <f t="shared" si="474"/>
        <v>0</v>
      </c>
      <c r="DR243" s="400">
        <f t="shared" si="475"/>
        <v>0</v>
      </c>
      <c r="DS243" s="400">
        <f t="shared" si="476"/>
        <v>0</v>
      </c>
      <c r="DT243" s="400">
        <f t="shared" si="477"/>
        <v>0</v>
      </c>
      <c r="DU243" s="400">
        <f t="shared" si="478"/>
        <v>0</v>
      </c>
      <c r="DV243" s="400">
        <f t="shared" si="479"/>
        <v>0</v>
      </c>
      <c r="DW243" s="400">
        <f t="shared" si="480"/>
        <v>0</v>
      </c>
      <c r="DX243" s="400">
        <f t="shared" si="480"/>
        <v>0</v>
      </c>
    </row>
    <row r="244" spans="1:128" ht="18" customHeight="1" x14ac:dyDescent="0.25">
      <c r="A244" s="6664"/>
      <c r="B244" s="1602" t="s">
        <v>2562</v>
      </c>
      <c r="C244" s="4155"/>
      <c r="D244" s="4157"/>
      <c r="E244" s="410"/>
      <c r="F244" s="411"/>
      <c r="G244" s="412"/>
      <c r="H244" s="411"/>
      <c r="I244" s="412"/>
      <c r="J244" s="411"/>
      <c r="K244" s="412"/>
      <c r="L244" s="411"/>
      <c r="M244" s="1591"/>
      <c r="N244" s="1584"/>
      <c r="O244" s="1674"/>
      <c r="P244" s="1584"/>
      <c r="Q244" s="1583"/>
      <c r="R244" s="1584"/>
      <c r="S244" s="1583"/>
      <c r="T244" s="1584"/>
      <c r="U244" s="1583"/>
      <c r="V244" s="1584"/>
      <c r="W244" s="1591"/>
      <c r="X244" s="1584"/>
      <c r="Y244" s="1591"/>
      <c r="Z244" s="1584"/>
      <c r="AA244" s="1591"/>
      <c r="AB244" s="1584"/>
      <c r="AC244" s="1583"/>
      <c r="AD244" s="1584"/>
      <c r="AE244" s="1591"/>
      <c r="AF244" s="1584"/>
      <c r="AG244" s="1591"/>
      <c r="AH244" s="1584"/>
      <c r="AI244" s="1591"/>
      <c r="AJ244" s="1740"/>
      <c r="AK244" s="2894"/>
      <c r="AL244" s="1584"/>
      <c r="AM244" s="1591"/>
      <c r="AN244" s="1740"/>
      <c r="AO244" s="2894"/>
      <c r="AP244" s="1584"/>
      <c r="AQ244" s="1591"/>
      <c r="AR244" s="1740"/>
      <c r="AS244" s="2894"/>
      <c r="AT244" s="1740"/>
      <c r="AU244" s="2894"/>
      <c r="AV244" s="1584"/>
      <c r="AW244" s="2894"/>
      <c r="AX244" s="1584"/>
      <c r="AY244" s="398" t="str">
        <f t="shared" si="433"/>
        <v/>
      </c>
      <c r="CA244" s="399" t="str">
        <f t="shared" si="434"/>
        <v/>
      </c>
      <c r="CB244" s="399" t="str">
        <f t="shared" si="435"/>
        <v/>
      </c>
      <c r="CC244" s="399" t="str">
        <f t="shared" si="436"/>
        <v/>
      </c>
      <c r="CD244" s="399" t="str">
        <f t="shared" si="437"/>
        <v/>
      </c>
      <c r="CE244" s="399" t="str">
        <f t="shared" si="438"/>
        <v/>
      </c>
      <c r="CF244" s="399" t="str">
        <f t="shared" si="439"/>
        <v/>
      </c>
      <c r="CG244" s="399" t="str">
        <f t="shared" si="440"/>
        <v/>
      </c>
      <c r="CH244" s="399" t="str">
        <f t="shared" si="441"/>
        <v/>
      </c>
      <c r="CI244" s="399" t="str">
        <f t="shared" si="442"/>
        <v/>
      </c>
      <c r="CJ244" s="399" t="str">
        <f t="shared" si="443"/>
        <v/>
      </c>
      <c r="CK244" s="399" t="str">
        <f t="shared" si="444"/>
        <v/>
      </c>
      <c r="CL244" s="399" t="str">
        <f t="shared" si="445"/>
        <v/>
      </c>
      <c r="CM244" s="399" t="str">
        <f t="shared" si="446"/>
        <v/>
      </c>
      <c r="CN244" s="399" t="str">
        <f t="shared" si="447"/>
        <v/>
      </c>
      <c r="CO244" s="399" t="str">
        <f t="shared" si="448"/>
        <v/>
      </c>
      <c r="CP244" s="399" t="str">
        <f t="shared" si="449"/>
        <v/>
      </c>
      <c r="CQ244" s="399" t="str">
        <f t="shared" si="450"/>
        <v/>
      </c>
      <c r="CR244" s="399" t="str">
        <f t="shared" si="451"/>
        <v/>
      </c>
      <c r="CS244" s="399" t="str">
        <f t="shared" si="452"/>
        <v/>
      </c>
      <c r="CT244" s="399" t="str">
        <f t="shared" si="453"/>
        <v/>
      </c>
      <c r="CU244" s="399" t="str">
        <f t="shared" si="454"/>
        <v/>
      </c>
      <c r="CV244" s="399" t="str">
        <f t="shared" si="455"/>
        <v/>
      </c>
      <c r="CW244" s="399" t="str">
        <f t="shared" si="456"/>
        <v/>
      </c>
      <c r="CX244" s="399" t="str">
        <f t="shared" si="457"/>
        <v/>
      </c>
      <c r="CY244" s="399"/>
      <c r="CZ244" s="399"/>
      <c r="DA244" s="400">
        <f t="shared" si="458"/>
        <v>0</v>
      </c>
      <c r="DB244" s="400">
        <f t="shared" si="459"/>
        <v>0</v>
      </c>
      <c r="DC244" s="400">
        <f t="shared" si="460"/>
        <v>0</v>
      </c>
      <c r="DD244" s="400">
        <f t="shared" si="461"/>
        <v>0</v>
      </c>
      <c r="DE244" s="400">
        <f t="shared" si="462"/>
        <v>0</v>
      </c>
      <c r="DF244" s="400">
        <f t="shared" si="463"/>
        <v>0</v>
      </c>
      <c r="DG244" s="400">
        <f t="shared" si="464"/>
        <v>0</v>
      </c>
      <c r="DH244" s="400">
        <f t="shared" si="465"/>
        <v>0</v>
      </c>
      <c r="DI244" s="400">
        <f t="shared" si="466"/>
        <v>0</v>
      </c>
      <c r="DJ244" s="400">
        <f t="shared" si="467"/>
        <v>0</v>
      </c>
      <c r="DK244" s="400">
        <f t="shared" si="468"/>
        <v>0</v>
      </c>
      <c r="DL244" s="400">
        <f t="shared" si="469"/>
        <v>0</v>
      </c>
      <c r="DM244" s="400">
        <f t="shared" si="470"/>
        <v>0</v>
      </c>
      <c r="DN244" s="400">
        <f t="shared" si="471"/>
        <v>0</v>
      </c>
      <c r="DO244" s="400">
        <f t="shared" si="472"/>
        <v>0</v>
      </c>
      <c r="DP244" s="400">
        <f t="shared" si="473"/>
        <v>0</v>
      </c>
      <c r="DQ244" s="400">
        <f t="shared" si="474"/>
        <v>0</v>
      </c>
      <c r="DR244" s="400">
        <f t="shared" si="475"/>
        <v>0</v>
      </c>
      <c r="DS244" s="400">
        <f t="shared" si="476"/>
        <v>0</v>
      </c>
      <c r="DT244" s="400">
        <f t="shared" si="477"/>
        <v>0</v>
      </c>
      <c r="DU244" s="400">
        <f t="shared" si="478"/>
        <v>0</v>
      </c>
      <c r="DV244" s="400">
        <f t="shared" si="479"/>
        <v>0</v>
      </c>
      <c r="DW244" s="400">
        <f t="shared" si="480"/>
        <v>0</v>
      </c>
      <c r="DX244" s="400">
        <f t="shared" si="480"/>
        <v>0</v>
      </c>
    </row>
    <row r="245" spans="1:128" x14ac:dyDescent="0.25">
      <c r="A245" s="6664"/>
      <c r="B245" s="1602" t="s">
        <v>2598</v>
      </c>
      <c r="C245" s="4155"/>
      <c r="D245" s="4157"/>
      <c r="E245" s="410"/>
      <c r="F245" s="411"/>
      <c r="G245" s="412"/>
      <c r="H245" s="411"/>
      <c r="I245" s="412"/>
      <c r="J245" s="411"/>
      <c r="K245" s="412"/>
      <c r="L245" s="411"/>
      <c r="M245" s="1591"/>
      <c r="N245" s="1584"/>
      <c r="O245" s="1591"/>
      <c r="P245" s="1584"/>
      <c r="Q245" s="1583"/>
      <c r="R245" s="1584"/>
      <c r="S245" s="1583"/>
      <c r="T245" s="1584"/>
      <c r="U245" s="1583"/>
      <c r="V245" s="1584"/>
      <c r="W245" s="1591"/>
      <c r="X245" s="1584"/>
      <c r="Y245" s="1591"/>
      <c r="Z245" s="1584"/>
      <c r="AA245" s="1591"/>
      <c r="AB245" s="1584"/>
      <c r="AC245" s="1583"/>
      <c r="AD245" s="1584"/>
      <c r="AE245" s="1591"/>
      <c r="AF245" s="1584"/>
      <c r="AG245" s="1591"/>
      <c r="AH245" s="1584"/>
      <c r="AI245" s="1591"/>
      <c r="AJ245" s="1740"/>
      <c r="AK245" s="2894"/>
      <c r="AL245" s="1584"/>
      <c r="AM245" s="1591"/>
      <c r="AN245" s="1740"/>
      <c r="AO245" s="2894"/>
      <c r="AP245" s="1584"/>
      <c r="AQ245" s="1591"/>
      <c r="AR245" s="1740"/>
      <c r="AS245" s="2894"/>
      <c r="AT245" s="1740"/>
      <c r="AU245" s="2894"/>
      <c r="AV245" s="1584"/>
      <c r="AW245" s="2894"/>
      <c r="AX245" s="1584"/>
      <c r="AY245" s="398" t="str">
        <f t="shared" si="433"/>
        <v/>
      </c>
      <c r="CA245" s="399" t="str">
        <f t="shared" si="434"/>
        <v/>
      </c>
      <c r="CB245" s="399" t="str">
        <f t="shared" si="435"/>
        <v/>
      </c>
      <c r="CC245" s="399" t="str">
        <f t="shared" si="436"/>
        <v/>
      </c>
      <c r="CD245" s="399" t="str">
        <f t="shared" si="437"/>
        <v/>
      </c>
      <c r="CE245" s="399" t="str">
        <f t="shared" si="438"/>
        <v/>
      </c>
      <c r="CF245" s="399" t="str">
        <f t="shared" si="439"/>
        <v/>
      </c>
      <c r="CG245" s="399" t="str">
        <f t="shared" si="440"/>
        <v/>
      </c>
      <c r="CH245" s="399" t="str">
        <f t="shared" si="441"/>
        <v/>
      </c>
      <c r="CI245" s="399" t="str">
        <f t="shared" si="442"/>
        <v/>
      </c>
      <c r="CJ245" s="399" t="str">
        <f t="shared" si="443"/>
        <v/>
      </c>
      <c r="CK245" s="399" t="str">
        <f t="shared" si="444"/>
        <v/>
      </c>
      <c r="CL245" s="399" t="str">
        <f t="shared" si="445"/>
        <v/>
      </c>
      <c r="CM245" s="399" t="str">
        <f t="shared" si="446"/>
        <v/>
      </c>
      <c r="CN245" s="399" t="str">
        <f t="shared" si="447"/>
        <v/>
      </c>
      <c r="CO245" s="399" t="str">
        <f t="shared" si="448"/>
        <v/>
      </c>
      <c r="CP245" s="399" t="str">
        <f t="shared" si="449"/>
        <v/>
      </c>
      <c r="CQ245" s="399" t="str">
        <f t="shared" si="450"/>
        <v/>
      </c>
      <c r="CR245" s="399" t="str">
        <f t="shared" si="451"/>
        <v/>
      </c>
      <c r="CS245" s="399" t="str">
        <f t="shared" si="452"/>
        <v/>
      </c>
      <c r="CT245" s="399" t="str">
        <f t="shared" si="453"/>
        <v/>
      </c>
      <c r="CU245" s="399" t="str">
        <f t="shared" si="454"/>
        <v/>
      </c>
      <c r="CV245" s="399" t="str">
        <f t="shared" si="455"/>
        <v/>
      </c>
      <c r="CW245" s="399" t="str">
        <f t="shared" si="456"/>
        <v/>
      </c>
      <c r="CX245" s="399" t="str">
        <f t="shared" si="457"/>
        <v/>
      </c>
      <c r="CY245" s="399"/>
      <c r="CZ245" s="399"/>
      <c r="DA245" s="400">
        <f t="shared" si="458"/>
        <v>0</v>
      </c>
      <c r="DB245" s="400">
        <f t="shared" si="459"/>
        <v>0</v>
      </c>
      <c r="DC245" s="400">
        <f t="shared" si="460"/>
        <v>0</v>
      </c>
      <c r="DD245" s="400">
        <f t="shared" si="461"/>
        <v>0</v>
      </c>
      <c r="DE245" s="400">
        <f t="shared" si="462"/>
        <v>0</v>
      </c>
      <c r="DF245" s="400">
        <f t="shared" si="463"/>
        <v>0</v>
      </c>
      <c r="DG245" s="400">
        <f t="shared" si="464"/>
        <v>0</v>
      </c>
      <c r="DH245" s="400">
        <f t="shared" si="465"/>
        <v>0</v>
      </c>
      <c r="DI245" s="400">
        <f t="shared" si="466"/>
        <v>0</v>
      </c>
      <c r="DJ245" s="400">
        <f t="shared" si="467"/>
        <v>0</v>
      </c>
      <c r="DK245" s="400">
        <f t="shared" si="468"/>
        <v>0</v>
      </c>
      <c r="DL245" s="400">
        <f t="shared" si="469"/>
        <v>0</v>
      </c>
      <c r="DM245" s="400">
        <f t="shared" si="470"/>
        <v>0</v>
      </c>
      <c r="DN245" s="400">
        <f t="shared" si="471"/>
        <v>0</v>
      </c>
      <c r="DO245" s="400">
        <f t="shared" si="472"/>
        <v>0</v>
      </c>
      <c r="DP245" s="400">
        <f t="shared" si="473"/>
        <v>0</v>
      </c>
      <c r="DQ245" s="400">
        <f t="shared" si="474"/>
        <v>0</v>
      </c>
      <c r="DR245" s="400">
        <f t="shared" si="475"/>
        <v>0</v>
      </c>
      <c r="DS245" s="400">
        <f t="shared" si="476"/>
        <v>0</v>
      </c>
      <c r="DT245" s="400">
        <f t="shared" si="477"/>
        <v>0</v>
      </c>
      <c r="DU245" s="400">
        <f t="shared" si="478"/>
        <v>0</v>
      </c>
      <c r="DV245" s="400">
        <f t="shared" si="479"/>
        <v>0</v>
      </c>
      <c r="DW245" s="400">
        <f t="shared" si="480"/>
        <v>0</v>
      </c>
      <c r="DX245" s="400">
        <f t="shared" si="480"/>
        <v>0</v>
      </c>
    </row>
    <row r="246" spans="1:128" ht="15" customHeight="1" x14ac:dyDescent="0.25">
      <c r="A246" s="6664"/>
      <c r="B246" s="1602" t="s">
        <v>2564</v>
      </c>
      <c r="C246" s="4155"/>
      <c r="D246" s="4157"/>
      <c r="E246" s="274"/>
      <c r="F246" s="1222"/>
      <c r="G246" s="274"/>
      <c r="H246" s="1222"/>
      <c r="I246" s="274"/>
      <c r="J246" s="1222"/>
      <c r="K246" s="274"/>
      <c r="L246" s="1222"/>
      <c r="M246" s="1591"/>
      <c r="N246" s="1584"/>
      <c r="O246" s="1591"/>
      <c r="P246" s="1584"/>
      <c r="Q246" s="1583"/>
      <c r="R246" s="1584"/>
      <c r="S246" s="1583"/>
      <c r="T246" s="1584"/>
      <c r="U246" s="1583"/>
      <c r="V246" s="1584"/>
      <c r="W246" s="1591"/>
      <c r="X246" s="1584"/>
      <c r="Y246" s="1591"/>
      <c r="Z246" s="1584"/>
      <c r="AA246" s="1591"/>
      <c r="AB246" s="1584"/>
      <c r="AC246" s="1583"/>
      <c r="AD246" s="1584"/>
      <c r="AE246" s="1591"/>
      <c r="AF246" s="1584"/>
      <c r="AG246" s="1591"/>
      <c r="AH246" s="1584"/>
      <c r="AI246" s="1591"/>
      <c r="AJ246" s="1740"/>
      <c r="AK246" s="2894"/>
      <c r="AL246" s="1584"/>
      <c r="AM246" s="1591"/>
      <c r="AN246" s="1740"/>
      <c r="AO246" s="2894"/>
      <c r="AP246" s="1584"/>
      <c r="AQ246" s="1591"/>
      <c r="AR246" s="1740"/>
      <c r="AS246" s="2894"/>
      <c r="AT246" s="1740"/>
      <c r="AU246" s="2894"/>
      <c r="AV246" s="1584"/>
      <c r="AW246" s="2894"/>
      <c r="AX246" s="1584"/>
      <c r="AY246" s="398" t="str">
        <f t="shared" si="433"/>
        <v/>
      </c>
      <c r="CA246" s="399" t="str">
        <f t="shared" si="434"/>
        <v/>
      </c>
      <c r="CB246" s="399" t="str">
        <f t="shared" si="435"/>
        <v/>
      </c>
      <c r="CC246" s="399" t="str">
        <f t="shared" si="436"/>
        <v/>
      </c>
      <c r="CD246" s="399" t="str">
        <f t="shared" si="437"/>
        <v/>
      </c>
      <c r="CE246" s="399" t="str">
        <f t="shared" si="438"/>
        <v/>
      </c>
      <c r="CF246" s="399" t="str">
        <f t="shared" si="439"/>
        <v/>
      </c>
      <c r="CG246" s="399" t="str">
        <f t="shared" si="440"/>
        <v/>
      </c>
      <c r="CH246" s="399" t="str">
        <f t="shared" si="441"/>
        <v/>
      </c>
      <c r="CI246" s="399" t="str">
        <f t="shared" si="442"/>
        <v/>
      </c>
      <c r="CJ246" s="399" t="str">
        <f t="shared" si="443"/>
        <v/>
      </c>
      <c r="CK246" s="399" t="str">
        <f t="shared" si="444"/>
        <v/>
      </c>
      <c r="CL246" s="399" t="str">
        <f t="shared" si="445"/>
        <v/>
      </c>
      <c r="CM246" s="399" t="str">
        <f t="shared" si="446"/>
        <v/>
      </c>
      <c r="CN246" s="399" t="str">
        <f t="shared" si="447"/>
        <v/>
      </c>
      <c r="CO246" s="399" t="str">
        <f t="shared" si="448"/>
        <v/>
      </c>
      <c r="CP246" s="399" t="str">
        <f t="shared" si="449"/>
        <v/>
      </c>
      <c r="CQ246" s="399" t="str">
        <f t="shared" si="450"/>
        <v/>
      </c>
      <c r="CR246" s="399" t="str">
        <f t="shared" si="451"/>
        <v/>
      </c>
      <c r="CS246" s="399" t="str">
        <f t="shared" si="452"/>
        <v/>
      </c>
      <c r="CT246" s="399" t="str">
        <f t="shared" si="453"/>
        <v/>
      </c>
      <c r="CU246" s="399" t="str">
        <f t="shared" si="454"/>
        <v/>
      </c>
      <c r="CV246" s="399" t="str">
        <f t="shared" si="455"/>
        <v/>
      </c>
      <c r="CW246" s="399" t="str">
        <f t="shared" si="456"/>
        <v/>
      </c>
      <c r="CX246" s="399" t="str">
        <f t="shared" si="457"/>
        <v/>
      </c>
      <c r="CY246" s="399"/>
      <c r="CZ246" s="399"/>
      <c r="DA246" s="400">
        <f t="shared" si="458"/>
        <v>0</v>
      </c>
      <c r="DB246" s="400">
        <f t="shared" si="459"/>
        <v>0</v>
      </c>
      <c r="DC246" s="400">
        <f t="shared" si="460"/>
        <v>0</v>
      </c>
      <c r="DD246" s="400">
        <f t="shared" si="461"/>
        <v>0</v>
      </c>
      <c r="DE246" s="400">
        <f t="shared" si="462"/>
        <v>0</v>
      </c>
      <c r="DF246" s="400">
        <f t="shared" si="463"/>
        <v>0</v>
      </c>
      <c r="DG246" s="400">
        <f t="shared" si="464"/>
        <v>0</v>
      </c>
      <c r="DH246" s="400">
        <f t="shared" si="465"/>
        <v>0</v>
      </c>
      <c r="DI246" s="400">
        <f t="shared" si="466"/>
        <v>0</v>
      </c>
      <c r="DJ246" s="400">
        <f t="shared" si="467"/>
        <v>0</v>
      </c>
      <c r="DK246" s="400">
        <f t="shared" si="468"/>
        <v>0</v>
      </c>
      <c r="DL246" s="400">
        <f t="shared" si="469"/>
        <v>0</v>
      </c>
      <c r="DM246" s="400">
        <f t="shared" si="470"/>
        <v>0</v>
      </c>
      <c r="DN246" s="400">
        <f t="shared" si="471"/>
        <v>0</v>
      </c>
      <c r="DO246" s="400">
        <f t="shared" si="472"/>
        <v>0</v>
      </c>
      <c r="DP246" s="400">
        <f t="shared" si="473"/>
        <v>0</v>
      </c>
      <c r="DQ246" s="400">
        <f t="shared" si="474"/>
        <v>0</v>
      </c>
      <c r="DR246" s="400">
        <f t="shared" si="475"/>
        <v>0</v>
      </c>
      <c r="DS246" s="400">
        <f t="shared" si="476"/>
        <v>0</v>
      </c>
      <c r="DT246" s="400">
        <f t="shared" si="477"/>
        <v>0</v>
      </c>
      <c r="DU246" s="400">
        <f t="shared" si="478"/>
        <v>0</v>
      </c>
      <c r="DV246" s="400">
        <f t="shared" si="479"/>
        <v>0</v>
      </c>
      <c r="DW246" s="400">
        <f t="shared" si="480"/>
        <v>0</v>
      </c>
      <c r="DX246" s="400">
        <f t="shared" si="480"/>
        <v>0</v>
      </c>
    </row>
    <row r="247" spans="1:128" x14ac:dyDescent="0.25">
      <c r="A247" s="6664"/>
      <c r="B247" s="1602" t="s">
        <v>2599</v>
      </c>
      <c r="C247" s="4155"/>
      <c r="D247" s="4156"/>
      <c r="E247" s="410"/>
      <c r="F247" s="411"/>
      <c r="G247" s="412"/>
      <c r="H247" s="411"/>
      <c r="I247" s="412"/>
      <c r="J247" s="411"/>
      <c r="K247" s="412"/>
      <c r="L247" s="411"/>
      <c r="M247" s="412"/>
      <c r="N247" s="411"/>
      <c r="O247" s="1591"/>
      <c r="P247" s="1584"/>
      <c r="Q247" s="1583"/>
      <c r="R247" s="1584"/>
      <c r="S247" s="1583"/>
      <c r="T247" s="1584"/>
      <c r="U247" s="1583"/>
      <c r="V247" s="1584"/>
      <c r="W247" s="1591"/>
      <c r="X247" s="1584"/>
      <c r="Y247" s="1591"/>
      <c r="Z247" s="1584"/>
      <c r="AA247" s="1591"/>
      <c r="AB247" s="1584"/>
      <c r="AC247" s="1583"/>
      <c r="AD247" s="1584"/>
      <c r="AE247" s="1591"/>
      <c r="AF247" s="1584"/>
      <c r="AG247" s="1591"/>
      <c r="AH247" s="1584"/>
      <c r="AI247" s="1591"/>
      <c r="AJ247" s="1740"/>
      <c r="AK247" s="2894"/>
      <c r="AL247" s="1584"/>
      <c r="AM247" s="1591"/>
      <c r="AN247" s="1740"/>
      <c r="AO247" s="2894"/>
      <c r="AP247" s="1584"/>
      <c r="AQ247" s="1591"/>
      <c r="AR247" s="1740"/>
      <c r="AS247" s="2894"/>
      <c r="AT247" s="1740"/>
      <c r="AU247" s="2894"/>
      <c r="AV247" s="1584"/>
      <c r="AW247" s="2894"/>
      <c r="AX247" s="1584"/>
      <c r="AY247" s="398" t="str">
        <f t="shared" si="433"/>
        <v/>
      </c>
      <c r="CA247" s="399" t="str">
        <f t="shared" si="434"/>
        <v/>
      </c>
      <c r="CB247" s="399" t="str">
        <f t="shared" si="435"/>
        <v/>
      </c>
      <c r="CC247" s="399" t="str">
        <f t="shared" si="436"/>
        <v/>
      </c>
      <c r="CD247" s="399" t="str">
        <f t="shared" si="437"/>
        <v/>
      </c>
      <c r="CE247" s="399" t="str">
        <f t="shared" si="438"/>
        <v/>
      </c>
      <c r="CF247" s="399" t="str">
        <f t="shared" si="439"/>
        <v/>
      </c>
      <c r="CG247" s="399" t="str">
        <f t="shared" si="440"/>
        <v/>
      </c>
      <c r="CH247" s="399" t="str">
        <f t="shared" si="441"/>
        <v/>
      </c>
      <c r="CI247" s="399" t="str">
        <f t="shared" si="442"/>
        <v/>
      </c>
      <c r="CJ247" s="399" t="str">
        <f t="shared" si="443"/>
        <v/>
      </c>
      <c r="CK247" s="399" t="str">
        <f t="shared" si="444"/>
        <v/>
      </c>
      <c r="CL247" s="399" t="str">
        <f t="shared" si="445"/>
        <v/>
      </c>
      <c r="CM247" s="399" t="str">
        <f t="shared" si="446"/>
        <v/>
      </c>
      <c r="CN247" s="399" t="str">
        <f t="shared" si="447"/>
        <v/>
      </c>
      <c r="CO247" s="399" t="str">
        <f t="shared" si="448"/>
        <v/>
      </c>
      <c r="CP247" s="399" t="str">
        <f t="shared" si="449"/>
        <v/>
      </c>
      <c r="CQ247" s="399" t="str">
        <f t="shared" si="450"/>
        <v/>
      </c>
      <c r="CR247" s="399" t="str">
        <f t="shared" si="451"/>
        <v/>
      </c>
      <c r="CS247" s="399" t="str">
        <f t="shared" si="452"/>
        <v/>
      </c>
      <c r="CT247" s="399" t="str">
        <f t="shared" si="453"/>
        <v/>
      </c>
      <c r="CU247" s="399" t="str">
        <f t="shared" si="454"/>
        <v/>
      </c>
      <c r="CV247" s="399" t="str">
        <f t="shared" si="455"/>
        <v/>
      </c>
      <c r="CW247" s="399" t="str">
        <f t="shared" si="456"/>
        <v/>
      </c>
      <c r="CX247" s="399" t="str">
        <f t="shared" si="457"/>
        <v/>
      </c>
      <c r="CY247" s="399"/>
      <c r="CZ247" s="399"/>
      <c r="DA247" s="400">
        <f t="shared" si="458"/>
        <v>0</v>
      </c>
      <c r="DB247" s="400">
        <f t="shared" si="459"/>
        <v>0</v>
      </c>
      <c r="DC247" s="400">
        <f t="shared" si="460"/>
        <v>0</v>
      </c>
      <c r="DD247" s="400">
        <f t="shared" si="461"/>
        <v>0</v>
      </c>
      <c r="DE247" s="400">
        <f t="shared" si="462"/>
        <v>0</v>
      </c>
      <c r="DF247" s="400">
        <f t="shared" si="463"/>
        <v>0</v>
      </c>
      <c r="DG247" s="400">
        <f t="shared" si="464"/>
        <v>0</v>
      </c>
      <c r="DH247" s="400">
        <f t="shared" si="465"/>
        <v>0</v>
      </c>
      <c r="DI247" s="400">
        <f t="shared" si="466"/>
        <v>0</v>
      </c>
      <c r="DJ247" s="400">
        <f t="shared" si="467"/>
        <v>0</v>
      </c>
      <c r="DK247" s="400">
        <f t="shared" si="468"/>
        <v>0</v>
      </c>
      <c r="DL247" s="400">
        <f t="shared" si="469"/>
        <v>0</v>
      </c>
      <c r="DM247" s="400">
        <f t="shared" si="470"/>
        <v>0</v>
      </c>
      <c r="DN247" s="400">
        <f t="shared" si="471"/>
        <v>0</v>
      </c>
      <c r="DO247" s="400">
        <f t="shared" si="472"/>
        <v>0</v>
      </c>
      <c r="DP247" s="400">
        <f t="shared" si="473"/>
        <v>0</v>
      </c>
      <c r="DQ247" s="400">
        <f t="shared" si="474"/>
        <v>0</v>
      </c>
      <c r="DR247" s="400">
        <f t="shared" si="475"/>
        <v>0</v>
      </c>
      <c r="DS247" s="400">
        <f t="shared" si="476"/>
        <v>0</v>
      </c>
      <c r="DT247" s="400">
        <f t="shared" si="477"/>
        <v>0</v>
      </c>
      <c r="DU247" s="400">
        <f t="shared" si="478"/>
        <v>0</v>
      </c>
      <c r="DV247" s="400">
        <f t="shared" si="479"/>
        <v>0</v>
      </c>
      <c r="DW247" s="400">
        <f t="shared" si="480"/>
        <v>0</v>
      </c>
      <c r="DX247" s="400">
        <f t="shared" si="480"/>
        <v>0</v>
      </c>
    </row>
    <row r="248" spans="1:128" ht="18.600000000000001" customHeight="1" x14ac:dyDescent="0.25">
      <c r="A248" s="6664"/>
      <c r="B248" s="1602" t="s">
        <v>2600</v>
      </c>
      <c r="C248" s="4155"/>
      <c r="D248" s="4157"/>
      <c r="E248" s="410"/>
      <c r="F248" s="418"/>
      <c r="G248" s="412"/>
      <c r="H248" s="411"/>
      <c r="I248" s="412"/>
      <c r="J248" s="411"/>
      <c r="K248" s="412"/>
      <c r="L248" s="411"/>
      <c r="M248" s="1583"/>
      <c r="N248" s="1584"/>
      <c r="O248" s="1591"/>
      <c r="P248" s="1584"/>
      <c r="Q248" s="1583"/>
      <c r="R248" s="1584"/>
      <c r="S248" s="1583"/>
      <c r="T248" s="1584"/>
      <c r="U248" s="1583"/>
      <c r="V248" s="1584"/>
      <c r="W248" s="1591"/>
      <c r="X248" s="1584"/>
      <c r="Y248" s="1591"/>
      <c r="Z248" s="1584"/>
      <c r="AA248" s="1591"/>
      <c r="AB248" s="1584"/>
      <c r="AC248" s="1583"/>
      <c r="AD248" s="1584"/>
      <c r="AE248" s="1591"/>
      <c r="AF248" s="1584"/>
      <c r="AG248" s="1591"/>
      <c r="AH248" s="1584"/>
      <c r="AI248" s="1591"/>
      <c r="AJ248" s="1740"/>
      <c r="AK248" s="2894"/>
      <c r="AL248" s="1584"/>
      <c r="AM248" s="1591"/>
      <c r="AN248" s="1740"/>
      <c r="AO248" s="2894"/>
      <c r="AP248" s="1584"/>
      <c r="AQ248" s="1591"/>
      <c r="AR248" s="1740"/>
      <c r="AS248" s="2894"/>
      <c r="AT248" s="1740"/>
      <c r="AU248" s="2894"/>
      <c r="AV248" s="1584"/>
      <c r="AW248" s="2894"/>
      <c r="AX248" s="1584"/>
      <c r="AY248" s="398" t="str">
        <f t="shared" si="433"/>
        <v/>
      </c>
      <c r="CA248" s="399" t="str">
        <f t="shared" si="434"/>
        <v/>
      </c>
      <c r="CB248" s="399" t="str">
        <f t="shared" si="435"/>
        <v/>
      </c>
      <c r="CC248" s="399" t="str">
        <f t="shared" si="436"/>
        <v/>
      </c>
      <c r="CD248" s="399" t="str">
        <f t="shared" si="437"/>
        <v/>
      </c>
      <c r="CE248" s="399" t="str">
        <f t="shared" si="438"/>
        <v/>
      </c>
      <c r="CF248" s="399" t="str">
        <f t="shared" si="439"/>
        <v/>
      </c>
      <c r="CG248" s="399" t="str">
        <f t="shared" si="440"/>
        <v/>
      </c>
      <c r="CH248" s="399" t="str">
        <f t="shared" si="441"/>
        <v/>
      </c>
      <c r="CI248" s="399" t="str">
        <f t="shared" si="442"/>
        <v/>
      </c>
      <c r="CJ248" s="399" t="str">
        <f t="shared" si="443"/>
        <v/>
      </c>
      <c r="CK248" s="399" t="str">
        <f t="shared" si="444"/>
        <v/>
      </c>
      <c r="CL248" s="399" t="str">
        <f t="shared" si="445"/>
        <v/>
      </c>
      <c r="CM248" s="399" t="str">
        <f t="shared" si="446"/>
        <v/>
      </c>
      <c r="CN248" s="399" t="str">
        <f t="shared" si="447"/>
        <v/>
      </c>
      <c r="CO248" s="399" t="str">
        <f t="shared" si="448"/>
        <v/>
      </c>
      <c r="CP248" s="399" t="str">
        <f t="shared" si="449"/>
        <v/>
      </c>
      <c r="CQ248" s="399" t="str">
        <f t="shared" si="450"/>
        <v/>
      </c>
      <c r="CR248" s="399" t="str">
        <f t="shared" si="451"/>
        <v/>
      </c>
      <c r="CS248" s="399" t="str">
        <f t="shared" si="452"/>
        <v/>
      </c>
      <c r="CT248" s="399" t="str">
        <f t="shared" si="453"/>
        <v/>
      </c>
      <c r="CU248" s="399" t="str">
        <f t="shared" si="454"/>
        <v/>
      </c>
      <c r="CV248" s="399" t="str">
        <f t="shared" si="455"/>
        <v/>
      </c>
      <c r="CW248" s="399" t="str">
        <f t="shared" si="456"/>
        <v/>
      </c>
      <c r="CX248" s="399" t="str">
        <f t="shared" si="457"/>
        <v/>
      </c>
      <c r="CY248" s="399"/>
      <c r="CZ248" s="399"/>
      <c r="DA248" s="400">
        <f t="shared" si="458"/>
        <v>0</v>
      </c>
      <c r="DB248" s="400">
        <f t="shared" si="459"/>
        <v>0</v>
      </c>
      <c r="DC248" s="400">
        <f t="shared" si="460"/>
        <v>0</v>
      </c>
      <c r="DD248" s="400">
        <f t="shared" si="461"/>
        <v>0</v>
      </c>
      <c r="DE248" s="400">
        <f t="shared" si="462"/>
        <v>0</v>
      </c>
      <c r="DF248" s="400">
        <f t="shared" si="463"/>
        <v>0</v>
      </c>
      <c r="DG248" s="400">
        <f t="shared" si="464"/>
        <v>0</v>
      </c>
      <c r="DH248" s="400">
        <f t="shared" si="465"/>
        <v>0</v>
      </c>
      <c r="DI248" s="400">
        <f t="shared" si="466"/>
        <v>0</v>
      </c>
      <c r="DJ248" s="400">
        <f t="shared" si="467"/>
        <v>0</v>
      </c>
      <c r="DK248" s="400">
        <f t="shared" si="468"/>
        <v>0</v>
      </c>
      <c r="DL248" s="400">
        <f t="shared" si="469"/>
        <v>0</v>
      </c>
      <c r="DM248" s="400">
        <f t="shared" si="470"/>
        <v>0</v>
      </c>
      <c r="DN248" s="400">
        <f t="shared" si="471"/>
        <v>0</v>
      </c>
      <c r="DO248" s="400">
        <f t="shared" si="472"/>
        <v>0</v>
      </c>
      <c r="DP248" s="400">
        <f t="shared" si="473"/>
        <v>0</v>
      </c>
      <c r="DQ248" s="400">
        <f t="shared" si="474"/>
        <v>0</v>
      </c>
      <c r="DR248" s="400">
        <f t="shared" si="475"/>
        <v>0</v>
      </c>
      <c r="DS248" s="400">
        <f t="shared" si="476"/>
        <v>0</v>
      </c>
      <c r="DT248" s="400">
        <f t="shared" si="477"/>
        <v>0</v>
      </c>
      <c r="DU248" s="400">
        <f t="shared" si="478"/>
        <v>0</v>
      </c>
      <c r="DV248" s="400">
        <f t="shared" si="479"/>
        <v>0</v>
      </c>
      <c r="DW248" s="400">
        <f t="shared" si="480"/>
        <v>0</v>
      </c>
      <c r="DX248" s="400">
        <f t="shared" si="480"/>
        <v>0</v>
      </c>
    </row>
    <row r="249" spans="1:128" ht="33" customHeight="1" x14ac:dyDescent="0.25">
      <c r="A249" s="6664"/>
      <c r="B249" s="1582" t="s">
        <v>2601</v>
      </c>
      <c r="C249" s="4155"/>
      <c r="D249" s="4156"/>
      <c r="E249" s="410"/>
      <c r="F249" s="411"/>
      <c r="G249" s="412"/>
      <c r="H249" s="418"/>
      <c r="I249" s="412"/>
      <c r="J249" s="411"/>
      <c r="K249" s="412"/>
      <c r="L249" s="411"/>
      <c r="M249" s="4159"/>
      <c r="N249" s="417"/>
      <c r="O249" s="1591"/>
      <c r="P249" s="1584"/>
      <c r="Q249" s="1583"/>
      <c r="R249" s="1584"/>
      <c r="S249" s="1583"/>
      <c r="T249" s="1584"/>
      <c r="U249" s="1583"/>
      <c r="V249" s="1584"/>
      <c r="W249" s="1591"/>
      <c r="X249" s="1584"/>
      <c r="Y249" s="1591"/>
      <c r="Z249" s="1584"/>
      <c r="AA249" s="1591"/>
      <c r="AB249" s="1584"/>
      <c r="AC249" s="1583"/>
      <c r="AD249" s="1584"/>
      <c r="AE249" s="1591"/>
      <c r="AF249" s="1584"/>
      <c r="AG249" s="1591"/>
      <c r="AH249" s="1584"/>
      <c r="AI249" s="1591"/>
      <c r="AJ249" s="1740"/>
      <c r="AK249" s="2894"/>
      <c r="AL249" s="1584"/>
      <c r="AM249" s="1591"/>
      <c r="AN249" s="1740"/>
      <c r="AO249" s="2894"/>
      <c r="AP249" s="1584"/>
      <c r="AQ249" s="1591"/>
      <c r="AR249" s="1740"/>
      <c r="AS249" s="2894"/>
      <c r="AT249" s="1740"/>
      <c r="AU249" s="2894"/>
      <c r="AV249" s="1584"/>
      <c r="AW249" s="2894"/>
      <c r="AX249" s="1584"/>
      <c r="AY249" s="398" t="str">
        <f t="shared" si="433"/>
        <v/>
      </c>
      <c r="CA249" s="399" t="str">
        <f t="shared" si="434"/>
        <v/>
      </c>
      <c r="CB249" s="399" t="str">
        <f t="shared" si="435"/>
        <v/>
      </c>
      <c r="CC249" s="399" t="str">
        <f t="shared" si="436"/>
        <v/>
      </c>
      <c r="CD249" s="399" t="str">
        <f t="shared" si="437"/>
        <v/>
      </c>
      <c r="CE249" s="399" t="str">
        <f t="shared" si="438"/>
        <v/>
      </c>
      <c r="CF249" s="399" t="str">
        <f t="shared" si="439"/>
        <v/>
      </c>
      <c r="CG249" s="399" t="str">
        <f t="shared" si="440"/>
        <v/>
      </c>
      <c r="CH249" s="399" t="str">
        <f t="shared" si="441"/>
        <v/>
      </c>
      <c r="CI249" s="399" t="str">
        <f t="shared" si="442"/>
        <v/>
      </c>
      <c r="CJ249" s="399" t="str">
        <f t="shared" si="443"/>
        <v/>
      </c>
      <c r="CK249" s="399" t="str">
        <f t="shared" si="444"/>
        <v/>
      </c>
      <c r="CL249" s="399" t="str">
        <f t="shared" si="445"/>
        <v/>
      </c>
      <c r="CM249" s="399" t="str">
        <f t="shared" si="446"/>
        <v/>
      </c>
      <c r="CN249" s="399" t="str">
        <f t="shared" si="447"/>
        <v/>
      </c>
      <c r="CO249" s="399" t="str">
        <f t="shared" si="448"/>
        <v/>
      </c>
      <c r="CP249" s="399" t="str">
        <f t="shared" si="449"/>
        <v/>
      </c>
      <c r="CQ249" s="399" t="str">
        <f t="shared" si="450"/>
        <v/>
      </c>
      <c r="CR249" s="399" t="str">
        <f t="shared" si="451"/>
        <v/>
      </c>
      <c r="CS249" s="399" t="str">
        <f t="shared" si="452"/>
        <v/>
      </c>
      <c r="CT249" s="399" t="str">
        <f t="shared" si="453"/>
        <v/>
      </c>
      <c r="CU249" s="399" t="str">
        <f t="shared" si="454"/>
        <v/>
      </c>
      <c r="CV249" s="399" t="str">
        <f t="shared" si="455"/>
        <v/>
      </c>
      <c r="CW249" s="399" t="str">
        <f t="shared" si="456"/>
        <v/>
      </c>
      <c r="CX249" s="399" t="str">
        <f t="shared" si="457"/>
        <v/>
      </c>
      <c r="CY249" s="399"/>
      <c r="CZ249" s="399"/>
      <c r="DA249" s="400">
        <f t="shared" si="458"/>
        <v>0</v>
      </c>
      <c r="DB249" s="400">
        <f t="shared" si="459"/>
        <v>0</v>
      </c>
      <c r="DC249" s="400">
        <f t="shared" si="460"/>
        <v>0</v>
      </c>
      <c r="DD249" s="400">
        <f t="shared" si="461"/>
        <v>0</v>
      </c>
      <c r="DE249" s="400">
        <f t="shared" si="462"/>
        <v>0</v>
      </c>
      <c r="DF249" s="400">
        <f t="shared" si="463"/>
        <v>0</v>
      </c>
      <c r="DG249" s="400">
        <f t="shared" si="464"/>
        <v>0</v>
      </c>
      <c r="DH249" s="400">
        <f t="shared" si="465"/>
        <v>0</v>
      </c>
      <c r="DI249" s="400">
        <f t="shared" si="466"/>
        <v>0</v>
      </c>
      <c r="DJ249" s="400">
        <f t="shared" si="467"/>
        <v>0</v>
      </c>
      <c r="DK249" s="400">
        <f t="shared" si="468"/>
        <v>0</v>
      </c>
      <c r="DL249" s="400">
        <f t="shared" si="469"/>
        <v>0</v>
      </c>
      <c r="DM249" s="400">
        <f t="shared" si="470"/>
        <v>0</v>
      </c>
      <c r="DN249" s="400">
        <f t="shared" si="471"/>
        <v>0</v>
      </c>
      <c r="DO249" s="400">
        <f t="shared" si="472"/>
        <v>0</v>
      </c>
      <c r="DP249" s="400">
        <f t="shared" si="473"/>
        <v>0</v>
      </c>
      <c r="DQ249" s="400">
        <f t="shared" si="474"/>
        <v>0</v>
      </c>
      <c r="DR249" s="400">
        <f t="shared" si="475"/>
        <v>0</v>
      </c>
      <c r="DS249" s="400">
        <f t="shared" si="476"/>
        <v>0</v>
      </c>
      <c r="DT249" s="400">
        <f t="shared" si="477"/>
        <v>0</v>
      </c>
      <c r="DU249" s="400">
        <f t="shared" si="478"/>
        <v>0</v>
      </c>
      <c r="DV249" s="400">
        <f t="shared" si="479"/>
        <v>0</v>
      </c>
      <c r="DW249" s="400">
        <f t="shared" si="480"/>
        <v>0</v>
      </c>
      <c r="DX249" s="400">
        <f t="shared" si="480"/>
        <v>0</v>
      </c>
    </row>
    <row r="250" spans="1:128" ht="31.5" customHeight="1" x14ac:dyDescent="0.25">
      <c r="A250" s="6664"/>
      <c r="B250" s="1582" t="s">
        <v>2602</v>
      </c>
      <c r="C250" s="4155"/>
      <c r="D250" s="4157"/>
      <c r="E250" s="410"/>
      <c r="F250" s="411"/>
      <c r="G250" s="412"/>
      <c r="H250" s="411"/>
      <c r="I250" s="412"/>
      <c r="J250" s="418"/>
      <c r="K250" s="412"/>
      <c r="L250" s="411"/>
      <c r="M250" s="274"/>
      <c r="N250" s="315"/>
      <c r="O250" s="1591"/>
      <c r="P250" s="1595"/>
      <c r="Q250" s="1583"/>
      <c r="R250" s="1595"/>
      <c r="S250" s="1583"/>
      <c r="T250" s="1595"/>
      <c r="U250" s="1583"/>
      <c r="V250" s="1595"/>
      <c r="W250" s="1591"/>
      <c r="X250" s="1595"/>
      <c r="Y250" s="1591"/>
      <c r="Z250" s="1595"/>
      <c r="AA250" s="1591"/>
      <c r="AB250" s="1595"/>
      <c r="AC250" s="1583"/>
      <c r="AD250" s="1595"/>
      <c r="AE250" s="1591"/>
      <c r="AF250" s="1595"/>
      <c r="AG250" s="1591"/>
      <c r="AH250" s="1595"/>
      <c r="AI250" s="1591"/>
      <c r="AJ250" s="1679"/>
      <c r="AK250" s="2894"/>
      <c r="AL250" s="1595"/>
      <c r="AM250" s="1591"/>
      <c r="AN250" s="1679"/>
      <c r="AO250" s="2894"/>
      <c r="AP250" s="1595"/>
      <c r="AQ250" s="1591"/>
      <c r="AR250" s="1679"/>
      <c r="AS250" s="2894"/>
      <c r="AT250" s="1679"/>
      <c r="AU250" s="2894"/>
      <c r="AV250" s="1595"/>
      <c r="AW250" s="2894"/>
      <c r="AX250" s="1595"/>
      <c r="AY250" s="398" t="str">
        <f t="shared" si="433"/>
        <v/>
      </c>
      <c r="CA250" s="399" t="str">
        <f t="shared" si="434"/>
        <v/>
      </c>
      <c r="CB250" s="399" t="str">
        <f t="shared" si="435"/>
        <v/>
      </c>
      <c r="CC250" s="399" t="str">
        <f t="shared" si="436"/>
        <v/>
      </c>
      <c r="CD250" s="399" t="str">
        <f t="shared" si="437"/>
        <v/>
      </c>
      <c r="CE250" s="399" t="str">
        <f t="shared" si="438"/>
        <v/>
      </c>
      <c r="CF250" s="399" t="str">
        <f t="shared" si="439"/>
        <v/>
      </c>
      <c r="CG250" s="399" t="str">
        <f t="shared" si="440"/>
        <v/>
      </c>
      <c r="CH250" s="399" t="str">
        <f t="shared" si="441"/>
        <v/>
      </c>
      <c r="CI250" s="399" t="str">
        <f t="shared" si="442"/>
        <v/>
      </c>
      <c r="CJ250" s="399" t="str">
        <f t="shared" si="443"/>
        <v/>
      </c>
      <c r="CK250" s="399" t="str">
        <f t="shared" si="444"/>
        <v/>
      </c>
      <c r="CL250" s="399" t="str">
        <f t="shared" si="445"/>
        <v/>
      </c>
      <c r="CM250" s="399" t="str">
        <f t="shared" si="446"/>
        <v/>
      </c>
      <c r="CN250" s="399" t="str">
        <f t="shared" si="447"/>
        <v/>
      </c>
      <c r="CO250" s="399" t="str">
        <f t="shared" si="448"/>
        <v/>
      </c>
      <c r="CP250" s="399" t="str">
        <f t="shared" si="449"/>
        <v/>
      </c>
      <c r="CQ250" s="399" t="str">
        <f t="shared" si="450"/>
        <v/>
      </c>
      <c r="CR250" s="399" t="str">
        <f t="shared" si="451"/>
        <v/>
      </c>
      <c r="CS250" s="399" t="str">
        <f t="shared" si="452"/>
        <v/>
      </c>
      <c r="CT250" s="399" t="str">
        <f t="shared" si="453"/>
        <v/>
      </c>
      <c r="CU250" s="399" t="str">
        <f t="shared" si="454"/>
        <v/>
      </c>
      <c r="CV250" s="399" t="str">
        <f t="shared" si="455"/>
        <v/>
      </c>
      <c r="CW250" s="399" t="str">
        <f t="shared" si="456"/>
        <v/>
      </c>
      <c r="CX250" s="399" t="str">
        <f t="shared" si="457"/>
        <v/>
      </c>
      <c r="CY250" s="399"/>
      <c r="CZ250" s="399"/>
      <c r="DA250" s="400">
        <f t="shared" si="458"/>
        <v>0</v>
      </c>
      <c r="DB250" s="400">
        <f t="shared" si="459"/>
        <v>0</v>
      </c>
      <c r="DC250" s="400">
        <f t="shared" si="460"/>
        <v>0</v>
      </c>
      <c r="DD250" s="400">
        <f t="shared" si="461"/>
        <v>0</v>
      </c>
      <c r="DE250" s="400">
        <f t="shared" si="462"/>
        <v>0</v>
      </c>
      <c r="DF250" s="400">
        <f t="shared" si="463"/>
        <v>0</v>
      </c>
      <c r="DG250" s="400">
        <f t="shared" si="464"/>
        <v>0</v>
      </c>
      <c r="DH250" s="400">
        <f t="shared" si="465"/>
        <v>0</v>
      </c>
      <c r="DI250" s="400">
        <f t="shared" si="466"/>
        <v>0</v>
      </c>
      <c r="DJ250" s="400">
        <f t="shared" si="467"/>
        <v>0</v>
      </c>
      <c r="DK250" s="400">
        <f t="shared" si="468"/>
        <v>0</v>
      </c>
      <c r="DL250" s="400">
        <f t="shared" si="469"/>
        <v>0</v>
      </c>
      <c r="DM250" s="400">
        <f t="shared" si="470"/>
        <v>0</v>
      </c>
      <c r="DN250" s="400">
        <f t="shared" si="471"/>
        <v>0</v>
      </c>
      <c r="DO250" s="400">
        <f t="shared" si="472"/>
        <v>0</v>
      </c>
      <c r="DP250" s="400">
        <f t="shared" si="473"/>
        <v>0</v>
      </c>
      <c r="DQ250" s="400">
        <f t="shared" si="474"/>
        <v>0</v>
      </c>
      <c r="DR250" s="400">
        <f t="shared" si="475"/>
        <v>0</v>
      </c>
      <c r="DS250" s="400">
        <f t="shared" si="476"/>
        <v>0</v>
      </c>
      <c r="DT250" s="400">
        <f t="shared" si="477"/>
        <v>0</v>
      </c>
      <c r="DU250" s="400">
        <f t="shared" si="478"/>
        <v>0</v>
      </c>
      <c r="DV250" s="400">
        <f t="shared" si="479"/>
        <v>0</v>
      </c>
      <c r="DW250" s="400">
        <f t="shared" si="480"/>
        <v>0</v>
      </c>
      <c r="DX250" s="400">
        <f t="shared" si="480"/>
        <v>0</v>
      </c>
    </row>
    <row r="251" spans="1:128" ht="28.9" customHeight="1" x14ac:dyDescent="0.25">
      <c r="A251" s="6664"/>
      <c r="B251" s="1582" t="s">
        <v>2603</v>
      </c>
      <c r="C251" s="4155"/>
      <c r="D251" s="4157"/>
      <c r="E251" s="410"/>
      <c r="F251" s="411"/>
      <c r="G251" s="412"/>
      <c r="H251" s="411"/>
      <c r="I251" s="412"/>
      <c r="J251" s="411"/>
      <c r="K251" s="412"/>
      <c r="L251" s="411"/>
      <c r="M251" s="1591"/>
      <c r="N251" s="1595"/>
      <c r="O251" s="1591"/>
      <c r="P251" s="1595"/>
      <c r="Q251" s="1583"/>
      <c r="R251" s="1595"/>
      <c r="S251" s="1583"/>
      <c r="T251" s="1595"/>
      <c r="U251" s="1583"/>
      <c r="V251" s="1595"/>
      <c r="W251" s="1591"/>
      <c r="X251" s="1595"/>
      <c r="Y251" s="1591"/>
      <c r="Z251" s="1595"/>
      <c r="AA251" s="1591"/>
      <c r="AB251" s="1595"/>
      <c r="AC251" s="1583"/>
      <c r="AD251" s="1595"/>
      <c r="AE251" s="1591"/>
      <c r="AF251" s="1595"/>
      <c r="AG251" s="1591"/>
      <c r="AH251" s="1595"/>
      <c r="AI251" s="1591"/>
      <c r="AJ251" s="1679"/>
      <c r="AK251" s="2894"/>
      <c r="AL251" s="1595"/>
      <c r="AM251" s="1591"/>
      <c r="AN251" s="1679"/>
      <c r="AO251" s="2894"/>
      <c r="AP251" s="1595"/>
      <c r="AQ251" s="1591"/>
      <c r="AR251" s="1679"/>
      <c r="AS251" s="2894"/>
      <c r="AT251" s="1679"/>
      <c r="AU251" s="2894"/>
      <c r="AV251" s="1595"/>
      <c r="AW251" s="2894"/>
      <c r="AX251" s="1595"/>
      <c r="AY251" s="398" t="str">
        <f t="shared" si="433"/>
        <v/>
      </c>
      <c r="CA251" s="399" t="str">
        <f t="shared" si="434"/>
        <v/>
      </c>
      <c r="CB251" s="399" t="str">
        <f t="shared" si="435"/>
        <v/>
      </c>
      <c r="CC251" s="399" t="str">
        <f t="shared" si="436"/>
        <v/>
      </c>
      <c r="CD251" s="399" t="str">
        <f t="shared" si="437"/>
        <v/>
      </c>
      <c r="CE251" s="399" t="str">
        <f t="shared" si="438"/>
        <v/>
      </c>
      <c r="CF251" s="399" t="str">
        <f t="shared" si="439"/>
        <v/>
      </c>
      <c r="CG251" s="399" t="str">
        <f t="shared" si="440"/>
        <v/>
      </c>
      <c r="CH251" s="399" t="str">
        <f t="shared" si="441"/>
        <v/>
      </c>
      <c r="CI251" s="399" t="str">
        <f t="shared" si="442"/>
        <v/>
      </c>
      <c r="CJ251" s="399" t="str">
        <f t="shared" si="443"/>
        <v/>
      </c>
      <c r="CK251" s="399" t="str">
        <f t="shared" si="444"/>
        <v/>
      </c>
      <c r="CL251" s="399" t="str">
        <f t="shared" si="445"/>
        <v/>
      </c>
      <c r="CM251" s="399" t="str">
        <f t="shared" si="446"/>
        <v/>
      </c>
      <c r="CN251" s="399" t="str">
        <f t="shared" si="447"/>
        <v/>
      </c>
      <c r="CO251" s="399" t="str">
        <f t="shared" si="448"/>
        <v/>
      </c>
      <c r="CP251" s="399" t="str">
        <f t="shared" si="449"/>
        <v/>
      </c>
      <c r="CQ251" s="399" t="str">
        <f t="shared" si="450"/>
        <v/>
      </c>
      <c r="CR251" s="399" t="str">
        <f t="shared" si="451"/>
        <v/>
      </c>
      <c r="CS251" s="399" t="str">
        <f t="shared" si="452"/>
        <v/>
      </c>
      <c r="CT251" s="399" t="str">
        <f t="shared" si="453"/>
        <v/>
      </c>
      <c r="CU251" s="399" t="str">
        <f t="shared" si="454"/>
        <v/>
      </c>
      <c r="CV251" s="399" t="str">
        <f t="shared" si="455"/>
        <v/>
      </c>
      <c r="CW251" s="399" t="str">
        <f t="shared" si="456"/>
        <v/>
      </c>
      <c r="CX251" s="399" t="str">
        <f t="shared" si="457"/>
        <v/>
      </c>
      <c r="CY251" s="399"/>
      <c r="CZ251" s="399"/>
      <c r="DA251" s="400">
        <f t="shared" si="458"/>
        <v>0</v>
      </c>
      <c r="DB251" s="400">
        <f t="shared" si="459"/>
        <v>0</v>
      </c>
      <c r="DC251" s="400">
        <f t="shared" si="460"/>
        <v>0</v>
      </c>
      <c r="DD251" s="400">
        <f t="shared" si="461"/>
        <v>0</v>
      </c>
      <c r="DE251" s="400">
        <f t="shared" si="462"/>
        <v>0</v>
      </c>
      <c r="DF251" s="400">
        <f t="shared" si="463"/>
        <v>0</v>
      </c>
      <c r="DG251" s="400">
        <f t="shared" si="464"/>
        <v>0</v>
      </c>
      <c r="DH251" s="400">
        <f t="shared" si="465"/>
        <v>0</v>
      </c>
      <c r="DI251" s="400">
        <f t="shared" si="466"/>
        <v>0</v>
      </c>
      <c r="DJ251" s="400">
        <f t="shared" si="467"/>
        <v>0</v>
      </c>
      <c r="DK251" s="400">
        <f t="shared" si="468"/>
        <v>0</v>
      </c>
      <c r="DL251" s="400">
        <f t="shared" si="469"/>
        <v>0</v>
      </c>
      <c r="DM251" s="400">
        <f t="shared" si="470"/>
        <v>0</v>
      </c>
      <c r="DN251" s="400">
        <f t="shared" si="471"/>
        <v>0</v>
      </c>
      <c r="DO251" s="400">
        <f t="shared" si="472"/>
        <v>0</v>
      </c>
      <c r="DP251" s="400">
        <f t="shared" si="473"/>
        <v>0</v>
      </c>
      <c r="DQ251" s="400">
        <f t="shared" si="474"/>
        <v>0</v>
      </c>
      <c r="DR251" s="400">
        <f t="shared" si="475"/>
        <v>0</v>
      </c>
      <c r="DS251" s="400">
        <f t="shared" si="476"/>
        <v>0</v>
      </c>
      <c r="DT251" s="400">
        <f t="shared" si="477"/>
        <v>0</v>
      </c>
      <c r="DU251" s="400">
        <f t="shared" si="478"/>
        <v>0</v>
      </c>
      <c r="DV251" s="400">
        <f t="shared" si="479"/>
        <v>0</v>
      </c>
      <c r="DW251" s="400">
        <f t="shared" si="480"/>
        <v>0</v>
      </c>
      <c r="DX251" s="400">
        <f t="shared" si="480"/>
        <v>0</v>
      </c>
    </row>
    <row r="252" spans="1:128" ht="30.6" customHeight="1" x14ac:dyDescent="0.25">
      <c r="A252" s="6664"/>
      <c r="B252" s="1582" t="s">
        <v>2604</v>
      </c>
      <c r="C252" s="4155"/>
      <c r="D252" s="4157"/>
      <c r="E252" s="410"/>
      <c r="F252" s="411"/>
      <c r="G252" s="412"/>
      <c r="H252" s="411"/>
      <c r="I252" s="412"/>
      <c r="J252" s="411"/>
      <c r="K252" s="412"/>
      <c r="L252" s="411"/>
      <c r="M252" s="1591"/>
      <c r="N252" s="1595"/>
      <c r="O252" s="1591"/>
      <c r="P252" s="1595"/>
      <c r="Q252" s="1583"/>
      <c r="R252" s="1595"/>
      <c r="S252" s="1583"/>
      <c r="T252" s="1595"/>
      <c r="U252" s="1583"/>
      <c r="V252" s="1595"/>
      <c r="W252" s="1591"/>
      <c r="X252" s="1595"/>
      <c r="Y252" s="1591"/>
      <c r="Z252" s="1595"/>
      <c r="AA252" s="1591"/>
      <c r="AB252" s="1595"/>
      <c r="AC252" s="1583"/>
      <c r="AD252" s="1595"/>
      <c r="AE252" s="1591"/>
      <c r="AF252" s="1595"/>
      <c r="AG252" s="1591"/>
      <c r="AH252" s="1595"/>
      <c r="AI252" s="1591"/>
      <c r="AJ252" s="1679"/>
      <c r="AK252" s="2894"/>
      <c r="AL252" s="1595"/>
      <c r="AM252" s="1591"/>
      <c r="AN252" s="1679"/>
      <c r="AO252" s="2894"/>
      <c r="AP252" s="1595"/>
      <c r="AQ252" s="1591"/>
      <c r="AR252" s="1679"/>
      <c r="AS252" s="2894"/>
      <c r="AT252" s="1679"/>
      <c r="AU252" s="2894"/>
      <c r="AV252" s="1595"/>
      <c r="AW252" s="2894"/>
      <c r="AX252" s="1595"/>
      <c r="AY252" s="398" t="str">
        <f t="shared" si="433"/>
        <v/>
      </c>
      <c r="CA252" s="399" t="str">
        <f t="shared" si="434"/>
        <v/>
      </c>
      <c r="CB252" s="399" t="str">
        <f t="shared" si="435"/>
        <v/>
      </c>
      <c r="CC252" s="399" t="str">
        <f t="shared" si="436"/>
        <v/>
      </c>
      <c r="CD252" s="399" t="str">
        <f t="shared" si="437"/>
        <v/>
      </c>
      <c r="CE252" s="399" t="str">
        <f t="shared" si="438"/>
        <v/>
      </c>
      <c r="CF252" s="399" t="str">
        <f t="shared" si="439"/>
        <v/>
      </c>
      <c r="CG252" s="399" t="str">
        <f t="shared" si="440"/>
        <v/>
      </c>
      <c r="CH252" s="399" t="str">
        <f t="shared" si="441"/>
        <v/>
      </c>
      <c r="CI252" s="399" t="str">
        <f t="shared" si="442"/>
        <v/>
      </c>
      <c r="CJ252" s="399" t="str">
        <f t="shared" si="443"/>
        <v/>
      </c>
      <c r="CK252" s="399" t="str">
        <f t="shared" si="444"/>
        <v/>
      </c>
      <c r="CL252" s="399" t="str">
        <f t="shared" si="445"/>
        <v/>
      </c>
      <c r="CM252" s="399" t="str">
        <f t="shared" si="446"/>
        <v/>
      </c>
      <c r="CN252" s="399" t="str">
        <f t="shared" si="447"/>
        <v/>
      </c>
      <c r="CO252" s="399" t="str">
        <f t="shared" si="448"/>
        <v/>
      </c>
      <c r="CP252" s="399" t="str">
        <f t="shared" si="449"/>
        <v/>
      </c>
      <c r="CQ252" s="399" t="str">
        <f t="shared" si="450"/>
        <v/>
      </c>
      <c r="CR252" s="399" t="str">
        <f t="shared" si="451"/>
        <v/>
      </c>
      <c r="CS252" s="399" t="str">
        <f t="shared" si="452"/>
        <v/>
      </c>
      <c r="CT252" s="399" t="str">
        <f t="shared" si="453"/>
        <v/>
      </c>
      <c r="CU252" s="399" t="str">
        <f t="shared" si="454"/>
        <v/>
      </c>
      <c r="CV252" s="399" t="str">
        <f t="shared" si="455"/>
        <v/>
      </c>
      <c r="CW252" s="399" t="str">
        <f t="shared" si="456"/>
        <v/>
      </c>
      <c r="CX252" s="399" t="str">
        <f t="shared" si="457"/>
        <v/>
      </c>
      <c r="CY252" s="399"/>
      <c r="CZ252" s="399"/>
      <c r="DA252" s="400">
        <f t="shared" si="458"/>
        <v>0</v>
      </c>
      <c r="DB252" s="400">
        <f t="shared" si="459"/>
        <v>0</v>
      </c>
      <c r="DC252" s="400">
        <f t="shared" si="460"/>
        <v>0</v>
      </c>
      <c r="DD252" s="400">
        <f t="shared" si="461"/>
        <v>0</v>
      </c>
      <c r="DE252" s="400">
        <f t="shared" si="462"/>
        <v>0</v>
      </c>
      <c r="DF252" s="400">
        <f t="shared" si="463"/>
        <v>0</v>
      </c>
      <c r="DG252" s="400">
        <f t="shared" si="464"/>
        <v>0</v>
      </c>
      <c r="DH252" s="400">
        <f t="shared" si="465"/>
        <v>0</v>
      </c>
      <c r="DI252" s="400">
        <f t="shared" si="466"/>
        <v>0</v>
      </c>
      <c r="DJ252" s="400">
        <f t="shared" si="467"/>
        <v>0</v>
      </c>
      <c r="DK252" s="400">
        <f t="shared" si="468"/>
        <v>0</v>
      </c>
      <c r="DL252" s="400">
        <f t="shared" si="469"/>
        <v>0</v>
      </c>
      <c r="DM252" s="400">
        <f t="shared" si="470"/>
        <v>0</v>
      </c>
      <c r="DN252" s="400">
        <f t="shared" si="471"/>
        <v>0</v>
      </c>
      <c r="DO252" s="400">
        <f t="shared" si="472"/>
        <v>0</v>
      </c>
      <c r="DP252" s="400">
        <f t="shared" si="473"/>
        <v>0</v>
      </c>
      <c r="DQ252" s="400">
        <f t="shared" si="474"/>
        <v>0</v>
      </c>
      <c r="DR252" s="400">
        <f t="shared" si="475"/>
        <v>0</v>
      </c>
      <c r="DS252" s="400">
        <f t="shared" si="476"/>
        <v>0</v>
      </c>
      <c r="DT252" s="400">
        <f t="shared" si="477"/>
        <v>0</v>
      </c>
      <c r="DU252" s="400">
        <f t="shared" si="478"/>
        <v>0</v>
      </c>
      <c r="DV252" s="400">
        <f t="shared" si="479"/>
        <v>0</v>
      </c>
      <c r="DW252" s="400">
        <f t="shared" ref="DW252:DX258" si="481">IF(AND(C252&lt;&gt;0,OR(AO252="",AQ252="",AS252="",AU252="")),1,0)</f>
        <v>0</v>
      </c>
      <c r="DX252" s="400">
        <f t="shared" si="481"/>
        <v>0</v>
      </c>
    </row>
    <row r="253" spans="1:128" ht="21.6" customHeight="1" x14ac:dyDescent="0.25">
      <c r="A253" s="6664"/>
      <c r="B253" s="1602" t="s">
        <v>2605</v>
      </c>
      <c r="C253" s="4155"/>
      <c r="D253" s="4157"/>
      <c r="E253" s="410"/>
      <c r="F253" s="411"/>
      <c r="G253" s="412"/>
      <c r="H253" s="411"/>
      <c r="I253" s="412"/>
      <c r="J253" s="411"/>
      <c r="K253" s="412"/>
      <c r="L253" s="418"/>
      <c r="M253" s="1591"/>
      <c r="N253" s="1595"/>
      <c r="O253" s="1591"/>
      <c r="P253" s="1595"/>
      <c r="Q253" s="1583"/>
      <c r="R253" s="1595"/>
      <c r="S253" s="1583"/>
      <c r="T253" s="1595"/>
      <c r="U253" s="1583"/>
      <c r="V253" s="1595"/>
      <c r="W253" s="1591"/>
      <c r="X253" s="1595"/>
      <c r="Y253" s="1591"/>
      <c r="Z253" s="1595"/>
      <c r="AA253" s="1591"/>
      <c r="AB253" s="1595"/>
      <c r="AC253" s="1583"/>
      <c r="AD253" s="1595"/>
      <c r="AE253" s="1591"/>
      <c r="AF253" s="1595"/>
      <c r="AG253" s="1591"/>
      <c r="AH253" s="1595"/>
      <c r="AI253" s="1591"/>
      <c r="AJ253" s="1679"/>
      <c r="AK253" s="2894"/>
      <c r="AL253" s="1595"/>
      <c r="AM253" s="1591"/>
      <c r="AN253" s="1679"/>
      <c r="AO253" s="2894"/>
      <c r="AP253" s="1595"/>
      <c r="AQ253" s="1591"/>
      <c r="AR253" s="1679"/>
      <c r="AS253" s="2894"/>
      <c r="AT253" s="1679"/>
      <c r="AU253" s="2894"/>
      <c r="AV253" s="1595"/>
      <c r="AW253" s="2894"/>
      <c r="AX253" s="1595"/>
      <c r="AY253" s="398" t="str">
        <f t="shared" si="433"/>
        <v/>
      </c>
      <c r="CA253" s="399" t="str">
        <f t="shared" si="434"/>
        <v/>
      </c>
      <c r="CB253" s="399" t="str">
        <f t="shared" si="435"/>
        <v/>
      </c>
      <c r="CC253" s="399" t="str">
        <f t="shared" si="436"/>
        <v/>
      </c>
      <c r="CD253" s="399" t="str">
        <f t="shared" si="437"/>
        <v/>
      </c>
      <c r="CE253" s="399" t="str">
        <f t="shared" si="438"/>
        <v/>
      </c>
      <c r="CF253" s="399" t="str">
        <f t="shared" si="439"/>
        <v/>
      </c>
      <c r="CG253" s="399" t="str">
        <f t="shared" si="440"/>
        <v/>
      </c>
      <c r="CH253" s="399" t="str">
        <f t="shared" si="441"/>
        <v/>
      </c>
      <c r="CI253" s="399" t="str">
        <f t="shared" si="442"/>
        <v/>
      </c>
      <c r="CJ253" s="399" t="str">
        <f t="shared" si="443"/>
        <v/>
      </c>
      <c r="CK253" s="399" t="str">
        <f t="shared" si="444"/>
        <v/>
      </c>
      <c r="CL253" s="399" t="str">
        <f t="shared" si="445"/>
        <v/>
      </c>
      <c r="CM253" s="399" t="str">
        <f t="shared" si="446"/>
        <v/>
      </c>
      <c r="CN253" s="399" t="str">
        <f t="shared" si="447"/>
        <v/>
      </c>
      <c r="CO253" s="399" t="str">
        <f t="shared" si="448"/>
        <v/>
      </c>
      <c r="CP253" s="399" t="str">
        <f t="shared" si="449"/>
        <v/>
      </c>
      <c r="CQ253" s="399" t="str">
        <f t="shared" si="450"/>
        <v/>
      </c>
      <c r="CR253" s="399" t="str">
        <f t="shared" si="451"/>
        <v/>
      </c>
      <c r="CS253" s="399" t="str">
        <f t="shared" si="452"/>
        <v/>
      </c>
      <c r="CT253" s="399" t="str">
        <f t="shared" si="453"/>
        <v/>
      </c>
      <c r="CU253" s="399" t="str">
        <f t="shared" si="454"/>
        <v/>
      </c>
      <c r="CV253" s="399" t="str">
        <f t="shared" si="455"/>
        <v/>
      </c>
      <c r="CW253" s="399" t="str">
        <f t="shared" si="456"/>
        <v/>
      </c>
      <c r="CX253" s="399" t="str">
        <f t="shared" si="457"/>
        <v/>
      </c>
      <c r="CY253" s="399"/>
      <c r="CZ253" s="399"/>
      <c r="DA253" s="400">
        <f t="shared" si="458"/>
        <v>0</v>
      </c>
      <c r="DB253" s="400">
        <f t="shared" si="459"/>
        <v>0</v>
      </c>
      <c r="DC253" s="400">
        <f t="shared" si="460"/>
        <v>0</v>
      </c>
      <c r="DD253" s="400">
        <f t="shared" si="461"/>
        <v>0</v>
      </c>
      <c r="DE253" s="400">
        <f t="shared" si="462"/>
        <v>0</v>
      </c>
      <c r="DF253" s="400">
        <f t="shared" si="463"/>
        <v>0</v>
      </c>
      <c r="DG253" s="400">
        <f t="shared" si="464"/>
        <v>0</v>
      </c>
      <c r="DH253" s="400">
        <f t="shared" si="465"/>
        <v>0</v>
      </c>
      <c r="DI253" s="400">
        <f t="shared" si="466"/>
        <v>0</v>
      </c>
      <c r="DJ253" s="400">
        <f t="shared" si="467"/>
        <v>0</v>
      </c>
      <c r="DK253" s="400">
        <f t="shared" si="468"/>
        <v>0</v>
      </c>
      <c r="DL253" s="400">
        <f t="shared" si="469"/>
        <v>0</v>
      </c>
      <c r="DM253" s="400">
        <f t="shared" si="470"/>
        <v>0</v>
      </c>
      <c r="DN253" s="400">
        <f t="shared" si="471"/>
        <v>0</v>
      </c>
      <c r="DO253" s="400">
        <f t="shared" si="472"/>
        <v>0</v>
      </c>
      <c r="DP253" s="400">
        <f t="shared" si="473"/>
        <v>0</v>
      </c>
      <c r="DQ253" s="400">
        <f t="shared" si="474"/>
        <v>0</v>
      </c>
      <c r="DR253" s="400">
        <f t="shared" si="475"/>
        <v>0</v>
      </c>
      <c r="DS253" s="400">
        <f t="shared" si="476"/>
        <v>0</v>
      </c>
      <c r="DT253" s="400">
        <f t="shared" si="477"/>
        <v>0</v>
      </c>
      <c r="DU253" s="400">
        <f t="shared" si="478"/>
        <v>0</v>
      </c>
      <c r="DV253" s="400">
        <f t="shared" si="479"/>
        <v>0</v>
      </c>
      <c r="DW253" s="400">
        <f t="shared" si="481"/>
        <v>0</v>
      </c>
      <c r="DX253" s="400">
        <f t="shared" si="481"/>
        <v>0</v>
      </c>
    </row>
    <row r="254" spans="1:128" x14ac:dyDescent="0.25">
      <c r="A254" s="7422"/>
      <c r="B254" s="1606" t="s">
        <v>2606</v>
      </c>
      <c r="C254" s="4160"/>
      <c r="D254" s="4161"/>
      <c r="E254" s="4162"/>
      <c r="F254" s="4163"/>
      <c r="G254" s="4164"/>
      <c r="H254" s="4163"/>
      <c r="I254" s="4164"/>
      <c r="J254" s="4163"/>
      <c r="K254" s="4164"/>
      <c r="L254" s="4163"/>
      <c r="M254" s="1907"/>
      <c r="N254" s="1597"/>
      <c r="O254" s="1907"/>
      <c r="P254" s="1597"/>
      <c r="Q254" s="1596"/>
      <c r="R254" s="1597"/>
      <c r="S254" s="1596"/>
      <c r="T254" s="1597"/>
      <c r="U254" s="1596"/>
      <c r="V254" s="1597"/>
      <c r="W254" s="1907"/>
      <c r="X254" s="1597"/>
      <c r="Y254" s="1907"/>
      <c r="Z254" s="1597"/>
      <c r="AA254" s="1907"/>
      <c r="AB254" s="1597"/>
      <c r="AC254" s="1596"/>
      <c r="AD254" s="1597"/>
      <c r="AE254" s="1907"/>
      <c r="AF254" s="1597"/>
      <c r="AG254" s="1907"/>
      <c r="AH254" s="1597"/>
      <c r="AI254" s="1907"/>
      <c r="AJ254" s="1710"/>
      <c r="AK254" s="2879"/>
      <c r="AL254" s="1597"/>
      <c r="AM254" s="1907"/>
      <c r="AN254" s="1710"/>
      <c r="AO254" s="2879"/>
      <c r="AP254" s="1597"/>
      <c r="AQ254" s="1907"/>
      <c r="AR254" s="1710"/>
      <c r="AS254" s="2879"/>
      <c r="AT254" s="1710"/>
      <c r="AU254" s="2879"/>
      <c r="AV254" s="1597"/>
      <c r="AW254" s="2879"/>
      <c r="AX254" s="1597"/>
      <c r="AY254" s="398" t="str">
        <f t="shared" si="433"/>
        <v/>
      </c>
      <c r="CA254" s="399" t="str">
        <f t="shared" si="434"/>
        <v/>
      </c>
      <c r="CB254" s="399" t="str">
        <f t="shared" si="435"/>
        <v/>
      </c>
      <c r="CC254" s="399" t="str">
        <f t="shared" si="436"/>
        <v/>
      </c>
      <c r="CD254" s="399" t="str">
        <f t="shared" si="437"/>
        <v/>
      </c>
      <c r="CE254" s="399" t="str">
        <f t="shared" si="438"/>
        <v/>
      </c>
      <c r="CF254" s="399" t="str">
        <f t="shared" si="439"/>
        <v/>
      </c>
      <c r="CG254" s="399" t="str">
        <f t="shared" si="440"/>
        <v/>
      </c>
      <c r="CH254" s="399" t="str">
        <f t="shared" si="441"/>
        <v/>
      </c>
      <c r="CI254" s="399" t="str">
        <f t="shared" si="442"/>
        <v/>
      </c>
      <c r="CJ254" s="399" t="str">
        <f t="shared" si="443"/>
        <v/>
      </c>
      <c r="CK254" s="399" t="str">
        <f t="shared" si="444"/>
        <v/>
      </c>
      <c r="CL254" s="399" t="str">
        <f t="shared" si="445"/>
        <v/>
      </c>
      <c r="CM254" s="399" t="str">
        <f t="shared" si="446"/>
        <v/>
      </c>
      <c r="CN254" s="399" t="str">
        <f t="shared" si="447"/>
        <v/>
      </c>
      <c r="CO254" s="399" t="str">
        <f t="shared" si="448"/>
        <v/>
      </c>
      <c r="CP254" s="399" t="str">
        <f t="shared" si="449"/>
        <v/>
      </c>
      <c r="CQ254" s="399" t="str">
        <f t="shared" si="450"/>
        <v/>
      </c>
      <c r="CR254" s="399" t="str">
        <f t="shared" si="451"/>
        <v/>
      </c>
      <c r="CS254" s="399" t="str">
        <f t="shared" si="452"/>
        <v/>
      </c>
      <c r="CT254" s="399" t="str">
        <f t="shared" si="453"/>
        <v/>
      </c>
      <c r="CU254" s="399" t="str">
        <f t="shared" si="454"/>
        <v/>
      </c>
      <c r="CV254" s="399" t="str">
        <f t="shared" si="455"/>
        <v/>
      </c>
      <c r="CW254" s="399" t="str">
        <f t="shared" si="456"/>
        <v/>
      </c>
      <c r="CX254" s="399" t="str">
        <f t="shared" si="457"/>
        <v/>
      </c>
      <c r="CY254" s="399"/>
      <c r="CZ254" s="399"/>
      <c r="DA254" s="400">
        <f t="shared" si="458"/>
        <v>0</v>
      </c>
      <c r="DB254" s="400">
        <f t="shared" si="459"/>
        <v>0</v>
      </c>
      <c r="DC254" s="400">
        <f t="shared" si="460"/>
        <v>0</v>
      </c>
      <c r="DD254" s="400">
        <f t="shared" si="461"/>
        <v>0</v>
      </c>
      <c r="DE254" s="400">
        <f t="shared" si="462"/>
        <v>0</v>
      </c>
      <c r="DF254" s="400">
        <f t="shared" si="463"/>
        <v>0</v>
      </c>
      <c r="DG254" s="400">
        <f t="shared" si="464"/>
        <v>0</v>
      </c>
      <c r="DH254" s="400">
        <f t="shared" si="465"/>
        <v>0</v>
      </c>
      <c r="DI254" s="400">
        <f t="shared" si="466"/>
        <v>0</v>
      </c>
      <c r="DJ254" s="400">
        <f t="shared" si="467"/>
        <v>0</v>
      </c>
      <c r="DK254" s="400">
        <f t="shared" si="468"/>
        <v>0</v>
      </c>
      <c r="DL254" s="400">
        <f t="shared" si="469"/>
        <v>0</v>
      </c>
      <c r="DM254" s="400">
        <f t="shared" si="470"/>
        <v>0</v>
      </c>
      <c r="DN254" s="400">
        <f t="shared" si="471"/>
        <v>0</v>
      </c>
      <c r="DO254" s="400">
        <f t="shared" si="472"/>
        <v>0</v>
      </c>
      <c r="DP254" s="400">
        <f t="shared" si="473"/>
        <v>0</v>
      </c>
      <c r="DQ254" s="400">
        <f t="shared" si="474"/>
        <v>0</v>
      </c>
      <c r="DR254" s="400">
        <f t="shared" si="475"/>
        <v>0</v>
      </c>
      <c r="DS254" s="400">
        <f t="shared" si="476"/>
        <v>0</v>
      </c>
      <c r="DT254" s="400">
        <f t="shared" si="477"/>
        <v>0</v>
      </c>
      <c r="DU254" s="400">
        <f t="shared" si="478"/>
        <v>0</v>
      </c>
      <c r="DV254" s="400">
        <f t="shared" si="479"/>
        <v>0</v>
      </c>
      <c r="DW254" s="400">
        <f t="shared" si="481"/>
        <v>0</v>
      </c>
      <c r="DX254" s="400">
        <f t="shared" si="481"/>
        <v>0</v>
      </c>
    </row>
    <row r="255" spans="1:128" ht="15" customHeight="1" x14ac:dyDescent="0.25">
      <c r="A255" s="7421" t="s">
        <v>2619</v>
      </c>
      <c r="B255" s="279" t="s">
        <v>2620</v>
      </c>
      <c r="C255" s="419"/>
      <c r="D255" s="4165"/>
      <c r="E255" s="274"/>
      <c r="F255" s="315"/>
      <c r="G255" s="274"/>
      <c r="H255" s="315"/>
      <c r="I255" s="274"/>
      <c r="J255" s="315"/>
      <c r="K255" s="274"/>
      <c r="L255" s="315"/>
      <c r="M255" s="274"/>
      <c r="N255" s="315"/>
      <c r="O255" s="274"/>
      <c r="P255" s="315"/>
      <c r="Q255" s="266"/>
      <c r="R255" s="315"/>
      <c r="S255" s="266"/>
      <c r="T255" s="315"/>
      <c r="U255" s="266"/>
      <c r="V255" s="315"/>
      <c r="W255" s="274"/>
      <c r="X255" s="315"/>
      <c r="Y255" s="274"/>
      <c r="Z255" s="315"/>
      <c r="AA255" s="274"/>
      <c r="AB255" s="315"/>
      <c r="AC255" s="266"/>
      <c r="AD255" s="315"/>
      <c r="AE255" s="274"/>
      <c r="AF255" s="315"/>
      <c r="AG255" s="274"/>
      <c r="AH255" s="315"/>
      <c r="AI255" s="274"/>
      <c r="AJ255" s="149"/>
      <c r="AK255" s="147"/>
      <c r="AL255" s="315"/>
      <c r="AM255" s="274"/>
      <c r="AN255" s="149"/>
      <c r="AO255" s="147"/>
      <c r="AP255" s="315"/>
      <c r="AQ255" s="274"/>
      <c r="AR255" s="149"/>
      <c r="AS255" s="147"/>
      <c r="AT255" s="149"/>
      <c r="AU255" s="147"/>
      <c r="AV255" s="315"/>
      <c r="AW255" s="147"/>
      <c r="AX255" s="315"/>
      <c r="AY255" s="398" t="str">
        <f t="shared" si="433"/>
        <v/>
      </c>
      <c r="CA255" s="399" t="str">
        <f t="shared" si="434"/>
        <v/>
      </c>
      <c r="CB255" s="399" t="str">
        <f t="shared" si="435"/>
        <v/>
      </c>
      <c r="CC255" s="399" t="str">
        <f t="shared" si="436"/>
        <v/>
      </c>
      <c r="CD255" s="399" t="str">
        <f t="shared" si="437"/>
        <v/>
      </c>
      <c r="CE255" s="399" t="str">
        <f t="shared" si="438"/>
        <v/>
      </c>
      <c r="CF255" s="399" t="str">
        <f t="shared" si="439"/>
        <v/>
      </c>
      <c r="CG255" s="399" t="str">
        <f t="shared" si="440"/>
        <v/>
      </c>
      <c r="CH255" s="399" t="str">
        <f t="shared" si="441"/>
        <v/>
      </c>
      <c r="CI255" s="399" t="str">
        <f t="shared" si="442"/>
        <v/>
      </c>
      <c r="CJ255" s="399" t="str">
        <f t="shared" si="443"/>
        <v/>
      </c>
      <c r="CK255" s="399" t="str">
        <f t="shared" si="444"/>
        <v/>
      </c>
      <c r="CL255" s="399" t="str">
        <f t="shared" si="445"/>
        <v/>
      </c>
      <c r="CM255" s="399" t="str">
        <f t="shared" si="446"/>
        <v/>
      </c>
      <c r="CN255" s="399" t="str">
        <f t="shared" si="447"/>
        <v/>
      </c>
      <c r="CO255" s="399" t="str">
        <f t="shared" si="448"/>
        <v/>
      </c>
      <c r="CP255" s="399" t="str">
        <f t="shared" si="449"/>
        <v/>
      </c>
      <c r="CQ255" s="399" t="str">
        <f t="shared" si="450"/>
        <v/>
      </c>
      <c r="CR255" s="399" t="str">
        <f t="shared" si="451"/>
        <v/>
      </c>
      <c r="CS255" s="399" t="str">
        <f t="shared" si="452"/>
        <v/>
      </c>
      <c r="CT255" s="399" t="str">
        <f t="shared" si="453"/>
        <v/>
      </c>
      <c r="CU255" s="399" t="str">
        <f t="shared" si="454"/>
        <v/>
      </c>
      <c r="CV255" s="399" t="str">
        <f t="shared" si="455"/>
        <v/>
      </c>
      <c r="CW255" s="399" t="str">
        <f t="shared" si="456"/>
        <v/>
      </c>
      <c r="CX255" s="399" t="str">
        <f t="shared" si="457"/>
        <v/>
      </c>
      <c r="CY255" s="399"/>
      <c r="CZ255" s="399"/>
      <c r="DA255" s="400">
        <f t="shared" si="458"/>
        <v>0</v>
      </c>
      <c r="DB255" s="400">
        <f t="shared" si="459"/>
        <v>0</v>
      </c>
      <c r="DC255" s="400">
        <f t="shared" si="460"/>
        <v>0</v>
      </c>
      <c r="DD255" s="400">
        <f t="shared" si="461"/>
        <v>0</v>
      </c>
      <c r="DE255" s="400">
        <f t="shared" si="462"/>
        <v>0</v>
      </c>
      <c r="DF255" s="400">
        <f t="shared" si="463"/>
        <v>0</v>
      </c>
      <c r="DG255" s="400">
        <f t="shared" si="464"/>
        <v>0</v>
      </c>
      <c r="DH255" s="400">
        <f t="shared" si="465"/>
        <v>0</v>
      </c>
      <c r="DI255" s="400">
        <f t="shared" si="466"/>
        <v>0</v>
      </c>
      <c r="DJ255" s="400">
        <f t="shared" si="467"/>
        <v>0</v>
      </c>
      <c r="DK255" s="400">
        <f t="shared" si="468"/>
        <v>0</v>
      </c>
      <c r="DL255" s="400">
        <f t="shared" si="469"/>
        <v>0</v>
      </c>
      <c r="DM255" s="400">
        <f t="shared" si="470"/>
        <v>0</v>
      </c>
      <c r="DN255" s="400">
        <f t="shared" si="471"/>
        <v>0</v>
      </c>
      <c r="DO255" s="400">
        <f t="shared" si="472"/>
        <v>0</v>
      </c>
      <c r="DP255" s="400">
        <f t="shared" si="473"/>
        <v>0</v>
      </c>
      <c r="DQ255" s="400">
        <f t="shared" si="474"/>
        <v>0</v>
      </c>
      <c r="DR255" s="400">
        <f t="shared" si="475"/>
        <v>0</v>
      </c>
      <c r="DS255" s="400">
        <f t="shared" si="476"/>
        <v>0</v>
      </c>
      <c r="DT255" s="400">
        <f t="shared" si="477"/>
        <v>0</v>
      </c>
      <c r="DU255" s="400">
        <f t="shared" si="478"/>
        <v>0</v>
      </c>
      <c r="DV255" s="400">
        <f t="shared" si="479"/>
        <v>0</v>
      </c>
      <c r="DW255" s="400">
        <f t="shared" si="481"/>
        <v>0</v>
      </c>
      <c r="DX255" s="400">
        <f t="shared" si="481"/>
        <v>0</v>
      </c>
    </row>
    <row r="256" spans="1:128" x14ac:dyDescent="0.25">
      <c r="A256" s="6664"/>
      <c r="B256" s="1602" t="s">
        <v>2621</v>
      </c>
      <c r="C256" s="4166"/>
      <c r="D256" s="4157"/>
      <c r="E256" s="1591"/>
      <c r="F256" s="1595"/>
      <c r="G256" s="1591"/>
      <c r="H256" s="1595"/>
      <c r="I256" s="1591"/>
      <c r="J256" s="1595"/>
      <c r="K256" s="1591"/>
      <c r="L256" s="1595"/>
      <c r="M256" s="1591"/>
      <c r="N256" s="1595"/>
      <c r="O256" s="1591"/>
      <c r="P256" s="1595"/>
      <c r="Q256" s="1583"/>
      <c r="R256" s="1595"/>
      <c r="S256" s="1583"/>
      <c r="T256" s="1595"/>
      <c r="U256" s="1583"/>
      <c r="V256" s="1595"/>
      <c r="W256" s="1591"/>
      <c r="X256" s="1595"/>
      <c r="Y256" s="1591"/>
      <c r="Z256" s="1595"/>
      <c r="AA256" s="1591"/>
      <c r="AB256" s="1595"/>
      <c r="AC256" s="1583"/>
      <c r="AD256" s="1595"/>
      <c r="AE256" s="1591"/>
      <c r="AF256" s="1595"/>
      <c r="AG256" s="1591"/>
      <c r="AH256" s="1595"/>
      <c r="AI256" s="1591"/>
      <c r="AJ256" s="1679"/>
      <c r="AK256" s="2894"/>
      <c r="AL256" s="1595"/>
      <c r="AM256" s="1591"/>
      <c r="AN256" s="1679"/>
      <c r="AO256" s="2894"/>
      <c r="AP256" s="1595"/>
      <c r="AQ256" s="1591"/>
      <c r="AR256" s="1679"/>
      <c r="AS256" s="2894"/>
      <c r="AT256" s="1679"/>
      <c r="AU256" s="2894"/>
      <c r="AV256" s="1595"/>
      <c r="AW256" s="2894"/>
      <c r="AX256" s="1595"/>
      <c r="AY256" s="398" t="str">
        <f t="shared" si="433"/>
        <v/>
      </c>
      <c r="CA256" s="399" t="str">
        <f t="shared" si="434"/>
        <v/>
      </c>
      <c r="CB256" s="399" t="str">
        <f t="shared" si="435"/>
        <v/>
      </c>
      <c r="CC256" s="399" t="str">
        <f t="shared" si="436"/>
        <v/>
      </c>
      <c r="CD256" s="399" t="str">
        <f t="shared" si="437"/>
        <v/>
      </c>
      <c r="CE256" s="399" t="str">
        <f t="shared" si="438"/>
        <v/>
      </c>
      <c r="CF256" s="399" t="str">
        <f t="shared" si="439"/>
        <v/>
      </c>
      <c r="CG256" s="399" t="str">
        <f t="shared" si="440"/>
        <v/>
      </c>
      <c r="CH256" s="399" t="str">
        <f t="shared" si="441"/>
        <v/>
      </c>
      <c r="CI256" s="399" t="str">
        <f t="shared" si="442"/>
        <v/>
      </c>
      <c r="CJ256" s="399" t="str">
        <f t="shared" si="443"/>
        <v/>
      </c>
      <c r="CK256" s="399" t="str">
        <f t="shared" si="444"/>
        <v/>
      </c>
      <c r="CL256" s="399" t="str">
        <f t="shared" si="445"/>
        <v/>
      </c>
      <c r="CM256" s="399" t="str">
        <f t="shared" si="446"/>
        <v/>
      </c>
      <c r="CN256" s="399" t="str">
        <f t="shared" si="447"/>
        <v/>
      </c>
      <c r="CO256" s="399" t="str">
        <f t="shared" si="448"/>
        <v/>
      </c>
      <c r="CP256" s="399" t="str">
        <f t="shared" si="449"/>
        <v/>
      </c>
      <c r="CQ256" s="399" t="str">
        <f t="shared" si="450"/>
        <v/>
      </c>
      <c r="CR256" s="399" t="str">
        <f t="shared" si="451"/>
        <v/>
      </c>
      <c r="CS256" s="399" t="str">
        <f t="shared" si="452"/>
        <v/>
      </c>
      <c r="CT256" s="399" t="str">
        <f t="shared" si="453"/>
        <v/>
      </c>
      <c r="CU256" s="399" t="str">
        <f t="shared" si="454"/>
        <v/>
      </c>
      <c r="CV256" s="399" t="str">
        <f t="shared" si="455"/>
        <v/>
      </c>
      <c r="CW256" s="399" t="str">
        <f t="shared" si="456"/>
        <v/>
      </c>
      <c r="CX256" s="399" t="str">
        <f t="shared" si="457"/>
        <v/>
      </c>
      <c r="CY256" s="399"/>
      <c r="CZ256" s="399"/>
      <c r="DA256" s="400">
        <f t="shared" si="458"/>
        <v>0</v>
      </c>
      <c r="DB256" s="400">
        <f t="shared" si="459"/>
        <v>0</v>
      </c>
      <c r="DC256" s="400">
        <f t="shared" si="460"/>
        <v>0</v>
      </c>
      <c r="DD256" s="400">
        <f t="shared" si="461"/>
        <v>0</v>
      </c>
      <c r="DE256" s="400">
        <f t="shared" si="462"/>
        <v>0</v>
      </c>
      <c r="DF256" s="400">
        <f t="shared" si="463"/>
        <v>0</v>
      </c>
      <c r="DG256" s="400">
        <f t="shared" si="464"/>
        <v>0</v>
      </c>
      <c r="DH256" s="400">
        <f t="shared" si="465"/>
        <v>0</v>
      </c>
      <c r="DI256" s="400">
        <f t="shared" si="466"/>
        <v>0</v>
      </c>
      <c r="DJ256" s="400">
        <f t="shared" si="467"/>
        <v>0</v>
      </c>
      <c r="DK256" s="400">
        <f t="shared" si="468"/>
        <v>0</v>
      </c>
      <c r="DL256" s="400">
        <f t="shared" si="469"/>
        <v>0</v>
      </c>
      <c r="DM256" s="400">
        <f t="shared" si="470"/>
        <v>0</v>
      </c>
      <c r="DN256" s="400">
        <f t="shared" si="471"/>
        <v>0</v>
      </c>
      <c r="DO256" s="400">
        <f t="shared" si="472"/>
        <v>0</v>
      </c>
      <c r="DP256" s="400">
        <f t="shared" si="473"/>
        <v>0</v>
      </c>
      <c r="DQ256" s="400">
        <f t="shared" si="474"/>
        <v>0</v>
      </c>
      <c r="DR256" s="400">
        <f t="shared" si="475"/>
        <v>0</v>
      </c>
      <c r="DS256" s="400">
        <f t="shared" si="476"/>
        <v>0</v>
      </c>
      <c r="DT256" s="400">
        <f t="shared" si="477"/>
        <v>0</v>
      </c>
      <c r="DU256" s="400">
        <f t="shared" si="478"/>
        <v>0</v>
      </c>
      <c r="DV256" s="400">
        <f t="shared" si="479"/>
        <v>0</v>
      </c>
      <c r="DW256" s="400">
        <f t="shared" si="481"/>
        <v>0</v>
      </c>
      <c r="DX256" s="400">
        <f t="shared" si="481"/>
        <v>0</v>
      </c>
    </row>
    <row r="257" spans="1:128" x14ac:dyDescent="0.25">
      <c r="A257" s="6664"/>
      <c r="B257" s="1602" t="s">
        <v>2622</v>
      </c>
      <c r="C257" s="4166"/>
      <c r="D257" s="4157"/>
      <c r="E257" s="1591"/>
      <c r="F257" s="1595"/>
      <c r="G257" s="1591"/>
      <c r="H257" s="1595"/>
      <c r="I257" s="1591"/>
      <c r="J257" s="1595"/>
      <c r="K257" s="1591"/>
      <c r="L257" s="1595"/>
      <c r="M257" s="1591"/>
      <c r="N257" s="1595"/>
      <c r="O257" s="1591"/>
      <c r="P257" s="1595"/>
      <c r="Q257" s="1583"/>
      <c r="R257" s="1595"/>
      <c r="S257" s="1583"/>
      <c r="T257" s="1595"/>
      <c r="U257" s="1583"/>
      <c r="V257" s="1595"/>
      <c r="W257" s="1591"/>
      <c r="X257" s="1595"/>
      <c r="Y257" s="1591"/>
      <c r="Z257" s="1595"/>
      <c r="AA257" s="1591"/>
      <c r="AB257" s="1595"/>
      <c r="AC257" s="1583"/>
      <c r="AD257" s="1595"/>
      <c r="AE257" s="1591"/>
      <c r="AF257" s="1595"/>
      <c r="AG257" s="1591"/>
      <c r="AH257" s="1595"/>
      <c r="AI257" s="1591"/>
      <c r="AJ257" s="1679"/>
      <c r="AK257" s="2894"/>
      <c r="AL257" s="1595"/>
      <c r="AM257" s="1591"/>
      <c r="AN257" s="1679"/>
      <c r="AO257" s="2894"/>
      <c r="AP257" s="1595"/>
      <c r="AQ257" s="1591"/>
      <c r="AR257" s="1679"/>
      <c r="AS257" s="2894"/>
      <c r="AT257" s="1679"/>
      <c r="AU257" s="2894"/>
      <c r="AV257" s="1595"/>
      <c r="AW257" s="2894"/>
      <c r="AX257" s="1595"/>
      <c r="AY257" s="398" t="str">
        <f t="shared" si="433"/>
        <v/>
      </c>
      <c r="CA257" s="399" t="str">
        <f t="shared" si="434"/>
        <v/>
      </c>
      <c r="CB257" s="399" t="str">
        <f t="shared" si="435"/>
        <v/>
      </c>
      <c r="CC257" s="399" t="str">
        <f t="shared" si="436"/>
        <v/>
      </c>
      <c r="CD257" s="399" t="str">
        <f t="shared" si="437"/>
        <v/>
      </c>
      <c r="CE257" s="399" t="str">
        <f t="shared" si="438"/>
        <v/>
      </c>
      <c r="CF257" s="399" t="str">
        <f t="shared" si="439"/>
        <v/>
      </c>
      <c r="CG257" s="399" t="str">
        <f t="shared" si="440"/>
        <v/>
      </c>
      <c r="CH257" s="399" t="str">
        <f t="shared" si="441"/>
        <v/>
      </c>
      <c r="CI257" s="399" t="str">
        <f t="shared" si="442"/>
        <v/>
      </c>
      <c r="CJ257" s="399" t="str">
        <f t="shared" si="443"/>
        <v/>
      </c>
      <c r="CK257" s="399" t="str">
        <f t="shared" si="444"/>
        <v/>
      </c>
      <c r="CL257" s="399" t="str">
        <f t="shared" si="445"/>
        <v/>
      </c>
      <c r="CM257" s="399" t="str">
        <f t="shared" si="446"/>
        <v/>
      </c>
      <c r="CN257" s="399" t="str">
        <f t="shared" si="447"/>
        <v/>
      </c>
      <c r="CO257" s="399" t="str">
        <f t="shared" si="448"/>
        <v/>
      </c>
      <c r="CP257" s="399" t="str">
        <f t="shared" si="449"/>
        <v/>
      </c>
      <c r="CQ257" s="399" t="str">
        <f t="shared" si="450"/>
        <v/>
      </c>
      <c r="CR257" s="399" t="str">
        <f t="shared" si="451"/>
        <v/>
      </c>
      <c r="CS257" s="399" t="str">
        <f t="shared" si="452"/>
        <v/>
      </c>
      <c r="CT257" s="399" t="str">
        <f t="shared" si="453"/>
        <v/>
      </c>
      <c r="CU257" s="399" t="str">
        <f t="shared" si="454"/>
        <v/>
      </c>
      <c r="CV257" s="399" t="str">
        <f t="shared" si="455"/>
        <v/>
      </c>
      <c r="CW257" s="399" t="str">
        <f t="shared" si="456"/>
        <v/>
      </c>
      <c r="CX257" s="399" t="str">
        <f t="shared" si="457"/>
        <v/>
      </c>
      <c r="CY257" s="399"/>
      <c r="CZ257" s="399"/>
      <c r="DA257" s="400">
        <f t="shared" si="458"/>
        <v>0</v>
      </c>
      <c r="DB257" s="400">
        <f t="shared" si="459"/>
        <v>0</v>
      </c>
      <c r="DC257" s="400">
        <f t="shared" si="460"/>
        <v>0</v>
      </c>
      <c r="DD257" s="400">
        <f t="shared" si="461"/>
        <v>0</v>
      </c>
      <c r="DE257" s="400">
        <f t="shared" si="462"/>
        <v>0</v>
      </c>
      <c r="DF257" s="400">
        <f t="shared" si="463"/>
        <v>0</v>
      </c>
      <c r="DG257" s="400">
        <f t="shared" si="464"/>
        <v>0</v>
      </c>
      <c r="DH257" s="400">
        <f t="shared" si="465"/>
        <v>0</v>
      </c>
      <c r="DI257" s="400">
        <f t="shared" si="466"/>
        <v>0</v>
      </c>
      <c r="DJ257" s="400">
        <f t="shared" si="467"/>
        <v>0</v>
      </c>
      <c r="DK257" s="400">
        <f t="shared" si="468"/>
        <v>0</v>
      </c>
      <c r="DL257" s="400">
        <f t="shared" si="469"/>
        <v>0</v>
      </c>
      <c r="DM257" s="400">
        <f t="shared" si="470"/>
        <v>0</v>
      </c>
      <c r="DN257" s="400">
        <f t="shared" si="471"/>
        <v>0</v>
      </c>
      <c r="DO257" s="400">
        <f t="shared" si="472"/>
        <v>0</v>
      </c>
      <c r="DP257" s="400">
        <f t="shared" si="473"/>
        <v>0</v>
      </c>
      <c r="DQ257" s="400">
        <f t="shared" si="474"/>
        <v>0</v>
      </c>
      <c r="DR257" s="400">
        <f t="shared" si="475"/>
        <v>0</v>
      </c>
      <c r="DS257" s="400">
        <f t="shared" si="476"/>
        <v>0</v>
      </c>
      <c r="DT257" s="400">
        <f t="shared" si="477"/>
        <v>0</v>
      </c>
      <c r="DU257" s="400">
        <f t="shared" si="478"/>
        <v>0</v>
      </c>
      <c r="DV257" s="400">
        <f t="shared" si="479"/>
        <v>0</v>
      </c>
      <c r="DW257" s="400">
        <f t="shared" si="481"/>
        <v>0</v>
      </c>
      <c r="DX257" s="400">
        <f t="shared" si="481"/>
        <v>0</v>
      </c>
    </row>
    <row r="258" spans="1:128" x14ac:dyDescent="0.25">
      <c r="A258" s="7422"/>
      <c r="B258" s="1750" t="s">
        <v>2623</v>
      </c>
      <c r="C258" s="4167"/>
      <c r="D258" s="4168"/>
      <c r="E258" s="1907"/>
      <c r="F258" s="1597"/>
      <c r="G258" s="1907"/>
      <c r="H258" s="1597"/>
      <c r="I258" s="1907"/>
      <c r="J258" s="1597"/>
      <c r="K258" s="1907"/>
      <c r="L258" s="1597"/>
      <c r="M258" s="1907"/>
      <c r="N258" s="1597"/>
      <c r="O258" s="1907"/>
      <c r="P258" s="1597"/>
      <c r="Q258" s="1596"/>
      <c r="R258" s="1597"/>
      <c r="S258" s="1596"/>
      <c r="T258" s="1597"/>
      <c r="U258" s="1596"/>
      <c r="V258" s="1597"/>
      <c r="W258" s="1907"/>
      <c r="X258" s="1597"/>
      <c r="Y258" s="1907"/>
      <c r="Z258" s="1597"/>
      <c r="AA258" s="1907"/>
      <c r="AB258" s="1597"/>
      <c r="AC258" s="1596"/>
      <c r="AD258" s="1597"/>
      <c r="AE258" s="1907"/>
      <c r="AF258" s="1597"/>
      <c r="AG258" s="1907"/>
      <c r="AH258" s="1597"/>
      <c r="AI258" s="1907"/>
      <c r="AJ258" s="1710"/>
      <c r="AK258" s="2879"/>
      <c r="AL258" s="1597"/>
      <c r="AM258" s="1907"/>
      <c r="AN258" s="1710"/>
      <c r="AO258" s="2879"/>
      <c r="AP258" s="1597"/>
      <c r="AQ258" s="1907"/>
      <c r="AR258" s="1710"/>
      <c r="AS258" s="2879"/>
      <c r="AT258" s="1710"/>
      <c r="AU258" s="2879"/>
      <c r="AV258" s="1597"/>
      <c r="AW258" s="2879"/>
      <c r="AX258" s="1597"/>
      <c r="AY258" s="398" t="str">
        <f t="shared" si="433"/>
        <v/>
      </c>
      <c r="CA258" s="399" t="str">
        <f t="shared" si="434"/>
        <v/>
      </c>
      <c r="CB258" s="399" t="str">
        <f t="shared" si="435"/>
        <v/>
      </c>
      <c r="CC258" s="399" t="str">
        <f t="shared" si="436"/>
        <v/>
      </c>
      <c r="CD258" s="399" t="str">
        <f t="shared" si="437"/>
        <v/>
      </c>
      <c r="CE258" s="399" t="str">
        <f t="shared" si="438"/>
        <v/>
      </c>
      <c r="CF258" s="399" t="str">
        <f t="shared" si="439"/>
        <v/>
      </c>
      <c r="CG258" s="399" t="str">
        <f t="shared" si="440"/>
        <v/>
      </c>
      <c r="CH258" s="399" t="str">
        <f t="shared" si="441"/>
        <v/>
      </c>
      <c r="CI258" s="399" t="str">
        <f t="shared" si="442"/>
        <v/>
      </c>
      <c r="CJ258" s="399" t="str">
        <f t="shared" si="443"/>
        <v/>
      </c>
      <c r="CK258" s="399" t="str">
        <f t="shared" si="444"/>
        <v/>
      </c>
      <c r="CL258" s="399" t="str">
        <f t="shared" si="445"/>
        <v/>
      </c>
      <c r="CM258" s="399" t="str">
        <f t="shared" si="446"/>
        <v/>
      </c>
      <c r="CN258" s="399" t="str">
        <f t="shared" si="447"/>
        <v/>
      </c>
      <c r="CO258" s="399" t="str">
        <f t="shared" si="448"/>
        <v/>
      </c>
      <c r="CP258" s="399" t="str">
        <f t="shared" si="449"/>
        <v/>
      </c>
      <c r="CQ258" s="399" t="str">
        <f t="shared" si="450"/>
        <v/>
      </c>
      <c r="CR258" s="399" t="str">
        <f t="shared" si="451"/>
        <v/>
      </c>
      <c r="CS258" s="399" t="str">
        <f t="shared" si="452"/>
        <v/>
      </c>
      <c r="CT258" s="399" t="str">
        <f t="shared" si="453"/>
        <v/>
      </c>
      <c r="CU258" s="399" t="str">
        <f t="shared" si="454"/>
        <v/>
      </c>
      <c r="CV258" s="399" t="str">
        <f t="shared" si="455"/>
        <v/>
      </c>
      <c r="CW258" s="399" t="str">
        <f t="shared" si="456"/>
        <v/>
      </c>
      <c r="CX258" s="399" t="str">
        <f t="shared" si="457"/>
        <v/>
      </c>
      <c r="CY258" s="399"/>
      <c r="CZ258" s="399"/>
      <c r="DA258" s="400">
        <f t="shared" si="458"/>
        <v>0</v>
      </c>
      <c r="DB258" s="400">
        <f t="shared" si="459"/>
        <v>0</v>
      </c>
      <c r="DC258" s="400">
        <f t="shared" si="460"/>
        <v>0</v>
      </c>
      <c r="DD258" s="400">
        <f t="shared" si="461"/>
        <v>0</v>
      </c>
      <c r="DE258" s="400">
        <f t="shared" si="462"/>
        <v>0</v>
      </c>
      <c r="DF258" s="400">
        <f t="shared" si="463"/>
        <v>0</v>
      </c>
      <c r="DG258" s="400">
        <f t="shared" si="464"/>
        <v>0</v>
      </c>
      <c r="DH258" s="400">
        <f t="shared" si="465"/>
        <v>0</v>
      </c>
      <c r="DI258" s="400">
        <f t="shared" si="466"/>
        <v>0</v>
      </c>
      <c r="DJ258" s="400">
        <f t="shared" si="467"/>
        <v>0</v>
      </c>
      <c r="DK258" s="400">
        <f t="shared" si="468"/>
        <v>0</v>
      </c>
      <c r="DL258" s="400">
        <f t="shared" si="469"/>
        <v>0</v>
      </c>
      <c r="DM258" s="400">
        <f t="shared" si="470"/>
        <v>0</v>
      </c>
      <c r="DN258" s="400">
        <f t="shared" si="471"/>
        <v>0</v>
      </c>
      <c r="DO258" s="400">
        <f t="shared" si="472"/>
        <v>0</v>
      </c>
      <c r="DP258" s="400">
        <f t="shared" si="473"/>
        <v>0</v>
      </c>
      <c r="DQ258" s="400">
        <f t="shared" si="474"/>
        <v>0</v>
      </c>
      <c r="DR258" s="400">
        <f t="shared" si="475"/>
        <v>0</v>
      </c>
      <c r="DS258" s="400">
        <f t="shared" si="476"/>
        <v>0</v>
      </c>
      <c r="DT258" s="400">
        <f t="shared" si="477"/>
        <v>0</v>
      </c>
      <c r="DU258" s="400">
        <f t="shared" si="478"/>
        <v>0</v>
      </c>
      <c r="DV258" s="400">
        <f t="shared" si="479"/>
        <v>0</v>
      </c>
      <c r="DW258" s="400">
        <f t="shared" si="481"/>
        <v>0</v>
      </c>
      <c r="DX258" s="400">
        <f t="shared" si="481"/>
        <v>0</v>
      </c>
    </row>
    <row r="259" spans="1:128" ht="27.75" customHeight="1" x14ac:dyDescent="0.25">
      <c r="A259" s="4143" t="s">
        <v>2624</v>
      </c>
    </row>
    <row r="260" spans="1:128" x14ac:dyDescent="0.25">
      <c r="A260" s="7499" t="s">
        <v>711</v>
      </c>
      <c r="B260" s="7499" t="s">
        <v>49</v>
      </c>
      <c r="C260" s="7501" t="s">
        <v>2625</v>
      </c>
      <c r="D260" s="7501"/>
      <c r="E260" s="7501"/>
      <c r="F260" s="7501"/>
      <c r="G260" s="7501"/>
      <c r="H260" s="7501"/>
      <c r="I260" s="7501"/>
      <c r="J260" s="7501"/>
      <c r="K260" s="7501"/>
      <c r="L260" s="7502"/>
      <c r="M260" s="7503" t="s">
        <v>13</v>
      </c>
      <c r="N260" s="7505" t="s">
        <v>14</v>
      </c>
    </row>
    <row r="261" spans="1:128" ht="25.5" x14ac:dyDescent="0.25">
      <c r="A261" s="7500"/>
      <c r="B261" s="7500"/>
      <c r="C261" s="4169" t="s">
        <v>289</v>
      </c>
      <c r="D261" s="4170" t="s">
        <v>18</v>
      </c>
      <c r="E261" s="4170" t="s">
        <v>164</v>
      </c>
      <c r="F261" s="4170" t="s">
        <v>310</v>
      </c>
      <c r="G261" s="4170" t="s">
        <v>311</v>
      </c>
      <c r="H261" s="4170" t="s">
        <v>312</v>
      </c>
      <c r="I261" s="4170" t="s">
        <v>313</v>
      </c>
      <c r="J261" s="4170" t="s">
        <v>314</v>
      </c>
      <c r="K261" s="4170" t="s">
        <v>315</v>
      </c>
      <c r="L261" s="4171" t="s">
        <v>2626</v>
      </c>
      <c r="M261" s="7504"/>
      <c r="N261" s="7506"/>
    </row>
    <row r="262" spans="1:128" ht="17.25" customHeight="1" x14ac:dyDescent="0.25">
      <c r="A262" s="3899" t="s">
        <v>2627</v>
      </c>
      <c r="B262" s="4172"/>
      <c r="C262" s="266"/>
      <c r="D262" s="148"/>
      <c r="E262" s="148"/>
      <c r="F262" s="148"/>
      <c r="G262" s="148"/>
      <c r="H262" s="148"/>
      <c r="I262" s="148"/>
      <c r="J262" s="148"/>
      <c r="K262" s="148"/>
      <c r="L262" s="259"/>
      <c r="M262" s="1584"/>
      <c r="N262" s="255"/>
      <c r="O262" s="398" t="str">
        <f>$CA262&amp;$CB262&amp;$CC262&amp;$CD262&amp;$CE262&amp;$CF262&amp;$CG262&amp;$CH262&amp;$CI262&amp;$CJ262&amp;$CK262&amp;$CL262&amp;$CM262&amp;$CN262&amp;$CO262&amp;$CP262&amp;$CQ262&amp;$CR262&amp;$CS262&amp;$CT262&amp;$CU262&amp;$CV262&amp;$CW262&amp;$CX262&amp;$CY262&amp;$CZ262</f>
        <v/>
      </c>
      <c r="CA262" s="399" t="str">
        <f>IF(AND($B262&lt;&gt;0,M262=""),"* No olvide ingresar la columna Pueblos Originarios (Digite CERO si no tiene). ",IF(M262&gt;$B262,"* El Número de Screenings de Pueblos Originarios no puede superar el Total. ",""))</f>
        <v/>
      </c>
      <c r="CB262" s="399" t="str">
        <f>IF(AND($B262&lt;&gt;0,N262=""),"* No olvide ingresar la columna Migrantes (Digite CERO si no tiene). ",IF(N262&gt;$B262,"* El Número de Screenings de Población Migrante no puede superar el Total. ",""))</f>
        <v/>
      </c>
      <c r="DA262" s="400">
        <f>IF(AND($B262&lt;&gt;0,M262=""),1,IF(M262&gt;$B262,1,0))</f>
        <v>0</v>
      </c>
      <c r="DB262" s="400">
        <f>IF(AND($B262&lt;&gt;0,N262=""),1,IF(N262&gt;$B262,1,0))</f>
        <v>0</v>
      </c>
    </row>
    <row r="263" spans="1:128" ht="17.25" customHeight="1" x14ac:dyDescent="0.25">
      <c r="A263" s="1864" t="s">
        <v>2628</v>
      </c>
      <c r="B263" s="4173"/>
      <c r="C263" s="1583"/>
      <c r="D263" s="1674"/>
      <c r="E263" s="1674"/>
      <c r="F263" s="1674"/>
      <c r="G263" s="1674"/>
      <c r="H263" s="1674"/>
      <c r="I263" s="1674"/>
      <c r="J263" s="1674"/>
      <c r="K263" s="1674"/>
      <c r="L263" s="1740"/>
      <c r="M263" s="1584"/>
      <c r="N263" s="1585"/>
      <c r="O263" s="398" t="str">
        <f>$CA263&amp;$CB263&amp;$CC263&amp;$CD263&amp;$CE263&amp;$CF263&amp;$CG263&amp;$CH263&amp;$CI263&amp;$CJ263&amp;$CK263&amp;$CL263&amp;$CM263&amp;$CN263&amp;$CO263&amp;$CP263&amp;$CQ263&amp;$CR263&amp;$CS263&amp;$CT263&amp;$CU263&amp;$CV263&amp;$CW263&amp;$CX263&amp;$CY263&amp;$CZ263</f>
        <v/>
      </c>
      <c r="CA263" s="399" t="str">
        <f>IF(AND($B263&lt;&gt;0,M263=""),"* No olvide ingresar la columna Pueblos Originarios (Digite CERO si no tiene). ",IF(M263&gt;$B263,"* El Número de Screenings de Pueblos Originarios no puede superar el Total. ",""))</f>
        <v/>
      </c>
      <c r="CB263" s="399" t="str">
        <f>IF(AND($B263&lt;&gt;0,N263=""),"* No olvide ingresar la columna Migrantes (Digite CERO si no tiene). ",IF(N263&gt;$B263,"* El Número de Screenings de Población Migrante no puede superar el Total. ",""))</f>
        <v/>
      </c>
      <c r="DA263" s="400">
        <f t="shared" ref="DA263:DB265" si="482">IF(AND($B263&lt;&gt;0,M263=""),1,IF(M263&gt;$B263,1,0))</f>
        <v>0</v>
      </c>
      <c r="DB263" s="400">
        <f t="shared" si="482"/>
        <v>0</v>
      </c>
    </row>
    <row r="264" spans="1:128" ht="17.25" customHeight="1" x14ac:dyDescent="0.25">
      <c r="A264" s="1864" t="s">
        <v>2629</v>
      </c>
      <c r="B264" s="4174"/>
      <c r="C264" s="1583"/>
      <c r="D264" s="1674"/>
      <c r="E264" s="1674"/>
      <c r="F264" s="1674"/>
      <c r="G264" s="1674"/>
      <c r="H264" s="1674"/>
      <c r="I264" s="1674"/>
      <c r="J264" s="1674"/>
      <c r="K264" s="1674"/>
      <c r="L264" s="1740"/>
      <c r="M264" s="1584"/>
      <c r="N264" s="1585"/>
      <c r="O264" s="398" t="str">
        <f>$CA264&amp;$CB264&amp;$CC264&amp;$CD264&amp;$CE264&amp;$CF264&amp;$CG264&amp;$CH264&amp;$CI264&amp;$CJ264&amp;$CK264&amp;$CL264&amp;$CM264&amp;$CN264&amp;$CO264&amp;$CP264&amp;$CQ264&amp;$CR264&amp;$CS264&amp;$CT264&amp;$CU264&amp;$CV264&amp;$CW264&amp;$CX264&amp;$CY264&amp;$CZ264</f>
        <v/>
      </c>
      <c r="CA264" s="399" t="str">
        <f>IF(AND($B264&lt;&gt;0,M264=""),"* No olvide ingresar la columna Pueblos Originarios (Digite CERO si no tiene). ",IF(M264&gt;$B264,"* El Número de Screenings de Pueblos Originarios no puede superar el Total. ",""))</f>
        <v/>
      </c>
      <c r="CB264" s="399" t="str">
        <f>IF(AND($B264&lt;&gt;0,N264=""),"* No olvide ingresar la columna Migrantes (Digite CERO si no tiene). ",IF(N264&gt;$B264,"* El Número de Screenings de Población Migrante no puede superar el Total. ",""))</f>
        <v/>
      </c>
      <c r="DA264" s="400">
        <f t="shared" si="482"/>
        <v>0</v>
      </c>
      <c r="DB264" s="400">
        <f t="shared" si="482"/>
        <v>0</v>
      </c>
    </row>
    <row r="265" spans="1:128" ht="30.75" customHeight="1" x14ac:dyDescent="0.25">
      <c r="A265" s="1864" t="s">
        <v>2630</v>
      </c>
      <c r="B265" s="4174"/>
      <c r="C265" s="1583"/>
      <c r="D265" s="1674"/>
      <c r="E265" s="1674"/>
      <c r="F265" s="1674"/>
      <c r="G265" s="1674"/>
      <c r="H265" s="1674"/>
      <c r="I265" s="1674"/>
      <c r="J265" s="1674"/>
      <c r="K265" s="1674"/>
      <c r="L265" s="1740"/>
      <c r="M265" s="1584"/>
      <c r="N265" s="1585"/>
      <c r="O265" s="398" t="str">
        <f>$CA265&amp;$CB265&amp;$CC265&amp;$CD265&amp;$CE265&amp;$CF265&amp;$CG265&amp;$CH265&amp;$CI265&amp;$CJ265&amp;$CK265&amp;$CL265&amp;$CM265&amp;$CN265&amp;$CO265&amp;$CP265&amp;$CQ265&amp;$CR265&amp;$CS265&amp;$CT265&amp;$CU265&amp;$CV265&amp;$CW265&amp;$CX265&amp;$CY265&amp;$CZ265</f>
        <v/>
      </c>
      <c r="CA265" s="399" t="str">
        <f>IF(AND($B265&lt;&gt;0,M265=""),"* No olvide ingresar la columna Pueblos Originarios (Digite CERO si no tiene). ",IF(M265&gt;$B265,"* El Número de Screenings de Pueblos Originarios no puede superar el Total. ",""))</f>
        <v/>
      </c>
      <c r="CB265" s="399" t="str">
        <f>IF(AND($B265&lt;&gt;0,N265=""),"* No olvide ingresar la columna Migrantes (Digite CERO si no tiene). ",IF(N265&gt;$B265,"* El Número de Screenings de Población Migrante no puede superar el Total. ",""))</f>
        <v/>
      </c>
      <c r="DA265" s="400">
        <f t="shared" si="482"/>
        <v>0</v>
      </c>
      <c r="DB265" s="400">
        <f t="shared" si="482"/>
        <v>0</v>
      </c>
    </row>
    <row r="266" spans="1:128" ht="18" customHeight="1" x14ac:dyDescent="0.25">
      <c r="A266" s="4175" t="s">
        <v>2631</v>
      </c>
      <c r="B266" s="4176"/>
      <c r="C266" s="1596"/>
      <c r="D266" s="1634"/>
      <c r="E266" s="1634"/>
      <c r="F266" s="1634"/>
      <c r="G266" s="1634"/>
      <c r="H266" s="1634"/>
      <c r="I266" s="1634"/>
      <c r="J266" s="1634"/>
      <c r="K266" s="1634"/>
      <c r="L266" s="1637"/>
      <c r="M266" s="1640"/>
      <c r="N266" s="1598"/>
      <c r="O266" s="398" t="str">
        <f>$CA266&amp;$CB266&amp;$CC266&amp;$CD266&amp;$CE266&amp;$CF266&amp;$CG266&amp;$CH266&amp;$CI266&amp;$CJ266&amp;$CK266&amp;$CL266&amp;$CM266&amp;$CN266&amp;$CO266&amp;$CP266&amp;$CQ266&amp;$CR266&amp;$CS266&amp;$CT266&amp;$CU266&amp;$CV266&amp;$CW266&amp;$CX266&amp;$CY266&amp;$CZ266</f>
        <v/>
      </c>
      <c r="CA266" s="399" t="str">
        <f>IF(AND($B266&lt;&gt;0,M266=""),"* No olvide ingresar la columna Pueblos Originarios (Digite CERO si no tiene). ",IF(M266&gt;$B266,"* El Número de Screenings de Pueblos Originarios no puede superar el Total. ",""))</f>
        <v/>
      </c>
      <c r="CB266" s="399" t="str">
        <f>IF(AND($B266&lt;&gt;0,N266=""),"* No olvide ingresar la columna Migrantes (Digite CERO si no tiene). ",IF(N266&gt;$B266,"* El Número de Screenings de Población Migrante no puede superar el Total. ",""))</f>
        <v/>
      </c>
      <c r="DA266" s="400">
        <f>IF(AND($B266&lt;&gt;0,M266=""),1,IF(M266&gt;$B266,1,0))</f>
        <v>0</v>
      </c>
      <c r="DB266" s="400">
        <f>IF(AND($B266&lt;&gt;0,N266=""),1,IF(N266&gt;$B266,1,0))</f>
        <v>0</v>
      </c>
    </row>
    <row r="267" spans="1:128" ht="19.5" customHeight="1" x14ac:dyDescent="0.25">
      <c r="A267" s="4143" t="s">
        <v>2632</v>
      </c>
    </row>
    <row r="268" spans="1:128" x14ac:dyDescent="0.25">
      <c r="A268" s="7499" t="s">
        <v>2633</v>
      </c>
      <c r="B268" s="7499" t="s">
        <v>49</v>
      </c>
      <c r="C268" s="7517" t="s">
        <v>172</v>
      </c>
      <c r="D268" s="7518"/>
      <c r="E268" s="7518"/>
      <c r="F268" s="7518"/>
      <c r="G268" s="7518"/>
      <c r="H268" s="7518"/>
      <c r="I268" s="7518"/>
      <c r="J268" s="7518"/>
      <c r="K268" s="7518"/>
      <c r="L268" s="7518"/>
      <c r="M268" s="7518"/>
      <c r="N268" s="7518"/>
      <c r="O268" s="7518"/>
      <c r="P268" s="7518"/>
      <c r="Q268" s="7518"/>
      <c r="R268" s="7519"/>
      <c r="S268" s="7520" t="s">
        <v>13</v>
      </c>
      <c r="T268" s="7503" t="s">
        <v>14</v>
      </c>
    </row>
    <row r="269" spans="1:128" x14ac:dyDescent="0.25">
      <c r="A269" s="7500"/>
      <c r="B269" s="7500"/>
      <c r="C269" s="4169" t="s">
        <v>2634</v>
      </c>
      <c r="D269" s="4170" t="s">
        <v>56</v>
      </c>
      <c r="E269" s="4170" t="s">
        <v>57</v>
      </c>
      <c r="F269" s="4170" t="s">
        <v>58</v>
      </c>
      <c r="G269" s="4170" t="s">
        <v>59</v>
      </c>
      <c r="H269" s="4170" t="s">
        <v>2635</v>
      </c>
      <c r="I269" s="4170" t="s">
        <v>61</v>
      </c>
      <c r="J269" s="4170" t="s">
        <v>2636</v>
      </c>
      <c r="K269" s="4170" t="s">
        <v>2637</v>
      </c>
      <c r="L269" s="4170" t="s">
        <v>2638</v>
      </c>
      <c r="M269" s="4170" t="s">
        <v>2639</v>
      </c>
      <c r="N269" s="4170" t="s">
        <v>2640</v>
      </c>
      <c r="O269" s="4170" t="s">
        <v>2641</v>
      </c>
      <c r="P269" s="4177" t="s">
        <v>2642</v>
      </c>
      <c r="Q269" s="4177" t="s">
        <v>2643</v>
      </c>
      <c r="R269" s="4178" t="s">
        <v>2644</v>
      </c>
      <c r="S269" s="7521"/>
      <c r="T269" s="7504"/>
    </row>
    <row r="270" spans="1:128" ht="26.25" customHeight="1" x14ac:dyDescent="0.25">
      <c r="A270" s="3899" t="s">
        <v>2645</v>
      </c>
      <c r="B270" s="4172"/>
      <c r="C270" s="3808"/>
      <c r="D270" s="1641"/>
      <c r="E270" s="1641"/>
      <c r="F270" s="1641"/>
      <c r="G270" s="1641"/>
      <c r="H270" s="1641"/>
      <c r="I270" s="1641"/>
      <c r="J270" s="1641"/>
      <c r="K270" s="1641"/>
      <c r="L270" s="1641"/>
      <c r="M270" s="1641"/>
      <c r="N270" s="1641"/>
      <c r="O270" s="1641"/>
      <c r="P270" s="1641"/>
      <c r="Q270" s="1641"/>
      <c r="R270" s="4135"/>
      <c r="S270" s="3846"/>
      <c r="T270" s="3813"/>
      <c r="U270" s="398" t="str">
        <f>$CA270&amp;$CB270&amp;$CC270&amp;$CD270&amp;$CE270&amp;$CF270&amp;$CG270&amp;$CH270&amp;$CI270&amp;$CJ270&amp;$CK270&amp;$CL270&amp;$CM270&amp;$CN270&amp;$CO270&amp;$CP270&amp;$CQ270&amp;$CR270&amp;$CS270&amp;$CT270&amp;$CU270&amp;$CV270&amp;$CW270&amp;$CX270&amp;$CY270&amp;$CZ270</f>
        <v/>
      </c>
      <c r="CA270" s="399" t="str">
        <f>IF(AND($B270&lt;&gt;0,S270=""),"* No olvide ingresar la columna Pueblos Originarios (Digite CERO si no tiene). ",IF(S270&gt;$B270,"* El Número de Hijos de Pueblos Originarios no puede superar el Total. ",""))</f>
        <v/>
      </c>
      <c r="CB270" s="399" t="str">
        <f>IF(AND($B270&lt;&gt;0,T270=""),"* No olvide ingresar la columna Migrantes (Digite CERO si no tiene). ",IF(T270&gt;$B270,"* El Número de Hijos de Migrantes no puede superar el Total. ",""))</f>
        <v/>
      </c>
      <c r="DA270" s="400">
        <f>IF(AND($B270&lt;&gt;0,S270=""),1,IF(S270&gt;$B270,1,0))</f>
        <v>0</v>
      </c>
      <c r="DB270" s="400">
        <f>IF(AND($B270&lt;&gt;0,T270=""),1,IF(T270&gt;$B270,1,0))</f>
        <v>0</v>
      </c>
    </row>
    <row r="271" spans="1:128" ht="27" customHeight="1" x14ac:dyDescent="0.25">
      <c r="A271" s="1864" t="s">
        <v>2646</v>
      </c>
      <c r="B271" s="4172"/>
      <c r="C271" s="1583"/>
      <c r="D271" s="1674"/>
      <c r="E271" s="1674"/>
      <c r="F271" s="1674"/>
      <c r="G271" s="1674"/>
      <c r="H271" s="1674"/>
      <c r="I271" s="1674"/>
      <c r="J271" s="1674"/>
      <c r="K271" s="1674"/>
      <c r="L271" s="1674"/>
      <c r="M271" s="1674"/>
      <c r="N271" s="1674"/>
      <c r="O271" s="1674"/>
      <c r="P271" s="1674"/>
      <c r="Q271" s="1674"/>
      <c r="R271" s="1740"/>
      <c r="S271" s="1748"/>
      <c r="T271" s="1584"/>
      <c r="U271" s="398" t="str">
        <f>$CA271&amp;$CB271&amp;$CC271&amp;$CD271&amp;$CE271&amp;$CF271&amp;$CG271&amp;$CH271&amp;$CI271&amp;$CJ271&amp;$CK271&amp;$CL271&amp;$CM271&amp;$CN271&amp;$CO271&amp;$CP271&amp;$CQ271&amp;$CR271&amp;$CS271&amp;$CT271&amp;$CU271&amp;$CV271&amp;$CW271&amp;$CX271&amp;$CY271&amp;$CZ271</f>
        <v/>
      </c>
      <c r="CA271" s="399" t="str">
        <f>IF(AND($B271&lt;&gt;0,S271=""),"* No olvide ingresar la columna Pueblos Originarios (Digite CERO si no tiene). ",IF(S271&gt;$B271,"* El Número de Hijos de Pueblos Originarios no puede superar el Total. ",""))</f>
        <v/>
      </c>
      <c r="CB271" s="399" t="str">
        <f>IF(AND($B271&lt;&gt;0,T271=""),"* No olvide ingresar la columna Migrantes (Digite CERO si no tiene). ",IF(T271&gt;$B271,"* El Número de Hijos de Migrantes no puede superar el Total. ",""))</f>
        <v/>
      </c>
      <c r="DA271" s="400">
        <f t="shared" ref="DA271:DB273" si="483">IF(AND($B271&lt;&gt;0,S271=""),1,IF(S271&gt;$B271,1,0))</f>
        <v>0</v>
      </c>
      <c r="DB271" s="400">
        <f t="shared" si="483"/>
        <v>0</v>
      </c>
    </row>
    <row r="272" spans="1:128" ht="27" customHeight="1" x14ac:dyDescent="0.25">
      <c r="A272" s="4179" t="s">
        <v>2647</v>
      </c>
      <c r="B272" s="4172"/>
      <c r="C272" s="1583"/>
      <c r="D272" s="1674"/>
      <c r="E272" s="1674"/>
      <c r="F272" s="1674"/>
      <c r="G272" s="1674"/>
      <c r="H272" s="1674"/>
      <c r="I272" s="1674"/>
      <c r="J272" s="1674"/>
      <c r="K272" s="1674"/>
      <c r="L272" s="1674"/>
      <c r="M272" s="1674"/>
      <c r="N272" s="1674"/>
      <c r="O272" s="1674"/>
      <c r="P272" s="1674"/>
      <c r="Q272" s="1674"/>
      <c r="R272" s="1740"/>
      <c r="S272" s="1748"/>
      <c r="T272" s="1584"/>
      <c r="U272" s="398" t="str">
        <f>$CA272&amp;$CB272&amp;$CC272&amp;$CD272&amp;$CE272&amp;$CF272&amp;$CG272&amp;$CH272&amp;$CI272&amp;$CJ272&amp;$CK272&amp;$CL272&amp;$CM272&amp;$CN272&amp;$CO272&amp;$CP272&amp;$CQ272&amp;$CR272&amp;$CS272&amp;$CT272&amp;$CU272&amp;$CV272&amp;$CW272&amp;$CX272&amp;$CY272&amp;$CZ272</f>
        <v/>
      </c>
      <c r="CA272" s="399" t="str">
        <f>IF(AND($B272&lt;&gt;0,S272=""),"* No olvide ingresar la columna Pueblos Originarios (Digite CERO si no tiene). ",IF(S272&gt;$B272,"* El Número de Hijos de Pueblos Originarios no puede superar el Total. ",""))</f>
        <v/>
      </c>
      <c r="CB272" s="399" t="str">
        <f>IF(AND($B272&lt;&gt;0,T272=""),"* No olvide ingresar la columna Migrantes (Digite CERO si no tiene). ",IF(T272&gt;$B272,"* El Número de Hijos de Migrantes no puede superar el Total. ",""))</f>
        <v/>
      </c>
      <c r="DA272" s="400">
        <f t="shared" si="483"/>
        <v>0</v>
      </c>
      <c r="DB272" s="400">
        <f t="shared" si="483"/>
        <v>0</v>
      </c>
    </row>
    <row r="273" spans="1:130" ht="28.5" customHeight="1" x14ac:dyDescent="0.25">
      <c r="A273" s="4180" t="s">
        <v>2648</v>
      </c>
      <c r="B273" s="4172"/>
      <c r="C273" s="1583"/>
      <c r="D273" s="1674"/>
      <c r="E273" s="1674"/>
      <c r="F273" s="1674"/>
      <c r="G273" s="1674"/>
      <c r="H273" s="1674"/>
      <c r="I273" s="1674"/>
      <c r="J273" s="1674"/>
      <c r="K273" s="1674"/>
      <c r="L273" s="1674"/>
      <c r="M273" s="1674"/>
      <c r="N273" s="1674"/>
      <c r="O273" s="1674"/>
      <c r="P273" s="1674"/>
      <c r="Q273" s="1674"/>
      <c r="R273" s="1740"/>
      <c r="S273" s="1748"/>
      <c r="T273" s="1584"/>
      <c r="U273" s="398" t="str">
        <f>$CA273&amp;$CB273&amp;$CC273&amp;$CD273&amp;$CE273&amp;$CF273&amp;$CG273&amp;$CH273&amp;$CI273&amp;$CJ273&amp;$CK273&amp;$CL273&amp;$CM273&amp;$CN273&amp;$CO273&amp;$CP273&amp;$CQ273&amp;$CR273&amp;$CS273&amp;$CT273&amp;$CU273&amp;$CV273&amp;$CW273&amp;$CX273&amp;$CY273&amp;$CZ273</f>
        <v/>
      </c>
      <c r="CA273" s="399" t="str">
        <f>IF(AND($B273&lt;&gt;0,S273=""),"* No olvide ingresar la columna Pueblos Originarios (Digite CERO si no tiene). ",IF(S273&gt;$B273,"* El Número de Hijos de Pueblos Originarios no puede superar el Total. ",""))</f>
        <v/>
      </c>
      <c r="CB273" s="399" t="str">
        <f>IF(AND($B273&lt;&gt;0,T273=""),"* No olvide ingresar la columna Migrantes (Digite CERO si no tiene). ",IF(T273&gt;$B273,"* El Número de Hijos de Migrantes no puede superar el Total. ",""))</f>
        <v/>
      </c>
      <c r="DA273" s="400">
        <f t="shared" si="483"/>
        <v>0</v>
      </c>
      <c r="DB273" s="400">
        <f t="shared" si="483"/>
        <v>0</v>
      </c>
    </row>
    <row r="274" spans="1:130" ht="26.25" customHeight="1" x14ac:dyDescent="0.25">
      <c r="A274" s="4181" t="s">
        <v>2649</v>
      </c>
      <c r="B274" s="4172"/>
      <c r="C274" s="4122"/>
      <c r="D274" s="4123"/>
      <c r="E274" s="4123"/>
      <c r="F274" s="4123"/>
      <c r="G274" s="4123"/>
      <c r="H274" s="4123"/>
      <c r="I274" s="4123"/>
      <c r="J274" s="4123"/>
      <c r="K274" s="4123"/>
      <c r="L274" s="4123"/>
      <c r="M274" s="4123"/>
      <c r="N274" s="4123"/>
      <c r="O274" s="4123"/>
      <c r="P274" s="4123"/>
      <c r="Q274" s="4123"/>
      <c r="R274" s="4182"/>
      <c r="S274" s="4183"/>
      <c r="T274" s="4124"/>
      <c r="U274" s="398" t="str">
        <f>$CA274&amp;$CB274&amp;$CC274&amp;$CD274&amp;$CE274&amp;$CF274&amp;$CG274&amp;$CH274&amp;$CI274&amp;$CJ274&amp;$CK274&amp;$CL274&amp;$CM274&amp;$CN274&amp;$CO274&amp;$CP274&amp;$CQ274&amp;$CR274&amp;$CS274&amp;$CT274&amp;$CU274&amp;$CV274&amp;$CW274&amp;$CX274&amp;$CY274&amp;$CZ274</f>
        <v/>
      </c>
      <c r="CA274" s="399" t="str">
        <f>IF(AND($B274&lt;&gt;0,S274=""),"* No olvide ingresar la columna Pueblos Originarios (Digite CERO si no tiene). ",IF(S274&gt;$B274,"* El Número de Hijos de Pueblos Originarios no puede superar el Total. ",""))</f>
        <v/>
      </c>
      <c r="CB274" s="399" t="str">
        <f>IF(AND($B274&lt;&gt;0,T274=""),"* No olvide ingresar la columna Migrantes (Digite CERO si no tiene). ",IF(T274&gt;$B274,"* El Número de Hijos de Migrantes no puede superar el Total. ",""))</f>
        <v/>
      </c>
      <c r="DA274" s="400">
        <f>IF(AND($B274&lt;&gt;0,S274=""),1,IF(S274&gt;$B274,1,0))</f>
        <v>0</v>
      </c>
      <c r="DB274" s="400">
        <f>IF(AND($B274&lt;&gt;0,T274=""),1,IF(T274&gt;$B274,1,0))</f>
        <v>0</v>
      </c>
    </row>
    <row r="275" spans="1:130" ht="21.75" customHeight="1" x14ac:dyDescent="0.25">
      <c r="A275" s="4143" t="s">
        <v>2650</v>
      </c>
      <c r="B275" s="4172"/>
    </row>
    <row r="276" spans="1:130" ht="15" customHeight="1" x14ac:dyDescent="0.25">
      <c r="A276" s="7522" t="s">
        <v>711</v>
      </c>
      <c r="B276" s="7525" t="s">
        <v>49</v>
      </c>
      <c r="C276" s="7526"/>
      <c r="D276" s="7527"/>
      <c r="E276" s="7517" t="s">
        <v>2651</v>
      </c>
      <c r="F276" s="7518"/>
      <c r="G276" s="7518"/>
      <c r="H276" s="7518"/>
      <c r="I276" s="7518"/>
      <c r="J276" s="7518"/>
      <c r="K276" s="7518"/>
      <c r="L276" s="7518"/>
      <c r="M276" s="7518"/>
      <c r="N276" s="7518"/>
      <c r="O276" s="7518"/>
      <c r="P276" s="7518"/>
      <c r="Q276" s="7518"/>
      <c r="R276" s="7518"/>
      <c r="S276" s="7518"/>
      <c r="T276" s="7518"/>
      <c r="U276" s="7518"/>
      <c r="V276" s="7518"/>
      <c r="W276" s="7518"/>
      <c r="X276" s="7518"/>
      <c r="Y276" s="7518"/>
      <c r="Z276" s="7518"/>
      <c r="AA276" s="7518"/>
      <c r="AB276" s="7518"/>
      <c r="AC276" s="7518"/>
      <c r="AD276" s="7518"/>
      <c r="AE276" s="7518"/>
      <c r="AF276" s="7518"/>
      <c r="AG276" s="7518"/>
      <c r="AH276" s="7518"/>
      <c r="AI276" s="7518"/>
      <c r="AJ276" s="7531"/>
    </row>
    <row r="277" spans="1:130" s="420" customFormat="1" hidden="1" x14ac:dyDescent="0.25">
      <c r="A277" s="7523"/>
      <c r="B277" s="7528"/>
      <c r="C277" s="7529"/>
      <c r="D277" s="7530"/>
      <c r="E277" s="7532" t="s">
        <v>2652</v>
      </c>
      <c r="F277" s="7533"/>
      <c r="G277" s="7534" t="s">
        <v>2653</v>
      </c>
      <c r="H277" s="7535"/>
      <c r="I277" s="7534" t="s">
        <v>2654</v>
      </c>
      <c r="J277" s="7535"/>
      <c r="K277" s="7534" t="s">
        <v>2655</v>
      </c>
      <c r="L277" s="7535"/>
      <c r="M277" s="7532" t="s">
        <v>70</v>
      </c>
      <c r="N277" s="7533"/>
      <c r="O277" s="7532" t="s">
        <v>71</v>
      </c>
      <c r="P277" s="7533"/>
      <c r="Q277" s="7532" t="s">
        <v>72</v>
      </c>
      <c r="R277" s="7533"/>
      <c r="S277" s="7532" t="s">
        <v>73</v>
      </c>
      <c r="T277" s="7533"/>
      <c r="U277" s="7532" t="s">
        <v>74</v>
      </c>
      <c r="V277" s="7533"/>
      <c r="W277" s="7532" t="s">
        <v>75</v>
      </c>
      <c r="X277" s="7533"/>
      <c r="Y277" s="7532" t="s">
        <v>76</v>
      </c>
      <c r="Z277" s="7533"/>
      <c r="AA277" s="7532" t="s">
        <v>77</v>
      </c>
      <c r="AB277" s="7533"/>
      <c r="AC277" s="7532" t="s">
        <v>2656</v>
      </c>
      <c r="AD277" s="7533"/>
      <c r="AE277" s="7532" t="s">
        <v>2657</v>
      </c>
      <c r="AF277" s="7533"/>
      <c r="AG277" s="7532" t="s">
        <v>2658</v>
      </c>
      <c r="AH277" s="7533"/>
      <c r="AI277" s="7532" t="s">
        <v>2659</v>
      </c>
      <c r="AJ277" s="7533"/>
      <c r="BZ277" s="395"/>
      <c r="CA277" s="391"/>
      <c r="CB277" s="391"/>
      <c r="CC277" s="391"/>
      <c r="CD277" s="391"/>
      <c r="CE277" s="391"/>
      <c r="CF277" s="391"/>
      <c r="CG277" s="391"/>
      <c r="CH277" s="391"/>
      <c r="CI277" s="391"/>
      <c r="CJ277" s="391"/>
      <c r="CK277" s="391"/>
      <c r="CL277" s="391"/>
      <c r="CM277" s="391"/>
      <c r="CN277" s="391"/>
      <c r="CO277" s="391"/>
      <c r="CP277" s="391"/>
      <c r="CQ277" s="391"/>
      <c r="CR277" s="391"/>
      <c r="CS277" s="391"/>
      <c r="CT277" s="391"/>
      <c r="CU277" s="391"/>
      <c r="CV277" s="391"/>
      <c r="CW277" s="391"/>
      <c r="CX277" s="391"/>
      <c r="CY277" s="391"/>
      <c r="CZ277" s="391"/>
      <c r="DA277" s="392"/>
      <c r="DB277" s="392"/>
      <c r="DC277" s="392"/>
      <c r="DD277" s="392"/>
      <c r="DE277" s="392"/>
      <c r="DF277" s="392"/>
      <c r="DG277" s="392"/>
      <c r="DH277" s="392"/>
      <c r="DI277" s="392"/>
      <c r="DJ277" s="392"/>
      <c r="DK277" s="392"/>
      <c r="DL277" s="392"/>
      <c r="DM277" s="392"/>
      <c r="DN277" s="392"/>
      <c r="DO277" s="392"/>
      <c r="DP277" s="392"/>
      <c r="DQ277" s="392"/>
      <c r="DR277" s="392"/>
      <c r="DS277" s="392"/>
      <c r="DT277" s="392"/>
      <c r="DU277" s="392"/>
      <c r="DV277" s="392"/>
      <c r="DW277" s="392"/>
      <c r="DX277" s="392"/>
      <c r="DY277" s="392"/>
      <c r="DZ277" s="392"/>
    </row>
    <row r="278" spans="1:130" x14ac:dyDescent="0.25">
      <c r="A278" s="7523"/>
      <c r="B278" s="7421" t="s">
        <v>363</v>
      </c>
      <c r="C278" s="7536" t="s">
        <v>53</v>
      </c>
      <c r="D278" s="7440" t="s">
        <v>54</v>
      </c>
      <c r="E278" s="7532" t="s">
        <v>84</v>
      </c>
      <c r="F278" s="7533"/>
      <c r="G278" s="7534" t="s">
        <v>2660</v>
      </c>
      <c r="H278" s="7535"/>
      <c r="I278" s="7534" t="s">
        <v>405</v>
      </c>
      <c r="J278" s="7535"/>
      <c r="K278" s="7534" t="s">
        <v>267</v>
      </c>
      <c r="L278" s="7535"/>
      <c r="M278" s="7532" t="s">
        <v>120</v>
      </c>
      <c r="N278" s="7533"/>
      <c r="O278" s="7532" t="s">
        <v>19</v>
      </c>
      <c r="P278" s="7533"/>
      <c r="Q278" s="7532" t="s">
        <v>20</v>
      </c>
      <c r="R278" s="7533"/>
      <c r="S278" s="7532" t="s">
        <v>21</v>
      </c>
      <c r="T278" s="7533"/>
      <c r="U278" s="7532" t="s">
        <v>22</v>
      </c>
      <c r="V278" s="7533"/>
      <c r="W278" s="7532" t="s">
        <v>23</v>
      </c>
      <c r="X278" s="7533"/>
      <c r="Y278" s="7532" t="s">
        <v>24</v>
      </c>
      <c r="Z278" s="7533"/>
      <c r="AA278" s="7532" t="s">
        <v>25</v>
      </c>
      <c r="AB278" s="7533"/>
      <c r="AC278" s="7532" t="s">
        <v>2661</v>
      </c>
      <c r="AD278" s="7533"/>
      <c r="AE278" s="7532" t="s">
        <v>2292</v>
      </c>
      <c r="AF278" s="7533"/>
      <c r="AG278" s="7532" t="s">
        <v>272</v>
      </c>
      <c r="AH278" s="7533"/>
      <c r="AI278" s="7532" t="s">
        <v>2662</v>
      </c>
      <c r="AJ278" s="7533"/>
    </row>
    <row r="279" spans="1:130" x14ac:dyDescent="0.25">
      <c r="A279" s="7524"/>
      <c r="B279" s="7422"/>
      <c r="C279" s="7537"/>
      <c r="D279" s="7441"/>
      <c r="E279" s="4097" t="s">
        <v>53</v>
      </c>
      <c r="F279" s="4116" t="s">
        <v>54</v>
      </c>
      <c r="G279" s="4184" t="s">
        <v>53</v>
      </c>
      <c r="H279" s="4184" t="s">
        <v>54</v>
      </c>
      <c r="I279" s="4097" t="s">
        <v>53</v>
      </c>
      <c r="J279" s="4116" t="s">
        <v>54</v>
      </c>
      <c r="K279" s="4097" t="s">
        <v>53</v>
      </c>
      <c r="L279" s="4116" t="s">
        <v>54</v>
      </c>
      <c r="M279" s="4185" t="s">
        <v>53</v>
      </c>
      <c r="N279" s="4116" t="s">
        <v>54</v>
      </c>
      <c r="O279" s="4097" t="s">
        <v>53</v>
      </c>
      <c r="P279" s="4116" t="s">
        <v>54</v>
      </c>
      <c r="Q279" s="4097" t="s">
        <v>53</v>
      </c>
      <c r="R279" s="4116" t="s">
        <v>54</v>
      </c>
      <c r="S279" s="4097" t="s">
        <v>53</v>
      </c>
      <c r="T279" s="4116" t="s">
        <v>54</v>
      </c>
      <c r="U279" s="4097" t="s">
        <v>53</v>
      </c>
      <c r="V279" s="4116" t="s">
        <v>54</v>
      </c>
      <c r="W279" s="4097" t="s">
        <v>53</v>
      </c>
      <c r="X279" s="4116" t="s">
        <v>54</v>
      </c>
      <c r="Y279" s="4097" t="s">
        <v>53</v>
      </c>
      <c r="Z279" s="4116" t="s">
        <v>54</v>
      </c>
      <c r="AA279" s="4097" t="s">
        <v>53</v>
      </c>
      <c r="AB279" s="4116" t="s">
        <v>54</v>
      </c>
      <c r="AC279" s="4097" t="s">
        <v>53</v>
      </c>
      <c r="AD279" s="4116" t="s">
        <v>54</v>
      </c>
      <c r="AE279" s="4097" t="s">
        <v>53</v>
      </c>
      <c r="AF279" s="4116" t="s">
        <v>54</v>
      </c>
      <c r="AG279" s="4097" t="s">
        <v>53</v>
      </c>
      <c r="AH279" s="4116" t="s">
        <v>54</v>
      </c>
      <c r="AI279" s="4097" t="s">
        <v>53</v>
      </c>
      <c r="AJ279" s="4116" t="s">
        <v>54</v>
      </c>
    </row>
    <row r="280" spans="1:130" ht="38.25" customHeight="1" x14ac:dyDescent="0.25">
      <c r="A280" s="4186" t="s">
        <v>2663</v>
      </c>
      <c r="B280" s="4172"/>
      <c r="C280" s="4187">
        <f>+E280+G280+I280+K280+M280+O280+Q280+S280+U280+W280+Y280+AA280+AC280+AE280+AG280+AI280</f>
        <v>0</v>
      </c>
      <c r="D280" s="4188">
        <f>+F280+H280+J280+L280+N280+P280+R280+T280+V280+X280+Z280+AB280+AD280+AF280+AH280+AJ280</f>
        <v>0</v>
      </c>
      <c r="E280" s="3808"/>
      <c r="F280" s="1584"/>
      <c r="G280" s="3808"/>
      <c r="H280" s="1584"/>
      <c r="I280" s="3808"/>
      <c r="J280" s="1584"/>
      <c r="K280" s="3808"/>
      <c r="L280" s="1584"/>
      <c r="M280" s="3808"/>
      <c r="N280" s="1584"/>
      <c r="O280" s="3808"/>
      <c r="P280" s="1584"/>
      <c r="Q280" s="3808"/>
      <c r="R280" s="1584"/>
      <c r="S280" s="3808"/>
      <c r="T280" s="1584"/>
      <c r="U280" s="3808"/>
      <c r="V280" s="1584"/>
      <c r="W280" s="3808"/>
      <c r="X280" s="1584"/>
      <c r="Y280" s="3808"/>
      <c r="Z280" s="1584"/>
      <c r="AA280" s="3808"/>
      <c r="AB280" s="1584"/>
      <c r="AC280" s="1583"/>
      <c r="AD280" s="1584"/>
      <c r="AE280" s="1583"/>
      <c r="AF280" s="1584"/>
      <c r="AG280" s="1583"/>
      <c r="AH280" s="1584"/>
      <c r="AI280" s="1583"/>
      <c r="AJ280" s="1584"/>
    </row>
    <row r="281" spans="1:130" ht="37.15" customHeight="1" x14ac:dyDescent="0.25">
      <c r="A281" s="4179" t="s">
        <v>2664</v>
      </c>
      <c r="B281" s="4172"/>
      <c r="C281" s="4189">
        <f t="shared" ref="C281:D285" si="484">+E281+G281+I281+K281+M281+O281+Q281+S281+U281+W281+Y281+AA281+AC281+AE281+AG281+AI281</f>
        <v>0</v>
      </c>
      <c r="D281" s="4190">
        <f t="shared" si="484"/>
        <v>0</v>
      </c>
      <c r="E281" s="1583"/>
      <c r="F281" s="1584"/>
      <c r="G281" s="1583"/>
      <c r="H281" s="1584"/>
      <c r="I281" s="1583"/>
      <c r="J281" s="1584"/>
      <c r="K281" s="1583"/>
      <c r="L281" s="1584"/>
      <c r="M281" s="1583"/>
      <c r="N281" s="1584"/>
      <c r="O281" s="1583"/>
      <c r="P281" s="1584"/>
      <c r="Q281" s="1583"/>
      <c r="R281" s="1584"/>
      <c r="S281" s="1583"/>
      <c r="T281" s="1584"/>
      <c r="U281" s="1583"/>
      <c r="V281" s="1584"/>
      <c r="W281" s="1583"/>
      <c r="X281" s="1584"/>
      <c r="Y281" s="1583"/>
      <c r="Z281" s="1584"/>
      <c r="AA281" s="1583"/>
      <c r="AB281" s="1584"/>
      <c r="AC281" s="1583"/>
      <c r="AD281" s="1584"/>
      <c r="AE281" s="1583"/>
      <c r="AF281" s="1584"/>
      <c r="AG281" s="1583"/>
      <c r="AH281" s="1584"/>
      <c r="AI281" s="1583"/>
      <c r="AJ281" s="1584"/>
    </row>
    <row r="282" spans="1:130" ht="26.45" customHeight="1" x14ac:dyDescent="0.25">
      <c r="A282" s="4179" t="s">
        <v>2665</v>
      </c>
      <c r="B282" s="4172"/>
      <c r="C282" s="4189">
        <f t="shared" si="484"/>
        <v>0</v>
      </c>
      <c r="D282" s="4190">
        <f t="shared" si="484"/>
        <v>0</v>
      </c>
      <c r="E282" s="1583"/>
      <c r="F282" s="1584"/>
      <c r="G282" s="1583"/>
      <c r="H282" s="1584"/>
      <c r="I282" s="1583"/>
      <c r="J282" s="1584"/>
      <c r="K282" s="1583"/>
      <c r="L282" s="1584"/>
      <c r="M282" s="1583"/>
      <c r="N282" s="1584"/>
      <c r="O282" s="1583"/>
      <c r="P282" s="1584"/>
      <c r="Q282" s="1583"/>
      <c r="R282" s="1584"/>
      <c r="S282" s="1583"/>
      <c r="T282" s="1584"/>
      <c r="U282" s="1583"/>
      <c r="V282" s="1584"/>
      <c r="W282" s="1583"/>
      <c r="X282" s="1584"/>
      <c r="Y282" s="1583"/>
      <c r="Z282" s="1584"/>
      <c r="AA282" s="1583"/>
      <c r="AB282" s="1584"/>
      <c r="AC282" s="1583"/>
      <c r="AD282" s="1584"/>
      <c r="AE282" s="1583"/>
      <c r="AF282" s="1584"/>
      <c r="AG282" s="1583"/>
      <c r="AH282" s="1584"/>
      <c r="AI282" s="1583"/>
      <c r="AJ282" s="1584"/>
    </row>
    <row r="283" spans="1:130" ht="36.6" customHeight="1" x14ac:dyDescent="0.25">
      <c r="A283" s="4179" t="s">
        <v>2666</v>
      </c>
      <c r="B283" s="4172"/>
      <c r="C283" s="421">
        <f t="shared" si="484"/>
        <v>0</v>
      </c>
      <c r="D283" s="4191">
        <f t="shared" si="484"/>
        <v>0</v>
      </c>
      <c r="E283" s="266"/>
      <c r="F283" s="1222"/>
      <c r="G283" s="266"/>
      <c r="H283" s="1222"/>
      <c r="I283" s="266"/>
      <c r="J283" s="1222"/>
      <c r="K283" s="266"/>
      <c r="L283" s="1222"/>
      <c r="M283" s="266"/>
      <c r="N283" s="1222"/>
      <c r="O283" s="266"/>
      <c r="P283" s="1222"/>
      <c r="Q283" s="266"/>
      <c r="R283" s="1222"/>
      <c r="S283" s="266"/>
      <c r="T283" s="1222"/>
      <c r="U283" s="266"/>
      <c r="V283" s="1222"/>
      <c r="W283" s="266"/>
      <c r="X283" s="1222"/>
      <c r="Y283" s="266"/>
      <c r="Z283" s="1222"/>
      <c r="AA283" s="266"/>
      <c r="AB283" s="1222"/>
      <c r="AC283" s="266"/>
      <c r="AD283" s="1222"/>
      <c r="AE283" s="266"/>
      <c r="AF283" s="1222"/>
      <c r="AG283" s="266"/>
      <c r="AH283" s="1222"/>
      <c r="AI283" s="266"/>
      <c r="AJ283" s="1222"/>
    </row>
    <row r="284" spans="1:130" ht="37.15" customHeight="1" x14ac:dyDescent="0.25">
      <c r="A284" s="4179" t="s">
        <v>2667</v>
      </c>
      <c r="B284" s="4172"/>
      <c r="C284" s="4189">
        <f t="shared" si="484"/>
        <v>0</v>
      </c>
      <c r="D284" s="4190">
        <f t="shared" si="484"/>
        <v>0</v>
      </c>
      <c r="E284" s="1583"/>
      <c r="F284" s="1584"/>
      <c r="G284" s="1583"/>
      <c r="H284" s="1584"/>
      <c r="I284" s="1583"/>
      <c r="J284" s="1584"/>
      <c r="K284" s="1583"/>
      <c r="L284" s="1584"/>
      <c r="M284" s="1583"/>
      <c r="N284" s="1584"/>
      <c r="O284" s="1583"/>
      <c r="P284" s="1584"/>
      <c r="Q284" s="1583"/>
      <c r="R284" s="1584"/>
      <c r="S284" s="1583"/>
      <c r="T284" s="1584"/>
      <c r="U284" s="1583"/>
      <c r="V284" s="1584"/>
      <c r="W284" s="1583"/>
      <c r="X284" s="1584"/>
      <c r="Y284" s="1583"/>
      <c r="Z284" s="1584"/>
      <c r="AA284" s="1583"/>
      <c r="AB284" s="1584"/>
      <c r="AC284" s="1583"/>
      <c r="AD284" s="1584"/>
      <c r="AE284" s="1583"/>
      <c r="AF284" s="1584"/>
      <c r="AG284" s="1583"/>
      <c r="AH284" s="1584"/>
      <c r="AI284" s="1583"/>
      <c r="AJ284" s="1584"/>
    </row>
    <row r="285" spans="1:130" ht="36" customHeight="1" x14ac:dyDescent="0.25">
      <c r="A285" s="4192" t="s">
        <v>2668</v>
      </c>
      <c r="B285" s="4172"/>
      <c r="C285" s="4193">
        <f t="shared" si="484"/>
        <v>0</v>
      </c>
      <c r="D285" s="4194">
        <f t="shared" si="484"/>
        <v>0</v>
      </c>
      <c r="E285" s="1596"/>
      <c r="F285" s="1640"/>
      <c r="G285" s="1596"/>
      <c r="H285" s="1640"/>
      <c r="I285" s="1596"/>
      <c r="J285" s="1640"/>
      <c r="K285" s="1596"/>
      <c r="L285" s="1640"/>
      <c r="M285" s="1596"/>
      <c r="N285" s="1640"/>
      <c r="O285" s="1596"/>
      <c r="P285" s="1640"/>
      <c r="Q285" s="1596"/>
      <c r="R285" s="1640"/>
      <c r="S285" s="1596"/>
      <c r="T285" s="1640"/>
      <c r="U285" s="1596"/>
      <c r="V285" s="1640"/>
      <c r="W285" s="1596"/>
      <c r="X285" s="1640"/>
      <c r="Y285" s="1596"/>
      <c r="Z285" s="1640"/>
      <c r="AA285" s="1596"/>
      <c r="AB285" s="1640"/>
      <c r="AC285" s="1596"/>
      <c r="AD285" s="1640"/>
      <c r="AE285" s="1596"/>
      <c r="AF285" s="1640"/>
      <c r="AG285" s="1596"/>
      <c r="AH285" s="1640"/>
      <c r="AI285" s="1596"/>
      <c r="AJ285" s="1640"/>
    </row>
    <row r="286" spans="1:130" ht="22.5" customHeight="1" x14ac:dyDescent="0.25">
      <c r="A286" s="4143" t="s">
        <v>2669</v>
      </c>
    </row>
    <row r="287" spans="1:130" ht="15" customHeight="1" x14ac:dyDescent="0.25">
      <c r="A287" s="7522" t="s">
        <v>711</v>
      </c>
      <c r="B287" s="7525" t="s">
        <v>49</v>
      </c>
      <c r="C287" s="7526"/>
      <c r="D287" s="7527"/>
      <c r="E287" s="7517" t="s">
        <v>2670</v>
      </c>
      <c r="F287" s="7518"/>
      <c r="G287" s="7518"/>
      <c r="H287" s="7518"/>
      <c r="I287" s="7518"/>
      <c r="J287" s="7518"/>
      <c r="K287" s="7518"/>
      <c r="L287" s="7518"/>
      <c r="M287" s="7518"/>
      <c r="N287" s="7518"/>
      <c r="O287" s="7518"/>
      <c r="P287" s="7518"/>
      <c r="Q287" s="7518"/>
      <c r="R287" s="7518"/>
      <c r="S287" s="7518"/>
      <c r="T287" s="7518"/>
      <c r="U287" s="7518"/>
      <c r="V287" s="7518"/>
      <c r="W287" s="7518"/>
      <c r="X287" s="7518"/>
      <c r="Y287" s="7518"/>
      <c r="Z287" s="7518"/>
      <c r="AA287" s="7518"/>
      <c r="AB287" s="7519"/>
      <c r="AC287" s="7538" t="s">
        <v>13</v>
      </c>
      <c r="AD287" s="7503" t="s">
        <v>14</v>
      </c>
    </row>
    <row r="288" spans="1:130" x14ac:dyDescent="0.25">
      <c r="A288" s="7523"/>
      <c r="B288" s="7528"/>
      <c r="C288" s="7529"/>
      <c r="D288" s="7530"/>
      <c r="E288" s="7532" t="s">
        <v>2671</v>
      </c>
      <c r="F288" s="7533"/>
      <c r="G288" s="7532" t="s">
        <v>19</v>
      </c>
      <c r="H288" s="7533"/>
      <c r="I288" s="7532" t="s">
        <v>20</v>
      </c>
      <c r="J288" s="7533"/>
      <c r="K288" s="7532" t="s">
        <v>21</v>
      </c>
      <c r="L288" s="7533"/>
      <c r="M288" s="7532" t="s">
        <v>22</v>
      </c>
      <c r="N288" s="7533"/>
      <c r="O288" s="7532" t="s">
        <v>23</v>
      </c>
      <c r="P288" s="7533"/>
      <c r="Q288" s="7532" t="s">
        <v>24</v>
      </c>
      <c r="R288" s="7533"/>
      <c r="S288" s="7532" t="s">
        <v>25</v>
      </c>
      <c r="T288" s="7533"/>
      <c r="U288" s="7532" t="s">
        <v>2661</v>
      </c>
      <c r="V288" s="7533"/>
      <c r="W288" s="7532" t="s">
        <v>2292</v>
      </c>
      <c r="X288" s="7533"/>
      <c r="Y288" s="7532" t="s">
        <v>272</v>
      </c>
      <c r="Z288" s="7533"/>
      <c r="AA288" s="7532" t="s">
        <v>2672</v>
      </c>
      <c r="AB288" s="7543"/>
      <c r="AC288" s="7539"/>
      <c r="AD288" s="7541"/>
    </row>
    <row r="289" spans="1:106" x14ac:dyDescent="0.25">
      <c r="A289" s="7524"/>
      <c r="B289" s="4195" t="s">
        <v>363</v>
      </c>
      <c r="C289" s="4097" t="s">
        <v>53</v>
      </c>
      <c r="D289" s="4116" t="s">
        <v>54</v>
      </c>
      <c r="E289" s="4097" t="s">
        <v>53</v>
      </c>
      <c r="F289" s="4116" t="s">
        <v>54</v>
      </c>
      <c r="G289" s="4097" t="s">
        <v>53</v>
      </c>
      <c r="H289" s="4116" t="s">
        <v>54</v>
      </c>
      <c r="I289" s="4097" t="s">
        <v>53</v>
      </c>
      <c r="J289" s="4116" t="s">
        <v>54</v>
      </c>
      <c r="K289" s="4097" t="s">
        <v>53</v>
      </c>
      <c r="L289" s="4116" t="s">
        <v>54</v>
      </c>
      <c r="M289" s="4097" t="s">
        <v>53</v>
      </c>
      <c r="N289" s="4116" t="s">
        <v>54</v>
      </c>
      <c r="O289" s="4097" t="s">
        <v>53</v>
      </c>
      <c r="P289" s="4116" t="s">
        <v>54</v>
      </c>
      <c r="Q289" s="4097" t="s">
        <v>53</v>
      </c>
      <c r="R289" s="4116" t="s">
        <v>54</v>
      </c>
      <c r="S289" s="4097" t="s">
        <v>53</v>
      </c>
      <c r="T289" s="4116" t="s">
        <v>54</v>
      </c>
      <c r="U289" s="4097" t="s">
        <v>53</v>
      </c>
      <c r="V289" s="4116" t="s">
        <v>54</v>
      </c>
      <c r="W289" s="4097" t="s">
        <v>53</v>
      </c>
      <c r="X289" s="4116" t="s">
        <v>54</v>
      </c>
      <c r="Y289" s="4097" t="s">
        <v>53</v>
      </c>
      <c r="Z289" s="4116" t="s">
        <v>54</v>
      </c>
      <c r="AA289" s="4097" t="s">
        <v>53</v>
      </c>
      <c r="AB289" s="3723" t="s">
        <v>54</v>
      </c>
      <c r="AC289" s="7540"/>
      <c r="AD289" s="7542"/>
    </row>
    <row r="290" spans="1:106" ht="27.75" customHeight="1" x14ac:dyDescent="0.25">
      <c r="A290" s="4196" t="s">
        <v>2673</v>
      </c>
      <c r="B290" s="4172"/>
      <c r="C290" s="4197">
        <f>+E290+G290+I290+K290+M290+O290+Q290+S290+U290+W290+Y290+AA290</f>
        <v>0</v>
      </c>
      <c r="D290" s="4198">
        <f>+F290+H290+J290+L290+N290+P290+R290+T290+V290+X290+Z290+AB290</f>
        <v>0</v>
      </c>
      <c r="E290" s="1583"/>
      <c r="F290" s="1591"/>
      <c r="G290" s="1583"/>
      <c r="H290" s="1591"/>
      <c r="I290" s="1583"/>
      <c r="J290" s="1591"/>
      <c r="K290" s="1583"/>
      <c r="L290" s="1591"/>
      <c r="M290" s="1583"/>
      <c r="N290" s="1591"/>
      <c r="O290" s="1583"/>
      <c r="P290" s="1591"/>
      <c r="Q290" s="1583"/>
      <c r="R290" s="1591"/>
      <c r="S290" s="1583"/>
      <c r="T290" s="1591"/>
      <c r="U290" s="1583"/>
      <c r="V290" s="1591"/>
      <c r="W290" s="1583"/>
      <c r="X290" s="1591"/>
      <c r="Y290" s="1583"/>
      <c r="Z290" s="1591"/>
      <c r="AA290" s="1583"/>
      <c r="AB290" s="1679"/>
      <c r="AC290" s="274"/>
      <c r="AD290" s="315"/>
      <c r="AE290" s="398" t="str">
        <f>$CA290&amp;$CB290&amp;$CC290&amp;$CD290&amp;$CE290&amp;$CF290&amp;$CG290&amp;$CH290&amp;$CI290&amp;$CJ290&amp;$CK290&amp;$CL290&amp;$CM290&amp;$CN290&amp;$CO290&amp;$CP290&amp;$CQ290&amp;$CR290&amp;$CS290&amp;$CT290&amp;$CU290&amp;$CV290&amp;$CW290&amp;$CX290&amp;$CY290&amp;$CZ290</f>
        <v/>
      </c>
      <c r="CA290" s="399" t="str">
        <f>IF(AND($B290&lt;&gt;0,AC290=""),"* No olvide ingresar la columna Pueblos Originarios (Digite CERO si no tiene). ",IF(AC290&gt;$B290,"* El Número de Donantes Confirmados pertenecientes a Pueblos Originarios no puede superar el Total. ",""))</f>
        <v/>
      </c>
      <c r="CB290" s="399" t="str">
        <f>IF(AND($B290&lt;&gt;0,AD290=""),"* No olvide ingresar la columna Migrantes (Digite CERO si no tiene). ",IF(AD290&gt;$B290,"* El Número de Donantes Confirmados pertenecientes a Población Migrante no puede superar el Total. ",""))</f>
        <v/>
      </c>
      <c r="DA290" s="400">
        <f>IF(AND($B290&lt;&gt;0,AC290=""),1,IF(AC290&gt;$B290,1,0))</f>
        <v>0</v>
      </c>
      <c r="DB290" s="400">
        <f>IF(AND($B290&lt;&gt;0,AD290=""),1,IF(AD290&gt;$B290,1,0))</f>
        <v>0</v>
      </c>
    </row>
    <row r="291" spans="1:106" ht="28.5" customHeight="1" x14ac:dyDescent="0.25">
      <c r="A291" s="4192" t="s">
        <v>2674</v>
      </c>
      <c r="B291" s="4172"/>
      <c r="C291" s="4199">
        <f>+E291+G291+I291+K291+M291+O291+Q291+S291+U291+W291+Y291+AA291</f>
        <v>0</v>
      </c>
      <c r="D291" s="4200">
        <f>+F291+H291+J291+L291+N291+P291+R291+T291+V291+X291+Z291+AB291</f>
        <v>0</v>
      </c>
      <c r="E291" s="1596"/>
      <c r="F291" s="1640"/>
      <c r="G291" s="1596"/>
      <c r="H291" s="1640"/>
      <c r="I291" s="1596"/>
      <c r="J291" s="1640"/>
      <c r="K291" s="1596"/>
      <c r="L291" s="1640"/>
      <c r="M291" s="1596"/>
      <c r="N291" s="1640"/>
      <c r="O291" s="1596"/>
      <c r="P291" s="1640"/>
      <c r="Q291" s="1596"/>
      <c r="R291" s="1640"/>
      <c r="S291" s="1596"/>
      <c r="T291" s="1640"/>
      <c r="U291" s="1596"/>
      <c r="V291" s="1640"/>
      <c r="W291" s="1596"/>
      <c r="X291" s="1640"/>
      <c r="Y291" s="1596"/>
      <c r="Z291" s="1640"/>
      <c r="AA291" s="1596"/>
      <c r="AB291" s="1710"/>
      <c r="AC291" s="1907"/>
      <c r="AD291" s="1597"/>
      <c r="AE291" s="398" t="str">
        <f>$CA291&amp;$CB291&amp;$CC291&amp;$CD291&amp;$CE291&amp;$CF291&amp;$CG291&amp;$CH291&amp;$CI291&amp;$CJ291&amp;$CK291&amp;$CL291&amp;$CM291&amp;$CN291&amp;$CO291&amp;$CP291&amp;$CQ291&amp;$CR291&amp;$CS291&amp;$CT291&amp;$CU291&amp;$CV291&amp;$CW291&amp;$CX291&amp;$CY291&amp;$CZ291</f>
        <v/>
      </c>
      <c r="CA291" s="399" t="str">
        <f>IF(AND($B291&lt;&gt;0,AC291=""),"* No olvide ingresar la columna Pueblos Originarios (Digite CERO si no tiene). ",IF(AC291&gt;$B291,"* El Número de Donantes Confirmados pertenecientes a Pueblos Originarios no puede superar el Total. ",""))</f>
        <v/>
      </c>
      <c r="CB291" s="399" t="str">
        <f>IF(AND($B291&lt;&gt;0,AD291=""),"* No olvide ingresar la columna Migrantes (Digite CERO si no tiene). ",IF(AD291&gt;$B291,"* El Número de Donantes Confirmados pertenecientes a Población Migrante no puede superar el Total. ",""))</f>
        <v/>
      </c>
      <c r="DA291" s="400">
        <f>IF(AND($B291&lt;&gt;0,AC291=""),1,IF(AC291&gt;$B291,1,0))</f>
        <v>0</v>
      </c>
      <c r="DB291" s="400">
        <f>IF(AND($B291&lt;&gt;0,AD291=""),1,IF(AD291&gt;$B291,1,0))</f>
        <v>0</v>
      </c>
    </row>
    <row r="292" spans="1:106" ht="19.5" customHeight="1" x14ac:dyDescent="0.25">
      <c r="A292" s="4143" t="s">
        <v>2675</v>
      </c>
    </row>
    <row r="293" spans="1:106" x14ac:dyDescent="0.25">
      <c r="A293" s="7522" t="s">
        <v>711</v>
      </c>
      <c r="B293" s="7525" t="s">
        <v>49</v>
      </c>
      <c r="C293" s="7526"/>
      <c r="D293" s="7527"/>
      <c r="E293" s="7544" t="s">
        <v>2670</v>
      </c>
      <c r="F293" s="7544"/>
      <c r="G293" s="7544"/>
      <c r="H293" s="7544"/>
      <c r="I293" s="7544"/>
      <c r="J293" s="7544"/>
      <c r="K293" s="7544"/>
      <c r="L293" s="7544"/>
      <c r="M293" s="7544"/>
      <c r="N293" s="7544"/>
      <c r="O293" s="7544"/>
      <c r="P293" s="7544"/>
      <c r="Q293" s="7544"/>
      <c r="R293" s="7544"/>
      <c r="S293" s="7544"/>
      <c r="T293" s="7544"/>
      <c r="U293" s="7544"/>
      <c r="V293" s="7544"/>
      <c r="W293" s="7544"/>
      <c r="X293" s="7544"/>
      <c r="Y293" s="7544"/>
      <c r="Z293" s="7544"/>
      <c r="AA293" s="7544"/>
      <c r="AB293" s="7544"/>
      <c r="AC293" s="7544"/>
      <c r="AD293" s="7544"/>
      <c r="AE293" s="7544"/>
      <c r="AF293" s="7544"/>
      <c r="AG293" s="7544"/>
      <c r="AH293" s="7544"/>
      <c r="AI293" s="7544"/>
      <c r="AJ293" s="7545"/>
      <c r="AK293" s="7538" t="s">
        <v>13</v>
      </c>
      <c r="AL293" s="7503" t="s">
        <v>14</v>
      </c>
    </row>
    <row r="294" spans="1:106" x14ac:dyDescent="0.25">
      <c r="A294" s="7523"/>
      <c r="B294" s="7528"/>
      <c r="C294" s="7529"/>
      <c r="D294" s="7530"/>
      <c r="E294" s="7532" t="s">
        <v>84</v>
      </c>
      <c r="F294" s="7533"/>
      <c r="G294" s="7534" t="s">
        <v>2660</v>
      </c>
      <c r="H294" s="7535"/>
      <c r="I294" s="7534" t="s">
        <v>405</v>
      </c>
      <c r="J294" s="7535"/>
      <c r="K294" s="7534" t="s">
        <v>267</v>
      </c>
      <c r="L294" s="7535"/>
      <c r="M294" s="7532" t="s">
        <v>120</v>
      </c>
      <c r="N294" s="7533"/>
      <c r="O294" s="7532" t="s">
        <v>19</v>
      </c>
      <c r="P294" s="7533"/>
      <c r="Q294" s="7532" t="s">
        <v>20</v>
      </c>
      <c r="R294" s="7533"/>
      <c r="S294" s="7532" t="s">
        <v>21</v>
      </c>
      <c r="T294" s="7533"/>
      <c r="U294" s="7532" t="s">
        <v>22</v>
      </c>
      <c r="V294" s="7533"/>
      <c r="W294" s="7532" t="s">
        <v>23</v>
      </c>
      <c r="X294" s="7533"/>
      <c r="Y294" s="7532" t="s">
        <v>24</v>
      </c>
      <c r="Z294" s="7533"/>
      <c r="AA294" s="7532" t="s">
        <v>25</v>
      </c>
      <c r="AB294" s="7533"/>
      <c r="AC294" s="7532" t="s">
        <v>2661</v>
      </c>
      <c r="AD294" s="7533"/>
      <c r="AE294" s="7532" t="s">
        <v>2292</v>
      </c>
      <c r="AF294" s="7533"/>
      <c r="AG294" s="7532" t="s">
        <v>272</v>
      </c>
      <c r="AH294" s="7533"/>
      <c r="AI294" s="7532" t="s">
        <v>2662</v>
      </c>
      <c r="AJ294" s="7543"/>
      <c r="AK294" s="7539"/>
      <c r="AL294" s="7541"/>
    </row>
    <row r="295" spans="1:106" x14ac:dyDescent="0.25">
      <c r="A295" s="7524"/>
      <c r="B295" s="4195" t="s">
        <v>363</v>
      </c>
      <c r="C295" s="4097" t="s">
        <v>53</v>
      </c>
      <c r="D295" s="4116" t="s">
        <v>54</v>
      </c>
      <c r="E295" s="4097" t="s">
        <v>53</v>
      </c>
      <c r="F295" s="4116" t="s">
        <v>54</v>
      </c>
      <c r="G295" s="4097" t="s">
        <v>53</v>
      </c>
      <c r="H295" s="4116" t="s">
        <v>54</v>
      </c>
      <c r="I295" s="4097" t="s">
        <v>53</v>
      </c>
      <c r="J295" s="4116" t="s">
        <v>54</v>
      </c>
      <c r="K295" s="4097" t="s">
        <v>53</v>
      </c>
      <c r="L295" s="4116" t="s">
        <v>54</v>
      </c>
      <c r="M295" s="4097" t="s">
        <v>53</v>
      </c>
      <c r="N295" s="4116" t="s">
        <v>54</v>
      </c>
      <c r="O295" s="4097" t="s">
        <v>53</v>
      </c>
      <c r="P295" s="4116" t="s">
        <v>54</v>
      </c>
      <c r="Q295" s="4097" t="s">
        <v>53</v>
      </c>
      <c r="R295" s="4116" t="s">
        <v>54</v>
      </c>
      <c r="S295" s="4097" t="s">
        <v>53</v>
      </c>
      <c r="T295" s="4116" t="s">
        <v>54</v>
      </c>
      <c r="U295" s="4097" t="s">
        <v>53</v>
      </c>
      <c r="V295" s="4116" t="s">
        <v>54</v>
      </c>
      <c r="W295" s="4097" t="s">
        <v>53</v>
      </c>
      <c r="X295" s="4116" t="s">
        <v>54</v>
      </c>
      <c r="Y295" s="4097" t="s">
        <v>53</v>
      </c>
      <c r="Z295" s="4116" t="s">
        <v>54</v>
      </c>
      <c r="AA295" s="4097" t="s">
        <v>53</v>
      </c>
      <c r="AB295" s="4116" t="s">
        <v>54</v>
      </c>
      <c r="AC295" s="4097" t="s">
        <v>53</v>
      </c>
      <c r="AD295" s="4116" t="s">
        <v>54</v>
      </c>
      <c r="AE295" s="4097" t="s">
        <v>53</v>
      </c>
      <c r="AF295" s="4116" t="s">
        <v>54</v>
      </c>
      <c r="AG295" s="4097" t="s">
        <v>53</v>
      </c>
      <c r="AH295" s="4116" t="s">
        <v>54</v>
      </c>
      <c r="AI295" s="4097" t="s">
        <v>53</v>
      </c>
      <c r="AJ295" s="4116" t="s">
        <v>54</v>
      </c>
      <c r="AK295" s="7546"/>
      <c r="AL295" s="7504"/>
    </row>
    <row r="296" spans="1:106" ht="26.25" customHeight="1" x14ac:dyDescent="0.25">
      <c r="A296" s="4196" t="s">
        <v>2676</v>
      </c>
      <c r="B296" s="4172"/>
      <c r="C296" s="4201">
        <f t="shared" ref="C296:D298" si="485">+E296+G296+I296+K296+M296+O296+Q296+S296+U296+W296+Y296+AA296+AC296+AE296+AG296+AI296</f>
        <v>0</v>
      </c>
      <c r="D296" s="4198">
        <f t="shared" si="485"/>
        <v>0</v>
      </c>
      <c r="E296" s="1583"/>
      <c r="F296" s="1595"/>
      <c r="G296" s="1583"/>
      <c r="H296" s="1595"/>
      <c r="I296" s="1583"/>
      <c r="J296" s="1595"/>
      <c r="K296" s="1583"/>
      <c r="L296" s="1595"/>
      <c r="M296" s="1583"/>
      <c r="N296" s="1595"/>
      <c r="O296" s="1583"/>
      <c r="P296" s="1595"/>
      <c r="Q296" s="1583"/>
      <c r="R296" s="1595"/>
      <c r="S296" s="1583"/>
      <c r="T296" s="1595"/>
      <c r="U296" s="1583"/>
      <c r="V296" s="1595"/>
      <c r="W296" s="1583"/>
      <c r="X296" s="1595"/>
      <c r="Y296" s="1583"/>
      <c r="Z296" s="1595"/>
      <c r="AA296" s="1583"/>
      <c r="AB296" s="1595"/>
      <c r="AC296" s="1583"/>
      <c r="AD296" s="1595"/>
      <c r="AE296" s="1583"/>
      <c r="AF296" s="1595"/>
      <c r="AG296" s="1583"/>
      <c r="AH296" s="1595"/>
      <c r="AI296" s="1583"/>
      <c r="AJ296" s="1679"/>
      <c r="AK296" s="3818"/>
      <c r="AL296" s="3868"/>
    </row>
    <row r="297" spans="1:106" ht="27" customHeight="1" x14ac:dyDescent="0.25">
      <c r="A297" s="4179" t="s">
        <v>2677</v>
      </c>
      <c r="B297" s="4172"/>
      <c r="C297" s="4202">
        <f t="shared" si="485"/>
        <v>0</v>
      </c>
      <c r="D297" s="4190">
        <f t="shared" si="485"/>
        <v>0</v>
      </c>
      <c r="E297" s="1583"/>
      <c r="F297" s="1595"/>
      <c r="G297" s="1583"/>
      <c r="H297" s="1595"/>
      <c r="I297" s="1583"/>
      <c r="J297" s="1595"/>
      <c r="K297" s="1583"/>
      <c r="L297" s="1595"/>
      <c r="M297" s="1583"/>
      <c r="N297" s="1595"/>
      <c r="O297" s="1583"/>
      <c r="P297" s="1595"/>
      <c r="Q297" s="1583"/>
      <c r="R297" s="1595"/>
      <c r="S297" s="1583"/>
      <c r="T297" s="1595"/>
      <c r="U297" s="1583"/>
      <c r="V297" s="1595"/>
      <c r="W297" s="1583"/>
      <c r="X297" s="1595"/>
      <c r="Y297" s="1583"/>
      <c r="Z297" s="1595"/>
      <c r="AA297" s="1583"/>
      <c r="AB297" s="1595"/>
      <c r="AC297" s="1583"/>
      <c r="AD297" s="1595"/>
      <c r="AE297" s="1583"/>
      <c r="AF297" s="1595"/>
      <c r="AG297" s="1583"/>
      <c r="AH297" s="1595"/>
      <c r="AI297" s="1583"/>
      <c r="AJ297" s="1679"/>
      <c r="AK297" s="1591"/>
      <c r="AL297" s="1595"/>
      <c r="AM297" s="398" t="str">
        <f>$CA297&amp;$CB297&amp;$CC297&amp;$CD297&amp;$CE297&amp;$CF297&amp;$CG297&amp;$CH297&amp;$CI297&amp;$CJ297&amp;$CK297&amp;$CL297&amp;$CM297&amp;$CN297&amp;$CO297&amp;$CP297&amp;$CQ297&amp;$CR297&amp;$CS297&amp;$CT297&amp;$CU297&amp;$CV297&amp;$CW297&amp;$CX297&amp;$CY297&amp;$CZ297</f>
        <v/>
      </c>
      <c r="CA297" s="399" t="str">
        <f>IF(AND($B297&lt;&gt;0,AK297=""),"* No olvide ingresar la columna Pueblos Originarios (Digite CERO si no tiene). ",IF(AK297&gt;$B297,"* El Número de personas en seguimiento pertenecientes a Pueblos Originarios no puede superar el Total. ",""))</f>
        <v/>
      </c>
      <c r="CB297" s="399" t="str">
        <f>IF(AND($B297&lt;&gt;0,AL297=""),"* No olvide ingresar la columna Migrantes (Digite CERO si no tiene). ",IF(AL297&gt;$B297,"* El Número de personas en seguimiento pertenecientes a Población Migrante no puede superar el Total. ",""))</f>
        <v/>
      </c>
      <c r="DA297" s="400">
        <f>IF(AND($B297&lt;&gt;0,AK297=""),1,IF(AK297&gt;$B297,1,0))</f>
        <v>0</v>
      </c>
      <c r="DB297" s="400">
        <f>IF(AND($B297&lt;&gt;0,AL297=""),1,IF(AL297&gt;$B297,1,0))</f>
        <v>0</v>
      </c>
    </row>
    <row r="298" spans="1:106" ht="30" customHeight="1" x14ac:dyDescent="0.25">
      <c r="A298" s="4203" t="s">
        <v>2678</v>
      </c>
      <c r="B298" s="4172"/>
      <c r="C298" s="4204">
        <f t="shared" si="485"/>
        <v>0</v>
      </c>
      <c r="D298" s="4205">
        <f t="shared" si="485"/>
        <v>0</v>
      </c>
      <c r="E298" s="4122"/>
      <c r="F298" s="4125"/>
      <c r="G298" s="4122"/>
      <c r="H298" s="4125"/>
      <c r="I298" s="4122"/>
      <c r="J298" s="4125"/>
      <c r="K298" s="4122"/>
      <c r="L298" s="4125"/>
      <c r="M298" s="4122"/>
      <c r="N298" s="4125"/>
      <c r="O298" s="4122"/>
      <c r="P298" s="4125"/>
      <c r="Q298" s="4122"/>
      <c r="R298" s="4125"/>
      <c r="S298" s="4122"/>
      <c r="T298" s="4125"/>
      <c r="U298" s="4122"/>
      <c r="V298" s="4125"/>
      <c r="W298" s="4122"/>
      <c r="X298" s="4125"/>
      <c r="Y298" s="4122"/>
      <c r="Z298" s="4125"/>
      <c r="AA298" s="4122"/>
      <c r="AB298" s="4125"/>
      <c r="AC298" s="4122"/>
      <c r="AD298" s="4125"/>
      <c r="AE298" s="4122"/>
      <c r="AF298" s="4125"/>
      <c r="AG298" s="4122"/>
      <c r="AH298" s="4125"/>
      <c r="AI298" s="4122"/>
      <c r="AJ298" s="4206"/>
      <c r="AK298" s="4207"/>
      <c r="AL298" s="4125"/>
      <c r="AM298" s="398" t="str">
        <f>$CA298&amp;$CB298&amp;$CC298&amp;$CD298&amp;$CE298&amp;$CF298&amp;$CG298&amp;$CH298&amp;$CI298&amp;$CJ298&amp;$CK298&amp;$CL298&amp;$CM298&amp;$CN298&amp;$CO298&amp;$CP298&amp;$CQ298&amp;$CR298&amp;$CS298&amp;$CT298&amp;$CU298&amp;$CV298&amp;$CW298&amp;$CX298&amp;$CY298&amp;$CZ298</f>
        <v/>
      </c>
      <c r="CA298" s="399" t="str">
        <f>IF(AND($B298&lt;&gt;0,AK298=""),"* No olvide ingresar la columna Pueblos Originarios (Digite CERO si no tiene). ",IF(AK298&gt;$B298,"* El Número de personas en seguimiento pertenecientes a Pueblos Originarios no puede superar el Total. ",""))</f>
        <v/>
      </c>
      <c r="CB298" s="399" t="str">
        <f>IF(AND($B298&lt;&gt;0,AL298=""),"* No olvide ingresar la columna Migrantes (Digite CERO si no tiene). ",IF(AL298&gt;$B298,"* El Número de personas en seguimiento pertenecientes a Población Migrante no puede superar el Total. ",""))</f>
        <v/>
      </c>
      <c r="DA298" s="400">
        <f>IF(AND($B298&lt;&gt;0,AK298=""),1,IF(AK298&gt;$B298,1,0))</f>
        <v>0</v>
      </c>
      <c r="DB298" s="400">
        <f>IF(AND($B298&lt;&gt;0,AL298=""),1,IF(AL298&gt;$B298,1,0))</f>
        <v>0</v>
      </c>
    </row>
    <row r="308" spans="1:2" s="420" customFormat="1" hidden="1" x14ac:dyDescent="0.25">
      <c r="A308" s="420">
        <f>SUM(B296:B298,B290:B291,B280:B285,B270:B274,B262:B266,C236:D258,B225:C231,B214:C220,C187:D209,C160:D182,C151:P155,C143:P147,B122:C139,B100:C117,B78:C95,B56:C73,B34:C51,B12:C29)</f>
        <v>0</v>
      </c>
      <c r="B308" s="420">
        <f>SUM(DA12:DZ298)</f>
        <v>0</v>
      </c>
    </row>
  </sheetData>
  <mergeCells count="465">
    <mergeCell ref="O288:P288"/>
    <mergeCell ref="A293:A295"/>
    <mergeCell ref="B293:D294"/>
    <mergeCell ref="E293:AJ293"/>
    <mergeCell ref="AK293:AK295"/>
    <mergeCell ref="AL293:AL295"/>
    <mergeCell ref="E294:F294"/>
    <mergeCell ref="G294:H294"/>
    <mergeCell ref="I294:J294"/>
    <mergeCell ref="K294:L294"/>
    <mergeCell ref="M294:N294"/>
    <mergeCell ref="AA294:AB294"/>
    <mergeCell ref="AC294:AD294"/>
    <mergeCell ref="AE294:AF294"/>
    <mergeCell ref="AG294:AH294"/>
    <mergeCell ref="AI294:AJ294"/>
    <mergeCell ref="O294:P294"/>
    <mergeCell ref="Q294:R294"/>
    <mergeCell ref="S294:T294"/>
    <mergeCell ref="U294:V294"/>
    <mergeCell ref="W294:X294"/>
    <mergeCell ref="Y294:Z294"/>
    <mergeCell ref="AG278:AH278"/>
    <mergeCell ref="AI278:AJ278"/>
    <mergeCell ref="A287:A289"/>
    <mergeCell ref="B287:D288"/>
    <mergeCell ref="E287:AB287"/>
    <mergeCell ref="AC287:AC289"/>
    <mergeCell ref="AD287:AD289"/>
    <mergeCell ref="O278:P278"/>
    <mergeCell ref="Q278:R278"/>
    <mergeCell ref="S278:T278"/>
    <mergeCell ref="U278:V278"/>
    <mergeCell ref="W278:X278"/>
    <mergeCell ref="Y278:Z278"/>
    <mergeCell ref="Q288:R288"/>
    <mergeCell ref="S288:T288"/>
    <mergeCell ref="U288:V288"/>
    <mergeCell ref="W288:X288"/>
    <mergeCell ref="Y288:Z288"/>
    <mergeCell ref="AA288:AB288"/>
    <mergeCell ref="E288:F288"/>
    <mergeCell ref="G288:H288"/>
    <mergeCell ref="I288:J288"/>
    <mergeCell ref="K288:L288"/>
    <mergeCell ref="M288:N288"/>
    <mergeCell ref="AC277:AD277"/>
    <mergeCell ref="AE277:AF277"/>
    <mergeCell ref="I277:J277"/>
    <mergeCell ref="K277:L277"/>
    <mergeCell ref="M277:N277"/>
    <mergeCell ref="O277:P277"/>
    <mergeCell ref="Q277:R277"/>
    <mergeCell ref="S277:T277"/>
    <mergeCell ref="AA278:AB278"/>
    <mergeCell ref="AC278:AD278"/>
    <mergeCell ref="AE278:AF278"/>
    <mergeCell ref="A268:A269"/>
    <mergeCell ref="B268:B269"/>
    <mergeCell ref="C268:R268"/>
    <mergeCell ref="S268:S269"/>
    <mergeCell ref="T268:T269"/>
    <mergeCell ref="A276:A279"/>
    <mergeCell ref="B276:D277"/>
    <mergeCell ref="E276:AJ276"/>
    <mergeCell ref="E277:F277"/>
    <mergeCell ref="G277:H277"/>
    <mergeCell ref="AG277:AH277"/>
    <mergeCell ref="AI277:AJ277"/>
    <mergeCell ref="B278:B279"/>
    <mergeCell ref="C278:C279"/>
    <mergeCell ref="D278:D279"/>
    <mergeCell ref="E278:F278"/>
    <mergeCell ref="G278:H278"/>
    <mergeCell ref="I278:J278"/>
    <mergeCell ref="K278:L278"/>
    <mergeCell ref="M278:N278"/>
    <mergeCell ref="U277:V277"/>
    <mergeCell ref="W277:X277"/>
    <mergeCell ref="Y277:Z277"/>
    <mergeCell ref="AA277:AB277"/>
    <mergeCell ref="A236:A254"/>
    <mergeCell ref="A255:A258"/>
    <mergeCell ref="A260:A261"/>
    <mergeCell ref="B260:B261"/>
    <mergeCell ref="C260:L260"/>
    <mergeCell ref="M260:M261"/>
    <mergeCell ref="N260:N261"/>
    <mergeCell ref="AE234:AF234"/>
    <mergeCell ref="AG234:AH234"/>
    <mergeCell ref="S234:T234"/>
    <mergeCell ref="U234:V234"/>
    <mergeCell ref="W234:X234"/>
    <mergeCell ref="Y234:Z234"/>
    <mergeCell ref="AA234:AB234"/>
    <mergeCell ref="AC234:AD234"/>
    <mergeCell ref="A233:B235"/>
    <mergeCell ref="C233:D234"/>
    <mergeCell ref="AS233:AT234"/>
    <mergeCell ref="AU233:AV234"/>
    <mergeCell ref="AW233:AX234"/>
    <mergeCell ref="E234:F234"/>
    <mergeCell ref="G234:H234"/>
    <mergeCell ref="I234:J234"/>
    <mergeCell ref="K234:L234"/>
    <mergeCell ref="M234:N234"/>
    <mergeCell ref="O234:P234"/>
    <mergeCell ref="Q234:R234"/>
    <mergeCell ref="AQ234:AR234"/>
    <mergeCell ref="AI234:AJ234"/>
    <mergeCell ref="AK234:AL234"/>
    <mergeCell ref="AM234:AN234"/>
    <mergeCell ref="AO234:AP234"/>
    <mergeCell ref="E233:AJ233"/>
    <mergeCell ref="AK233:AN233"/>
    <mergeCell ref="AO233:AR233"/>
    <mergeCell ref="AP222:AP224"/>
    <mergeCell ref="AQ222:AQ224"/>
    <mergeCell ref="D223:E223"/>
    <mergeCell ref="F223:G223"/>
    <mergeCell ref="H223:I223"/>
    <mergeCell ref="J223:K223"/>
    <mergeCell ref="L223:M223"/>
    <mergeCell ref="N223:O223"/>
    <mergeCell ref="P223:Q223"/>
    <mergeCell ref="R223:S223"/>
    <mergeCell ref="A222:A224"/>
    <mergeCell ref="B222:C223"/>
    <mergeCell ref="D222:AK222"/>
    <mergeCell ref="AL222:AM222"/>
    <mergeCell ref="AN222:AO222"/>
    <mergeCell ref="T223:U223"/>
    <mergeCell ref="V223:W223"/>
    <mergeCell ref="AB212:AC212"/>
    <mergeCell ref="AD212:AE212"/>
    <mergeCell ref="AF212:AG212"/>
    <mergeCell ref="AH212:AI212"/>
    <mergeCell ref="AJ212:AK212"/>
    <mergeCell ref="AL212:AL213"/>
    <mergeCell ref="AJ223:AK223"/>
    <mergeCell ref="AL223:AL224"/>
    <mergeCell ref="AM223:AM224"/>
    <mergeCell ref="AN223:AN224"/>
    <mergeCell ref="AO223:AO224"/>
    <mergeCell ref="X223:Y223"/>
    <mergeCell ref="Z223:AA223"/>
    <mergeCell ref="AB223:AC223"/>
    <mergeCell ref="AD223:AE223"/>
    <mergeCell ref="AF223:AG223"/>
    <mergeCell ref="AH223:AI223"/>
    <mergeCell ref="AP211:AP213"/>
    <mergeCell ref="AQ211:AQ213"/>
    <mergeCell ref="D212:E212"/>
    <mergeCell ref="F212:G212"/>
    <mergeCell ref="H212:I212"/>
    <mergeCell ref="J212:K212"/>
    <mergeCell ref="L212:M212"/>
    <mergeCell ref="N212:O212"/>
    <mergeCell ref="P212:Q212"/>
    <mergeCell ref="R212:S212"/>
    <mergeCell ref="AM212:AM213"/>
    <mergeCell ref="AN212:AN213"/>
    <mergeCell ref="AO212:AO213"/>
    <mergeCell ref="A209:B209"/>
    <mergeCell ref="A211:A213"/>
    <mergeCell ref="B211:C212"/>
    <mergeCell ref="D211:AK211"/>
    <mergeCell ref="AL211:AM211"/>
    <mergeCell ref="AN211:AO211"/>
    <mergeCell ref="T212:U212"/>
    <mergeCell ref="V212:W212"/>
    <mergeCell ref="X212:Y212"/>
    <mergeCell ref="Z212:AA212"/>
    <mergeCell ref="A205:B205"/>
    <mergeCell ref="A206:B206"/>
    <mergeCell ref="A207:B207"/>
    <mergeCell ref="A208:B208"/>
    <mergeCell ref="A194:B194"/>
    <mergeCell ref="A195:B195"/>
    <mergeCell ref="A196:A198"/>
    <mergeCell ref="A199:B199"/>
    <mergeCell ref="A200:B200"/>
    <mergeCell ref="A201:B201"/>
    <mergeCell ref="A190:B190"/>
    <mergeCell ref="A191:B191"/>
    <mergeCell ref="A192:B192"/>
    <mergeCell ref="A193:B193"/>
    <mergeCell ref="AI185:AJ185"/>
    <mergeCell ref="AK185:AL185"/>
    <mergeCell ref="AM185:AN185"/>
    <mergeCell ref="A202:B202"/>
    <mergeCell ref="A203:B203"/>
    <mergeCell ref="A187:B187"/>
    <mergeCell ref="W185:X185"/>
    <mergeCell ref="Y185:Z185"/>
    <mergeCell ref="AA185:AB185"/>
    <mergeCell ref="AC185:AD185"/>
    <mergeCell ref="AE185:AF185"/>
    <mergeCell ref="AG185:AH185"/>
    <mergeCell ref="A188:B188"/>
    <mergeCell ref="A189:B189"/>
    <mergeCell ref="AK184:AN184"/>
    <mergeCell ref="AO184:AR184"/>
    <mergeCell ref="AS184:AT185"/>
    <mergeCell ref="AU184:AV185"/>
    <mergeCell ref="AW184:AX185"/>
    <mergeCell ref="E185:F185"/>
    <mergeCell ref="G185:H185"/>
    <mergeCell ref="I185:J185"/>
    <mergeCell ref="K185:L185"/>
    <mergeCell ref="M185:N185"/>
    <mergeCell ref="AO185:AP185"/>
    <mergeCell ref="AQ185:AR185"/>
    <mergeCell ref="A181:B181"/>
    <mergeCell ref="A182:B182"/>
    <mergeCell ref="A183:Q183"/>
    <mergeCell ref="A184:B186"/>
    <mergeCell ref="C184:D185"/>
    <mergeCell ref="E184:AJ184"/>
    <mergeCell ref="O185:P185"/>
    <mergeCell ref="Q185:R185"/>
    <mergeCell ref="S185:T185"/>
    <mergeCell ref="U185:V185"/>
    <mergeCell ref="A174:B174"/>
    <mergeCell ref="A175:B175"/>
    <mergeCell ref="A176:B176"/>
    <mergeCell ref="A178:B178"/>
    <mergeCell ref="A179:B179"/>
    <mergeCell ref="A180:B180"/>
    <mergeCell ref="A166:B166"/>
    <mergeCell ref="A167:B167"/>
    <mergeCell ref="A168:B168"/>
    <mergeCell ref="A169:A171"/>
    <mergeCell ref="A172:B172"/>
    <mergeCell ref="A173:B173"/>
    <mergeCell ref="A160:B160"/>
    <mergeCell ref="A161:B161"/>
    <mergeCell ref="A162:B162"/>
    <mergeCell ref="A163:B163"/>
    <mergeCell ref="A164:B164"/>
    <mergeCell ref="A165:B165"/>
    <mergeCell ref="AG158:AH158"/>
    <mergeCell ref="AI158:AJ158"/>
    <mergeCell ref="AK158:AL158"/>
    <mergeCell ref="AK157:AN157"/>
    <mergeCell ref="AO157:AR157"/>
    <mergeCell ref="AS157:AT158"/>
    <mergeCell ref="AU157:AV158"/>
    <mergeCell ref="AW157:AX158"/>
    <mergeCell ref="E158:F158"/>
    <mergeCell ref="G158:H158"/>
    <mergeCell ref="I158:J158"/>
    <mergeCell ref="K158:L158"/>
    <mergeCell ref="M158:N158"/>
    <mergeCell ref="AM158:AN158"/>
    <mergeCell ref="AO158:AP158"/>
    <mergeCell ref="AQ158:AR158"/>
    <mergeCell ref="U158:V158"/>
    <mergeCell ref="W158:X158"/>
    <mergeCell ref="Y158:Z158"/>
    <mergeCell ref="AA158:AB158"/>
    <mergeCell ref="AC158:AD158"/>
    <mergeCell ref="AE158:AF158"/>
    <mergeCell ref="A151:B151"/>
    <mergeCell ref="A152:A154"/>
    <mergeCell ref="A155:B155"/>
    <mergeCell ref="A156:Q156"/>
    <mergeCell ref="A157:B159"/>
    <mergeCell ref="C157:D158"/>
    <mergeCell ref="E157:AJ157"/>
    <mergeCell ref="O158:P158"/>
    <mergeCell ref="Q158:R158"/>
    <mergeCell ref="S158:T158"/>
    <mergeCell ref="A143:B143"/>
    <mergeCell ref="A144:A146"/>
    <mergeCell ref="A147:B147"/>
    <mergeCell ref="A148:R148"/>
    <mergeCell ref="A149:B150"/>
    <mergeCell ref="C149:E149"/>
    <mergeCell ref="F149:H149"/>
    <mergeCell ref="I149:K149"/>
    <mergeCell ref="L149:N149"/>
    <mergeCell ref="O149:P149"/>
    <mergeCell ref="A140:Q140"/>
    <mergeCell ref="A141:B142"/>
    <mergeCell ref="C141:E141"/>
    <mergeCell ref="F141:H141"/>
    <mergeCell ref="I141:K141"/>
    <mergeCell ref="L141:N141"/>
    <mergeCell ref="O141:P141"/>
    <mergeCell ref="AH120:AI120"/>
    <mergeCell ref="AJ120:AK120"/>
    <mergeCell ref="V120:W120"/>
    <mergeCell ref="X120:Y120"/>
    <mergeCell ref="Z120:AA120"/>
    <mergeCell ref="AB120:AC120"/>
    <mergeCell ref="AD120:AE120"/>
    <mergeCell ref="AF120:AG120"/>
    <mergeCell ref="A119:A121"/>
    <mergeCell ref="B119:C120"/>
    <mergeCell ref="AT119:AU120"/>
    <mergeCell ref="AV119:AV121"/>
    <mergeCell ref="AW119:AW121"/>
    <mergeCell ref="D120:E120"/>
    <mergeCell ref="F120:G120"/>
    <mergeCell ref="H120:I120"/>
    <mergeCell ref="J120:K120"/>
    <mergeCell ref="L120:M120"/>
    <mergeCell ref="N120:O120"/>
    <mergeCell ref="P120:Q120"/>
    <mergeCell ref="AS120:AS121"/>
    <mergeCell ref="AL120:AM120"/>
    <mergeCell ref="AN120:AO120"/>
    <mergeCell ref="AP120:AQ120"/>
    <mergeCell ref="AR120:AR121"/>
    <mergeCell ref="D119:AQ119"/>
    <mergeCell ref="AR119:AS119"/>
    <mergeCell ref="R120:S120"/>
    <mergeCell ref="T120:U120"/>
    <mergeCell ref="AV97:AV99"/>
    <mergeCell ref="AW97:AW99"/>
    <mergeCell ref="D98:E98"/>
    <mergeCell ref="F98:G98"/>
    <mergeCell ref="H98:I98"/>
    <mergeCell ref="J98:K98"/>
    <mergeCell ref="L98:M98"/>
    <mergeCell ref="N98:O98"/>
    <mergeCell ref="P98:Q98"/>
    <mergeCell ref="R98:S98"/>
    <mergeCell ref="AN98:AO98"/>
    <mergeCell ref="AP98:AQ98"/>
    <mergeCell ref="AR98:AR99"/>
    <mergeCell ref="AS98:AS99"/>
    <mergeCell ref="A97:A99"/>
    <mergeCell ref="B97:C98"/>
    <mergeCell ref="D97:AQ97"/>
    <mergeCell ref="AR97:AS97"/>
    <mergeCell ref="AT97:AU98"/>
    <mergeCell ref="T98:U98"/>
    <mergeCell ref="V98:W98"/>
    <mergeCell ref="X98:Y98"/>
    <mergeCell ref="Z98:AA98"/>
    <mergeCell ref="AB98:AC98"/>
    <mergeCell ref="AD98:AE98"/>
    <mergeCell ref="AF98:AG98"/>
    <mergeCell ref="AH98:AI98"/>
    <mergeCell ref="AJ98:AK98"/>
    <mergeCell ref="AL98:AM98"/>
    <mergeCell ref="AV75:AV77"/>
    <mergeCell ref="AW75:AW77"/>
    <mergeCell ref="D76:E76"/>
    <mergeCell ref="F76:G76"/>
    <mergeCell ref="H76:I76"/>
    <mergeCell ref="J76:K76"/>
    <mergeCell ref="L76:M76"/>
    <mergeCell ref="N76:O76"/>
    <mergeCell ref="P76:Q76"/>
    <mergeCell ref="AS76:AS77"/>
    <mergeCell ref="AH76:AI76"/>
    <mergeCell ref="AJ76:AK76"/>
    <mergeCell ref="AL76:AM76"/>
    <mergeCell ref="AN76:AO76"/>
    <mergeCell ref="AP76:AQ76"/>
    <mergeCell ref="AR76:AR77"/>
    <mergeCell ref="V76:W76"/>
    <mergeCell ref="X76:Y76"/>
    <mergeCell ref="Z76:AA76"/>
    <mergeCell ref="AB76:AC76"/>
    <mergeCell ref="AD76:AE76"/>
    <mergeCell ref="AF76:AG76"/>
    <mergeCell ref="AT75:AU76"/>
    <mergeCell ref="A75:A77"/>
    <mergeCell ref="B75:C76"/>
    <mergeCell ref="D75:AQ75"/>
    <mergeCell ref="AR75:AS75"/>
    <mergeCell ref="R76:S76"/>
    <mergeCell ref="T76:U76"/>
    <mergeCell ref="AB54:AC54"/>
    <mergeCell ref="AD54:AE54"/>
    <mergeCell ref="AF54:AG54"/>
    <mergeCell ref="AH54:AI54"/>
    <mergeCell ref="AJ54:AK54"/>
    <mergeCell ref="AL54:AM54"/>
    <mergeCell ref="A53:A55"/>
    <mergeCell ref="B53:C54"/>
    <mergeCell ref="AV53:AV55"/>
    <mergeCell ref="AW53:AW55"/>
    <mergeCell ref="D54:E54"/>
    <mergeCell ref="F54:G54"/>
    <mergeCell ref="H54:I54"/>
    <mergeCell ref="J54:K54"/>
    <mergeCell ref="L54:M54"/>
    <mergeCell ref="N54:O54"/>
    <mergeCell ref="P54:Q54"/>
    <mergeCell ref="R54:S54"/>
    <mergeCell ref="AN54:AO54"/>
    <mergeCell ref="AP54:AQ54"/>
    <mergeCell ref="AR54:AR55"/>
    <mergeCell ref="AS54:AS55"/>
    <mergeCell ref="D53:AQ53"/>
    <mergeCell ref="AR53:AS53"/>
    <mergeCell ref="AT53:AU54"/>
    <mergeCell ref="T54:U54"/>
    <mergeCell ref="V54:W54"/>
    <mergeCell ref="X54:Y54"/>
    <mergeCell ref="Z54:AA54"/>
    <mergeCell ref="AV31:AV33"/>
    <mergeCell ref="AW31:AW33"/>
    <mergeCell ref="D32:E32"/>
    <mergeCell ref="F32:G32"/>
    <mergeCell ref="H32:I32"/>
    <mergeCell ref="J32:K32"/>
    <mergeCell ref="L32:M32"/>
    <mergeCell ref="N32:O32"/>
    <mergeCell ref="P32:Q32"/>
    <mergeCell ref="AS32:AS33"/>
    <mergeCell ref="AH32:AI32"/>
    <mergeCell ref="AJ32:AK32"/>
    <mergeCell ref="AL32:AM32"/>
    <mergeCell ref="AN32:AO32"/>
    <mergeCell ref="AP32:AQ32"/>
    <mergeCell ref="AR32:AR33"/>
    <mergeCell ref="V32:W32"/>
    <mergeCell ref="X32:Y32"/>
    <mergeCell ref="Z32:AA32"/>
    <mergeCell ref="AB32:AC32"/>
    <mergeCell ref="AD32:AE32"/>
    <mergeCell ref="AF32:AG32"/>
    <mergeCell ref="AT31:AU32"/>
    <mergeCell ref="A31:A33"/>
    <mergeCell ref="B31:C32"/>
    <mergeCell ref="D31:AQ31"/>
    <mergeCell ref="AR31:AS31"/>
    <mergeCell ref="R32:S32"/>
    <mergeCell ref="T32:U32"/>
    <mergeCell ref="AB10:AC10"/>
    <mergeCell ref="AD10:AE10"/>
    <mergeCell ref="AF10:AG10"/>
    <mergeCell ref="AH10:AI10"/>
    <mergeCell ref="AJ10:AK10"/>
    <mergeCell ref="AL10:AM10"/>
    <mergeCell ref="AV9:AV11"/>
    <mergeCell ref="AW9:AW11"/>
    <mergeCell ref="D10:E10"/>
    <mergeCell ref="F10:G10"/>
    <mergeCell ref="H10:I10"/>
    <mergeCell ref="J10:K10"/>
    <mergeCell ref="L10:M10"/>
    <mergeCell ref="N10:O10"/>
    <mergeCell ref="P10:Q10"/>
    <mergeCell ref="R10:S10"/>
    <mergeCell ref="AN10:AO10"/>
    <mergeCell ref="AP10:AQ10"/>
    <mergeCell ref="AR10:AR11"/>
    <mergeCell ref="AS10:AS11"/>
    <mergeCell ref="A6:P6"/>
    <mergeCell ref="A9:A11"/>
    <mergeCell ref="B9:C10"/>
    <mergeCell ref="D9:AQ9"/>
    <mergeCell ref="AR9:AS9"/>
    <mergeCell ref="AT9:AU10"/>
    <mergeCell ref="T10:U10"/>
    <mergeCell ref="V10:W10"/>
    <mergeCell ref="X10:Y10"/>
    <mergeCell ref="Z10:AA10"/>
  </mergeCell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M97"/>
  <sheetViews>
    <sheetView workbookViewId="0">
      <selection activeCell="A5" sqref="A5"/>
    </sheetView>
  </sheetViews>
  <sheetFormatPr baseColWidth="10" defaultColWidth="11.42578125" defaultRowHeight="15" x14ac:dyDescent="0.25"/>
  <cols>
    <col min="1" max="1" width="53.85546875" customWidth="1"/>
  </cols>
  <sheetData>
    <row r="1" spans="1:13" x14ac:dyDescent="0.25">
      <c r="A1" s="85" t="s">
        <v>0</v>
      </c>
      <c r="B1" s="371"/>
      <c r="C1" s="371"/>
      <c r="D1" s="371"/>
      <c r="E1" s="371"/>
      <c r="F1" s="371"/>
      <c r="G1" s="371"/>
      <c r="H1" s="371"/>
      <c r="I1" s="371"/>
      <c r="J1" s="371"/>
      <c r="K1" s="371"/>
      <c r="L1" s="371"/>
      <c r="M1" s="371"/>
    </row>
    <row r="2" spans="1:13" x14ac:dyDescent="0.25">
      <c r="A2" s="85" t="s">
        <v>127</v>
      </c>
      <c r="B2" s="371"/>
      <c r="C2" s="371"/>
      <c r="D2" s="371"/>
      <c r="E2" s="371"/>
      <c r="F2" s="371"/>
      <c r="G2" s="371"/>
      <c r="H2" s="371"/>
      <c r="I2" s="371"/>
      <c r="J2" s="371"/>
      <c r="K2" s="371"/>
      <c r="L2" s="371"/>
      <c r="M2" s="371"/>
    </row>
    <row r="3" spans="1:13" x14ac:dyDescent="0.25">
      <c r="A3" s="85" t="s">
        <v>128</v>
      </c>
      <c r="B3" s="371"/>
      <c r="C3" s="371"/>
      <c r="D3" s="371"/>
      <c r="E3" s="371"/>
      <c r="F3" s="371"/>
      <c r="G3" s="371"/>
      <c r="H3" s="371"/>
      <c r="I3" s="371"/>
      <c r="J3" s="371"/>
      <c r="K3" s="371"/>
      <c r="L3" s="371"/>
      <c r="M3" s="371"/>
    </row>
    <row r="4" spans="1:13" x14ac:dyDescent="0.25">
      <c r="A4" s="85" t="s">
        <v>129</v>
      </c>
      <c r="B4" s="371"/>
      <c r="C4" s="371"/>
      <c r="D4" s="371"/>
      <c r="E4" s="371"/>
      <c r="F4" s="371"/>
      <c r="G4" s="371"/>
      <c r="H4" s="371"/>
      <c r="I4" s="371"/>
      <c r="J4" s="371"/>
      <c r="K4" s="371"/>
      <c r="L4" s="371"/>
      <c r="M4" s="371"/>
    </row>
    <row r="5" spans="1:13" x14ac:dyDescent="0.25">
      <c r="A5" s="85" t="s">
        <v>2679</v>
      </c>
      <c r="B5" s="371"/>
      <c r="C5" s="371"/>
      <c r="D5" s="371"/>
      <c r="E5" s="371"/>
      <c r="F5" s="371"/>
      <c r="G5" s="371"/>
      <c r="H5" s="371"/>
      <c r="I5" s="371"/>
      <c r="J5" s="371"/>
      <c r="K5" s="371"/>
      <c r="L5" s="371"/>
      <c r="M5" s="371"/>
    </row>
    <row r="6" spans="1:13" x14ac:dyDescent="0.25">
      <c r="A6" s="371"/>
      <c r="B6" s="371"/>
      <c r="C6" s="6169" t="s">
        <v>2680</v>
      </c>
      <c r="D6" s="6169"/>
      <c r="E6" s="6169"/>
      <c r="F6" s="6169"/>
      <c r="G6" s="6169"/>
      <c r="H6" s="6169"/>
      <c r="I6" s="6169"/>
      <c r="J6" s="6169"/>
      <c r="K6" s="6169"/>
      <c r="L6" s="248"/>
      <c r="M6" s="248"/>
    </row>
    <row r="7" spans="1:13" x14ac:dyDescent="0.25">
      <c r="A7" s="371"/>
      <c r="B7" s="371"/>
      <c r="C7" s="371"/>
      <c r="D7" s="371"/>
      <c r="E7" s="371"/>
      <c r="F7" s="371"/>
      <c r="G7" s="371"/>
      <c r="H7" s="371"/>
      <c r="I7" s="371"/>
      <c r="J7" s="371"/>
      <c r="K7" s="371"/>
      <c r="L7" s="371"/>
      <c r="M7" s="371"/>
    </row>
    <row r="8" spans="1:13" x14ac:dyDescent="0.25">
      <c r="A8" s="7547" t="s">
        <v>2681</v>
      </c>
      <c r="B8" s="7547"/>
      <c r="C8" s="7547"/>
      <c r="D8" s="4208"/>
      <c r="E8" s="4208"/>
      <c r="F8" s="4208"/>
      <c r="G8" s="4208"/>
      <c r="H8" s="371"/>
      <c r="I8" s="371"/>
      <c r="J8" s="371"/>
      <c r="K8" s="371"/>
      <c r="L8" s="371"/>
      <c r="M8" s="371"/>
    </row>
    <row r="9" spans="1:13" x14ac:dyDescent="0.25">
      <c r="A9" s="7548"/>
      <c r="B9" s="7252" t="s">
        <v>425</v>
      </c>
      <c r="C9" s="7227" t="s">
        <v>595</v>
      </c>
      <c r="D9" s="7464"/>
      <c r="E9" s="7464"/>
      <c r="F9" s="7464"/>
      <c r="G9" s="7464"/>
      <c r="H9" s="7464"/>
      <c r="I9" s="7464"/>
      <c r="J9" s="7464"/>
      <c r="K9" s="7465"/>
      <c r="L9" s="7553" t="s">
        <v>13</v>
      </c>
      <c r="M9" s="7248" t="s">
        <v>14</v>
      </c>
    </row>
    <row r="10" spans="1:13" ht="21" x14ac:dyDescent="0.25">
      <c r="A10" s="7549"/>
      <c r="B10" s="7550"/>
      <c r="C10" s="4209" t="s">
        <v>289</v>
      </c>
      <c r="D10" s="4209" t="s">
        <v>18</v>
      </c>
      <c r="E10" s="4209" t="s">
        <v>164</v>
      </c>
      <c r="F10" s="4209" t="s">
        <v>310</v>
      </c>
      <c r="G10" s="4209" t="s">
        <v>311</v>
      </c>
      <c r="H10" s="4209" t="s">
        <v>312</v>
      </c>
      <c r="I10" s="4209" t="s">
        <v>313</v>
      </c>
      <c r="J10" s="4209" t="s">
        <v>314</v>
      </c>
      <c r="K10" s="4209" t="s">
        <v>315</v>
      </c>
      <c r="L10" s="7554"/>
      <c r="M10" s="7551"/>
    </row>
    <row r="11" spans="1:13" ht="22.5" x14ac:dyDescent="0.25">
      <c r="A11" s="4210" t="s">
        <v>2682</v>
      </c>
      <c r="B11" s="4211"/>
      <c r="C11" s="4212"/>
      <c r="D11" s="4213"/>
      <c r="E11" s="4213"/>
      <c r="F11" s="4213"/>
      <c r="G11" s="4213"/>
      <c r="H11" s="4213"/>
      <c r="I11" s="4213"/>
      <c r="J11" s="4213"/>
      <c r="K11" s="4214"/>
      <c r="L11" s="4215"/>
      <c r="M11" s="4216"/>
    </row>
    <row r="12" spans="1:13" ht="22.5" x14ac:dyDescent="0.25">
      <c r="A12" s="4217" t="s">
        <v>2683</v>
      </c>
      <c r="B12" s="372">
        <f>SUM(C12:K12)</f>
        <v>0</v>
      </c>
      <c r="C12" s="373"/>
      <c r="D12" s="374"/>
      <c r="E12" s="374"/>
      <c r="F12" s="374"/>
      <c r="G12" s="374"/>
      <c r="H12" s="374"/>
      <c r="I12" s="374"/>
      <c r="J12" s="374"/>
      <c r="K12" s="375"/>
      <c r="L12" s="376"/>
      <c r="M12" s="2280"/>
    </row>
    <row r="13" spans="1:13" x14ac:dyDescent="0.25">
      <c r="A13" s="4218" t="s">
        <v>2684</v>
      </c>
      <c r="B13" s="4219">
        <f>SUM(C13:K13)</f>
        <v>0</v>
      </c>
      <c r="C13" s="4220"/>
      <c r="D13" s="4003"/>
      <c r="E13" s="4003"/>
      <c r="F13" s="4003"/>
      <c r="G13" s="4003"/>
      <c r="H13" s="4003"/>
      <c r="I13" s="4003"/>
      <c r="J13" s="4003"/>
      <c r="K13" s="4221"/>
      <c r="L13" s="4222"/>
      <c r="M13" s="3998"/>
    </row>
    <row r="14" spans="1:13" ht="22.5" x14ac:dyDescent="0.25">
      <c r="A14" s="4210" t="s">
        <v>2685</v>
      </c>
      <c r="B14" s="4223"/>
      <c r="C14" s="4224"/>
      <c r="D14" s="4225"/>
      <c r="E14" s="4226"/>
      <c r="F14" s="4225"/>
      <c r="G14" s="4225"/>
      <c r="H14" s="4226"/>
      <c r="I14" s="4226"/>
      <c r="J14" s="4226"/>
      <c r="K14" s="4227"/>
      <c r="L14" s="4228"/>
      <c r="M14" s="4229"/>
    </row>
    <row r="15" spans="1:13" ht="22.5" x14ac:dyDescent="0.25">
      <c r="A15" s="4217" t="s">
        <v>2686</v>
      </c>
      <c r="B15" s="4230">
        <f>SUM(C15:K15)</f>
        <v>0</v>
      </c>
      <c r="C15" s="373"/>
      <c r="D15" s="374"/>
      <c r="E15" s="374"/>
      <c r="F15" s="374"/>
      <c r="G15" s="374"/>
      <c r="H15" s="374"/>
      <c r="I15" s="374"/>
      <c r="J15" s="374"/>
      <c r="K15" s="375"/>
      <c r="L15" s="376"/>
      <c r="M15" s="2280"/>
    </row>
    <row r="16" spans="1:13" ht="22.5" x14ac:dyDescent="0.25">
      <c r="A16" s="4218" t="s">
        <v>2687</v>
      </c>
      <c r="B16" s="4219">
        <f>SUM(C16:K16)</f>
        <v>0</v>
      </c>
      <c r="C16" s="4220"/>
      <c r="D16" s="4003"/>
      <c r="E16" s="4003"/>
      <c r="F16" s="4003"/>
      <c r="G16" s="4003"/>
      <c r="H16" s="4003"/>
      <c r="I16" s="4003"/>
      <c r="J16" s="4003"/>
      <c r="K16" s="4221"/>
      <c r="L16" s="4222"/>
      <c r="M16" s="3998"/>
    </row>
    <row r="17" spans="1:13" ht="22.5" x14ac:dyDescent="0.25">
      <c r="A17" s="4210" t="s">
        <v>2688</v>
      </c>
      <c r="B17" s="4231"/>
      <c r="C17" s="4224"/>
      <c r="D17" s="4225"/>
      <c r="E17" s="4225"/>
      <c r="F17" s="4225"/>
      <c r="G17" s="4225"/>
      <c r="H17" s="4225"/>
      <c r="I17" s="4225"/>
      <c r="J17" s="4225"/>
      <c r="K17" s="4232"/>
      <c r="L17" s="4233"/>
      <c r="M17" s="4234"/>
    </row>
    <row r="18" spans="1:13" ht="22.5" x14ac:dyDescent="0.25">
      <c r="A18" s="4235" t="s">
        <v>2689</v>
      </c>
      <c r="B18" s="377">
        <f>SUM(C18:K18)</f>
        <v>0</v>
      </c>
      <c r="C18" s="373"/>
      <c r="D18" s="374"/>
      <c r="E18" s="374"/>
      <c r="F18" s="374"/>
      <c r="G18" s="374"/>
      <c r="H18" s="374"/>
      <c r="I18" s="374"/>
      <c r="J18" s="374"/>
      <c r="K18" s="375"/>
      <c r="L18" s="376"/>
      <c r="M18" s="2280"/>
    </row>
    <row r="19" spans="1:13" ht="22.5" x14ac:dyDescent="0.25">
      <c r="A19" s="4218" t="s">
        <v>2687</v>
      </c>
      <c r="B19" s="4219">
        <f>SUM(C19:K19)</f>
        <v>0</v>
      </c>
      <c r="C19" s="4220"/>
      <c r="D19" s="4003"/>
      <c r="E19" s="4003"/>
      <c r="F19" s="4003"/>
      <c r="G19" s="4003"/>
      <c r="H19" s="4003"/>
      <c r="I19" s="4003"/>
      <c r="J19" s="4003"/>
      <c r="K19" s="4221"/>
      <c r="L19" s="4222"/>
      <c r="M19" s="3998"/>
    </row>
    <row r="20" spans="1:13" x14ac:dyDescent="0.25">
      <c r="A20" s="7552" t="s">
        <v>2690</v>
      </c>
      <c r="B20" s="7552"/>
      <c r="C20" s="7552"/>
      <c r="D20" s="7552"/>
      <c r="E20" s="7552"/>
      <c r="F20" s="4236"/>
      <c r="G20" s="4236"/>
      <c r="H20" s="7552"/>
      <c r="I20" s="7552"/>
      <c r="J20" s="7552"/>
      <c r="K20" s="7552"/>
      <c r="L20" s="371"/>
      <c r="M20" s="371"/>
    </row>
    <row r="21" spans="1:13" ht="21" x14ac:dyDescent="0.25">
      <c r="A21" s="4237"/>
      <c r="B21" s="4238" t="s">
        <v>425</v>
      </c>
      <c r="C21" s="4239" t="s">
        <v>13</v>
      </c>
      <c r="D21" s="4148" t="s">
        <v>14</v>
      </c>
      <c r="E21" s="371"/>
      <c r="F21" s="371"/>
      <c r="G21" s="371"/>
      <c r="H21" s="371"/>
      <c r="I21" s="371"/>
      <c r="J21" s="371"/>
      <c r="K21" s="371"/>
      <c r="L21" s="371"/>
      <c r="M21" s="371"/>
    </row>
    <row r="22" spans="1:13" ht="43.5" x14ac:dyDescent="0.25">
      <c r="A22" s="4235" t="s">
        <v>2691</v>
      </c>
      <c r="B22" s="4240"/>
      <c r="C22" s="4134"/>
      <c r="D22" s="3813"/>
      <c r="E22" s="371" t="str">
        <f>CONCATENATE($CA22,$CB22)</f>
        <v/>
      </c>
      <c r="F22" s="371"/>
      <c r="G22" s="371"/>
      <c r="H22" s="371"/>
      <c r="I22" s="371"/>
      <c r="J22" s="371"/>
      <c r="K22" s="371"/>
      <c r="L22" s="371"/>
      <c r="M22" s="371"/>
    </row>
    <row r="23" spans="1:13" ht="33" x14ac:dyDescent="0.25">
      <c r="A23" s="4241" t="s">
        <v>2692</v>
      </c>
      <c r="B23" s="4242"/>
      <c r="C23" s="4243"/>
      <c r="D23" s="4124"/>
      <c r="E23" s="371" t="str">
        <f>CONCATENATE($CA23,$CB23)</f>
        <v/>
      </c>
      <c r="F23" s="371"/>
      <c r="G23" s="371"/>
      <c r="H23" s="371"/>
      <c r="I23" s="371"/>
      <c r="J23" s="371"/>
      <c r="K23" s="371"/>
      <c r="L23" s="371"/>
      <c r="M23" s="371"/>
    </row>
    <row r="24" spans="1:13" x14ac:dyDescent="0.25">
      <c r="A24" s="7547" t="s">
        <v>2693</v>
      </c>
      <c r="B24" s="7547"/>
      <c r="C24" s="7547"/>
      <c r="D24" s="7547"/>
      <c r="E24" s="7547"/>
      <c r="F24" s="7547"/>
      <c r="G24" s="7547"/>
      <c r="H24" s="371"/>
      <c r="I24" s="371"/>
      <c r="J24" s="371"/>
      <c r="K24" s="371"/>
      <c r="L24" s="371"/>
      <c r="M24" s="371"/>
    </row>
    <row r="25" spans="1:13" x14ac:dyDescent="0.25">
      <c r="A25" s="7548"/>
      <c r="B25" s="7252" t="s">
        <v>425</v>
      </c>
      <c r="C25" s="7464" t="s">
        <v>595</v>
      </c>
      <c r="D25" s="7464"/>
      <c r="E25" s="7464"/>
      <c r="F25" s="7464"/>
      <c r="G25" s="7464"/>
      <c r="H25" s="7464"/>
      <c r="I25" s="7464"/>
      <c r="J25" s="7464"/>
      <c r="K25" s="7465"/>
      <c r="L25" s="7248" t="s">
        <v>13</v>
      </c>
      <c r="M25" s="7252" t="s">
        <v>14</v>
      </c>
    </row>
    <row r="26" spans="1:13" ht="21" x14ac:dyDescent="0.25">
      <c r="A26" s="7549"/>
      <c r="B26" s="7550"/>
      <c r="C26" s="4244" t="s">
        <v>289</v>
      </c>
      <c r="D26" s="4245" t="s">
        <v>18</v>
      </c>
      <c r="E26" s="4245" t="s">
        <v>164</v>
      </c>
      <c r="F26" s="4245" t="s">
        <v>310</v>
      </c>
      <c r="G26" s="4245" t="s">
        <v>311</v>
      </c>
      <c r="H26" s="4245" t="s">
        <v>312</v>
      </c>
      <c r="I26" s="4245" t="s">
        <v>313</v>
      </c>
      <c r="J26" s="4245" t="s">
        <v>314</v>
      </c>
      <c r="K26" s="4246" t="s">
        <v>315</v>
      </c>
      <c r="L26" s="7551"/>
      <c r="M26" s="7550"/>
    </row>
    <row r="27" spans="1:13" ht="22.5" x14ac:dyDescent="0.25">
      <c r="A27" s="4235" t="s">
        <v>2694</v>
      </c>
      <c r="B27" s="4247">
        <f t="shared" ref="B27:B32" si="0">SUM(C27:K27)</f>
        <v>0</v>
      </c>
      <c r="C27" s="373"/>
      <c r="D27" s="374"/>
      <c r="E27" s="374"/>
      <c r="F27" s="374"/>
      <c r="G27" s="374"/>
      <c r="H27" s="374"/>
      <c r="I27" s="374"/>
      <c r="J27" s="374"/>
      <c r="K27" s="375"/>
      <c r="L27" s="378"/>
      <c r="M27" s="379"/>
    </row>
    <row r="28" spans="1:13" ht="22.5" x14ac:dyDescent="0.25">
      <c r="A28" s="4235" t="s">
        <v>2695</v>
      </c>
      <c r="B28" s="4248">
        <f t="shared" si="0"/>
        <v>0</v>
      </c>
      <c r="C28" s="373"/>
      <c r="D28" s="374"/>
      <c r="E28" s="374"/>
      <c r="F28" s="374"/>
      <c r="G28" s="374"/>
      <c r="H28" s="374"/>
      <c r="I28" s="374"/>
      <c r="J28" s="374"/>
      <c r="K28" s="375"/>
      <c r="L28" s="378"/>
      <c r="M28" s="379"/>
    </row>
    <row r="29" spans="1:13" ht="22.5" x14ac:dyDescent="0.25">
      <c r="A29" s="4235" t="s">
        <v>2696</v>
      </c>
      <c r="B29" s="4248">
        <f t="shared" si="0"/>
        <v>0</v>
      </c>
      <c r="C29" s="373"/>
      <c r="D29" s="374"/>
      <c r="E29" s="374"/>
      <c r="F29" s="374"/>
      <c r="G29" s="374"/>
      <c r="H29" s="374"/>
      <c r="I29" s="374"/>
      <c r="J29" s="374"/>
      <c r="K29" s="375"/>
      <c r="L29" s="378"/>
      <c r="M29" s="379"/>
    </row>
    <row r="30" spans="1:13" ht="22.5" x14ac:dyDescent="0.25">
      <c r="A30" s="4235" t="s">
        <v>2697</v>
      </c>
      <c r="B30" s="4248">
        <f t="shared" si="0"/>
        <v>0</v>
      </c>
      <c r="C30" s="373"/>
      <c r="D30" s="374"/>
      <c r="E30" s="374"/>
      <c r="F30" s="374"/>
      <c r="G30" s="374"/>
      <c r="H30" s="374"/>
      <c r="I30" s="374"/>
      <c r="J30" s="374"/>
      <c r="K30" s="375"/>
      <c r="L30" s="378"/>
      <c r="M30" s="379"/>
    </row>
    <row r="31" spans="1:13" ht="22.5" x14ac:dyDescent="0.25">
      <c r="A31" s="4235" t="s">
        <v>2698</v>
      </c>
      <c r="B31" s="4248">
        <f t="shared" si="0"/>
        <v>0</v>
      </c>
      <c r="C31" s="373"/>
      <c r="D31" s="374"/>
      <c r="E31" s="374"/>
      <c r="F31" s="374"/>
      <c r="G31" s="374"/>
      <c r="H31" s="374"/>
      <c r="I31" s="374"/>
      <c r="J31" s="374"/>
      <c r="K31" s="375"/>
      <c r="L31" s="378"/>
      <c r="M31" s="379"/>
    </row>
    <row r="32" spans="1:13" x14ac:dyDescent="0.25">
      <c r="A32" s="4235" t="s">
        <v>2699</v>
      </c>
      <c r="B32" s="4219">
        <f t="shared" si="0"/>
        <v>0</v>
      </c>
      <c r="C32" s="3961"/>
      <c r="D32" s="3966"/>
      <c r="E32" s="3966"/>
      <c r="F32" s="3966"/>
      <c r="G32" s="3966"/>
      <c r="H32" s="3966"/>
      <c r="I32" s="3966"/>
      <c r="J32" s="3966"/>
      <c r="K32" s="4249"/>
      <c r="L32" s="3963"/>
      <c r="M32" s="2261"/>
    </row>
    <row r="33" spans="1:13" x14ac:dyDescent="0.25">
      <c r="A33" s="7552" t="s">
        <v>2700</v>
      </c>
      <c r="B33" s="7552"/>
      <c r="C33" s="7552"/>
      <c r="D33" s="7552"/>
      <c r="E33" s="7552"/>
      <c r="F33" s="7552"/>
      <c r="G33" s="7552"/>
      <c r="H33" s="371"/>
      <c r="I33" s="371"/>
      <c r="J33" s="371"/>
      <c r="K33" s="371"/>
      <c r="L33" s="371"/>
      <c r="M33" s="371"/>
    </row>
    <row r="34" spans="1:13" ht="21" x14ac:dyDescent="0.25">
      <c r="A34" s="4250"/>
      <c r="B34" s="4238" t="s">
        <v>425</v>
      </c>
      <c r="C34" s="4239" t="s">
        <v>13</v>
      </c>
      <c r="D34" s="4148" t="s">
        <v>14</v>
      </c>
      <c r="E34" s="371"/>
      <c r="F34" s="371"/>
      <c r="G34" s="371"/>
      <c r="H34" s="371"/>
      <c r="I34" s="371"/>
      <c r="J34" s="371"/>
      <c r="K34" s="371"/>
      <c r="L34" s="371"/>
      <c r="M34" s="371"/>
    </row>
    <row r="35" spans="1:13" ht="22.5" x14ac:dyDescent="0.25">
      <c r="A35" s="4235" t="s">
        <v>2701</v>
      </c>
      <c r="B35" s="380"/>
      <c r="C35" s="378"/>
      <c r="D35" s="381"/>
      <c r="E35" s="371" t="str">
        <f>CONCATENATE($CA35,$CB35)</f>
        <v/>
      </c>
      <c r="F35" s="371"/>
      <c r="G35" s="371"/>
      <c r="H35" s="371"/>
      <c r="I35" s="371"/>
      <c r="J35" s="371"/>
      <c r="K35" s="371"/>
      <c r="L35" s="371"/>
      <c r="M35" s="371"/>
    </row>
    <row r="36" spans="1:13" x14ac:dyDescent="0.25">
      <c r="A36" s="4241" t="s">
        <v>2702</v>
      </c>
      <c r="B36" s="4251"/>
      <c r="C36" s="3963"/>
      <c r="D36" s="3962"/>
      <c r="E36" s="371" t="str">
        <f>CONCATENATE($CA36,$CB36)</f>
        <v/>
      </c>
      <c r="F36" s="371"/>
      <c r="G36" s="371"/>
      <c r="H36" s="371"/>
      <c r="I36" s="371"/>
      <c r="J36" s="371"/>
      <c r="K36" s="371"/>
      <c r="L36" s="371"/>
      <c r="M36" s="371"/>
    </row>
    <row r="37" spans="1:13" x14ac:dyDescent="0.25">
      <c r="A37" s="7547" t="s">
        <v>2703</v>
      </c>
      <c r="B37" s="7547"/>
      <c r="C37" s="7547"/>
      <c r="D37" s="7547"/>
      <c r="E37" s="7547"/>
      <c r="F37" s="7547"/>
      <c r="G37" s="7547"/>
      <c r="H37" s="7547"/>
      <c r="I37" s="7547"/>
      <c r="J37" s="4208"/>
      <c r="K37" s="4208"/>
      <c r="L37" s="371"/>
      <c r="M37" s="371"/>
    </row>
    <row r="38" spans="1:13" x14ac:dyDescent="0.25">
      <c r="A38" s="7555"/>
      <c r="B38" s="7557" t="s">
        <v>425</v>
      </c>
      <c r="C38" s="7227" t="s">
        <v>595</v>
      </c>
      <c r="D38" s="7464"/>
      <c r="E38" s="7464"/>
      <c r="F38" s="7464"/>
      <c r="G38" s="7464"/>
      <c r="H38" s="7464"/>
      <c r="I38" s="7464"/>
      <c r="J38" s="7464"/>
      <c r="K38" s="7465"/>
      <c r="L38" s="7553" t="s">
        <v>13</v>
      </c>
      <c r="M38" s="7248" t="s">
        <v>14</v>
      </c>
    </row>
    <row r="39" spans="1:13" ht="21" x14ac:dyDescent="0.25">
      <c r="A39" s="7556"/>
      <c r="B39" s="7558"/>
      <c r="C39" s="4147" t="s">
        <v>289</v>
      </c>
      <c r="D39" s="4252" t="s">
        <v>18</v>
      </c>
      <c r="E39" s="4252" t="s">
        <v>164</v>
      </c>
      <c r="F39" s="4252" t="s">
        <v>310</v>
      </c>
      <c r="G39" s="4252" t="s">
        <v>311</v>
      </c>
      <c r="H39" s="4252" t="s">
        <v>312</v>
      </c>
      <c r="I39" s="4252" t="s">
        <v>313</v>
      </c>
      <c r="J39" s="4252" t="s">
        <v>314</v>
      </c>
      <c r="K39" s="4149" t="s">
        <v>315</v>
      </c>
      <c r="L39" s="7560"/>
      <c r="M39" s="7551"/>
    </row>
    <row r="40" spans="1:13" ht="30" x14ac:dyDescent="0.25">
      <c r="A40" s="4235" t="s">
        <v>2704</v>
      </c>
      <c r="B40" s="4253">
        <f>SUM(C40:K40)</f>
        <v>0</v>
      </c>
      <c r="C40" s="3172"/>
      <c r="D40" s="378"/>
      <c r="E40" s="378"/>
      <c r="F40" s="378"/>
      <c r="G40" s="378"/>
      <c r="H40" s="378"/>
      <c r="I40" s="378"/>
      <c r="J40" s="378"/>
      <c r="K40" s="375"/>
      <c r="L40" s="376"/>
      <c r="M40" s="2280"/>
    </row>
    <row r="41" spans="1:13" ht="30" x14ac:dyDescent="0.25">
      <c r="A41" s="4235" t="s">
        <v>2705</v>
      </c>
      <c r="B41" s="4253">
        <f t="shared" ref="B41:B47" si="1">SUM(C41:K41)</f>
        <v>0</v>
      </c>
      <c r="C41" s="3172"/>
      <c r="D41" s="378"/>
      <c r="E41" s="378"/>
      <c r="F41" s="378"/>
      <c r="G41" s="378"/>
      <c r="H41" s="378"/>
      <c r="I41" s="378"/>
      <c r="J41" s="378"/>
      <c r="K41" s="375"/>
      <c r="L41" s="376"/>
      <c r="M41" s="2280"/>
    </row>
    <row r="42" spans="1:13" ht="30" x14ac:dyDescent="0.25">
      <c r="A42" s="4235" t="s">
        <v>2706</v>
      </c>
      <c r="B42" s="4253">
        <f t="shared" si="1"/>
        <v>0</v>
      </c>
      <c r="C42" s="3172"/>
      <c r="D42" s="378"/>
      <c r="E42" s="378"/>
      <c r="F42" s="378"/>
      <c r="G42" s="378"/>
      <c r="H42" s="378"/>
      <c r="I42" s="378"/>
      <c r="J42" s="378"/>
      <c r="K42" s="375"/>
      <c r="L42" s="376"/>
      <c r="M42" s="2280"/>
    </row>
    <row r="43" spans="1:13" x14ac:dyDescent="0.25">
      <c r="A43" s="4235" t="s">
        <v>2707</v>
      </c>
      <c r="B43" s="4253">
        <f t="shared" si="1"/>
        <v>0</v>
      </c>
      <c r="C43" s="3172"/>
      <c r="D43" s="378"/>
      <c r="E43" s="378"/>
      <c r="F43" s="378"/>
      <c r="G43" s="378"/>
      <c r="H43" s="378"/>
      <c r="I43" s="378"/>
      <c r="J43" s="378"/>
      <c r="K43" s="375"/>
      <c r="L43" s="376"/>
      <c r="M43" s="2280"/>
    </row>
    <row r="44" spans="1:13" ht="30" x14ac:dyDescent="0.25">
      <c r="A44" s="4235" t="s">
        <v>2708</v>
      </c>
      <c r="B44" s="4253">
        <f t="shared" si="1"/>
        <v>0</v>
      </c>
      <c r="C44" s="3172"/>
      <c r="D44" s="378"/>
      <c r="E44" s="378"/>
      <c r="F44" s="378"/>
      <c r="G44" s="378"/>
      <c r="H44" s="378"/>
      <c r="I44" s="378"/>
      <c r="J44" s="378"/>
      <c r="K44" s="375"/>
      <c r="L44" s="376"/>
      <c r="M44" s="2280"/>
    </row>
    <row r="45" spans="1:13" ht="30" x14ac:dyDescent="0.25">
      <c r="A45" s="4235" t="s">
        <v>2709</v>
      </c>
      <c r="B45" s="4253">
        <f t="shared" si="1"/>
        <v>0</v>
      </c>
      <c r="C45" s="3172"/>
      <c r="D45" s="378"/>
      <c r="E45" s="378"/>
      <c r="F45" s="378"/>
      <c r="G45" s="378"/>
      <c r="H45" s="378"/>
      <c r="I45" s="378"/>
      <c r="J45" s="378"/>
      <c r="K45" s="375"/>
      <c r="L45" s="376"/>
      <c r="M45" s="2280"/>
    </row>
    <row r="46" spans="1:13" ht="30" x14ac:dyDescent="0.25">
      <c r="A46" s="4235" t="s">
        <v>2710</v>
      </c>
      <c r="B46" s="4253">
        <f>SUM(C46:K46)</f>
        <v>0</v>
      </c>
      <c r="C46" s="3172"/>
      <c r="D46" s="378"/>
      <c r="E46" s="378"/>
      <c r="F46" s="378"/>
      <c r="G46" s="378"/>
      <c r="H46" s="378"/>
      <c r="I46" s="378"/>
      <c r="J46" s="378"/>
      <c r="K46" s="375"/>
      <c r="L46" s="376"/>
      <c r="M46" s="2280"/>
    </row>
    <row r="47" spans="1:13" ht="30" x14ac:dyDescent="0.25">
      <c r="A47" s="4235" t="s">
        <v>2711</v>
      </c>
      <c r="B47" s="4253">
        <f t="shared" si="1"/>
        <v>0</v>
      </c>
      <c r="C47" s="3963"/>
      <c r="D47" s="3963"/>
      <c r="E47" s="3963"/>
      <c r="F47" s="3963"/>
      <c r="G47" s="3963"/>
      <c r="H47" s="3963"/>
      <c r="I47" s="3963"/>
      <c r="J47" s="3963"/>
      <c r="K47" s="4249"/>
      <c r="L47" s="3964"/>
      <c r="M47" s="2262"/>
    </row>
    <row r="48" spans="1:13" x14ac:dyDescent="0.25">
      <c r="A48" s="7552" t="s">
        <v>2712</v>
      </c>
      <c r="B48" s="7552"/>
      <c r="C48" s="7552"/>
      <c r="D48" s="7552"/>
      <c r="E48" s="7552"/>
      <c r="F48" s="7552"/>
      <c r="G48" s="7552"/>
      <c r="H48" s="7552"/>
      <c r="I48" s="371"/>
      <c r="J48" s="371"/>
      <c r="K48" s="371"/>
      <c r="L48" s="371"/>
      <c r="M48" s="371"/>
    </row>
    <row r="49" spans="1:13" ht="21" x14ac:dyDescent="0.25">
      <c r="A49" s="4254"/>
      <c r="B49" s="4238" t="s">
        <v>425</v>
      </c>
      <c r="C49" s="4239" t="s">
        <v>13</v>
      </c>
      <c r="D49" s="4148" t="s">
        <v>14</v>
      </c>
      <c r="E49" s="371"/>
      <c r="F49" s="371"/>
      <c r="G49" s="371"/>
      <c r="H49" s="371"/>
      <c r="I49" s="371"/>
      <c r="J49" s="371"/>
      <c r="K49" s="371"/>
      <c r="L49" s="371"/>
      <c r="M49" s="371"/>
    </row>
    <row r="50" spans="1:13" ht="33" x14ac:dyDescent="0.25">
      <c r="A50" s="4235" t="s">
        <v>2713</v>
      </c>
      <c r="B50" s="4255"/>
      <c r="C50" s="3172"/>
      <c r="D50" s="2238"/>
      <c r="E50" s="371" t="str">
        <f>CONCATENATE($CA50,$CB50)</f>
        <v/>
      </c>
      <c r="F50" s="371"/>
      <c r="G50" s="371"/>
      <c r="H50" s="371"/>
      <c r="I50" s="371"/>
      <c r="J50" s="371"/>
      <c r="K50" s="371"/>
      <c r="L50" s="371"/>
      <c r="M50" s="371"/>
    </row>
    <row r="51" spans="1:13" ht="22.5" x14ac:dyDescent="0.25">
      <c r="A51" s="4235" t="s">
        <v>2714</v>
      </c>
      <c r="B51" s="4255"/>
      <c r="C51" s="3172"/>
      <c r="D51" s="2238"/>
      <c r="E51" s="371" t="str">
        <f>CONCATENATE($CA51,$CB51)</f>
        <v/>
      </c>
      <c r="F51" s="371"/>
      <c r="G51" s="371"/>
      <c r="H51" s="371"/>
      <c r="I51" s="371"/>
      <c r="J51" s="371"/>
      <c r="K51" s="371"/>
      <c r="L51" s="371"/>
      <c r="M51" s="371"/>
    </row>
    <row r="52" spans="1:13" ht="33" x14ac:dyDescent="0.25">
      <c r="A52" s="4235" t="s">
        <v>2715</v>
      </c>
      <c r="B52" s="4255"/>
      <c r="C52" s="3172"/>
      <c r="D52" s="2238"/>
      <c r="E52" s="371" t="str">
        <f>CONCATENATE($CA52,$CB52)</f>
        <v/>
      </c>
      <c r="F52" s="371"/>
      <c r="G52" s="371"/>
      <c r="H52" s="371"/>
      <c r="I52" s="371"/>
      <c r="J52" s="371"/>
      <c r="K52" s="371"/>
      <c r="L52" s="371"/>
      <c r="M52" s="371"/>
    </row>
    <row r="53" spans="1:13" ht="22.5" x14ac:dyDescent="0.25">
      <c r="A53" s="4241" t="s">
        <v>2716</v>
      </c>
      <c r="B53" s="4249"/>
      <c r="C53" s="3963"/>
      <c r="D53" s="2262"/>
      <c r="E53" s="371" t="str">
        <f>CONCATENATE($CA53,$CB53)</f>
        <v/>
      </c>
      <c r="F53" s="371"/>
      <c r="G53" s="371"/>
      <c r="H53" s="371"/>
      <c r="I53" s="371"/>
      <c r="J53" s="371"/>
      <c r="K53" s="371"/>
      <c r="L53" s="371"/>
      <c r="M53" s="371"/>
    </row>
    <row r="54" spans="1:13" x14ac:dyDescent="0.25">
      <c r="A54" s="7559" t="s">
        <v>2717</v>
      </c>
      <c r="B54" s="7559"/>
      <c r="C54" s="7559"/>
      <c r="D54" s="7559"/>
      <c r="E54" s="7559"/>
      <c r="F54" s="7559"/>
      <c r="G54" s="7559"/>
      <c r="H54" s="7559"/>
      <c r="I54" s="7559"/>
      <c r="J54" s="7559"/>
      <c r="K54" s="7559"/>
      <c r="L54" s="371"/>
      <c r="M54" s="371"/>
    </row>
    <row r="55" spans="1:13" ht="21" x14ac:dyDescent="0.25">
      <c r="A55" s="4256"/>
      <c r="B55" s="4238" t="s">
        <v>425</v>
      </c>
      <c r="C55" s="4239" t="s">
        <v>13</v>
      </c>
      <c r="D55" s="4148" t="s">
        <v>14</v>
      </c>
      <c r="E55" s="371"/>
      <c r="F55" s="371"/>
      <c r="G55" s="371"/>
      <c r="H55" s="371"/>
      <c r="I55" s="371"/>
      <c r="J55" s="371"/>
      <c r="K55" s="371"/>
      <c r="L55" s="371"/>
      <c r="M55" s="371"/>
    </row>
    <row r="56" spans="1:13" ht="33" x14ac:dyDescent="0.25">
      <c r="A56" s="4235" t="s">
        <v>2718</v>
      </c>
      <c r="B56" s="4255"/>
      <c r="C56" s="3172"/>
      <c r="D56" s="2238"/>
      <c r="E56" s="371" t="str">
        <f>CONCATENATE($CA56,$CB56)</f>
        <v/>
      </c>
      <c r="F56" s="371"/>
      <c r="G56" s="371"/>
      <c r="H56" s="371"/>
      <c r="I56" s="371"/>
      <c r="J56" s="371"/>
      <c r="K56" s="371"/>
      <c r="L56" s="371"/>
      <c r="M56" s="371"/>
    </row>
    <row r="57" spans="1:13" ht="22.5" x14ac:dyDescent="0.25">
      <c r="A57" s="4235" t="s">
        <v>2714</v>
      </c>
      <c r="B57" s="4255"/>
      <c r="C57" s="3172"/>
      <c r="D57" s="2238"/>
      <c r="E57" s="371" t="str">
        <f>CONCATENATE($CA57,$CB57)</f>
        <v/>
      </c>
      <c r="F57" s="371"/>
      <c r="G57" s="371"/>
      <c r="H57" s="371"/>
      <c r="I57" s="371"/>
      <c r="J57" s="371"/>
      <c r="K57" s="371"/>
      <c r="L57" s="371"/>
      <c r="M57" s="371"/>
    </row>
    <row r="58" spans="1:13" ht="33" x14ac:dyDescent="0.25">
      <c r="A58" s="4235" t="s">
        <v>2719</v>
      </c>
      <c r="B58" s="4255"/>
      <c r="C58" s="3172"/>
      <c r="D58" s="2238"/>
      <c r="E58" s="371" t="str">
        <f>CONCATENATE($CA58,$CB58)</f>
        <v/>
      </c>
      <c r="F58" s="371"/>
      <c r="G58" s="371"/>
      <c r="H58" s="371"/>
      <c r="I58" s="371"/>
      <c r="J58" s="371"/>
      <c r="K58" s="371"/>
      <c r="L58" s="371"/>
      <c r="M58" s="371"/>
    </row>
    <row r="59" spans="1:13" ht="22.5" x14ac:dyDescent="0.25">
      <c r="A59" s="4235" t="s">
        <v>2720</v>
      </c>
      <c r="B59" s="4251"/>
      <c r="C59" s="3964"/>
      <c r="D59" s="2262"/>
      <c r="E59" s="371" t="str">
        <f>CONCATENATE($CA59,$CB59)</f>
        <v/>
      </c>
      <c r="F59" s="371"/>
      <c r="G59" s="371"/>
      <c r="H59" s="371"/>
      <c r="I59" s="371"/>
      <c r="J59" s="371"/>
      <c r="K59" s="371"/>
      <c r="L59" s="371"/>
      <c r="M59" s="371"/>
    </row>
    <row r="60" spans="1:13" x14ac:dyDescent="0.25">
      <c r="A60" s="7547" t="s">
        <v>2721</v>
      </c>
      <c r="B60" s="7547"/>
      <c r="C60" s="7547"/>
      <c r="D60" s="7547"/>
      <c r="E60" s="7547"/>
      <c r="F60" s="7547"/>
      <c r="G60" s="7547"/>
      <c r="H60" s="7547"/>
      <c r="I60" s="7547"/>
      <c r="J60" s="7547"/>
      <c r="K60" s="7547"/>
      <c r="L60" s="371"/>
      <c r="M60" s="371"/>
    </row>
    <row r="61" spans="1:13" x14ac:dyDescent="0.25">
      <c r="A61" s="7548"/>
      <c r="B61" s="7561" t="s">
        <v>425</v>
      </c>
      <c r="C61" s="7464" t="s">
        <v>595</v>
      </c>
      <c r="D61" s="7464"/>
      <c r="E61" s="7464"/>
      <c r="F61" s="7464"/>
      <c r="G61" s="7464"/>
      <c r="H61" s="7464"/>
      <c r="I61" s="7464"/>
      <c r="J61" s="7464"/>
      <c r="K61" s="7465"/>
      <c r="L61" s="7563" t="s">
        <v>13</v>
      </c>
      <c r="M61" s="7248" t="s">
        <v>14</v>
      </c>
    </row>
    <row r="62" spans="1:13" ht="21" x14ac:dyDescent="0.25">
      <c r="A62" s="7549"/>
      <c r="B62" s="7562"/>
      <c r="C62" s="4257" t="s">
        <v>289</v>
      </c>
      <c r="D62" s="4252" t="s">
        <v>18</v>
      </c>
      <c r="E62" s="4252" t="s">
        <v>164</v>
      </c>
      <c r="F62" s="4252" t="s">
        <v>310</v>
      </c>
      <c r="G62" s="4252" t="s">
        <v>311</v>
      </c>
      <c r="H62" s="4252" t="s">
        <v>312</v>
      </c>
      <c r="I62" s="4252" t="s">
        <v>313</v>
      </c>
      <c r="J62" s="4252" t="s">
        <v>314</v>
      </c>
      <c r="K62" s="4258" t="s">
        <v>315</v>
      </c>
      <c r="L62" s="7554"/>
      <c r="M62" s="7551"/>
    </row>
    <row r="63" spans="1:13" ht="28.5" customHeight="1" x14ac:dyDescent="0.25">
      <c r="A63" s="4210" t="s">
        <v>2722</v>
      </c>
      <c r="B63" s="4259"/>
      <c r="C63" s="4260"/>
      <c r="D63" s="4260"/>
      <c r="E63" s="4260"/>
      <c r="F63" s="4260"/>
      <c r="G63" s="4260"/>
      <c r="H63" s="4260"/>
      <c r="I63" s="4260"/>
      <c r="J63" s="4260"/>
      <c r="K63" s="4261"/>
      <c r="L63" s="4260"/>
      <c r="M63" s="4216"/>
    </row>
    <row r="64" spans="1:13" ht="17.25" customHeight="1" x14ac:dyDescent="0.25">
      <c r="A64" s="4235" t="s">
        <v>2723</v>
      </c>
      <c r="B64" s="382">
        <f>SUM(C64:K64)</f>
        <v>0</v>
      </c>
      <c r="C64" s="378"/>
      <c r="D64" s="378"/>
      <c r="E64" s="378"/>
      <c r="F64" s="378"/>
      <c r="G64" s="378"/>
      <c r="H64" s="378"/>
      <c r="I64" s="378"/>
      <c r="J64" s="378"/>
      <c r="K64" s="383"/>
      <c r="L64" s="378"/>
      <c r="M64" s="2280"/>
    </row>
    <row r="65" spans="1:13" ht="18" customHeight="1" x14ac:dyDescent="0.25">
      <c r="A65" s="4241" t="s">
        <v>2724</v>
      </c>
      <c r="B65" s="3906">
        <f>SUM(C65:K65)</f>
        <v>0</v>
      </c>
      <c r="C65" s="722"/>
      <c r="D65" s="722"/>
      <c r="E65" s="722"/>
      <c r="F65" s="722"/>
      <c r="G65" s="722"/>
      <c r="H65" s="722"/>
      <c r="I65" s="722"/>
      <c r="J65" s="722"/>
      <c r="K65" s="4262"/>
      <c r="L65" s="722"/>
      <c r="M65" s="709"/>
    </row>
    <row r="66" spans="1:13" ht="33.75" customHeight="1" x14ac:dyDescent="0.25">
      <c r="A66" s="4263" t="s">
        <v>2725</v>
      </c>
      <c r="B66" s="4223"/>
      <c r="C66" s="4264"/>
      <c r="D66" s="4226"/>
      <c r="E66" s="4226"/>
      <c r="F66" s="4226"/>
      <c r="G66" s="4226"/>
      <c r="H66" s="4226"/>
      <c r="I66" s="4226"/>
      <c r="J66" s="4226"/>
      <c r="K66" s="4265"/>
      <c r="L66" s="4264"/>
      <c r="M66" s="4266"/>
    </row>
    <row r="67" spans="1:13" x14ac:dyDescent="0.25">
      <c r="A67" s="4235" t="s">
        <v>2726</v>
      </c>
      <c r="B67" s="382">
        <f>SUM(C67:K67)</f>
        <v>0</v>
      </c>
      <c r="C67" s="378"/>
      <c r="D67" s="378"/>
      <c r="E67" s="378"/>
      <c r="F67" s="378"/>
      <c r="G67" s="378"/>
      <c r="H67" s="378"/>
      <c r="I67" s="378"/>
      <c r="J67" s="378"/>
      <c r="K67" s="383"/>
      <c r="L67" s="378"/>
      <c r="M67" s="2280"/>
    </row>
    <row r="68" spans="1:13" x14ac:dyDescent="0.25">
      <c r="A68" s="4241" t="s">
        <v>2727</v>
      </c>
      <c r="B68" s="3906">
        <f>SUM(C68:K68)</f>
        <v>0</v>
      </c>
      <c r="C68" s="722"/>
      <c r="D68" s="722"/>
      <c r="E68" s="722"/>
      <c r="F68" s="722"/>
      <c r="G68" s="722"/>
      <c r="H68" s="722"/>
      <c r="I68" s="722"/>
      <c r="J68" s="722"/>
      <c r="K68" s="4262"/>
      <c r="L68" s="384"/>
      <c r="M68" s="1032"/>
    </row>
    <row r="69" spans="1:13" ht="27.75" customHeight="1" x14ac:dyDescent="0.25">
      <c r="A69" s="4263" t="s">
        <v>2728</v>
      </c>
      <c r="B69" s="4223"/>
      <c r="C69" s="4264"/>
      <c r="D69" s="4226"/>
      <c r="E69" s="4226"/>
      <c r="F69" s="4226"/>
      <c r="G69" s="4226"/>
      <c r="H69" s="4226"/>
      <c r="I69" s="4226"/>
      <c r="J69" s="4226"/>
      <c r="K69" s="4265"/>
      <c r="L69" s="4228"/>
      <c r="M69" s="4229"/>
    </row>
    <row r="70" spans="1:13" x14ac:dyDescent="0.25">
      <c r="A70" s="4235" t="s">
        <v>2729</v>
      </c>
      <c r="B70" s="382">
        <f>SUM(C70:K70)</f>
        <v>0</v>
      </c>
      <c r="C70" s="378"/>
      <c r="D70" s="378"/>
      <c r="E70" s="378"/>
      <c r="F70" s="378"/>
      <c r="G70" s="378"/>
      <c r="H70" s="378"/>
      <c r="I70" s="378"/>
      <c r="J70" s="378"/>
      <c r="K70" s="383"/>
      <c r="L70" s="378"/>
      <c r="M70" s="2280"/>
    </row>
    <row r="71" spans="1:13" ht="22.5" x14ac:dyDescent="0.25">
      <c r="A71" s="4241" t="s">
        <v>2730</v>
      </c>
      <c r="B71" s="3906">
        <f>SUM(C71:K71)</f>
        <v>0</v>
      </c>
      <c r="C71" s="722"/>
      <c r="D71" s="722"/>
      <c r="E71" s="722"/>
      <c r="F71" s="722"/>
      <c r="G71" s="722"/>
      <c r="H71" s="722"/>
      <c r="I71" s="722"/>
      <c r="J71" s="722"/>
      <c r="K71" s="4262"/>
      <c r="L71" s="722"/>
      <c r="M71" s="709"/>
    </row>
    <row r="72" spans="1:13" ht="22.5" x14ac:dyDescent="0.25">
      <c r="A72" s="4263" t="s">
        <v>2731</v>
      </c>
      <c r="B72" s="4267"/>
      <c r="C72" s="4264"/>
      <c r="D72" s="4264"/>
      <c r="E72" s="4264"/>
      <c r="F72" s="4264"/>
      <c r="G72" s="4264"/>
      <c r="H72" s="4264"/>
      <c r="I72" s="4264"/>
      <c r="J72" s="4264"/>
      <c r="K72" s="4265"/>
      <c r="L72" s="4264"/>
      <c r="M72" s="4229"/>
    </row>
    <row r="73" spans="1:13" x14ac:dyDescent="0.25">
      <c r="A73" s="4218" t="s">
        <v>2732</v>
      </c>
      <c r="B73" s="4268">
        <f>SUM(C73:K73)</f>
        <v>0</v>
      </c>
      <c r="C73" s="3997"/>
      <c r="D73" s="3997"/>
      <c r="E73" s="3997"/>
      <c r="F73" s="3997"/>
      <c r="G73" s="3997"/>
      <c r="H73" s="3997"/>
      <c r="I73" s="3997"/>
      <c r="J73" s="3997"/>
      <c r="K73" s="4269"/>
      <c r="L73" s="3997"/>
      <c r="M73" s="3998"/>
    </row>
    <row r="74" spans="1:13" x14ac:dyDescent="0.25">
      <c r="A74" s="7547" t="s">
        <v>2733</v>
      </c>
      <c r="B74" s="7547"/>
      <c r="C74" s="7547"/>
      <c r="D74" s="7547"/>
      <c r="E74" s="7547"/>
      <c r="F74" s="7547"/>
      <c r="G74" s="7547"/>
      <c r="H74" s="371"/>
      <c r="I74" s="371"/>
      <c r="J74" s="371"/>
      <c r="K74" s="371"/>
      <c r="L74" s="371"/>
      <c r="M74" s="371"/>
    </row>
    <row r="75" spans="1:13" x14ac:dyDescent="0.25">
      <c r="A75" s="7548"/>
      <c r="B75" s="7561" t="s">
        <v>425</v>
      </c>
      <c r="C75" s="7464" t="s">
        <v>595</v>
      </c>
      <c r="D75" s="7464"/>
      <c r="E75" s="7464"/>
      <c r="F75" s="7464"/>
      <c r="G75" s="7464"/>
      <c r="H75" s="7464"/>
      <c r="I75" s="7464"/>
      <c r="J75" s="7464"/>
      <c r="K75" s="7465"/>
      <c r="L75" s="7563" t="s">
        <v>13</v>
      </c>
      <c r="M75" s="7248" t="s">
        <v>14</v>
      </c>
    </row>
    <row r="76" spans="1:13" ht="21" x14ac:dyDescent="0.25">
      <c r="A76" s="7549"/>
      <c r="B76" s="7562"/>
      <c r="C76" s="4257" t="s">
        <v>289</v>
      </c>
      <c r="D76" s="4252" t="s">
        <v>18</v>
      </c>
      <c r="E76" s="4252" t="s">
        <v>164</v>
      </c>
      <c r="F76" s="4252" t="s">
        <v>310</v>
      </c>
      <c r="G76" s="4252" t="s">
        <v>311</v>
      </c>
      <c r="H76" s="4252" t="s">
        <v>312</v>
      </c>
      <c r="I76" s="4252" t="s">
        <v>313</v>
      </c>
      <c r="J76" s="4252" t="s">
        <v>314</v>
      </c>
      <c r="K76" s="4258" t="s">
        <v>315</v>
      </c>
      <c r="L76" s="7554"/>
      <c r="M76" s="7551"/>
    </row>
    <row r="77" spans="1:13" ht="22.5" x14ac:dyDescent="0.25">
      <c r="A77" s="4210" t="s">
        <v>2734</v>
      </c>
      <c r="B77" s="4259"/>
      <c r="C77" s="4260"/>
      <c r="D77" s="4260"/>
      <c r="E77" s="4260"/>
      <c r="F77" s="4260"/>
      <c r="G77" s="4260"/>
      <c r="H77" s="4260"/>
      <c r="I77" s="4260"/>
      <c r="J77" s="4260"/>
      <c r="K77" s="4261"/>
      <c r="L77" s="4260"/>
      <c r="M77" s="4216"/>
    </row>
    <row r="78" spans="1:13" x14ac:dyDescent="0.25">
      <c r="A78" s="4235" t="s">
        <v>2735</v>
      </c>
      <c r="B78" s="382">
        <f>SUM(C78:K78)</f>
        <v>0</v>
      </c>
      <c r="C78" s="378"/>
      <c r="D78" s="378"/>
      <c r="E78" s="378"/>
      <c r="F78" s="378"/>
      <c r="G78" s="378"/>
      <c r="H78" s="378"/>
      <c r="I78" s="378"/>
      <c r="J78" s="378"/>
      <c r="K78" s="383"/>
      <c r="L78" s="378"/>
      <c r="M78" s="2280"/>
    </row>
    <row r="79" spans="1:13" ht="22.5" x14ac:dyDescent="0.25">
      <c r="A79" s="4235" t="s">
        <v>2736</v>
      </c>
      <c r="B79" s="382">
        <f>SUM(C79:K79)</f>
        <v>0</v>
      </c>
      <c r="C79" s="378"/>
      <c r="D79" s="378"/>
      <c r="E79" s="378"/>
      <c r="F79" s="378"/>
      <c r="G79" s="378"/>
      <c r="H79" s="378"/>
      <c r="I79" s="378"/>
      <c r="J79" s="378"/>
      <c r="K79" s="383"/>
      <c r="L79" s="378"/>
      <c r="M79" s="2280"/>
    </row>
    <row r="80" spans="1:13" ht="22.5" x14ac:dyDescent="0.25">
      <c r="A80" s="4241" t="s">
        <v>2737</v>
      </c>
      <c r="B80" s="385">
        <f>SUM(C80:K80)</f>
        <v>0</v>
      </c>
      <c r="C80" s="384"/>
      <c r="D80" s="384"/>
      <c r="E80" s="384"/>
      <c r="F80" s="384"/>
      <c r="G80" s="384"/>
      <c r="H80" s="384"/>
      <c r="I80" s="384"/>
      <c r="J80" s="384"/>
      <c r="K80" s="386"/>
      <c r="L80" s="384"/>
      <c r="M80" s="1032"/>
    </row>
    <row r="81" spans="1:13" ht="22.5" x14ac:dyDescent="0.25">
      <c r="A81" s="4263" t="s">
        <v>2738</v>
      </c>
      <c r="B81" s="4267"/>
      <c r="C81" s="4264"/>
      <c r="D81" s="4264"/>
      <c r="E81" s="4264"/>
      <c r="F81" s="4264"/>
      <c r="G81" s="4264"/>
      <c r="H81" s="4264"/>
      <c r="I81" s="4264"/>
      <c r="J81" s="4264"/>
      <c r="K81" s="4265"/>
      <c r="L81" s="4264"/>
      <c r="M81" s="4229"/>
    </row>
    <row r="82" spans="1:13" x14ac:dyDescent="0.25">
      <c r="A82" s="4235" t="s">
        <v>2735</v>
      </c>
      <c r="B82" s="382">
        <f>SUM(C82:K82)</f>
        <v>0</v>
      </c>
      <c r="C82" s="378"/>
      <c r="D82" s="378"/>
      <c r="E82" s="378"/>
      <c r="F82" s="378"/>
      <c r="G82" s="378"/>
      <c r="H82" s="378"/>
      <c r="I82" s="378"/>
      <c r="J82" s="378"/>
      <c r="K82" s="383"/>
      <c r="L82" s="378"/>
      <c r="M82" s="2280"/>
    </row>
    <row r="83" spans="1:13" ht="22.5" x14ac:dyDescent="0.25">
      <c r="A83" s="4235" t="s">
        <v>2736</v>
      </c>
      <c r="B83" s="382">
        <f>SUM(C83:K83)</f>
        <v>0</v>
      </c>
      <c r="C83" s="378"/>
      <c r="D83" s="378"/>
      <c r="E83" s="378"/>
      <c r="F83" s="378"/>
      <c r="G83" s="378"/>
      <c r="H83" s="378"/>
      <c r="I83" s="378"/>
      <c r="J83" s="378"/>
      <c r="K83" s="383"/>
      <c r="L83" s="378"/>
      <c r="M83" s="2280"/>
    </row>
    <row r="84" spans="1:13" ht="22.5" x14ac:dyDescent="0.25">
      <c r="A84" s="4241" t="s">
        <v>2737</v>
      </c>
      <c r="B84" s="3908">
        <f>SUM(C84:K84)</f>
        <v>0</v>
      </c>
      <c r="C84" s="3963"/>
      <c r="D84" s="3963"/>
      <c r="E84" s="3963"/>
      <c r="F84" s="3963"/>
      <c r="G84" s="3963"/>
      <c r="H84" s="3963"/>
      <c r="I84" s="3963"/>
      <c r="J84" s="3963"/>
      <c r="K84" s="4270"/>
      <c r="L84" s="3963"/>
      <c r="M84" s="2262"/>
    </row>
    <row r="85" spans="1:13" x14ac:dyDescent="0.25">
      <c r="A85" s="4210" t="s">
        <v>2739</v>
      </c>
      <c r="B85" s="4267"/>
      <c r="C85" s="4264"/>
      <c r="D85" s="4264"/>
      <c r="E85" s="4264"/>
      <c r="F85" s="4264"/>
      <c r="G85" s="4264"/>
      <c r="H85" s="4264"/>
      <c r="I85" s="4264"/>
      <c r="J85" s="4264"/>
      <c r="K85" s="4265"/>
      <c r="L85" s="4264"/>
      <c r="M85" s="4229"/>
    </row>
    <row r="86" spans="1:13" x14ac:dyDescent="0.25">
      <c r="A86" s="4235" t="s">
        <v>2735</v>
      </c>
      <c r="B86" s="382">
        <f>SUM(C86:K86)</f>
        <v>0</v>
      </c>
      <c r="C86" s="378"/>
      <c r="D86" s="378"/>
      <c r="E86" s="378"/>
      <c r="F86" s="378"/>
      <c r="G86" s="378"/>
      <c r="H86" s="378"/>
      <c r="I86" s="378"/>
      <c r="J86" s="378"/>
      <c r="K86" s="383"/>
      <c r="L86" s="378"/>
      <c r="M86" s="2280"/>
    </row>
    <row r="87" spans="1:13" ht="22.5" x14ac:dyDescent="0.25">
      <c r="A87" s="4235" t="s">
        <v>2736</v>
      </c>
      <c r="B87" s="382">
        <f>SUM(C87:K87)</f>
        <v>0</v>
      </c>
      <c r="C87" s="378"/>
      <c r="D87" s="378"/>
      <c r="E87" s="378"/>
      <c r="F87" s="378"/>
      <c r="G87" s="378"/>
      <c r="H87" s="378"/>
      <c r="I87" s="378"/>
      <c r="J87" s="378"/>
      <c r="K87" s="383"/>
      <c r="L87" s="378"/>
      <c r="M87" s="2280"/>
    </row>
    <row r="88" spans="1:13" ht="22.5" x14ac:dyDescent="0.25">
      <c r="A88" s="4235" t="s">
        <v>2737</v>
      </c>
      <c r="B88" s="4268">
        <f>SUM(C88:K88)</f>
        <v>0</v>
      </c>
      <c r="C88" s="3997"/>
      <c r="D88" s="3997"/>
      <c r="E88" s="3997"/>
      <c r="F88" s="3997"/>
      <c r="G88" s="3997"/>
      <c r="H88" s="3997"/>
      <c r="I88" s="3997"/>
      <c r="J88" s="3997"/>
      <c r="K88" s="4269"/>
      <c r="L88" s="3997"/>
      <c r="M88" s="3998"/>
    </row>
    <row r="89" spans="1:13" x14ac:dyDescent="0.25">
      <c r="A89" s="7552" t="s">
        <v>2740</v>
      </c>
      <c r="B89" s="7552"/>
      <c r="C89" s="7552"/>
      <c r="D89" s="7552"/>
      <c r="E89" s="7552"/>
      <c r="F89" s="7552"/>
      <c r="G89" s="7552"/>
      <c r="H89" s="7552"/>
      <c r="I89" s="7552"/>
      <c r="J89" s="7552"/>
      <c r="K89" s="7552"/>
      <c r="L89" s="7552"/>
      <c r="M89" s="7552"/>
    </row>
    <row r="90" spans="1:13" ht="21" x14ac:dyDescent="0.25">
      <c r="A90" s="4148"/>
      <c r="B90" s="4238" t="s">
        <v>425</v>
      </c>
      <c r="C90" s="4257" t="s">
        <v>13</v>
      </c>
      <c r="D90" s="4148" t="s">
        <v>14</v>
      </c>
      <c r="E90" s="371"/>
      <c r="F90" s="371"/>
      <c r="G90" s="371"/>
      <c r="H90" s="371"/>
      <c r="I90" s="371"/>
      <c r="J90" s="371"/>
      <c r="K90" s="371"/>
      <c r="L90" s="371"/>
      <c r="M90" s="371"/>
    </row>
    <row r="91" spans="1:13" ht="22.5" x14ac:dyDescent="0.25">
      <c r="A91" s="4217" t="s">
        <v>2741</v>
      </c>
      <c r="B91" s="380"/>
      <c r="C91" s="378"/>
      <c r="D91" s="2280"/>
      <c r="E91" s="371" t="str">
        <f>CONCATENATE($CA91,$CB91)</f>
        <v/>
      </c>
      <c r="F91" s="371"/>
      <c r="G91" s="371"/>
      <c r="H91" s="371"/>
      <c r="I91" s="371"/>
      <c r="J91" s="371"/>
      <c r="K91" s="371"/>
      <c r="L91" s="371"/>
      <c r="M91" s="371"/>
    </row>
    <row r="92" spans="1:13" ht="22.5" x14ac:dyDescent="0.25">
      <c r="A92" s="4241" t="s">
        <v>2742</v>
      </c>
      <c r="B92" s="4251"/>
      <c r="C92" s="3963"/>
      <c r="D92" s="2262"/>
      <c r="E92" s="371" t="str">
        <f>CONCATENATE($CA92,$CB92)</f>
        <v/>
      </c>
      <c r="F92" s="371"/>
      <c r="G92" s="371"/>
      <c r="H92" s="371"/>
      <c r="I92" s="371"/>
      <c r="J92" s="371"/>
      <c r="K92" s="371"/>
      <c r="L92" s="371"/>
      <c r="M92" s="371"/>
    </row>
    <row r="93" spans="1:13" x14ac:dyDescent="0.25">
      <c r="A93" s="7547" t="s">
        <v>2743</v>
      </c>
      <c r="B93" s="7547"/>
      <c r="C93" s="7547"/>
      <c r="D93" s="7547"/>
      <c r="E93" s="387"/>
      <c r="F93" s="387"/>
      <c r="G93" s="387"/>
      <c r="H93" s="387"/>
      <c r="I93" s="387"/>
      <c r="J93" s="387"/>
      <c r="K93" s="387"/>
      <c r="L93" s="387"/>
      <c r="M93" s="387"/>
    </row>
    <row r="94" spans="1:13" ht="21" x14ac:dyDescent="0.25">
      <c r="A94" s="4148"/>
      <c r="B94" s="4238" t="s">
        <v>425</v>
      </c>
      <c r="C94" s="4257" t="s">
        <v>13</v>
      </c>
      <c r="D94" s="4148" t="s">
        <v>14</v>
      </c>
      <c r="E94" s="371"/>
      <c r="F94" s="371"/>
      <c r="G94" s="371"/>
      <c r="H94" s="371"/>
      <c r="I94" s="371"/>
      <c r="J94" s="371"/>
      <c r="K94" s="371"/>
      <c r="L94" s="371"/>
      <c r="M94" s="371"/>
    </row>
    <row r="95" spans="1:13" ht="22.5" x14ac:dyDescent="0.25">
      <c r="A95" s="4235" t="s">
        <v>2744</v>
      </c>
      <c r="B95" s="380"/>
      <c r="C95" s="378"/>
      <c r="D95" s="2280"/>
      <c r="E95" s="371" t="str">
        <f>CONCATENATE($CA95,$CB95)</f>
        <v/>
      </c>
      <c r="F95" s="371"/>
      <c r="G95" s="371"/>
      <c r="H95" s="371"/>
      <c r="I95" s="371"/>
      <c r="J95" s="371"/>
      <c r="K95" s="371"/>
      <c r="L95" s="371"/>
      <c r="M95" s="371"/>
    </row>
    <row r="96" spans="1:13" ht="33" x14ac:dyDescent="0.25">
      <c r="A96" s="4241" t="s">
        <v>2745</v>
      </c>
      <c r="B96" s="4271"/>
      <c r="C96" s="3997"/>
      <c r="D96" s="3998"/>
      <c r="E96" s="371" t="str">
        <f>CONCATENATE($CA96,$CB96)</f>
        <v/>
      </c>
      <c r="F96" s="371"/>
      <c r="G96" s="371"/>
      <c r="H96" s="371"/>
      <c r="I96" s="371"/>
      <c r="J96" s="371"/>
      <c r="K96" s="371"/>
      <c r="L96" s="371"/>
      <c r="M96" s="371"/>
    </row>
    <row r="97" spans="1:13" x14ac:dyDescent="0.25">
      <c r="A97" s="371"/>
      <c r="B97" s="371"/>
      <c r="C97" s="371"/>
      <c r="D97" s="371"/>
      <c r="E97" s="371"/>
      <c r="F97" s="371"/>
      <c r="G97" s="371"/>
      <c r="H97" s="371"/>
      <c r="I97" s="371"/>
      <c r="J97" s="371"/>
      <c r="K97" s="371"/>
      <c r="L97" s="371"/>
      <c r="M97" s="371"/>
    </row>
  </sheetData>
  <mergeCells count="40">
    <mergeCell ref="A93:D93"/>
    <mergeCell ref="A75:A76"/>
    <mergeCell ref="B75:B76"/>
    <mergeCell ref="C75:K75"/>
    <mergeCell ref="L75:L76"/>
    <mergeCell ref="M75:M76"/>
    <mergeCell ref="A89:M89"/>
    <mergeCell ref="A61:A62"/>
    <mergeCell ref="B61:B62"/>
    <mergeCell ref="C61:K61"/>
    <mergeCell ref="L61:L62"/>
    <mergeCell ref="M61:M62"/>
    <mergeCell ref="A74:G74"/>
    <mergeCell ref="M38:M39"/>
    <mergeCell ref="A48:H48"/>
    <mergeCell ref="A54:G54"/>
    <mergeCell ref="H54:K54"/>
    <mergeCell ref="A60:G60"/>
    <mergeCell ref="H60:K60"/>
    <mergeCell ref="L38:L39"/>
    <mergeCell ref="A33:G33"/>
    <mergeCell ref="A37:I37"/>
    <mergeCell ref="A38:A39"/>
    <mergeCell ref="B38:B39"/>
    <mergeCell ref="C38:K38"/>
    <mergeCell ref="M9:M10"/>
    <mergeCell ref="A20:E20"/>
    <mergeCell ref="H20:K20"/>
    <mergeCell ref="A24:G24"/>
    <mergeCell ref="A25:A26"/>
    <mergeCell ref="B25:B26"/>
    <mergeCell ref="C25:K25"/>
    <mergeCell ref="L25:L26"/>
    <mergeCell ref="M25:M26"/>
    <mergeCell ref="L9:L10"/>
    <mergeCell ref="C6:K6"/>
    <mergeCell ref="A8:C8"/>
    <mergeCell ref="A9:A10"/>
    <mergeCell ref="B9:B10"/>
    <mergeCell ref="C9:K9"/>
  </mergeCell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V171"/>
  <sheetViews>
    <sheetView showGridLines="0" topLeftCell="A133" zoomScale="80" zoomScaleNormal="80" workbookViewId="0">
      <selection activeCell="B141" sqref="B141"/>
    </sheetView>
  </sheetViews>
  <sheetFormatPr baseColWidth="10" defaultColWidth="11.42578125" defaultRowHeight="15" x14ac:dyDescent="0.25"/>
  <cols>
    <col min="1" max="1" width="54.28515625" customWidth="1"/>
    <col min="2" max="2" width="30.28515625" customWidth="1"/>
    <col min="3" max="3" width="18.85546875" bestFit="1" customWidth="1"/>
    <col min="12" max="12" width="14" customWidth="1"/>
    <col min="38" max="38" width="12.28515625" customWidth="1"/>
  </cols>
  <sheetData>
    <row r="1" spans="1:47" x14ac:dyDescent="0.25">
      <c r="A1" s="85" t="s">
        <v>0</v>
      </c>
      <c r="B1" s="708"/>
      <c r="C1" s="708"/>
      <c r="D1" s="708"/>
      <c r="E1" s="708"/>
      <c r="F1" s="708"/>
      <c r="G1" s="708"/>
      <c r="H1" s="708"/>
      <c r="I1" s="708"/>
      <c r="J1" s="708"/>
      <c r="K1" s="708"/>
      <c r="L1" s="708"/>
      <c r="M1" s="708"/>
      <c r="N1" s="708"/>
      <c r="O1" s="708"/>
      <c r="P1" s="708"/>
      <c r="Q1" s="708"/>
      <c r="R1" s="708"/>
      <c r="S1" s="708"/>
      <c r="T1" s="708"/>
      <c r="U1" s="708"/>
      <c r="V1" s="708"/>
      <c r="W1" s="708"/>
      <c r="X1" s="708"/>
      <c r="Y1" s="708"/>
      <c r="Z1" s="708"/>
      <c r="AA1" s="708"/>
      <c r="AB1" s="708"/>
      <c r="AC1" s="708"/>
      <c r="AD1" s="708"/>
      <c r="AE1" s="708"/>
      <c r="AF1" s="708"/>
      <c r="AG1" s="708"/>
      <c r="AH1" s="708"/>
      <c r="AI1" s="708"/>
      <c r="AJ1" s="708"/>
      <c r="AK1" s="708"/>
      <c r="AL1" s="708"/>
      <c r="AM1" s="708"/>
      <c r="AN1" s="708"/>
      <c r="AO1" s="708"/>
      <c r="AP1" s="708"/>
      <c r="AQ1" s="708"/>
      <c r="AR1" s="708"/>
      <c r="AS1" s="708"/>
      <c r="AT1" s="708"/>
      <c r="AU1" s="708"/>
    </row>
    <row r="2" spans="1:47" x14ac:dyDescent="0.25">
      <c r="A2" s="85" t="s">
        <v>2746</v>
      </c>
      <c r="B2" s="708"/>
      <c r="C2" s="708"/>
      <c r="D2" s="708"/>
      <c r="E2" s="708"/>
      <c r="F2" s="708"/>
      <c r="G2" s="708"/>
      <c r="H2" s="708"/>
      <c r="I2" s="708"/>
      <c r="J2" s="708"/>
      <c r="K2" s="708"/>
      <c r="L2" s="708"/>
      <c r="M2" s="708"/>
      <c r="N2" s="708"/>
      <c r="O2" s="708"/>
      <c r="P2" s="708"/>
      <c r="Q2" s="708"/>
      <c r="R2" s="708"/>
      <c r="S2" s="708"/>
      <c r="T2" s="708"/>
      <c r="U2" s="708"/>
      <c r="V2" s="708"/>
      <c r="W2" s="708"/>
      <c r="X2" s="708"/>
      <c r="Y2" s="708"/>
      <c r="Z2" s="708"/>
      <c r="AA2" s="708"/>
      <c r="AB2" s="708"/>
      <c r="AC2" s="708"/>
      <c r="AD2" s="708"/>
      <c r="AE2" s="708"/>
      <c r="AF2" s="708"/>
      <c r="AG2" s="708"/>
      <c r="AH2" s="708"/>
      <c r="AI2" s="708"/>
      <c r="AJ2" s="708"/>
      <c r="AK2" s="708"/>
      <c r="AL2" s="708"/>
      <c r="AM2" s="708"/>
      <c r="AN2" s="708"/>
      <c r="AO2" s="708"/>
      <c r="AP2" s="708"/>
      <c r="AQ2" s="708"/>
      <c r="AR2" s="708"/>
      <c r="AS2" s="708"/>
      <c r="AT2" s="708"/>
      <c r="AU2" s="708"/>
    </row>
    <row r="3" spans="1:47" x14ac:dyDescent="0.25">
      <c r="A3" s="85" t="s">
        <v>2747</v>
      </c>
      <c r="B3" s="708"/>
      <c r="C3" s="708"/>
      <c r="D3" s="708"/>
      <c r="E3" s="708"/>
      <c r="F3" s="708"/>
      <c r="G3" s="708"/>
      <c r="H3" s="708"/>
      <c r="I3" s="708"/>
      <c r="J3" s="708"/>
      <c r="K3" s="708"/>
      <c r="L3" s="708"/>
      <c r="M3" s="708"/>
      <c r="N3" s="708"/>
      <c r="O3" s="708"/>
      <c r="P3" s="708"/>
      <c r="Q3" s="708"/>
      <c r="R3" s="708"/>
      <c r="S3" s="708"/>
      <c r="T3" s="708"/>
      <c r="U3" s="708"/>
      <c r="V3" s="708"/>
      <c r="W3" s="708"/>
      <c r="X3" s="708"/>
      <c r="Y3" s="708"/>
      <c r="Z3" s="708"/>
      <c r="AA3" s="708"/>
      <c r="AB3" s="708"/>
      <c r="AC3" s="708"/>
      <c r="AD3" s="708"/>
      <c r="AE3" s="708"/>
      <c r="AF3" s="708"/>
      <c r="AG3" s="708"/>
      <c r="AH3" s="708"/>
      <c r="AI3" s="708"/>
      <c r="AJ3" s="708"/>
      <c r="AK3" s="708"/>
      <c r="AL3" s="708"/>
      <c r="AM3" s="708"/>
      <c r="AN3" s="708"/>
      <c r="AO3" s="708"/>
      <c r="AP3" s="708"/>
      <c r="AQ3" s="708"/>
      <c r="AR3" s="708"/>
      <c r="AS3" s="708"/>
      <c r="AT3" s="708"/>
      <c r="AU3" s="708"/>
    </row>
    <row r="4" spans="1:47" x14ac:dyDescent="0.25">
      <c r="A4" s="85" t="s">
        <v>2748</v>
      </c>
      <c r="B4" s="708"/>
      <c r="C4" s="708"/>
      <c r="D4" s="708"/>
      <c r="E4" s="708"/>
      <c r="F4" s="708"/>
      <c r="G4" s="708"/>
      <c r="H4" s="708"/>
      <c r="I4" s="708"/>
      <c r="J4" s="708"/>
      <c r="K4" s="708"/>
      <c r="L4" s="708"/>
      <c r="M4" s="708"/>
      <c r="N4" s="708"/>
      <c r="O4" s="708"/>
      <c r="P4" s="708"/>
      <c r="Q4" s="708"/>
      <c r="R4" s="708"/>
      <c r="S4" s="708"/>
      <c r="T4" s="708"/>
      <c r="U4" s="708"/>
      <c r="V4" s="708"/>
      <c r="W4" s="708"/>
      <c r="X4" s="708"/>
      <c r="Y4" s="708"/>
      <c r="Z4" s="708"/>
      <c r="AA4" s="708"/>
      <c r="AB4" s="708"/>
      <c r="AC4" s="708"/>
      <c r="AD4" s="708"/>
      <c r="AE4" s="708"/>
      <c r="AF4" s="708"/>
      <c r="AG4" s="708"/>
      <c r="AH4" s="708"/>
      <c r="AI4" s="708"/>
      <c r="AJ4" s="708"/>
      <c r="AK4" s="708"/>
      <c r="AL4" s="708"/>
      <c r="AM4" s="708"/>
      <c r="AN4" s="708"/>
      <c r="AO4" s="708"/>
      <c r="AP4" s="708"/>
      <c r="AQ4" s="708"/>
      <c r="AR4" s="708"/>
      <c r="AS4" s="708"/>
      <c r="AT4" s="708"/>
      <c r="AU4" s="708"/>
    </row>
    <row r="5" spans="1:47" x14ac:dyDescent="0.25">
      <c r="A5" s="85" t="s">
        <v>2749</v>
      </c>
      <c r="B5" s="708"/>
      <c r="C5" s="708"/>
      <c r="D5" s="708"/>
      <c r="E5" s="708"/>
      <c r="F5" s="708"/>
      <c r="G5" s="708"/>
      <c r="H5" s="708"/>
      <c r="I5" s="708"/>
      <c r="J5" s="708"/>
      <c r="K5" s="708"/>
      <c r="L5" s="708"/>
      <c r="M5" s="708"/>
      <c r="N5" s="708"/>
      <c r="O5" s="708"/>
      <c r="P5" s="708"/>
      <c r="Q5" s="708"/>
      <c r="R5" s="708"/>
      <c r="S5" s="708"/>
      <c r="T5" s="708"/>
      <c r="U5" s="708"/>
      <c r="V5" s="708"/>
      <c r="W5" s="708"/>
      <c r="X5" s="708"/>
      <c r="Y5" s="708"/>
      <c r="Z5" s="708"/>
      <c r="AA5" s="708"/>
      <c r="AB5" s="708"/>
      <c r="AC5" s="708"/>
      <c r="AD5" s="708"/>
      <c r="AE5" s="708"/>
      <c r="AF5" s="708"/>
      <c r="AG5" s="708"/>
      <c r="AH5" s="708"/>
      <c r="AI5" s="708"/>
      <c r="AJ5" s="708"/>
      <c r="AK5" s="708"/>
      <c r="AL5" s="708"/>
      <c r="AM5" s="708"/>
      <c r="AN5" s="708"/>
      <c r="AO5" s="708"/>
      <c r="AP5" s="708"/>
      <c r="AQ5" s="708"/>
      <c r="AR5" s="708"/>
      <c r="AS5" s="708"/>
      <c r="AT5" s="708"/>
      <c r="AU5" s="708"/>
    </row>
    <row r="6" spans="1:47" x14ac:dyDescent="0.25">
      <c r="A6" s="6169" t="s">
        <v>2750</v>
      </c>
      <c r="B6" s="6169"/>
      <c r="C6" s="6169"/>
      <c r="D6" s="6169"/>
      <c r="E6" s="6169"/>
      <c r="F6" s="6169"/>
      <c r="G6" s="6169"/>
      <c r="H6" s="6169"/>
      <c r="I6" s="6169"/>
      <c r="J6" s="6169"/>
      <c r="K6" s="6169"/>
      <c r="L6" s="6169"/>
      <c r="M6" s="6169"/>
      <c r="N6" s="6169"/>
      <c r="O6" s="6169"/>
      <c r="P6" s="6169"/>
      <c r="Q6" s="6169"/>
      <c r="R6" s="6169"/>
      <c r="S6" s="6169"/>
      <c r="T6" s="6169"/>
      <c r="U6" s="708"/>
      <c r="V6" s="708"/>
      <c r="W6" s="708"/>
      <c r="X6" s="708"/>
      <c r="Y6" s="708"/>
      <c r="Z6" s="708"/>
      <c r="AA6" s="708"/>
      <c r="AB6" s="708"/>
      <c r="AC6" s="708"/>
      <c r="AD6" s="708"/>
      <c r="AE6" s="708"/>
      <c r="AF6" s="708"/>
      <c r="AG6" s="708"/>
      <c r="AH6" s="708"/>
      <c r="AI6" s="708"/>
      <c r="AJ6" s="708"/>
      <c r="AK6" s="708"/>
      <c r="AL6" s="708"/>
      <c r="AM6" s="708"/>
      <c r="AN6" s="708"/>
      <c r="AO6" s="708"/>
      <c r="AP6" s="708"/>
      <c r="AQ6" s="708"/>
      <c r="AR6" s="708"/>
      <c r="AS6" s="708"/>
      <c r="AT6" s="708"/>
      <c r="AU6" s="708"/>
    </row>
    <row r="7" spans="1:47" x14ac:dyDescent="0.25">
      <c r="A7" s="89"/>
      <c r="B7" s="89"/>
      <c r="C7" s="89"/>
      <c r="D7" s="89"/>
      <c r="E7" s="89"/>
      <c r="F7" s="89"/>
      <c r="G7" s="89"/>
      <c r="H7" s="89"/>
      <c r="I7" s="89"/>
      <c r="J7" s="89"/>
      <c r="K7" s="89"/>
      <c r="L7" s="89"/>
      <c r="M7" s="89"/>
      <c r="N7" s="89"/>
      <c r="O7" s="89"/>
      <c r="P7" s="89"/>
      <c r="Q7" s="89"/>
      <c r="R7" s="89"/>
      <c r="S7" s="89"/>
      <c r="T7" s="89"/>
      <c r="U7" s="708"/>
      <c r="V7" s="708"/>
      <c r="W7" s="708"/>
      <c r="X7" s="708"/>
      <c r="Y7" s="708"/>
      <c r="Z7" s="708"/>
      <c r="AA7" s="708"/>
      <c r="AB7" s="708"/>
      <c r="AC7" s="708"/>
      <c r="AD7" s="708"/>
      <c r="AE7" s="708"/>
      <c r="AF7" s="708"/>
      <c r="AG7" s="708"/>
      <c r="AH7" s="708"/>
      <c r="AI7" s="708"/>
      <c r="AJ7" s="708"/>
      <c r="AK7" s="708"/>
      <c r="AL7" s="708"/>
      <c r="AM7" s="708"/>
      <c r="AN7" s="708"/>
      <c r="AO7" s="708"/>
      <c r="AP7" s="708"/>
      <c r="AQ7" s="708"/>
      <c r="AR7" s="708"/>
      <c r="AS7" s="708"/>
      <c r="AT7" s="708"/>
      <c r="AU7" s="708"/>
    </row>
    <row r="8" spans="1:47" ht="15.75" x14ac:dyDescent="0.25">
      <c r="A8" s="7564" t="s">
        <v>2751</v>
      </c>
      <c r="B8" s="7564"/>
      <c r="C8" s="284"/>
      <c r="D8" s="284"/>
      <c r="E8" s="284"/>
      <c r="F8" s="284"/>
      <c r="G8" s="284"/>
      <c r="H8" s="284"/>
      <c r="I8" s="284"/>
      <c r="J8" s="284"/>
      <c r="K8" s="284"/>
      <c r="L8" s="284"/>
      <c r="M8" s="708"/>
      <c r="N8" s="708"/>
      <c r="O8" s="708"/>
      <c r="P8" s="708"/>
      <c r="Q8" s="708"/>
      <c r="R8" s="708"/>
      <c r="S8" s="708"/>
      <c r="T8" s="708"/>
      <c r="U8" s="708"/>
      <c r="V8" s="708"/>
      <c r="W8" s="708"/>
      <c r="X8" s="708"/>
      <c r="Y8" s="708"/>
      <c r="Z8" s="708"/>
      <c r="AA8" s="708"/>
      <c r="AB8" s="708"/>
      <c r="AC8" s="708"/>
      <c r="AD8" s="708"/>
      <c r="AE8" s="708"/>
      <c r="AF8" s="708"/>
      <c r="AG8" s="708"/>
      <c r="AH8" s="708"/>
      <c r="AI8" s="708"/>
      <c r="AJ8" s="708"/>
      <c r="AK8" s="708"/>
      <c r="AL8" s="708"/>
      <c r="AM8" s="708"/>
      <c r="AN8" s="708"/>
      <c r="AO8" s="708"/>
      <c r="AP8" s="708"/>
      <c r="AQ8" s="708"/>
      <c r="AR8" s="708"/>
      <c r="AS8" s="708"/>
      <c r="AT8" s="708"/>
      <c r="AU8" s="708"/>
    </row>
    <row r="9" spans="1:47" ht="13.5" customHeight="1" x14ac:dyDescent="0.25">
      <c r="A9" s="4272" t="s">
        <v>2752</v>
      </c>
      <c r="B9" s="4273"/>
      <c r="C9" s="4273"/>
      <c r="D9" s="4273"/>
      <c r="E9" s="4273"/>
      <c r="F9" s="341"/>
      <c r="G9" s="341"/>
      <c r="H9" s="341"/>
      <c r="I9" s="341"/>
      <c r="J9" s="341"/>
      <c r="K9" s="341"/>
      <c r="L9" s="341"/>
      <c r="M9" s="708"/>
      <c r="N9" s="708"/>
      <c r="O9" s="708"/>
      <c r="P9" s="708"/>
      <c r="Q9" s="708"/>
      <c r="R9" s="708"/>
      <c r="S9" s="708"/>
      <c r="T9" s="708"/>
      <c r="U9" s="708"/>
      <c r="V9" s="708"/>
      <c r="W9" s="708"/>
      <c r="X9" s="708"/>
      <c r="Y9" s="708"/>
      <c r="Z9" s="708"/>
      <c r="AA9" s="708"/>
      <c r="AB9" s="708"/>
      <c r="AC9" s="708"/>
      <c r="AD9" s="708"/>
      <c r="AE9" s="708"/>
      <c r="AF9" s="708"/>
      <c r="AG9" s="708"/>
      <c r="AH9" s="708"/>
      <c r="AI9" s="708"/>
      <c r="AJ9" s="708"/>
      <c r="AK9" s="708"/>
      <c r="AL9" s="708"/>
      <c r="AM9" s="708"/>
      <c r="AN9" s="708"/>
      <c r="AO9" s="708"/>
      <c r="AP9" s="708"/>
      <c r="AQ9" s="708"/>
      <c r="AR9" s="708"/>
      <c r="AS9" s="708"/>
      <c r="AT9" s="708"/>
      <c r="AU9" s="708"/>
    </row>
    <row r="10" spans="1:47" ht="15" customHeight="1" x14ac:dyDescent="0.25">
      <c r="A10" s="6202" t="s">
        <v>2753</v>
      </c>
      <c r="B10" s="7421" t="s">
        <v>4</v>
      </c>
      <c r="C10" s="7438" t="s">
        <v>266</v>
      </c>
      <c r="D10" s="7455"/>
      <c r="E10" s="7440"/>
      <c r="F10" s="7438" t="s">
        <v>924</v>
      </c>
      <c r="G10" s="7455"/>
      <c r="H10" s="7455"/>
      <c r="I10" s="7455"/>
      <c r="J10" s="7455"/>
      <c r="K10" s="7455"/>
      <c r="L10" s="7455"/>
      <c r="M10" s="7455"/>
      <c r="N10" s="7455"/>
      <c r="O10" s="7455"/>
      <c r="P10" s="7455"/>
      <c r="Q10" s="7455"/>
      <c r="R10" s="7455"/>
      <c r="S10" s="7455"/>
      <c r="T10" s="7455"/>
      <c r="U10" s="7455"/>
      <c r="V10" s="7455"/>
      <c r="W10" s="7455"/>
      <c r="X10" s="7455"/>
      <c r="Y10" s="7455"/>
      <c r="Z10" s="7455"/>
      <c r="AA10" s="7455"/>
      <c r="AB10" s="7455"/>
      <c r="AC10" s="7455"/>
      <c r="AD10" s="7455"/>
      <c r="AE10" s="7455"/>
      <c r="AF10" s="7455"/>
      <c r="AG10" s="7455"/>
      <c r="AH10" s="7455"/>
      <c r="AI10" s="7455"/>
      <c r="AJ10" s="7455"/>
      <c r="AK10" s="7455"/>
      <c r="AL10" s="7455"/>
      <c r="AM10" s="7565"/>
      <c r="AN10" s="7460" t="s">
        <v>2754</v>
      </c>
      <c r="AO10" s="7459" t="s">
        <v>930</v>
      </c>
      <c r="AP10" s="7433"/>
      <c r="AQ10" s="7571" t="s">
        <v>13</v>
      </c>
      <c r="AR10" s="7571" t="s">
        <v>14</v>
      </c>
      <c r="AS10" s="7571" t="s">
        <v>2587</v>
      </c>
      <c r="AT10" s="7567" t="s">
        <v>946</v>
      </c>
      <c r="AU10" s="7567" t="s">
        <v>12</v>
      </c>
    </row>
    <row r="11" spans="1:47" x14ac:dyDescent="0.25">
      <c r="A11" s="6202"/>
      <c r="B11" s="6664"/>
      <c r="C11" s="6604"/>
      <c r="D11" s="6202"/>
      <c r="E11" s="6203"/>
      <c r="F11" s="7439"/>
      <c r="G11" s="7456"/>
      <c r="H11" s="7456"/>
      <c r="I11" s="7456"/>
      <c r="J11" s="7456"/>
      <c r="K11" s="7456"/>
      <c r="L11" s="7456"/>
      <c r="M11" s="7456"/>
      <c r="N11" s="7456"/>
      <c r="O11" s="7456"/>
      <c r="P11" s="7456"/>
      <c r="Q11" s="7456"/>
      <c r="R11" s="7456"/>
      <c r="S11" s="7456"/>
      <c r="T11" s="7456"/>
      <c r="U11" s="7456"/>
      <c r="V11" s="7456"/>
      <c r="W11" s="7456"/>
      <c r="X11" s="7456"/>
      <c r="Y11" s="7456"/>
      <c r="Z11" s="7456"/>
      <c r="AA11" s="7456"/>
      <c r="AB11" s="7456"/>
      <c r="AC11" s="7456"/>
      <c r="AD11" s="7456"/>
      <c r="AE11" s="7456"/>
      <c r="AF11" s="7456"/>
      <c r="AG11" s="7456"/>
      <c r="AH11" s="7456"/>
      <c r="AI11" s="7456"/>
      <c r="AJ11" s="7456"/>
      <c r="AK11" s="7456"/>
      <c r="AL11" s="7456"/>
      <c r="AM11" s="7566"/>
      <c r="AN11" s="7570"/>
      <c r="AO11" s="7463"/>
      <c r="AP11" s="6429"/>
      <c r="AQ11" s="6682"/>
      <c r="AR11" s="6682"/>
      <c r="AS11" s="6682"/>
      <c r="AT11" s="6884"/>
      <c r="AU11" s="6884"/>
    </row>
    <row r="12" spans="1:47" ht="15" customHeight="1" x14ac:dyDescent="0.25">
      <c r="A12" s="6202"/>
      <c r="B12" s="6664"/>
      <c r="C12" s="7439"/>
      <c r="D12" s="7456"/>
      <c r="E12" s="7441"/>
      <c r="F12" s="7569" t="s">
        <v>965</v>
      </c>
      <c r="G12" s="7569"/>
      <c r="H12" s="7436" t="s">
        <v>597</v>
      </c>
      <c r="I12" s="7437"/>
      <c r="J12" s="7436" t="s">
        <v>598</v>
      </c>
      <c r="K12" s="7437"/>
      <c r="L12" s="7436" t="s">
        <v>2755</v>
      </c>
      <c r="M12" s="7437"/>
      <c r="N12" s="7436" t="s">
        <v>2756</v>
      </c>
      <c r="O12" s="7437"/>
      <c r="P12" s="7436" t="s">
        <v>2757</v>
      </c>
      <c r="Q12" s="7437"/>
      <c r="R12" s="7436" t="s">
        <v>2758</v>
      </c>
      <c r="S12" s="7437"/>
      <c r="T12" s="7436" t="s">
        <v>2759</v>
      </c>
      <c r="U12" s="7437"/>
      <c r="V12" s="7436" t="s">
        <v>2760</v>
      </c>
      <c r="W12" s="7437"/>
      <c r="X12" s="7436" t="s">
        <v>2761</v>
      </c>
      <c r="Y12" s="7437"/>
      <c r="Z12" s="7436" t="s">
        <v>2762</v>
      </c>
      <c r="AA12" s="7437"/>
      <c r="AB12" s="7436" t="s">
        <v>2656</v>
      </c>
      <c r="AC12" s="7437"/>
      <c r="AD12" s="7436" t="s">
        <v>2763</v>
      </c>
      <c r="AE12" s="7437"/>
      <c r="AF12" s="7436" t="s">
        <v>2764</v>
      </c>
      <c r="AG12" s="7437"/>
      <c r="AH12" s="7436" t="s">
        <v>2765</v>
      </c>
      <c r="AI12" s="7437"/>
      <c r="AJ12" s="7436" t="s">
        <v>2766</v>
      </c>
      <c r="AK12" s="7437"/>
      <c r="AL12" s="7436" t="s">
        <v>83</v>
      </c>
      <c r="AM12" s="7431"/>
      <c r="AN12" s="7570"/>
      <c r="AO12" s="7461"/>
      <c r="AP12" s="7435"/>
      <c r="AQ12" s="6682"/>
      <c r="AR12" s="6682"/>
      <c r="AS12" s="6682"/>
      <c r="AT12" s="6884"/>
      <c r="AU12" s="6884"/>
    </row>
    <row r="13" spans="1:47" x14ac:dyDescent="0.25">
      <c r="A13" s="6202"/>
      <c r="B13" s="7422"/>
      <c r="C13" s="4099" t="s">
        <v>2767</v>
      </c>
      <c r="D13" s="4100" t="s">
        <v>32</v>
      </c>
      <c r="E13" s="1031" t="s">
        <v>33</v>
      </c>
      <c r="F13" s="4099" t="s">
        <v>32</v>
      </c>
      <c r="G13" s="4098" t="s">
        <v>33</v>
      </c>
      <c r="H13" s="4099" t="s">
        <v>32</v>
      </c>
      <c r="I13" s="4098" t="s">
        <v>33</v>
      </c>
      <c r="J13" s="4099" t="s">
        <v>32</v>
      </c>
      <c r="K13" s="4098" t="s">
        <v>33</v>
      </c>
      <c r="L13" s="4099" t="s">
        <v>32</v>
      </c>
      <c r="M13" s="4098" t="s">
        <v>33</v>
      </c>
      <c r="N13" s="4099" t="s">
        <v>32</v>
      </c>
      <c r="O13" s="4098" t="s">
        <v>33</v>
      </c>
      <c r="P13" s="4099" t="s">
        <v>32</v>
      </c>
      <c r="Q13" s="4098" t="s">
        <v>33</v>
      </c>
      <c r="R13" s="4099" t="s">
        <v>32</v>
      </c>
      <c r="S13" s="4098" t="s">
        <v>33</v>
      </c>
      <c r="T13" s="4099" t="s">
        <v>32</v>
      </c>
      <c r="U13" s="4098" t="s">
        <v>33</v>
      </c>
      <c r="V13" s="4099" t="s">
        <v>32</v>
      </c>
      <c r="W13" s="4098" t="s">
        <v>33</v>
      </c>
      <c r="X13" s="4099" t="s">
        <v>32</v>
      </c>
      <c r="Y13" s="4098" t="s">
        <v>33</v>
      </c>
      <c r="Z13" s="4099" t="s">
        <v>32</v>
      </c>
      <c r="AA13" s="4098" t="s">
        <v>33</v>
      </c>
      <c r="AB13" s="4099" t="s">
        <v>32</v>
      </c>
      <c r="AC13" s="4098" t="s">
        <v>33</v>
      </c>
      <c r="AD13" s="4099" t="s">
        <v>32</v>
      </c>
      <c r="AE13" s="4098" t="s">
        <v>33</v>
      </c>
      <c r="AF13" s="4099" t="s">
        <v>32</v>
      </c>
      <c r="AG13" s="4098" t="s">
        <v>33</v>
      </c>
      <c r="AH13" s="4099" t="s">
        <v>32</v>
      </c>
      <c r="AI13" s="4098" t="s">
        <v>33</v>
      </c>
      <c r="AJ13" s="4099" t="s">
        <v>32</v>
      </c>
      <c r="AK13" s="4098" t="s">
        <v>33</v>
      </c>
      <c r="AL13" s="4099" t="s">
        <v>32</v>
      </c>
      <c r="AM13" s="4274" t="s">
        <v>33</v>
      </c>
      <c r="AN13" s="7462"/>
      <c r="AO13" s="4275" t="s">
        <v>860</v>
      </c>
      <c r="AP13" s="4276" t="s">
        <v>861</v>
      </c>
      <c r="AQ13" s="7572"/>
      <c r="AR13" s="7572"/>
      <c r="AS13" s="7572"/>
      <c r="AT13" s="7568"/>
      <c r="AU13" s="7568"/>
    </row>
    <row r="14" spans="1:47" x14ac:dyDescent="0.25">
      <c r="A14" s="7567" t="s">
        <v>2768</v>
      </c>
      <c r="B14" s="4277" t="s">
        <v>135</v>
      </c>
      <c r="C14" s="4187">
        <v>0</v>
      </c>
      <c r="D14" s="2819">
        <f t="shared" ref="D14:E24" si="0">+F14+H14+J14+L14+N14+P14+R14+T14+V14+X14+Z14+AB14+AD14+AF14+AH14+AJ14+AL14</f>
        <v>0</v>
      </c>
      <c r="E14" s="4278">
        <f t="shared" si="0"/>
        <v>0</v>
      </c>
      <c r="F14" s="4279"/>
      <c r="G14" s="4280"/>
      <c r="H14" s="4279"/>
      <c r="I14" s="4280"/>
      <c r="J14" s="4279"/>
      <c r="K14" s="4281"/>
      <c r="L14" s="4279"/>
      <c r="M14" s="4281"/>
      <c r="N14" s="4279"/>
      <c r="O14" s="4281"/>
      <c r="P14" s="4279"/>
      <c r="Q14" s="4281"/>
      <c r="R14" s="4279"/>
      <c r="S14" s="4281"/>
      <c r="T14" s="4279"/>
      <c r="U14" s="4281"/>
      <c r="V14" s="4279"/>
      <c r="W14" s="4281"/>
      <c r="X14" s="4279"/>
      <c r="Y14" s="4281"/>
      <c r="Z14" s="4279"/>
      <c r="AA14" s="4281"/>
      <c r="AB14" s="4279"/>
      <c r="AC14" s="4281"/>
      <c r="AD14" s="4279"/>
      <c r="AE14" s="4281"/>
      <c r="AF14" s="4279"/>
      <c r="AG14" s="4281"/>
      <c r="AH14" s="4279"/>
      <c r="AI14" s="4281"/>
      <c r="AJ14" s="4279"/>
      <c r="AK14" s="4281"/>
      <c r="AL14" s="4282"/>
      <c r="AM14" s="4283"/>
      <c r="AN14" s="4284"/>
      <c r="AO14" s="4285"/>
      <c r="AP14" s="3951"/>
      <c r="AQ14" s="4286"/>
      <c r="AR14" s="4286"/>
      <c r="AS14" s="4287"/>
      <c r="AT14" s="2237"/>
      <c r="AU14" s="2237"/>
    </row>
    <row r="15" spans="1:47" x14ac:dyDescent="0.25">
      <c r="A15" s="6884"/>
      <c r="B15" s="4288" t="s">
        <v>87</v>
      </c>
      <c r="C15" s="2837">
        <v>0</v>
      </c>
      <c r="D15" s="2838">
        <f t="shared" si="0"/>
        <v>0</v>
      </c>
      <c r="E15" s="4289">
        <f t="shared" si="0"/>
        <v>0</v>
      </c>
      <c r="F15" s="3169"/>
      <c r="G15" s="2238"/>
      <c r="H15" s="3169"/>
      <c r="I15" s="2238"/>
      <c r="J15" s="3169"/>
      <c r="K15" s="3170"/>
      <c r="L15" s="3169"/>
      <c r="M15" s="3170"/>
      <c r="N15" s="3169"/>
      <c r="O15" s="3170"/>
      <c r="P15" s="3169"/>
      <c r="Q15" s="3170"/>
      <c r="R15" s="3169"/>
      <c r="S15" s="3170"/>
      <c r="T15" s="3169"/>
      <c r="U15" s="3170"/>
      <c r="V15" s="3169"/>
      <c r="W15" s="3170"/>
      <c r="X15" s="3169"/>
      <c r="Y15" s="3170"/>
      <c r="Z15" s="3169"/>
      <c r="AA15" s="3170"/>
      <c r="AB15" s="3169"/>
      <c r="AC15" s="3170"/>
      <c r="AD15" s="3169"/>
      <c r="AE15" s="3170"/>
      <c r="AF15" s="3169"/>
      <c r="AG15" s="3170"/>
      <c r="AH15" s="3169"/>
      <c r="AI15" s="3170"/>
      <c r="AJ15" s="3169"/>
      <c r="AK15" s="3170"/>
      <c r="AL15" s="4290"/>
      <c r="AM15" s="3171"/>
      <c r="AN15" s="4255"/>
      <c r="AO15" s="3968"/>
      <c r="AP15" s="2238"/>
      <c r="AQ15" s="2237"/>
      <c r="AR15" s="2237"/>
      <c r="AS15" s="4291"/>
      <c r="AT15" s="2237"/>
      <c r="AU15" s="2237"/>
    </row>
    <row r="16" spans="1:47" x14ac:dyDescent="0.25">
      <c r="A16" s="6884"/>
      <c r="B16" s="4288" t="s">
        <v>2769</v>
      </c>
      <c r="C16" s="2837">
        <v>0</v>
      </c>
      <c r="D16" s="2838">
        <f t="shared" si="0"/>
        <v>0</v>
      </c>
      <c r="E16" s="4289">
        <f t="shared" si="0"/>
        <v>0</v>
      </c>
      <c r="F16" s="3169"/>
      <c r="G16" s="2238"/>
      <c r="H16" s="3169"/>
      <c r="I16" s="2238"/>
      <c r="J16" s="3169"/>
      <c r="K16" s="3170"/>
      <c r="L16" s="3169"/>
      <c r="M16" s="3170"/>
      <c r="N16" s="3169"/>
      <c r="O16" s="3170"/>
      <c r="P16" s="3169"/>
      <c r="Q16" s="3170"/>
      <c r="R16" s="3169"/>
      <c r="S16" s="3170"/>
      <c r="T16" s="3169"/>
      <c r="U16" s="3170"/>
      <c r="V16" s="3169"/>
      <c r="W16" s="3170"/>
      <c r="X16" s="3169"/>
      <c r="Y16" s="3170"/>
      <c r="Z16" s="3169"/>
      <c r="AA16" s="3170"/>
      <c r="AB16" s="3169"/>
      <c r="AC16" s="3170"/>
      <c r="AD16" s="3169"/>
      <c r="AE16" s="3170"/>
      <c r="AF16" s="3169"/>
      <c r="AG16" s="3170"/>
      <c r="AH16" s="3169"/>
      <c r="AI16" s="3170"/>
      <c r="AJ16" s="3169"/>
      <c r="AK16" s="3170"/>
      <c r="AL16" s="4290"/>
      <c r="AM16" s="3171"/>
      <c r="AN16" s="4255"/>
      <c r="AO16" s="3968"/>
      <c r="AP16" s="2238"/>
      <c r="AQ16" s="2237"/>
      <c r="AR16" s="2237"/>
      <c r="AS16" s="4291"/>
      <c r="AT16" s="2237"/>
      <c r="AU16" s="2237"/>
    </row>
    <row r="17" spans="1:47" x14ac:dyDescent="0.25">
      <c r="A17" s="6884"/>
      <c r="B17" s="4288" t="s">
        <v>92</v>
      </c>
      <c r="C17" s="2837">
        <v>0</v>
      </c>
      <c r="D17" s="2838">
        <f t="shared" si="0"/>
        <v>0</v>
      </c>
      <c r="E17" s="4289">
        <f t="shared" si="0"/>
        <v>0</v>
      </c>
      <c r="F17" s="3169"/>
      <c r="G17" s="2238"/>
      <c r="H17" s="3169"/>
      <c r="I17" s="2238"/>
      <c r="J17" s="3169"/>
      <c r="K17" s="3170"/>
      <c r="L17" s="3169"/>
      <c r="M17" s="3170"/>
      <c r="N17" s="3169"/>
      <c r="O17" s="3170"/>
      <c r="P17" s="3169"/>
      <c r="Q17" s="3170"/>
      <c r="R17" s="3169"/>
      <c r="S17" s="3170"/>
      <c r="T17" s="3169"/>
      <c r="U17" s="3170"/>
      <c r="V17" s="3169"/>
      <c r="W17" s="3170"/>
      <c r="X17" s="3169"/>
      <c r="Y17" s="3170"/>
      <c r="Z17" s="3169"/>
      <c r="AA17" s="3170"/>
      <c r="AB17" s="3169"/>
      <c r="AC17" s="3170"/>
      <c r="AD17" s="3169"/>
      <c r="AE17" s="3170"/>
      <c r="AF17" s="3169"/>
      <c r="AG17" s="3170"/>
      <c r="AH17" s="3169"/>
      <c r="AI17" s="3170"/>
      <c r="AJ17" s="3169"/>
      <c r="AK17" s="3170"/>
      <c r="AL17" s="4290"/>
      <c r="AM17" s="3171"/>
      <c r="AN17" s="4255"/>
      <c r="AO17" s="3968"/>
      <c r="AP17" s="2238"/>
      <c r="AQ17" s="2237"/>
      <c r="AR17" s="2237"/>
      <c r="AS17" s="4291"/>
      <c r="AT17" s="2237"/>
      <c r="AU17" s="2237"/>
    </row>
    <row r="18" spans="1:47" x14ac:dyDescent="0.25">
      <c r="A18" s="6884"/>
      <c r="B18" s="4288" t="s">
        <v>445</v>
      </c>
      <c r="C18" s="2837">
        <v>0</v>
      </c>
      <c r="D18" s="2838">
        <f t="shared" si="0"/>
        <v>0</v>
      </c>
      <c r="E18" s="4289">
        <f t="shared" si="0"/>
        <v>0</v>
      </c>
      <c r="F18" s="3169"/>
      <c r="G18" s="2238"/>
      <c r="H18" s="3169"/>
      <c r="I18" s="2238"/>
      <c r="J18" s="3169"/>
      <c r="K18" s="3170"/>
      <c r="L18" s="3169"/>
      <c r="M18" s="3170"/>
      <c r="N18" s="3169"/>
      <c r="O18" s="3170"/>
      <c r="P18" s="3169"/>
      <c r="Q18" s="3170"/>
      <c r="R18" s="3169"/>
      <c r="S18" s="3170"/>
      <c r="T18" s="3169"/>
      <c r="U18" s="3170"/>
      <c r="V18" s="3169"/>
      <c r="W18" s="3170"/>
      <c r="X18" s="3169"/>
      <c r="Y18" s="3170"/>
      <c r="Z18" s="3169"/>
      <c r="AA18" s="3170"/>
      <c r="AB18" s="3169"/>
      <c r="AC18" s="3170"/>
      <c r="AD18" s="3169"/>
      <c r="AE18" s="3170"/>
      <c r="AF18" s="3169"/>
      <c r="AG18" s="3170"/>
      <c r="AH18" s="3169"/>
      <c r="AI18" s="3170"/>
      <c r="AJ18" s="3169"/>
      <c r="AK18" s="3170"/>
      <c r="AL18" s="4290"/>
      <c r="AM18" s="3171"/>
      <c r="AN18" s="4255"/>
      <c r="AO18" s="3968"/>
      <c r="AP18" s="2238"/>
      <c r="AQ18" s="2237"/>
      <c r="AR18" s="2237"/>
      <c r="AS18" s="4291"/>
      <c r="AT18" s="2237"/>
      <c r="AU18" s="2237"/>
    </row>
    <row r="19" spans="1:47" x14ac:dyDescent="0.25">
      <c r="A19" s="6884"/>
      <c r="B19" s="4288" t="s">
        <v>431</v>
      </c>
      <c r="C19" s="2837">
        <v>0</v>
      </c>
      <c r="D19" s="2838">
        <f t="shared" si="0"/>
        <v>0</v>
      </c>
      <c r="E19" s="4289">
        <f t="shared" si="0"/>
        <v>0</v>
      </c>
      <c r="F19" s="3169"/>
      <c r="G19" s="2238"/>
      <c r="H19" s="3169"/>
      <c r="I19" s="2238"/>
      <c r="J19" s="3169"/>
      <c r="K19" s="3170"/>
      <c r="L19" s="3169"/>
      <c r="M19" s="3170"/>
      <c r="N19" s="3169"/>
      <c r="O19" s="3170"/>
      <c r="P19" s="3169"/>
      <c r="Q19" s="3170"/>
      <c r="R19" s="3169"/>
      <c r="S19" s="3170"/>
      <c r="T19" s="3169"/>
      <c r="U19" s="3170"/>
      <c r="V19" s="3169"/>
      <c r="W19" s="3170"/>
      <c r="X19" s="3169"/>
      <c r="Y19" s="3170"/>
      <c r="Z19" s="3169"/>
      <c r="AA19" s="3170"/>
      <c r="AB19" s="3169"/>
      <c r="AC19" s="3170"/>
      <c r="AD19" s="3169"/>
      <c r="AE19" s="3170"/>
      <c r="AF19" s="3169"/>
      <c r="AG19" s="3170"/>
      <c r="AH19" s="3169"/>
      <c r="AI19" s="3170"/>
      <c r="AJ19" s="3169"/>
      <c r="AK19" s="3170"/>
      <c r="AL19" s="4290"/>
      <c r="AM19" s="3171"/>
      <c r="AN19" s="4255"/>
      <c r="AO19" s="3968"/>
      <c r="AP19" s="2238"/>
      <c r="AQ19" s="2237"/>
      <c r="AR19" s="2237"/>
      <c r="AS19" s="4291"/>
      <c r="AT19" s="2237"/>
      <c r="AU19" s="2237"/>
    </row>
    <row r="20" spans="1:47" x14ac:dyDescent="0.25">
      <c r="A20" s="6884"/>
      <c r="B20" s="4288" t="s">
        <v>2770</v>
      </c>
      <c r="C20" s="2837">
        <v>0</v>
      </c>
      <c r="D20" s="2838">
        <f t="shared" si="0"/>
        <v>0</v>
      </c>
      <c r="E20" s="4289">
        <f t="shared" si="0"/>
        <v>0</v>
      </c>
      <c r="F20" s="3169"/>
      <c r="G20" s="2238"/>
      <c r="H20" s="3169"/>
      <c r="I20" s="2238"/>
      <c r="J20" s="3169"/>
      <c r="K20" s="3170"/>
      <c r="L20" s="3169"/>
      <c r="M20" s="3170"/>
      <c r="N20" s="3169"/>
      <c r="O20" s="3170"/>
      <c r="P20" s="3169"/>
      <c r="Q20" s="3170"/>
      <c r="R20" s="3169"/>
      <c r="S20" s="3170"/>
      <c r="T20" s="3169"/>
      <c r="U20" s="3170"/>
      <c r="V20" s="3169"/>
      <c r="W20" s="3170"/>
      <c r="X20" s="3169"/>
      <c r="Y20" s="3170"/>
      <c r="Z20" s="3169"/>
      <c r="AA20" s="3170"/>
      <c r="AB20" s="3169"/>
      <c r="AC20" s="3170"/>
      <c r="AD20" s="3169"/>
      <c r="AE20" s="3170"/>
      <c r="AF20" s="3169"/>
      <c r="AG20" s="3170"/>
      <c r="AH20" s="3169"/>
      <c r="AI20" s="3170"/>
      <c r="AJ20" s="3169"/>
      <c r="AK20" s="3170"/>
      <c r="AL20" s="4290"/>
      <c r="AM20" s="3171"/>
      <c r="AN20" s="4255"/>
      <c r="AO20" s="3968"/>
      <c r="AP20" s="2238"/>
      <c r="AQ20" s="2237"/>
      <c r="AR20" s="2237"/>
      <c r="AS20" s="4291"/>
      <c r="AT20" s="2237"/>
      <c r="AU20" s="2237"/>
    </row>
    <row r="21" spans="1:47" x14ac:dyDescent="0.25">
      <c r="A21" s="6884"/>
      <c r="B21" s="4288" t="s">
        <v>2771</v>
      </c>
      <c r="C21" s="2837">
        <v>0</v>
      </c>
      <c r="D21" s="2838">
        <f t="shared" si="0"/>
        <v>0</v>
      </c>
      <c r="E21" s="4289">
        <f t="shared" si="0"/>
        <v>0</v>
      </c>
      <c r="F21" s="3971"/>
      <c r="G21" s="709"/>
      <c r="H21" s="3971"/>
      <c r="I21" s="709"/>
      <c r="J21" s="3971"/>
      <c r="K21" s="3972"/>
      <c r="L21" s="3971"/>
      <c r="M21" s="3972"/>
      <c r="N21" s="3971"/>
      <c r="O21" s="3972"/>
      <c r="P21" s="3971"/>
      <c r="Q21" s="3972"/>
      <c r="R21" s="3971"/>
      <c r="S21" s="3972"/>
      <c r="T21" s="3971"/>
      <c r="U21" s="3972"/>
      <c r="V21" s="3971"/>
      <c r="W21" s="3972"/>
      <c r="X21" s="3971"/>
      <c r="Y21" s="3972"/>
      <c r="Z21" s="3971"/>
      <c r="AA21" s="3972"/>
      <c r="AB21" s="3971"/>
      <c r="AC21" s="3972"/>
      <c r="AD21" s="3971"/>
      <c r="AE21" s="3972"/>
      <c r="AF21" s="3971"/>
      <c r="AG21" s="3972"/>
      <c r="AH21" s="3971"/>
      <c r="AI21" s="3972"/>
      <c r="AJ21" s="3971"/>
      <c r="AK21" s="3972"/>
      <c r="AL21" s="4292"/>
      <c r="AM21" s="4262"/>
      <c r="AN21" s="4255"/>
      <c r="AO21" s="3973"/>
      <c r="AP21" s="2238"/>
      <c r="AQ21" s="2237"/>
      <c r="AR21" s="2237"/>
      <c r="AS21" s="4291"/>
      <c r="AT21" s="2237"/>
      <c r="AU21" s="2237"/>
    </row>
    <row r="22" spans="1:47" x14ac:dyDescent="0.25">
      <c r="A22" s="6884"/>
      <c r="B22" s="4288" t="s">
        <v>2772</v>
      </c>
      <c r="C22" s="2837">
        <v>0</v>
      </c>
      <c r="D22" s="2838">
        <f t="shared" si="0"/>
        <v>0</v>
      </c>
      <c r="E22" s="4289">
        <f t="shared" si="0"/>
        <v>0</v>
      </c>
      <c r="F22" s="3169"/>
      <c r="G22" s="2238"/>
      <c r="H22" s="3169"/>
      <c r="I22" s="2238"/>
      <c r="J22" s="3169"/>
      <c r="K22" s="3170"/>
      <c r="L22" s="3169"/>
      <c r="M22" s="3170"/>
      <c r="N22" s="3169"/>
      <c r="O22" s="3170"/>
      <c r="P22" s="3169"/>
      <c r="Q22" s="3170"/>
      <c r="R22" s="3169"/>
      <c r="S22" s="3170"/>
      <c r="T22" s="3169"/>
      <c r="U22" s="3170"/>
      <c r="V22" s="3169"/>
      <c r="W22" s="3170"/>
      <c r="X22" s="3169"/>
      <c r="Y22" s="3170"/>
      <c r="Z22" s="3169"/>
      <c r="AA22" s="3170"/>
      <c r="AB22" s="3169"/>
      <c r="AC22" s="3170"/>
      <c r="AD22" s="3169"/>
      <c r="AE22" s="3170"/>
      <c r="AF22" s="3169"/>
      <c r="AG22" s="3170"/>
      <c r="AH22" s="3169"/>
      <c r="AI22" s="3170"/>
      <c r="AJ22" s="3169"/>
      <c r="AK22" s="3170"/>
      <c r="AL22" s="4290"/>
      <c r="AM22" s="3171"/>
      <c r="AN22" s="4255"/>
      <c r="AO22" s="3968"/>
      <c r="AP22" s="2238"/>
      <c r="AQ22" s="2237"/>
      <c r="AR22" s="2237"/>
      <c r="AS22" s="4291"/>
      <c r="AT22" s="2237"/>
      <c r="AU22" s="2237"/>
    </row>
    <row r="23" spans="1:47" x14ac:dyDescent="0.25">
      <c r="A23" s="6884"/>
      <c r="B23" s="4288" t="s">
        <v>2773</v>
      </c>
      <c r="C23" s="2837">
        <v>0</v>
      </c>
      <c r="D23" s="303">
        <f t="shared" si="0"/>
        <v>0</v>
      </c>
      <c r="E23" s="710">
        <f t="shared" si="0"/>
        <v>0</v>
      </c>
      <c r="F23" s="3169"/>
      <c r="G23" s="2238"/>
      <c r="H23" s="3169"/>
      <c r="I23" s="2238"/>
      <c r="J23" s="3169"/>
      <c r="K23" s="3170"/>
      <c r="L23" s="3169"/>
      <c r="M23" s="3170"/>
      <c r="N23" s="3169"/>
      <c r="O23" s="3170"/>
      <c r="P23" s="3169"/>
      <c r="Q23" s="3170"/>
      <c r="R23" s="3169"/>
      <c r="S23" s="3170"/>
      <c r="T23" s="3169"/>
      <c r="U23" s="3170"/>
      <c r="V23" s="3169"/>
      <c r="W23" s="3170"/>
      <c r="X23" s="3169"/>
      <c r="Y23" s="3170"/>
      <c r="Z23" s="3169"/>
      <c r="AA23" s="3170"/>
      <c r="AB23" s="3169"/>
      <c r="AC23" s="3170"/>
      <c r="AD23" s="3169"/>
      <c r="AE23" s="3170"/>
      <c r="AF23" s="3169"/>
      <c r="AG23" s="3170"/>
      <c r="AH23" s="3169"/>
      <c r="AI23" s="3170"/>
      <c r="AJ23" s="3169"/>
      <c r="AK23" s="3170"/>
      <c r="AL23" s="823"/>
      <c r="AM23" s="3171"/>
      <c r="AN23" s="4255"/>
      <c r="AO23" s="3968"/>
      <c r="AP23" s="2238"/>
      <c r="AQ23" s="2237"/>
      <c r="AR23" s="2237"/>
      <c r="AS23" s="4291"/>
      <c r="AT23" s="2237"/>
      <c r="AU23" s="2237"/>
    </row>
    <row r="24" spans="1:47" x14ac:dyDescent="0.25">
      <c r="A24" s="7568"/>
      <c r="B24" s="4293" t="s">
        <v>2102</v>
      </c>
      <c r="C24" s="2847">
        <v>0</v>
      </c>
      <c r="D24" s="2848">
        <f t="shared" si="0"/>
        <v>0</v>
      </c>
      <c r="E24" s="4294">
        <f t="shared" si="0"/>
        <v>0</v>
      </c>
      <c r="F24" s="4220"/>
      <c r="G24" s="3998"/>
      <c r="H24" s="4220"/>
      <c r="I24" s="3998"/>
      <c r="J24" s="4220"/>
      <c r="K24" s="4004"/>
      <c r="L24" s="4220"/>
      <c r="M24" s="4004"/>
      <c r="N24" s="4220"/>
      <c r="O24" s="4004"/>
      <c r="P24" s="4220"/>
      <c r="Q24" s="4004"/>
      <c r="R24" s="4220"/>
      <c r="S24" s="4004"/>
      <c r="T24" s="4220"/>
      <c r="U24" s="4004"/>
      <c r="V24" s="4220"/>
      <c r="W24" s="4004"/>
      <c r="X24" s="4220"/>
      <c r="Y24" s="4004"/>
      <c r="Z24" s="4220"/>
      <c r="AA24" s="4004"/>
      <c r="AB24" s="4220"/>
      <c r="AC24" s="4004"/>
      <c r="AD24" s="4220"/>
      <c r="AE24" s="4004"/>
      <c r="AF24" s="4220"/>
      <c r="AG24" s="4004"/>
      <c r="AH24" s="4220"/>
      <c r="AI24" s="4004"/>
      <c r="AJ24" s="4220"/>
      <c r="AK24" s="4004"/>
      <c r="AL24" s="3961"/>
      <c r="AM24" s="4269"/>
      <c r="AN24" s="4295"/>
      <c r="AO24" s="4222"/>
      <c r="AP24" s="2262"/>
      <c r="AQ24" s="2261"/>
      <c r="AR24" s="2261"/>
      <c r="AS24" s="4296"/>
      <c r="AT24" s="2261"/>
      <c r="AU24" s="2261"/>
    </row>
    <row r="25" spans="1:47" x14ac:dyDescent="0.25">
      <c r="A25" s="7421" t="s">
        <v>161</v>
      </c>
      <c r="B25" s="4187" t="s">
        <v>135</v>
      </c>
      <c r="C25" s="4187">
        <v>0</v>
      </c>
      <c r="D25" s="2819">
        <f t="shared" ref="D25:E46" si="1">SUM(H25+J25+L25+N25+P25+R25+T25+V25+X25+Z25+AB25+AD25+AF25+AH25+AJ25+AL25)</f>
        <v>0</v>
      </c>
      <c r="E25" s="4278">
        <f t="shared" si="1"/>
        <v>0</v>
      </c>
      <c r="F25" s="4297"/>
      <c r="G25" s="4298"/>
      <c r="H25" s="4279"/>
      <c r="I25" s="4280"/>
      <c r="J25" s="4279"/>
      <c r="K25" s="4281"/>
      <c r="L25" s="4279"/>
      <c r="M25" s="4281"/>
      <c r="N25" s="4279"/>
      <c r="O25" s="4281"/>
      <c r="P25" s="4279"/>
      <c r="Q25" s="4281"/>
      <c r="R25" s="4279"/>
      <c r="S25" s="4281"/>
      <c r="T25" s="4279"/>
      <c r="U25" s="4281"/>
      <c r="V25" s="4279"/>
      <c r="W25" s="4281"/>
      <c r="X25" s="4279"/>
      <c r="Y25" s="4281"/>
      <c r="Z25" s="4279"/>
      <c r="AA25" s="4281"/>
      <c r="AB25" s="4279"/>
      <c r="AC25" s="4281"/>
      <c r="AD25" s="4279"/>
      <c r="AE25" s="4281"/>
      <c r="AF25" s="4279"/>
      <c r="AG25" s="4281"/>
      <c r="AH25" s="4279"/>
      <c r="AI25" s="4281"/>
      <c r="AJ25" s="4279"/>
      <c r="AK25" s="4281"/>
      <c r="AL25" s="4282"/>
      <c r="AM25" s="4283"/>
      <c r="AN25" s="375"/>
      <c r="AO25" s="4285"/>
      <c r="AP25" s="3951"/>
      <c r="AQ25" s="4286"/>
      <c r="AR25" s="4286"/>
      <c r="AS25" s="4287"/>
      <c r="AT25" s="379"/>
      <c r="AU25" s="379"/>
    </row>
    <row r="26" spans="1:47" x14ac:dyDescent="0.25">
      <c r="A26" s="6664"/>
      <c r="B26" s="2837" t="s">
        <v>87</v>
      </c>
      <c r="C26" s="2837">
        <v>0</v>
      </c>
      <c r="D26" s="2838">
        <f t="shared" si="1"/>
        <v>0</v>
      </c>
      <c r="E26" s="4289">
        <f t="shared" si="1"/>
        <v>0</v>
      </c>
      <c r="F26" s="4019"/>
      <c r="G26" s="711"/>
      <c r="H26" s="3169"/>
      <c r="I26" s="2238"/>
      <c r="J26" s="3169"/>
      <c r="K26" s="3170"/>
      <c r="L26" s="3169"/>
      <c r="M26" s="3170"/>
      <c r="N26" s="3169"/>
      <c r="O26" s="3170"/>
      <c r="P26" s="3169"/>
      <c r="Q26" s="3170"/>
      <c r="R26" s="3169"/>
      <c r="S26" s="3170"/>
      <c r="T26" s="3169"/>
      <c r="U26" s="3170"/>
      <c r="V26" s="3169"/>
      <c r="W26" s="3170"/>
      <c r="X26" s="3169"/>
      <c r="Y26" s="3170"/>
      <c r="Z26" s="3169"/>
      <c r="AA26" s="3170"/>
      <c r="AB26" s="3169"/>
      <c r="AC26" s="3170"/>
      <c r="AD26" s="3169"/>
      <c r="AE26" s="3170"/>
      <c r="AF26" s="3169"/>
      <c r="AG26" s="3170"/>
      <c r="AH26" s="3169"/>
      <c r="AI26" s="3170"/>
      <c r="AJ26" s="3169"/>
      <c r="AK26" s="3170"/>
      <c r="AL26" s="4290"/>
      <c r="AM26" s="3171"/>
      <c r="AN26" s="4255"/>
      <c r="AO26" s="3968"/>
      <c r="AP26" s="2238"/>
      <c r="AQ26" s="2237"/>
      <c r="AR26" s="2237"/>
      <c r="AS26" s="4291"/>
      <c r="AT26" s="2237"/>
      <c r="AU26" s="2237"/>
    </row>
    <row r="27" spans="1:47" x14ac:dyDescent="0.25">
      <c r="A27" s="6664"/>
      <c r="B27" s="2837" t="s">
        <v>2769</v>
      </c>
      <c r="C27" s="2837">
        <v>0</v>
      </c>
      <c r="D27" s="2838">
        <f t="shared" si="1"/>
        <v>0</v>
      </c>
      <c r="E27" s="4289">
        <f t="shared" si="1"/>
        <v>0</v>
      </c>
      <c r="F27" s="4019"/>
      <c r="G27" s="711"/>
      <c r="H27" s="3169"/>
      <c r="I27" s="2238"/>
      <c r="J27" s="3169"/>
      <c r="K27" s="3170"/>
      <c r="L27" s="3169"/>
      <c r="M27" s="3170"/>
      <c r="N27" s="3169"/>
      <c r="O27" s="3170"/>
      <c r="P27" s="3169"/>
      <c r="Q27" s="3170"/>
      <c r="R27" s="3169"/>
      <c r="S27" s="3170"/>
      <c r="T27" s="3169"/>
      <c r="U27" s="3170"/>
      <c r="V27" s="3169"/>
      <c r="W27" s="3170"/>
      <c r="X27" s="3169"/>
      <c r="Y27" s="3170"/>
      <c r="Z27" s="3169"/>
      <c r="AA27" s="3170"/>
      <c r="AB27" s="3169"/>
      <c r="AC27" s="3170"/>
      <c r="AD27" s="3169"/>
      <c r="AE27" s="3170"/>
      <c r="AF27" s="3169"/>
      <c r="AG27" s="3170"/>
      <c r="AH27" s="3169"/>
      <c r="AI27" s="3170"/>
      <c r="AJ27" s="3169"/>
      <c r="AK27" s="3170"/>
      <c r="AL27" s="4290"/>
      <c r="AM27" s="3171"/>
      <c r="AN27" s="4255"/>
      <c r="AO27" s="3968"/>
      <c r="AP27" s="2238"/>
      <c r="AQ27" s="2237"/>
      <c r="AR27" s="2237"/>
      <c r="AS27" s="4291"/>
      <c r="AT27" s="2237"/>
      <c r="AU27" s="2237"/>
    </row>
    <row r="28" spans="1:47" x14ac:dyDescent="0.25">
      <c r="A28" s="6664"/>
      <c r="B28" s="2837" t="s">
        <v>92</v>
      </c>
      <c r="C28" s="2837">
        <v>0</v>
      </c>
      <c r="D28" s="2838">
        <f t="shared" si="1"/>
        <v>0</v>
      </c>
      <c r="E28" s="4289">
        <f t="shared" si="1"/>
        <v>0</v>
      </c>
      <c r="F28" s="4019"/>
      <c r="G28" s="711"/>
      <c r="H28" s="3169"/>
      <c r="I28" s="2238"/>
      <c r="J28" s="3169"/>
      <c r="K28" s="3170"/>
      <c r="L28" s="3169"/>
      <c r="M28" s="3170"/>
      <c r="N28" s="3169"/>
      <c r="O28" s="3170"/>
      <c r="P28" s="3169"/>
      <c r="Q28" s="3170"/>
      <c r="R28" s="3169"/>
      <c r="S28" s="3170"/>
      <c r="T28" s="3169"/>
      <c r="U28" s="3170"/>
      <c r="V28" s="3169"/>
      <c r="W28" s="3170"/>
      <c r="X28" s="3169"/>
      <c r="Y28" s="3170"/>
      <c r="Z28" s="3169"/>
      <c r="AA28" s="3170"/>
      <c r="AB28" s="3169"/>
      <c r="AC28" s="3170"/>
      <c r="AD28" s="3169"/>
      <c r="AE28" s="3170"/>
      <c r="AF28" s="3169"/>
      <c r="AG28" s="3170"/>
      <c r="AH28" s="3169"/>
      <c r="AI28" s="3170"/>
      <c r="AJ28" s="3169"/>
      <c r="AK28" s="3170"/>
      <c r="AL28" s="4290"/>
      <c r="AM28" s="3171"/>
      <c r="AN28" s="4255"/>
      <c r="AO28" s="3968"/>
      <c r="AP28" s="2238"/>
      <c r="AQ28" s="2237"/>
      <c r="AR28" s="2237"/>
      <c r="AS28" s="4291"/>
      <c r="AT28" s="2237"/>
      <c r="AU28" s="2237"/>
    </row>
    <row r="29" spans="1:47" x14ac:dyDescent="0.25">
      <c r="A29" s="6664"/>
      <c r="B29" s="2837" t="s">
        <v>445</v>
      </c>
      <c r="C29" s="2837">
        <v>0</v>
      </c>
      <c r="D29" s="2838">
        <f t="shared" si="1"/>
        <v>0</v>
      </c>
      <c r="E29" s="4289">
        <f t="shared" si="1"/>
        <v>0</v>
      </c>
      <c r="F29" s="4019"/>
      <c r="G29" s="711"/>
      <c r="H29" s="3169"/>
      <c r="I29" s="2238"/>
      <c r="J29" s="3169"/>
      <c r="K29" s="3170"/>
      <c r="L29" s="3169"/>
      <c r="M29" s="3170"/>
      <c r="N29" s="3169"/>
      <c r="O29" s="3170"/>
      <c r="P29" s="3169"/>
      <c r="Q29" s="3170"/>
      <c r="R29" s="3169"/>
      <c r="S29" s="3170"/>
      <c r="T29" s="3169"/>
      <c r="U29" s="3170"/>
      <c r="V29" s="3169"/>
      <c r="W29" s="3170"/>
      <c r="X29" s="3169"/>
      <c r="Y29" s="3170"/>
      <c r="Z29" s="3169"/>
      <c r="AA29" s="3170"/>
      <c r="AB29" s="3169"/>
      <c r="AC29" s="3170"/>
      <c r="AD29" s="3169"/>
      <c r="AE29" s="3170"/>
      <c r="AF29" s="3169"/>
      <c r="AG29" s="3170"/>
      <c r="AH29" s="3169"/>
      <c r="AI29" s="3170"/>
      <c r="AJ29" s="3169"/>
      <c r="AK29" s="3170"/>
      <c r="AL29" s="4290"/>
      <c r="AM29" s="3171"/>
      <c r="AN29" s="4255"/>
      <c r="AO29" s="3968"/>
      <c r="AP29" s="2238"/>
      <c r="AQ29" s="2237"/>
      <c r="AR29" s="2237"/>
      <c r="AS29" s="4291"/>
      <c r="AT29" s="2237"/>
      <c r="AU29" s="2237"/>
    </row>
    <row r="30" spans="1:47" x14ac:dyDescent="0.25">
      <c r="A30" s="6664"/>
      <c r="B30" s="2837" t="s">
        <v>431</v>
      </c>
      <c r="C30" s="2837">
        <v>0</v>
      </c>
      <c r="D30" s="2838">
        <f t="shared" si="1"/>
        <v>0</v>
      </c>
      <c r="E30" s="4289">
        <f t="shared" si="1"/>
        <v>0</v>
      </c>
      <c r="F30" s="4019"/>
      <c r="G30" s="711"/>
      <c r="H30" s="3169"/>
      <c r="I30" s="2238"/>
      <c r="J30" s="3169"/>
      <c r="K30" s="3170"/>
      <c r="L30" s="3169"/>
      <c r="M30" s="3170"/>
      <c r="N30" s="3169"/>
      <c r="O30" s="3170"/>
      <c r="P30" s="3169"/>
      <c r="Q30" s="3170"/>
      <c r="R30" s="3169"/>
      <c r="S30" s="3170"/>
      <c r="T30" s="3169"/>
      <c r="U30" s="3170"/>
      <c r="V30" s="3169"/>
      <c r="W30" s="3170"/>
      <c r="X30" s="3169"/>
      <c r="Y30" s="3170"/>
      <c r="Z30" s="3169"/>
      <c r="AA30" s="3170"/>
      <c r="AB30" s="3169"/>
      <c r="AC30" s="3170"/>
      <c r="AD30" s="3169"/>
      <c r="AE30" s="3170"/>
      <c r="AF30" s="3169"/>
      <c r="AG30" s="3170"/>
      <c r="AH30" s="3169"/>
      <c r="AI30" s="3170"/>
      <c r="AJ30" s="3169"/>
      <c r="AK30" s="3170"/>
      <c r="AL30" s="4290"/>
      <c r="AM30" s="3171"/>
      <c r="AN30" s="4255"/>
      <c r="AO30" s="3968"/>
      <c r="AP30" s="2238"/>
      <c r="AQ30" s="2237"/>
      <c r="AR30" s="2237"/>
      <c r="AS30" s="4291"/>
      <c r="AT30" s="2237"/>
      <c r="AU30" s="2237"/>
    </row>
    <row r="31" spans="1:47" x14ac:dyDescent="0.25">
      <c r="A31" s="6664"/>
      <c r="B31" s="2837" t="s">
        <v>2770</v>
      </c>
      <c r="C31" s="2837">
        <v>0</v>
      </c>
      <c r="D31" s="2838">
        <f t="shared" si="1"/>
        <v>0</v>
      </c>
      <c r="E31" s="4289">
        <f t="shared" si="1"/>
        <v>0</v>
      </c>
      <c r="F31" s="4019"/>
      <c r="G31" s="711"/>
      <c r="H31" s="3169"/>
      <c r="I31" s="2238"/>
      <c r="J31" s="3169"/>
      <c r="K31" s="3170"/>
      <c r="L31" s="3169"/>
      <c r="M31" s="3170"/>
      <c r="N31" s="3169"/>
      <c r="O31" s="3170"/>
      <c r="P31" s="3169"/>
      <c r="Q31" s="3170"/>
      <c r="R31" s="3169"/>
      <c r="S31" s="3170"/>
      <c r="T31" s="3169"/>
      <c r="U31" s="3170"/>
      <c r="V31" s="3169"/>
      <c r="W31" s="3170"/>
      <c r="X31" s="3169"/>
      <c r="Y31" s="3170"/>
      <c r="Z31" s="3169"/>
      <c r="AA31" s="3170"/>
      <c r="AB31" s="3169"/>
      <c r="AC31" s="3170"/>
      <c r="AD31" s="3169"/>
      <c r="AE31" s="3170"/>
      <c r="AF31" s="3169"/>
      <c r="AG31" s="3170"/>
      <c r="AH31" s="3169"/>
      <c r="AI31" s="3170"/>
      <c r="AJ31" s="3169"/>
      <c r="AK31" s="3170"/>
      <c r="AL31" s="4290"/>
      <c r="AM31" s="3171"/>
      <c r="AN31" s="4255"/>
      <c r="AO31" s="3968"/>
      <c r="AP31" s="2238"/>
      <c r="AQ31" s="2237"/>
      <c r="AR31" s="2237"/>
      <c r="AS31" s="4291"/>
      <c r="AT31" s="2237"/>
      <c r="AU31" s="2237"/>
    </row>
    <row r="32" spans="1:47" x14ac:dyDescent="0.25">
      <c r="A32" s="6664"/>
      <c r="B32" s="2837" t="s">
        <v>2771</v>
      </c>
      <c r="C32" s="2837">
        <v>0</v>
      </c>
      <c r="D32" s="2838">
        <f t="shared" si="1"/>
        <v>0</v>
      </c>
      <c r="E32" s="4289">
        <f t="shared" si="1"/>
        <v>0</v>
      </c>
      <c r="F32" s="4019"/>
      <c r="G32" s="711"/>
      <c r="H32" s="3971"/>
      <c r="I32" s="709"/>
      <c r="J32" s="3971"/>
      <c r="K32" s="3972"/>
      <c r="L32" s="3971"/>
      <c r="M32" s="3972"/>
      <c r="N32" s="3971"/>
      <c r="O32" s="3972"/>
      <c r="P32" s="3971"/>
      <c r="Q32" s="3972"/>
      <c r="R32" s="3971"/>
      <c r="S32" s="3972"/>
      <c r="T32" s="3971"/>
      <c r="U32" s="3972"/>
      <c r="V32" s="3971"/>
      <c r="W32" s="3972"/>
      <c r="X32" s="3971"/>
      <c r="Y32" s="3972"/>
      <c r="Z32" s="3971"/>
      <c r="AA32" s="3972"/>
      <c r="AB32" s="3971"/>
      <c r="AC32" s="3972"/>
      <c r="AD32" s="3971"/>
      <c r="AE32" s="3972"/>
      <c r="AF32" s="3971"/>
      <c r="AG32" s="3972"/>
      <c r="AH32" s="3971"/>
      <c r="AI32" s="3972"/>
      <c r="AJ32" s="3971"/>
      <c r="AK32" s="3972"/>
      <c r="AL32" s="4292"/>
      <c r="AM32" s="4262"/>
      <c r="AN32" s="4255"/>
      <c r="AO32" s="3973"/>
      <c r="AP32" s="2238"/>
      <c r="AQ32" s="2237"/>
      <c r="AR32" s="2237"/>
      <c r="AS32" s="4291"/>
      <c r="AT32" s="2237"/>
      <c r="AU32" s="2237"/>
    </row>
    <row r="33" spans="1:47" x14ac:dyDescent="0.25">
      <c r="A33" s="6664"/>
      <c r="B33" s="2837" t="s">
        <v>2772</v>
      </c>
      <c r="C33" s="2837">
        <v>0</v>
      </c>
      <c r="D33" s="2838">
        <f t="shared" si="1"/>
        <v>0</v>
      </c>
      <c r="E33" s="4289">
        <f t="shared" si="1"/>
        <v>0</v>
      </c>
      <c r="F33" s="4019"/>
      <c r="G33" s="4016"/>
      <c r="H33" s="3169"/>
      <c r="I33" s="2238"/>
      <c r="J33" s="3169"/>
      <c r="K33" s="3170"/>
      <c r="L33" s="3169"/>
      <c r="M33" s="3170"/>
      <c r="N33" s="3169"/>
      <c r="O33" s="3170"/>
      <c r="P33" s="3169"/>
      <c r="Q33" s="3170"/>
      <c r="R33" s="3169"/>
      <c r="S33" s="3170"/>
      <c r="T33" s="3169"/>
      <c r="U33" s="3170"/>
      <c r="V33" s="3169"/>
      <c r="W33" s="3170"/>
      <c r="X33" s="3169"/>
      <c r="Y33" s="3170"/>
      <c r="Z33" s="3169"/>
      <c r="AA33" s="3170"/>
      <c r="AB33" s="3169"/>
      <c r="AC33" s="3170"/>
      <c r="AD33" s="3169"/>
      <c r="AE33" s="3170"/>
      <c r="AF33" s="3169"/>
      <c r="AG33" s="3170"/>
      <c r="AH33" s="3169"/>
      <c r="AI33" s="3170"/>
      <c r="AJ33" s="3169"/>
      <c r="AK33" s="3170"/>
      <c r="AL33" s="4290"/>
      <c r="AM33" s="3171"/>
      <c r="AN33" s="4255"/>
      <c r="AO33" s="3968"/>
      <c r="AP33" s="2238"/>
      <c r="AQ33" s="2237"/>
      <c r="AR33" s="2237"/>
      <c r="AS33" s="4291"/>
      <c r="AT33" s="2237"/>
      <c r="AU33" s="2237"/>
    </row>
    <row r="34" spans="1:47" x14ac:dyDescent="0.25">
      <c r="A34" s="6664"/>
      <c r="B34" s="2837" t="s">
        <v>2773</v>
      </c>
      <c r="C34" s="2837">
        <v>0</v>
      </c>
      <c r="D34" s="2838">
        <f t="shared" si="1"/>
        <v>0</v>
      </c>
      <c r="E34" s="710">
        <f t="shared" si="1"/>
        <v>0</v>
      </c>
      <c r="F34" s="4019"/>
      <c r="G34" s="610"/>
      <c r="H34" s="373"/>
      <c r="I34" s="2280"/>
      <c r="J34" s="373"/>
      <c r="K34" s="381"/>
      <c r="L34" s="373"/>
      <c r="M34" s="381"/>
      <c r="N34" s="373"/>
      <c r="O34" s="381"/>
      <c r="P34" s="373"/>
      <c r="Q34" s="381"/>
      <c r="R34" s="3169"/>
      <c r="S34" s="3170"/>
      <c r="T34" s="3169"/>
      <c r="U34" s="3170"/>
      <c r="V34" s="3169"/>
      <c r="W34" s="3170"/>
      <c r="X34" s="3169"/>
      <c r="Y34" s="3170"/>
      <c r="Z34" s="3169"/>
      <c r="AA34" s="3170"/>
      <c r="AB34" s="3169"/>
      <c r="AC34" s="3170"/>
      <c r="AD34" s="3169"/>
      <c r="AE34" s="3170"/>
      <c r="AF34" s="3169"/>
      <c r="AG34" s="3170"/>
      <c r="AH34" s="3169"/>
      <c r="AI34" s="3170"/>
      <c r="AJ34" s="3169"/>
      <c r="AK34" s="3170"/>
      <c r="AL34" s="4290"/>
      <c r="AM34" s="3171"/>
      <c r="AN34" s="4255"/>
      <c r="AO34" s="3968"/>
      <c r="AP34" s="2238"/>
      <c r="AQ34" s="2237"/>
      <c r="AR34" s="2237"/>
      <c r="AS34" s="4291"/>
      <c r="AT34" s="2237"/>
      <c r="AU34" s="2237"/>
    </row>
    <row r="35" spans="1:47" x14ac:dyDescent="0.25">
      <c r="A35" s="7422"/>
      <c r="B35" s="2847" t="s">
        <v>2102</v>
      </c>
      <c r="C35" s="2847">
        <v>0</v>
      </c>
      <c r="D35" s="2848">
        <f t="shared" si="1"/>
        <v>0</v>
      </c>
      <c r="E35" s="4294">
        <f t="shared" si="1"/>
        <v>0</v>
      </c>
      <c r="F35" s="4024"/>
      <c r="G35" s="4299"/>
      <c r="H35" s="4220"/>
      <c r="I35" s="3998"/>
      <c r="J35" s="4220"/>
      <c r="K35" s="4004"/>
      <c r="L35" s="4220"/>
      <c r="M35" s="4004"/>
      <c r="N35" s="4220"/>
      <c r="O35" s="4004"/>
      <c r="P35" s="4220"/>
      <c r="Q35" s="4004"/>
      <c r="R35" s="4220"/>
      <c r="S35" s="4004"/>
      <c r="T35" s="4220"/>
      <c r="U35" s="4004"/>
      <c r="V35" s="4220"/>
      <c r="W35" s="4004"/>
      <c r="X35" s="4220"/>
      <c r="Y35" s="4004"/>
      <c r="Z35" s="4220"/>
      <c r="AA35" s="4004"/>
      <c r="AB35" s="4220"/>
      <c r="AC35" s="4004"/>
      <c r="AD35" s="4220"/>
      <c r="AE35" s="4004"/>
      <c r="AF35" s="4220"/>
      <c r="AG35" s="4004"/>
      <c r="AH35" s="4220"/>
      <c r="AI35" s="4004"/>
      <c r="AJ35" s="4220"/>
      <c r="AK35" s="4004"/>
      <c r="AL35" s="4300"/>
      <c r="AM35" s="4269"/>
      <c r="AN35" s="4295"/>
      <c r="AO35" s="4222"/>
      <c r="AP35" s="2262"/>
      <c r="AQ35" s="2261"/>
      <c r="AR35" s="2261"/>
      <c r="AS35" s="4296"/>
      <c r="AT35" s="2261"/>
      <c r="AU35" s="2261"/>
    </row>
    <row r="36" spans="1:47" x14ac:dyDescent="0.25">
      <c r="A36" s="7421" t="s">
        <v>2774</v>
      </c>
      <c r="B36" s="4187" t="s">
        <v>135</v>
      </c>
      <c r="C36" s="4187">
        <v>0</v>
      </c>
      <c r="D36" s="2819">
        <f t="shared" si="1"/>
        <v>0</v>
      </c>
      <c r="E36" s="4278">
        <f t="shared" si="1"/>
        <v>0</v>
      </c>
      <c r="F36" s="4297"/>
      <c r="G36" s="4298"/>
      <c r="H36" s="4279"/>
      <c r="I36" s="4280"/>
      <c r="J36" s="4279"/>
      <c r="K36" s="4281"/>
      <c r="L36" s="4279"/>
      <c r="M36" s="4281"/>
      <c r="N36" s="4279"/>
      <c r="O36" s="4281"/>
      <c r="P36" s="4279"/>
      <c r="Q36" s="4281"/>
      <c r="R36" s="4279"/>
      <c r="S36" s="4281"/>
      <c r="T36" s="4279"/>
      <c r="U36" s="4281"/>
      <c r="V36" s="4279"/>
      <c r="W36" s="4281"/>
      <c r="X36" s="4279"/>
      <c r="Y36" s="4281"/>
      <c r="Z36" s="4279"/>
      <c r="AA36" s="4281"/>
      <c r="AB36" s="4279"/>
      <c r="AC36" s="4281"/>
      <c r="AD36" s="4279"/>
      <c r="AE36" s="4281"/>
      <c r="AF36" s="4279"/>
      <c r="AG36" s="4281"/>
      <c r="AH36" s="4279"/>
      <c r="AI36" s="4281"/>
      <c r="AJ36" s="4279"/>
      <c r="AK36" s="4281"/>
      <c r="AL36" s="4282"/>
      <c r="AM36" s="4283"/>
      <c r="AN36" s="375"/>
      <c r="AO36" s="4285"/>
      <c r="AP36" s="3951"/>
      <c r="AQ36" s="379"/>
      <c r="AR36" s="379"/>
      <c r="AS36" s="712"/>
      <c r="AT36" s="379"/>
      <c r="AU36" s="379"/>
    </row>
    <row r="37" spans="1:47" x14ac:dyDescent="0.25">
      <c r="A37" s="6664"/>
      <c r="B37" s="2837" t="s">
        <v>87</v>
      </c>
      <c r="C37" s="2837">
        <v>0</v>
      </c>
      <c r="D37" s="2838">
        <f t="shared" si="1"/>
        <v>0</v>
      </c>
      <c r="E37" s="4289">
        <f t="shared" si="1"/>
        <v>0</v>
      </c>
      <c r="F37" s="4019"/>
      <c r="G37" s="711"/>
      <c r="H37" s="3169"/>
      <c r="I37" s="2238"/>
      <c r="J37" s="3169"/>
      <c r="K37" s="3170"/>
      <c r="L37" s="3169"/>
      <c r="M37" s="3170"/>
      <c r="N37" s="3169"/>
      <c r="O37" s="3170"/>
      <c r="P37" s="3169"/>
      <c r="Q37" s="3170"/>
      <c r="R37" s="3169"/>
      <c r="S37" s="3170"/>
      <c r="T37" s="3169"/>
      <c r="U37" s="3170"/>
      <c r="V37" s="3169"/>
      <c r="W37" s="3170"/>
      <c r="X37" s="3169"/>
      <c r="Y37" s="3170"/>
      <c r="Z37" s="3169"/>
      <c r="AA37" s="3170"/>
      <c r="AB37" s="3169"/>
      <c r="AC37" s="3170"/>
      <c r="AD37" s="3169"/>
      <c r="AE37" s="3170"/>
      <c r="AF37" s="3169"/>
      <c r="AG37" s="3170"/>
      <c r="AH37" s="3169"/>
      <c r="AI37" s="3170"/>
      <c r="AJ37" s="3169"/>
      <c r="AK37" s="3170"/>
      <c r="AL37" s="4290"/>
      <c r="AM37" s="3171"/>
      <c r="AN37" s="4255"/>
      <c r="AO37" s="3968"/>
      <c r="AP37" s="2238"/>
      <c r="AQ37" s="2237"/>
      <c r="AR37" s="2237"/>
      <c r="AS37" s="4291"/>
      <c r="AT37" s="2237"/>
      <c r="AU37" s="2237"/>
    </row>
    <row r="38" spans="1:47" x14ac:dyDescent="0.25">
      <c r="A38" s="6664"/>
      <c r="B38" s="2837" t="s">
        <v>2769</v>
      </c>
      <c r="C38" s="2837">
        <v>0</v>
      </c>
      <c r="D38" s="2838">
        <f t="shared" si="1"/>
        <v>0</v>
      </c>
      <c r="E38" s="4289">
        <f t="shared" si="1"/>
        <v>0</v>
      </c>
      <c r="F38" s="4019"/>
      <c r="G38" s="711"/>
      <c r="H38" s="3169"/>
      <c r="I38" s="2238"/>
      <c r="J38" s="3169"/>
      <c r="K38" s="3170"/>
      <c r="L38" s="3169"/>
      <c r="M38" s="3170"/>
      <c r="N38" s="3169"/>
      <c r="O38" s="3170"/>
      <c r="P38" s="3169"/>
      <c r="Q38" s="3170"/>
      <c r="R38" s="3169"/>
      <c r="S38" s="3170"/>
      <c r="T38" s="3169"/>
      <c r="U38" s="3170"/>
      <c r="V38" s="3169"/>
      <c r="W38" s="3170"/>
      <c r="X38" s="3169"/>
      <c r="Y38" s="3170"/>
      <c r="Z38" s="3169"/>
      <c r="AA38" s="3170"/>
      <c r="AB38" s="3169"/>
      <c r="AC38" s="3170"/>
      <c r="AD38" s="3169"/>
      <c r="AE38" s="3170"/>
      <c r="AF38" s="3169"/>
      <c r="AG38" s="3170"/>
      <c r="AH38" s="3169"/>
      <c r="AI38" s="3170"/>
      <c r="AJ38" s="3169"/>
      <c r="AK38" s="3170"/>
      <c r="AL38" s="4290"/>
      <c r="AM38" s="3171"/>
      <c r="AN38" s="4255"/>
      <c r="AO38" s="3968"/>
      <c r="AP38" s="2238"/>
      <c r="AQ38" s="2237"/>
      <c r="AR38" s="2237"/>
      <c r="AS38" s="4291"/>
      <c r="AT38" s="2237"/>
      <c r="AU38" s="2237"/>
    </row>
    <row r="39" spans="1:47" x14ac:dyDescent="0.25">
      <c r="A39" s="6664"/>
      <c r="B39" s="2837" t="s">
        <v>92</v>
      </c>
      <c r="C39" s="2837">
        <v>0</v>
      </c>
      <c r="D39" s="2838">
        <f t="shared" si="1"/>
        <v>0</v>
      </c>
      <c r="E39" s="4289">
        <f t="shared" si="1"/>
        <v>0</v>
      </c>
      <c r="F39" s="4019"/>
      <c r="G39" s="711"/>
      <c r="H39" s="3169"/>
      <c r="I39" s="2238"/>
      <c r="J39" s="3169"/>
      <c r="K39" s="3170"/>
      <c r="L39" s="3169"/>
      <c r="M39" s="3170"/>
      <c r="N39" s="3169"/>
      <c r="O39" s="3170"/>
      <c r="P39" s="3169"/>
      <c r="Q39" s="3170"/>
      <c r="R39" s="3169"/>
      <c r="S39" s="3170"/>
      <c r="T39" s="3169"/>
      <c r="U39" s="3170"/>
      <c r="V39" s="3169"/>
      <c r="W39" s="3170"/>
      <c r="X39" s="3169"/>
      <c r="Y39" s="3170"/>
      <c r="Z39" s="3169"/>
      <c r="AA39" s="3170"/>
      <c r="AB39" s="3169"/>
      <c r="AC39" s="3170"/>
      <c r="AD39" s="3169"/>
      <c r="AE39" s="3170"/>
      <c r="AF39" s="3169"/>
      <c r="AG39" s="3170"/>
      <c r="AH39" s="3169"/>
      <c r="AI39" s="3170"/>
      <c r="AJ39" s="3169"/>
      <c r="AK39" s="3170"/>
      <c r="AL39" s="4290"/>
      <c r="AM39" s="3171"/>
      <c r="AN39" s="4255"/>
      <c r="AO39" s="3968"/>
      <c r="AP39" s="2238"/>
      <c r="AQ39" s="2237"/>
      <c r="AR39" s="2237"/>
      <c r="AS39" s="4291"/>
      <c r="AT39" s="2237"/>
      <c r="AU39" s="2237"/>
    </row>
    <row r="40" spans="1:47" x14ac:dyDescent="0.25">
      <c r="A40" s="6664"/>
      <c r="B40" s="2837" t="s">
        <v>445</v>
      </c>
      <c r="C40" s="2837">
        <v>0</v>
      </c>
      <c r="D40" s="2838">
        <f t="shared" si="1"/>
        <v>0</v>
      </c>
      <c r="E40" s="4289">
        <f t="shared" si="1"/>
        <v>0</v>
      </c>
      <c r="F40" s="4019"/>
      <c r="G40" s="711"/>
      <c r="H40" s="3169"/>
      <c r="I40" s="2238"/>
      <c r="J40" s="3169"/>
      <c r="K40" s="3170"/>
      <c r="L40" s="3169"/>
      <c r="M40" s="3170"/>
      <c r="N40" s="3169"/>
      <c r="O40" s="3170"/>
      <c r="P40" s="3169"/>
      <c r="Q40" s="3170"/>
      <c r="R40" s="3169"/>
      <c r="S40" s="3170"/>
      <c r="T40" s="3169"/>
      <c r="U40" s="3170"/>
      <c r="V40" s="3169"/>
      <c r="W40" s="3170"/>
      <c r="X40" s="3169"/>
      <c r="Y40" s="3170"/>
      <c r="Z40" s="3169"/>
      <c r="AA40" s="3170"/>
      <c r="AB40" s="3169"/>
      <c r="AC40" s="3170"/>
      <c r="AD40" s="3169"/>
      <c r="AE40" s="3170"/>
      <c r="AF40" s="3169"/>
      <c r="AG40" s="3170"/>
      <c r="AH40" s="3169"/>
      <c r="AI40" s="3170"/>
      <c r="AJ40" s="3169"/>
      <c r="AK40" s="3170"/>
      <c r="AL40" s="4290"/>
      <c r="AM40" s="3171"/>
      <c r="AN40" s="4255"/>
      <c r="AO40" s="3968"/>
      <c r="AP40" s="2238"/>
      <c r="AQ40" s="2237"/>
      <c r="AR40" s="2237"/>
      <c r="AS40" s="4291"/>
      <c r="AT40" s="2237"/>
      <c r="AU40" s="2237"/>
    </row>
    <row r="41" spans="1:47" x14ac:dyDescent="0.25">
      <c r="A41" s="6664"/>
      <c r="B41" s="2837" t="s">
        <v>431</v>
      </c>
      <c r="C41" s="2837">
        <v>0</v>
      </c>
      <c r="D41" s="2838">
        <f t="shared" si="1"/>
        <v>0</v>
      </c>
      <c r="E41" s="4289">
        <f t="shared" si="1"/>
        <v>0</v>
      </c>
      <c r="F41" s="4019"/>
      <c r="G41" s="711"/>
      <c r="H41" s="3169"/>
      <c r="I41" s="2238"/>
      <c r="J41" s="3169"/>
      <c r="K41" s="3170"/>
      <c r="L41" s="3169"/>
      <c r="M41" s="3170"/>
      <c r="N41" s="3169"/>
      <c r="O41" s="3170"/>
      <c r="P41" s="3169"/>
      <c r="Q41" s="3170"/>
      <c r="R41" s="3169"/>
      <c r="S41" s="3170"/>
      <c r="T41" s="3169"/>
      <c r="U41" s="3170"/>
      <c r="V41" s="3169"/>
      <c r="W41" s="3170"/>
      <c r="X41" s="3169"/>
      <c r="Y41" s="3170"/>
      <c r="Z41" s="3169"/>
      <c r="AA41" s="3170"/>
      <c r="AB41" s="3169"/>
      <c r="AC41" s="3170"/>
      <c r="AD41" s="3169"/>
      <c r="AE41" s="3170"/>
      <c r="AF41" s="3169"/>
      <c r="AG41" s="3170"/>
      <c r="AH41" s="3169"/>
      <c r="AI41" s="3170"/>
      <c r="AJ41" s="3169"/>
      <c r="AK41" s="3170"/>
      <c r="AL41" s="4290"/>
      <c r="AM41" s="3171"/>
      <c r="AN41" s="4255"/>
      <c r="AO41" s="3968"/>
      <c r="AP41" s="2238"/>
      <c r="AQ41" s="2237"/>
      <c r="AR41" s="2237"/>
      <c r="AS41" s="4291"/>
      <c r="AT41" s="2237"/>
      <c r="AU41" s="2237"/>
    </row>
    <row r="42" spans="1:47" x14ac:dyDescent="0.25">
      <c r="A42" s="6664"/>
      <c r="B42" s="2837" t="s">
        <v>2770</v>
      </c>
      <c r="C42" s="2837">
        <v>0</v>
      </c>
      <c r="D42" s="2838">
        <f t="shared" si="1"/>
        <v>0</v>
      </c>
      <c r="E42" s="4289">
        <f t="shared" si="1"/>
        <v>0</v>
      </c>
      <c r="F42" s="4019"/>
      <c r="G42" s="711"/>
      <c r="H42" s="3169"/>
      <c r="I42" s="2238"/>
      <c r="J42" s="3169"/>
      <c r="K42" s="3170"/>
      <c r="L42" s="3169"/>
      <c r="M42" s="3170"/>
      <c r="N42" s="3169"/>
      <c r="O42" s="3170"/>
      <c r="P42" s="3169"/>
      <c r="Q42" s="3170"/>
      <c r="R42" s="3169"/>
      <c r="S42" s="3170"/>
      <c r="T42" s="3169"/>
      <c r="U42" s="3170"/>
      <c r="V42" s="3169"/>
      <c r="W42" s="3170"/>
      <c r="X42" s="3169"/>
      <c r="Y42" s="3170"/>
      <c r="Z42" s="3169"/>
      <c r="AA42" s="3170"/>
      <c r="AB42" s="3169"/>
      <c r="AC42" s="3170"/>
      <c r="AD42" s="3169"/>
      <c r="AE42" s="3170"/>
      <c r="AF42" s="3169"/>
      <c r="AG42" s="3170"/>
      <c r="AH42" s="3169"/>
      <c r="AI42" s="3170"/>
      <c r="AJ42" s="3169"/>
      <c r="AK42" s="3170"/>
      <c r="AL42" s="4290"/>
      <c r="AM42" s="3171"/>
      <c r="AN42" s="4255"/>
      <c r="AO42" s="3968"/>
      <c r="AP42" s="2238"/>
      <c r="AQ42" s="2237"/>
      <c r="AR42" s="2237"/>
      <c r="AS42" s="4291"/>
      <c r="AT42" s="2237"/>
      <c r="AU42" s="2237"/>
    </row>
    <row r="43" spans="1:47" x14ac:dyDescent="0.25">
      <c r="A43" s="6664"/>
      <c r="B43" s="2837" t="s">
        <v>2771</v>
      </c>
      <c r="C43" s="2837">
        <v>0</v>
      </c>
      <c r="D43" s="2838">
        <f t="shared" si="1"/>
        <v>0</v>
      </c>
      <c r="E43" s="4289">
        <f t="shared" si="1"/>
        <v>0</v>
      </c>
      <c r="F43" s="4019"/>
      <c r="G43" s="711"/>
      <c r="H43" s="3971"/>
      <c r="I43" s="709"/>
      <c r="J43" s="3971"/>
      <c r="K43" s="3972"/>
      <c r="L43" s="3971"/>
      <c r="M43" s="3972"/>
      <c r="N43" s="3971"/>
      <c r="O43" s="3972"/>
      <c r="P43" s="3971"/>
      <c r="Q43" s="3972"/>
      <c r="R43" s="3971"/>
      <c r="S43" s="3972"/>
      <c r="T43" s="3971"/>
      <c r="U43" s="3972"/>
      <c r="V43" s="3971"/>
      <c r="W43" s="3972"/>
      <c r="X43" s="3971"/>
      <c r="Y43" s="3972"/>
      <c r="Z43" s="3971"/>
      <c r="AA43" s="3972"/>
      <c r="AB43" s="3971"/>
      <c r="AC43" s="3972"/>
      <c r="AD43" s="3971"/>
      <c r="AE43" s="3972"/>
      <c r="AF43" s="3971"/>
      <c r="AG43" s="3972"/>
      <c r="AH43" s="3971"/>
      <c r="AI43" s="3972"/>
      <c r="AJ43" s="3971"/>
      <c r="AK43" s="3972"/>
      <c r="AL43" s="4292"/>
      <c r="AM43" s="4262"/>
      <c r="AN43" s="4255"/>
      <c r="AO43" s="3973"/>
      <c r="AP43" s="2238"/>
      <c r="AQ43" s="2237"/>
      <c r="AR43" s="2237"/>
      <c r="AS43" s="4291"/>
      <c r="AT43" s="2237"/>
      <c r="AU43" s="2237"/>
    </row>
    <row r="44" spans="1:47" x14ac:dyDescent="0.25">
      <c r="A44" s="6664"/>
      <c r="B44" s="2837" t="s">
        <v>2772</v>
      </c>
      <c r="C44" s="2837">
        <v>0</v>
      </c>
      <c r="D44" s="2838">
        <f t="shared" si="1"/>
        <v>0</v>
      </c>
      <c r="E44" s="4289">
        <f t="shared" si="1"/>
        <v>0</v>
      </c>
      <c r="F44" s="4019"/>
      <c r="G44" s="4016"/>
      <c r="H44" s="3169"/>
      <c r="I44" s="2238"/>
      <c r="J44" s="3169"/>
      <c r="K44" s="3170"/>
      <c r="L44" s="3169"/>
      <c r="M44" s="3170"/>
      <c r="N44" s="3169"/>
      <c r="O44" s="3170"/>
      <c r="P44" s="3169"/>
      <c r="Q44" s="3170"/>
      <c r="R44" s="3169"/>
      <c r="S44" s="3170"/>
      <c r="T44" s="3169"/>
      <c r="U44" s="3170"/>
      <c r="V44" s="3169"/>
      <c r="W44" s="3170"/>
      <c r="X44" s="3169"/>
      <c r="Y44" s="3170"/>
      <c r="Z44" s="3169"/>
      <c r="AA44" s="3170"/>
      <c r="AB44" s="3169"/>
      <c r="AC44" s="3170"/>
      <c r="AD44" s="3169"/>
      <c r="AE44" s="3170"/>
      <c r="AF44" s="3169"/>
      <c r="AG44" s="3170"/>
      <c r="AH44" s="3169"/>
      <c r="AI44" s="3170"/>
      <c r="AJ44" s="3169"/>
      <c r="AK44" s="3170"/>
      <c r="AL44" s="4290"/>
      <c r="AM44" s="3171"/>
      <c r="AN44" s="4255"/>
      <c r="AO44" s="3968"/>
      <c r="AP44" s="2238"/>
      <c r="AQ44" s="2237"/>
      <c r="AR44" s="2237"/>
      <c r="AS44" s="4291"/>
      <c r="AT44" s="2237"/>
      <c r="AU44" s="2237"/>
    </row>
    <row r="45" spans="1:47" x14ac:dyDescent="0.25">
      <c r="A45" s="6664"/>
      <c r="B45" s="2837" t="s">
        <v>2773</v>
      </c>
      <c r="C45" s="2837">
        <v>0</v>
      </c>
      <c r="D45" s="2838">
        <f t="shared" si="1"/>
        <v>0</v>
      </c>
      <c r="E45" s="710">
        <f t="shared" si="1"/>
        <v>0</v>
      </c>
      <c r="F45" s="4019"/>
      <c r="G45" s="610"/>
      <c r="H45" s="3169"/>
      <c r="I45" s="2238"/>
      <c r="J45" s="3169"/>
      <c r="K45" s="3170"/>
      <c r="L45" s="3169"/>
      <c r="M45" s="3170"/>
      <c r="N45" s="3169"/>
      <c r="O45" s="3170"/>
      <c r="P45" s="3169"/>
      <c r="Q45" s="3170"/>
      <c r="R45" s="3169"/>
      <c r="S45" s="3170"/>
      <c r="T45" s="3169"/>
      <c r="U45" s="3170"/>
      <c r="V45" s="3169"/>
      <c r="W45" s="3170"/>
      <c r="X45" s="3169"/>
      <c r="Y45" s="3170"/>
      <c r="Z45" s="3169"/>
      <c r="AA45" s="3170"/>
      <c r="AB45" s="3169"/>
      <c r="AC45" s="3170"/>
      <c r="AD45" s="3169"/>
      <c r="AE45" s="3170"/>
      <c r="AF45" s="3169"/>
      <c r="AG45" s="3969"/>
      <c r="AH45" s="3169"/>
      <c r="AI45" s="3170"/>
      <c r="AJ45" s="3169"/>
      <c r="AK45" s="3170"/>
      <c r="AL45" s="4290"/>
      <c r="AM45" s="3171"/>
      <c r="AN45" s="4255"/>
      <c r="AO45" s="3968"/>
      <c r="AP45" s="2238"/>
      <c r="AQ45" s="2237"/>
      <c r="AR45" s="2237"/>
      <c r="AS45" s="4291"/>
      <c r="AT45" s="2237"/>
      <c r="AU45" s="2237"/>
    </row>
    <row r="46" spans="1:47" x14ac:dyDescent="0.25">
      <c r="A46" s="7422"/>
      <c r="B46" s="2847" t="s">
        <v>2102</v>
      </c>
      <c r="C46" s="2847">
        <v>0</v>
      </c>
      <c r="D46" s="2848">
        <f t="shared" si="1"/>
        <v>0</v>
      </c>
      <c r="E46" s="4294">
        <f t="shared" si="1"/>
        <v>0</v>
      </c>
      <c r="F46" s="4024"/>
      <c r="G46" s="4299"/>
      <c r="H46" s="4220"/>
      <c r="I46" s="3998"/>
      <c r="J46" s="4220"/>
      <c r="K46" s="4004"/>
      <c r="L46" s="4220"/>
      <c r="M46" s="4004"/>
      <c r="N46" s="4220"/>
      <c r="O46" s="4004"/>
      <c r="P46" s="4220"/>
      <c r="Q46" s="4004"/>
      <c r="R46" s="4220"/>
      <c r="S46" s="4004"/>
      <c r="T46" s="4220"/>
      <c r="U46" s="4004"/>
      <c r="V46" s="4220"/>
      <c r="W46" s="4004"/>
      <c r="X46" s="4220"/>
      <c r="Y46" s="4004"/>
      <c r="Z46" s="4220"/>
      <c r="AA46" s="4004"/>
      <c r="AB46" s="4220"/>
      <c r="AC46" s="4004"/>
      <c r="AD46" s="4220"/>
      <c r="AE46" s="4004"/>
      <c r="AF46" s="4220"/>
      <c r="AG46" s="4004"/>
      <c r="AH46" s="4220"/>
      <c r="AI46" s="4004"/>
      <c r="AJ46" s="4220"/>
      <c r="AK46" s="4004"/>
      <c r="AL46" s="4300"/>
      <c r="AM46" s="4269"/>
      <c r="AN46" s="4295"/>
      <c r="AO46" s="4222"/>
      <c r="AP46" s="2262"/>
      <c r="AQ46" s="2261"/>
      <c r="AR46" s="2261"/>
      <c r="AS46" s="4291"/>
      <c r="AT46" s="2237"/>
      <c r="AU46" s="2237"/>
    </row>
    <row r="47" spans="1:47" x14ac:dyDescent="0.25">
      <c r="A47" s="7567" t="s">
        <v>2775</v>
      </c>
      <c r="B47" s="4277" t="s">
        <v>135</v>
      </c>
      <c r="C47" s="4187">
        <v>0</v>
      </c>
      <c r="D47" s="2819">
        <f t="shared" ref="D47:E52" si="2">SUM(J47+L47+N47+P47+R47+T47+V47+X47+Z47+AB47+AD47+AF47+AH47+AJ47+AL47)</f>
        <v>0</v>
      </c>
      <c r="E47" s="4278">
        <f t="shared" si="2"/>
        <v>0</v>
      </c>
      <c r="F47" s="4297"/>
      <c r="G47" s="4298"/>
      <c r="H47" s="4297"/>
      <c r="I47" s="4298"/>
      <c r="J47" s="4279"/>
      <c r="K47" s="4281"/>
      <c r="L47" s="4279"/>
      <c r="M47" s="4281"/>
      <c r="N47" s="4279"/>
      <c r="O47" s="4281"/>
      <c r="P47" s="4279"/>
      <c r="Q47" s="4281"/>
      <c r="R47" s="4279"/>
      <c r="S47" s="4281"/>
      <c r="T47" s="4279"/>
      <c r="U47" s="4281"/>
      <c r="V47" s="4279"/>
      <c r="W47" s="4281"/>
      <c r="X47" s="4279"/>
      <c r="Y47" s="4281"/>
      <c r="Z47" s="4279"/>
      <c r="AA47" s="4281"/>
      <c r="AB47" s="4279"/>
      <c r="AC47" s="4281"/>
      <c r="AD47" s="4279"/>
      <c r="AE47" s="4281"/>
      <c r="AF47" s="4279"/>
      <c r="AG47" s="4281"/>
      <c r="AH47" s="4279"/>
      <c r="AI47" s="4281"/>
      <c r="AJ47" s="4279"/>
      <c r="AK47" s="4281"/>
      <c r="AL47" s="4282"/>
      <c r="AM47" s="4283"/>
      <c r="AN47" s="375"/>
      <c r="AO47" s="4285"/>
      <c r="AP47" s="4280"/>
      <c r="AQ47" s="4301"/>
      <c r="AR47" s="4301"/>
      <c r="AS47" s="4301"/>
      <c r="AT47" s="4301"/>
      <c r="AU47" s="4301"/>
    </row>
    <row r="48" spans="1:47" x14ac:dyDescent="0.25">
      <c r="A48" s="6884"/>
      <c r="B48" s="4288" t="s">
        <v>87</v>
      </c>
      <c r="C48" s="2837">
        <v>0</v>
      </c>
      <c r="D48" s="2838">
        <f t="shared" si="2"/>
        <v>0</v>
      </c>
      <c r="E48" s="4289">
        <f t="shared" si="2"/>
        <v>0</v>
      </c>
      <c r="F48" s="4019"/>
      <c r="G48" s="711"/>
      <c r="H48" s="4019"/>
      <c r="I48" s="711"/>
      <c r="J48" s="3169"/>
      <c r="K48" s="3170"/>
      <c r="L48" s="3169"/>
      <c r="M48" s="3170"/>
      <c r="N48" s="3169"/>
      <c r="O48" s="3170"/>
      <c r="P48" s="3169"/>
      <c r="Q48" s="3170"/>
      <c r="R48" s="3169"/>
      <c r="S48" s="3170"/>
      <c r="T48" s="3169"/>
      <c r="U48" s="3170"/>
      <c r="V48" s="3169"/>
      <c r="W48" s="3170"/>
      <c r="X48" s="3169"/>
      <c r="Y48" s="3170"/>
      <c r="Z48" s="3169"/>
      <c r="AA48" s="3170"/>
      <c r="AB48" s="3169"/>
      <c r="AC48" s="3170"/>
      <c r="AD48" s="3169"/>
      <c r="AE48" s="3170"/>
      <c r="AF48" s="3169"/>
      <c r="AG48" s="3170"/>
      <c r="AH48" s="3169"/>
      <c r="AI48" s="3170"/>
      <c r="AJ48" s="3169"/>
      <c r="AK48" s="3170"/>
      <c r="AL48" s="4290"/>
      <c r="AM48" s="3171"/>
      <c r="AN48" s="4255"/>
      <c r="AO48" s="3968"/>
      <c r="AP48" s="2238"/>
      <c r="AQ48" s="2237"/>
      <c r="AR48" s="2237"/>
      <c r="AS48" s="2237"/>
      <c r="AT48" s="2237"/>
      <c r="AU48" s="2237"/>
    </row>
    <row r="49" spans="1:47" x14ac:dyDescent="0.25">
      <c r="A49" s="6884"/>
      <c r="B49" s="4288" t="s">
        <v>2769</v>
      </c>
      <c r="C49" s="2837">
        <v>0</v>
      </c>
      <c r="D49" s="2838">
        <f t="shared" si="2"/>
        <v>0</v>
      </c>
      <c r="E49" s="4289">
        <f t="shared" si="2"/>
        <v>0</v>
      </c>
      <c r="F49" s="4019"/>
      <c r="G49" s="711"/>
      <c r="H49" s="4019"/>
      <c r="I49" s="711"/>
      <c r="J49" s="3169"/>
      <c r="K49" s="3170"/>
      <c r="L49" s="3169"/>
      <c r="M49" s="3170"/>
      <c r="N49" s="3169"/>
      <c r="O49" s="3170"/>
      <c r="P49" s="3169"/>
      <c r="Q49" s="3170"/>
      <c r="R49" s="3169"/>
      <c r="S49" s="3170"/>
      <c r="T49" s="3169"/>
      <c r="U49" s="3170"/>
      <c r="V49" s="3169"/>
      <c r="W49" s="3170"/>
      <c r="X49" s="3169"/>
      <c r="Y49" s="3170"/>
      <c r="Z49" s="3169"/>
      <c r="AA49" s="3170"/>
      <c r="AB49" s="3169"/>
      <c r="AC49" s="3170"/>
      <c r="AD49" s="3169"/>
      <c r="AE49" s="3170"/>
      <c r="AF49" s="3169"/>
      <c r="AG49" s="3170"/>
      <c r="AH49" s="3169"/>
      <c r="AI49" s="3170"/>
      <c r="AJ49" s="3169"/>
      <c r="AK49" s="3170"/>
      <c r="AL49" s="4290"/>
      <c r="AM49" s="3171"/>
      <c r="AN49" s="4255"/>
      <c r="AO49" s="3968"/>
      <c r="AP49" s="2238"/>
      <c r="AQ49" s="2237"/>
      <c r="AR49" s="2237"/>
      <c r="AS49" s="2237"/>
      <c r="AT49" s="2237"/>
      <c r="AU49" s="2237"/>
    </row>
    <row r="50" spans="1:47" x14ac:dyDescent="0.25">
      <c r="A50" s="6884"/>
      <c r="B50" s="4288" t="s">
        <v>431</v>
      </c>
      <c r="C50" s="2837">
        <v>0</v>
      </c>
      <c r="D50" s="2838">
        <f t="shared" si="2"/>
        <v>0</v>
      </c>
      <c r="E50" s="4289">
        <f t="shared" si="2"/>
        <v>0</v>
      </c>
      <c r="F50" s="4019"/>
      <c r="G50" s="711"/>
      <c r="H50" s="4019"/>
      <c r="I50" s="711"/>
      <c r="J50" s="3169"/>
      <c r="K50" s="3170"/>
      <c r="L50" s="3169"/>
      <c r="M50" s="3170"/>
      <c r="N50" s="3169"/>
      <c r="O50" s="3170"/>
      <c r="P50" s="3169"/>
      <c r="Q50" s="3170"/>
      <c r="R50" s="3169"/>
      <c r="S50" s="3170"/>
      <c r="T50" s="3169"/>
      <c r="U50" s="3170"/>
      <c r="V50" s="3169"/>
      <c r="W50" s="3170"/>
      <c r="X50" s="3169"/>
      <c r="Y50" s="3170"/>
      <c r="Z50" s="3169"/>
      <c r="AA50" s="3170"/>
      <c r="AB50" s="3169"/>
      <c r="AC50" s="3170"/>
      <c r="AD50" s="3169"/>
      <c r="AE50" s="3170"/>
      <c r="AF50" s="3169"/>
      <c r="AG50" s="3170"/>
      <c r="AH50" s="3169"/>
      <c r="AI50" s="3170"/>
      <c r="AJ50" s="3169"/>
      <c r="AK50" s="3170"/>
      <c r="AL50" s="4290"/>
      <c r="AM50" s="3171"/>
      <c r="AN50" s="4255"/>
      <c r="AO50" s="3968"/>
      <c r="AP50" s="2238"/>
      <c r="AQ50" s="2237"/>
      <c r="AR50" s="2237"/>
      <c r="AS50" s="2237"/>
      <c r="AT50" s="2237"/>
      <c r="AU50" s="2237"/>
    </row>
    <row r="51" spans="1:47" x14ac:dyDescent="0.25">
      <c r="A51" s="6884"/>
      <c r="B51" s="1482" t="s">
        <v>2773</v>
      </c>
      <c r="C51" s="1261">
        <v>0</v>
      </c>
      <c r="D51" s="2838">
        <f t="shared" si="2"/>
        <v>0</v>
      </c>
      <c r="E51" s="710">
        <f t="shared" si="2"/>
        <v>0</v>
      </c>
      <c r="F51" s="4019"/>
      <c r="G51" s="711"/>
      <c r="H51" s="4019"/>
      <c r="I51" s="711"/>
      <c r="J51" s="3971"/>
      <c r="K51" s="3972"/>
      <c r="L51" s="3971"/>
      <c r="M51" s="3972"/>
      <c r="N51" s="3971"/>
      <c r="O51" s="3972"/>
      <c r="P51" s="3971"/>
      <c r="Q51" s="3972"/>
      <c r="R51" s="3971"/>
      <c r="S51" s="3972"/>
      <c r="T51" s="3971"/>
      <c r="U51" s="3972"/>
      <c r="V51" s="3971"/>
      <c r="W51" s="3972"/>
      <c r="X51" s="3971"/>
      <c r="Y51" s="3972"/>
      <c r="Z51" s="3971"/>
      <c r="AA51" s="3972"/>
      <c r="AB51" s="3971"/>
      <c r="AC51" s="3972"/>
      <c r="AD51" s="3971"/>
      <c r="AE51" s="3972"/>
      <c r="AF51" s="3971"/>
      <c r="AG51" s="3972"/>
      <c r="AH51" s="3971"/>
      <c r="AI51" s="3972"/>
      <c r="AJ51" s="3971"/>
      <c r="AK51" s="3972"/>
      <c r="AL51" s="4292"/>
      <c r="AM51" s="4262"/>
      <c r="AN51" s="4255"/>
      <c r="AO51" s="3973"/>
      <c r="AP51" s="709"/>
      <c r="AQ51" s="2250"/>
      <c r="AR51" s="2250"/>
      <c r="AS51" s="2250"/>
      <c r="AT51" s="2250"/>
      <c r="AU51" s="2250"/>
    </row>
    <row r="52" spans="1:47" x14ac:dyDescent="0.25">
      <c r="A52" s="6884"/>
      <c r="B52" s="4293" t="s">
        <v>2772</v>
      </c>
      <c r="C52" s="2847">
        <v>0</v>
      </c>
      <c r="D52" s="2848">
        <f t="shared" si="2"/>
        <v>0</v>
      </c>
      <c r="E52" s="4294">
        <f t="shared" si="2"/>
        <v>0</v>
      </c>
      <c r="F52" s="4024"/>
      <c r="G52" s="4302"/>
      <c r="H52" s="4024"/>
      <c r="I52" s="4302"/>
      <c r="J52" s="3961"/>
      <c r="K52" s="3962"/>
      <c r="L52" s="3961"/>
      <c r="M52" s="3962"/>
      <c r="N52" s="3961"/>
      <c r="O52" s="3962"/>
      <c r="P52" s="3961"/>
      <c r="Q52" s="3962"/>
      <c r="R52" s="3961"/>
      <c r="S52" s="3962"/>
      <c r="T52" s="3961"/>
      <c r="U52" s="3962"/>
      <c r="V52" s="3961"/>
      <c r="W52" s="3962"/>
      <c r="X52" s="3961"/>
      <c r="Y52" s="3962"/>
      <c r="Z52" s="3961"/>
      <c r="AA52" s="3962"/>
      <c r="AB52" s="3961"/>
      <c r="AC52" s="3962"/>
      <c r="AD52" s="3961"/>
      <c r="AE52" s="3962"/>
      <c r="AF52" s="3961"/>
      <c r="AG52" s="3962"/>
      <c r="AH52" s="3961"/>
      <c r="AI52" s="3962"/>
      <c r="AJ52" s="3961"/>
      <c r="AK52" s="3962"/>
      <c r="AL52" s="4303"/>
      <c r="AM52" s="4270"/>
      <c r="AN52" s="4295"/>
      <c r="AO52" s="3964"/>
      <c r="AP52" s="2262"/>
      <c r="AQ52" s="2261"/>
      <c r="AR52" s="2261"/>
      <c r="AS52" s="2261"/>
      <c r="AT52" s="2261"/>
      <c r="AU52" s="2261"/>
    </row>
    <row r="53" spans="1:47" x14ac:dyDescent="0.25">
      <c r="A53" s="7567" t="s">
        <v>2776</v>
      </c>
      <c r="B53" s="4277" t="s">
        <v>135</v>
      </c>
      <c r="C53" s="4187">
        <v>0</v>
      </c>
      <c r="D53" s="2819">
        <f t="shared" ref="D53:E56" si="3">SUM(J53+L53+N53+P53+R53+T53+V53+X53+Z53+AB53)</f>
        <v>0</v>
      </c>
      <c r="E53" s="4278">
        <f t="shared" si="3"/>
        <v>0</v>
      </c>
      <c r="F53" s="4297"/>
      <c r="G53" s="4298"/>
      <c r="H53" s="4297"/>
      <c r="I53" s="4298"/>
      <c r="J53" s="4279"/>
      <c r="K53" s="4281"/>
      <c r="L53" s="4279"/>
      <c r="M53" s="4281"/>
      <c r="N53" s="4279"/>
      <c r="O53" s="4281"/>
      <c r="P53" s="4279"/>
      <c r="Q53" s="4281"/>
      <c r="R53" s="4279"/>
      <c r="S53" s="4281"/>
      <c r="T53" s="4279"/>
      <c r="U53" s="4281"/>
      <c r="V53" s="4279"/>
      <c r="W53" s="4281"/>
      <c r="X53" s="4279"/>
      <c r="Y53" s="4281"/>
      <c r="Z53" s="4279"/>
      <c r="AA53" s="4281"/>
      <c r="AB53" s="3169"/>
      <c r="AC53" s="3170"/>
      <c r="AD53" s="3954"/>
      <c r="AE53" s="3986"/>
      <c r="AF53" s="4007"/>
      <c r="AG53" s="4008"/>
      <c r="AH53" s="4007"/>
      <c r="AI53" s="4008"/>
      <c r="AJ53" s="4007"/>
      <c r="AK53" s="4008"/>
      <c r="AL53" s="4304"/>
      <c r="AM53" s="4305"/>
      <c r="AN53" s="375"/>
      <c r="AO53" s="3952"/>
      <c r="AP53" s="3951"/>
      <c r="AQ53" s="4286"/>
      <c r="AR53" s="4286"/>
      <c r="AS53" s="4286"/>
      <c r="AT53" s="4286"/>
      <c r="AU53" s="4286"/>
    </row>
    <row r="54" spans="1:47" x14ac:dyDescent="0.25">
      <c r="A54" s="6884"/>
      <c r="B54" s="4288" t="s">
        <v>2769</v>
      </c>
      <c r="C54" s="2837">
        <v>0</v>
      </c>
      <c r="D54" s="2838">
        <f t="shared" si="3"/>
        <v>0</v>
      </c>
      <c r="E54" s="4289">
        <f t="shared" si="3"/>
        <v>0</v>
      </c>
      <c r="F54" s="4019"/>
      <c r="G54" s="711"/>
      <c r="H54" s="4019"/>
      <c r="I54" s="711"/>
      <c r="J54" s="3169"/>
      <c r="K54" s="3170"/>
      <c r="L54" s="3169"/>
      <c r="M54" s="3170"/>
      <c r="N54" s="3169"/>
      <c r="O54" s="3170"/>
      <c r="P54" s="3169"/>
      <c r="Q54" s="3170"/>
      <c r="R54" s="3169"/>
      <c r="S54" s="3170"/>
      <c r="T54" s="3169"/>
      <c r="U54" s="3170"/>
      <c r="V54" s="3169"/>
      <c r="W54" s="3170"/>
      <c r="X54" s="3169"/>
      <c r="Y54" s="3170"/>
      <c r="Z54" s="3169"/>
      <c r="AA54" s="3170"/>
      <c r="AB54" s="3169"/>
      <c r="AC54" s="3170"/>
      <c r="AD54" s="3954"/>
      <c r="AE54" s="3986"/>
      <c r="AF54" s="4015"/>
      <c r="AG54" s="4016"/>
      <c r="AH54" s="4015"/>
      <c r="AI54" s="4016"/>
      <c r="AJ54" s="4015"/>
      <c r="AK54" s="4016"/>
      <c r="AL54" s="4306"/>
      <c r="AM54" s="4307"/>
      <c r="AN54" s="4255"/>
      <c r="AO54" s="3968"/>
      <c r="AP54" s="2238"/>
      <c r="AQ54" s="2237"/>
      <c r="AR54" s="2237"/>
      <c r="AS54" s="2237"/>
      <c r="AT54" s="2237"/>
      <c r="AU54" s="2237"/>
    </row>
    <row r="55" spans="1:47" x14ac:dyDescent="0.25">
      <c r="A55" s="6884"/>
      <c r="B55" s="4288" t="s">
        <v>2773</v>
      </c>
      <c r="C55" s="2837">
        <v>0</v>
      </c>
      <c r="D55" s="2838">
        <f t="shared" si="3"/>
        <v>0</v>
      </c>
      <c r="E55" s="710">
        <f t="shared" si="3"/>
        <v>0</v>
      </c>
      <c r="F55" s="4019"/>
      <c r="G55" s="711"/>
      <c r="H55" s="4019"/>
      <c r="I55" s="711"/>
      <c r="J55" s="3971"/>
      <c r="K55" s="3972"/>
      <c r="L55" s="3971"/>
      <c r="M55" s="3972"/>
      <c r="N55" s="3971"/>
      <c r="O55" s="3972"/>
      <c r="P55" s="3971"/>
      <c r="Q55" s="3972"/>
      <c r="R55" s="3971"/>
      <c r="S55" s="3972"/>
      <c r="T55" s="3971"/>
      <c r="U55" s="3972"/>
      <c r="V55" s="3971"/>
      <c r="W55" s="3972"/>
      <c r="X55" s="3971"/>
      <c r="Y55" s="3972"/>
      <c r="Z55" s="3971"/>
      <c r="AA55" s="3972"/>
      <c r="AB55" s="3169"/>
      <c r="AC55" s="3170"/>
      <c r="AD55" s="3954"/>
      <c r="AE55" s="3986"/>
      <c r="AF55" s="4019"/>
      <c r="AG55" s="4020"/>
      <c r="AH55" s="4019"/>
      <c r="AI55" s="4020"/>
      <c r="AJ55" s="4019"/>
      <c r="AK55" s="4020"/>
      <c r="AL55" s="4308"/>
      <c r="AM55" s="4309"/>
      <c r="AN55" s="4255"/>
      <c r="AO55" s="3973"/>
      <c r="AP55" s="709"/>
      <c r="AQ55" s="2250"/>
      <c r="AR55" s="2250"/>
      <c r="AS55" s="2250"/>
      <c r="AT55" s="2250"/>
      <c r="AU55" s="2250"/>
    </row>
    <row r="56" spans="1:47" x14ac:dyDescent="0.25">
      <c r="A56" s="7568"/>
      <c r="B56" s="4293" t="s">
        <v>2772</v>
      </c>
      <c r="C56" s="2847">
        <v>0</v>
      </c>
      <c r="D56" s="2848">
        <f t="shared" si="3"/>
        <v>0</v>
      </c>
      <c r="E56" s="4294">
        <f t="shared" si="3"/>
        <v>0</v>
      </c>
      <c r="F56" s="4024"/>
      <c r="G56" s="4302"/>
      <c r="H56" s="4024"/>
      <c r="I56" s="4302"/>
      <c r="J56" s="3961"/>
      <c r="K56" s="3962"/>
      <c r="L56" s="3961"/>
      <c r="M56" s="3962"/>
      <c r="N56" s="3961"/>
      <c r="O56" s="3962"/>
      <c r="P56" s="3961"/>
      <c r="Q56" s="3962"/>
      <c r="R56" s="3961"/>
      <c r="S56" s="3962"/>
      <c r="T56" s="3961"/>
      <c r="U56" s="3962"/>
      <c r="V56" s="3961"/>
      <c r="W56" s="3962"/>
      <c r="X56" s="3961"/>
      <c r="Y56" s="3962"/>
      <c r="Z56" s="3961"/>
      <c r="AA56" s="3962"/>
      <c r="AB56" s="3169"/>
      <c r="AC56" s="3170"/>
      <c r="AD56" s="3954"/>
      <c r="AE56" s="3986"/>
      <c r="AF56" s="4024"/>
      <c r="AG56" s="4025"/>
      <c r="AH56" s="4024"/>
      <c r="AI56" s="4025"/>
      <c r="AJ56" s="4024"/>
      <c r="AK56" s="4025"/>
      <c r="AL56" s="4310"/>
      <c r="AM56" s="4311"/>
      <c r="AN56" s="4295"/>
      <c r="AO56" s="3964"/>
      <c r="AP56" s="2262"/>
      <c r="AQ56" s="2261"/>
      <c r="AR56" s="2261"/>
      <c r="AS56" s="2261"/>
      <c r="AT56" s="2261"/>
      <c r="AU56" s="2261"/>
    </row>
    <row r="57" spans="1:47" x14ac:dyDescent="0.25">
      <c r="A57" s="7567" t="s">
        <v>2777</v>
      </c>
      <c r="B57" s="4277" t="s">
        <v>135</v>
      </c>
      <c r="C57" s="4187">
        <v>0</v>
      </c>
      <c r="D57" s="2819">
        <f t="shared" ref="D57:E63" si="4">SUM(J57+L57+N57+P57+R57+T57+V57+X57+Z57+AB57+AD57+AF57+AH57+AJ57+AL57)</f>
        <v>0</v>
      </c>
      <c r="E57" s="4278">
        <f t="shared" si="4"/>
        <v>0</v>
      </c>
      <c r="F57" s="4297"/>
      <c r="G57" s="4298"/>
      <c r="H57" s="4297"/>
      <c r="I57" s="4298"/>
      <c r="J57" s="4279"/>
      <c r="K57" s="4281"/>
      <c r="L57" s="4279"/>
      <c r="M57" s="4281"/>
      <c r="N57" s="4279"/>
      <c r="O57" s="4281"/>
      <c r="P57" s="4279"/>
      <c r="Q57" s="4281"/>
      <c r="R57" s="4279"/>
      <c r="S57" s="4281"/>
      <c r="T57" s="4279"/>
      <c r="U57" s="4281"/>
      <c r="V57" s="4279"/>
      <c r="W57" s="4281"/>
      <c r="X57" s="4279"/>
      <c r="Y57" s="4281"/>
      <c r="Z57" s="4279"/>
      <c r="AA57" s="4281"/>
      <c r="AB57" s="4279"/>
      <c r="AC57" s="4281"/>
      <c r="AD57" s="4279"/>
      <c r="AE57" s="4281"/>
      <c r="AF57" s="4279"/>
      <c r="AG57" s="4281"/>
      <c r="AH57" s="4279"/>
      <c r="AI57" s="4281"/>
      <c r="AJ57" s="4279"/>
      <c r="AK57" s="4281"/>
      <c r="AL57" s="4282"/>
      <c r="AM57" s="4283"/>
      <c r="AN57" s="375"/>
      <c r="AO57" s="3952"/>
      <c r="AP57" s="3951"/>
      <c r="AQ57" s="4286"/>
      <c r="AR57" s="4286"/>
      <c r="AS57" s="4286"/>
      <c r="AT57" s="4286"/>
      <c r="AU57" s="4286"/>
    </row>
    <row r="58" spans="1:47" x14ac:dyDescent="0.25">
      <c r="A58" s="6884"/>
      <c r="B58" s="4288" t="s">
        <v>87</v>
      </c>
      <c r="C58" s="2837">
        <v>0</v>
      </c>
      <c r="D58" s="2838">
        <f t="shared" si="4"/>
        <v>0</v>
      </c>
      <c r="E58" s="4289">
        <f t="shared" si="4"/>
        <v>0</v>
      </c>
      <c r="F58" s="4019"/>
      <c r="G58" s="711"/>
      <c r="H58" s="4019"/>
      <c r="I58" s="711"/>
      <c r="J58" s="3169"/>
      <c r="K58" s="3170"/>
      <c r="L58" s="3169"/>
      <c r="M58" s="3170"/>
      <c r="N58" s="3169"/>
      <c r="O58" s="3170"/>
      <c r="P58" s="3169"/>
      <c r="Q58" s="3170"/>
      <c r="R58" s="3169"/>
      <c r="S58" s="3170"/>
      <c r="T58" s="3169"/>
      <c r="U58" s="3170"/>
      <c r="V58" s="3169"/>
      <c r="W58" s="3170"/>
      <c r="X58" s="3169"/>
      <c r="Y58" s="3170"/>
      <c r="Z58" s="3169"/>
      <c r="AA58" s="3170"/>
      <c r="AB58" s="3169"/>
      <c r="AC58" s="3170"/>
      <c r="AD58" s="3169"/>
      <c r="AE58" s="3170"/>
      <c r="AF58" s="3169"/>
      <c r="AG58" s="3170"/>
      <c r="AH58" s="3169"/>
      <c r="AI58" s="3170"/>
      <c r="AJ58" s="3169"/>
      <c r="AK58" s="3170"/>
      <c r="AL58" s="4290"/>
      <c r="AM58" s="3171"/>
      <c r="AN58" s="4255"/>
      <c r="AO58" s="713"/>
      <c r="AP58" s="1032"/>
      <c r="AQ58" s="824"/>
      <c r="AR58" s="824"/>
      <c r="AS58" s="824"/>
      <c r="AT58" s="824"/>
      <c r="AU58" s="824"/>
    </row>
    <row r="59" spans="1:47" x14ac:dyDescent="0.25">
      <c r="A59" s="6884"/>
      <c r="B59" s="4288" t="s">
        <v>2769</v>
      </c>
      <c r="C59" s="2837">
        <v>0</v>
      </c>
      <c r="D59" s="2838">
        <f t="shared" si="4"/>
        <v>0</v>
      </c>
      <c r="E59" s="4289">
        <f t="shared" si="4"/>
        <v>0</v>
      </c>
      <c r="F59" s="4019"/>
      <c r="G59" s="711"/>
      <c r="H59" s="4019"/>
      <c r="I59" s="711"/>
      <c r="J59" s="3169"/>
      <c r="K59" s="3170"/>
      <c r="L59" s="3169"/>
      <c r="M59" s="3170"/>
      <c r="N59" s="3169"/>
      <c r="O59" s="3170"/>
      <c r="P59" s="3169"/>
      <c r="Q59" s="3170"/>
      <c r="R59" s="3169"/>
      <c r="S59" s="3170"/>
      <c r="T59" s="3169"/>
      <c r="U59" s="3170"/>
      <c r="V59" s="3169"/>
      <c r="W59" s="3170"/>
      <c r="X59" s="3169"/>
      <c r="Y59" s="3170"/>
      <c r="Z59" s="3169"/>
      <c r="AA59" s="3170"/>
      <c r="AB59" s="3169"/>
      <c r="AC59" s="3170"/>
      <c r="AD59" s="3169"/>
      <c r="AE59" s="3170"/>
      <c r="AF59" s="3169"/>
      <c r="AG59" s="3170"/>
      <c r="AH59" s="3169"/>
      <c r="AI59" s="3170"/>
      <c r="AJ59" s="3169"/>
      <c r="AK59" s="3170"/>
      <c r="AL59" s="4290"/>
      <c r="AM59" s="3171"/>
      <c r="AN59" s="4255"/>
      <c r="AO59" s="3968"/>
      <c r="AP59" s="2238"/>
      <c r="AQ59" s="2237"/>
      <c r="AR59" s="2237"/>
      <c r="AS59" s="2237"/>
      <c r="AT59" s="2237"/>
      <c r="AU59" s="2237"/>
    </row>
    <row r="60" spans="1:47" x14ac:dyDescent="0.25">
      <c r="A60" s="6884"/>
      <c r="B60" s="4288" t="s">
        <v>445</v>
      </c>
      <c r="C60" s="2837">
        <v>0</v>
      </c>
      <c r="D60" s="2838">
        <f t="shared" si="4"/>
        <v>0</v>
      </c>
      <c r="E60" s="4289">
        <f t="shared" si="4"/>
        <v>0</v>
      </c>
      <c r="F60" s="4019"/>
      <c r="G60" s="711"/>
      <c r="H60" s="4019"/>
      <c r="I60" s="711"/>
      <c r="J60" s="3169"/>
      <c r="K60" s="3170"/>
      <c r="L60" s="3169"/>
      <c r="M60" s="3170"/>
      <c r="N60" s="3169"/>
      <c r="O60" s="3170"/>
      <c r="P60" s="3169"/>
      <c r="Q60" s="3170"/>
      <c r="R60" s="3169"/>
      <c r="S60" s="3170"/>
      <c r="T60" s="3169"/>
      <c r="U60" s="3170"/>
      <c r="V60" s="3169"/>
      <c r="W60" s="3170"/>
      <c r="X60" s="3169"/>
      <c r="Y60" s="3170"/>
      <c r="Z60" s="3169"/>
      <c r="AA60" s="3170"/>
      <c r="AB60" s="3169"/>
      <c r="AC60" s="3170"/>
      <c r="AD60" s="3169"/>
      <c r="AE60" s="3170"/>
      <c r="AF60" s="3169"/>
      <c r="AG60" s="3170"/>
      <c r="AH60" s="3169"/>
      <c r="AI60" s="3170"/>
      <c r="AJ60" s="3169"/>
      <c r="AK60" s="3170"/>
      <c r="AL60" s="4290"/>
      <c r="AM60" s="3171"/>
      <c r="AN60" s="4255"/>
      <c r="AO60" s="3968"/>
      <c r="AP60" s="2238"/>
      <c r="AQ60" s="2237"/>
      <c r="AR60" s="2237"/>
      <c r="AS60" s="2237"/>
      <c r="AT60" s="2237"/>
      <c r="AU60" s="2237"/>
    </row>
    <row r="61" spans="1:47" x14ac:dyDescent="0.25">
      <c r="A61" s="6884"/>
      <c r="B61" s="4288" t="s">
        <v>431</v>
      </c>
      <c r="C61" s="2837">
        <v>0</v>
      </c>
      <c r="D61" s="2838">
        <f t="shared" si="4"/>
        <v>0</v>
      </c>
      <c r="E61" s="4289">
        <f t="shared" si="4"/>
        <v>0</v>
      </c>
      <c r="F61" s="4019"/>
      <c r="G61" s="711"/>
      <c r="H61" s="4019"/>
      <c r="I61" s="711"/>
      <c r="J61" s="3169"/>
      <c r="K61" s="3170"/>
      <c r="L61" s="3169"/>
      <c r="M61" s="3170"/>
      <c r="N61" s="3169"/>
      <c r="O61" s="3170"/>
      <c r="P61" s="3169"/>
      <c r="Q61" s="3170"/>
      <c r="R61" s="3169"/>
      <c r="S61" s="3170"/>
      <c r="T61" s="3169"/>
      <c r="U61" s="3170"/>
      <c r="V61" s="3169"/>
      <c r="W61" s="3170"/>
      <c r="X61" s="3169"/>
      <c r="Y61" s="3170"/>
      <c r="Z61" s="3169"/>
      <c r="AA61" s="3170"/>
      <c r="AB61" s="3169"/>
      <c r="AC61" s="3170"/>
      <c r="AD61" s="3169"/>
      <c r="AE61" s="3170"/>
      <c r="AF61" s="3169"/>
      <c r="AG61" s="3170"/>
      <c r="AH61" s="3169"/>
      <c r="AI61" s="3170"/>
      <c r="AJ61" s="3169"/>
      <c r="AK61" s="3170"/>
      <c r="AL61" s="4290"/>
      <c r="AM61" s="3171"/>
      <c r="AN61" s="4255"/>
      <c r="AO61" s="3968"/>
      <c r="AP61" s="2238"/>
      <c r="AQ61" s="2237"/>
      <c r="AR61" s="2237"/>
      <c r="AS61" s="2237"/>
      <c r="AT61" s="2237"/>
      <c r="AU61" s="2237"/>
    </row>
    <row r="62" spans="1:47" x14ac:dyDescent="0.25">
      <c r="A62" s="6884"/>
      <c r="B62" s="1482" t="s">
        <v>2773</v>
      </c>
      <c r="C62" s="1261">
        <v>0</v>
      </c>
      <c r="D62" s="2838">
        <f t="shared" si="4"/>
        <v>0</v>
      </c>
      <c r="E62" s="710">
        <f t="shared" si="4"/>
        <v>0</v>
      </c>
      <c r="F62" s="4019"/>
      <c r="G62" s="711"/>
      <c r="H62" s="4019"/>
      <c r="I62" s="711"/>
      <c r="J62" s="3971"/>
      <c r="K62" s="3972"/>
      <c r="L62" s="3971"/>
      <c r="M62" s="3972"/>
      <c r="N62" s="3971"/>
      <c r="O62" s="3972"/>
      <c r="P62" s="3971"/>
      <c r="Q62" s="3972"/>
      <c r="R62" s="3971"/>
      <c r="S62" s="3972"/>
      <c r="T62" s="3971"/>
      <c r="U62" s="3972"/>
      <c r="V62" s="3971"/>
      <c r="W62" s="3972"/>
      <c r="X62" s="3971"/>
      <c r="Y62" s="3972"/>
      <c r="Z62" s="3971"/>
      <c r="AA62" s="3972"/>
      <c r="AB62" s="3971"/>
      <c r="AC62" s="3972"/>
      <c r="AD62" s="3971"/>
      <c r="AE62" s="3972"/>
      <c r="AF62" s="3971"/>
      <c r="AG62" s="3972"/>
      <c r="AH62" s="3971"/>
      <c r="AI62" s="3972"/>
      <c r="AJ62" s="3971"/>
      <c r="AK62" s="3972"/>
      <c r="AL62" s="4292"/>
      <c r="AM62" s="4262"/>
      <c r="AN62" s="4255"/>
      <c r="AO62" s="3973"/>
      <c r="AP62" s="709"/>
      <c r="AQ62" s="2250"/>
      <c r="AR62" s="2250"/>
      <c r="AS62" s="2250"/>
      <c r="AT62" s="2250"/>
      <c r="AU62" s="2250"/>
    </row>
    <row r="63" spans="1:47" x14ac:dyDescent="0.25">
      <c r="A63" s="7568"/>
      <c r="B63" s="4293" t="s">
        <v>2772</v>
      </c>
      <c r="C63" s="2847">
        <v>0</v>
      </c>
      <c r="D63" s="2848">
        <f t="shared" si="4"/>
        <v>0</v>
      </c>
      <c r="E63" s="4294">
        <f t="shared" si="4"/>
        <v>0</v>
      </c>
      <c r="F63" s="4024"/>
      <c r="G63" s="4302"/>
      <c r="H63" s="4024"/>
      <c r="I63" s="4302"/>
      <c r="J63" s="3961"/>
      <c r="K63" s="3962"/>
      <c r="L63" s="3961"/>
      <c r="M63" s="3962"/>
      <c r="N63" s="3961"/>
      <c r="O63" s="3962"/>
      <c r="P63" s="3961"/>
      <c r="Q63" s="3962"/>
      <c r="R63" s="3961"/>
      <c r="S63" s="3962"/>
      <c r="T63" s="3961"/>
      <c r="U63" s="3962"/>
      <c r="V63" s="3961"/>
      <c r="W63" s="3962"/>
      <c r="X63" s="3961"/>
      <c r="Y63" s="3962"/>
      <c r="Z63" s="3961"/>
      <c r="AA63" s="3962"/>
      <c r="AB63" s="3961"/>
      <c r="AC63" s="3962"/>
      <c r="AD63" s="3961"/>
      <c r="AE63" s="3962"/>
      <c r="AF63" s="3961"/>
      <c r="AG63" s="3962"/>
      <c r="AH63" s="3961"/>
      <c r="AI63" s="3962"/>
      <c r="AJ63" s="3961"/>
      <c r="AK63" s="3962"/>
      <c r="AL63" s="4303"/>
      <c r="AM63" s="4270"/>
      <c r="AN63" s="4295"/>
      <c r="AO63" s="3964"/>
      <c r="AP63" s="2262"/>
      <c r="AQ63" s="2261"/>
      <c r="AR63" s="2261"/>
      <c r="AS63" s="2261"/>
      <c r="AT63" s="2261"/>
      <c r="AU63" s="2261"/>
    </row>
    <row r="64" spans="1:47" x14ac:dyDescent="0.25">
      <c r="A64" s="7567" t="s">
        <v>2778</v>
      </c>
      <c r="B64" s="4277" t="s">
        <v>2779</v>
      </c>
      <c r="C64" s="4187">
        <v>0</v>
      </c>
      <c r="D64" s="4312"/>
      <c r="E64" s="4278">
        <f>SUM(K64+M64+O64+Q64+S64+U64+W64+Y64+AA64+AC64)</f>
        <v>0</v>
      </c>
      <c r="F64" s="4297"/>
      <c r="G64" s="4298"/>
      <c r="H64" s="4297"/>
      <c r="I64" s="4298"/>
      <c r="J64" s="4297"/>
      <c r="K64" s="4281"/>
      <c r="L64" s="4297"/>
      <c r="M64" s="4281"/>
      <c r="N64" s="4297"/>
      <c r="O64" s="4281"/>
      <c r="P64" s="4297"/>
      <c r="Q64" s="4281"/>
      <c r="R64" s="4297"/>
      <c r="S64" s="4281"/>
      <c r="T64" s="4297"/>
      <c r="U64" s="4281"/>
      <c r="V64" s="4297"/>
      <c r="W64" s="4281"/>
      <c r="X64" s="4297"/>
      <c r="Y64" s="4281"/>
      <c r="Z64" s="4297"/>
      <c r="AA64" s="4281"/>
      <c r="AB64" s="4297"/>
      <c r="AC64" s="3972"/>
      <c r="AD64" s="3975"/>
      <c r="AE64" s="4021"/>
      <c r="AF64" s="4007"/>
      <c r="AG64" s="4008"/>
      <c r="AH64" s="4007"/>
      <c r="AI64" s="4008"/>
      <c r="AJ64" s="4007"/>
      <c r="AK64" s="4008"/>
      <c r="AL64" s="4304"/>
      <c r="AM64" s="4305"/>
      <c r="AN64" s="375"/>
      <c r="AO64" s="3952"/>
      <c r="AP64" s="3951"/>
      <c r="AQ64" s="4286"/>
      <c r="AR64" s="4286"/>
      <c r="AS64" s="4286"/>
      <c r="AT64" s="4286"/>
      <c r="AU64" s="4286"/>
    </row>
    <row r="65" spans="1:48" x14ac:dyDescent="0.25">
      <c r="A65" s="6884"/>
      <c r="B65" s="4313" t="s">
        <v>2780</v>
      </c>
      <c r="C65" s="2843">
        <v>0</v>
      </c>
      <c r="D65" s="714"/>
      <c r="E65" s="710">
        <f>SUM(K65+M65+O65+Q65+S65+U65+W65+Y65+AA65+AC65)</f>
        <v>0</v>
      </c>
      <c r="F65" s="4019"/>
      <c r="G65" s="711"/>
      <c r="H65" s="4019"/>
      <c r="I65" s="711"/>
      <c r="J65" s="4019"/>
      <c r="K65" s="3170"/>
      <c r="L65" s="4019"/>
      <c r="M65" s="3170"/>
      <c r="N65" s="4019"/>
      <c r="O65" s="3170"/>
      <c r="P65" s="4019"/>
      <c r="Q65" s="3170"/>
      <c r="R65" s="4019"/>
      <c r="S65" s="3170"/>
      <c r="T65" s="4019"/>
      <c r="U65" s="3170"/>
      <c r="V65" s="4019"/>
      <c r="W65" s="3170"/>
      <c r="X65" s="4019"/>
      <c r="Y65" s="3170"/>
      <c r="Z65" s="4019"/>
      <c r="AA65" s="3170"/>
      <c r="AB65" s="4019"/>
      <c r="AC65" s="3972"/>
      <c r="AD65" s="3975"/>
      <c r="AE65" s="4021"/>
      <c r="AF65" s="4015"/>
      <c r="AG65" s="4016"/>
      <c r="AH65" s="4015"/>
      <c r="AI65" s="4016"/>
      <c r="AJ65" s="4015"/>
      <c r="AK65" s="4016"/>
      <c r="AL65" s="4306"/>
      <c r="AM65" s="4307"/>
      <c r="AN65" s="4255"/>
      <c r="AO65" s="3968"/>
      <c r="AP65" s="2238"/>
      <c r="AQ65" s="2237"/>
      <c r="AR65" s="2237"/>
      <c r="AS65" s="2237"/>
      <c r="AT65" s="2237"/>
      <c r="AU65" s="2237"/>
    </row>
    <row r="66" spans="1:48" x14ac:dyDescent="0.25">
      <c r="A66" s="6884"/>
      <c r="B66" s="4313" t="s">
        <v>2781</v>
      </c>
      <c r="C66" s="2843">
        <v>0</v>
      </c>
      <c r="D66" s="4017"/>
      <c r="E66" s="710">
        <f>SUM(K66+M66+O66+Q66+S66+U66+W66+Y66+AA66+AC66)</f>
        <v>0</v>
      </c>
      <c r="F66" s="4015"/>
      <c r="G66" s="4314"/>
      <c r="H66" s="4015"/>
      <c r="I66" s="4314"/>
      <c r="J66" s="4015"/>
      <c r="K66" s="3170"/>
      <c r="L66" s="4015"/>
      <c r="M66" s="3170"/>
      <c r="N66" s="4015"/>
      <c r="O66" s="3170"/>
      <c r="P66" s="4015"/>
      <c r="Q66" s="3170"/>
      <c r="R66" s="4015"/>
      <c r="S66" s="3170"/>
      <c r="T66" s="4015"/>
      <c r="U66" s="3170"/>
      <c r="V66" s="4015"/>
      <c r="W66" s="3170"/>
      <c r="X66" s="4015"/>
      <c r="Y66" s="3170"/>
      <c r="Z66" s="4015"/>
      <c r="AA66" s="3170"/>
      <c r="AB66" s="4015"/>
      <c r="AC66" s="3972"/>
      <c r="AD66" s="3975"/>
      <c r="AE66" s="4021"/>
      <c r="AF66" s="4015"/>
      <c r="AG66" s="4016"/>
      <c r="AH66" s="4015"/>
      <c r="AI66" s="4016"/>
      <c r="AJ66" s="4015"/>
      <c r="AK66" s="4016"/>
      <c r="AL66" s="4306"/>
      <c r="AM66" s="4307"/>
      <c r="AN66" s="4255"/>
      <c r="AO66" s="3973"/>
      <c r="AP66" s="709"/>
      <c r="AQ66" s="2250"/>
      <c r="AR66" s="2250"/>
      <c r="AS66" s="2250"/>
      <c r="AT66" s="2250"/>
      <c r="AU66" s="2250"/>
    </row>
    <row r="67" spans="1:48" x14ac:dyDescent="0.25">
      <c r="A67" s="6884"/>
      <c r="B67" s="4288" t="s">
        <v>2782</v>
      </c>
      <c r="C67" s="2837">
        <v>0</v>
      </c>
      <c r="D67" s="714"/>
      <c r="E67" s="710">
        <f>SUM(K67+M67+O67+Q67+S67+U67+W67+Y67+AA67+AC67)</f>
        <v>0</v>
      </c>
      <c r="F67" s="4019"/>
      <c r="G67" s="711"/>
      <c r="H67" s="4019"/>
      <c r="I67" s="711"/>
      <c r="J67" s="4019"/>
      <c r="K67" s="3972"/>
      <c r="L67" s="4019"/>
      <c r="M67" s="3972"/>
      <c r="N67" s="4019"/>
      <c r="O67" s="3972"/>
      <c r="P67" s="4019"/>
      <c r="Q67" s="3972"/>
      <c r="R67" s="4019"/>
      <c r="S67" s="3972"/>
      <c r="T67" s="4019"/>
      <c r="U67" s="3972"/>
      <c r="V67" s="4019"/>
      <c r="W67" s="3972"/>
      <c r="X67" s="4019"/>
      <c r="Y67" s="3972"/>
      <c r="Z67" s="4019"/>
      <c r="AA67" s="3972"/>
      <c r="AB67" s="4019"/>
      <c r="AC67" s="3972"/>
      <c r="AD67" s="3975"/>
      <c r="AE67" s="4021"/>
      <c r="AF67" s="4015"/>
      <c r="AG67" s="4016"/>
      <c r="AH67" s="4015"/>
      <c r="AI67" s="4016"/>
      <c r="AJ67" s="4015"/>
      <c r="AK67" s="4016"/>
      <c r="AL67" s="4306"/>
      <c r="AM67" s="4307"/>
      <c r="AN67" s="4255"/>
      <c r="AO67" s="3973"/>
      <c r="AP67" s="709"/>
      <c r="AQ67" s="2250"/>
      <c r="AR67" s="2250"/>
      <c r="AS67" s="2250"/>
      <c r="AT67" s="2250"/>
      <c r="AU67" s="2250"/>
    </row>
    <row r="68" spans="1:48" x14ac:dyDescent="0.25">
      <c r="A68" s="6884"/>
      <c r="B68" s="4315" t="s">
        <v>2773</v>
      </c>
      <c r="C68" s="4316">
        <v>0</v>
      </c>
      <c r="D68" s="4026"/>
      <c r="E68" s="4294">
        <f>SUM(K68+M68+O68+Q68+S68+U68+W68+Y68+AA68+AC68)</f>
        <v>0</v>
      </c>
      <c r="F68" s="4024"/>
      <c r="G68" s="4302"/>
      <c r="H68" s="4024"/>
      <c r="I68" s="4302"/>
      <c r="J68" s="4024"/>
      <c r="K68" s="3962"/>
      <c r="L68" s="4024"/>
      <c r="M68" s="3962"/>
      <c r="N68" s="4024"/>
      <c r="O68" s="3962"/>
      <c r="P68" s="4024"/>
      <c r="Q68" s="3962"/>
      <c r="R68" s="4024"/>
      <c r="S68" s="3962"/>
      <c r="T68" s="4024"/>
      <c r="U68" s="3962"/>
      <c r="V68" s="4024"/>
      <c r="W68" s="3962"/>
      <c r="X68" s="4024"/>
      <c r="Y68" s="3962"/>
      <c r="Z68" s="4024"/>
      <c r="AA68" s="3962"/>
      <c r="AB68" s="4024"/>
      <c r="AC68" s="3962"/>
      <c r="AD68" s="3979"/>
      <c r="AE68" s="3987"/>
      <c r="AF68" s="4024"/>
      <c r="AG68" s="4025"/>
      <c r="AH68" s="4024"/>
      <c r="AI68" s="4025"/>
      <c r="AJ68" s="4024"/>
      <c r="AK68" s="4025"/>
      <c r="AL68" s="4310"/>
      <c r="AM68" s="4311"/>
      <c r="AN68" s="4295"/>
      <c r="AO68" s="3964"/>
      <c r="AP68" s="2262"/>
      <c r="AQ68" s="2261"/>
      <c r="AR68" s="2261"/>
      <c r="AS68" s="2261"/>
      <c r="AT68" s="2261"/>
      <c r="AU68" s="2261"/>
    </row>
    <row r="69" spans="1:48" x14ac:dyDescent="0.25">
      <c r="A69" s="4317" t="s">
        <v>2783</v>
      </c>
      <c r="B69" s="4316" t="s">
        <v>87</v>
      </c>
      <c r="C69" s="4316">
        <v>0</v>
      </c>
      <c r="D69" s="4318">
        <f>SUM(F69+H69+J69)</f>
        <v>0</v>
      </c>
      <c r="E69" s="4294">
        <f>SUM(G69+I69+K69)</f>
        <v>0</v>
      </c>
      <c r="F69" s="4319"/>
      <c r="G69" s="4320"/>
      <c r="H69" s="4319"/>
      <c r="I69" s="4320"/>
      <c r="J69" s="4319"/>
      <c r="K69" s="4321"/>
      <c r="L69" s="4322"/>
      <c r="M69" s="4323"/>
      <c r="N69" s="4322"/>
      <c r="O69" s="4323"/>
      <c r="P69" s="4322"/>
      <c r="Q69" s="4323"/>
      <c r="R69" s="4322"/>
      <c r="S69" s="4323"/>
      <c r="T69" s="4322"/>
      <c r="U69" s="4323"/>
      <c r="V69" s="4322"/>
      <c r="W69" s="4323"/>
      <c r="X69" s="4322"/>
      <c r="Y69" s="4323"/>
      <c r="Z69" s="4322"/>
      <c r="AA69" s="4323"/>
      <c r="AB69" s="4322"/>
      <c r="AC69" s="4323"/>
      <c r="AD69" s="4324"/>
      <c r="AE69" s="4325"/>
      <c r="AF69" s="4326"/>
      <c r="AG69" s="4327"/>
      <c r="AH69" s="4326"/>
      <c r="AI69" s="4327"/>
      <c r="AJ69" s="4326"/>
      <c r="AK69" s="4327"/>
      <c r="AL69" s="4328"/>
      <c r="AM69" s="4329"/>
      <c r="AN69" s="4330"/>
      <c r="AO69" s="4331"/>
      <c r="AP69" s="4320"/>
      <c r="AQ69" s="4332"/>
      <c r="AR69" s="4332"/>
      <c r="AS69" s="4332"/>
      <c r="AT69" s="4332"/>
      <c r="AU69" s="4332"/>
    </row>
    <row r="70" spans="1:48" x14ac:dyDescent="0.25">
      <c r="A70" s="4333" t="s">
        <v>2784</v>
      </c>
      <c r="B70" s="4334"/>
      <c r="C70" s="4335"/>
      <c r="D70" s="4335"/>
      <c r="E70" s="4335"/>
      <c r="F70" s="4335"/>
      <c r="G70" s="4335"/>
      <c r="H70" s="4335"/>
      <c r="I70" s="4335"/>
      <c r="J70" s="4335"/>
      <c r="K70" s="424"/>
      <c r="L70" s="424"/>
      <c r="M70" s="716"/>
      <c r="N70" s="4336"/>
      <c r="O70" s="716"/>
      <c r="P70" s="716"/>
      <c r="Q70" s="716"/>
      <c r="R70" s="716"/>
      <c r="S70" s="716"/>
      <c r="T70" s="716"/>
      <c r="U70" s="716"/>
      <c r="V70" s="716"/>
      <c r="W70" s="4336"/>
      <c r="X70" s="4336"/>
      <c r="Y70" s="4336"/>
      <c r="Z70" s="716"/>
      <c r="AA70" s="716"/>
      <c r="AB70" s="716"/>
      <c r="AC70" s="716"/>
      <c r="AD70" s="716"/>
      <c r="AE70" s="716"/>
      <c r="AF70" s="716"/>
      <c r="AG70" s="716"/>
      <c r="AH70" s="716"/>
      <c r="AI70" s="716"/>
      <c r="AJ70" s="716"/>
      <c r="AK70" s="716"/>
      <c r="AL70" s="716"/>
      <c r="AM70" s="716"/>
      <c r="AN70" s="716"/>
      <c r="AO70" s="716"/>
      <c r="AP70" s="716"/>
      <c r="AQ70" s="717"/>
      <c r="AR70" s="717"/>
      <c r="AS70" s="708"/>
      <c r="AT70" s="708"/>
      <c r="AU70" s="708"/>
    </row>
    <row r="71" spans="1:48" ht="15" customHeight="1" x14ac:dyDescent="0.25">
      <c r="A71" s="7421" t="s">
        <v>2785</v>
      </c>
      <c r="B71" s="7421" t="s">
        <v>2786</v>
      </c>
      <c r="C71" s="7438" t="s">
        <v>266</v>
      </c>
      <c r="D71" s="7455"/>
      <c r="E71" s="7440"/>
      <c r="F71" s="7436" t="s">
        <v>924</v>
      </c>
      <c r="G71" s="7430"/>
      <c r="H71" s="7430"/>
      <c r="I71" s="7430"/>
      <c r="J71" s="7430"/>
      <c r="K71" s="7430"/>
      <c r="L71" s="7430"/>
      <c r="M71" s="7430"/>
      <c r="N71" s="7430"/>
      <c r="O71" s="7430"/>
      <c r="P71" s="7430"/>
      <c r="Q71" s="7430"/>
      <c r="R71" s="7430"/>
      <c r="S71" s="7430"/>
      <c r="T71" s="7430"/>
      <c r="U71" s="7430"/>
      <c r="V71" s="7430"/>
      <c r="W71" s="7430"/>
      <c r="X71" s="7430"/>
      <c r="Y71" s="7430"/>
      <c r="Z71" s="7430"/>
      <c r="AA71" s="7430"/>
      <c r="AB71" s="7430"/>
      <c r="AC71" s="7430"/>
      <c r="AD71" s="7430"/>
      <c r="AE71" s="7430"/>
      <c r="AF71" s="7430"/>
      <c r="AG71" s="7430"/>
      <c r="AH71" s="7430"/>
      <c r="AI71" s="7430"/>
      <c r="AJ71" s="7430"/>
      <c r="AK71" s="7430"/>
      <c r="AL71" s="7430"/>
      <c r="AM71" s="7431"/>
      <c r="AN71" s="7432" t="s">
        <v>930</v>
      </c>
      <c r="AO71" s="7433"/>
      <c r="AP71" s="7571" t="s">
        <v>13</v>
      </c>
      <c r="AQ71" s="7571" t="s">
        <v>14</v>
      </c>
      <c r="AR71" s="7567" t="s">
        <v>422</v>
      </c>
      <c r="AS71" s="7567" t="s">
        <v>12</v>
      </c>
      <c r="AT71" s="708"/>
      <c r="AU71" s="708"/>
      <c r="AV71" s="708"/>
    </row>
    <row r="72" spans="1:48" x14ac:dyDescent="0.25">
      <c r="A72" s="6664"/>
      <c r="B72" s="6664"/>
      <c r="C72" s="7439"/>
      <c r="D72" s="7456"/>
      <c r="E72" s="7441"/>
      <c r="F72" s="7436" t="s">
        <v>965</v>
      </c>
      <c r="G72" s="7437"/>
      <c r="H72" s="7436" t="s">
        <v>597</v>
      </c>
      <c r="I72" s="7437"/>
      <c r="J72" s="7436" t="s">
        <v>459</v>
      </c>
      <c r="K72" s="7437"/>
      <c r="L72" s="7436" t="s">
        <v>141</v>
      </c>
      <c r="M72" s="7437"/>
      <c r="N72" s="7436" t="s">
        <v>142</v>
      </c>
      <c r="O72" s="7437"/>
      <c r="P72" s="7436" t="s">
        <v>72</v>
      </c>
      <c r="Q72" s="7437"/>
      <c r="R72" s="7436" t="s">
        <v>73</v>
      </c>
      <c r="S72" s="7437"/>
      <c r="T72" s="7436" t="s">
        <v>74</v>
      </c>
      <c r="U72" s="7437"/>
      <c r="V72" s="7436" t="s">
        <v>75</v>
      </c>
      <c r="W72" s="7437"/>
      <c r="X72" s="7436" t="s">
        <v>76</v>
      </c>
      <c r="Y72" s="7437"/>
      <c r="Z72" s="7436" t="s">
        <v>77</v>
      </c>
      <c r="AA72" s="7437"/>
      <c r="AB72" s="7436" t="s">
        <v>78</v>
      </c>
      <c r="AC72" s="7437"/>
      <c r="AD72" s="7436" t="s">
        <v>79</v>
      </c>
      <c r="AE72" s="7430"/>
      <c r="AF72" s="7436" t="s">
        <v>80</v>
      </c>
      <c r="AG72" s="7437"/>
      <c r="AH72" s="7430" t="s">
        <v>81</v>
      </c>
      <c r="AI72" s="7430"/>
      <c r="AJ72" s="7436" t="s">
        <v>82</v>
      </c>
      <c r="AK72" s="7437"/>
      <c r="AL72" s="7430" t="s">
        <v>83</v>
      </c>
      <c r="AM72" s="7431"/>
      <c r="AN72" s="7434"/>
      <c r="AO72" s="7435"/>
      <c r="AP72" s="6682"/>
      <c r="AQ72" s="6682"/>
      <c r="AR72" s="6884"/>
      <c r="AS72" s="6884"/>
      <c r="AT72" s="717"/>
      <c r="AU72" s="717"/>
      <c r="AV72" s="717"/>
    </row>
    <row r="73" spans="1:48" ht="26.25" customHeight="1" x14ac:dyDescent="0.25">
      <c r="A73" s="7422"/>
      <c r="B73" s="7422"/>
      <c r="C73" s="4097" t="s">
        <v>2767</v>
      </c>
      <c r="D73" s="4104" t="s">
        <v>32</v>
      </c>
      <c r="E73" s="4106" t="s">
        <v>33</v>
      </c>
      <c r="F73" s="4099" t="s">
        <v>32</v>
      </c>
      <c r="G73" s="4098" t="s">
        <v>33</v>
      </c>
      <c r="H73" s="4099" t="s">
        <v>32</v>
      </c>
      <c r="I73" s="4098" t="s">
        <v>33</v>
      </c>
      <c r="J73" s="4099" t="s">
        <v>32</v>
      </c>
      <c r="K73" s="4098" t="s">
        <v>33</v>
      </c>
      <c r="L73" s="4099" t="s">
        <v>32</v>
      </c>
      <c r="M73" s="4098" t="s">
        <v>33</v>
      </c>
      <c r="N73" s="4099" t="s">
        <v>32</v>
      </c>
      <c r="O73" s="4337" t="s">
        <v>33</v>
      </c>
      <c r="P73" s="4099" t="s">
        <v>32</v>
      </c>
      <c r="Q73" s="4098" t="s">
        <v>33</v>
      </c>
      <c r="R73" s="4102" t="s">
        <v>32</v>
      </c>
      <c r="S73" s="4337" t="s">
        <v>33</v>
      </c>
      <c r="T73" s="4099" t="s">
        <v>32</v>
      </c>
      <c r="U73" s="4098" t="s">
        <v>33</v>
      </c>
      <c r="V73" s="4102" t="s">
        <v>32</v>
      </c>
      <c r="W73" s="4337" t="s">
        <v>33</v>
      </c>
      <c r="X73" s="4099" t="s">
        <v>32</v>
      </c>
      <c r="Y73" s="4098" t="s">
        <v>33</v>
      </c>
      <c r="Z73" s="4102" t="s">
        <v>32</v>
      </c>
      <c r="AA73" s="4337" t="s">
        <v>33</v>
      </c>
      <c r="AB73" s="4099" t="s">
        <v>32</v>
      </c>
      <c r="AC73" s="4098" t="s">
        <v>33</v>
      </c>
      <c r="AD73" s="4099" t="s">
        <v>32</v>
      </c>
      <c r="AE73" s="4337" t="s">
        <v>33</v>
      </c>
      <c r="AF73" s="4099" t="s">
        <v>32</v>
      </c>
      <c r="AG73" s="4098" t="s">
        <v>33</v>
      </c>
      <c r="AH73" s="4102" t="s">
        <v>32</v>
      </c>
      <c r="AI73" s="4337" t="s">
        <v>33</v>
      </c>
      <c r="AJ73" s="4099" t="s">
        <v>32</v>
      </c>
      <c r="AK73" s="4098" t="s">
        <v>33</v>
      </c>
      <c r="AL73" s="4102" t="s">
        <v>32</v>
      </c>
      <c r="AM73" s="4274" t="s">
        <v>33</v>
      </c>
      <c r="AN73" s="4338" t="s">
        <v>860</v>
      </c>
      <c r="AO73" s="4339" t="s">
        <v>861</v>
      </c>
      <c r="AP73" s="7572"/>
      <c r="AQ73" s="7572"/>
      <c r="AR73" s="7568"/>
      <c r="AS73" s="7568"/>
      <c r="AT73" s="717"/>
      <c r="AU73" s="717"/>
      <c r="AV73" s="717"/>
    </row>
    <row r="74" spans="1:48" ht="22.5" x14ac:dyDescent="0.25">
      <c r="A74" s="7421" t="s">
        <v>2787</v>
      </c>
      <c r="B74" s="4340" t="s">
        <v>2788</v>
      </c>
      <c r="C74" s="4187">
        <f t="shared" ref="C74:C85" si="5">SUM(D74+E74)</f>
        <v>0</v>
      </c>
      <c r="D74" s="2819">
        <f>+L74+N74+P74+R74+T74+V74+X74+Z74+AB74+AD74</f>
        <v>0</v>
      </c>
      <c r="E74" s="4341">
        <f>+M74+O74+Q74+S74+U74+W74+Y74+AA74+AC74+AE74</f>
        <v>0</v>
      </c>
      <c r="F74" s="3975"/>
      <c r="G74" s="718"/>
      <c r="H74" s="3975"/>
      <c r="I74" s="719"/>
      <c r="J74" s="3975"/>
      <c r="K74" s="718"/>
      <c r="L74" s="3948"/>
      <c r="M74" s="3949"/>
      <c r="N74" s="3950"/>
      <c r="O74" s="3953"/>
      <c r="P74" s="4342"/>
      <c r="Q74" s="3949"/>
      <c r="R74" s="4343"/>
      <c r="S74" s="3953"/>
      <c r="T74" s="3948"/>
      <c r="U74" s="3951"/>
      <c r="V74" s="3950"/>
      <c r="W74" s="4343"/>
      <c r="X74" s="3948"/>
      <c r="Y74" s="3951"/>
      <c r="Z74" s="3950"/>
      <c r="AA74" s="4343"/>
      <c r="AB74" s="3948"/>
      <c r="AC74" s="3951"/>
      <c r="AD74" s="3948"/>
      <c r="AE74" s="3949"/>
      <c r="AF74" s="4010"/>
      <c r="AG74" s="4344"/>
      <c r="AH74" s="4010"/>
      <c r="AI74" s="4344"/>
      <c r="AJ74" s="4010"/>
      <c r="AK74" s="4344"/>
      <c r="AL74" s="4345"/>
      <c r="AM74" s="4346"/>
      <c r="AN74" s="3172"/>
      <c r="AO74" s="3949"/>
      <c r="AP74" s="4286"/>
      <c r="AQ74" s="3951"/>
      <c r="AR74" s="3951"/>
      <c r="AS74" s="3949"/>
      <c r="AT74" s="256" t="str">
        <f t="shared" ref="AT74:AT85" si="6">$CC74&amp;$CD74&amp;$CE74&amp;$CF74</f>
        <v/>
      </c>
      <c r="AU74" s="256"/>
      <c r="AV74" s="256"/>
    </row>
    <row r="75" spans="1:48" x14ac:dyDescent="0.25">
      <c r="A75" s="6664"/>
      <c r="B75" s="1593" t="s">
        <v>2789</v>
      </c>
      <c r="C75" s="2837">
        <f t="shared" si="5"/>
        <v>0</v>
      </c>
      <c r="D75" s="2838">
        <f t="shared" ref="D75:E77" si="7">SUM(F75+H75+J75+L75+N75+P75+R75+T75+V75+X75+Z75+AB75+AD75+AF75+AH75+AJ75+AL75)</f>
        <v>0</v>
      </c>
      <c r="E75" s="1587">
        <f t="shared" si="7"/>
        <v>0</v>
      </c>
      <c r="F75" s="3169"/>
      <c r="G75" s="4347"/>
      <c r="H75" s="3169"/>
      <c r="I75" s="2238"/>
      <c r="J75" s="3172"/>
      <c r="K75" s="3969"/>
      <c r="L75" s="3169"/>
      <c r="M75" s="3170"/>
      <c r="N75" s="3172"/>
      <c r="O75" s="3969"/>
      <c r="P75" s="4290"/>
      <c r="Q75" s="3170"/>
      <c r="R75" s="4347"/>
      <c r="S75" s="3969"/>
      <c r="T75" s="3169"/>
      <c r="U75" s="2238"/>
      <c r="V75" s="3172"/>
      <c r="W75" s="4347"/>
      <c r="X75" s="3169"/>
      <c r="Y75" s="2238"/>
      <c r="Z75" s="3172"/>
      <c r="AA75" s="4347"/>
      <c r="AB75" s="3169"/>
      <c r="AC75" s="2238"/>
      <c r="AD75" s="3169"/>
      <c r="AE75" s="3170"/>
      <c r="AF75" s="3169"/>
      <c r="AG75" s="2238"/>
      <c r="AH75" s="3169"/>
      <c r="AI75" s="2238"/>
      <c r="AJ75" s="3169"/>
      <c r="AK75" s="2238"/>
      <c r="AL75" s="3172"/>
      <c r="AM75" s="4255"/>
      <c r="AN75" s="3172"/>
      <c r="AO75" s="3170"/>
      <c r="AP75" s="2237"/>
      <c r="AQ75" s="2238"/>
      <c r="AR75" s="2238"/>
      <c r="AS75" s="3170"/>
      <c r="AT75" s="256" t="str">
        <f t="shared" si="6"/>
        <v/>
      </c>
      <c r="AU75" s="256"/>
      <c r="AV75" s="256"/>
    </row>
    <row r="76" spans="1:48" x14ac:dyDescent="0.25">
      <c r="A76" s="6664"/>
      <c r="B76" s="1593" t="s">
        <v>2790</v>
      </c>
      <c r="C76" s="2837">
        <f t="shared" si="5"/>
        <v>0</v>
      </c>
      <c r="D76" s="2838">
        <f t="shared" si="7"/>
        <v>0</v>
      </c>
      <c r="E76" s="1587">
        <f t="shared" si="7"/>
        <v>0</v>
      </c>
      <c r="F76" s="3169"/>
      <c r="G76" s="4347"/>
      <c r="H76" s="3169"/>
      <c r="I76" s="2238"/>
      <c r="J76" s="3172"/>
      <c r="K76" s="3969"/>
      <c r="L76" s="3169"/>
      <c r="M76" s="3170"/>
      <c r="N76" s="3172"/>
      <c r="O76" s="3969"/>
      <c r="P76" s="4290"/>
      <c r="Q76" s="3170"/>
      <c r="R76" s="4347"/>
      <c r="S76" s="3969"/>
      <c r="T76" s="3169"/>
      <c r="U76" s="2238"/>
      <c r="V76" s="3172"/>
      <c r="W76" s="4347"/>
      <c r="X76" s="3169"/>
      <c r="Y76" s="2238"/>
      <c r="Z76" s="3172"/>
      <c r="AA76" s="4347"/>
      <c r="AB76" s="3169"/>
      <c r="AC76" s="2238"/>
      <c r="AD76" s="3169"/>
      <c r="AE76" s="3170"/>
      <c r="AF76" s="3169"/>
      <c r="AG76" s="2238"/>
      <c r="AH76" s="3169"/>
      <c r="AI76" s="2238"/>
      <c r="AJ76" s="3169"/>
      <c r="AK76" s="2238"/>
      <c r="AL76" s="3172"/>
      <c r="AM76" s="4255"/>
      <c r="AN76" s="3172"/>
      <c r="AO76" s="3170"/>
      <c r="AP76" s="2237"/>
      <c r="AQ76" s="2238"/>
      <c r="AR76" s="2238"/>
      <c r="AS76" s="3170"/>
      <c r="AT76" s="256" t="str">
        <f t="shared" si="6"/>
        <v/>
      </c>
      <c r="AU76" s="256"/>
      <c r="AV76" s="256"/>
    </row>
    <row r="77" spans="1:48" x14ac:dyDescent="0.25">
      <c r="A77" s="6664"/>
      <c r="B77" s="1593" t="s">
        <v>2791</v>
      </c>
      <c r="C77" s="2837">
        <f t="shared" si="5"/>
        <v>0</v>
      </c>
      <c r="D77" s="2838">
        <f t="shared" si="7"/>
        <v>0</v>
      </c>
      <c r="E77" s="1587">
        <f t="shared" si="7"/>
        <v>0</v>
      </c>
      <c r="F77" s="3169"/>
      <c r="G77" s="4347"/>
      <c r="H77" s="3169"/>
      <c r="I77" s="2238"/>
      <c r="J77" s="3172"/>
      <c r="K77" s="3969"/>
      <c r="L77" s="3169"/>
      <c r="M77" s="3170"/>
      <c r="N77" s="3172"/>
      <c r="O77" s="3969"/>
      <c r="P77" s="4290"/>
      <c r="Q77" s="3170"/>
      <c r="R77" s="4347"/>
      <c r="S77" s="3969"/>
      <c r="T77" s="3169"/>
      <c r="U77" s="2238"/>
      <c r="V77" s="3172"/>
      <c r="W77" s="4347"/>
      <c r="X77" s="3169"/>
      <c r="Y77" s="2238"/>
      <c r="Z77" s="3172"/>
      <c r="AA77" s="4347"/>
      <c r="AB77" s="3169"/>
      <c r="AC77" s="2238"/>
      <c r="AD77" s="3169"/>
      <c r="AE77" s="3170"/>
      <c r="AF77" s="3169"/>
      <c r="AG77" s="2238"/>
      <c r="AH77" s="3169"/>
      <c r="AI77" s="2238"/>
      <c r="AJ77" s="3169"/>
      <c r="AK77" s="2238"/>
      <c r="AL77" s="3172"/>
      <c r="AM77" s="4255"/>
      <c r="AN77" s="3172"/>
      <c r="AO77" s="3170"/>
      <c r="AP77" s="2237"/>
      <c r="AQ77" s="2238"/>
      <c r="AR77" s="2238"/>
      <c r="AS77" s="3170"/>
      <c r="AT77" s="256" t="str">
        <f t="shared" si="6"/>
        <v/>
      </c>
      <c r="AU77" s="256"/>
      <c r="AV77" s="256"/>
    </row>
    <row r="78" spans="1:48" x14ac:dyDescent="0.25">
      <c r="A78" s="6664"/>
      <c r="B78" s="4348" t="s">
        <v>2792</v>
      </c>
      <c r="C78" s="2843">
        <f t="shared" si="5"/>
        <v>0</v>
      </c>
      <c r="D78" s="2839">
        <f>+J78+L78+N78</f>
        <v>0</v>
      </c>
      <c r="E78" s="720">
        <f>+K78+M78+O78</f>
        <v>0</v>
      </c>
      <c r="F78" s="4019"/>
      <c r="G78" s="721"/>
      <c r="H78" s="4019"/>
      <c r="I78" s="711"/>
      <c r="J78" s="3172"/>
      <c r="K78" s="3969"/>
      <c r="L78" s="3971"/>
      <c r="M78" s="3972"/>
      <c r="N78" s="722"/>
      <c r="O78" s="3974"/>
      <c r="P78" s="4308"/>
      <c r="Q78" s="4020"/>
      <c r="R78" s="721"/>
      <c r="S78" s="4349"/>
      <c r="T78" s="4019"/>
      <c r="U78" s="711"/>
      <c r="V78" s="714"/>
      <c r="W78" s="721"/>
      <c r="X78" s="4019"/>
      <c r="Y78" s="711"/>
      <c r="Z78" s="714"/>
      <c r="AA78" s="721"/>
      <c r="AB78" s="4019"/>
      <c r="AC78" s="711"/>
      <c r="AD78" s="4019"/>
      <c r="AE78" s="4020"/>
      <c r="AF78" s="4019"/>
      <c r="AG78" s="711"/>
      <c r="AH78" s="4019"/>
      <c r="AI78" s="711"/>
      <c r="AJ78" s="4019"/>
      <c r="AK78" s="711"/>
      <c r="AL78" s="721"/>
      <c r="AM78" s="4309"/>
      <c r="AN78" s="3172"/>
      <c r="AO78" s="3170"/>
      <c r="AP78" s="2237"/>
      <c r="AQ78" s="709"/>
      <c r="AR78" s="709"/>
      <c r="AS78" s="3972"/>
      <c r="AT78" s="256" t="str">
        <f t="shared" si="6"/>
        <v/>
      </c>
      <c r="AU78" s="256"/>
      <c r="AV78" s="256"/>
    </row>
    <row r="79" spans="1:48" x14ac:dyDescent="0.25">
      <c r="A79" s="7422"/>
      <c r="B79" s="4350" t="s">
        <v>2793</v>
      </c>
      <c r="C79" s="2847">
        <f t="shared" si="5"/>
        <v>0</v>
      </c>
      <c r="D79" s="2848">
        <f>SUM(F79+H79+J79+L79+N79+P79+R79+T79+V79+X79+Z79+AB79+AD79+AF79+AH79+AJ79+AL79)</f>
        <v>0</v>
      </c>
      <c r="E79" s="2846">
        <f>SUM(G79+I79+K79+M79+O79+Q79+S79+U79+W79+Y79+AA79+AC79+AE79+AG79+AI79+AK79+AM79)</f>
        <v>0</v>
      </c>
      <c r="F79" s="3961"/>
      <c r="G79" s="4351"/>
      <c r="H79" s="3961"/>
      <c r="I79" s="2262"/>
      <c r="J79" s="3963"/>
      <c r="K79" s="3965"/>
      <c r="L79" s="3961"/>
      <c r="M79" s="3962"/>
      <c r="N79" s="3963"/>
      <c r="O79" s="3965"/>
      <c r="P79" s="4303"/>
      <c r="Q79" s="3962"/>
      <c r="R79" s="4351"/>
      <c r="S79" s="3965"/>
      <c r="T79" s="3961"/>
      <c r="U79" s="2262"/>
      <c r="V79" s="3963"/>
      <c r="W79" s="4351"/>
      <c r="X79" s="3961"/>
      <c r="Y79" s="2262"/>
      <c r="Z79" s="3963"/>
      <c r="AA79" s="4351"/>
      <c r="AB79" s="3961"/>
      <c r="AC79" s="2262"/>
      <c r="AD79" s="3961"/>
      <c r="AE79" s="3962"/>
      <c r="AF79" s="3961"/>
      <c r="AG79" s="2262"/>
      <c r="AH79" s="3961"/>
      <c r="AI79" s="2262"/>
      <c r="AJ79" s="3961"/>
      <c r="AK79" s="2262"/>
      <c r="AL79" s="3961"/>
      <c r="AM79" s="2262"/>
      <c r="AN79" s="3172"/>
      <c r="AO79" s="3170"/>
      <c r="AP79" s="2237"/>
      <c r="AQ79" s="2238"/>
      <c r="AR79" s="2238"/>
      <c r="AS79" s="3170"/>
      <c r="AT79" s="256" t="str">
        <f t="shared" si="6"/>
        <v/>
      </c>
      <c r="AU79" s="256"/>
      <c r="AV79" s="256"/>
    </row>
    <row r="80" spans="1:48" ht="22.5" x14ac:dyDescent="0.25">
      <c r="A80" s="7421" t="s">
        <v>2794</v>
      </c>
      <c r="B80" s="4340" t="s">
        <v>2788</v>
      </c>
      <c r="C80" s="4187">
        <f t="shared" si="5"/>
        <v>0</v>
      </c>
      <c r="D80" s="2819">
        <f>+L80+N80+P80+R80+T80+V80+X80+Z80+AB80+AD80</f>
        <v>0</v>
      </c>
      <c r="E80" s="4341">
        <f>+M80+O80+Q80+S80+U80+W80+Y80+AA80+AC80+AE80</f>
        <v>0</v>
      </c>
      <c r="F80" s="3975"/>
      <c r="G80" s="718"/>
      <c r="H80" s="3975"/>
      <c r="I80" s="719"/>
      <c r="J80" s="3975"/>
      <c r="K80" s="718"/>
      <c r="L80" s="3948"/>
      <c r="M80" s="3949"/>
      <c r="N80" s="3950"/>
      <c r="O80" s="3953"/>
      <c r="P80" s="4342"/>
      <c r="Q80" s="3949"/>
      <c r="R80" s="4343"/>
      <c r="S80" s="3953"/>
      <c r="T80" s="3948"/>
      <c r="U80" s="3951"/>
      <c r="V80" s="3950"/>
      <c r="W80" s="4343"/>
      <c r="X80" s="3948"/>
      <c r="Y80" s="3951"/>
      <c r="Z80" s="3950"/>
      <c r="AA80" s="4343"/>
      <c r="AB80" s="3948"/>
      <c r="AC80" s="3951"/>
      <c r="AD80" s="3948"/>
      <c r="AE80" s="3949"/>
      <c r="AF80" s="3954"/>
      <c r="AG80" s="4352"/>
      <c r="AH80" s="3954"/>
      <c r="AI80" s="4352"/>
      <c r="AJ80" s="3954"/>
      <c r="AK80" s="4352"/>
      <c r="AL80" s="4018"/>
      <c r="AM80" s="4353"/>
      <c r="AN80" s="3172"/>
      <c r="AO80" s="3170"/>
      <c r="AP80" s="2237"/>
      <c r="AQ80" s="2280"/>
      <c r="AR80" s="2280"/>
      <c r="AS80" s="381"/>
      <c r="AT80" s="256" t="str">
        <f t="shared" si="6"/>
        <v/>
      </c>
      <c r="AU80" s="256"/>
      <c r="AV80" s="256"/>
    </row>
    <row r="81" spans="1:48" x14ac:dyDescent="0.25">
      <c r="A81" s="6664"/>
      <c r="B81" s="1593" t="s">
        <v>2789</v>
      </c>
      <c r="C81" s="2837">
        <f t="shared" si="5"/>
        <v>0</v>
      </c>
      <c r="D81" s="2838">
        <f t="shared" ref="D81:E83" si="8">SUM(F81+H81+J81+L81+N81+P81+R81+T81+V81+X81+Z81+AB81+AD81+AF81+AH81+AJ81+AL81)</f>
        <v>0</v>
      </c>
      <c r="E81" s="1587">
        <f t="shared" si="8"/>
        <v>0</v>
      </c>
      <c r="F81" s="3169"/>
      <c r="G81" s="723"/>
      <c r="H81" s="3169"/>
      <c r="I81" s="2280"/>
      <c r="J81" s="3169"/>
      <c r="K81" s="723"/>
      <c r="L81" s="3169"/>
      <c r="M81" s="2280"/>
      <c r="N81" s="3172"/>
      <c r="O81" s="723"/>
      <c r="P81" s="3169"/>
      <c r="Q81" s="2280"/>
      <c r="R81" s="3172"/>
      <c r="S81" s="723"/>
      <c r="T81" s="3169"/>
      <c r="U81" s="2280"/>
      <c r="V81" s="3172"/>
      <c r="W81" s="723"/>
      <c r="X81" s="3169"/>
      <c r="Y81" s="2280"/>
      <c r="Z81" s="3172"/>
      <c r="AA81" s="723"/>
      <c r="AB81" s="3169"/>
      <c r="AC81" s="2280"/>
      <c r="AD81" s="3169"/>
      <c r="AE81" s="381"/>
      <c r="AF81" s="3169"/>
      <c r="AG81" s="2238"/>
      <c r="AH81" s="3169"/>
      <c r="AI81" s="2238"/>
      <c r="AJ81" s="3169"/>
      <c r="AK81" s="2238"/>
      <c r="AL81" s="3172"/>
      <c r="AM81" s="4255"/>
      <c r="AN81" s="3172"/>
      <c r="AO81" s="3170"/>
      <c r="AP81" s="2237"/>
      <c r="AQ81" s="2280"/>
      <c r="AR81" s="2280"/>
      <c r="AS81" s="381"/>
      <c r="AT81" s="256" t="str">
        <f t="shared" si="6"/>
        <v/>
      </c>
      <c r="AU81" s="256"/>
      <c r="AV81" s="256"/>
    </row>
    <row r="82" spans="1:48" x14ac:dyDescent="0.25">
      <c r="A82" s="6664"/>
      <c r="B82" s="1593" t="s">
        <v>2790</v>
      </c>
      <c r="C82" s="2837">
        <f t="shared" si="5"/>
        <v>0</v>
      </c>
      <c r="D82" s="2838">
        <f t="shared" si="8"/>
        <v>0</v>
      </c>
      <c r="E82" s="1587">
        <f t="shared" si="8"/>
        <v>0</v>
      </c>
      <c r="F82" s="3169"/>
      <c r="G82" s="4347"/>
      <c r="H82" s="3169"/>
      <c r="I82" s="2238"/>
      <c r="J82" s="3169"/>
      <c r="K82" s="4347"/>
      <c r="L82" s="3169"/>
      <c r="M82" s="2238"/>
      <c r="N82" s="3172"/>
      <c r="O82" s="4347"/>
      <c r="P82" s="3169"/>
      <c r="Q82" s="2238"/>
      <c r="R82" s="3172"/>
      <c r="S82" s="4347"/>
      <c r="T82" s="3169"/>
      <c r="U82" s="2238"/>
      <c r="V82" s="3172"/>
      <c r="W82" s="4347"/>
      <c r="X82" s="3169"/>
      <c r="Y82" s="2238"/>
      <c r="Z82" s="3172"/>
      <c r="AA82" s="4347"/>
      <c r="AB82" s="3169"/>
      <c r="AC82" s="2238"/>
      <c r="AD82" s="3169"/>
      <c r="AE82" s="3170"/>
      <c r="AF82" s="3169"/>
      <c r="AG82" s="2238"/>
      <c r="AH82" s="3169"/>
      <c r="AI82" s="2238"/>
      <c r="AJ82" s="3169"/>
      <c r="AK82" s="2238"/>
      <c r="AL82" s="3172"/>
      <c r="AM82" s="4255"/>
      <c r="AN82" s="3172"/>
      <c r="AO82" s="3170"/>
      <c r="AP82" s="2237"/>
      <c r="AQ82" s="2238"/>
      <c r="AR82" s="2238"/>
      <c r="AS82" s="3170"/>
      <c r="AT82" s="256" t="str">
        <f t="shared" si="6"/>
        <v/>
      </c>
      <c r="AU82" s="256"/>
      <c r="AV82" s="256"/>
    </row>
    <row r="83" spans="1:48" x14ac:dyDescent="0.25">
      <c r="A83" s="6664"/>
      <c r="B83" s="1593" t="s">
        <v>2791</v>
      </c>
      <c r="C83" s="2837">
        <f t="shared" si="5"/>
        <v>0</v>
      </c>
      <c r="D83" s="2838">
        <f t="shared" si="8"/>
        <v>0</v>
      </c>
      <c r="E83" s="1587">
        <f t="shared" si="8"/>
        <v>0</v>
      </c>
      <c r="F83" s="3169"/>
      <c r="G83" s="4347"/>
      <c r="H83" s="3169"/>
      <c r="I83" s="2238"/>
      <c r="J83" s="3169"/>
      <c r="K83" s="4347"/>
      <c r="L83" s="3169"/>
      <c r="M83" s="2238"/>
      <c r="N83" s="3172"/>
      <c r="O83" s="4347"/>
      <c r="P83" s="3169"/>
      <c r="Q83" s="2238"/>
      <c r="R83" s="3172"/>
      <c r="S83" s="4347"/>
      <c r="T83" s="3169"/>
      <c r="U83" s="2238"/>
      <c r="V83" s="3172"/>
      <c r="W83" s="4347"/>
      <c r="X83" s="3169"/>
      <c r="Y83" s="2238"/>
      <c r="Z83" s="3172"/>
      <c r="AA83" s="4347"/>
      <c r="AB83" s="3169"/>
      <c r="AC83" s="2238"/>
      <c r="AD83" s="3169"/>
      <c r="AE83" s="3170"/>
      <c r="AF83" s="3169"/>
      <c r="AG83" s="2238"/>
      <c r="AH83" s="3169"/>
      <c r="AI83" s="2238"/>
      <c r="AJ83" s="3169"/>
      <c r="AK83" s="2238"/>
      <c r="AL83" s="3172"/>
      <c r="AM83" s="4255"/>
      <c r="AN83" s="3172"/>
      <c r="AO83" s="3170"/>
      <c r="AP83" s="2237"/>
      <c r="AQ83" s="2238"/>
      <c r="AR83" s="2238"/>
      <c r="AS83" s="3170"/>
      <c r="AT83" s="256" t="str">
        <f t="shared" si="6"/>
        <v/>
      </c>
      <c r="AU83" s="256"/>
      <c r="AV83" s="256"/>
    </row>
    <row r="84" spans="1:48" x14ac:dyDescent="0.25">
      <c r="A84" s="6664"/>
      <c r="B84" s="4348" t="s">
        <v>2792</v>
      </c>
      <c r="C84" s="2843">
        <f t="shared" si="5"/>
        <v>0</v>
      </c>
      <c r="D84" s="2839">
        <f>+J84+L84+N84</f>
        <v>0</v>
      </c>
      <c r="E84" s="720">
        <f>+K84+M84+O84</f>
        <v>0</v>
      </c>
      <c r="F84" s="4019"/>
      <c r="G84" s="721"/>
      <c r="H84" s="3975"/>
      <c r="I84" s="719"/>
      <c r="J84" s="3169"/>
      <c r="K84" s="4347"/>
      <c r="L84" s="3169"/>
      <c r="M84" s="2238"/>
      <c r="N84" s="3172"/>
      <c r="O84" s="4347"/>
      <c r="P84" s="4354"/>
      <c r="Q84" s="4021"/>
      <c r="R84" s="718"/>
      <c r="S84" s="3976"/>
      <c r="T84" s="3975"/>
      <c r="U84" s="719"/>
      <c r="V84" s="724"/>
      <c r="W84" s="718"/>
      <c r="X84" s="3975"/>
      <c r="Y84" s="719"/>
      <c r="Z84" s="724"/>
      <c r="AA84" s="718"/>
      <c r="AB84" s="3975"/>
      <c r="AC84" s="719"/>
      <c r="AD84" s="3975"/>
      <c r="AE84" s="4021"/>
      <c r="AF84" s="3975"/>
      <c r="AG84" s="719"/>
      <c r="AH84" s="3975"/>
      <c r="AI84" s="719"/>
      <c r="AJ84" s="3975"/>
      <c r="AK84" s="719"/>
      <c r="AL84" s="718"/>
      <c r="AM84" s="4355"/>
      <c r="AN84" s="3172"/>
      <c r="AO84" s="3170"/>
      <c r="AP84" s="2237"/>
      <c r="AQ84" s="2238"/>
      <c r="AR84" s="2238"/>
      <c r="AS84" s="3170"/>
      <c r="AT84" s="256" t="str">
        <f t="shared" si="6"/>
        <v/>
      </c>
      <c r="AU84" s="256"/>
      <c r="AV84" s="256"/>
    </row>
    <row r="85" spans="1:48" x14ac:dyDescent="0.25">
      <c r="A85" s="7422"/>
      <c r="B85" s="4350" t="s">
        <v>2793</v>
      </c>
      <c r="C85" s="2847">
        <f t="shared" si="5"/>
        <v>0</v>
      </c>
      <c r="D85" s="2848">
        <f>SUM(F85+H85+J85+L85+N85+P85+R85+T85+V85+X85+Z85+AB85+AD85+AF85+AH85+AJ85+AL85)</f>
        <v>0</v>
      </c>
      <c r="E85" s="2846">
        <f>SUM(G85+I85+K85+M85+O85+Q85+S85+U85+W85+Y85+AA85+AC85+AE85+AG85+AI85+AK85+AM85)</f>
        <v>0</v>
      </c>
      <c r="F85" s="3961"/>
      <c r="G85" s="4351"/>
      <c r="H85" s="3961"/>
      <c r="I85" s="2262"/>
      <c r="J85" s="3963"/>
      <c r="K85" s="3965"/>
      <c r="L85" s="3961"/>
      <c r="M85" s="3962"/>
      <c r="N85" s="3963"/>
      <c r="O85" s="3965"/>
      <c r="P85" s="4303"/>
      <c r="Q85" s="3962"/>
      <c r="R85" s="4351"/>
      <c r="S85" s="3965"/>
      <c r="T85" s="3961"/>
      <c r="U85" s="2262"/>
      <c r="V85" s="3963"/>
      <c r="W85" s="4351"/>
      <c r="X85" s="3961"/>
      <c r="Y85" s="2262"/>
      <c r="Z85" s="3963"/>
      <c r="AA85" s="4351"/>
      <c r="AB85" s="3961"/>
      <c r="AC85" s="2262"/>
      <c r="AD85" s="3961"/>
      <c r="AE85" s="3962"/>
      <c r="AF85" s="3961"/>
      <c r="AG85" s="2262"/>
      <c r="AH85" s="3961"/>
      <c r="AI85" s="2262"/>
      <c r="AJ85" s="3961"/>
      <c r="AK85" s="2262"/>
      <c r="AL85" s="4351"/>
      <c r="AM85" s="4270"/>
      <c r="AN85" s="3963"/>
      <c r="AO85" s="3962"/>
      <c r="AP85" s="2261"/>
      <c r="AQ85" s="2262"/>
      <c r="AR85" s="2262"/>
      <c r="AS85" s="2262"/>
      <c r="AT85" s="256" t="str">
        <f t="shared" si="6"/>
        <v/>
      </c>
      <c r="AU85" s="256"/>
      <c r="AV85" s="256"/>
    </row>
    <row r="86" spans="1:48" x14ac:dyDescent="0.25">
      <c r="A86" s="1030" t="s">
        <v>2795</v>
      </c>
      <c r="B86" s="341"/>
      <c r="C86" s="341"/>
      <c r="D86" s="341"/>
      <c r="E86" s="424"/>
      <c r="F86" s="424"/>
      <c r="G86" s="424"/>
      <c r="H86" s="424"/>
      <c r="I86" s="424"/>
      <c r="J86" s="424"/>
      <c r="K86" s="424"/>
      <c r="L86" s="716"/>
      <c r="M86" s="717"/>
      <c r="N86" s="717"/>
      <c r="O86" s="717"/>
      <c r="P86" s="717"/>
      <c r="Q86" s="717"/>
      <c r="R86" s="717"/>
      <c r="S86" s="717"/>
      <c r="T86" s="708"/>
      <c r="U86" s="708"/>
      <c r="V86" s="708"/>
      <c r="W86" s="708"/>
      <c r="X86" s="708"/>
      <c r="Y86" s="708"/>
      <c r="Z86" s="708"/>
      <c r="AA86" s="708"/>
      <c r="AB86" s="708"/>
      <c r="AC86" s="708"/>
      <c r="AD86" s="708"/>
      <c r="AE86" s="708"/>
      <c r="AF86" s="708"/>
      <c r="AG86" s="708"/>
      <c r="AH86" s="708"/>
      <c r="AI86" s="708"/>
      <c r="AJ86" s="708"/>
      <c r="AK86" s="708"/>
      <c r="AL86" s="708"/>
      <c r="AM86" s="708"/>
      <c r="AN86" s="708"/>
      <c r="AO86" s="708"/>
      <c r="AP86" s="708"/>
      <c r="AQ86" s="708"/>
      <c r="AR86" s="717"/>
      <c r="AS86" s="717"/>
      <c r="AT86" s="717"/>
      <c r="AU86" s="717"/>
    </row>
    <row r="87" spans="1:48" ht="21" x14ac:dyDescent="0.25">
      <c r="A87" s="7455" t="s">
        <v>2796</v>
      </c>
      <c r="B87" s="4356" t="s">
        <v>2797</v>
      </c>
      <c r="C87" s="4357" t="s">
        <v>2798</v>
      </c>
      <c r="D87" s="4357" t="s">
        <v>2799</v>
      </c>
      <c r="E87" s="424"/>
      <c r="F87" s="424"/>
      <c r="G87" s="424"/>
      <c r="H87" s="424"/>
      <c r="I87" s="424"/>
      <c r="J87" s="424"/>
      <c r="K87" s="424"/>
      <c r="L87" s="716"/>
      <c r="M87" s="717"/>
      <c r="N87" s="717"/>
      <c r="O87" s="717"/>
      <c r="P87" s="717"/>
      <c r="Q87" s="717"/>
      <c r="R87" s="717"/>
      <c r="S87" s="717"/>
      <c r="T87" s="708"/>
      <c r="U87" s="708"/>
      <c r="V87" s="708"/>
      <c r="W87" s="708"/>
      <c r="X87" s="708"/>
      <c r="Y87" s="708"/>
      <c r="Z87" s="708"/>
      <c r="AA87" s="708"/>
      <c r="AB87" s="708"/>
      <c r="AC87" s="708"/>
      <c r="AD87" s="708"/>
      <c r="AE87" s="708"/>
      <c r="AF87" s="708"/>
      <c r="AG87" s="708"/>
      <c r="AH87" s="708"/>
      <c r="AI87" s="708"/>
      <c r="AJ87" s="708"/>
      <c r="AK87" s="708"/>
      <c r="AL87" s="708"/>
      <c r="AM87" s="708"/>
      <c r="AN87" s="708"/>
      <c r="AO87" s="708"/>
      <c r="AP87" s="708"/>
      <c r="AQ87" s="708"/>
      <c r="AR87" s="717"/>
      <c r="AS87" s="717"/>
      <c r="AT87" s="717"/>
      <c r="AU87" s="717"/>
    </row>
    <row r="88" spans="1:48" x14ac:dyDescent="0.25">
      <c r="A88" s="6202"/>
      <c r="B88" s="4358" t="s">
        <v>2800</v>
      </c>
      <c r="C88" s="4286"/>
      <c r="D88" s="4286"/>
      <c r="E88" s="256" t="str">
        <f>$CB88&amp;$CC88&amp;$CD88&amp;$CE88</f>
        <v/>
      </c>
      <c r="F88" s="256"/>
      <c r="G88" s="256"/>
      <c r="H88" s="256"/>
      <c r="I88" s="256"/>
      <c r="J88" s="256"/>
      <c r="K88" s="256"/>
      <c r="L88" s="256"/>
      <c r="M88" s="256"/>
      <c r="N88" s="256"/>
      <c r="O88" s="256"/>
      <c r="P88" s="256"/>
      <c r="Q88" s="717"/>
      <c r="R88" s="717"/>
      <c r="S88" s="717"/>
      <c r="T88" s="708"/>
      <c r="U88" s="708"/>
      <c r="V88" s="708"/>
      <c r="W88" s="708"/>
      <c r="X88" s="708"/>
      <c r="Y88" s="708"/>
      <c r="Z88" s="708"/>
      <c r="AA88" s="708"/>
      <c r="AB88" s="708"/>
      <c r="AC88" s="708"/>
      <c r="AD88" s="708"/>
      <c r="AE88" s="708"/>
      <c r="AF88" s="708"/>
      <c r="AG88" s="708"/>
      <c r="AH88" s="708"/>
      <c r="AI88" s="708"/>
      <c r="AJ88" s="708"/>
      <c r="AK88" s="708"/>
      <c r="AL88" s="708"/>
      <c r="AM88" s="708"/>
      <c r="AN88" s="708"/>
      <c r="AO88" s="708"/>
      <c r="AP88" s="708"/>
      <c r="AQ88" s="708"/>
      <c r="AR88" s="708"/>
      <c r="AS88" s="708"/>
      <c r="AT88" s="708"/>
      <c r="AU88" s="708"/>
    </row>
    <row r="89" spans="1:48" ht="21" x14ac:dyDescent="0.25">
      <c r="A89" s="6202"/>
      <c r="B89" s="1608" t="s">
        <v>2801</v>
      </c>
      <c r="C89" s="2237"/>
      <c r="D89" s="2237"/>
      <c r="E89" s="256" t="str">
        <f>$CB89&amp;$CC89&amp;$CD89&amp;$CE89</f>
        <v/>
      </c>
      <c r="F89" s="256"/>
      <c r="G89" s="256"/>
      <c r="H89" s="256"/>
      <c r="I89" s="256"/>
      <c r="J89" s="256"/>
      <c r="K89" s="256"/>
      <c r="L89" s="256"/>
      <c r="M89" s="256"/>
      <c r="N89" s="256"/>
      <c r="O89" s="256"/>
      <c r="P89" s="256"/>
      <c r="Q89" s="717"/>
      <c r="R89" s="717"/>
      <c r="S89" s="717"/>
      <c r="T89" s="708"/>
      <c r="U89" s="708"/>
      <c r="V89" s="708"/>
      <c r="W89" s="708"/>
      <c r="X89" s="708"/>
      <c r="Y89" s="708"/>
      <c r="Z89" s="708"/>
      <c r="AA89" s="708"/>
      <c r="AB89" s="708"/>
      <c r="AC89" s="708"/>
      <c r="AD89" s="708"/>
      <c r="AE89" s="708"/>
      <c r="AF89" s="708"/>
      <c r="AG89" s="708"/>
      <c r="AH89" s="708"/>
      <c r="AI89" s="708"/>
      <c r="AJ89" s="708"/>
      <c r="AK89" s="708"/>
      <c r="AL89" s="708"/>
      <c r="AM89" s="708"/>
      <c r="AN89" s="708"/>
      <c r="AO89" s="708"/>
      <c r="AP89" s="708"/>
      <c r="AQ89" s="708"/>
      <c r="AR89" s="708"/>
      <c r="AS89" s="708"/>
      <c r="AT89" s="708"/>
      <c r="AU89" s="708"/>
    </row>
    <row r="90" spans="1:48" ht="21" x14ac:dyDescent="0.25">
      <c r="A90" s="6202"/>
      <c r="B90" s="1608" t="s">
        <v>2802</v>
      </c>
      <c r="C90" s="2237"/>
      <c r="D90" s="2237"/>
      <c r="E90" s="256" t="str">
        <f>$CB90&amp;$CC90&amp;$CD90&amp;$CE90</f>
        <v/>
      </c>
      <c r="F90" s="256"/>
      <c r="G90" s="256"/>
      <c r="H90" s="256"/>
      <c r="I90" s="256"/>
      <c r="J90" s="256"/>
      <c r="K90" s="256"/>
      <c r="L90" s="256"/>
      <c r="M90" s="256"/>
      <c r="N90" s="256"/>
      <c r="O90" s="256"/>
      <c r="P90" s="256"/>
      <c r="Q90" s="717"/>
      <c r="R90" s="717"/>
      <c r="S90" s="717"/>
      <c r="T90" s="708"/>
      <c r="U90" s="708"/>
      <c r="V90" s="708"/>
      <c r="W90" s="708"/>
      <c r="X90" s="708"/>
      <c r="Y90" s="708"/>
      <c r="Z90" s="708"/>
      <c r="AA90" s="708"/>
      <c r="AB90" s="708"/>
      <c r="AC90" s="708"/>
      <c r="AD90" s="708"/>
      <c r="AE90" s="708"/>
      <c r="AF90" s="708"/>
      <c r="AG90" s="708"/>
      <c r="AH90" s="708"/>
      <c r="AI90" s="708"/>
      <c r="AJ90" s="708"/>
      <c r="AK90" s="708"/>
      <c r="AL90" s="708"/>
      <c r="AM90" s="708"/>
      <c r="AN90" s="708"/>
      <c r="AO90" s="708"/>
      <c r="AP90" s="708"/>
      <c r="AQ90" s="708"/>
      <c r="AR90" s="708"/>
      <c r="AS90" s="708"/>
      <c r="AT90" s="708"/>
      <c r="AU90" s="708"/>
    </row>
    <row r="91" spans="1:48" ht="21" x14ac:dyDescent="0.25">
      <c r="A91" s="6202"/>
      <c r="B91" s="1608" t="s">
        <v>2803</v>
      </c>
      <c r="C91" s="2237"/>
      <c r="D91" s="4359"/>
      <c r="E91" s="256"/>
      <c r="F91" s="256"/>
      <c r="G91" s="256"/>
      <c r="H91" s="256"/>
      <c r="I91" s="256"/>
      <c r="J91" s="256"/>
      <c r="K91" s="256"/>
      <c r="L91" s="256"/>
      <c r="M91" s="256"/>
      <c r="N91" s="256"/>
      <c r="O91" s="256"/>
      <c r="P91" s="256"/>
      <c r="Q91" s="717"/>
      <c r="R91" s="717"/>
      <c r="S91" s="717"/>
      <c r="T91" s="708"/>
      <c r="U91" s="708"/>
      <c r="V91" s="708"/>
      <c r="W91" s="708"/>
      <c r="X91" s="708"/>
      <c r="Y91" s="708"/>
      <c r="Z91" s="708"/>
      <c r="AA91" s="708"/>
      <c r="AB91" s="708"/>
      <c r="AC91" s="708"/>
      <c r="AD91" s="708"/>
      <c r="AE91" s="708"/>
      <c r="AF91" s="708"/>
      <c r="AG91" s="708"/>
      <c r="AH91" s="708"/>
      <c r="AI91" s="708"/>
      <c r="AJ91" s="708"/>
      <c r="AK91" s="708"/>
      <c r="AL91" s="708"/>
      <c r="AM91" s="708"/>
      <c r="AN91" s="708"/>
      <c r="AO91" s="708"/>
      <c r="AP91" s="708"/>
      <c r="AQ91" s="708"/>
      <c r="AR91" s="708"/>
      <c r="AS91" s="708"/>
      <c r="AT91" s="708"/>
      <c r="AU91" s="708"/>
    </row>
    <row r="92" spans="1:48" ht="21" x14ac:dyDescent="0.25">
      <c r="A92" s="6202"/>
      <c r="B92" s="3235" t="s">
        <v>2804</v>
      </c>
      <c r="C92" s="2238"/>
      <c r="D92" s="4359"/>
      <c r="E92" s="256"/>
      <c r="F92" s="256"/>
      <c r="G92" s="256"/>
      <c r="H92" s="256"/>
      <c r="I92" s="256"/>
      <c r="J92" s="256"/>
      <c r="K92" s="256"/>
      <c r="L92" s="256"/>
      <c r="M92" s="256"/>
      <c r="N92" s="256"/>
      <c r="O92" s="256"/>
      <c r="P92" s="256"/>
      <c r="Q92" s="717"/>
      <c r="R92" s="717"/>
      <c r="S92" s="717"/>
      <c r="T92" s="708"/>
      <c r="U92" s="708"/>
      <c r="V92" s="708"/>
      <c r="W92" s="708"/>
      <c r="X92" s="708"/>
      <c r="Y92" s="708"/>
      <c r="Z92" s="708"/>
      <c r="AA92" s="708"/>
      <c r="AB92" s="708"/>
      <c r="AC92" s="708"/>
      <c r="AD92" s="708"/>
      <c r="AE92" s="708"/>
      <c r="AF92" s="708"/>
      <c r="AG92" s="708"/>
      <c r="AH92" s="708"/>
      <c r="AI92" s="708"/>
      <c r="AJ92" s="708"/>
      <c r="AK92" s="708"/>
      <c r="AL92" s="708"/>
      <c r="AM92" s="708"/>
      <c r="AN92" s="708"/>
      <c r="AO92" s="708"/>
      <c r="AP92" s="708"/>
      <c r="AQ92" s="708"/>
      <c r="AR92" s="708"/>
      <c r="AS92" s="708"/>
      <c r="AT92" s="708"/>
      <c r="AU92" s="708"/>
    </row>
    <row r="93" spans="1:48" ht="21" x14ac:dyDescent="0.25">
      <c r="A93" s="6202"/>
      <c r="B93" s="3235" t="s">
        <v>2805</v>
      </c>
      <c r="C93" s="2238"/>
      <c r="D93" s="2237"/>
      <c r="E93" s="256" t="str">
        <f>$CB93&amp;$CC93&amp;$CD93&amp;$CE93</f>
        <v/>
      </c>
      <c r="F93" s="256"/>
      <c r="G93" s="256"/>
      <c r="H93" s="256"/>
      <c r="I93" s="256"/>
      <c r="J93" s="256"/>
      <c r="K93" s="256"/>
      <c r="L93" s="256"/>
      <c r="M93" s="256"/>
      <c r="N93" s="256"/>
      <c r="O93" s="256"/>
      <c r="P93" s="256"/>
      <c r="Q93" s="717"/>
      <c r="R93" s="717"/>
      <c r="S93" s="717"/>
      <c r="T93" s="708"/>
      <c r="U93" s="708"/>
      <c r="V93" s="708"/>
      <c r="W93" s="708"/>
      <c r="X93" s="708"/>
      <c r="Y93" s="708"/>
      <c r="Z93" s="708"/>
      <c r="AA93" s="708"/>
      <c r="AB93" s="708"/>
      <c r="AC93" s="708"/>
      <c r="AD93" s="708"/>
      <c r="AE93" s="708"/>
      <c r="AF93" s="708"/>
      <c r="AG93" s="708"/>
      <c r="AH93" s="708"/>
      <c r="AI93" s="708"/>
      <c r="AJ93" s="708"/>
      <c r="AK93" s="708"/>
      <c r="AL93" s="708"/>
      <c r="AM93" s="708"/>
      <c r="AN93" s="708"/>
      <c r="AO93" s="708"/>
      <c r="AP93" s="708"/>
      <c r="AQ93" s="708"/>
      <c r="AR93" s="708"/>
      <c r="AS93" s="708"/>
      <c r="AT93" s="708"/>
      <c r="AU93" s="708"/>
    </row>
    <row r="94" spans="1:48" ht="21" x14ac:dyDescent="0.25">
      <c r="A94" s="6202"/>
      <c r="B94" s="3235" t="s">
        <v>2806</v>
      </c>
      <c r="C94" s="2238"/>
      <c r="D94" s="2237"/>
      <c r="E94" s="256" t="str">
        <f>$CB94&amp;$CC94&amp;$CD94&amp;$CE94</f>
        <v/>
      </c>
      <c r="F94" s="256"/>
      <c r="G94" s="256"/>
      <c r="H94" s="256"/>
      <c r="I94" s="256"/>
      <c r="J94" s="256"/>
      <c r="K94" s="256"/>
      <c r="L94" s="256"/>
      <c r="M94" s="256"/>
      <c r="N94" s="256"/>
      <c r="O94" s="256"/>
      <c r="P94" s="256"/>
      <c r="Q94" s="717"/>
      <c r="R94" s="717"/>
      <c r="S94" s="717"/>
      <c r="T94" s="708"/>
      <c r="U94" s="708"/>
      <c r="V94" s="708"/>
      <c r="W94" s="708"/>
      <c r="X94" s="708"/>
      <c r="Y94" s="708"/>
      <c r="Z94" s="708"/>
      <c r="AA94" s="708"/>
      <c r="AB94" s="708"/>
      <c r="AC94" s="708"/>
      <c r="AD94" s="708"/>
      <c r="AE94" s="708"/>
      <c r="AF94" s="708"/>
      <c r="AG94" s="708"/>
      <c r="AH94" s="708"/>
      <c r="AI94" s="708"/>
      <c r="AJ94" s="708"/>
      <c r="AK94" s="708"/>
      <c r="AL94" s="708"/>
      <c r="AM94" s="708"/>
      <c r="AN94" s="708"/>
      <c r="AO94" s="708"/>
      <c r="AP94" s="708"/>
      <c r="AQ94" s="708"/>
      <c r="AR94" s="708"/>
      <c r="AS94" s="708"/>
      <c r="AT94" s="708"/>
      <c r="AU94" s="708"/>
    </row>
    <row r="95" spans="1:48" x14ac:dyDescent="0.25">
      <c r="A95" s="6202"/>
      <c r="B95" s="3235" t="s">
        <v>2807</v>
      </c>
      <c r="C95" s="2237"/>
      <c r="D95" s="2237"/>
      <c r="E95" s="256" t="str">
        <f>$CB95&amp;$CC95&amp;$CD95&amp;$CE95</f>
        <v/>
      </c>
      <c r="F95" s="256"/>
      <c r="G95" s="256"/>
      <c r="H95" s="256"/>
      <c r="I95" s="256"/>
      <c r="J95" s="256"/>
      <c r="K95" s="256"/>
      <c r="L95" s="256"/>
      <c r="M95" s="256"/>
      <c r="N95" s="256"/>
      <c r="O95" s="256"/>
      <c r="P95" s="256"/>
      <c r="Q95" s="717"/>
      <c r="R95" s="717"/>
      <c r="S95" s="717"/>
      <c r="T95" s="708"/>
      <c r="U95" s="708"/>
      <c r="V95" s="708"/>
      <c r="W95" s="708"/>
      <c r="X95" s="708"/>
      <c r="Y95" s="708"/>
      <c r="Z95" s="708"/>
      <c r="AA95" s="708"/>
      <c r="AB95" s="708"/>
      <c r="AC95" s="708"/>
      <c r="AD95" s="708"/>
      <c r="AE95" s="708"/>
      <c r="AF95" s="708"/>
      <c r="AG95" s="708"/>
      <c r="AH95" s="708"/>
      <c r="AI95" s="708"/>
      <c r="AJ95" s="708"/>
      <c r="AK95" s="708"/>
      <c r="AL95" s="708"/>
      <c r="AM95" s="708"/>
      <c r="AN95" s="708"/>
      <c r="AO95" s="708"/>
      <c r="AP95" s="708"/>
      <c r="AQ95" s="708"/>
      <c r="AR95" s="708"/>
      <c r="AS95" s="708"/>
      <c r="AT95" s="708"/>
      <c r="AU95" s="708"/>
    </row>
    <row r="96" spans="1:48" x14ac:dyDescent="0.25">
      <c r="A96" s="7456"/>
      <c r="B96" s="4360" t="s">
        <v>2808</v>
      </c>
      <c r="C96" s="4361"/>
      <c r="D96" s="4361"/>
      <c r="E96" s="256" t="str">
        <f>$CB96&amp;$CC96&amp;$CD96&amp;$CE96</f>
        <v/>
      </c>
      <c r="F96" s="256"/>
      <c r="G96" s="256"/>
      <c r="H96" s="256"/>
      <c r="I96" s="256"/>
      <c r="J96" s="256"/>
      <c r="K96" s="256"/>
      <c r="L96" s="256"/>
      <c r="M96" s="256"/>
      <c r="N96" s="256"/>
      <c r="O96" s="256"/>
      <c r="P96" s="256"/>
      <c r="Q96" s="717"/>
      <c r="R96" s="717"/>
      <c r="S96" s="717"/>
      <c r="T96" s="708"/>
      <c r="U96" s="708"/>
      <c r="V96" s="708"/>
      <c r="W96" s="708"/>
      <c r="X96" s="708"/>
      <c r="Y96" s="708"/>
      <c r="Z96" s="708"/>
      <c r="AA96" s="708"/>
      <c r="AB96" s="708"/>
      <c r="AC96" s="708"/>
      <c r="AD96" s="708"/>
      <c r="AE96" s="708"/>
      <c r="AF96" s="708"/>
      <c r="AG96" s="708"/>
      <c r="AH96" s="708"/>
      <c r="AI96" s="708"/>
      <c r="AJ96" s="708"/>
      <c r="AK96" s="708"/>
      <c r="AL96" s="708"/>
      <c r="AM96" s="708"/>
      <c r="AN96" s="708"/>
      <c r="AO96" s="708"/>
      <c r="AP96" s="708"/>
      <c r="AQ96" s="708"/>
      <c r="AR96" s="708"/>
      <c r="AS96" s="708"/>
      <c r="AT96" s="708"/>
      <c r="AU96" s="708"/>
    </row>
    <row r="97" spans="1:47" x14ac:dyDescent="0.25">
      <c r="A97" s="4362" t="s">
        <v>2809</v>
      </c>
      <c r="B97" s="4363"/>
      <c r="C97" s="1030"/>
      <c r="D97" s="1030"/>
      <c r="E97" s="725"/>
      <c r="F97" s="256"/>
      <c r="G97" s="256"/>
      <c r="H97" s="256"/>
      <c r="I97" s="256"/>
      <c r="J97" s="256"/>
      <c r="K97" s="256"/>
      <c r="L97" s="256"/>
      <c r="M97" s="256"/>
      <c r="N97" s="256"/>
      <c r="O97" s="256"/>
      <c r="P97" s="256"/>
      <c r="Q97" s="717"/>
      <c r="R97" s="717"/>
      <c r="S97" s="717"/>
      <c r="T97" s="708"/>
      <c r="U97" s="708"/>
      <c r="V97" s="708"/>
      <c r="W97" s="708"/>
      <c r="X97" s="708"/>
      <c r="Y97" s="708"/>
      <c r="Z97" s="708"/>
      <c r="AA97" s="708"/>
      <c r="AB97" s="708"/>
      <c r="AC97" s="708"/>
      <c r="AD97" s="708"/>
      <c r="AE97" s="708"/>
      <c r="AF97" s="708"/>
      <c r="AG97" s="708"/>
      <c r="AH97" s="708"/>
      <c r="AI97" s="708"/>
      <c r="AJ97" s="708"/>
      <c r="AK97" s="708"/>
      <c r="AL97" s="708"/>
      <c r="AM97" s="708"/>
      <c r="AN97" s="708"/>
      <c r="AO97" s="708"/>
      <c r="AP97" s="708"/>
      <c r="AQ97" s="708"/>
      <c r="AR97" s="708"/>
      <c r="AS97" s="708"/>
      <c r="AT97" s="708"/>
      <c r="AU97" s="708"/>
    </row>
    <row r="98" spans="1:47" x14ac:dyDescent="0.25">
      <c r="A98" s="7421" t="s">
        <v>181</v>
      </c>
      <c r="B98" s="1030"/>
      <c r="C98" s="7438" t="s">
        <v>49</v>
      </c>
      <c r="D98" s="7455"/>
      <c r="E98" s="7440"/>
      <c r="F98" s="7243" t="s">
        <v>924</v>
      </c>
      <c r="G98" s="7251"/>
      <c r="H98" s="7251"/>
      <c r="I98" s="7251"/>
      <c r="J98" s="7251"/>
      <c r="K98" s="7251"/>
      <c r="L98" s="7251"/>
      <c r="M98" s="7251"/>
      <c r="N98" s="7251"/>
      <c r="O98" s="7251"/>
      <c r="P98" s="7251"/>
      <c r="Q98" s="7251"/>
      <c r="R98" s="7251"/>
      <c r="S98" s="7251"/>
      <c r="T98" s="7251"/>
      <c r="U98" s="7251"/>
      <c r="V98" s="7251"/>
      <c r="W98" s="7251"/>
      <c r="X98" s="7251"/>
      <c r="Y98" s="7251"/>
      <c r="Z98" s="7251"/>
      <c r="AA98" s="7251"/>
      <c r="AB98" s="7251"/>
      <c r="AC98" s="7251"/>
      <c r="AD98" s="7251"/>
      <c r="AE98" s="7251"/>
      <c r="AF98" s="7251"/>
      <c r="AG98" s="7251"/>
      <c r="AH98" s="7251"/>
      <c r="AI98" s="7251"/>
      <c r="AJ98" s="7251"/>
      <c r="AK98" s="7245"/>
      <c r="AL98" s="7573" t="s">
        <v>10</v>
      </c>
      <c r="AM98" s="708"/>
      <c r="AN98" s="708"/>
      <c r="AO98" s="708"/>
      <c r="AP98" s="708"/>
      <c r="AQ98" s="708"/>
      <c r="AR98" s="708"/>
      <c r="AS98" s="708"/>
      <c r="AT98" s="726"/>
      <c r="AU98" s="726"/>
    </row>
    <row r="99" spans="1:47" x14ac:dyDescent="0.25">
      <c r="A99" s="6664"/>
      <c r="B99" s="1030"/>
      <c r="C99" s="7439"/>
      <c r="D99" s="7456"/>
      <c r="E99" s="7441"/>
      <c r="F99" s="7436" t="s">
        <v>598</v>
      </c>
      <c r="G99" s="7437"/>
      <c r="H99" s="7436" t="s">
        <v>2755</v>
      </c>
      <c r="I99" s="7437"/>
      <c r="J99" s="7436" t="s">
        <v>2756</v>
      </c>
      <c r="K99" s="7437"/>
      <c r="L99" s="7436" t="s">
        <v>2757</v>
      </c>
      <c r="M99" s="7437"/>
      <c r="N99" s="7436" t="s">
        <v>2758</v>
      </c>
      <c r="O99" s="7437"/>
      <c r="P99" s="7436" t="s">
        <v>2759</v>
      </c>
      <c r="Q99" s="7437"/>
      <c r="R99" s="7436" t="s">
        <v>2760</v>
      </c>
      <c r="S99" s="7437"/>
      <c r="T99" s="7436" t="s">
        <v>2761</v>
      </c>
      <c r="U99" s="7437"/>
      <c r="V99" s="7436" t="s">
        <v>2762</v>
      </c>
      <c r="W99" s="7437"/>
      <c r="X99" s="7436" t="s">
        <v>2656</v>
      </c>
      <c r="Y99" s="7437"/>
      <c r="Z99" s="7436" t="s">
        <v>2763</v>
      </c>
      <c r="AA99" s="7437"/>
      <c r="AB99" s="7436" t="s">
        <v>2764</v>
      </c>
      <c r="AC99" s="7437"/>
      <c r="AD99" s="7436" t="s">
        <v>2765</v>
      </c>
      <c r="AE99" s="7437"/>
      <c r="AF99" s="7436" t="s">
        <v>2766</v>
      </c>
      <c r="AG99" s="7437"/>
      <c r="AH99" s="7436" t="s">
        <v>83</v>
      </c>
      <c r="AI99" s="7431"/>
      <c r="AJ99" s="7251" t="s">
        <v>2810</v>
      </c>
      <c r="AK99" s="7245"/>
      <c r="AL99" s="7574"/>
      <c r="AM99" s="708"/>
      <c r="AN99" s="708"/>
      <c r="AO99" s="708"/>
      <c r="AP99" s="726"/>
      <c r="AQ99" s="726"/>
      <c r="AR99" s="726"/>
      <c r="AS99" s="708"/>
      <c r="AT99" s="708"/>
      <c r="AU99" s="708"/>
    </row>
    <row r="100" spans="1:47" x14ac:dyDescent="0.25">
      <c r="A100" s="7422"/>
      <c r="B100" s="1030"/>
      <c r="C100" s="4364" t="s">
        <v>2767</v>
      </c>
      <c r="D100" s="4102" t="s">
        <v>32</v>
      </c>
      <c r="E100" s="1031" t="s">
        <v>33</v>
      </c>
      <c r="F100" s="4099" t="s">
        <v>32</v>
      </c>
      <c r="G100" s="4098" t="s">
        <v>33</v>
      </c>
      <c r="H100" s="4099" t="s">
        <v>32</v>
      </c>
      <c r="I100" s="4098" t="s">
        <v>33</v>
      </c>
      <c r="J100" s="4099" t="s">
        <v>32</v>
      </c>
      <c r="K100" s="4098" t="s">
        <v>33</v>
      </c>
      <c r="L100" s="4099" t="s">
        <v>32</v>
      </c>
      <c r="M100" s="4098" t="s">
        <v>33</v>
      </c>
      <c r="N100" s="4099" t="s">
        <v>32</v>
      </c>
      <c r="O100" s="4098" t="s">
        <v>33</v>
      </c>
      <c r="P100" s="4099" t="s">
        <v>32</v>
      </c>
      <c r="Q100" s="4098" t="s">
        <v>33</v>
      </c>
      <c r="R100" s="4099" t="s">
        <v>32</v>
      </c>
      <c r="S100" s="4098" t="s">
        <v>33</v>
      </c>
      <c r="T100" s="4099" t="s">
        <v>32</v>
      </c>
      <c r="U100" s="4098" t="s">
        <v>33</v>
      </c>
      <c r="V100" s="4099" t="s">
        <v>32</v>
      </c>
      <c r="W100" s="4098" t="s">
        <v>33</v>
      </c>
      <c r="X100" s="4099" t="s">
        <v>32</v>
      </c>
      <c r="Y100" s="4098" t="s">
        <v>33</v>
      </c>
      <c r="Z100" s="4099" t="s">
        <v>32</v>
      </c>
      <c r="AA100" s="4098" t="s">
        <v>33</v>
      </c>
      <c r="AB100" s="4099" t="s">
        <v>32</v>
      </c>
      <c r="AC100" s="4098" t="s">
        <v>33</v>
      </c>
      <c r="AD100" s="4099" t="s">
        <v>32</v>
      </c>
      <c r="AE100" s="4098" t="s">
        <v>33</v>
      </c>
      <c r="AF100" s="4099" t="s">
        <v>32</v>
      </c>
      <c r="AG100" s="4098" t="s">
        <v>33</v>
      </c>
      <c r="AH100" s="4099" t="s">
        <v>32</v>
      </c>
      <c r="AI100" s="4274" t="s">
        <v>33</v>
      </c>
      <c r="AJ100" s="4365" t="s">
        <v>32</v>
      </c>
      <c r="AK100" s="4276" t="s">
        <v>33</v>
      </c>
      <c r="AL100" s="7574"/>
      <c r="AM100" s="708"/>
      <c r="AN100" s="708"/>
      <c r="AO100" s="708"/>
      <c r="AP100" s="726"/>
      <c r="AQ100" s="726"/>
      <c r="AR100" s="726"/>
      <c r="AS100" s="708"/>
      <c r="AT100" s="708"/>
      <c r="AU100" s="708"/>
    </row>
    <row r="101" spans="1:47" x14ac:dyDescent="0.25">
      <c r="A101" s="7433" t="s">
        <v>2811</v>
      </c>
      <c r="B101" s="4366" t="s">
        <v>2812</v>
      </c>
      <c r="C101" s="4367">
        <f>SUM(D101:E101)</f>
        <v>0</v>
      </c>
      <c r="D101" s="4368">
        <f t="shared" ref="D101:E103" si="9">+F101+H101+J101+L101+N101+P101+R101+T101+V101+X101+Z101+AB101+AD101+AF101+AH101</f>
        <v>0</v>
      </c>
      <c r="E101" s="4278">
        <f t="shared" si="9"/>
        <v>0</v>
      </c>
      <c r="F101" s="4279"/>
      <c r="G101" s="4281"/>
      <c r="H101" s="4279"/>
      <c r="I101" s="4281"/>
      <c r="J101" s="4279"/>
      <c r="K101" s="4281"/>
      <c r="L101" s="4279"/>
      <c r="M101" s="4281"/>
      <c r="N101" s="4279"/>
      <c r="O101" s="4281"/>
      <c r="P101" s="4279"/>
      <c r="Q101" s="4281"/>
      <c r="R101" s="4279"/>
      <c r="S101" s="4281"/>
      <c r="T101" s="4279"/>
      <c r="U101" s="4281"/>
      <c r="V101" s="4279"/>
      <c r="W101" s="4281"/>
      <c r="X101" s="4279"/>
      <c r="Y101" s="4281"/>
      <c r="Z101" s="4279"/>
      <c r="AA101" s="4281"/>
      <c r="AB101" s="4279"/>
      <c r="AC101" s="4281"/>
      <c r="AD101" s="4279"/>
      <c r="AE101" s="4281"/>
      <c r="AF101" s="4279"/>
      <c r="AG101" s="4281"/>
      <c r="AH101" s="4282"/>
      <c r="AI101" s="4369"/>
      <c r="AJ101" s="4332"/>
      <c r="AK101" s="4332"/>
      <c r="AL101" s="4332"/>
      <c r="AM101" s="708"/>
      <c r="AN101" s="708"/>
      <c r="AO101" s="708"/>
      <c r="AP101" s="726"/>
      <c r="AQ101" s="726"/>
      <c r="AR101" s="726"/>
      <c r="AS101" s="708"/>
      <c r="AT101" s="708"/>
      <c r="AU101" s="708"/>
    </row>
    <row r="102" spans="1:47" x14ac:dyDescent="0.25">
      <c r="A102" s="6429"/>
      <c r="B102" s="3345" t="s">
        <v>2813</v>
      </c>
      <c r="C102" s="1582">
        <f>SUM(D102:E102)</f>
        <v>0</v>
      </c>
      <c r="D102" s="4370">
        <f t="shared" si="9"/>
        <v>0</v>
      </c>
      <c r="E102" s="4289">
        <f t="shared" si="9"/>
        <v>0</v>
      </c>
      <c r="F102" s="3169"/>
      <c r="G102" s="3170"/>
      <c r="H102" s="3169"/>
      <c r="I102" s="3170"/>
      <c r="J102" s="3169"/>
      <c r="K102" s="3170"/>
      <c r="L102" s="3169"/>
      <c r="M102" s="3170"/>
      <c r="N102" s="3169"/>
      <c r="O102" s="3170"/>
      <c r="P102" s="3169"/>
      <c r="Q102" s="3170"/>
      <c r="R102" s="3169"/>
      <c r="S102" s="3170"/>
      <c r="T102" s="3169"/>
      <c r="U102" s="3170"/>
      <c r="V102" s="3169"/>
      <c r="W102" s="3170"/>
      <c r="X102" s="3169"/>
      <c r="Y102" s="3170"/>
      <c r="Z102" s="3169"/>
      <c r="AA102" s="3170"/>
      <c r="AB102" s="3169"/>
      <c r="AC102" s="3170"/>
      <c r="AD102" s="3169"/>
      <c r="AE102" s="3170"/>
      <c r="AF102" s="3169"/>
      <c r="AG102" s="3170"/>
      <c r="AH102" s="4290"/>
      <c r="AI102" s="3969"/>
      <c r="AJ102" s="4332"/>
      <c r="AK102" s="4332"/>
      <c r="AL102" s="4332"/>
      <c r="AM102" s="708"/>
      <c r="AN102" s="708"/>
      <c r="AO102" s="708"/>
      <c r="AP102" s="726"/>
      <c r="AQ102" s="726"/>
      <c r="AR102" s="726"/>
      <c r="AS102" s="708"/>
      <c r="AT102" s="708"/>
      <c r="AU102" s="708"/>
    </row>
    <row r="103" spans="1:47" x14ac:dyDescent="0.25">
      <c r="A103" s="7435"/>
      <c r="B103" s="4371" t="s">
        <v>2814</v>
      </c>
      <c r="C103" s="1599">
        <f>SUM(D103:E103)</f>
        <v>0</v>
      </c>
      <c r="D103" s="4372">
        <f t="shared" si="9"/>
        <v>0</v>
      </c>
      <c r="E103" s="4294">
        <f t="shared" si="9"/>
        <v>0</v>
      </c>
      <c r="F103" s="3961"/>
      <c r="G103" s="3962"/>
      <c r="H103" s="3961"/>
      <c r="I103" s="3962"/>
      <c r="J103" s="3961"/>
      <c r="K103" s="3962"/>
      <c r="L103" s="3961"/>
      <c r="M103" s="3962"/>
      <c r="N103" s="3961"/>
      <c r="O103" s="3962"/>
      <c r="P103" s="3961"/>
      <c r="Q103" s="3962"/>
      <c r="R103" s="3961"/>
      <c r="S103" s="3962"/>
      <c r="T103" s="3961"/>
      <c r="U103" s="3962"/>
      <c r="V103" s="3961"/>
      <c r="W103" s="3962"/>
      <c r="X103" s="3961"/>
      <c r="Y103" s="3962"/>
      <c r="Z103" s="3961"/>
      <c r="AA103" s="3962"/>
      <c r="AB103" s="3961"/>
      <c r="AC103" s="3962"/>
      <c r="AD103" s="3961"/>
      <c r="AE103" s="3962"/>
      <c r="AF103" s="3961"/>
      <c r="AG103" s="3962"/>
      <c r="AH103" s="4303"/>
      <c r="AI103" s="3965"/>
      <c r="AJ103" s="4332"/>
      <c r="AK103" s="4332"/>
      <c r="AL103" s="4332"/>
      <c r="AM103" s="708"/>
      <c r="AN103" s="708"/>
      <c r="AO103" s="708"/>
      <c r="AP103" s="726"/>
      <c r="AQ103" s="726"/>
      <c r="AR103" s="726"/>
      <c r="AS103" s="708"/>
      <c r="AT103" s="708"/>
      <c r="AU103" s="708"/>
    </row>
    <row r="104" spans="1:47" x14ac:dyDescent="0.25">
      <c r="A104" s="1030" t="s">
        <v>2815</v>
      </c>
      <c r="B104" s="341"/>
      <c r="C104" s="727"/>
      <c r="D104" s="291"/>
      <c r="E104" s="716"/>
      <c r="F104" s="716"/>
      <c r="G104" s="716"/>
      <c r="H104" s="716"/>
      <c r="I104" s="716"/>
      <c r="J104" s="716"/>
      <c r="K104" s="716"/>
      <c r="L104" s="716"/>
      <c r="M104" s="717"/>
      <c r="N104" s="717"/>
      <c r="O104" s="717"/>
      <c r="P104" s="708"/>
      <c r="Q104" s="708"/>
      <c r="R104" s="708"/>
      <c r="S104" s="708"/>
      <c r="T104" s="708"/>
      <c r="U104" s="708"/>
      <c r="V104" s="708"/>
      <c r="W104" s="708"/>
      <c r="X104" s="708"/>
      <c r="Y104" s="708"/>
      <c r="Z104" s="708"/>
      <c r="AA104" s="708"/>
      <c r="AB104" s="708"/>
      <c r="AC104" s="708"/>
      <c r="AD104" s="708"/>
      <c r="AE104" s="708"/>
      <c r="AF104" s="708"/>
      <c r="AG104" s="708"/>
      <c r="AH104" s="708"/>
      <c r="AI104" s="708"/>
      <c r="AJ104" s="708"/>
      <c r="AK104" s="708"/>
      <c r="AL104" s="708"/>
      <c r="AM104" s="708"/>
      <c r="AN104" s="708"/>
      <c r="AO104" s="708"/>
      <c r="AP104" s="708"/>
      <c r="AQ104" s="708"/>
      <c r="AR104" s="708"/>
      <c r="AS104" s="708"/>
      <c r="AT104" s="708"/>
      <c r="AU104" s="708"/>
    </row>
    <row r="105" spans="1:47" x14ac:dyDescent="0.25">
      <c r="A105" s="338" t="s">
        <v>2816</v>
      </c>
      <c r="B105" s="291"/>
      <c r="C105" s="291"/>
      <c r="D105" s="291"/>
      <c r="E105" s="291"/>
      <c r="F105" s="291"/>
      <c r="G105" s="291"/>
      <c r="H105" s="291"/>
      <c r="I105" s="291"/>
      <c r="J105" s="291"/>
      <c r="K105" s="291"/>
      <c r="L105" s="291"/>
      <c r="M105" s="708"/>
      <c r="N105" s="708"/>
      <c r="O105" s="708"/>
      <c r="P105" s="708"/>
      <c r="Q105" s="708"/>
      <c r="R105" s="708"/>
      <c r="S105" s="708"/>
      <c r="T105" s="708"/>
      <c r="U105" s="708"/>
      <c r="V105" s="708"/>
      <c r="W105" s="708"/>
      <c r="X105" s="708"/>
      <c r="Y105" s="708"/>
      <c r="Z105" s="708"/>
      <c r="AA105" s="708"/>
      <c r="AB105" s="708"/>
      <c r="AC105" s="708"/>
      <c r="AD105" s="708"/>
      <c r="AE105" s="708"/>
      <c r="AF105" s="708"/>
      <c r="AG105" s="708"/>
      <c r="AH105" s="708"/>
      <c r="AI105" s="708"/>
      <c r="AJ105" s="708"/>
      <c r="AK105" s="708"/>
      <c r="AL105" s="708"/>
      <c r="AM105" s="708"/>
      <c r="AN105" s="708"/>
      <c r="AO105" s="708"/>
      <c r="AP105" s="708"/>
      <c r="AQ105" s="708"/>
      <c r="AR105" s="708"/>
      <c r="AS105" s="708"/>
      <c r="AT105" s="708"/>
      <c r="AU105" s="708"/>
    </row>
    <row r="106" spans="1:47" x14ac:dyDescent="0.25">
      <c r="A106" s="7569" t="s">
        <v>1068</v>
      </c>
      <c r="B106" s="7569" t="s">
        <v>2817</v>
      </c>
      <c r="C106" s="7569" t="s">
        <v>2798</v>
      </c>
      <c r="D106" s="7436" t="s">
        <v>2818</v>
      </c>
      <c r="E106" s="7430"/>
      <c r="F106" s="7430"/>
      <c r="G106" s="7430"/>
      <c r="H106" s="7430"/>
      <c r="I106" s="7430"/>
      <c r="J106" s="7431"/>
      <c r="K106" s="7440" t="s">
        <v>2819</v>
      </c>
      <c r="L106" s="7440" t="s">
        <v>2820</v>
      </c>
      <c r="M106" s="708"/>
      <c r="N106" s="708"/>
      <c r="O106" s="708"/>
      <c r="P106" s="708"/>
      <c r="Q106" s="708"/>
      <c r="R106" s="708"/>
      <c r="S106" s="708"/>
      <c r="T106" s="708"/>
      <c r="U106" s="708"/>
      <c r="V106" s="708"/>
      <c r="W106" s="708"/>
      <c r="X106" s="708"/>
      <c r="Y106" s="708"/>
      <c r="Z106" s="708"/>
      <c r="AA106" s="708"/>
      <c r="AB106" s="708"/>
      <c r="AC106" s="708"/>
      <c r="AD106" s="708"/>
      <c r="AE106" s="708"/>
      <c r="AF106" s="708"/>
      <c r="AG106" s="708"/>
      <c r="AH106" s="708"/>
      <c r="AI106" s="708"/>
      <c r="AJ106" s="708"/>
      <c r="AK106" s="708"/>
      <c r="AL106" s="708"/>
      <c r="AM106" s="708"/>
      <c r="AN106" s="708"/>
      <c r="AO106" s="708"/>
      <c r="AP106" s="708"/>
      <c r="AQ106" s="708"/>
      <c r="AR106" s="708"/>
      <c r="AS106" s="708"/>
      <c r="AT106" s="708"/>
      <c r="AU106" s="708"/>
    </row>
    <row r="107" spans="1:47" ht="63" x14ac:dyDescent="0.25">
      <c r="A107" s="7569"/>
      <c r="B107" s="7569"/>
      <c r="C107" s="7569"/>
      <c r="D107" s="4099" t="s">
        <v>2821</v>
      </c>
      <c r="E107" s="4100" t="s">
        <v>2822</v>
      </c>
      <c r="F107" s="4100" t="s">
        <v>2823</v>
      </c>
      <c r="G107" s="4100" t="s">
        <v>2824</v>
      </c>
      <c r="H107" s="4100" t="s">
        <v>2825</v>
      </c>
      <c r="I107" s="4373" t="s">
        <v>2826</v>
      </c>
      <c r="J107" s="4374" t="s">
        <v>2827</v>
      </c>
      <c r="K107" s="7441"/>
      <c r="L107" s="7441"/>
      <c r="M107" s="708"/>
      <c r="N107" s="708"/>
      <c r="O107" s="708"/>
      <c r="P107" s="708"/>
      <c r="Q107" s="708"/>
      <c r="R107" s="708"/>
      <c r="S107" s="708"/>
      <c r="T107" s="708"/>
      <c r="U107" s="708"/>
      <c r="V107" s="708"/>
      <c r="W107" s="708"/>
      <c r="X107" s="708"/>
      <c r="Y107" s="708"/>
      <c r="Z107" s="708"/>
      <c r="AA107" s="708"/>
      <c r="AB107" s="708"/>
      <c r="AC107" s="708"/>
      <c r="AD107" s="708"/>
      <c r="AE107" s="708"/>
      <c r="AF107" s="708"/>
      <c r="AG107" s="708"/>
      <c r="AH107" s="708"/>
      <c r="AI107" s="708"/>
      <c r="AJ107" s="708"/>
      <c r="AK107" s="708"/>
      <c r="AL107" s="708"/>
      <c r="AM107" s="708"/>
      <c r="AN107" s="708"/>
      <c r="AO107" s="708"/>
      <c r="AP107" s="708"/>
      <c r="AQ107" s="708"/>
      <c r="AR107" s="708"/>
      <c r="AS107" s="708"/>
      <c r="AT107" s="708"/>
      <c r="AU107" s="708"/>
    </row>
    <row r="108" spans="1:47" x14ac:dyDescent="0.25">
      <c r="A108" s="7575" t="s">
        <v>2828</v>
      </c>
      <c r="B108" s="3605" t="s">
        <v>2829</v>
      </c>
      <c r="C108" s="4375">
        <f t="shared" ref="C108:C123" si="10">SUM(D108:J108)</f>
        <v>0</v>
      </c>
      <c r="D108" s="4279"/>
      <c r="E108" s="4376"/>
      <c r="F108" s="4376"/>
      <c r="G108" s="4376"/>
      <c r="H108" s="4376"/>
      <c r="I108" s="4369"/>
      <c r="J108" s="4283"/>
      <c r="K108" s="4377"/>
      <c r="L108" s="4301"/>
      <c r="M108" s="726"/>
      <c r="N108" s="708"/>
      <c r="O108" s="708"/>
      <c r="P108" s="708"/>
      <c r="Q108" s="708"/>
      <c r="R108" s="708"/>
      <c r="S108" s="708"/>
      <c r="T108" s="708"/>
      <c r="U108" s="708"/>
      <c r="V108" s="708"/>
      <c r="W108" s="708"/>
      <c r="X108" s="708"/>
      <c r="Y108" s="708"/>
      <c r="Z108" s="708"/>
      <c r="AA108" s="708"/>
      <c r="AB108" s="708"/>
      <c r="AC108" s="708"/>
      <c r="AD108" s="708"/>
      <c r="AE108" s="708"/>
      <c r="AF108" s="708"/>
      <c r="AG108" s="708"/>
      <c r="AH108" s="708"/>
      <c r="AI108" s="708"/>
      <c r="AJ108" s="708"/>
      <c r="AK108" s="708"/>
      <c r="AL108" s="708"/>
      <c r="AM108" s="708"/>
      <c r="AN108" s="708"/>
      <c r="AO108" s="708"/>
      <c r="AP108" s="708"/>
      <c r="AQ108" s="708"/>
      <c r="AR108" s="708"/>
      <c r="AS108" s="708"/>
      <c r="AT108" s="708"/>
      <c r="AU108" s="708"/>
    </row>
    <row r="109" spans="1:47" x14ac:dyDescent="0.25">
      <c r="A109" s="7575"/>
      <c r="B109" s="3608" t="s">
        <v>2830</v>
      </c>
      <c r="C109" s="1582">
        <f t="shared" si="10"/>
        <v>0</v>
      </c>
      <c r="D109" s="3169"/>
      <c r="E109" s="3970"/>
      <c r="F109" s="3970"/>
      <c r="G109" s="3970"/>
      <c r="H109" s="3970"/>
      <c r="I109" s="3969"/>
      <c r="J109" s="3171"/>
      <c r="K109" s="3172"/>
      <c r="L109" s="2237"/>
      <c r="M109" s="726"/>
      <c r="N109" s="708"/>
      <c r="O109" s="708"/>
      <c r="P109" s="708"/>
      <c r="Q109" s="708"/>
      <c r="R109" s="708"/>
      <c r="S109" s="708"/>
      <c r="T109" s="708"/>
      <c r="U109" s="708"/>
      <c r="V109" s="708"/>
      <c r="W109" s="708"/>
      <c r="X109" s="708"/>
      <c r="Y109" s="708"/>
      <c r="Z109" s="708"/>
      <c r="AA109" s="708"/>
      <c r="AB109" s="708"/>
      <c r="AC109" s="708"/>
      <c r="AD109" s="708"/>
      <c r="AE109" s="708"/>
      <c r="AF109" s="708"/>
      <c r="AG109" s="708"/>
      <c r="AH109" s="708"/>
      <c r="AI109" s="708"/>
      <c r="AJ109" s="708"/>
      <c r="AK109" s="708"/>
      <c r="AL109" s="708"/>
      <c r="AM109" s="708"/>
      <c r="AN109" s="708"/>
      <c r="AO109" s="708"/>
      <c r="AP109" s="708"/>
      <c r="AQ109" s="708"/>
      <c r="AR109" s="708"/>
      <c r="AS109" s="708"/>
      <c r="AT109" s="708"/>
      <c r="AU109" s="708"/>
    </row>
    <row r="110" spans="1:47" x14ac:dyDescent="0.25">
      <c r="A110" s="7575"/>
      <c r="B110" s="3608" t="s">
        <v>2831</v>
      </c>
      <c r="C110" s="1582">
        <f t="shared" si="10"/>
        <v>0</v>
      </c>
      <c r="D110" s="3169"/>
      <c r="E110" s="3970"/>
      <c r="F110" s="3970"/>
      <c r="G110" s="3970"/>
      <c r="H110" s="3970"/>
      <c r="I110" s="3969"/>
      <c r="J110" s="3171"/>
      <c r="K110" s="3172"/>
      <c r="L110" s="2237"/>
      <c r="M110" s="726"/>
      <c r="N110" s="708"/>
      <c r="O110" s="708"/>
      <c r="P110" s="708"/>
      <c r="Q110" s="708"/>
      <c r="R110" s="708"/>
      <c r="S110" s="708"/>
      <c r="T110" s="708"/>
      <c r="U110" s="708"/>
      <c r="V110" s="708"/>
      <c r="W110" s="708"/>
      <c r="X110" s="708"/>
      <c r="Y110" s="708"/>
      <c r="Z110" s="708"/>
      <c r="AA110" s="708"/>
      <c r="AB110" s="708"/>
      <c r="AC110" s="708"/>
      <c r="AD110" s="708"/>
      <c r="AE110" s="708"/>
      <c r="AF110" s="708"/>
      <c r="AG110" s="708"/>
      <c r="AH110" s="708"/>
      <c r="AI110" s="708"/>
      <c r="AJ110" s="708"/>
      <c r="AK110" s="708"/>
      <c r="AL110" s="708"/>
      <c r="AM110" s="708"/>
      <c r="AN110" s="708"/>
      <c r="AO110" s="708"/>
      <c r="AP110" s="708"/>
      <c r="AQ110" s="708"/>
      <c r="AR110" s="708"/>
      <c r="AS110" s="708"/>
      <c r="AT110" s="708"/>
      <c r="AU110" s="708"/>
    </row>
    <row r="111" spans="1:47" x14ac:dyDescent="0.25">
      <c r="A111" s="7575"/>
      <c r="B111" s="4378" t="s">
        <v>2832</v>
      </c>
      <c r="C111" s="1599">
        <f t="shared" si="10"/>
        <v>0</v>
      </c>
      <c r="D111" s="4220"/>
      <c r="E111" s="4003"/>
      <c r="F111" s="4003"/>
      <c r="G111" s="4003"/>
      <c r="H111" s="4003"/>
      <c r="I111" s="4379"/>
      <c r="J111" s="4269"/>
      <c r="K111" s="3997"/>
      <c r="L111" s="4361"/>
      <c r="M111" s="726"/>
      <c r="N111" s="708"/>
      <c r="O111" s="708"/>
      <c r="P111" s="708"/>
      <c r="Q111" s="708"/>
      <c r="R111" s="708"/>
      <c r="S111" s="708"/>
      <c r="T111" s="708"/>
      <c r="U111" s="708"/>
      <c r="V111" s="708"/>
      <c r="W111" s="708"/>
      <c r="X111" s="708"/>
      <c r="Y111" s="708"/>
      <c r="Z111" s="708"/>
      <c r="AA111" s="708"/>
      <c r="AB111" s="708"/>
      <c r="AC111" s="708"/>
      <c r="AD111" s="708"/>
      <c r="AE111" s="708"/>
      <c r="AF111" s="708"/>
      <c r="AG111" s="708"/>
      <c r="AH111" s="708"/>
      <c r="AI111" s="708"/>
      <c r="AJ111" s="708"/>
      <c r="AK111" s="708"/>
      <c r="AL111" s="708"/>
      <c r="AM111" s="708"/>
      <c r="AN111" s="708"/>
      <c r="AO111" s="708"/>
      <c r="AP111" s="708"/>
      <c r="AQ111" s="708"/>
      <c r="AR111" s="708"/>
      <c r="AS111" s="708"/>
      <c r="AT111" s="708"/>
      <c r="AU111" s="708"/>
    </row>
    <row r="112" spans="1:47" x14ac:dyDescent="0.25">
      <c r="A112" s="7575" t="s">
        <v>2833</v>
      </c>
      <c r="B112" s="3605" t="s">
        <v>2829</v>
      </c>
      <c r="C112" s="4367">
        <f t="shared" si="10"/>
        <v>0</v>
      </c>
      <c r="D112" s="3948"/>
      <c r="E112" s="3956"/>
      <c r="F112" s="3956"/>
      <c r="G112" s="3956"/>
      <c r="H112" s="3956"/>
      <c r="I112" s="3953"/>
      <c r="J112" s="4380"/>
      <c r="K112" s="3950"/>
      <c r="L112" s="4286"/>
      <c r="M112" s="726"/>
      <c r="N112" s="708"/>
      <c r="O112" s="708"/>
      <c r="P112" s="708"/>
      <c r="Q112" s="708"/>
      <c r="R112" s="708"/>
      <c r="S112" s="708"/>
      <c r="T112" s="708"/>
      <c r="U112" s="708"/>
      <c r="V112" s="708"/>
      <c r="W112" s="708"/>
      <c r="X112" s="708"/>
      <c r="Y112" s="708"/>
      <c r="Z112" s="708"/>
      <c r="AA112" s="708"/>
      <c r="AB112" s="708"/>
      <c r="AC112" s="708"/>
      <c r="AD112" s="708"/>
      <c r="AE112" s="708"/>
      <c r="AF112" s="708"/>
      <c r="AG112" s="708"/>
      <c r="AH112" s="708"/>
      <c r="AI112" s="708"/>
      <c r="AJ112" s="708"/>
      <c r="AK112" s="708"/>
      <c r="AL112" s="708"/>
      <c r="AM112" s="708"/>
      <c r="AN112" s="708"/>
      <c r="AO112" s="708"/>
      <c r="AP112" s="708"/>
      <c r="AQ112" s="708"/>
      <c r="AR112" s="708"/>
      <c r="AS112" s="708"/>
      <c r="AT112" s="708"/>
      <c r="AU112" s="708"/>
    </row>
    <row r="113" spans="1:47" x14ac:dyDescent="0.25">
      <c r="A113" s="7575"/>
      <c r="B113" s="3608" t="s">
        <v>2830</v>
      </c>
      <c r="C113" s="372">
        <f t="shared" si="10"/>
        <v>0</v>
      </c>
      <c r="D113" s="822"/>
      <c r="E113" s="618"/>
      <c r="F113" s="618"/>
      <c r="G113" s="618"/>
      <c r="H113" s="618"/>
      <c r="I113" s="617"/>
      <c r="J113" s="386"/>
      <c r="K113" s="384"/>
      <c r="L113" s="824"/>
      <c r="M113" s="726"/>
      <c r="N113" s="708"/>
      <c r="O113" s="708"/>
      <c r="P113" s="708"/>
      <c r="Q113" s="708"/>
      <c r="R113" s="708"/>
      <c r="S113" s="708"/>
      <c r="T113" s="708"/>
      <c r="U113" s="708"/>
      <c r="V113" s="708"/>
      <c r="W113" s="708"/>
      <c r="X113" s="708"/>
      <c r="Y113" s="708"/>
      <c r="Z113" s="708"/>
      <c r="AA113" s="708"/>
      <c r="AB113" s="708"/>
      <c r="AC113" s="708"/>
      <c r="AD113" s="708"/>
      <c r="AE113" s="708"/>
      <c r="AF113" s="708"/>
      <c r="AG113" s="708"/>
      <c r="AH113" s="708"/>
      <c r="AI113" s="708"/>
      <c r="AJ113" s="708"/>
      <c r="AK113" s="708"/>
      <c r="AL113" s="708"/>
      <c r="AM113" s="708"/>
      <c r="AN113" s="708"/>
      <c r="AO113" s="708"/>
      <c r="AP113" s="708"/>
      <c r="AQ113" s="708"/>
      <c r="AR113" s="708"/>
      <c r="AS113" s="708"/>
      <c r="AT113" s="708"/>
      <c r="AU113" s="708"/>
    </row>
    <row r="114" spans="1:47" x14ac:dyDescent="0.25">
      <c r="A114" s="7575"/>
      <c r="B114" s="3608" t="s">
        <v>2831</v>
      </c>
      <c r="C114" s="1582">
        <f t="shared" si="10"/>
        <v>0</v>
      </c>
      <c r="D114" s="3169"/>
      <c r="E114" s="3970"/>
      <c r="F114" s="3970"/>
      <c r="G114" s="3970"/>
      <c r="H114" s="3970"/>
      <c r="I114" s="3969"/>
      <c r="J114" s="3171"/>
      <c r="K114" s="3172"/>
      <c r="L114" s="2237"/>
      <c r="M114" s="726"/>
      <c r="N114" s="708"/>
      <c r="O114" s="708"/>
      <c r="P114" s="708"/>
      <c r="Q114" s="708"/>
      <c r="R114" s="708"/>
      <c r="S114" s="708"/>
      <c r="T114" s="708"/>
      <c r="U114" s="708"/>
      <c r="V114" s="708"/>
      <c r="W114" s="708"/>
      <c r="X114" s="708"/>
      <c r="Y114" s="708"/>
      <c r="Z114" s="708"/>
      <c r="AA114" s="708"/>
      <c r="AB114" s="708"/>
      <c r="AC114" s="708"/>
      <c r="AD114" s="708"/>
      <c r="AE114" s="708"/>
      <c r="AF114" s="708"/>
      <c r="AG114" s="708"/>
      <c r="AH114" s="708"/>
      <c r="AI114" s="708"/>
      <c r="AJ114" s="708"/>
      <c r="AK114" s="708"/>
      <c r="AL114" s="708"/>
      <c r="AM114" s="708"/>
      <c r="AN114" s="708"/>
      <c r="AO114" s="708"/>
      <c r="AP114" s="708"/>
      <c r="AQ114" s="708"/>
      <c r="AR114" s="708"/>
      <c r="AS114" s="708"/>
      <c r="AT114" s="708"/>
      <c r="AU114" s="708"/>
    </row>
    <row r="115" spans="1:47" x14ac:dyDescent="0.25">
      <c r="A115" s="7575"/>
      <c r="B115" s="4378" t="s">
        <v>2832</v>
      </c>
      <c r="C115" s="1599">
        <f t="shared" si="10"/>
        <v>0</v>
      </c>
      <c r="D115" s="3961"/>
      <c r="E115" s="3966"/>
      <c r="F115" s="3966"/>
      <c r="G115" s="3966"/>
      <c r="H115" s="3966"/>
      <c r="I115" s="3965"/>
      <c r="J115" s="4270"/>
      <c r="K115" s="3963"/>
      <c r="L115" s="2261"/>
      <c r="M115" s="726"/>
      <c r="N115" s="708"/>
      <c r="O115" s="708"/>
      <c r="P115" s="708"/>
      <c r="Q115" s="708"/>
      <c r="R115" s="708"/>
      <c r="S115" s="708"/>
      <c r="T115" s="708"/>
      <c r="U115" s="708"/>
      <c r="V115" s="708"/>
      <c r="W115" s="708"/>
      <c r="X115" s="708"/>
      <c r="Y115" s="708"/>
      <c r="Z115" s="708"/>
      <c r="AA115" s="708"/>
      <c r="AB115" s="708"/>
      <c r="AC115" s="708"/>
      <c r="AD115" s="708"/>
      <c r="AE115" s="708"/>
      <c r="AF115" s="708"/>
      <c r="AG115" s="708"/>
      <c r="AH115" s="708"/>
      <c r="AI115" s="708"/>
      <c r="AJ115" s="708"/>
      <c r="AK115" s="708"/>
      <c r="AL115" s="708"/>
      <c r="AM115" s="708"/>
      <c r="AN115" s="708"/>
      <c r="AO115" s="708"/>
      <c r="AP115" s="708"/>
      <c r="AQ115" s="708"/>
      <c r="AR115" s="708"/>
      <c r="AS115" s="708"/>
      <c r="AT115" s="708"/>
      <c r="AU115" s="708"/>
    </row>
    <row r="116" spans="1:47" x14ac:dyDescent="0.25">
      <c r="A116" s="7569" t="s">
        <v>2834</v>
      </c>
      <c r="B116" s="3612" t="s">
        <v>2829</v>
      </c>
      <c r="C116" s="4367">
        <f t="shared" si="10"/>
        <v>0</v>
      </c>
      <c r="D116" s="3948"/>
      <c r="E116" s="3956"/>
      <c r="F116" s="3956"/>
      <c r="G116" s="3956"/>
      <c r="H116" s="3956"/>
      <c r="I116" s="3953"/>
      <c r="J116" s="4380"/>
      <c r="K116" s="3950"/>
      <c r="L116" s="4286"/>
      <c r="M116" s="726"/>
      <c r="N116" s="708"/>
      <c r="O116" s="708"/>
      <c r="P116" s="708"/>
      <c r="Q116" s="708"/>
      <c r="R116" s="708"/>
      <c r="S116" s="708"/>
      <c r="T116" s="708"/>
      <c r="U116" s="708"/>
      <c r="V116" s="708"/>
      <c r="W116" s="708"/>
      <c r="X116" s="708"/>
      <c r="Y116" s="708"/>
      <c r="Z116" s="708"/>
      <c r="AA116" s="708"/>
      <c r="AB116" s="708"/>
      <c r="AC116" s="708"/>
      <c r="AD116" s="708"/>
      <c r="AE116" s="708"/>
      <c r="AF116" s="708"/>
      <c r="AG116" s="708"/>
      <c r="AH116" s="708"/>
      <c r="AI116" s="708"/>
      <c r="AJ116" s="708"/>
      <c r="AK116" s="708"/>
      <c r="AL116" s="708"/>
      <c r="AM116" s="708"/>
      <c r="AN116" s="708"/>
      <c r="AO116" s="708"/>
      <c r="AP116" s="708"/>
      <c r="AQ116" s="708"/>
      <c r="AR116" s="708"/>
      <c r="AS116" s="708"/>
      <c r="AT116" s="708"/>
      <c r="AU116" s="708"/>
    </row>
    <row r="117" spans="1:47" x14ac:dyDescent="0.25">
      <c r="A117" s="7569"/>
      <c r="B117" s="3235" t="s">
        <v>2830</v>
      </c>
      <c r="C117" s="372">
        <f t="shared" si="10"/>
        <v>0</v>
      </c>
      <c r="D117" s="822"/>
      <c r="E117" s="618"/>
      <c r="F117" s="618"/>
      <c r="G117" s="618"/>
      <c r="H117" s="618"/>
      <c r="I117" s="617"/>
      <c r="J117" s="386"/>
      <c r="K117" s="384"/>
      <c r="L117" s="824"/>
      <c r="M117" s="726"/>
      <c r="N117" s="708"/>
      <c r="O117" s="708"/>
      <c r="P117" s="708"/>
      <c r="Q117" s="708"/>
      <c r="R117" s="708"/>
      <c r="S117" s="708"/>
      <c r="T117" s="708"/>
      <c r="U117" s="708"/>
      <c r="V117" s="708"/>
      <c r="W117" s="708"/>
      <c r="X117" s="708"/>
      <c r="Y117" s="708"/>
      <c r="Z117" s="708"/>
      <c r="AA117" s="708"/>
      <c r="AB117" s="708"/>
      <c r="AC117" s="708"/>
      <c r="AD117" s="708"/>
      <c r="AE117" s="708"/>
      <c r="AF117" s="708"/>
      <c r="AG117" s="708"/>
      <c r="AH117" s="708"/>
      <c r="AI117" s="708"/>
      <c r="AJ117" s="708"/>
      <c r="AK117" s="708"/>
      <c r="AL117" s="708"/>
      <c r="AM117" s="708"/>
      <c r="AN117" s="708"/>
      <c r="AO117" s="708"/>
      <c r="AP117" s="708"/>
      <c r="AQ117" s="708"/>
      <c r="AR117" s="708"/>
      <c r="AS117" s="708"/>
      <c r="AT117" s="708"/>
      <c r="AU117" s="708"/>
    </row>
    <row r="118" spans="1:47" x14ac:dyDescent="0.25">
      <c r="A118" s="7569"/>
      <c r="B118" s="3235" t="s">
        <v>2831</v>
      </c>
      <c r="C118" s="1582">
        <f t="shared" si="10"/>
        <v>0</v>
      </c>
      <c r="D118" s="3169"/>
      <c r="E118" s="3970"/>
      <c r="F118" s="3970"/>
      <c r="G118" s="3970"/>
      <c r="H118" s="3970"/>
      <c r="I118" s="3969"/>
      <c r="J118" s="3171"/>
      <c r="K118" s="3172"/>
      <c r="L118" s="2237"/>
      <c r="M118" s="726"/>
      <c r="N118" s="708"/>
      <c r="O118" s="708"/>
      <c r="P118" s="708"/>
      <c r="Q118" s="708"/>
      <c r="R118" s="708"/>
      <c r="S118" s="708"/>
      <c r="T118" s="708"/>
      <c r="U118" s="708"/>
      <c r="V118" s="708"/>
      <c r="W118" s="708"/>
      <c r="X118" s="708"/>
      <c r="Y118" s="708"/>
      <c r="Z118" s="708"/>
      <c r="AA118" s="708"/>
      <c r="AB118" s="708"/>
      <c r="AC118" s="708"/>
      <c r="AD118" s="708"/>
      <c r="AE118" s="708"/>
      <c r="AF118" s="708"/>
      <c r="AG118" s="708"/>
      <c r="AH118" s="708"/>
      <c r="AI118" s="708"/>
      <c r="AJ118" s="708"/>
      <c r="AK118" s="708"/>
      <c r="AL118" s="708"/>
      <c r="AM118" s="708"/>
      <c r="AN118" s="708"/>
      <c r="AO118" s="708"/>
      <c r="AP118" s="708"/>
      <c r="AQ118" s="708"/>
      <c r="AR118" s="708"/>
      <c r="AS118" s="708"/>
      <c r="AT118" s="708"/>
      <c r="AU118" s="708"/>
    </row>
    <row r="119" spans="1:47" x14ac:dyDescent="0.25">
      <c r="A119" s="7569"/>
      <c r="B119" s="1800" t="s">
        <v>2832</v>
      </c>
      <c r="C119" s="1599">
        <f t="shared" si="10"/>
        <v>0</v>
      </c>
      <c r="D119" s="3961"/>
      <c r="E119" s="3966"/>
      <c r="F119" s="3966"/>
      <c r="G119" s="3966"/>
      <c r="H119" s="3966"/>
      <c r="I119" s="3965"/>
      <c r="J119" s="4270"/>
      <c r="K119" s="3963"/>
      <c r="L119" s="2261"/>
      <c r="M119" s="726"/>
      <c r="N119" s="708"/>
      <c r="O119" s="708"/>
      <c r="P119" s="708"/>
      <c r="Q119" s="708"/>
      <c r="R119" s="708"/>
      <c r="S119" s="708"/>
      <c r="T119" s="708"/>
      <c r="U119" s="708"/>
      <c r="V119" s="708"/>
      <c r="W119" s="708"/>
      <c r="X119" s="708"/>
      <c r="Y119" s="708"/>
      <c r="Z119" s="708"/>
      <c r="AA119" s="708"/>
      <c r="AB119" s="708"/>
      <c r="AC119" s="708"/>
      <c r="AD119" s="708"/>
      <c r="AE119" s="708"/>
      <c r="AF119" s="708"/>
      <c r="AG119" s="708"/>
      <c r="AH119" s="708"/>
      <c r="AI119" s="708"/>
      <c r="AJ119" s="708"/>
      <c r="AK119" s="708"/>
      <c r="AL119" s="708"/>
      <c r="AM119" s="708"/>
      <c r="AN119" s="708"/>
      <c r="AO119" s="708"/>
      <c r="AP119" s="708"/>
      <c r="AQ119" s="708"/>
      <c r="AR119" s="708"/>
      <c r="AS119" s="708"/>
      <c r="AT119" s="708"/>
      <c r="AU119" s="708"/>
    </row>
    <row r="120" spans="1:47" x14ac:dyDescent="0.25">
      <c r="A120" s="7569" t="s">
        <v>2835</v>
      </c>
      <c r="B120" s="3612" t="s">
        <v>2829</v>
      </c>
      <c r="C120" s="4367">
        <f t="shared" si="10"/>
        <v>0</v>
      </c>
      <c r="D120" s="3948"/>
      <c r="E120" s="3956"/>
      <c r="F120" s="3956"/>
      <c r="G120" s="3956"/>
      <c r="H120" s="3956"/>
      <c r="I120" s="3953"/>
      <c r="J120" s="4380"/>
      <c r="K120" s="3950"/>
      <c r="L120" s="4286"/>
      <c r="M120" s="726"/>
      <c r="N120" s="708"/>
      <c r="O120" s="708"/>
      <c r="P120" s="708"/>
      <c r="Q120" s="708"/>
      <c r="R120" s="708"/>
      <c r="S120" s="708"/>
      <c r="T120" s="708"/>
      <c r="U120" s="708"/>
      <c r="V120" s="708"/>
      <c r="W120" s="708"/>
      <c r="X120" s="708"/>
      <c r="Y120" s="708"/>
      <c r="Z120" s="708"/>
      <c r="AA120" s="708"/>
      <c r="AB120" s="708"/>
      <c r="AC120" s="708"/>
      <c r="AD120" s="708"/>
      <c r="AE120" s="708"/>
      <c r="AF120" s="708"/>
      <c r="AG120" s="708"/>
      <c r="AH120" s="708"/>
      <c r="AI120" s="708"/>
      <c r="AJ120" s="708"/>
      <c r="AK120" s="708"/>
      <c r="AL120" s="708"/>
      <c r="AM120" s="708"/>
      <c r="AN120" s="708"/>
      <c r="AO120" s="708"/>
      <c r="AP120" s="708"/>
      <c r="AQ120" s="708"/>
      <c r="AR120" s="708"/>
      <c r="AS120" s="708"/>
      <c r="AT120" s="708"/>
      <c r="AU120" s="708"/>
    </row>
    <row r="121" spans="1:47" x14ac:dyDescent="0.25">
      <c r="A121" s="7569"/>
      <c r="B121" s="3235" t="s">
        <v>2830</v>
      </c>
      <c r="C121" s="372">
        <f t="shared" si="10"/>
        <v>0</v>
      </c>
      <c r="D121" s="822"/>
      <c r="E121" s="618"/>
      <c r="F121" s="618"/>
      <c r="G121" s="618"/>
      <c r="H121" s="618"/>
      <c r="I121" s="617"/>
      <c r="J121" s="386"/>
      <c r="K121" s="384"/>
      <c r="L121" s="824"/>
      <c r="M121" s="726"/>
      <c r="N121" s="708"/>
      <c r="O121" s="708"/>
      <c r="P121" s="708"/>
      <c r="Q121" s="708"/>
      <c r="R121" s="708"/>
      <c r="S121" s="708"/>
      <c r="T121" s="708"/>
      <c r="U121" s="708"/>
      <c r="V121" s="708"/>
      <c r="W121" s="708"/>
      <c r="X121" s="708"/>
      <c r="Y121" s="708"/>
      <c r="Z121" s="708"/>
      <c r="AA121" s="708"/>
      <c r="AB121" s="708"/>
      <c r="AC121" s="708"/>
      <c r="AD121" s="708"/>
      <c r="AE121" s="708"/>
      <c r="AF121" s="708"/>
      <c r="AG121" s="708"/>
      <c r="AH121" s="708"/>
      <c r="AI121" s="708"/>
      <c r="AJ121" s="708"/>
      <c r="AK121" s="708"/>
      <c r="AL121" s="708"/>
      <c r="AM121" s="708"/>
      <c r="AN121" s="708"/>
      <c r="AO121" s="708"/>
      <c r="AP121" s="708"/>
      <c r="AQ121" s="708"/>
      <c r="AR121" s="708"/>
      <c r="AS121" s="708"/>
      <c r="AT121" s="708"/>
      <c r="AU121" s="708"/>
    </row>
    <row r="122" spans="1:47" x14ac:dyDescent="0.25">
      <c r="A122" s="7569"/>
      <c r="B122" s="3235" t="s">
        <v>2831</v>
      </c>
      <c r="C122" s="1582">
        <f t="shared" si="10"/>
        <v>0</v>
      </c>
      <c r="D122" s="3169"/>
      <c r="E122" s="3970"/>
      <c r="F122" s="3970"/>
      <c r="G122" s="3970"/>
      <c r="H122" s="3970"/>
      <c r="I122" s="3969"/>
      <c r="J122" s="3171"/>
      <c r="K122" s="3172"/>
      <c r="L122" s="2237"/>
      <c r="M122" s="726"/>
      <c r="N122" s="708"/>
      <c r="O122" s="708"/>
      <c r="P122" s="708"/>
      <c r="Q122" s="708"/>
      <c r="R122" s="708"/>
      <c r="S122" s="708"/>
      <c r="T122" s="708"/>
      <c r="U122" s="708"/>
      <c r="V122" s="708"/>
      <c r="W122" s="708"/>
      <c r="X122" s="708"/>
      <c r="Y122" s="708"/>
      <c r="Z122" s="708"/>
      <c r="AA122" s="708"/>
      <c r="AB122" s="708"/>
      <c r="AC122" s="708"/>
      <c r="AD122" s="708"/>
      <c r="AE122" s="708"/>
      <c r="AF122" s="708"/>
      <c r="AG122" s="708"/>
      <c r="AH122" s="708"/>
      <c r="AI122" s="708"/>
      <c r="AJ122" s="708"/>
      <c r="AK122" s="708"/>
      <c r="AL122" s="708"/>
      <c r="AM122" s="708"/>
      <c r="AN122" s="708"/>
      <c r="AO122" s="708"/>
      <c r="AP122" s="708"/>
      <c r="AQ122" s="708"/>
      <c r="AR122" s="708"/>
      <c r="AS122" s="708"/>
      <c r="AT122" s="708"/>
      <c r="AU122" s="708"/>
    </row>
    <row r="123" spans="1:47" x14ac:dyDescent="0.25">
      <c r="A123" s="7569"/>
      <c r="B123" s="1800" t="s">
        <v>2832</v>
      </c>
      <c r="C123" s="1599">
        <f t="shared" si="10"/>
        <v>0</v>
      </c>
      <c r="D123" s="3961"/>
      <c r="E123" s="3966"/>
      <c r="F123" s="3966"/>
      <c r="G123" s="3966"/>
      <c r="H123" s="3966"/>
      <c r="I123" s="3965"/>
      <c r="J123" s="4270"/>
      <c r="K123" s="3963"/>
      <c r="L123" s="2261"/>
      <c r="M123" s="726"/>
      <c r="N123" s="708"/>
      <c r="O123" s="708"/>
      <c r="P123" s="708"/>
      <c r="Q123" s="708"/>
      <c r="R123" s="708"/>
      <c r="S123" s="708"/>
      <c r="T123" s="708"/>
      <c r="U123" s="708"/>
      <c r="V123" s="708"/>
      <c r="W123" s="708"/>
      <c r="X123" s="708"/>
      <c r="Y123" s="708"/>
      <c r="Z123" s="708"/>
      <c r="AA123" s="708"/>
      <c r="AB123" s="708"/>
      <c r="AC123" s="708"/>
      <c r="AD123" s="708"/>
      <c r="AE123" s="708"/>
      <c r="AF123" s="708"/>
      <c r="AG123" s="708"/>
      <c r="AH123" s="708"/>
      <c r="AI123" s="708"/>
      <c r="AJ123" s="708"/>
      <c r="AK123" s="708"/>
      <c r="AL123" s="708"/>
      <c r="AM123" s="708"/>
      <c r="AN123" s="708"/>
      <c r="AO123" s="708"/>
      <c r="AP123" s="708"/>
      <c r="AQ123" s="708"/>
      <c r="AR123" s="708"/>
      <c r="AS123" s="708"/>
      <c r="AT123" s="708"/>
      <c r="AU123" s="708"/>
    </row>
    <row r="124" spans="1:47" x14ac:dyDescent="0.25">
      <c r="A124" s="338" t="s">
        <v>2836</v>
      </c>
      <c r="B124" s="291"/>
      <c r="C124" s="291"/>
      <c r="D124" s="291"/>
      <c r="E124" s="291"/>
      <c r="F124" s="291"/>
      <c r="G124" s="291"/>
      <c r="H124" s="291"/>
      <c r="I124" s="291"/>
      <c r="J124" s="291"/>
      <c r="K124" s="291"/>
      <c r="L124" s="291"/>
      <c r="M124" s="708"/>
      <c r="N124" s="708"/>
      <c r="O124" s="708"/>
      <c r="P124" s="708"/>
      <c r="Q124" s="708"/>
      <c r="R124" s="708"/>
      <c r="S124" s="708"/>
      <c r="T124" s="708"/>
      <c r="U124" s="708"/>
      <c r="V124" s="708"/>
      <c r="W124" s="708"/>
      <c r="X124" s="708"/>
      <c r="Y124" s="708"/>
      <c r="Z124" s="708"/>
      <c r="AA124" s="708"/>
      <c r="AB124" s="708"/>
      <c r="AC124" s="708"/>
      <c r="AD124" s="708"/>
      <c r="AE124" s="708"/>
      <c r="AF124" s="708"/>
      <c r="AG124" s="708"/>
      <c r="AH124" s="708"/>
      <c r="AI124" s="708"/>
      <c r="AJ124" s="708"/>
      <c r="AK124" s="708"/>
      <c r="AL124" s="708"/>
      <c r="AM124" s="708"/>
      <c r="AN124" s="708"/>
      <c r="AO124" s="708"/>
      <c r="AP124" s="708"/>
      <c r="AQ124" s="708"/>
      <c r="AR124" s="708"/>
      <c r="AS124" s="708"/>
      <c r="AT124" s="708"/>
      <c r="AU124" s="708"/>
    </row>
    <row r="125" spans="1:47" ht="42" x14ac:dyDescent="0.25">
      <c r="A125" s="4356" t="s">
        <v>2837</v>
      </c>
      <c r="B125" s="4356" t="s">
        <v>2838</v>
      </c>
      <c r="C125" s="4097" t="s">
        <v>2839</v>
      </c>
      <c r="D125" s="4104" t="s">
        <v>2840</v>
      </c>
      <c r="E125" s="4104" t="s">
        <v>2841</v>
      </c>
      <c r="F125" s="4104" t="s">
        <v>2842</v>
      </c>
      <c r="G125" s="4104" t="s">
        <v>2843</v>
      </c>
      <c r="H125" s="3781" t="s">
        <v>2844</v>
      </c>
      <c r="I125" s="728"/>
      <c r="J125" s="728"/>
      <c r="K125" s="728"/>
      <c r="L125" s="728"/>
      <c r="M125" s="708"/>
      <c r="N125" s="708"/>
      <c r="O125" s="708"/>
      <c r="P125" s="708"/>
      <c r="Q125" s="708"/>
      <c r="R125" s="708"/>
      <c r="S125" s="708"/>
      <c r="T125" s="708"/>
      <c r="U125" s="708"/>
      <c r="V125" s="708"/>
      <c r="W125" s="708"/>
      <c r="X125" s="708"/>
      <c r="Y125" s="708"/>
      <c r="Z125" s="708"/>
      <c r="AA125" s="708"/>
      <c r="AB125" s="708"/>
      <c r="AC125" s="708"/>
      <c r="AD125" s="708"/>
      <c r="AE125" s="708"/>
      <c r="AF125" s="708"/>
      <c r="AG125" s="708"/>
      <c r="AH125" s="708"/>
      <c r="AI125" s="708"/>
      <c r="AJ125" s="708"/>
      <c r="AK125" s="708"/>
      <c r="AL125" s="708"/>
      <c r="AM125" s="708"/>
      <c r="AN125" s="708"/>
      <c r="AO125" s="708"/>
      <c r="AP125" s="708"/>
      <c r="AQ125" s="708"/>
      <c r="AR125" s="708"/>
      <c r="AS125" s="708"/>
      <c r="AT125" s="708"/>
      <c r="AU125" s="708"/>
    </row>
    <row r="126" spans="1:47" x14ac:dyDescent="0.25">
      <c r="A126" s="3612" t="s">
        <v>2845</v>
      </c>
      <c r="B126" s="4381"/>
      <c r="C126" s="3948"/>
      <c r="D126" s="4381"/>
      <c r="E126" s="4381"/>
      <c r="F126" s="4381"/>
      <c r="G126" s="4381"/>
      <c r="H126" s="4382"/>
      <c r="I126" s="290"/>
      <c r="J126" s="291"/>
      <c r="K126" s="291"/>
      <c r="L126" s="291"/>
      <c r="M126" s="708"/>
      <c r="N126" s="708"/>
      <c r="O126" s="708"/>
      <c r="P126" s="708"/>
      <c r="Q126" s="708"/>
      <c r="R126" s="708"/>
      <c r="S126" s="708"/>
      <c r="T126" s="708"/>
      <c r="U126" s="708"/>
      <c r="V126" s="708"/>
      <c r="W126" s="708"/>
      <c r="X126" s="708"/>
      <c r="Y126" s="708"/>
      <c r="Z126" s="708"/>
      <c r="AA126" s="708"/>
      <c r="AB126" s="708"/>
      <c r="AC126" s="708"/>
      <c r="AD126" s="708"/>
      <c r="AE126" s="708"/>
      <c r="AF126" s="708"/>
      <c r="AG126" s="708"/>
      <c r="AH126" s="708"/>
      <c r="AI126" s="708"/>
      <c r="AJ126" s="708"/>
      <c r="AK126" s="708"/>
      <c r="AL126" s="708"/>
      <c r="AM126" s="708"/>
      <c r="AN126" s="708"/>
      <c r="AO126" s="708"/>
      <c r="AP126" s="708"/>
      <c r="AQ126" s="708"/>
      <c r="AR126" s="708"/>
      <c r="AS126" s="708"/>
      <c r="AT126" s="708"/>
      <c r="AU126" s="708"/>
    </row>
    <row r="127" spans="1:47" x14ac:dyDescent="0.25">
      <c r="A127" s="3235" t="s">
        <v>2830</v>
      </c>
      <c r="B127" s="618"/>
      <c r="C127" s="822"/>
      <c r="D127" s="618"/>
      <c r="E127" s="618"/>
      <c r="F127" s="618"/>
      <c r="G127" s="618"/>
      <c r="H127" s="619"/>
      <c r="I127" s="290"/>
      <c r="J127" s="291"/>
      <c r="K127" s="291"/>
      <c r="L127" s="291"/>
      <c r="M127" s="708"/>
      <c r="N127" s="708"/>
      <c r="O127" s="708"/>
      <c r="P127" s="708"/>
      <c r="Q127" s="708"/>
      <c r="R127" s="708"/>
      <c r="S127" s="708"/>
      <c r="T127" s="708"/>
      <c r="U127" s="708"/>
      <c r="V127" s="708"/>
      <c r="W127" s="708"/>
      <c r="X127" s="708"/>
      <c r="Y127" s="708"/>
      <c r="Z127" s="708"/>
      <c r="AA127" s="708"/>
      <c r="AB127" s="708"/>
      <c r="AC127" s="708"/>
      <c r="AD127" s="708"/>
      <c r="AE127" s="708"/>
      <c r="AF127" s="708"/>
      <c r="AG127" s="708"/>
      <c r="AH127" s="708"/>
      <c r="AI127" s="708"/>
      <c r="AJ127" s="708"/>
      <c r="AK127" s="708"/>
      <c r="AL127" s="708"/>
      <c r="AM127" s="708"/>
      <c r="AN127" s="708"/>
      <c r="AO127" s="708"/>
      <c r="AP127" s="708"/>
      <c r="AQ127" s="708"/>
      <c r="AR127" s="708"/>
      <c r="AS127" s="708"/>
      <c r="AT127" s="708"/>
      <c r="AU127" s="708"/>
    </row>
    <row r="128" spans="1:47" x14ac:dyDescent="0.25">
      <c r="A128" s="3235" t="s">
        <v>2831</v>
      </c>
      <c r="B128" s="3970"/>
      <c r="C128" s="3169"/>
      <c r="D128" s="3970"/>
      <c r="E128" s="3970"/>
      <c r="F128" s="3970"/>
      <c r="G128" s="3970"/>
      <c r="H128" s="3170"/>
      <c r="I128" s="290"/>
      <c r="J128" s="291"/>
      <c r="K128" s="291"/>
      <c r="L128" s="291"/>
      <c r="M128" s="708"/>
      <c r="N128" s="708"/>
      <c r="O128" s="708"/>
      <c r="P128" s="708"/>
      <c r="Q128" s="708"/>
      <c r="R128" s="708"/>
      <c r="S128" s="708"/>
      <c r="T128" s="708"/>
      <c r="U128" s="708"/>
      <c r="V128" s="708"/>
      <c r="W128" s="708"/>
      <c r="X128" s="708"/>
      <c r="Y128" s="708"/>
      <c r="Z128" s="708"/>
      <c r="AA128" s="708"/>
      <c r="AB128" s="708"/>
      <c r="AC128" s="708"/>
      <c r="AD128" s="708"/>
      <c r="AE128" s="708"/>
      <c r="AF128" s="708"/>
      <c r="AG128" s="708"/>
      <c r="AH128" s="708"/>
      <c r="AI128" s="708"/>
      <c r="AJ128" s="708"/>
      <c r="AK128" s="708"/>
      <c r="AL128" s="708"/>
      <c r="AM128" s="708"/>
      <c r="AN128" s="708"/>
      <c r="AO128" s="708"/>
      <c r="AP128" s="708"/>
      <c r="AQ128" s="708"/>
      <c r="AR128" s="708"/>
      <c r="AS128" s="708"/>
      <c r="AT128" s="708"/>
      <c r="AU128" s="708"/>
    </row>
    <row r="129" spans="1:47" x14ac:dyDescent="0.25">
      <c r="A129" s="1800" t="s">
        <v>2846</v>
      </c>
      <c r="B129" s="3966"/>
      <c r="C129" s="3961"/>
      <c r="D129" s="3966"/>
      <c r="E129" s="3966"/>
      <c r="F129" s="3966"/>
      <c r="G129" s="3966"/>
      <c r="H129" s="3962"/>
      <c r="I129" s="290"/>
      <c r="J129" s="291"/>
      <c r="K129" s="291"/>
      <c r="L129" s="291"/>
      <c r="M129" s="708"/>
      <c r="N129" s="708"/>
      <c r="O129" s="708"/>
      <c r="P129" s="708"/>
      <c r="Q129" s="708"/>
      <c r="R129" s="708"/>
      <c r="S129" s="708"/>
      <c r="T129" s="708"/>
      <c r="U129" s="708"/>
      <c r="V129" s="708"/>
      <c r="W129" s="708"/>
      <c r="X129" s="708"/>
      <c r="Y129" s="708"/>
      <c r="Z129" s="708"/>
      <c r="AA129" s="708"/>
      <c r="AB129" s="708"/>
      <c r="AC129" s="708"/>
      <c r="AD129" s="708"/>
      <c r="AE129" s="708"/>
      <c r="AF129" s="708"/>
      <c r="AG129" s="708"/>
      <c r="AH129" s="708"/>
      <c r="AI129" s="708"/>
      <c r="AJ129" s="708"/>
      <c r="AK129" s="708"/>
      <c r="AL129" s="708"/>
      <c r="AM129" s="708"/>
      <c r="AN129" s="708"/>
      <c r="AO129" s="708"/>
      <c r="AP129" s="708"/>
      <c r="AQ129" s="708"/>
      <c r="AR129" s="708"/>
      <c r="AS129" s="708"/>
      <c r="AT129" s="708"/>
      <c r="AU129" s="708"/>
    </row>
    <row r="130" spans="1:47" x14ac:dyDescent="0.25">
      <c r="A130" s="338" t="s">
        <v>2847</v>
      </c>
      <c r="B130" s="291"/>
      <c r="C130" s="291"/>
      <c r="D130" s="291"/>
      <c r="E130" s="291"/>
      <c r="F130" s="291"/>
      <c r="G130" s="291"/>
      <c r="H130" s="291"/>
      <c r="I130" s="291"/>
      <c r="J130" s="291"/>
      <c r="K130" s="291"/>
      <c r="L130" s="291"/>
      <c r="M130" s="708"/>
      <c r="N130" s="708"/>
      <c r="O130" s="708"/>
      <c r="P130" s="708"/>
      <c r="Q130" s="708"/>
      <c r="R130" s="708"/>
      <c r="S130" s="708"/>
      <c r="T130" s="708"/>
      <c r="U130" s="708"/>
      <c r="V130" s="708"/>
      <c r="W130" s="708"/>
      <c r="X130" s="708"/>
      <c r="Y130" s="708"/>
      <c r="Z130" s="708"/>
      <c r="AA130" s="708"/>
      <c r="AB130" s="708"/>
      <c r="AC130" s="708"/>
      <c r="AD130" s="708"/>
      <c r="AE130" s="708"/>
      <c r="AF130" s="708"/>
      <c r="AG130" s="708"/>
      <c r="AH130" s="708"/>
      <c r="AI130" s="708"/>
      <c r="AJ130" s="708"/>
      <c r="AK130" s="708"/>
      <c r="AL130" s="708"/>
      <c r="AM130" s="708"/>
      <c r="AN130" s="708"/>
      <c r="AO130" s="708"/>
      <c r="AP130" s="708"/>
      <c r="AQ130" s="708"/>
      <c r="AR130" s="708"/>
      <c r="AS130" s="708"/>
      <c r="AT130" s="708"/>
      <c r="AU130" s="708"/>
    </row>
    <row r="131" spans="1:47" ht="63" x14ac:dyDescent="0.25">
      <c r="A131" s="4356" t="s">
        <v>2837</v>
      </c>
      <c r="B131" s="4356" t="s">
        <v>2798</v>
      </c>
      <c r="C131" s="4097" t="s">
        <v>2848</v>
      </c>
      <c r="D131" s="4104" t="s">
        <v>2849</v>
      </c>
      <c r="E131" s="4104" t="s">
        <v>2850</v>
      </c>
      <c r="F131" s="4104" t="s">
        <v>2851</v>
      </c>
      <c r="G131" s="4104" t="s">
        <v>2852</v>
      </c>
      <c r="H131" s="3781" t="s">
        <v>2853</v>
      </c>
      <c r="I131" s="728"/>
      <c r="J131" s="728"/>
      <c r="K131" s="728"/>
      <c r="L131" s="728"/>
      <c r="M131" s="708"/>
      <c r="N131" s="708"/>
      <c r="O131" s="708"/>
      <c r="P131" s="708"/>
      <c r="Q131" s="708"/>
      <c r="R131" s="708"/>
      <c r="S131" s="708"/>
      <c r="T131" s="708"/>
      <c r="U131" s="708"/>
      <c r="V131" s="708"/>
      <c r="W131" s="708"/>
      <c r="X131" s="708"/>
      <c r="Y131" s="708"/>
      <c r="Z131" s="708"/>
      <c r="AA131" s="708"/>
      <c r="AB131" s="708"/>
      <c r="AC131" s="708"/>
      <c r="AD131" s="708"/>
      <c r="AE131" s="708"/>
      <c r="AF131" s="708"/>
      <c r="AG131" s="708"/>
      <c r="AH131" s="708"/>
      <c r="AI131" s="708"/>
      <c r="AJ131" s="708"/>
      <c r="AK131" s="708"/>
      <c r="AL131" s="708"/>
      <c r="AM131" s="708"/>
      <c r="AN131" s="708"/>
      <c r="AO131" s="708"/>
      <c r="AP131" s="708"/>
      <c r="AQ131" s="708"/>
      <c r="AR131" s="708"/>
      <c r="AS131" s="708"/>
      <c r="AT131" s="708"/>
      <c r="AU131" s="708"/>
    </row>
    <row r="132" spans="1:47" x14ac:dyDescent="0.25">
      <c r="A132" s="3612" t="s">
        <v>2845</v>
      </c>
      <c r="B132" s="4367">
        <f t="shared" ref="B132:B137" si="11">SUM(C132:H132)</f>
        <v>0</v>
      </c>
      <c r="C132" s="3948"/>
      <c r="D132" s="4381"/>
      <c r="E132" s="4381"/>
      <c r="F132" s="4381"/>
      <c r="G132" s="4381"/>
      <c r="H132" s="4382"/>
      <c r="I132" s="290"/>
      <c r="J132" s="291"/>
      <c r="K132" s="291"/>
      <c r="L132" s="291"/>
      <c r="M132" s="708"/>
      <c r="N132" s="708"/>
      <c r="O132" s="708"/>
      <c r="P132" s="708"/>
      <c r="Q132" s="708"/>
      <c r="R132" s="708"/>
      <c r="S132" s="708"/>
      <c r="T132" s="708"/>
      <c r="U132" s="708"/>
      <c r="V132" s="708"/>
      <c r="W132" s="708"/>
      <c r="X132" s="708"/>
      <c r="Y132" s="708"/>
      <c r="Z132" s="708"/>
      <c r="AA132" s="708"/>
      <c r="AB132" s="708"/>
      <c r="AC132" s="708"/>
      <c r="AD132" s="708"/>
      <c r="AE132" s="708"/>
      <c r="AF132" s="708"/>
      <c r="AG132" s="708"/>
      <c r="AH132" s="708"/>
      <c r="AI132" s="708"/>
      <c r="AJ132" s="708"/>
      <c r="AK132" s="708"/>
      <c r="AL132" s="708"/>
      <c r="AM132" s="708"/>
      <c r="AN132" s="708"/>
      <c r="AO132" s="708"/>
      <c r="AP132" s="708"/>
      <c r="AQ132" s="708"/>
      <c r="AR132" s="708"/>
      <c r="AS132" s="708"/>
      <c r="AT132" s="708"/>
      <c r="AU132" s="708"/>
    </row>
    <row r="133" spans="1:47" x14ac:dyDescent="0.25">
      <c r="A133" s="3235" t="s">
        <v>2830</v>
      </c>
      <c r="B133" s="1582">
        <f t="shared" si="11"/>
        <v>0</v>
      </c>
      <c r="C133" s="3169"/>
      <c r="D133" s="3970"/>
      <c r="E133" s="3970"/>
      <c r="F133" s="3970"/>
      <c r="G133" s="3970"/>
      <c r="H133" s="3170"/>
      <c r="I133" s="290"/>
      <c r="J133" s="291"/>
      <c r="K133" s="291"/>
      <c r="L133" s="291"/>
      <c r="M133" s="708"/>
      <c r="N133" s="708"/>
      <c r="O133" s="708"/>
      <c r="P133" s="708"/>
      <c r="Q133" s="708"/>
      <c r="R133" s="708"/>
      <c r="S133" s="708"/>
      <c r="T133" s="708"/>
      <c r="U133" s="708"/>
      <c r="V133" s="708"/>
      <c r="W133" s="708"/>
      <c r="X133" s="708"/>
      <c r="Y133" s="708"/>
      <c r="Z133" s="708"/>
      <c r="AA133" s="708"/>
      <c r="AB133" s="708"/>
      <c r="AC133" s="708"/>
      <c r="AD133" s="708"/>
      <c r="AE133" s="708"/>
      <c r="AF133" s="708"/>
      <c r="AG133" s="708"/>
      <c r="AH133" s="708"/>
      <c r="AI133" s="708"/>
      <c r="AJ133" s="708"/>
      <c r="AK133" s="708"/>
      <c r="AL133" s="708"/>
      <c r="AM133" s="708"/>
      <c r="AN133" s="708"/>
      <c r="AO133" s="708"/>
      <c r="AP133" s="708"/>
      <c r="AQ133" s="708"/>
      <c r="AR133" s="708"/>
      <c r="AS133" s="708"/>
      <c r="AT133" s="708"/>
      <c r="AU133" s="708"/>
    </row>
    <row r="134" spans="1:47" x14ac:dyDescent="0.25">
      <c r="A134" s="3235" t="s">
        <v>2831</v>
      </c>
      <c r="B134" s="1582">
        <f t="shared" si="11"/>
        <v>0</v>
      </c>
      <c r="C134" s="3169"/>
      <c r="D134" s="3970"/>
      <c r="E134" s="3970"/>
      <c r="F134" s="3970"/>
      <c r="G134" s="3970"/>
      <c r="H134" s="3170"/>
      <c r="I134" s="290"/>
      <c r="J134" s="291"/>
      <c r="K134" s="291"/>
      <c r="L134" s="291"/>
      <c r="M134" s="708"/>
      <c r="N134" s="708"/>
      <c r="O134" s="708"/>
      <c r="P134" s="708"/>
      <c r="Q134" s="708"/>
      <c r="R134" s="708"/>
      <c r="S134" s="708"/>
      <c r="T134" s="708"/>
      <c r="U134" s="708"/>
      <c r="V134" s="708"/>
      <c r="W134" s="708"/>
      <c r="X134" s="708"/>
      <c r="Y134" s="708"/>
      <c r="Z134" s="708"/>
      <c r="AA134" s="708"/>
      <c r="AB134" s="708"/>
      <c r="AC134" s="708"/>
      <c r="AD134" s="708"/>
      <c r="AE134" s="708"/>
      <c r="AF134" s="708"/>
      <c r="AG134" s="708"/>
      <c r="AH134" s="708"/>
      <c r="AI134" s="708"/>
      <c r="AJ134" s="708"/>
      <c r="AK134" s="708"/>
      <c r="AL134" s="708"/>
      <c r="AM134" s="708"/>
      <c r="AN134" s="708"/>
      <c r="AO134" s="708"/>
      <c r="AP134" s="708"/>
      <c r="AQ134" s="708"/>
      <c r="AR134" s="708"/>
      <c r="AS134" s="708"/>
      <c r="AT134" s="708"/>
      <c r="AU134" s="708"/>
    </row>
    <row r="135" spans="1:47" ht="21" x14ac:dyDescent="0.25">
      <c r="A135" s="3235" t="s">
        <v>2854</v>
      </c>
      <c r="B135" s="1582">
        <f t="shared" si="11"/>
        <v>0</v>
      </c>
      <c r="C135" s="3169"/>
      <c r="D135" s="3970"/>
      <c r="E135" s="3970"/>
      <c r="F135" s="3970"/>
      <c r="G135" s="3970"/>
      <c r="H135" s="3170"/>
      <c r="I135" s="290"/>
      <c r="J135" s="291"/>
      <c r="K135" s="291"/>
      <c r="L135" s="291"/>
      <c r="M135" s="708"/>
      <c r="N135" s="708"/>
      <c r="O135" s="708"/>
      <c r="P135" s="708"/>
      <c r="Q135" s="708"/>
      <c r="R135" s="708"/>
      <c r="S135" s="708"/>
      <c r="T135" s="708"/>
      <c r="U135" s="708"/>
      <c r="V135" s="708"/>
      <c r="W135" s="708"/>
      <c r="X135" s="708"/>
      <c r="Y135" s="708"/>
      <c r="Z135" s="708"/>
      <c r="AA135" s="708"/>
      <c r="AB135" s="708"/>
      <c r="AC135" s="708"/>
      <c r="AD135" s="708"/>
      <c r="AE135" s="708"/>
      <c r="AF135" s="708"/>
      <c r="AG135" s="708"/>
      <c r="AH135" s="708"/>
      <c r="AI135" s="708"/>
      <c r="AJ135" s="708"/>
      <c r="AK135" s="708"/>
      <c r="AL135" s="708"/>
      <c r="AM135" s="708"/>
      <c r="AN135" s="708"/>
      <c r="AO135" s="708"/>
      <c r="AP135" s="708"/>
      <c r="AQ135" s="708"/>
      <c r="AR135" s="708"/>
      <c r="AS135" s="708"/>
      <c r="AT135" s="708"/>
      <c r="AU135" s="708"/>
    </row>
    <row r="136" spans="1:47" x14ac:dyDescent="0.25">
      <c r="A136" s="4383" t="s">
        <v>2855</v>
      </c>
      <c r="B136" s="2701">
        <f t="shared" si="11"/>
        <v>0</v>
      </c>
      <c r="C136" s="3971"/>
      <c r="D136" s="3977"/>
      <c r="E136" s="3977"/>
      <c r="F136" s="3977"/>
      <c r="G136" s="3977"/>
      <c r="H136" s="3972"/>
      <c r="I136" s="290"/>
      <c r="J136" s="291"/>
      <c r="K136" s="291"/>
      <c r="L136" s="291"/>
      <c r="M136" s="708"/>
      <c r="N136" s="708"/>
      <c r="O136" s="708"/>
      <c r="P136" s="708"/>
      <c r="Q136" s="708"/>
      <c r="R136" s="708"/>
      <c r="S136" s="708"/>
      <c r="T136" s="708"/>
      <c r="U136" s="708"/>
      <c r="V136" s="708"/>
      <c r="W136" s="708"/>
      <c r="X136" s="708"/>
      <c r="Y136" s="708"/>
      <c r="Z136" s="708"/>
      <c r="AA136" s="708"/>
      <c r="AB136" s="708"/>
      <c r="AC136" s="708"/>
      <c r="AD136" s="708"/>
      <c r="AE136" s="708"/>
      <c r="AF136" s="708"/>
      <c r="AG136" s="708"/>
      <c r="AH136" s="708"/>
      <c r="AI136" s="708"/>
      <c r="AJ136" s="708"/>
      <c r="AK136" s="708"/>
      <c r="AL136" s="708"/>
      <c r="AM136" s="708"/>
      <c r="AN136" s="708"/>
      <c r="AO136" s="708"/>
      <c r="AP136" s="708"/>
      <c r="AQ136" s="708"/>
      <c r="AR136" s="708"/>
      <c r="AS136" s="708"/>
      <c r="AT136" s="708"/>
      <c r="AU136" s="708"/>
    </row>
    <row r="137" spans="1:47" x14ac:dyDescent="0.25">
      <c r="A137" s="1599" t="s">
        <v>2120</v>
      </c>
      <c r="B137" s="1599">
        <f t="shared" si="11"/>
        <v>0</v>
      </c>
      <c r="C137" s="3961"/>
      <c r="D137" s="3966"/>
      <c r="E137" s="3966"/>
      <c r="F137" s="3966"/>
      <c r="G137" s="3966"/>
      <c r="H137" s="3962"/>
      <c r="I137" s="290"/>
      <c r="J137" s="291"/>
      <c r="K137" s="291"/>
      <c r="L137" s="291"/>
      <c r="M137" s="708"/>
      <c r="N137" s="708"/>
      <c r="O137" s="708"/>
      <c r="P137" s="708"/>
      <c r="Q137" s="708"/>
      <c r="R137" s="708"/>
      <c r="S137" s="708"/>
      <c r="T137" s="708"/>
      <c r="U137" s="708"/>
      <c r="V137" s="708"/>
      <c r="W137" s="708"/>
      <c r="X137" s="708"/>
      <c r="Y137" s="708"/>
      <c r="Z137" s="708"/>
      <c r="AA137" s="708"/>
      <c r="AB137" s="708"/>
      <c r="AC137" s="708"/>
      <c r="AD137" s="708"/>
      <c r="AE137" s="708"/>
      <c r="AF137" s="708"/>
      <c r="AG137" s="708"/>
      <c r="AH137" s="708"/>
      <c r="AI137" s="708"/>
      <c r="AJ137" s="708"/>
      <c r="AK137" s="708"/>
      <c r="AL137" s="708"/>
      <c r="AM137" s="708"/>
      <c r="AN137" s="708"/>
      <c r="AO137" s="708"/>
      <c r="AP137" s="708"/>
      <c r="AQ137" s="708"/>
      <c r="AR137" s="708"/>
      <c r="AS137" s="708"/>
      <c r="AT137" s="708"/>
      <c r="AU137" s="708"/>
    </row>
    <row r="138" spans="1:47" x14ac:dyDescent="0.25">
      <c r="A138" s="338" t="s">
        <v>2856</v>
      </c>
      <c r="B138" s="291"/>
      <c r="C138" s="291"/>
      <c r="D138" s="291"/>
      <c r="E138" s="291"/>
      <c r="F138" s="291"/>
      <c r="G138" s="291"/>
      <c r="H138" s="291"/>
      <c r="I138" s="708"/>
      <c r="J138" s="708"/>
      <c r="K138" s="708"/>
      <c r="L138" s="708"/>
      <c r="M138" s="708"/>
      <c r="N138" s="708"/>
      <c r="O138" s="708"/>
      <c r="P138" s="708"/>
      <c r="Q138" s="708"/>
      <c r="R138" s="708"/>
      <c r="S138" s="708"/>
      <c r="T138" s="708"/>
      <c r="U138" s="708"/>
      <c r="V138" s="708"/>
      <c r="W138" s="708"/>
      <c r="X138" s="708"/>
      <c r="Y138" s="708"/>
      <c r="Z138" s="708"/>
      <c r="AA138" s="708"/>
      <c r="AB138" s="708"/>
      <c r="AC138" s="708"/>
      <c r="AD138" s="708"/>
      <c r="AE138" s="708"/>
      <c r="AF138" s="708"/>
      <c r="AG138" s="708"/>
      <c r="AH138" s="708"/>
      <c r="AI138" s="708"/>
      <c r="AJ138" s="708"/>
      <c r="AK138" s="708"/>
      <c r="AL138" s="708"/>
      <c r="AM138" s="708"/>
      <c r="AN138" s="708"/>
      <c r="AO138" s="708"/>
      <c r="AP138" s="708"/>
      <c r="AQ138" s="708"/>
      <c r="AR138" s="708"/>
      <c r="AS138" s="708"/>
      <c r="AT138" s="708"/>
      <c r="AU138" s="708"/>
    </row>
    <row r="139" spans="1:47" ht="63" x14ac:dyDescent="0.25">
      <c r="A139" s="4356" t="s">
        <v>2837</v>
      </c>
      <c r="B139" s="4356" t="s">
        <v>2857</v>
      </c>
      <c r="C139" s="4103" t="s">
        <v>2858</v>
      </c>
      <c r="D139" s="4103" t="s">
        <v>2859</v>
      </c>
      <c r="E139" s="4104" t="s">
        <v>2860</v>
      </c>
      <c r="F139" s="4104" t="s">
        <v>2861</v>
      </c>
      <c r="G139" s="4104" t="s">
        <v>2862</v>
      </c>
      <c r="H139" s="4104" t="s">
        <v>2863</v>
      </c>
      <c r="I139" s="4104" t="s">
        <v>2864</v>
      </c>
      <c r="J139" s="4357" t="s">
        <v>2865</v>
      </c>
      <c r="K139" s="708"/>
      <c r="L139" s="708"/>
      <c r="M139" s="708"/>
      <c r="N139" s="708"/>
      <c r="O139" s="708"/>
      <c r="P139" s="708"/>
      <c r="Q139" s="708"/>
      <c r="R139" s="708"/>
      <c r="S139" s="708"/>
      <c r="T139" s="708"/>
      <c r="U139" s="708"/>
      <c r="V139" s="708"/>
      <c r="W139" s="708"/>
      <c r="X139" s="708"/>
      <c r="Y139" s="708"/>
      <c r="Z139" s="708"/>
      <c r="AA139" s="708"/>
      <c r="AB139" s="708"/>
      <c r="AC139" s="708"/>
      <c r="AD139" s="708"/>
      <c r="AE139" s="708"/>
      <c r="AF139" s="708"/>
      <c r="AG139" s="708"/>
      <c r="AH139" s="708"/>
      <c r="AI139" s="708"/>
      <c r="AJ139" s="708"/>
      <c r="AK139" s="708"/>
      <c r="AL139" s="708"/>
      <c r="AM139" s="708"/>
      <c r="AN139" s="708"/>
      <c r="AO139" s="708"/>
      <c r="AP139" s="708"/>
      <c r="AQ139" s="708"/>
      <c r="AR139" s="708"/>
      <c r="AS139" s="708"/>
      <c r="AT139" s="708"/>
      <c r="AU139" s="708"/>
    </row>
    <row r="140" spans="1:47" x14ac:dyDescent="0.25">
      <c r="A140" s="3612" t="s">
        <v>2866</v>
      </c>
      <c r="B140" s="4384"/>
      <c r="C140" s="3950"/>
      <c r="D140" s="3950"/>
      <c r="E140" s="4381"/>
      <c r="F140" s="4381"/>
      <c r="G140" s="4381"/>
      <c r="H140" s="4381"/>
      <c r="I140" s="4381"/>
      <c r="J140" s="4385"/>
      <c r="K140" s="708"/>
      <c r="L140" s="708"/>
      <c r="M140" s="708"/>
      <c r="N140" s="708"/>
      <c r="O140" s="708"/>
      <c r="P140" s="708"/>
      <c r="Q140" s="708"/>
      <c r="R140" s="708"/>
      <c r="S140" s="708"/>
      <c r="T140" s="708"/>
      <c r="U140" s="708"/>
      <c r="V140" s="708"/>
      <c r="W140" s="708"/>
      <c r="X140" s="708"/>
      <c r="Y140" s="708"/>
      <c r="Z140" s="708"/>
      <c r="AA140" s="708"/>
      <c r="AB140" s="708"/>
      <c r="AC140" s="708"/>
      <c r="AD140" s="708"/>
      <c r="AE140" s="708"/>
      <c r="AF140" s="708"/>
      <c r="AG140" s="708"/>
      <c r="AH140" s="708"/>
      <c r="AI140" s="708"/>
      <c r="AJ140" s="708"/>
      <c r="AK140" s="708"/>
      <c r="AL140" s="708"/>
      <c r="AM140" s="708"/>
      <c r="AN140" s="708"/>
      <c r="AO140" s="708"/>
      <c r="AP140" s="708"/>
      <c r="AQ140" s="708"/>
      <c r="AR140" s="708"/>
      <c r="AS140" s="708"/>
      <c r="AT140" s="708"/>
      <c r="AU140" s="708"/>
    </row>
    <row r="141" spans="1:47" x14ac:dyDescent="0.25">
      <c r="A141" s="3235" t="s">
        <v>2846</v>
      </c>
      <c r="B141" s="2237"/>
      <c r="C141" s="3172"/>
      <c r="D141" s="3172"/>
      <c r="E141" s="3970"/>
      <c r="F141" s="3970"/>
      <c r="G141" s="3970"/>
      <c r="H141" s="3970"/>
      <c r="I141" s="3970"/>
      <c r="J141" s="2238"/>
      <c r="K141" s="708"/>
      <c r="L141" s="708"/>
      <c r="M141" s="708"/>
      <c r="N141" s="708"/>
      <c r="O141" s="708"/>
      <c r="P141" s="708"/>
      <c r="Q141" s="708"/>
      <c r="R141" s="708"/>
      <c r="S141" s="708"/>
      <c r="T141" s="708"/>
      <c r="U141" s="708"/>
      <c r="V141" s="708"/>
      <c r="W141" s="708"/>
      <c r="X141" s="708"/>
      <c r="Y141" s="708"/>
      <c r="Z141" s="708"/>
      <c r="AA141" s="708"/>
      <c r="AB141" s="708"/>
      <c r="AC141" s="708"/>
      <c r="AD141" s="708"/>
      <c r="AE141" s="708"/>
      <c r="AF141" s="708"/>
      <c r="AG141" s="708"/>
      <c r="AH141" s="708"/>
      <c r="AI141" s="708"/>
      <c r="AJ141" s="708"/>
      <c r="AK141" s="708"/>
      <c r="AL141" s="708"/>
      <c r="AM141" s="708"/>
      <c r="AN141" s="708"/>
      <c r="AO141" s="708"/>
      <c r="AP141" s="708"/>
      <c r="AQ141" s="708"/>
      <c r="AR141" s="708"/>
      <c r="AS141" s="708"/>
      <c r="AT141" s="708"/>
      <c r="AU141" s="708"/>
    </row>
    <row r="142" spans="1:47" x14ac:dyDescent="0.25">
      <c r="A142" s="1800" t="s">
        <v>2867</v>
      </c>
      <c r="B142" s="2261"/>
      <c r="C142" s="3963"/>
      <c r="D142" s="3963"/>
      <c r="E142" s="3966"/>
      <c r="F142" s="3966"/>
      <c r="G142" s="3966"/>
      <c r="H142" s="3966"/>
      <c r="I142" s="3966"/>
      <c r="J142" s="2262"/>
      <c r="K142" s="708"/>
      <c r="L142" s="708"/>
      <c r="M142" s="708"/>
      <c r="N142" s="708"/>
      <c r="O142" s="708"/>
      <c r="P142" s="708"/>
      <c r="Q142" s="708"/>
      <c r="R142" s="708"/>
      <c r="S142" s="708"/>
      <c r="T142" s="708"/>
      <c r="U142" s="708"/>
      <c r="V142" s="708"/>
      <c r="W142" s="708"/>
      <c r="X142" s="708"/>
      <c r="Y142" s="708"/>
      <c r="Z142" s="708"/>
      <c r="AA142" s="708"/>
      <c r="AB142" s="708"/>
      <c r="AC142" s="708"/>
      <c r="AD142" s="708"/>
      <c r="AE142" s="708"/>
      <c r="AF142" s="708"/>
      <c r="AG142" s="708"/>
      <c r="AH142" s="708"/>
      <c r="AI142" s="708"/>
      <c r="AJ142" s="708"/>
      <c r="AK142" s="708"/>
      <c r="AL142" s="708"/>
      <c r="AM142" s="708"/>
      <c r="AN142" s="708"/>
      <c r="AO142" s="708"/>
      <c r="AP142" s="708"/>
      <c r="AQ142" s="708"/>
      <c r="AR142" s="708"/>
      <c r="AS142" s="708"/>
      <c r="AT142" s="708"/>
      <c r="AU142" s="708"/>
    </row>
    <row r="143" spans="1:47" x14ac:dyDescent="0.25">
      <c r="A143" s="999" t="s">
        <v>2868</v>
      </c>
      <c r="B143" s="187"/>
      <c r="C143" s="653"/>
      <c r="D143" s="653"/>
      <c r="E143" s="653"/>
      <c r="F143" s="1000"/>
      <c r="G143" s="1000"/>
      <c r="H143" s="1000"/>
      <c r="I143" s="1000"/>
      <c r="J143" s="1000"/>
      <c r="K143" s="2"/>
      <c r="L143" s="2"/>
      <c r="M143" s="393"/>
      <c r="N143" s="708"/>
      <c r="O143" s="708"/>
      <c r="P143" s="708"/>
      <c r="Q143" s="708"/>
      <c r="R143" s="708"/>
      <c r="S143" s="708"/>
      <c r="T143" s="708"/>
      <c r="U143" s="708"/>
      <c r="V143" s="708"/>
      <c r="W143" s="708"/>
      <c r="X143" s="708"/>
      <c r="Y143" s="708"/>
      <c r="Z143" s="708"/>
      <c r="AA143" s="708"/>
      <c r="AB143" s="708"/>
      <c r="AC143" s="708"/>
      <c r="AD143" s="708"/>
      <c r="AE143" s="708"/>
      <c r="AF143" s="708"/>
      <c r="AG143" s="708"/>
      <c r="AH143" s="708"/>
      <c r="AI143" s="708"/>
      <c r="AJ143" s="708"/>
      <c r="AK143" s="708"/>
      <c r="AL143" s="708"/>
      <c r="AM143" s="708"/>
      <c r="AN143" s="708"/>
      <c r="AO143" s="708"/>
      <c r="AP143" s="708"/>
      <c r="AQ143" s="708"/>
      <c r="AR143" s="708"/>
      <c r="AS143" s="708"/>
      <c r="AT143" s="708"/>
      <c r="AU143" s="708"/>
    </row>
    <row r="144" spans="1:47" x14ac:dyDescent="0.25">
      <c r="A144" s="7576" t="s">
        <v>1068</v>
      </c>
      <c r="B144" s="7577" t="s">
        <v>2817</v>
      </c>
      <c r="C144" s="7577" t="s">
        <v>2798</v>
      </c>
      <c r="D144" s="7578" t="s">
        <v>2818</v>
      </c>
      <c r="E144" s="7579"/>
      <c r="F144" s="7579"/>
      <c r="G144" s="7579"/>
      <c r="H144" s="7579"/>
      <c r="I144" s="7579"/>
      <c r="J144" s="7580"/>
      <c r="K144" s="7581" t="s">
        <v>2819</v>
      </c>
      <c r="L144" s="7581" t="s">
        <v>2820</v>
      </c>
      <c r="M144" s="393"/>
    </row>
    <row r="145" spans="1:13" ht="74.25" customHeight="1" x14ac:dyDescent="0.25">
      <c r="A145" s="7576"/>
      <c r="B145" s="7577"/>
      <c r="C145" s="7577"/>
      <c r="D145" s="4386" t="s">
        <v>2821</v>
      </c>
      <c r="E145" s="4387" t="s">
        <v>2822</v>
      </c>
      <c r="F145" s="4387" t="s">
        <v>2823</v>
      </c>
      <c r="G145" s="4387" t="s">
        <v>2824</v>
      </c>
      <c r="H145" s="4387" t="s">
        <v>2825</v>
      </c>
      <c r="I145" s="4388" t="s">
        <v>2826</v>
      </c>
      <c r="J145" s="4389" t="s">
        <v>2827</v>
      </c>
      <c r="K145" s="7582"/>
      <c r="L145" s="7582"/>
      <c r="M145" s="393"/>
    </row>
    <row r="146" spans="1:13" x14ac:dyDescent="0.25">
      <c r="A146" s="7576" t="s">
        <v>2828</v>
      </c>
      <c r="B146" s="4390" t="s">
        <v>2829</v>
      </c>
      <c r="C146" s="4375">
        <f t="shared" ref="C146:C161" si="12">SUM(D146:J146)</f>
        <v>0</v>
      </c>
      <c r="D146" s="4279"/>
      <c r="E146" s="4376"/>
      <c r="F146" s="4376"/>
      <c r="G146" s="4376"/>
      <c r="H146" s="4376"/>
      <c r="I146" s="4369"/>
      <c r="J146" s="4283"/>
      <c r="K146" s="4377"/>
      <c r="L146" s="4391"/>
      <c r="M146" s="393"/>
    </row>
    <row r="147" spans="1:13" x14ac:dyDescent="0.25">
      <c r="A147" s="7576"/>
      <c r="B147" s="4392" t="s">
        <v>2830</v>
      </c>
      <c r="C147" s="1582">
        <f t="shared" si="12"/>
        <v>0</v>
      </c>
      <c r="D147" s="3169"/>
      <c r="E147" s="3970"/>
      <c r="F147" s="3970"/>
      <c r="G147" s="3970"/>
      <c r="H147" s="3970"/>
      <c r="I147" s="3969"/>
      <c r="J147" s="3171"/>
      <c r="K147" s="3172"/>
      <c r="L147" s="1561"/>
      <c r="M147" s="393"/>
    </row>
    <row r="148" spans="1:13" x14ac:dyDescent="0.25">
      <c r="A148" s="7576"/>
      <c r="B148" s="4392" t="s">
        <v>2831</v>
      </c>
      <c r="C148" s="1582">
        <f>SUM(D148:J148)</f>
        <v>0</v>
      </c>
      <c r="D148" s="3169"/>
      <c r="E148" s="3970"/>
      <c r="F148" s="3970"/>
      <c r="G148" s="3970"/>
      <c r="H148" s="3970"/>
      <c r="I148" s="3969"/>
      <c r="J148" s="3171"/>
      <c r="K148" s="3172"/>
      <c r="L148" s="1561"/>
      <c r="M148" s="393"/>
    </row>
    <row r="149" spans="1:13" x14ac:dyDescent="0.25">
      <c r="A149" s="7576"/>
      <c r="B149" s="1577" t="s">
        <v>2832</v>
      </c>
      <c r="C149" s="1599">
        <f t="shared" si="12"/>
        <v>0</v>
      </c>
      <c r="D149" s="4220"/>
      <c r="E149" s="4003"/>
      <c r="F149" s="4003"/>
      <c r="G149" s="4003"/>
      <c r="H149" s="4003"/>
      <c r="I149" s="4379"/>
      <c r="J149" s="4269"/>
      <c r="K149" s="3997"/>
      <c r="L149" s="4393"/>
      <c r="M149" s="393"/>
    </row>
    <row r="150" spans="1:13" x14ac:dyDescent="0.25">
      <c r="A150" s="7576" t="s">
        <v>2833</v>
      </c>
      <c r="B150" s="4390" t="s">
        <v>2829</v>
      </c>
      <c r="C150" s="4367">
        <f t="shared" si="12"/>
        <v>0</v>
      </c>
      <c r="D150" s="3948"/>
      <c r="E150" s="3956"/>
      <c r="F150" s="3956"/>
      <c r="G150" s="3956"/>
      <c r="H150" s="3956"/>
      <c r="I150" s="3953"/>
      <c r="J150" s="4380"/>
      <c r="K150" s="3950"/>
      <c r="L150" s="4394"/>
      <c r="M150" s="393"/>
    </row>
    <row r="151" spans="1:13" x14ac:dyDescent="0.25">
      <c r="A151" s="7576"/>
      <c r="B151" s="4392" t="s">
        <v>2830</v>
      </c>
      <c r="C151" s="372">
        <f t="shared" si="12"/>
        <v>0</v>
      </c>
      <c r="D151" s="3948"/>
      <c r="E151" s="618"/>
      <c r="F151" s="618"/>
      <c r="G151" s="618"/>
      <c r="H151" s="618"/>
      <c r="I151" s="617"/>
      <c r="J151" s="386"/>
      <c r="K151" s="384"/>
      <c r="L151" s="52"/>
      <c r="M151" s="393"/>
    </row>
    <row r="152" spans="1:13" x14ac:dyDescent="0.25">
      <c r="A152" s="7576"/>
      <c r="B152" s="4392" t="s">
        <v>2831</v>
      </c>
      <c r="C152" s="1582">
        <f t="shared" si="12"/>
        <v>0</v>
      </c>
      <c r="D152" s="3169"/>
      <c r="E152" s="3970"/>
      <c r="F152" s="3970"/>
      <c r="G152" s="3970"/>
      <c r="H152" s="3970"/>
      <c r="I152" s="3969"/>
      <c r="J152" s="3171"/>
      <c r="K152" s="3172"/>
      <c r="L152" s="1561"/>
      <c r="M152" s="393"/>
    </row>
    <row r="153" spans="1:13" x14ac:dyDescent="0.25">
      <c r="A153" s="7576"/>
      <c r="B153" s="1577" t="s">
        <v>2832</v>
      </c>
      <c r="C153" s="1599">
        <f t="shared" si="12"/>
        <v>0</v>
      </c>
      <c r="D153" s="3961"/>
      <c r="E153" s="3966"/>
      <c r="F153" s="3966"/>
      <c r="G153" s="3966"/>
      <c r="H153" s="3966"/>
      <c r="I153" s="3965"/>
      <c r="J153" s="4270"/>
      <c r="K153" s="3963"/>
      <c r="L153" s="4395"/>
      <c r="M153" s="393"/>
    </row>
    <row r="154" spans="1:13" x14ac:dyDescent="0.25">
      <c r="A154" s="7576" t="s">
        <v>2834</v>
      </c>
      <c r="B154" s="4390" t="s">
        <v>2829</v>
      </c>
      <c r="C154" s="4367">
        <f t="shared" si="12"/>
        <v>0</v>
      </c>
      <c r="D154" s="3948"/>
      <c r="E154" s="3956"/>
      <c r="F154" s="3956"/>
      <c r="G154" s="3956"/>
      <c r="H154" s="3956"/>
      <c r="I154" s="3953"/>
      <c r="J154" s="4380"/>
      <c r="K154" s="3950"/>
      <c r="L154" s="4394"/>
      <c r="M154" s="393"/>
    </row>
    <row r="155" spans="1:13" x14ac:dyDescent="0.25">
      <c r="A155" s="7576"/>
      <c r="B155" s="4392" t="s">
        <v>2830</v>
      </c>
      <c r="C155" s="372">
        <f t="shared" si="12"/>
        <v>0</v>
      </c>
      <c r="D155" s="822"/>
      <c r="E155" s="618"/>
      <c r="F155" s="618"/>
      <c r="G155" s="618"/>
      <c r="H155" s="618"/>
      <c r="I155" s="617"/>
      <c r="J155" s="386"/>
      <c r="K155" s="384"/>
      <c r="L155" s="52"/>
      <c r="M155" s="393"/>
    </row>
    <row r="156" spans="1:13" x14ac:dyDescent="0.25">
      <c r="A156" s="7576"/>
      <c r="B156" s="4392" t="s">
        <v>2831</v>
      </c>
      <c r="C156" s="1582">
        <f t="shared" si="12"/>
        <v>0</v>
      </c>
      <c r="D156" s="3169"/>
      <c r="E156" s="3970"/>
      <c r="F156" s="3970"/>
      <c r="G156" s="3970"/>
      <c r="H156" s="3970"/>
      <c r="I156" s="3969"/>
      <c r="J156" s="3171"/>
      <c r="K156" s="3172"/>
      <c r="L156" s="1561"/>
      <c r="M156" s="393"/>
    </row>
    <row r="157" spans="1:13" x14ac:dyDescent="0.25">
      <c r="A157" s="7576"/>
      <c r="B157" s="1577" t="s">
        <v>2832</v>
      </c>
      <c r="C157" s="1599">
        <f t="shared" si="12"/>
        <v>0</v>
      </c>
      <c r="D157" s="3961"/>
      <c r="E157" s="3966"/>
      <c r="F157" s="3966"/>
      <c r="G157" s="3966"/>
      <c r="H157" s="3966"/>
      <c r="I157" s="3965"/>
      <c r="J157" s="4270"/>
      <c r="K157" s="3963"/>
      <c r="L157" s="4395"/>
      <c r="M157" s="393"/>
    </row>
    <row r="158" spans="1:13" x14ac:dyDescent="0.25">
      <c r="A158" s="7576" t="s">
        <v>2835</v>
      </c>
      <c r="B158" s="4390" t="s">
        <v>2829</v>
      </c>
      <c r="C158" s="4367">
        <f t="shared" si="12"/>
        <v>0</v>
      </c>
      <c r="D158" s="3948"/>
      <c r="E158" s="3956"/>
      <c r="F158" s="3956"/>
      <c r="G158" s="3956"/>
      <c r="H158" s="3956"/>
      <c r="I158" s="3953"/>
      <c r="J158" s="4380"/>
      <c r="K158" s="3950"/>
      <c r="L158" s="4394"/>
      <c r="M158" s="393"/>
    </row>
    <row r="159" spans="1:13" x14ac:dyDescent="0.25">
      <c r="A159" s="7576"/>
      <c r="B159" s="4392" t="s">
        <v>2830</v>
      </c>
      <c r="C159" s="372">
        <f t="shared" si="12"/>
        <v>0</v>
      </c>
      <c r="D159" s="822"/>
      <c r="E159" s="618"/>
      <c r="F159" s="618"/>
      <c r="G159" s="618"/>
      <c r="H159" s="618"/>
      <c r="I159" s="617"/>
      <c r="J159" s="386"/>
      <c r="K159" s="384"/>
      <c r="L159" s="52"/>
      <c r="M159" s="393"/>
    </row>
    <row r="160" spans="1:13" x14ac:dyDescent="0.25">
      <c r="A160" s="7576"/>
      <c r="B160" s="4392" t="s">
        <v>2831</v>
      </c>
      <c r="C160" s="1582">
        <f t="shared" si="12"/>
        <v>0</v>
      </c>
      <c r="D160" s="3169"/>
      <c r="E160" s="3970"/>
      <c r="F160" s="3970"/>
      <c r="G160" s="3970"/>
      <c r="H160" s="3970"/>
      <c r="I160" s="3969"/>
      <c r="J160" s="3171"/>
      <c r="K160" s="3172"/>
      <c r="L160" s="1561"/>
      <c r="M160" s="393"/>
    </row>
    <row r="161" spans="1:13" x14ac:dyDescent="0.25">
      <c r="A161" s="7576"/>
      <c r="B161" s="1577" t="s">
        <v>2832</v>
      </c>
      <c r="C161" s="1599">
        <f t="shared" si="12"/>
        <v>0</v>
      </c>
      <c r="D161" s="3961"/>
      <c r="E161" s="3966"/>
      <c r="F161" s="3966"/>
      <c r="G161" s="3966"/>
      <c r="H161" s="3966"/>
      <c r="I161" s="3965"/>
      <c r="J161" s="4270"/>
      <c r="K161" s="3963"/>
      <c r="L161" s="4395"/>
      <c r="M161" s="393"/>
    </row>
    <row r="162" spans="1:13" ht="15.75" x14ac:dyDescent="0.25">
      <c r="A162" s="999" t="s">
        <v>2869</v>
      </c>
      <c r="B162" s="1001"/>
      <c r="C162" s="1001"/>
      <c r="D162" s="187"/>
      <c r="E162" s="342"/>
      <c r="F162" s="352"/>
      <c r="G162" s="349"/>
      <c r="H162" s="342"/>
      <c r="I162" s="352"/>
      <c r="J162" s="349"/>
      <c r="K162" s="342"/>
      <c r="M162" s="393"/>
    </row>
    <row r="163" spans="1:13" ht="15.75" x14ac:dyDescent="0.25">
      <c r="A163" s="7583" t="s">
        <v>1068</v>
      </c>
      <c r="B163" s="7585" t="s">
        <v>1069</v>
      </c>
      <c r="C163" s="7587" t="s">
        <v>1070</v>
      </c>
      <c r="D163" s="7589" t="s">
        <v>1071</v>
      </c>
      <c r="E163" s="4396"/>
      <c r="F163" s="4397"/>
      <c r="G163" s="4398"/>
      <c r="H163" s="4398"/>
      <c r="I163" s="342"/>
      <c r="J163" s="342"/>
      <c r="K163" s="342"/>
      <c r="L163" s="342"/>
      <c r="M163" s="393"/>
    </row>
    <row r="164" spans="1:13" ht="15.75" x14ac:dyDescent="0.25">
      <c r="A164" s="7584"/>
      <c r="B164" s="7586"/>
      <c r="C164" s="7588"/>
      <c r="D164" s="7590"/>
      <c r="E164" s="250"/>
      <c r="F164" s="342"/>
      <c r="G164" s="342"/>
      <c r="H164" s="352"/>
      <c r="I164" s="349"/>
      <c r="J164" s="349"/>
      <c r="K164" s="342"/>
      <c r="L164" s="342"/>
      <c r="M164" s="393"/>
    </row>
    <row r="165" spans="1:13" ht="15.75" x14ac:dyDescent="0.25">
      <c r="A165" s="1002" t="s">
        <v>1072</v>
      </c>
      <c r="B165" s="4399"/>
      <c r="C165" s="4400"/>
      <c r="D165" s="4401"/>
      <c r="E165" s="250"/>
      <c r="F165" s="342"/>
      <c r="G165" s="342"/>
      <c r="H165" s="352"/>
      <c r="I165" s="349"/>
      <c r="J165" s="349"/>
      <c r="K165" s="342"/>
      <c r="L165" s="342"/>
      <c r="M165" s="393"/>
    </row>
    <row r="166" spans="1:13" ht="15.75" x14ac:dyDescent="0.25">
      <c r="A166" s="4402" t="s">
        <v>1073</v>
      </c>
      <c r="B166" s="3187"/>
      <c r="C166" s="4403"/>
      <c r="D166" s="4404"/>
      <c r="E166" s="250"/>
      <c r="F166" s="342"/>
      <c r="G166" s="342"/>
      <c r="H166" s="352"/>
      <c r="I166" s="349"/>
      <c r="J166" s="349"/>
      <c r="K166" s="342"/>
      <c r="L166" s="342"/>
      <c r="M166" s="393"/>
    </row>
    <row r="167" spans="1:13" ht="21" x14ac:dyDescent="0.25">
      <c r="A167" s="4402" t="s">
        <v>1074</v>
      </c>
      <c r="B167" s="3187"/>
      <c r="C167" s="4403"/>
      <c r="D167" s="4404"/>
      <c r="E167" s="250"/>
      <c r="F167" s="342"/>
      <c r="G167" s="342"/>
      <c r="H167" s="352"/>
      <c r="I167" s="349"/>
      <c r="J167" s="349"/>
      <c r="K167" s="342"/>
      <c r="L167" s="342"/>
      <c r="M167" s="393"/>
    </row>
    <row r="168" spans="1:13" ht="15.75" x14ac:dyDescent="0.25">
      <c r="A168" s="4402" t="s">
        <v>1075</v>
      </c>
      <c r="B168" s="3187"/>
      <c r="C168" s="4403"/>
      <c r="D168" s="4404"/>
      <c r="E168" s="250"/>
      <c r="F168" s="342"/>
      <c r="G168" s="342"/>
      <c r="H168" s="352"/>
      <c r="I168" s="349"/>
      <c r="J168" s="349"/>
      <c r="K168" s="342"/>
      <c r="L168" s="342"/>
      <c r="M168" s="393"/>
    </row>
    <row r="169" spans="1:13" ht="28.5" customHeight="1" x14ac:dyDescent="0.25">
      <c r="A169" s="4405" t="s">
        <v>1076</v>
      </c>
      <c r="B169" s="3187"/>
      <c r="C169" s="4403"/>
      <c r="D169" s="4404"/>
      <c r="E169" s="250"/>
      <c r="F169" s="342"/>
      <c r="G169" s="342"/>
      <c r="H169" s="352"/>
      <c r="I169" s="349"/>
      <c r="J169" s="349"/>
      <c r="K169" s="342"/>
      <c r="L169" s="342"/>
      <c r="M169" s="393"/>
    </row>
    <row r="170" spans="1:13" ht="28.5" customHeight="1" x14ac:dyDescent="0.25">
      <c r="A170" s="4405" t="s">
        <v>1077</v>
      </c>
      <c r="B170" s="3191"/>
      <c r="C170" s="4403"/>
      <c r="D170" s="4404"/>
      <c r="E170" s="250"/>
      <c r="F170" s="342"/>
      <c r="G170" s="342"/>
      <c r="H170" s="352"/>
      <c r="I170" s="349"/>
      <c r="J170" s="349"/>
      <c r="K170" s="342"/>
      <c r="L170" s="342"/>
      <c r="M170" s="393"/>
    </row>
    <row r="171" spans="1:13" ht="28.5" customHeight="1" x14ac:dyDescent="0.25">
      <c r="A171" s="4406" t="s">
        <v>1078</v>
      </c>
      <c r="B171" s="3194"/>
      <c r="C171" s="4407"/>
      <c r="D171" s="4408"/>
      <c r="E171" s="250"/>
      <c r="F171" s="342"/>
      <c r="G171" s="342"/>
      <c r="H171" s="352"/>
      <c r="I171" s="349"/>
      <c r="J171" s="349"/>
      <c r="K171" s="342"/>
      <c r="L171" s="342"/>
      <c r="M171" s="393"/>
    </row>
  </sheetData>
  <mergeCells count="111">
    <mergeCell ref="L144:L145"/>
    <mergeCell ref="A146:A149"/>
    <mergeCell ref="A150:A153"/>
    <mergeCell ref="A154:A157"/>
    <mergeCell ref="A158:A161"/>
    <mergeCell ref="A163:A164"/>
    <mergeCell ref="B163:B164"/>
    <mergeCell ref="C163:C164"/>
    <mergeCell ref="D163:D164"/>
    <mergeCell ref="A108:A111"/>
    <mergeCell ref="A112:A115"/>
    <mergeCell ref="A116:A119"/>
    <mergeCell ref="A120:A123"/>
    <mergeCell ref="A144:A145"/>
    <mergeCell ref="B144:B145"/>
    <mergeCell ref="C144:C145"/>
    <mergeCell ref="D144:J144"/>
    <mergeCell ref="K144:K145"/>
    <mergeCell ref="A101:A103"/>
    <mergeCell ref="A106:A107"/>
    <mergeCell ref="B106:B107"/>
    <mergeCell ref="C106:C107"/>
    <mergeCell ref="D106:J106"/>
    <mergeCell ref="K106:K107"/>
    <mergeCell ref="Z99:AA99"/>
    <mergeCell ref="AB99:AC99"/>
    <mergeCell ref="AD99:AE99"/>
    <mergeCell ref="L106:L107"/>
    <mergeCell ref="A80:A85"/>
    <mergeCell ref="A87:A96"/>
    <mergeCell ref="A98:A100"/>
    <mergeCell ref="C98:E99"/>
    <mergeCell ref="F98:AK98"/>
    <mergeCell ref="AL98:AL100"/>
    <mergeCell ref="F99:G99"/>
    <mergeCell ref="H99:I99"/>
    <mergeCell ref="J99:K99"/>
    <mergeCell ref="L99:M99"/>
    <mergeCell ref="AF99:AG99"/>
    <mergeCell ref="AH99:AI99"/>
    <mergeCell ref="AJ99:AK99"/>
    <mergeCell ref="N99:O99"/>
    <mergeCell ref="P99:Q99"/>
    <mergeCell ref="R99:S99"/>
    <mergeCell ref="T99:U99"/>
    <mergeCell ref="V99:W99"/>
    <mergeCell ref="X99:Y99"/>
    <mergeCell ref="AH72:AI72"/>
    <mergeCell ref="AJ72:AK72"/>
    <mergeCell ref="AL72:AM72"/>
    <mergeCell ref="A74:A79"/>
    <mergeCell ref="AR71:AR73"/>
    <mergeCell ref="AS71:AS73"/>
    <mergeCell ref="F72:G72"/>
    <mergeCell ref="H72:I72"/>
    <mergeCell ref="J72:K72"/>
    <mergeCell ref="L72:M72"/>
    <mergeCell ref="N72:O72"/>
    <mergeCell ref="P72:Q72"/>
    <mergeCell ref="R72:S72"/>
    <mergeCell ref="T72:U72"/>
    <mergeCell ref="B71:B73"/>
    <mergeCell ref="C71:E72"/>
    <mergeCell ref="F71:AM71"/>
    <mergeCell ref="AN71:AO72"/>
    <mergeCell ref="AP71:AP73"/>
    <mergeCell ref="AQ71:AQ73"/>
    <mergeCell ref="V72:W72"/>
    <mergeCell ref="X72:Y72"/>
    <mergeCell ref="Z72:AA72"/>
    <mergeCell ref="AB72:AC72"/>
    <mergeCell ref="A36:A46"/>
    <mergeCell ref="A47:A52"/>
    <mergeCell ref="A53:A56"/>
    <mergeCell ref="A57:A63"/>
    <mergeCell ref="A64:A68"/>
    <mergeCell ref="A71:A73"/>
    <mergeCell ref="AF12:AG12"/>
    <mergeCell ref="AD72:AE72"/>
    <mergeCell ref="AF72:AG72"/>
    <mergeCell ref="A14:A24"/>
    <mergeCell ref="A25:A35"/>
    <mergeCell ref="AU10:AU13"/>
    <mergeCell ref="F12:G12"/>
    <mergeCell ref="H12:I12"/>
    <mergeCell ref="J12:K12"/>
    <mergeCell ref="L12:M12"/>
    <mergeCell ref="N12:O12"/>
    <mergeCell ref="P12:Q12"/>
    <mergeCell ref="R12:S12"/>
    <mergeCell ref="T12:U12"/>
    <mergeCell ref="V12:W12"/>
    <mergeCell ref="AN10:AN13"/>
    <mergeCell ref="AO10:AP12"/>
    <mergeCell ref="AQ10:AQ13"/>
    <mergeCell ref="AR10:AR13"/>
    <mergeCell ref="AS10:AS13"/>
    <mergeCell ref="AT10:AT13"/>
    <mergeCell ref="A6:T6"/>
    <mergeCell ref="A8:B8"/>
    <mergeCell ref="A10:A13"/>
    <mergeCell ref="B10:B13"/>
    <mergeCell ref="C10:E12"/>
    <mergeCell ref="F10:AM11"/>
    <mergeCell ref="X12:Y12"/>
    <mergeCell ref="Z12:AA12"/>
    <mergeCell ref="AB12:AC12"/>
    <mergeCell ref="AD12:AE12"/>
    <mergeCell ref="AH12:AI12"/>
    <mergeCell ref="AJ12:AK12"/>
    <mergeCell ref="AL12:AM12"/>
  </mergeCells>
  <dataValidations count="3">
    <dataValidation type="whole" allowBlank="1" showInputMessage="1" showErrorMessage="1" sqref="A163:A171 E163:L171 B163:D164 B165:B171">
      <formula1>0</formula1>
      <formula2>1E+30</formula2>
    </dataValidation>
    <dataValidation type="whole" operator="greaterThanOrEqual" allowBlank="1" showInputMessage="1" showErrorMessage="1" sqref="C165:D171 L146:L161">
      <formula1>0</formula1>
    </dataValidation>
    <dataValidation type="whole" allowBlank="1" showInputMessage="1" showErrorMessage="1" error="Valor no Permitido" sqref="A6:A13 A70:B142 B1:E13 F86:M142 AT1:AU9 F1:AS70 AS74:AS85 AT14:AU70 F71:AR85 AT71:AV85 AL101:AL143 AM86:AU143 AL86:AL97 N86:AK143 C97:E142 C146:K161 A144:B161 C144:L145">
      <formula1>0</formula1>
      <formula2>1E+30</formula2>
    </dataValidation>
  </dataValidations>
  <pageMargins left="0.7" right="0.7" top="0.75" bottom="0.75" header="0.3" footer="0.3"/>
  <pageSetup orientation="portrait" horizontalDpi="90" verticalDpi="90"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P67"/>
  <sheetViews>
    <sheetView topLeftCell="A25" workbookViewId="0">
      <selection activeCell="A6" sqref="A6:P6"/>
    </sheetView>
  </sheetViews>
  <sheetFormatPr baseColWidth="10" defaultColWidth="10.85546875" defaultRowHeight="15" x14ac:dyDescent="0.25"/>
  <cols>
    <col min="1" max="1" width="31.42578125" customWidth="1"/>
    <col min="2" max="2" width="14.28515625" customWidth="1"/>
    <col min="4" max="4" width="25.140625" customWidth="1"/>
    <col min="6" max="6" width="17" customWidth="1"/>
    <col min="7" max="7" width="15.7109375" customWidth="1"/>
    <col min="8" max="8" width="14.85546875" customWidth="1"/>
    <col min="9" max="9" width="14.28515625" customWidth="1"/>
    <col min="10" max="10" width="13.5703125" customWidth="1"/>
    <col min="11" max="11" width="18" customWidth="1"/>
  </cols>
  <sheetData>
    <row r="1" spans="1:16" x14ac:dyDescent="0.25">
      <c r="A1" s="1003" t="s">
        <v>0</v>
      </c>
      <c r="B1" s="332"/>
      <c r="C1" s="332"/>
      <c r="D1" s="332"/>
      <c r="E1" s="332"/>
      <c r="F1" s="332"/>
      <c r="G1" s="332"/>
      <c r="H1" s="332"/>
      <c r="I1" s="332"/>
      <c r="J1" s="332"/>
      <c r="K1" s="332"/>
      <c r="L1" s="332"/>
      <c r="M1" s="332"/>
      <c r="N1" s="332"/>
      <c r="O1" s="332"/>
      <c r="P1" s="332"/>
    </row>
    <row r="2" spans="1:16" x14ac:dyDescent="0.25">
      <c r="A2" s="1003" t="s">
        <v>2746</v>
      </c>
      <c r="B2" s="332"/>
      <c r="C2" s="332"/>
      <c r="D2" s="332"/>
      <c r="E2" s="332"/>
      <c r="F2" s="332"/>
      <c r="G2" s="332"/>
      <c r="H2" s="332"/>
      <c r="I2" s="332"/>
      <c r="J2" s="332"/>
      <c r="K2" s="332"/>
      <c r="L2" s="332"/>
      <c r="M2" s="332"/>
      <c r="N2" s="332"/>
      <c r="O2" s="332"/>
      <c r="P2" s="332"/>
    </row>
    <row r="3" spans="1:16" x14ac:dyDescent="0.25">
      <c r="A3" s="1003" t="s">
        <v>2747</v>
      </c>
      <c r="B3" s="332"/>
      <c r="C3" s="332"/>
      <c r="D3" s="332"/>
      <c r="E3" s="332"/>
      <c r="F3" s="332"/>
      <c r="G3" s="332"/>
      <c r="H3" s="332"/>
      <c r="I3" s="332"/>
      <c r="J3" s="332"/>
      <c r="K3" s="332"/>
      <c r="L3" s="332"/>
      <c r="M3" s="332"/>
      <c r="N3" s="332"/>
      <c r="O3" s="332"/>
      <c r="P3" s="332"/>
    </row>
    <row r="4" spans="1:16" x14ac:dyDescent="0.25">
      <c r="A4" s="1003" t="s">
        <v>2748</v>
      </c>
      <c r="B4" s="332"/>
      <c r="C4" s="332"/>
      <c r="D4" s="332"/>
      <c r="E4" s="332"/>
      <c r="F4" s="332"/>
      <c r="G4" s="332"/>
      <c r="H4" s="332"/>
      <c r="I4" s="332"/>
      <c r="J4" s="332"/>
      <c r="K4" s="332"/>
      <c r="L4" s="332"/>
      <c r="M4" s="332"/>
      <c r="N4" s="332"/>
      <c r="O4" s="332"/>
      <c r="P4" s="332"/>
    </row>
    <row r="5" spans="1:16" x14ac:dyDescent="0.25">
      <c r="A5" s="1003" t="s">
        <v>2749</v>
      </c>
      <c r="B5" s="332"/>
      <c r="C5" s="332"/>
      <c r="D5" s="332"/>
      <c r="E5" s="332"/>
      <c r="F5" s="332"/>
      <c r="G5" s="332"/>
      <c r="H5" s="332"/>
      <c r="I5" s="332"/>
      <c r="J5" s="332"/>
      <c r="K5" s="332"/>
      <c r="L5" s="332"/>
      <c r="M5" s="332"/>
      <c r="N5" s="332"/>
      <c r="O5" s="332"/>
      <c r="P5" s="332"/>
    </row>
    <row r="6" spans="1:16" x14ac:dyDescent="0.25">
      <c r="A6" s="6560" t="s">
        <v>2870</v>
      </c>
      <c r="B6" s="6560"/>
      <c r="C6" s="6560"/>
      <c r="D6" s="6560"/>
      <c r="E6" s="6560"/>
      <c r="F6" s="6560"/>
      <c r="G6" s="6560"/>
      <c r="H6" s="6560"/>
      <c r="I6" s="6560"/>
      <c r="J6" s="6560"/>
      <c r="K6" s="6560"/>
      <c r="L6" s="6560"/>
      <c r="M6" s="6560"/>
      <c r="N6" s="6560"/>
      <c r="O6" s="6560"/>
      <c r="P6" s="6560"/>
    </row>
    <row r="7" spans="1:16" x14ac:dyDescent="0.25">
      <c r="A7" s="133"/>
      <c r="B7" s="133"/>
      <c r="C7" s="133"/>
      <c r="D7" s="133"/>
      <c r="E7" s="133"/>
      <c r="F7" s="133"/>
      <c r="G7" s="133"/>
      <c r="H7" s="133"/>
      <c r="I7" s="133"/>
      <c r="J7" s="133"/>
      <c r="K7" s="133"/>
      <c r="L7" s="133"/>
      <c r="M7" s="133"/>
      <c r="N7" s="133"/>
      <c r="O7" s="133"/>
      <c r="P7" s="133"/>
    </row>
    <row r="8" spans="1:16" x14ac:dyDescent="0.25">
      <c r="A8" s="729" t="s">
        <v>2871</v>
      </c>
      <c r="B8" s="85"/>
      <c r="C8" s="85"/>
      <c r="D8" s="85"/>
      <c r="E8" s="85"/>
      <c r="F8" s="85"/>
      <c r="G8" s="85"/>
      <c r="H8" s="85"/>
      <c r="I8" s="85"/>
      <c r="J8" s="730"/>
      <c r="K8" s="130"/>
      <c r="L8" s="130"/>
      <c r="M8" s="130"/>
      <c r="N8" s="130"/>
      <c r="O8" s="130"/>
      <c r="P8" s="130"/>
    </row>
    <row r="9" spans="1:16" ht="33" customHeight="1" x14ac:dyDescent="0.25">
      <c r="A9" s="7591" t="s">
        <v>2872</v>
      </c>
      <c r="B9" s="7592" t="s">
        <v>2873</v>
      </c>
      <c r="C9" s="7593"/>
      <c r="D9" s="7594"/>
      <c r="E9" s="7595" t="s">
        <v>2874</v>
      </c>
      <c r="F9" s="7596"/>
      <c r="G9" s="7248" t="s">
        <v>2875</v>
      </c>
      <c r="H9" s="7592" t="s">
        <v>2876</v>
      </c>
      <c r="I9" s="7594"/>
      <c r="J9" s="321"/>
      <c r="K9" s="321"/>
      <c r="L9" s="321"/>
      <c r="M9" s="130"/>
      <c r="N9" s="130"/>
      <c r="O9" s="130"/>
      <c r="P9" s="130"/>
    </row>
    <row r="10" spans="1:16" ht="42" x14ac:dyDescent="0.25">
      <c r="A10" s="6562"/>
      <c r="B10" s="4409" t="s">
        <v>425</v>
      </c>
      <c r="C10" s="4409" t="s">
        <v>53</v>
      </c>
      <c r="D10" s="4410" t="s">
        <v>54</v>
      </c>
      <c r="E10" s="4411" t="s">
        <v>2877</v>
      </c>
      <c r="F10" s="4411" t="s">
        <v>2878</v>
      </c>
      <c r="G10" s="6542"/>
      <c r="H10" s="4411" t="s">
        <v>2879</v>
      </c>
      <c r="I10" s="4411" t="s">
        <v>2880</v>
      </c>
      <c r="J10" s="321"/>
      <c r="K10" s="321"/>
      <c r="L10" s="321"/>
      <c r="M10" s="130"/>
      <c r="N10" s="130"/>
      <c r="O10" s="130"/>
      <c r="P10" s="130"/>
    </row>
    <row r="11" spans="1:16" x14ac:dyDescent="0.25">
      <c r="A11" s="4412" t="s">
        <v>2881</v>
      </c>
      <c r="B11" s="4413">
        <f t="shared" ref="B11:B29" si="0">SUM(C11+D11)</f>
        <v>0</v>
      </c>
      <c r="C11" s="4414">
        <f t="shared" ref="C11:I11" si="1">SUM(C12:C24)</f>
        <v>0</v>
      </c>
      <c r="D11" s="4415">
        <f t="shared" si="1"/>
        <v>0</v>
      </c>
      <c r="E11" s="4416">
        <f t="shared" si="1"/>
        <v>0</v>
      </c>
      <c r="F11" s="4417">
        <f t="shared" si="1"/>
        <v>0</v>
      </c>
      <c r="G11" s="4415">
        <f t="shared" si="1"/>
        <v>0</v>
      </c>
      <c r="H11" s="4418">
        <f t="shared" si="1"/>
        <v>0</v>
      </c>
      <c r="I11" s="4417">
        <f t="shared" si="1"/>
        <v>0</v>
      </c>
      <c r="J11" s="525"/>
      <c r="K11" s="321"/>
      <c r="L11" s="321"/>
      <c r="M11" s="130"/>
      <c r="N11" s="130"/>
      <c r="O11" s="130"/>
      <c r="P11" s="130"/>
    </row>
    <row r="12" spans="1:16" x14ac:dyDescent="0.25">
      <c r="A12" s="980" t="s">
        <v>2882</v>
      </c>
      <c r="B12" s="731">
        <f t="shared" si="0"/>
        <v>0</v>
      </c>
      <c r="C12" s="182"/>
      <c r="D12" s="2470"/>
      <c r="E12" s="732"/>
      <c r="F12" s="733"/>
      <c r="G12" s="4419"/>
      <c r="H12" s="734"/>
      <c r="I12" s="733"/>
      <c r="J12" s="525"/>
      <c r="K12" s="321"/>
      <c r="L12" s="321"/>
      <c r="M12" s="130"/>
      <c r="N12" s="130"/>
      <c r="O12" s="130"/>
      <c r="P12" s="130"/>
    </row>
    <row r="13" spans="1:16" x14ac:dyDescent="0.25">
      <c r="A13" s="4420" t="s">
        <v>2883</v>
      </c>
      <c r="B13" s="2039">
        <f t="shared" si="0"/>
        <v>0</v>
      </c>
      <c r="C13" s="2325"/>
      <c r="D13" s="2474"/>
      <c r="E13" s="4421"/>
      <c r="F13" s="4422"/>
      <c r="G13" s="4423"/>
      <c r="H13" s="4424"/>
      <c r="I13" s="4422"/>
      <c r="J13" s="525"/>
      <c r="K13" s="321"/>
      <c r="L13" s="321"/>
      <c r="M13" s="130"/>
      <c r="N13" s="130"/>
      <c r="O13" s="130"/>
      <c r="P13" s="130"/>
    </row>
    <row r="14" spans="1:16" x14ac:dyDescent="0.25">
      <c r="A14" s="4420" t="s">
        <v>2884</v>
      </c>
      <c r="B14" s="2039">
        <f t="shared" si="0"/>
        <v>0</v>
      </c>
      <c r="C14" s="2325"/>
      <c r="D14" s="2474"/>
      <c r="E14" s="4421"/>
      <c r="F14" s="4425" t="s">
        <v>2885</v>
      </c>
      <c r="G14" s="4425"/>
      <c r="H14" s="4426"/>
      <c r="I14" s="4423"/>
      <c r="J14" s="525"/>
      <c r="K14" s="321"/>
      <c r="L14" s="321"/>
      <c r="M14" s="130"/>
      <c r="N14" s="130"/>
      <c r="O14" s="130"/>
      <c r="P14" s="130"/>
    </row>
    <row r="15" spans="1:16" ht="21" x14ac:dyDescent="0.25">
      <c r="A15" s="4420" t="s">
        <v>2886</v>
      </c>
      <c r="B15" s="2039">
        <f t="shared" si="0"/>
        <v>0</v>
      </c>
      <c r="C15" s="2325"/>
      <c r="D15" s="2474"/>
      <c r="E15" s="4421"/>
      <c r="F15" s="4423"/>
      <c r="G15" s="4423"/>
      <c r="H15" s="4427"/>
      <c r="I15" s="4423"/>
      <c r="J15" s="525"/>
      <c r="K15" s="321"/>
      <c r="L15" s="321"/>
      <c r="M15" s="130"/>
      <c r="N15" s="130"/>
      <c r="O15" s="130"/>
      <c r="P15" s="130"/>
    </row>
    <row r="16" spans="1:16" ht="31.5" x14ac:dyDescent="0.25">
      <c r="A16" s="4420" t="s">
        <v>2887</v>
      </c>
      <c r="B16" s="2039">
        <f t="shared" si="0"/>
        <v>0</v>
      </c>
      <c r="C16" s="2325"/>
      <c r="D16" s="2474"/>
      <c r="E16" s="4421"/>
      <c r="F16" s="4423"/>
      <c r="G16" s="4428"/>
      <c r="H16" s="4427"/>
      <c r="I16" s="4423"/>
      <c r="J16" s="525"/>
      <c r="K16" s="321"/>
      <c r="L16" s="321"/>
      <c r="M16" s="130"/>
      <c r="N16" s="130"/>
      <c r="O16" s="130"/>
      <c r="P16" s="130"/>
    </row>
    <row r="17" spans="1:16" ht="31.5" x14ac:dyDescent="0.25">
      <c r="A17" s="4420" t="s">
        <v>2888</v>
      </c>
      <c r="B17" s="2039">
        <f t="shared" si="0"/>
        <v>0</v>
      </c>
      <c r="C17" s="2325"/>
      <c r="D17" s="2474"/>
      <c r="E17" s="4421"/>
      <c r="F17" s="4423"/>
      <c r="G17" s="4428"/>
      <c r="H17" s="4427"/>
      <c r="I17" s="4423"/>
      <c r="J17" s="525"/>
      <c r="K17" s="321"/>
      <c r="L17" s="321"/>
      <c r="M17" s="130"/>
      <c r="N17" s="130"/>
      <c r="O17" s="130"/>
      <c r="P17" s="130"/>
    </row>
    <row r="18" spans="1:16" ht="21" x14ac:dyDescent="0.25">
      <c r="A18" s="4420" t="s">
        <v>2889</v>
      </c>
      <c r="B18" s="2039">
        <f t="shared" si="0"/>
        <v>0</v>
      </c>
      <c r="C18" s="2325"/>
      <c r="D18" s="2474"/>
      <c r="E18" s="4421"/>
      <c r="F18" s="4423"/>
      <c r="G18" s="4428"/>
      <c r="H18" s="4427"/>
      <c r="I18" s="4423"/>
      <c r="J18" s="525"/>
      <c r="K18" s="321"/>
      <c r="L18" s="321"/>
      <c r="M18" s="130"/>
      <c r="N18" s="130"/>
      <c r="O18" s="130"/>
      <c r="P18" s="130"/>
    </row>
    <row r="19" spans="1:16" x14ac:dyDescent="0.25">
      <c r="A19" s="4420" t="s">
        <v>2890</v>
      </c>
      <c r="B19" s="2039">
        <f t="shared" si="0"/>
        <v>0</v>
      </c>
      <c r="C19" s="2325"/>
      <c r="D19" s="2474"/>
      <c r="E19" s="4421"/>
      <c r="F19" s="4423"/>
      <c r="G19" s="4423"/>
      <c r="H19" s="4427"/>
      <c r="I19" s="4423"/>
      <c r="J19" s="525"/>
      <c r="K19" s="321"/>
      <c r="L19" s="321"/>
      <c r="M19" s="130"/>
      <c r="N19" s="130"/>
      <c r="O19" s="130"/>
      <c r="P19" s="130"/>
    </row>
    <row r="20" spans="1:16" ht="21" x14ac:dyDescent="0.25">
      <c r="A20" s="4420" t="s">
        <v>2891</v>
      </c>
      <c r="B20" s="2039">
        <f t="shared" si="0"/>
        <v>0</v>
      </c>
      <c r="C20" s="2325"/>
      <c r="D20" s="2474"/>
      <c r="E20" s="4421"/>
      <c r="F20" s="4423"/>
      <c r="G20" s="4423"/>
      <c r="H20" s="4427"/>
      <c r="I20" s="4423"/>
      <c r="J20" s="525"/>
      <c r="K20" s="321"/>
      <c r="L20" s="321"/>
      <c r="M20" s="130"/>
      <c r="N20" s="130"/>
      <c r="O20" s="130"/>
      <c r="P20" s="130"/>
    </row>
    <row r="21" spans="1:16" x14ac:dyDescent="0.25">
      <c r="A21" s="4420" t="s">
        <v>2892</v>
      </c>
      <c r="B21" s="2039">
        <f t="shared" si="0"/>
        <v>0</v>
      </c>
      <c r="C21" s="2325"/>
      <c r="D21" s="2474"/>
      <c r="E21" s="4421"/>
      <c r="F21" s="4423"/>
      <c r="G21" s="4423"/>
      <c r="H21" s="4427"/>
      <c r="I21" s="4423"/>
      <c r="J21" s="525"/>
      <c r="K21" s="321"/>
      <c r="L21" s="321"/>
      <c r="M21" s="130"/>
      <c r="N21" s="130"/>
      <c r="O21" s="130"/>
      <c r="P21" s="130"/>
    </row>
    <row r="22" spans="1:16" ht="22.5" x14ac:dyDescent="0.25">
      <c r="A22" s="735" t="s">
        <v>2893</v>
      </c>
      <c r="B22" s="736">
        <f t="shared" si="0"/>
        <v>0</v>
      </c>
      <c r="C22" s="2325"/>
      <c r="D22" s="2474"/>
      <c r="E22" s="4421"/>
      <c r="F22" s="4423"/>
      <c r="G22" s="4423"/>
      <c r="H22" s="4427"/>
      <c r="I22" s="4427"/>
      <c r="J22" s="525"/>
      <c r="K22" s="321"/>
      <c r="L22" s="321"/>
      <c r="M22" s="130"/>
      <c r="N22" s="130"/>
      <c r="O22" s="130"/>
      <c r="P22" s="130"/>
    </row>
    <row r="23" spans="1:16" ht="22.5" x14ac:dyDescent="0.25">
      <c r="A23" s="1483" t="s">
        <v>2894</v>
      </c>
      <c r="B23" s="736">
        <f t="shared" si="0"/>
        <v>0</v>
      </c>
      <c r="C23" s="2325"/>
      <c r="D23" s="2474"/>
      <c r="E23" s="4421"/>
      <c r="F23" s="4423"/>
      <c r="G23" s="4423"/>
      <c r="H23" s="4427"/>
      <c r="I23" s="4427"/>
      <c r="J23" s="525"/>
      <c r="K23" s="321"/>
      <c r="L23" s="321"/>
      <c r="M23" s="321"/>
      <c r="N23" s="130"/>
      <c r="O23" s="130"/>
      <c r="P23" s="130"/>
    </row>
    <row r="24" spans="1:16" ht="23.25" thickBot="1" x14ac:dyDescent="0.3">
      <c r="A24" s="737" t="s">
        <v>2895</v>
      </c>
      <c r="B24" s="738">
        <f t="shared" si="0"/>
        <v>0</v>
      </c>
      <c r="C24" s="4429"/>
      <c r="D24" s="4430"/>
      <c r="E24" s="4431"/>
      <c r="F24" s="4432"/>
      <c r="G24" s="4432"/>
      <c r="H24" s="4433"/>
      <c r="I24" s="4433"/>
      <c r="J24" s="525"/>
      <c r="K24" s="321"/>
      <c r="L24" s="321"/>
      <c r="M24" s="321"/>
      <c r="N24" s="130"/>
      <c r="O24" s="130"/>
      <c r="P24" s="130"/>
    </row>
    <row r="25" spans="1:16" ht="15.75" thickTop="1" x14ac:dyDescent="0.25">
      <c r="A25" s="739" t="s">
        <v>2514</v>
      </c>
      <c r="B25" s="731">
        <f t="shared" si="0"/>
        <v>0</v>
      </c>
      <c r="C25" s="182"/>
      <c r="D25" s="2470"/>
      <c r="E25" s="740"/>
      <c r="F25" s="741"/>
      <c r="G25" s="4434"/>
      <c r="H25" s="742"/>
      <c r="I25" s="741"/>
      <c r="J25" s="525"/>
      <c r="K25" s="321"/>
      <c r="L25" s="321"/>
      <c r="M25" s="130"/>
      <c r="N25" s="130"/>
      <c r="O25" s="130"/>
      <c r="P25" s="130"/>
    </row>
    <row r="26" spans="1:16" x14ac:dyDescent="0.25">
      <c r="A26" s="4435" t="s">
        <v>2896</v>
      </c>
      <c r="B26" s="2039">
        <f t="shared" si="0"/>
        <v>0</v>
      </c>
      <c r="C26" s="2325"/>
      <c r="D26" s="2474"/>
      <c r="E26" s="3669"/>
      <c r="F26" s="4436"/>
      <c r="G26" s="3670"/>
      <c r="H26" s="4437"/>
      <c r="I26" s="4436"/>
      <c r="J26" s="525"/>
      <c r="K26" s="321"/>
      <c r="L26" s="321"/>
      <c r="M26" s="130"/>
      <c r="N26" s="130"/>
      <c r="O26" s="130"/>
      <c r="P26" s="130"/>
    </row>
    <row r="27" spans="1:16" x14ac:dyDescent="0.25">
      <c r="A27" s="4435" t="s">
        <v>2897</v>
      </c>
      <c r="B27" s="2039">
        <f t="shared" si="0"/>
        <v>0</v>
      </c>
      <c r="C27" s="2325"/>
      <c r="D27" s="2474"/>
      <c r="E27" s="3669"/>
      <c r="F27" s="4436"/>
      <c r="G27" s="3670"/>
      <c r="H27" s="4437"/>
      <c r="I27" s="4436"/>
      <c r="J27" s="525"/>
      <c r="K27" s="321"/>
      <c r="L27" s="321"/>
      <c r="M27" s="130"/>
      <c r="N27" s="130"/>
      <c r="O27" s="130"/>
      <c r="P27" s="130"/>
    </row>
    <row r="28" spans="1:16" x14ac:dyDescent="0.25">
      <c r="A28" s="4435" t="s">
        <v>2898</v>
      </c>
      <c r="B28" s="2039">
        <f t="shared" si="0"/>
        <v>0</v>
      </c>
      <c r="C28" s="2325"/>
      <c r="D28" s="2474"/>
      <c r="E28" s="740"/>
      <c r="F28" s="741"/>
      <c r="G28" s="4434"/>
      <c r="H28" s="742"/>
      <c r="I28" s="741"/>
      <c r="J28" s="525"/>
      <c r="K28" s="321"/>
      <c r="L28" s="321"/>
      <c r="M28" s="130"/>
      <c r="N28" s="130"/>
      <c r="O28" s="130"/>
      <c r="P28" s="130"/>
    </row>
    <row r="29" spans="1:16" ht="21" x14ac:dyDescent="0.25">
      <c r="A29" s="4438" t="s">
        <v>2899</v>
      </c>
      <c r="B29" s="2043">
        <f t="shared" si="0"/>
        <v>0</v>
      </c>
      <c r="C29" s="2331"/>
      <c r="D29" s="2483"/>
      <c r="E29" s="4439"/>
      <c r="F29" s="2931"/>
      <c r="G29" s="4440"/>
      <c r="H29" s="4441"/>
      <c r="I29" s="2931"/>
      <c r="J29" s="525"/>
      <c r="K29" s="321"/>
      <c r="L29" s="321"/>
      <c r="M29" s="130"/>
      <c r="N29" s="130"/>
      <c r="O29" s="130"/>
      <c r="P29" s="130"/>
    </row>
    <row r="30" spans="1:16" x14ac:dyDescent="0.25">
      <c r="A30" s="320" t="s">
        <v>2900</v>
      </c>
      <c r="B30" s="130"/>
      <c r="C30" s="130"/>
      <c r="D30" s="130"/>
      <c r="E30" s="130"/>
      <c r="F30" s="130"/>
      <c r="G30" s="130"/>
      <c r="H30" s="130"/>
      <c r="I30" s="130"/>
      <c r="J30" s="130"/>
      <c r="K30" s="130"/>
      <c r="L30" s="130"/>
      <c r="M30" s="130"/>
      <c r="N30" s="130"/>
      <c r="O30" s="130"/>
      <c r="P30" s="130"/>
    </row>
    <row r="31" spans="1:16" x14ac:dyDescent="0.25">
      <c r="A31" s="7597" t="s">
        <v>2901</v>
      </c>
      <c r="B31" s="7248"/>
      <c r="C31" s="7595" t="s">
        <v>2902</v>
      </c>
      <c r="D31" s="7599"/>
      <c r="E31" s="7596"/>
      <c r="F31" s="4412"/>
      <c r="G31" s="7595" t="s">
        <v>2903</v>
      </c>
      <c r="H31" s="7599"/>
      <c r="I31" s="7599"/>
      <c r="J31" s="7599"/>
      <c r="K31" s="7595" t="s">
        <v>2904</v>
      </c>
      <c r="L31" s="7599"/>
      <c r="M31" s="7596"/>
      <c r="N31" s="130"/>
      <c r="O31" s="130"/>
      <c r="P31" s="130"/>
    </row>
    <row r="32" spans="1:16" ht="52.5" x14ac:dyDescent="0.25">
      <c r="A32" s="7598"/>
      <c r="B32" s="7551"/>
      <c r="C32" s="4442" t="s">
        <v>2905</v>
      </c>
      <c r="D32" s="4443" t="s">
        <v>2906</v>
      </c>
      <c r="E32" s="4444" t="s">
        <v>2907</v>
      </c>
      <c r="F32" s="4445" t="s">
        <v>2908</v>
      </c>
      <c r="G32" s="4252" t="s">
        <v>2909</v>
      </c>
      <c r="H32" s="242" t="s">
        <v>2910</v>
      </c>
      <c r="I32" s="4445" t="s">
        <v>2911</v>
      </c>
      <c r="J32" s="242" t="s">
        <v>2912</v>
      </c>
      <c r="K32" s="4446" t="s">
        <v>2913</v>
      </c>
      <c r="L32" s="4446" t="s">
        <v>2914</v>
      </c>
      <c r="M32" s="4447" t="s">
        <v>2915</v>
      </c>
      <c r="N32" s="130"/>
      <c r="O32" s="130"/>
      <c r="P32" s="321"/>
    </row>
    <row r="33" spans="1:16" x14ac:dyDescent="0.25">
      <c r="A33" s="7349" t="s">
        <v>2916</v>
      </c>
      <c r="B33" s="7350"/>
      <c r="C33" s="4448"/>
      <c r="D33" s="4449"/>
      <c r="E33" s="3939"/>
      <c r="F33" s="4450"/>
      <c r="G33" s="4448"/>
      <c r="H33" s="4449"/>
      <c r="I33" s="4449"/>
      <c r="J33" s="4451"/>
      <c r="K33" s="3661">
        <f>SUM(L33+M33)</f>
        <v>0</v>
      </c>
      <c r="L33" s="4087"/>
      <c r="M33" s="3663"/>
      <c r="N33" s="130"/>
      <c r="O33" s="130"/>
      <c r="P33" s="321"/>
    </row>
    <row r="34" spans="1:16" x14ac:dyDescent="0.25">
      <c r="A34" s="6716" t="s">
        <v>2852</v>
      </c>
      <c r="B34" s="6717"/>
      <c r="C34" s="4452"/>
      <c r="D34" s="4450"/>
      <c r="E34" s="3941"/>
      <c r="F34" s="4450"/>
      <c r="G34" s="4452"/>
      <c r="H34" s="4450"/>
      <c r="I34" s="4449"/>
      <c r="J34" s="2581"/>
      <c r="K34" s="1984">
        <f>SUM(L34+M34)</f>
        <v>0</v>
      </c>
      <c r="L34" s="2325"/>
      <c r="M34" s="2474"/>
      <c r="N34" s="130"/>
      <c r="O34" s="130"/>
      <c r="P34" s="321"/>
    </row>
    <row r="35" spans="1:16" x14ac:dyDescent="0.25">
      <c r="A35" s="6716" t="s">
        <v>2917</v>
      </c>
      <c r="B35" s="6717"/>
      <c r="C35" s="4452"/>
      <c r="D35" s="4450"/>
      <c r="E35" s="3941"/>
      <c r="F35" s="4450"/>
      <c r="G35" s="4452"/>
      <c r="H35" s="4450"/>
      <c r="I35" s="4449"/>
      <c r="J35" s="2581"/>
      <c r="K35" s="1984">
        <f>SUM(L35+M35)</f>
        <v>0</v>
      </c>
      <c r="L35" s="2325"/>
      <c r="M35" s="2474"/>
      <c r="N35" s="130"/>
      <c r="O35" s="130"/>
      <c r="P35" s="321"/>
    </row>
    <row r="36" spans="1:16" x14ac:dyDescent="0.25">
      <c r="A36" s="6716" t="s">
        <v>2918</v>
      </c>
      <c r="B36" s="6717"/>
      <c r="C36" s="4452"/>
      <c r="D36" s="4450"/>
      <c r="E36" s="3941"/>
      <c r="F36" s="4450"/>
      <c r="G36" s="4452"/>
      <c r="H36" s="4450"/>
      <c r="I36" s="4449"/>
      <c r="J36" s="2581"/>
      <c r="K36" s="1984">
        <f>SUM(L36+M36)</f>
        <v>0</v>
      </c>
      <c r="L36" s="2325"/>
      <c r="M36" s="2474"/>
      <c r="N36" s="130"/>
      <c r="O36" s="130"/>
      <c r="P36" s="321"/>
    </row>
    <row r="37" spans="1:16" x14ac:dyDescent="0.25">
      <c r="A37" s="6716" t="s">
        <v>2919</v>
      </c>
      <c r="B37" s="6717"/>
      <c r="C37" s="4452"/>
      <c r="D37" s="4450"/>
      <c r="E37" s="3941"/>
      <c r="F37" s="4450"/>
      <c r="G37" s="4452"/>
      <c r="H37" s="4450"/>
      <c r="I37" s="4449"/>
      <c r="J37" s="2581"/>
      <c r="K37" s="4453"/>
      <c r="L37" s="4453"/>
      <c r="M37" s="3670"/>
      <c r="N37" s="130"/>
      <c r="O37" s="130"/>
      <c r="P37" s="321"/>
    </row>
    <row r="38" spans="1:16" x14ac:dyDescent="0.25">
      <c r="A38" s="6716" t="s">
        <v>2920</v>
      </c>
      <c r="B38" s="6717"/>
      <c r="C38" s="4452"/>
      <c r="D38" s="4450"/>
      <c r="E38" s="3941"/>
      <c r="F38" s="4450"/>
      <c r="G38" s="4452"/>
      <c r="H38" s="4450"/>
      <c r="I38" s="4449"/>
      <c r="J38" s="2581"/>
      <c r="K38" s="4453"/>
      <c r="L38" s="4453"/>
      <c r="M38" s="3670"/>
      <c r="N38" s="130"/>
      <c r="O38" s="130"/>
      <c r="P38" s="321"/>
    </row>
    <row r="39" spans="1:16" x14ac:dyDescent="0.25">
      <c r="A39" s="6716" t="s">
        <v>2921</v>
      </c>
      <c r="B39" s="6717"/>
      <c r="C39" s="4452"/>
      <c r="D39" s="4450"/>
      <c r="E39" s="3941"/>
      <c r="F39" s="4450"/>
      <c r="G39" s="4452"/>
      <c r="H39" s="4450"/>
      <c r="I39" s="4449"/>
      <c r="J39" s="2581"/>
      <c r="K39" s="2325"/>
      <c r="L39" s="4453"/>
      <c r="M39" s="3670"/>
      <c r="N39" s="130"/>
      <c r="O39" s="130"/>
      <c r="P39" s="321"/>
    </row>
    <row r="40" spans="1:16" x14ac:dyDescent="0.25">
      <c r="A40" s="6716" t="s">
        <v>2922</v>
      </c>
      <c r="B40" s="6717"/>
      <c r="C40" s="4452"/>
      <c r="D40" s="4450"/>
      <c r="E40" s="3941"/>
      <c r="F40" s="4450"/>
      <c r="G40" s="4452"/>
      <c r="H40" s="4450"/>
      <c r="I40" s="4449"/>
      <c r="J40" s="2581"/>
      <c r="K40" s="2325"/>
      <c r="L40" s="4453"/>
      <c r="M40" s="3670"/>
      <c r="N40" s="130"/>
      <c r="O40" s="130"/>
      <c r="P40" s="321"/>
    </row>
    <row r="41" spans="1:16" x14ac:dyDescent="0.25">
      <c r="A41" s="6716" t="s">
        <v>2923</v>
      </c>
      <c r="B41" s="6717"/>
      <c r="C41" s="4452"/>
      <c r="D41" s="4450"/>
      <c r="E41" s="3941"/>
      <c r="F41" s="4450"/>
      <c r="G41" s="4452"/>
      <c r="H41" s="4452"/>
      <c r="I41" s="4449"/>
      <c r="J41" s="2581"/>
      <c r="K41" s="1984">
        <f>SUM(L41+M41)</f>
        <v>0</v>
      </c>
      <c r="L41" s="2325"/>
      <c r="M41" s="2474"/>
      <c r="N41" s="130"/>
      <c r="O41" s="130"/>
      <c r="P41" s="321"/>
    </row>
    <row r="42" spans="1:16" x14ac:dyDescent="0.25">
      <c r="A42" s="7600" t="s">
        <v>2924</v>
      </c>
      <c r="B42" s="7601"/>
      <c r="C42" s="4454"/>
      <c r="D42" s="4455"/>
      <c r="E42" s="4456"/>
      <c r="F42" s="4450"/>
      <c r="G42" s="4452"/>
      <c r="H42" s="4452"/>
      <c r="I42" s="4449"/>
      <c r="J42" s="4457"/>
      <c r="K42" s="4458"/>
      <c r="L42" s="4458"/>
      <c r="M42" s="743"/>
      <c r="N42" s="130"/>
      <c r="O42" s="130"/>
      <c r="P42" s="321"/>
    </row>
    <row r="43" spans="1:16" x14ac:dyDescent="0.25">
      <c r="A43" s="6718" t="s">
        <v>2925</v>
      </c>
      <c r="B43" s="6719"/>
      <c r="C43" s="4454"/>
      <c r="D43" s="4455"/>
      <c r="E43" s="4459"/>
      <c r="F43" s="4450"/>
      <c r="G43" s="4460"/>
      <c r="H43" s="4452"/>
      <c r="I43" s="4449"/>
      <c r="J43" s="4457"/>
      <c r="K43" s="1984">
        <f>SUM(L43+M43)</f>
        <v>0</v>
      </c>
      <c r="L43" s="2585"/>
      <c r="M43" s="744"/>
      <c r="N43" s="130"/>
      <c r="O43" s="130"/>
      <c r="P43" s="321"/>
    </row>
    <row r="44" spans="1:16" x14ac:dyDescent="0.25">
      <c r="A44" s="7602" t="s">
        <v>2926</v>
      </c>
      <c r="B44" s="7603"/>
      <c r="C44" s="4461">
        <f>SUM(C33:C43)</f>
        <v>0</v>
      </c>
      <c r="D44" s="4462">
        <f>SUM(D33:D43)</f>
        <v>0</v>
      </c>
      <c r="E44" s="4463"/>
      <c r="F44" s="4462">
        <f>SUM(F33:F43)</f>
        <v>0</v>
      </c>
      <c r="G44" s="4461">
        <f>SUM(G33:G43)</f>
        <v>0</v>
      </c>
      <c r="H44" s="4462">
        <f>SUM(H33:H43)</f>
        <v>0</v>
      </c>
      <c r="I44" s="4462">
        <f>SUM(I33:I43)</f>
        <v>0</v>
      </c>
      <c r="J44" s="4464">
        <f>SUM(J33:J43)</f>
        <v>0</v>
      </c>
      <c r="K44" s="4465">
        <f>SUM(K33+K34+K35+K36+K39+K40+K41+K43)</f>
        <v>0</v>
      </c>
      <c r="L44" s="4465">
        <f>SUM(L33+L34+L35+L36+L41+L43)</f>
        <v>0</v>
      </c>
      <c r="M44" s="4466">
        <f>SUM(M33+M34+M35+M36+M41+M43)</f>
        <v>0</v>
      </c>
      <c r="N44" s="130"/>
      <c r="O44" s="130"/>
      <c r="P44" s="321"/>
    </row>
    <row r="45" spans="1:16" x14ac:dyDescent="0.25">
      <c r="A45" s="321"/>
      <c r="B45" s="321"/>
      <c r="C45" s="321"/>
      <c r="D45" s="321"/>
      <c r="E45" s="321"/>
      <c r="F45" s="321"/>
      <c r="G45" s="321"/>
      <c r="H45" s="321"/>
      <c r="I45" s="321"/>
      <c r="J45" s="321"/>
      <c r="K45" s="321"/>
      <c r="L45" s="321"/>
      <c r="M45" s="321"/>
      <c r="N45" s="321"/>
      <c r="O45" s="321"/>
      <c r="P45" s="321"/>
    </row>
    <row r="46" spans="1:16" x14ac:dyDescent="0.25">
      <c r="A46" s="321"/>
      <c r="B46" s="321"/>
      <c r="C46" s="321"/>
      <c r="D46" s="321"/>
      <c r="E46" s="321"/>
      <c r="F46" s="321"/>
      <c r="G46" s="321"/>
      <c r="H46" s="321"/>
      <c r="I46" s="321"/>
      <c r="J46" s="321"/>
      <c r="K46" s="321"/>
      <c r="L46" s="321"/>
      <c r="M46" s="321"/>
      <c r="N46" s="321"/>
      <c r="O46" s="321"/>
      <c r="P46" s="321"/>
    </row>
    <row r="47" spans="1:16" x14ac:dyDescent="0.25">
      <c r="A47" s="321"/>
      <c r="B47" s="321"/>
      <c r="C47" s="321"/>
      <c r="D47" s="321"/>
      <c r="E47" s="321"/>
      <c r="F47" s="321"/>
      <c r="G47" s="321"/>
      <c r="H47" s="321"/>
      <c r="I47" s="321"/>
      <c r="J47" s="321"/>
      <c r="K47" s="321"/>
      <c r="L47" s="321"/>
      <c r="M47" s="321"/>
      <c r="N47" s="321"/>
      <c r="O47" s="321"/>
      <c r="P47" s="321"/>
    </row>
    <row r="48" spans="1:16" x14ac:dyDescent="0.25">
      <c r="A48" s="321"/>
      <c r="B48" s="321"/>
      <c r="C48" s="321"/>
      <c r="D48" s="321"/>
      <c r="E48" s="321"/>
      <c r="F48" s="321"/>
      <c r="G48" s="321"/>
      <c r="H48" s="321"/>
      <c r="I48" s="321"/>
      <c r="J48" s="321"/>
      <c r="K48" s="321"/>
      <c r="L48" s="321"/>
      <c r="M48" s="321"/>
      <c r="N48" s="321"/>
      <c r="O48" s="321"/>
      <c r="P48" s="321"/>
    </row>
    <row r="49" spans="1:16" x14ac:dyDescent="0.25">
      <c r="A49" s="321"/>
      <c r="B49" s="321"/>
      <c r="C49" s="321"/>
      <c r="D49" s="321"/>
      <c r="E49" s="321"/>
      <c r="F49" s="321"/>
      <c r="G49" s="321"/>
      <c r="H49" s="321"/>
      <c r="I49" s="321"/>
      <c r="J49" s="321"/>
      <c r="K49" s="321"/>
      <c r="L49" s="321"/>
      <c r="M49" s="321"/>
      <c r="N49" s="321"/>
      <c r="O49" s="321"/>
      <c r="P49" s="321"/>
    </row>
    <row r="50" spans="1:16" x14ac:dyDescent="0.25">
      <c r="A50" s="321"/>
      <c r="B50" s="321"/>
      <c r="C50" s="321"/>
      <c r="D50" s="321"/>
      <c r="E50" s="321"/>
      <c r="F50" s="321"/>
      <c r="G50" s="321"/>
      <c r="H50" s="321"/>
      <c r="I50" s="321"/>
      <c r="J50" s="321"/>
      <c r="K50" s="321"/>
      <c r="L50" s="321"/>
      <c r="M50" s="321"/>
      <c r="N50" s="321"/>
      <c r="O50" s="321"/>
      <c r="P50" s="321"/>
    </row>
    <row r="51" spans="1:16" x14ac:dyDescent="0.25">
      <c r="A51" s="321"/>
      <c r="B51" s="321"/>
      <c r="C51" s="321"/>
      <c r="D51" s="321"/>
      <c r="E51" s="321"/>
      <c r="F51" s="321"/>
      <c r="G51" s="321"/>
      <c r="H51" s="321"/>
      <c r="I51" s="321"/>
      <c r="J51" s="321"/>
      <c r="K51" s="321"/>
      <c r="L51" s="321"/>
      <c r="M51" s="321"/>
      <c r="N51" s="321"/>
      <c r="O51" s="321"/>
      <c r="P51" s="321"/>
    </row>
    <row r="52" spans="1:16" x14ac:dyDescent="0.25">
      <c r="A52" s="321"/>
      <c r="B52" s="321"/>
      <c r="C52" s="321"/>
      <c r="D52" s="321"/>
      <c r="E52" s="321"/>
      <c r="F52" s="321"/>
      <c r="G52" s="321"/>
      <c r="H52" s="321"/>
      <c r="I52" s="321"/>
      <c r="J52" s="321"/>
      <c r="K52" s="321"/>
      <c r="L52" s="321"/>
      <c r="M52" s="321"/>
      <c r="N52" s="321"/>
      <c r="O52" s="321"/>
      <c r="P52" s="321"/>
    </row>
    <row r="53" spans="1:16" x14ac:dyDescent="0.25">
      <c r="A53" s="321"/>
      <c r="B53" s="321"/>
      <c r="C53" s="321"/>
      <c r="D53" s="321"/>
      <c r="E53" s="321"/>
      <c r="F53" s="321"/>
      <c r="G53" s="321"/>
      <c r="H53" s="321"/>
      <c r="I53" s="321"/>
      <c r="J53" s="321"/>
      <c r="K53" s="321"/>
      <c r="L53" s="321"/>
      <c r="M53" s="321"/>
      <c r="N53" s="321"/>
      <c r="O53" s="321"/>
      <c r="P53" s="321"/>
    </row>
    <row r="54" spans="1:16" x14ac:dyDescent="0.25">
      <c r="A54" s="321"/>
      <c r="B54" s="321"/>
      <c r="C54" s="321"/>
      <c r="D54" s="321"/>
      <c r="E54" s="321"/>
      <c r="F54" s="321"/>
      <c r="G54" s="321"/>
      <c r="H54" s="321"/>
      <c r="I54" s="321"/>
      <c r="J54" s="321"/>
      <c r="K54" s="321"/>
      <c r="L54" s="321"/>
      <c r="M54" s="321"/>
      <c r="N54" s="321"/>
      <c r="O54" s="321"/>
      <c r="P54" s="321"/>
    </row>
    <row r="55" spans="1:16" x14ac:dyDescent="0.25">
      <c r="A55" s="321"/>
      <c r="B55" s="321"/>
      <c r="C55" s="321"/>
      <c r="D55" s="321"/>
      <c r="E55" s="321"/>
      <c r="F55" s="321"/>
      <c r="G55" s="321"/>
      <c r="H55" s="321"/>
      <c r="I55" s="321"/>
      <c r="J55" s="321"/>
      <c r="K55" s="321"/>
      <c r="L55" s="321"/>
      <c r="M55" s="321"/>
      <c r="N55" s="321"/>
      <c r="O55" s="321"/>
      <c r="P55" s="321"/>
    </row>
    <row r="56" spans="1:16" x14ac:dyDescent="0.25">
      <c r="A56" s="321"/>
      <c r="B56" s="321"/>
      <c r="C56" s="321"/>
      <c r="D56" s="321"/>
      <c r="E56" s="321"/>
      <c r="F56" s="321"/>
      <c r="G56" s="321"/>
      <c r="H56" s="321"/>
      <c r="I56" s="321"/>
      <c r="J56" s="321"/>
      <c r="K56" s="321"/>
      <c r="L56" s="321"/>
      <c r="M56" s="321"/>
      <c r="N56" s="321"/>
      <c r="O56" s="321"/>
      <c r="P56" s="321"/>
    </row>
    <row r="57" spans="1:16" x14ac:dyDescent="0.25">
      <c r="A57" s="321"/>
      <c r="B57" s="321"/>
      <c r="C57" s="321"/>
      <c r="D57" s="321"/>
      <c r="E57" s="321"/>
      <c r="F57" s="321"/>
      <c r="G57" s="321"/>
      <c r="H57" s="321"/>
      <c r="I57" s="321"/>
      <c r="J57" s="321"/>
      <c r="K57" s="321"/>
      <c r="L57" s="321"/>
      <c r="M57" s="321"/>
      <c r="N57" s="321"/>
      <c r="O57" s="321"/>
      <c r="P57" s="321"/>
    </row>
    <row r="58" spans="1:16" x14ac:dyDescent="0.25">
      <c r="A58" s="321"/>
      <c r="B58" s="321"/>
      <c r="C58" s="321"/>
      <c r="D58" s="321"/>
      <c r="E58" s="321"/>
      <c r="F58" s="321"/>
      <c r="G58" s="321"/>
      <c r="H58" s="321"/>
      <c r="I58" s="321"/>
      <c r="J58" s="321"/>
      <c r="K58" s="321"/>
      <c r="L58" s="321"/>
      <c r="M58" s="321"/>
      <c r="N58" s="321"/>
      <c r="O58" s="321"/>
      <c r="P58" s="321"/>
    </row>
    <row r="59" spans="1:16" x14ac:dyDescent="0.25">
      <c r="A59" s="321"/>
      <c r="B59" s="321"/>
      <c r="C59" s="321"/>
      <c r="D59" s="321"/>
      <c r="E59" s="321"/>
      <c r="F59" s="321"/>
      <c r="G59" s="321"/>
      <c r="H59" s="321"/>
      <c r="I59" s="321"/>
      <c r="J59" s="321"/>
      <c r="K59" s="321"/>
      <c r="L59" s="321"/>
      <c r="M59" s="321"/>
      <c r="N59" s="321"/>
      <c r="O59" s="321"/>
      <c r="P59" s="321"/>
    </row>
    <row r="60" spans="1:16" x14ac:dyDescent="0.25">
      <c r="A60" s="321"/>
      <c r="B60" s="321"/>
      <c r="C60" s="321"/>
      <c r="D60" s="321"/>
      <c r="E60" s="321"/>
      <c r="F60" s="321"/>
      <c r="G60" s="321"/>
      <c r="H60" s="321"/>
      <c r="I60" s="321"/>
      <c r="J60" s="321"/>
      <c r="K60" s="321"/>
      <c r="L60" s="321"/>
      <c r="M60" s="321"/>
      <c r="N60" s="321"/>
      <c r="O60" s="321"/>
      <c r="P60" s="321"/>
    </row>
    <row r="61" spans="1:16" x14ac:dyDescent="0.25">
      <c r="A61" s="321"/>
      <c r="B61" s="321"/>
      <c r="C61" s="321"/>
      <c r="D61" s="321"/>
      <c r="E61" s="321"/>
      <c r="F61" s="321"/>
      <c r="G61" s="321"/>
      <c r="H61" s="321"/>
      <c r="I61" s="321"/>
      <c r="J61" s="321"/>
      <c r="K61" s="321"/>
      <c r="L61" s="321"/>
      <c r="M61" s="321"/>
      <c r="N61" s="321"/>
      <c r="O61" s="321"/>
      <c r="P61" s="321"/>
    </row>
    <row r="62" spans="1:16" x14ac:dyDescent="0.25">
      <c r="A62" s="321"/>
      <c r="B62" s="321"/>
      <c r="C62" s="321"/>
      <c r="D62" s="321"/>
      <c r="E62" s="321"/>
      <c r="F62" s="321"/>
      <c r="G62" s="321"/>
      <c r="H62" s="321"/>
      <c r="I62" s="321"/>
      <c r="J62" s="321"/>
      <c r="K62" s="321"/>
      <c r="L62" s="321"/>
      <c r="M62" s="321"/>
      <c r="N62" s="321"/>
      <c r="O62" s="321"/>
      <c r="P62" s="321"/>
    </row>
    <row r="63" spans="1:16" x14ac:dyDescent="0.25">
      <c r="A63" s="321"/>
      <c r="B63" s="321"/>
      <c r="C63" s="321"/>
      <c r="D63" s="321"/>
      <c r="E63" s="321"/>
      <c r="F63" s="321"/>
      <c r="G63" s="321"/>
      <c r="H63" s="321"/>
      <c r="I63" s="321"/>
      <c r="J63" s="321"/>
      <c r="K63" s="321"/>
      <c r="L63" s="321"/>
      <c r="M63" s="321"/>
      <c r="N63" s="321"/>
      <c r="O63" s="321"/>
      <c r="P63" s="321"/>
    </row>
    <row r="64" spans="1:16" x14ac:dyDescent="0.25">
      <c r="A64" s="321"/>
      <c r="B64" s="321"/>
      <c r="C64" s="321"/>
      <c r="D64" s="321"/>
      <c r="E64" s="321"/>
      <c r="F64" s="321"/>
      <c r="G64" s="321"/>
      <c r="H64" s="321"/>
      <c r="I64" s="321"/>
      <c r="J64" s="321"/>
      <c r="K64" s="321"/>
      <c r="L64" s="321"/>
      <c r="M64" s="321"/>
      <c r="N64" s="321"/>
      <c r="O64" s="321"/>
      <c r="P64" s="321"/>
    </row>
    <row r="65" spans="1:16" x14ac:dyDescent="0.25">
      <c r="A65" s="321"/>
      <c r="B65" s="321"/>
      <c r="C65" s="321"/>
      <c r="D65" s="321"/>
      <c r="E65" s="321"/>
      <c r="F65" s="321"/>
      <c r="G65" s="321"/>
      <c r="H65" s="321"/>
      <c r="I65" s="321"/>
      <c r="J65" s="321"/>
      <c r="K65" s="321"/>
      <c r="L65" s="321"/>
      <c r="M65" s="321"/>
      <c r="N65" s="321"/>
      <c r="O65" s="321"/>
      <c r="P65" s="321"/>
    </row>
    <row r="66" spans="1:16" x14ac:dyDescent="0.25">
      <c r="A66" s="321"/>
      <c r="B66" s="321"/>
      <c r="C66" s="321"/>
      <c r="D66" s="321"/>
      <c r="E66" s="321"/>
      <c r="F66" s="321"/>
      <c r="G66" s="321"/>
      <c r="H66" s="321"/>
      <c r="I66" s="321"/>
      <c r="J66" s="321"/>
      <c r="K66" s="321"/>
      <c r="L66" s="321"/>
      <c r="M66" s="321"/>
      <c r="N66" s="321"/>
      <c r="O66" s="321"/>
      <c r="P66" s="321"/>
    </row>
    <row r="67" spans="1:16" x14ac:dyDescent="0.25">
      <c r="A67" s="321"/>
      <c r="B67" s="321"/>
      <c r="C67" s="321"/>
      <c r="D67" s="321"/>
      <c r="E67" s="321"/>
      <c r="F67" s="321"/>
      <c r="G67" s="321"/>
      <c r="H67" s="321"/>
      <c r="I67" s="321"/>
      <c r="J67" s="321"/>
      <c r="K67" s="321"/>
      <c r="L67" s="321"/>
      <c r="M67" s="321"/>
      <c r="N67" s="321"/>
      <c r="O67" s="321"/>
      <c r="P67" s="321"/>
    </row>
  </sheetData>
  <mergeCells count="22">
    <mergeCell ref="A41:B41"/>
    <mergeCell ref="A42:B42"/>
    <mergeCell ref="A43:B43"/>
    <mergeCell ref="A44:B44"/>
    <mergeCell ref="A35:B35"/>
    <mergeCell ref="A36:B36"/>
    <mergeCell ref="A37:B37"/>
    <mergeCell ref="A38:B38"/>
    <mergeCell ref="A39:B39"/>
    <mergeCell ref="A40:B40"/>
    <mergeCell ref="A34:B34"/>
    <mergeCell ref="A6:P6"/>
    <mergeCell ref="A9:A10"/>
    <mergeCell ref="B9:D9"/>
    <mergeCell ref="E9:F9"/>
    <mergeCell ref="G9:G10"/>
    <mergeCell ref="H9:I9"/>
    <mergeCell ref="A31:B32"/>
    <mergeCell ref="C31:E31"/>
    <mergeCell ref="G31:J31"/>
    <mergeCell ref="K31:M31"/>
    <mergeCell ref="A33:B33"/>
  </mergeCell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193"/>
  <sheetViews>
    <sheetView topLeftCell="A93" zoomScaleNormal="100" workbookViewId="0">
      <selection activeCell="A96" sqref="A96"/>
    </sheetView>
  </sheetViews>
  <sheetFormatPr baseColWidth="10" defaultColWidth="11.42578125" defaultRowHeight="15" x14ac:dyDescent="0.25"/>
  <cols>
    <col min="1" max="1" width="56.7109375" customWidth="1"/>
    <col min="2" max="2" width="16.5703125" customWidth="1"/>
  </cols>
  <sheetData>
    <row r="1" spans="1:40" x14ac:dyDescent="0.25">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row>
    <row r="2" spans="1:40" x14ac:dyDescent="0.25">
      <c r="A2" s="1" t="s">
        <v>2746</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row>
    <row r="3" spans="1:40" x14ac:dyDescent="0.25">
      <c r="A3" s="1" t="s">
        <v>2747</v>
      </c>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row>
    <row r="4" spans="1:40" x14ac:dyDescent="0.25">
      <c r="A4" s="1" t="s">
        <v>2748</v>
      </c>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row>
    <row r="5" spans="1:40" x14ac:dyDescent="0.25">
      <c r="A5" s="1" t="s">
        <v>2749</v>
      </c>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row>
    <row r="6" spans="1:40" x14ac:dyDescent="0.25">
      <c r="A6" s="7728" t="s">
        <v>2927</v>
      </c>
      <c r="B6" s="7728"/>
      <c r="C6" s="7728"/>
      <c r="D6" s="7728"/>
      <c r="E6" s="7728"/>
      <c r="F6" s="7728"/>
      <c r="G6" s="7728"/>
      <c r="H6" s="7728"/>
      <c r="I6" s="7728"/>
      <c r="J6" s="7728"/>
      <c r="K6" s="7728"/>
      <c r="L6" s="7728"/>
      <c r="M6" s="7728"/>
      <c r="N6" s="7728"/>
      <c r="O6" s="7728"/>
      <c r="P6" s="7728"/>
      <c r="Q6" s="7728"/>
      <c r="R6" s="7728"/>
      <c r="S6" s="7728"/>
      <c r="T6" s="7728"/>
      <c r="U6" s="7728"/>
      <c r="V6" s="7728"/>
      <c r="W6" s="2"/>
      <c r="X6" s="2"/>
      <c r="Y6" s="2"/>
      <c r="Z6" s="2"/>
      <c r="AA6" s="2"/>
      <c r="AB6" s="2"/>
      <c r="AC6" s="2"/>
      <c r="AD6" s="2"/>
      <c r="AE6" s="2"/>
      <c r="AF6" s="2"/>
      <c r="AG6" s="2"/>
      <c r="AH6" s="2"/>
      <c r="AI6" s="2"/>
      <c r="AJ6" s="2"/>
      <c r="AK6" s="2"/>
      <c r="AL6" s="2"/>
      <c r="AM6" s="2"/>
      <c r="AN6" s="2"/>
    </row>
    <row r="7" spans="1:40" x14ac:dyDescent="0.25">
      <c r="A7" s="1058"/>
      <c r="B7" s="1058"/>
      <c r="C7" s="1058"/>
      <c r="D7" s="1058"/>
      <c r="E7" s="1058"/>
      <c r="F7" s="1058"/>
      <c r="G7" s="1058"/>
      <c r="H7" s="1058"/>
      <c r="I7" s="1058"/>
      <c r="J7" s="1058"/>
      <c r="K7" s="1058"/>
      <c r="L7" s="1058"/>
      <c r="M7" s="1058"/>
      <c r="N7" s="1058"/>
      <c r="O7" s="1058"/>
      <c r="P7" s="1058"/>
      <c r="Q7" s="1058"/>
      <c r="R7" s="1058"/>
      <c r="S7" s="1058"/>
      <c r="T7" s="1058"/>
      <c r="U7" s="1058"/>
      <c r="V7" s="1058"/>
      <c r="W7" s="2"/>
      <c r="X7" s="2"/>
      <c r="Y7" s="2"/>
      <c r="Z7" s="2"/>
      <c r="AA7" s="2"/>
      <c r="AB7" s="2"/>
      <c r="AC7" s="2"/>
      <c r="AD7" s="2"/>
      <c r="AE7" s="2"/>
      <c r="AF7" s="2"/>
      <c r="AG7" s="2"/>
      <c r="AH7" s="2"/>
      <c r="AI7" s="2"/>
      <c r="AJ7" s="2"/>
      <c r="AK7" s="2"/>
      <c r="AL7" s="2"/>
      <c r="AM7" s="2"/>
      <c r="AN7" s="2"/>
    </row>
    <row r="8" spans="1:40" x14ac:dyDescent="0.25">
      <c r="A8" s="4467" t="s">
        <v>2928</v>
      </c>
      <c r="B8" s="4468"/>
      <c r="C8" s="4468"/>
      <c r="D8" s="4468"/>
      <c r="E8" s="4468"/>
      <c r="F8" s="4468"/>
      <c r="G8" s="4468"/>
      <c r="H8" s="4468"/>
      <c r="I8" s="4468"/>
      <c r="J8" s="4468"/>
      <c r="K8" s="4468"/>
      <c r="L8" s="4468"/>
      <c r="M8" s="4468"/>
      <c r="N8" s="4468"/>
      <c r="O8" s="4468"/>
      <c r="P8" s="4468"/>
      <c r="Q8" s="4468"/>
      <c r="R8" s="4468"/>
      <c r="S8" s="4468"/>
      <c r="T8" s="4468"/>
      <c r="U8" s="4468"/>
      <c r="V8" s="4468"/>
      <c r="W8" s="4469"/>
      <c r="X8" s="4469"/>
      <c r="Y8" s="4469"/>
      <c r="Z8" s="4469"/>
      <c r="AA8" s="4469"/>
      <c r="AB8" s="4469"/>
      <c r="AC8" s="4469"/>
      <c r="AD8" s="4469"/>
      <c r="AE8" s="4469"/>
      <c r="AF8" s="4469"/>
      <c r="AG8" s="4469"/>
      <c r="AH8" s="4469"/>
      <c r="AI8" s="4469"/>
      <c r="AJ8" s="4469"/>
      <c r="AK8" s="4469"/>
      <c r="AL8" s="2"/>
      <c r="AM8" s="2"/>
      <c r="AN8" s="2"/>
    </row>
    <row r="9" spans="1:40" x14ac:dyDescent="0.25">
      <c r="A9" s="7608" t="s">
        <v>2929</v>
      </c>
      <c r="B9" s="7666" t="s">
        <v>49</v>
      </c>
      <c r="C9" s="7618"/>
      <c r="D9" s="7619"/>
      <c r="E9" s="7678" t="s">
        <v>6</v>
      </c>
      <c r="F9" s="7678"/>
      <c r="G9" s="7678"/>
      <c r="H9" s="7678"/>
      <c r="I9" s="7678"/>
      <c r="J9" s="7678"/>
      <c r="K9" s="7678"/>
      <c r="L9" s="7678"/>
      <c r="M9" s="7678"/>
      <c r="N9" s="7678"/>
      <c r="O9" s="7678"/>
      <c r="P9" s="7678"/>
      <c r="Q9" s="7678"/>
      <c r="R9" s="7678"/>
      <c r="S9" s="7678"/>
      <c r="T9" s="7678"/>
      <c r="U9" s="7678"/>
      <c r="V9" s="7678"/>
      <c r="W9" s="7678"/>
      <c r="X9" s="7678"/>
      <c r="Y9" s="7678"/>
      <c r="Z9" s="7678"/>
      <c r="AA9" s="7678"/>
      <c r="AB9" s="7678"/>
      <c r="AC9" s="7678"/>
      <c r="AD9" s="7678"/>
      <c r="AE9" s="7678"/>
      <c r="AF9" s="7678"/>
      <c r="AG9" s="7678"/>
      <c r="AH9" s="7678"/>
      <c r="AI9" s="7678"/>
      <c r="AJ9" s="7729"/>
      <c r="AK9" s="7581" t="s">
        <v>13</v>
      </c>
      <c r="AL9" s="7683" t="s">
        <v>14</v>
      </c>
      <c r="AM9" s="7683" t="s">
        <v>455</v>
      </c>
      <c r="AN9" s="7725" t="s">
        <v>2930</v>
      </c>
    </row>
    <row r="10" spans="1:40" x14ac:dyDescent="0.25">
      <c r="A10" s="7655"/>
      <c r="B10" s="7722"/>
      <c r="C10" s="7723"/>
      <c r="D10" s="7724"/>
      <c r="E10" s="7607" t="s">
        <v>2931</v>
      </c>
      <c r="F10" s="7608"/>
      <c r="G10" s="7607" t="s">
        <v>2932</v>
      </c>
      <c r="H10" s="7608"/>
      <c r="I10" s="7607" t="s">
        <v>2933</v>
      </c>
      <c r="J10" s="7608"/>
      <c r="K10" s="7609" t="s">
        <v>2934</v>
      </c>
      <c r="L10" s="7609"/>
      <c r="M10" s="7607" t="s">
        <v>2935</v>
      </c>
      <c r="N10" s="7608"/>
      <c r="O10" s="7609" t="s">
        <v>2936</v>
      </c>
      <c r="P10" s="7609"/>
      <c r="Q10" s="7607" t="s">
        <v>2937</v>
      </c>
      <c r="R10" s="7608"/>
      <c r="S10" s="7609" t="s">
        <v>23</v>
      </c>
      <c r="T10" s="7609"/>
      <c r="U10" s="7607" t="s">
        <v>24</v>
      </c>
      <c r="V10" s="7608"/>
      <c r="W10" s="7609" t="s">
        <v>25</v>
      </c>
      <c r="X10" s="7609"/>
      <c r="Y10" s="7607" t="s">
        <v>26</v>
      </c>
      <c r="Z10" s="7608"/>
      <c r="AA10" s="7609" t="s">
        <v>27</v>
      </c>
      <c r="AB10" s="7609"/>
      <c r="AC10" s="7607" t="s">
        <v>28</v>
      </c>
      <c r="AD10" s="7608"/>
      <c r="AE10" s="7609" t="s">
        <v>29</v>
      </c>
      <c r="AF10" s="7609"/>
      <c r="AG10" s="7607" t="s">
        <v>30</v>
      </c>
      <c r="AH10" s="7608"/>
      <c r="AI10" s="7609" t="s">
        <v>504</v>
      </c>
      <c r="AJ10" s="7697"/>
      <c r="AK10" s="7686"/>
      <c r="AL10" s="7319"/>
      <c r="AM10" s="7319"/>
      <c r="AN10" s="7726"/>
    </row>
    <row r="11" spans="1:40" x14ac:dyDescent="0.25">
      <c r="A11" s="7655"/>
      <c r="B11" s="7667"/>
      <c r="C11" s="7620"/>
      <c r="D11" s="7621"/>
      <c r="E11" s="7676"/>
      <c r="F11" s="7656"/>
      <c r="G11" s="7676"/>
      <c r="H11" s="7656"/>
      <c r="I11" s="7676"/>
      <c r="J11" s="7656"/>
      <c r="K11" s="7677"/>
      <c r="L11" s="7677"/>
      <c r="M11" s="7676"/>
      <c r="N11" s="7656"/>
      <c r="O11" s="7677"/>
      <c r="P11" s="7677"/>
      <c r="Q11" s="7676"/>
      <c r="R11" s="7656"/>
      <c r="S11" s="7677"/>
      <c r="T11" s="7677"/>
      <c r="U11" s="7676"/>
      <c r="V11" s="7656"/>
      <c r="W11" s="7677"/>
      <c r="X11" s="7677"/>
      <c r="Y11" s="7676"/>
      <c r="Z11" s="7656"/>
      <c r="AA11" s="7677"/>
      <c r="AB11" s="7677"/>
      <c r="AC11" s="7676"/>
      <c r="AD11" s="7656"/>
      <c r="AE11" s="7677"/>
      <c r="AF11" s="7677"/>
      <c r="AG11" s="7676"/>
      <c r="AH11" s="7656"/>
      <c r="AI11" s="7677"/>
      <c r="AJ11" s="7698"/>
      <c r="AK11" s="7686"/>
      <c r="AL11" s="7319"/>
      <c r="AM11" s="7319"/>
      <c r="AN11" s="7726"/>
    </row>
    <row r="12" spans="1:40" x14ac:dyDescent="0.25">
      <c r="A12" s="7656"/>
      <c r="B12" s="4470" t="s">
        <v>52</v>
      </c>
      <c r="C12" s="4471" t="s">
        <v>53</v>
      </c>
      <c r="D12" s="1041" t="s">
        <v>54</v>
      </c>
      <c r="E12" s="4472" t="s">
        <v>53</v>
      </c>
      <c r="F12" s="4473" t="s">
        <v>54</v>
      </c>
      <c r="G12" s="4472" t="s">
        <v>53</v>
      </c>
      <c r="H12" s="4473" t="s">
        <v>54</v>
      </c>
      <c r="I12" s="4472" t="s">
        <v>53</v>
      </c>
      <c r="J12" s="4473" t="s">
        <v>54</v>
      </c>
      <c r="K12" s="4471" t="s">
        <v>53</v>
      </c>
      <c r="L12" s="4474" t="s">
        <v>54</v>
      </c>
      <c r="M12" s="4472" t="s">
        <v>53</v>
      </c>
      <c r="N12" s="4473" t="s">
        <v>54</v>
      </c>
      <c r="O12" s="4471" t="s">
        <v>53</v>
      </c>
      <c r="P12" s="4474" t="s">
        <v>54</v>
      </c>
      <c r="Q12" s="4472" t="s">
        <v>53</v>
      </c>
      <c r="R12" s="4473" t="s">
        <v>54</v>
      </c>
      <c r="S12" s="4471" t="s">
        <v>53</v>
      </c>
      <c r="T12" s="4474" t="s">
        <v>54</v>
      </c>
      <c r="U12" s="4472" t="s">
        <v>53</v>
      </c>
      <c r="V12" s="4473" t="s">
        <v>54</v>
      </c>
      <c r="W12" s="4471" t="s">
        <v>53</v>
      </c>
      <c r="X12" s="4474" t="s">
        <v>54</v>
      </c>
      <c r="Y12" s="4472" t="s">
        <v>53</v>
      </c>
      <c r="Z12" s="4473" t="s">
        <v>54</v>
      </c>
      <c r="AA12" s="4471" t="s">
        <v>53</v>
      </c>
      <c r="AB12" s="4474" t="s">
        <v>54</v>
      </c>
      <c r="AC12" s="4472" t="s">
        <v>53</v>
      </c>
      <c r="AD12" s="4473" t="s">
        <v>54</v>
      </c>
      <c r="AE12" s="4471" t="s">
        <v>53</v>
      </c>
      <c r="AF12" s="4474" t="s">
        <v>54</v>
      </c>
      <c r="AG12" s="4472" t="s">
        <v>53</v>
      </c>
      <c r="AH12" s="4473" t="s">
        <v>54</v>
      </c>
      <c r="AI12" s="4471" t="s">
        <v>53</v>
      </c>
      <c r="AJ12" s="4475" t="s">
        <v>54</v>
      </c>
      <c r="AK12" s="7582"/>
      <c r="AL12" s="7684"/>
      <c r="AM12" s="7684"/>
      <c r="AN12" s="7727"/>
    </row>
    <row r="13" spans="1:40" x14ac:dyDescent="0.25">
      <c r="A13" s="4476" t="s">
        <v>2938</v>
      </c>
      <c r="B13" s="4477">
        <f>SUM(C13+D13)</f>
        <v>0</v>
      </c>
      <c r="C13" s="4478">
        <f>SUM(E13+G13+I13+K13+M13+O13+Q13+S13+U13+W13+Y13+AA13+AC13+AE13+AG13+AI13)</f>
        <v>0</v>
      </c>
      <c r="D13" s="4479">
        <f>SUM(F13+H13+J13+L13+N13+P13+R13+T13+V13+X13+Z13+AB13+AD13+AF13+AH13+AJ13)</f>
        <v>0</v>
      </c>
      <c r="E13" s="4480"/>
      <c r="F13" s="4481"/>
      <c r="G13" s="4480"/>
      <c r="H13" s="4482"/>
      <c r="I13" s="4480"/>
      <c r="J13" s="4482"/>
      <c r="K13" s="4483"/>
      <c r="L13" s="4484"/>
      <c r="M13" s="4480"/>
      <c r="N13" s="4482"/>
      <c r="O13" s="4483"/>
      <c r="P13" s="4484"/>
      <c r="Q13" s="4480"/>
      <c r="R13" s="4482"/>
      <c r="S13" s="4483"/>
      <c r="T13" s="4484"/>
      <c r="U13" s="4480"/>
      <c r="V13" s="4482"/>
      <c r="W13" s="4483"/>
      <c r="X13" s="4484"/>
      <c r="Y13" s="4480"/>
      <c r="Z13" s="4482"/>
      <c r="AA13" s="4483"/>
      <c r="AB13" s="4484"/>
      <c r="AC13" s="4480"/>
      <c r="AD13" s="4482"/>
      <c r="AE13" s="4483"/>
      <c r="AF13" s="4484"/>
      <c r="AG13" s="4480"/>
      <c r="AH13" s="4482"/>
      <c r="AI13" s="4485"/>
      <c r="AJ13" s="4486"/>
      <c r="AK13" s="4481"/>
      <c r="AL13" s="4481"/>
      <c r="AM13" s="3607"/>
      <c r="AN13" s="3607"/>
    </row>
    <row r="14" spans="1:40" x14ac:dyDescent="0.25">
      <c r="A14" s="4487" t="s">
        <v>2939</v>
      </c>
      <c r="B14" s="4488">
        <f t="shared" ref="B14:B23" si="0">SUM(C14+D14)</f>
        <v>0</v>
      </c>
      <c r="C14" s="4489">
        <f t="shared" ref="C14:D23" si="1">SUM(E14+G14+I14+K14+M14+O14+Q14+S14+U14+W14+Y14+AA14+AC14+AE14+AG14+AI14)</f>
        <v>0</v>
      </c>
      <c r="D14" s="4490">
        <f t="shared" si="1"/>
        <v>0</v>
      </c>
      <c r="E14" s="4403"/>
      <c r="F14" s="4404"/>
      <c r="G14" s="4403"/>
      <c r="H14" s="4491"/>
      <c r="I14" s="4403"/>
      <c r="J14" s="4491"/>
      <c r="K14" s="4492"/>
      <c r="L14" s="4493"/>
      <c r="M14" s="4403"/>
      <c r="N14" s="4491"/>
      <c r="O14" s="4492"/>
      <c r="P14" s="4493"/>
      <c r="Q14" s="4403"/>
      <c r="R14" s="4491"/>
      <c r="S14" s="4492"/>
      <c r="T14" s="4493"/>
      <c r="U14" s="4403"/>
      <c r="V14" s="4491"/>
      <c r="W14" s="4492"/>
      <c r="X14" s="4493"/>
      <c r="Y14" s="4403"/>
      <c r="Z14" s="4491"/>
      <c r="AA14" s="4492"/>
      <c r="AB14" s="4493"/>
      <c r="AC14" s="4403"/>
      <c r="AD14" s="4491"/>
      <c r="AE14" s="4492"/>
      <c r="AF14" s="4493"/>
      <c r="AG14" s="4403"/>
      <c r="AH14" s="4491"/>
      <c r="AI14" s="4494"/>
      <c r="AJ14" s="4495"/>
      <c r="AK14" s="4404"/>
      <c r="AL14" s="4404"/>
      <c r="AM14" s="3189"/>
      <c r="AN14" s="3189"/>
    </row>
    <row r="15" spans="1:40" x14ac:dyDescent="0.25">
      <c r="A15" s="4487" t="s">
        <v>2940</v>
      </c>
      <c r="B15" s="4488">
        <f t="shared" si="0"/>
        <v>0</v>
      </c>
      <c r="C15" s="4489">
        <f t="shared" si="1"/>
        <v>0</v>
      </c>
      <c r="D15" s="4490">
        <f t="shared" si="1"/>
        <v>0</v>
      </c>
      <c r="E15" s="4403"/>
      <c r="F15" s="4404"/>
      <c r="G15" s="4403"/>
      <c r="H15" s="4491"/>
      <c r="I15" s="4403"/>
      <c r="J15" s="4491"/>
      <c r="K15" s="4492"/>
      <c r="L15" s="4493"/>
      <c r="M15" s="4403"/>
      <c r="N15" s="4491"/>
      <c r="O15" s="4492"/>
      <c r="P15" s="4493"/>
      <c r="Q15" s="4403"/>
      <c r="R15" s="4491"/>
      <c r="S15" s="4492"/>
      <c r="T15" s="4493"/>
      <c r="U15" s="4403"/>
      <c r="V15" s="4491"/>
      <c r="W15" s="4492"/>
      <c r="X15" s="4493"/>
      <c r="Y15" s="4403"/>
      <c r="Z15" s="4491"/>
      <c r="AA15" s="4492"/>
      <c r="AB15" s="4493"/>
      <c r="AC15" s="4403"/>
      <c r="AD15" s="4491"/>
      <c r="AE15" s="4492"/>
      <c r="AF15" s="4493"/>
      <c r="AG15" s="4403"/>
      <c r="AH15" s="4491"/>
      <c r="AI15" s="4494"/>
      <c r="AJ15" s="4495"/>
      <c r="AK15" s="4404"/>
      <c r="AL15" s="4404"/>
      <c r="AM15" s="3189"/>
      <c r="AN15" s="3189"/>
    </row>
    <row r="16" spans="1:40" x14ac:dyDescent="0.25">
      <c r="A16" s="4487" t="s">
        <v>2941</v>
      </c>
      <c r="B16" s="4488">
        <f t="shared" si="0"/>
        <v>0</v>
      </c>
      <c r="C16" s="4489">
        <f t="shared" si="1"/>
        <v>0</v>
      </c>
      <c r="D16" s="4490">
        <f t="shared" si="1"/>
        <v>0</v>
      </c>
      <c r="E16" s="4403"/>
      <c r="F16" s="4404"/>
      <c r="G16" s="4403"/>
      <c r="H16" s="4491"/>
      <c r="I16" s="4403"/>
      <c r="J16" s="4491"/>
      <c r="K16" s="4492"/>
      <c r="L16" s="4493"/>
      <c r="M16" s="4403"/>
      <c r="N16" s="4491"/>
      <c r="O16" s="4492"/>
      <c r="P16" s="4493"/>
      <c r="Q16" s="4403"/>
      <c r="R16" s="4491"/>
      <c r="S16" s="4492"/>
      <c r="T16" s="4493"/>
      <c r="U16" s="4403"/>
      <c r="V16" s="4491"/>
      <c r="W16" s="4492"/>
      <c r="X16" s="4493"/>
      <c r="Y16" s="4403"/>
      <c r="Z16" s="4491"/>
      <c r="AA16" s="4492"/>
      <c r="AB16" s="4493"/>
      <c r="AC16" s="4403"/>
      <c r="AD16" s="4491"/>
      <c r="AE16" s="4492"/>
      <c r="AF16" s="4493"/>
      <c r="AG16" s="4403"/>
      <c r="AH16" s="4491"/>
      <c r="AI16" s="4494"/>
      <c r="AJ16" s="4495"/>
      <c r="AK16" s="4404"/>
      <c r="AL16" s="4404"/>
      <c r="AM16" s="3189"/>
      <c r="AN16" s="3189"/>
    </row>
    <row r="17" spans="1:40" x14ac:dyDescent="0.25">
      <c r="A17" s="4496" t="s">
        <v>2942</v>
      </c>
      <c r="B17" s="4497">
        <f t="shared" si="0"/>
        <v>0</v>
      </c>
      <c r="C17" s="4498">
        <f t="shared" si="1"/>
        <v>0</v>
      </c>
      <c r="D17" s="4490">
        <f t="shared" si="1"/>
        <v>0</v>
      </c>
      <c r="E17" s="4403"/>
      <c r="F17" s="4404"/>
      <c r="G17" s="4403"/>
      <c r="H17" s="4491"/>
      <c r="I17" s="4403"/>
      <c r="J17" s="4491"/>
      <c r="K17" s="4492"/>
      <c r="L17" s="4493"/>
      <c r="M17" s="4403"/>
      <c r="N17" s="4491"/>
      <c r="O17" s="4492"/>
      <c r="P17" s="4493"/>
      <c r="Q17" s="4403"/>
      <c r="R17" s="4491"/>
      <c r="S17" s="4492"/>
      <c r="T17" s="4493"/>
      <c r="U17" s="4403"/>
      <c r="V17" s="4491"/>
      <c r="W17" s="4492"/>
      <c r="X17" s="4493"/>
      <c r="Y17" s="4403"/>
      <c r="Z17" s="4491"/>
      <c r="AA17" s="4492"/>
      <c r="AB17" s="4493"/>
      <c r="AC17" s="4403"/>
      <c r="AD17" s="4491"/>
      <c r="AE17" s="4492"/>
      <c r="AF17" s="4493"/>
      <c r="AG17" s="4403"/>
      <c r="AH17" s="4491"/>
      <c r="AI17" s="4494"/>
      <c r="AJ17" s="4495"/>
      <c r="AK17" s="4404"/>
      <c r="AL17" s="4404"/>
      <c r="AM17" s="3189"/>
      <c r="AN17" s="3189"/>
    </row>
    <row r="18" spans="1:40" x14ac:dyDescent="0.25">
      <c r="A18" s="4499" t="s">
        <v>2943</v>
      </c>
      <c r="B18" s="4488">
        <f t="shared" si="0"/>
        <v>0</v>
      </c>
      <c r="C18" s="4489">
        <f t="shared" si="1"/>
        <v>0</v>
      </c>
      <c r="D18" s="4490">
        <f t="shared" si="1"/>
        <v>0</v>
      </c>
      <c r="E18" s="4403"/>
      <c r="F18" s="4404"/>
      <c r="G18" s="4403"/>
      <c r="H18" s="4491"/>
      <c r="I18" s="4403"/>
      <c r="J18" s="4491"/>
      <c r="K18" s="4492"/>
      <c r="L18" s="4493"/>
      <c r="M18" s="4403"/>
      <c r="N18" s="4491"/>
      <c r="O18" s="4492"/>
      <c r="P18" s="4493"/>
      <c r="Q18" s="4403"/>
      <c r="R18" s="4491"/>
      <c r="S18" s="4492"/>
      <c r="T18" s="4493"/>
      <c r="U18" s="4403"/>
      <c r="V18" s="4491"/>
      <c r="W18" s="4492"/>
      <c r="X18" s="4493"/>
      <c r="Y18" s="4403"/>
      <c r="Z18" s="4491"/>
      <c r="AA18" s="4492"/>
      <c r="AB18" s="4493"/>
      <c r="AC18" s="4403"/>
      <c r="AD18" s="4491"/>
      <c r="AE18" s="4492"/>
      <c r="AF18" s="4493"/>
      <c r="AG18" s="4403"/>
      <c r="AH18" s="4491"/>
      <c r="AI18" s="4494"/>
      <c r="AJ18" s="4495"/>
      <c r="AK18" s="4404"/>
      <c r="AL18" s="4404"/>
      <c r="AM18" s="3189"/>
      <c r="AN18" s="3189"/>
    </row>
    <row r="19" spans="1:40" ht="21" x14ac:dyDescent="0.25">
      <c r="A19" s="4500" t="s">
        <v>2944</v>
      </c>
      <c r="B19" s="4497">
        <f t="shared" si="0"/>
        <v>0</v>
      </c>
      <c r="C19" s="4498">
        <f t="shared" si="1"/>
        <v>0</v>
      </c>
      <c r="D19" s="4490">
        <f t="shared" si="1"/>
        <v>0</v>
      </c>
      <c r="E19" s="4403"/>
      <c r="F19" s="4404"/>
      <c r="G19" s="4403"/>
      <c r="H19" s="4491"/>
      <c r="I19" s="4501"/>
      <c r="J19" s="4502"/>
      <c r="K19" s="4503"/>
      <c r="L19" s="4504"/>
      <c r="M19" s="4501"/>
      <c r="N19" s="4502"/>
      <c r="O19" s="4503"/>
      <c r="P19" s="4504"/>
      <c r="Q19" s="4501"/>
      <c r="R19" s="4502"/>
      <c r="S19" s="4503"/>
      <c r="T19" s="4504"/>
      <c r="U19" s="4501"/>
      <c r="V19" s="4502"/>
      <c r="W19" s="4503"/>
      <c r="X19" s="4504"/>
      <c r="Y19" s="4501"/>
      <c r="Z19" s="4502"/>
      <c r="AA19" s="4503"/>
      <c r="AB19" s="4504"/>
      <c r="AC19" s="4501"/>
      <c r="AD19" s="4502"/>
      <c r="AE19" s="4503"/>
      <c r="AF19" s="4504"/>
      <c r="AG19" s="4501"/>
      <c r="AH19" s="4502"/>
      <c r="AI19" s="4505"/>
      <c r="AJ19" s="4506"/>
      <c r="AK19" s="4404"/>
      <c r="AL19" s="4404"/>
      <c r="AM19" s="3189"/>
      <c r="AN19" s="3189"/>
    </row>
    <row r="20" spans="1:40" x14ac:dyDescent="0.25">
      <c r="A20" s="4499" t="s">
        <v>463</v>
      </c>
      <c r="B20" s="4488">
        <f t="shared" si="0"/>
        <v>0</v>
      </c>
      <c r="C20" s="4489">
        <f t="shared" si="1"/>
        <v>0</v>
      </c>
      <c r="D20" s="4490">
        <f t="shared" si="1"/>
        <v>0</v>
      </c>
      <c r="E20" s="4501"/>
      <c r="F20" s="4507"/>
      <c r="G20" s="4403"/>
      <c r="H20" s="4491"/>
      <c r="I20" s="4403"/>
      <c r="J20" s="4491"/>
      <c r="K20" s="4492"/>
      <c r="L20" s="4493"/>
      <c r="M20" s="4403"/>
      <c r="N20" s="4491"/>
      <c r="O20" s="4492"/>
      <c r="P20" s="4493"/>
      <c r="Q20" s="4403"/>
      <c r="R20" s="4491"/>
      <c r="S20" s="4492"/>
      <c r="T20" s="4493"/>
      <c r="U20" s="4403"/>
      <c r="V20" s="4491"/>
      <c r="W20" s="4492"/>
      <c r="X20" s="4493"/>
      <c r="Y20" s="4403"/>
      <c r="Z20" s="4491"/>
      <c r="AA20" s="4492"/>
      <c r="AB20" s="4493"/>
      <c r="AC20" s="4403"/>
      <c r="AD20" s="4491"/>
      <c r="AE20" s="4492"/>
      <c r="AF20" s="4493"/>
      <c r="AG20" s="4403"/>
      <c r="AH20" s="4491"/>
      <c r="AI20" s="4494"/>
      <c r="AJ20" s="4495"/>
      <c r="AK20" s="4404"/>
      <c r="AL20" s="4404"/>
      <c r="AM20" s="3189"/>
      <c r="AN20" s="3189"/>
    </row>
    <row r="21" spans="1:40" ht="21" x14ac:dyDescent="0.25">
      <c r="A21" s="4500" t="s">
        <v>2945</v>
      </c>
      <c r="B21" s="4497">
        <f t="shared" si="0"/>
        <v>0</v>
      </c>
      <c r="C21" s="4498">
        <f t="shared" si="1"/>
        <v>0</v>
      </c>
      <c r="D21" s="4490">
        <f t="shared" si="1"/>
        <v>0</v>
      </c>
      <c r="E21" s="4501"/>
      <c r="F21" s="4507"/>
      <c r="G21" s="4501"/>
      <c r="H21" s="4502"/>
      <c r="I21" s="4501"/>
      <c r="J21" s="4502"/>
      <c r="K21" s="4503"/>
      <c r="L21" s="4504"/>
      <c r="M21" s="4501"/>
      <c r="N21" s="4502"/>
      <c r="O21" s="4503"/>
      <c r="P21" s="4504"/>
      <c r="Q21" s="4501"/>
      <c r="R21" s="4502"/>
      <c r="S21" s="4492"/>
      <c r="T21" s="4493"/>
      <c r="U21" s="4403"/>
      <c r="V21" s="4491"/>
      <c r="W21" s="4492"/>
      <c r="X21" s="4493"/>
      <c r="Y21" s="4403"/>
      <c r="Z21" s="4491"/>
      <c r="AA21" s="4492"/>
      <c r="AB21" s="4493"/>
      <c r="AC21" s="4403"/>
      <c r="AD21" s="4491"/>
      <c r="AE21" s="4492"/>
      <c r="AF21" s="4493"/>
      <c r="AG21" s="4403"/>
      <c r="AH21" s="4491"/>
      <c r="AI21" s="4494"/>
      <c r="AJ21" s="4495"/>
      <c r="AK21" s="4404"/>
      <c r="AL21" s="4404"/>
      <c r="AM21" s="3189"/>
      <c r="AN21" s="3189"/>
    </row>
    <row r="22" spans="1:40" x14ac:dyDescent="0.25">
      <c r="A22" s="4499" t="s">
        <v>2946</v>
      </c>
      <c r="B22" s="4488">
        <f t="shared" si="0"/>
        <v>0</v>
      </c>
      <c r="C22" s="4489">
        <f t="shared" si="1"/>
        <v>0</v>
      </c>
      <c r="D22" s="4490">
        <f t="shared" si="1"/>
        <v>0</v>
      </c>
      <c r="E22" s="4403"/>
      <c r="F22" s="4404"/>
      <c r="G22" s="4403"/>
      <c r="H22" s="4491"/>
      <c r="I22" s="4403"/>
      <c r="J22" s="4491"/>
      <c r="K22" s="4492"/>
      <c r="L22" s="4493"/>
      <c r="M22" s="4403"/>
      <c r="N22" s="4491"/>
      <c r="O22" s="4492"/>
      <c r="P22" s="4493"/>
      <c r="Q22" s="4403"/>
      <c r="R22" s="4491"/>
      <c r="S22" s="4492"/>
      <c r="T22" s="4493"/>
      <c r="U22" s="4403"/>
      <c r="V22" s="4491"/>
      <c r="W22" s="4492"/>
      <c r="X22" s="4493"/>
      <c r="Y22" s="4403"/>
      <c r="Z22" s="4491"/>
      <c r="AA22" s="4492"/>
      <c r="AB22" s="4493"/>
      <c r="AC22" s="4403"/>
      <c r="AD22" s="4491"/>
      <c r="AE22" s="4492"/>
      <c r="AF22" s="4493"/>
      <c r="AG22" s="4403"/>
      <c r="AH22" s="4491"/>
      <c r="AI22" s="4494"/>
      <c r="AJ22" s="4495"/>
      <c r="AK22" s="4404"/>
      <c r="AL22" s="4404"/>
      <c r="AM22" s="3189"/>
      <c r="AN22" s="3189"/>
    </row>
    <row r="23" spans="1:40" x14ac:dyDescent="0.25">
      <c r="A23" s="4508" t="s">
        <v>2947</v>
      </c>
      <c r="B23" s="4509">
        <f t="shared" si="0"/>
        <v>0</v>
      </c>
      <c r="C23" s="4510">
        <f t="shared" si="1"/>
        <v>0</v>
      </c>
      <c r="D23" s="4511">
        <f t="shared" si="1"/>
        <v>0</v>
      </c>
      <c r="E23" s="4407"/>
      <c r="F23" s="4408"/>
      <c r="G23" s="4407"/>
      <c r="H23" s="4512"/>
      <c r="I23" s="4407"/>
      <c r="J23" s="4512"/>
      <c r="K23" s="4513"/>
      <c r="L23" s="4514"/>
      <c r="M23" s="4407"/>
      <c r="N23" s="4512"/>
      <c r="O23" s="4513"/>
      <c r="P23" s="4514"/>
      <c r="Q23" s="4407"/>
      <c r="R23" s="4512"/>
      <c r="S23" s="4513"/>
      <c r="T23" s="4514"/>
      <c r="U23" s="4407"/>
      <c r="V23" s="4512"/>
      <c r="W23" s="4513"/>
      <c r="X23" s="4514"/>
      <c r="Y23" s="4407"/>
      <c r="Z23" s="4512"/>
      <c r="AA23" s="4513"/>
      <c r="AB23" s="4514"/>
      <c r="AC23" s="4407"/>
      <c r="AD23" s="4512"/>
      <c r="AE23" s="4513"/>
      <c r="AF23" s="4514"/>
      <c r="AG23" s="4407"/>
      <c r="AH23" s="4512"/>
      <c r="AI23" s="4515"/>
      <c r="AJ23" s="4516"/>
      <c r="AK23" s="4404"/>
      <c r="AL23" s="4404"/>
      <c r="AM23" s="3189"/>
      <c r="AN23" s="3189"/>
    </row>
    <row r="24" spans="1:40" x14ac:dyDescent="0.25">
      <c r="A24" s="4517" t="s">
        <v>49</v>
      </c>
      <c r="B24" s="4518">
        <f t="shared" ref="B24:AN24" si="2">SUM(B13:B23)</f>
        <v>0</v>
      </c>
      <c r="C24" s="4519">
        <f t="shared" si="2"/>
        <v>0</v>
      </c>
      <c r="D24" s="4520">
        <f t="shared" si="2"/>
        <v>0</v>
      </c>
      <c r="E24" s="4521">
        <f t="shared" si="2"/>
        <v>0</v>
      </c>
      <c r="F24" s="4522">
        <f t="shared" si="2"/>
        <v>0</v>
      </c>
      <c r="G24" s="4521">
        <f t="shared" si="2"/>
        <v>0</v>
      </c>
      <c r="H24" s="4523">
        <f t="shared" si="2"/>
        <v>0</v>
      </c>
      <c r="I24" s="4521">
        <f t="shared" si="2"/>
        <v>0</v>
      </c>
      <c r="J24" s="4523">
        <f t="shared" si="2"/>
        <v>0</v>
      </c>
      <c r="K24" s="4524">
        <f t="shared" si="2"/>
        <v>0</v>
      </c>
      <c r="L24" s="4525">
        <f t="shared" si="2"/>
        <v>0</v>
      </c>
      <c r="M24" s="4521">
        <f t="shared" si="2"/>
        <v>0</v>
      </c>
      <c r="N24" s="4523">
        <f t="shared" si="2"/>
        <v>0</v>
      </c>
      <c r="O24" s="4524">
        <f t="shared" si="2"/>
        <v>0</v>
      </c>
      <c r="P24" s="4525">
        <f t="shared" si="2"/>
        <v>0</v>
      </c>
      <c r="Q24" s="4521">
        <f t="shared" si="2"/>
        <v>0</v>
      </c>
      <c r="R24" s="4523">
        <f t="shared" si="2"/>
        <v>0</v>
      </c>
      <c r="S24" s="4524">
        <f t="shared" si="2"/>
        <v>0</v>
      </c>
      <c r="T24" s="4525">
        <f t="shared" si="2"/>
        <v>0</v>
      </c>
      <c r="U24" s="4521">
        <f t="shared" si="2"/>
        <v>0</v>
      </c>
      <c r="V24" s="4523">
        <f t="shared" si="2"/>
        <v>0</v>
      </c>
      <c r="W24" s="4524">
        <f t="shared" si="2"/>
        <v>0</v>
      </c>
      <c r="X24" s="4525">
        <f t="shared" si="2"/>
        <v>0</v>
      </c>
      <c r="Y24" s="4521">
        <f t="shared" si="2"/>
        <v>0</v>
      </c>
      <c r="Z24" s="4523">
        <f t="shared" si="2"/>
        <v>0</v>
      </c>
      <c r="AA24" s="4524">
        <f t="shared" si="2"/>
        <v>0</v>
      </c>
      <c r="AB24" s="4525">
        <f t="shared" si="2"/>
        <v>0</v>
      </c>
      <c r="AC24" s="4521">
        <f t="shared" si="2"/>
        <v>0</v>
      </c>
      <c r="AD24" s="4523">
        <f t="shared" si="2"/>
        <v>0</v>
      </c>
      <c r="AE24" s="4524">
        <f t="shared" si="2"/>
        <v>0</v>
      </c>
      <c r="AF24" s="4525">
        <f t="shared" si="2"/>
        <v>0</v>
      </c>
      <c r="AG24" s="4521">
        <f t="shared" si="2"/>
        <v>0</v>
      </c>
      <c r="AH24" s="4523">
        <f t="shared" si="2"/>
        <v>0</v>
      </c>
      <c r="AI24" s="4524">
        <f t="shared" si="2"/>
        <v>0</v>
      </c>
      <c r="AJ24" s="4526">
        <f t="shared" si="2"/>
        <v>0</v>
      </c>
      <c r="AK24" s="4522">
        <f t="shared" si="2"/>
        <v>0</v>
      </c>
      <c r="AL24" s="4522">
        <f t="shared" si="2"/>
        <v>0</v>
      </c>
      <c r="AM24" s="4522">
        <f t="shared" si="2"/>
        <v>0</v>
      </c>
      <c r="AN24" s="4527">
        <f t="shared" si="2"/>
        <v>0</v>
      </c>
    </row>
    <row r="25" spans="1:40" x14ac:dyDescent="0.25">
      <c r="A25" s="3" t="s">
        <v>2948</v>
      </c>
      <c r="B25" s="4"/>
      <c r="C25" s="4528"/>
      <c r="D25" s="4528"/>
      <c r="E25" s="4"/>
      <c r="F25" s="4529"/>
      <c r="G25" s="4529"/>
      <c r="H25" s="4529"/>
      <c r="I25" s="4529"/>
      <c r="J25" s="4529"/>
      <c r="K25" s="4529"/>
      <c r="L25" s="4529"/>
      <c r="M25" s="4529"/>
      <c r="N25" s="4529"/>
      <c r="O25" s="4529"/>
      <c r="P25" s="4529"/>
      <c r="Q25" s="4529"/>
      <c r="R25" s="4529"/>
      <c r="S25" s="4529"/>
      <c r="T25" s="4529"/>
      <c r="U25" s="4529"/>
      <c r="V25" s="4529"/>
      <c r="W25" s="4530"/>
      <c r="X25" s="4530"/>
      <c r="Y25" s="4530"/>
      <c r="Z25" s="4530"/>
      <c r="AA25" s="4530"/>
      <c r="AB25" s="4530"/>
      <c r="AC25" s="4530"/>
      <c r="AD25" s="4530"/>
      <c r="AE25" s="4530"/>
      <c r="AF25" s="4530"/>
      <c r="AG25" s="4530"/>
      <c r="AH25" s="4530"/>
      <c r="AI25" s="4530"/>
      <c r="AJ25" s="4530"/>
      <c r="AK25" s="4530"/>
      <c r="AL25" s="4530"/>
      <c r="AM25" s="2"/>
      <c r="AN25" s="2"/>
    </row>
    <row r="26" spans="1:40" ht="15" customHeight="1" x14ac:dyDescent="0.25">
      <c r="A26" s="7609" t="s">
        <v>2929</v>
      </c>
      <c r="B26" s="7608"/>
      <c r="C26" s="7666" t="s">
        <v>49</v>
      </c>
      <c r="D26" s="7618"/>
      <c r="E26" s="7619"/>
      <c r="F26" s="7646" t="s">
        <v>6</v>
      </c>
      <c r="G26" s="7622"/>
      <c r="H26" s="7622"/>
      <c r="I26" s="7622"/>
      <c r="J26" s="7622"/>
      <c r="K26" s="7622"/>
      <c r="L26" s="7622"/>
      <c r="M26" s="7622"/>
      <c r="N26" s="7622"/>
      <c r="O26" s="7622"/>
      <c r="P26" s="7622"/>
      <c r="Q26" s="7622"/>
      <c r="R26" s="7622"/>
      <c r="S26" s="7622"/>
      <c r="T26" s="7622"/>
      <c r="U26" s="7622"/>
      <c r="V26" s="7622"/>
      <c r="W26" s="7622"/>
      <c r="X26" s="7622"/>
      <c r="Y26" s="7622"/>
      <c r="Z26" s="7622"/>
      <c r="AA26" s="7622"/>
      <c r="AB26" s="7622"/>
      <c r="AC26" s="7622"/>
      <c r="AD26" s="7622"/>
      <c r="AE26" s="7622"/>
      <c r="AF26" s="7622"/>
      <c r="AG26" s="7622"/>
      <c r="AH26" s="7622"/>
      <c r="AI26" s="7622"/>
      <c r="AJ26" s="7622"/>
      <c r="AK26" s="7682"/>
      <c r="AL26" s="7581" t="s">
        <v>2930</v>
      </c>
      <c r="AM26" s="7581" t="s">
        <v>13</v>
      </c>
      <c r="AN26" s="7683" t="s">
        <v>14</v>
      </c>
    </row>
    <row r="27" spans="1:40" x14ac:dyDescent="0.25">
      <c r="A27" s="7688"/>
      <c r="B27" s="7655"/>
      <c r="C27" s="7722"/>
      <c r="D27" s="7723"/>
      <c r="E27" s="7724"/>
      <c r="F27" s="7607" t="s">
        <v>2931</v>
      </c>
      <c r="G27" s="7608"/>
      <c r="H27" s="7607" t="s">
        <v>2932</v>
      </c>
      <c r="I27" s="7608"/>
      <c r="J27" s="7607" t="s">
        <v>2933</v>
      </c>
      <c r="K27" s="7608"/>
      <c r="L27" s="7607" t="s">
        <v>2934</v>
      </c>
      <c r="M27" s="7608"/>
      <c r="N27" s="7607" t="s">
        <v>2935</v>
      </c>
      <c r="O27" s="7608"/>
      <c r="P27" s="7607" t="s">
        <v>2936</v>
      </c>
      <c r="Q27" s="7608"/>
      <c r="R27" s="7607" t="s">
        <v>2937</v>
      </c>
      <c r="S27" s="7608"/>
      <c r="T27" s="7607" t="s">
        <v>23</v>
      </c>
      <c r="U27" s="7608"/>
      <c r="V27" s="7607" t="s">
        <v>24</v>
      </c>
      <c r="W27" s="7608"/>
      <c r="X27" s="7607" t="s">
        <v>25</v>
      </c>
      <c r="Y27" s="7608"/>
      <c r="Z27" s="7607" t="s">
        <v>26</v>
      </c>
      <c r="AA27" s="7608"/>
      <c r="AB27" s="7607" t="s">
        <v>27</v>
      </c>
      <c r="AC27" s="7608"/>
      <c r="AD27" s="7607" t="s">
        <v>28</v>
      </c>
      <c r="AE27" s="7608"/>
      <c r="AF27" s="7607" t="s">
        <v>29</v>
      </c>
      <c r="AG27" s="7608"/>
      <c r="AH27" s="7607" t="s">
        <v>30</v>
      </c>
      <c r="AI27" s="7608"/>
      <c r="AJ27" s="7607" t="s">
        <v>504</v>
      </c>
      <c r="AK27" s="7697"/>
      <c r="AL27" s="7686"/>
      <c r="AM27" s="7686"/>
      <c r="AN27" s="7319"/>
    </row>
    <row r="28" spans="1:40" x14ac:dyDescent="0.25">
      <c r="A28" s="7688"/>
      <c r="B28" s="7655"/>
      <c r="C28" s="7667"/>
      <c r="D28" s="7620"/>
      <c r="E28" s="7621"/>
      <c r="F28" s="7676"/>
      <c r="G28" s="7656"/>
      <c r="H28" s="7676"/>
      <c r="I28" s="7656"/>
      <c r="J28" s="7676"/>
      <c r="K28" s="7656"/>
      <c r="L28" s="7676"/>
      <c r="M28" s="7656"/>
      <c r="N28" s="7676"/>
      <c r="O28" s="7656"/>
      <c r="P28" s="7676"/>
      <c r="Q28" s="7656"/>
      <c r="R28" s="7676"/>
      <c r="S28" s="7656"/>
      <c r="T28" s="7676"/>
      <c r="U28" s="7656"/>
      <c r="V28" s="7676"/>
      <c r="W28" s="7656"/>
      <c r="X28" s="7676"/>
      <c r="Y28" s="7656"/>
      <c r="Z28" s="7676"/>
      <c r="AA28" s="7656"/>
      <c r="AB28" s="7676"/>
      <c r="AC28" s="7656"/>
      <c r="AD28" s="7676"/>
      <c r="AE28" s="7656"/>
      <c r="AF28" s="7676"/>
      <c r="AG28" s="7656"/>
      <c r="AH28" s="7676"/>
      <c r="AI28" s="7656"/>
      <c r="AJ28" s="7676"/>
      <c r="AK28" s="7698"/>
      <c r="AL28" s="7686"/>
      <c r="AM28" s="7686"/>
      <c r="AN28" s="7319"/>
    </row>
    <row r="29" spans="1:40" x14ac:dyDescent="0.25">
      <c r="A29" s="7677"/>
      <c r="B29" s="7656"/>
      <c r="C29" s="4531" t="s">
        <v>52</v>
      </c>
      <c r="D29" s="4532" t="s">
        <v>53</v>
      </c>
      <c r="E29" s="4533" t="s">
        <v>54</v>
      </c>
      <c r="F29" s="4534" t="s">
        <v>53</v>
      </c>
      <c r="G29" s="4533" t="s">
        <v>54</v>
      </c>
      <c r="H29" s="4534" t="s">
        <v>53</v>
      </c>
      <c r="I29" s="4533" t="s">
        <v>54</v>
      </c>
      <c r="J29" s="4534" t="s">
        <v>53</v>
      </c>
      <c r="K29" s="4533" t="s">
        <v>54</v>
      </c>
      <c r="L29" s="4534" t="s">
        <v>53</v>
      </c>
      <c r="M29" s="4533" t="s">
        <v>54</v>
      </c>
      <c r="N29" s="4534" t="s">
        <v>53</v>
      </c>
      <c r="O29" s="4533" t="s">
        <v>54</v>
      </c>
      <c r="P29" s="4534" t="s">
        <v>53</v>
      </c>
      <c r="Q29" s="4533" t="s">
        <v>54</v>
      </c>
      <c r="R29" s="4534" t="s">
        <v>53</v>
      </c>
      <c r="S29" s="4533" t="s">
        <v>54</v>
      </c>
      <c r="T29" s="4534" t="s">
        <v>53</v>
      </c>
      <c r="U29" s="4533" t="s">
        <v>54</v>
      </c>
      <c r="V29" s="4534" t="s">
        <v>53</v>
      </c>
      <c r="W29" s="4533" t="s">
        <v>54</v>
      </c>
      <c r="X29" s="4534" t="s">
        <v>53</v>
      </c>
      <c r="Y29" s="4533" t="s">
        <v>54</v>
      </c>
      <c r="Z29" s="4534" t="s">
        <v>53</v>
      </c>
      <c r="AA29" s="4533" t="s">
        <v>54</v>
      </c>
      <c r="AB29" s="4534" t="s">
        <v>53</v>
      </c>
      <c r="AC29" s="4533" t="s">
        <v>54</v>
      </c>
      <c r="AD29" s="4534" t="s">
        <v>53</v>
      </c>
      <c r="AE29" s="4533" t="s">
        <v>54</v>
      </c>
      <c r="AF29" s="4534" t="s">
        <v>53</v>
      </c>
      <c r="AG29" s="4533" t="s">
        <v>54</v>
      </c>
      <c r="AH29" s="4534" t="s">
        <v>53</v>
      </c>
      <c r="AI29" s="4533" t="s">
        <v>54</v>
      </c>
      <c r="AJ29" s="4534" t="s">
        <v>53</v>
      </c>
      <c r="AK29" s="4535" t="s">
        <v>54</v>
      </c>
      <c r="AL29" s="7582"/>
      <c r="AM29" s="7582"/>
      <c r="AN29" s="7684"/>
    </row>
    <row r="30" spans="1:40" x14ac:dyDescent="0.25">
      <c r="A30" s="7713" t="s">
        <v>2949</v>
      </c>
      <c r="B30" s="4536" t="s">
        <v>2950</v>
      </c>
      <c r="C30" s="5">
        <f t="shared" ref="C30:C42" si="3">SUM(D30+E30)</f>
        <v>0</v>
      </c>
      <c r="D30" s="6">
        <f t="shared" ref="D30:E32" si="4">SUM(F30+H30)</f>
        <v>0</v>
      </c>
      <c r="E30" s="4537">
        <f t="shared" si="4"/>
        <v>0</v>
      </c>
      <c r="F30" s="7"/>
      <c r="G30" s="4538"/>
      <c r="H30" s="7"/>
      <c r="I30" s="8"/>
      <c r="J30" s="9"/>
      <c r="K30" s="10"/>
      <c r="L30" s="9"/>
      <c r="M30" s="10"/>
      <c r="N30" s="9"/>
      <c r="O30" s="10"/>
      <c r="P30" s="9"/>
      <c r="Q30" s="10"/>
      <c r="R30" s="9"/>
      <c r="S30" s="10"/>
      <c r="T30" s="9"/>
      <c r="U30" s="10"/>
      <c r="V30" s="9"/>
      <c r="W30" s="10"/>
      <c r="X30" s="9"/>
      <c r="Y30" s="10"/>
      <c r="Z30" s="9"/>
      <c r="AA30" s="10"/>
      <c r="AB30" s="9"/>
      <c r="AC30" s="10"/>
      <c r="AD30" s="9"/>
      <c r="AE30" s="10"/>
      <c r="AF30" s="9"/>
      <c r="AG30" s="10"/>
      <c r="AH30" s="4539"/>
      <c r="AI30" s="10"/>
      <c r="AJ30" s="11"/>
      <c r="AK30" s="4540"/>
      <c r="AL30" s="4481"/>
      <c r="AM30" s="4481"/>
      <c r="AN30" s="4481"/>
    </row>
    <row r="31" spans="1:40" x14ac:dyDescent="0.25">
      <c r="A31" s="7714"/>
      <c r="B31" s="4541" t="s">
        <v>2951</v>
      </c>
      <c r="C31" s="5">
        <f t="shared" si="3"/>
        <v>0</v>
      </c>
      <c r="D31" s="6">
        <f t="shared" si="4"/>
        <v>0</v>
      </c>
      <c r="E31" s="4537">
        <f t="shared" si="4"/>
        <v>0</v>
      </c>
      <c r="F31" s="7"/>
      <c r="G31" s="4538"/>
      <c r="H31" s="7"/>
      <c r="I31" s="8"/>
      <c r="J31" s="9"/>
      <c r="K31" s="10"/>
      <c r="L31" s="9"/>
      <c r="M31" s="10"/>
      <c r="N31" s="9"/>
      <c r="O31" s="10"/>
      <c r="P31" s="9"/>
      <c r="Q31" s="10"/>
      <c r="R31" s="9"/>
      <c r="S31" s="10"/>
      <c r="T31" s="9"/>
      <c r="U31" s="10"/>
      <c r="V31" s="9"/>
      <c r="W31" s="10"/>
      <c r="X31" s="9"/>
      <c r="Y31" s="10"/>
      <c r="Z31" s="9"/>
      <c r="AA31" s="10"/>
      <c r="AB31" s="9"/>
      <c r="AC31" s="10"/>
      <c r="AD31" s="9"/>
      <c r="AE31" s="10"/>
      <c r="AF31" s="9"/>
      <c r="AG31" s="10"/>
      <c r="AH31" s="4501"/>
      <c r="AI31" s="10"/>
      <c r="AJ31" s="11"/>
      <c r="AK31" s="12"/>
      <c r="AL31" s="4404"/>
      <c r="AM31" s="4404"/>
      <c r="AN31" s="4404"/>
    </row>
    <row r="32" spans="1:40" x14ac:dyDescent="0.25">
      <c r="A32" s="7714"/>
      <c r="B32" s="4542" t="s">
        <v>2952</v>
      </c>
      <c r="C32" s="13">
        <f t="shared" si="3"/>
        <v>0</v>
      </c>
      <c r="D32" s="14">
        <f t="shared" si="4"/>
        <v>0</v>
      </c>
      <c r="E32" s="1120">
        <f t="shared" si="4"/>
        <v>0</v>
      </c>
      <c r="F32" s="15"/>
      <c r="G32" s="1121"/>
      <c r="H32" s="15"/>
      <c r="I32" s="1022"/>
      <c r="J32" s="16"/>
      <c r="K32" s="1023"/>
      <c r="L32" s="16"/>
      <c r="M32" s="1023"/>
      <c r="N32" s="16"/>
      <c r="O32" s="1023"/>
      <c r="P32" s="16"/>
      <c r="Q32" s="1023"/>
      <c r="R32" s="16"/>
      <c r="S32" s="1023"/>
      <c r="T32" s="16"/>
      <c r="U32" s="1023"/>
      <c r="V32" s="16"/>
      <c r="W32" s="1023"/>
      <c r="X32" s="16"/>
      <c r="Y32" s="1023"/>
      <c r="Z32" s="16"/>
      <c r="AA32" s="1023"/>
      <c r="AB32" s="16"/>
      <c r="AC32" s="1023"/>
      <c r="AD32" s="16"/>
      <c r="AE32" s="1023"/>
      <c r="AF32" s="16"/>
      <c r="AG32" s="1023"/>
      <c r="AH32" s="16"/>
      <c r="AI32" s="1023"/>
      <c r="AJ32" s="1484"/>
      <c r="AK32" s="17"/>
      <c r="AL32" s="800"/>
      <c r="AM32" s="800"/>
      <c r="AN32" s="800"/>
    </row>
    <row r="33" spans="1:40" x14ac:dyDescent="0.25">
      <c r="A33" s="7715" t="s">
        <v>2953</v>
      </c>
      <c r="B33" s="4536" t="s">
        <v>2950</v>
      </c>
      <c r="C33" s="4543">
        <f t="shared" si="3"/>
        <v>0</v>
      </c>
      <c r="D33" s="4544">
        <f t="shared" ref="D33:E35" si="5">SUM(H33+J33+L33+N33+P33+R33+T33+V33+X33+Z33+AB33+AD33+AF33+AH33+AJ33)</f>
        <v>0</v>
      </c>
      <c r="E33" s="4479">
        <f t="shared" si="5"/>
        <v>0</v>
      </c>
      <c r="F33" s="4545"/>
      <c r="G33" s="4546"/>
      <c r="H33" s="4480"/>
      <c r="I33" s="4482"/>
      <c r="J33" s="4480"/>
      <c r="K33" s="4481"/>
      <c r="L33" s="4480"/>
      <c r="M33" s="4481"/>
      <c r="N33" s="4480"/>
      <c r="O33" s="4482"/>
      <c r="P33" s="4480"/>
      <c r="Q33" s="4481"/>
      <c r="R33" s="4480"/>
      <c r="S33" s="4481"/>
      <c r="T33" s="4480"/>
      <c r="U33" s="4481"/>
      <c r="V33" s="4480"/>
      <c r="W33" s="4482"/>
      <c r="X33" s="4480"/>
      <c r="Y33" s="4481"/>
      <c r="Z33" s="4480"/>
      <c r="AA33" s="4481"/>
      <c r="AB33" s="4480"/>
      <c r="AC33" s="4482"/>
      <c r="AD33" s="4480"/>
      <c r="AE33" s="4481"/>
      <c r="AF33" s="4480"/>
      <c r="AG33" s="4481"/>
      <c r="AH33" s="4480"/>
      <c r="AI33" s="4482"/>
      <c r="AJ33" s="4547"/>
      <c r="AK33" s="4486"/>
      <c r="AL33" s="4481"/>
      <c r="AM33" s="4481"/>
      <c r="AN33" s="4481"/>
    </row>
    <row r="34" spans="1:40" x14ac:dyDescent="0.25">
      <c r="A34" s="7716"/>
      <c r="B34" s="4541" t="s">
        <v>2951</v>
      </c>
      <c r="C34" s="5">
        <f t="shared" si="3"/>
        <v>0</v>
      </c>
      <c r="D34" s="6">
        <f t="shared" si="5"/>
        <v>0</v>
      </c>
      <c r="E34" s="4537">
        <f t="shared" si="5"/>
        <v>0</v>
      </c>
      <c r="F34" s="4548"/>
      <c r="G34" s="4549"/>
      <c r="H34" s="4403"/>
      <c r="I34" s="8"/>
      <c r="J34" s="7"/>
      <c r="K34" s="4538"/>
      <c r="L34" s="7"/>
      <c r="M34" s="4538"/>
      <c r="N34" s="7"/>
      <c r="O34" s="8"/>
      <c r="P34" s="7"/>
      <c r="Q34" s="4538"/>
      <c r="R34" s="7"/>
      <c r="S34" s="4538"/>
      <c r="T34" s="7"/>
      <c r="U34" s="4538"/>
      <c r="V34" s="7"/>
      <c r="W34" s="8"/>
      <c r="X34" s="7"/>
      <c r="Y34" s="4538"/>
      <c r="Z34" s="7"/>
      <c r="AA34" s="4538"/>
      <c r="AB34" s="7"/>
      <c r="AC34" s="8"/>
      <c r="AD34" s="7"/>
      <c r="AE34" s="4538"/>
      <c r="AF34" s="7"/>
      <c r="AG34" s="4538"/>
      <c r="AH34" s="7"/>
      <c r="AI34" s="8"/>
      <c r="AJ34" s="18"/>
      <c r="AK34" s="19"/>
      <c r="AL34" s="4404"/>
      <c r="AM34" s="4404"/>
      <c r="AN34" s="4404"/>
    </row>
    <row r="35" spans="1:40" x14ac:dyDescent="0.25">
      <c r="A35" s="7717"/>
      <c r="B35" s="4550" t="s">
        <v>2952</v>
      </c>
      <c r="C35" s="13">
        <f t="shared" si="3"/>
        <v>0</v>
      </c>
      <c r="D35" s="14">
        <f t="shared" si="5"/>
        <v>0</v>
      </c>
      <c r="E35" s="4537">
        <f t="shared" si="5"/>
        <v>0</v>
      </c>
      <c r="F35" s="4548"/>
      <c r="G35" s="801"/>
      <c r="H35" s="4407"/>
      <c r="I35" s="4512"/>
      <c r="J35" s="4407"/>
      <c r="K35" s="4512"/>
      <c r="L35" s="4407"/>
      <c r="M35" s="4512"/>
      <c r="N35" s="4407"/>
      <c r="O35" s="4512"/>
      <c r="P35" s="4407"/>
      <c r="Q35" s="4512"/>
      <c r="R35" s="4407"/>
      <c r="S35" s="4512"/>
      <c r="T35" s="4407"/>
      <c r="U35" s="4512"/>
      <c r="V35" s="4407"/>
      <c r="W35" s="4512"/>
      <c r="X35" s="4407"/>
      <c r="Y35" s="4512"/>
      <c r="Z35" s="4407"/>
      <c r="AA35" s="4512"/>
      <c r="AB35" s="4407"/>
      <c r="AC35" s="4512"/>
      <c r="AD35" s="4407"/>
      <c r="AE35" s="4512"/>
      <c r="AF35" s="4407"/>
      <c r="AG35" s="4512"/>
      <c r="AH35" s="4407"/>
      <c r="AI35" s="4512"/>
      <c r="AJ35" s="4551"/>
      <c r="AK35" s="4516"/>
      <c r="AL35" s="4408"/>
      <c r="AM35" s="4408"/>
      <c r="AN35" s="4408"/>
    </row>
    <row r="36" spans="1:40" x14ac:dyDescent="0.25">
      <c r="A36" s="7718" t="s">
        <v>2954</v>
      </c>
      <c r="B36" s="4536" t="s">
        <v>2955</v>
      </c>
      <c r="C36" s="4543">
        <f t="shared" si="3"/>
        <v>0</v>
      </c>
      <c r="D36" s="4544">
        <f>SUM(T36+V36+X36+Z36+AB36+AD36+AF36+AH36+AJ36)</f>
        <v>0</v>
      </c>
      <c r="E36" s="4479">
        <f>SUM(U36+W36+Y36+AA36+AC36+AE36+AG36+AI36+AK36)</f>
        <v>0</v>
      </c>
      <c r="F36" s="4552"/>
      <c r="G36" s="4553"/>
      <c r="H36" s="4552"/>
      <c r="I36" s="4553"/>
      <c r="J36" s="4552"/>
      <c r="K36" s="4553"/>
      <c r="L36" s="4552"/>
      <c r="M36" s="4553"/>
      <c r="N36" s="4552"/>
      <c r="O36" s="4553"/>
      <c r="P36" s="4552"/>
      <c r="Q36" s="4553"/>
      <c r="R36" s="4552"/>
      <c r="S36" s="4553"/>
      <c r="T36" s="4480"/>
      <c r="U36" s="4482"/>
      <c r="V36" s="4480"/>
      <c r="W36" s="4482"/>
      <c r="X36" s="4480"/>
      <c r="Y36" s="4482"/>
      <c r="Z36" s="4480"/>
      <c r="AA36" s="4482"/>
      <c r="AB36" s="4480"/>
      <c r="AC36" s="4482"/>
      <c r="AD36" s="4480"/>
      <c r="AE36" s="4482"/>
      <c r="AF36" s="4480"/>
      <c r="AG36" s="4482"/>
      <c r="AH36" s="4480"/>
      <c r="AI36" s="4482"/>
      <c r="AJ36" s="4547"/>
      <c r="AK36" s="4486"/>
      <c r="AL36" s="4481"/>
      <c r="AM36" s="4481"/>
      <c r="AN36" s="4481"/>
    </row>
    <row r="37" spans="1:40" x14ac:dyDescent="0.25">
      <c r="A37" s="7719"/>
      <c r="B37" s="4550" t="s">
        <v>2956</v>
      </c>
      <c r="C37" s="4554">
        <f t="shared" si="3"/>
        <v>0</v>
      </c>
      <c r="D37" s="4555">
        <f t="shared" ref="D37:E42" si="6">SUM(F37+H37+J37+L37+N37+P37+R37+T37+V37+X37+Z37+AB37+AD37+AF37+AH37+AJ37)</f>
        <v>0</v>
      </c>
      <c r="E37" s="4511">
        <f t="shared" si="6"/>
        <v>0</v>
      </c>
      <c r="F37" s="4556"/>
      <c r="G37" s="4557"/>
      <c r="H37" s="4556"/>
      <c r="I37" s="4557"/>
      <c r="J37" s="4556"/>
      <c r="K37" s="4557"/>
      <c r="L37" s="4556"/>
      <c r="M37" s="4557"/>
      <c r="N37" s="4556"/>
      <c r="O37" s="4557"/>
      <c r="P37" s="4556"/>
      <c r="Q37" s="4557"/>
      <c r="R37" s="4556"/>
      <c r="S37" s="4557"/>
      <c r="T37" s="4407"/>
      <c r="U37" s="4512"/>
      <c r="V37" s="4407"/>
      <c r="W37" s="4512"/>
      <c r="X37" s="4407"/>
      <c r="Y37" s="4512"/>
      <c r="Z37" s="4407"/>
      <c r="AA37" s="4512"/>
      <c r="AB37" s="4407"/>
      <c r="AC37" s="4512"/>
      <c r="AD37" s="4407"/>
      <c r="AE37" s="4512"/>
      <c r="AF37" s="4407"/>
      <c r="AG37" s="4512"/>
      <c r="AH37" s="4407"/>
      <c r="AI37" s="4512"/>
      <c r="AJ37" s="4551"/>
      <c r="AK37" s="4516"/>
      <c r="AL37" s="4408"/>
      <c r="AM37" s="4408"/>
      <c r="AN37" s="4408"/>
    </row>
    <row r="38" spans="1:40" x14ac:dyDescent="0.25">
      <c r="A38" s="7720" t="s">
        <v>2957</v>
      </c>
      <c r="B38" s="7721"/>
      <c r="C38" s="20">
        <f t="shared" si="3"/>
        <v>0</v>
      </c>
      <c r="D38" s="21">
        <f t="shared" si="6"/>
        <v>0</v>
      </c>
      <c r="E38" s="4537">
        <f t="shared" si="6"/>
        <v>0</v>
      </c>
      <c r="F38" s="7"/>
      <c r="G38" s="4538"/>
      <c r="H38" s="7"/>
      <c r="I38" s="8"/>
      <c r="J38" s="7"/>
      <c r="K38" s="8"/>
      <c r="L38" s="7"/>
      <c r="M38" s="8"/>
      <c r="N38" s="7"/>
      <c r="O38" s="8"/>
      <c r="P38" s="7"/>
      <c r="Q38" s="8"/>
      <c r="R38" s="7"/>
      <c r="S38" s="8"/>
      <c r="T38" s="7"/>
      <c r="U38" s="8"/>
      <c r="V38" s="7"/>
      <c r="W38" s="8"/>
      <c r="X38" s="7"/>
      <c r="Y38" s="8"/>
      <c r="Z38" s="7"/>
      <c r="AA38" s="8"/>
      <c r="AB38" s="7"/>
      <c r="AC38" s="8"/>
      <c r="AD38" s="7"/>
      <c r="AE38" s="8"/>
      <c r="AF38" s="7"/>
      <c r="AG38" s="8"/>
      <c r="AH38" s="7"/>
      <c r="AI38" s="8"/>
      <c r="AJ38" s="18"/>
      <c r="AK38" s="19"/>
      <c r="AL38" s="4538"/>
      <c r="AM38" s="4538"/>
      <c r="AN38" s="4538"/>
    </row>
    <row r="39" spans="1:40" x14ac:dyDescent="0.25">
      <c r="A39" s="7670" t="s">
        <v>2958</v>
      </c>
      <c r="B39" s="7671"/>
      <c r="C39" s="4558">
        <f t="shared" si="3"/>
        <v>0</v>
      </c>
      <c r="D39" s="4559">
        <f t="shared" si="6"/>
        <v>0</v>
      </c>
      <c r="E39" s="4490">
        <f t="shared" si="6"/>
        <v>0</v>
      </c>
      <c r="F39" s="4403"/>
      <c r="G39" s="4404"/>
      <c r="H39" s="4403"/>
      <c r="I39" s="4491"/>
      <c r="J39" s="4403"/>
      <c r="K39" s="4491"/>
      <c r="L39" s="4403"/>
      <c r="M39" s="4491"/>
      <c r="N39" s="4403"/>
      <c r="O39" s="4491"/>
      <c r="P39" s="4403"/>
      <c r="Q39" s="4491"/>
      <c r="R39" s="4403"/>
      <c r="S39" s="4491"/>
      <c r="T39" s="4403"/>
      <c r="U39" s="4491"/>
      <c r="V39" s="4403"/>
      <c r="W39" s="4491"/>
      <c r="X39" s="4403"/>
      <c r="Y39" s="4491"/>
      <c r="Z39" s="4403"/>
      <c r="AA39" s="4491"/>
      <c r="AB39" s="4403"/>
      <c r="AC39" s="4491"/>
      <c r="AD39" s="4403"/>
      <c r="AE39" s="4491"/>
      <c r="AF39" s="4403"/>
      <c r="AG39" s="4491"/>
      <c r="AH39" s="4403"/>
      <c r="AI39" s="4491"/>
      <c r="AJ39" s="4560"/>
      <c r="AK39" s="4495"/>
      <c r="AL39" s="4404"/>
      <c r="AM39" s="4404"/>
      <c r="AN39" s="4404"/>
    </row>
    <row r="40" spans="1:40" x14ac:dyDescent="0.25">
      <c r="A40" s="7674" t="s">
        <v>2959</v>
      </c>
      <c r="B40" s="7675"/>
      <c r="C40" s="4561">
        <f t="shared" si="3"/>
        <v>0</v>
      </c>
      <c r="D40" s="4562">
        <f t="shared" si="6"/>
        <v>0</v>
      </c>
      <c r="E40" s="4490">
        <f t="shared" si="6"/>
        <v>0</v>
      </c>
      <c r="F40" s="4403"/>
      <c r="G40" s="4404"/>
      <c r="H40" s="4403"/>
      <c r="I40" s="4491"/>
      <c r="J40" s="4403"/>
      <c r="K40" s="4491"/>
      <c r="L40" s="4403"/>
      <c r="M40" s="4491"/>
      <c r="N40" s="4403"/>
      <c r="O40" s="4491"/>
      <c r="P40" s="4403"/>
      <c r="Q40" s="4491"/>
      <c r="R40" s="4403"/>
      <c r="S40" s="4491"/>
      <c r="T40" s="4403"/>
      <c r="U40" s="4491"/>
      <c r="V40" s="4403"/>
      <c r="W40" s="4491"/>
      <c r="X40" s="4403"/>
      <c r="Y40" s="4491"/>
      <c r="Z40" s="4403"/>
      <c r="AA40" s="4491"/>
      <c r="AB40" s="4403"/>
      <c r="AC40" s="4491"/>
      <c r="AD40" s="4403"/>
      <c r="AE40" s="4491"/>
      <c r="AF40" s="4403"/>
      <c r="AG40" s="4491"/>
      <c r="AH40" s="4403"/>
      <c r="AI40" s="4491"/>
      <c r="AJ40" s="4560"/>
      <c r="AK40" s="4495"/>
      <c r="AL40" s="4404"/>
      <c r="AM40" s="4404"/>
      <c r="AN40" s="4404"/>
    </row>
    <row r="41" spans="1:40" x14ac:dyDescent="0.25">
      <c r="A41" s="7699" t="s">
        <v>2960</v>
      </c>
      <c r="B41" s="7671"/>
      <c r="C41" s="4558">
        <f t="shared" si="3"/>
        <v>0</v>
      </c>
      <c r="D41" s="4559">
        <f t="shared" si="6"/>
        <v>0</v>
      </c>
      <c r="E41" s="4490">
        <f t="shared" si="6"/>
        <v>0</v>
      </c>
      <c r="F41" s="4403"/>
      <c r="G41" s="4404"/>
      <c r="H41" s="4403"/>
      <c r="I41" s="4491"/>
      <c r="J41" s="4403"/>
      <c r="K41" s="4491"/>
      <c r="L41" s="4403"/>
      <c r="M41" s="4491"/>
      <c r="N41" s="4403"/>
      <c r="O41" s="4491"/>
      <c r="P41" s="4403"/>
      <c r="Q41" s="4491"/>
      <c r="R41" s="4403"/>
      <c r="S41" s="4491"/>
      <c r="T41" s="4403"/>
      <c r="U41" s="4491"/>
      <c r="V41" s="4403"/>
      <c r="W41" s="4491"/>
      <c r="X41" s="4403"/>
      <c r="Y41" s="4491"/>
      <c r="Z41" s="4403"/>
      <c r="AA41" s="4491"/>
      <c r="AB41" s="4403"/>
      <c r="AC41" s="4491"/>
      <c r="AD41" s="4403"/>
      <c r="AE41" s="4491"/>
      <c r="AF41" s="4403"/>
      <c r="AG41" s="4491"/>
      <c r="AH41" s="4403"/>
      <c r="AI41" s="4491"/>
      <c r="AJ41" s="4560"/>
      <c r="AK41" s="4495"/>
      <c r="AL41" s="4404"/>
      <c r="AM41" s="4404"/>
      <c r="AN41" s="4404"/>
    </row>
    <row r="42" spans="1:40" x14ac:dyDescent="0.25">
      <c r="A42" s="7700" t="s">
        <v>2961</v>
      </c>
      <c r="B42" s="7701"/>
      <c r="C42" s="4563">
        <f t="shared" si="3"/>
        <v>0</v>
      </c>
      <c r="D42" s="4564">
        <f t="shared" si="6"/>
        <v>0</v>
      </c>
      <c r="E42" s="4490">
        <f t="shared" si="6"/>
        <v>0</v>
      </c>
      <c r="F42" s="4407"/>
      <c r="G42" s="4408"/>
      <c r="H42" s="4407"/>
      <c r="I42" s="4512"/>
      <c r="J42" s="4407"/>
      <c r="K42" s="4512"/>
      <c r="L42" s="4407"/>
      <c r="M42" s="4512"/>
      <c r="N42" s="4407"/>
      <c r="O42" s="4512"/>
      <c r="P42" s="4407"/>
      <c r="Q42" s="4512"/>
      <c r="R42" s="4407"/>
      <c r="S42" s="4512"/>
      <c r="T42" s="4407"/>
      <c r="U42" s="4512"/>
      <c r="V42" s="4407"/>
      <c r="W42" s="4512"/>
      <c r="X42" s="4407"/>
      <c r="Y42" s="4512"/>
      <c r="Z42" s="4407"/>
      <c r="AA42" s="4512"/>
      <c r="AB42" s="4407"/>
      <c r="AC42" s="4512"/>
      <c r="AD42" s="4407"/>
      <c r="AE42" s="4512"/>
      <c r="AF42" s="4407"/>
      <c r="AG42" s="4512"/>
      <c r="AH42" s="4407"/>
      <c r="AI42" s="4512"/>
      <c r="AJ42" s="4551"/>
      <c r="AK42" s="4516"/>
      <c r="AL42" s="4408"/>
      <c r="AM42" s="4408"/>
      <c r="AN42" s="4408"/>
    </row>
    <row r="43" spans="1:40" x14ac:dyDescent="0.25">
      <c r="A43" s="7679" t="s">
        <v>49</v>
      </c>
      <c r="B43" s="7679"/>
      <c r="C43" s="4565">
        <f t="shared" ref="C43:AL43" si="7">SUM(C30:C42)</f>
        <v>0</v>
      </c>
      <c r="D43" s="4566">
        <f t="shared" si="7"/>
        <v>0</v>
      </c>
      <c r="E43" s="4567">
        <f t="shared" si="7"/>
        <v>0</v>
      </c>
      <c r="F43" s="4521">
        <f t="shared" si="7"/>
        <v>0</v>
      </c>
      <c r="G43" s="4522">
        <f t="shared" si="7"/>
        <v>0</v>
      </c>
      <c r="H43" s="4521">
        <f t="shared" si="7"/>
        <v>0</v>
      </c>
      <c r="I43" s="4522">
        <f t="shared" si="7"/>
        <v>0</v>
      </c>
      <c r="J43" s="4521">
        <f t="shared" si="7"/>
        <v>0</v>
      </c>
      <c r="K43" s="4522">
        <f t="shared" si="7"/>
        <v>0</v>
      </c>
      <c r="L43" s="4568">
        <f t="shared" si="7"/>
        <v>0</v>
      </c>
      <c r="M43" s="4523">
        <f t="shared" si="7"/>
        <v>0</v>
      </c>
      <c r="N43" s="4568">
        <f t="shared" si="7"/>
        <v>0</v>
      </c>
      <c r="O43" s="4523">
        <f t="shared" si="7"/>
        <v>0</v>
      </c>
      <c r="P43" s="4569">
        <f t="shared" si="7"/>
        <v>0</v>
      </c>
      <c r="Q43" s="4523">
        <f t="shared" si="7"/>
        <v>0</v>
      </c>
      <c r="R43" s="4568">
        <f t="shared" si="7"/>
        <v>0</v>
      </c>
      <c r="S43" s="4523">
        <f t="shared" si="7"/>
        <v>0</v>
      </c>
      <c r="T43" s="4521">
        <f t="shared" si="7"/>
        <v>0</v>
      </c>
      <c r="U43" s="4570">
        <f t="shared" si="7"/>
        <v>0</v>
      </c>
      <c r="V43" s="4521">
        <f t="shared" si="7"/>
        <v>0</v>
      </c>
      <c r="W43" s="4570">
        <f t="shared" si="7"/>
        <v>0</v>
      </c>
      <c r="X43" s="4521">
        <f t="shared" si="7"/>
        <v>0</v>
      </c>
      <c r="Y43" s="4570">
        <f t="shared" si="7"/>
        <v>0</v>
      </c>
      <c r="Z43" s="4568">
        <f t="shared" si="7"/>
        <v>0</v>
      </c>
      <c r="AA43" s="4523">
        <f t="shared" si="7"/>
        <v>0</v>
      </c>
      <c r="AB43" s="4568">
        <f t="shared" si="7"/>
        <v>0</v>
      </c>
      <c r="AC43" s="4523">
        <f t="shared" si="7"/>
        <v>0</v>
      </c>
      <c r="AD43" s="4569">
        <f t="shared" si="7"/>
        <v>0</v>
      </c>
      <c r="AE43" s="4523">
        <f t="shared" si="7"/>
        <v>0</v>
      </c>
      <c r="AF43" s="4568">
        <f t="shared" si="7"/>
        <v>0</v>
      </c>
      <c r="AG43" s="4523">
        <f t="shared" si="7"/>
        <v>0</v>
      </c>
      <c r="AH43" s="4568">
        <f t="shared" si="7"/>
        <v>0</v>
      </c>
      <c r="AI43" s="4523">
        <f t="shared" si="7"/>
        <v>0</v>
      </c>
      <c r="AJ43" s="4568">
        <f t="shared" si="7"/>
        <v>0</v>
      </c>
      <c r="AK43" s="4526">
        <f t="shared" si="7"/>
        <v>0</v>
      </c>
      <c r="AL43" s="4571">
        <f t="shared" si="7"/>
        <v>0</v>
      </c>
      <c r="AM43" s="4572">
        <f>SUM(AM30:AM42)</f>
        <v>0</v>
      </c>
      <c r="AN43" s="4523">
        <f>SUM(AN30:AN42)</f>
        <v>0</v>
      </c>
    </row>
    <row r="44" spans="1:40" x14ac:dyDescent="0.25">
      <c r="A44" s="3" t="s">
        <v>2962</v>
      </c>
      <c r="B44" s="4530"/>
      <c r="C44" s="4530"/>
      <c r="D44" s="4530"/>
      <c r="E44" s="4530"/>
      <c r="F44" s="4530"/>
      <c r="G44" s="4530"/>
      <c r="H44" s="4530"/>
      <c r="I44" s="4530"/>
      <c r="J44" s="4530"/>
      <c r="K44" s="4530"/>
      <c r="L44" s="4530"/>
      <c r="M44" s="4530"/>
      <c r="N44" s="4530"/>
      <c r="O44" s="4530"/>
      <c r="P44" s="4530"/>
      <c r="Q44" s="4530"/>
      <c r="R44" s="4530"/>
      <c r="S44" s="4530"/>
      <c r="T44" s="4530"/>
      <c r="U44" s="4530"/>
      <c r="V44" s="4530"/>
      <c r="W44" s="4530"/>
      <c r="X44" s="4530"/>
      <c r="Y44" s="4530"/>
      <c r="Z44" s="4530"/>
      <c r="AA44" s="4530"/>
      <c r="AB44" s="4530"/>
      <c r="AC44" s="4530"/>
      <c r="AD44" s="4530"/>
      <c r="AE44" s="4530"/>
      <c r="AF44" s="4530"/>
      <c r="AG44" s="4530"/>
      <c r="AH44" s="4530"/>
      <c r="AI44" s="4530"/>
      <c r="AJ44" s="4530"/>
      <c r="AK44" s="4530"/>
      <c r="AL44" s="4469"/>
      <c r="AM44" s="2"/>
      <c r="AN44" s="22"/>
    </row>
    <row r="45" spans="1:40" x14ac:dyDescent="0.25">
      <c r="A45" s="7702" t="s">
        <v>2963</v>
      </c>
      <c r="B45" s="7705" t="s">
        <v>49</v>
      </c>
      <c r="C45" s="7706"/>
      <c r="D45" s="7706"/>
      <c r="E45" s="7672" t="s">
        <v>6</v>
      </c>
      <c r="F45" s="7711"/>
      <c r="G45" s="7711"/>
      <c r="H45" s="7711"/>
      <c r="I45" s="7711"/>
      <c r="J45" s="7711"/>
      <c r="K45" s="7711"/>
      <c r="L45" s="7711"/>
      <c r="M45" s="7711"/>
      <c r="N45" s="7711"/>
      <c r="O45" s="7711"/>
      <c r="P45" s="7711"/>
      <c r="Q45" s="7711"/>
      <c r="R45" s="7711"/>
      <c r="S45" s="7711"/>
      <c r="T45" s="7711"/>
      <c r="U45" s="7711"/>
      <c r="V45" s="7711"/>
      <c r="W45" s="7711"/>
      <c r="X45" s="7711"/>
      <c r="Y45" s="7711"/>
      <c r="Z45" s="7711"/>
      <c r="AA45" s="7711"/>
      <c r="AB45" s="7711"/>
      <c r="AC45" s="7711"/>
      <c r="AD45" s="7711"/>
      <c r="AE45" s="7711"/>
      <c r="AF45" s="7711"/>
      <c r="AG45" s="7711"/>
      <c r="AH45" s="7711"/>
      <c r="AI45" s="7711"/>
      <c r="AJ45" s="7712"/>
      <c r="AK45" s="7693" t="s">
        <v>2964</v>
      </c>
      <c r="AL45" s="7694"/>
      <c r="AM45" s="22"/>
      <c r="AN45" s="22"/>
    </row>
    <row r="46" spans="1:40" x14ac:dyDescent="0.25">
      <c r="A46" s="7703"/>
      <c r="B46" s="7707"/>
      <c r="C46" s="7708"/>
      <c r="D46" s="7708"/>
      <c r="E46" s="7607" t="s">
        <v>2931</v>
      </c>
      <c r="F46" s="7608"/>
      <c r="G46" s="7607" t="s">
        <v>2932</v>
      </c>
      <c r="H46" s="7608"/>
      <c r="I46" s="7607" t="s">
        <v>2933</v>
      </c>
      <c r="J46" s="7608"/>
      <c r="K46" s="7607" t="s">
        <v>2934</v>
      </c>
      <c r="L46" s="7608"/>
      <c r="M46" s="7607" t="s">
        <v>2935</v>
      </c>
      <c r="N46" s="7608"/>
      <c r="O46" s="7607" t="s">
        <v>2936</v>
      </c>
      <c r="P46" s="7608"/>
      <c r="Q46" s="7607" t="s">
        <v>2937</v>
      </c>
      <c r="R46" s="7608"/>
      <c r="S46" s="7607" t="s">
        <v>23</v>
      </c>
      <c r="T46" s="7608"/>
      <c r="U46" s="7607" t="s">
        <v>24</v>
      </c>
      <c r="V46" s="7608"/>
      <c r="W46" s="7607" t="s">
        <v>25</v>
      </c>
      <c r="X46" s="7608"/>
      <c r="Y46" s="7607" t="s">
        <v>26</v>
      </c>
      <c r="Z46" s="7608"/>
      <c r="AA46" s="7607" t="s">
        <v>27</v>
      </c>
      <c r="AB46" s="7608"/>
      <c r="AC46" s="7607" t="s">
        <v>28</v>
      </c>
      <c r="AD46" s="7608"/>
      <c r="AE46" s="7607" t="s">
        <v>29</v>
      </c>
      <c r="AF46" s="7608"/>
      <c r="AG46" s="7607" t="s">
        <v>30</v>
      </c>
      <c r="AH46" s="7608"/>
      <c r="AI46" s="7607" t="s">
        <v>504</v>
      </c>
      <c r="AJ46" s="7697"/>
      <c r="AK46" s="7695"/>
      <c r="AL46" s="7696"/>
      <c r="AM46" s="22"/>
      <c r="AN46" s="22"/>
    </row>
    <row r="47" spans="1:40" x14ac:dyDescent="0.25">
      <c r="A47" s="7703"/>
      <c r="B47" s="7709"/>
      <c r="C47" s="7710"/>
      <c r="D47" s="7710"/>
      <c r="E47" s="7676"/>
      <c r="F47" s="7656"/>
      <c r="G47" s="7676"/>
      <c r="H47" s="7656"/>
      <c r="I47" s="7676"/>
      <c r="J47" s="7656"/>
      <c r="K47" s="7676"/>
      <c r="L47" s="7656"/>
      <c r="M47" s="7676"/>
      <c r="N47" s="7656"/>
      <c r="O47" s="7676"/>
      <c r="P47" s="7656"/>
      <c r="Q47" s="7676"/>
      <c r="R47" s="7656"/>
      <c r="S47" s="7676"/>
      <c r="T47" s="7656"/>
      <c r="U47" s="7676"/>
      <c r="V47" s="7656"/>
      <c r="W47" s="7676"/>
      <c r="X47" s="7656"/>
      <c r="Y47" s="7676"/>
      <c r="Z47" s="7656"/>
      <c r="AA47" s="7676"/>
      <c r="AB47" s="7656"/>
      <c r="AC47" s="7676"/>
      <c r="AD47" s="7656"/>
      <c r="AE47" s="7676"/>
      <c r="AF47" s="7656"/>
      <c r="AG47" s="7676"/>
      <c r="AH47" s="7656"/>
      <c r="AI47" s="7676"/>
      <c r="AJ47" s="7698"/>
      <c r="AK47" s="7689" t="s">
        <v>815</v>
      </c>
      <c r="AL47" s="7691" t="s">
        <v>817</v>
      </c>
      <c r="AM47" s="22"/>
      <c r="AN47" s="22"/>
    </row>
    <row r="48" spans="1:40" x14ac:dyDescent="0.25">
      <c r="A48" s="7704"/>
      <c r="B48" s="4573" t="s">
        <v>52</v>
      </c>
      <c r="C48" s="4574" t="s">
        <v>53</v>
      </c>
      <c r="D48" s="1122" t="s">
        <v>54</v>
      </c>
      <c r="E48" s="4575" t="s">
        <v>53</v>
      </c>
      <c r="F48" s="4473" t="s">
        <v>54</v>
      </c>
      <c r="G48" s="4575" t="s">
        <v>53</v>
      </c>
      <c r="H48" s="4473" t="s">
        <v>54</v>
      </c>
      <c r="I48" s="4575" t="s">
        <v>53</v>
      </c>
      <c r="J48" s="4533" t="s">
        <v>54</v>
      </c>
      <c r="K48" s="4575" t="s">
        <v>53</v>
      </c>
      <c r="L48" s="4473" t="s">
        <v>54</v>
      </c>
      <c r="M48" s="4575" t="s">
        <v>53</v>
      </c>
      <c r="N48" s="4473" t="s">
        <v>54</v>
      </c>
      <c r="O48" s="4575" t="s">
        <v>53</v>
      </c>
      <c r="P48" s="4473" t="s">
        <v>54</v>
      </c>
      <c r="Q48" s="4575" t="s">
        <v>53</v>
      </c>
      <c r="R48" s="4473" t="s">
        <v>54</v>
      </c>
      <c r="S48" s="4575" t="s">
        <v>53</v>
      </c>
      <c r="T48" s="4473" t="s">
        <v>54</v>
      </c>
      <c r="U48" s="4575" t="s">
        <v>53</v>
      </c>
      <c r="V48" s="4473" t="s">
        <v>54</v>
      </c>
      <c r="W48" s="4575" t="s">
        <v>53</v>
      </c>
      <c r="X48" s="4473" t="s">
        <v>54</v>
      </c>
      <c r="Y48" s="4575" t="s">
        <v>53</v>
      </c>
      <c r="Z48" s="4473" t="s">
        <v>54</v>
      </c>
      <c r="AA48" s="4575" t="s">
        <v>53</v>
      </c>
      <c r="AB48" s="4473" t="s">
        <v>54</v>
      </c>
      <c r="AC48" s="4575" t="s">
        <v>53</v>
      </c>
      <c r="AD48" s="4473" t="s">
        <v>54</v>
      </c>
      <c r="AE48" s="4575" t="s">
        <v>53</v>
      </c>
      <c r="AF48" s="4473" t="s">
        <v>54</v>
      </c>
      <c r="AG48" s="4575" t="s">
        <v>53</v>
      </c>
      <c r="AH48" s="4473" t="s">
        <v>54</v>
      </c>
      <c r="AI48" s="4575" t="s">
        <v>53</v>
      </c>
      <c r="AJ48" s="4535" t="s">
        <v>54</v>
      </c>
      <c r="AK48" s="7690"/>
      <c r="AL48" s="7692"/>
      <c r="AM48" s="22"/>
      <c r="AN48" s="22"/>
    </row>
    <row r="49" spans="1:40" x14ac:dyDescent="0.25">
      <c r="A49" s="4576" t="s">
        <v>2965</v>
      </c>
      <c r="B49" s="4577">
        <f t="shared" ref="B49:B56" si="8">SUM(C49+D49)</f>
        <v>0</v>
      </c>
      <c r="C49" s="4578">
        <f>SUM(E49+G49)</f>
        <v>0</v>
      </c>
      <c r="D49" s="4579">
        <f>SUM(F49+H49)</f>
        <v>0</v>
      </c>
      <c r="E49" s="4580"/>
      <c r="F49" s="4581"/>
      <c r="G49" s="4580"/>
      <c r="H49" s="4581"/>
      <c r="I49" s="4545"/>
      <c r="J49" s="4582"/>
      <c r="K49" s="4545"/>
      <c r="L49" s="4546"/>
      <c r="M49" s="4545"/>
      <c r="N49" s="4546"/>
      <c r="O49" s="4545"/>
      <c r="P49" s="4546"/>
      <c r="Q49" s="4545"/>
      <c r="R49" s="4546"/>
      <c r="S49" s="4545"/>
      <c r="T49" s="4546"/>
      <c r="U49" s="4545"/>
      <c r="V49" s="4546"/>
      <c r="W49" s="4545"/>
      <c r="X49" s="4546"/>
      <c r="Y49" s="4545"/>
      <c r="Z49" s="4546"/>
      <c r="AA49" s="4545"/>
      <c r="AB49" s="4546"/>
      <c r="AC49" s="4545"/>
      <c r="AD49" s="4546"/>
      <c r="AE49" s="4545"/>
      <c r="AF49" s="4546"/>
      <c r="AG49" s="4545"/>
      <c r="AH49" s="4546"/>
      <c r="AI49" s="4545"/>
      <c r="AJ49" s="4583"/>
      <c r="AK49" s="23"/>
      <c r="AL49" s="24"/>
      <c r="AM49" s="1485"/>
      <c r="AN49" s="25"/>
    </row>
    <row r="50" spans="1:40" x14ac:dyDescent="0.25">
      <c r="A50" s="4584" t="s">
        <v>2953</v>
      </c>
      <c r="B50" s="4585">
        <f t="shared" si="8"/>
        <v>0</v>
      </c>
      <c r="C50" s="4586">
        <f>SUM(G50+I50+K50+M50+O50+Q50+S50+U50+W50+Y50+AA50+AC50+AE50+AG50+AI50)</f>
        <v>0</v>
      </c>
      <c r="D50" s="4587">
        <f>SUM(H50+J50+L50+N50+P50+R50+T50+V50+X50+Z50+AB50+AD50+AF50+AH50+AJ50)</f>
        <v>0</v>
      </c>
      <c r="E50" s="4548"/>
      <c r="F50" s="1123"/>
      <c r="G50" s="26"/>
      <c r="H50" s="1124"/>
      <c r="I50" s="4588"/>
      <c r="J50" s="802"/>
      <c r="K50" s="4588"/>
      <c r="L50" s="802"/>
      <c r="M50" s="4588"/>
      <c r="N50" s="802"/>
      <c r="O50" s="4588"/>
      <c r="P50" s="802"/>
      <c r="Q50" s="4588"/>
      <c r="R50" s="802"/>
      <c r="S50" s="4589"/>
      <c r="T50" s="4590"/>
      <c r="U50" s="4589"/>
      <c r="V50" s="4590"/>
      <c r="W50" s="4589"/>
      <c r="X50" s="4590"/>
      <c r="Y50" s="4589"/>
      <c r="Z50" s="4590"/>
      <c r="AA50" s="4589"/>
      <c r="AB50" s="4590"/>
      <c r="AC50" s="4589"/>
      <c r="AD50" s="4590"/>
      <c r="AE50" s="4589"/>
      <c r="AF50" s="4590"/>
      <c r="AG50" s="4589"/>
      <c r="AH50" s="4590"/>
      <c r="AI50" s="4589"/>
      <c r="AJ50" s="4591"/>
      <c r="AK50" s="4592"/>
      <c r="AL50" s="4593"/>
      <c r="AM50" s="1485"/>
      <c r="AN50" s="25"/>
    </row>
    <row r="51" spans="1:40" x14ac:dyDescent="0.25">
      <c r="A51" s="4584" t="s">
        <v>2954</v>
      </c>
      <c r="B51" s="27">
        <f t="shared" si="8"/>
        <v>0</v>
      </c>
      <c r="C51" s="28">
        <f>SUM(S51+U51+W51+Y51+AA51+AC51+AE51+AG51+AI51)</f>
        <v>0</v>
      </c>
      <c r="D51" s="4594">
        <f>SUM(T51+V51+X51+Z51+AB51+AD51+AF51+AH51+AJ51)</f>
        <v>0</v>
      </c>
      <c r="E51" s="4548"/>
      <c r="F51" s="4549"/>
      <c r="G51" s="4548"/>
      <c r="H51" s="4549"/>
      <c r="I51" s="4548"/>
      <c r="J51" s="4549"/>
      <c r="K51" s="4548"/>
      <c r="L51" s="4549"/>
      <c r="M51" s="4548"/>
      <c r="N51" s="4549"/>
      <c r="O51" s="4548"/>
      <c r="P51" s="4582"/>
      <c r="Q51" s="29"/>
      <c r="R51" s="4582"/>
      <c r="S51" s="30"/>
      <c r="T51" s="4595"/>
      <c r="U51" s="30"/>
      <c r="V51" s="4595"/>
      <c r="W51" s="30"/>
      <c r="X51" s="4595"/>
      <c r="Y51" s="30"/>
      <c r="Z51" s="4595"/>
      <c r="AA51" s="30"/>
      <c r="AB51" s="4595"/>
      <c r="AC51" s="30"/>
      <c r="AD51" s="4595"/>
      <c r="AE51" s="30"/>
      <c r="AF51" s="4595"/>
      <c r="AG51" s="30"/>
      <c r="AH51" s="4595"/>
      <c r="AI51" s="30"/>
      <c r="AJ51" s="31"/>
      <c r="AK51" s="4592"/>
      <c r="AL51" s="4593"/>
      <c r="AM51" s="1485"/>
      <c r="AN51" s="25"/>
    </row>
    <row r="52" spans="1:40" x14ac:dyDescent="0.25">
      <c r="A52" s="32" t="s">
        <v>2957</v>
      </c>
      <c r="B52" s="33">
        <f t="shared" si="8"/>
        <v>0</v>
      </c>
      <c r="C52" s="34">
        <f t="shared" ref="C52:D56" si="9">SUM(E52+G52+I52+K52+M52+O52+Q52+S52+U52+W52+Y52+AA52+AC52+AE52+AG52+AI52)</f>
        <v>0</v>
      </c>
      <c r="D52" s="4596">
        <f t="shared" si="9"/>
        <v>0</v>
      </c>
      <c r="E52" s="7"/>
      <c r="F52" s="4538"/>
      <c r="G52" s="7"/>
      <c r="H52" s="4538"/>
      <c r="I52" s="7"/>
      <c r="J52" s="4538"/>
      <c r="K52" s="7"/>
      <c r="L52" s="4538"/>
      <c r="M52" s="7"/>
      <c r="N52" s="4538"/>
      <c r="O52" s="7"/>
      <c r="P52" s="4538"/>
      <c r="Q52" s="7"/>
      <c r="R52" s="4538"/>
      <c r="S52" s="7"/>
      <c r="T52" s="4538"/>
      <c r="U52" s="7"/>
      <c r="V52" s="4538"/>
      <c r="W52" s="7"/>
      <c r="X52" s="4538"/>
      <c r="Y52" s="7"/>
      <c r="Z52" s="4538"/>
      <c r="AA52" s="7"/>
      <c r="AB52" s="4538"/>
      <c r="AC52" s="7"/>
      <c r="AD52" s="4538"/>
      <c r="AE52" s="7"/>
      <c r="AF52" s="4538"/>
      <c r="AG52" s="7"/>
      <c r="AH52" s="4538"/>
      <c r="AI52" s="7"/>
      <c r="AJ52" s="35"/>
      <c r="AK52" s="4592"/>
      <c r="AL52" s="4593"/>
      <c r="AM52" s="1485"/>
      <c r="AN52" s="25"/>
    </row>
    <row r="53" spans="1:40" x14ac:dyDescent="0.25">
      <c r="A53" s="4597" t="s">
        <v>2958</v>
      </c>
      <c r="B53" s="1024">
        <f t="shared" si="8"/>
        <v>0</v>
      </c>
      <c r="C53" s="36">
        <f t="shared" si="9"/>
        <v>0</v>
      </c>
      <c r="D53" s="4594">
        <f t="shared" si="9"/>
        <v>0</v>
      </c>
      <c r="E53" s="4589"/>
      <c r="F53" s="4590"/>
      <c r="G53" s="4589"/>
      <c r="H53" s="4590"/>
      <c r="I53" s="4589"/>
      <c r="J53" s="4590"/>
      <c r="K53" s="4589"/>
      <c r="L53" s="4595"/>
      <c r="M53" s="30"/>
      <c r="N53" s="4595"/>
      <c r="O53" s="30"/>
      <c r="P53" s="4595"/>
      <c r="Q53" s="30"/>
      <c r="R53" s="4595"/>
      <c r="S53" s="30"/>
      <c r="T53" s="4595"/>
      <c r="U53" s="30"/>
      <c r="V53" s="4595"/>
      <c r="W53" s="30"/>
      <c r="X53" s="4595"/>
      <c r="Y53" s="30"/>
      <c r="Z53" s="4595"/>
      <c r="AA53" s="30"/>
      <c r="AB53" s="4595"/>
      <c r="AC53" s="30"/>
      <c r="AD53" s="4595"/>
      <c r="AE53" s="30"/>
      <c r="AF53" s="4595"/>
      <c r="AG53" s="30"/>
      <c r="AH53" s="4595"/>
      <c r="AI53" s="30"/>
      <c r="AJ53" s="31"/>
      <c r="AK53" s="4592"/>
      <c r="AL53" s="4593"/>
      <c r="AM53" s="1485"/>
      <c r="AN53" s="25"/>
    </row>
    <row r="54" spans="1:40" x14ac:dyDescent="0.25">
      <c r="A54" s="4598" t="s">
        <v>2966</v>
      </c>
      <c r="B54" s="1024">
        <f t="shared" si="8"/>
        <v>0</v>
      </c>
      <c r="C54" s="36">
        <f t="shared" si="9"/>
        <v>0</v>
      </c>
      <c r="D54" s="4587">
        <f t="shared" si="9"/>
        <v>0</v>
      </c>
      <c r="E54" s="4589"/>
      <c r="F54" s="4590"/>
      <c r="G54" s="4589"/>
      <c r="H54" s="4590"/>
      <c r="I54" s="4589"/>
      <c r="J54" s="4590"/>
      <c r="K54" s="4589"/>
      <c r="L54" s="4590"/>
      <c r="M54" s="4589"/>
      <c r="N54" s="4590"/>
      <c r="O54" s="4589"/>
      <c r="P54" s="4590"/>
      <c r="Q54" s="4589"/>
      <c r="R54" s="4590"/>
      <c r="S54" s="4589"/>
      <c r="T54" s="4590"/>
      <c r="U54" s="4589"/>
      <c r="V54" s="4590"/>
      <c r="W54" s="4589"/>
      <c r="X54" s="4590"/>
      <c r="Y54" s="4589"/>
      <c r="Z54" s="4590"/>
      <c r="AA54" s="4589"/>
      <c r="AB54" s="4590"/>
      <c r="AC54" s="4589"/>
      <c r="AD54" s="4590"/>
      <c r="AE54" s="4589"/>
      <c r="AF54" s="4590"/>
      <c r="AG54" s="4589"/>
      <c r="AH54" s="4590"/>
      <c r="AI54" s="4589"/>
      <c r="AJ54" s="4591"/>
      <c r="AK54" s="803"/>
      <c r="AL54" s="4599"/>
      <c r="AM54" s="1485"/>
      <c r="AN54" s="25"/>
    </row>
    <row r="55" spans="1:40" x14ac:dyDescent="0.25">
      <c r="A55" s="4600" t="s">
        <v>2960</v>
      </c>
      <c r="B55" s="4601">
        <f t="shared" si="8"/>
        <v>0</v>
      </c>
      <c r="C55" s="4602">
        <f t="shared" si="9"/>
        <v>0</v>
      </c>
      <c r="D55" s="4587">
        <f t="shared" si="9"/>
        <v>0</v>
      </c>
      <c r="E55" s="4589"/>
      <c r="F55" s="4590"/>
      <c r="G55" s="4589"/>
      <c r="H55" s="4590"/>
      <c r="I55" s="4589"/>
      <c r="J55" s="4590"/>
      <c r="K55" s="4589"/>
      <c r="L55" s="4590"/>
      <c r="M55" s="4589"/>
      <c r="N55" s="4590"/>
      <c r="O55" s="4589"/>
      <c r="P55" s="4590"/>
      <c r="Q55" s="4589"/>
      <c r="R55" s="4590"/>
      <c r="S55" s="4589"/>
      <c r="T55" s="4590"/>
      <c r="U55" s="4589"/>
      <c r="V55" s="4590"/>
      <c r="W55" s="4589"/>
      <c r="X55" s="4590"/>
      <c r="Y55" s="4589"/>
      <c r="Z55" s="4590"/>
      <c r="AA55" s="4589"/>
      <c r="AB55" s="4590"/>
      <c r="AC55" s="4589"/>
      <c r="AD55" s="4590"/>
      <c r="AE55" s="4589"/>
      <c r="AF55" s="4590"/>
      <c r="AG55" s="4589"/>
      <c r="AH55" s="4590"/>
      <c r="AI55" s="4589"/>
      <c r="AJ55" s="4591"/>
      <c r="AK55" s="803"/>
      <c r="AL55" s="4599"/>
      <c r="AM55" s="1485"/>
      <c r="AN55" s="25"/>
    </row>
    <row r="56" spans="1:40" x14ac:dyDescent="0.25">
      <c r="A56" s="4603" t="s">
        <v>2961</v>
      </c>
      <c r="B56" s="4604">
        <f t="shared" si="8"/>
        <v>0</v>
      </c>
      <c r="C56" s="4605">
        <f t="shared" si="9"/>
        <v>0</v>
      </c>
      <c r="D56" s="4606">
        <f t="shared" si="9"/>
        <v>0</v>
      </c>
      <c r="E56" s="4607"/>
      <c r="F56" s="4608"/>
      <c r="G56" s="4607"/>
      <c r="H56" s="4608"/>
      <c r="I56" s="4607"/>
      <c r="J56" s="4608"/>
      <c r="K56" s="4607"/>
      <c r="L56" s="4608"/>
      <c r="M56" s="4607"/>
      <c r="N56" s="4608"/>
      <c r="O56" s="4607"/>
      <c r="P56" s="4608"/>
      <c r="Q56" s="4607"/>
      <c r="R56" s="4608"/>
      <c r="S56" s="4607"/>
      <c r="T56" s="4608"/>
      <c r="U56" s="4607"/>
      <c r="V56" s="4608"/>
      <c r="W56" s="4607"/>
      <c r="X56" s="4608"/>
      <c r="Y56" s="4607"/>
      <c r="Z56" s="4608"/>
      <c r="AA56" s="4607"/>
      <c r="AB56" s="4608"/>
      <c r="AC56" s="4607"/>
      <c r="AD56" s="4608"/>
      <c r="AE56" s="4607"/>
      <c r="AF56" s="4608"/>
      <c r="AG56" s="4607"/>
      <c r="AH56" s="4608"/>
      <c r="AI56" s="4607"/>
      <c r="AJ56" s="4609"/>
      <c r="AK56" s="4610"/>
      <c r="AL56" s="4611"/>
      <c r="AM56" s="1485"/>
      <c r="AN56" s="25"/>
    </row>
    <row r="57" spans="1:40" x14ac:dyDescent="0.25">
      <c r="A57" s="3" t="s">
        <v>2967</v>
      </c>
      <c r="B57" s="37"/>
      <c r="C57" s="4530"/>
      <c r="D57" s="4530"/>
      <c r="E57" s="4530"/>
      <c r="F57" s="2"/>
      <c r="G57" s="2"/>
      <c r="H57" s="2"/>
      <c r="I57" s="2"/>
      <c r="J57" s="2"/>
      <c r="K57" s="2"/>
      <c r="L57" s="2"/>
      <c r="M57" s="2"/>
      <c r="N57" s="2"/>
      <c r="O57" s="2"/>
      <c r="P57" s="2"/>
      <c r="Q57" s="4"/>
      <c r="R57" s="4"/>
      <c r="S57" s="4"/>
      <c r="T57" s="4"/>
      <c r="U57" s="4"/>
      <c r="V57" s="4"/>
      <c r="W57" s="2"/>
      <c r="X57" s="2"/>
      <c r="Y57" s="2"/>
      <c r="Z57" s="2"/>
      <c r="AA57" s="2"/>
      <c r="AB57" s="2"/>
      <c r="AC57" s="2"/>
      <c r="AD57" s="2"/>
      <c r="AE57" s="2"/>
      <c r="AF57" s="2"/>
      <c r="AG57" s="2"/>
      <c r="AH57" s="2"/>
      <c r="AI57" s="2"/>
      <c r="AJ57" s="2"/>
      <c r="AK57" s="2"/>
      <c r="AL57" s="2"/>
      <c r="AM57" s="22"/>
      <c r="AN57" s="22"/>
    </row>
    <row r="58" spans="1:40" x14ac:dyDescent="0.25">
      <c r="A58" s="7608" t="s">
        <v>4</v>
      </c>
      <c r="B58" s="7607" t="s">
        <v>49</v>
      </c>
      <c r="C58" s="7609"/>
      <c r="D58" s="7609"/>
      <c r="E58" s="7646" t="s">
        <v>6</v>
      </c>
      <c r="F58" s="7622"/>
      <c r="G58" s="7622"/>
      <c r="H58" s="7622"/>
      <c r="I58" s="7622"/>
      <c r="J58" s="7622"/>
      <c r="K58" s="7622"/>
      <c r="L58" s="7622"/>
      <c r="M58" s="7622"/>
      <c r="N58" s="7622"/>
      <c r="O58" s="7622"/>
      <c r="P58" s="7622"/>
      <c r="Q58" s="7622"/>
      <c r="R58" s="7622"/>
      <c r="S58" s="7622"/>
      <c r="T58" s="7622"/>
      <c r="U58" s="7622"/>
      <c r="V58" s="7622"/>
      <c r="W58" s="7622"/>
      <c r="X58" s="7622"/>
      <c r="Y58" s="7622"/>
      <c r="Z58" s="7622"/>
      <c r="AA58" s="7622"/>
      <c r="AB58" s="7622"/>
      <c r="AC58" s="7622"/>
      <c r="AD58" s="7622"/>
      <c r="AE58" s="7622"/>
      <c r="AF58" s="7622"/>
      <c r="AG58" s="7622"/>
      <c r="AH58" s="7622"/>
      <c r="AI58" s="7622"/>
      <c r="AJ58" s="7682"/>
      <c r="AK58" s="7661" t="s">
        <v>421</v>
      </c>
      <c r="AL58" s="38"/>
      <c r="AM58" s="22"/>
      <c r="AN58" s="22"/>
    </row>
    <row r="59" spans="1:40" x14ac:dyDescent="0.25">
      <c r="A59" s="7655"/>
      <c r="B59" s="7687"/>
      <c r="C59" s="7688"/>
      <c r="D59" s="7655"/>
      <c r="E59" s="7607" t="s">
        <v>2931</v>
      </c>
      <c r="F59" s="7608"/>
      <c r="G59" s="7609" t="s">
        <v>2932</v>
      </c>
      <c r="H59" s="7609"/>
      <c r="I59" s="7607" t="s">
        <v>2933</v>
      </c>
      <c r="J59" s="7608"/>
      <c r="K59" s="7609" t="s">
        <v>2934</v>
      </c>
      <c r="L59" s="7609"/>
      <c r="M59" s="7607" t="s">
        <v>2935</v>
      </c>
      <c r="N59" s="7608"/>
      <c r="O59" s="7607" t="s">
        <v>2936</v>
      </c>
      <c r="P59" s="7608"/>
      <c r="Q59" s="7609" t="s">
        <v>2937</v>
      </c>
      <c r="R59" s="7609"/>
      <c r="S59" s="7607" t="s">
        <v>23</v>
      </c>
      <c r="T59" s="7608"/>
      <c r="U59" s="7609" t="s">
        <v>24</v>
      </c>
      <c r="V59" s="7609"/>
      <c r="W59" s="7607" t="s">
        <v>25</v>
      </c>
      <c r="X59" s="7608"/>
      <c r="Y59" s="7609" t="s">
        <v>26</v>
      </c>
      <c r="Z59" s="7609"/>
      <c r="AA59" s="7607" t="s">
        <v>27</v>
      </c>
      <c r="AB59" s="7608"/>
      <c r="AC59" s="7609" t="s">
        <v>28</v>
      </c>
      <c r="AD59" s="7609"/>
      <c r="AE59" s="7607" t="s">
        <v>29</v>
      </c>
      <c r="AF59" s="7608"/>
      <c r="AG59" s="7609" t="s">
        <v>30</v>
      </c>
      <c r="AH59" s="7609"/>
      <c r="AI59" s="7607" t="s">
        <v>504</v>
      </c>
      <c r="AJ59" s="7697"/>
      <c r="AK59" s="7661"/>
      <c r="AL59" s="38"/>
      <c r="AM59" s="22"/>
      <c r="AN59" s="22"/>
    </row>
    <row r="60" spans="1:40" x14ac:dyDescent="0.25">
      <c r="A60" s="7655"/>
      <c r="B60" s="7676"/>
      <c r="C60" s="7677"/>
      <c r="D60" s="7656"/>
      <c r="E60" s="7676"/>
      <c r="F60" s="7656"/>
      <c r="G60" s="7677"/>
      <c r="H60" s="7677"/>
      <c r="I60" s="7676"/>
      <c r="J60" s="7656"/>
      <c r="K60" s="7677"/>
      <c r="L60" s="7677"/>
      <c r="M60" s="7676"/>
      <c r="N60" s="7656"/>
      <c r="O60" s="7676"/>
      <c r="P60" s="7656"/>
      <c r="Q60" s="7677"/>
      <c r="R60" s="7677"/>
      <c r="S60" s="7676"/>
      <c r="T60" s="7656"/>
      <c r="U60" s="7677"/>
      <c r="V60" s="7677"/>
      <c r="W60" s="7676"/>
      <c r="X60" s="7656"/>
      <c r="Y60" s="7677"/>
      <c r="Z60" s="7677"/>
      <c r="AA60" s="7676"/>
      <c r="AB60" s="7656"/>
      <c r="AC60" s="7677"/>
      <c r="AD60" s="7677"/>
      <c r="AE60" s="7676"/>
      <c r="AF60" s="7656"/>
      <c r="AG60" s="7677"/>
      <c r="AH60" s="7677"/>
      <c r="AI60" s="7676"/>
      <c r="AJ60" s="7698"/>
      <c r="AK60" s="7661"/>
      <c r="AL60" s="38"/>
      <c r="AM60" s="22"/>
      <c r="AN60" s="22"/>
    </row>
    <row r="61" spans="1:40" x14ac:dyDescent="0.25">
      <c r="A61" s="7656"/>
      <c r="B61" s="4612" t="s">
        <v>52</v>
      </c>
      <c r="C61" s="4613" t="s">
        <v>53</v>
      </c>
      <c r="D61" s="4533" t="s">
        <v>54</v>
      </c>
      <c r="E61" s="4531" t="s">
        <v>53</v>
      </c>
      <c r="F61" s="4533" t="s">
        <v>54</v>
      </c>
      <c r="G61" s="4613" t="s">
        <v>53</v>
      </c>
      <c r="H61" s="4614" t="s">
        <v>54</v>
      </c>
      <c r="I61" s="4531" t="s">
        <v>53</v>
      </c>
      <c r="J61" s="4533" t="s">
        <v>54</v>
      </c>
      <c r="K61" s="4613" t="s">
        <v>53</v>
      </c>
      <c r="L61" s="4614" t="s">
        <v>54</v>
      </c>
      <c r="M61" s="4531" t="s">
        <v>53</v>
      </c>
      <c r="N61" s="4533" t="s">
        <v>54</v>
      </c>
      <c r="O61" s="4531" t="s">
        <v>53</v>
      </c>
      <c r="P61" s="4533" t="s">
        <v>54</v>
      </c>
      <c r="Q61" s="4613" t="s">
        <v>53</v>
      </c>
      <c r="R61" s="4614" t="s">
        <v>54</v>
      </c>
      <c r="S61" s="4531" t="s">
        <v>53</v>
      </c>
      <c r="T61" s="4533" t="s">
        <v>54</v>
      </c>
      <c r="U61" s="4613" t="s">
        <v>53</v>
      </c>
      <c r="V61" s="4614" t="s">
        <v>54</v>
      </c>
      <c r="W61" s="4531" t="s">
        <v>53</v>
      </c>
      <c r="X61" s="4533" t="s">
        <v>54</v>
      </c>
      <c r="Y61" s="4613" t="s">
        <v>53</v>
      </c>
      <c r="Z61" s="4614" t="s">
        <v>54</v>
      </c>
      <c r="AA61" s="4531" t="s">
        <v>53</v>
      </c>
      <c r="AB61" s="4533" t="s">
        <v>54</v>
      </c>
      <c r="AC61" s="4613" t="s">
        <v>53</v>
      </c>
      <c r="AD61" s="4614" t="s">
        <v>54</v>
      </c>
      <c r="AE61" s="4531" t="s">
        <v>53</v>
      </c>
      <c r="AF61" s="4533" t="s">
        <v>54</v>
      </c>
      <c r="AG61" s="4613" t="s">
        <v>53</v>
      </c>
      <c r="AH61" s="4614" t="s">
        <v>54</v>
      </c>
      <c r="AI61" s="4531" t="s">
        <v>53</v>
      </c>
      <c r="AJ61" s="4615" t="s">
        <v>54</v>
      </c>
      <c r="AK61" s="7661"/>
      <c r="AL61" s="38"/>
      <c r="AM61" s="22"/>
      <c r="AN61" s="22"/>
    </row>
    <row r="62" spans="1:40" x14ac:dyDescent="0.25">
      <c r="A62" s="4616" t="s">
        <v>135</v>
      </c>
      <c r="B62" s="4570">
        <f>SUM(C62+D62)</f>
        <v>0</v>
      </c>
      <c r="C62" s="4524">
        <f>SUM(E62+G62+I62+K62+M62+O62+Q62+S62+U62+W62+Y62+AA62+AC62+AE62+AG62+AI62)</f>
        <v>0</v>
      </c>
      <c r="D62" s="4522">
        <f>SUM(F62+H62+J62+L62+N62+P62+R62+T62+V62+X62+Z62+AB62+AD62+AF62+AH62+AJ62)</f>
        <v>0</v>
      </c>
      <c r="E62" s="4617"/>
      <c r="F62" s="4618"/>
      <c r="G62" s="4619"/>
      <c r="H62" s="4620"/>
      <c r="I62" s="4617"/>
      <c r="J62" s="4621"/>
      <c r="K62" s="4619"/>
      <c r="L62" s="4620"/>
      <c r="M62" s="4617"/>
      <c r="N62" s="4621"/>
      <c r="O62" s="4617"/>
      <c r="P62" s="4621"/>
      <c r="Q62" s="4619"/>
      <c r="R62" s="4620"/>
      <c r="S62" s="4617"/>
      <c r="T62" s="4621"/>
      <c r="U62" s="4619"/>
      <c r="V62" s="4620"/>
      <c r="W62" s="4617"/>
      <c r="X62" s="4621"/>
      <c r="Y62" s="4619"/>
      <c r="Z62" s="4620"/>
      <c r="AA62" s="4617"/>
      <c r="AB62" s="4621"/>
      <c r="AC62" s="4619"/>
      <c r="AD62" s="4620"/>
      <c r="AE62" s="4617"/>
      <c r="AF62" s="4621"/>
      <c r="AG62" s="4619"/>
      <c r="AH62" s="4620"/>
      <c r="AI62" s="4617"/>
      <c r="AJ62" s="4622"/>
      <c r="AK62" s="4618"/>
      <c r="AL62" s="1485"/>
      <c r="AM62" s="25"/>
      <c r="AN62" s="25"/>
    </row>
    <row r="63" spans="1:40" x14ac:dyDescent="0.25">
      <c r="A63" s="3" t="s">
        <v>2968</v>
      </c>
      <c r="B63" s="37"/>
      <c r="C63" s="4530"/>
      <c r="D63" s="4530"/>
      <c r="E63" s="4530"/>
      <c r="F63" s="2"/>
      <c r="G63" s="2"/>
      <c r="H63" s="2"/>
      <c r="I63" s="2"/>
      <c r="J63" s="2"/>
      <c r="K63" s="2"/>
      <c r="L63" s="2"/>
      <c r="M63" s="3"/>
      <c r="N63" s="39"/>
      <c r="O63" s="39"/>
      <c r="P63" s="39"/>
      <c r="Q63" s="4"/>
      <c r="R63" s="4"/>
      <c r="S63" s="4"/>
      <c r="T63" s="4"/>
      <c r="U63" s="2"/>
      <c r="V63" s="2"/>
      <c r="W63" s="2"/>
      <c r="X63" s="2"/>
      <c r="Y63" s="2"/>
      <c r="Z63" s="2"/>
      <c r="AA63" s="2"/>
      <c r="AB63" s="2"/>
      <c r="AC63" s="2"/>
      <c r="AD63" s="2"/>
      <c r="AE63" s="2"/>
      <c r="AF63" s="2"/>
      <c r="AG63" s="2"/>
      <c r="AH63" s="2"/>
      <c r="AI63" s="2"/>
      <c r="AJ63" s="2"/>
      <c r="AK63" s="2"/>
      <c r="AL63" s="2"/>
      <c r="AM63" s="38"/>
      <c r="AN63" s="22"/>
    </row>
    <row r="64" spans="1:40" x14ac:dyDescent="0.25">
      <c r="A64" s="7608" t="s">
        <v>4</v>
      </c>
      <c r="B64" s="7607" t="s">
        <v>49</v>
      </c>
      <c r="C64" s="7609"/>
      <c r="D64" s="7608"/>
      <c r="E64" s="7646" t="s">
        <v>6</v>
      </c>
      <c r="F64" s="7622"/>
      <c r="G64" s="7622"/>
      <c r="H64" s="7622"/>
      <c r="I64" s="7622"/>
      <c r="J64" s="7622"/>
      <c r="K64" s="7622"/>
      <c r="L64" s="7622"/>
      <c r="M64" s="7622"/>
      <c r="N64" s="7622"/>
      <c r="O64" s="7622"/>
      <c r="P64" s="7622"/>
      <c r="Q64" s="7622"/>
      <c r="R64" s="7622"/>
      <c r="S64" s="7622"/>
      <c r="T64" s="7622"/>
      <c r="U64" s="7622"/>
      <c r="V64" s="7622"/>
      <c r="W64" s="7622"/>
      <c r="X64" s="7622"/>
      <c r="Y64" s="7622"/>
      <c r="Z64" s="7622"/>
      <c r="AA64" s="7622"/>
      <c r="AB64" s="7622"/>
      <c r="AC64" s="7622"/>
      <c r="AD64" s="7622"/>
      <c r="AE64" s="7622"/>
      <c r="AF64" s="7622"/>
      <c r="AG64" s="7622"/>
      <c r="AH64" s="7622"/>
      <c r="AI64" s="7622"/>
      <c r="AJ64" s="7682"/>
      <c r="AK64" s="7581" t="s">
        <v>421</v>
      </c>
      <c r="AL64" s="38"/>
      <c r="AM64" s="22"/>
      <c r="AN64" s="22"/>
    </row>
    <row r="65" spans="1:40" x14ac:dyDescent="0.25">
      <c r="A65" s="7655"/>
      <c r="B65" s="7687"/>
      <c r="C65" s="7688"/>
      <c r="D65" s="7655"/>
      <c r="E65" s="7626" t="s">
        <v>2931</v>
      </c>
      <c r="F65" s="7625"/>
      <c r="G65" s="7624" t="s">
        <v>2932</v>
      </c>
      <c r="H65" s="7624"/>
      <c r="I65" s="7626" t="s">
        <v>2933</v>
      </c>
      <c r="J65" s="7625"/>
      <c r="K65" s="7624" t="s">
        <v>2934</v>
      </c>
      <c r="L65" s="7624"/>
      <c r="M65" s="7626" t="s">
        <v>2935</v>
      </c>
      <c r="N65" s="7625"/>
      <c r="O65" s="7624" t="s">
        <v>2936</v>
      </c>
      <c r="P65" s="7624"/>
      <c r="Q65" s="7626" t="s">
        <v>2937</v>
      </c>
      <c r="R65" s="7625"/>
      <c r="S65" s="7624" t="s">
        <v>23</v>
      </c>
      <c r="T65" s="7624"/>
      <c r="U65" s="7626" t="s">
        <v>24</v>
      </c>
      <c r="V65" s="7625"/>
      <c r="W65" s="7624" t="s">
        <v>25</v>
      </c>
      <c r="X65" s="7624"/>
      <c r="Y65" s="7626" t="s">
        <v>26</v>
      </c>
      <c r="Z65" s="7625"/>
      <c r="AA65" s="7624" t="s">
        <v>27</v>
      </c>
      <c r="AB65" s="7624"/>
      <c r="AC65" s="7626" t="s">
        <v>28</v>
      </c>
      <c r="AD65" s="7625"/>
      <c r="AE65" s="7624" t="s">
        <v>29</v>
      </c>
      <c r="AF65" s="7624"/>
      <c r="AG65" s="7626" t="s">
        <v>30</v>
      </c>
      <c r="AH65" s="7625"/>
      <c r="AI65" s="7626" t="s">
        <v>504</v>
      </c>
      <c r="AJ65" s="7685"/>
      <c r="AK65" s="7686"/>
      <c r="AL65" s="38"/>
      <c r="AM65" s="22"/>
      <c r="AN65" s="22"/>
    </row>
    <row r="66" spans="1:40" x14ac:dyDescent="0.25">
      <c r="A66" s="7656"/>
      <c r="B66" s="4612" t="s">
        <v>52</v>
      </c>
      <c r="C66" s="4613" t="s">
        <v>53</v>
      </c>
      <c r="D66" s="4533" t="s">
        <v>54</v>
      </c>
      <c r="E66" s="4472" t="s">
        <v>53</v>
      </c>
      <c r="F66" s="4473" t="s">
        <v>54</v>
      </c>
      <c r="G66" s="4471" t="s">
        <v>53</v>
      </c>
      <c r="H66" s="4474" t="s">
        <v>54</v>
      </c>
      <c r="I66" s="4472" t="s">
        <v>53</v>
      </c>
      <c r="J66" s="4473" t="s">
        <v>54</v>
      </c>
      <c r="K66" s="4471" t="s">
        <v>53</v>
      </c>
      <c r="L66" s="4474" t="s">
        <v>54</v>
      </c>
      <c r="M66" s="4472" t="s">
        <v>53</v>
      </c>
      <c r="N66" s="4473" t="s">
        <v>54</v>
      </c>
      <c r="O66" s="4471" t="s">
        <v>53</v>
      </c>
      <c r="P66" s="4474" t="s">
        <v>54</v>
      </c>
      <c r="Q66" s="4472" t="s">
        <v>53</v>
      </c>
      <c r="R66" s="4473" t="s">
        <v>54</v>
      </c>
      <c r="S66" s="4471" t="s">
        <v>53</v>
      </c>
      <c r="T66" s="4474" t="s">
        <v>54</v>
      </c>
      <c r="U66" s="4472" t="s">
        <v>53</v>
      </c>
      <c r="V66" s="4473" t="s">
        <v>54</v>
      </c>
      <c r="W66" s="4471" t="s">
        <v>53</v>
      </c>
      <c r="X66" s="4474" t="s">
        <v>54</v>
      </c>
      <c r="Y66" s="4472" t="s">
        <v>53</v>
      </c>
      <c r="Z66" s="4473" t="s">
        <v>54</v>
      </c>
      <c r="AA66" s="4471" t="s">
        <v>53</v>
      </c>
      <c r="AB66" s="4474" t="s">
        <v>54</v>
      </c>
      <c r="AC66" s="4472" t="s">
        <v>53</v>
      </c>
      <c r="AD66" s="4473" t="s">
        <v>54</v>
      </c>
      <c r="AE66" s="4471" t="s">
        <v>53</v>
      </c>
      <c r="AF66" s="4474" t="s">
        <v>54</v>
      </c>
      <c r="AG66" s="4472" t="s">
        <v>53</v>
      </c>
      <c r="AH66" s="4473" t="s">
        <v>54</v>
      </c>
      <c r="AI66" s="4472" t="s">
        <v>53</v>
      </c>
      <c r="AJ66" s="4535" t="s">
        <v>54</v>
      </c>
      <c r="AK66" s="7582"/>
      <c r="AL66" s="38"/>
      <c r="AM66" s="22"/>
      <c r="AN66" s="22"/>
    </row>
    <row r="67" spans="1:40" x14ac:dyDescent="0.25">
      <c r="A67" s="4623" t="s">
        <v>135</v>
      </c>
      <c r="B67" s="4624">
        <f>SUM(C67+D67)</f>
        <v>0</v>
      </c>
      <c r="C67" s="4625">
        <f t="shared" ref="C67:D69" si="10">SUM(E67+G67+I67+K67+M67+O67+Q67+S67+U67+W67+Y67+AA67+AC67+AE67+AG67+AI67)</f>
        <v>0</v>
      </c>
      <c r="D67" s="4626">
        <f t="shared" si="10"/>
        <v>0</v>
      </c>
      <c r="E67" s="4627"/>
      <c r="F67" s="4628"/>
      <c r="G67" s="4629"/>
      <c r="H67" s="4630"/>
      <c r="I67" s="4627"/>
      <c r="J67" s="4631"/>
      <c r="K67" s="4629"/>
      <c r="L67" s="4630"/>
      <c r="M67" s="4627"/>
      <c r="N67" s="4631"/>
      <c r="O67" s="4629"/>
      <c r="P67" s="4630"/>
      <c r="Q67" s="4627"/>
      <c r="R67" s="4631"/>
      <c r="S67" s="4629"/>
      <c r="T67" s="4630"/>
      <c r="U67" s="4627"/>
      <c r="V67" s="4631"/>
      <c r="W67" s="4629"/>
      <c r="X67" s="4630"/>
      <c r="Y67" s="4627"/>
      <c r="Z67" s="4631"/>
      <c r="AA67" s="4629"/>
      <c r="AB67" s="4630"/>
      <c r="AC67" s="4627"/>
      <c r="AD67" s="4631"/>
      <c r="AE67" s="4629"/>
      <c r="AF67" s="4630"/>
      <c r="AG67" s="4627"/>
      <c r="AH67" s="4631"/>
      <c r="AI67" s="4632"/>
      <c r="AJ67" s="4633"/>
      <c r="AK67" s="4634"/>
      <c r="AL67" s="1485"/>
      <c r="AM67" s="25"/>
      <c r="AN67" s="25"/>
    </row>
    <row r="68" spans="1:40" x14ac:dyDescent="0.25">
      <c r="A68" s="4635" t="s">
        <v>608</v>
      </c>
      <c r="B68" s="4601">
        <f>SUM(C68+D68)</f>
        <v>0</v>
      </c>
      <c r="C68" s="4602">
        <f t="shared" si="10"/>
        <v>0</v>
      </c>
      <c r="D68" s="4636">
        <f t="shared" si="10"/>
        <v>0</v>
      </c>
      <c r="E68" s="1563"/>
      <c r="F68" s="1562"/>
      <c r="G68" s="1579"/>
      <c r="H68" s="1574"/>
      <c r="I68" s="1563"/>
      <c r="J68" s="1571"/>
      <c r="K68" s="1579"/>
      <c r="L68" s="1574"/>
      <c r="M68" s="1563"/>
      <c r="N68" s="1571"/>
      <c r="O68" s="1579"/>
      <c r="P68" s="1574"/>
      <c r="Q68" s="1563"/>
      <c r="R68" s="1571"/>
      <c r="S68" s="1579"/>
      <c r="T68" s="1574"/>
      <c r="U68" s="1563"/>
      <c r="V68" s="1571"/>
      <c r="W68" s="1579"/>
      <c r="X68" s="1574"/>
      <c r="Y68" s="1563"/>
      <c r="Z68" s="1571"/>
      <c r="AA68" s="1579"/>
      <c r="AB68" s="1574"/>
      <c r="AC68" s="1563"/>
      <c r="AD68" s="1571"/>
      <c r="AE68" s="1579"/>
      <c r="AF68" s="1574"/>
      <c r="AG68" s="1563"/>
      <c r="AH68" s="1571"/>
      <c r="AI68" s="4637"/>
      <c r="AJ68" s="1572"/>
      <c r="AK68" s="1562"/>
      <c r="AL68" s="1485"/>
      <c r="AM68" s="25"/>
      <c r="AN68" s="25"/>
    </row>
    <row r="69" spans="1:40" x14ac:dyDescent="0.25">
      <c r="A69" s="40" t="s">
        <v>2770</v>
      </c>
      <c r="B69" s="4638">
        <f>SUM(C69+D69)</f>
        <v>0</v>
      </c>
      <c r="C69" s="4639">
        <f t="shared" si="10"/>
        <v>0</v>
      </c>
      <c r="D69" s="4640">
        <f t="shared" si="10"/>
        <v>0</v>
      </c>
      <c r="E69" s="4641"/>
      <c r="F69" s="804"/>
      <c r="G69" s="805"/>
      <c r="H69" s="4642"/>
      <c r="I69" s="4641"/>
      <c r="J69" s="4643"/>
      <c r="K69" s="805"/>
      <c r="L69" s="4642"/>
      <c r="M69" s="4641"/>
      <c r="N69" s="4643"/>
      <c r="O69" s="805"/>
      <c r="P69" s="4642"/>
      <c r="Q69" s="4641"/>
      <c r="R69" s="4643"/>
      <c r="S69" s="805"/>
      <c r="T69" s="4642"/>
      <c r="U69" s="4641"/>
      <c r="V69" s="4643"/>
      <c r="W69" s="805"/>
      <c r="X69" s="4642"/>
      <c r="Y69" s="4641"/>
      <c r="Z69" s="4643"/>
      <c r="AA69" s="805"/>
      <c r="AB69" s="4642"/>
      <c r="AC69" s="4641"/>
      <c r="AD69" s="4643"/>
      <c r="AE69" s="805"/>
      <c r="AF69" s="4642"/>
      <c r="AG69" s="4641"/>
      <c r="AH69" s="4643"/>
      <c r="AI69" s="4644"/>
      <c r="AJ69" s="4645"/>
      <c r="AK69" s="1125"/>
      <c r="AL69" s="1485"/>
      <c r="AM69" s="25"/>
      <c r="AN69" s="25"/>
    </row>
    <row r="70" spans="1:40" x14ac:dyDescent="0.25">
      <c r="A70" s="4646" t="s">
        <v>49</v>
      </c>
      <c r="B70" s="4570">
        <f t="shared" ref="B70:K70" si="11">SUM(B67:B69)</f>
        <v>0</v>
      </c>
      <c r="C70" s="4524">
        <f t="shared" si="11"/>
        <v>0</v>
      </c>
      <c r="D70" s="4522">
        <f t="shared" si="11"/>
        <v>0</v>
      </c>
      <c r="E70" s="4647">
        <f t="shared" si="11"/>
        <v>0</v>
      </c>
      <c r="F70" s="4648">
        <f t="shared" si="11"/>
        <v>0</v>
      </c>
      <c r="G70" s="4649">
        <f t="shared" si="11"/>
        <v>0</v>
      </c>
      <c r="H70" s="4650">
        <f t="shared" si="11"/>
        <v>0</v>
      </c>
      <c r="I70" s="4647">
        <f t="shared" si="11"/>
        <v>0</v>
      </c>
      <c r="J70" s="4651">
        <f t="shared" si="11"/>
        <v>0</v>
      </c>
      <c r="K70" s="4649">
        <f t="shared" si="11"/>
        <v>0</v>
      </c>
      <c r="L70" s="4650">
        <f t="shared" ref="L70:AK70" si="12">SUM(L67:L69)</f>
        <v>0</v>
      </c>
      <c r="M70" s="4647">
        <f t="shared" si="12"/>
        <v>0</v>
      </c>
      <c r="N70" s="4651">
        <f t="shared" si="12"/>
        <v>0</v>
      </c>
      <c r="O70" s="4649">
        <f t="shared" si="12"/>
        <v>0</v>
      </c>
      <c r="P70" s="4650">
        <f t="shared" si="12"/>
        <v>0</v>
      </c>
      <c r="Q70" s="4647">
        <f t="shared" si="12"/>
        <v>0</v>
      </c>
      <c r="R70" s="4651">
        <f t="shared" si="12"/>
        <v>0</v>
      </c>
      <c r="S70" s="4649">
        <f t="shared" si="12"/>
        <v>0</v>
      </c>
      <c r="T70" s="4650">
        <f t="shared" si="12"/>
        <v>0</v>
      </c>
      <c r="U70" s="4647">
        <f t="shared" si="12"/>
        <v>0</v>
      </c>
      <c r="V70" s="4651">
        <f t="shared" si="12"/>
        <v>0</v>
      </c>
      <c r="W70" s="4649">
        <f t="shared" si="12"/>
        <v>0</v>
      </c>
      <c r="X70" s="4650">
        <f t="shared" si="12"/>
        <v>0</v>
      </c>
      <c r="Y70" s="4647">
        <f t="shared" si="12"/>
        <v>0</v>
      </c>
      <c r="Z70" s="4651">
        <f t="shared" si="12"/>
        <v>0</v>
      </c>
      <c r="AA70" s="4649">
        <f t="shared" si="12"/>
        <v>0</v>
      </c>
      <c r="AB70" s="4650">
        <f t="shared" si="12"/>
        <v>0</v>
      </c>
      <c r="AC70" s="4647">
        <f t="shared" si="12"/>
        <v>0</v>
      </c>
      <c r="AD70" s="4651">
        <f t="shared" si="12"/>
        <v>0</v>
      </c>
      <c r="AE70" s="4649">
        <f t="shared" si="12"/>
        <v>0</v>
      </c>
      <c r="AF70" s="4650">
        <f t="shared" si="12"/>
        <v>0</v>
      </c>
      <c r="AG70" s="4647">
        <f t="shared" si="12"/>
        <v>0</v>
      </c>
      <c r="AH70" s="4651">
        <f t="shared" si="12"/>
        <v>0</v>
      </c>
      <c r="AI70" s="4652">
        <f t="shared" si="12"/>
        <v>0</v>
      </c>
      <c r="AJ70" s="4653">
        <f t="shared" si="12"/>
        <v>0</v>
      </c>
      <c r="AK70" s="4648">
        <f t="shared" si="12"/>
        <v>0</v>
      </c>
      <c r="AL70" s="41"/>
      <c r="AM70" s="22"/>
      <c r="AN70" s="22"/>
    </row>
    <row r="71" spans="1:40" x14ac:dyDescent="0.25">
      <c r="A71" s="42" t="s">
        <v>2969</v>
      </c>
      <c r="B71" s="37"/>
      <c r="C71" s="4530"/>
      <c r="D71" s="4530"/>
      <c r="E71" s="4530"/>
      <c r="F71" s="2"/>
      <c r="G71" s="2"/>
      <c r="H71" s="2"/>
      <c r="I71" s="2"/>
      <c r="J71" s="2"/>
      <c r="K71" s="2"/>
      <c r="L71" s="2"/>
      <c r="M71" s="3"/>
      <c r="N71" s="39"/>
      <c r="O71" s="39"/>
      <c r="P71" s="39"/>
      <c r="Q71" s="4"/>
      <c r="R71" s="4"/>
      <c r="S71" s="4"/>
      <c r="T71" s="4"/>
      <c r="U71" s="2"/>
      <c r="V71" s="2"/>
      <c r="W71" s="2"/>
      <c r="X71" s="2"/>
      <c r="Y71" s="2"/>
      <c r="Z71" s="2"/>
      <c r="AA71" s="2"/>
      <c r="AB71" s="2"/>
      <c r="AC71" s="2"/>
      <c r="AD71" s="2"/>
      <c r="AE71" s="2"/>
      <c r="AF71" s="2"/>
      <c r="AG71" s="2"/>
      <c r="AH71" s="2"/>
      <c r="AI71" s="2"/>
      <c r="AJ71" s="2"/>
      <c r="AK71" s="2"/>
      <c r="AL71" s="22"/>
      <c r="AM71" s="22"/>
      <c r="AN71" s="43"/>
    </row>
    <row r="72" spans="1:40" x14ac:dyDescent="0.25">
      <c r="A72" s="7608" t="s">
        <v>4</v>
      </c>
      <c r="B72" s="7607" t="s">
        <v>49</v>
      </c>
      <c r="C72" s="7609"/>
      <c r="D72" s="7608"/>
      <c r="E72" s="7646" t="s">
        <v>6</v>
      </c>
      <c r="F72" s="7622"/>
      <c r="G72" s="7622"/>
      <c r="H72" s="7622"/>
      <c r="I72" s="7622"/>
      <c r="J72" s="7622"/>
      <c r="K72" s="7622"/>
      <c r="L72" s="7622"/>
      <c r="M72" s="7622"/>
      <c r="N72" s="7622"/>
      <c r="O72" s="7622"/>
      <c r="P72" s="7622"/>
      <c r="Q72" s="7622"/>
      <c r="R72" s="7622"/>
      <c r="S72" s="7622"/>
      <c r="T72" s="7622"/>
      <c r="U72" s="7622"/>
      <c r="V72" s="7622"/>
      <c r="W72" s="7622"/>
      <c r="X72" s="7622"/>
      <c r="Y72" s="7622"/>
      <c r="Z72" s="7622"/>
      <c r="AA72" s="7622"/>
      <c r="AB72" s="7622"/>
      <c r="AC72" s="7622"/>
      <c r="AD72" s="7622"/>
      <c r="AE72" s="7622"/>
      <c r="AF72" s="7622"/>
      <c r="AG72" s="7622"/>
      <c r="AH72" s="7622"/>
      <c r="AI72" s="7622"/>
      <c r="AJ72" s="7682"/>
      <c r="AK72" s="7662" t="s">
        <v>421</v>
      </c>
      <c r="AL72" s="7683" t="s">
        <v>455</v>
      </c>
      <c r="AM72" s="22"/>
      <c r="AN72" s="22"/>
    </row>
    <row r="73" spans="1:40" x14ac:dyDescent="0.25">
      <c r="A73" s="7655"/>
      <c r="B73" s="7676"/>
      <c r="C73" s="7677"/>
      <c r="D73" s="7656"/>
      <c r="E73" s="7626" t="s">
        <v>2931</v>
      </c>
      <c r="F73" s="7625"/>
      <c r="G73" s="7626" t="s">
        <v>2932</v>
      </c>
      <c r="H73" s="7625"/>
      <c r="I73" s="7626" t="s">
        <v>2933</v>
      </c>
      <c r="J73" s="7625"/>
      <c r="K73" s="7626" t="s">
        <v>2934</v>
      </c>
      <c r="L73" s="7625"/>
      <c r="M73" s="7626" t="s">
        <v>2935</v>
      </c>
      <c r="N73" s="7625"/>
      <c r="O73" s="7626" t="s">
        <v>2936</v>
      </c>
      <c r="P73" s="7625"/>
      <c r="Q73" s="7626" t="s">
        <v>2937</v>
      </c>
      <c r="R73" s="7625"/>
      <c r="S73" s="7626" t="s">
        <v>23</v>
      </c>
      <c r="T73" s="7625"/>
      <c r="U73" s="7626" t="s">
        <v>24</v>
      </c>
      <c r="V73" s="7625"/>
      <c r="W73" s="7626" t="s">
        <v>25</v>
      </c>
      <c r="X73" s="7625"/>
      <c r="Y73" s="7626" t="s">
        <v>26</v>
      </c>
      <c r="Z73" s="7625"/>
      <c r="AA73" s="7626" t="s">
        <v>27</v>
      </c>
      <c r="AB73" s="7625"/>
      <c r="AC73" s="7626" t="s">
        <v>28</v>
      </c>
      <c r="AD73" s="7625"/>
      <c r="AE73" s="7626" t="s">
        <v>29</v>
      </c>
      <c r="AF73" s="7625"/>
      <c r="AG73" s="7626" t="s">
        <v>30</v>
      </c>
      <c r="AH73" s="7625"/>
      <c r="AI73" s="7626" t="s">
        <v>504</v>
      </c>
      <c r="AJ73" s="7685"/>
      <c r="AK73" s="7663"/>
      <c r="AL73" s="7319"/>
      <c r="AM73" s="22"/>
      <c r="AN73" s="22"/>
    </row>
    <row r="74" spans="1:40" x14ac:dyDescent="0.25">
      <c r="A74" s="7656"/>
      <c r="B74" s="4612" t="s">
        <v>52</v>
      </c>
      <c r="C74" s="4613" t="s">
        <v>53</v>
      </c>
      <c r="D74" s="4533" t="s">
        <v>54</v>
      </c>
      <c r="E74" s="4654" t="s">
        <v>53</v>
      </c>
      <c r="F74" s="4655" t="s">
        <v>54</v>
      </c>
      <c r="G74" s="4656" t="s">
        <v>53</v>
      </c>
      <c r="H74" s="4657" t="s">
        <v>54</v>
      </c>
      <c r="I74" s="4654" t="s">
        <v>53</v>
      </c>
      <c r="J74" s="4655" t="s">
        <v>54</v>
      </c>
      <c r="K74" s="4654" t="s">
        <v>53</v>
      </c>
      <c r="L74" s="4655" t="s">
        <v>54</v>
      </c>
      <c r="M74" s="4656" t="s">
        <v>53</v>
      </c>
      <c r="N74" s="4657" t="s">
        <v>54</v>
      </c>
      <c r="O74" s="4654" t="s">
        <v>53</v>
      </c>
      <c r="P74" s="4655" t="s">
        <v>54</v>
      </c>
      <c r="Q74" s="4656" t="s">
        <v>53</v>
      </c>
      <c r="R74" s="4657" t="s">
        <v>54</v>
      </c>
      <c r="S74" s="4654" t="s">
        <v>53</v>
      </c>
      <c r="T74" s="4655" t="s">
        <v>54</v>
      </c>
      <c r="U74" s="4656" t="s">
        <v>53</v>
      </c>
      <c r="V74" s="4657" t="s">
        <v>54</v>
      </c>
      <c r="W74" s="4654" t="s">
        <v>53</v>
      </c>
      <c r="X74" s="4655" t="s">
        <v>54</v>
      </c>
      <c r="Y74" s="4656" t="s">
        <v>53</v>
      </c>
      <c r="Z74" s="4657" t="s">
        <v>54</v>
      </c>
      <c r="AA74" s="4654" t="s">
        <v>53</v>
      </c>
      <c r="AB74" s="4655" t="s">
        <v>54</v>
      </c>
      <c r="AC74" s="4656" t="s">
        <v>53</v>
      </c>
      <c r="AD74" s="4657" t="s">
        <v>54</v>
      </c>
      <c r="AE74" s="4654" t="s">
        <v>53</v>
      </c>
      <c r="AF74" s="4655" t="s">
        <v>54</v>
      </c>
      <c r="AG74" s="4656" t="s">
        <v>53</v>
      </c>
      <c r="AH74" s="4657" t="s">
        <v>54</v>
      </c>
      <c r="AI74" s="4654" t="s">
        <v>53</v>
      </c>
      <c r="AJ74" s="4658" t="s">
        <v>54</v>
      </c>
      <c r="AK74" s="7664"/>
      <c r="AL74" s="7684"/>
      <c r="AM74" s="22"/>
      <c r="AN74" s="22"/>
    </row>
    <row r="75" spans="1:40" x14ac:dyDescent="0.25">
      <c r="A75" s="4659" t="s">
        <v>608</v>
      </c>
      <c r="B75" s="33">
        <f>SUM(C75+D75)</f>
        <v>0</v>
      </c>
      <c r="C75" s="34">
        <f>SUM(E75+G75+I75+K75+M75+O75+Q75+S75+U75+W75+Y75+AA75+AC75+AE75+AG75+AI75)</f>
        <v>0</v>
      </c>
      <c r="D75" s="4596">
        <f>SUM(F75+H75+J75+L75+N75+P75+R75+T75+V75+X75+Z75+AB75+AD75+AF75+AH75+AJ75)</f>
        <v>0</v>
      </c>
      <c r="E75" s="44"/>
      <c r="F75" s="4660"/>
      <c r="G75" s="45"/>
      <c r="H75" s="46"/>
      <c r="I75" s="44"/>
      <c r="J75" s="47"/>
      <c r="K75" s="44"/>
      <c r="L75" s="47"/>
      <c r="M75" s="45"/>
      <c r="N75" s="46"/>
      <c r="O75" s="44"/>
      <c r="P75" s="47"/>
      <c r="Q75" s="45"/>
      <c r="R75" s="46"/>
      <c r="S75" s="44"/>
      <c r="T75" s="47"/>
      <c r="U75" s="45"/>
      <c r="V75" s="46"/>
      <c r="W75" s="44"/>
      <c r="X75" s="47"/>
      <c r="Y75" s="45"/>
      <c r="Z75" s="46"/>
      <c r="AA75" s="44"/>
      <c r="AB75" s="47"/>
      <c r="AC75" s="45"/>
      <c r="AD75" s="46"/>
      <c r="AE75" s="44"/>
      <c r="AF75" s="47"/>
      <c r="AG75" s="45"/>
      <c r="AH75" s="46"/>
      <c r="AI75" s="48"/>
      <c r="AJ75" s="49"/>
      <c r="AK75" s="4660"/>
      <c r="AL75" s="50"/>
      <c r="AM75" s="51"/>
      <c r="AN75" s="22"/>
    </row>
    <row r="76" spans="1:40" x14ac:dyDescent="0.25">
      <c r="A76" s="4661" t="s">
        <v>2770</v>
      </c>
      <c r="B76" s="1024">
        <f>SUM(C76+D76)</f>
        <v>0</v>
      </c>
      <c r="C76" s="36">
        <f>SUM(E76+G76+I76+K76+M76+O76+Q76+S76+U76+W76+Y76+AA76+AC76+AE76+AG76+AI76)</f>
        <v>0</v>
      </c>
      <c r="D76" s="1126">
        <f>SUM(F76+H76+J76+L76+N76+P76+R76+T76+V76+X76+Z76+AB76+AD76+AF76+AH76+AJ76)</f>
        <v>0</v>
      </c>
      <c r="E76" s="4641"/>
      <c r="F76" s="804"/>
      <c r="G76" s="805"/>
      <c r="H76" s="4642"/>
      <c r="I76" s="4641"/>
      <c r="J76" s="4643"/>
      <c r="K76" s="4641"/>
      <c r="L76" s="4643"/>
      <c r="M76" s="805"/>
      <c r="N76" s="4642"/>
      <c r="O76" s="4641"/>
      <c r="P76" s="4643"/>
      <c r="Q76" s="805"/>
      <c r="R76" s="4642"/>
      <c r="S76" s="4641"/>
      <c r="T76" s="4643"/>
      <c r="U76" s="805"/>
      <c r="V76" s="4642"/>
      <c r="W76" s="4641"/>
      <c r="X76" s="4643"/>
      <c r="Y76" s="805"/>
      <c r="Z76" s="4642"/>
      <c r="AA76" s="4641"/>
      <c r="AB76" s="4643"/>
      <c r="AC76" s="805"/>
      <c r="AD76" s="4642"/>
      <c r="AE76" s="2024"/>
      <c r="AF76" s="2021"/>
      <c r="AG76" s="805"/>
      <c r="AH76" s="4642"/>
      <c r="AI76" s="4644"/>
      <c r="AJ76" s="4645"/>
      <c r="AK76" s="1125"/>
      <c r="AL76" s="52"/>
      <c r="AM76" s="51"/>
      <c r="AN76" s="22"/>
    </row>
    <row r="77" spans="1:40" x14ac:dyDescent="0.25">
      <c r="A77" s="4662" t="s">
        <v>49</v>
      </c>
      <c r="B77" s="4570">
        <f t="shared" ref="B77:AK77" si="13">SUM(B75:B76)</f>
        <v>0</v>
      </c>
      <c r="C77" s="4524">
        <f>SUM(C75:C76)</f>
        <v>0</v>
      </c>
      <c r="D77" s="4522">
        <f t="shared" si="13"/>
        <v>0</v>
      </c>
      <c r="E77" s="4647">
        <f>SUM(E75:E76)</f>
        <v>0</v>
      </c>
      <c r="F77" s="4648">
        <f t="shared" si="13"/>
        <v>0</v>
      </c>
      <c r="G77" s="4649">
        <f t="shared" si="13"/>
        <v>0</v>
      </c>
      <c r="H77" s="4650">
        <f t="shared" si="13"/>
        <v>0</v>
      </c>
      <c r="I77" s="4647">
        <f t="shared" si="13"/>
        <v>0</v>
      </c>
      <c r="J77" s="4651">
        <f t="shared" si="13"/>
        <v>0</v>
      </c>
      <c r="K77" s="4647">
        <f t="shared" si="13"/>
        <v>0</v>
      </c>
      <c r="L77" s="4651">
        <f t="shared" si="13"/>
        <v>0</v>
      </c>
      <c r="M77" s="4649">
        <f t="shared" si="13"/>
        <v>0</v>
      </c>
      <c r="N77" s="4650">
        <f t="shared" si="13"/>
        <v>0</v>
      </c>
      <c r="O77" s="4647">
        <f t="shared" si="13"/>
        <v>0</v>
      </c>
      <c r="P77" s="4651">
        <f t="shared" si="13"/>
        <v>0</v>
      </c>
      <c r="Q77" s="4649">
        <f t="shared" si="13"/>
        <v>0</v>
      </c>
      <c r="R77" s="4650">
        <f t="shared" si="13"/>
        <v>0</v>
      </c>
      <c r="S77" s="4647">
        <f t="shared" si="13"/>
        <v>0</v>
      </c>
      <c r="T77" s="4651">
        <f t="shared" si="13"/>
        <v>0</v>
      </c>
      <c r="U77" s="4649">
        <f t="shared" si="13"/>
        <v>0</v>
      </c>
      <c r="V77" s="4650">
        <f t="shared" si="13"/>
        <v>0</v>
      </c>
      <c r="W77" s="4647">
        <f t="shared" si="13"/>
        <v>0</v>
      </c>
      <c r="X77" s="4651">
        <f t="shared" si="13"/>
        <v>0</v>
      </c>
      <c r="Y77" s="4649">
        <f t="shared" si="13"/>
        <v>0</v>
      </c>
      <c r="Z77" s="4650">
        <f t="shared" si="13"/>
        <v>0</v>
      </c>
      <c r="AA77" s="4647">
        <f t="shared" si="13"/>
        <v>0</v>
      </c>
      <c r="AB77" s="4651">
        <f t="shared" si="13"/>
        <v>0</v>
      </c>
      <c r="AC77" s="4649">
        <f t="shared" si="13"/>
        <v>0</v>
      </c>
      <c r="AD77" s="4663">
        <f t="shared" si="13"/>
        <v>0</v>
      </c>
      <c r="AE77" s="4663">
        <f t="shared" si="13"/>
        <v>0</v>
      </c>
      <c r="AF77" s="4663">
        <f t="shared" si="13"/>
        <v>0</v>
      </c>
      <c r="AG77" s="4663">
        <f t="shared" si="13"/>
        <v>0</v>
      </c>
      <c r="AH77" s="4650">
        <f t="shared" si="13"/>
        <v>0</v>
      </c>
      <c r="AI77" s="4652">
        <f t="shared" si="13"/>
        <v>0</v>
      </c>
      <c r="AJ77" s="4653">
        <f t="shared" si="13"/>
        <v>0</v>
      </c>
      <c r="AK77" s="4648">
        <f t="shared" si="13"/>
        <v>0</v>
      </c>
      <c r="AL77" s="4616">
        <f>SUM(AL75:AL76)</f>
        <v>0</v>
      </c>
      <c r="AM77" s="22"/>
      <c r="AN77" s="22"/>
    </row>
    <row r="78" spans="1:40" x14ac:dyDescent="0.25">
      <c r="A78" s="3" t="s">
        <v>2970</v>
      </c>
      <c r="B78" s="37"/>
      <c r="C78" s="4530"/>
      <c r="D78" s="4530"/>
      <c r="E78" s="4530"/>
      <c r="F78" s="3"/>
      <c r="G78" s="2"/>
      <c r="H78" s="2"/>
      <c r="I78" s="2"/>
      <c r="J78" s="2"/>
      <c r="K78" s="2"/>
      <c r="L78" s="2"/>
      <c r="M78" s="3"/>
      <c r="N78" s="2"/>
      <c r="O78" s="2"/>
      <c r="P78" s="2"/>
      <c r="Q78" s="4"/>
      <c r="R78" s="4"/>
      <c r="S78" s="4"/>
      <c r="T78" s="4"/>
      <c r="U78" s="4"/>
      <c r="V78" s="4"/>
      <c r="W78" s="2"/>
      <c r="X78" s="2"/>
      <c r="Y78" s="2"/>
      <c r="Z78" s="2"/>
      <c r="AA78" s="2"/>
      <c r="AB78" s="2"/>
      <c r="AC78" s="2"/>
      <c r="AD78" s="2"/>
      <c r="AE78" s="2"/>
      <c r="AF78" s="2"/>
      <c r="AG78" s="2"/>
      <c r="AH78" s="2"/>
      <c r="AI78" s="2"/>
      <c r="AJ78" s="2"/>
      <c r="AK78" s="2"/>
      <c r="AL78" s="2"/>
      <c r="AM78" s="22"/>
      <c r="AN78" s="22"/>
    </row>
    <row r="79" spans="1:40" x14ac:dyDescent="0.25">
      <c r="A79" s="7608" t="s">
        <v>2929</v>
      </c>
      <c r="B79" s="7607" t="s">
        <v>49</v>
      </c>
      <c r="C79" s="7609"/>
      <c r="D79" s="7608"/>
      <c r="E79" s="7652" t="s">
        <v>6</v>
      </c>
      <c r="F79" s="7678"/>
      <c r="G79" s="7678"/>
      <c r="H79" s="7678"/>
      <c r="I79" s="7678"/>
      <c r="J79" s="7678"/>
      <c r="K79" s="7678"/>
      <c r="L79" s="7678"/>
      <c r="M79" s="7678"/>
      <c r="N79" s="7678"/>
      <c r="O79" s="7678"/>
      <c r="P79" s="7678"/>
      <c r="Q79" s="7678"/>
      <c r="R79" s="7678"/>
      <c r="S79" s="7678"/>
      <c r="T79" s="7678"/>
      <c r="U79" s="7678"/>
      <c r="V79" s="7678"/>
      <c r="W79" s="7678"/>
      <c r="X79" s="7678"/>
      <c r="Y79" s="7678"/>
      <c r="Z79" s="7678"/>
      <c r="AA79" s="7678"/>
      <c r="AB79" s="7678"/>
      <c r="AC79" s="7678"/>
      <c r="AD79" s="7678"/>
      <c r="AE79" s="7678"/>
      <c r="AF79" s="7678"/>
      <c r="AG79" s="7678"/>
      <c r="AH79" s="7678"/>
      <c r="AI79" s="7678"/>
      <c r="AJ79" s="7653"/>
      <c r="AK79" s="2"/>
      <c r="AL79" s="22"/>
      <c r="AM79" s="22"/>
      <c r="AN79" s="22"/>
    </row>
    <row r="80" spans="1:40" x14ac:dyDescent="0.25">
      <c r="A80" s="7655"/>
      <c r="B80" s="7676"/>
      <c r="C80" s="7677"/>
      <c r="D80" s="7656"/>
      <c r="E80" s="7626" t="s">
        <v>2931</v>
      </c>
      <c r="F80" s="7625"/>
      <c r="G80" s="7624" t="s">
        <v>2932</v>
      </c>
      <c r="H80" s="7624"/>
      <c r="I80" s="7626" t="s">
        <v>2933</v>
      </c>
      <c r="J80" s="7625"/>
      <c r="K80" s="7624" t="s">
        <v>2934</v>
      </c>
      <c r="L80" s="7624"/>
      <c r="M80" s="7626" t="s">
        <v>2935</v>
      </c>
      <c r="N80" s="7625"/>
      <c r="O80" s="7609" t="s">
        <v>2936</v>
      </c>
      <c r="P80" s="7609"/>
      <c r="Q80" s="7607" t="s">
        <v>2937</v>
      </c>
      <c r="R80" s="7608"/>
      <c r="S80" s="7607" t="s">
        <v>23</v>
      </c>
      <c r="T80" s="7608"/>
      <c r="U80" s="7609" t="s">
        <v>24</v>
      </c>
      <c r="V80" s="7609"/>
      <c r="W80" s="7607" t="s">
        <v>25</v>
      </c>
      <c r="X80" s="7608"/>
      <c r="Y80" s="7609" t="s">
        <v>26</v>
      </c>
      <c r="Z80" s="7609"/>
      <c r="AA80" s="7607" t="s">
        <v>27</v>
      </c>
      <c r="AB80" s="7608"/>
      <c r="AC80" s="7609" t="s">
        <v>28</v>
      </c>
      <c r="AD80" s="7609"/>
      <c r="AE80" s="7607" t="s">
        <v>29</v>
      </c>
      <c r="AF80" s="7608"/>
      <c r="AG80" s="7609" t="s">
        <v>30</v>
      </c>
      <c r="AH80" s="7609"/>
      <c r="AI80" s="7607" t="s">
        <v>504</v>
      </c>
      <c r="AJ80" s="7608"/>
      <c r="AK80" s="4"/>
      <c r="AL80" s="38"/>
      <c r="AM80" s="38"/>
      <c r="AN80" s="22"/>
    </row>
    <row r="81" spans="1:40" x14ac:dyDescent="0.25">
      <c r="A81" s="7656"/>
      <c r="B81" s="4612" t="s">
        <v>52</v>
      </c>
      <c r="C81" s="4613" t="s">
        <v>53</v>
      </c>
      <c r="D81" s="4664" t="s">
        <v>54</v>
      </c>
      <c r="E81" s="4531" t="s">
        <v>53</v>
      </c>
      <c r="F81" s="4533" t="s">
        <v>54</v>
      </c>
      <c r="G81" s="4613" t="s">
        <v>53</v>
      </c>
      <c r="H81" s="4614" t="s">
        <v>54</v>
      </c>
      <c r="I81" s="4531" t="s">
        <v>53</v>
      </c>
      <c r="J81" s="4533" t="s">
        <v>54</v>
      </c>
      <c r="K81" s="4613" t="s">
        <v>53</v>
      </c>
      <c r="L81" s="4614" t="s">
        <v>54</v>
      </c>
      <c r="M81" s="4531" t="s">
        <v>53</v>
      </c>
      <c r="N81" s="4533" t="s">
        <v>54</v>
      </c>
      <c r="O81" s="4613" t="s">
        <v>53</v>
      </c>
      <c r="P81" s="4614" t="s">
        <v>54</v>
      </c>
      <c r="Q81" s="4531" t="s">
        <v>53</v>
      </c>
      <c r="R81" s="4533" t="s">
        <v>54</v>
      </c>
      <c r="S81" s="4531" t="s">
        <v>53</v>
      </c>
      <c r="T81" s="4533" t="s">
        <v>54</v>
      </c>
      <c r="U81" s="4613" t="s">
        <v>53</v>
      </c>
      <c r="V81" s="4614" t="s">
        <v>54</v>
      </c>
      <c r="W81" s="4531" t="s">
        <v>53</v>
      </c>
      <c r="X81" s="4533" t="s">
        <v>54</v>
      </c>
      <c r="Y81" s="4613" t="s">
        <v>53</v>
      </c>
      <c r="Z81" s="4614" t="s">
        <v>54</v>
      </c>
      <c r="AA81" s="4531" t="s">
        <v>53</v>
      </c>
      <c r="AB81" s="4533" t="s">
        <v>54</v>
      </c>
      <c r="AC81" s="4613" t="s">
        <v>53</v>
      </c>
      <c r="AD81" s="4614" t="s">
        <v>54</v>
      </c>
      <c r="AE81" s="4531" t="s">
        <v>53</v>
      </c>
      <c r="AF81" s="4533" t="s">
        <v>54</v>
      </c>
      <c r="AG81" s="4613" t="s">
        <v>53</v>
      </c>
      <c r="AH81" s="4614" t="s">
        <v>54</v>
      </c>
      <c r="AI81" s="4531" t="s">
        <v>53</v>
      </c>
      <c r="AJ81" s="4533" t="s">
        <v>54</v>
      </c>
      <c r="AK81" s="4"/>
      <c r="AL81" s="38"/>
      <c r="AM81" s="38"/>
      <c r="AN81" s="22"/>
    </row>
    <row r="82" spans="1:40" x14ac:dyDescent="0.25">
      <c r="A82" s="4665" t="s">
        <v>2971</v>
      </c>
      <c r="B82" s="33">
        <f t="shared" ref="B82:B87" si="14">SUM(C82+D82)</f>
        <v>0</v>
      </c>
      <c r="C82" s="34">
        <f>SUM(E82+G82)</f>
        <v>0</v>
      </c>
      <c r="D82" s="4636">
        <f>SUM(F82+H82)</f>
        <v>0</v>
      </c>
      <c r="E82" s="4627"/>
      <c r="F82" s="4628"/>
      <c r="G82" s="4629"/>
      <c r="H82" s="4630"/>
      <c r="I82" s="4545"/>
      <c r="J82" s="4666"/>
      <c r="K82" s="4667"/>
      <c r="L82" s="4668"/>
      <c r="M82" s="4545"/>
      <c r="N82" s="4666"/>
      <c r="O82" s="4667"/>
      <c r="P82" s="4668"/>
      <c r="Q82" s="4545"/>
      <c r="R82" s="4666"/>
      <c r="S82" s="4545"/>
      <c r="T82" s="4666"/>
      <c r="U82" s="4667"/>
      <c r="V82" s="4668"/>
      <c r="W82" s="4545"/>
      <c r="X82" s="4666"/>
      <c r="Y82" s="4667"/>
      <c r="Z82" s="4668"/>
      <c r="AA82" s="4545"/>
      <c r="AB82" s="4666"/>
      <c r="AC82" s="4667"/>
      <c r="AD82" s="4668"/>
      <c r="AE82" s="4545"/>
      <c r="AF82" s="4666"/>
      <c r="AG82" s="4667"/>
      <c r="AH82" s="4668"/>
      <c r="AI82" s="4669"/>
      <c r="AJ82" s="4666"/>
      <c r="AK82" s="53"/>
      <c r="AL82" s="38"/>
      <c r="AM82" s="38"/>
      <c r="AN82" s="22"/>
    </row>
    <row r="83" spans="1:40" x14ac:dyDescent="0.25">
      <c r="A83" s="4487" t="s">
        <v>2957</v>
      </c>
      <c r="B83" s="4601">
        <f t="shared" si="14"/>
        <v>0</v>
      </c>
      <c r="C83" s="4602">
        <f>SUM(E83+G83+I83+K83+M83+O83+Q83+S83+U83+W83+Y83+AA83+AC83+AE83+AG83+AI83)</f>
        <v>0</v>
      </c>
      <c r="D83" s="4636">
        <f>SUM(F83+H83+J83+L83+N83+P83+R83+T83+V83+X83+Z83+AB83+AD83+AF83+AH83+AJ83)</f>
        <v>0</v>
      </c>
      <c r="E83" s="1563"/>
      <c r="F83" s="1562"/>
      <c r="G83" s="1579"/>
      <c r="H83" s="1574"/>
      <c r="I83" s="1563"/>
      <c r="J83" s="1571"/>
      <c r="K83" s="1579"/>
      <c r="L83" s="1574"/>
      <c r="M83" s="1563"/>
      <c r="N83" s="1571"/>
      <c r="O83" s="1579"/>
      <c r="P83" s="1574"/>
      <c r="Q83" s="1563"/>
      <c r="R83" s="1571"/>
      <c r="S83" s="1563"/>
      <c r="T83" s="1571"/>
      <c r="U83" s="1579"/>
      <c r="V83" s="1574"/>
      <c r="W83" s="1563"/>
      <c r="X83" s="1571"/>
      <c r="Y83" s="1579"/>
      <c r="Z83" s="1574"/>
      <c r="AA83" s="1563"/>
      <c r="AB83" s="1571"/>
      <c r="AC83" s="1579"/>
      <c r="AD83" s="1574"/>
      <c r="AE83" s="1563"/>
      <c r="AF83" s="1571"/>
      <c r="AG83" s="1579"/>
      <c r="AH83" s="1574"/>
      <c r="AI83" s="4637"/>
      <c r="AJ83" s="1571"/>
      <c r="AK83" s="53"/>
      <c r="AL83" s="38"/>
      <c r="AM83" s="38"/>
      <c r="AN83" s="22"/>
    </row>
    <row r="84" spans="1:40" x14ac:dyDescent="0.25">
      <c r="A84" s="4487" t="s">
        <v>2958</v>
      </c>
      <c r="B84" s="4601">
        <f t="shared" si="14"/>
        <v>0</v>
      </c>
      <c r="C84" s="4602">
        <f>SUM(E84+G84+I84+K84+M84+O84+Q84+S84+U84+W84+Y84+AA84+AC84+AE84+AG84+AI84)</f>
        <v>0</v>
      </c>
      <c r="D84" s="4636">
        <f>SUM(F84+H84+J84+L84+N84+P84+R84+T84+V84+X84+Z84+AB84+AD84+AF84+AH84+AJ84)</f>
        <v>0</v>
      </c>
      <c r="E84" s="1563"/>
      <c r="F84" s="1562"/>
      <c r="G84" s="1579"/>
      <c r="H84" s="1574"/>
      <c r="I84" s="1563"/>
      <c r="J84" s="1571"/>
      <c r="K84" s="1579"/>
      <c r="L84" s="1574"/>
      <c r="M84" s="1563"/>
      <c r="N84" s="1571"/>
      <c r="O84" s="1579"/>
      <c r="P84" s="1574"/>
      <c r="Q84" s="1563"/>
      <c r="R84" s="1571"/>
      <c r="S84" s="1563"/>
      <c r="T84" s="1571"/>
      <c r="U84" s="1579"/>
      <c r="V84" s="1574"/>
      <c r="W84" s="1563"/>
      <c r="X84" s="1571"/>
      <c r="Y84" s="1579"/>
      <c r="Z84" s="1574"/>
      <c r="AA84" s="1563"/>
      <c r="AB84" s="1571"/>
      <c r="AC84" s="1579"/>
      <c r="AD84" s="1574"/>
      <c r="AE84" s="1563"/>
      <c r="AF84" s="1571"/>
      <c r="AG84" s="1579"/>
      <c r="AH84" s="1574"/>
      <c r="AI84" s="4637"/>
      <c r="AJ84" s="1571"/>
      <c r="AK84" s="53"/>
      <c r="AL84" s="4"/>
      <c r="AM84" s="4"/>
      <c r="AN84" s="2"/>
    </row>
    <row r="85" spans="1:40" x14ac:dyDescent="0.25">
      <c r="A85" s="4487" t="s">
        <v>2972</v>
      </c>
      <c r="B85" s="4601">
        <f t="shared" si="14"/>
        <v>0</v>
      </c>
      <c r="C85" s="4602">
        <f>SUM(G85+I85+K85+M85+O85+Q85+S85+U85+W85+Y85+AA85+AC85+AE85+AG85+AI85)</f>
        <v>0</v>
      </c>
      <c r="D85" s="4636">
        <f>SUM(H85+J85+L85+N85+P85+R85+T85+V85+X85+Z85+AB85+AD85+AF85+AH85+AJ85)</f>
        <v>0</v>
      </c>
      <c r="E85" s="4548"/>
      <c r="F85" s="4549"/>
      <c r="G85" s="1579"/>
      <c r="H85" s="1574"/>
      <c r="I85" s="1563"/>
      <c r="J85" s="1571"/>
      <c r="K85" s="1579"/>
      <c r="L85" s="1574"/>
      <c r="M85" s="1563"/>
      <c r="N85" s="1571"/>
      <c r="O85" s="1579"/>
      <c r="P85" s="1574"/>
      <c r="Q85" s="1563"/>
      <c r="R85" s="1571"/>
      <c r="S85" s="1563"/>
      <c r="T85" s="1571"/>
      <c r="U85" s="1579"/>
      <c r="V85" s="1574"/>
      <c r="W85" s="1563"/>
      <c r="X85" s="1571"/>
      <c r="Y85" s="1579"/>
      <c r="Z85" s="1574"/>
      <c r="AA85" s="1563"/>
      <c r="AB85" s="1571"/>
      <c r="AC85" s="1579"/>
      <c r="AD85" s="1574"/>
      <c r="AE85" s="1563"/>
      <c r="AF85" s="1571"/>
      <c r="AG85" s="1579"/>
      <c r="AH85" s="1574"/>
      <c r="AI85" s="4637"/>
      <c r="AJ85" s="1571"/>
      <c r="AK85" s="53"/>
      <c r="AL85" s="4"/>
      <c r="AM85" s="4"/>
      <c r="AN85" s="2"/>
    </row>
    <row r="86" spans="1:40" x14ac:dyDescent="0.25">
      <c r="A86" s="4487" t="s">
        <v>464</v>
      </c>
      <c r="B86" s="4601">
        <f t="shared" si="14"/>
        <v>0</v>
      </c>
      <c r="C86" s="4602">
        <f>SUM(S86+U86+W86+Y86+AA86+AC86+AE86+AG86+AI86)</f>
        <v>0</v>
      </c>
      <c r="D86" s="4636">
        <f>SUM(T86+V86+X86+Z86+AB86+AD86+AF86+AH86+AJ86)</f>
        <v>0</v>
      </c>
      <c r="E86" s="4548"/>
      <c r="F86" s="4549"/>
      <c r="G86" s="4670"/>
      <c r="H86" s="4671"/>
      <c r="I86" s="4548"/>
      <c r="J86" s="4672"/>
      <c r="K86" s="4670"/>
      <c r="L86" s="4671"/>
      <c r="M86" s="4548"/>
      <c r="N86" s="4672"/>
      <c r="O86" s="4670"/>
      <c r="P86" s="4671"/>
      <c r="Q86" s="4548"/>
      <c r="R86" s="4672"/>
      <c r="S86" s="1563"/>
      <c r="T86" s="1571"/>
      <c r="U86" s="1579"/>
      <c r="V86" s="1574"/>
      <c r="W86" s="1563"/>
      <c r="X86" s="1571"/>
      <c r="Y86" s="1579"/>
      <c r="Z86" s="1574"/>
      <c r="AA86" s="1563"/>
      <c r="AB86" s="1571"/>
      <c r="AC86" s="1579"/>
      <c r="AD86" s="1574"/>
      <c r="AE86" s="1563"/>
      <c r="AF86" s="1571"/>
      <c r="AG86" s="1579"/>
      <c r="AH86" s="1574"/>
      <c r="AI86" s="4637"/>
      <c r="AJ86" s="1571"/>
      <c r="AK86" s="53"/>
      <c r="AL86" s="4"/>
      <c r="AM86" s="4"/>
      <c r="AN86" s="2"/>
    </row>
    <row r="87" spans="1:40" x14ac:dyDescent="0.25">
      <c r="A87" s="4673" t="s">
        <v>2961</v>
      </c>
      <c r="B87" s="4674">
        <f t="shared" si="14"/>
        <v>0</v>
      </c>
      <c r="C87" s="806">
        <f>SUM(E87+G87+I87+K87+M87+O87+Q87+S87+U87+W87+Y87+AA87+AC87+AE87+AG87+AI87)</f>
        <v>0</v>
      </c>
      <c r="D87" s="4636">
        <f>SUM(F87+H87+J87+L87+N87+P87+R87+T87+V87+X87+Z87+AB87+AD87+AF87+AH87+AJ87)</f>
        <v>0</v>
      </c>
      <c r="E87" s="2024"/>
      <c r="F87" s="4675"/>
      <c r="G87" s="2023"/>
      <c r="H87" s="4676"/>
      <c r="I87" s="2024"/>
      <c r="J87" s="2021"/>
      <c r="K87" s="2023"/>
      <c r="L87" s="4676"/>
      <c r="M87" s="2024"/>
      <c r="N87" s="2021"/>
      <c r="O87" s="2023"/>
      <c r="P87" s="4676"/>
      <c r="Q87" s="2024"/>
      <c r="R87" s="2021"/>
      <c r="S87" s="2024"/>
      <c r="T87" s="2021"/>
      <c r="U87" s="2023"/>
      <c r="V87" s="4676"/>
      <c r="W87" s="2024"/>
      <c r="X87" s="2021"/>
      <c r="Y87" s="2023"/>
      <c r="Z87" s="4676"/>
      <c r="AA87" s="2024"/>
      <c r="AB87" s="2021"/>
      <c r="AC87" s="2023"/>
      <c r="AD87" s="4676"/>
      <c r="AE87" s="2024"/>
      <c r="AF87" s="2021"/>
      <c r="AG87" s="2023"/>
      <c r="AH87" s="4676"/>
      <c r="AI87" s="4677"/>
      <c r="AJ87" s="2021"/>
      <c r="AK87" s="53"/>
      <c r="AL87" s="4"/>
      <c r="AM87" s="4"/>
      <c r="AN87" s="2"/>
    </row>
    <row r="88" spans="1:40" x14ac:dyDescent="0.25">
      <c r="A88" s="4662" t="s">
        <v>49</v>
      </c>
      <c r="B88" s="4570">
        <f t="shared" ref="B88:AJ88" si="15">SUM(B82:B87)</f>
        <v>0</v>
      </c>
      <c r="C88" s="4524">
        <f t="shared" si="15"/>
        <v>0</v>
      </c>
      <c r="D88" s="4522">
        <f t="shared" si="15"/>
        <v>0</v>
      </c>
      <c r="E88" s="4647">
        <f>SUM(E82:E87)</f>
        <v>0</v>
      </c>
      <c r="F88" s="4648">
        <f t="shared" si="15"/>
        <v>0</v>
      </c>
      <c r="G88" s="4649">
        <f t="shared" si="15"/>
        <v>0</v>
      </c>
      <c r="H88" s="4650">
        <f t="shared" si="15"/>
        <v>0</v>
      </c>
      <c r="I88" s="4647">
        <f t="shared" si="15"/>
        <v>0</v>
      </c>
      <c r="J88" s="4651">
        <f t="shared" si="15"/>
        <v>0</v>
      </c>
      <c r="K88" s="4649">
        <f t="shared" si="15"/>
        <v>0</v>
      </c>
      <c r="L88" s="4650">
        <f t="shared" si="15"/>
        <v>0</v>
      </c>
      <c r="M88" s="4647">
        <f t="shared" si="15"/>
        <v>0</v>
      </c>
      <c r="N88" s="4651">
        <f t="shared" si="15"/>
        <v>0</v>
      </c>
      <c r="O88" s="4649">
        <f t="shared" si="15"/>
        <v>0</v>
      </c>
      <c r="P88" s="4650">
        <f t="shared" si="15"/>
        <v>0</v>
      </c>
      <c r="Q88" s="4647">
        <f t="shared" si="15"/>
        <v>0</v>
      </c>
      <c r="R88" s="4651">
        <f t="shared" si="15"/>
        <v>0</v>
      </c>
      <c r="S88" s="4647">
        <f t="shared" si="15"/>
        <v>0</v>
      </c>
      <c r="T88" s="4651">
        <f t="shared" si="15"/>
        <v>0</v>
      </c>
      <c r="U88" s="4649">
        <f t="shared" si="15"/>
        <v>0</v>
      </c>
      <c r="V88" s="4650">
        <f t="shared" si="15"/>
        <v>0</v>
      </c>
      <c r="W88" s="4647">
        <f t="shared" si="15"/>
        <v>0</v>
      </c>
      <c r="X88" s="4651">
        <f t="shared" si="15"/>
        <v>0</v>
      </c>
      <c r="Y88" s="4649">
        <f t="shared" si="15"/>
        <v>0</v>
      </c>
      <c r="Z88" s="4650">
        <f t="shared" si="15"/>
        <v>0</v>
      </c>
      <c r="AA88" s="4647">
        <f t="shared" si="15"/>
        <v>0</v>
      </c>
      <c r="AB88" s="4651">
        <f t="shared" si="15"/>
        <v>0</v>
      </c>
      <c r="AC88" s="4649">
        <f t="shared" si="15"/>
        <v>0</v>
      </c>
      <c r="AD88" s="4650">
        <f t="shared" si="15"/>
        <v>0</v>
      </c>
      <c r="AE88" s="4647">
        <f t="shared" si="15"/>
        <v>0</v>
      </c>
      <c r="AF88" s="4651">
        <f t="shared" si="15"/>
        <v>0</v>
      </c>
      <c r="AG88" s="4649">
        <f t="shared" si="15"/>
        <v>0</v>
      </c>
      <c r="AH88" s="4650">
        <f t="shared" si="15"/>
        <v>0</v>
      </c>
      <c r="AI88" s="4652">
        <f t="shared" si="15"/>
        <v>0</v>
      </c>
      <c r="AJ88" s="4651">
        <f t="shared" si="15"/>
        <v>0</v>
      </c>
      <c r="AK88" s="53"/>
      <c r="AL88" s="4"/>
      <c r="AM88" s="4"/>
      <c r="AN88" s="2"/>
    </row>
    <row r="89" spans="1:40" x14ac:dyDescent="0.25">
      <c r="A89" s="3" t="s">
        <v>2973</v>
      </c>
      <c r="B89" s="54"/>
      <c r="C89" s="4"/>
      <c r="D89" s="4"/>
      <c r="E89" s="4"/>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53"/>
      <c r="AL89" s="4"/>
      <c r="AM89" s="4"/>
      <c r="AN89" s="2"/>
    </row>
    <row r="90" spans="1:40" x14ac:dyDescent="0.25">
      <c r="A90" s="7679" t="s">
        <v>4</v>
      </c>
      <c r="B90" s="7679"/>
      <c r="C90" s="7679" t="s">
        <v>49</v>
      </c>
      <c r="D90" s="7680" t="s">
        <v>2974</v>
      </c>
      <c r="E90" s="7581" t="s">
        <v>2975</v>
      </c>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53"/>
      <c r="AL90" s="4"/>
      <c r="AM90" s="4"/>
      <c r="AN90" s="2"/>
    </row>
    <row r="91" spans="1:40" x14ac:dyDescent="0.25">
      <c r="A91" s="7679"/>
      <c r="B91" s="7679"/>
      <c r="C91" s="7679"/>
      <c r="D91" s="7681"/>
      <c r="E91" s="7582"/>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53"/>
      <c r="AL91" s="4"/>
      <c r="AM91" s="4"/>
      <c r="AN91" s="2"/>
    </row>
    <row r="92" spans="1:40" x14ac:dyDescent="0.25">
      <c r="A92" s="7674" t="s">
        <v>135</v>
      </c>
      <c r="B92" s="7675"/>
      <c r="C92" s="4488">
        <f>SUM(D92+E92)</f>
        <v>0</v>
      </c>
      <c r="D92" s="7"/>
      <c r="E92" s="4491"/>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53"/>
      <c r="AL92" s="4"/>
      <c r="AM92" s="4"/>
      <c r="AN92" s="2"/>
    </row>
    <row r="93" spans="1:40" x14ac:dyDescent="0.25">
      <c r="A93" s="7668" t="s">
        <v>2770</v>
      </c>
      <c r="B93" s="7669"/>
      <c r="C93" s="4488">
        <f>SUM(D93+E93)</f>
        <v>0</v>
      </c>
      <c r="D93" s="4403"/>
      <c r="E93" s="4491"/>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53"/>
      <c r="AL93" s="4"/>
      <c r="AM93" s="4"/>
      <c r="AN93" s="2"/>
    </row>
    <row r="94" spans="1:40" x14ac:dyDescent="0.25">
      <c r="A94" s="7670" t="s">
        <v>608</v>
      </c>
      <c r="B94" s="7671"/>
      <c r="C94" s="4488">
        <f>SUM(D94+E94)</f>
        <v>0</v>
      </c>
      <c r="D94" s="4403"/>
      <c r="E94" s="4491"/>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53"/>
      <c r="AL94" s="4"/>
      <c r="AM94" s="4"/>
      <c r="AN94" s="2"/>
    </row>
    <row r="95" spans="1:40" x14ac:dyDescent="0.25">
      <c r="A95" s="7672" t="s">
        <v>49</v>
      </c>
      <c r="B95" s="7673"/>
      <c r="C95" s="4678">
        <f>SUM(C92:C94)</f>
        <v>0</v>
      </c>
      <c r="D95" s="4521">
        <f>SUM(D92:D94)</f>
        <v>0</v>
      </c>
      <c r="E95" s="4523">
        <f>SUM(E92:E94)</f>
        <v>0</v>
      </c>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53"/>
      <c r="AL95" s="4"/>
      <c r="AM95" s="4"/>
      <c r="AN95" s="2"/>
    </row>
    <row r="96" spans="1:40" x14ac:dyDescent="0.25">
      <c r="A96" s="4679" t="s">
        <v>2976</v>
      </c>
      <c r="B96" s="1"/>
      <c r="C96" s="4"/>
      <c r="D96" s="4"/>
      <c r="E96" s="4"/>
      <c r="F96" s="4"/>
      <c r="G96" s="4"/>
      <c r="H96" s="4"/>
      <c r="I96" s="4"/>
      <c r="J96" s="4"/>
      <c r="K96" s="4"/>
      <c r="L96" s="4"/>
      <c r="M96" s="4"/>
      <c r="N96" s="4"/>
      <c r="O96" s="4"/>
      <c r="P96" s="4"/>
      <c r="Q96" s="4"/>
      <c r="R96" s="4"/>
      <c r="S96" s="4"/>
      <c r="T96" s="4"/>
      <c r="U96" s="4"/>
      <c r="V96" s="4"/>
      <c r="W96" s="2"/>
      <c r="X96" s="2"/>
      <c r="Y96" s="2"/>
      <c r="Z96" s="2"/>
      <c r="AA96" s="2"/>
      <c r="AB96" s="2"/>
      <c r="AC96" s="2"/>
      <c r="AD96" s="2"/>
      <c r="AE96" s="2"/>
      <c r="AF96" s="2"/>
      <c r="AG96" s="2"/>
      <c r="AH96" s="2"/>
      <c r="AI96" s="2"/>
      <c r="AJ96" s="2"/>
      <c r="AK96" s="2"/>
      <c r="AL96" s="2"/>
      <c r="AM96" s="22"/>
      <c r="AN96" s="22"/>
    </row>
    <row r="97" spans="1:40" x14ac:dyDescent="0.25">
      <c r="A97" s="7608" t="s">
        <v>2977</v>
      </c>
      <c r="B97" s="7666" t="s">
        <v>49</v>
      </c>
      <c r="C97" s="7618"/>
      <c r="D97" s="7619"/>
      <c r="E97" s="7646" t="s">
        <v>6</v>
      </c>
      <c r="F97" s="7622"/>
      <c r="G97" s="7622"/>
      <c r="H97" s="7622"/>
      <c r="I97" s="7622"/>
      <c r="J97" s="7622"/>
      <c r="K97" s="7622"/>
      <c r="L97" s="7622"/>
      <c r="M97" s="7622"/>
      <c r="N97" s="7622"/>
      <c r="O97" s="7622"/>
      <c r="P97" s="7622"/>
      <c r="Q97" s="7622"/>
      <c r="R97" s="7622"/>
      <c r="S97" s="7622"/>
      <c r="T97" s="7622"/>
      <c r="U97" s="7622"/>
      <c r="V97" s="7622"/>
      <c r="W97" s="7622"/>
      <c r="X97" s="7622"/>
      <c r="Y97" s="7622"/>
      <c r="Z97" s="7622"/>
      <c r="AA97" s="7622"/>
      <c r="AB97" s="7622"/>
      <c r="AC97" s="7622"/>
      <c r="AD97" s="7622"/>
      <c r="AE97" s="7622"/>
      <c r="AF97" s="7622"/>
      <c r="AG97" s="7622"/>
      <c r="AH97" s="7622"/>
      <c r="AI97" s="7622"/>
      <c r="AJ97" s="7623"/>
      <c r="AK97" s="22"/>
      <c r="AL97" s="22"/>
      <c r="AM97" s="22"/>
      <c r="AN97" s="22"/>
    </row>
    <row r="98" spans="1:40" x14ac:dyDescent="0.25">
      <c r="A98" s="7655"/>
      <c r="B98" s="7667"/>
      <c r="C98" s="7620"/>
      <c r="D98" s="7621"/>
      <c r="E98" s="7626" t="s">
        <v>2931</v>
      </c>
      <c r="F98" s="7625"/>
      <c r="G98" s="7626" t="s">
        <v>2932</v>
      </c>
      <c r="H98" s="7625"/>
      <c r="I98" s="7626" t="s">
        <v>2933</v>
      </c>
      <c r="J98" s="7625"/>
      <c r="K98" s="7624" t="s">
        <v>2934</v>
      </c>
      <c r="L98" s="7624"/>
      <c r="M98" s="7626" t="s">
        <v>2935</v>
      </c>
      <c r="N98" s="7625"/>
      <c r="O98" s="7624" t="s">
        <v>2936</v>
      </c>
      <c r="P98" s="7624"/>
      <c r="Q98" s="7626" t="s">
        <v>2937</v>
      </c>
      <c r="R98" s="7625"/>
      <c r="S98" s="7624" t="s">
        <v>23</v>
      </c>
      <c r="T98" s="7624"/>
      <c r="U98" s="7626" t="s">
        <v>24</v>
      </c>
      <c r="V98" s="7625"/>
      <c r="W98" s="7624" t="s">
        <v>25</v>
      </c>
      <c r="X98" s="7624"/>
      <c r="Y98" s="7626" t="s">
        <v>26</v>
      </c>
      <c r="Z98" s="7625"/>
      <c r="AA98" s="7624" t="s">
        <v>27</v>
      </c>
      <c r="AB98" s="7624"/>
      <c r="AC98" s="7626" t="s">
        <v>28</v>
      </c>
      <c r="AD98" s="7625"/>
      <c r="AE98" s="7624" t="s">
        <v>29</v>
      </c>
      <c r="AF98" s="7624"/>
      <c r="AG98" s="7626" t="s">
        <v>30</v>
      </c>
      <c r="AH98" s="7625"/>
      <c r="AI98" s="7626" t="s">
        <v>504</v>
      </c>
      <c r="AJ98" s="7625"/>
      <c r="AK98" s="22"/>
      <c r="AL98" s="22"/>
      <c r="AM98" s="22"/>
      <c r="AN98" s="22"/>
    </row>
    <row r="99" spans="1:40" x14ac:dyDescent="0.25">
      <c r="A99" s="7656"/>
      <c r="B99" s="4612" t="s">
        <v>52</v>
      </c>
      <c r="C99" s="4613" t="s">
        <v>53</v>
      </c>
      <c r="D99" s="4533" t="s">
        <v>54</v>
      </c>
      <c r="E99" s="4531" t="s">
        <v>53</v>
      </c>
      <c r="F99" s="4533" t="s">
        <v>54</v>
      </c>
      <c r="G99" s="4531" t="s">
        <v>53</v>
      </c>
      <c r="H99" s="4533" t="s">
        <v>54</v>
      </c>
      <c r="I99" s="4531" t="s">
        <v>53</v>
      </c>
      <c r="J99" s="4533" t="s">
        <v>54</v>
      </c>
      <c r="K99" s="4613" t="s">
        <v>53</v>
      </c>
      <c r="L99" s="4614" t="s">
        <v>54</v>
      </c>
      <c r="M99" s="4531" t="s">
        <v>53</v>
      </c>
      <c r="N99" s="4533" t="s">
        <v>54</v>
      </c>
      <c r="O99" s="4613" t="s">
        <v>53</v>
      </c>
      <c r="P99" s="4614" t="s">
        <v>54</v>
      </c>
      <c r="Q99" s="4531" t="s">
        <v>53</v>
      </c>
      <c r="R99" s="4533" t="s">
        <v>54</v>
      </c>
      <c r="S99" s="4613" t="s">
        <v>53</v>
      </c>
      <c r="T99" s="4614" t="s">
        <v>54</v>
      </c>
      <c r="U99" s="4531" t="s">
        <v>53</v>
      </c>
      <c r="V99" s="4533" t="s">
        <v>54</v>
      </c>
      <c r="W99" s="4613" t="s">
        <v>53</v>
      </c>
      <c r="X99" s="4614" t="s">
        <v>54</v>
      </c>
      <c r="Y99" s="4531" t="s">
        <v>53</v>
      </c>
      <c r="Z99" s="4533" t="s">
        <v>54</v>
      </c>
      <c r="AA99" s="4613" t="s">
        <v>53</v>
      </c>
      <c r="AB99" s="4614" t="s">
        <v>54</v>
      </c>
      <c r="AC99" s="4531" t="s">
        <v>53</v>
      </c>
      <c r="AD99" s="4533" t="s">
        <v>54</v>
      </c>
      <c r="AE99" s="4613" t="s">
        <v>53</v>
      </c>
      <c r="AF99" s="4614" t="s">
        <v>54</v>
      </c>
      <c r="AG99" s="4531" t="s">
        <v>53</v>
      </c>
      <c r="AH99" s="4533" t="s">
        <v>54</v>
      </c>
      <c r="AI99" s="4531" t="s">
        <v>53</v>
      </c>
      <c r="AJ99" s="4533" t="s">
        <v>54</v>
      </c>
      <c r="AK99" s="22"/>
      <c r="AL99" s="22"/>
      <c r="AM99" s="22"/>
      <c r="AN99" s="22"/>
    </row>
    <row r="100" spans="1:40" x14ac:dyDescent="0.25">
      <c r="A100" s="4665" t="s">
        <v>2978</v>
      </c>
      <c r="B100" s="4624">
        <f t="shared" ref="B100:B108" si="16">SUM(C100+D100)</f>
        <v>0</v>
      </c>
      <c r="C100" s="4625">
        <f t="shared" ref="C100:D106" si="17">SUM(I100+K100+M100+O100+Q100+S100+U100+W100+Y100+AA100+AC100+AE100+AG100+AI100)</f>
        <v>0</v>
      </c>
      <c r="D100" s="4626">
        <f t="shared" si="17"/>
        <v>0</v>
      </c>
      <c r="E100" s="4552"/>
      <c r="F100" s="4680"/>
      <c r="G100" s="4552"/>
      <c r="H100" s="4680"/>
      <c r="I100" s="4480"/>
      <c r="J100" s="4482"/>
      <c r="K100" s="4483"/>
      <c r="L100" s="4484"/>
      <c r="M100" s="4480"/>
      <c r="N100" s="4482"/>
      <c r="O100" s="4483"/>
      <c r="P100" s="4484"/>
      <c r="Q100" s="4480"/>
      <c r="R100" s="4482"/>
      <c r="S100" s="4483"/>
      <c r="T100" s="4484"/>
      <c r="U100" s="4480"/>
      <c r="V100" s="4482"/>
      <c r="W100" s="4483"/>
      <c r="X100" s="4484"/>
      <c r="Y100" s="4480"/>
      <c r="Z100" s="4482"/>
      <c r="AA100" s="4483"/>
      <c r="AB100" s="4484"/>
      <c r="AC100" s="4480"/>
      <c r="AD100" s="4482"/>
      <c r="AE100" s="4483"/>
      <c r="AF100" s="4484"/>
      <c r="AG100" s="4480"/>
      <c r="AH100" s="4482"/>
      <c r="AI100" s="4485"/>
      <c r="AJ100" s="4482"/>
      <c r="AK100" s="1485"/>
      <c r="AL100" s="25"/>
      <c r="AM100" s="25"/>
      <c r="AN100" s="25"/>
    </row>
    <row r="101" spans="1:40" x14ac:dyDescent="0.25">
      <c r="A101" s="4487" t="s">
        <v>2979</v>
      </c>
      <c r="B101" s="33">
        <f t="shared" si="16"/>
        <v>0</v>
      </c>
      <c r="C101" s="34">
        <f t="shared" si="17"/>
        <v>0</v>
      </c>
      <c r="D101" s="4596">
        <f t="shared" si="17"/>
        <v>0</v>
      </c>
      <c r="E101" s="9"/>
      <c r="F101" s="4681"/>
      <c r="G101" s="9"/>
      <c r="H101" s="4681"/>
      <c r="I101" s="7"/>
      <c r="J101" s="8"/>
      <c r="K101" s="55"/>
      <c r="L101" s="56"/>
      <c r="M101" s="7"/>
      <c r="N101" s="8"/>
      <c r="O101" s="55"/>
      <c r="P101" s="56"/>
      <c r="Q101" s="7"/>
      <c r="R101" s="8"/>
      <c r="S101" s="55"/>
      <c r="T101" s="56"/>
      <c r="U101" s="7"/>
      <c r="V101" s="8"/>
      <c r="W101" s="55"/>
      <c r="X101" s="56"/>
      <c r="Y101" s="7"/>
      <c r="Z101" s="8"/>
      <c r="AA101" s="55"/>
      <c r="AB101" s="56"/>
      <c r="AC101" s="7"/>
      <c r="AD101" s="8"/>
      <c r="AE101" s="55"/>
      <c r="AF101" s="56"/>
      <c r="AG101" s="7"/>
      <c r="AH101" s="8"/>
      <c r="AI101" s="57"/>
      <c r="AJ101" s="8"/>
      <c r="AK101" s="1485"/>
      <c r="AL101" s="25"/>
      <c r="AM101" s="25"/>
      <c r="AN101" s="25"/>
    </row>
    <row r="102" spans="1:40" x14ac:dyDescent="0.25">
      <c r="A102" s="4487" t="s">
        <v>2980</v>
      </c>
      <c r="B102" s="4601">
        <f t="shared" si="16"/>
        <v>0</v>
      </c>
      <c r="C102" s="4602">
        <f t="shared" si="17"/>
        <v>0</v>
      </c>
      <c r="D102" s="4636">
        <f>SUM(J102+L102+N102+P102+R102+T102+V102+X102+Z102+AB102+AD102+AF102+AH102+AJ102)</f>
        <v>0</v>
      </c>
      <c r="E102" s="9"/>
      <c r="F102" s="4681"/>
      <c r="G102" s="9"/>
      <c r="H102" s="4681"/>
      <c r="I102" s="7"/>
      <c r="J102" s="8"/>
      <c r="K102" s="55"/>
      <c r="L102" s="56"/>
      <c r="M102" s="7"/>
      <c r="N102" s="8"/>
      <c r="O102" s="55"/>
      <c r="P102" s="56"/>
      <c r="Q102" s="7"/>
      <c r="R102" s="8"/>
      <c r="S102" s="55"/>
      <c r="T102" s="56"/>
      <c r="U102" s="7"/>
      <c r="V102" s="8"/>
      <c r="W102" s="55"/>
      <c r="X102" s="56"/>
      <c r="Y102" s="7"/>
      <c r="Z102" s="8"/>
      <c r="AA102" s="55"/>
      <c r="AB102" s="56"/>
      <c r="AC102" s="7"/>
      <c r="AD102" s="8"/>
      <c r="AE102" s="55"/>
      <c r="AF102" s="56"/>
      <c r="AG102" s="7"/>
      <c r="AH102" s="8"/>
      <c r="AI102" s="57"/>
      <c r="AJ102" s="8"/>
      <c r="AK102" s="1485"/>
      <c r="AL102" s="25"/>
      <c r="AM102" s="25"/>
      <c r="AN102" s="25"/>
    </row>
    <row r="103" spans="1:40" x14ac:dyDescent="0.25">
      <c r="A103" s="4487" t="s">
        <v>2981</v>
      </c>
      <c r="B103" s="4601">
        <f t="shared" si="16"/>
        <v>0</v>
      </c>
      <c r="C103" s="4602">
        <f>SUM(I103+K103+M103+O103+Q103+S103+U103+W103+Y103+AA103+AC103+AE103+AG103+AI103)</f>
        <v>0</v>
      </c>
      <c r="D103" s="4636">
        <f t="shared" si="17"/>
        <v>0</v>
      </c>
      <c r="E103" s="9"/>
      <c r="F103" s="4681"/>
      <c r="G103" s="9"/>
      <c r="H103" s="4681"/>
      <c r="I103" s="7"/>
      <c r="J103" s="8"/>
      <c r="K103" s="55"/>
      <c r="L103" s="56"/>
      <c r="M103" s="7"/>
      <c r="N103" s="8"/>
      <c r="O103" s="55"/>
      <c r="P103" s="56"/>
      <c r="Q103" s="7"/>
      <c r="R103" s="8"/>
      <c r="S103" s="55"/>
      <c r="T103" s="56"/>
      <c r="U103" s="7"/>
      <c r="V103" s="8"/>
      <c r="W103" s="55"/>
      <c r="X103" s="56"/>
      <c r="Y103" s="7"/>
      <c r="Z103" s="8"/>
      <c r="AA103" s="55"/>
      <c r="AB103" s="56"/>
      <c r="AC103" s="7"/>
      <c r="AD103" s="8"/>
      <c r="AE103" s="55"/>
      <c r="AF103" s="56"/>
      <c r="AG103" s="7"/>
      <c r="AH103" s="8"/>
      <c r="AI103" s="57"/>
      <c r="AJ103" s="8"/>
      <c r="AK103" s="1485"/>
      <c r="AL103" s="25"/>
      <c r="AM103" s="25"/>
      <c r="AN103" s="25"/>
    </row>
    <row r="104" spans="1:40" x14ac:dyDescent="0.25">
      <c r="A104" s="4487" t="s">
        <v>2982</v>
      </c>
      <c r="B104" s="4601">
        <f t="shared" si="16"/>
        <v>0</v>
      </c>
      <c r="C104" s="4602">
        <f>SUM(I104+K104+M104+O104+Q104+S104+U104+W104+Y104+AA104+AC104+AE104+AG104+AI104)</f>
        <v>0</v>
      </c>
      <c r="D104" s="4636">
        <f t="shared" si="17"/>
        <v>0</v>
      </c>
      <c r="E104" s="4501"/>
      <c r="F104" s="4507"/>
      <c r="G104" s="4501"/>
      <c r="H104" s="4507"/>
      <c r="I104" s="4403"/>
      <c r="J104" s="4491"/>
      <c r="K104" s="4492"/>
      <c r="L104" s="4493"/>
      <c r="M104" s="4403"/>
      <c r="N104" s="4491"/>
      <c r="O104" s="4492"/>
      <c r="P104" s="4493"/>
      <c r="Q104" s="4403"/>
      <c r="R104" s="4491"/>
      <c r="S104" s="4492"/>
      <c r="T104" s="4493"/>
      <c r="U104" s="4403"/>
      <c r="V104" s="4491"/>
      <c r="W104" s="4492"/>
      <c r="X104" s="4493"/>
      <c r="Y104" s="4403"/>
      <c r="Z104" s="4491"/>
      <c r="AA104" s="4492"/>
      <c r="AB104" s="4493"/>
      <c r="AC104" s="4403"/>
      <c r="AD104" s="4491"/>
      <c r="AE104" s="4492"/>
      <c r="AF104" s="4493"/>
      <c r="AG104" s="4403"/>
      <c r="AH104" s="4491"/>
      <c r="AI104" s="4494"/>
      <c r="AJ104" s="4491"/>
      <c r="AK104" s="1485"/>
      <c r="AL104" s="25"/>
      <c r="AM104" s="25"/>
      <c r="AN104" s="25"/>
    </row>
    <row r="105" spans="1:40" x14ac:dyDescent="0.25">
      <c r="A105" s="4487" t="s">
        <v>2983</v>
      </c>
      <c r="B105" s="4601">
        <f t="shared" si="16"/>
        <v>0</v>
      </c>
      <c r="C105" s="4602">
        <f t="shared" si="17"/>
        <v>0</v>
      </c>
      <c r="D105" s="4636">
        <f t="shared" si="17"/>
        <v>0</v>
      </c>
      <c r="E105" s="4501"/>
      <c r="F105" s="4507"/>
      <c r="G105" s="4501"/>
      <c r="H105" s="4507"/>
      <c r="I105" s="4403"/>
      <c r="J105" s="4491"/>
      <c r="K105" s="4492"/>
      <c r="L105" s="4493"/>
      <c r="M105" s="4403"/>
      <c r="N105" s="4491"/>
      <c r="O105" s="4492"/>
      <c r="P105" s="4493"/>
      <c r="Q105" s="4403"/>
      <c r="R105" s="4491"/>
      <c r="S105" s="4492"/>
      <c r="T105" s="4493"/>
      <c r="U105" s="4403"/>
      <c r="V105" s="4491"/>
      <c r="W105" s="4492"/>
      <c r="X105" s="4493"/>
      <c r="Y105" s="4403"/>
      <c r="Z105" s="4491"/>
      <c r="AA105" s="4492"/>
      <c r="AB105" s="4493"/>
      <c r="AC105" s="4403"/>
      <c r="AD105" s="4491"/>
      <c r="AE105" s="4492"/>
      <c r="AF105" s="4493"/>
      <c r="AG105" s="4403"/>
      <c r="AH105" s="4491"/>
      <c r="AI105" s="4494"/>
      <c r="AJ105" s="4491"/>
      <c r="AK105" s="1485"/>
      <c r="AL105" s="25"/>
      <c r="AM105" s="25"/>
      <c r="AN105" s="25"/>
    </row>
    <row r="106" spans="1:40" x14ac:dyDescent="0.25">
      <c r="A106" s="4487" t="s">
        <v>2984</v>
      </c>
      <c r="B106" s="4601">
        <f t="shared" si="16"/>
        <v>0</v>
      </c>
      <c r="C106" s="4602">
        <f t="shared" si="17"/>
        <v>0</v>
      </c>
      <c r="D106" s="4636">
        <f t="shared" si="17"/>
        <v>0</v>
      </c>
      <c r="E106" s="4501"/>
      <c r="F106" s="4507"/>
      <c r="G106" s="4501"/>
      <c r="H106" s="4507"/>
      <c r="I106" s="4403"/>
      <c r="J106" s="4491"/>
      <c r="K106" s="4492"/>
      <c r="L106" s="4493"/>
      <c r="M106" s="4403"/>
      <c r="N106" s="4491"/>
      <c r="O106" s="4492"/>
      <c r="P106" s="4493"/>
      <c r="Q106" s="4403"/>
      <c r="R106" s="4491"/>
      <c r="S106" s="4492"/>
      <c r="T106" s="4493"/>
      <c r="U106" s="4403"/>
      <c r="V106" s="4491"/>
      <c r="W106" s="4492"/>
      <c r="X106" s="4493"/>
      <c r="Y106" s="4403"/>
      <c r="Z106" s="4491"/>
      <c r="AA106" s="4492"/>
      <c r="AB106" s="4493"/>
      <c r="AC106" s="4403"/>
      <c r="AD106" s="4491"/>
      <c r="AE106" s="4492"/>
      <c r="AF106" s="4493"/>
      <c r="AG106" s="4403"/>
      <c r="AH106" s="4491"/>
      <c r="AI106" s="4494"/>
      <c r="AJ106" s="4491"/>
      <c r="AK106" s="1485"/>
      <c r="AL106" s="25"/>
      <c r="AM106" s="25"/>
      <c r="AN106" s="25"/>
    </row>
    <row r="107" spans="1:40" ht="14.25" customHeight="1" x14ac:dyDescent="0.25">
      <c r="A107" s="4682" t="s">
        <v>2985</v>
      </c>
      <c r="B107" s="4601">
        <f t="shared" si="16"/>
        <v>0</v>
      </c>
      <c r="C107" s="4683">
        <f>SUM(E107+G107+I107+K107+M107+O107+Q107+S107+U107+W107+Y107+AA107+AC107+AE107+AG107+AI107)</f>
        <v>0</v>
      </c>
      <c r="D107" s="4636">
        <f>SUM(F107+H107+J107+L107+N107+P107+R107+T107+V107+X107+Z107+AB107+AD107+AF107+AH107+AJ107)</f>
        <v>0</v>
      </c>
      <c r="E107" s="4684"/>
      <c r="F107" s="4685"/>
      <c r="G107" s="4684"/>
      <c r="H107" s="4685"/>
      <c r="I107" s="4684"/>
      <c r="J107" s="4685"/>
      <c r="K107" s="807"/>
      <c r="L107" s="4686"/>
      <c r="M107" s="4684"/>
      <c r="N107" s="4685"/>
      <c r="O107" s="807"/>
      <c r="P107" s="4686"/>
      <c r="Q107" s="4684"/>
      <c r="R107" s="4685"/>
      <c r="S107" s="807"/>
      <c r="T107" s="4686"/>
      <c r="U107" s="4684"/>
      <c r="V107" s="4685"/>
      <c r="W107" s="807"/>
      <c r="X107" s="4686"/>
      <c r="Y107" s="4684"/>
      <c r="Z107" s="4685"/>
      <c r="AA107" s="807"/>
      <c r="AB107" s="4686"/>
      <c r="AC107" s="4684"/>
      <c r="AD107" s="4685"/>
      <c r="AE107" s="807"/>
      <c r="AF107" s="4686"/>
      <c r="AG107" s="4684"/>
      <c r="AH107" s="4685"/>
      <c r="AI107" s="58"/>
      <c r="AJ107" s="4685"/>
      <c r="AK107" s="1485"/>
      <c r="AL107" s="25"/>
      <c r="AM107" s="25"/>
      <c r="AN107" s="25"/>
    </row>
    <row r="108" spans="1:40" x14ac:dyDescent="0.25">
      <c r="A108" s="4687" t="s">
        <v>2986</v>
      </c>
      <c r="B108" s="4688">
        <f t="shared" si="16"/>
        <v>0</v>
      </c>
      <c r="C108" s="4689">
        <f>SUM(E108+G108+I108+K108+M108+O108+Q108+S108+U108+W108+Y108+AA108+AC108+AE108+AG108+AI108)</f>
        <v>0</v>
      </c>
      <c r="D108" s="4640">
        <f>SUM(F108+H108+J108+L108+N108+P108+R108+T108+V108+X108+Z108+AB108+AD108+AF108+AH108+AJ108)</f>
        <v>0</v>
      </c>
      <c r="E108" s="4407"/>
      <c r="F108" s="4512"/>
      <c r="G108" s="4407"/>
      <c r="H108" s="4512"/>
      <c r="I108" s="4407"/>
      <c r="J108" s="4512"/>
      <c r="K108" s="4513"/>
      <c r="L108" s="4514"/>
      <c r="M108" s="4407"/>
      <c r="N108" s="4512"/>
      <c r="O108" s="4513"/>
      <c r="P108" s="4514"/>
      <c r="Q108" s="4407"/>
      <c r="R108" s="4512"/>
      <c r="S108" s="4513"/>
      <c r="T108" s="4514"/>
      <c r="U108" s="4407"/>
      <c r="V108" s="4512"/>
      <c r="W108" s="4513"/>
      <c r="X108" s="4514"/>
      <c r="Y108" s="4407"/>
      <c r="Z108" s="4512"/>
      <c r="AA108" s="4513"/>
      <c r="AB108" s="4514"/>
      <c r="AC108" s="4407"/>
      <c r="AD108" s="4512"/>
      <c r="AE108" s="4513"/>
      <c r="AF108" s="4514"/>
      <c r="AG108" s="4407"/>
      <c r="AH108" s="4512"/>
      <c r="AI108" s="4515"/>
      <c r="AJ108" s="4512"/>
      <c r="AK108" s="1485"/>
      <c r="AL108" s="25"/>
      <c r="AM108" s="25"/>
      <c r="AN108" s="25"/>
    </row>
    <row r="109" spans="1:40" x14ac:dyDescent="0.25">
      <c r="A109" s="42" t="s">
        <v>2987</v>
      </c>
      <c r="B109" s="1"/>
      <c r="C109" s="4"/>
      <c r="D109" s="4"/>
      <c r="E109" s="4"/>
      <c r="F109" s="4"/>
      <c r="G109" s="4"/>
      <c r="H109" s="4"/>
      <c r="I109" s="4"/>
      <c r="J109" s="4"/>
      <c r="K109" s="4"/>
      <c r="L109" s="4"/>
      <c r="M109" s="4"/>
      <c r="N109" s="4"/>
      <c r="O109" s="4"/>
      <c r="P109" s="4"/>
      <c r="Q109" s="4"/>
      <c r="R109" s="4"/>
      <c r="S109" s="4"/>
      <c r="T109" s="4"/>
      <c r="U109" s="4"/>
      <c r="V109" s="4"/>
      <c r="W109" s="2"/>
      <c r="X109" s="2"/>
      <c r="Y109" s="2"/>
      <c r="Z109" s="2"/>
      <c r="AA109" s="2"/>
      <c r="AB109" s="2"/>
      <c r="AC109" s="2"/>
      <c r="AD109" s="2"/>
      <c r="AE109" s="2"/>
      <c r="AF109" s="2"/>
      <c r="AG109" s="2"/>
      <c r="AH109" s="2"/>
      <c r="AI109" s="2"/>
      <c r="AJ109" s="2"/>
      <c r="AK109" s="2"/>
      <c r="AL109" s="2"/>
      <c r="AM109" s="22"/>
      <c r="AN109" s="22"/>
    </row>
    <row r="110" spans="1:40" x14ac:dyDescent="0.25">
      <c r="A110" s="7608" t="s">
        <v>2988</v>
      </c>
      <c r="B110" s="7666" t="s">
        <v>49</v>
      </c>
      <c r="C110" s="7618"/>
      <c r="D110" s="7619"/>
      <c r="E110" s="7646" t="s">
        <v>6</v>
      </c>
      <c r="F110" s="7622"/>
      <c r="G110" s="7622"/>
      <c r="H110" s="7622"/>
      <c r="I110" s="7622"/>
      <c r="J110" s="7622"/>
      <c r="K110" s="7622"/>
      <c r="L110" s="7622"/>
      <c r="M110" s="7622"/>
      <c r="N110" s="7622"/>
      <c r="O110" s="7622"/>
      <c r="P110" s="7622"/>
      <c r="Q110" s="7622"/>
      <c r="R110" s="7622"/>
      <c r="S110" s="7622"/>
      <c r="T110" s="7622"/>
      <c r="U110" s="7622"/>
      <c r="V110" s="7622"/>
      <c r="W110" s="7622"/>
      <c r="X110" s="7622"/>
      <c r="Y110" s="7622"/>
      <c r="Z110" s="7622"/>
      <c r="AA110" s="7622"/>
      <c r="AB110" s="7622"/>
      <c r="AC110" s="7622"/>
      <c r="AD110" s="7622"/>
      <c r="AE110" s="7622"/>
      <c r="AF110" s="7622"/>
      <c r="AG110" s="7622"/>
      <c r="AH110" s="7622"/>
      <c r="AI110" s="7622"/>
      <c r="AJ110" s="7623"/>
      <c r="AK110" s="2"/>
      <c r="AL110" s="22"/>
      <c r="AM110" s="22"/>
      <c r="AN110" s="22"/>
    </row>
    <row r="111" spans="1:40" x14ac:dyDescent="0.25">
      <c r="A111" s="7655"/>
      <c r="B111" s="7667"/>
      <c r="C111" s="7620"/>
      <c r="D111" s="7621"/>
      <c r="E111" s="7626" t="s">
        <v>2931</v>
      </c>
      <c r="F111" s="7625"/>
      <c r="G111" s="7626" t="s">
        <v>2932</v>
      </c>
      <c r="H111" s="7625"/>
      <c r="I111" s="7626" t="s">
        <v>2933</v>
      </c>
      <c r="J111" s="7625"/>
      <c r="K111" s="7624" t="s">
        <v>2934</v>
      </c>
      <c r="L111" s="7624"/>
      <c r="M111" s="7626" t="s">
        <v>2935</v>
      </c>
      <c r="N111" s="7625"/>
      <c r="O111" s="7624" t="s">
        <v>2936</v>
      </c>
      <c r="P111" s="7624"/>
      <c r="Q111" s="7626" t="s">
        <v>2937</v>
      </c>
      <c r="R111" s="7625"/>
      <c r="S111" s="7624" t="s">
        <v>23</v>
      </c>
      <c r="T111" s="7624"/>
      <c r="U111" s="7626" t="s">
        <v>24</v>
      </c>
      <c r="V111" s="7625"/>
      <c r="W111" s="7624" t="s">
        <v>25</v>
      </c>
      <c r="X111" s="7624"/>
      <c r="Y111" s="7626" t="s">
        <v>26</v>
      </c>
      <c r="Z111" s="7625"/>
      <c r="AA111" s="7624" t="s">
        <v>27</v>
      </c>
      <c r="AB111" s="7624"/>
      <c r="AC111" s="7626" t="s">
        <v>28</v>
      </c>
      <c r="AD111" s="7625"/>
      <c r="AE111" s="7624" t="s">
        <v>29</v>
      </c>
      <c r="AF111" s="7624"/>
      <c r="AG111" s="7626" t="s">
        <v>30</v>
      </c>
      <c r="AH111" s="7625"/>
      <c r="AI111" s="7624" t="s">
        <v>504</v>
      </c>
      <c r="AJ111" s="7625"/>
      <c r="AK111" s="2"/>
      <c r="AL111" s="22"/>
      <c r="AM111" s="22"/>
      <c r="AN111" s="22"/>
    </row>
    <row r="112" spans="1:40" x14ac:dyDescent="0.25">
      <c r="A112" s="7656"/>
      <c r="B112" s="4612" t="s">
        <v>52</v>
      </c>
      <c r="C112" s="4613" t="s">
        <v>53</v>
      </c>
      <c r="D112" s="4533" t="s">
        <v>54</v>
      </c>
      <c r="E112" s="4531" t="s">
        <v>53</v>
      </c>
      <c r="F112" s="4533" t="s">
        <v>54</v>
      </c>
      <c r="G112" s="4531" t="s">
        <v>53</v>
      </c>
      <c r="H112" s="4533" t="s">
        <v>54</v>
      </c>
      <c r="I112" s="4531" t="s">
        <v>53</v>
      </c>
      <c r="J112" s="4533" t="s">
        <v>54</v>
      </c>
      <c r="K112" s="4613" t="s">
        <v>53</v>
      </c>
      <c r="L112" s="4614" t="s">
        <v>54</v>
      </c>
      <c r="M112" s="4531" t="s">
        <v>53</v>
      </c>
      <c r="N112" s="4533" t="s">
        <v>54</v>
      </c>
      <c r="O112" s="4613" t="s">
        <v>53</v>
      </c>
      <c r="P112" s="4614" t="s">
        <v>54</v>
      </c>
      <c r="Q112" s="4531" t="s">
        <v>53</v>
      </c>
      <c r="R112" s="4533" t="s">
        <v>54</v>
      </c>
      <c r="S112" s="4613" t="s">
        <v>53</v>
      </c>
      <c r="T112" s="4614" t="s">
        <v>54</v>
      </c>
      <c r="U112" s="4531" t="s">
        <v>53</v>
      </c>
      <c r="V112" s="4533" t="s">
        <v>54</v>
      </c>
      <c r="W112" s="4613" t="s">
        <v>53</v>
      </c>
      <c r="X112" s="4614" t="s">
        <v>54</v>
      </c>
      <c r="Y112" s="4531" t="s">
        <v>53</v>
      </c>
      <c r="Z112" s="4533" t="s">
        <v>54</v>
      </c>
      <c r="AA112" s="4613" t="s">
        <v>53</v>
      </c>
      <c r="AB112" s="4614" t="s">
        <v>54</v>
      </c>
      <c r="AC112" s="4531" t="s">
        <v>53</v>
      </c>
      <c r="AD112" s="4533" t="s">
        <v>54</v>
      </c>
      <c r="AE112" s="4613" t="s">
        <v>53</v>
      </c>
      <c r="AF112" s="4614" t="s">
        <v>54</v>
      </c>
      <c r="AG112" s="4531" t="s">
        <v>53</v>
      </c>
      <c r="AH112" s="4533" t="s">
        <v>54</v>
      </c>
      <c r="AI112" s="4613" t="s">
        <v>53</v>
      </c>
      <c r="AJ112" s="4533" t="s">
        <v>54</v>
      </c>
      <c r="AK112" s="2"/>
      <c r="AL112" s="22"/>
      <c r="AM112" s="22"/>
      <c r="AN112" s="22"/>
    </row>
    <row r="113" spans="1:40" ht="18.75" customHeight="1" x14ac:dyDescent="0.25">
      <c r="A113" s="4690" t="s">
        <v>2989</v>
      </c>
      <c r="B113" s="4477">
        <f>SUM(C113:D113)</f>
        <v>0</v>
      </c>
      <c r="C113" s="4478">
        <f t="shared" ref="C113:D115" si="18">+E113+G113+I113+K113+M113+O113+Q113+S113+U113+W113+Y113+AA113+AC113+AE113+AG113+AI113</f>
        <v>0</v>
      </c>
      <c r="D113" s="4490">
        <f t="shared" si="18"/>
        <v>0</v>
      </c>
      <c r="E113" s="7"/>
      <c r="F113" s="8"/>
      <c r="G113" s="7"/>
      <c r="H113" s="8"/>
      <c r="I113" s="7"/>
      <c r="J113" s="8"/>
      <c r="K113" s="7"/>
      <c r="L113" s="8"/>
      <c r="M113" s="7"/>
      <c r="N113" s="8"/>
      <c r="O113" s="7"/>
      <c r="P113" s="8"/>
      <c r="Q113" s="7"/>
      <c r="R113" s="8"/>
      <c r="S113" s="7"/>
      <c r="T113" s="8"/>
      <c r="U113" s="7"/>
      <c r="V113" s="8"/>
      <c r="W113" s="7"/>
      <c r="X113" s="8"/>
      <c r="Y113" s="7"/>
      <c r="Z113" s="8"/>
      <c r="AA113" s="7"/>
      <c r="AB113" s="8"/>
      <c r="AC113" s="7"/>
      <c r="AD113" s="8"/>
      <c r="AE113" s="7"/>
      <c r="AF113" s="8"/>
      <c r="AG113" s="7"/>
      <c r="AH113" s="8"/>
      <c r="AI113" s="7"/>
      <c r="AJ113" s="8"/>
      <c r="AK113" s="2"/>
      <c r="AL113" s="22"/>
      <c r="AM113" s="22"/>
      <c r="AN113" s="22"/>
    </row>
    <row r="114" spans="1:40" x14ac:dyDescent="0.25">
      <c r="A114" s="4496" t="s">
        <v>2990</v>
      </c>
      <c r="B114" s="4488">
        <f>SUM(C114:D114)</f>
        <v>0</v>
      </c>
      <c r="C114" s="4489">
        <f t="shared" si="18"/>
        <v>0</v>
      </c>
      <c r="D114" s="4490">
        <f t="shared" si="18"/>
        <v>0</v>
      </c>
      <c r="E114" s="7"/>
      <c r="F114" s="8"/>
      <c r="G114" s="7"/>
      <c r="H114" s="8"/>
      <c r="I114" s="7"/>
      <c r="J114" s="8"/>
      <c r="K114" s="7"/>
      <c r="L114" s="8"/>
      <c r="M114" s="7"/>
      <c r="N114" s="8"/>
      <c r="O114" s="7"/>
      <c r="P114" s="8"/>
      <c r="Q114" s="7"/>
      <c r="R114" s="8"/>
      <c r="S114" s="7"/>
      <c r="T114" s="8"/>
      <c r="U114" s="7"/>
      <c r="V114" s="8"/>
      <c r="W114" s="7"/>
      <c r="X114" s="8"/>
      <c r="Y114" s="7"/>
      <c r="Z114" s="8"/>
      <c r="AA114" s="7"/>
      <c r="AB114" s="8"/>
      <c r="AC114" s="7"/>
      <c r="AD114" s="8"/>
      <c r="AE114" s="7"/>
      <c r="AF114" s="8"/>
      <c r="AG114" s="7"/>
      <c r="AH114" s="8"/>
      <c r="AI114" s="7"/>
      <c r="AJ114" s="8"/>
      <c r="AK114" s="2"/>
      <c r="AL114" s="22"/>
      <c r="AM114" s="22"/>
      <c r="AN114" s="22"/>
    </row>
    <row r="115" spans="1:40" x14ac:dyDescent="0.25">
      <c r="A115" s="4661" t="s">
        <v>2991</v>
      </c>
      <c r="B115" s="4691">
        <f>SUM(C115:D115)</f>
        <v>0</v>
      </c>
      <c r="C115" s="4692">
        <f t="shared" si="18"/>
        <v>0</v>
      </c>
      <c r="D115" s="4511">
        <f t="shared" si="18"/>
        <v>0</v>
      </c>
      <c r="E115" s="4407"/>
      <c r="F115" s="4512"/>
      <c r="G115" s="4407"/>
      <c r="H115" s="4512"/>
      <c r="I115" s="4407"/>
      <c r="J115" s="4512"/>
      <c r="K115" s="4407"/>
      <c r="L115" s="4512"/>
      <c r="M115" s="4407"/>
      <c r="N115" s="4512"/>
      <c r="O115" s="4407"/>
      <c r="P115" s="4512"/>
      <c r="Q115" s="4407"/>
      <c r="R115" s="4512"/>
      <c r="S115" s="4407"/>
      <c r="T115" s="4512"/>
      <c r="U115" s="4407"/>
      <c r="V115" s="4512"/>
      <c r="W115" s="4407"/>
      <c r="X115" s="4512"/>
      <c r="Y115" s="4407"/>
      <c r="Z115" s="4512"/>
      <c r="AA115" s="4407"/>
      <c r="AB115" s="4512"/>
      <c r="AC115" s="4407"/>
      <c r="AD115" s="4512"/>
      <c r="AE115" s="4407"/>
      <c r="AF115" s="4512"/>
      <c r="AG115" s="4407"/>
      <c r="AH115" s="4512"/>
      <c r="AI115" s="4407"/>
      <c r="AJ115" s="4512"/>
      <c r="AK115" s="2"/>
      <c r="AL115" s="22"/>
      <c r="AM115" s="22"/>
      <c r="AN115" s="22"/>
    </row>
    <row r="116" spans="1:40" x14ac:dyDescent="0.25">
      <c r="A116" s="42" t="s">
        <v>2992</v>
      </c>
      <c r="B116" s="1"/>
      <c r="C116" s="4"/>
      <c r="D116" s="4"/>
      <c r="E116" s="4"/>
      <c r="F116" s="4"/>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2"/>
      <c r="AN116" s="22"/>
    </row>
    <row r="117" spans="1:40" x14ac:dyDescent="0.25">
      <c r="A117" s="7608" t="s">
        <v>2988</v>
      </c>
      <c r="B117" s="7666" t="s">
        <v>49</v>
      </c>
      <c r="C117" s="7618"/>
      <c r="D117" s="7619"/>
      <c r="E117" s="7646" t="s">
        <v>6</v>
      </c>
      <c r="F117" s="7622"/>
      <c r="G117" s="7622"/>
      <c r="H117" s="7622"/>
      <c r="I117" s="7622"/>
      <c r="J117" s="7622"/>
      <c r="K117" s="7622"/>
      <c r="L117" s="7622"/>
      <c r="M117" s="7622"/>
      <c r="N117" s="7622"/>
      <c r="O117" s="7622"/>
      <c r="P117" s="7622"/>
      <c r="Q117" s="7622"/>
      <c r="R117" s="7622"/>
      <c r="S117" s="7622"/>
      <c r="T117" s="7622"/>
      <c r="U117" s="7622"/>
      <c r="V117" s="7622"/>
      <c r="W117" s="7622"/>
      <c r="X117" s="7622"/>
      <c r="Y117" s="7622"/>
      <c r="Z117" s="7622"/>
      <c r="AA117" s="7622"/>
      <c r="AB117" s="7622"/>
      <c r="AC117" s="7622"/>
      <c r="AD117" s="7622"/>
      <c r="AE117" s="7622"/>
      <c r="AF117" s="7622"/>
      <c r="AG117" s="7622"/>
      <c r="AH117" s="7622"/>
      <c r="AI117" s="7622"/>
      <c r="AJ117" s="7623"/>
      <c r="AK117" s="2"/>
      <c r="AL117" s="22"/>
      <c r="AM117" s="22"/>
      <c r="AN117" s="22"/>
    </row>
    <row r="118" spans="1:40" x14ac:dyDescent="0.25">
      <c r="A118" s="7655"/>
      <c r="B118" s="7667"/>
      <c r="C118" s="7620"/>
      <c r="D118" s="7621"/>
      <c r="E118" s="7626" t="s">
        <v>2931</v>
      </c>
      <c r="F118" s="7625"/>
      <c r="G118" s="7626" t="s">
        <v>2932</v>
      </c>
      <c r="H118" s="7625"/>
      <c r="I118" s="7626" t="s">
        <v>2933</v>
      </c>
      <c r="J118" s="7625"/>
      <c r="K118" s="7624" t="s">
        <v>2934</v>
      </c>
      <c r="L118" s="7624"/>
      <c r="M118" s="7626" t="s">
        <v>2935</v>
      </c>
      <c r="N118" s="7625"/>
      <c r="O118" s="7624" t="s">
        <v>2936</v>
      </c>
      <c r="P118" s="7624"/>
      <c r="Q118" s="7626" t="s">
        <v>2937</v>
      </c>
      <c r="R118" s="7625"/>
      <c r="S118" s="7624" t="s">
        <v>23</v>
      </c>
      <c r="T118" s="7624"/>
      <c r="U118" s="7626" t="s">
        <v>24</v>
      </c>
      <c r="V118" s="7625"/>
      <c r="W118" s="7624" t="s">
        <v>25</v>
      </c>
      <c r="X118" s="7624"/>
      <c r="Y118" s="7626" t="s">
        <v>26</v>
      </c>
      <c r="Z118" s="7625"/>
      <c r="AA118" s="7624" t="s">
        <v>27</v>
      </c>
      <c r="AB118" s="7624"/>
      <c r="AC118" s="7626" t="s">
        <v>28</v>
      </c>
      <c r="AD118" s="7625"/>
      <c r="AE118" s="7624" t="s">
        <v>29</v>
      </c>
      <c r="AF118" s="7624"/>
      <c r="AG118" s="7626" t="s">
        <v>30</v>
      </c>
      <c r="AH118" s="7625"/>
      <c r="AI118" s="7624" t="s">
        <v>504</v>
      </c>
      <c r="AJ118" s="7625"/>
      <c r="AK118" s="2"/>
      <c r="AL118" s="22"/>
      <c r="AM118" s="22"/>
      <c r="AN118" s="22"/>
    </row>
    <row r="119" spans="1:40" x14ac:dyDescent="0.25">
      <c r="A119" s="7656"/>
      <c r="B119" s="4612" t="s">
        <v>52</v>
      </c>
      <c r="C119" s="4613" t="s">
        <v>53</v>
      </c>
      <c r="D119" s="4533" t="s">
        <v>54</v>
      </c>
      <c r="E119" s="4531" t="s">
        <v>53</v>
      </c>
      <c r="F119" s="4533" t="s">
        <v>54</v>
      </c>
      <c r="G119" s="4531" t="s">
        <v>53</v>
      </c>
      <c r="H119" s="4533" t="s">
        <v>54</v>
      </c>
      <c r="I119" s="4531" t="s">
        <v>53</v>
      </c>
      <c r="J119" s="4533" t="s">
        <v>54</v>
      </c>
      <c r="K119" s="4613" t="s">
        <v>53</v>
      </c>
      <c r="L119" s="4614" t="s">
        <v>54</v>
      </c>
      <c r="M119" s="4531" t="s">
        <v>53</v>
      </c>
      <c r="N119" s="4533" t="s">
        <v>54</v>
      </c>
      <c r="O119" s="4613" t="s">
        <v>53</v>
      </c>
      <c r="P119" s="4614" t="s">
        <v>54</v>
      </c>
      <c r="Q119" s="4531" t="s">
        <v>53</v>
      </c>
      <c r="R119" s="4533" t="s">
        <v>54</v>
      </c>
      <c r="S119" s="4613" t="s">
        <v>53</v>
      </c>
      <c r="T119" s="4614" t="s">
        <v>54</v>
      </c>
      <c r="U119" s="4531" t="s">
        <v>53</v>
      </c>
      <c r="V119" s="4533" t="s">
        <v>54</v>
      </c>
      <c r="W119" s="4613" t="s">
        <v>53</v>
      </c>
      <c r="X119" s="4614" t="s">
        <v>54</v>
      </c>
      <c r="Y119" s="4531" t="s">
        <v>53</v>
      </c>
      <c r="Z119" s="4533" t="s">
        <v>54</v>
      </c>
      <c r="AA119" s="4613" t="s">
        <v>53</v>
      </c>
      <c r="AB119" s="4614" t="s">
        <v>54</v>
      </c>
      <c r="AC119" s="4531" t="s">
        <v>53</v>
      </c>
      <c r="AD119" s="4533" t="s">
        <v>54</v>
      </c>
      <c r="AE119" s="4613" t="s">
        <v>53</v>
      </c>
      <c r="AF119" s="4614" t="s">
        <v>54</v>
      </c>
      <c r="AG119" s="4531" t="s">
        <v>53</v>
      </c>
      <c r="AH119" s="4533" t="s">
        <v>54</v>
      </c>
      <c r="AI119" s="4613" t="s">
        <v>53</v>
      </c>
      <c r="AJ119" s="4533" t="s">
        <v>54</v>
      </c>
      <c r="AK119" s="2"/>
      <c r="AL119" s="2"/>
      <c r="AM119" s="2"/>
      <c r="AN119" s="2"/>
    </row>
    <row r="120" spans="1:40" x14ac:dyDescent="0.25">
      <c r="A120" s="4690" t="s">
        <v>2989</v>
      </c>
      <c r="B120" s="59">
        <f>SUM(C120+D120)</f>
        <v>0</v>
      </c>
      <c r="C120" s="4489">
        <f>+E120+G120+I120+K120+M120+O120+Q120+S120+U120+W120+Y120+AA120+AC120+AE120+AG120+AI120</f>
        <v>0</v>
      </c>
      <c r="D120" s="4490">
        <f>+F120+H120+J120+L120+N120+P120+R120+T120+V120+X120+Z120+AB120+AD120+AF120+AH120+AJ120</f>
        <v>0</v>
      </c>
      <c r="E120" s="4480"/>
      <c r="F120" s="4481"/>
      <c r="G120" s="4480"/>
      <c r="H120" s="4481"/>
      <c r="I120" s="4480"/>
      <c r="J120" s="4481"/>
      <c r="K120" s="4480"/>
      <c r="L120" s="4481"/>
      <c r="M120" s="4480"/>
      <c r="N120" s="4481"/>
      <c r="O120" s="4480"/>
      <c r="P120" s="4481"/>
      <c r="Q120" s="4480"/>
      <c r="R120" s="4481"/>
      <c r="S120" s="4480"/>
      <c r="T120" s="4481"/>
      <c r="U120" s="4480"/>
      <c r="V120" s="4481"/>
      <c r="W120" s="4480"/>
      <c r="X120" s="4481"/>
      <c r="Y120" s="4480"/>
      <c r="Z120" s="4481"/>
      <c r="AA120" s="4480"/>
      <c r="AB120" s="4481"/>
      <c r="AC120" s="4480"/>
      <c r="AD120" s="4481"/>
      <c r="AE120" s="4480"/>
      <c r="AF120" s="4481"/>
      <c r="AG120" s="4480"/>
      <c r="AH120" s="4481"/>
      <c r="AI120" s="4480"/>
      <c r="AJ120" s="4481"/>
      <c r="AK120" s="2"/>
      <c r="AL120" s="2"/>
      <c r="AM120" s="2"/>
      <c r="AN120" s="2"/>
    </row>
    <row r="121" spans="1:40" x14ac:dyDescent="0.25">
      <c r="A121" s="4496" t="s">
        <v>2993</v>
      </c>
      <c r="B121" s="4693">
        <f>SUM(C121+D121)</f>
        <v>0</v>
      </c>
      <c r="C121" s="4489">
        <f t="shared" ref="C121:D124" si="19">+E121+G121+I121+K121+M121+O121+Q121+S121+U121+W121+Y121+AA121+AC121+AE121+AG121+AI121</f>
        <v>0</v>
      </c>
      <c r="D121" s="4490">
        <f t="shared" si="19"/>
        <v>0</v>
      </c>
      <c r="E121" s="4403"/>
      <c r="F121" s="4404"/>
      <c r="G121" s="4403"/>
      <c r="H121" s="4404"/>
      <c r="I121" s="4403"/>
      <c r="J121" s="4404"/>
      <c r="K121" s="4403"/>
      <c r="L121" s="4404"/>
      <c r="M121" s="4403"/>
      <c r="N121" s="4404"/>
      <c r="O121" s="4403"/>
      <c r="P121" s="4404"/>
      <c r="Q121" s="4403"/>
      <c r="R121" s="4404"/>
      <c r="S121" s="4403"/>
      <c r="T121" s="4404"/>
      <c r="U121" s="4403"/>
      <c r="V121" s="4404"/>
      <c r="W121" s="4403"/>
      <c r="X121" s="4404"/>
      <c r="Y121" s="4403"/>
      <c r="Z121" s="4404"/>
      <c r="AA121" s="4403"/>
      <c r="AB121" s="4404"/>
      <c r="AC121" s="4403"/>
      <c r="AD121" s="4404"/>
      <c r="AE121" s="4403"/>
      <c r="AF121" s="4404"/>
      <c r="AG121" s="4403"/>
      <c r="AH121" s="4404"/>
      <c r="AI121" s="4403"/>
      <c r="AJ121" s="4404"/>
      <c r="AK121" s="2"/>
      <c r="AL121" s="2"/>
      <c r="AM121" s="2"/>
      <c r="AN121" s="2"/>
    </row>
    <row r="122" spans="1:40" x14ac:dyDescent="0.25">
      <c r="A122" s="4496" t="s">
        <v>2294</v>
      </c>
      <c r="B122" s="4693">
        <f>SUM(C122+D122)</f>
        <v>0</v>
      </c>
      <c r="C122" s="4489">
        <f t="shared" si="19"/>
        <v>0</v>
      </c>
      <c r="D122" s="4490">
        <f t="shared" si="19"/>
        <v>0</v>
      </c>
      <c r="E122" s="4684"/>
      <c r="F122" s="800"/>
      <c r="G122" s="4684"/>
      <c r="H122" s="800"/>
      <c r="I122" s="4684"/>
      <c r="J122" s="800"/>
      <c r="K122" s="4684"/>
      <c r="L122" s="800"/>
      <c r="M122" s="4684"/>
      <c r="N122" s="800"/>
      <c r="O122" s="4684"/>
      <c r="P122" s="800"/>
      <c r="Q122" s="4684"/>
      <c r="R122" s="800"/>
      <c r="S122" s="4684"/>
      <c r="T122" s="800"/>
      <c r="U122" s="4684"/>
      <c r="V122" s="800"/>
      <c r="W122" s="4684"/>
      <c r="X122" s="800"/>
      <c r="Y122" s="4684"/>
      <c r="Z122" s="800"/>
      <c r="AA122" s="4684"/>
      <c r="AB122" s="800"/>
      <c r="AC122" s="4684"/>
      <c r="AD122" s="800"/>
      <c r="AE122" s="4684"/>
      <c r="AF122" s="800"/>
      <c r="AG122" s="4684"/>
      <c r="AH122" s="800"/>
      <c r="AI122" s="4684"/>
      <c r="AJ122" s="800"/>
      <c r="AK122" s="2"/>
      <c r="AL122" s="2"/>
      <c r="AM122" s="2"/>
      <c r="AN122" s="2"/>
    </row>
    <row r="123" spans="1:40" x14ac:dyDescent="0.25">
      <c r="A123" s="4694" t="s">
        <v>2991</v>
      </c>
      <c r="B123" s="4693">
        <f>SUM(C123+D123)</f>
        <v>0</v>
      </c>
      <c r="C123" s="4489">
        <f t="shared" si="19"/>
        <v>0</v>
      </c>
      <c r="D123" s="4490">
        <f t="shared" si="19"/>
        <v>0</v>
      </c>
      <c r="E123" s="4684"/>
      <c r="F123" s="800"/>
      <c r="G123" s="4684"/>
      <c r="H123" s="800"/>
      <c r="I123" s="4684"/>
      <c r="J123" s="800"/>
      <c r="K123" s="4684"/>
      <c r="L123" s="800"/>
      <c r="M123" s="4684"/>
      <c r="N123" s="800"/>
      <c r="O123" s="4684"/>
      <c r="P123" s="800"/>
      <c r="Q123" s="4684"/>
      <c r="R123" s="800"/>
      <c r="S123" s="4684"/>
      <c r="T123" s="800"/>
      <c r="U123" s="4684"/>
      <c r="V123" s="800"/>
      <c r="W123" s="4684"/>
      <c r="X123" s="800"/>
      <c r="Y123" s="4684"/>
      <c r="Z123" s="800"/>
      <c r="AA123" s="4684"/>
      <c r="AB123" s="800"/>
      <c r="AC123" s="4684"/>
      <c r="AD123" s="800"/>
      <c r="AE123" s="4684"/>
      <c r="AF123" s="800"/>
      <c r="AG123" s="4684"/>
      <c r="AH123" s="800"/>
      <c r="AI123" s="4684"/>
      <c r="AJ123" s="800"/>
      <c r="AK123" s="2"/>
      <c r="AL123" s="2"/>
      <c r="AM123" s="2"/>
      <c r="AN123" s="2"/>
    </row>
    <row r="124" spans="1:40" x14ac:dyDescent="0.25">
      <c r="A124" s="4695" t="s">
        <v>2994</v>
      </c>
      <c r="B124" s="4696">
        <f>SUM(C124+D124)</f>
        <v>0</v>
      </c>
      <c r="C124" s="4563">
        <f t="shared" si="19"/>
        <v>0</v>
      </c>
      <c r="D124" s="4511">
        <f t="shared" si="19"/>
        <v>0</v>
      </c>
      <c r="E124" s="4407"/>
      <c r="F124" s="4408"/>
      <c r="G124" s="4407"/>
      <c r="H124" s="4408"/>
      <c r="I124" s="4407"/>
      <c r="J124" s="4408"/>
      <c r="K124" s="4407"/>
      <c r="L124" s="4408"/>
      <c r="M124" s="4407"/>
      <c r="N124" s="4408"/>
      <c r="O124" s="4407"/>
      <c r="P124" s="4408"/>
      <c r="Q124" s="4407"/>
      <c r="R124" s="4408"/>
      <c r="S124" s="4407"/>
      <c r="T124" s="4408"/>
      <c r="U124" s="4407"/>
      <c r="V124" s="4408"/>
      <c r="W124" s="4407"/>
      <c r="X124" s="4408"/>
      <c r="Y124" s="4407"/>
      <c r="Z124" s="4408"/>
      <c r="AA124" s="4407"/>
      <c r="AB124" s="4408"/>
      <c r="AC124" s="4407"/>
      <c r="AD124" s="4408"/>
      <c r="AE124" s="4407"/>
      <c r="AF124" s="4408"/>
      <c r="AG124" s="4407"/>
      <c r="AH124" s="4408"/>
      <c r="AI124" s="4407"/>
      <c r="AJ124" s="4408"/>
      <c r="AK124" s="2"/>
      <c r="AL124" s="2"/>
      <c r="AM124" s="2"/>
      <c r="AN124" s="2"/>
    </row>
    <row r="125" spans="1:40" x14ac:dyDescent="0.25">
      <c r="A125" s="3" t="s">
        <v>2995</v>
      </c>
      <c r="B125" s="4"/>
      <c r="C125" s="4"/>
      <c r="D125" s="4"/>
      <c r="E125" s="4"/>
      <c r="F125" s="4468"/>
      <c r="G125" s="4468"/>
      <c r="H125" s="4"/>
      <c r="I125" s="4"/>
      <c r="J125" s="4"/>
      <c r="K125" s="4"/>
      <c r="L125" s="4"/>
      <c r="M125" s="4"/>
      <c r="N125" s="4"/>
      <c r="O125" s="4"/>
      <c r="P125" s="4"/>
      <c r="Q125" s="4"/>
      <c r="R125" s="4"/>
      <c r="S125" s="4"/>
      <c r="T125" s="4"/>
      <c r="U125" s="2"/>
      <c r="V125" s="2"/>
      <c r="W125" s="2"/>
      <c r="X125" s="2"/>
      <c r="Y125" s="2"/>
      <c r="Z125" s="2"/>
      <c r="AA125" s="2"/>
      <c r="AB125" s="2"/>
      <c r="AC125" s="2"/>
      <c r="AD125" s="2"/>
      <c r="AE125" s="2"/>
      <c r="AF125" s="2"/>
      <c r="AG125" s="2"/>
      <c r="AH125" s="2"/>
      <c r="AI125" s="2"/>
      <c r="AJ125" s="2"/>
      <c r="AK125" s="2"/>
      <c r="AL125" s="2"/>
      <c r="AM125" s="2"/>
      <c r="AN125" s="2"/>
    </row>
    <row r="126" spans="1:40" x14ac:dyDescent="0.25">
      <c r="A126" s="7657" t="s">
        <v>2929</v>
      </c>
      <c r="B126" s="7618" t="s">
        <v>49</v>
      </c>
      <c r="C126" s="7618"/>
      <c r="D126" s="7619"/>
      <c r="E126" s="7646" t="s">
        <v>6</v>
      </c>
      <c r="F126" s="7622"/>
      <c r="G126" s="7622"/>
      <c r="H126" s="7622"/>
      <c r="I126" s="7622"/>
      <c r="J126" s="7622"/>
      <c r="K126" s="7622"/>
      <c r="L126" s="7622"/>
      <c r="M126" s="7622"/>
      <c r="N126" s="7622"/>
      <c r="O126" s="7622"/>
      <c r="P126" s="7622"/>
      <c r="Q126" s="7622"/>
      <c r="R126" s="7622"/>
      <c r="S126" s="7622"/>
      <c r="T126" s="7622"/>
      <c r="U126" s="7622"/>
      <c r="V126" s="7622"/>
      <c r="W126" s="7622"/>
      <c r="X126" s="7622"/>
      <c r="Y126" s="7622"/>
      <c r="Z126" s="7622"/>
      <c r="AA126" s="7622"/>
      <c r="AB126" s="7622"/>
      <c r="AC126" s="7622"/>
      <c r="AD126" s="7622"/>
      <c r="AE126" s="7622"/>
      <c r="AF126" s="7622"/>
      <c r="AG126" s="7622"/>
      <c r="AH126" s="7622"/>
      <c r="AI126" s="7622"/>
      <c r="AJ126" s="7622"/>
      <c r="AK126" s="7662" t="s">
        <v>455</v>
      </c>
      <c r="AL126" s="2"/>
      <c r="AM126" s="2"/>
      <c r="AN126" s="2"/>
    </row>
    <row r="127" spans="1:40" x14ac:dyDescent="0.25">
      <c r="A127" s="7658"/>
      <c r="B127" s="7620"/>
      <c r="C127" s="7620"/>
      <c r="D127" s="7621"/>
      <c r="E127" s="7626" t="s">
        <v>2931</v>
      </c>
      <c r="F127" s="7625"/>
      <c r="G127" s="7626" t="s">
        <v>2932</v>
      </c>
      <c r="H127" s="7625"/>
      <c r="I127" s="7624" t="s">
        <v>2933</v>
      </c>
      <c r="J127" s="7624"/>
      <c r="K127" s="7626" t="s">
        <v>2934</v>
      </c>
      <c r="L127" s="7625"/>
      <c r="M127" s="7609" t="s">
        <v>2935</v>
      </c>
      <c r="N127" s="7609"/>
      <c r="O127" s="7607" t="s">
        <v>2936</v>
      </c>
      <c r="P127" s="7608"/>
      <c r="Q127" s="7609" t="s">
        <v>2937</v>
      </c>
      <c r="R127" s="7609"/>
      <c r="S127" s="7607" t="s">
        <v>23</v>
      </c>
      <c r="T127" s="7608"/>
      <c r="U127" s="7609" t="s">
        <v>24</v>
      </c>
      <c r="V127" s="7609"/>
      <c r="W127" s="7607" t="s">
        <v>25</v>
      </c>
      <c r="X127" s="7608"/>
      <c r="Y127" s="7609" t="s">
        <v>26</v>
      </c>
      <c r="Z127" s="7609"/>
      <c r="AA127" s="7607" t="s">
        <v>27</v>
      </c>
      <c r="AB127" s="7608"/>
      <c r="AC127" s="7609" t="s">
        <v>28</v>
      </c>
      <c r="AD127" s="7609"/>
      <c r="AE127" s="7607" t="s">
        <v>29</v>
      </c>
      <c r="AF127" s="7608"/>
      <c r="AG127" s="7609" t="s">
        <v>30</v>
      </c>
      <c r="AH127" s="7609"/>
      <c r="AI127" s="7660" t="s">
        <v>504</v>
      </c>
      <c r="AJ127" s="7665"/>
      <c r="AK127" s="7663"/>
      <c r="AL127" s="2"/>
      <c r="AM127" s="2"/>
      <c r="AN127" s="2"/>
    </row>
    <row r="128" spans="1:40" x14ac:dyDescent="0.25">
      <c r="A128" s="7659"/>
      <c r="B128" s="4697" t="s">
        <v>52</v>
      </c>
      <c r="C128" s="4698" t="s">
        <v>53</v>
      </c>
      <c r="D128" s="4699" t="s">
        <v>54</v>
      </c>
      <c r="E128" s="4531" t="s">
        <v>53</v>
      </c>
      <c r="F128" s="4533" t="s">
        <v>54</v>
      </c>
      <c r="G128" s="4531" t="s">
        <v>53</v>
      </c>
      <c r="H128" s="4533" t="s">
        <v>54</v>
      </c>
      <c r="I128" s="4613" t="s">
        <v>53</v>
      </c>
      <c r="J128" s="4614" t="s">
        <v>54</v>
      </c>
      <c r="K128" s="4531" t="s">
        <v>53</v>
      </c>
      <c r="L128" s="4533" t="s">
        <v>54</v>
      </c>
      <c r="M128" s="4613" t="s">
        <v>53</v>
      </c>
      <c r="N128" s="4614" t="s">
        <v>54</v>
      </c>
      <c r="O128" s="4531" t="s">
        <v>53</v>
      </c>
      <c r="P128" s="4533" t="s">
        <v>54</v>
      </c>
      <c r="Q128" s="4613" t="s">
        <v>53</v>
      </c>
      <c r="R128" s="4614" t="s">
        <v>54</v>
      </c>
      <c r="S128" s="4531" t="s">
        <v>53</v>
      </c>
      <c r="T128" s="4533" t="s">
        <v>54</v>
      </c>
      <c r="U128" s="4613" t="s">
        <v>53</v>
      </c>
      <c r="V128" s="4614" t="s">
        <v>54</v>
      </c>
      <c r="W128" s="4531" t="s">
        <v>53</v>
      </c>
      <c r="X128" s="4533" t="s">
        <v>54</v>
      </c>
      <c r="Y128" s="4613" t="s">
        <v>53</v>
      </c>
      <c r="Z128" s="4614" t="s">
        <v>54</v>
      </c>
      <c r="AA128" s="4531" t="s">
        <v>53</v>
      </c>
      <c r="AB128" s="4533" t="s">
        <v>54</v>
      </c>
      <c r="AC128" s="4613" t="s">
        <v>53</v>
      </c>
      <c r="AD128" s="4614" t="s">
        <v>54</v>
      </c>
      <c r="AE128" s="4531" t="s">
        <v>53</v>
      </c>
      <c r="AF128" s="4533" t="s">
        <v>54</v>
      </c>
      <c r="AG128" s="4613" t="s">
        <v>53</v>
      </c>
      <c r="AH128" s="4614" t="s">
        <v>54</v>
      </c>
      <c r="AI128" s="4531" t="s">
        <v>53</v>
      </c>
      <c r="AJ128" s="4614" t="s">
        <v>54</v>
      </c>
      <c r="AK128" s="7664"/>
      <c r="AL128" s="2"/>
      <c r="AM128" s="2"/>
      <c r="AN128" s="2"/>
    </row>
    <row r="129" spans="1:40" ht="14.25" customHeight="1" x14ac:dyDescent="0.25">
      <c r="A129" s="4700" t="s">
        <v>2996</v>
      </c>
      <c r="B129" s="4701">
        <f t="shared" ref="B129:B134" si="20">SUM(C129+D129)</f>
        <v>0</v>
      </c>
      <c r="C129" s="4683">
        <f>SUM(E129+G129+I129+K129+M129+O129+Q129+S129+U129+W129+Y129+AA129+AC129+AE129+AG129+AI129)</f>
        <v>0</v>
      </c>
      <c r="D129" s="4702">
        <f>SUM(F129+H129+J129+L129+N129+P129+R129+T129+V129+X129+Z129+AB129+AD129+AF129+AH129+AJ129)</f>
        <v>0</v>
      </c>
      <c r="E129" s="4480"/>
      <c r="F129" s="4481"/>
      <c r="G129" s="4480"/>
      <c r="H129" s="4482"/>
      <c r="I129" s="4483"/>
      <c r="J129" s="4484"/>
      <c r="K129" s="4480"/>
      <c r="L129" s="4482"/>
      <c r="M129" s="4483"/>
      <c r="N129" s="4484"/>
      <c r="O129" s="4480"/>
      <c r="P129" s="4482"/>
      <c r="Q129" s="4483"/>
      <c r="R129" s="4484"/>
      <c r="S129" s="4480"/>
      <c r="T129" s="4482"/>
      <c r="U129" s="4483"/>
      <c r="V129" s="4484"/>
      <c r="W129" s="4480"/>
      <c r="X129" s="4482"/>
      <c r="Y129" s="4483"/>
      <c r="Z129" s="4484"/>
      <c r="AA129" s="4480"/>
      <c r="AB129" s="4482"/>
      <c r="AC129" s="4483"/>
      <c r="AD129" s="4484"/>
      <c r="AE129" s="4547"/>
      <c r="AF129" s="4482"/>
      <c r="AG129" s="4483"/>
      <c r="AH129" s="4484"/>
      <c r="AI129" s="4547"/>
      <c r="AJ129" s="4484"/>
      <c r="AK129" s="4703"/>
      <c r="AL129" s="2"/>
      <c r="AM129" s="2"/>
      <c r="AN129" s="2"/>
    </row>
    <row r="130" spans="1:40" x14ac:dyDescent="0.25">
      <c r="A130" s="4704" t="s">
        <v>2997</v>
      </c>
      <c r="B130" s="4705">
        <f t="shared" si="20"/>
        <v>0</v>
      </c>
      <c r="C130" s="4706">
        <f>SUM(E130+G130)</f>
        <v>0</v>
      </c>
      <c r="D130" s="4702">
        <f>SUM(F130+H130)</f>
        <v>0</v>
      </c>
      <c r="E130" s="4403"/>
      <c r="F130" s="4404"/>
      <c r="G130" s="4403"/>
      <c r="H130" s="4491"/>
      <c r="I130" s="4503"/>
      <c r="J130" s="4504"/>
      <c r="K130" s="4501"/>
      <c r="L130" s="4502"/>
      <c r="M130" s="4503"/>
      <c r="N130" s="4504"/>
      <c r="O130" s="4501"/>
      <c r="P130" s="4502"/>
      <c r="Q130" s="4503"/>
      <c r="R130" s="4504"/>
      <c r="S130" s="4501"/>
      <c r="T130" s="4502"/>
      <c r="U130" s="4503"/>
      <c r="V130" s="4504"/>
      <c r="W130" s="4501"/>
      <c r="X130" s="4502"/>
      <c r="Y130" s="4503"/>
      <c r="Z130" s="4504"/>
      <c r="AA130" s="4501"/>
      <c r="AB130" s="4502"/>
      <c r="AC130" s="4503"/>
      <c r="AD130" s="4504"/>
      <c r="AE130" s="4707"/>
      <c r="AF130" s="4502"/>
      <c r="AG130" s="4503"/>
      <c r="AH130" s="4504"/>
      <c r="AI130" s="4707"/>
      <c r="AJ130" s="4504"/>
      <c r="AK130" s="4708"/>
      <c r="AL130" s="2"/>
      <c r="AM130" s="2"/>
      <c r="AN130" s="2"/>
    </row>
    <row r="131" spans="1:40" x14ac:dyDescent="0.25">
      <c r="A131" s="4704" t="s">
        <v>2998</v>
      </c>
      <c r="B131" s="4705">
        <f t="shared" si="20"/>
        <v>0</v>
      </c>
      <c r="C131" s="4706">
        <f>SUM(G131+I131+K131+M131+O131+Q131+S131+U131+W131+Y131+AA131+AC131+AE131+AG131+AI131)</f>
        <v>0</v>
      </c>
      <c r="D131" s="4702">
        <f>SUM(H131+J131+L131+N131+P131+R131+T131+V131+X131+Z131+AB131+AD131+AF131+AH131+AJ131)</f>
        <v>0</v>
      </c>
      <c r="E131" s="4548"/>
      <c r="F131" s="4549"/>
      <c r="G131" s="4403"/>
      <c r="H131" s="4491"/>
      <c r="I131" s="4492"/>
      <c r="J131" s="4493"/>
      <c r="K131" s="4403"/>
      <c r="L131" s="4491"/>
      <c r="M131" s="4492"/>
      <c r="N131" s="4493"/>
      <c r="O131" s="4403"/>
      <c r="P131" s="4491"/>
      <c r="Q131" s="4492"/>
      <c r="R131" s="4493"/>
      <c r="S131" s="4403"/>
      <c r="T131" s="4491"/>
      <c r="U131" s="4492"/>
      <c r="V131" s="4493"/>
      <c r="W131" s="4403"/>
      <c r="X131" s="4491"/>
      <c r="Y131" s="4492"/>
      <c r="Z131" s="4493"/>
      <c r="AA131" s="4403"/>
      <c r="AB131" s="4491"/>
      <c r="AC131" s="4492"/>
      <c r="AD131" s="4493"/>
      <c r="AE131" s="4560"/>
      <c r="AF131" s="4491"/>
      <c r="AG131" s="4492"/>
      <c r="AH131" s="4493"/>
      <c r="AI131" s="4560"/>
      <c r="AJ131" s="4493"/>
      <c r="AK131" s="4708"/>
      <c r="AL131" s="2"/>
      <c r="AM131" s="2"/>
      <c r="AN131" s="2"/>
    </row>
    <row r="132" spans="1:40" x14ac:dyDescent="0.25">
      <c r="A132" s="4704" t="s">
        <v>462</v>
      </c>
      <c r="B132" s="4705">
        <f t="shared" si="20"/>
        <v>0</v>
      </c>
      <c r="C132" s="4706">
        <f>SUM(E132+G132+I132+K132+M132+O132+Q132+S132+U132+W132+Y132+AA132+AC132+AE132+AG132+AI132)</f>
        <v>0</v>
      </c>
      <c r="D132" s="4702">
        <f>SUM(F132+H132+J132+L132+N132+P132+R132+T132+V132+X132+Z132+AB132+AD132+AF132+AH132+AJ132)</f>
        <v>0</v>
      </c>
      <c r="E132" s="4403"/>
      <c r="F132" s="4404"/>
      <c r="G132" s="4403"/>
      <c r="H132" s="4491"/>
      <c r="I132" s="4492"/>
      <c r="J132" s="4493"/>
      <c r="K132" s="4403"/>
      <c r="L132" s="4491"/>
      <c r="M132" s="4492"/>
      <c r="N132" s="4493"/>
      <c r="O132" s="4403"/>
      <c r="P132" s="4491"/>
      <c r="Q132" s="4492"/>
      <c r="R132" s="4493"/>
      <c r="S132" s="4403"/>
      <c r="T132" s="4491"/>
      <c r="U132" s="4492"/>
      <c r="V132" s="4493"/>
      <c r="W132" s="4403"/>
      <c r="X132" s="4491"/>
      <c r="Y132" s="4492"/>
      <c r="Z132" s="4493"/>
      <c r="AA132" s="4403"/>
      <c r="AB132" s="4491"/>
      <c r="AC132" s="4492"/>
      <c r="AD132" s="4493"/>
      <c r="AE132" s="4560"/>
      <c r="AF132" s="4491"/>
      <c r="AG132" s="4492"/>
      <c r="AH132" s="4493"/>
      <c r="AI132" s="4560"/>
      <c r="AJ132" s="4493"/>
      <c r="AK132" s="4708"/>
      <c r="AL132" s="2"/>
      <c r="AM132" s="2"/>
      <c r="AN132" s="2"/>
    </row>
    <row r="133" spans="1:40" x14ac:dyDescent="0.25">
      <c r="A133" s="4704" t="s">
        <v>2999</v>
      </c>
      <c r="B133" s="4705">
        <f t="shared" si="20"/>
        <v>0</v>
      </c>
      <c r="C133" s="4706">
        <f>SUM(S133+U133+W133+Y133+AA133+AC133+AE133+AG133+AI133)</f>
        <v>0</v>
      </c>
      <c r="D133" s="4702">
        <f>SUM(T133+V133+X133+Z133+AB133+AD133+AF133+AH133+AJ133)</f>
        <v>0</v>
      </c>
      <c r="E133" s="4501"/>
      <c r="F133" s="4507"/>
      <c r="G133" s="4501"/>
      <c r="H133" s="4502"/>
      <c r="I133" s="4503"/>
      <c r="J133" s="4504"/>
      <c r="K133" s="4501"/>
      <c r="L133" s="4502"/>
      <c r="M133" s="4503"/>
      <c r="N133" s="4504"/>
      <c r="O133" s="4501"/>
      <c r="P133" s="4502"/>
      <c r="Q133" s="4503"/>
      <c r="R133" s="4504"/>
      <c r="S133" s="4403"/>
      <c r="T133" s="4491"/>
      <c r="U133" s="4492"/>
      <c r="V133" s="4493"/>
      <c r="W133" s="4403"/>
      <c r="X133" s="4491"/>
      <c r="Y133" s="4492"/>
      <c r="Z133" s="4493"/>
      <c r="AA133" s="4403"/>
      <c r="AB133" s="4491"/>
      <c r="AC133" s="4492"/>
      <c r="AD133" s="4493"/>
      <c r="AE133" s="4560"/>
      <c r="AF133" s="4491"/>
      <c r="AG133" s="4492"/>
      <c r="AH133" s="4493"/>
      <c r="AI133" s="4560"/>
      <c r="AJ133" s="4493"/>
      <c r="AK133" s="4708"/>
      <c r="AL133" s="2"/>
      <c r="AM133" s="2"/>
      <c r="AN133" s="2"/>
    </row>
    <row r="134" spans="1:40" x14ac:dyDescent="0.25">
      <c r="A134" s="4709" t="s">
        <v>465</v>
      </c>
      <c r="B134" s="4705">
        <f t="shared" si="20"/>
        <v>0</v>
      </c>
      <c r="C134" s="4706">
        <f>SUM(E134+G134+I134+K134+M134+O134+Q134+S134+U134+W134+Y134+AA134+AC134+AE134+AG134+AI134)</f>
        <v>0</v>
      </c>
      <c r="D134" s="4702">
        <f>SUM(F134+H134+J134+L134+N134+P134+R134+T134+V134+X134+Z134+AB134+AD134+AF134+AH134+AJ134)</f>
        <v>0</v>
      </c>
      <c r="E134" s="4407"/>
      <c r="F134" s="4408"/>
      <c r="G134" s="4407"/>
      <c r="H134" s="4512"/>
      <c r="I134" s="4513"/>
      <c r="J134" s="4514"/>
      <c r="K134" s="4407"/>
      <c r="L134" s="4512"/>
      <c r="M134" s="4513"/>
      <c r="N134" s="4514"/>
      <c r="O134" s="4407"/>
      <c r="P134" s="4512"/>
      <c r="Q134" s="4513"/>
      <c r="R134" s="4514"/>
      <c r="S134" s="4407"/>
      <c r="T134" s="4512"/>
      <c r="U134" s="4513"/>
      <c r="V134" s="4514"/>
      <c r="W134" s="4407"/>
      <c r="X134" s="4512"/>
      <c r="Y134" s="4513"/>
      <c r="Z134" s="4514"/>
      <c r="AA134" s="4407"/>
      <c r="AB134" s="4512"/>
      <c r="AC134" s="4513"/>
      <c r="AD134" s="4514"/>
      <c r="AE134" s="4551"/>
      <c r="AF134" s="4512"/>
      <c r="AG134" s="4513"/>
      <c r="AH134" s="4514"/>
      <c r="AI134" s="4551"/>
      <c r="AJ134" s="4514"/>
      <c r="AK134" s="4710"/>
      <c r="AL134" s="2"/>
      <c r="AM134" s="2"/>
      <c r="AN134" s="2"/>
    </row>
    <row r="135" spans="1:40" x14ac:dyDescent="0.25">
      <c r="A135" s="4711" t="s">
        <v>49</v>
      </c>
      <c r="B135" s="4712">
        <f t="shared" ref="B135:AJ135" si="21">SUM(B129:B134)</f>
        <v>0</v>
      </c>
      <c r="C135" s="4713">
        <f t="shared" si="21"/>
        <v>0</v>
      </c>
      <c r="D135" s="4714">
        <f t="shared" si="21"/>
        <v>0</v>
      </c>
      <c r="E135" s="4715">
        <f>SUM(E129:E134)</f>
        <v>0</v>
      </c>
      <c r="F135" s="4714">
        <f t="shared" si="21"/>
        <v>0</v>
      </c>
      <c r="G135" s="4715">
        <f>SUM(G129:G134)</f>
        <v>0</v>
      </c>
      <c r="H135" s="4714">
        <f t="shared" si="21"/>
        <v>0</v>
      </c>
      <c r="I135" s="4713">
        <f t="shared" si="21"/>
        <v>0</v>
      </c>
      <c r="J135" s="4716">
        <f t="shared" si="21"/>
        <v>0</v>
      </c>
      <c r="K135" s="4715">
        <f t="shared" si="21"/>
        <v>0</v>
      </c>
      <c r="L135" s="4717">
        <f t="shared" si="21"/>
        <v>0</v>
      </c>
      <c r="M135" s="4713">
        <f t="shared" si="21"/>
        <v>0</v>
      </c>
      <c r="N135" s="4717">
        <f t="shared" si="21"/>
        <v>0</v>
      </c>
      <c r="O135" s="4713">
        <f t="shared" si="21"/>
        <v>0</v>
      </c>
      <c r="P135" s="4717">
        <f t="shared" si="21"/>
        <v>0</v>
      </c>
      <c r="Q135" s="4713">
        <f t="shared" si="21"/>
        <v>0</v>
      </c>
      <c r="R135" s="4716">
        <f t="shared" si="21"/>
        <v>0</v>
      </c>
      <c r="S135" s="4715">
        <f t="shared" si="21"/>
        <v>0</v>
      </c>
      <c r="T135" s="4717">
        <f t="shared" si="21"/>
        <v>0</v>
      </c>
      <c r="U135" s="4713">
        <f t="shared" si="21"/>
        <v>0</v>
      </c>
      <c r="V135" s="4716">
        <f t="shared" si="21"/>
        <v>0</v>
      </c>
      <c r="W135" s="4715">
        <f t="shared" si="21"/>
        <v>0</v>
      </c>
      <c r="X135" s="4717">
        <f t="shared" si="21"/>
        <v>0</v>
      </c>
      <c r="Y135" s="4713">
        <f t="shared" si="21"/>
        <v>0</v>
      </c>
      <c r="Z135" s="4716">
        <f t="shared" si="21"/>
        <v>0</v>
      </c>
      <c r="AA135" s="4715">
        <f t="shared" si="21"/>
        <v>0</v>
      </c>
      <c r="AB135" s="4717">
        <f t="shared" si="21"/>
        <v>0</v>
      </c>
      <c r="AC135" s="4713">
        <f t="shared" si="21"/>
        <v>0</v>
      </c>
      <c r="AD135" s="4716">
        <f t="shared" si="21"/>
        <v>0</v>
      </c>
      <c r="AE135" s="4715">
        <f t="shared" si="21"/>
        <v>0</v>
      </c>
      <c r="AF135" s="4717">
        <f t="shared" si="21"/>
        <v>0</v>
      </c>
      <c r="AG135" s="4713">
        <f t="shared" si="21"/>
        <v>0</v>
      </c>
      <c r="AH135" s="4716">
        <f t="shared" si="21"/>
        <v>0</v>
      </c>
      <c r="AI135" s="4718">
        <f t="shared" si="21"/>
        <v>0</v>
      </c>
      <c r="AJ135" s="4716">
        <f t="shared" si="21"/>
        <v>0</v>
      </c>
      <c r="AK135" s="4719">
        <f>SUM(AK129:AK134)</f>
        <v>0</v>
      </c>
      <c r="AL135" s="2"/>
      <c r="AM135" s="2"/>
      <c r="AN135" s="2"/>
    </row>
    <row r="136" spans="1:40" x14ac:dyDescent="0.25">
      <c r="A136" s="60" t="s">
        <v>3000</v>
      </c>
      <c r="B136" s="61"/>
      <c r="C136" s="61"/>
      <c r="D136" s="61"/>
      <c r="E136" s="62"/>
      <c r="F136" s="62"/>
      <c r="G136" s="62"/>
      <c r="H136" s="62"/>
      <c r="I136" s="62"/>
      <c r="J136" s="62"/>
      <c r="K136" s="62"/>
      <c r="L136" s="1"/>
      <c r="M136" s="1"/>
      <c r="N136" s="1"/>
      <c r="O136" s="63"/>
      <c r="P136" s="4"/>
      <c r="Q136" s="4"/>
      <c r="R136" s="4"/>
      <c r="S136" s="4"/>
      <c r="T136" s="4"/>
      <c r="U136" s="4"/>
      <c r="V136" s="4"/>
      <c r="W136" s="2"/>
      <c r="X136" s="2"/>
      <c r="Y136" s="2"/>
      <c r="Z136" s="2"/>
      <c r="AA136" s="2"/>
      <c r="AB136" s="2"/>
      <c r="AC136" s="2"/>
      <c r="AD136" s="2"/>
      <c r="AE136" s="2"/>
      <c r="AF136" s="2"/>
      <c r="AG136" s="2"/>
      <c r="AH136" s="2"/>
      <c r="AI136" s="2"/>
      <c r="AJ136" s="2"/>
      <c r="AK136" s="2"/>
      <c r="AL136" s="2"/>
      <c r="AM136" s="2"/>
      <c r="AN136" s="2"/>
    </row>
    <row r="137" spans="1:40" x14ac:dyDescent="0.25">
      <c r="A137" s="7654" t="s">
        <v>3001</v>
      </c>
      <c r="B137" s="7654"/>
      <c r="C137" s="7654"/>
      <c r="D137" s="7654"/>
      <c r="E137" s="7654"/>
      <c r="F137" s="4"/>
      <c r="G137" s="62"/>
      <c r="H137" s="62"/>
      <c r="I137" s="62"/>
      <c r="J137" s="62"/>
      <c r="K137" s="62"/>
      <c r="L137" s="1"/>
      <c r="M137" s="1"/>
      <c r="N137" s="1"/>
      <c r="O137" s="63"/>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row>
    <row r="138" spans="1:40" x14ac:dyDescent="0.25">
      <c r="A138" s="7608" t="s">
        <v>2988</v>
      </c>
      <c r="B138" s="7618" t="s">
        <v>49</v>
      </c>
      <c r="C138" s="7618"/>
      <c r="D138" s="7619"/>
      <c r="E138" s="7646" t="s">
        <v>6</v>
      </c>
      <c r="F138" s="7622"/>
      <c r="G138" s="7622"/>
      <c r="H138" s="7622"/>
      <c r="I138" s="7622"/>
      <c r="J138" s="7622"/>
      <c r="K138" s="7622"/>
      <c r="L138" s="7622"/>
      <c r="M138" s="7622"/>
      <c r="N138" s="7622"/>
      <c r="O138" s="7622"/>
      <c r="P138" s="7622"/>
      <c r="Q138" s="7622"/>
      <c r="R138" s="7622"/>
      <c r="S138" s="7622"/>
      <c r="T138" s="7622"/>
      <c r="U138" s="7622"/>
      <c r="V138" s="7622"/>
      <c r="W138" s="7622"/>
      <c r="X138" s="7622"/>
      <c r="Y138" s="7622"/>
      <c r="Z138" s="7622"/>
      <c r="AA138" s="7622"/>
      <c r="AB138" s="7622"/>
      <c r="AC138" s="7622"/>
      <c r="AD138" s="7622"/>
      <c r="AE138" s="7622"/>
      <c r="AF138" s="7622"/>
      <c r="AG138" s="7622"/>
      <c r="AH138" s="7622"/>
      <c r="AI138" s="7622"/>
      <c r="AJ138" s="7623"/>
      <c r="AK138" s="2"/>
      <c r="AL138" s="2"/>
      <c r="AM138" s="2"/>
      <c r="AN138" s="2"/>
    </row>
    <row r="139" spans="1:40" x14ac:dyDescent="0.25">
      <c r="A139" s="7655"/>
      <c r="B139" s="7620"/>
      <c r="C139" s="7620"/>
      <c r="D139" s="7621"/>
      <c r="E139" s="7626" t="s">
        <v>2931</v>
      </c>
      <c r="F139" s="7625"/>
      <c r="G139" s="7626" t="s">
        <v>2932</v>
      </c>
      <c r="H139" s="7625"/>
      <c r="I139" s="7624" t="s">
        <v>2933</v>
      </c>
      <c r="J139" s="7624"/>
      <c r="K139" s="7626" t="s">
        <v>2934</v>
      </c>
      <c r="L139" s="7625"/>
      <c r="M139" s="7609" t="s">
        <v>2935</v>
      </c>
      <c r="N139" s="7609"/>
      <c r="O139" s="7607" t="s">
        <v>2936</v>
      </c>
      <c r="P139" s="7608"/>
      <c r="Q139" s="7609" t="s">
        <v>2937</v>
      </c>
      <c r="R139" s="7609"/>
      <c r="S139" s="7607" t="s">
        <v>23</v>
      </c>
      <c r="T139" s="7608"/>
      <c r="U139" s="7609" t="s">
        <v>24</v>
      </c>
      <c r="V139" s="7609"/>
      <c r="W139" s="7607" t="s">
        <v>25</v>
      </c>
      <c r="X139" s="7608"/>
      <c r="Y139" s="7609" t="s">
        <v>26</v>
      </c>
      <c r="Z139" s="7609"/>
      <c r="AA139" s="7607" t="s">
        <v>27</v>
      </c>
      <c r="AB139" s="7608"/>
      <c r="AC139" s="7609" t="s">
        <v>28</v>
      </c>
      <c r="AD139" s="7609"/>
      <c r="AE139" s="7607" t="s">
        <v>29</v>
      </c>
      <c r="AF139" s="7608"/>
      <c r="AG139" s="7609" t="s">
        <v>30</v>
      </c>
      <c r="AH139" s="7609"/>
      <c r="AI139" s="7660" t="s">
        <v>504</v>
      </c>
      <c r="AJ139" s="7661"/>
      <c r="AK139" s="2"/>
      <c r="AL139" s="2"/>
      <c r="AM139" s="2"/>
      <c r="AN139" s="2"/>
    </row>
    <row r="140" spans="1:40" x14ac:dyDescent="0.25">
      <c r="A140" s="7656"/>
      <c r="B140" s="4533" t="s">
        <v>52</v>
      </c>
      <c r="C140" s="4613" t="s">
        <v>53</v>
      </c>
      <c r="D140" s="4533" t="s">
        <v>54</v>
      </c>
      <c r="E140" s="4531" t="s">
        <v>53</v>
      </c>
      <c r="F140" s="4533" t="s">
        <v>54</v>
      </c>
      <c r="G140" s="4531" t="s">
        <v>53</v>
      </c>
      <c r="H140" s="4533" t="s">
        <v>54</v>
      </c>
      <c r="I140" s="4613" t="s">
        <v>53</v>
      </c>
      <c r="J140" s="4614" t="s">
        <v>54</v>
      </c>
      <c r="K140" s="4531" t="s">
        <v>53</v>
      </c>
      <c r="L140" s="4533" t="s">
        <v>54</v>
      </c>
      <c r="M140" s="4613" t="s">
        <v>53</v>
      </c>
      <c r="N140" s="4614" t="s">
        <v>54</v>
      </c>
      <c r="O140" s="4531" t="s">
        <v>53</v>
      </c>
      <c r="P140" s="4533" t="s">
        <v>54</v>
      </c>
      <c r="Q140" s="4613" t="s">
        <v>53</v>
      </c>
      <c r="R140" s="4614" t="s">
        <v>54</v>
      </c>
      <c r="S140" s="4531" t="s">
        <v>53</v>
      </c>
      <c r="T140" s="4533" t="s">
        <v>54</v>
      </c>
      <c r="U140" s="4613" t="s">
        <v>53</v>
      </c>
      <c r="V140" s="4614" t="s">
        <v>54</v>
      </c>
      <c r="W140" s="4531" t="s">
        <v>53</v>
      </c>
      <c r="X140" s="4533" t="s">
        <v>54</v>
      </c>
      <c r="Y140" s="4613" t="s">
        <v>53</v>
      </c>
      <c r="Z140" s="4614" t="s">
        <v>54</v>
      </c>
      <c r="AA140" s="4531" t="s">
        <v>53</v>
      </c>
      <c r="AB140" s="4533" t="s">
        <v>54</v>
      </c>
      <c r="AC140" s="4613" t="s">
        <v>53</v>
      </c>
      <c r="AD140" s="4614" t="s">
        <v>54</v>
      </c>
      <c r="AE140" s="4531" t="s">
        <v>53</v>
      </c>
      <c r="AF140" s="4533" t="s">
        <v>54</v>
      </c>
      <c r="AG140" s="4613" t="s">
        <v>53</v>
      </c>
      <c r="AH140" s="4614" t="s">
        <v>54</v>
      </c>
      <c r="AI140" s="4531" t="s">
        <v>53</v>
      </c>
      <c r="AJ140" s="4533" t="s">
        <v>54</v>
      </c>
      <c r="AK140" s="2"/>
      <c r="AL140" s="2"/>
      <c r="AM140" s="2"/>
      <c r="AN140" s="2"/>
    </row>
    <row r="141" spans="1:40" x14ac:dyDescent="0.25">
      <c r="A141" s="4720" t="s">
        <v>3002</v>
      </c>
      <c r="B141" s="4721">
        <f t="shared" ref="B141:B146" si="22">SUM(C141+D141)</f>
        <v>0</v>
      </c>
      <c r="C141" s="4706">
        <f t="shared" ref="C141:D146" si="23">SUM(E141+G141+I141+K141+M141+O141+Q141+S141+U141+W141+Y141+AA141+AC141+AE141+AG141+AI141)</f>
        <v>0</v>
      </c>
      <c r="D141" s="4702">
        <f t="shared" si="23"/>
        <v>0</v>
      </c>
      <c r="E141" s="64"/>
      <c r="F141" s="1125"/>
      <c r="G141" s="64"/>
      <c r="H141" s="1125"/>
      <c r="I141" s="64"/>
      <c r="J141" s="1125"/>
      <c r="K141" s="64"/>
      <c r="L141" s="1125"/>
      <c r="M141" s="64"/>
      <c r="N141" s="1125"/>
      <c r="O141" s="64"/>
      <c r="P141" s="1125"/>
      <c r="Q141" s="64"/>
      <c r="R141" s="1125"/>
      <c r="S141" s="64"/>
      <c r="T141" s="1125"/>
      <c r="U141" s="64"/>
      <c r="V141" s="1125"/>
      <c r="W141" s="64"/>
      <c r="X141" s="1125"/>
      <c r="Y141" s="64"/>
      <c r="Z141" s="1125"/>
      <c r="AA141" s="64"/>
      <c r="AB141" s="1125"/>
      <c r="AC141" s="64"/>
      <c r="AD141" s="1125"/>
      <c r="AE141" s="64"/>
      <c r="AF141" s="1125"/>
      <c r="AG141" s="64"/>
      <c r="AH141" s="1125"/>
      <c r="AI141" s="64"/>
      <c r="AJ141" s="1125"/>
      <c r="AK141" s="2"/>
      <c r="AL141" s="2"/>
      <c r="AM141" s="2"/>
      <c r="AN141" s="2"/>
    </row>
    <row r="142" spans="1:40" x14ac:dyDescent="0.25">
      <c r="A142" s="4541" t="s">
        <v>3003</v>
      </c>
      <c r="B142" s="4722">
        <f t="shared" si="22"/>
        <v>0</v>
      </c>
      <c r="C142" s="4706">
        <f t="shared" si="23"/>
        <v>0</v>
      </c>
      <c r="D142" s="4702">
        <f t="shared" si="23"/>
        <v>0</v>
      </c>
      <c r="E142" s="4641"/>
      <c r="F142" s="804"/>
      <c r="G142" s="4641"/>
      <c r="H142" s="804"/>
      <c r="I142" s="4641"/>
      <c r="J142" s="804"/>
      <c r="K142" s="4641"/>
      <c r="L142" s="804"/>
      <c r="M142" s="4641"/>
      <c r="N142" s="804"/>
      <c r="O142" s="4641"/>
      <c r="P142" s="804"/>
      <c r="Q142" s="4641"/>
      <c r="R142" s="804"/>
      <c r="S142" s="4641"/>
      <c r="T142" s="804"/>
      <c r="U142" s="4641"/>
      <c r="V142" s="804"/>
      <c r="W142" s="4641"/>
      <c r="X142" s="804"/>
      <c r="Y142" s="4641"/>
      <c r="Z142" s="804"/>
      <c r="AA142" s="4641"/>
      <c r="AB142" s="804"/>
      <c r="AC142" s="4641"/>
      <c r="AD142" s="804"/>
      <c r="AE142" s="4641"/>
      <c r="AF142" s="804"/>
      <c r="AG142" s="4641"/>
      <c r="AH142" s="804"/>
      <c r="AI142" s="4641"/>
      <c r="AJ142" s="804"/>
      <c r="AK142" s="2"/>
      <c r="AL142" s="2"/>
      <c r="AM142" s="2"/>
      <c r="AN142" s="2"/>
    </row>
    <row r="143" spans="1:40" x14ac:dyDescent="0.25">
      <c r="A143" s="1580" t="s">
        <v>3004</v>
      </c>
      <c r="B143" s="4722">
        <f t="shared" si="22"/>
        <v>0</v>
      </c>
      <c r="C143" s="4706">
        <f t="shared" si="23"/>
        <v>0</v>
      </c>
      <c r="D143" s="4702">
        <f t="shared" si="23"/>
        <v>0</v>
      </c>
      <c r="E143" s="4641"/>
      <c r="F143" s="804"/>
      <c r="G143" s="4641"/>
      <c r="H143" s="804"/>
      <c r="I143" s="4641"/>
      <c r="J143" s="804"/>
      <c r="K143" s="4641"/>
      <c r="L143" s="804"/>
      <c r="M143" s="4641"/>
      <c r="N143" s="804"/>
      <c r="O143" s="4641"/>
      <c r="P143" s="804"/>
      <c r="Q143" s="4641"/>
      <c r="R143" s="804"/>
      <c r="S143" s="4641"/>
      <c r="T143" s="804"/>
      <c r="U143" s="4641"/>
      <c r="V143" s="804"/>
      <c r="W143" s="4641"/>
      <c r="X143" s="804"/>
      <c r="Y143" s="4641"/>
      <c r="Z143" s="804"/>
      <c r="AA143" s="4641"/>
      <c r="AB143" s="804"/>
      <c r="AC143" s="4641"/>
      <c r="AD143" s="804"/>
      <c r="AE143" s="4641"/>
      <c r="AF143" s="804"/>
      <c r="AG143" s="4641"/>
      <c r="AH143" s="1571"/>
      <c r="AI143" s="4641"/>
      <c r="AJ143" s="804"/>
      <c r="AK143" s="2"/>
      <c r="AL143" s="2"/>
      <c r="AM143" s="2"/>
      <c r="AN143" s="2"/>
    </row>
    <row r="144" spans="1:40" ht="18" customHeight="1" x14ac:dyDescent="0.25">
      <c r="A144" s="4541" t="s">
        <v>3005</v>
      </c>
      <c r="B144" s="4722">
        <f t="shared" si="22"/>
        <v>0</v>
      </c>
      <c r="C144" s="4706">
        <f t="shared" si="23"/>
        <v>0</v>
      </c>
      <c r="D144" s="4702">
        <f t="shared" si="23"/>
        <v>0</v>
      </c>
      <c r="E144" s="4641"/>
      <c r="F144" s="804"/>
      <c r="G144" s="4641"/>
      <c r="H144" s="804"/>
      <c r="I144" s="4641"/>
      <c r="J144" s="804"/>
      <c r="K144" s="4641"/>
      <c r="L144" s="804"/>
      <c r="M144" s="4641"/>
      <c r="N144" s="804"/>
      <c r="O144" s="4641"/>
      <c r="P144" s="804"/>
      <c r="Q144" s="4641"/>
      <c r="R144" s="804"/>
      <c r="S144" s="4641"/>
      <c r="T144" s="804"/>
      <c r="U144" s="4641"/>
      <c r="V144" s="804"/>
      <c r="W144" s="4641"/>
      <c r="X144" s="804"/>
      <c r="Y144" s="4641"/>
      <c r="Z144" s="804"/>
      <c r="AA144" s="4641"/>
      <c r="AB144" s="804"/>
      <c r="AC144" s="4641"/>
      <c r="AD144" s="804"/>
      <c r="AE144" s="4641"/>
      <c r="AF144" s="804"/>
      <c r="AG144" s="4641"/>
      <c r="AH144" s="804"/>
      <c r="AI144" s="4641"/>
      <c r="AJ144" s="804"/>
      <c r="AK144" s="2"/>
      <c r="AL144" s="2"/>
      <c r="AM144" s="2"/>
      <c r="AN144" s="2"/>
    </row>
    <row r="145" spans="1:40" ht="18" customHeight="1" x14ac:dyDescent="0.25">
      <c r="A145" s="4541" t="s">
        <v>3006</v>
      </c>
      <c r="B145" s="4722">
        <f t="shared" si="22"/>
        <v>0</v>
      </c>
      <c r="C145" s="4706">
        <f t="shared" si="23"/>
        <v>0</v>
      </c>
      <c r="D145" s="4702">
        <f t="shared" si="23"/>
        <v>0</v>
      </c>
      <c r="E145" s="4641"/>
      <c r="F145" s="804"/>
      <c r="G145" s="4641"/>
      <c r="H145" s="804"/>
      <c r="I145" s="4641"/>
      <c r="J145" s="804"/>
      <c r="K145" s="4641"/>
      <c r="L145" s="804"/>
      <c r="M145" s="4641"/>
      <c r="N145" s="804"/>
      <c r="O145" s="4641"/>
      <c r="P145" s="804"/>
      <c r="Q145" s="4641"/>
      <c r="R145" s="804"/>
      <c r="S145" s="4641"/>
      <c r="T145" s="804"/>
      <c r="U145" s="4641"/>
      <c r="V145" s="804"/>
      <c r="W145" s="4641"/>
      <c r="X145" s="804"/>
      <c r="Y145" s="4641"/>
      <c r="Z145" s="804"/>
      <c r="AA145" s="4641"/>
      <c r="AB145" s="804"/>
      <c r="AC145" s="4641"/>
      <c r="AD145" s="804"/>
      <c r="AE145" s="4641"/>
      <c r="AF145" s="804"/>
      <c r="AG145" s="4641"/>
      <c r="AH145" s="804"/>
      <c r="AI145" s="4641"/>
      <c r="AJ145" s="804"/>
      <c r="AK145" s="2"/>
      <c r="AL145" s="2"/>
      <c r="AM145" s="2"/>
      <c r="AN145" s="2"/>
    </row>
    <row r="146" spans="1:40" x14ac:dyDescent="0.25">
      <c r="A146" s="4723" t="s">
        <v>914</v>
      </c>
      <c r="B146" s="4722">
        <f t="shared" si="22"/>
        <v>0</v>
      </c>
      <c r="C146" s="4706">
        <f t="shared" si="23"/>
        <v>0</v>
      </c>
      <c r="D146" s="4702">
        <f t="shared" si="23"/>
        <v>0</v>
      </c>
      <c r="E146" s="4641"/>
      <c r="F146" s="804"/>
      <c r="G146" s="4641"/>
      <c r="H146" s="804"/>
      <c r="I146" s="4641"/>
      <c r="J146" s="804"/>
      <c r="K146" s="4641"/>
      <c r="L146" s="804"/>
      <c r="M146" s="4641"/>
      <c r="N146" s="804"/>
      <c r="O146" s="4641"/>
      <c r="P146" s="804"/>
      <c r="Q146" s="4641"/>
      <c r="R146" s="804"/>
      <c r="S146" s="4641"/>
      <c r="T146" s="804"/>
      <c r="U146" s="4641"/>
      <c r="V146" s="804"/>
      <c r="W146" s="4641"/>
      <c r="X146" s="804"/>
      <c r="Y146" s="4641"/>
      <c r="Z146" s="804"/>
      <c r="AA146" s="4641"/>
      <c r="AB146" s="804"/>
      <c r="AC146" s="4641"/>
      <c r="AD146" s="804"/>
      <c r="AE146" s="4641"/>
      <c r="AF146" s="804"/>
      <c r="AG146" s="4641"/>
      <c r="AH146" s="804"/>
      <c r="AI146" s="4641"/>
      <c r="AJ146" s="804"/>
      <c r="AK146" s="2"/>
      <c r="AL146" s="2"/>
      <c r="AM146" s="2"/>
      <c r="AN146" s="2"/>
    </row>
    <row r="147" spans="1:40" x14ac:dyDescent="0.25">
      <c r="A147" s="4646" t="s">
        <v>49</v>
      </c>
      <c r="B147" s="4648">
        <f>SUM(B141:B146)</f>
        <v>0</v>
      </c>
      <c r="C147" s="4647">
        <f>SUM(C141:C146)</f>
        <v>0</v>
      </c>
      <c r="D147" s="4648">
        <f>SUM(D141:D146)</f>
        <v>0</v>
      </c>
      <c r="E147" s="4647">
        <f>SUM(E141:E146)</f>
        <v>0</v>
      </c>
      <c r="F147" s="4651">
        <f t="shared" ref="F147:AJ147" si="24">SUM(F141:F146)</f>
        <v>0</v>
      </c>
      <c r="G147" s="4647">
        <f t="shared" si="24"/>
        <v>0</v>
      </c>
      <c r="H147" s="4651">
        <f t="shared" si="24"/>
        <v>0</v>
      </c>
      <c r="I147" s="4647">
        <f t="shared" si="24"/>
        <v>0</v>
      </c>
      <c r="J147" s="4651">
        <f t="shared" si="24"/>
        <v>0</v>
      </c>
      <c r="K147" s="4647">
        <f t="shared" si="24"/>
        <v>0</v>
      </c>
      <c r="L147" s="4651">
        <f t="shared" si="24"/>
        <v>0</v>
      </c>
      <c r="M147" s="4647">
        <f t="shared" si="24"/>
        <v>0</v>
      </c>
      <c r="N147" s="4651">
        <f t="shared" si="24"/>
        <v>0</v>
      </c>
      <c r="O147" s="4647">
        <f t="shared" si="24"/>
        <v>0</v>
      </c>
      <c r="P147" s="4651">
        <f t="shared" si="24"/>
        <v>0</v>
      </c>
      <c r="Q147" s="4647">
        <f t="shared" si="24"/>
        <v>0</v>
      </c>
      <c r="R147" s="4651">
        <f t="shared" si="24"/>
        <v>0</v>
      </c>
      <c r="S147" s="4647">
        <f t="shared" si="24"/>
        <v>0</v>
      </c>
      <c r="T147" s="4651">
        <f t="shared" si="24"/>
        <v>0</v>
      </c>
      <c r="U147" s="4647">
        <f t="shared" si="24"/>
        <v>0</v>
      </c>
      <c r="V147" s="4651">
        <f t="shared" si="24"/>
        <v>0</v>
      </c>
      <c r="W147" s="4647">
        <f t="shared" si="24"/>
        <v>0</v>
      </c>
      <c r="X147" s="4651">
        <f t="shared" si="24"/>
        <v>0</v>
      </c>
      <c r="Y147" s="4647">
        <f t="shared" si="24"/>
        <v>0</v>
      </c>
      <c r="Z147" s="4651">
        <f t="shared" si="24"/>
        <v>0</v>
      </c>
      <c r="AA147" s="4647">
        <f t="shared" si="24"/>
        <v>0</v>
      </c>
      <c r="AB147" s="4651">
        <f t="shared" si="24"/>
        <v>0</v>
      </c>
      <c r="AC147" s="4647">
        <f t="shared" si="24"/>
        <v>0</v>
      </c>
      <c r="AD147" s="4651">
        <f t="shared" si="24"/>
        <v>0</v>
      </c>
      <c r="AE147" s="4647">
        <f t="shared" si="24"/>
        <v>0</v>
      </c>
      <c r="AF147" s="4651">
        <f t="shared" si="24"/>
        <v>0</v>
      </c>
      <c r="AG147" s="4647">
        <f t="shared" si="24"/>
        <v>0</v>
      </c>
      <c r="AH147" s="4651">
        <f t="shared" si="24"/>
        <v>0</v>
      </c>
      <c r="AI147" s="4647">
        <f t="shared" si="24"/>
        <v>0</v>
      </c>
      <c r="AJ147" s="4651">
        <f t="shared" si="24"/>
        <v>0</v>
      </c>
      <c r="AK147" s="2"/>
      <c r="AL147" s="2"/>
      <c r="AM147" s="2"/>
      <c r="AN147" s="2"/>
    </row>
    <row r="148" spans="1:40" x14ac:dyDescent="0.25">
      <c r="A148" s="4724" t="s">
        <v>3007</v>
      </c>
      <c r="B148" s="4724"/>
      <c r="C148" s="4724"/>
      <c r="D148" s="4724"/>
      <c r="E148" s="4679"/>
      <c r="F148" s="4679"/>
      <c r="G148" s="4679"/>
      <c r="H148" s="62"/>
      <c r="I148" s="62"/>
      <c r="J148" s="62"/>
      <c r="K148" s="62"/>
      <c r="L148" s="1"/>
      <c r="M148" s="1"/>
      <c r="N148" s="1"/>
      <c r="O148" s="63"/>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row>
    <row r="149" spans="1:40" ht="21" x14ac:dyDescent="0.25">
      <c r="A149" s="7647" t="s">
        <v>3008</v>
      </c>
      <c r="B149" s="7648"/>
      <c r="C149" s="4725" t="s">
        <v>3009</v>
      </c>
      <c r="D149" s="4726" t="s">
        <v>3010</v>
      </c>
      <c r="E149" s="38"/>
      <c r="F149" s="38"/>
      <c r="G149" s="38"/>
      <c r="H149" s="38"/>
      <c r="I149" s="38"/>
      <c r="J149" s="38"/>
      <c r="K149" s="38"/>
      <c r="L149" s="38"/>
      <c r="M149" s="22"/>
      <c r="N149" s="22"/>
      <c r="O149" s="22"/>
      <c r="P149" s="22"/>
      <c r="Q149" s="22"/>
      <c r="R149" s="22"/>
      <c r="S149" s="22"/>
      <c r="T149" s="22"/>
      <c r="U149" s="2"/>
      <c r="V149" s="2"/>
      <c r="W149" s="2"/>
      <c r="X149" s="2"/>
      <c r="Y149" s="2"/>
      <c r="Z149" s="2"/>
      <c r="AA149" s="2"/>
      <c r="AB149" s="2"/>
      <c r="AC149" s="2"/>
      <c r="AD149" s="2"/>
      <c r="AE149" s="2"/>
      <c r="AF149" s="2"/>
      <c r="AG149" s="2"/>
      <c r="AH149" s="2"/>
      <c r="AI149" s="2"/>
      <c r="AJ149" s="2"/>
      <c r="AK149" s="2"/>
      <c r="AL149" s="2"/>
      <c r="AM149" s="2"/>
      <c r="AN149" s="2"/>
    </row>
    <row r="150" spans="1:40" ht="31.5" x14ac:dyDescent="0.25">
      <c r="A150" s="7649" t="s">
        <v>3005</v>
      </c>
      <c r="B150" s="4727" t="s">
        <v>3011</v>
      </c>
      <c r="C150" s="4480"/>
      <c r="D150" s="4728"/>
      <c r="E150" s="1485"/>
      <c r="F150" s="25"/>
      <c r="G150" s="25"/>
      <c r="H150" s="25"/>
      <c r="I150" s="25"/>
      <c r="J150" s="25"/>
      <c r="K150" s="25"/>
      <c r="L150" s="25"/>
      <c r="M150" s="25"/>
      <c r="N150" s="25"/>
      <c r="O150" s="25"/>
      <c r="P150" s="25"/>
      <c r="Q150" s="38"/>
      <c r="R150" s="38"/>
      <c r="S150" s="22"/>
      <c r="T150" s="22"/>
      <c r="U150" s="2"/>
      <c r="V150" s="2"/>
      <c r="W150" s="2"/>
      <c r="X150" s="2"/>
      <c r="Y150" s="2"/>
      <c r="Z150" s="2"/>
      <c r="AA150" s="2"/>
      <c r="AB150" s="2"/>
      <c r="AC150" s="2"/>
      <c r="AD150" s="2"/>
      <c r="AE150" s="2"/>
      <c r="AF150" s="2"/>
      <c r="AG150" s="2"/>
      <c r="AH150" s="2"/>
      <c r="AI150" s="2"/>
      <c r="AJ150" s="2"/>
      <c r="AK150" s="2"/>
      <c r="AL150" s="2"/>
      <c r="AM150" s="2"/>
      <c r="AN150" s="2"/>
    </row>
    <row r="151" spans="1:40" ht="31.5" x14ac:dyDescent="0.25">
      <c r="A151" s="7650"/>
      <c r="B151" s="4729" t="s">
        <v>3012</v>
      </c>
      <c r="C151" s="4403"/>
      <c r="D151" s="4730"/>
      <c r="E151" s="1485"/>
      <c r="F151" s="25"/>
      <c r="G151" s="25"/>
      <c r="H151" s="25"/>
      <c r="I151" s="25"/>
      <c r="J151" s="25"/>
      <c r="K151" s="25"/>
      <c r="L151" s="25"/>
      <c r="M151" s="25"/>
      <c r="N151" s="25"/>
      <c r="O151" s="25"/>
      <c r="P151" s="25"/>
      <c r="Q151" s="38"/>
      <c r="R151" s="38"/>
      <c r="S151" s="22"/>
      <c r="T151" s="22"/>
      <c r="U151" s="2"/>
      <c r="V151" s="2"/>
      <c r="W151" s="2"/>
      <c r="X151" s="2"/>
      <c r="Y151" s="2"/>
      <c r="Z151" s="2"/>
      <c r="AA151" s="2"/>
      <c r="AB151" s="2"/>
      <c r="AC151" s="2"/>
      <c r="AD151" s="2"/>
      <c r="AE151" s="2"/>
      <c r="AF151" s="2"/>
      <c r="AG151" s="2"/>
      <c r="AH151" s="2"/>
      <c r="AI151" s="2"/>
      <c r="AJ151" s="2"/>
      <c r="AK151" s="2"/>
      <c r="AL151" s="2"/>
      <c r="AM151" s="2"/>
      <c r="AN151" s="2"/>
    </row>
    <row r="152" spans="1:40" ht="31.5" x14ac:dyDescent="0.25">
      <c r="A152" s="7650"/>
      <c r="B152" s="4729" t="s">
        <v>2846</v>
      </c>
      <c r="C152" s="4403"/>
      <c r="D152" s="4730"/>
      <c r="E152" s="1485"/>
      <c r="F152" s="25"/>
      <c r="G152" s="25"/>
      <c r="H152" s="25"/>
      <c r="I152" s="25"/>
      <c r="J152" s="25"/>
      <c r="K152" s="25"/>
      <c r="L152" s="25"/>
      <c r="M152" s="25"/>
      <c r="N152" s="25"/>
      <c r="O152" s="25"/>
      <c r="P152" s="25"/>
      <c r="Q152" s="38"/>
      <c r="R152" s="38"/>
      <c r="S152" s="22"/>
      <c r="T152" s="22"/>
      <c r="U152" s="2"/>
      <c r="V152" s="2"/>
      <c r="W152" s="2"/>
      <c r="X152" s="2"/>
      <c r="Y152" s="2"/>
      <c r="Z152" s="2"/>
      <c r="AA152" s="2"/>
      <c r="AB152" s="2"/>
      <c r="AC152" s="2"/>
      <c r="AD152" s="2"/>
      <c r="AE152" s="2"/>
      <c r="AF152" s="2"/>
      <c r="AG152" s="2"/>
      <c r="AH152" s="2"/>
      <c r="AI152" s="2"/>
      <c r="AJ152" s="2"/>
      <c r="AK152" s="2"/>
      <c r="AL152" s="2"/>
      <c r="AM152" s="2"/>
      <c r="AN152" s="2"/>
    </row>
    <row r="153" spans="1:40" x14ac:dyDescent="0.25">
      <c r="A153" s="7651"/>
      <c r="B153" s="4731" t="s">
        <v>3013</v>
      </c>
      <c r="C153" s="4407"/>
      <c r="D153" s="4512"/>
      <c r="E153" s="1485"/>
      <c r="F153" s="25"/>
      <c r="G153" s="25"/>
      <c r="H153" s="25"/>
      <c r="I153" s="25"/>
      <c r="J153" s="25"/>
      <c r="K153" s="25"/>
      <c r="L153" s="25"/>
      <c r="M153" s="25"/>
      <c r="N153" s="25"/>
      <c r="O153" s="25"/>
      <c r="P153" s="25"/>
      <c r="Q153" s="38"/>
      <c r="R153" s="38"/>
      <c r="S153" s="22"/>
      <c r="T153" s="22"/>
      <c r="U153" s="2"/>
      <c r="V153" s="2"/>
      <c r="W153" s="2"/>
      <c r="X153" s="2"/>
      <c r="Y153" s="2"/>
      <c r="Z153" s="2"/>
      <c r="AA153" s="2"/>
      <c r="AB153" s="2"/>
      <c r="AC153" s="2"/>
      <c r="AD153" s="2"/>
      <c r="AE153" s="2"/>
      <c r="AF153" s="2"/>
      <c r="AG153" s="2"/>
      <c r="AH153" s="2"/>
      <c r="AI153" s="2"/>
      <c r="AJ153" s="2"/>
      <c r="AK153" s="2"/>
      <c r="AL153" s="2"/>
      <c r="AM153" s="2"/>
      <c r="AN153" s="2"/>
    </row>
    <row r="154" spans="1:40" ht="31.5" x14ac:dyDescent="0.25">
      <c r="A154" s="7649" t="s">
        <v>3002</v>
      </c>
      <c r="B154" s="4727" t="s">
        <v>3011</v>
      </c>
      <c r="C154" s="7"/>
      <c r="D154" s="65"/>
      <c r="E154" s="1485"/>
      <c r="F154" s="25"/>
      <c r="G154" s="25"/>
      <c r="H154" s="25"/>
      <c r="I154" s="25"/>
      <c r="J154" s="25"/>
      <c r="K154" s="25"/>
      <c r="L154" s="25"/>
      <c r="M154" s="25"/>
      <c r="N154" s="25"/>
      <c r="O154" s="25"/>
      <c r="P154" s="25"/>
      <c r="Q154" s="38"/>
      <c r="R154" s="38"/>
      <c r="S154" s="22"/>
      <c r="T154" s="22"/>
      <c r="U154" s="2"/>
      <c r="V154" s="2"/>
      <c r="W154" s="2"/>
      <c r="X154" s="2"/>
      <c r="Y154" s="2"/>
      <c r="Z154" s="2"/>
      <c r="AA154" s="2"/>
      <c r="AB154" s="2"/>
      <c r="AC154" s="2"/>
      <c r="AD154" s="2"/>
      <c r="AE154" s="2"/>
      <c r="AF154" s="2"/>
      <c r="AG154" s="2"/>
      <c r="AH154" s="2"/>
      <c r="AI154" s="2"/>
      <c r="AJ154" s="2"/>
      <c r="AK154" s="2"/>
      <c r="AL154" s="2"/>
      <c r="AM154" s="2"/>
      <c r="AN154" s="2"/>
    </row>
    <row r="155" spans="1:40" ht="31.5" x14ac:dyDescent="0.25">
      <c r="A155" s="7650"/>
      <c r="B155" s="4729" t="s">
        <v>3012</v>
      </c>
      <c r="C155" s="4403"/>
      <c r="D155" s="4491"/>
      <c r="E155" s="66"/>
      <c r="F155" s="25"/>
      <c r="G155" s="25"/>
      <c r="H155" s="25"/>
      <c r="I155" s="25"/>
      <c r="J155" s="25"/>
      <c r="K155" s="25"/>
      <c r="L155" s="25"/>
      <c r="M155" s="25"/>
      <c r="N155" s="25"/>
      <c r="O155" s="25"/>
      <c r="P155" s="25"/>
      <c r="Q155" s="38"/>
      <c r="R155" s="38"/>
      <c r="S155" s="22"/>
      <c r="T155" s="22"/>
      <c r="U155" s="2"/>
      <c r="V155" s="2"/>
      <c r="W155" s="2"/>
      <c r="X155" s="2"/>
      <c r="Y155" s="2"/>
      <c r="Z155" s="2"/>
      <c r="AA155" s="2"/>
      <c r="AB155" s="2"/>
      <c r="AC155" s="2"/>
      <c r="AD155" s="2"/>
      <c r="AE155" s="2"/>
      <c r="AF155" s="2"/>
      <c r="AG155" s="2"/>
      <c r="AH155" s="2"/>
      <c r="AI155" s="2"/>
      <c r="AJ155" s="2"/>
      <c r="AK155" s="2"/>
      <c r="AL155" s="2"/>
      <c r="AM155" s="2"/>
      <c r="AN155" s="2"/>
    </row>
    <row r="156" spans="1:40" ht="31.5" x14ac:dyDescent="0.25">
      <c r="A156" s="7650"/>
      <c r="B156" s="4729" t="s">
        <v>2846</v>
      </c>
      <c r="C156" s="4403"/>
      <c r="D156" s="4491"/>
      <c r="E156" s="66"/>
      <c r="F156" s="25"/>
      <c r="G156" s="25"/>
      <c r="H156" s="25"/>
      <c r="I156" s="25"/>
      <c r="J156" s="25"/>
      <c r="K156" s="25"/>
      <c r="L156" s="25"/>
      <c r="M156" s="25"/>
      <c r="N156" s="25"/>
      <c r="O156" s="25"/>
      <c r="P156" s="25"/>
      <c r="Q156" s="38"/>
      <c r="R156" s="38"/>
      <c r="S156" s="22"/>
      <c r="T156" s="22"/>
      <c r="U156" s="2"/>
      <c r="V156" s="2"/>
      <c r="W156" s="2"/>
      <c r="X156" s="2"/>
      <c r="Y156" s="2"/>
      <c r="Z156" s="2"/>
      <c r="AA156" s="2"/>
      <c r="AB156" s="2"/>
      <c r="AC156" s="2"/>
      <c r="AD156" s="2"/>
      <c r="AE156" s="2"/>
      <c r="AF156" s="2"/>
      <c r="AG156" s="2"/>
      <c r="AH156" s="2"/>
      <c r="AI156" s="2"/>
      <c r="AJ156" s="2"/>
      <c r="AK156" s="2"/>
      <c r="AL156" s="2"/>
      <c r="AM156" s="2"/>
      <c r="AN156" s="2"/>
    </row>
    <row r="157" spans="1:40" x14ac:dyDescent="0.25">
      <c r="A157" s="7651"/>
      <c r="B157" s="4731" t="s">
        <v>3013</v>
      </c>
      <c r="C157" s="4407"/>
      <c r="D157" s="4512"/>
      <c r="E157" s="66"/>
      <c r="F157" s="25"/>
      <c r="G157" s="25"/>
      <c r="H157" s="25"/>
      <c r="I157" s="25"/>
      <c r="J157" s="25"/>
      <c r="K157" s="25"/>
      <c r="L157" s="25"/>
      <c r="M157" s="25"/>
      <c r="N157" s="25"/>
      <c r="O157" s="25"/>
      <c r="P157" s="25"/>
      <c r="Q157" s="38"/>
      <c r="R157" s="38"/>
      <c r="S157" s="22"/>
      <c r="T157" s="22"/>
      <c r="U157" s="2"/>
      <c r="V157" s="2"/>
      <c r="W157" s="2"/>
      <c r="X157" s="2"/>
      <c r="Y157" s="2"/>
      <c r="Z157" s="2"/>
      <c r="AA157" s="2"/>
      <c r="AB157" s="2"/>
      <c r="AC157" s="2"/>
      <c r="AD157" s="2"/>
      <c r="AE157" s="2"/>
      <c r="AF157" s="2"/>
      <c r="AG157" s="2"/>
      <c r="AH157" s="2"/>
      <c r="AI157" s="2"/>
      <c r="AJ157" s="2"/>
      <c r="AK157" s="2"/>
      <c r="AL157" s="2"/>
      <c r="AM157" s="2"/>
      <c r="AN157" s="2"/>
    </row>
    <row r="158" spans="1:40" x14ac:dyDescent="0.25">
      <c r="A158" s="7652" t="s">
        <v>49</v>
      </c>
      <c r="B158" s="7653"/>
      <c r="C158" s="4732">
        <f>SUM(C150:C157)</f>
        <v>0</v>
      </c>
      <c r="D158" s="4733">
        <f>SUM(D150:D157)</f>
        <v>0</v>
      </c>
      <c r="E158" s="41"/>
      <c r="F158" s="38"/>
      <c r="G158" s="38"/>
      <c r="H158" s="38"/>
      <c r="I158" s="38"/>
      <c r="J158" s="38"/>
      <c r="K158" s="38"/>
      <c r="L158" s="38"/>
      <c r="M158" s="38"/>
      <c r="N158" s="38"/>
      <c r="O158" s="38"/>
      <c r="P158" s="38"/>
      <c r="Q158" s="38"/>
      <c r="R158" s="38"/>
      <c r="S158" s="22"/>
      <c r="T158" s="22"/>
      <c r="U158" s="2"/>
      <c r="V158" s="2"/>
      <c r="W158" s="2"/>
      <c r="X158" s="2"/>
      <c r="Y158" s="2"/>
      <c r="Z158" s="2"/>
      <c r="AA158" s="2"/>
      <c r="AB158" s="2"/>
      <c r="AC158" s="2"/>
      <c r="AD158" s="2"/>
      <c r="AE158" s="2"/>
      <c r="AF158" s="2"/>
      <c r="AG158" s="2"/>
      <c r="AH158" s="2"/>
      <c r="AI158" s="2"/>
      <c r="AJ158" s="2"/>
      <c r="AK158" s="2"/>
      <c r="AL158" s="2"/>
      <c r="AM158" s="2"/>
      <c r="AN158" s="2"/>
    </row>
    <row r="159" spans="1:40" x14ac:dyDescent="0.25">
      <c r="A159" s="60" t="s">
        <v>3014</v>
      </c>
      <c r="B159" s="61"/>
      <c r="C159" s="61"/>
      <c r="D159" s="61"/>
      <c r="E159" s="62"/>
      <c r="F159" s="62"/>
      <c r="G159" s="63"/>
      <c r="H159" s="67"/>
      <c r="I159" s="38"/>
      <c r="J159" s="67"/>
      <c r="K159" s="68"/>
      <c r="L159" s="68"/>
      <c r="M159" s="68"/>
      <c r="N159" s="69"/>
      <c r="O159" s="38"/>
      <c r="P159" s="38"/>
      <c r="Q159" s="38"/>
      <c r="R159" s="38"/>
      <c r="S159" s="38"/>
      <c r="T159" s="38"/>
      <c r="U159" s="38"/>
      <c r="V159" s="22"/>
      <c r="W159" s="22"/>
      <c r="X159" s="2"/>
      <c r="Y159" s="2"/>
      <c r="Z159" s="2"/>
      <c r="AA159" s="2"/>
      <c r="AB159" s="2"/>
      <c r="AC159" s="2"/>
      <c r="AD159" s="2"/>
      <c r="AE159" s="2"/>
      <c r="AF159" s="2"/>
      <c r="AG159" s="2"/>
      <c r="AH159" s="2"/>
      <c r="AI159" s="2"/>
      <c r="AJ159" s="2"/>
      <c r="AK159" s="2"/>
      <c r="AL159" s="2"/>
      <c r="AM159" s="2"/>
      <c r="AN159" s="2"/>
    </row>
    <row r="160" spans="1:40" x14ac:dyDescent="0.25">
      <c r="A160" s="7643" t="s">
        <v>3015</v>
      </c>
      <c r="B160" s="7618" t="s">
        <v>49</v>
      </c>
      <c r="C160" s="7618"/>
      <c r="D160" s="7619"/>
      <c r="E160" s="7646" t="s">
        <v>6</v>
      </c>
      <c r="F160" s="7622"/>
      <c r="G160" s="7622"/>
      <c r="H160" s="7622"/>
      <c r="I160" s="7622"/>
      <c r="J160" s="7622"/>
      <c r="K160" s="7622"/>
      <c r="L160" s="7622"/>
      <c r="M160" s="7622"/>
      <c r="N160" s="7622"/>
      <c r="O160" s="7622"/>
      <c r="P160" s="7622"/>
      <c r="Q160" s="7622"/>
      <c r="R160" s="7622"/>
      <c r="S160" s="7622"/>
      <c r="T160" s="7622"/>
      <c r="U160" s="7622"/>
      <c r="V160" s="7622"/>
      <c r="W160" s="7622"/>
      <c r="X160" s="7622"/>
      <c r="Y160" s="7622"/>
      <c r="Z160" s="7622"/>
      <c r="AA160" s="7622"/>
      <c r="AB160" s="7622"/>
      <c r="AC160" s="7622"/>
      <c r="AD160" s="7622"/>
      <c r="AE160" s="7622"/>
      <c r="AF160" s="7622"/>
      <c r="AG160" s="7622"/>
      <c r="AH160" s="7622"/>
      <c r="AI160" s="7622"/>
      <c r="AJ160" s="7623"/>
      <c r="AK160" s="2"/>
      <c r="AL160" s="2"/>
      <c r="AM160" s="2"/>
      <c r="AN160" s="2"/>
    </row>
    <row r="161" spans="1:40" x14ac:dyDescent="0.25">
      <c r="A161" s="7644"/>
      <c r="B161" s="7620"/>
      <c r="C161" s="7620"/>
      <c r="D161" s="7621"/>
      <c r="E161" s="7626" t="s">
        <v>2931</v>
      </c>
      <c r="F161" s="7625"/>
      <c r="G161" s="7624" t="s">
        <v>2932</v>
      </c>
      <c r="H161" s="7624"/>
      <c r="I161" s="7626" t="s">
        <v>2933</v>
      </c>
      <c r="J161" s="7625"/>
      <c r="K161" s="7624" t="s">
        <v>2934</v>
      </c>
      <c r="L161" s="7624"/>
      <c r="M161" s="7626" t="s">
        <v>2935</v>
      </c>
      <c r="N161" s="7625"/>
      <c r="O161" s="7609" t="s">
        <v>2936</v>
      </c>
      <c r="P161" s="7609"/>
      <c r="Q161" s="7607" t="s">
        <v>2937</v>
      </c>
      <c r="R161" s="7608"/>
      <c r="S161" s="7607" t="s">
        <v>23</v>
      </c>
      <c r="T161" s="7608"/>
      <c r="U161" s="7609" t="s">
        <v>24</v>
      </c>
      <c r="V161" s="7609"/>
      <c r="W161" s="7607" t="s">
        <v>25</v>
      </c>
      <c r="X161" s="7608"/>
      <c r="Y161" s="7609" t="s">
        <v>26</v>
      </c>
      <c r="Z161" s="7609"/>
      <c r="AA161" s="7607" t="s">
        <v>27</v>
      </c>
      <c r="AB161" s="7608"/>
      <c r="AC161" s="7609" t="s">
        <v>28</v>
      </c>
      <c r="AD161" s="7609"/>
      <c r="AE161" s="7607" t="s">
        <v>29</v>
      </c>
      <c r="AF161" s="7608"/>
      <c r="AG161" s="7609" t="s">
        <v>30</v>
      </c>
      <c r="AH161" s="7609"/>
      <c r="AI161" s="7607" t="s">
        <v>504</v>
      </c>
      <c r="AJ161" s="7608"/>
      <c r="AK161" s="2"/>
      <c r="AL161" s="2"/>
      <c r="AM161" s="2"/>
      <c r="AN161" s="2"/>
    </row>
    <row r="162" spans="1:40" x14ac:dyDescent="0.25">
      <c r="A162" s="7645"/>
      <c r="B162" s="4699" t="s">
        <v>52</v>
      </c>
      <c r="C162" s="4698" t="s">
        <v>53</v>
      </c>
      <c r="D162" s="4734" t="s">
        <v>54</v>
      </c>
      <c r="E162" s="4613" t="s">
        <v>53</v>
      </c>
      <c r="F162" s="4735" t="s">
        <v>54</v>
      </c>
      <c r="G162" s="4613" t="s">
        <v>53</v>
      </c>
      <c r="H162" s="4735" t="s">
        <v>54</v>
      </c>
      <c r="I162" s="4613" t="s">
        <v>53</v>
      </c>
      <c r="J162" s="4735" t="s">
        <v>54</v>
      </c>
      <c r="K162" s="4613" t="s">
        <v>53</v>
      </c>
      <c r="L162" s="4735" t="s">
        <v>54</v>
      </c>
      <c r="M162" s="4613" t="s">
        <v>53</v>
      </c>
      <c r="N162" s="4735" t="s">
        <v>54</v>
      </c>
      <c r="O162" s="4613" t="s">
        <v>53</v>
      </c>
      <c r="P162" s="4735" t="s">
        <v>54</v>
      </c>
      <c r="Q162" s="4613" t="s">
        <v>53</v>
      </c>
      <c r="R162" s="4735" t="s">
        <v>54</v>
      </c>
      <c r="S162" s="4613" t="s">
        <v>53</v>
      </c>
      <c r="T162" s="4735" t="s">
        <v>54</v>
      </c>
      <c r="U162" s="4613" t="s">
        <v>53</v>
      </c>
      <c r="V162" s="4735" t="s">
        <v>54</v>
      </c>
      <c r="W162" s="4613" t="s">
        <v>53</v>
      </c>
      <c r="X162" s="4735" t="s">
        <v>54</v>
      </c>
      <c r="Y162" s="4613" t="s">
        <v>53</v>
      </c>
      <c r="Z162" s="4735" t="s">
        <v>54</v>
      </c>
      <c r="AA162" s="4613" t="s">
        <v>53</v>
      </c>
      <c r="AB162" s="4735" t="s">
        <v>54</v>
      </c>
      <c r="AC162" s="4613" t="s">
        <v>53</v>
      </c>
      <c r="AD162" s="4735" t="s">
        <v>54</v>
      </c>
      <c r="AE162" s="4613" t="s">
        <v>53</v>
      </c>
      <c r="AF162" s="4735" t="s">
        <v>54</v>
      </c>
      <c r="AG162" s="4613" t="s">
        <v>53</v>
      </c>
      <c r="AH162" s="4735" t="s">
        <v>54</v>
      </c>
      <c r="AI162" s="4613" t="s">
        <v>53</v>
      </c>
      <c r="AJ162" s="4533" t="s">
        <v>54</v>
      </c>
      <c r="AK162" s="2"/>
      <c r="AL162" s="2"/>
      <c r="AM162" s="2"/>
      <c r="AN162" s="2"/>
    </row>
    <row r="163" spans="1:40" ht="15" customHeight="1" x14ac:dyDescent="0.25">
      <c r="A163" s="4736" t="s">
        <v>3016</v>
      </c>
      <c r="B163" s="4737">
        <f>SUM(C163:D163)</f>
        <v>0</v>
      </c>
      <c r="C163" s="70">
        <f t="shared" ref="C163:D167" si="25">+E163+G163+I163+K163+M163+O163+Q163+S163+U163+W163+Y163+AA163+AC163+AE163+AG163+AI163</f>
        <v>0</v>
      </c>
      <c r="D163" s="71">
        <f t="shared" si="25"/>
        <v>0</v>
      </c>
      <c r="E163" s="4483"/>
      <c r="F163" s="8"/>
      <c r="G163" s="4483"/>
      <c r="H163" s="8"/>
      <c r="I163" s="4483"/>
      <c r="J163" s="8"/>
      <c r="K163" s="4483"/>
      <c r="L163" s="8"/>
      <c r="M163" s="4483"/>
      <c r="N163" s="8"/>
      <c r="O163" s="4483"/>
      <c r="P163" s="8"/>
      <c r="Q163" s="4483"/>
      <c r="R163" s="8"/>
      <c r="S163" s="4483"/>
      <c r="T163" s="8"/>
      <c r="U163" s="4483"/>
      <c r="V163" s="8"/>
      <c r="W163" s="4483"/>
      <c r="X163" s="8"/>
      <c r="Y163" s="4483"/>
      <c r="Z163" s="8"/>
      <c r="AA163" s="4483"/>
      <c r="AB163" s="8"/>
      <c r="AC163" s="4483"/>
      <c r="AD163" s="8"/>
      <c r="AE163" s="4483"/>
      <c r="AF163" s="8"/>
      <c r="AG163" s="4483"/>
      <c r="AH163" s="8"/>
      <c r="AI163" s="55"/>
      <c r="AJ163" s="8"/>
      <c r="AK163" s="72"/>
      <c r="AL163" s="2"/>
      <c r="AM163" s="2"/>
      <c r="AN163" s="2"/>
    </row>
    <row r="164" spans="1:40" ht="15" customHeight="1" x14ac:dyDescent="0.25">
      <c r="A164" s="73" t="s">
        <v>3017</v>
      </c>
      <c r="B164" s="74">
        <f>SUM(C164:D164)</f>
        <v>0</v>
      </c>
      <c r="C164" s="4738">
        <f t="shared" si="25"/>
        <v>0</v>
      </c>
      <c r="D164" s="4739">
        <f t="shared" si="25"/>
        <v>0</v>
      </c>
      <c r="E164" s="4492"/>
      <c r="F164" s="4491"/>
      <c r="G164" s="4492"/>
      <c r="H164" s="4491"/>
      <c r="I164" s="4492"/>
      <c r="J164" s="4491"/>
      <c r="K164" s="4492"/>
      <c r="L164" s="4491"/>
      <c r="M164" s="4492"/>
      <c r="N164" s="4491"/>
      <c r="O164" s="4492"/>
      <c r="P164" s="4491"/>
      <c r="Q164" s="4492"/>
      <c r="R164" s="4491"/>
      <c r="S164" s="4492"/>
      <c r="T164" s="4491"/>
      <c r="U164" s="4492"/>
      <c r="V164" s="4491"/>
      <c r="W164" s="4492"/>
      <c r="X164" s="4491"/>
      <c r="Y164" s="4492"/>
      <c r="Z164" s="4491"/>
      <c r="AA164" s="4492"/>
      <c r="AB164" s="4491"/>
      <c r="AC164" s="4492"/>
      <c r="AD164" s="4491"/>
      <c r="AE164" s="4492"/>
      <c r="AF164" s="4491"/>
      <c r="AG164" s="4492"/>
      <c r="AH164" s="4491"/>
      <c r="AI164" s="4492"/>
      <c r="AJ164" s="4491"/>
      <c r="AK164" s="72"/>
      <c r="AL164" s="2"/>
      <c r="AM164" s="2"/>
      <c r="AN164" s="2"/>
    </row>
    <row r="165" spans="1:40" ht="21" customHeight="1" x14ac:dyDescent="0.25">
      <c r="A165" s="4682" t="s">
        <v>3018</v>
      </c>
      <c r="B165" s="74">
        <f>SUM(C165:D165)</f>
        <v>0</v>
      </c>
      <c r="C165" s="808">
        <f t="shared" si="25"/>
        <v>0</v>
      </c>
      <c r="D165" s="4740">
        <f t="shared" si="25"/>
        <v>0</v>
      </c>
      <c r="E165" s="807"/>
      <c r="F165" s="4685"/>
      <c r="G165" s="807"/>
      <c r="H165" s="4685"/>
      <c r="I165" s="807"/>
      <c r="J165" s="4685"/>
      <c r="K165" s="807"/>
      <c r="L165" s="4685"/>
      <c r="M165" s="807"/>
      <c r="N165" s="4685"/>
      <c r="O165" s="807"/>
      <c r="P165" s="4685"/>
      <c r="Q165" s="807"/>
      <c r="R165" s="4685"/>
      <c r="S165" s="807"/>
      <c r="T165" s="4685"/>
      <c r="U165" s="807"/>
      <c r="V165" s="4685"/>
      <c r="W165" s="807"/>
      <c r="X165" s="4685"/>
      <c r="Y165" s="807"/>
      <c r="Z165" s="4685"/>
      <c r="AA165" s="807"/>
      <c r="AB165" s="4685"/>
      <c r="AC165" s="807"/>
      <c r="AD165" s="4685"/>
      <c r="AE165" s="807"/>
      <c r="AF165" s="4685"/>
      <c r="AG165" s="807"/>
      <c r="AH165" s="4685"/>
      <c r="AI165" s="807"/>
      <c r="AJ165" s="4685"/>
      <c r="AK165" s="72"/>
      <c r="AL165" s="2"/>
      <c r="AM165" s="2"/>
      <c r="AN165" s="2"/>
    </row>
    <row r="166" spans="1:40" ht="15" customHeight="1" x14ac:dyDescent="0.25">
      <c r="A166" s="4682" t="s">
        <v>3019</v>
      </c>
      <c r="B166" s="74">
        <f>SUM(C166:D166)</f>
        <v>0</v>
      </c>
      <c r="C166" s="808">
        <f t="shared" si="25"/>
        <v>0</v>
      </c>
      <c r="D166" s="4740">
        <f t="shared" si="25"/>
        <v>0</v>
      </c>
      <c r="E166" s="807"/>
      <c r="F166" s="4685"/>
      <c r="G166" s="807"/>
      <c r="H166" s="4685"/>
      <c r="I166" s="807"/>
      <c r="J166" s="4685"/>
      <c r="K166" s="807"/>
      <c r="L166" s="4685"/>
      <c r="M166" s="807"/>
      <c r="N166" s="4685"/>
      <c r="O166" s="807"/>
      <c r="P166" s="4685"/>
      <c r="Q166" s="807"/>
      <c r="R166" s="4685"/>
      <c r="S166" s="807"/>
      <c r="T166" s="4685"/>
      <c r="U166" s="807"/>
      <c r="V166" s="4685"/>
      <c r="W166" s="807"/>
      <c r="X166" s="4685"/>
      <c r="Y166" s="807"/>
      <c r="Z166" s="4685"/>
      <c r="AA166" s="807"/>
      <c r="AB166" s="4685"/>
      <c r="AC166" s="807"/>
      <c r="AD166" s="4685"/>
      <c r="AE166" s="807"/>
      <c r="AF166" s="4685"/>
      <c r="AG166" s="807"/>
      <c r="AH166" s="4685"/>
      <c r="AI166" s="807"/>
      <c r="AJ166" s="4685"/>
      <c r="AK166" s="72"/>
      <c r="AL166" s="2"/>
      <c r="AM166" s="2"/>
      <c r="AN166" s="2"/>
    </row>
    <row r="167" spans="1:40" ht="15" customHeight="1" x14ac:dyDescent="0.25">
      <c r="A167" s="4695" t="s">
        <v>3020</v>
      </c>
      <c r="B167" s="4688">
        <f>SUM(C167:D167)</f>
        <v>0</v>
      </c>
      <c r="C167" s="4741">
        <f t="shared" si="25"/>
        <v>0</v>
      </c>
      <c r="D167" s="4742">
        <f t="shared" si="25"/>
        <v>0</v>
      </c>
      <c r="E167" s="4513"/>
      <c r="F167" s="4512"/>
      <c r="G167" s="4513"/>
      <c r="H167" s="4512"/>
      <c r="I167" s="4513"/>
      <c r="J167" s="4512"/>
      <c r="K167" s="4513"/>
      <c r="L167" s="4512"/>
      <c r="M167" s="4513"/>
      <c r="N167" s="4512"/>
      <c r="O167" s="4513"/>
      <c r="P167" s="4512"/>
      <c r="Q167" s="4513"/>
      <c r="R167" s="4512"/>
      <c r="S167" s="4513"/>
      <c r="T167" s="4512"/>
      <c r="U167" s="4513"/>
      <c r="V167" s="4512"/>
      <c r="W167" s="4513"/>
      <c r="X167" s="4512"/>
      <c r="Y167" s="4513"/>
      <c r="Z167" s="4512"/>
      <c r="AA167" s="4513"/>
      <c r="AB167" s="4512"/>
      <c r="AC167" s="4513"/>
      <c r="AD167" s="4512"/>
      <c r="AE167" s="4513"/>
      <c r="AF167" s="4512"/>
      <c r="AG167" s="4513"/>
      <c r="AH167" s="4512"/>
      <c r="AI167" s="4513"/>
      <c r="AJ167" s="4512"/>
      <c r="AK167" s="72"/>
      <c r="AL167" s="2"/>
      <c r="AM167" s="2"/>
      <c r="AN167" s="2"/>
    </row>
    <row r="168" spans="1:40" x14ac:dyDescent="0.25">
      <c r="A168" s="7627" t="s">
        <v>3021</v>
      </c>
      <c r="B168" s="7627"/>
      <c r="C168" s="7627"/>
      <c r="D168" s="809"/>
      <c r="E168" s="809"/>
      <c r="F168" s="809"/>
      <c r="G168" s="809"/>
      <c r="H168" s="4"/>
      <c r="I168" s="4"/>
      <c r="J168" s="4"/>
      <c r="K168" s="4"/>
      <c r="L168" s="4"/>
      <c r="M168" s="4"/>
      <c r="N168" s="4"/>
      <c r="O168" s="4"/>
      <c r="P168" s="4"/>
      <c r="Q168" s="4"/>
      <c r="R168" s="4"/>
      <c r="S168" s="4"/>
      <c r="T168" s="4"/>
      <c r="U168" s="4"/>
      <c r="V168" s="4"/>
      <c r="W168" s="2"/>
      <c r="X168" s="2"/>
      <c r="Y168" s="2"/>
      <c r="Z168" s="2"/>
      <c r="AA168" s="2"/>
      <c r="AB168" s="2"/>
      <c r="AC168" s="2"/>
      <c r="AD168" s="2"/>
      <c r="AE168" s="2"/>
      <c r="AF168" s="2"/>
      <c r="AG168" s="2"/>
      <c r="AH168" s="2"/>
      <c r="AI168" s="2"/>
      <c r="AJ168" s="2"/>
      <c r="AK168" s="2"/>
      <c r="AL168" s="2"/>
      <c r="AM168" s="2"/>
      <c r="AN168" s="2"/>
    </row>
    <row r="169" spans="1:40" ht="52.5" x14ac:dyDescent="0.25">
      <c r="A169" s="7642" t="s">
        <v>1068</v>
      </c>
      <c r="B169" s="7642"/>
      <c r="C169" s="4743" t="s">
        <v>3022</v>
      </c>
      <c r="D169" s="4744" t="s">
        <v>3023</v>
      </c>
      <c r="E169" s="4744" t="s">
        <v>3024</v>
      </c>
      <c r="F169" s="4744" t="s">
        <v>2972</v>
      </c>
      <c r="G169" s="4744" t="s">
        <v>2120</v>
      </c>
      <c r="H169" s="4"/>
      <c r="I169" s="4"/>
      <c r="J169" s="4"/>
      <c r="K169" s="4"/>
      <c r="L169" s="4"/>
      <c r="M169" s="4"/>
      <c r="N169" s="4"/>
      <c r="O169" s="4"/>
      <c r="P169" s="4"/>
      <c r="Q169" s="4"/>
      <c r="R169" s="4"/>
      <c r="S169" s="4"/>
      <c r="T169" s="4"/>
      <c r="U169" s="4"/>
      <c r="V169" s="4"/>
      <c r="W169" s="2"/>
      <c r="X169" s="2"/>
      <c r="Y169" s="2"/>
      <c r="Z169" s="2"/>
      <c r="AA169" s="2"/>
      <c r="AB169" s="2"/>
      <c r="AC169" s="2"/>
      <c r="AD169" s="2"/>
      <c r="AE169" s="2"/>
      <c r="AF169" s="2"/>
      <c r="AG169" s="2"/>
      <c r="AH169" s="2"/>
      <c r="AI169" s="2"/>
      <c r="AJ169" s="2"/>
      <c r="AK169" s="2"/>
      <c r="AL169" s="2"/>
      <c r="AM169" s="2"/>
      <c r="AN169" s="2"/>
    </row>
    <row r="170" spans="1:40" ht="21" x14ac:dyDescent="0.25">
      <c r="A170" s="7612" t="s">
        <v>3025</v>
      </c>
      <c r="B170" s="4745" t="s">
        <v>3026</v>
      </c>
      <c r="C170" s="4746">
        <f t="shared" ref="C170:C175" si="26">SUM(D170:G170)</f>
        <v>0</v>
      </c>
      <c r="D170" s="4747"/>
      <c r="E170" s="4747"/>
      <c r="F170" s="4747"/>
      <c r="G170" s="4747"/>
      <c r="H170" s="4"/>
      <c r="I170" s="4"/>
      <c r="J170" s="4"/>
      <c r="K170" s="4"/>
      <c r="L170" s="4"/>
      <c r="M170" s="4"/>
      <c r="N170" s="4"/>
      <c r="O170" s="4"/>
      <c r="P170" s="4"/>
      <c r="Q170" s="4"/>
      <c r="R170" s="4"/>
      <c r="S170" s="4"/>
      <c r="T170" s="4"/>
      <c r="U170" s="4"/>
      <c r="V170" s="4"/>
      <c r="W170" s="2"/>
      <c r="X170" s="2"/>
      <c r="Y170" s="2"/>
      <c r="Z170" s="2"/>
      <c r="AA170" s="2"/>
      <c r="AB170" s="2"/>
      <c r="AC170" s="2"/>
      <c r="AD170" s="2"/>
      <c r="AE170" s="2"/>
      <c r="AF170" s="2"/>
      <c r="AG170" s="2"/>
      <c r="AH170" s="2"/>
      <c r="AI170" s="2"/>
      <c r="AJ170" s="2"/>
      <c r="AK170" s="2"/>
      <c r="AL170" s="2"/>
      <c r="AM170" s="2"/>
      <c r="AN170" s="2"/>
    </row>
    <row r="171" spans="1:40" ht="31.5" x14ac:dyDescent="0.25">
      <c r="A171" s="7067"/>
      <c r="B171" s="4748" t="s">
        <v>3027</v>
      </c>
      <c r="C171" s="4749">
        <f t="shared" si="26"/>
        <v>0</v>
      </c>
      <c r="D171" s="4750"/>
      <c r="E171" s="4750"/>
      <c r="F171" s="4750"/>
      <c r="G171" s="4750"/>
      <c r="H171" s="4"/>
      <c r="I171" s="4"/>
      <c r="J171" s="4"/>
      <c r="K171" s="4"/>
      <c r="L171" s="4"/>
      <c r="M171" s="4"/>
      <c r="N171" s="4"/>
      <c r="O171" s="4"/>
      <c r="P171" s="4"/>
      <c r="Q171" s="4"/>
      <c r="R171" s="4"/>
      <c r="S171" s="4"/>
      <c r="T171" s="4"/>
      <c r="U171" s="4"/>
      <c r="V171" s="4"/>
      <c r="W171" s="2"/>
      <c r="X171" s="2"/>
      <c r="Y171" s="2"/>
      <c r="Z171" s="2"/>
      <c r="AA171" s="2"/>
      <c r="AB171" s="2"/>
      <c r="AC171" s="2"/>
      <c r="AD171" s="2"/>
      <c r="AE171" s="2"/>
      <c r="AF171" s="2"/>
      <c r="AG171" s="2"/>
      <c r="AH171" s="2"/>
      <c r="AI171" s="2"/>
      <c r="AJ171" s="2"/>
      <c r="AK171" s="2"/>
      <c r="AL171" s="2"/>
      <c r="AM171" s="2"/>
      <c r="AN171" s="2"/>
    </row>
    <row r="172" spans="1:40" ht="42" x14ac:dyDescent="0.25">
      <c r="A172" s="7613"/>
      <c r="B172" s="1575" t="s">
        <v>3028</v>
      </c>
      <c r="C172" s="4751">
        <f t="shared" si="26"/>
        <v>0</v>
      </c>
      <c r="D172" s="4752"/>
      <c r="E172" s="4752"/>
      <c r="F172" s="4752"/>
      <c r="G172" s="4752"/>
      <c r="H172" s="4"/>
      <c r="I172" s="4"/>
      <c r="J172" s="4"/>
      <c r="K172" s="4"/>
      <c r="L172" s="4"/>
      <c r="M172" s="4"/>
      <c r="N172" s="4"/>
      <c r="O172" s="4"/>
      <c r="P172" s="4"/>
      <c r="Q172" s="4"/>
      <c r="R172" s="4"/>
      <c r="S172" s="4"/>
      <c r="T172" s="4"/>
      <c r="U172" s="4"/>
      <c r="V172" s="4"/>
      <c r="W172" s="2"/>
      <c r="X172" s="2"/>
      <c r="Y172" s="2"/>
      <c r="Z172" s="2"/>
      <c r="AA172" s="2"/>
      <c r="AB172" s="2"/>
      <c r="AC172" s="2"/>
      <c r="AD172" s="2"/>
      <c r="AE172" s="2"/>
      <c r="AF172" s="2"/>
      <c r="AG172" s="2"/>
      <c r="AH172" s="2"/>
      <c r="AI172" s="2"/>
      <c r="AJ172" s="2"/>
      <c r="AK172" s="2"/>
      <c r="AL172" s="2"/>
      <c r="AM172" s="2"/>
      <c r="AN172" s="2"/>
    </row>
    <row r="173" spans="1:40" ht="21" x14ac:dyDescent="0.25">
      <c r="A173" s="7612" t="s">
        <v>3029</v>
      </c>
      <c r="B173" s="4745" t="s">
        <v>3030</v>
      </c>
      <c r="C173" s="76">
        <f t="shared" si="26"/>
        <v>0</v>
      </c>
      <c r="D173" s="1025"/>
      <c r="E173" s="1025"/>
      <c r="F173" s="1025"/>
      <c r="G173" s="1025"/>
      <c r="H173" s="4"/>
      <c r="I173" s="4"/>
      <c r="J173" s="4"/>
      <c r="K173" s="4"/>
      <c r="L173" s="4"/>
      <c r="M173" s="4"/>
      <c r="N173" s="4"/>
      <c r="O173" s="4"/>
      <c r="P173" s="4"/>
      <c r="Q173" s="4"/>
      <c r="R173" s="4"/>
      <c r="S173" s="4"/>
      <c r="T173" s="4"/>
      <c r="U173" s="4"/>
      <c r="V173" s="4"/>
      <c r="W173" s="2"/>
      <c r="X173" s="2"/>
      <c r="Y173" s="2"/>
      <c r="Z173" s="2"/>
      <c r="AA173" s="2"/>
      <c r="AB173" s="2"/>
      <c r="AC173" s="2"/>
      <c r="AD173" s="2"/>
      <c r="AE173" s="2"/>
      <c r="AF173" s="2"/>
      <c r="AG173" s="2"/>
      <c r="AH173" s="2"/>
      <c r="AI173" s="2"/>
      <c r="AJ173" s="2"/>
      <c r="AK173" s="2"/>
      <c r="AL173" s="2"/>
      <c r="AM173" s="2"/>
      <c r="AN173" s="2"/>
    </row>
    <row r="174" spans="1:40" ht="21" x14ac:dyDescent="0.25">
      <c r="A174" s="7067"/>
      <c r="B174" s="4748" t="s">
        <v>3031</v>
      </c>
      <c r="C174" s="76">
        <f t="shared" si="26"/>
        <v>0</v>
      </c>
      <c r="D174" s="4750"/>
      <c r="E174" s="4750"/>
      <c r="F174" s="4750"/>
      <c r="G174" s="4750"/>
      <c r="H174" s="4"/>
      <c r="I174" s="4"/>
      <c r="J174" s="4"/>
      <c r="K174" s="4"/>
      <c r="L174" s="4"/>
      <c r="M174" s="4"/>
      <c r="N174" s="4"/>
      <c r="O174" s="4"/>
      <c r="P174" s="4"/>
      <c r="Q174" s="4"/>
      <c r="R174" s="4"/>
      <c r="S174" s="4"/>
      <c r="T174" s="4"/>
      <c r="U174" s="4"/>
      <c r="V174" s="4"/>
      <c r="W174" s="2"/>
      <c r="X174" s="2"/>
      <c r="Y174" s="2"/>
      <c r="Z174" s="2"/>
      <c r="AA174" s="2"/>
      <c r="AB174" s="2"/>
      <c r="AC174" s="2"/>
      <c r="AD174" s="2"/>
      <c r="AE174" s="2"/>
      <c r="AF174" s="2"/>
      <c r="AG174" s="2"/>
      <c r="AH174" s="2"/>
      <c r="AI174" s="2"/>
      <c r="AJ174" s="2"/>
      <c r="AK174" s="2"/>
      <c r="AL174" s="2"/>
      <c r="AM174" s="2"/>
      <c r="AN174" s="2"/>
    </row>
    <row r="175" spans="1:40" ht="21" x14ac:dyDescent="0.25">
      <c r="A175" s="7613"/>
      <c r="B175" s="4753" t="s">
        <v>3032</v>
      </c>
      <c r="C175" s="4751">
        <f t="shared" si="26"/>
        <v>0</v>
      </c>
      <c r="D175" s="4752"/>
      <c r="E175" s="4752"/>
      <c r="F175" s="4752"/>
      <c r="G175" s="4752"/>
      <c r="H175" s="4"/>
      <c r="I175" s="4"/>
      <c r="J175" s="4"/>
      <c r="K175" s="4"/>
      <c r="L175" s="4"/>
      <c r="M175" s="4"/>
      <c r="N175" s="4"/>
      <c r="O175" s="4"/>
      <c r="P175" s="4"/>
      <c r="Q175" s="4"/>
      <c r="R175" s="4"/>
      <c r="S175" s="4"/>
      <c r="T175" s="4"/>
      <c r="U175" s="4"/>
      <c r="V175" s="4"/>
      <c r="W175" s="2"/>
      <c r="X175" s="2"/>
      <c r="Y175" s="2"/>
      <c r="Z175" s="2"/>
      <c r="AA175" s="2"/>
      <c r="AB175" s="2"/>
      <c r="AC175" s="2"/>
      <c r="AD175" s="2"/>
      <c r="AE175" s="2"/>
      <c r="AF175" s="2"/>
      <c r="AG175" s="2"/>
      <c r="AH175" s="2"/>
      <c r="AI175" s="2"/>
      <c r="AJ175" s="2"/>
      <c r="AK175" s="2"/>
      <c r="AL175" s="2"/>
      <c r="AM175" s="2"/>
      <c r="AN175" s="2"/>
    </row>
    <row r="176" spans="1:40" x14ac:dyDescent="0.25">
      <c r="A176" s="7627" t="s">
        <v>3033</v>
      </c>
      <c r="B176" s="7627"/>
      <c r="C176" s="7628"/>
      <c r="D176" s="809"/>
      <c r="E176" s="809"/>
      <c r="F176" s="809"/>
      <c r="G176" s="809"/>
      <c r="H176" s="653"/>
      <c r="I176" s="653"/>
      <c r="J176" s="653"/>
      <c r="K176" s="653"/>
      <c r="L176" s="4"/>
      <c r="M176" s="4"/>
      <c r="N176" s="4"/>
      <c r="O176" s="4"/>
      <c r="P176" s="4"/>
      <c r="Q176" s="4"/>
      <c r="R176" s="4"/>
      <c r="S176" s="4"/>
      <c r="T176" s="4"/>
      <c r="U176" s="4"/>
      <c r="V176" s="4"/>
      <c r="W176" s="2"/>
      <c r="X176" s="2"/>
      <c r="Y176" s="2"/>
      <c r="Z176" s="2"/>
      <c r="AA176" s="2"/>
      <c r="AB176" s="2"/>
      <c r="AC176" s="2"/>
      <c r="AD176" s="2"/>
      <c r="AE176" s="2"/>
      <c r="AF176" s="2"/>
      <c r="AG176" s="2"/>
      <c r="AH176" s="2"/>
      <c r="AI176" s="2"/>
      <c r="AJ176" s="2"/>
      <c r="AK176" s="2"/>
      <c r="AL176" s="2"/>
      <c r="AM176" s="2"/>
      <c r="AN176" s="2"/>
    </row>
    <row r="177" spans="1:40" x14ac:dyDescent="0.25">
      <c r="A177" s="7629" t="s">
        <v>1068</v>
      </c>
      <c r="B177" s="7630"/>
      <c r="C177" s="7635" t="s">
        <v>49</v>
      </c>
      <c r="D177" s="7629"/>
      <c r="E177" s="7630"/>
      <c r="F177" s="7637" t="s">
        <v>6</v>
      </c>
      <c r="G177" s="7638"/>
      <c r="H177" s="7638"/>
      <c r="I177" s="7638"/>
      <c r="J177" s="7638"/>
      <c r="K177" s="7639"/>
      <c r="L177" s="4"/>
      <c r="M177" s="4"/>
      <c r="N177" s="4"/>
      <c r="O177" s="4"/>
      <c r="P177" s="4"/>
      <c r="Q177" s="4"/>
      <c r="R177" s="4"/>
      <c r="S177" s="4"/>
      <c r="T177" s="4"/>
      <c r="U177" s="4"/>
      <c r="V177" s="4"/>
      <c r="W177" s="2"/>
      <c r="X177" s="2"/>
      <c r="Y177" s="2"/>
      <c r="Z177" s="2"/>
      <c r="AA177" s="2"/>
      <c r="AB177" s="2"/>
      <c r="AC177" s="2"/>
      <c r="AD177" s="2"/>
      <c r="AE177" s="2"/>
      <c r="AF177" s="2"/>
      <c r="AG177" s="2"/>
      <c r="AH177" s="2"/>
      <c r="AI177" s="2"/>
      <c r="AJ177" s="2"/>
      <c r="AK177" s="2"/>
      <c r="AL177" s="2"/>
      <c r="AM177" s="2"/>
      <c r="AN177" s="2"/>
    </row>
    <row r="178" spans="1:40" x14ac:dyDescent="0.25">
      <c r="A178" s="7631"/>
      <c r="B178" s="7632"/>
      <c r="C178" s="7636"/>
      <c r="D178" s="7633"/>
      <c r="E178" s="7634"/>
      <c r="F178" s="7638" t="s">
        <v>3034</v>
      </c>
      <c r="G178" s="7639"/>
      <c r="H178" s="7637" t="s">
        <v>3035</v>
      </c>
      <c r="I178" s="7639"/>
      <c r="J178" s="7640" t="s">
        <v>3036</v>
      </c>
      <c r="K178" s="7641"/>
      <c r="L178" s="4"/>
      <c r="M178" s="4"/>
      <c r="N178" s="4"/>
      <c r="O178" s="4"/>
      <c r="P178" s="4"/>
      <c r="Q178" s="4"/>
      <c r="R178" s="4"/>
      <c r="S178" s="4"/>
      <c r="T178" s="4"/>
      <c r="U178" s="4"/>
      <c r="V178" s="4"/>
      <c r="W178" s="2"/>
      <c r="X178" s="2"/>
      <c r="Y178" s="2"/>
      <c r="Z178" s="2"/>
      <c r="AA178" s="2"/>
      <c r="AB178" s="2"/>
      <c r="AC178" s="2"/>
      <c r="AD178" s="2"/>
      <c r="AE178" s="2"/>
      <c r="AF178" s="2"/>
      <c r="AG178" s="2"/>
      <c r="AH178" s="2"/>
      <c r="AI178" s="2"/>
      <c r="AJ178" s="2"/>
      <c r="AK178" s="2"/>
      <c r="AL178" s="2"/>
      <c r="AM178" s="2"/>
      <c r="AN178" s="2"/>
    </row>
    <row r="179" spans="1:40" ht="21" x14ac:dyDescent="0.25">
      <c r="A179" s="7633"/>
      <c r="B179" s="7634"/>
      <c r="C179" s="4754" t="s">
        <v>52</v>
      </c>
      <c r="D179" s="4755" t="s">
        <v>53</v>
      </c>
      <c r="E179" s="4755" t="s">
        <v>54</v>
      </c>
      <c r="F179" s="4756" t="s">
        <v>2075</v>
      </c>
      <c r="G179" s="4757" t="s">
        <v>759</v>
      </c>
      <c r="H179" s="4756" t="s">
        <v>2075</v>
      </c>
      <c r="I179" s="4757" t="s">
        <v>759</v>
      </c>
      <c r="J179" s="4758" t="s">
        <v>2075</v>
      </c>
      <c r="K179" s="4757" t="s">
        <v>759</v>
      </c>
      <c r="L179" s="4"/>
      <c r="M179" s="4"/>
      <c r="N179" s="4"/>
      <c r="O179" s="4"/>
      <c r="P179" s="4"/>
      <c r="Q179" s="4"/>
      <c r="R179" s="4"/>
      <c r="S179" s="4"/>
      <c r="T179" s="4"/>
      <c r="U179" s="4"/>
      <c r="V179" s="4"/>
      <c r="W179" s="4"/>
      <c r="X179" s="4"/>
      <c r="Y179" s="4"/>
      <c r="Z179" s="4"/>
      <c r="AA179" s="2"/>
      <c r="AB179" s="2"/>
      <c r="AC179" s="2"/>
      <c r="AD179" s="2"/>
      <c r="AE179" s="2"/>
      <c r="AF179" s="2"/>
      <c r="AG179" s="2"/>
      <c r="AH179" s="2"/>
      <c r="AI179" s="2"/>
      <c r="AJ179" s="2"/>
      <c r="AK179" s="2"/>
      <c r="AL179" s="2"/>
      <c r="AM179" s="2"/>
      <c r="AN179" s="2"/>
    </row>
    <row r="180" spans="1:40" ht="21" x14ac:dyDescent="0.25">
      <c r="A180" s="7612" t="s">
        <v>3037</v>
      </c>
      <c r="B180" s="4748" t="s">
        <v>3030</v>
      </c>
      <c r="C180" s="4759">
        <f>SUM(D180:E180)</f>
        <v>0</v>
      </c>
      <c r="D180" s="76">
        <f t="shared" ref="D180:E183" si="27">SUM(F180+H180+J180)</f>
        <v>0</v>
      </c>
      <c r="E180" s="76">
        <f t="shared" si="27"/>
        <v>0</v>
      </c>
      <c r="F180" s="810"/>
      <c r="G180" s="1127"/>
      <c r="H180" s="810"/>
      <c r="I180" s="1127"/>
      <c r="J180" s="811"/>
      <c r="K180" s="1127"/>
      <c r="L180" s="4"/>
      <c r="M180" s="4"/>
      <c r="N180" s="4"/>
      <c r="O180" s="4"/>
      <c r="P180" s="4"/>
      <c r="Q180" s="4"/>
      <c r="R180" s="4"/>
      <c r="S180" s="4"/>
      <c r="T180" s="4"/>
      <c r="U180" s="4"/>
      <c r="V180" s="4"/>
      <c r="W180" s="4"/>
      <c r="X180" s="4"/>
      <c r="Y180" s="4"/>
      <c r="Z180" s="4"/>
      <c r="AA180" s="2"/>
      <c r="AB180" s="2"/>
      <c r="AC180" s="2"/>
      <c r="AD180" s="2"/>
      <c r="AE180" s="2"/>
      <c r="AF180" s="2"/>
      <c r="AG180" s="2"/>
      <c r="AH180" s="2"/>
      <c r="AI180" s="2"/>
      <c r="AJ180" s="2"/>
      <c r="AK180" s="2"/>
      <c r="AL180" s="2"/>
      <c r="AM180" s="2"/>
      <c r="AN180" s="2"/>
    </row>
    <row r="181" spans="1:40" ht="21" x14ac:dyDescent="0.25">
      <c r="A181" s="7067"/>
      <c r="B181" s="4748" t="s">
        <v>3026</v>
      </c>
      <c r="C181" s="4759">
        <f>SUM(D181:E181)</f>
        <v>0</v>
      </c>
      <c r="D181" s="76">
        <f t="shared" si="27"/>
        <v>0</v>
      </c>
      <c r="E181" s="76">
        <f t="shared" si="27"/>
        <v>0</v>
      </c>
      <c r="F181" s="4760"/>
      <c r="G181" s="812"/>
      <c r="H181" s="4760"/>
      <c r="I181" s="812"/>
      <c r="J181" s="813"/>
      <c r="K181" s="812"/>
      <c r="L181" s="4"/>
      <c r="M181" s="4"/>
      <c r="N181" s="4"/>
      <c r="O181" s="4"/>
      <c r="P181" s="4"/>
      <c r="Q181" s="4"/>
      <c r="R181" s="4"/>
      <c r="S181" s="4"/>
      <c r="T181" s="4"/>
      <c r="U181" s="4"/>
      <c r="V181" s="4"/>
      <c r="W181" s="4"/>
      <c r="X181" s="4"/>
      <c r="Y181" s="4"/>
      <c r="Z181" s="4"/>
      <c r="AA181" s="2"/>
      <c r="AB181" s="2"/>
      <c r="AC181" s="2"/>
      <c r="AD181" s="2"/>
      <c r="AE181" s="2"/>
      <c r="AF181" s="2"/>
      <c r="AG181" s="2"/>
      <c r="AH181" s="2"/>
      <c r="AI181" s="2"/>
      <c r="AJ181" s="2"/>
      <c r="AK181" s="2"/>
      <c r="AL181" s="2"/>
      <c r="AM181" s="2"/>
      <c r="AN181" s="2"/>
    </row>
    <row r="182" spans="1:40" ht="31.5" x14ac:dyDescent="0.25">
      <c r="A182" s="7067"/>
      <c r="B182" s="4748" t="s">
        <v>3027</v>
      </c>
      <c r="C182" s="4759">
        <f>SUM(D182:E182)</f>
        <v>0</v>
      </c>
      <c r="D182" s="76">
        <f t="shared" si="27"/>
        <v>0</v>
      </c>
      <c r="E182" s="76">
        <f t="shared" si="27"/>
        <v>0</v>
      </c>
      <c r="F182" s="4760"/>
      <c r="G182" s="812"/>
      <c r="H182" s="4760"/>
      <c r="I182" s="812"/>
      <c r="J182" s="813"/>
      <c r="K182" s="812"/>
      <c r="L182" s="4"/>
      <c r="M182" s="4"/>
      <c r="N182" s="4"/>
      <c r="O182" s="4"/>
      <c r="P182" s="4"/>
      <c r="Q182" s="4"/>
      <c r="R182" s="4"/>
      <c r="S182" s="4"/>
      <c r="T182" s="4"/>
      <c r="U182" s="4"/>
      <c r="V182" s="4"/>
      <c r="W182" s="4"/>
      <c r="X182" s="4"/>
      <c r="Y182" s="4"/>
      <c r="Z182" s="4"/>
      <c r="AA182" s="2"/>
      <c r="AB182" s="2"/>
      <c r="AC182" s="2"/>
      <c r="AD182" s="2"/>
      <c r="AE182" s="2"/>
      <c r="AF182" s="2"/>
      <c r="AG182" s="2"/>
      <c r="AH182" s="2"/>
      <c r="AI182" s="2"/>
      <c r="AJ182" s="2"/>
      <c r="AK182" s="2"/>
      <c r="AL182" s="2"/>
      <c r="AM182" s="2"/>
      <c r="AN182" s="2"/>
    </row>
    <row r="183" spans="1:40" ht="21" x14ac:dyDescent="0.25">
      <c r="A183" s="7613"/>
      <c r="B183" s="1575" t="s">
        <v>3032</v>
      </c>
      <c r="C183" s="4751">
        <f>SUM(D183:E183)</f>
        <v>0</v>
      </c>
      <c r="D183" s="4751">
        <f t="shared" si="27"/>
        <v>0</v>
      </c>
      <c r="E183" s="4751">
        <f t="shared" si="27"/>
        <v>0</v>
      </c>
      <c r="F183" s="4761"/>
      <c r="G183" s="4762"/>
      <c r="H183" s="4761"/>
      <c r="I183" s="4762"/>
      <c r="J183" s="4763"/>
      <c r="K183" s="4762"/>
      <c r="L183" s="4"/>
      <c r="M183" s="4"/>
      <c r="N183" s="4"/>
      <c r="O183" s="4"/>
      <c r="P183" s="4"/>
      <c r="Q183" s="4"/>
      <c r="R183" s="4"/>
      <c r="S183" s="4"/>
      <c r="T183" s="4"/>
      <c r="U183" s="4"/>
      <c r="V183" s="4"/>
      <c r="W183" s="4"/>
      <c r="X183" s="4"/>
      <c r="Y183" s="4"/>
      <c r="Z183" s="4"/>
      <c r="AA183" s="2"/>
      <c r="AB183" s="2"/>
      <c r="AC183" s="2"/>
      <c r="AD183" s="2"/>
      <c r="AE183" s="2"/>
      <c r="AF183" s="2"/>
      <c r="AG183" s="2"/>
      <c r="AH183" s="2"/>
      <c r="AI183" s="2"/>
      <c r="AJ183" s="2"/>
      <c r="AK183" s="2"/>
      <c r="AL183" s="2"/>
      <c r="AM183" s="2"/>
      <c r="AN183" s="2"/>
    </row>
    <row r="184" spans="1:40" x14ac:dyDescent="0.25">
      <c r="A184" s="77" t="s">
        <v>3038</v>
      </c>
      <c r="B184" s="78"/>
      <c r="C184" s="78"/>
      <c r="D184" s="79"/>
      <c r="E184" s="80"/>
      <c r="F184" s="81"/>
      <c r="AM184" s="2"/>
      <c r="AN184" s="2"/>
    </row>
    <row r="185" spans="1:40" x14ac:dyDescent="0.25">
      <c r="A185" s="7614" t="s">
        <v>3039</v>
      </c>
      <c r="B185" s="7614"/>
      <c r="C185" s="7617" t="s">
        <v>3040</v>
      </c>
      <c r="D185" s="7618" t="s">
        <v>49</v>
      </c>
      <c r="E185" s="7618"/>
      <c r="F185" s="7619"/>
      <c r="G185" s="7622" t="s">
        <v>6</v>
      </c>
      <c r="H185" s="7622"/>
      <c r="I185" s="7622"/>
      <c r="J185" s="7622"/>
      <c r="K185" s="7622"/>
      <c r="L185" s="7622"/>
      <c r="M185" s="7622"/>
      <c r="N185" s="7622"/>
      <c r="O185" s="7622"/>
      <c r="P185" s="7622"/>
      <c r="Q185" s="7622"/>
      <c r="R185" s="7622"/>
      <c r="S185" s="7622"/>
      <c r="T185" s="7622"/>
      <c r="U185" s="7622"/>
      <c r="V185" s="7622"/>
      <c r="W185" s="7622"/>
      <c r="X185" s="7622"/>
      <c r="Y185" s="7622"/>
      <c r="Z185" s="7622"/>
      <c r="AA185" s="7622"/>
      <c r="AB185" s="7622"/>
      <c r="AC185" s="7622"/>
      <c r="AD185" s="7622"/>
      <c r="AE185" s="7622"/>
      <c r="AF185" s="7622"/>
      <c r="AG185" s="7622"/>
      <c r="AH185" s="7622"/>
      <c r="AI185" s="7622"/>
      <c r="AJ185" s="7622"/>
      <c r="AK185" s="7622"/>
      <c r="AL185" s="7623"/>
      <c r="AM185" s="2"/>
      <c r="AN185" s="2"/>
    </row>
    <row r="186" spans="1:40" x14ac:dyDescent="0.25">
      <c r="A186" s="7615"/>
      <c r="B186" s="7615"/>
      <c r="C186" s="7617"/>
      <c r="D186" s="7620"/>
      <c r="E186" s="7620"/>
      <c r="F186" s="7621"/>
      <c r="G186" s="7624" t="s">
        <v>2931</v>
      </c>
      <c r="H186" s="7625"/>
      <c r="I186" s="7624" t="s">
        <v>2932</v>
      </c>
      <c r="J186" s="7624"/>
      <c r="K186" s="7626" t="s">
        <v>2933</v>
      </c>
      <c r="L186" s="7625"/>
      <c r="M186" s="7624" t="s">
        <v>2934</v>
      </c>
      <c r="N186" s="7624"/>
      <c r="O186" s="7626" t="s">
        <v>2935</v>
      </c>
      <c r="P186" s="7625"/>
      <c r="Q186" s="7609" t="s">
        <v>2936</v>
      </c>
      <c r="R186" s="7609"/>
      <c r="S186" s="7607" t="s">
        <v>2937</v>
      </c>
      <c r="T186" s="7608"/>
      <c r="U186" s="7607" t="s">
        <v>23</v>
      </c>
      <c r="V186" s="7608"/>
      <c r="W186" s="7609" t="s">
        <v>24</v>
      </c>
      <c r="X186" s="7609"/>
      <c r="Y186" s="7607" t="s">
        <v>25</v>
      </c>
      <c r="Z186" s="7608"/>
      <c r="AA186" s="7609" t="s">
        <v>26</v>
      </c>
      <c r="AB186" s="7609"/>
      <c r="AC186" s="7607" t="s">
        <v>27</v>
      </c>
      <c r="AD186" s="7608"/>
      <c r="AE186" s="7609" t="s">
        <v>28</v>
      </c>
      <c r="AF186" s="7609"/>
      <c r="AG186" s="7607" t="s">
        <v>29</v>
      </c>
      <c r="AH186" s="7608"/>
      <c r="AI186" s="7609" t="s">
        <v>30</v>
      </c>
      <c r="AJ186" s="7609"/>
      <c r="AK186" s="7607" t="s">
        <v>504</v>
      </c>
      <c r="AL186" s="7608"/>
      <c r="AM186" s="2"/>
      <c r="AN186" s="2"/>
    </row>
    <row r="187" spans="1:40" x14ac:dyDescent="0.25">
      <c r="A187" s="7616"/>
      <c r="B187" s="7616"/>
      <c r="C187" s="7617"/>
      <c r="D187" s="4697" t="s">
        <v>52</v>
      </c>
      <c r="E187" s="4764" t="s">
        <v>53</v>
      </c>
      <c r="F187" s="4699" t="s">
        <v>54</v>
      </c>
      <c r="G187" s="4613" t="s">
        <v>53</v>
      </c>
      <c r="H187" s="4735" t="s">
        <v>54</v>
      </c>
      <c r="I187" s="4613" t="s">
        <v>53</v>
      </c>
      <c r="J187" s="4735" t="s">
        <v>54</v>
      </c>
      <c r="K187" s="4613" t="s">
        <v>53</v>
      </c>
      <c r="L187" s="4735"/>
      <c r="M187" s="4613" t="s">
        <v>53</v>
      </c>
      <c r="N187" s="4735" t="s">
        <v>54</v>
      </c>
      <c r="O187" s="4613" t="s">
        <v>53</v>
      </c>
      <c r="P187" s="4735" t="s">
        <v>54</v>
      </c>
      <c r="Q187" s="4613" t="s">
        <v>53</v>
      </c>
      <c r="R187" s="4735" t="s">
        <v>54</v>
      </c>
      <c r="S187" s="4613" t="s">
        <v>53</v>
      </c>
      <c r="T187" s="4735" t="s">
        <v>54</v>
      </c>
      <c r="U187" s="4613" t="s">
        <v>53</v>
      </c>
      <c r="V187" s="4735" t="s">
        <v>54</v>
      </c>
      <c r="W187" s="4613" t="s">
        <v>53</v>
      </c>
      <c r="X187" s="4735" t="s">
        <v>54</v>
      </c>
      <c r="Y187" s="4613" t="s">
        <v>53</v>
      </c>
      <c r="Z187" s="4735" t="s">
        <v>54</v>
      </c>
      <c r="AA187" s="4613" t="s">
        <v>53</v>
      </c>
      <c r="AB187" s="4735" t="s">
        <v>54</v>
      </c>
      <c r="AC187" s="4613" t="s">
        <v>53</v>
      </c>
      <c r="AD187" s="4735" t="s">
        <v>54</v>
      </c>
      <c r="AE187" s="4613" t="s">
        <v>53</v>
      </c>
      <c r="AF187" s="4735" t="s">
        <v>54</v>
      </c>
      <c r="AG187" s="4613" t="s">
        <v>53</v>
      </c>
      <c r="AH187" s="4735" t="s">
        <v>54</v>
      </c>
      <c r="AI187" s="4613" t="s">
        <v>53</v>
      </c>
      <c r="AJ187" s="4735" t="s">
        <v>54</v>
      </c>
      <c r="AK187" s="4613" t="s">
        <v>53</v>
      </c>
      <c r="AL187" s="4533" t="s">
        <v>54</v>
      </c>
      <c r="AM187" s="2"/>
      <c r="AN187" s="2"/>
    </row>
    <row r="188" spans="1:40" x14ac:dyDescent="0.25">
      <c r="A188" s="7610" t="s">
        <v>3041</v>
      </c>
      <c r="B188" s="7610"/>
      <c r="C188" s="4765" t="s">
        <v>845</v>
      </c>
      <c r="D188" s="4736">
        <f t="shared" ref="D188:D193" si="28">SUM(E188:F188)</f>
        <v>0</v>
      </c>
      <c r="E188" s="4766">
        <f>SUM(G188+I188+K188+M188+O188+Q188+S188+U188+W188+Y188+AA188+AC188+AE188+AG188+AI188+AK188)</f>
        <v>0</v>
      </c>
      <c r="F188" s="4767">
        <f>SUM(H188+J188+L188+N188+P188+R188+T188+V188+X188+Z188+AB188+AD188+AF188+AH188+AJ188+AL188)</f>
        <v>0</v>
      </c>
      <c r="G188" s="4480"/>
      <c r="H188" s="4482"/>
      <c r="I188" s="4480"/>
      <c r="J188" s="4482"/>
      <c r="K188" s="4480"/>
      <c r="L188" s="4482"/>
      <c r="M188" s="4480"/>
      <c r="N188" s="4482"/>
      <c r="O188" s="4480"/>
      <c r="P188" s="4482"/>
      <c r="Q188" s="4480"/>
      <c r="R188" s="4482"/>
      <c r="S188" s="4480"/>
      <c r="T188" s="4482"/>
      <c r="U188" s="4480"/>
      <c r="V188" s="4482"/>
      <c r="W188" s="4480"/>
      <c r="X188" s="4482"/>
      <c r="Y188" s="4480"/>
      <c r="Z188" s="4482"/>
      <c r="AA188" s="4480"/>
      <c r="AB188" s="4482"/>
      <c r="AC188" s="4480"/>
      <c r="AD188" s="4482"/>
      <c r="AE188" s="4480"/>
      <c r="AF188" s="4482"/>
      <c r="AG188" s="4480"/>
      <c r="AH188" s="4482"/>
      <c r="AI188" s="4480"/>
      <c r="AJ188" s="4482"/>
      <c r="AK188" s="4480"/>
      <c r="AL188" s="4482"/>
      <c r="AM188" s="2"/>
      <c r="AN188" s="2"/>
    </row>
    <row r="189" spans="1:40" ht="21" x14ac:dyDescent="0.25">
      <c r="A189" s="7611"/>
      <c r="B189" s="7611"/>
      <c r="C189" s="4768" t="s">
        <v>3042</v>
      </c>
      <c r="D189" s="4769">
        <f t="shared" si="28"/>
        <v>0</v>
      </c>
      <c r="E189" s="4770">
        <f>SUM(G189+I189+K189+M189+O189+Q189+S189+U189+W189+Y189+AA189+AC189+AE189+AG189+AI189+AK189)</f>
        <v>0</v>
      </c>
      <c r="F189" s="4771">
        <f>SUM(H189+J189+L189+N189+P189+R189+T189+V189+X189+Z189+AB189+AD189+AF189+AH189+AJ189+AL189)</f>
        <v>0</v>
      </c>
      <c r="G189" s="4407"/>
      <c r="H189" s="4512"/>
      <c r="I189" s="4407"/>
      <c r="J189" s="4512"/>
      <c r="K189" s="4407"/>
      <c r="L189" s="4512"/>
      <c r="M189" s="4407"/>
      <c r="N189" s="4512"/>
      <c r="O189" s="4407"/>
      <c r="P189" s="4512"/>
      <c r="Q189" s="4407"/>
      <c r="R189" s="4512"/>
      <c r="S189" s="4407"/>
      <c r="T189" s="4512"/>
      <c r="U189" s="4407"/>
      <c r="V189" s="4512"/>
      <c r="W189" s="4407"/>
      <c r="X189" s="4512"/>
      <c r="Y189" s="4407"/>
      <c r="Z189" s="4512"/>
      <c r="AA189" s="4407"/>
      <c r="AB189" s="4512"/>
      <c r="AC189" s="4407"/>
      <c r="AD189" s="4512"/>
      <c r="AE189" s="4407"/>
      <c r="AF189" s="4512"/>
      <c r="AG189" s="4407"/>
      <c r="AH189" s="4512"/>
      <c r="AI189" s="4407"/>
      <c r="AJ189" s="4512"/>
      <c r="AK189" s="4407"/>
      <c r="AL189" s="4512"/>
      <c r="AM189" s="2"/>
      <c r="AN189" s="2"/>
    </row>
    <row r="190" spans="1:40" x14ac:dyDescent="0.25">
      <c r="A190" s="7604" t="s">
        <v>2972</v>
      </c>
      <c r="B190" s="7604"/>
      <c r="C190" s="4765" t="s">
        <v>845</v>
      </c>
      <c r="D190" s="4736">
        <f t="shared" si="28"/>
        <v>0</v>
      </c>
      <c r="E190" s="4766">
        <f t="shared" ref="E190:F193" si="29">SUM(G190+I190+K190+M190+O190+Q190+S190+U190+W190+Y190+AA190+AC190+AE190+AG190+AI190+AK190)</f>
        <v>0</v>
      </c>
      <c r="F190" s="4767">
        <f t="shared" si="29"/>
        <v>0</v>
      </c>
      <c r="G190" s="4480"/>
      <c r="H190" s="4482"/>
      <c r="I190" s="4480"/>
      <c r="J190" s="4482"/>
      <c r="K190" s="4480"/>
      <c r="L190" s="4482"/>
      <c r="M190" s="4480"/>
      <c r="N190" s="4482"/>
      <c r="O190" s="4480"/>
      <c r="P190" s="4482"/>
      <c r="Q190" s="4480"/>
      <c r="R190" s="4482"/>
      <c r="S190" s="4480"/>
      <c r="T190" s="4482"/>
      <c r="U190" s="4480"/>
      <c r="V190" s="4482"/>
      <c r="W190" s="4480"/>
      <c r="X190" s="4482"/>
      <c r="Y190" s="4480"/>
      <c r="Z190" s="4482"/>
      <c r="AA190" s="4480"/>
      <c r="AB190" s="4482"/>
      <c r="AC190" s="4480"/>
      <c r="AD190" s="4482"/>
      <c r="AE190" s="4480"/>
      <c r="AF190" s="4482"/>
      <c r="AG190" s="4480"/>
      <c r="AH190" s="4482"/>
      <c r="AI190" s="4480"/>
      <c r="AJ190" s="4482"/>
      <c r="AK190" s="4480"/>
      <c r="AL190" s="4482"/>
      <c r="AM190" s="2"/>
      <c r="AN190" s="2"/>
    </row>
    <row r="191" spans="1:40" ht="21" x14ac:dyDescent="0.25">
      <c r="A191" s="7605"/>
      <c r="B191" s="7605"/>
      <c r="C191" s="4768" t="s">
        <v>3042</v>
      </c>
      <c r="D191" s="4769">
        <f t="shared" si="28"/>
        <v>0</v>
      </c>
      <c r="E191" s="4770">
        <f t="shared" si="29"/>
        <v>0</v>
      </c>
      <c r="F191" s="4771">
        <f t="shared" si="29"/>
        <v>0</v>
      </c>
      <c r="G191" s="4407"/>
      <c r="H191" s="4512"/>
      <c r="I191" s="4407"/>
      <c r="J191" s="4512"/>
      <c r="K191" s="4407"/>
      <c r="L191" s="4512"/>
      <c r="M191" s="4407"/>
      <c r="N191" s="4512"/>
      <c r="O191" s="4407"/>
      <c r="P191" s="4512"/>
      <c r="Q191" s="4407"/>
      <c r="R191" s="4512"/>
      <c r="S191" s="4407"/>
      <c r="T191" s="4512"/>
      <c r="U191" s="4407"/>
      <c r="V191" s="4512"/>
      <c r="W191" s="4407"/>
      <c r="X191" s="4512"/>
      <c r="Y191" s="4407"/>
      <c r="Z191" s="4512"/>
      <c r="AA191" s="4407"/>
      <c r="AB191" s="4512"/>
      <c r="AC191" s="4407"/>
      <c r="AD191" s="4512"/>
      <c r="AE191" s="4407"/>
      <c r="AF191" s="4512"/>
      <c r="AG191" s="4407"/>
      <c r="AH191" s="4512"/>
      <c r="AI191" s="4407"/>
      <c r="AJ191" s="4512"/>
      <c r="AK191" s="4407"/>
      <c r="AL191" s="4512"/>
      <c r="AM191" s="2"/>
      <c r="AN191" s="2"/>
    </row>
    <row r="192" spans="1:40" x14ac:dyDescent="0.25">
      <c r="A192" s="7606" t="s">
        <v>3043</v>
      </c>
      <c r="B192" s="7606"/>
      <c r="C192" s="82" t="s">
        <v>845</v>
      </c>
      <c r="D192" s="83">
        <f t="shared" si="28"/>
        <v>0</v>
      </c>
      <c r="E192" s="84">
        <f t="shared" si="29"/>
        <v>0</v>
      </c>
      <c r="F192" s="4772">
        <f t="shared" si="29"/>
        <v>0</v>
      </c>
      <c r="G192" s="7"/>
      <c r="H192" s="8"/>
      <c r="I192" s="7"/>
      <c r="J192" s="8"/>
      <c r="K192" s="7"/>
      <c r="L192" s="8"/>
      <c r="M192" s="7"/>
      <c r="N192" s="8"/>
      <c r="O192" s="7"/>
      <c r="P192" s="8"/>
      <c r="Q192" s="7"/>
      <c r="R192" s="8"/>
      <c r="S192" s="7"/>
      <c r="T192" s="8"/>
      <c r="U192" s="7"/>
      <c r="V192" s="8"/>
      <c r="W192" s="7"/>
      <c r="X192" s="8"/>
      <c r="Y192" s="7"/>
      <c r="Z192" s="8"/>
      <c r="AA192" s="7"/>
      <c r="AB192" s="8"/>
      <c r="AC192" s="7"/>
      <c r="AD192" s="8"/>
      <c r="AE192" s="7"/>
      <c r="AF192" s="8"/>
      <c r="AG192" s="7"/>
      <c r="AH192" s="8"/>
      <c r="AI192" s="7"/>
      <c r="AJ192" s="8"/>
      <c r="AK192" s="7"/>
      <c r="AL192" s="8"/>
      <c r="AM192" s="2"/>
      <c r="AN192" s="2"/>
    </row>
    <row r="193" spans="1:40" ht="21" x14ac:dyDescent="0.25">
      <c r="A193" s="7605"/>
      <c r="B193" s="7605"/>
      <c r="C193" s="4768" t="s">
        <v>3042</v>
      </c>
      <c r="D193" s="4769">
        <f t="shared" si="28"/>
        <v>0</v>
      </c>
      <c r="E193" s="4770">
        <f t="shared" si="29"/>
        <v>0</v>
      </c>
      <c r="F193" s="4771">
        <f t="shared" si="29"/>
        <v>0</v>
      </c>
      <c r="G193" s="4407"/>
      <c r="H193" s="4512"/>
      <c r="I193" s="4407"/>
      <c r="J193" s="4512"/>
      <c r="K193" s="4407"/>
      <c r="L193" s="4512"/>
      <c r="M193" s="4407"/>
      <c r="N193" s="4512"/>
      <c r="O193" s="4407"/>
      <c r="P193" s="4512"/>
      <c r="Q193" s="4407"/>
      <c r="R193" s="4512"/>
      <c r="S193" s="4407"/>
      <c r="T193" s="4512"/>
      <c r="U193" s="4407"/>
      <c r="V193" s="4512"/>
      <c r="W193" s="4407"/>
      <c r="X193" s="4512"/>
      <c r="Y193" s="4407"/>
      <c r="Z193" s="4512"/>
      <c r="AA193" s="4407"/>
      <c r="AB193" s="4512"/>
      <c r="AC193" s="4407"/>
      <c r="AD193" s="4512"/>
      <c r="AE193" s="4407"/>
      <c r="AF193" s="4512"/>
      <c r="AG193" s="4407"/>
      <c r="AH193" s="4512"/>
      <c r="AI193" s="4407"/>
      <c r="AJ193" s="4512"/>
      <c r="AK193" s="4407"/>
      <c r="AL193" s="4512"/>
      <c r="AM193" s="2"/>
      <c r="AN193" s="2"/>
    </row>
  </sheetData>
  <mergeCells count="320">
    <mergeCell ref="A6:V6"/>
    <mergeCell ref="A9:A12"/>
    <mergeCell ref="B9:D11"/>
    <mergeCell ref="E9:AJ9"/>
    <mergeCell ref="AK9:AK12"/>
    <mergeCell ref="AL9:AL12"/>
    <mergeCell ref="U10:V11"/>
    <mergeCell ref="W10:X11"/>
    <mergeCell ref="Y10:Z11"/>
    <mergeCell ref="AA10:AB11"/>
    <mergeCell ref="AM9:AM12"/>
    <mergeCell ref="AN9:AN12"/>
    <mergeCell ref="E10:F11"/>
    <mergeCell ref="G10:H11"/>
    <mergeCell ref="I10:J11"/>
    <mergeCell ref="K10:L11"/>
    <mergeCell ref="M10:N11"/>
    <mergeCell ref="O10:P11"/>
    <mergeCell ref="Q10:R11"/>
    <mergeCell ref="S10:T11"/>
    <mergeCell ref="AC10:AD11"/>
    <mergeCell ref="AE10:AF11"/>
    <mergeCell ref="AG10:AH11"/>
    <mergeCell ref="AI10:AJ11"/>
    <mergeCell ref="AL26:AL29"/>
    <mergeCell ref="AM26:AM29"/>
    <mergeCell ref="AN26:AN29"/>
    <mergeCell ref="F27:G28"/>
    <mergeCell ref="H27:I28"/>
    <mergeCell ref="J27:K28"/>
    <mergeCell ref="L27:M28"/>
    <mergeCell ref="N27:O28"/>
    <mergeCell ref="P27:Q28"/>
    <mergeCell ref="R27:S28"/>
    <mergeCell ref="F26:AK26"/>
    <mergeCell ref="T27:U28"/>
    <mergeCell ref="V27:W28"/>
    <mergeCell ref="X27:Y28"/>
    <mergeCell ref="AF27:AG28"/>
    <mergeCell ref="AH27:AI28"/>
    <mergeCell ref="AJ27:AK28"/>
    <mergeCell ref="A30:A32"/>
    <mergeCell ref="A33:A35"/>
    <mergeCell ref="A36:A37"/>
    <mergeCell ref="A38:B38"/>
    <mergeCell ref="A39:B39"/>
    <mergeCell ref="A40:B40"/>
    <mergeCell ref="Z27:AA28"/>
    <mergeCell ref="AB27:AC28"/>
    <mergeCell ref="AD27:AE28"/>
    <mergeCell ref="A26:B29"/>
    <mergeCell ref="C26:E28"/>
    <mergeCell ref="A41:B41"/>
    <mergeCell ref="A42:B42"/>
    <mergeCell ref="A43:B43"/>
    <mergeCell ref="A45:A48"/>
    <mergeCell ref="B45:D47"/>
    <mergeCell ref="E45:AJ45"/>
    <mergeCell ref="W46:X47"/>
    <mergeCell ref="Y46:Z47"/>
    <mergeCell ref="AA46:AB47"/>
    <mergeCell ref="AC46:AD47"/>
    <mergeCell ref="AE46:AF47"/>
    <mergeCell ref="AG46:AH47"/>
    <mergeCell ref="AI46:AJ47"/>
    <mergeCell ref="AK47:AK48"/>
    <mergeCell ref="AL47:AL48"/>
    <mergeCell ref="A58:A61"/>
    <mergeCell ref="B58:D60"/>
    <mergeCell ref="E58:AJ58"/>
    <mergeCell ref="AK58:AK61"/>
    <mergeCell ref="E59:F60"/>
    <mergeCell ref="AK45:AL46"/>
    <mergeCell ref="E46:F47"/>
    <mergeCell ref="G46:H47"/>
    <mergeCell ref="I46:J47"/>
    <mergeCell ref="K46:L47"/>
    <mergeCell ref="M46:N47"/>
    <mergeCell ref="O46:P47"/>
    <mergeCell ref="Q46:R47"/>
    <mergeCell ref="S46:T47"/>
    <mergeCell ref="U46:V47"/>
    <mergeCell ref="AE59:AF60"/>
    <mergeCell ref="AG59:AH60"/>
    <mergeCell ref="AI59:AJ60"/>
    <mergeCell ref="A64:A66"/>
    <mergeCell ref="B64:D65"/>
    <mergeCell ref="E64:AJ64"/>
    <mergeCell ref="W65:X65"/>
    <mergeCell ref="Y65:Z65"/>
    <mergeCell ref="AA65:AB65"/>
    <mergeCell ref="AC65:AD65"/>
    <mergeCell ref="S59:T60"/>
    <mergeCell ref="U59:V60"/>
    <mergeCell ref="W59:X60"/>
    <mergeCell ref="Y59:Z60"/>
    <mergeCell ref="AA59:AB60"/>
    <mergeCell ref="AC59:AD60"/>
    <mergeCell ref="G59:H60"/>
    <mergeCell ref="I59:J60"/>
    <mergeCell ref="K59:L60"/>
    <mergeCell ref="M59:N60"/>
    <mergeCell ref="O59:P60"/>
    <mergeCell ref="Q59:R60"/>
    <mergeCell ref="AK64:AK66"/>
    <mergeCell ref="E65:F65"/>
    <mergeCell ref="G65:H65"/>
    <mergeCell ref="I65:J65"/>
    <mergeCell ref="K65:L65"/>
    <mergeCell ref="M65:N65"/>
    <mergeCell ref="O65:P65"/>
    <mergeCell ref="Q65:R65"/>
    <mergeCell ref="S65:T65"/>
    <mergeCell ref="U65:V65"/>
    <mergeCell ref="AE65:AF65"/>
    <mergeCell ref="AG65:AH65"/>
    <mergeCell ref="AI65:AJ65"/>
    <mergeCell ref="A72:A74"/>
    <mergeCell ref="B72:D73"/>
    <mergeCell ref="E72:AJ72"/>
    <mergeCell ref="U73:V73"/>
    <mergeCell ref="W73:X73"/>
    <mergeCell ref="Y73:Z73"/>
    <mergeCell ref="AA73:AB73"/>
    <mergeCell ref="AK72:AK74"/>
    <mergeCell ref="AL72:AL74"/>
    <mergeCell ref="E73:F73"/>
    <mergeCell ref="G73:H73"/>
    <mergeCell ref="I73:J73"/>
    <mergeCell ref="K73:L73"/>
    <mergeCell ref="M73:N73"/>
    <mergeCell ref="O73:P73"/>
    <mergeCell ref="Q73:R73"/>
    <mergeCell ref="S73:T73"/>
    <mergeCell ref="AC73:AD73"/>
    <mergeCell ref="AE73:AF73"/>
    <mergeCell ref="AG73:AH73"/>
    <mergeCell ref="AI73:AJ73"/>
    <mergeCell ref="A92:B92"/>
    <mergeCell ref="W80:X80"/>
    <mergeCell ref="Y80:Z80"/>
    <mergeCell ref="AA80:AB80"/>
    <mergeCell ref="AC80:AD80"/>
    <mergeCell ref="AE80:AF80"/>
    <mergeCell ref="AG80:AH80"/>
    <mergeCell ref="K80:L80"/>
    <mergeCell ref="M80:N80"/>
    <mergeCell ref="O80:P80"/>
    <mergeCell ref="Q80:R80"/>
    <mergeCell ref="S80:T80"/>
    <mergeCell ref="U80:V80"/>
    <mergeCell ref="A79:A81"/>
    <mergeCell ref="B79:D80"/>
    <mergeCell ref="E79:AJ79"/>
    <mergeCell ref="E80:F80"/>
    <mergeCell ref="G80:H80"/>
    <mergeCell ref="I80:J80"/>
    <mergeCell ref="AI80:AJ80"/>
    <mergeCell ref="A90:B91"/>
    <mergeCell ref="C90:C91"/>
    <mergeCell ref="D90:D91"/>
    <mergeCell ref="E90:E91"/>
    <mergeCell ref="AG111:AH111"/>
    <mergeCell ref="AI111:AJ111"/>
    <mergeCell ref="A93:B93"/>
    <mergeCell ref="A94:B94"/>
    <mergeCell ref="A95:B95"/>
    <mergeCell ref="A97:A99"/>
    <mergeCell ref="B97:D98"/>
    <mergeCell ref="E97:AJ97"/>
    <mergeCell ref="E98:F98"/>
    <mergeCell ref="G98:H98"/>
    <mergeCell ref="I98:J98"/>
    <mergeCell ref="K98:L98"/>
    <mergeCell ref="Y98:Z98"/>
    <mergeCell ref="AA98:AB98"/>
    <mergeCell ref="AC98:AD98"/>
    <mergeCell ref="AE98:AF98"/>
    <mergeCell ref="AG98:AH98"/>
    <mergeCell ref="AI98:AJ98"/>
    <mergeCell ref="M98:N98"/>
    <mergeCell ref="O98:P98"/>
    <mergeCell ref="Q98:R98"/>
    <mergeCell ref="S98:T98"/>
    <mergeCell ref="U98:V98"/>
    <mergeCell ref="W98:X98"/>
    <mergeCell ref="A117:A119"/>
    <mergeCell ref="B117:D118"/>
    <mergeCell ref="E117:AJ117"/>
    <mergeCell ref="E118:F118"/>
    <mergeCell ref="G118:H118"/>
    <mergeCell ref="I118:J118"/>
    <mergeCell ref="K118:L118"/>
    <mergeCell ref="S111:T111"/>
    <mergeCell ref="U111:V111"/>
    <mergeCell ref="W111:X111"/>
    <mergeCell ref="Y111:Z111"/>
    <mergeCell ref="AA111:AB111"/>
    <mergeCell ref="AC111:AD111"/>
    <mergeCell ref="A110:A112"/>
    <mergeCell ref="B110:D111"/>
    <mergeCell ref="E110:AJ110"/>
    <mergeCell ref="E111:F111"/>
    <mergeCell ref="G111:H111"/>
    <mergeCell ref="I111:J111"/>
    <mergeCell ref="K111:L111"/>
    <mergeCell ref="M111:N111"/>
    <mergeCell ref="O111:P111"/>
    <mergeCell ref="Q111:R111"/>
    <mergeCell ref="AE111:AF111"/>
    <mergeCell ref="AK126:AK128"/>
    <mergeCell ref="E127:F127"/>
    <mergeCell ref="G127:H127"/>
    <mergeCell ref="I127:J127"/>
    <mergeCell ref="K127:L127"/>
    <mergeCell ref="M127:N127"/>
    <mergeCell ref="O127:P127"/>
    <mergeCell ref="Y118:Z118"/>
    <mergeCell ref="AA118:AB118"/>
    <mergeCell ref="AC118:AD118"/>
    <mergeCell ref="AE118:AF118"/>
    <mergeCell ref="AG118:AH118"/>
    <mergeCell ref="AI118:AJ118"/>
    <mergeCell ref="M118:N118"/>
    <mergeCell ref="O118:P118"/>
    <mergeCell ref="Q118:R118"/>
    <mergeCell ref="S118:T118"/>
    <mergeCell ref="U118:V118"/>
    <mergeCell ref="W118:X118"/>
    <mergeCell ref="AC127:AD127"/>
    <mergeCell ref="AE127:AF127"/>
    <mergeCell ref="AG127:AH127"/>
    <mergeCell ref="AI127:AJ127"/>
    <mergeCell ref="A137:E137"/>
    <mergeCell ref="A138:A140"/>
    <mergeCell ref="B138:D139"/>
    <mergeCell ref="E138:AJ138"/>
    <mergeCell ref="E139:F139"/>
    <mergeCell ref="G139:H139"/>
    <mergeCell ref="Q127:R127"/>
    <mergeCell ref="S127:T127"/>
    <mergeCell ref="U127:V127"/>
    <mergeCell ref="W127:X127"/>
    <mergeCell ref="Y127:Z127"/>
    <mergeCell ref="AA127:AB127"/>
    <mergeCell ref="A126:A128"/>
    <mergeCell ref="B126:D127"/>
    <mergeCell ref="E126:AJ126"/>
    <mergeCell ref="AG139:AH139"/>
    <mergeCell ref="AI139:AJ139"/>
    <mergeCell ref="AE139:AF139"/>
    <mergeCell ref="A149:B149"/>
    <mergeCell ref="A150:A153"/>
    <mergeCell ref="A154:A157"/>
    <mergeCell ref="A158:B158"/>
    <mergeCell ref="U139:V139"/>
    <mergeCell ref="W139:X139"/>
    <mergeCell ref="Y139:Z139"/>
    <mergeCell ref="AA139:AB139"/>
    <mergeCell ref="AC139:AD139"/>
    <mergeCell ref="I139:J139"/>
    <mergeCell ref="K139:L139"/>
    <mergeCell ref="M139:N139"/>
    <mergeCell ref="O139:P139"/>
    <mergeCell ref="Q139:R139"/>
    <mergeCell ref="S139:T139"/>
    <mergeCell ref="AG161:AH161"/>
    <mergeCell ref="AI161:AJ161"/>
    <mergeCell ref="A168:C168"/>
    <mergeCell ref="A169:B169"/>
    <mergeCell ref="A170:A172"/>
    <mergeCell ref="S161:T161"/>
    <mergeCell ref="U161:V161"/>
    <mergeCell ref="W161:X161"/>
    <mergeCell ref="Y161:Z161"/>
    <mergeCell ref="AA161:AB161"/>
    <mergeCell ref="AC161:AD161"/>
    <mergeCell ref="A160:A162"/>
    <mergeCell ref="B160:D161"/>
    <mergeCell ref="E160:AJ160"/>
    <mergeCell ref="E161:F161"/>
    <mergeCell ref="G161:H161"/>
    <mergeCell ref="I161:J161"/>
    <mergeCell ref="K161:L161"/>
    <mergeCell ref="M161:N161"/>
    <mergeCell ref="O161:P161"/>
    <mergeCell ref="Q161:R161"/>
    <mergeCell ref="A173:A175"/>
    <mergeCell ref="A176:C176"/>
    <mergeCell ref="A177:B179"/>
    <mergeCell ref="C177:E178"/>
    <mergeCell ref="F177:K177"/>
    <mergeCell ref="F178:G178"/>
    <mergeCell ref="H178:I178"/>
    <mergeCell ref="J178:K178"/>
    <mergeCell ref="AE161:AF161"/>
    <mergeCell ref="A180:A183"/>
    <mergeCell ref="A185:B187"/>
    <mergeCell ref="C185:C187"/>
    <mergeCell ref="D185:F186"/>
    <mergeCell ref="G185:AL185"/>
    <mergeCell ref="G186:H186"/>
    <mergeCell ref="I186:J186"/>
    <mergeCell ref="K186:L186"/>
    <mergeCell ref="M186:N186"/>
    <mergeCell ref="O186:P186"/>
    <mergeCell ref="A190:B191"/>
    <mergeCell ref="A192:B193"/>
    <mergeCell ref="AC186:AD186"/>
    <mergeCell ref="AE186:AF186"/>
    <mergeCell ref="AG186:AH186"/>
    <mergeCell ref="AI186:AJ186"/>
    <mergeCell ref="AK186:AL186"/>
    <mergeCell ref="A188:B189"/>
    <mergeCell ref="Q186:R186"/>
    <mergeCell ref="S186:T186"/>
    <mergeCell ref="U186:V186"/>
    <mergeCell ref="W186:X186"/>
    <mergeCell ref="Y186:Z186"/>
    <mergeCell ref="AA186:AB186"/>
  </mergeCells>
  <pageMargins left="0.7" right="0.7" top="0.75" bottom="0.75" header="0.3" footer="0.3"/>
  <pageSetup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T181"/>
  <sheetViews>
    <sheetView topLeftCell="T10" workbookViewId="0">
      <selection activeCell="T10" sqref="T10"/>
    </sheetView>
  </sheetViews>
  <sheetFormatPr baseColWidth="10" defaultColWidth="11.42578125" defaultRowHeight="15" x14ac:dyDescent="0.25"/>
  <cols>
    <col min="1" max="1" width="52.140625" customWidth="1"/>
    <col min="12" max="12" width="14" customWidth="1"/>
  </cols>
  <sheetData>
    <row r="1" spans="1:46" x14ac:dyDescent="0.25">
      <c r="A1" s="125" t="s">
        <v>0</v>
      </c>
      <c r="B1" s="332"/>
      <c r="C1" s="332"/>
      <c r="D1" s="332"/>
      <c r="E1" s="332"/>
      <c r="F1" s="332"/>
      <c r="G1" s="332"/>
      <c r="H1" s="332"/>
      <c r="I1" s="332"/>
      <c r="J1" s="332"/>
      <c r="K1" s="332"/>
      <c r="L1" s="332"/>
      <c r="M1" s="332"/>
      <c r="N1" s="332"/>
      <c r="O1" s="332"/>
      <c r="P1" s="332"/>
      <c r="Q1" s="332"/>
      <c r="R1" s="332"/>
      <c r="S1" s="332"/>
      <c r="T1" s="332"/>
      <c r="U1" s="330"/>
      <c r="V1" s="330"/>
      <c r="W1" s="330"/>
      <c r="X1" s="330"/>
      <c r="Y1" s="330"/>
      <c r="Z1" s="330"/>
      <c r="AA1" s="330"/>
      <c r="AB1" s="330"/>
      <c r="AC1" s="330"/>
      <c r="AD1" s="330"/>
      <c r="AE1" s="330"/>
      <c r="AF1" s="330"/>
      <c r="AG1" s="330"/>
      <c r="AH1" s="330"/>
      <c r="AI1" s="330"/>
      <c r="AJ1" s="330"/>
      <c r="AK1" s="330"/>
      <c r="AL1" s="330"/>
      <c r="AM1" s="330"/>
      <c r="AN1" s="330"/>
      <c r="AO1" s="330"/>
      <c r="AP1" s="330"/>
      <c r="AQ1" s="330"/>
      <c r="AR1" s="330"/>
      <c r="AS1" s="330"/>
      <c r="AT1" s="330"/>
    </row>
    <row r="2" spans="1:46" x14ac:dyDescent="0.25">
      <c r="A2" s="125" t="s">
        <v>2746</v>
      </c>
      <c r="B2" s="332"/>
      <c r="C2" s="332"/>
      <c r="D2" s="332"/>
      <c r="E2" s="332"/>
      <c r="F2" s="332"/>
      <c r="G2" s="332"/>
      <c r="H2" s="332"/>
      <c r="I2" s="332"/>
      <c r="J2" s="332"/>
      <c r="K2" s="332"/>
      <c r="L2" s="332"/>
      <c r="M2" s="332"/>
      <c r="N2" s="332"/>
      <c r="O2" s="332"/>
      <c r="P2" s="332"/>
      <c r="Q2" s="332"/>
      <c r="R2" s="332"/>
      <c r="S2" s="332"/>
      <c r="T2" s="332"/>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c r="AT2" s="330"/>
    </row>
    <row r="3" spans="1:46" x14ac:dyDescent="0.25">
      <c r="A3" s="125" t="s">
        <v>3044</v>
      </c>
      <c r="B3" s="332"/>
      <c r="C3" s="332"/>
      <c r="D3" s="332"/>
      <c r="E3" s="332"/>
      <c r="F3" s="332"/>
      <c r="G3" s="332"/>
      <c r="H3" s="332"/>
      <c r="I3" s="332"/>
      <c r="J3" s="332"/>
      <c r="K3" s="332"/>
      <c r="L3" s="332"/>
      <c r="M3" s="332"/>
      <c r="N3" s="332"/>
      <c r="O3" s="332"/>
      <c r="P3" s="332"/>
      <c r="Q3" s="332"/>
      <c r="R3" s="332"/>
      <c r="S3" s="332"/>
      <c r="T3" s="332"/>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c r="AT3" s="330"/>
    </row>
    <row r="4" spans="1:46" x14ac:dyDescent="0.25">
      <c r="A4" s="125" t="s">
        <v>2748</v>
      </c>
      <c r="B4" s="332"/>
      <c r="C4" s="332"/>
      <c r="D4" s="332"/>
      <c r="E4" s="332"/>
      <c r="F4" s="332"/>
      <c r="G4" s="332"/>
      <c r="H4" s="332"/>
      <c r="I4" s="332"/>
      <c r="J4" s="332"/>
      <c r="K4" s="332"/>
      <c r="L4" s="332"/>
      <c r="M4" s="332"/>
      <c r="N4" s="332"/>
      <c r="O4" s="332"/>
      <c r="P4" s="332"/>
      <c r="Q4" s="332"/>
      <c r="R4" s="332"/>
      <c r="S4" s="332"/>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c r="AT4" s="330"/>
    </row>
    <row r="5" spans="1:46" x14ac:dyDescent="0.25">
      <c r="A5" s="85" t="s">
        <v>3045</v>
      </c>
      <c r="B5" s="332"/>
      <c r="C5" s="332"/>
      <c r="D5" s="332"/>
      <c r="E5" s="332"/>
      <c r="F5" s="332"/>
      <c r="G5" s="332"/>
      <c r="H5" s="332"/>
      <c r="I5" s="332"/>
      <c r="J5" s="332"/>
      <c r="K5" s="332"/>
      <c r="L5" s="332"/>
      <c r="M5" s="332"/>
      <c r="N5" s="332"/>
      <c r="O5" s="332"/>
      <c r="P5" s="332"/>
      <c r="Q5" s="332"/>
      <c r="R5" s="332"/>
      <c r="S5" s="332"/>
      <c r="T5" s="332"/>
      <c r="U5" s="330"/>
      <c r="V5" s="330"/>
      <c r="W5" s="330"/>
      <c r="X5" s="330"/>
      <c r="Y5" s="330"/>
      <c r="Z5" s="330"/>
      <c r="AA5" s="330"/>
      <c r="AB5" s="330"/>
      <c r="AC5" s="330"/>
      <c r="AD5" s="330"/>
      <c r="AE5" s="330"/>
      <c r="AF5" s="330"/>
      <c r="AG5" s="330"/>
      <c r="AH5" s="330"/>
      <c r="AI5" s="330"/>
      <c r="AJ5" s="330"/>
      <c r="AK5" s="330"/>
      <c r="AL5" s="330"/>
      <c r="AM5" s="330"/>
      <c r="AN5" s="330"/>
      <c r="AO5" s="330"/>
      <c r="AP5" s="330"/>
      <c r="AQ5" s="330"/>
      <c r="AR5" s="330"/>
      <c r="AS5" s="330"/>
      <c r="AT5" s="330"/>
    </row>
    <row r="6" spans="1:46" x14ac:dyDescent="0.25">
      <c r="A6" s="6169" t="s">
        <v>3046</v>
      </c>
      <c r="B6" s="6169"/>
      <c r="C6" s="6169"/>
      <c r="D6" s="6169"/>
      <c r="E6" s="6169"/>
      <c r="F6" s="6169"/>
      <c r="G6" s="6169"/>
      <c r="H6" s="6169"/>
      <c r="I6" s="6169"/>
      <c r="J6" s="6169"/>
      <c r="K6" s="6169"/>
      <c r="L6" s="6169"/>
      <c r="M6" s="746"/>
      <c r="N6" s="243"/>
      <c r="O6" s="250"/>
      <c r="P6" s="747"/>
      <c r="Q6" s="250"/>
      <c r="R6" s="332"/>
      <c r="S6" s="332"/>
      <c r="T6" s="332"/>
      <c r="U6" s="330"/>
      <c r="V6" s="330"/>
      <c r="W6" s="330"/>
      <c r="X6" s="330"/>
      <c r="Y6" s="330"/>
      <c r="Z6" s="330"/>
      <c r="AA6" s="330"/>
      <c r="AB6" s="330"/>
      <c r="AC6" s="330"/>
      <c r="AD6" s="330"/>
      <c r="AE6" s="330"/>
      <c r="AF6" s="330"/>
      <c r="AG6" s="330"/>
      <c r="AH6" s="330"/>
      <c r="AI6" s="330"/>
      <c r="AJ6" s="330"/>
      <c r="AK6" s="330"/>
      <c r="AL6" s="330"/>
      <c r="AM6" s="330"/>
      <c r="AN6" s="330"/>
      <c r="AO6" s="330"/>
      <c r="AP6" s="330"/>
      <c r="AQ6" s="330"/>
      <c r="AR6" s="330"/>
      <c r="AS6" s="330"/>
      <c r="AT6" s="330"/>
    </row>
    <row r="7" spans="1:46" x14ac:dyDescent="0.25">
      <c r="A7" s="89"/>
      <c r="B7" s="89"/>
      <c r="C7" s="89"/>
      <c r="D7" s="89"/>
      <c r="E7" s="89"/>
      <c r="F7" s="89"/>
      <c r="G7" s="89"/>
      <c r="H7" s="89"/>
      <c r="I7" s="89"/>
      <c r="J7" s="89"/>
      <c r="K7" s="89"/>
      <c r="L7" s="89"/>
      <c r="M7" s="746"/>
      <c r="N7" s="243"/>
      <c r="O7" s="250"/>
      <c r="P7" s="747"/>
      <c r="Q7" s="250"/>
      <c r="R7" s="332"/>
      <c r="S7" s="332"/>
      <c r="T7" s="332"/>
      <c r="U7" s="330"/>
      <c r="V7" s="330"/>
      <c r="W7" s="330"/>
      <c r="X7" s="330"/>
      <c r="Y7" s="330"/>
      <c r="Z7" s="330"/>
      <c r="AA7" s="330"/>
      <c r="AB7" s="330"/>
      <c r="AC7" s="330"/>
      <c r="AD7" s="330"/>
      <c r="AE7" s="330"/>
      <c r="AF7" s="330"/>
      <c r="AG7" s="330"/>
      <c r="AH7" s="330"/>
      <c r="AI7" s="330"/>
      <c r="AJ7" s="330"/>
      <c r="AK7" s="330"/>
      <c r="AL7" s="330"/>
      <c r="AM7" s="330"/>
      <c r="AN7" s="330"/>
      <c r="AO7" s="330"/>
      <c r="AP7" s="330"/>
      <c r="AQ7" s="330"/>
      <c r="AR7" s="330"/>
      <c r="AS7" s="330"/>
      <c r="AT7" s="330"/>
    </row>
    <row r="8" spans="1:46" x14ac:dyDescent="0.25">
      <c r="A8" s="748" t="s">
        <v>3047</v>
      </c>
      <c r="B8" s="338"/>
      <c r="C8" s="338"/>
      <c r="D8" s="338"/>
      <c r="E8" s="338"/>
      <c r="F8" s="338"/>
      <c r="G8" s="338"/>
      <c r="H8" s="338"/>
      <c r="I8" s="338"/>
      <c r="J8" s="338"/>
      <c r="K8" s="338"/>
      <c r="L8" s="338"/>
      <c r="M8" s="476"/>
      <c r="N8" s="476"/>
      <c r="O8" s="250"/>
      <c r="P8" s="747"/>
      <c r="Q8" s="250"/>
      <c r="R8" s="332"/>
      <c r="S8" s="332"/>
      <c r="T8" s="332"/>
      <c r="U8" s="330"/>
      <c r="V8" s="330"/>
      <c r="W8" s="330"/>
      <c r="X8" s="330"/>
      <c r="Y8" s="330"/>
      <c r="Z8" s="330"/>
      <c r="AA8" s="330"/>
      <c r="AB8" s="330"/>
      <c r="AC8" s="330"/>
      <c r="AD8" s="330"/>
      <c r="AE8" s="330"/>
      <c r="AF8" s="330"/>
      <c r="AG8" s="330"/>
      <c r="AH8" s="330"/>
      <c r="AI8" s="330"/>
      <c r="AJ8" s="330"/>
      <c r="AK8" s="330"/>
      <c r="AL8" s="330"/>
      <c r="AM8" s="330"/>
      <c r="AN8" s="330"/>
      <c r="AO8" s="330"/>
      <c r="AP8" s="330"/>
      <c r="AQ8" s="330"/>
      <c r="AR8" s="330"/>
      <c r="AS8" s="330"/>
      <c r="AT8" s="330"/>
    </row>
    <row r="9" spans="1:46" x14ac:dyDescent="0.25">
      <c r="A9" s="7742" t="s">
        <v>3048</v>
      </c>
      <c r="B9" s="7758" t="s">
        <v>3049</v>
      </c>
      <c r="C9" s="7761"/>
      <c r="D9" s="7762" t="s">
        <v>3050</v>
      </c>
      <c r="E9" s="7763"/>
      <c r="F9" s="7763"/>
      <c r="G9" s="7764"/>
      <c r="H9" s="7759" t="s">
        <v>3051</v>
      </c>
      <c r="I9" s="7759"/>
      <c r="J9" s="7759"/>
      <c r="K9" s="7759"/>
      <c r="L9" s="7760"/>
      <c r="M9" s="7758" t="s">
        <v>3052</v>
      </c>
      <c r="N9" s="7759"/>
      <c r="O9" s="7760"/>
      <c r="P9" s="7751" t="s">
        <v>3053</v>
      </c>
      <c r="Q9" s="7752"/>
      <c r="R9" s="7752"/>
      <c r="S9" s="7752"/>
      <c r="T9" s="7752"/>
      <c r="U9" s="7752"/>
      <c r="V9" s="7753"/>
      <c r="W9" s="7754" t="s">
        <v>13</v>
      </c>
      <c r="X9" s="7756" t="s">
        <v>14</v>
      </c>
      <c r="Y9" s="330"/>
      <c r="Z9" s="330"/>
      <c r="AA9" s="330"/>
      <c r="AB9" s="330"/>
      <c r="AC9" s="330"/>
      <c r="AD9" s="330"/>
      <c r="AE9" s="330"/>
      <c r="AF9" s="330"/>
      <c r="AG9" s="330"/>
      <c r="AH9" s="330"/>
      <c r="AI9" s="330"/>
      <c r="AJ9" s="330"/>
      <c r="AK9" s="330"/>
      <c r="AL9" s="330"/>
      <c r="AM9" s="330"/>
      <c r="AN9" s="330"/>
      <c r="AO9" s="330"/>
      <c r="AP9" s="330"/>
      <c r="AQ9" s="330"/>
      <c r="AR9" s="330"/>
      <c r="AS9" s="330"/>
      <c r="AT9" s="330"/>
    </row>
    <row r="10" spans="1:46" ht="63" x14ac:dyDescent="0.25">
      <c r="A10" s="7744"/>
      <c r="B10" s="4773" t="s">
        <v>3054</v>
      </c>
      <c r="C10" s="4774" t="s">
        <v>3055</v>
      </c>
      <c r="D10" s="4775" t="s">
        <v>3056</v>
      </c>
      <c r="E10" s="4776" t="s">
        <v>3057</v>
      </c>
      <c r="F10" s="4777" t="s">
        <v>3058</v>
      </c>
      <c r="G10" s="4778" t="s">
        <v>3059</v>
      </c>
      <c r="H10" s="4779" t="s">
        <v>3060</v>
      </c>
      <c r="I10" s="4104" t="s">
        <v>3061</v>
      </c>
      <c r="J10" s="4104" t="s">
        <v>3062</v>
      </c>
      <c r="K10" s="4104" t="s">
        <v>3063</v>
      </c>
      <c r="L10" s="4780" t="s">
        <v>3064</v>
      </c>
      <c r="M10" s="4781" t="s">
        <v>3065</v>
      </c>
      <c r="N10" s="4104" t="s">
        <v>3066</v>
      </c>
      <c r="O10" s="4780" t="s">
        <v>3067</v>
      </c>
      <c r="P10" s="4782" t="s">
        <v>3068</v>
      </c>
      <c r="Q10" s="4783" t="s">
        <v>3069</v>
      </c>
      <c r="R10" s="4784" t="s">
        <v>3070</v>
      </c>
      <c r="S10" s="4783" t="s">
        <v>3071</v>
      </c>
      <c r="T10" s="4784" t="s">
        <v>3072</v>
      </c>
      <c r="U10" s="4783" t="s">
        <v>3073</v>
      </c>
      <c r="V10" s="4785" t="s">
        <v>3074</v>
      </c>
      <c r="W10" s="7755"/>
      <c r="X10" s="7757"/>
      <c r="Y10" s="330"/>
      <c r="Z10" s="330"/>
      <c r="AA10" s="330"/>
      <c r="AB10" s="330"/>
      <c r="AC10" s="330"/>
      <c r="AD10" s="330"/>
      <c r="AE10" s="330"/>
      <c r="AF10" s="330"/>
      <c r="AG10" s="330"/>
      <c r="AH10" s="330"/>
      <c r="AI10" s="330"/>
      <c r="AJ10" s="330"/>
      <c r="AK10" s="330"/>
      <c r="AL10" s="330"/>
      <c r="AM10" s="330"/>
      <c r="AN10" s="330"/>
      <c r="AO10" s="330"/>
      <c r="AP10" s="330"/>
      <c r="AQ10" s="330"/>
      <c r="AR10" s="330"/>
      <c r="AS10" s="330"/>
      <c r="AT10" s="330"/>
    </row>
    <row r="11" spans="1:46" x14ac:dyDescent="0.25">
      <c r="A11" s="4786" t="s">
        <v>3075</v>
      </c>
      <c r="B11" s="4787">
        <f t="shared" ref="B11:X11" si="0">SUM(B12:B15)</f>
        <v>0</v>
      </c>
      <c r="C11" s="4788">
        <f t="shared" si="0"/>
        <v>0</v>
      </c>
      <c r="D11" s="4789">
        <f t="shared" si="0"/>
        <v>0</v>
      </c>
      <c r="E11" s="4790">
        <f t="shared" si="0"/>
        <v>0</v>
      </c>
      <c r="F11" s="4790">
        <f t="shared" si="0"/>
        <v>0</v>
      </c>
      <c r="G11" s="4788">
        <f t="shared" si="0"/>
        <v>0</v>
      </c>
      <c r="H11" s="4790">
        <f t="shared" si="0"/>
        <v>0</v>
      </c>
      <c r="I11" s="4787">
        <f t="shared" si="0"/>
        <v>0</v>
      </c>
      <c r="J11" s="4787">
        <f t="shared" si="0"/>
        <v>0</v>
      </c>
      <c r="K11" s="4787">
        <f t="shared" si="0"/>
        <v>0</v>
      </c>
      <c r="L11" s="4788">
        <f t="shared" si="0"/>
        <v>0</v>
      </c>
      <c r="M11" s="4791">
        <f t="shared" si="0"/>
        <v>0</v>
      </c>
      <c r="N11" s="4787">
        <f t="shared" si="0"/>
        <v>0</v>
      </c>
      <c r="O11" s="4788">
        <f t="shared" si="0"/>
        <v>0</v>
      </c>
      <c r="P11" s="4791">
        <f t="shared" si="0"/>
        <v>0</v>
      </c>
      <c r="Q11" s="4787">
        <f t="shared" si="0"/>
        <v>0</v>
      </c>
      <c r="R11" s="4787">
        <f t="shared" si="0"/>
        <v>0</v>
      </c>
      <c r="S11" s="4787">
        <f t="shared" si="0"/>
        <v>0</v>
      </c>
      <c r="T11" s="4787">
        <f t="shared" si="0"/>
        <v>0</v>
      </c>
      <c r="U11" s="4787">
        <f t="shared" si="0"/>
        <v>0</v>
      </c>
      <c r="V11" s="4792">
        <f t="shared" si="0"/>
        <v>0</v>
      </c>
      <c r="W11" s="4790">
        <f t="shared" si="0"/>
        <v>0</v>
      </c>
      <c r="X11" s="4793">
        <f t="shared" si="0"/>
        <v>0</v>
      </c>
      <c r="Y11" s="330"/>
      <c r="Z11" s="330"/>
      <c r="AA11" s="330"/>
      <c r="AB11" s="330"/>
      <c r="AC11" s="330"/>
      <c r="AD11" s="330"/>
      <c r="AE11" s="330"/>
      <c r="AF11" s="330"/>
      <c r="AG11" s="330"/>
      <c r="AH11" s="330"/>
      <c r="AI11" s="330"/>
      <c r="AJ11" s="330"/>
      <c r="AK11" s="330"/>
      <c r="AL11" s="330"/>
      <c r="AM11" s="330"/>
      <c r="AN11" s="330"/>
      <c r="AO11" s="330"/>
      <c r="AP11" s="330"/>
      <c r="AQ11" s="330"/>
      <c r="AR11" s="330"/>
      <c r="AS11" s="330"/>
      <c r="AT11" s="330"/>
    </row>
    <row r="12" spans="1:46" x14ac:dyDescent="0.25">
      <c r="A12" s="749" t="s">
        <v>3076</v>
      </c>
      <c r="B12" s="266"/>
      <c r="C12" s="3809"/>
      <c r="D12" s="3808"/>
      <c r="E12" s="1641"/>
      <c r="F12" s="274"/>
      <c r="G12" s="315"/>
      <c r="H12" s="750">
        <f>SUM(I12:L12)</f>
        <v>0</v>
      </c>
      <c r="I12" s="148"/>
      <c r="J12" s="148"/>
      <c r="K12" s="148"/>
      <c r="L12" s="315"/>
      <c r="M12" s="295">
        <f>SUM(N12:O12)</f>
        <v>0</v>
      </c>
      <c r="N12" s="148"/>
      <c r="O12" s="315"/>
      <c r="P12" s="266"/>
      <c r="Q12" s="148"/>
      <c r="R12" s="148"/>
      <c r="S12" s="148"/>
      <c r="T12" s="1641"/>
      <c r="U12" s="3811"/>
      <c r="V12" s="3812"/>
      <c r="W12" s="274"/>
      <c r="X12" s="1222"/>
      <c r="Y12" s="96"/>
      <c r="Z12" s="96"/>
      <c r="AA12" s="96"/>
      <c r="AB12" s="96"/>
      <c r="AC12" s="96"/>
      <c r="AD12" s="96"/>
      <c r="AE12" s="96"/>
      <c r="AF12" s="96"/>
      <c r="AG12" s="330"/>
      <c r="AH12" s="330"/>
      <c r="AI12" s="330"/>
      <c r="AJ12" s="330"/>
      <c r="AK12" s="330"/>
      <c r="AL12" s="330"/>
      <c r="AM12" s="330"/>
      <c r="AN12" s="330"/>
      <c r="AO12" s="330"/>
      <c r="AP12" s="330"/>
      <c r="AQ12" s="330"/>
      <c r="AR12" s="330"/>
      <c r="AS12" s="330"/>
      <c r="AT12" s="330"/>
    </row>
    <row r="13" spans="1:46" x14ac:dyDescent="0.25">
      <c r="A13" s="1704" t="s">
        <v>3077</v>
      </c>
      <c r="B13" s="1583"/>
      <c r="C13" s="1595"/>
      <c r="D13" s="1583"/>
      <c r="E13" s="1674"/>
      <c r="F13" s="1591"/>
      <c r="G13" s="1595"/>
      <c r="H13" s="3816">
        <f>SUM(I13:L13)</f>
        <v>0</v>
      </c>
      <c r="I13" s="1674"/>
      <c r="J13" s="1674"/>
      <c r="K13" s="1674"/>
      <c r="L13" s="1595"/>
      <c r="M13" s="2049">
        <f>SUM(N13:O13)</f>
        <v>0</v>
      </c>
      <c r="N13" s="148"/>
      <c r="O13" s="315"/>
      <c r="P13" s="266"/>
      <c r="Q13" s="148"/>
      <c r="R13" s="148"/>
      <c r="S13" s="148"/>
      <c r="T13" s="148"/>
      <c r="U13" s="1591"/>
      <c r="V13" s="149"/>
      <c r="W13" s="274"/>
      <c r="X13" s="1222"/>
      <c r="Y13" s="96"/>
      <c r="Z13" s="96"/>
      <c r="AA13" s="96"/>
      <c r="AB13" s="96"/>
      <c r="AC13" s="96"/>
      <c r="AD13" s="96"/>
      <c r="AE13" s="96"/>
      <c r="AF13" s="96"/>
      <c r="AG13" s="330"/>
      <c r="AH13" s="330"/>
      <c r="AI13" s="330"/>
      <c r="AJ13" s="330"/>
      <c r="AK13" s="330"/>
      <c r="AL13" s="330"/>
      <c r="AM13" s="330"/>
      <c r="AN13" s="330"/>
      <c r="AO13" s="330"/>
      <c r="AP13" s="330"/>
      <c r="AQ13" s="330"/>
      <c r="AR13" s="330"/>
      <c r="AS13" s="330"/>
      <c r="AT13" s="330"/>
    </row>
    <row r="14" spans="1:46" x14ac:dyDescent="0.25">
      <c r="A14" s="1704" t="s">
        <v>3078</v>
      </c>
      <c r="B14" s="1583"/>
      <c r="C14" s="1595"/>
      <c r="D14" s="1583"/>
      <c r="E14" s="1674"/>
      <c r="F14" s="1591"/>
      <c r="G14" s="1595"/>
      <c r="H14" s="3816">
        <f>SUM(I14:L14)</f>
        <v>0</v>
      </c>
      <c r="I14" s="1674"/>
      <c r="J14" s="1674"/>
      <c r="K14" s="1674"/>
      <c r="L14" s="1595"/>
      <c r="M14" s="2049">
        <f>SUM(N14:O14)</f>
        <v>0</v>
      </c>
      <c r="N14" s="148"/>
      <c r="O14" s="315"/>
      <c r="P14" s="266"/>
      <c r="Q14" s="148"/>
      <c r="R14" s="148"/>
      <c r="S14" s="148"/>
      <c r="T14" s="148"/>
      <c r="U14" s="1591"/>
      <c r="V14" s="149"/>
      <c r="W14" s="274"/>
      <c r="X14" s="1222"/>
      <c r="Y14" s="96"/>
      <c r="Z14" s="96"/>
      <c r="AA14" s="96"/>
      <c r="AB14" s="96"/>
      <c r="AC14" s="96"/>
      <c r="AD14" s="96"/>
      <c r="AE14" s="96"/>
      <c r="AF14" s="96"/>
      <c r="AG14" s="330"/>
      <c r="AH14" s="330"/>
      <c r="AI14" s="330"/>
      <c r="AJ14" s="330"/>
      <c r="AK14" s="330"/>
      <c r="AL14" s="330"/>
      <c r="AM14" s="330"/>
      <c r="AN14" s="330"/>
      <c r="AO14" s="330"/>
      <c r="AP14" s="330"/>
      <c r="AQ14" s="330"/>
      <c r="AR14" s="330"/>
      <c r="AS14" s="330"/>
      <c r="AT14" s="330"/>
    </row>
    <row r="15" spans="1:46" ht="15.75" thickBot="1" x14ac:dyDescent="0.3">
      <c r="A15" s="4794" t="s">
        <v>3079</v>
      </c>
      <c r="B15" s="4795"/>
      <c r="C15" s="4796"/>
      <c r="D15" s="4795"/>
      <c r="E15" s="4797"/>
      <c r="F15" s="4798"/>
      <c r="G15" s="4796"/>
      <c r="H15" s="4799">
        <f>SUM(I15:L15)</f>
        <v>0</v>
      </c>
      <c r="I15" s="4797"/>
      <c r="J15" s="4797"/>
      <c r="K15" s="4797"/>
      <c r="L15" s="4796"/>
      <c r="M15" s="4800">
        <f>SUM(N15:O15)</f>
        <v>0</v>
      </c>
      <c r="N15" s="148"/>
      <c r="O15" s="315"/>
      <c r="P15" s="266"/>
      <c r="Q15" s="148"/>
      <c r="R15" s="148"/>
      <c r="S15" s="148"/>
      <c r="T15" s="288"/>
      <c r="U15" s="4798"/>
      <c r="V15" s="751"/>
      <c r="W15" s="274"/>
      <c r="X15" s="1222"/>
      <c r="Y15" s="96"/>
      <c r="Z15" s="96"/>
      <c r="AA15" s="96"/>
      <c r="AB15" s="96"/>
      <c r="AC15" s="96"/>
      <c r="AD15" s="96"/>
      <c r="AE15" s="96"/>
      <c r="AF15" s="96"/>
      <c r="AG15" s="330"/>
      <c r="AH15" s="330"/>
      <c r="AI15" s="330"/>
      <c r="AJ15" s="330"/>
      <c r="AK15" s="330"/>
      <c r="AL15" s="330"/>
      <c r="AM15" s="330"/>
      <c r="AN15" s="330"/>
      <c r="AO15" s="330"/>
      <c r="AP15" s="330"/>
      <c r="AQ15" s="330"/>
      <c r="AR15" s="330"/>
      <c r="AS15" s="330"/>
      <c r="AT15" s="330"/>
    </row>
    <row r="16" spans="1:46" ht="16.5" thickTop="1" thickBot="1" x14ac:dyDescent="0.3">
      <c r="A16" s="752" t="s">
        <v>3080</v>
      </c>
      <c r="B16" s="753"/>
      <c r="C16" s="754"/>
      <c r="D16" s="755"/>
      <c r="E16" s="756"/>
      <c r="F16" s="757"/>
      <c r="G16" s="758"/>
      <c r="H16" s="759">
        <f>SUM(I16:L16)</f>
        <v>0</v>
      </c>
      <c r="I16" s="760"/>
      <c r="J16" s="760"/>
      <c r="K16" s="760"/>
      <c r="L16" s="754"/>
      <c r="M16" s="761">
        <f>SUM(N16:O16)</f>
        <v>0</v>
      </c>
      <c r="N16" s="762"/>
      <c r="O16" s="763"/>
      <c r="P16" s="764"/>
      <c r="Q16" s="765"/>
      <c r="R16" s="765"/>
      <c r="S16" s="765"/>
      <c r="T16" s="765"/>
      <c r="U16" s="766"/>
      <c r="V16" s="767"/>
      <c r="W16" s="757"/>
      <c r="X16" s="758"/>
      <c r="Y16" s="330"/>
      <c r="Z16" s="330"/>
      <c r="AA16" s="330"/>
      <c r="AB16" s="330"/>
      <c r="AC16" s="330"/>
      <c r="AD16" s="330"/>
      <c r="AE16" s="330"/>
      <c r="AF16" s="330"/>
      <c r="AG16" s="330"/>
      <c r="AH16" s="330"/>
      <c r="AI16" s="330"/>
      <c r="AJ16" s="330"/>
      <c r="AK16" s="330"/>
      <c r="AL16" s="330"/>
      <c r="AM16" s="330"/>
      <c r="AN16" s="330"/>
      <c r="AO16" s="330"/>
      <c r="AP16" s="330"/>
      <c r="AQ16" s="330"/>
      <c r="AR16" s="330"/>
      <c r="AS16" s="330"/>
      <c r="AT16" s="330"/>
    </row>
    <row r="17" spans="1:46" ht="15.75" thickTop="1" x14ac:dyDescent="0.25">
      <c r="A17" s="768" t="s">
        <v>3081</v>
      </c>
      <c r="B17" s="769"/>
      <c r="C17" s="770"/>
      <c r="D17" s="771"/>
      <c r="E17" s="772"/>
      <c r="F17" s="773"/>
      <c r="G17" s="774"/>
      <c r="H17" s="773"/>
      <c r="I17" s="772"/>
      <c r="J17" s="772"/>
      <c r="K17" s="772"/>
      <c r="L17" s="770"/>
      <c r="M17" s="771"/>
      <c r="N17" s="772"/>
      <c r="O17" s="770"/>
      <c r="P17" s="771"/>
      <c r="Q17" s="772"/>
      <c r="R17" s="772"/>
      <c r="S17" s="772"/>
      <c r="T17" s="772"/>
      <c r="U17" s="775"/>
      <c r="V17" s="776"/>
      <c r="W17" s="773"/>
      <c r="X17" s="774"/>
      <c r="Y17" s="330"/>
      <c r="Z17" s="330"/>
      <c r="AA17" s="330"/>
      <c r="AB17" s="330"/>
      <c r="AC17" s="330"/>
      <c r="AD17" s="330"/>
      <c r="AE17" s="330"/>
      <c r="AF17" s="330"/>
      <c r="AG17" s="330"/>
      <c r="AH17" s="330"/>
      <c r="AI17" s="330"/>
      <c r="AJ17" s="330"/>
      <c r="AK17" s="330"/>
      <c r="AL17" s="330"/>
      <c r="AM17" s="330"/>
      <c r="AN17" s="330"/>
      <c r="AO17" s="330"/>
      <c r="AP17" s="330"/>
      <c r="AQ17" s="330"/>
      <c r="AR17" s="330"/>
      <c r="AS17" s="330"/>
      <c r="AT17" s="330"/>
    </row>
    <row r="18" spans="1:46" ht="30" customHeight="1" x14ac:dyDescent="0.25">
      <c r="A18" s="4801" t="s">
        <v>3082</v>
      </c>
      <c r="B18" s="1591"/>
      <c r="C18" s="1707"/>
      <c r="D18" s="1706"/>
      <c r="E18" s="1678"/>
      <c r="F18" s="3571"/>
      <c r="G18" s="1680"/>
      <c r="H18" s="3571"/>
      <c r="I18" s="1678"/>
      <c r="J18" s="1678"/>
      <c r="K18" s="1678"/>
      <c r="L18" s="1707"/>
      <c r="M18" s="1706"/>
      <c r="N18" s="1678"/>
      <c r="O18" s="1707"/>
      <c r="P18" s="1706"/>
      <c r="Q18" s="1678"/>
      <c r="R18" s="1678"/>
      <c r="S18" s="1678"/>
      <c r="T18" s="1678"/>
      <c r="U18" s="2898"/>
      <c r="V18" s="2854"/>
      <c r="W18" s="1591"/>
      <c r="X18" s="1584"/>
      <c r="Y18" s="96"/>
      <c r="Z18" s="96"/>
      <c r="AA18" s="96"/>
      <c r="AB18" s="96"/>
      <c r="AC18" s="96"/>
      <c r="AD18" s="96"/>
      <c r="AE18" s="96"/>
      <c r="AF18" s="96"/>
      <c r="AG18" s="330"/>
      <c r="AH18" s="330"/>
      <c r="AI18" s="330"/>
      <c r="AJ18" s="330"/>
      <c r="AK18" s="330"/>
      <c r="AL18" s="330"/>
      <c r="AM18" s="330"/>
      <c r="AN18" s="330"/>
      <c r="AO18" s="330"/>
      <c r="AP18" s="330"/>
      <c r="AQ18" s="330"/>
      <c r="AR18" s="330"/>
      <c r="AS18" s="330"/>
      <c r="AT18" s="330"/>
    </row>
    <row r="19" spans="1:46" ht="23.25" customHeight="1" x14ac:dyDescent="0.25">
      <c r="A19" s="1582" t="s">
        <v>3083</v>
      </c>
      <c r="B19" s="1591"/>
      <c r="C19" s="1707"/>
      <c r="D19" s="1706"/>
      <c r="E19" s="1678"/>
      <c r="F19" s="3571"/>
      <c r="G19" s="1680"/>
      <c r="H19" s="3571"/>
      <c r="I19" s="3571"/>
      <c r="J19" s="1678"/>
      <c r="K19" s="1678"/>
      <c r="L19" s="1707"/>
      <c r="M19" s="1706"/>
      <c r="N19" s="1678"/>
      <c r="O19" s="1707"/>
      <c r="P19" s="1706"/>
      <c r="Q19" s="1678"/>
      <c r="R19" s="1678"/>
      <c r="S19" s="1678"/>
      <c r="T19" s="1678"/>
      <c r="U19" s="2898"/>
      <c r="V19" s="2854"/>
      <c r="W19" s="3571"/>
      <c r="X19" s="1680"/>
      <c r="Y19" s="330"/>
      <c r="Z19" s="330"/>
      <c r="AA19" s="330"/>
      <c r="AB19" s="330"/>
      <c r="AC19" s="330"/>
      <c r="AD19" s="330"/>
      <c r="AE19" s="330"/>
      <c r="AF19" s="330"/>
      <c r="AG19" s="330"/>
      <c r="AH19" s="330"/>
      <c r="AI19" s="330"/>
      <c r="AJ19" s="330"/>
      <c r="AK19" s="330"/>
      <c r="AL19" s="330"/>
      <c r="AM19" s="330"/>
      <c r="AN19" s="330"/>
      <c r="AO19" s="330"/>
      <c r="AP19" s="330"/>
      <c r="AQ19" s="330"/>
      <c r="AR19" s="330"/>
      <c r="AS19" s="330"/>
      <c r="AT19" s="330"/>
    </row>
    <row r="20" spans="1:46" x14ac:dyDescent="0.25">
      <c r="A20" s="2286" t="s">
        <v>3084</v>
      </c>
      <c r="B20" s="1907"/>
      <c r="C20" s="1636"/>
      <c r="D20" s="1632"/>
      <c r="E20" s="1635"/>
      <c r="F20" s="1633"/>
      <c r="G20" s="1638"/>
      <c r="H20" s="1633"/>
      <c r="I20" s="1635"/>
      <c r="J20" s="1635"/>
      <c r="K20" s="1635"/>
      <c r="L20" s="1636"/>
      <c r="M20" s="1632"/>
      <c r="N20" s="1635"/>
      <c r="O20" s="1636"/>
      <c r="P20" s="1632"/>
      <c r="Q20" s="1635"/>
      <c r="R20" s="1635"/>
      <c r="S20" s="1635"/>
      <c r="T20" s="1635"/>
      <c r="U20" s="2900"/>
      <c r="V20" s="3407"/>
      <c r="W20" s="1633"/>
      <c r="X20" s="1638"/>
      <c r="Y20" s="330"/>
      <c r="Z20" s="330"/>
      <c r="AA20" s="330"/>
      <c r="AB20" s="330"/>
      <c r="AC20" s="330"/>
      <c r="AD20" s="330"/>
      <c r="AE20" s="330"/>
      <c r="AF20" s="330"/>
      <c r="AG20" s="330"/>
      <c r="AH20" s="330"/>
      <c r="AI20" s="330"/>
      <c r="AJ20" s="330"/>
      <c r="AK20" s="330"/>
      <c r="AL20" s="330"/>
      <c r="AM20" s="330"/>
      <c r="AN20" s="330"/>
      <c r="AO20" s="330"/>
      <c r="AP20" s="330"/>
      <c r="AQ20" s="330"/>
      <c r="AR20" s="330"/>
      <c r="AS20" s="330"/>
      <c r="AT20" s="330"/>
    </row>
    <row r="21" spans="1:46" x14ac:dyDescent="0.25">
      <c r="A21" s="777" t="s">
        <v>3085</v>
      </c>
      <c r="B21" s="777" t="s">
        <v>3086</v>
      </c>
      <c r="C21" s="778"/>
      <c r="D21" s="778"/>
      <c r="E21" s="779"/>
      <c r="F21" s="778"/>
      <c r="G21" s="778"/>
      <c r="H21" s="778"/>
      <c r="I21" s="778"/>
      <c r="J21" s="779"/>
      <c r="K21" s="778"/>
      <c r="L21" s="778"/>
      <c r="M21" s="325"/>
      <c r="N21" s="250"/>
      <c r="O21" s="250"/>
      <c r="P21" s="747"/>
      <c r="Q21" s="250"/>
      <c r="R21" s="330"/>
      <c r="S21" s="330"/>
      <c r="T21" s="330"/>
      <c r="U21" s="330"/>
      <c r="V21" s="330"/>
      <c r="W21" s="330"/>
      <c r="X21" s="330"/>
      <c r="Y21" s="330"/>
      <c r="Z21" s="330"/>
      <c r="AA21" s="330"/>
      <c r="AB21" s="330"/>
      <c r="AC21" s="330"/>
      <c r="AD21" s="330"/>
      <c r="AE21" s="330"/>
      <c r="AF21" s="330"/>
      <c r="AG21" s="330"/>
      <c r="AH21" s="330"/>
      <c r="AI21" s="330"/>
      <c r="AJ21" s="330"/>
      <c r="AK21" s="330"/>
      <c r="AL21" s="330"/>
      <c r="AM21" s="330"/>
      <c r="AN21" s="330"/>
      <c r="AO21" s="330"/>
      <c r="AP21" s="330"/>
      <c r="AQ21" s="330"/>
      <c r="AR21" s="330"/>
      <c r="AS21" s="330"/>
      <c r="AT21" s="330"/>
    </row>
    <row r="22" spans="1:46" x14ac:dyDescent="0.25">
      <c r="A22" s="338" t="s">
        <v>3087</v>
      </c>
      <c r="B22" s="777"/>
      <c r="C22" s="778"/>
      <c r="D22" s="780"/>
      <c r="E22" s="781"/>
      <c r="F22" s="780"/>
      <c r="G22" s="780"/>
      <c r="H22" s="780"/>
      <c r="I22" s="780"/>
      <c r="J22" s="781"/>
      <c r="K22" s="780"/>
      <c r="L22" s="780"/>
      <c r="M22" s="782"/>
      <c r="N22" s="4"/>
      <c r="O22" s="4"/>
      <c r="P22" s="4"/>
      <c r="Q22" s="250"/>
      <c r="R22" s="332"/>
      <c r="S22" s="332"/>
      <c r="T22" s="332"/>
      <c r="U22" s="330"/>
      <c r="V22" s="330"/>
      <c r="W22" s="330"/>
      <c r="X22" s="330"/>
      <c r="Y22" s="330"/>
      <c r="Z22" s="330"/>
      <c r="AA22" s="330"/>
      <c r="AB22" s="330"/>
      <c r="AC22" s="330"/>
      <c r="AD22" s="330"/>
      <c r="AE22" s="330"/>
      <c r="AF22" s="330"/>
      <c r="AG22" s="330"/>
      <c r="AH22" s="330"/>
      <c r="AI22" s="330"/>
      <c r="AJ22" s="330"/>
      <c r="AK22" s="330"/>
      <c r="AL22" s="330"/>
      <c r="AM22" s="330"/>
      <c r="AN22" s="330"/>
      <c r="AO22" s="330"/>
      <c r="AP22" s="330"/>
      <c r="AQ22" s="330"/>
      <c r="AR22" s="330"/>
      <c r="AS22" s="330"/>
      <c r="AT22" s="330"/>
    </row>
    <row r="23" spans="1:46" x14ac:dyDescent="0.25">
      <c r="A23" s="7683" t="s">
        <v>3088</v>
      </c>
      <c r="B23" s="7683" t="s">
        <v>5</v>
      </c>
      <c r="C23" s="7626" t="s">
        <v>3089</v>
      </c>
      <c r="D23" s="7624"/>
      <c r="E23" s="7624"/>
      <c r="F23" s="7624"/>
      <c r="G23" s="7624"/>
      <c r="H23" s="7624"/>
      <c r="I23" s="7624"/>
      <c r="J23" s="7624"/>
      <c r="K23" s="7624"/>
      <c r="L23" s="7625"/>
      <c r="M23" s="7731" t="s">
        <v>3090</v>
      </c>
      <c r="N23" s="7732"/>
      <c r="O23" s="7747"/>
      <c r="P23" s="7731" t="s">
        <v>3091</v>
      </c>
      <c r="Q23" s="7747"/>
      <c r="R23" s="7742" t="s">
        <v>3092</v>
      </c>
      <c r="S23" s="7742" t="s">
        <v>13</v>
      </c>
      <c r="T23" s="7424" t="s">
        <v>14</v>
      </c>
      <c r="U23" s="251"/>
      <c r="V23" s="330"/>
      <c r="W23" s="330"/>
      <c r="X23" s="330"/>
      <c r="Y23" s="330"/>
      <c r="Z23" s="330"/>
      <c r="AA23" s="330"/>
      <c r="AB23" s="330"/>
      <c r="AC23" s="330"/>
      <c r="AD23" s="330"/>
      <c r="AE23" s="330"/>
      <c r="AF23" s="330"/>
      <c r="AG23" s="330"/>
      <c r="AH23" s="330"/>
      <c r="AI23" s="330"/>
      <c r="AJ23" s="330"/>
      <c r="AK23" s="330"/>
      <c r="AL23" s="330"/>
      <c r="AM23" s="330"/>
      <c r="AN23" s="330"/>
      <c r="AO23" s="330"/>
      <c r="AP23" s="330"/>
      <c r="AQ23" s="330"/>
      <c r="AR23" s="330"/>
      <c r="AS23" s="330"/>
      <c r="AT23" s="330"/>
    </row>
    <row r="24" spans="1:46" ht="52.5" x14ac:dyDescent="0.25">
      <c r="A24" s="7319"/>
      <c r="B24" s="7684"/>
      <c r="C24" s="4654" t="s">
        <v>3093</v>
      </c>
      <c r="D24" s="4802" t="s">
        <v>3094</v>
      </c>
      <c r="E24" s="4802" t="s">
        <v>164</v>
      </c>
      <c r="F24" s="4656" t="s">
        <v>310</v>
      </c>
      <c r="G24" s="4802" t="s">
        <v>311</v>
      </c>
      <c r="H24" s="4802" t="s">
        <v>312</v>
      </c>
      <c r="I24" s="4656" t="s">
        <v>313</v>
      </c>
      <c r="J24" s="4802" t="s">
        <v>314</v>
      </c>
      <c r="K24" s="4656" t="s">
        <v>315</v>
      </c>
      <c r="L24" s="4655" t="s">
        <v>2626</v>
      </c>
      <c r="M24" s="4781" t="s">
        <v>3095</v>
      </c>
      <c r="N24" s="4104" t="s">
        <v>3096</v>
      </c>
      <c r="O24" s="4780" t="s">
        <v>3097</v>
      </c>
      <c r="P24" s="4803" t="s">
        <v>3098</v>
      </c>
      <c r="Q24" s="4106" t="s">
        <v>3099</v>
      </c>
      <c r="R24" s="7422"/>
      <c r="S24" s="7422"/>
      <c r="T24" s="7426"/>
      <c r="U24" s="251"/>
      <c r="V24" s="330"/>
      <c r="W24" s="330"/>
      <c r="X24" s="330"/>
      <c r="Y24" s="330"/>
      <c r="Z24" s="330"/>
      <c r="AA24" s="330"/>
      <c r="AB24" s="330"/>
      <c r="AC24" s="330"/>
      <c r="AD24" s="330"/>
      <c r="AE24" s="330"/>
      <c r="AF24" s="330"/>
      <c r="AG24" s="330"/>
      <c r="AH24" s="330"/>
      <c r="AI24" s="330"/>
      <c r="AJ24" s="330"/>
      <c r="AK24" s="330"/>
      <c r="AL24" s="330"/>
      <c r="AM24" s="330"/>
      <c r="AN24" s="330"/>
      <c r="AO24" s="330"/>
      <c r="AP24" s="330"/>
      <c r="AQ24" s="330"/>
      <c r="AR24" s="330"/>
      <c r="AS24" s="330"/>
      <c r="AT24" s="330"/>
    </row>
    <row r="25" spans="1:46" x14ac:dyDescent="0.25">
      <c r="A25" s="7684"/>
      <c r="B25" s="1552">
        <f>SUM(B26:B28)</f>
        <v>0</v>
      </c>
      <c r="C25" s="4804">
        <f>SUM(C26:C28)</f>
        <v>0</v>
      </c>
      <c r="D25" s="4805">
        <f>SUM(D26:D28)</f>
        <v>0</v>
      </c>
      <c r="E25" s="4805">
        <f>SUM(E26:E28)</f>
        <v>0</v>
      </c>
      <c r="F25" s="4805">
        <f t="shared" ref="F25:O25" si="1">SUM(F26:F28)</f>
        <v>0</v>
      </c>
      <c r="G25" s="4805">
        <f t="shared" si="1"/>
        <v>0</v>
      </c>
      <c r="H25" s="4805">
        <f t="shared" si="1"/>
        <v>0</v>
      </c>
      <c r="I25" s="4805">
        <f t="shared" si="1"/>
        <v>0</v>
      </c>
      <c r="J25" s="4805">
        <f t="shared" si="1"/>
        <v>0</v>
      </c>
      <c r="K25" s="4805">
        <f t="shared" si="1"/>
        <v>0</v>
      </c>
      <c r="L25" s="4806">
        <f t="shared" si="1"/>
        <v>0</v>
      </c>
      <c r="M25" s="4804">
        <f t="shared" si="1"/>
        <v>0</v>
      </c>
      <c r="N25" s="4805">
        <f t="shared" si="1"/>
        <v>0</v>
      </c>
      <c r="O25" s="4806">
        <f t="shared" si="1"/>
        <v>0</v>
      </c>
      <c r="P25" s="322">
        <f>SUM(P26:P27)</f>
        <v>0</v>
      </c>
      <c r="Q25" s="4807">
        <f>SUM(Q26:Q27)</f>
        <v>0</v>
      </c>
      <c r="R25" s="1553">
        <f>SUM(R26:R28)</f>
        <v>0</v>
      </c>
      <c r="S25" s="1553">
        <f>SUM(S26:S28)</f>
        <v>0</v>
      </c>
      <c r="T25" s="4807">
        <f>SUM(T26:T28)</f>
        <v>0</v>
      </c>
      <c r="U25" s="251"/>
      <c r="V25" s="330"/>
      <c r="W25" s="330"/>
      <c r="X25" s="330"/>
      <c r="Y25" s="330"/>
      <c r="Z25" s="330"/>
      <c r="AA25" s="330"/>
      <c r="AB25" s="330"/>
      <c r="AC25" s="330"/>
      <c r="AD25" s="330"/>
      <c r="AE25" s="330"/>
      <c r="AF25" s="330"/>
      <c r="AG25" s="330"/>
      <c r="AH25" s="330"/>
      <c r="AI25" s="330"/>
      <c r="AJ25" s="330"/>
      <c r="AK25" s="330"/>
      <c r="AL25" s="330"/>
      <c r="AM25" s="330"/>
      <c r="AN25" s="330"/>
      <c r="AO25" s="330"/>
      <c r="AP25" s="330"/>
      <c r="AQ25" s="330"/>
      <c r="AR25" s="330"/>
      <c r="AS25" s="330"/>
      <c r="AT25" s="330"/>
    </row>
    <row r="26" spans="1:46" x14ac:dyDescent="0.25">
      <c r="A26" s="4808" t="s">
        <v>3100</v>
      </c>
      <c r="B26" s="4809">
        <f>SUM(C26:L26)</f>
        <v>0</v>
      </c>
      <c r="C26" s="44"/>
      <c r="D26" s="45"/>
      <c r="E26" s="108"/>
      <c r="F26" s="45"/>
      <c r="G26" s="108"/>
      <c r="H26" s="108"/>
      <c r="I26" s="45"/>
      <c r="J26" s="108"/>
      <c r="K26" s="45"/>
      <c r="L26" s="47"/>
      <c r="M26" s="3808"/>
      <c r="N26" s="1641"/>
      <c r="O26" s="3809"/>
      <c r="P26" s="3811"/>
      <c r="Q26" s="3809"/>
      <c r="R26" s="3814"/>
      <c r="S26" s="3814"/>
      <c r="T26" s="3813"/>
      <c r="U26" s="783" t="str">
        <f>CA26&amp;CB26&amp;CC26&amp;CD26&amp;CE26&amp;CF26</f>
        <v/>
      </c>
      <c r="V26" s="96"/>
      <c r="W26" s="96"/>
      <c r="X26" s="96"/>
      <c r="Y26" s="96"/>
      <c r="Z26" s="96"/>
      <c r="AA26" s="96"/>
      <c r="AB26" s="96"/>
      <c r="AC26" s="96"/>
      <c r="AD26" s="96"/>
      <c r="AE26" s="96"/>
      <c r="AF26" s="96"/>
      <c r="AG26" s="330"/>
      <c r="AH26" s="330"/>
      <c r="AI26" s="330"/>
      <c r="AJ26" s="330"/>
      <c r="AK26" s="330"/>
      <c r="AL26" s="330"/>
      <c r="AM26" s="330"/>
      <c r="AN26" s="330"/>
      <c r="AO26" s="330"/>
      <c r="AP26" s="330"/>
      <c r="AQ26" s="330"/>
      <c r="AR26" s="330"/>
      <c r="AS26" s="330"/>
      <c r="AT26" s="330"/>
    </row>
    <row r="27" spans="1:46" x14ac:dyDescent="0.25">
      <c r="A27" s="4810" t="s">
        <v>3101</v>
      </c>
      <c r="B27" s="4811">
        <f>SUM(C27:L27)</f>
        <v>0</v>
      </c>
      <c r="C27" s="1563"/>
      <c r="D27" s="1579"/>
      <c r="E27" s="1576"/>
      <c r="F27" s="1579"/>
      <c r="G27" s="1576"/>
      <c r="H27" s="1576"/>
      <c r="I27" s="1579"/>
      <c r="J27" s="1576"/>
      <c r="K27" s="1579"/>
      <c r="L27" s="1571"/>
      <c r="M27" s="1583"/>
      <c r="N27" s="1674"/>
      <c r="O27" s="1595"/>
      <c r="P27" s="1591"/>
      <c r="Q27" s="1595"/>
      <c r="R27" s="1585"/>
      <c r="S27" s="1585"/>
      <c r="T27" s="1584"/>
      <c r="U27" s="783" t="str">
        <f>CA27&amp;CB27&amp;CC27&amp;CD27&amp;CE27&amp;CF27</f>
        <v/>
      </c>
      <c r="V27" s="96"/>
      <c r="W27" s="96"/>
      <c r="X27" s="96"/>
      <c r="Y27" s="96"/>
      <c r="Z27" s="96"/>
      <c r="AA27" s="96"/>
      <c r="AB27" s="96"/>
      <c r="AC27" s="96"/>
      <c r="AD27" s="96"/>
      <c r="AE27" s="96"/>
      <c r="AF27" s="96"/>
      <c r="AG27" s="330"/>
      <c r="AH27" s="330"/>
      <c r="AI27" s="330"/>
      <c r="AJ27" s="330"/>
      <c r="AK27" s="330"/>
      <c r="AL27" s="330"/>
      <c r="AM27" s="330"/>
      <c r="AN27" s="330"/>
      <c r="AO27" s="330"/>
      <c r="AP27" s="330"/>
      <c r="AQ27" s="330"/>
      <c r="AR27" s="330"/>
      <c r="AS27" s="330"/>
      <c r="AT27" s="330"/>
    </row>
    <row r="28" spans="1:46" x14ac:dyDescent="0.25">
      <c r="A28" s="4812" t="s">
        <v>3102</v>
      </c>
      <c r="B28" s="4813">
        <f>SUM(C28:L28)</f>
        <v>0</v>
      </c>
      <c r="C28" s="2024"/>
      <c r="D28" s="2023"/>
      <c r="E28" s="1578"/>
      <c r="F28" s="2023"/>
      <c r="G28" s="1578"/>
      <c r="H28" s="1578"/>
      <c r="I28" s="2023"/>
      <c r="J28" s="1578"/>
      <c r="K28" s="2023"/>
      <c r="L28" s="2021"/>
      <c r="M28" s="4814"/>
      <c r="N28" s="4125"/>
      <c r="O28" s="3890"/>
      <c r="P28" s="4815"/>
      <c r="Q28" s="1645"/>
      <c r="R28" s="1598"/>
      <c r="S28" s="1598"/>
      <c r="T28" s="1640"/>
      <c r="U28" s="783" t="str">
        <f>CA28&amp;CB28&amp;CC28&amp;CD28&amp;CE28&amp;CF28</f>
        <v/>
      </c>
      <c r="V28" s="96"/>
      <c r="W28" s="96"/>
      <c r="X28" s="96"/>
      <c r="Y28" s="96"/>
      <c r="Z28" s="96"/>
      <c r="AA28" s="96"/>
      <c r="AB28" s="96"/>
      <c r="AC28" s="96"/>
      <c r="AD28" s="96"/>
      <c r="AE28" s="96"/>
      <c r="AF28" s="96"/>
      <c r="AG28" s="330"/>
      <c r="AH28" s="330"/>
      <c r="AI28" s="330"/>
      <c r="AJ28" s="330"/>
      <c r="AK28" s="330"/>
      <c r="AL28" s="330"/>
      <c r="AM28" s="330"/>
      <c r="AN28" s="330"/>
      <c r="AO28" s="330"/>
      <c r="AP28" s="330"/>
      <c r="AQ28" s="330"/>
      <c r="AR28" s="330"/>
      <c r="AS28" s="330"/>
      <c r="AT28" s="330"/>
    </row>
    <row r="29" spans="1:46" x14ac:dyDescent="0.25">
      <c r="A29" s="338" t="s">
        <v>3103</v>
      </c>
      <c r="B29" s="332"/>
      <c r="C29" s="332"/>
      <c r="D29" s="256"/>
      <c r="E29" s="256"/>
      <c r="F29" s="251"/>
      <c r="G29" s="251"/>
      <c r="H29" s="251"/>
      <c r="I29" s="251"/>
      <c r="J29" s="251"/>
      <c r="K29" s="251"/>
      <c r="L29" s="251"/>
      <c r="M29" s="251"/>
      <c r="N29" s="251"/>
      <c r="O29" s="251"/>
      <c r="P29" s="784"/>
      <c r="Q29" s="250"/>
      <c r="R29" s="332"/>
      <c r="S29" s="332"/>
      <c r="T29" s="332"/>
      <c r="U29" s="330"/>
      <c r="V29" s="330"/>
      <c r="W29" s="330"/>
      <c r="X29" s="330"/>
      <c r="Y29" s="330"/>
      <c r="Z29" s="330"/>
      <c r="AA29" s="330"/>
      <c r="AB29" s="330"/>
      <c r="AC29" s="330"/>
      <c r="AD29" s="330"/>
      <c r="AE29" s="330"/>
      <c r="AF29" s="330"/>
      <c r="AG29" s="330"/>
      <c r="AH29" s="330"/>
      <c r="AI29" s="330"/>
      <c r="AJ29" s="330"/>
      <c r="AK29" s="330"/>
      <c r="AL29" s="330"/>
      <c r="AM29" s="330"/>
      <c r="AN29" s="330"/>
      <c r="AO29" s="330"/>
      <c r="AP29" s="330"/>
      <c r="AQ29" s="330"/>
      <c r="AR29" s="330"/>
      <c r="AS29" s="330"/>
      <c r="AT29" s="330"/>
    </row>
    <row r="30" spans="1:46" ht="21" x14ac:dyDescent="0.25">
      <c r="A30" s="4816" t="s">
        <v>3104</v>
      </c>
      <c r="B30" s="4817" t="s">
        <v>49</v>
      </c>
      <c r="C30" s="4817" t="s">
        <v>3105</v>
      </c>
      <c r="D30" s="785" t="s">
        <v>326</v>
      </c>
      <c r="E30" s="786"/>
      <c r="F30" s="251"/>
      <c r="G30" s="251"/>
      <c r="H30" s="251"/>
      <c r="I30" s="251"/>
      <c r="J30" s="251"/>
      <c r="K30" s="251"/>
      <c r="L30" s="251"/>
      <c r="M30" s="251"/>
      <c r="N30" s="251"/>
      <c r="O30" s="251"/>
      <c r="P30" s="784"/>
      <c r="Q30" s="250"/>
      <c r="R30" s="332"/>
      <c r="S30" s="332"/>
      <c r="T30" s="332"/>
      <c r="U30" s="330"/>
      <c r="V30" s="330"/>
      <c r="W30" s="330"/>
      <c r="X30" s="330"/>
      <c r="Y30" s="330"/>
      <c r="Z30" s="330"/>
      <c r="AA30" s="330"/>
      <c r="AB30" s="330"/>
      <c r="AC30" s="330"/>
      <c r="AD30" s="330"/>
      <c r="AE30" s="330"/>
      <c r="AF30" s="330"/>
      <c r="AG30" s="330"/>
      <c r="AH30" s="330"/>
      <c r="AI30" s="330"/>
      <c r="AJ30" s="330"/>
      <c r="AK30" s="330"/>
      <c r="AL30" s="330"/>
      <c r="AM30" s="330"/>
      <c r="AN30" s="330"/>
      <c r="AO30" s="330"/>
      <c r="AP30" s="330"/>
      <c r="AQ30" s="330"/>
      <c r="AR30" s="330"/>
      <c r="AS30" s="330"/>
      <c r="AT30" s="330"/>
    </row>
    <row r="31" spans="1:46" x14ac:dyDescent="0.25">
      <c r="A31" s="4818" t="s">
        <v>3106</v>
      </c>
      <c r="B31" s="3668"/>
      <c r="C31" s="3668"/>
      <c r="D31" s="787"/>
      <c r="E31" s="96"/>
      <c r="F31" s="96"/>
      <c r="G31" s="96"/>
      <c r="H31" s="96"/>
      <c r="I31" s="96"/>
      <c r="J31" s="96"/>
      <c r="K31" s="96"/>
      <c r="L31" s="96"/>
      <c r="M31" s="96"/>
      <c r="N31" s="96"/>
      <c r="O31" s="96"/>
      <c r="P31" s="784"/>
      <c r="Q31" s="250"/>
      <c r="R31" s="332"/>
      <c r="S31" s="332"/>
      <c r="T31" s="332"/>
      <c r="U31" s="330"/>
      <c r="V31" s="330"/>
      <c r="W31" s="330"/>
      <c r="X31" s="330"/>
      <c r="Y31" s="330"/>
      <c r="Z31" s="330"/>
      <c r="AA31" s="330"/>
      <c r="AB31" s="330"/>
      <c r="AC31" s="330"/>
      <c r="AD31" s="330"/>
      <c r="AE31" s="330"/>
      <c r="AF31" s="330"/>
      <c r="AG31" s="330"/>
      <c r="AH31" s="330"/>
      <c r="AI31" s="330"/>
      <c r="AJ31" s="330"/>
      <c r="AK31" s="330"/>
      <c r="AL31" s="330"/>
      <c r="AM31" s="330"/>
      <c r="AN31" s="330"/>
      <c r="AO31" s="330"/>
      <c r="AP31" s="330"/>
      <c r="AQ31" s="330"/>
      <c r="AR31" s="330"/>
      <c r="AS31" s="330"/>
      <c r="AT31" s="330"/>
    </row>
    <row r="32" spans="1:46" x14ac:dyDescent="0.25">
      <c r="A32" s="4819" t="s">
        <v>3107</v>
      </c>
      <c r="B32" s="4820"/>
      <c r="C32" s="4820"/>
      <c r="D32" s="787"/>
      <c r="E32" s="96"/>
      <c r="F32" s="96"/>
      <c r="G32" s="96"/>
      <c r="H32" s="96"/>
      <c r="I32" s="96"/>
      <c r="J32" s="96"/>
      <c r="K32" s="96"/>
      <c r="L32" s="96"/>
      <c r="M32" s="96"/>
      <c r="N32" s="96"/>
      <c r="O32" s="96"/>
      <c r="P32" s="784"/>
      <c r="Q32" s="250"/>
      <c r="R32" s="332"/>
      <c r="S32" s="332"/>
      <c r="T32" s="332"/>
      <c r="U32" s="330"/>
      <c r="V32" s="330"/>
      <c r="W32" s="330"/>
      <c r="X32" s="330"/>
      <c r="Y32" s="330"/>
      <c r="Z32" s="330"/>
      <c r="AA32" s="330"/>
      <c r="AB32" s="330"/>
      <c r="AC32" s="330"/>
      <c r="AD32" s="330"/>
      <c r="AE32" s="330"/>
      <c r="AF32" s="330"/>
      <c r="AG32" s="330"/>
      <c r="AH32" s="330"/>
      <c r="AI32" s="330"/>
      <c r="AJ32" s="330"/>
      <c r="AK32" s="330"/>
      <c r="AL32" s="330"/>
      <c r="AM32" s="330"/>
      <c r="AN32" s="330"/>
      <c r="AO32" s="330"/>
      <c r="AP32" s="330"/>
      <c r="AQ32" s="330"/>
      <c r="AR32" s="330"/>
      <c r="AS32" s="330"/>
      <c r="AT32" s="330"/>
    </row>
    <row r="33" spans="1:46" x14ac:dyDescent="0.25">
      <c r="A33" s="7748" t="s">
        <v>3108</v>
      </c>
      <c r="B33" s="7447"/>
      <c r="C33" s="7447"/>
      <c r="D33" s="7447"/>
      <c r="E33" s="7447"/>
      <c r="F33" s="7447"/>
      <c r="G33" s="788"/>
      <c r="H33" s="788"/>
      <c r="I33" s="788"/>
      <c r="J33" s="788"/>
      <c r="K33" s="468"/>
      <c r="L33" s="468"/>
      <c r="M33" s="789"/>
      <c r="N33" s="789"/>
      <c r="O33" s="251"/>
      <c r="P33" s="784"/>
      <c r="Q33" s="250"/>
      <c r="R33" s="332"/>
      <c r="S33" s="332"/>
      <c r="T33" s="332"/>
      <c r="U33" s="330"/>
      <c r="V33" s="330"/>
      <c r="W33" s="330"/>
      <c r="X33" s="330"/>
      <c r="Y33" s="330"/>
      <c r="Z33" s="330"/>
      <c r="AA33" s="330"/>
      <c r="AB33" s="330"/>
      <c r="AC33" s="330"/>
      <c r="AD33" s="330"/>
      <c r="AE33" s="330"/>
      <c r="AF33" s="330"/>
      <c r="AG33" s="330"/>
      <c r="AH33" s="330"/>
      <c r="AI33" s="330"/>
      <c r="AJ33" s="330"/>
      <c r="AK33" s="330"/>
      <c r="AL33" s="330"/>
      <c r="AM33" s="330"/>
      <c r="AN33" s="330"/>
      <c r="AO33" s="330"/>
      <c r="AP33" s="330"/>
      <c r="AQ33" s="330"/>
      <c r="AR33" s="330"/>
      <c r="AS33" s="330"/>
      <c r="AT33" s="330"/>
    </row>
    <row r="34" spans="1:46" x14ac:dyDescent="0.25">
      <c r="A34" s="7749" t="s">
        <v>3109</v>
      </c>
      <c r="B34" s="7750"/>
      <c r="C34" s="7750"/>
      <c r="D34" s="7750"/>
      <c r="E34" s="7750"/>
      <c r="F34" s="7750"/>
      <c r="G34" s="332"/>
      <c r="H34" s="332"/>
      <c r="I34" s="332"/>
      <c r="J34" s="332"/>
      <c r="K34" s="332"/>
      <c r="L34" s="250"/>
      <c r="M34" s="250"/>
      <c r="N34" s="250"/>
      <c r="O34" s="250"/>
      <c r="P34" s="747"/>
      <c r="Q34" s="250"/>
      <c r="R34" s="332"/>
      <c r="S34" s="332"/>
      <c r="T34" s="332"/>
      <c r="U34" s="330"/>
      <c r="V34" s="330"/>
      <c r="W34" s="330"/>
      <c r="X34" s="330"/>
      <c r="Y34" s="330"/>
      <c r="Z34" s="330"/>
      <c r="AA34" s="330"/>
      <c r="AB34" s="330"/>
      <c r="AC34" s="330"/>
      <c r="AD34" s="330"/>
      <c r="AE34" s="330"/>
      <c r="AF34" s="330"/>
      <c r="AG34" s="330"/>
      <c r="AH34" s="330"/>
      <c r="AI34" s="330"/>
      <c r="AJ34" s="330"/>
      <c r="AK34" s="330"/>
      <c r="AL34" s="330"/>
      <c r="AM34" s="330"/>
      <c r="AN34" s="330"/>
      <c r="AO34" s="330"/>
      <c r="AP34" s="330"/>
      <c r="AQ34" s="330"/>
      <c r="AR34" s="330"/>
      <c r="AS34" s="330"/>
      <c r="AT34" s="330"/>
    </row>
    <row r="35" spans="1:46" ht="84" customHeight="1" x14ac:dyDescent="0.25">
      <c r="A35" s="7742" t="s">
        <v>241</v>
      </c>
      <c r="B35" s="7743" t="s">
        <v>49</v>
      </c>
      <c r="C35" s="7731" t="s">
        <v>3110</v>
      </c>
      <c r="D35" s="7732"/>
      <c r="E35" s="7732"/>
      <c r="F35" s="7732"/>
      <c r="G35" s="7732"/>
      <c r="H35" s="7732"/>
      <c r="I35" s="7732"/>
      <c r="J35" s="7747"/>
      <c r="K35" s="7740" t="s">
        <v>3111</v>
      </c>
      <c r="L35" s="7741"/>
      <c r="M35" s="251"/>
      <c r="N35" s="251"/>
      <c r="O35" s="251"/>
      <c r="P35" s="251"/>
      <c r="Q35" s="784"/>
      <c r="R35" s="251"/>
      <c r="S35" s="330"/>
      <c r="T35" s="330"/>
      <c r="U35" s="330"/>
      <c r="V35" s="330"/>
      <c r="W35" s="330"/>
      <c r="X35" s="330"/>
      <c r="Y35" s="330"/>
      <c r="Z35" s="330"/>
      <c r="AA35" s="330"/>
      <c r="AB35" s="330"/>
      <c r="AC35" s="330"/>
      <c r="AD35" s="330"/>
      <c r="AE35" s="330"/>
      <c r="AF35" s="330"/>
      <c r="AG35" s="330"/>
      <c r="AH35" s="330"/>
      <c r="AI35" s="330"/>
      <c r="AJ35" s="330"/>
      <c r="AK35" s="330"/>
      <c r="AL35" s="330"/>
      <c r="AM35" s="330"/>
      <c r="AN35" s="330"/>
      <c r="AO35" s="330"/>
      <c r="AP35" s="330"/>
      <c r="AQ35" s="330"/>
      <c r="AR35" s="330"/>
      <c r="AS35" s="330"/>
      <c r="AT35" s="330"/>
    </row>
    <row r="36" spans="1:46" ht="21" customHeight="1" x14ac:dyDescent="0.25">
      <c r="A36" s="7422"/>
      <c r="B36" s="7744"/>
      <c r="C36" s="4654" t="s">
        <v>3112</v>
      </c>
      <c r="D36" s="4654" t="s">
        <v>3113</v>
      </c>
      <c r="E36" s="4104" t="s">
        <v>3114</v>
      </c>
      <c r="F36" s="4104" t="s">
        <v>3115</v>
      </c>
      <c r="G36" s="4104" t="s">
        <v>3116</v>
      </c>
      <c r="H36" s="4104" t="s">
        <v>3117</v>
      </c>
      <c r="I36" s="4104" t="s">
        <v>3118</v>
      </c>
      <c r="J36" s="4780" t="s">
        <v>3119</v>
      </c>
      <c r="K36" s="4104" t="s">
        <v>3120</v>
      </c>
      <c r="L36" s="4780" t="s">
        <v>3121</v>
      </c>
      <c r="M36" s="251"/>
      <c r="N36" s="251"/>
      <c r="O36" s="251"/>
      <c r="P36" s="251"/>
      <c r="Q36" s="784"/>
      <c r="R36" s="251"/>
      <c r="S36" s="330"/>
      <c r="T36" s="330"/>
      <c r="U36" s="330"/>
      <c r="V36" s="330"/>
      <c r="W36" s="330"/>
      <c r="X36" s="330"/>
      <c r="Y36" s="330"/>
      <c r="Z36" s="330"/>
      <c r="AA36" s="330"/>
      <c r="AB36" s="330"/>
      <c r="AC36" s="330"/>
      <c r="AD36" s="330"/>
      <c r="AE36" s="330"/>
      <c r="AF36" s="330"/>
      <c r="AG36" s="330"/>
      <c r="AH36" s="330"/>
      <c r="AI36" s="330"/>
      <c r="AJ36" s="330"/>
      <c r="AK36" s="330"/>
      <c r="AL36" s="330"/>
      <c r="AM36" s="330"/>
      <c r="AN36" s="330"/>
      <c r="AO36" s="330"/>
      <c r="AP36" s="330"/>
      <c r="AQ36" s="330"/>
      <c r="AR36" s="330"/>
      <c r="AS36" s="330"/>
      <c r="AT36" s="330"/>
    </row>
    <row r="37" spans="1:46" x14ac:dyDescent="0.25">
      <c r="A37" s="4821" t="s">
        <v>3122</v>
      </c>
      <c r="B37" s="4367">
        <f>SUM(C37:J37)</f>
        <v>0</v>
      </c>
      <c r="C37" s="4822"/>
      <c r="D37" s="4822"/>
      <c r="E37" s="1641"/>
      <c r="F37" s="1641"/>
      <c r="G37" s="1641"/>
      <c r="H37" s="1641"/>
      <c r="I37" s="1641"/>
      <c r="J37" s="3809"/>
      <c r="K37" s="1641"/>
      <c r="L37" s="3809"/>
      <c r="M37" s="783" t="str">
        <f>CA37&amp;CB37</f>
        <v/>
      </c>
      <c r="N37" s="96"/>
      <c r="O37" s="96"/>
      <c r="P37" s="96"/>
      <c r="Q37" s="96"/>
      <c r="R37" s="96"/>
      <c r="S37" s="96"/>
      <c r="T37" s="96"/>
      <c r="U37" s="96"/>
      <c r="V37" s="96"/>
      <c r="W37" s="96"/>
      <c r="X37" s="96"/>
      <c r="Y37" s="330"/>
      <c r="Z37" s="330"/>
      <c r="AA37" s="330"/>
      <c r="AB37" s="330"/>
      <c r="AC37" s="330"/>
      <c r="AD37" s="330"/>
      <c r="AE37" s="330"/>
      <c r="AF37" s="330"/>
      <c r="AG37" s="330"/>
      <c r="AH37" s="330"/>
      <c r="AI37" s="330"/>
      <c r="AJ37" s="330"/>
      <c r="AK37" s="330"/>
      <c r="AL37" s="330"/>
      <c r="AM37" s="330"/>
      <c r="AN37" s="330"/>
      <c r="AO37" s="330"/>
      <c r="AP37" s="330"/>
      <c r="AQ37" s="330"/>
      <c r="AR37" s="330"/>
      <c r="AS37" s="330"/>
      <c r="AT37" s="330"/>
    </row>
    <row r="38" spans="1:46" x14ac:dyDescent="0.25">
      <c r="A38" s="4823" t="s">
        <v>3123</v>
      </c>
      <c r="B38" s="4824">
        <f>SUM(C38:J38)</f>
        <v>0</v>
      </c>
      <c r="C38" s="4825"/>
      <c r="D38" s="4825"/>
      <c r="E38" s="4123"/>
      <c r="F38" s="4123"/>
      <c r="G38" s="4123"/>
      <c r="H38" s="4123"/>
      <c r="I38" s="4123"/>
      <c r="J38" s="4125"/>
      <c r="K38" s="4826"/>
      <c r="L38" s="4827"/>
      <c r="M38" s="330"/>
      <c r="N38" s="330"/>
      <c r="O38" s="330"/>
      <c r="P38" s="330"/>
      <c r="Q38" s="330"/>
      <c r="R38" s="330"/>
      <c r="S38" s="330"/>
      <c r="T38" s="330"/>
      <c r="U38" s="330"/>
      <c r="V38" s="330"/>
      <c r="W38" s="330"/>
      <c r="X38" s="330"/>
      <c r="Y38" s="330"/>
      <c r="Z38" s="330"/>
      <c r="AA38" s="330"/>
      <c r="AB38" s="330"/>
      <c r="AC38" s="330"/>
      <c r="AD38" s="330"/>
      <c r="AE38" s="330"/>
      <c r="AF38" s="330"/>
      <c r="AG38" s="330"/>
      <c r="AH38" s="330"/>
      <c r="AI38" s="330"/>
      <c r="AJ38" s="330"/>
      <c r="AK38" s="330"/>
      <c r="AL38" s="330"/>
      <c r="AM38" s="330"/>
      <c r="AN38" s="330"/>
      <c r="AO38" s="330"/>
      <c r="AP38" s="330"/>
      <c r="AQ38" s="330"/>
      <c r="AR38" s="330"/>
      <c r="AS38" s="330"/>
      <c r="AT38" s="330"/>
    </row>
    <row r="39" spans="1:46" x14ac:dyDescent="0.25">
      <c r="A39" s="4828" t="s">
        <v>3124</v>
      </c>
      <c r="B39" s="4143"/>
      <c r="C39" s="4143"/>
      <c r="D39" s="4143"/>
      <c r="E39" s="4143"/>
      <c r="F39" s="4143"/>
      <c r="G39" s="4143"/>
      <c r="H39" s="4143"/>
      <c r="I39" s="4143"/>
      <c r="J39" s="4143"/>
      <c r="K39" s="4143"/>
      <c r="L39" s="251"/>
      <c r="M39" s="251"/>
      <c r="N39" s="251"/>
      <c r="O39" s="251"/>
      <c r="P39" s="784"/>
      <c r="Q39" s="251"/>
      <c r="R39" s="330"/>
      <c r="S39" s="330"/>
      <c r="T39" s="330"/>
      <c r="U39" s="330"/>
      <c r="V39" s="330"/>
      <c r="W39" s="330"/>
      <c r="X39" s="330"/>
      <c r="Y39" s="330"/>
      <c r="Z39" s="330"/>
      <c r="AA39" s="330"/>
      <c r="AB39" s="330"/>
      <c r="AC39" s="330"/>
      <c r="AD39" s="330"/>
      <c r="AE39" s="330"/>
      <c r="AF39" s="330"/>
      <c r="AG39" s="330"/>
      <c r="AH39" s="330"/>
      <c r="AI39" s="330"/>
      <c r="AJ39" s="330"/>
      <c r="AK39" s="330"/>
      <c r="AL39" s="330"/>
      <c r="AM39" s="330"/>
      <c r="AN39" s="330"/>
      <c r="AO39" s="330"/>
      <c r="AP39" s="330"/>
      <c r="AQ39" s="330"/>
      <c r="AR39" s="330"/>
      <c r="AS39" s="330"/>
      <c r="AT39" s="330"/>
    </row>
    <row r="40" spans="1:46" x14ac:dyDescent="0.25">
      <c r="A40" s="7742" t="s">
        <v>241</v>
      </c>
      <c r="B40" s="7743" t="s">
        <v>49</v>
      </c>
      <c r="C40" s="250"/>
      <c r="D40" s="250"/>
      <c r="E40" s="250"/>
      <c r="F40" s="250"/>
      <c r="G40" s="250"/>
      <c r="H40" s="250"/>
      <c r="I40" s="250"/>
      <c r="J40" s="250"/>
      <c r="K40" s="250"/>
      <c r="L40" s="250"/>
      <c r="M40" s="250"/>
      <c r="N40" s="250"/>
      <c r="O40" s="250"/>
      <c r="P40" s="747"/>
      <c r="Q40" s="250"/>
      <c r="R40" s="332"/>
      <c r="S40" s="332"/>
      <c r="T40" s="332"/>
      <c r="U40" s="330"/>
      <c r="V40" s="330"/>
      <c r="W40" s="330"/>
      <c r="X40" s="330"/>
      <c r="Y40" s="330"/>
      <c r="Z40" s="330"/>
      <c r="AA40" s="330"/>
      <c r="AB40" s="330"/>
      <c r="AC40" s="330"/>
      <c r="AD40" s="330"/>
      <c r="AE40" s="330"/>
      <c r="AF40" s="330"/>
      <c r="AG40" s="330"/>
      <c r="AH40" s="330"/>
      <c r="AI40" s="330"/>
      <c r="AJ40" s="330"/>
      <c r="AK40" s="330"/>
      <c r="AL40" s="330"/>
      <c r="AM40" s="330"/>
      <c r="AN40" s="330"/>
      <c r="AO40" s="330"/>
      <c r="AP40" s="330"/>
      <c r="AQ40" s="330"/>
      <c r="AR40" s="330"/>
      <c r="AS40" s="330"/>
      <c r="AT40" s="330"/>
    </row>
    <row r="41" spans="1:46" x14ac:dyDescent="0.25">
      <c r="A41" s="7422"/>
      <c r="B41" s="7744"/>
      <c r="C41" s="784" t="s">
        <v>326</v>
      </c>
      <c r="D41" s="251"/>
      <c r="E41" s="251"/>
      <c r="F41" s="251"/>
      <c r="G41" s="251"/>
      <c r="H41" s="251"/>
      <c r="I41" s="251"/>
      <c r="J41" s="784"/>
      <c r="K41" s="251"/>
      <c r="L41" s="330"/>
      <c r="M41" s="330"/>
      <c r="N41" s="330"/>
      <c r="O41" s="251"/>
      <c r="P41" s="747"/>
      <c r="Q41" s="250"/>
      <c r="R41" s="332"/>
      <c r="S41" s="332"/>
      <c r="T41" s="332"/>
      <c r="U41" s="330"/>
      <c r="V41" s="330"/>
      <c r="W41" s="330"/>
      <c r="X41" s="330"/>
      <c r="Y41" s="330"/>
      <c r="Z41" s="330"/>
      <c r="AA41" s="330"/>
      <c r="AB41" s="330"/>
      <c r="AC41" s="330"/>
      <c r="AD41" s="330"/>
      <c r="AE41" s="330"/>
      <c r="AF41" s="330"/>
      <c r="AG41" s="330"/>
      <c r="AH41" s="330"/>
      <c r="AI41" s="330"/>
      <c r="AJ41" s="330"/>
      <c r="AK41" s="330"/>
      <c r="AL41" s="330"/>
      <c r="AM41" s="330"/>
      <c r="AN41" s="330"/>
      <c r="AO41" s="330"/>
      <c r="AP41" s="330"/>
      <c r="AQ41" s="330"/>
      <c r="AR41" s="330"/>
      <c r="AS41" s="330"/>
      <c r="AT41" s="330"/>
    </row>
    <row r="42" spans="1:46" x14ac:dyDescent="0.25">
      <c r="A42" s="4821" t="s">
        <v>3122</v>
      </c>
      <c r="B42" s="3668"/>
      <c r="C42" s="783"/>
      <c r="D42" s="96"/>
      <c r="E42" s="96"/>
      <c r="F42" s="96"/>
      <c r="G42" s="96"/>
      <c r="H42" s="96"/>
      <c r="I42" s="96"/>
      <c r="J42" s="96"/>
      <c r="K42" s="96"/>
      <c r="L42" s="96"/>
      <c r="M42" s="96"/>
      <c r="N42" s="96"/>
      <c r="O42" s="330"/>
      <c r="P42" s="332"/>
      <c r="Q42" s="332"/>
      <c r="R42" s="332"/>
      <c r="S42" s="332"/>
      <c r="T42" s="332"/>
      <c r="U42" s="330"/>
      <c r="V42" s="330"/>
      <c r="W42" s="330"/>
      <c r="X42" s="330"/>
      <c r="Y42" s="330"/>
      <c r="Z42" s="330"/>
      <c r="AA42" s="330"/>
      <c r="AB42" s="330"/>
      <c r="AC42" s="330"/>
      <c r="AD42" s="330"/>
      <c r="AE42" s="330"/>
      <c r="AF42" s="330"/>
      <c r="AG42" s="330"/>
      <c r="AH42" s="330"/>
      <c r="AI42" s="330"/>
      <c r="AJ42" s="330"/>
      <c r="AK42" s="330"/>
      <c r="AL42" s="330"/>
      <c r="AM42" s="330"/>
      <c r="AN42" s="330"/>
      <c r="AO42" s="330"/>
      <c r="AP42" s="330"/>
      <c r="AQ42" s="330"/>
      <c r="AR42" s="330"/>
      <c r="AS42" s="330"/>
      <c r="AT42" s="330"/>
    </row>
    <row r="43" spans="1:46" x14ac:dyDescent="0.25">
      <c r="A43" s="1609" t="s">
        <v>3123</v>
      </c>
      <c r="B43" s="4829"/>
      <c r="C43" s="783"/>
      <c r="D43" s="468"/>
      <c r="E43" s="468"/>
      <c r="F43" s="790"/>
      <c r="G43" s="468"/>
      <c r="H43" s="468"/>
      <c r="I43" s="468"/>
      <c r="J43" s="468"/>
      <c r="K43" s="396"/>
      <c r="L43" s="468"/>
      <c r="M43" s="789"/>
      <c r="N43" s="789"/>
      <c r="O43" s="251"/>
      <c r="P43" s="747"/>
      <c r="Q43" s="250"/>
      <c r="R43" s="332"/>
      <c r="S43" s="332"/>
      <c r="T43" s="332"/>
      <c r="U43" s="330"/>
      <c r="V43" s="330"/>
      <c r="W43" s="330"/>
      <c r="X43" s="330"/>
      <c r="Y43" s="330"/>
      <c r="Z43" s="330"/>
      <c r="AA43" s="330"/>
      <c r="AB43" s="330"/>
      <c r="AC43" s="330"/>
      <c r="AD43" s="330"/>
      <c r="AE43" s="330"/>
      <c r="AF43" s="330"/>
      <c r="AG43" s="330"/>
      <c r="AH43" s="330"/>
      <c r="AI43" s="330"/>
      <c r="AJ43" s="330"/>
      <c r="AK43" s="330"/>
      <c r="AL43" s="330"/>
      <c r="AM43" s="330"/>
      <c r="AN43" s="330"/>
      <c r="AO43" s="330"/>
      <c r="AP43" s="330"/>
      <c r="AQ43" s="330"/>
      <c r="AR43" s="330"/>
      <c r="AS43" s="330"/>
      <c r="AT43" s="330"/>
    </row>
    <row r="44" spans="1:46" x14ac:dyDescent="0.25">
      <c r="A44" s="338" t="s">
        <v>3125</v>
      </c>
      <c r="B44" s="332"/>
      <c r="C44" s="332"/>
      <c r="D44" s="250"/>
      <c r="E44" s="250"/>
      <c r="F44" s="791"/>
      <c r="G44" s="250"/>
      <c r="H44" s="250"/>
      <c r="I44" s="250"/>
      <c r="J44" s="250"/>
      <c r="K44" s="462"/>
      <c r="L44" s="250"/>
      <c r="M44" s="250"/>
      <c r="N44" s="250"/>
      <c r="O44" s="250"/>
      <c r="P44" s="747"/>
      <c r="Q44" s="250"/>
      <c r="R44" s="332"/>
      <c r="S44" s="332"/>
      <c r="T44" s="332"/>
      <c r="U44" s="330"/>
      <c r="V44" s="330"/>
      <c r="W44" s="330"/>
      <c r="X44" s="330"/>
      <c r="Y44" s="330"/>
      <c r="Z44" s="330"/>
      <c r="AA44" s="330"/>
      <c r="AB44" s="330"/>
      <c r="AC44" s="330"/>
      <c r="AD44" s="330"/>
      <c r="AE44" s="330"/>
      <c r="AF44" s="330"/>
      <c r="AG44" s="330"/>
      <c r="AH44" s="330"/>
      <c r="AI44" s="330"/>
      <c r="AJ44" s="330"/>
      <c r="AK44" s="330"/>
      <c r="AL44" s="330"/>
      <c r="AM44" s="330"/>
      <c r="AN44" s="330"/>
      <c r="AO44" s="330"/>
      <c r="AP44" s="330"/>
      <c r="AQ44" s="330"/>
      <c r="AR44" s="330"/>
      <c r="AS44" s="330"/>
      <c r="AT44" s="330"/>
    </row>
    <row r="45" spans="1:46" ht="52.5" x14ac:dyDescent="0.25">
      <c r="A45" s="4786" t="s">
        <v>241</v>
      </c>
      <c r="B45" s="4830" t="s">
        <v>3126</v>
      </c>
      <c r="C45" s="4831" t="s">
        <v>3127</v>
      </c>
      <c r="D45" s="747"/>
      <c r="E45" s="250"/>
      <c r="F45" s="791"/>
      <c r="G45" s="250"/>
      <c r="H45" s="250"/>
      <c r="I45" s="250"/>
      <c r="J45" s="250"/>
      <c r="K45" s="462"/>
      <c r="L45" s="250"/>
      <c r="M45" s="250"/>
      <c r="N45" s="250"/>
      <c r="O45" s="250"/>
      <c r="P45" s="747"/>
      <c r="Q45" s="250"/>
      <c r="R45" s="332"/>
      <c r="S45" s="332"/>
      <c r="T45" s="332"/>
      <c r="U45" s="330"/>
      <c r="V45" s="330"/>
      <c r="W45" s="330"/>
      <c r="X45" s="330"/>
      <c r="Y45" s="330"/>
      <c r="Z45" s="330"/>
      <c r="AA45" s="330"/>
      <c r="AB45" s="330"/>
      <c r="AC45" s="330"/>
      <c r="AD45" s="330"/>
      <c r="AE45" s="330"/>
      <c r="AF45" s="330"/>
      <c r="AG45" s="330"/>
      <c r="AH45" s="330"/>
      <c r="AI45" s="330"/>
      <c r="AJ45" s="330"/>
      <c r="AK45" s="330"/>
      <c r="AL45" s="330"/>
      <c r="AM45" s="330"/>
      <c r="AN45" s="330"/>
      <c r="AO45" s="330"/>
      <c r="AP45" s="330"/>
      <c r="AQ45" s="330"/>
      <c r="AR45" s="330"/>
      <c r="AS45" s="330"/>
      <c r="AT45" s="330"/>
    </row>
    <row r="46" spans="1:46" x14ac:dyDescent="0.25">
      <c r="A46" s="4832" t="s">
        <v>3122</v>
      </c>
      <c r="B46" s="4833"/>
      <c r="C46" s="4834"/>
      <c r="D46" s="253"/>
      <c r="E46" s="253"/>
      <c r="F46" s="253"/>
      <c r="G46" s="253"/>
      <c r="H46" s="253"/>
      <c r="I46" s="253"/>
      <c r="J46" s="253"/>
      <c r="K46" s="253"/>
      <c r="L46" s="253"/>
      <c r="M46" s="243" t="s">
        <v>3128</v>
      </c>
      <c r="N46" s="243"/>
      <c r="O46" s="250"/>
      <c r="P46" s="747"/>
      <c r="Q46" s="250"/>
      <c r="R46" s="332"/>
      <c r="S46" s="332"/>
      <c r="T46" s="332"/>
      <c r="U46" s="330"/>
      <c r="V46" s="330"/>
      <c r="W46" s="330"/>
      <c r="X46" s="330"/>
      <c r="Y46" s="330"/>
      <c r="Z46" s="330"/>
      <c r="AA46" s="330"/>
      <c r="AB46" s="330"/>
      <c r="AC46" s="330"/>
      <c r="AD46" s="330"/>
      <c r="AE46" s="330"/>
      <c r="AF46" s="330"/>
      <c r="AG46" s="330"/>
      <c r="AH46" s="330"/>
      <c r="AI46" s="330"/>
      <c r="AJ46" s="330"/>
      <c r="AK46" s="330"/>
      <c r="AL46" s="330"/>
      <c r="AM46" s="330"/>
      <c r="AN46" s="330"/>
      <c r="AO46" s="330"/>
      <c r="AP46" s="330"/>
      <c r="AQ46" s="330"/>
      <c r="AR46" s="330"/>
      <c r="AS46" s="330"/>
      <c r="AT46" s="330"/>
    </row>
    <row r="47" spans="1:46" x14ac:dyDescent="0.25">
      <c r="A47" s="338" t="s">
        <v>3129</v>
      </c>
      <c r="B47" s="332"/>
      <c r="C47" s="332"/>
      <c r="D47" s="332"/>
      <c r="E47" s="4835"/>
      <c r="F47" s="7745"/>
      <c r="G47" s="250"/>
      <c r="H47" s="250"/>
      <c r="I47" s="250"/>
      <c r="J47" s="250"/>
      <c r="K47" s="250"/>
      <c r="L47" s="250"/>
      <c r="M47" s="250"/>
      <c r="N47" s="250"/>
      <c r="O47" s="250"/>
      <c r="P47" s="747"/>
      <c r="Q47" s="250"/>
      <c r="R47" s="332"/>
      <c r="S47" s="332"/>
      <c r="T47" s="332"/>
      <c r="U47" s="330"/>
      <c r="V47" s="330"/>
      <c r="W47" s="330"/>
      <c r="X47" s="330"/>
      <c r="Y47" s="330"/>
      <c r="Z47" s="330"/>
      <c r="AA47" s="330"/>
      <c r="AB47" s="330"/>
      <c r="AC47" s="330"/>
      <c r="AD47" s="330"/>
      <c r="AE47" s="330"/>
      <c r="AF47" s="330"/>
      <c r="AG47" s="330"/>
      <c r="AH47" s="330"/>
      <c r="AI47" s="330"/>
      <c r="AJ47" s="330"/>
      <c r="AK47" s="330"/>
      <c r="AL47" s="330"/>
      <c r="AM47" s="330"/>
      <c r="AN47" s="330"/>
      <c r="AO47" s="330"/>
      <c r="AP47" s="330"/>
      <c r="AQ47" s="330"/>
      <c r="AR47" s="330"/>
      <c r="AS47" s="330"/>
      <c r="AT47" s="330"/>
    </row>
    <row r="48" spans="1:46" x14ac:dyDescent="0.25">
      <c r="A48" s="7742" t="s">
        <v>7</v>
      </c>
      <c r="B48" s="7742" t="s">
        <v>5</v>
      </c>
      <c r="C48" s="7731" t="s">
        <v>3130</v>
      </c>
      <c r="D48" s="7732"/>
      <c r="E48" s="7747"/>
      <c r="F48" s="7746"/>
      <c r="G48" s="250"/>
      <c r="H48" s="250"/>
      <c r="I48" s="250"/>
      <c r="J48" s="250"/>
      <c r="K48" s="250"/>
      <c r="L48" s="250"/>
      <c r="M48" s="250"/>
      <c r="N48" s="250"/>
      <c r="O48" s="250"/>
      <c r="P48" s="747"/>
      <c r="Q48" s="250"/>
      <c r="R48" s="332"/>
      <c r="S48" s="332"/>
      <c r="T48" s="332"/>
      <c r="U48" s="330"/>
      <c r="V48" s="330"/>
      <c r="W48" s="330"/>
      <c r="X48" s="330"/>
      <c r="Y48" s="330"/>
      <c r="Z48" s="330"/>
      <c r="AA48" s="330"/>
      <c r="AB48" s="330"/>
      <c r="AC48" s="330"/>
      <c r="AD48" s="330"/>
      <c r="AE48" s="330"/>
      <c r="AF48" s="330"/>
      <c r="AG48" s="330"/>
      <c r="AH48" s="330"/>
      <c r="AI48" s="330"/>
      <c r="AJ48" s="330"/>
      <c r="AK48" s="330"/>
      <c r="AL48" s="330"/>
      <c r="AM48" s="330"/>
      <c r="AN48" s="330"/>
      <c r="AO48" s="330"/>
      <c r="AP48" s="330"/>
      <c r="AQ48" s="330"/>
      <c r="AR48" s="330"/>
      <c r="AS48" s="330"/>
      <c r="AT48" s="330"/>
    </row>
    <row r="49" spans="1:46" ht="21" x14ac:dyDescent="0.25">
      <c r="A49" s="7422"/>
      <c r="B49" s="7422"/>
      <c r="C49" s="4781" t="s">
        <v>3131</v>
      </c>
      <c r="D49" s="3916" t="s">
        <v>3132</v>
      </c>
      <c r="E49" s="4836" t="s">
        <v>3133</v>
      </c>
      <c r="F49" s="792"/>
      <c r="G49" s="793"/>
      <c r="H49" s="250"/>
      <c r="I49" s="250"/>
      <c r="J49" s="250"/>
      <c r="K49" s="250"/>
      <c r="L49" s="250"/>
      <c r="M49" s="250"/>
      <c r="N49" s="250"/>
      <c r="O49" s="250"/>
      <c r="P49" s="747"/>
      <c r="Q49" s="250"/>
      <c r="R49" s="332"/>
      <c r="S49" s="332"/>
      <c r="T49" s="332"/>
      <c r="U49" s="330"/>
      <c r="V49" s="330"/>
      <c r="W49" s="330"/>
      <c r="X49" s="330"/>
      <c r="Y49" s="330"/>
      <c r="Z49" s="330"/>
      <c r="AA49" s="330"/>
      <c r="AB49" s="330"/>
      <c r="AC49" s="330"/>
      <c r="AD49" s="330"/>
      <c r="AE49" s="330"/>
      <c r="AF49" s="330"/>
      <c r="AG49" s="330"/>
      <c r="AH49" s="330"/>
      <c r="AI49" s="330"/>
      <c r="AJ49" s="330"/>
      <c r="AK49" s="330"/>
      <c r="AL49" s="330"/>
      <c r="AM49" s="330"/>
      <c r="AN49" s="330"/>
      <c r="AO49" s="330"/>
      <c r="AP49" s="330"/>
      <c r="AQ49" s="330"/>
      <c r="AR49" s="330"/>
      <c r="AS49" s="330"/>
      <c r="AT49" s="330"/>
    </row>
    <row r="50" spans="1:46" x14ac:dyDescent="0.25">
      <c r="A50" s="4837" t="s">
        <v>3134</v>
      </c>
      <c r="B50" s="4115">
        <f>SUM(C50:E50)</f>
        <v>0</v>
      </c>
      <c r="C50" s="3808"/>
      <c r="D50" s="1641"/>
      <c r="E50" s="3809"/>
      <c r="F50" s="792"/>
      <c r="G50" s="793"/>
      <c r="H50" s="250"/>
      <c r="I50" s="250"/>
      <c r="J50" s="250"/>
      <c r="K50" s="250"/>
      <c r="L50" s="250"/>
      <c r="M50" s="250"/>
      <c r="N50" s="250"/>
      <c r="O50" s="250"/>
      <c r="P50" s="747"/>
      <c r="Q50" s="250"/>
      <c r="R50" s="332"/>
      <c r="S50" s="332"/>
      <c r="T50" s="332"/>
      <c r="U50" s="330"/>
      <c r="V50" s="330"/>
      <c r="W50" s="330"/>
      <c r="X50" s="330"/>
      <c r="Y50" s="330"/>
      <c r="Z50" s="330"/>
      <c r="AA50" s="330"/>
      <c r="AB50" s="330"/>
      <c r="AC50" s="330"/>
      <c r="AD50" s="330"/>
      <c r="AE50" s="330"/>
      <c r="AF50" s="330"/>
      <c r="AG50" s="330"/>
      <c r="AH50" s="330"/>
      <c r="AI50" s="330"/>
      <c r="AJ50" s="330"/>
      <c r="AK50" s="330"/>
      <c r="AL50" s="330"/>
      <c r="AM50" s="330"/>
      <c r="AN50" s="330"/>
      <c r="AO50" s="330"/>
      <c r="AP50" s="330"/>
      <c r="AQ50" s="330"/>
      <c r="AR50" s="330"/>
      <c r="AS50" s="330"/>
      <c r="AT50" s="330"/>
    </row>
    <row r="51" spans="1:46" x14ac:dyDescent="0.25">
      <c r="A51" s="4838" t="s">
        <v>3135</v>
      </c>
      <c r="B51" s="1606">
        <f>SUM(C51:E51)</f>
        <v>0</v>
      </c>
      <c r="C51" s="1596"/>
      <c r="D51" s="1634"/>
      <c r="E51" s="1597"/>
      <c r="F51" s="250"/>
      <c r="G51" s="250"/>
      <c r="H51" s="250"/>
      <c r="I51" s="250"/>
      <c r="J51" s="250"/>
      <c r="K51" s="250"/>
      <c r="L51" s="250"/>
      <c r="M51" s="250"/>
      <c r="N51" s="250"/>
      <c r="O51" s="250"/>
      <c r="P51" s="747"/>
      <c r="Q51" s="250"/>
      <c r="R51" s="332"/>
      <c r="S51" s="332"/>
      <c r="T51" s="332"/>
      <c r="U51" s="330"/>
      <c r="V51" s="330"/>
      <c r="W51" s="330"/>
      <c r="X51" s="330"/>
      <c r="Y51" s="330"/>
      <c r="Z51" s="330"/>
      <c r="AA51" s="330"/>
      <c r="AB51" s="330"/>
      <c r="AC51" s="330"/>
      <c r="AD51" s="330"/>
      <c r="AE51" s="330"/>
      <c r="AF51" s="330"/>
      <c r="AG51" s="330"/>
      <c r="AH51" s="330"/>
      <c r="AI51" s="330"/>
      <c r="AJ51" s="330"/>
      <c r="AK51" s="330"/>
      <c r="AL51" s="330"/>
      <c r="AM51" s="330"/>
      <c r="AN51" s="330"/>
      <c r="AO51" s="330"/>
      <c r="AP51" s="330"/>
      <c r="AQ51" s="330"/>
      <c r="AR51" s="330"/>
      <c r="AS51" s="330"/>
      <c r="AT51" s="330"/>
    </row>
    <row r="52" spans="1:46" x14ac:dyDescent="0.25">
      <c r="A52" s="253" t="s">
        <v>3136</v>
      </c>
      <c r="B52" s="332"/>
      <c r="C52" s="332"/>
      <c r="D52" s="249"/>
      <c r="E52" s="249"/>
      <c r="F52" s="250"/>
      <c r="G52" s="250"/>
      <c r="H52" s="250"/>
      <c r="I52" s="250"/>
      <c r="J52" s="250"/>
      <c r="K52" s="250"/>
      <c r="L52" s="250"/>
      <c r="M52" s="250"/>
      <c r="N52" s="250"/>
      <c r="O52" s="250"/>
      <c r="P52" s="747"/>
      <c r="Q52" s="250"/>
      <c r="R52" s="332"/>
      <c r="S52" s="332"/>
      <c r="T52" s="332"/>
      <c r="U52" s="330"/>
      <c r="V52" s="330"/>
      <c r="W52" s="330"/>
      <c r="X52" s="330"/>
      <c r="Y52" s="330"/>
      <c r="Z52" s="330"/>
      <c r="AA52" s="330"/>
      <c r="AB52" s="330"/>
      <c r="AC52" s="330"/>
      <c r="AD52" s="330"/>
      <c r="AE52" s="330"/>
      <c r="AF52" s="330"/>
      <c r="AG52" s="330"/>
      <c r="AH52" s="330"/>
      <c r="AI52" s="330"/>
      <c r="AJ52" s="330"/>
      <c r="AK52" s="330"/>
      <c r="AL52" s="330"/>
      <c r="AM52" s="330"/>
      <c r="AN52" s="330"/>
      <c r="AO52" s="330"/>
      <c r="AP52" s="330"/>
      <c r="AQ52" s="330"/>
      <c r="AR52" s="330"/>
      <c r="AS52" s="330"/>
      <c r="AT52" s="330"/>
    </row>
    <row r="53" spans="1:46" ht="31.5" x14ac:dyDescent="0.25">
      <c r="A53" s="4786" t="s">
        <v>217</v>
      </c>
      <c r="B53" s="4816" t="s">
        <v>3137</v>
      </c>
      <c r="C53" s="4839" t="s">
        <v>3138</v>
      </c>
      <c r="D53" s="4831" t="s">
        <v>13</v>
      </c>
      <c r="E53" s="4816" t="s">
        <v>14</v>
      </c>
      <c r="F53" s="250"/>
      <c r="G53" s="250"/>
      <c r="H53" s="250"/>
      <c r="I53" s="250"/>
      <c r="J53" s="250"/>
      <c r="K53" s="250"/>
      <c r="L53" s="250"/>
      <c r="M53" s="250"/>
      <c r="N53" s="250"/>
      <c r="O53" s="250"/>
      <c r="P53" s="747"/>
      <c r="Q53" s="250"/>
      <c r="R53" s="332"/>
      <c r="S53" s="332"/>
      <c r="T53" s="332"/>
      <c r="U53" s="330"/>
      <c r="V53" s="330"/>
      <c r="W53" s="330"/>
      <c r="X53" s="330"/>
      <c r="Y53" s="330"/>
      <c r="Z53" s="330"/>
      <c r="AA53" s="330"/>
      <c r="AB53" s="330"/>
      <c r="AC53" s="330"/>
      <c r="AD53" s="330"/>
      <c r="AE53" s="330"/>
      <c r="AF53" s="330"/>
      <c r="AG53" s="330"/>
      <c r="AH53" s="330"/>
      <c r="AI53" s="330"/>
      <c r="AJ53" s="330"/>
      <c r="AK53" s="330"/>
      <c r="AL53" s="330"/>
      <c r="AM53" s="330"/>
      <c r="AN53" s="330"/>
      <c r="AO53" s="330"/>
      <c r="AP53" s="330"/>
      <c r="AQ53" s="330"/>
      <c r="AR53" s="330"/>
      <c r="AS53" s="330"/>
      <c r="AT53" s="330"/>
    </row>
    <row r="54" spans="1:46" x14ac:dyDescent="0.25">
      <c r="A54" s="4840" t="s">
        <v>3139</v>
      </c>
      <c r="B54" s="4841"/>
      <c r="C54" s="4842"/>
      <c r="D54" s="4843"/>
      <c r="E54" s="4843"/>
      <c r="F54" s="249"/>
      <c r="G54" s="249"/>
      <c r="H54" s="249"/>
      <c r="I54" s="249"/>
      <c r="J54" s="249"/>
      <c r="K54" s="249"/>
      <c r="L54" s="249"/>
      <c r="M54" s="250"/>
      <c r="N54" s="250"/>
      <c r="O54" s="250"/>
      <c r="P54" s="747"/>
      <c r="Q54" s="250"/>
      <c r="R54" s="332"/>
      <c r="S54" s="332"/>
      <c r="T54" s="332"/>
      <c r="U54" s="330"/>
      <c r="V54" s="330"/>
      <c r="W54" s="330"/>
      <c r="X54" s="330"/>
      <c r="Y54" s="330"/>
      <c r="Z54" s="330"/>
      <c r="AA54" s="330"/>
      <c r="AB54" s="330"/>
      <c r="AC54" s="330"/>
      <c r="AD54" s="330"/>
      <c r="AE54" s="330"/>
      <c r="AF54" s="330"/>
      <c r="AG54" s="330"/>
      <c r="AH54" s="330"/>
      <c r="AI54" s="330"/>
      <c r="AJ54" s="330"/>
      <c r="AK54" s="330"/>
      <c r="AL54" s="330"/>
      <c r="AM54" s="330"/>
      <c r="AN54" s="330"/>
      <c r="AO54" s="330"/>
      <c r="AP54" s="330"/>
      <c r="AQ54" s="330"/>
      <c r="AR54" s="330"/>
      <c r="AS54" s="330"/>
      <c r="AT54" s="330"/>
    </row>
    <row r="55" spans="1:46" ht="30" customHeight="1" x14ac:dyDescent="0.25">
      <c r="A55" s="4294" t="s">
        <v>3140</v>
      </c>
      <c r="B55" s="794"/>
      <c r="C55" s="795"/>
      <c r="D55" s="1486"/>
      <c r="E55" s="1486"/>
      <c r="F55" s="332"/>
      <c r="G55" s="332"/>
      <c r="H55" s="332"/>
      <c r="I55" s="332"/>
      <c r="J55" s="332"/>
      <c r="K55" s="332"/>
      <c r="L55" s="332"/>
      <c r="M55" s="332"/>
      <c r="N55" s="332"/>
      <c r="O55" s="250"/>
      <c r="P55" s="747"/>
      <c r="Q55" s="250"/>
      <c r="R55" s="332"/>
      <c r="S55" s="332"/>
      <c r="T55" s="332"/>
      <c r="U55" s="330"/>
      <c r="V55" s="330"/>
      <c r="W55" s="330"/>
      <c r="X55" s="330"/>
      <c r="Y55" s="330"/>
      <c r="Z55" s="330"/>
      <c r="AA55" s="330"/>
      <c r="AB55" s="330"/>
      <c r="AC55" s="330"/>
      <c r="AD55" s="330"/>
      <c r="AE55" s="330"/>
      <c r="AF55" s="330"/>
      <c r="AG55" s="330"/>
      <c r="AH55" s="330"/>
      <c r="AI55" s="330"/>
      <c r="AJ55" s="330"/>
      <c r="AK55" s="330"/>
      <c r="AL55" s="330"/>
      <c r="AM55" s="330"/>
      <c r="AN55" s="330"/>
      <c r="AO55" s="330"/>
      <c r="AP55" s="330"/>
      <c r="AQ55" s="330"/>
      <c r="AR55" s="330"/>
      <c r="AS55" s="330"/>
      <c r="AT55" s="330"/>
    </row>
    <row r="56" spans="1:46" ht="38.25" customHeight="1" x14ac:dyDescent="0.25">
      <c r="A56" s="4844" t="s">
        <v>3141</v>
      </c>
      <c r="B56" s="1598"/>
      <c r="C56" s="1601"/>
      <c r="D56" s="1640"/>
      <c r="E56" s="1640"/>
      <c r="F56" s="332"/>
      <c r="G56" s="332"/>
      <c r="H56" s="332"/>
      <c r="I56" s="332"/>
      <c r="J56" s="332"/>
      <c r="K56" s="332"/>
      <c r="L56" s="332"/>
      <c r="M56" s="332"/>
      <c r="N56" s="332"/>
      <c r="O56" s="250"/>
      <c r="P56" s="747"/>
      <c r="Q56" s="250"/>
      <c r="R56" s="332"/>
      <c r="S56" s="332"/>
      <c r="T56" s="332"/>
      <c r="U56" s="330"/>
      <c r="V56" s="330"/>
      <c r="W56" s="330"/>
      <c r="X56" s="330"/>
      <c r="Y56" s="330"/>
      <c r="Z56" s="330"/>
      <c r="AA56" s="330"/>
      <c r="AB56" s="330"/>
      <c r="AC56" s="330"/>
      <c r="AD56" s="330"/>
      <c r="AE56" s="330"/>
      <c r="AF56" s="330"/>
      <c r="AG56" s="330"/>
      <c r="AH56" s="330"/>
      <c r="AI56" s="330"/>
      <c r="AJ56" s="330"/>
      <c r="AK56" s="330"/>
      <c r="AL56" s="330"/>
      <c r="AM56" s="330"/>
      <c r="AN56" s="330"/>
      <c r="AO56" s="330"/>
      <c r="AP56" s="330"/>
      <c r="AQ56" s="330"/>
      <c r="AR56" s="330"/>
      <c r="AS56" s="330"/>
      <c r="AT56" s="330"/>
    </row>
    <row r="57" spans="1:46" x14ac:dyDescent="0.25">
      <c r="A57" s="468" t="s">
        <v>3142</v>
      </c>
      <c r="B57" s="269"/>
      <c r="C57" s="251"/>
      <c r="D57" s="330"/>
      <c r="E57" s="330"/>
      <c r="F57" s="4835"/>
      <c r="G57" s="4835"/>
      <c r="H57" s="4835"/>
      <c r="I57" s="4835"/>
      <c r="J57" s="4835"/>
      <c r="K57" s="4835"/>
      <c r="L57" s="4835"/>
      <c r="M57" s="4835"/>
      <c r="N57" s="4835"/>
      <c r="O57" s="4835"/>
      <c r="P57" s="332"/>
      <c r="Q57" s="332"/>
      <c r="R57" s="332"/>
      <c r="S57" s="332"/>
      <c r="T57" s="332"/>
      <c r="U57" s="330"/>
      <c r="V57" s="330"/>
      <c r="W57" s="330"/>
      <c r="X57" s="330"/>
      <c r="Y57" s="330"/>
      <c r="Z57" s="330"/>
      <c r="AA57" s="330"/>
      <c r="AB57" s="330"/>
      <c r="AC57" s="330"/>
      <c r="AD57" s="330"/>
      <c r="AE57" s="330"/>
      <c r="AF57" s="330"/>
      <c r="AG57" s="330"/>
      <c r="AH57" s="330"/>
      <c r="AI57" s="330"/>
      <c r="AJ57" s="330"/>
      <c r="AK57" s="330"/>
      <c r="AL57" s="330"/>
      <c r="AM57" s="330"/>
      <c r="AN57" s="330"/>
      <c r="AO57" s="330"/>
      <c r="AP57" s="330"/>
      <c r="AQ57" s="330"/>
      <c r="AR57" s="330"/>
      <c r="AS57" s="330"/>
      <c r="AT57" s="330"/>
    </row>
    <row r="58" spans="1:46" x14ac:dyDescent="0.25">
      <c r="A58" s="7730" t="s">
        <v>217</v>
      </c>
      <c r="B58" s="7455"/>
      <c r="C58" s="7730" t="s">
        <v>49</v>
      </c>
      <c r="D58" s="7455"/>
      <c r="E58" s="7440"/>
      <c r="F58" s="7731" t="s">
        <v>3143</v>
      </c>
      <c r="G58" s="7732"/>
      <c r="H58" s="7732"/>
      <c r="I58" s="7732"/>
      <c r="J58" s="7732"/>
      <c r="K58" s="7732"/>
      <c r="L58" s="7732"/>
      <c r="M58" s="7732"/>
      <c r="N58" s="7732"/>
      <c r="O58" s="7733"/>
      <c r="P58" s="7734" t="s">
        <v>13</v>
      </c>
      <c r="Q58" s="7581" t="s">
        <v>14</v>
      </c>
      <c r="R58" s="332"/>
      <c r="S58" s="332"/>
      <c r="T58" s="332"/>
      <c r="U58" s="330"/>
      <c r="V58" s="330"/>
      <c r="W58" s="330"/>
      <c r="X58" s="330"/>
      <c r="Y58" s="330"/>
      <c r="Z58" s="330"/>
      <c r="AA58" s="330"/>
      <c r="AB58" s="330"/>
      <c r="AC58" s="330"/>
      <c r="AD58" s="330"/>
      <c r="AE58" s="330"/>
      <c r="AF58" s="330"/>
      <c r="AG58" s="330"/>
      <c r="AH58" s="330"/>
      <c r="AI58" s="330"/>
      <c r="AJ58" s="330"/>
      <c r="AK58" s="330"/>
      <c r="AL58" s="330"/>
      <c r="AM58" s="330"/>
      <c r="AN58" s="330"/>
      <c r="AO58" s="330"/>
      <c r="AP58" s="330"/>
      <c r="AQ58" s="330"/>
      <c r="AR58" s="330"/>
      <c r="AS58" s="330"/>
      <c r="AT58" s="330"/>
    </row>
    <row r="59" spans="1:46" x14ac:dyDescent="0.25">
      <c r="A59" s="6201"/>
      <c r="B59" s="6202"/>
      <c r="C59" s="7439"/>
      <c r="D59" s="7456"/>
      <c r="E59" s="7441"/>
      <c r="F59" s="7737" t="s">
        <v>579</v>
      </c>
      <c r="G59" s="7738"/>
      <c r="H59" s="7737" t="s">
        <v>580</v>
      </c>
      <c r="I59" s="7738"/>
      <c r="J59" s="7737" t="s">
        <v>581</v>
      </c>
      <c r="K59" s="7738"/>
      <c r="L59" s="7737" t="s">
        <v>582</v>
      </c>
      <c r="M59" s="7738"/>
      <c r="N59" s="7737" t="s">
        <v>3144</v>
      </c>
      <c r="O59" s="7739"/>
      <c r="P59" s="7735"/>
      <c r="Q59" s="7686"/>
      <c r="R59" s="332"/>
      <c r="S59" s="332"/>
      <c r="T59" s="332"/>
      <c r="U59" s="330"/>
      <c r="V59" s="330"/>
      <c r="W59" s="330"/>
      <c r="X59" s="330"/>
      <c r="Y59" s="330"/>
      <c r="Z59" s="330"/>
      <c r="AA59" s="330"/>
      <c r="AB59" s="330"/>
      <c r="AC59" s="330"/>
      <c r="AD59" s="330"/>
      <c r="AE59" s="330"/>
      <c r="AF59" s="330"/>
      <c r="AG59" s="330"/>
      <c r="AH59" s="330"/>
      <c r="AI59" s="330"/>
      <c r="AJ59" s="330"/>
      <c r="AK59" s="330"/>
      <c r="AL59" s="330"/>
      <c r="AM59" s="330"/>
      <c r="AN59" s="330"/>
      <c r="AO59" s="330"/>
      <c r="AP59" s="330"/>
      <c r="AQ59" s="330"/>
      <c r="AR59" s="330"/>
      <c r="AS59" s="330"/>
      <c r="AT59" s="330"/>
    </row>
    <row r="60" spans="1:46" ht="21" x14ac:dyDescent="0.25">
      <c r="A60" s="7439"/>
      <c r="B60" s="7456"/>
      <c r="C60" s="4816" t="s">
        <v>52</v>
      </c>
      <c r="D60" s="4845" t="s">
        <v>53</v>
      </c>
      <c r="E60" s="4816" t="s">
        <v>54</v>
      </c>
      <c r="F60" s="4781" t="s">
        <v>53</v>
      </c>
      <c r="G60" s="4831" t="s">
        <v>54</v>
      </c>
      <c r="H60" s="4781" t="s">
        <v>53</v>
      </c>
      <c r="I60" s="4831" t="s">
        <v>54</v>
      </c>
      <c r="J60" s="4781" t="s">
        <v>53</v>
      </c>
      <c r="K60" s="4831" t="s">
        <v>54</v>
      </c>
      <c r="L60" s="4781" t="s">
        <v>53</v>
      </c>
      <c r="M60" s="4831" t="s">
        <v>54</v>
      </c>
      <c r="N60" s="4781" t="s">
        <v>53</v>
      </c>
      <c r="O60" s="4846" t="s">
        <v>54</v>
      </c>
      <c r="P60" s="7736"/>
      <c r="Q60" s="7582" t="s">
        <v>54</v>
      </c>
      <c r="R60" s="332"/>
      <c r="S60" s="332"/>
      <c r="T60" s="332"/>
      <c r="U60" s="330"/>
      <c r="V60" s="330"/>
      <c r="W60" s="330"/>
      <c r="X60" s="330"/>
      <c r="Y60" s="330"/>
      <c r="Z60" s="330"/>
      <c r="AA60" s="330"/>
      <c r="AB60" s="330"/>
      <c r="AC60" s="330"/>
      <c r="AD60" s="330"/>
      <c r="AE60" s="330"/>
      <c r="AF60" s="330"/>
      <c r="AG60" s="330"/>
      <c r="AH60" s="330"/>
      <c r="AI60" s="330"/>
      <c r="AJ60" s="330"/>
      <c r="AK60" s="330"/>
      <c r="AL60" s="330"/>
      <c r="AM60" s="330"/>
      <c r="AN60" s="330"/>
      <c r="AO60" s="330"/>
      <c r="AP60" s="330"/>
      <c r="AQ60" s="330"/>
      <c r="AR60" s="330"/>
      <c r="AS60" s="330"/>
      <c r="AT60" s="330"/>
    </row>
    <row r="61" spans="1:46" x14ac:dyDescent="0.25">
      <c r="A61" s="6211" t="s">
        <v>225</v>
      </c>
      <c r="B61" s="6516"/>
      <c r="C61" s="3837">
        <f t="shared" ref="C61:C66" si="2">SUM(D61+E61)</f>
        <v>0</v>
      </c>
      <c r="D61" s="3837">
        <f>SUM(F61+H61+J61+L61)</f>
        <v>0</v>
      </c>
      <c r="E61" s="4847">
        <f>SUM(G61+I61+K61+M61)</f>
        <v>0</v>
      </c>
      <c r="F61" s="266"/>
      <c r="G61" s="315"/>
      <c r="H61" s="266"/>
      <c r="I61" s="315"/>
      <c r="J61" s="266"/>
      <c r="K61" s="315"/>
      <c r="L61" s="266"/>
      <c r="M61" s="315"/>
      <c r="N61" s="1706"/>
      <c r="O61" s="1707"/>
      <c r="P61" s="4134"/>
      <c r="Q61" s="3809"/>
      <c r="R61" s="783" t="str">
        <f>CA61&amp;CB61</f>
        <v/>
      </c>
      <c r="S61" s="332"/>
      <c r="T61" s="332"/>
      <c r="U61" s="330"/>
      <c r="V61" s="330"/>
      <c r="W61" s="330"/>
      <c r="X61" s="330"/>
      <c r="Y61" s="330"/>
      <c r="Z61" s="330"/>
      <c r="AA61" s="330"/>
      <c r="AB61" s="330"/>
      <c r="AC61" s="330"/>
      <c r="AD61" s="330"/>
      <c r="AE61" s="330"/>
      <c r="AF61" s="330"/>
      <c r="AG61" s="330"/>
      <c r="AH61" s="330"/>
      <c r="AI61" s="330"/>
      <c r="AJ61" s="330"/>
      <c r="AK61" s="330"/>
      <c r="AL61" s="330"/>
      <c r="AM61" s="330"/>
      <c r="AN61" s="330"/>
      <c r="AO61" s="330"/>
      <c r="AP61" s="330"/>
      <c r="AQ61" s="330"/>
      <c r="AR61" s="330"/>
      <c r="AS61" s="330"/>
      <c r="AT61" s="330"/>
    </row>
    <row r="62" spans="1:46" x14ac:dyDescent="0.25">
      <c r="A62" s="7470" t="s">
        <v>3145</v>
      </c>
      <c r="B62" s="7471"/>
      <c r="C62" s="3047">
        <f t="shared" si="2"/>
        <v>0</v>
      </c>
      <c r="D62" s="358">
        <f>SUM(F62+H62+J62+L62)</f>
        <v>0</v>
      </c>
      <c r="E62" s="2058">
        <f>SUM(G62+I62+K62+M62)</f>
        <v>0</v>
      </c>
      <c r="F62" s="1855"/>
      <c r="G62" s="1595"/>
      <c r="H62" s="1855"/>
      <c r="I62" s="1856"/>
      <c r="J62" s="1855"/>
      <c r="K62" s="1856"/>
      <c r="L62" s="1583"/>
      <c r="M62" s="1595"/>
      <c r="N62" s="1643"/>
      <c r="O62" s="1644"/>
      <c r="P62" s="2894"/>
      <c r="Q62" s="1595"/>
      <c r="R62" s="783" t="str">
        <f>CA62&amp;CB62</f>
        <v/>
      </c>
      <c r="S62" s="332"/>
      <c r="T62" s="332"/>
      <c r="U62" s="330"/>
      <c r="V62" s="330"/>
      <c r="W62" s="330"/>
      <c r="X62" s="330"/>
      <c r="Y62" s="330"/>
      <c r="Z62" s="330"/>
      <c r="AA62" s="330"/>
      <c r="AB62" s="330"/>
      <c r="AC62" s="330"/>
      <c r="AD62" s="330"/>
      <c r="AE62" s="330"/>
      <c r="AF62" s="330"/>
      <c r="AG62" s="330"/>
      <c r="AH62" s="330"/>
      <c r="AI62" s="330"/>
      <c r="AJ62" s="330"/>
      <c r="AK62" s="330"/>
      <c r="AL62" s="330"/>
      <c r="AM62" s="330"/>
      <c r="AN62" s="330"/>
      <c r="AO62" s="330"/>
      <c r="AP62" s="330"/>
      <c r="AQ62" s="330"/>
      <c r="AR62" s="330"/>
      <c r="AS62" s="330"/>
      <c r="AT62" s="330"/>
    </row>
    <row r="63" spans="1:46" x14ac:dyDescent="0.25">
      <c r="A63" s="6211" t="s">
        <v>3146</v>
      </c>
      <c r="B63" s="6211"/>
      <c r="C63" s="2994">
        <f t="shared" si="2"/>
        <v>0</v>
      </c>
      <c r="D63" s="2994">
        <f>SUM(F63+H63+J63+L63+N63)</f>
        <v>0</v>
      </c>
      <c r="E63" s="2061">
        <f>SUM(G63+I63+K63+M63+O63)</f>
        <v>0</v>
      </c>
      <c r="F63" s="4848"/>
      <c r="G63" s="4849"/>
      <c r="H63" s="4850"/>
      <c r="I63" s="4851"/>
      <c r="J63" s="4852"/>
      <c r="K63" s="4853"/>
      <c r="L63" s="1583"/>
      <c r="M63" s="1595"/>
      <c r="N63" s="1583"/>
      <c r="O63" s="1679"/>
      <c r="P63" s="2894"/>
      <c r="Q63" s="1595"/>
      <c r="R63" s="783" t="str">
        <f>CA63&amp;CB63</f>
        <v/>
      </c>
      <c r="S63" s="332"/>
      <c r="T63" s="332"/>
      <c r="U63" s="330"/>
      <c r="V63" s="330"/>
      <c r="W63" s="330"/>
      <c r="X63" s="330"/>
      <c r="Y63" s="330"/>
      <c r="Z63" s="330"/>
      <c r="AA63" s="330"/>
      <c r="AB63" s="330"/>
      <c r="AC63" s="330"/>
      <c r="AD63" s="330"/>
      <c r="AE63" s="330"/>
      <c r="AF63" s="330"/>
      <c r="AG63" s="330"/>
      <c r="AH63" s="330"/>
      <c r="AI63" s="330"/>
      <c r="AJ63" s="330"/>
      <c r="AK63" s="330"/>
      <c r="AL63" s="330"/>
      <c r="AM63" s="330"/>
      <c r="AN63" s="330"/>
      <c r="AO63" s="330"/>
      <c r="AP63" s="330"/>
      <c r="AQ63" s="330"/>
      <c r="AR63" s="330"/>
      <c r="AS63" s="330"/>
      <c r="AT63" s="330"/>
    </row>
    <row r="64" spans="1:46" x14ac:dyDescent="0.25">
      <c r="A64" s="6212" t="s">
        <v>3147</v>
      </c>
      <c r="B64" s="6212"/>
      <c r="C64" s="2994">
        <f t="shared" si="2"/>
        <v>0</v>
      </c>
      <c r="D64" s="2994">
        <f t="shared" ref="D64:E66" si="3">SUM(J64+L64+N64)</f>
        <v>0</v>
      </c>
      <c r="E64" s="2061">
        <f t="shared" si="3"/>
        <v>0</v>
      </c>
      <c r="F64" s="1706"/>
      <c r="G64" s="1707"/>
      <c r="H64" s="1706"/>
      <c r="I64" s="1707"/>
      <c r="J64" s="4848"/>
      <c r="K64" s="4854"/>
      <c r="L64" s="1855"/>
      <c r="M64" s="1856"/>
      <c r="N64" s="1855"/>
      <c r="O64" s="1858"/>
      <c r="P64" s="4130"/>
      <c r="Q64" s="1856"/>
      <c r="R64" s="783" t="str">
        <f>CA64&amp;CB64</f>
        <v/>
      </c>
      <c r="S64" s="332"/>
      <c r="T64" s="332"/>
      <c r="U64" s="330"/>
      <c r="V64" s="330"/>
      <c r="W64" s="330"/>
      <c r="X64" s="330"/>
      <c r="Y64" s="330"/>
      <c r="Z64" s="330"/>
      <c r="AA64" s="330"/>
      <c r="AB64" s="330"/>
      <c r="AC64" s="330"/>
      <c r="AD64" s="330"/>
      <c r="AE64" s="330"/>
      <c r="AF64" s="330"/>
      <c r="AG64" s="330"/>
      <c r="AH64" s="330"/>
      <c r="AI64" s="330"/>
      <c r="AJ64" s="330"/>
      <c r="AK64" s="330"/>
      <c r="AL64" s="330"/>
      <c r="AM64" s="330"/>
      <c r="AN64" s="330"/>
      <c r="AO64" s="330"/>
      <c r="AP64" s="330"/>
      <c r="AQ64" s="330"/>
      <c r="AR64" s="330"/>
      <c r="AS64" s="330"/>
      <c r="AT64" s="330"/>
    </row>
    <row r="65" spans="1:46" x14ac:dyDescent="0.25">
      <c r="A65" s="6516" t="s">
        <v>3148</v>
      </c>
      <c r="B65" s="6515"/>
      <c r="C65" s="2994">
        <f t="shared" si="2"/>
        <v>0</v>
      </c>
      <c r="D65" s="2994">
        <f t="shared" si="3"/>
        <v>0</v>
      </c>
      <c r="E65" s="2061">
        <f t="shared" si="3"/>
        <v>0</v>
      </c>
      <c r="F65" s="1643"/>
      <c r="G65" s="1644"/>
      <c r="H65" s="1643"/>
      <c r="I65" s="1644"/>
      <c r="J65" s="4848"/>
      <c r="K65" s="4854"/>
      <c r="L65" s="1855"/>
      <c r="M65" s="1856"/>
      <c r="N65" s="1855"/>
      <c r="O65" s="1858"/>
      <c r="P65" s="4130"/>
      <c r="Q65" s="1856"/>
      <c r="R65" s="796"/>
      <c r="S65" s="332"/>
      <c r="T65" s="332"/>
      <c r="U65" s="330"/>
      <c r="V65" s="330"/>
      <c r="W65" s="330"/>
      <c r="X65" s="330"/>
      <c r="Y65" s="330"/>
      <c r="Z65" s="330"/>
      <c r="AA65" s="330"/>
      <c r="AB65" s="330"/>
      <c r="AC65" s="330"/>
      <c r="AD65" s="330"/>
      <c r="AE65" s="330"/>
      <c r="AF65" s="330"/>
      <c r="AG65" s="330"/>
      <c r="AH65" s="330"/>
      <c r="AI65" s="330"/>
      <c r="AJ65" s="330"/>
      <c r="AK65" s="330"/>
      <c r="AL65" s="330"/>
      <c r="AM65" s="330"/>
      <c r="AN65" s="330"/>
      <c r="AO65" s="330"/>
      <c r="AP65" s="330"/>
      <c r="AQ65" s="330"/>
      <c r="AR65" s="330"/>
      <c r="AS65" s="330"/>
      <c r="AT65" s="330"/>
    </row>
    <row r="66" spans="1:46" x14ac:dyDescent="0.25">
      <c r="A66" s="6509" t="s">
        <v>3149</v>
      </c>
      <c r="B66" s="6510"/>
      <c r="C66" s="3000">
        <f t="shared" si="2"/>
        <v>0</v>
      </c>
      <c r="D66" s="3000">
        <f t="shared" si="3"/>
        <v>0</v>
      </c>
      <c r="E66" s="2066">
        <f t="shared" si="3"/>
        <v>0</v>
      </c>
      <c r="F66" s="1632"/>
      <c r="G66" s="1636"/>
      <c r="H66" s="1632"/>
      <c r="I66" s="1636"/>
      <c r="J66" s="4855"/>
      <c r="K66" s="4856"/>
      <c r="L66" s="1596"/>
      <c r="M66" s="1597"/>
      <c r="N66" s="1596"/>
      <c r="O66" s="1710"/>
      <c r="P66" s="2879"/>
      <c r="Q66" s="1597"/>
      <c r="R66" s="796"/>
      <c r="S66" s="332"/>
      <c r="T66" s="332"/>
      <c r="U66" s="330"/>
      <c r="V66" s="330"/>
      <c r="W66" s="330"/>
      <c r="X66" s="330"/>
      <c r="Y66" s="330"/>
      <c r="Z66" s="330"/>
      <c r="AA66" s="330"/>
      <c r="AB66" s="330"/>
      <c r="AC66" s="330"/>
      <c r="AD66" s="330"/>
      <c r="AE66" s="330"/>
      <c r="AF66" s="330"/>
      <c r="AG66" s="330"/>
      <c r="AH66" s="330"/>
      <c r="AI66" s="330"/>
      <c r="AJ66" s="330"/>
      <c r="AK66" s="330"/>
      <c r="AL66" s="330"/>
      <c r="AM66" s="330"/>
      <c r="AN66" s="330"/>
      <c r="AO66" s="330"/>
      <c r="AP66" s="330"/>
      <c r="AQ66" s="330"/>
      <c r="AR66" s="330"/>
      <c r="AS66" s="330"/>
      <c r="AT66" s="330"/>
    </row>
    <row r="67" spans="1:46" x14ac:dyDescent="0.25">
      <c r="A67" s="42" t="s">
        <v>3150</v>
      </c>
      <c r="B67" s="289"/>
      <c r="C67" s="332"/>
      <c r="D67" s="332"/>
      <c r="E67" s="332"/>
      <c r="F67" s="332"/>
      <c r="G67" s="332"/>
      <c r="H67" s="332"/>
      <c r="I67" s="332"/>
      <c r="J67" s="332"/>
      <c r="K67" s="332"/>
      <c r="L67" s="332"/>
      <c r="M67" s="332"/>
      <c r="N67" s="332"/>
      <c r="O67" s="332"/>
      <c r="P67" s="332"/>
      <c r="Q67" s="332"/>
      <c r="R67" s="332"/>
      <c r="S67" s="332"/>
      <c r="T67" s="332"/>
      <c r="U67" s="330"/>
      <c r="V67" s="330"/>
      <c r="W67" s="330"/>
      <c r="X67" s="330"/>
      <c r="Y67" s="330"/>
      <c r="Z67" s="330"/>
      <c r="AA67" s="330"/>
      <c r="AB67" s="330"/>
      <c r="AC67" s="330"/>
      <c r="AD67" s="330"/>
      <c r="AE67" s="330"/>
      <c r="AF67" s="330"/>
      <c r="AG67" s="330"/>
      <c r="AH67" s="330"/>
      <c r="AI67" s="330"/>
      <c r="AJ67" s="330"/>
      <c r="AK67" s="330"/>
      <c r="AL67" s="330"/>
      <c r="AM67" s="330"/>
      <c r="AN67" s="330"/>
      <c r="AO67" s="330"/>
      <c r="AP67" s="330"/>
      <c r="AQ67" s="330"/>
      <c r="AR67" s="330"/>
      <c r="AS67" s="330"/>
      <c r="AT67" s="330"/>
    </row>
    <row r="68" spans="1:46" ht="21" x14ac:dyDescent="0.25">
      <c r="A68" s="4612" t="s">
        <v>367</v>
      </c>
      <c r="B68" s="4857" t="s">
        <v>3151</v>
      </c>
      <c r="C68" s="4857" t="s">
        <v>13</v>
      </c>
      <c r="D68" s="4857" t="s">
        <v>14</v>
      </c>
      <c r="E68" s="332"/>
      <c r="F68" s="332"/>
      <c r="G68" s="332"/>
      <c r="H68" s="332"/>
      <c r="I68" s="332"/>
      <c r="J68" s="332"/>
      <c r="K68" s="332"/>
      <c r="L68" s="332"/>
      <c r="M68" s="332"/>
      <c r="N68" s="332"/>
      <c r="O68" s="332"/>
      <c r="P68" s="332"/>
      <c r="Q68" s="332"/>
      <c r="R68" s="332"/>
      <c r="S68" s="332"/>
      <c r="T68" s="330"/>
      <c r="U68" s="330"/>
      <c r="V68" s="330"/>
      <c r="W68" s="330"/>
      <c r="X68" s="330"/>
      <c r="Y68" s="330"/>
      <c r="Z68" s="330"/>
      <c r="AA68" s="330"/>
      <c r="AB68" s="330"/>
      <c r="AC68" s="330"/>
      <c r="AD68" s="330"/>
      <c r="AE68" s="330"/>
      <c r="AF68" s="330"/>
      <c r="AG68" s="330"/>
      <c r="AH68" s="330"/>
      <c r="AI68" s="330"/>
      <c r="AJ68" s="330"/>
      <c r="AK68" s="330"/>
      <c r="AL68" s="330"/>
      <c r="AM68" s="330"/>
      <c r="AN68" s="330"/>
      <c r="AO68" s="330"/>
      <c r="AP68" s="330"/>
      <c r="AQ68" s="330"/>
      <c r="AR68" s="330"/>
      <c r="AS68" s="330"/>
      <c r="AT68" s="330"/>
    </row>
    <row r="69" spans="1:46" ht="42.75" customHeight="1" x14ac:dyDescent="0.25">
      <c r="A69" s="4390" t="s">
        <v>3152</v>
      </c>
      <c r="B69" s="4858"/>
      <c r="C69" s="4858"/>
      <c r="D69" s="4858"/>
      <c r="E69" s="783" t="str">
        <f>CA69&amp;CB69</f>
        <v/>
      </c>
      <c r="F69" s="332"/>
      <c r="G69" s="332"/>
      <c r="H69" s="332"/>
      <c r="I69" s="332"/>
      <c r="J69" s="332"/>
      <c r="K69" s="332"/>
      <c r="L69" s="332"/>
      <c r="M69" s="332"/>
      <c r="N69" s="332"/>
      <c r="O69" s="332"/>
      <c r="P69" s="332"/>
      <c r="Q69" s="332"/>
      <c r="R69" s="332"/>
      <c r="S69" s="332"/>
      <c r="T69" s="330"/>
      <c r="U69" s="330"/>
      <c r="V69" s="330"/>
      <c r="W69" s="330"/>
      <c r="X69" s="330"/>
      <c r="Y69" s="330"/>
      <c r="Z69" s="330"/>
      <c r="AA69" s="330"/>
      <c r="AB69" s="330"/>
      <c r="AC69" s="330"/>
      <c r="AD69" s="330"/>
      <c r="AE69" s="330"/>
      <c r="AF69" s="330"/>
      <c r="AG69" s="330"/>
      <c r="AH69" s="330"/>
      <c r="AI69" s="330"/>
      <c r="AJ69" s="330"/>
      <c r="AK69" s="330"/>
      <c r="AL69" s="330"/>
      <c r="AM69" s="330"/>
      <c r="AN69" s="330"/>
      <c r="AO69" s="330"/>
      <c r="AP69" s="330"/>
      <c r="AQ69" s="330"/>
      <c r="AR69" s="330"/>
      <c r="AS69" s="330"/>
      <c r="AT69" s="330"/>
    </row>
    <row r="70" spans="1:46" ht="25.5" customHeight="1" x14ac:dyDescent="0.25">
      <c r="A70" s="4392" t="s">
        <v>3153</v>
      </c>
      <c r="B70" s="1561"/>
      <c r="C70" s="1561"/>
      <c r="D70" s="1561"/>
      <c r="E70" s="783" t="str">
        <f>CA70&amp;CB70</f>
        <v/>
      </c>
      <c r="F70" s="332"/>
      <c r="G70" s="332"/>
      <c r="H70" s="332"/>
      <c r="I70" s="332"/>
      <c r="J70" s="332"/>
      <c r="K70" s="332"/>
      <c r="L70" s="332"/>
      <c r="M70" s="332"/>
      <c r="N70" s="332"/>
      <c r="O70" s="332"/>
      <c r="P70" s="332"/>
      <c r="Q70" s="332"/>
      <c r="R70" s="332"/>
      <c r="S70" s="332"/>
      <c r="T70" s="330"/>
      <c r="U70" s="330"/>
      <c r="V70" s="330"/>
      <c r="W70" s="330"/>
      <c r="X70" s="330"/>
      <c r="Y70" s="330"/>
      <c r="Z70" s="330"/>
      <c r="AA70" s="330"/>
      <c r="AB70" s="330"/>
      <c r="AC70" s="330"/>
      <c r="AD70" s="330"/>
      <c r="AE70" s="330"/>
      <c r="AF70" s="330"/>
      <c r="AG70" s="330"/>
      <c r="AH70" s="330"/>
      <c r="AI70" s="330"/>
      <c r="AJ70" s="330"/>
      <c r="AK70" s="330"/>
      <c r="AL70" s="330"/>
      <c r="AM70" s="330"/>
      <c r="AN70" s="330"/>
      <c r="AO70" s="330"/>
      <c r="AP70" s="330"/>
      <c r="AQ70" s="330"/>
      <c r="AR70" s="330"/>
      <c r="AS70" s="330"/>
      <c r="AT70" s="330"/>
    </row>
    <row r="71" spans="1:46" ht="39.75" customHeight="1" x14ac:dyDescent="0.25">
      <c r="A71" s="1577" t="s">
        <v>3154</v>
      </c>
      <c r="B71" s="4859"/>
      <c r="C71" s="4859"/>
      <c r="D71" s="4859"/>
      <c r="E71" s="783" t="str">
        <f>CA71&amp;CB71</f>
        <v/>
      </c>
      <c r="F71" s="332"/>
      <c r="G71" s="332"/>
      <c r="H71" s="332"/>
      <c r="I71" s="332"/>
      <c r="J71" s="332"/>
      <c r="K71" s="332"/>
      <c r="L71" s="332"/>
      <c r="M71" s="332"/>
      <c r="N71" s="332"/>
      <c r="O71" s="332"/>
      <c r="P71" s="332"/>
      <c r="Q71" s="332"/>
      <c r="R71" s="332"/>
      <c r="S71" s="332"/>
      <c r="T71" s="332"/>
      <c r="U71" s="330"/>
      <c r="V71" s="330"/>
      <c r="W71" s="330"/>
      <c r="X71" s="330"/>
      <c r="Y71" s="330"/>
      <c r="Z71" s="330"/>
      <c r="AA71" s="330"/>
      <c r="AB71" s="330"/>
      <c r="AC71" s="330"/>
      <c r="AD71" s="330"/>
      <c r="AE71" s="330"/>
      <c r="AF71" s="330"/>
      <c r="AG71" s="330"/>
      <c r="AH71" s="330"/>
      <c r="AI71" s="330"/>
      <c r="AJ71" s="330"/>
      <c r="AK71" s="330"/>
      <c r="AL71" s="330"/>
      <c r="AM71" s="330"/>
      <c r="AN71" s="330"/>
      <c r="AO71" s="330"/>
      <c r="AP71" s="330"/>
      <c r="AQ71" s="330"/>
      <c r="AR71" s="330"/>
      <c r="AS71" s="330"/>
      <c r="AT71" s="330"/>
    </row>
    <row r="72" spans="1:46" x14ac:dyDescent="0.25">
      <c r="A72" s="332"/>
      <c r="B72" s="332"/>
      <c r="C72" s="332"/>
      <c r="D72" s="332"/>
      <c r="E72" s="332"/>
      <c r="F72" s="332"/>
      <c r="G72" s="332"/>
      <c r="H72" s="332"/>
      <c r="I72" s="332"/>
      <c r="J72" s="332"/>
      <c r="K72" s="332"/>
      <c r="L72" s="332"/>
      <c r="M72" s="332"/>
      <c r="N72" s="332"/>
      <c r="O72" s="332"/>
      <c r="P72" s="332"/>
      <c r="Q72" s="332"/>
      <c r="R72" s="332"/>
      <c r="S72" s="332"/>
      <c r="T72" s="332"/>
      <c r="U72" s="330"/>
      <c r="V72" s="330"/>
      <c r="W72" s="330"/>
      <c r="X72" s="330"/>
      <c r="Y72" s="330"/>
      <c r="Z72" s="330"/>
      <c r="AA72" s="330"/>
      <c r="AB72" s="330"/>
      <c r="AC72" s="330"/>
      <c r="AD72" s="330"/>
      <c r="AE72" s="330"/>
      <c r="AF72" s="330"/>
      <c r="AG72" s="330"/>
      <c r="AH72" s="330"/>
      <c r="AI72" s="330"/>
      <c r="AJ72" s="330"/>
      <c r="AK72" s="330"/>
      <c r="AL72" s="330"/>
      <c r="AM72" s="330"/>
      <c r="AN72" s="330"/>
      <c r="AO72" s="330"/>
      <c r="AP72" s="330"/>
      <c r="AQ72" s="330"/>
      <c r="AR72" s="330"/>
      <c r="AS72" s="330"/>
      <c r="AT72" s="330"/>
    </row>
    <row r="73" spans="1:46" x14ac:dyDescent="0.25">
      <c r="A73" s="332"/>
      <c r="B73" s="332"/>
      <c r="C73" s="332"/>
      <c r="D73" s="332"/>
      <c r="E73" s="332"/>
      <c r="F73" s="332"/>
      <c r="G73" s="332"/>
      <c r="H73" s="332"/>
      <c r="I73" s="332"/>
      <c r="J73" s="332"/>
      <c r="K73" s="332"/>
      <c r="L73" s="332"/>
      <c r="M73" s="332"/>
      <c r="N73" s="332"/>
      <c r="O73" s="332"/>
      <c r="P73" s="332"/>
      <c r="Q73" s="332"/>
      <c r="R73" s="332"/>
      <c r="S73" s="332"/>
      <c r="T73" s="332"/>
      <c r="U73" s="330"/>
      <c r="V73" s="330"/>
      <c r="W73" s="330"/>
      <c r="X73" s="330"/>
      <c r="Y73" s="330"/>
      <c r="Z73" s="330"/>
      <c r="AA73" s="330"/>
      <c r="AB73" s="330"/>
      <c r="AC73" s="330"/>
      <c r="AD73" s="330"/>
      <c r="AE73" s="330"/>
      <c r="AF73" s="330"/>
      <c r="AG73" s="330"/>
      <c r="AH73" s="330"/>
      <c r="AI73" s="330"/>
      <c r="AJ73" s="330"/>
      <c r="AK73" s="330"/>
      <c r="AL73" s="330"/>
      <c r="AM73" s="330"/>
      <c r="AN73" s="330"/>
      <c r="AO73" s="330"/>
      <c r="AP73" s="330"/>
      <c r="AQ73" s="330"/>
      <c r="AR73" s="330"/>
      <c r="AS73" s="330"/>
      <c r="AT73" s="330"/>
    </row>
    <row r="74" spans="1:46" x14ac:dyDescent="0.25">
      <c r="A74" s="332"/>
      <c r="B74" s="332"/>
      <c r="C74" s="332"/>
      <c r="D74" s="332"/>
      <c r="E74" s="332"/>
      <c r="F74" s="332"/>
      <c r="G74" s="332"/>
      <c r="H74" s="332"/>
      <c r="I74" s="332"/>
      <c r="J74" s="332"/>
      <c r="K74" s="332"/>
      <c r="L74" s="332"/>
      <c r="M74" s="332"/>
      <c r="N74" s="332"/>
      <c r="O74" s="332"/>
      <c r="P74" s="332"/>
      <c r="Q74" s="332"/>
      <c r="R74" s="332"/>
      <c r="S74" s="332"/>
      <c r="T74" s="332"/>
      <c r="U74" s="330"/>
      <c r="V74" s="330"/>
      <c r="W74" s="330"/>
      <c r="X74" s="330"/>
      <c r="Y74" s="330"/>
      <c r="Z74" s="330"/>
      <c r="AA74" s="330"/>
      <c r="AB74" s="330"/>
      <c r="AC74" s="330"/>
      <c r="AD74" s="330"/>
      <c r="AE74" s="330"/>
      <c r="AF74" s="330"/>
      <c r="AG74" s="330"/>
      <c r="AH74" s="330"/>
      <c r="AI74" s="330"/>
      <c r="AJ74" s="330"/>
      <c r="AK74" s="330"/>
      <c r="AL74" s="330"/>
      <c r="AM74" s="330"/>
      <c r="AN74" s="330"/>
      <c r="AO74" s="330"/>
      <c r="AP74" s="330"/>
      <c r="AQ74" s="330"/>
      <c r="AR74" s="330"/>
      <c r="AS74" s="330"/>
      <c r="AT74" s="330"/>
    </row>
    <row r="75" spans="1:46" x14ac:dyDescent="0.25">
      <c r="A75" s="332"/>
      <c r="B75" s="332"/>
      <c r="C75" s="332"/>
      <c r="D75" s="332"/>
      <c r="E75" s="332"/>
      <c r="F75" s="332"/>
      <c r="G75" s="332"/>
      <c r="H75" s="332"/>
      <c r="I75" s="332"/>
      <c r="J75" s="332"/>
      <c r="K75" s="332"/>
      <c r="L75" s="332"/>
      <c r="M75" s="332"/>
      <c r="N75" s="332"/>
      <c r="O75" s="332"/>
      <c r="P75" s="332"/>
      <c r="Q75" s="332"/>
      <c r="R75" s="332"/>
      <c r="S75" s="332"/>
      <c r="T75" s="332"/>
      <c r="U75" s="330"/>
      <c r="V75" s="330"/>
      <c r="W75" s="330"/>
      <c r="X75" s="330"/>
      <c r="Y75" s="330"/>
      <c r="Z75" s="330"/>
      <c r="AA75" s="330"/>
      <c r="AB75" s="330"/>
      <c r="AC75" s="330"/>
      <c r="AD75" s="330"/>
      <c r="AE75" s="330"/>
      <c r="AF75" s="330"/>
      <c r="AG75" s="330"/>
      <c r="AH75" s="330"/>
      <c r="AI75" s="330"/>
      <c r="AJ75" s="330"/>
      <c r="AK75" s="330"/>
      <c r="AL75" s="330"/>
      <c r="AM75" s="330"/>
      <c r="AN75" s="330"/>
      <c r="AO75" s="330"/>
      <c r="AP75" s="330"/>
      <c r="AQ75" s="330"/>
      <c r="AR75" s="330"/>
      <c r="AS75" s="330"/>
      <c r="AT75" s="330"/>
    </row>
    <row r="76" spans="1:46" x14ac:dyDescent="0.25">
      <c r="A76" s="332"/>
      <c r="B76" s="332"/>
      <c r="C76" s="332"/>
      <c r="D76" s="332"/>
      <c r="E76" s="332"/>
      <c r="F76" s="332"/>
      <c r="G76" s="332"/>
      <c r="H76" s="332"/>
      <c r="I76" s="332"/>
      <c r="J76" s="332"/>
      <c r="K76" s="332"/>
      <c r="L76" s="332"/>
      <c r="M76" s="332"/>
      <c r="N76" s="332"/>
      <c r="O76" s="332"/>
      <c r="P76" s="332"/>
      <c r="Q76" s="332"/>
      <c r="R76" s="332"/>
      <c r="S76" s="332"/>
      <c r="T76" s="332"/>
      <c r="U76" s="330"/>
      <c r="V76" s="330"/>
      <c r="W76" s="330"/>
      <c r="X76" s="330"/>
      <c r="Y76" s="330"/>
      <c r="Z76" s="330"/>
      <c r="AA76" s="330"/>
      <c r="AB76" s="330"/>
      <c r="AC76" s="330"/>
      <c r="AD76" s="330"/>
      <c r="AE76" s="330"/>
      <c r="AF76" s="330"/>
      <c r="AG76" s="330"/>
      <c r="AH76" s="330"/>
      <c r="AI76" s="330"/>
      <c r="AJ76" s="330"/>
      <c r="AK76" s="330"/>
      <c r="AL76" s="330"/>
      <c r="AM76" s="330"/>
      <c r="AN76" s="330"/>
      <c r="AO76" s="330"/>
      <c r="AP76" s="330"/>
      <c r="AQ76" s="330"/>
      <c r="AR76" s="330"/>
      <c r="AS76" s="330"/>
      <c r="AT76" s="330"/>
    </row>
    <row r="77" spans="1:46" x14ac:dyDescent="0.25">
      <c r="A77" s="332"/>
      <c r="B77" s="332"/>
      <c r="C77" s="332"/>
      <c r="D77" s="332"/>
      <c r="E77" s="332"/>
      <c r="F77" s="332"/>
      <c r="G77" s="332"/>
      <c r="H77" s="332"/>
      <c r="I77" s="332"/>
      <c r="J77" s="332"/>
      <c r="K77" s="332"/>
      <c r="L77" s="332"/>
      <c r="M77" s="332"/>
      <c r="N77" s="332"/>
      <c r="O77" s="332"/>
      <c r="P77" s="332"/>
      <c r="Q77" s="332"/>
      <c r="R77" s="332"/>
      <c r="S77" s="332"/>
      <c r="T77" s="332"/>
      <c r="U77" s="330"/>
      <c r="V77" s="330"/>
      <c r="W77" s="330"/>
      <c r="X77" s="330"/>
      <c r="Y77" s="330"/>
      <c r="Z77" s="330"/>
      <c r="AA77" s="330"/>
      <c r="AB77" s="330"/>
      <c r="AC77" s="330"/>
      <c r="AD77" s="330"/>
      <c r="AE77" s="330"/>
      <c r="AF77" s="330"/>
      <c r="AG77" s="330"/>
      <c r="AH77" s="330"/>
      <c r="AI77" s="330"/>
      <c r="AJ77" s="330"/>
      <c r="AK77" s="330"/>
      <c r="AL77" s="330"/>
      <c r="AM77" s="330"/>
      <c r="AN77" s="330"/>
      <c r="AO77" s="330"/>
      <c r="AP77" s="330"/>
      <c r="AQ77" s="330"/>
      <c r="AR77" s="330"/>
      <c r="AS77" s="330"/>
      <c r="AT77" s="330"/>
    </row>
    <row r="78" spans="1:46" x14ac:dyDescent="0.25">
      <c r="A78" s="332"/>
      <c r="B78" s="332"/>
      <c r="C78" s="332"/>
      <c r="D78" s="332"/>
      <c r="E78" s="332"/>
      <c r="F78" s="332"/>
      <c r="G78" s="332"/>
      <c r="H78" s="332"/>
      <c r="I78" s="332"/>
      <c r="J78" s="332"/>
      <c r="K78" s="332"/>
      <c r="L78" s="332"/>
      <c r="M78" s="332"/>
      <c r="N78" s="332"/>
      <c r="O78" s="332"/>
      <c r="P78" s="332"/>
      <c r="Q78" s="332"/>
      <c r="R78" s="332"/>
      <c r="S78" s="332"/>
      <c r="T78" s="332"/>
      <c r="U78" s="330"/>
      <c r="V78" s="330"/>
      <c r="W78" s="330"/>
      <c r="X78" s="330"/>
      <c r="Y78" s="330"/>
      <c r="Z78" s="330"/>
      <c r="AA78" s="330"/>
      <c r="AB78" s="330"/>
      <c r="AC78" s="330"/>
      <c r="AD78" s="330"/>
      <c r="AE78" s="330"/>
      <c r="AF78" s="330"/>
      <c r="AG78" s="330"/>
      <c r="AH78" s="330"/>
      <c r="AI78" s="330"/>
      <c r="AJ78" s="330"/>
      <c r="AK78" s="330"/>
      <c r="AL78" s="330"/>
      <c r="AM78" s="330"/>
      <c r="AN78" s="330"/>
      <c r="AO78" s="330"/>
      <c r="AP78" s="330"/>
      <c r="AQ78" s="330"/>
      <c r="AR78" s="330"/>
      <c r="AS78" s="330"/>
      <c r="AT78" s="330"/>
    </row>
    <row r="79" spans="1:46" x14ac:dyDescent="0.25">
      <c r="A79" s="332"/>
      <c r="B79" s="332"/>
      <c r="C79" s="332"/>
      <c r="D79" s="332"/>
      <c r="E79" s="332"/>
      <c r="F79" s="332"/>
      <c r="G79" s="332"/>
      <c r="H79" s="332"/>
      <c r="I79" s="332"/>
      <c r="J79" s="332"/>
      <c r="K79" s="332"/>
      <c r="L79" s="332"/>
      <c r="M79" s="332"/>
      <c r="N79" s="332"/>
      <c r="O79" s="332"/>
      <c r="P79" s="332"/>
      <c r="Q79" s="332"/>
      <c r="R79" s="332"/>
      <c r="S79" s="332"/>
      <c r="T79" s="332"/>
      <c r="U79" s="330"/>
      <c r="V79" s="330"/>
      <c r="W79" s="330"/>
      <c r="X79" s="330"/>
      <c r="Y79" s="330"/>
      <c r="Z79" s="330"/>
      <c r="AA79" s="330"/>
      <c r="AB79" s="330"/>
      <c r="AC79" s="330"/>
      <c r="AD79" s="330"/>
      <c r="AE79" s="330"/>
      <c r="AF79" s="330"/>
      <c r="AG79" s="330"/>
      <c r="AH79" s="330"/>
      <c r="AI79" s="330"/>
      <c r="AJ79" s="330"/>
      <c r="AK79" s="330"/>
      <c r="AL79" s="330"/>
      <c r="AM79" s="330"/>
      <c r="AN79" s="330"/>
      <c r="AO79" s="330"/>
      <c r="AP79" s="330"/>
      <c r="AQ79" s="330"/>
      <c r="AR79" s="330"/>
      <c r="AS79" s="330"/>
      <c r="AT79" s="330"/>
    </row>
    <row r="80" spans="1:46" x14ac:dyDescent="0.25">
      <c r="A80" s="332"/>
      <c r="B80" s="332"/>
      <c r="C80" s="332"/>
      <c r="D80" s="332"/>
      <c r="E80" s="332"/>
      <c r="F80" s="332"/>
      <c r="G80" s="332"/>
      <c r="H80" s="332"/>
      <c r="I80" s="332"/>
      <c r="J80" s="332"/>
      <c r="K80" s="332"/>
      <c r="L80" s="332"/>
      <c r="M80" s="332"/>
      <c r="N80" s="332"/>
      <c r="O80" s="332"/>
      <c r="P80" s="332"/>
      <c r="Q80" s="332"/>
      <c r="R80" s="332"/>
      <c r="S80" s="332"/>
      <c r="T80" s="332"/>
      <c r="U80" s="330"/>
      <c r="V80" s="330"/>
      <c r="W80" s="330"/>
      <c r="X80" s="330"/>
      <c r="Y80" s="330"/>
      <c r="Z80" s="330"/>
      <c r="AA80" s="330"/>
      <c r="AB80" s="330"/>
      <c r="AC80" s="330"/>
      <c r="AD80" s="330"/>
      <c r="AE80" s="330"/>
      <c r="AF80" s="330"/>
      <c r="AG80" s="330"/>
      <c r="AH80" s="330"/>
      <c r="AI80" s="330"/>
      <c r="AJ80" s="330"/>
      <c r="AK80" s="330"/>
      <c r="AL80" s="330"/>
      <c r="AM80" s="330"/>
      <c r="AN80" s="330"/>
      <c r="AO80" s="330"/>
      <c r="AP80" s="330"/>
      <c r="AQ80" s="330"/>
      <c r="AR80" s="330"/>
      <c r="AS80" s="330"/>
      <c r="AT80" s="330"/>
    </row>
    <row r="81" spans="1:46" x14ac:dyDescent="0.25">
      <c r="A81" s="332"/>
      <c r="B81" s="332"/>
      <c r="C81" s="332"/>
      <c r="D81" s="332"/>
      <c r="E81" s="332"/>
      <c r="F81" s="332"/>
      <c r="G81" s="332"/>
      <c r="H81" s="332"/>
      <c r="I81" s="332"/>
      <c r="J81" s="332"/>
      <c r="K81" s="332"/>
      <c r="L81" s="332"/>
      <c r="M81" s="332"/>
      <c r="N81" s="332"/>
      <c r="O81" s="332"/>
      <c r="P81" s="332"/>
      <c r="Q81" s="332"/>
      <c r="R81" s="332"/>
      <c r="S81" s="332"/>
      <c r="T81" s="332"/>
      <c r="U81" s="330"/>
      <c r="V81" s="330"/>
      <c r="W81" s="330"/>
      <c r="X81" s="330"/>
      <c r="Y81" s="330"/>
      <c r="Z81" s="330"/>
      <c r="AA81" s="330"/>
      <c r="AB81" s="330"/>
      <c r="AC81" s="330"/>
      <c r="AD81" s="330"/>
      <c r="AE81" s="330"/>
      <c r="AF81" s="330"/>
      <c r="AG81" s="330"/>
      <c r="AH81" s="330"/>
      <c r="AI81" s="330"/>
      <c r="AJ81" s="330"/>
      <c r="AK81" s="330"/>
      <c r="AL81" s="330"/>
      <c r="AM81" s="330"/>
      <c r="AN81" s="330"/>
      <c r="AO81" s="330"/>
      <c r="AP81" s="330"/>
      <c r="AQ81" s="330"/>
      <c r="AR81" s="330"/>
      <c r="AS81" s="330"/>
      <c r="AT81" s="330"/>
    </row>
    <row r="82" spans="1:46" x14ac:dyDescent="0.25">
      <c r="A82" s="332"/>
      <c r="B82" s="332"/>
      <c r="C82" s="332"/>
      <c r="D82" s="332"/>
      <c r="E82" s="332"/>
      <c r="F82" s="332"/>
      <c r="G82" s="332"/>
      <c r="H82" s="332"/>
      <c r="I82" s="332"/>
      <c r="J82" s="332"/>
      <c r="K82" s="332"/>
      <c r="L82" s="332"/>
      <c r="M82" s="332"/>
      <c r="N82" s="332"/>
      <c r="O82" s="332"/>
      <c r="P82" s="332"/>
      <c r="Q82" s="332"/>
      <c r="R82" s="332"/>
      <c r="S82" s="332"/>
      <c r="T82" s="332"/>
      <c r="U82" s="330"/>
      <c r="V82" s="330"/>
      <c r="W82" s="330"/>
      <c r="X82" s="330"/>
      <c r="Y82" s="330"/>
      <c r="Z82" s="330"/>
      <c r="AA82" s="330"/>
      <c r="AB82" s="330"/>
      <c r="AC82" s="330"/>
      <c r="AD82" s="330"/>
      <c r="AE82" s="330"/>
      <c r="AF82" s="330"/>
      <c r="AG82" s="330"/>
      <c r="AH82" s="330"/>
      <c r="AI82" s="330"/>
      <c r="AJ82" s="330"/>
      <c r="AK82" s="330"/>
      <c r="AL82" s="330"/>
      <c r="AM82" s="330"/>
      <c r="AN82" s="330"/>
      <c r="AO82" s="330"/>
      <c r="AP82" s="330"/>
      <c r="AQ82" s="330"/>
      <c r="AR82" s="330"/>
      <c r="AS82" s="330"/>
      <c r="AT82" s="330"/>
    </row>
    <row r="83" spans="1:46" x14ac:dyDescent="0.25">
      <c r="A83" s="332"/>
      <c r="B83" s="332"/>
      <c r="C83" s="332"/>
      <c r="D83" s="332"/>
      <c r="E83" s="332"/>
      <c r="F83" s="332"/>
      <c r="G83" s="332"/>
      <c r="H83" s="332"/>
      <c r="I83" s="332"/>
      <c r="J83" s="332"/>
      <c r="K83" s="332"/>
      <c r="L83" s="332"/>
      <c r="M83" s="332"/>
      <c r="N83" s="332"/>
      <c r="O83" s="332"/>
      <c r="P83" s="332"/>
      <c r="Q83" s="332"/>
      <c r="R83" s="332"/>
      <c r="S83" s="332"/>
      <c r="T83" s="332"/>
      <c r="U83" s="330"/>
      <c r="V83" s="330"/>
      <c r="W83" s="330"/>
      <c r="X83" s="330"/>
      <c r="Y83" s="330"/>
      <c r="Z83" s="330"/>
      <c r="AA83" s="330"/>
      <c r="AB83" s="330"/>
      <c r="AC83" s="330"/>
      <c r="AD83" s="330"/>
      <c r="AE83" s="330"/>
      <c r="AF83" s="330"/>
      <c r="AG83" s="330"/>
      <c r="AH83" s="330"/>
      <c r="AI83" s="330"/>
      <c r="AJ83" s="330"/>
      <c r="AK83" s="330"/>
      <c r="AL83" s="330"/>
      <c r="AM83" s="330"/>
      <c r="AN83" s="330"/>
      <c r="AO83" s="330"/>
      <c r="AP83" s="330"/>
      <c r="AQ83" s="330"/>
      <c r="AR83" s="330"/>
      <c r="AS83" s="330"/>
      <c r="AT83" s="330"/>
    </row>
    <row r="84" spans="1:46" x14ac:dyDescent="0.25">
      <c r="A84" s="332"/>
      <c r="B84" s="332"/>
      <c r="C84" s="332"/>
      <c r="D84" s="332"/>
      <c r="E84" s="332"/>
      <c r="F84" s="332"/>
      <c r="G84" s="332"/>
      <c r="H84" s="332"/>
      <c r="I84" s="332"/>
      <c r="J84" s="332"/>
      <c r="K84" s="332"/>
      <c r="L84" s="332"/>
      <c r="M84" s="332"/>
      <c r="N84" s="332"/>
      <c r="O84" s="332"/>
      <c r="P84" s="332"/>
      <c r="Q84" s="332"/>
      <c r="R84" s="332"/>
      <c r="S84" s="332"/>
      <c r="T84" s="332"/>
      <c r="U84" s="330"/>
      <c r="V84" s="330"/>
      <c r="W84" s="330"/>
      <c r="X84" s="330"/>
      <c r="Y84" s="330"/>
      <c r="Z84" s="330"/>
      <c r="AA84" s="330"/>
      <c r="AB84" s="330"/>
      <c r="AC84" s="330"/>
      <c r="AD84" s="330"/>
      <c r="AE84" s="330"/>
      <c r="AF84" s="330"/>
      <c r="AG84" s="330"/>
      <c r="AH84" s="330"/>
      <c r="AI84" s="330"/>
      <c r="AJ84" s="330"/>
      <c r="AK84" s="330"/>
      <c r="AL84" s="330"/>
      <c r="AM84" s="330"/>
      <c r="AN84" s="330"/>
      <c r="AO84" s="330"/>
      <c r="AP84" s="330"/>
      <c r="AQ84" s="330"/>
      <c r="AR84" s="330"/>
      <c r="AS84" s="330"/>
      <c r="AT84" s="330"/>
    </row>
    <row r="85" spans="1:46" x14ac:dyDescent="0.25">
      <c r="A85" s="332"/>
      <c r="B85" s="332"/>
      <c r="C85" s="332"/>
      <c r="D85" s="332"/>
      <c r="E85" s="332"/>
      <c r="F85" s="332"/>
      <c r="G85" s="332"/>
      <c r="H85" s="332"/>
      <c r="I85" s="332"/>
      <c r="J85" s="332"/>
      <c r="K85" s="332"/>
      <c r="L85" s="332"/>
      <c r="M85" s="332"/>
      <c r="N85" s="332"/>
      <c r="O85" s="332"/>
      <c r="P85" s="332"/>
      <c r="Q85" s="332"/>
      <c r="R85" s="332"/>
      <c r="S85" s="332"/>
      <c r="T85" s="332"/>
      <c r="U85" s="330"/>
      <c r="V85" s="330"/>
      <c r="W85" s="330"/>
      <c r="X85" s="330"/>
      <c r="Y85" s="330"/>
      <c r="Z85" s="330"/>
      <c r="AA85" s="330"/>
      <c r="AB85" s="330"/>
      <c r="AC85" s="330"/>
      <c r="AD85" s="330"/>
      <c r="AE85" s="330"/>
      <c r="AF85" s="330"/>
      <c r="AG85" s="330"/>
      <c r="AH85" s="330"/>
      <c r="AI85" s="330"/>
      <c r="AJ85" s="330"/>
      <c r="AK85" s="330"/>
      <c r="AL85" s="330"/>
      <c r="AM85" s="330"/>
      <c r="AN85" s="330"/>
      <c r="AO85" s="330"/>
      <c r="AP85" s="330"/>
      <c r="AQ85" s="330"/>
      <c r="AR85" s="330"/>
      <c r="AS85" s="330"/>
      <c r="AT85" s="330"/>
    </row>
    <row r="86" spans="1:46" x14ac:dyDescent="0.25">
      <c r="A86" s="332"/>
      <c r="B86" s="332"/>
      <c r="C86" s="332"/>
      <c r="D86" s="332"/>
      <c r="E86" s="332"/>
      <c r="F86" s="332"/>
      <c r="G86" s="332"/>
      <c r="H86" s="332"/>
      <c r="I86" s="332"/>
      <c r="J86" s="332"/>
      <c r="K86" s="332"/>
      <c r="L86" s="332"/>
      <c r="M86" s="332"/>
      <c r="N86" s="332"/>
      <c r="O86" s="332"/>
      <c r="P86" s="332"/>
      <c r="Q86" s="332"/>
      <c r="R86" s="332"/>
      <c r="S86" s="332"/>
      <c r="T86" s="332"/>
      <c r="U86" s="330"/>
      <c r="V86" s="330"/>
      <c r="W86" s="330"/>
      <c r="X86" s="330"/>
      <c r="Y86" s="330"/>
      <c r="Z86" s="330"/>
      <c r="AA86" s="330"/>
      <c r="AB86" s="330"/>
      <c r="AC86" s="330"/>
      <c r="AD86" s="330"/>
      <c r="AE86" s="330"/>
      <c r="AF86" s="330"/>
      <c r="AG86" s="330"/>
      <c r="AH86" s="330"/>
      <c r="AI86" s="330"/>
      <c r="AJ86" s="330"/>
      <c r="AK86" s="330"/>
      <c r="AL86" s="330"/>
      <c r="AM86" s="330"/>
      <c r="AN86" s="330"/>
      <c r="AO86" s="330"/>
      <c r="AP86" s="330"/>
      <c r="AQ86" s="330"/>
      <c r="AR86" s="330"/>
      <c r="AS86" s="330"/>
      <c r="AT86" s="330"/>
    </row>
    <row r="87" spans="1:46" x14ac:dyDescent="0.25">
      <c r="A87" s="332"/>
      <c r="B87" s="332"/>
      <c r="C87" s="332"/>
      <c r="D87" s="332"/>
      <c r="E87" s="332"/>
      <c r="F87" s="332"/>
      <c r="G87" s="332"/>
      <c r="H87" s="332"/>
      <c r="I87" s="332"/>
      <c r="J87" s="332"/>
      <c r="K87" s="332"/>
      <c r="L87" s="332"/>
      <c r="M87" s="332"/>
      <c r="N87" s="332"/>
      <c r="O87" s="332"/>
      <c r="P87" s="332"/>
      <c r="Q87" s="332"/>
      <c r="R87" s="332"/>
      <c r="S87" s="332"/>
      <c r="T87" s="332"/>
      <c r="U87" s="330"/>
      <c r="V87" s="330"/>
      <c r="W87" s="330"/>
      <c r="X87" s="330"/>
      <c r="Y87" s="330"/>
      <c r="Z87" s="330"/>
      <c r="AA87" s="330"/>
      <c r="AB87" s="330"/>
      <c r="AC87" s="330"/>
      <c r="AD87" s="330"/>
      <c r="AE87" s="330"/>
      <c r="AF87" s="330"/>
      <c r="AG87" s="330"/>
      <c r="AH87" s="330"/>
      <c r="AI87" s="330"/>
      <c r="AJ87" s="330"/>
      <c r="AK87" s="330"/>
      <c r="AL87" s="330"/>
      <c r="AM87" s="330"/>
      <c r="AN87" s="330"/>
      <c r="AO87" s="330"/>
      <c r="AP87" s="330"/>
      <c r="AQ87" s="330"/>
      <c r="AR87" s="330"/>
      <c r="AS87" s="330"/>
      <c r="AT87" s="330"/>
    </row>
    <row r="88" spans="1:46" x14ac:dyDescent="0.25">
      <c r="A88" s="332"/>
      <c r="B88" s="332"/>
      <c r="C88" s="332"/>
      <c r="D88" s="332"/>
      <c r="E88" s="332"/>
      <c r="F88" s="332"/>
      <c r="G88" s="332"/>
      <c r="H88" s="332"/>
      <c r="I88" s="332"/>
      <c r="J88" s="332"/>
      <c r="K88" s="332"/>
      <c r="L88" s="332"/>
      <c r="M88" s="332"/>
      <c r="N88" s="332"/>
      <c r="O88" s="332"/>
      <c r="P88" s="332"/>
      <c r="Q88" s="332"/>
      <c r="R88" s="332"/>
      <c r="S88" s="332"/>
      <c r="T88" s="332"/>
      <c r="U88" s="330"/>
      <c r="V88" s="330"/>
      <c r="W88" s="330"/>
      <c r="X88" s="330"/>
      <c r="Y88" s="330"/>
      <c r="Z88" s="330"/>
      <c r="AA88" s="330"/>
      <c r="AB88" s="330"/>
      <c r="AC88" s="330"/>
      <c r="AD88" s="330"/>
      <c r="AE88" s="330"/>
      <c r="AF88" s="330"/>
      <c r="AG88" s="330"/>
      <c r="AH88" s="330"/>
      <c r="AI88" s="330"/>
      <c r="AJ88" s="330"/>
      <c r="AK88" s="330"/>
      <c r="AL88" s="330"/>
      <c r="AM88" s="330"/>
      <c r="AN88" s="330"/>
      <c r="AO88" s="330"/>
      <c r="AP88" s="330"/>
      <c r="AQ88" s="330"/>
      <c r="AR88" s="330"/>
      <c r="AS88" s="330"/>
      <c r="AT88" s="330"/>
    </row>
    <row r="89" spans="1:46" x14ac:dyDescent="0.25">
      <c r="A89" s="332"/>
      <c r="B89" s="332"/>
      <c r="C89" s="332"/>
      <c r="D89" s="332"/>
      <c r="E89" s="332"/>
      <c r="F89" s="332"/>
      <c r="G89" s="332"/>
      <c r="H89" s="332"/>
      <c r="I89" s="332"/>
      <c r="J89" s="332"/>
      <c r="K89" s="332"/>
      <c r="L89" s="332"/>
      <c r="M89" s="332"/>
      <c r="N89" s="332"/>
      <c r="O89" s="332"/>
      <c r="P89" s="332"/>
      <c r="Q89" s="332"/>
      <c r="R89" s="332"/>
      <c r="S89" s="332"/>
      <c r="T89" s="332"/>
      <c r="U89" s="330"/>
      <c r="V89" s="330"/>
      <c r="W89" s="330"/>
      <c r="X89" s="330"/>
      <c r="Y89" s="330"/>
      <c r="Z89" s="330"/>
      <c r="AA89" s="330"/>
      <c r="AB89" s="330"/>
      <c r="AC89" s="330"/>
      <c r="AD89" s="330"/>
      <c r="AE89" s="330"/>
      <c r="AF89" s="330"/>
      <c r="AG89" s="330"/>
      <c r="AH89" s="330"/>
      <c r="AI89" s="330"/>
      <c r="AJ89" s="330"/>
      <c r="AK89" s="330"/>
      <c r="AL89" s="330"/>
      <c r="AM89" s="330"/>
      <c r="AN89" s="330"/>
      <c r="AO89" s="330"/>
      <c r="AP89" s="330"/>
      <c r="AQ89" s="330"/>
      <c r="AR89" s="330"/>
      <c r="AS89" s="330"/>
      <c r="AT89" s="330"/>
    </row>
    <row r="90" spans="1:46" x14ac:dyDescent="0.25">
      <c r="A90" s="332"/>
      <c r="B90" s="332"/>
      <c r="C90" s="332"/>
      <c r="D90" s="332"/>
      <c r="E90" s="332"/>
      <c r="F90" s="332"/>
      <c r="G90" s="332"/>
      <c r="H90" s="332"/>
      <c r="I90" s="332"/>
      <c r="J90" s="332"/>
      <c r="K90" s="332"/>
      <c r="L90" s="332"/>
      <c r="M90" s="332"/>
      <c r="N90" s="332"/>
      <c r="O90" s="332"/>
      <c r="P90" s="332"/>
      <c r="Q90" s="332"/>
      <c r="R90" s="332"/>
      <c r="S90" s="332"/>
      <c r="T90" s="332"/>
      <c r="U90" s="330"/>
      <c r="V90" s="330"/>
      <c r="W90" s="330"/>
      <c r="X90" s="330"/>
      <c r="Y90" s="330"/>
      <c r="Z90" s="330"/>
      <c r="AA90" s="330"/>
      <c r="AB90" s="330"/>
      <c r="AC90" s="330"/>
      <c r="AD90" s="330"/>
      <c r="AE90" s="330"/>
      <c r="AF90" s="330"/>
      <c r="AG90" s="330"/>
      <c r="AH90" s="330"/>
      <c r="AI90" s="330"/>
      <c r="AJ90" s="330"/>
      <c r="AK90" s="330"/>
      <c r="AL90" s="330"/>
      <c r="AM90" s="330"/>
      <c r="AN90" s="330"/>
      <c r="AO90" s="330"/>
      <c r="AP90" s="330"/>
      <c r="AQ90" s="330"/>
      <c r="AR90" s="330"/>
      <c r="AS90" s="330"/>
      <c r="AT90" s="330"/>
    </row>
    <row r="91" spans="1:46" x14ac:dyDescent="0.25">
      <c r="A91" s="332"/>
      <c r="B91" s="332"/>
      <c r="C91" s="332"/>
      <c r="D91" s="332"/>
      <c r="E91" s="332"/>
      <c r="F91" s="332"/>
      <c r="G91" s="332"/>
      <c r="H91" s="332"/>
      <c r="I91" s="332"/>
      <c r="J91" s="332"/>
      <c r="K91" s="332"/>
      <c r="L91" s="332"/>
      <c r="M91" s="332"/>
      <c r="N91" s="332"/>
      <c r="O91" s="332"/>
      <c r="P91" s="332"/>
      <c r="Q91" s="332"/>
      <c r="R91" s="332"/>
      <c r="S91" s="332"/>
      <c r="T91" s="332"/>
      <c r="U91" s="330"/>
      <c r="V91" s="330"/>
      <c r="W91" s="330"/>
      <c r="X91" s="330"/>
      <c r="Y91" s="330"/>
      <c r="Z91" s="330"/>
      <c r="AA91" s="330"/>
      <c r="AB91" s="330"/>
      <c r="AC91" s="330"/>
      <c r="AD91" s="330"/>
      <c r="AE91" s="330"/>
      <c r="AF91" s="330"/>
      <c r="AG91" s="330"/>
      <c r="AH91" s="330"/>
      <c r="AI91" s="330"/>
      <c r="AJ91" s="330"/>
      <c r="AK91" s="330"/>
      <c r="AL91" s="330"/>
      <c r="AM91" s="330"/>
      <c r="AN91" s="330"/>
      <c r="AO91" s="330"/>
      <c r="AP91" s="330"/>
      <c r="AQ91" s="330"/>
      <c r="AR91" s="330"/>
      <c r="AS91" s="330"/>
      <c r="AT91" s="330"/>
    </row>
    <row r="92" spans="1:46" x14ac:dyDescent="0.25">
      <c r="A92" s="332"/>
      <c r="B92" s="332"/>
      <c r="C92" s="332"/>
      <c r="D92" s="332"/>
      <c r="E92" s="332"/>
      <c r="F92" s="332"/>
      <c r="G92" s="332"/>
      <c r="H92" s="332"/>
      <c r="I92" s="332"/>
      <c r="J92" s="332"/>
      <c r="K92" s="332"/>
      <c r="L92" s="332"/>
      <c r="M92" s="332"/>
      <c r="N92" s="332"/>
      <c r="O92" s="332"/>
      <c r="P92" s="332"/>
      <c r="Q92" s="332"/>
      <c r="R92" s="332"/>
      <c r="S92" s="332"/>
      <c r="T92" s="332"/>
      <c r="U92" s="330"/>
      <c r="V92" s="330"/>
      <c r="W92" s="330"/>
      <c r="X92" s="330"/>
      <c r="Y92" s="330"/>
      <c r="Z92" s="330"/>
      <c r="AA92" s="330"/>
      <c r="AB92" s="330"/>
      <c r="AC92" s="330"/>
      <c r="AD92" s="330"/>
      <c r="AE92" s="330"/>
      <c r="AF92" s="330"/>
      <c r="AG92" s="330"/>
      <c r="AH92" s="330"/>
      <c r="AI92" s="330"/>
      <c r="AJ92" s="330"/>
      <c r="AK92" s="330"/>
      <c r="AL92" s="330"/>
      <c r="AM92" s="330"/>
      <c r="AN92" s="330"/>
      <c r="AO92" s="330"/>
      <c r="AP92" s="330"/>
      <c r="AQ92" s="330"/>
      <c r="AR92" s="330"/>
      <c r="AS92" s="330"/>
      <c r="AT92" s="330"/>
    </row>
    <row r="93" spans="1:46" x14ac:dyDescent="0.25">
      <c r="A93" s="332"/>
      <c r="B93" s="332"/>
      <c r="C93" s="332"/>
      <c r="D93" s="332"/>
      <c r="E93" s="332"/>
      <c r="F93" s="332"/>
      <c r="G93" s="332"/>
      <c r="H93" s="332"/>
      <c r="I93" s="332"/>
      <c r="J93" s="332"/>
      <c r="K93" s="332"/>
      <c r="L93" s="332"/>
      <c r="M93" s="332"/>
      <c r="N93" s="332"/>
      <c r="O93" s="332"/>
      <c r="P93" s="332"/>
      <c r="Q93" s="332"/>
      <c r="R93" s="332"/>
      <c r="S93" s="332"/>
      <c r="T93" s="332"/>
      <c r="U93" s="330"/>
      <c r="V93" s="330"/>
      <c r="W93" s="330"/>
      <c r="X93" s="330"/>
      <c r="Y93" s="330"/>
      <c r="Z93" s="330"/>
      <c r="AA93" s="330"/>
      <c r="AB93" s="330"/>
      <c r="AC93" s="330"/>
      <c r="AD93" s="330"/>
      <c r="AE93" s="330"/>
      <c r="AF93" s="330"/>
      <c r="AG93" s="330"/>
      <c r="AH93" s="330"/>
      <c r="AI93" s="330"/>
      <c r="AJ93" s="330"/>
      <c r="AK93" s="330"/>
      <c r="AL93" s="330"/>
      <c r="AM93" s="330"/>
      <c r="AN93" s="330"/>
      <c r="AO93" s="330"/>
      <c r="AP93" s="330"/>
      <c r="AQ93" s="330"/>
      <c r="AR93" s="330"/>
      <c r="AS93" s="330"/>
      <c r="AT93" s="330"/>
    </row>
    <row r="94" spans="1:46" x14ac:dyDescent="0.25">
      <c r="A94" s="332"/>
      <c r="B94" s="332"/>
      <c r="C94" s="332"/>
      <c r="D94" s="332"/>
      <c r="E94" s="332"/>
      <c r="F94" s="332"/>
      <c r="G94" s="332"/>
      <c r="H94" s="332"/>
      <c r="I94" s="332"/>
      <c r="J94" s="332"/>
      <c r="K94" s="332"/>
      <c r="L94" s="332"/>
      <c r="M94" s="332"/>
      <c r="N94" s="332"/>
      <c r="O94" s="332"/>
      <c r="P94" s="332"/>
      <c r="Q94" s="332"/>
      <c r="R94" s="332"/>
      <c r="S94" s="332"/>
      <c r="T94" s="332"/>
      <c r="U94" s="330"/>
      <c r="V94" s="330"/>
      <c r="W94" s="330"/>
      <c r="X94" s="330"/>
      <c r="Y94" s="330"/>
      <c r="Z94" s="330"/>
      <c r="AA94" s="330"/>
      <c r="AB94" s="330"/>
      <c r="AC94" s="330"/>
      <c r="AD94" s="330"/>
      <c r="AE94" s="330"/>
      <c r="AF94" s="330"/>
      <c r="AG94" s="330"/>
      <c r="AH94" s="330"/>
      <c r="AI94" s="330"/>
      <c r="AJ94" s="330"/>
      <c r="AK94" s="330"/>
      <c r="AL94" s="330"/>
      <c r="AM94" s="330"/>
      <c r="AN94" s="330"/>
      <c r="AO94" s="330"/>
      <c r="AP94" s="330"/>
      <c r="AQ94" s="330"/>
      <c r="AR94" s="330"/>
      <c r="AS94" s="330"/>
      <c r="AT94" s="330"/>
    </row>
    <row r="95" spans="1:46" x14ac:dyDescent="0.25">
      <c r="A95" s="332"/>
      <c r="B95" s="332"/>
      <c r="C95" s="332"/>
      <c r="D95" s="332"/>
      <c r="E95" s="332"/>
      <c r="F95" s="332"/>
      <c r="G95" s="332"/>
      <c r="H95" s="332"/>
      <c r="I95" s="332"/>
      <c r="J95" s="332"/>
      <c r="K95" s="332"/>
      <c r="L95" s="332"/>
      <c r="M95" s="332"/>
      <c r="N95" s="332"/>
      <c r="O95" s="332"/>
      <c r="P95" s="332"/>
      <c r="Q95" s="332"/>
      <c r="R95" s="332"/>
      <c r="S95" s="332"/>
      <c r="T95" s="332"/>
      <c r="U95" s="330"/>
      <c r="V95" s="330"/>
      <c r="W95" s="330"/>
      <c r="X95" s="330"/>
      <c r="Y95" s="330"/>
      <c r="Z95" s="330"/>
      <c r="AA95" s="330"/>
      <c r="AB95" s="330"/>
      <c r="AC95" s="330"/>
      <c r="AD95" s="330"/>
      <c r="AE95" s="330"/>
      <c r="AF95" s="330"/>
      <c r="AG95" s="330"/>
      <c r="AH95" s="330"/>
      <c r="AI95" s="330"/>
      <c r="AJ95" s="330"/>
      <c r="AK95" s="330"/>
      <c r="AL95" s="330"/>
      <c r="AM95" s="330"/>
      <c r="AN95" s="330"/>
      <c r="AO95" s="330"/>
      <c r="AP95" s="330"/>
      <c r="AQ95" s="330"/>
      <c r="AR95" s="330"/>
      <c r="AS95" s="330"/>
      <c r="AT95" s="330"/>
    </row>
    <row r="96" spans="1:46" x14ac:dyDescent="0.25">
      <c r="A96" s="332"/>
      <c r="B96" s="332"/>
      <c r="C96" s="332"/>
      <c r="D96" s="332"/>
      <c r="E96" s="332"/>
      <c r="F96" s="332"/>
      <c r="G96" s="332"/>
      <c r="H96" s="332"/>
      <c r="I96" s="332"/>
      <c r="J96" s="332"/>
      <c r="K96" s="332"/>
      <c r="L96" s="332"/>
      <c r="M96" s="332"/>
      <c r="N96" s="332"/>
      <c r="O96" s="332"/>
      <c r="P96" s="332"/>
      <c r="Q96" s="332"/>
      <c r="R96" s="332"/>
      <c r="S96" s="332"/>
      <c r="T96" s="332"/>
      <c r="U96" s="330"/>
      <c r="V96" s="330"/>
      <c r="W96" s="330"/>
      <c r="X96" s="330"/>
      <c r="Y96" s="330"/>
      <c r="Z96" s="330"/>
      <c r="AA96" s="330"/>
      <c r="AB96" s="330"/>
      <c r="AC96" s="330"/>
      <c r="AD96" s="330"/>
      <c r="AE96" s="330"/>
      <c r="AF96" s="330"/>
      <c r="AG96" s="330"/>
      <c r="AH96" s="330"/>
      <c r="AI96" s="330"/>
      <c r="AJ96" s="330"/>
      <c r="AK96" s="330"/>
      <c r="AL96" s="330"/>
      <c r="AM96" s="330"/>
      <c r="AN96" s="330"/>
      <c r="AO96" s="330"/>
      <c r="AP96" s="330"/>
      <c r="AQ96" s="330"/>
      <c r="AR96" s="330"/>
      <c r="AS96" s="330"/>
      <c r="AT96" s="330"/>
    </row>
    <row r="97" spans="1:46" x14ac:dyDescent="0.25">
      <c r="A97" s="332"/>
      <c r="B97" s="332"/>
      <c r="C97" s="332"/>
      <c r="D97" s="332"/>
      <c r="E97" s="332"/>
      <c r="F97" s="332"/>
      <c r="G97" s="332"/>
      <c r="H97" s="332"/>
      <c r="I97" s="332"/>
      <c r="J97" s="332"/>
      <c r="K97" s="332"/>
      <c r="L97" s="332"/>
      <c r="M97" s="332"/>
      <c r="N97" s="332"/>
      <c r="O97" s="332"/>
      <c r="P97" s="332"/>
      <c r="Q97" s="332"/>
      <c r="R97" s="332"/>
      <c r="S97" s="332"/>
      <c r="T97" s="332"/>
      <c r="U97" s="330"/>
      <c r="V97" s="330"/>
      <c r="W97" s="330"/>
      <c r="X97" s="330"/>
      <c r="Y97" s="330"/>
      <c r="Z97" s="330"/>
      <c r="AA97" s="330"/>
      <c r="AB97" s="330"/>
      <c r="AC97" s="330"/>
      <c r="AD97" s="330"/>
      <c r="AE97" s="330"/>
      <c r="AF97" s="330"/>
      <c r="AG97" s="330"/>
      <c r="AH97" s="330"/>
      <c r="AI97" s="330"/>
      <c r="AJ97" s="330"/>
      <c r="AK97" s="330"/>
      <c r="AL97" s="330"/>
      <c r="AM97" s="330"/>
      <c r="AN97" s="330"/>
      <c r="AO97" s="330"/>
      <c r="AP97" s="330"/>
      <c r="AQ97" s="330"/>
      <c r="AR97" s="330"/>
      <c r="AS97" s="330"/>
      <c r="AT97" s="330"/>
    </row>
    <row r="98" spans="1:46" x14ac:dyDescent="0.25">
      <c r="A98" s="332"/>
      <c r="B98" s="332"/>
      <c r="C98" s="332"/>
      <c r="D98" s="332"/>
      <c r="E98" s="332"/>
      <c r="F98" s="332"/>
      <c r="G98" s="332"/>
      <c r="H98" s="332"/>
      <c r="I98" s="332"/>
      <c r="J98" s="332"/>
      <c r="K98" s="332"/>
      <c r="L98" s="332"/>
      <c r="M98" s="332"/>
      <c r="N98" s="332"/>
      <c r="O98" s="332"/>
      <c r="P98" s="332"/>
      <c r="Q98" s="332"/>
      <c r="R98" s="332"/>
      <c r="S98" s="332"/>
      <c r="T98" s="332"/>
      <c r="U98" s="330"/>
      <c r="V98" s="330"/>
      <c r="W98" s="330"/>
      <c r="X98" s="330"/>
      <c r="Y98" s="330"/>
      <c r="Z98" s="330"/>
      <c r="AA98" s="330"/>
      <c r="AB98" s="330"/>
      <c r="AC98" s="330"/>
      <c r="AD98" s="330"/>
      <c r="AE98" s="330"/>
      <c r="AF98" s="330"/>
      <c r="AG98" s="330"/>
      <c r="AH98" s="330"/>
      <c r="AI98" s="330"/>
      <c r="AJ98" s="330"/>
      <c r="AK98" s="330"/>
      <c r="AL98" s="330"/>
      <c r="AM98" s="330"/>
      <c r="AN98" s="330"/>
      <c r="AO98" s="330"/>
      <c r="AP98" s="330"/>
      <c r="AQ98" s="330"/>
      <c r="AR98" s="330"/>
      <c r="AS98" s="330"/>
      <c r="AT98" s="330"/>
    </row>
    <row r="99" spans="1:46" x14ac:dyDescent="0.25">
      <c r="A99" s="332"/>
      <c r="B99" s="332"/>
      <c r="C99" s="332"/>
      <c r="D99" s="332"/>
      <c r="E99" s="332"/>
      <c r="F99" s="332"/>
      <c r="G99" s="332"/>
      <c r="H99" s="332"/>
      <c r="I99" s="332"/>
      <c r="J99" s="332"/>
      <c r="K99" s="332"/>
      <c r="L99" s="332"/>
      <c r="M99" s="332"/>
      <c r="N99" s="332"/>
      <c r="O99" s="332"/>
      <c r="P99" s="332"/>
      <c r="Q99" s="332"/>
      <c r="R99" s="332"/>
      <c r="S99" s="332"/>
      <c r="T99" s="332"/>
      <c r="U99" s="330"/>
      <c r="V99" s="330"/>
      <c r="W99" s="330"/>
      <c r="X99" s="330"/>
      <c r="Y99" s="330"/>
      <c r="Z99" s="330"/>
      <c r="AA99" s="330"/>
      <c r="AB99" s="330"/>
      <c r="AC99" s="330"/>
      <c r="AD99" s="330"/>
      <c r="AE99" s="330"/>
      <c r="AF99" s="330"/>
      <c r="AG99" s="330"/>
      <c r="AH99" s="330"/>
      <c r="AI99" s="330"/>
      <c r="AJ99" s="330"/>
      <c r="AK99" s="330"/>
      <c r="AL99" s="330"/>
      <c r="AM99" s="330"/>
      <c r="AN99" s="330"/>
      <c r="AO99" s="330"/>
      <c r="AP99" s="330"/>
      <c r="AQ99" s="330"/>
      <c r="AR99" s="330"/>
      <c r="AS99" s="330"/>
      <c r="AT99" s="330"/>
    </row>
    <row r="100" spans="1:46" x14ac:dyDescent="0.25">
      <c r="A100" s="332"/>
      <c r="B100" s="332"/>
      <c r="C100" s="332"/>
      <c r="D100" s="332"/>
      <c r="E100" s="332"/>
      <c r="F100" s="332"/>
      <c r="G100" s="332"/>
      <c r="H100" s="332"/>
      <c r="I100" s="332"/>
      <c r="J100" s="332"/>
      <c r="K100" s="332"/>
      <c r="L100" s="332"/>
      <c r="M100" s="332"/>
      <c r="N100" s="332"/>
      <c r="O100" s="332"/>
      <c r="P100" s="332"/>
      <c r="Q100" s="332"/>
      <c r="R100" s="332"/>
      <c r="S100" s="332"/>
      <c r="T100" s="332"/>
      <c r="U100" s="330"/>
      <c r="V100" s="330"/>
      <c r="W100" s="330"/>
      <c r="X100" s="330"/>
      <c r="Y100" s="330"/>
      <c r="Z100" s="330"/>
      <c r="AA100" s="330"/>
      <c r="AB100" s="330"/>
      <c r="AC100" s="330"/>
      <c r="AD100" s="330"/>
      <c r="AE100" s="330"/>
      <c r="AF100" s="330"/>
      <c r="AG100" s="330"/>
      <c r="AH100" s="330"/>
      <c r="AI100" s="330"/>
      <c r="AJ100" s="330"/>
      <c r="AK100" s="330"/>
      <c r="AL100" s="330"/>
      <c r="AM100" s="330"/>
      <c r="AN100" s="330"/>
      <c r="AO100" s="330"/>
      <c r="AP100" s="330"/>
      <c r="AQ100" s="330"/>
      <c r="AR100" s="330"/>
      <c r="AS100" s="330"/>
      <c r="AT100" s="330"/>
    </row>
    <row r="101" spans="1:46" x14ac:dyDescent="0.25">
      <c r="A101" s="332"/>
      <c r="B101" s="332"/>
      <c r="C101" s="332"/>
      <c r="D101" s="332"/>
      <c r="E101" s="332"/>
      <c r="F101" s="332"/>
      <c r="G101" s="332"/>
      <c r="H101" s="332"/>
      <c r="I101" s="332"/>
      <c r="J101" s="332"/>
      <c r="K101" s="332"/>
      <c r="L101" s="332"/>
      <c r="M101" s="332"/>
      <c r="N101" s="332"/>
      <c r="O101" s="332"/>
      <c r="P101" s="332"/>
      <c r="Q101" s="332"/>
      <c r="R101" s="332"/>
      <c r="S101" s="332"/>
      <c r="T101" s="332"/>
      <c r="U101" s="330"/>
      <c r="V101" s="330"/>
      <c r="W101" s="330"/>
      <c r="X101" s="330"/>
      <c r="Y101" s="330"/>
      <c r="Z101" s="330"/>
      <c r="AA101" s="330"/>
      <c r="AB101" s="330"/>
      <c r="AC101" s="330"/>
      <c r="AD101" s="330"/>
      <c r="AE101" s="330"/>
      <c r="AF101" s="330"/>
      <c r="AG101" s="330"/>
      <c r="AH101" s="330"/>
      <c r="AI101" s="330"/>
      <c r="AJ101" s="330"/>
      <c r="AK101" s="330"/>
      <c r="AL101" s="330"/>
      <c r="AM101" s="330"/>
      <c r="AN101" s="330"/>
      <c r="AO101" s="330"/>
      <c r="AP101" s="330"/>
      <c r="AQ101" s="330"/>
      <c r="AR101" s="330"/>
      <c r="AS101" s="330"/>
      <c r="AT101" s="330"/>
    </row>
    <row r="102" spans="1:46" x14ac:dyDescent="0.25">
      <c r="A102" s="332"/>
      <c r="B102" s="332"/>
      <c r="C102" s="332"/>
      <c r="D102" s="332"/>
      <c r="E102" s="332"/>
      <c r="F102" s="332"/>
      <c r="G102" s="332"/>
      <c r="H102" s="332"/>
      <c r="I102" s="332"/>
      <c r="J102" s="332"/>
      <c r="K102" s="332"/>
      <c r="L102" s="332"/>
      <c r="M102" s="332"/>
      <c r="N102" s="332"/>
      <c r="O102" s="332"/>
      <c r="P102" s="332"/>
      <c r="Q102" s="332"/>
      <c r="R102" s="332"/>
      <c r="S102" s="332"/>
      <c r="T102" s="332"/>
      <c r="U102" s="330"/>
      <c r="V102" s="330"/>
      <c r="W102" s="330"/>
      <c r="X102" s="330"/>
      <c r="Y102" s="330"/>
      <c r="Z102" s="330"/>
      <c r="AA102" s="330"/>
      <c r="AB102" s="330"/>
      <c r="AC102" s="330"/>
      <c r="AD102" s="330"/>
      <c r="AE102" s="330"/>
      <c r="AF102" s="330"/>
      <c r="AG102" s="330"/>
      <c r="AH102" s="330"/>
      <c r="AI102" s="330"/>
      <c r="AJ102" s="330"/>
      <c r="AK102" s="330"/>
      <c r="AL102" s="330"/>
      <c r="AM102" s="330"/>
      <c r="AN102" s="330"/>
      <c r="AO102" s="330"/>
      <c r="AP102" s="330"/>
      <c r="AQ102" s="330"/>
      <c r="AR102" s="330"/>
      <c r="AS102" s="330"/>
      <c r="AT102" s="330"/>
    </row>
    <row r="103" spans="1:46" x14ac:dyDescent="0.25">
      <c r="A103" s="332"/>
      <c r="B103" s="332"/>
      <c r="C103" s="332"/>
      <c r="D103" s="332"/>
      <c r="E103" s="332"/>
      <c r="F103" s="332"/>
      <c r="G103" s="332"/>
      <c r="H103" s="332"/>
      <c r="I103" s="332"/>
      <c r="J103" s="332"/>
      <c r="K103" s="332"/>
      <c r="L103" s="332"/>
      <c r="M103" s="332"/>
      <c r="N103" s="332"/>
      <c r="O103" s="332"/>
      <c r="P103" s="332"/>
      <c r="Q103" s="332"/>
      <c r="R103" s="332"/>
      <c r="S103" s="332"/>
      <c r="T103" s="332"/>
      <c r="U103" s="330"/>
      <c r="V103" s="330"/>
      <c r="W103" s="330"/>
      <c r="X103" s="330"/>
      <c r="Y103" s="330"/>
      <c r="Z103" s="330"/>
      <c r="AA103" s="330"/>
      <c r="AB103" s="330"/>
      <c r="AC103" s="330"/>
      <c r="AD103" s="330"/>
      <c r="AE103" s="330"/>
      <c r="AF103" s="330"/>
      <c r="AG103" s="330"/>
      <c r="AH103" s="330"/>
      <c r="AI103" s="330"/>
      <c r="AJ103" s="330"/>
      <c r="AK103" s="330"/>
      <c r="AL103" s="330"/>
      <c r="AM103" s="330"/>
      <c r="AN103" s="330"/>
      <c r="AO103" s="330"/>
      <c r="AP103" s="330"/>
      <c r="AQ103" s="330"/>
      <c r="AR103" s="330"/>
      <c r="AS103" s="330"/>
      <c r="AT103" s="330"/>
    </row>
    <row r="104" spans="1:46" x14ac:dyDescent="0.25">
      <c r="A104" s="332"/>
      <c r="B104" s="332"/>
      <c r="C104" s="332"/>
      <c r="D104" s="332"/>
      <c r="E104" s="332"/>
      <c r="F104" s="332"/>
      <c r="G104" s="332"/>
      <c r="H104" s="332"/>
      <c r="I104" s="332"/>
      <c r="J104" s="332"/>
      <c r="K104" s="332"/>
      <c r="L104" s="332"/>
      <c r="M104" s="332"/>
      <c r="N104" s="332"/>
      <c r="O104" s="332"/>
      <c r="P104" s="332"/>
      <c r="Q104" s="332"/>
      <c r="R104" s="332"/>
      <c r="S104" s="332"/>
      <c r="T104" s="332"/>
      <c r="U104" s="330"/>
      <c r="V104" s="330"/>
      <c r="W104" s="330"/>
      <c r="X104" s="330"/>
      <c r="Y104" s="330"/>
      <c r="Z104" s="330"/>
      <c r="AA104" s="330"/>
      <c r="AB104" s="330"/>
      <c r="AC104" s="330"/>
      <c r="AD104" s="330"/>
      <c r="AE104" s="330"/>
      <c r="AF104" s="330"/>
      <c r="AG104" s="330"/>
      <c r="AH104" s="330"/>
      <c r="AI104" s="330"/>
      <c r="AJ104" s="330"/>
      <c r="AK104" s="330"/>
      <c r="AL104" s="330"/>
      <c r="AM104" s="330"/>
      <c r="AN104" s="330"/>
      <c r="AO104" s="330"/>
      <c r="AP104" s="330"/>
      <c r="AQ104" s="330"/>
      <c r="AR104" s="330"/>
      <c r="AS104" s="330"/>
      <c r="AT104" s="330"/>
    </row>
    <row r="105" spans="1:46" x14ac:dyDescent="0.25">
      <c r="A105" s="332"/>
      <c r="B105" s="332"/>
      <c r="C105" s="332"/>
      <c r="D105" s="332"/>
      <c r="E105" s="332"/>
      <c r="F105" s="332"/>
      <c r="G105" s="332"/>
      <c r="H105" s="332"/>
      <c r="I105" s="332"/>
      <c r="J105" s="332"/>
      <c r="K105" s="332"/>
      <c r="L105" s="332"/>
      <c r="M105" s="332"/>
      <c r="N105" s="332"/>
      <c r="O105" s="332"/>
      <c r="P105" s="332"/>
      <c r="Q105" s="332"/>
      <c r="R105" s="332"/>
      <c r="S105" s="332"/>
      <c r="T105" s="332"/>
      <c r="U105" s="330"/>
      <c r="V105" s="330"/>
      <c r="W105" s="330"/>
      <c r="X105" s="330"/>
      <c r="Y105" s="330"/>
      <c r="Z105" s="330"/>
      <c r="AA105" s="330"/>
      <c r="AB105" s="330"/>
      <c r="AC105" s="330"/>
      <c r="AD105" s="330"/>
      <c r="AE105" s="330"/>
      <c r="AF105" s="330"/>
      <c r="AG105" s="330"/>
      <c r="AH105" s="330"/>
      <c r="AI105" s="330"/>
      <c r="AJ105" s="330"/>
      <c r="AK105" s="330"/>
      <c r="AL105" s="330"/>
      <c r="AM105" s="330"/>
      <c r="AN105" s="330"/>
      <c r="AO105" s="330"/>
      <c r="AP105" s="330"/>
      <c r="AQ105" s="330"/>
      <c r="AR105" s="330"/>
      <c r="AS105" s="330"/>
      <c r="AT105" s="330"/>
    </row>
    <row r="106" spans="1:46" x14ac:dyDescent="0.25">
      <c r="A106" s="332"/>
      <c r="B106" s="332"/>
      <c r="C106" s="332"/>
      <c r="D106" s="332"/>
      <c r="E106" s="332"/>
      <c r="F106" s="332"/>
      <c r="G106" s="332"/>
      <c r="H106" s="332"/>
      <c r="I106" s="332"/>
      <c r="J106" s="332"/>
      <c r="K106" s="332"/>
      <c r="L106" s="332"/>
      <c r="M106" s="332"/>
      <c r="N106" s="332"/>
      <c r="O106" s="332"/>
      <c r="P106" s="332"/>
      <c r="Q106" s="332"/>
      <c r="R106" s="332"/>
      <c r="S106" s="332"/>
      <c r="T106" s="332"/>
      <c r="U106" s="330"/>
      <c r="V106" s="330"/>
      <c r="W106" s="330"/>
      <c r="X106" s="330"/>
      <c r="Y106" s="330"/>
      <c r="Z106" s="330"/>
      <c r="AA106" s="330"/>
      <c r="AB106" s="330"/>
      <c r="AC106" s="330"/>
      <c r="AD106" s="330"/>
      <c r="AE106" s="330"/>
      <c r="AF106" s="330"/>
      <c r="AG106" s="330"/>
      <c r="AH106" s="330"/>
      <c r="AI106" s="330"/>
      <c r="AJ106" s="330"/>
      <c r="AK106" s="330"/>
      <c r="AL106" s="330"/>
      <c r="AM106" s="330"/>
      <c r="AN106" s="330"/>
      <c r="AO106" s="330"/>
      <c r="AP106" s="330"/>
      <c r="AQ106" s="330"/>
      <c r="AR106" s="330"/>
      <c r="AS106" s="330"/>
      <c r="AT106" s="330"/>
    </row>
    <row r="107" spans="1:46" x14ac:dyDescent="0.25">
      <c r="A107" s="332"/>
      <c r="B107" s="332"/>
      <c r="C107" s="332"/>
      <c r="D107" s="332"/>
      <c r="E107" s="332"/>
      <c r="F107" s="332"/>
      <c r="G107" s="332"/>
      <c r="H107" s="332"/>
      <c r="I107" s="332"/>
      <c r="J107" s="332"/>
      <c r="K107" s="332"/>
      <c r="L107" s="332"/>
      <c r="M107" s="332"/>
      <c r="N107" s="332"/>
      <c r="O107" s="332"/>
      <c r="P107" s="332"/>
      <c r="Q107" s="332"/>
      <c r="R107" s="332"/>
      <c r="S107" s="332"/>
      <c r="T107" s="332"/>
      <c r="U107" s="330"/>
      <c r="V107" s="330"/>
      <c r="W107" s="330"/>
      <c r="X107" s="330"/>
      <c r="Y107" s="330"/>
      <c r="Z107" s="330"/>
      <c r="AA107" s="330"/>
      <c r="AB107" s="330"/>
      <c r="AC107" s="330"/>
      <c r="AD107" s="330"/>
      <c r="AE107" s="330"/>
      <c r="AF107" s="330"/>
      <c r="AG107" s="330"/>
      <c r="AH107" s="330"/>
      <c r="AI107" s="330"/>
      <c r="AJ107" s="330"/>
      <c r="AK107" s="330"/>
      <c r="AL107" s="330"/>
      <c r="AM107" s="330"/>
      <c r="AN107" s="330"/>
      <c r="AO107" s="330"/>
      <c r="AP107" s="330"/>
      <c r="AQ107" s="330"/>
      <c r="AR107" s="330"/>
      <c r="AS107" s="330"/>
      <c r="AT107" s="330"/>
    </row>
    <row r="108" spans="1:46" x14ac:dyDescent="0.25">
      <c r="A108" s="332"/>
      <c r="B108" s="332"/>
      <c r="C108" s="332"/>
      <c r="D108" s="332"/>
      <c r="E108" s="332"/>
      <c r="F108" s="332"/>
      <c r="G108" s="332"/>
      <c r="H108" s="332"/>
      <c r="I108" s="332"/>
      <c r="J108" s="332"/>
      <c r="K108" s="332"/>
      <c r="L108" s="332"/>
      <c r="M108" s="332"/>
      <c r="N108" s="332"/>
      <c r="O108" s="332"/>
      <c r="P108" s="332"/>
      <c r="Q108" s="332"/>
      <c r="R108" s="332"/>
      <c r="S108" s="332"/>
      <c r="T108" s="332"/>
      <c r="U108" s="330"/>
      <c r="V108" s="330"/>
      <c r="W108" s="330"/>
      <c r="X108" s="330"/>
      <c r="Y108" s="330"/>
      <c r="Z108" s="330"/>
      <c r="AA108" s="330"/>
      <c r="AB108" s="330"/>
      <c r="AC108" s="330"/>
      <c r="AD108" s="330"/>
      <c r="AE108" s="330"/>
      <c r="AF108" s="330"/>
      <c r="AG108" s="330"/>
      <c r="AH108" s="330"/>
      <c r="AI108" s="330"/>
      <c r="AJ108" s="330"/>
      <c r="AK108" s="330"/>
      <c r="AL108" s="330"/>
      <c r="AM108" s="330"/>
      <c r="AN108" s="330"/>
      <c r="AO108" s="330"/>
      <c r="AP108" s="330"/>
      <c r="AQ108" s="330"/>
      <c r="AR108" s="330"/>
      <c r="AS108" s="330"/>
      <c r="AT108" s="330"/>
    </row>
    <row r="109" spans="1:46" x14ac:dyDescent="0.25">
      <c r="A109" s="332"/>
      <c r="B109" s="332"/>
      <c r="C109" s="332"/>
      <c r="D109" s="332"/>
      <c r="E109" s="332"/>
      <c r="F109" s="332"/>
      <c r="G109" s="332"/>
      <c r="H109" s="332"/>
      <c r="I109" s="332"/>
      <c r="J109" s="332"/>
      <c r="K109" s="332"/>
      <c r="L109" s="332"/>
      <c r="M109" s="332"/>
      <c r="N109" s="332"/>
      <c r="O109" s="332"/>
      <c r="P109" s="332"/>
      <c r="Q109" s="332"/>
      <c r="R109" s="332"/>
      <c r="S109" s="332"/>
      <c r="T109" s="332"/>
      <c r="U109" s="330"/>
      <c r="V109" s="330"/>
      <c r="W109" s="330"/>
      <c r="X109" s="330"/>
      <c r="Y109" s="330"/>
      <c r="Z109" s="330"/>
      <c r="AA109" s="330"/>
      <c r="AB109" s="330"/>
      <c r="AC109" s="330"/>
      <c r="AD109" s="330"/>
      <c r="AE109" s="330"/>
      <c r="AF109" s="330"/>
      <c r="AG109" s="330"/>
      <c r="AH109" s="330"/>
      <c r="AI109" s="330"/>
      <c r="AJ109" s="330"/>
      <c r="AK109" s="330"/>
      <c r="AL109" s="330"/>
      <c r="AM109" s="330"/>
      <c r="AN109" s="330"/>
      <c r="AO109" s="330"/>
      <c r="AP109" s="330"/>
      <c r="AQ109" s="330"/>
      <c r="AR109" s="330"/>
      <c r="AS109" s="330"/>
      <c r="AT109" s="330"/>
    </row>
    <row r="110" spans="1:46" x14ac:dyDescent="0.25">
      <c r="A110" s="332"/>
      <c r="B110" s="332"/>
      <c r="C110" s="332"/>
      <c r="D110" s="332"/>
      <c r="E110" s="332"/>
      <c r="F110" s="332"/>
      <c r="G110" s="332"/>
      <c r="H110" s="332"/>
      <c r="I110" s="332"/>
      <c r="J110" s="332"/>
      <c r="K110" s="332"/>
      <c r="L110" s="332"/>
      <c r="M110" s="332"/>
      <c r="N110" s="332"/>
      <c r="O110" s="332"/>
      <c r="P110" s="332"/>
      <c r="Q110" s="332"/>
      <c r="R110" s="332"/>
      <c r="S110" s="332"/>
      <c r="T110" s="332"/>
      <c r="U110" s="330"/>
      <c r="V110" s="330"/>
      <c r="W110" s="330"/>
      <c r="X110" s="330"/>
      <c r="Y110" s="330"/>
      <c r="Z110" s="330"/>
      <c r="AA110" s="330"/>
      <c r="AB110" s="330"/>
      <c r="AC110" s="330"/>
      <c r="AD110" s="330"/>
      <c r="AE110" s="330"/>
      <c r="AF110" s="330"/>
      <c r="AG110" s="330"/>
      <c r="AH110" s="330"/>
      <c r="AI110" s="330"/>
      <c r="AJ110" s="330"/>
      <c r="AK110" s="330"/>
      <c r="AL110" s="330"/>
      <c r="AM110" s="330"/>
      <c r="AN110" s="330"/>
      <c r="AO110" s="330"/>
      <c r="AP110" s="330"/>
      <c r="AQ110" s="330"/>
      <c r="AR110" s="330"/>
      <c r="AS110" s="330"/>
      <c r="AT110" s="330"/>
    </row>
    <row r="111" spans="1:46" x14ac:dyDescent="0.25">
      <c r="A111" s="332"/>
      <c r="B111" s="332"/>
      <c r="C111" s="332"/>
      <c r="D111" s="332"/>
      <c r="E111" s="332"/>
      <c r="F111" s="332"/>
      <c r="G111" s="332"/>
      <c r="H111" s="332"/>
      <c r="I111" s="332"/>
      <c r="J111" s="332"/>
      <c r="K111" s="332"/>
      <c r="L111" s="332"/>
      <c r="M111" s="332"/>
      <c r="N111" s="332"/>
      <c r="O111" s="332"/>
      <c r="P111" s="332"/>
      <c r="Q111" s="332"/>
      <c r="R111" s="332"/>
      <c r="S111" s="332"/>
      <c r="T111" s="332"/>
      <c r="U111" s="330"/>
      <c r="V111" s="330"/>
      <c r="W111" s="330"/>
      <c r="X111" s="330"/>
      <c r="Y111" s="330"/>
      <c r="Z111" s="330"/>
      <c r="AA111" s="330"/>
      <c r="AB111" s="330"/>
      <c r="AC111" s="330"/>
      <c r="AD111" s="330"/>
      <c r="AE111" s="330"/>
      <c r="AF111" s="330"/>
      <c r="AG111" s="330"/>
      <c r="AH111" s="330"/>
      <c r="AI111" s="330"/>
      <c r="AJ111" s="330"/>
      <c r="AK111" s="330"/>
      <c r="AL111" s="330"/>
      <c r="AM111" s="330"/>
      <c r="AN111" s="330"/>
      <c r="AO111" s="330"/>
      <c r="AP111" s="330"/>
      <c r="AQ111" s="330"/>
      <c r="AR111" s="330"/>
      <c r="AS111" s="330"/>
      <c r="AT111" s="330"/>
    </row>
    <row r="112" spans="1:46" x14ac:dyDescent="0.25">
      <c r="A112" s="332"/>
      <c r="B112" s="332"/>
      <c r="C112" s="332"/>
      <c r="D112" s="332"/>
      <c r="E112" s="332"/>
      <c r="F112" s="332"/>
      <c r="G112" s="332"/>
      <c r="H112" s="332"/>
      <c r="I112" s="332"/>
      <c r="J112" s="332"/>
      <c r="K112" s="332"/>
      <c r="L112" s="332"/>
      <c r="M112" s="332"/>
      <c r="N112" s="332"/>
      <c r="O112" s="332"/>
      <c r="P112" s="332"/>
      <c r="Q112" s="332"/>
      <c r="R112" s="332"/>
      <c r="S112" s="332"/>
      <c r="T112" s="332"/>
      <c r="U112" s="330"/>
      <c r="V112" s="330"/>
      <c r="W112" s="330"/>
      <c r="X112" s="330"/>
      <c r="Y112" s="330"/>
      <c r="Z112" s="330"/>
      <c r="AA112" s="330"/>
      <c r="AB112" s="330"/>
      <c r="AC112" s="330"/>
      <c r="AD112" s="330"/>
      <c r="AE112" s="330"/>
      <c r="AF112" s="330"/>
      <c r="AG112" s="330"/>
      <c r="AH112" s="330"/>
      <c r="AI112" s="330"/>
      <c r="AJ112" s="330"/>
      <c r="AK112" s="330"/>
      <c r="AL112" s="330"/>
      <c r="AM112" s="330"/>
      <c r="AN112" s="330"/>
      <c r="AO112" s="330"/>
      <c r="AP112" s="330"/>
      <c r="AQ112" s="330"/>
      <c r="AR112" s="330"/>
      <c r="AS112" s="330"/>
      <c r="AT112" s="330"/>
    </row>
    <row r="113" spans="1:46" x14ac:dyDescent="0.25">
      <c r="A113" s="332"/>
      <c r="B113" s="332"/>
      <c r="C113" s="332"/>
      <c r="D113" s="332"/>
      <c r="E113" s="332"/>
      <c r="F113" s="332"/>
      <c r="G113" s="332"/>
      <c r="H113" s="332"/>
      <c r="I113" s="332"/>
      <c r="J113" s="332"/>
      <c r="K113" s="332"/>
      <c r="L113" s="332"/>
      <c r="M113" s="332"/>
      <c r="N113" s="332"/>
      <c r="O113" s="332"/>
      <c r="P113" s="332"/>
      <c r="Q113" s="332"/>
      <c r="R113" s="332"/>
      <c r="S113" s="332"/>
      <c r="T113" s="332"/>
      <c r="U113" s="330"/>
      <c r="V113" s="330"/>
      <c r="W113" s="330"/>
      <c r="X113" s="330"/>
      <c r="Y113" s="330"/>
      <c r="Z113" s="330"/>
      <c r="AA113" s="330"/>
      <c r="AB113" s="330"/>
      <c r="AC113" s="330"/>
      <c r="AD113" s="330"/>
      <c r="AE113" s="330"/>
      <c r="AF113" s="330"/>
      <c r="AG113" s="330"/>
      <c r="AH113" s="330"/>
      <c r="AI113" s="330"/>
      <c r="AJ113" s="330"/>
      <c r="AK113" s="330"/>
      <c r="AL113" s="330"/>
      <c r="AM113" s="330"/>
      <c r="AN113" s="330"/>
      <c r="AO113" s="330"/>
      <c r="AP113" s="330"/>
      <c r="AQ113" s="330"/>
      <c r="AR113" s="330"/>
      <c r="AS113" s="330"/>
      <c r="AT113" s="330"/>
    </row>
    <row r="114" spans="1:46" x14ac:dyDescent="0.25">
      <c r="A114" s="332"/>
      <c r="B114" s="332"/>
      <c r="C114" s="332"/>
      <c r="D114" s="332"/>
      <c r="E114" s="332"/>
      <c r="F114" s="332"/>
      <c r="G114" s="332"/>
      <c r="H114" s="332"/>
      <c r="I114" s="332"/>
      <c r="J114" s="332"/>
      <c r="K114" s="332"/>
      <c r="L114" s="332"/>
      <c r="M114" s="332"/>
      <c r="N114" s="332"/>
      <c r="O114" s="332"/>
      <c r="P114" s="332"/>
      <c r="Q114" s="332"/>
      <c r="R114" s="332"/>
      <c r="S114" s="332"/>
      <c r="T114" s="332"/>
      <c r="U114" s="330"/>
      <c r="V114" s="330"/>
      <c r="W114" s="330"/>
      <c r="X114" s="330"/>
      <c r="Y114" s="330"/>
      <c r="Z114" s="330"/>
      <c r="AA114" s="330"/>
      <c r="AB114" s="330"/>
      <c r="AC114" s="330"/>
      <c r="AD114" s="330"/>
      <c r="AE114" s="330"/>
      <c r="AF114" s="330"/>
      <c r="AG114" s="330"/>
      <c r="AH114" s="330"/>
      <c r="AI114" s="330"/>
      <c r="AJ114" s="330"/>
      <c r="AK114" s="330"/>
      <c r="AL114" s="330"/>
      <c r="AM114" s="330"/>
      <c r="AN114" s="330"/>
      <c r="AO114" s="330"/>
      <c r="AP114" s="330"/>
      <c r="AQ114" s="330"/>
      <c r="AR114" s="330"/>
      <c r="AS114" s="330"/>
      <c r="AT114" s="330"/>
    </row>
    <row r="115" spans="1:46" x14ac:dyDescent="0.25">
      <c r="A115" s="332"/>
      <c r="B115" s="332"/>
      <c r="C115" s="332"/>
      <c r="D115" s="332"/>
      <c r="E115" s="332"/>
      <c r="F115" s="332"/>
      <c r="G115" s="332"/>
      <c r="H115" s="332"/>
      <c r="I115" s="332"/>
      <c r="J115" s="332"/>
      <c r="K115" s="332"/>
      <c r="L115" s="332"/>
      <c r="M115" s="332"/>
      <c r="N115" s="332"/>
      <c r="O115" s="332"/>
      <c r="P115" s="332"/>
      <c r="Q115" s="332"/>
      <c r="R115" s="332"/>
      <c r="S115" s="332"/>
      <c r="T115" s="332"/>
      <c r="U115" s="330"/>
      <c r="V115" s="330"/>
      <c r="W115" s="330"/>
      <c r="X115" s="330"/>
      <c r="Y115" s="330"/>
      <c r="Z115" s="330"/>
      <c r="AA115" s="330"/>
      <c r="AB115" s="330"/>
      <c r="AC115" s="330"/>
      <c r="AD115" s="330"/>
      <c r="AE115" s="330"/>
      <c r="AF115" s="330"/>
      <c r="AG115" s="330"/>
      <c r="AH115" s="330"/>
      <c r="AI115" s="330"/>
      <c r="AJ115" s="330"/>
      <c r="AK115" s="330"/>
      <c r="AL115" s="330"/>
      <c r="AM115" s="330"/>
      <c r="AN115" s="330"/>
      <c r="AO115" s="330"/>
      <c r="AP115" s="330"/>
      <c r="AQ115" s="330"/>
      <c r="AR115" s="330"/>
      <c r="AS115" s="330"/>
      <c r="AT115" s="330"/>
    </row>
    <row r="116" spans="1:46" x14ac:dyDescent="0.25">
      <c r="A116" s="332"/>
      <c r="B116" s="332"/>
      <c r="C116" s="332"/>
      <c r="D116" s="332"/>
      <c r="E116" s="332"/>
      <c r="F116" s="332"/>
      <c r="G116" s="332"/>
      <c r="H116" s="332"/>
      <c r="I116" s="332"/>
      <c r="J116" s="332"/>
      <c r="K116" s="332"/>
      <c r="L116" s="332"/>
      <c r="M116" s="332"/>
      <c r="N116" s="332"/>
      <c r="O116" s="332"/>
      <c r="P116" s="332"/>
      <c r="Q116" s="332"/>
      <c r="R116" s="332"/>
      <c r="S116" s="332"/>
      <c r="T116" s="332"/>
      <c r="U116" s="330"/>
      <c r="V116" s="330"/>
      <c r="W116" s="330"/>
      <c r="X116" s="330"/>
      <c r="Y116" s="330"/>
      <c r="Z116" s="330"/>
      <c r="AA116" s="330"/>
      <c r="AB116" s="330"/>
      <c r="AC116" s="330"/>
      <c r="AD116" s="330"/>
      <c r="AE116" s="330"/>
      <c r="AF116" s="330"/>
      <c r="AG116" s="330"/>
      <c r="AH116" s="330"/>
      <c r="AI116" s="330"/>
      <c r="AJ116" s="330"/>
      <c r="AK116" s="330"/>
      <c r="AL116" s="330"/>
      <c r="AM116" s="330"/>
      <c r="AN116" s="330"/>
      <c r="AO116" s="330"/>
      <c r="AP116" s="330"/>
      <c r="AQ116" s="330"/>
      <c r="AR116" s="330"/>
      <c r="AS116" s="330"/>
      <c r="AT116" s="330"/>
    </row>
    <row r="117" spans="1:46" x14ac:dyDescent="0.25">
      <c r="A117" s="332"/>
      <c r="B117" s="332"/>
      <c r="C117" s="332"/>
      <c r="D117" s="332"/>
      <c r="E117" s="332"/>
      <c r="F117" s="332"/>
      <c r="G117" s="332"/>
      <c r="H117" s="332"/>
      <c r="I117" s="332"/>
      <c r="J117" s="332"/>
      <c r="K117" s="332"/>
      <c r="L117" s="332"/>
      <c r="M117" s="332"/>
      <c r="N117" s="332"/>
      <c r="O117" s="332"/>
      <c r="P117" s="332"/>
      <c r="Q117" s="332"/>
      <c r="R117" s="332"/>
      <c r="S117" s="332"/>
      <c r="T117" s="332"/>
      <c r="U117" s="330"/>
      <c r="V117" s="330"/>
      <c r="W117" s="330"/>
      <c r="X117" s="330"/>
      <c r="Y117" s="330"/>
      <c r="Z117" s="330"/>
      <c r="AA117" s="330"/>
      <c r="AB117" s="330"/>
      <c r="AC117" s="330"/>
      <c r="AD117" s="330"/>
      <c r="AE117" s="330"/>
      <c r="AF117" s="330"/>
      <c r="AG117" s="330"/>
      <c r="AH117" s="330"/>
      <c r="AI117" s="330"/>
      <c r="AJ117" s="330"/>
      <c r="AK117" s="330"/>
      <c r="AL117" s="330"/>
      <c r="AM117" s="330"/>
      <c r="AN117" s="330"/>
      <c r="AO117" s="330"/>
      <c r="AP117" s="330"/>
      <c r="AQ117" s="330"/>
      <c r="AR117" s="330"/>
      <c r="AS117" s="330"/>
      <c r="AT117" s="330"/>
    </row>
    <row r="118" spans="1:46" x14ac:dyDescent="0.25">
      <c r="A118" s="332"/>
      <c r="B118" s="332"/>
      <c r="C118" s="332"/>
      <c r="D118" s="332"/>
      <c r="E118" s="332"/>
      <c r="F118" s="332"/>
      <c r="G118" s="332"/>
      <c r="H118" s="332"/>
      <c r="I118" s="332"/>
      <c r="J118" s="332"/>
      <c r="K118" s="332"/>
      <c r="L118" s="332"/>
      <c r="M118" s="332"/>
      <c r="N118" s="332"/>
      <c r="O118" s="332"/>
      <c r="P118" s="332"/>
      <c r="Q118" s="332"/>
      <c r="R118" s="332"/>
      <c r="S118" s="332"/>
      <c r="T118" s="332"/>
      <c r="U118" s="330"/>
      <c r="V118" s="330"/>
      <c r="W118" s="330"/>
      <c r="X118" s="330"/>
      <c r="Y118" s="330"/>
      <c r="Z118" s="330"/>
      <c r="AA118" s="330"/>
      <c r="AB118" s="330"/>
      <c r="AC118" s="330"/>
      <c r="AD118" s="330"/>
      <c r="AE118" s="330"/>
      <c r="AF118" s="330"/>
      <c r="AG118" s="330"/>
      <c r="AH118" s="330"/>
      <c r="AI118" s="330"/>
      <c r="AJ118" s="330"/>
      <c r="AK118" s="330"/>
      <c r="AL118" s="330"/>
      <c r="AM118" s="330"/>
      <c r="AN118" s="330"/>
      <c r="AO118" s="330"/>
      <c r="AP118" s="330"/>
      <c r="AQ118" s="330"/>
      <c r="AR118" s="330"/>
      <c r="AS118" s="330"/>
      <c r="AT118" s="330"/>
    </row>
    <row r="119" spans="1:46" x14ac:dyDescent="0.25">
      <c r="A119" s="332"/>
      <c r="B119" s="332"/>
      <c r="C119" s="332"/>
      <c r="D119" s="332"/>
      <c r="E119" s="332"/>
      <c r="F119" s="332"/>
      <c r="G119" s="332"/>
      <c r="H119" s="332"/>
      <c r="I119" s="332"/>
      <c r="J119" s="332"/>
      <c r="K119" s="332"/>
      <c r="L119" s="332"/>
      <c r="M119" s="332"/>
      <c r="N119" s="332"/>
      <c r="O119" s="332"/>
      <c r="P119" s="332"/>
      <c r="Q119" s="332"/>
      <c r="R119" s="332"/>
      <c r="S119" s="332"/>
      <c r="T119" s="332"/>
      <c r="U119" s="330"/>
      <c r="V119" s="330"/>
      <c r="W119" s="330"/>
      <c r="X119" s="330"/>
      <c r="Y119" s="330"/>
      <c r="Z119" s="330"/>
      <c r="AA119" s="330"/>
      <c r="AB119" s="330"/>
      <c r="AC119" s="330"/>
      <c r="AD119" s="330"/>
      <c r="AE119" s="330"/>
      <c r="AF119" s="330"/>
      <c r="AG119" s="330"/>
      <c r="AH119" s="330"/>
      <c r="AI119" s="330"/>
      <c r="AJ119" s="330"/>
      <c r="AK119" s="330"/>
      <c r="AL119" s="330"/>
      <c r="AM119" s="330"/>
      <c r="AN119" s="330"/>
      <c r="AO119" s="330"/>
      <c r="AP119" s="330"/>
      <c r="AQ119" s="330"/>
      <c r="AR119" s="330"/>
      <c r="AS119" s="330"/>
      <c r="AT119" s="330"/>
    </row>
    <row r="120" spans="1:46" x14ac:dyDescent="0.25">
      <c r="A120" s="332"/>
      <c r="B120" s="332"/>
      <c r="C120" s="332"/>
      <c r="D120" s="332"/>
      <c r="E120" s="332"/>
      <c r="F120" s="332"/>
      <c r="G120" s="332"/>
      <c r="H120" s="332"/>
      <c r="I120" s="332"/>
      <c r="J120" s="332"/>
      <c r="K120" s="332"/>
      <c r="L120" s="332"/>
      <c r="M120" s="332"/>
      <c r="N120" s="332"/>
      <c r="O120" s="332"/>
      <c r="P120" s="332"/>
      <c r="Q120" s="332"/>
      <c r="R120" s="332"/>
      <c r="S120" s="332"/>
      <c r="T120" s="332"/>
      <c r="U120" s="330"/>
      <c r="V120" s="330"/>
      <c r="W120" s="330"/>
      <c r="X120" s="330"/>
      <c r="Y120" s="330"/>
      <c r="Z120" s="330"/>
      <c r="AA120" s="330"/>
      <c r="AB120" s="330"/>
      <c r="AC120" s="330"/>
      <c r="AD120" s="330"/>
      <c r="AE120" s="330"/>
      <c r="AF120" s="330"/>
      <c r="AG120" s="330"/>
      <c r="AH120" s="330"/>
      <c r="AI120" s="330"/>
      <c r="AJ120" s="330"/>
      <c r="AK120" s="330"/>
      <c r="AL120" s="330"/>
      <c r="AM120" s="330"/>
      <c r="AN120" s="330"/>
      <c r="AO120" s="330"/>
      <c r="AP120" s="330"/>
      <c r="AQ120" s="330"/>
      <c r="AR120" s="330"/>
      <c r="AS120" s="330"/>
      <c r="AT120" s="330"/>
    </row>
    <row r="121" spans="1:46" x14ac:dyDescent="0.25">
      <c r="A121" s="332"/>
      <c r="B121" s="332"/>
      <c r="C121" s="332"/>
      <c r="D121" s="332"/>
      <c r="E121" s="332"/>
      <c r="F121" s="332"/>
      <c r="G121" s="332"/>
      <c r="H121" s="332"/>
      <c r="I121" s="332"/>
      <c r="J121" s="332"/>
      <c r="K121" s="332"/>
      <c r="L121" s="332"/>
      <c r="M121" s="332"/>
      <c r="N121" s="332"/>
      <c r="O121" s="332"/>
      <c r="P121" s="332"/>
      <c r="Q121" s="332"/>
      <c r="R121" s="332"/>
      <c r="S121" s="332"/>
      <c r="T121" s="332"/>
      <c r="U121" s="330"/>
      <c r="V121" s="330"/>
      <c r="W121" s="330"/>
      <c r="X121" s="330"/>
      <c r="Y121" s="330"/>
      <c r="Z121" s="330"/>
      <c r="AA121" s="330"/>
      <c r="AB121" s="330"/>
      <c r="AC121" s="330"/>
      <c r="AD121" s="330"/>
      <c r="AE121" s="330"/>
      <c r="AF121" s="330"/>
      <c r="AG121" s="330"/>
      <c r="AH121" s="330"/>
      <c r="AI121" s="330"/>
      <c r="AJ121" s="330"/>
      <c r="AK121" s="330"/>
      <c r="AL121" s="330"/>
      <c r="AM121" s="330"/>
      <c r="AN121" s="330"/>
      <c r="AO121" s="330"/>
      <c r="AP121" s="330"/>
      <c r="AQ121" s="330"/>
      <c r="AR121" s="330"/>
      <c r="AS121" s="330"/>
      <c r="AT121" s="330"/>
    </row>
    <row r="122" spans="1:46" x14ac:dyDescent="0.25">
      <c r="A122" s="332"/>
      <c r="B122" s="332"/>
      <c r="C122" s="332"/>
      <c r="D122" s="332"/>
      <c r="E122" s="332"/>
      <c r="F122" s="332"/>
      <c r="G122" s="332"/>
      <c r="H122" s="332"/>
      <c r="I122" s="332"/>
      <c r="J122" s="332"/>
      <c r="K122" s="332"/>
      <c r="L122" s="332"/>
      <c r="M122" s="332"/>
      <c r="N122" s="332"/>
      <c r="O122" s="332"/>
      <c r="P122" s="332"/>
      <c r="Q122" s="332"/>
      <c r="R122" s="332"/>
      <c r="S122" s="332"/>
      <c r="T122" s="332"/>
      <c r="U122" s="330"/>
      <c r="V122" s="330"/>
      <c r="W122" s="330"/>
      <c r="X122" s="330"/>
      <c r="Y122" s="330"/>
      <c r="Z122" s="330"/>
      <c r="AA122" s="330"/>
      <c r="AB122" s="330"/>
      <c r="AC122" s="330"/>
      <c r="AD122" s="330"/>
      <c r="AE122" s="330"/>
      <c r="AF122" s="330"/>
      <c r="AG122" s="330"/>
      <c r="AH122" s="330"/>
      <c r="AI122" s="330"/>
      <c r="AJ122" s="330"/>
      <c r="AK122" s="330"/>
      <c r="AL122" s="330"/>
      <c r="AM122" s="330"/>
      <c r="AN122" s="330"/>
      <c r="AO122" s="330"/>
      <c r="AP122" s="330"/>
      <c r="AQ122" s="330"/>
      <c r="AR122" s="330"/>
      <c r="AS122" s="330"/>
      <c r="AT122" s="330"/>
    </row>
    <row r="123" spans="1:46" x14ac:dyDescent="0.25">
      <c r="A123" s="332"/>
      <c r="B123" s="332"/>
      <c r="C123" s="332"/>
      <c r="D123" s="332"/>
      <c r="E123" s="332"/>
      <c r="F123" s="332"/>
      <c r="G123" s="332"/>
      <c r="H123" s="332"/>
      <c r="I123" s="332"/>
      <c r="J123" s="332"/>
      <c r="K123" s="332"/>
      <c r="L123" s="332"/>
      <c r="M123" s="332"/>
      <c r="N123" s="332"/>
      <c r="O123" s="332"/>
      <c r="P123" s="332"/>
      <c r="Q123" s="332"/>
      <c r="R123" s="332"/>
      <c r="S123" s="332"/>
      <c r="T123" s="332"/>
      <c r="U123" s="330"/>
      <c r="V123" s="330"/>
      <c r="W123" s="330"/>
      <c r="X123" s="330"/>
      <c r="Y123" s="330"/>
      <c r="Z123" s="330"/>
      <c r="AA123" s="330"/>
      <c r="AB123" s="330"/>
      <c r="AC123" s="330"/>
      <c r="AD123" s="330"/>
      <c r="AE123" s="330"/>
      <c r="AF123" s="330"/>
      <c r="AG123" s="330"/>
      <c r="AH123" s="330"/>
      <c r="AI123" s="330"/>
      <c r="AJ123" s="330"/>
      <c r="AK123" s="330"/>
      <c r="AL123" s="330"/>
      <c r="AM123" s="330"/>
      <c r="AN123" s="330"/>
      <c r="AO123" s="330"/>
      <c r="AP123" s="330"/>
      <c r="AQ123" s="330"/>
      <c r="AR123" s="330"/>
      <c r="AS123" s="330"/>
      <c r="AT123" s="330"/>
    </row>
    <row r="124" spans="1:46" x14ac:dyDescent="0.25">
      <c r="A124" s="332"/>
      <c r="B124" s="332"/>
      <c r="C124" s="332"/>
      <c r="D124" s="332"/>
      <c r="E124" s="332"/>
      <c r="F124" s="332"/>
      <c r="G124" s="332"/>
      <c r="H124" s="332"/>
      <c r="I124" s="332"/>
      <c r="J124" s="332"/>
      <c r="K124" s="332"/>
      <c r="L124" s="332"/>
      <c r="M124" s="332"/>
      <c r="N124" s="332"/>
      <c r="O124" s="332"/>
      <c r="P124" s="332"/>
      <c r="Q124" s="332"/>
      <c r="R124" s="332"/>
      <c r="S124" s="332"/>
      <c r="T124" s="332"/>
      <c r="U124" s="330"/>
      <c r="V124" s="330"/>
      <c r="W124" s="330"/>
      <c r="X124" s="330"/>
      <c r="Y124" s="330"/>
      <c r="Z124" s="330"/>
      <c r="AA124" s="330"/>
      <c r="AB124" s="330"/>
      <c r="AC124" s="330"/>
      <c r="AD124" s="330"/>
      <c r="AE124" s="330"/>
      <c r="AF124" s="330"/>
      <c r="AG124" s="330"/>
      <c r="AH124" s="330"/>
      <c r="AI124" s="330"/>
      <c r="AJ124" s="330"/>
      <c r="AK124" s="330"/>
      <c r="AL124" s="330"/>
      <c r="AM124" s="330"/>
      <c r="AN124" s="330"/>
      <c r="AO124" s="330"/>
      <c r="AP124" s="330"/>
      <c r="AQ124" s="330"/>
      <c r="AR124" s="330"/>
      <c r="AS124" s="330"/>
      <c r="AT124" s="330"/>
    </row>
    <row r="125" spans="1:46" x14ac:dyDescent="0.25">
      <c r="A125" s="332"/>
      <c r="B125" s="332"/>
      <c r="C125" s="332"/>
      <c r="D125" s="332"/>
      <c r="E125" s="332"/>
      <c r="F125" s="332"/>
      <c r="G125" s="332"/>
      <c r="H125" s="332"/>
      <c r="I125" s="332"/>
      <c r="J125" s="332"/>
      <c r="K125" s="332"/>
      <c r="L125" s="332"/>
      <c r="M125" s="332"/>
      <c r="N125" s="332"/>
      <c r="O125" s="332"/>
      <c r="P125" s="332"/>
      <c r="Q125" s="332"/>
      <c r="R125" s="332"/>
      <c r="S125" s="332"/>
      <c r="T125" s="332"/>
      <c r="U125" s="330"/>
      <c r="V125" s="330"/>
      <c r="W125" s="330"/>
      <c r="X125" s="330"/>
      <c r="Y125" s="330"/>
      <c r="Z125" s="330"/>
      <c r="AA125" s="330"/>
      <c r="AB125" s="330"/>
      <c r="AC125" s="330"/>
      <c r="AD125" s="330"/>
      <c r="AE125" s="330"/>
      <c r="AF125" s="330"/>
      <c r="AG125" s="330"/>
      <c r="AH125" s="330"/>
      <c r="AI125" s="330"/>
      <c r="AJ125" s="330"/>
      <c r="AK125" s="330"/>
      <c r="AL125" s="330"/>
      <c r="AM125" s="330"/>
      <c r="AN125" s="330"/>
      <c r="AO125" s="330"/>
      <c r="AP125" s="330"/>
      <c r="AQ125" s="330"/>
      <c r="AR125" s="330"/>
      <c r="AS125" s="330"/>
      <c r="AT125" s="330"/>
    </row>
    <row r="126" spans="1:46" x14ac:dyDescent="0.25">
      <c r="A126" s="332"/>
      <c r="B126" s="332"/>
      <c r="C126" s="332"/>
      <c r="D126" s="332"/>
      <c r="E126" s="332"/>
      <c r="F126" s="332"/>
      <c r="G126" s="332"/>
      <c r="H126" s="332"/>
      <c r="I126" s="332"/>
      <c r="J126" s="332"/>
      <c r="K126" s="332"/>
      <c r="L126" s="332"/>
      <c r="M126" s="332"/>
      <c r="N126" s="332"/>
      <c r="O126" s="332"/>
      <c r="P126" s="332"/>
      <c r="Q126" s="332"/>
      <c r="R126" s="332"/>
      <c r="S126" s="332"/>
      <c r="T126" s="332"/>
      <c r="U126" s="330"/>
      <c r="V126" s="330"/>
      <c r="W126" s="330"/>
      <c r="X126" s="330"/>
      <c r="Y126" s="330"/>
      <c r="Z126" s="330"/>
      <c r="AA126" s="330"/>
      <c r="AB126" s="330"/>
      <c r="AC126" s="330"/>
      <c r="AD126" s="330"/>
      <c r="AE126" s="330"/>
      <c r="AF126" s="330"/>
      <c r="AG126" s="330"/>
      <c r="AH126" s="330"/>
      <c r="AI126" s="330"/>
      <c r="AJ126" s="330"/>
      <c r="AK126" s="330"/>
      <c r="AL126" s="330"/>
      <c r="AM126" s="330"/>
      <c r="AN126" s="330"/>
      <c r="AO126" s="330"/>
      <c r="AP126" s="330"/>
      <c r="AQ126" s="330"/>
      <c r="AR126" s="330"/>
      <c r="AS126" s="330"/>
      <c r="AT126" s="330"/>
    </row>
    <row r="127" spans="1:46" x14ac:dyDescent="0.25">
      <c r="A127" s="332"/>
      <c r="B127" s="332"/>
      <c r="C127" s="332"/>
      <c r="D127" s="332"/>
      <c r="E127" s="332"/>
      <c r="F127" s="332"/>
      <c r="G127" s="332"/>
      <c r="H127" s="332"/>
      <c r="I127" s="332"/>
      <c r="J127" s="332"/>
      <c r="K127" s="332"/>
      <c r="L127" s="332"/>
      <c r="M127" s="332"/>
      <c r="N127" s="332"/>
      <c r="O127" s="332"/>
      <c r="P127" s="332"/>
      <c r="Q127" s="332"/>
      <c r="R127" s="332"/>
      <c r="S127" s="332"/>
      <c r="T127" s="332"/>
      <c r="U127" s="330"/>
      <c r="V127" s="330"/>
      <c r="W127" s="330"/>
      <c r="X127" s="330"/>
      <c r="Y127" s="330"/>
      <c r="Z127" s="330"/>
      <c r="AA127" s="330"/>
      <c r="AB127" s="330"/>
      <c r="AC127" s="330"/>
      <c r="AD127" s="330"/>
      <c r="AE127" s="330"/>
      <c r="AF127" s="330"/>
      <c r="AG127" s="330"/>
      <c r="AH127" s="330"/>
      <c r="AI127" s="330"/>
      <c r="AJ127" s="330"/>
      <c r="AK127" s="330"/>
      <c r="AL127" s="330"/>
      <c r="AM127" s="330"/>
      <c r="AN127" s="330"/>
      <c r="AO127" s="330"/>
      <c r="AP127" s="330"/>
      <c r="AQ127" s="330"/>
      <c r="AR127" s="330"/>
      <c r="AS127" s="330"/>
      <c r="AT127" s="330"/>
    </row>
    <row r="128" spans="1:46" x14ac:dyDescent="0.25">
      <c r="A128" s="332"/>
      <c r="B128" s="332"/>
      <c r="C128" s="332"/>
      <c r="D128" s="332"/>
      <c r="E128" s="332"/>
      <c r="F128" s="332"/>
      <c r="G128" s="332"/>
      <c r="H128" s="332"/>
      <c r="I128" s="332"/>
      <c r="J128" s="332"/>
      <c r="K128" s="332"/>
      <c r="L128" s="332"/>
      <c r="M128" s="332"/>
      <c r="N128" s="332"/>
      <c r="O128" s="332"/>
      <c r="P128" s="332"/>
      <c r="Q128" s="332"/>
      <c r="R128" s="332"/>
      <c r="S128" s="332"/>
      <c r="T128" s="332"/>
      <c r="U128" s="330"/>
      <c r="V128" s="330"/>
      <c r="W128" s="330"/>
      <c r="X128" s="330"/>
      <c r="Y128" s="330"/>
      <c r="Z128" s="330"/>
      <c r="AA128" s="330"/>
      <c r="AB128" s="330"/>
      <c r="AC128" s="330"/>
      <c r="AD128" s="330"/>
      <c r="AE128" s="330"/>
      <c r="AF128" s="330"/>
      <c r="AG128" s="330"/>
      <c r="AH128" s="330"/>
      <c r="AI128" s="330"/>
      <c r="AJ128" s="330"/>
      <c r="AK128" s="330"/>
      <c r="AL128" s="330"/>
      <c r="AM128" s="330"/>
      <c r="AN128" s="330"/>
      <c r="AO128" s="330"/>
      <c r="AP128" s="330"/>
      <c r="AQ128" s="330"/>
      <c r="AR128" s="330"/>
      <c r="AS128" s="330"/>
      <c r="AT128" s="330"/>
    </row>
    <row r="129" spans="1:46" x14ac:dyDescent="0.25">
      <c r="A129" s="332"/>
      <c r="B129" s="332"/>
      <c r="C129" s="332"/>
      <c r="D129" s="332"/>
      <c r="E129" s="332"/>
      <c r="F129" s="332"/>
      <c r="G129" s="332"/>
      <c r="H129" s="332"/>
      <c r="I129" s="332"/>
      <c r="J129" s="332"/>
      <c r="K129" s="332"/>
      <c r="L129" s="332"/>
      <c r="M129" s="332"/>
      <c r="N129" s="332"/>
      <c r="O129" s="332"/>
      <c r="P129" s="332"/>
      <c r="Q129" s="332"/>
      <c r="R129" s="332"/>
      <c r="S129" s="332"/>
      <c r="T129" s="332"/>
      <c r="U129" s="330"/>
      <c r="V129" s="330"/>
      <c r="W129" s="330"/>
      <c r="X129" s="330"/>
      <c r="Y129" s="330"/>
      <c r="Z129" s="330"/>
      <c r="AA129" s="330"/>
      <c r="AB129" s="330"/>
      <c r="AC129" s="330"/>
      <c r="AD129" s="330"/>
      <c r="AE129" s="330"/>
      <c r="AF129" s="330"/>
      <c r="AG129" s="330"/>
      <c r="AH129" s="330"/>
      <c r="AI129" s="330"/>
      <c r="AJ129" s="330"/>
      <c r="AK129" s="330"/>
      <c r="AL129" s="330"/>
      <c r="AM129" s="330"/>
      <c r="AN129" s="330"/>
      <c r="AO129" s="330"/>
      <c r="AP129" s="330"/>
      <c r="AQ129" s="330"/>
      <c r="AR129" s="330"/>
      <c r="AS129" s="330"/>
      <c r="AT129" s="330"/>
    </row>
    <row r="130" spans="1:46" x14ac:dyDescent="0.25">
      <c r="A130" s="332"/>
      <c r="B130" s="332"/>
      <c r="C130" s="332"/>
      <c r="D130" s="332"/>
      <c r="E130" s="332"/>
      <c r="F130" s="332"/>
      <c r="G130" s="332"/>
      <c r="H130" s="332"/>
      <c r="I130" s="332"/>
      <c r="J130" s="332"/>
      <c r="K130" s="332"/>
      <c r="L130" s="332"/>
      <c r="M130" s="332"/>
      <c r="N130" s="332"/>
      <c r="O130" s="332"/>
      <c r="P130" s="332"/>
      <c r="Q130" s="332"/>
      <c r="R130" s="332"/>
      <c r="S130" s="332"/>
      <c r="T130" s="332"/>
      <c r="U130" s="330"/>
      <c r="V130" s="330"/>
      <c r="W130" s="330"/>
      <c r="X130" s="330"/>
      <c r="Y130" s="330"/>
      <c r="Z130" s="330"/>
      <c r="AA130" s="330"/>
      <c r="AB130" s="330"/>
      <c r="AC130" s="330"/>
      <c r="AD130" s="330"/>
      <c r="AE130" s="330"/>
      <c r="AF130" s="330"/>
      <c r="AG130" s="330"/>
      <c r="AH130" s="330"/>
      <c r="AI130" s="330"/>
      <c r="AJ130" s="330"/>
      <c r="AK130" s="330"/>
      <c r="AL130" s="330"/>
      <c r="AM130" s="330"/>
      <c r="AN130" s="330"/>
      <c r="AO130" s="330"/>
      <c r="AP130" s="330"/>
      <c r="AQ130" s="330"/>
      <c r="AR130" s="330"/>
      <c r="AS130" s="330"/>
      <c r="AT130" s="330"/>
    </row>
    <row r="131" spans="1:46" x14ac:dyDescent="0.25">
      <c r="A131" s="332"/>
      <c r="B131" s="332"/>
      <c r="C131" s="332"/>
      <c r="D131" s="332"/>
      <c r="E131" s="332"/>
      <c r="F131" s="332"/>
      <c r="G131" s="332"/>
      <c r="H131" s="332"/>
      <c r="I131" s="332"/>
      <c r="J131" s="332"/>
      <c r="K131" s="332"/>
      <c r="L131" s="332"/>
      <c r="M131" s="332"/>
      <c r="N131" s="332"/>
      <c r="O131" s="332"/>
      <c r="P131" s="332"/>
      <c r="Q131" s="332"/>
      <c r="R131" s="332"/>
      <c r="S131" s="332"/>
      <c r="T131" s="332"/>
      <c r="U131" s="330"/>
      <c r="V131" s="330"/>
      <c r="W131" s="330"/>
      <c r="X131" s="330"/>
      <c r="Y131" s="330"/>
      <c r="Z131" s="330"/>
      <c r="AA131" s="330"/>
      <c r="AB131" s="330"/>
      <c r="AC131" s="330"/>
      <c r="AD131" s="330"/>
      <c r="AE131" s="330"/>
      <c r="AF131" s="330"/>
      <c r="AG131" s="330"/>
      <c r="AH131" s="330"/>
      <c r="AI131" s="330"/>
      <c r="AJ131" s="330"/>
      <c r="AK131" s="330"/>
      <c r="AL131" s="330"/>
      <c r="AM131" s="330"/>
      <c r="AN131" s="330"/>
      <c r="AO131" s="330"/>
      <c r="AP131" s="330"/>
      <c r="AQ131" s="330"/>
      <c r="AR131" s="330"/>
      <c r="AS131" s="330"/>
      <c r="AT131" s="330"/>
    </row>
    <row r="132" spans="1:46" x14ac:dyDescent="0.25">
      <c r="A132" s="332"/>
      <c r="B132" s="332"/>
      <c r="C132" s="332"/>
      <c r="D132" s="332"/>
      <c r="E132" s="332"/>
      <c r="F132" s="332"/>
      <c r="G132" s="332"/>
      <c r="H132" s="332"/>
      <c r="I132" s="332"/>
      <c r="J132" s="332"/>
      <c r="K132" s="332"/>
      <c r="L132" s="332"/>
      <c r="M132" s="332"/>
      <c r="N132" s="332"/>
      <c r="O132" s="332"/>
      <c r="P132" s="332"/>
      <c r="Q132" s="332"/>
      <c r="R132" s="332"/>
      <c r="S132" s="332"/>
      <c r="T132" s="332"/>
      <c r="U132" s="330"/>
      <c r="V132" s="330"/>
      <c r="W132" s="330"/>
      <c r="X132" s="330"/>
      <c r="Y132" s="330"/>
      <c r="Z132" s="330"/>
      <c r="AA132" s="330"/>
      <c r="AB132" s="330"/>
      <c r="AC132" s="330"/>
      <c r="AD132" s="330"/>
      <c r="AE132" s="330"/>
      <c r="AF132" s="330"/>
      <c r="AG132" s="330"/>
      <c r="AH132" s="330"/>
      <c r="AI132" s="330"/>
      <c r="AJ132" s="330"/>
      <c r="AK132" s="330"/>
      <c r="AL132" s="330"/>
      <c r="AM132" s="330"/>
      <c r="AN132" s="330"/>
      <c r="AO132" s="330"/>
      <c r="AP132" s="330"/>
      <c r="AQ132" s="330"/>
      <c r="AR132" s="330"/>
      <c r="AS132" s="330"/>
      <c r="AT132" s="330"/>
    </row>
    <row r="133" spans="1:46" x14ac:dyDescent="0.25">
      <c r="A133" s="332"/>
      <c r="B133" s="332"/>
      <c r="C133" s="332"/>
      <c r="D133" s="332"/>
      <c r="E133" s="332"/>
      <c r="F133" s="332"/>
      <c r="G133" s="332"/>
      <c r="H133" s="332"/>
      <c r="I133" s="332"/>
      <c r="J133" s="332"/>
      <c r="K133" s="332"/>
      <c r="L133" s="332"/>
      <c r="M133" s="332"/>
      <c r="N133" s="332"/>
      <c r="O133" s="332"/>
      <c r="P133" s="332"/>
      <c r="Q133" s="332"/>
      <c r="R133" s="332"/>
      <c r="S133" s="332"/>
      <c r="T133" s="332"/>
      <c r="U133" s="330"/>
      <c r="V133" s="330"/>
      <c r="W133" s="330"/>
      <c r="X133" s="330"/>
      <c r="Y133" s="330"/>
      <c r="Z133" s="330"/>
      <c r="AA133" s="330"/>
      <c r="AB133" s="330"/>
      <c r="AC133" s="330"/>
      <c r="AD133" s="330"/>
      <c r="AE133" s="330"/>
      <c r="AF133" s="330"/>
      <c r="AG133" s="330"/>
      <c r="AH133" s="330"/>
      <c r="AI133" s="330"/>
      <c r="AJ133" s="330"/>
      <c r="AK133" s="330"/>
      <c r="AL133" s="330"/>
      <c r="AM133" s="330"/>
      <c r="AN133" s="330"/>
      <c r="AO133" s="330"/>
      <c r="AP133" s="330"/>
      <c r="AQ133" s="330"/>
      <c r="AR133" s="330"/>
      <c r="AS133" s="330"/>
      <c r="AT133" s="330"/>
    </row>
    <row r="134" spans="1:46" x14ac:dyDescent="0.25">
      <c r="A134" s="332"/>
      <c r="B134" s="332"/>
      <c r="C134" s="332"/>
      <c r="D134" s="332"/>
      <c r="E134" s="332"/>
      <c r="F134" s="332"/>
      <c r="G134" s="332"/>
      <c r="H134" s="332"/>
      <c r="I134" s="332"/>
      <c r="J134" s="332"/>
      <c r="K134" s="332"/>
      <c r="L134" s="332"/>
      <c r="M134" s="332"/>
      <c r="N134" s="332"/>
      <c r="O134" s="332"/>
      <c r="P134" s="332"/>
      <c r="Q134" s="332"/>
      <c r="R134" s="332"/>
      <c r="S134" s="332"/>
      <c r="T134" s="332"/>
      <c r="U134" s="330"/>
      <c r="V134" s="330"/>
      <c r="W134" s="330"/>
      <c r="X134" s="330"/>
      <c r="Y134" s="330"/>
      <c r="Z134" s="330"/>
      <c r="AA134" s="330"/>
      <c r="AB134" s="330"/>
      <c r="AC134" s="330"/>
      <c r="AD134" s="330"/>
      <c r="AE134" s="330"/>
      <c r="AF134" s="330"/>
      <c r="AG134" s="330"/>
      <c r="AH134" s="330"/>
      <c r="AI134" s="330"/>
      <c r="AJ134" s="330"/>
      <c r="AK134" s="330"/>
      <c r="AL134" s="330"/>
      <c r="AM134" s="330"/>
      <c r="AN134" s="330"/>
      <c r="AO134" s="330"/>
      <c r="AP134" s="330"/>
      <c r="AQ134" s="330"/>
      <c r="AR134" s="330"/>
      <c r="AS134" s="330"/>
      <c r="AT134" s="330"/>
    </row>
    <row r="135" spans="1:46" x14ac:dyDescent="0.25">
      <c r="A135" s="332"/>
      <c r="B135" s="332"/>
      <c r="C135" s="332"/>
      <c r="D135" s="332"/>
      <c r="E135" s="332"/>
      <c r="F135" s="332"/>
      <c r="G135" s="332"/>
      <c r="H135" s="332"/>
      <c r="I135" s="332"/>
      <c r="J135" s="332"/>
      <c r="K135" s="332"/>
      <c r="L135" s="332"/>
      <c r="M135" s="332"/>
      <c r="N135" s="332"/>
      <c r="O135" s="332"/>
      <c r="P135" s="332"/>
      <c r="Q135" s="332"/>
      <c r="R135" s="332"/>
      <c r="S135" s="332"/>
      <c r="T135" s="332"/>
      <c r="U135" s="330"/>
      <c r="V135" s="330"/>
      <c r="W135" s="330"/>
      <c r="X135" s="330"/>
      <c r="Y135" s="330"/>
      <c r="Z135" s="330"/>
      <c r="AA135" s="330"/>
      <c r="AB135" s="330"/>
      <c r="AC135" s="330"/>
      <c r="AD135" s="330"/>
      <c r="AE135" s="330"/>
      <c r="AF135" s="330"/>
      <c r="AG135" s="330"/>
      <c r="AH135" s="330"/>
      <c r="AI135" s="330"/>
      <c r="AJ135" s="330"/>
      <c r="AK135" s="330"/>
      <c r="AL135" s="330"/>
      <c r="AM135" s="330"/>
      <c r="AN135" s="330"/>
      <c r="AO135" s="330"/>
      <c r="AP135" s="330"/>
      <c r="AQ135" s="330"/>
      <c r="AR135" s="330"/>
      <c r="AS135" s="330"/>
      <c r="AT135" s="330"/>
    </row>
    <row r="136" spans="1:46" x14ac:dyDescent="0.25">
      <c r="A136" s="332"/>
      <c r="B136" s="332"/>
      <c r="C136" s="332"/>
      <c r="D136" s="332"/>
      <c r="E136" s="332"/>
      <c r="F136" s="332"/>
      <c r="G136" s="332"/>
      <c r="H136" s="332"/>
      <c r="I136" s="332"/>
      <c r="J136" s="332"/>
      <c r="K136" s="332"/>
      <c r="L136" s="332"/>
      <c r="M136" s="332"/>
      <c r="N136" s="332"/>
      <c r="O136" s="332"/>
      <c r="P136" s="332"/>
      <c r="Q136" s="332"/>
      <c r="R136" s="332"/>
      <c r="S136" s="332"/>
      <c r="T136" s="332"/>
      <c r="U136" s="330"/>
      <c r="V136" s="330"/>
      <c r="W136" s="330"/>
      <c r="X136" s="330"/>
      <c r="Y136" s="330"/>
      <c r="Z136" s="330"/>
      <c r="AA136" s="330"/>
      <c r="AB136" s="330"/>
      <c r="AC136" s="330"/>
      <c r="AD136" s="330"/>
      <c r="AE136" s="330"/>
      <c r="AF136" s="330"/>
      <c r="AG136" s="330"/>
      <c r="AH136" s="330"/>
      <c r="AI136" s="330"/>
      <c r="AJ136" s="330"/>
      <c r="AK136" s="330"/>
      <c r="AL136" s="330"/>
      <c r="AM136" s="330"/>
      <c r="AN136" s="330"/>
      <c r="AO136" s="330"/>
      <c r="AP136" s="330"/>
      <c r="AQ136" s="330"/>
      <c r="AR136" s="330"/>
      <c r="AS136" s="330"/>
      <c r="AT136" s="330"/>
    </row>
    <row r="137" spans="1:46" x14ac:dyDescent="0.25">
      <c r="A137" s="332"/>
      <c r="B137" s="332"/>
      <c r="C137" s="332"/>
      <c r="D137" s="332"/>
      <c r="E137" s="332"/>
      <c r="F137" s="332"/>
      <c r="G137" s="332"/>
      <c r="H137" s="332"/>
      <c r="I137" s="332"/>
      <c r="J137" s="332"/>
      <c r="K137" s="332"/>
      <c r="L137" s="332"/>
      <c r="M137" s="332"/>
      <c r="N137" s="332"/>
      <c r="O137" s="332"/>
      <c r="P137" s="332"/>
      <c r="Q137" s="332"/>
      <c r="R137" s="332"/>
      <c r="S137" s="332"/>
      <c r="T137" s="332"/>
      <c r="U137" s="330"/>
      <c r="V137" s="330"/>
      <c r="W137" s="330"/>
      <c r="X137" s="330"/>
      <c r="Y137" s="330"/>
      <c r="Z137" s="330"/>
      <c r="AA137" s="330"/>
      <c r="AB137" s="330"/>
      <c r="AC137" s="330"/>
      <c r="AD137" s="330"/>
      <c r="AE137" s="330"/>
      <c r="AF137" s="330"/>
      <c r="AG137" s="330"/>
      <c r="AH137" s="330"/>
      <c r="AI137" s="330"/>
      <c r="AJ137" s="330"/>
      <c r="AK137" s="330"/>
      <c r="AL137" s="330"/>
      <c r="AM137" s="330"/>
      <c r="AN137" s="330"/>
      <c r="AO137" s="330"/>
      <c r="AP137" s="330"/>
      <c r="AQ137" s="330"/>
      <c r="AR137" s="330"/>
      <c r="AS137" s="330"/>
      <c r="AT137" s="330"/>
    </row>
    <row r="138" spans="1:46" x14ac:dyDescent="0.25">
      <c r="A138" s="332"/>
      <c r="B138" s="332"/>
      <c r="C138" s="332"/>
      <c r="D138" s="332"/>
      <c r="E138" s="332"/>
      <c r="F138" s="332"/>
      <c r="G138" s="332"/>
      <c r="H138" s="332"/>
      <c r="I138" s="332"/>
      <c r="J138" s="332"/>
      <c r="K138" s="332"/>
      <c r="L138" s="332"/>
      <c r="M138" s="332"/>
      <c r="N138" s="332"/>
      <c r="O138" s="332"/>
      <c r="P138" s="332"/>
      <c r="Q138" s="332"/>
      <c r="R138" s="332"/>
      <c r="S138" s="332"/>
      <c r="T138" s="332"/>
      <c r="U138" s="330"/>
      <c r="V138" s="330"/>
      <c r="W138" s="330"/>
      <c r="X138" s="330"/>
      <c r="Y138" s="330"/>
      <c r="Z138" s="330"/>
      <c r="AA138" s="330"/>
      <c r="AB138" s="330"/>
      <c r="AC138" s="330"/>
      <c r="AD138" s="330"/>
      <c r="AE138" s="330"/>
      <c r="AF138" s="330"/>
      <c r="AG138" s="330"/>
      <c r="AH138" s="330"/>
      <c r="AI138" s="330"/>
      <c r="AJ138" s="330"/>
      <c r="AK138" s="330"/>
      <c r="AL138" s="330"/>
      <c r="AM138" s="330"/>
      <c r="AN138" s="330"/>
      <c r="AO138" s="330"/>
      <c r="AP138" s="330"/>
      <c r="AQ138" s="330"/>
      <c r="AR138" s="330"/>
      <c r="AS138" s="330"/>
      <c r="AT138" s="330"/>
    </row>
    <row r="139" spans="1:46" x14ac:dyDescent="0.25">
      <c r="A139" s="332"/>
      <c r="B139" s="332"/>
      <c r="C139" s="332"/>
      <c r="D139" s="332"/>
      <c r="E139" s="332"/>
      <c r="F139" s="332"/>
      <c r="G139" s="332"/>
      <c r="H139" s="332"/>
      <c r="I139" s="332"/>
      <c r="J139" s="332"/>
      <c r="K139" s="332"/>
      <c r="L139" s="332"/>
      <c r="M139" s="332"/>
      <c r="N139" s="332"/>
      <c r="O139" s="332"/>
      <c r="P139" s="332"/>
      <c r="Q139" s="332"/>
      <c r="R139" s="332"/>
      <c r="S139" s="332"/>
      <c r="T139" s="332"/>
      <c r="U139" s="330"/>
      <c r="V139" s="330"/>
      <c r="W139" s="330"/>
      <c r="X139" s="330"/>
      <c r="Y139" s="330"/>
      <c r="Z139" s="330"/>
      <c r="AA139" s="330"/>
      <c r="AB139" s="330"/>
      <c r="AC139" s="330"/>
      <c r="AD139" s="330"/>
      <c r="AE139" s="330"/>
      <c r="AF139" s="330"/>
      <c r="AG139" s="330"/>
      <c r="AH139" s="330"/>
      <c r="AI139" s="330"/>
      <c r="AJ139" s="330"/>
      <c r="AK139" s="330"/>
      <c r="AL139" s="330"/>
      <c r="AM139" s="330"/>
      <c r="AN139" s="330"/>
      <c r="AO139" s="330"/>
      <c r="AP139" s="330"/>
      <c r="AQ139" s="330"/>
      <c r="AR139" s="330"/>
      <c r="AS139" s="330"/>
      <c r="AT139" s="330"/>
    </row>
    <row r="140" spans="1:46" x14ac:dyDescent="0.25">
      <c r="A140" s="332"/>
      <c r="B140" s="332"/>
      <c r="C140" s="332"/>
      <c r="D140" s="332"/>
      <c r="E140" s="332"/>
      <c r="F140" s="332"/>
      <c r="G140" s="332"/>
      <c r="H140" s="332"/>
      <c r="I140" s="332"/>
      <c r="J140" s="332"/>
      <c r="K140" s="332"/>
      <c r="L140" s="332"/>
      <c r="M140" s="332"/>
      <c r="N140" s="332"/>
      <c r="O140" s="332"/>
      <c r="P140" s="332"/>
      <c r="Q140" s="332"/>
      <c r="R140" s="332"/>
      <c r="S140" s="332"/>
      <c r="T140" s="332"/>
      <c r="U140" s="330"/>
      <c r="V140" s="330"/>
      <c r="W140" s="330"/>
      <c r="X140" s="330"/>
      <c r="Y140" s="330"/>
      <c r="Z140" s="330"/>
      <c r="AA140" s="330"/>
      <c r="AB140" s="330"/>
      <c r="AC140" s="330"/>
      <c r="AD140" s="330"/>
      <c r="AE140" s="330"/>
      <c r="AF140" s="330"/>
      <c r="AG140" s="330"/>
      <c r="AH140" s="330"/>
      <c r="AI140" s="330"/>
      <c r="AJ140" s="330"/>
      <c r="AK140" s="330"/>
      <c r="AL140" s="330"/>
      <c r="AM140" s="330"/>
      <c r="AN140" s="330"/>
      <c r="AO140" s="330"/>
      <c r="AP140" s="330"/>
      <c r="AQ140" s="330"/>
      <c r="AR140" s="330"/>
      <c r="AS140" s="330"/>
      <c r="AT140" s="330"/>
    </row>
    <row r="141" spans="1:46" x14ac:dyDescent="0.25">
      <c r="A141" s="332"/>
      <c r="B141" s="332"/>
      <c r="C141" s="332"/>
      <c r="D141" s="332"/>
      <c r="E141" s="332"/>
      <c r="F141" s="332"/>
      <c r="G141" s="332"/>
      <c r="H141" s="332"/>
      <c r="I141" s="332"/>
      <c r="J141" s="332"/>
      <c r="K141" s="332"/>
      <c r="L141" s="332"/>
      <c r="M141" s="332"/>
      <c r="N141" s="332"/>
      <c r="O141" s="332"/>
      <c r="P141" s="332"/>
      <c r="Q141" s="332"/>
      <c r="R141" s="332"/>
      <c r="S141" s="332"/>
      <c r="T141" s="332"/>
      <c r="U141" s="330"/>
      <c r="V141" s="330"/>
      <c r="W141" s="330"/>
      <c r="X141" s="330"/>
      <c r="Y141" s="330"/>
      <c r="Z141" s="330"/>
      <c r="AA141" s="330"/>
      <c r="AB141" s="330"/>
      <c r="AC141" s="330"/>
      <c r="AD141" s="330"/>
      <c r="AE141" s="330"/>
      <c r="AF141" s="330"/>
      <c r="AG141" s="330"/>
      <c r="AH141" s="330"/>
      <c r="AI141" s="330"/>
      <c r="AJ141" s="330"/>
      <c r="AK141" s="330"/>
      <c r="AL141" s="330"/>
      <c r="AM141" s="330"/>
      <c r="AN141" s="330"/>
      <c r="AO141" s="330"/>
      <c r="AP141" s="330"/>
      <c r="AQ141" s="330"/>
      <c r="AR141" s="330"/>
      <c r="AS141" s="330"/>
      <c r="AT141" s="330"/>
    </row>
    <row r="142" spans="1:46" x14ac:dyDescent="0.25">
      <c r="A142" s="332"/>
      <c r="B142" s="332"/>
      <c r="C142" s="332"/>
      <c r="D142" s="332"/>
      <c r="E142" s="332"/>
      <c r="F142" s="332"/>
      <c r="G142" s="332"/>
      <c r="H142" s="332"/>
      <c r="I142" s="332"/>
      <c r="J142" s="332"/>
      <c r="K142" s="332"/>
      <c r="L142" s="332"/>
      <c r="M142" s="332"/>
      <c r="N142" s="332"/>
      <c r="O142" s="332"/>
      <c r="P142" s="332"/>
      <c r="Q142" s="332"/>
      <c r="R142" s="332"/>
      <c r="S142" s="332"/>
      <c r="T142" s="332"/>
      <c r="U142" s="330"/>
      <c r="V142" s="330"/>
      <c r="W142" s="330"/>
      <c r="X142" s="330"/>
      <c r="Y142" s="330"/>
      <c r="Z142" s="330"/>
      <c r="AA142" s="330"/>
      <c r="AB142" s="330"/>
      <c r="AC142" s="330"/>
      <c r="AD142" s="330"/>
      <c r="AE142" s="330"/>
      <c r="AF142" s="330"/>
      <c r="AG142" s="330"/>
      <c r="AH142" s="330"/>
      <c r="AI142" s="330"/>
      <c r="AJ142" s="330"/>
      <c r="AK142" s="330"/>
      <c r="AL142" s="330"/>
      <c r="AM142" s="330"/>
      <c r="AN142" s="330"/>
      <c r="AO142" s="330"/>
      <c r="AP142" s="330"/>
      <c r="AQ142" s="330"/>
      <c r="AR142" s="330"/>
      <c r="AS142" s="330"/>
      <c r="AT142" s="330"/>
    </row>
    <row r="143" spans="1:46" x14ac:dyDescent="0.25">
      <c r="A143" s="332"/>
      <c r="B143" s="332"/>
      <c r="C143" s="332"/>
      <c r="D143" s="332"/>
      <c r="E143" s="332"/>
      <c r="F143" s="332"/>
      <c r="G143" s="332"/>
      <c r="H143" s="332"/>
      <c r="I143" s="332"/>
      <c r="J143" s="332"/>
      <c r="K143" s="332"/>
      <c r="L143" s="332"/>
      <c r="M143" s="332"/>
      <c r="N143" s="332"/>
      <c r="O143" s="332"/>
      <c r="P143" s="332"/>
      <c r="Q143" s="332"/>
      <c r="R143" s="332"/>
      <c r="S143" s="332"/>
      <c r="T143" s="332"/>
      <c r="U143" s="330"/>
      <c r="V143" s="330"/>
      <c r="W143" s="330"/>
      <c r="X143" s="330"/>
      <c r="Y143" s="330"/>
      <c r="Z143" s="330"/>
      <c r="AA143" s="330"/>
      <c r="AB143" s="330"/>
      <c r="AC143" s="330"/>
      <c r="AD143" s="330"/>
      <c r="AE143" s="330"/>
      <c r="AF143" s="330"/>
      <c r="AG143" s="330"/>
      <c r="AH143" s="330"/>
      <c r="AI143" s="330"/>
      <c r="AJ143" s="330"/>
      <c r="AK143" s="330"/>
      <c r="AL143" s="330"/>
      <c r="AM143" s="330"/>
      <c r="AN143" s="330"/>
      <c r="AO143" s="330"/>
      <c r="AP143" s="330"/>
      <c r="AQ143" s="330"/>
      <c r="AR143" s="330"/>
      <c r="AS143" s="330"/>
      <c r="AT143" s="330"/>
    </row>
    <row r="144" spans="1:46" x14ac:dyDescent="0.25">
      <c r="A144" s="332"/>
      <c r="B144" s="332"/>
      <c r="C144" s="332"/>
      <c r="D144" s="332"/>
      <c r="E144" s="332"/>
      <c r="F144" s="332"/>
      <c r="G144" s="332"/>
      <c r="H144" s="332"/>
      <c r="I144" s="332"/>
      <c r="J144" s="332"/>
      <c r="K144" s="332"/>
      <c r="L144" s="332"/>
      <c r="M144" s="332"/>
      <c r="N144" s="332"/>
      <c r="O144" s="332"/>
      <c r="P144" s="332"/>
      <c r="Q144" s="332"/>
      <c r="R144" s="332"/>
      <c r="S144" s="332"/>
      <c r="T144" s="332"/>
      <c r="U144" s="330"/>
      <c r="V144" s="330"/>
      <c r="W144" s="330"/>
      <c r="X144" s="330"/>
      <c r="Y144" s="330"/>
      <c r="Z144" s="330"/>
      <c r="AA144" s="330"/>
      <c r="AB144" s="330"/>
      <c r="AC144" s="330"/>
      <c r="AD144" s="330"/>
      <c r="AE144" s="330"/>
      <c r="AF144" s="330"/>
      <c r="AG144" s="330"/>
      <c r="AH144" s="330"/>
      <c r="AI144" s="330"/>
      <c r="AJ144" s="330"/>
      <c r="AK144" s="330"/>
      <c r="AL144" s="330"/>
      <c r="AM144" s="330"/>
      <c r="AN144" s="330"/>
      <c r="AO144" s="330"/>
      <c r="AP144" s="330"/>
      <c r="AQ144" s="330"/>
      <c r="AR144" s="330"/>
      <c r="AS144" s="330"/>
      <c r="AT144" s="330"/>
    </row>
    <row r="145" spans="1:46" x14ac:dyDescent="0.25">
      <c r="A145" s="332"/>
      <c r="B145" s="332"/>
      <c r="C145" s="332"/>
      <c r="D145" s="332"/>
      <c r="E145" s="332"/>
      <c r="F145" s="332"/>
      <c r="G145" s="332"/>
      <c r="H145" s="332"/>
      <c r="I145" s="332"/>
      <c r="J145" s="332"/>
      <c r="K145" s="332"/>
      <c r="L145" s="332"/>
      <c r="M145" s="332"/>
      <c r="N145" s="332"/>
      <c r="O145" s="332"/>
      <c r="P145" s="332"/>
      <c r="Q145" s="332"/>
      <c r="R145" s="332"/>
      <c r="S145" s="332"/>
      <c r="T145" s="332"/>
      <c r="U145" s="330"/>
      <c r="V145" s="330"/>
      <c r="W145" s="330"/>
      <c r="X145" s="330"/>
      <c r="Y145" s="330"/>
      <c r="Z145" s="330"/>
      <c r="AA145" s="330"/>
      <c r="AB145" s="330"/>
      <c r="AC145" s="330"/>
      <c r="AD145" s="330"/>
      <c r="AE145" s="330"/>
      <c r="AF145" s="330"/>
      <c r="AG145" s="330"/>
      <c r="AH145" s="330"/>
      <c r="AI145" s="330"/>
      <c r="AJ145" s="330"/>
      <c r="AK145" s="330"/>
      <c r="AL145" s="330"/>
      <c r="AM145" s="330"/>
      <c r="AN145" s="330"/>
      <c r="AO145" s="330"/>
      <c r="AP145" s="330"/>
      <c r="AQ145" s="330"/>
      <c r="AR145" s="330"/>
      <c r="AS145" s="330"/>
      <c r="AT145" s="330"/>
    </row>
    <row r="146" spans="1:46" x14ac:dyDescent="0.25">
      <c r="A146" s="332"/>
      <c r="B146" s="332"/>
      <c r="C146" s="332"/>
      <c r="D146" s="332"/>
      <c r="E146" s="332"/>
      <c r="F146" s="332"/>
      <c r="G146" s="332"/>
      <c r="H146" s="332"/>
      <c r="I146" s="332"/>
      <c r="J146" s="332"/>
      <c r="K146" s="332"/>
      <c r="L146" s="332"/>
      <c r="M146" s="332"/>
      <c r="N146" s="332"/>
      <c r="O146" s="332"/>
      <c r="P146" s="332"/>
      <c r="Q146" s="332"/>
      <c r="R146" s="332"/>
      <c r="S146" s="332"/>
      <c r="T146" s="332"/>
      <c r="U146" s="330"/>
      <c r="V146" s="330"/>
      <c r="W146" s="330"/>
      <c r="X146" s="330"/>
      <c r="Y146" s="330"/>
      <c r="Z146" s="330"/>
      <c r="AA146" s="330"/>
      <c r="AB146" s="330"/>
      <c r="AC146" s="330"/>
      <c r="AD146" s="330"/>
      <c r="AE146" s="330"/>
      <c r="AF146" s="330"/>
      <c r="AG146" s="330"/>
      <c r="AH146" s="330"/>
      <c r="AI146" s="330"/>
      <c r="AJ146" s="330"/>
      <c r="AK146" s="330"/>
      <c r="AL146" s="330"/>
      <c r="AM146" s="330"/>
      <c r="AN146" s="330"/>
      <c r="AO146" s="330"/>
      <c r="AP146" s="330"/>
      <c r="AQ146" s="330"/>
      <c r="AR146" s="330"/>
      <c r="AS146" s="330"/>
      <c r="AT146" s="330"/>
    </row>
    <row r="147" spans="1:46" x14ac:dyDescent="0.25">
      <c r="A147" s="332"/>
      <c r="B147" s="332"/>
      <c r="C147" s="332"/>
      <c r="D147" s="332"/>
      <c r="E147" s="332"/>
      <c r="F147" s="332"/>
      <c r="G147" s="332"/>
      <c r="H147" s="332"/>
      <c r="I147" s="332"/>
      <c r="J147" s="332"/>
      <c r="K147" s="332"/>
      <c r="L147" s="332"/>
      <c r="M147" s="332"/>
      <c r="N147" s="332"/>
      <c r="O147" s="332"/>
      <c r="P147" s="332"/>
      <c r="Q147" s="332"/>
      <c r="R147" s="332"/>
      <c r="S147" s="332"/>
      <c r="T147" s="332"/>
      <c r="U147" s="330"/>
      <c r="V147" s="330"/>
      <c r="W147" s="330"/>
      <c r="X147" s="330"/>
      <c r="Y147" s="330"/>
      <c r="Z147" s="330"/>
      <c r="AA147" s="330"/>
      <c r="AB147" s="330"/>
      <c r="AC147" s="330"/>
      <c r="AD147" s="330"/>
      <c r="AE147" s="330"/>
      <c r="AF147" s="330"/>
      <c r="AG147" s="330"/>
      <c r="AH147" s="330"/>
      <c r="AI147" s="330"/>
      <c r="AJ147" s="330"/>
      <c r="AK147" s="330"/>
      <c r="AL147" s="330"/>
      <c r="AM147" s="330"/>
      <c r="AN147" s="330"/>
      <c r="AO147" s="330"/>
      <c r="AP147" s="330"/>
      <c r="AQ147" s="330"/>
      <c r="AR147" s="330"/>
      <c r="AS147" s="330"/>
      <c r="AT147" s="330"/>
    </row>
    <row r="148" spans="1:46" x14ac:dyDescent="0.25">
      <c r="A148" s="332"/>
      <c r="B148" s="332"/>
      <c r="C148" s="332"/>
      <c r="D148" s="332"/>
      <c r="E148" s="332"/>
      <c r="F148" s="332"/>
      <c r="G148" s="332"/>
      <c r="H148" s="332"/>
      <c r="I148" s="332"/>
      <c r="J148" s="332"/>
      <c r="K148" s="332"/>
      <c r="L148" s="332"/>
      <c r="M148" s="332"/>
      <c r="N148" s="332"/>
      <c r="O148" s="332"/>
      <c r="P148" s="332"/>
      <c r="Q148" s="332"/>
      <c r="R148" s="332"/>
      <c r="S148" s="332"/>
      <c r="T148" s="332"/>
      <c r="U148" s="330"/>
      <c r="V148" s="330"/>
      <c r="W148" s="330"/>
      <c r="X148" s="330"/>
      <c r="Y148" s="330"/>
      <c r="Z148" s="330"/>
      <c r="AA148" s="330"/>
      <c r="AB148" s="330"/>
      <c r="AC148" s="330"/>
      <c r="AD148" s="330"/>
      <c r="AE148" s="330"/>
      <c r="AF148" s="330"/>
      <c r="AG148" s="330"/>
      <c r="AH148" s="330"/>
      <c r="AI148" s="330"/>
      <c r="AJ148" s="330"/>
      <c r="AK148" s="330"/>
      <c r="AL148" s="330"/>
      <c r="AM148" s="330"/>
      <c r="AN148" s="330"/>
      <c r="AO148" s="330"/>
      <c r="AP148" s="330"/>
      <c r="AQ148" s="330"/>
      <c r="AR148" s="330"/>
      <c r="AS148" s="330"/>
      <c r="AT148" s="330"/>
    </row>
    <row r="149" spans="1:46" x14ac:dyDescent="0.25">
      <c r="A149" s="332"/>
      <c r="B149" s="332"/>
      <c r="C149" s="332"/>
      <c r="D149" s="332"/>
      <c r="E149" s="332"/>
      <c r="F149" s="332"/>
      <c r="G149" s="332"/>
      <c r="H149" s="332"/>
      <c r="I149" s="332"/>
      <c r="J149" s="332"/>
      <c r="K149" s="332"/>
      <c r="L149" s="332"/>
      <c r="M149" s="332"/>
      <c r="N149" s="332"/>
      <c r="O149" s="332"/>
      <c r="P149" s="332"/>
      <c r="Q149" s="332"/>
      <c r="R149" s="332"/>
      <c r="S149" s="332"/>
      <c r="T149" s="332"/>
      <c r="U149" s="330"/>
      <c r="V149" s="330"/>
      <c r="W149" s="330"/>
      <c r="X149" s="330"/>
      <c r="Y149" s="330"/>
      <c r="Z149" s="330"/>
      <c r="AA149" s="330"/>
      <c r="AB149" s="330"/>
      <c r="AC149" s="330"/>
      <c r="AD149" s="330"/>
      <c r="AE149" s="330"/>
      <c r="AF149" s="330"/>
      <c r="AG149" s="330"/>
      <c r="AH149" s="330"/>
      <c r="AI149" s="330"/>
      <c r="AJ149" s="330"/>
      <c r="AK149" s="330"/>
      <c r="AL149" s="330"/>
      <c r="AM149" s="330"/>
      <c r="AN149" s="330"/>
      <c r="AO149" s="330"/>
      <c r="AP149" s="330"/>
      <c r="AQ149" s="330"/>
      <c r="AR149" s="330"/>
      <c r="AS149" s="330"/>
      <c r="AT149" s="330"/>
    </row>
    <row r="150" spans="1:46" x14ac:dyDescent="0.25">
      <c r="A150" s="332"/>
      <c r="B150" s="332"/>
      <c r="C150" s="332"/>
      <c r="D150" s="332"/>
      <c r="E150" s="332"/>
      <c r="F150" s="332"/>
      <c r="G150" s="332"/>
      <c r="H150" s="332"/>
      <c r="I150" s="332"/>
      <c r="J150" s="332"/>
      <c r="K150" s="332"/>
      <c r="L150" s="332"/>
      <c r="M150" s="332"/>
      <c r="N150" s="332"/>
      <c r="O150" s="332"/>
      <c r="P150" s="332"/>
      <c r="Q150" s="332"/>
      <c r="R150" s="332"/>
      <c r="S150" s="332"/>
      <c r="T150" s="332"/>
      <c r="U150" s="330"/>
      <c r="V150" s="330"/>
      <c r="W150" s="330"/>
      <c r="X150" s="330"/>
      <c r="Y150" s="330"/>
      <c r="Z150" s="330"/>
      <c r="AA150" s="330"/>
      <c r="AB150" s="330"/>
      <c r="AC150" s="330"/>
      <c r="AD150" s="330"/>
      <c r="AE150" s="330"/>
      <c r="AF150" s="330"/>
      <c r="AG150" s="330"/>
      <c r="AH150" s="330"/>
      <c r="AI150" s="330"/>
      <c r="AJ150" s="330"/>
      <c r="AK150" s="330"/>
      <c r="AL150" s="330"/>
      <c r="AM150" s="330"/>
      <c r="AN150" s="330"/>
      <c r="AO150" s="330"/>
      <c r="AP150" s="330"/>
      <c r="AQ150" s="330"/>
      <c r="AR150" s="330"/>
      <c r="AS150" s="330"/>
      <c r="AT150" s="330"/>
    </row>
    <row r="151" spans="1:46" x14ac:dyDescent="0.25">
      <c r="A151" s="332"/>
      <c r="B151" s="332"/>
      <c r="C151" s="332"/>
      <c r="D151" s="332"/>
      <c r="E151" s="332"/>
      <c r="F151" s="332"/>
      <c r="G151" s="332"/>
      <c r="H151" s="332"/>
      <c r="I151" s="332"/>
      <c r="J151" s="332"/>
      <c r="K151" s="332"/>
      <c r="L151" s="332"/>
      <c r="M151" s="332"/>
      <c r="N151" s="332"/>
      <c r="O151" s="332"/>
      <c r="P151" s="332"/>
      <c r="Q151" s="332"/>
      <c r="R151" s="332"/>
      <c r="S151" s="332"/>
      <c r="T151" s="332"/>
      <c r="U151" s="330"/>
      <c r="V151" s="330"/>
      <c r="W151" s="330"/>
      <c r="X151" s="330"/>
      <c r="Y151" s="330"/>
      <c r="Z151" s="330"/>
      <c r="AA151" s="330"/>
      <c r="AB151" s="330"/>
      <c r="AC151" s="330"/>
      <c r="AD151" s="330"/>
      <c r="AE151" s="330"/>
      <c r="AF151" s="330"/>
      <c r="AG151" s="330"/>
      <c r="AH151" s="330"/>
      <c r="AI151" s="330"/>
      <c r="AJ151" s="330"/>
      <c r="AK151" s="330"/>
      <c r="AL151" s="330"/>
      <c r="AM151" s="330"/>
      <c r="AN151" s="330"/>
      <c r="AO151" s="330"/>
      <c r="AP151" s="330"/>
      <c r="AQ151" s="330"/>
      <c r="AR151" s="330"/>
      <c r="AS151" s="330"/>
      <c r="AT151" s="330"/>
    </row>
    <row r="152" spans="1:46" x14ac:dyDescent="0.25">
      <c r="A152" s="332"/>
      <c r="B152" s="332"/>
      <c r="C152" s="332"/>
      <c r="D152" s="332"/>
      <c r="E152" s="332"/>
      <c r="F152" s="332"/>
      <c r="G152" s="332"/>
      <c r="H152" s="332"/>
      <c r="I152" s="332"/>
      <c r="J152" s="332"/>
      <c r="K152" s="332"/>
      <c r="L152" s="332"/>
      <c r="M152" s="332"/>
      <c r="N152" s="332"/>
      <c r="O152" s="332"/>
      <c r="P152" s="332"/>
      <c r="Q152" s="332"/>
      <c r="R152" s="332"/>
      <c r="S152" s="332"/>
      <c r="T152" s="332"/>
      <c r="U152" s="330"/>
      <c r="V152" s="330"/>
      <c r="W152" s="330"/>
      <c r="X152" s="330"/>
      <c r="Y152" s="330"/>
      <c r="Z152" s="330"/>
      <c r="AA152" s="330"/>
      <c r="AB152" s="330"/>
      <c r="AC152" s="330"/>
      <c r="AD152" s="330"/>
      <c r="AE152" s="330"/>
      <c r="AF152" s="330"/>
      <c r="AG152" s="330"/>
      <c r="AH152" s="330"/>
      <c r="AI152" s="330"/>
      <c r="AJ152" s="330"/>
      <c r="AK152" s="330"/>
      <c r="AL152" s="330"/>
      <c r="AM152" s="330"/>
      <c r="AN152" s="330"/>
      <c r="AO152" s="330"/>
      <c r="AP152" s="330"/>
      <c r="AQ152" s="330"/>
      <c r="AR152" s="330"/>
      <c r="AS152" s="330"/>
      <c r="AT152" s="330"/>
    </row>
    <row r="153" spans="1:46" x14ac:dyDescent="0.25">
      <c r="A153" s="332"/>
      <c r="B153" s="332"/>
      <c r="C153" s="332"/>
      <c r="D153" s="332"/>
      <c r="E153" s="332"/>
      <c r="F153" s="332"/>
      <c r="G153" s="332"/>
      <c r="H153" s="332"/>
      <c r="I153" s="332"/>
      <c r="J153" s="332"/>
      <c r="K153" s="332"/>
      <c r="L153" s="332"/>
      <c r="M153" s="332"/>
      <c r="N153" s="332"/>
      <c r="O153" s="332"/>
      <c r="P153" s="332"/>
      <c r="Q153" s="332"/>
      <c r="R153" s="332"/>
      <c r="S153" s="332"/>
      <c r="T153" s="332"/>
      <c r="U153" s="330"/>
      <c r="V153" s="330"/>
      <c r="W153" s="330"/>
      <c r="X153" s="330"/>
      <c r="Y153" s="330"/>
      <c r="Z153" s="330"/>
      <c r="AA153" s="330"/>
      <c r="AB153" s="330"/>
      <c r="AC153" s="330"/>
      <c r="AD153" s="330"/>
      <c r="AE153" s="330"/>
      <c r="AF153" s="330"/>
      <c r="AG153" s="330"/>
      <c r="AH153" s="330"/>
      <c r="AI153" s="330"/>
      <c r="AJ153" s="330"/>
      <c r="AK153" s="330"/>
      <c r="AL153" s="330"/>
      <c r="AM153" s="330"/>
      <c r="AN153" s="330"/>
      <c r="AO153" s="330"/>
      <c r="AP153" s="330"/>
      <c r="AQ153" s="330"/>
      <c r="AR153" s="330"/>
      <c r="AS153" s="330"/>
      <c r="AT153" s="330"/>
    </row>
    <row r="154" spans="1:46" x14ac:dyDescent="0.25">
      <c r="A154" s="332"/>
      <c r="B154" s="332"/>
      <c r="C154" s="332"/>
      <c r="D154" s="332"/>
      <c r="E154" s="332"/>
      <c r="F154" s="332"/>
      <c r="G154" s="332"/>
      <c r="H154" s="332"/>
      <c r="I154" s="332"/>
      <c r="J154" s="332"/>
      <c r="K154" s="332"/>
      <c r="L154" s="332"/>
      <c r="M154" s="332"/>
      <c r="N154" s="332"/>
      <c r="O154" s="332"/>
      <c r="P154" s="332"/>
      <c r="Q154" s="332"/>
      <c r="R154" s="332"/>
      <c r="S154" s="332"/>
      <c r="T154" s="332"/>
      <c r="U154" s="330"/>
      <c r="V154" s="330"/>
      <c r="W154" s="330"/>
      <c r="X154" s="330"/>
      <c r="Y154" s="330"/>
      <c r="Z154" s="330"/>
      <c r="AA154" s="330"/>
      <c r="AB154" s="330"/>
      <c r="AC154" s="330"/>
      <c r="AD154" s="330"/>
      <c r="AE154" s="330"/>
      <c r="AF154" s="330"/>
      <c r="AG154" s="330"/>
      <c r="AH154" s="330"/>
      <c r="AI154" s="330"/>
      <c r="AJ154" s="330"/>
      <c r="AK154" s="330"/>
      <c r="AL154" s="330"/>
      <c r="AM154" s="330"/>
      <c r="AN154" s="330"/>
      <c r="AO154" s="330"/>
      <c r="AP154" s="330"/>
      <c r="AQ154" s="330"/>
      <c r="AR154" s="330"/>
      <c r="AS154" s="330"/>
      <c r="AT154" s="330"/>
    </row>
    <row r="155" spans="1:46" x14ac:dyDescent="0.25">
      <c r="A155" s="332"/>
      <c r="B155" s="332"/>
      <c r="C155" s="332"/>
      <c r="D155" s="332"/>
      <c r="E155" s="332"/>
      <c r="F155" s="332"/>
      <c r="G155" s="332"/>
      <c r="H155" s="332"/>
      <c r="I155" s="332"/>
      <c r="J155" s="332"/>
      <c r="K155" s="332"/>
      <c r="L155" s="332"/>
      <c r="M155" s="332"/>
      <c r="N155" s="332"/>
      <c r="O155" s="332"/>
      <c r="P155" s="332"/>
      <c r="Q155" s="332"/>
      <c r="R155" s="332"/>
      <c r="S155" s="332"/>
      <c r="T155" s="332"/>
      <c r="U155" s="330"/>
      <c r="V155" s="330"/>
      <c r="W155" s="330"/>
      <c r="X155" s="330"/>
      <c r="Y155" s="330"/>
      <c r="Z155" s="330"/>
      <c r="AA155" s="330"/>
      <c r="AB155" s="330"/>
      <c r="AC155" s="330"/>
      <c r="AD155" s="330"/>
      <c r="AE155" s="330"/>
      <c r="AF155" s="330"/>
      <c r="AG155" s="330"/>
      <c r="AH155" s="330"/>
      <c r="AI155" s="330"/>
      <c r="AJ155" s="330"/>
      <c r="AK155" s="330"/>
      <c r="AL155" s="330"/>
      <c r="AM155" s="330"/>
      <c r="AN155" s="330"/>
      <c r="AO155" s="330"/>
      <c r="AP155" s="330"/>
      <c r="AQ155" s="330"/>
      <c r="AR155" s="330"/>
      <c r="AS155" s="330"/>
      <c r="AT155" s="330"/>
    </row>
    <row r="156" spans="1:46" x14ac:dyDescent="0.25">
      <c r="A156" s="332"/>
      <c r="B156" s="332"/>
      <c r="C156" s="332"/>
      <c r="D156" s="332"/>
      <c r="E156" s="332"/>
      <c r="F156" s="332"/>
      <c r="G156" s="332"/>
      <c r="H156" s="332"/>
      <c r="I156" s="332"/>
      <c r="J156" s="332"/>
      <c r="K156" s="332"/>
      <c r="L156" s="332"/>
      <c r="M156" s="332"/>
      <c r="N156" s="332"/>
      <c r="O156" s="332"/>
      <c r="P156" s="332"/>
      <c r="Q156" s="332"/>
      <c r="R156" s="332"/>
      <c r="S156" s="332"/>
      <c r="T156" s="332"/>
      <c r="U156" s="330"/>
      <c r="V156" s="330"/>
      <c r="W156" s="330"/>
      <c r="X156" s="330"/>
      <c r="Y156" s="330"/>
      <c r="Z156" s="330"/>
      <c r="AA156" s="330"/>
      <c r="AB156" s="330"/>
      <c r="AC156" s="330"/>
      <c r="AD156" s="330"/>
      <c r="AE156" s="330"/>
      <c r="AF156" s="330"/>
      <c r="AG156" s="330"/>
      <c r="AH156" s="330"/>
      <c r="AI156" s="330"/>
      <c r="AJ156" s="330"/>
      <c r="AK156" s="330"/>
      <c r="AL156" s="330"/>
      <c r="AM156" s="330"/>
      <c r="AN156" s="330"/>
      <c r="AO156" s="330"/>
      <c r="AP156" s="330"/>
      <c r="AQ156" s="330"/>
      <c r="AR156" s="330"/>
      <c r="AS156" s="330"/>
      <c r="AT156" s="330"/>
    </row>
    <row r="157" spans="1:46" x14ac:dyDescent="0.25">
      <c r="A157" s="332"/>
      <c r="B157" s="332"/>
      <c r="C157" s="332"/>
      <c r="D157" s="332"/>
      <c r="E157" s="332"/>
      <c r="F157" s="332"/>
      <c r="G157" s="332"/>
      <c r="H157" s="332"/>
      <c r="I157" s="332"/>
      <c r="J157" s="332"/>
      <c r="K157" s="332"/>
      <c r="L157" s="332"/>
      <c r="M157" s="332"/>
      <c r="N157" s="332"/>
      <c r="O157" s="332"/>
      <c r="P157" s="332"/>
      <c r="Q157" s="332"/>
      <c r="R157" s="332"/>
      <c r="S157" s="332"/>
      <c r="T157" s="332"/>
      <c r="U157" s="330"/>
      <c r="V157" s="330"/>
      <c r="W157" s="330"/>
      <c r="X157" s="330"/>
      <c r="Y157" s="330"/>
      <c r="Z157" s="330"/>
      <c r="AA157" s="330"/>
      <c r="AB157" s="330"/>
      <c r="AC157" s="330"/>
      <c r="AD157" s="330"/>
      <c r="AE157" s="330"/>
      <c r="AF157" s="330"/>
      <c r="AG157" s="330"/>
      <c r="AH157" s="330"/>
      <c r="AI157" s="330"/>
      <c r="AJ157" s="330"/>
      <c r="AK157" s="330"/>
      <c r="AL157" s="330"/>
      <c r="AM157" s="330"/>
      <c r="AN157" s="330"/>
      <c r="AO157" s="330"/>
      <c r="AP157" s="330"/>
      <c r="AQ157" s="330"/>
      <c r="AR157" s="330"/>
      <c r="AS157" s="330"/>
      <c r="AT157" s="330"/>
    </row>
    <row r="158" spans="1:46" x14ac:dyDescent="0.25">
      <c r="A158" s="332"/>
      <c r="B158" s="332"/>
      <c r="C158" s="332"/>
      <c r="D158" s="332"/>
      <c r="E158" s="332"/>
      <c r="F158" s="332"/>
      <c r="G158" s="332"/>
      <c r="H158" s="332"/>
      <c r="I158" s="332"/>
      <c r="J158" s="332"/>
      <c r="K158" s="332"/>
      <c r="L158" s="332"/>
      <c r="M158" s="332"/>
      <c r="N158" s="332"/>
      <c r="O158" s="332"/>
      <c r="P158" s="332"/>
      <c r="Q158" s="332"/>
      <c r="R158" s="332"/>
      <c r="S158" s="332"/>
      <c r="T158" s="332"/>
      <c r="U158" s="330"/>
      <c r="V158" s="330"/>
      <c r="W158" s="330"/>
      <c r="X158" s="330"/>
      <c r="Y158" s="330"/>
      <c r="Z158" s="330"/>
      <c r="AA158" s="330"/>
      <c r="AB158" s="330"/>
      <c r="AC158" s="330"/>
      <c r="AD158" s="330"/>
      <c r="AE158" s="330"/>
      <c r="AF158" s="330"/>
      <c r="AG158" s="330"/>
      <c r="AH158" s="330"/>
      <c r="AI158" s="330"/>
      <c r="AJ158" s="330"/>
      <c r="AK158" s="330"/>
      <c r="AL158" s="330"/>
      <c r="AM158" s="330"/>
      <c r="AN158" s="330"/>
      <c r="AO158" s="330"/>
      <c r="AP158" s="330"/>
      <c r="AQ158" s="330"/>
      <c r="AR158" s="330"/>
      <c r="AS158" s="330"/>
      <c r="AT158" s="330"/>
    </row>
    <row r="159" spans="1:46" x14ac:dyDescent="0.25">
      <c r="A159" s="332"/>
      <c r="B159" s="332"/>
      <c r="C159" s="332"/>
      <c r="D159" s="332"/>
      <c r="E159" s="332"/>
      <c r="F159" s="332"/>
      <c r="G159" s="332"/>
      <c r="H159" s="332"/>
      <c r="I159" s="332"/>
      <c r="J159" s="332"/>
      <c r="K159" s="332"/>
      <c r="L159" s="332"/>
      <c r="M159" s="332"/>
      <c r="N159" s="332"/>
      <c r="O159" s="332"/>
      <c r="P159" s="332"/>
      <c r="Q159" s="332"/>
      <c r="R159" s="332"/>
      <c r="S159" s="332"/>
      <c r="T159" s="332"/>
      <c r="U159" s="330"/>
      <c r="V159" s="330"/>
      <c r="W159" s="330"/>
      <c r="X159" s="330"/>
      <c r="Y159" s="330"/>
      <c r="Z159" s="330"/>
      <c r="AA159" s="330"/>
      <c r="AB159" s="330"/>
      <c r="AC159" s="330"/>
      <c r="AD159" s="330"/>
      <c r="AE159" s="330"/>
      <c r="AF159" s="330"/>
      <c r="AG159" s="330"/>
      <c r="AH159" s="330"/>
      <c r="AI159" s="330"/>
      <c r="AJ159" s="330"/>
      <c r="AK159" s="330"/>
      <c r="AL159" s="330"/>
      <c r="AM159" s="330"/>
      <c r="AN159" s="330"/>
      <c r="AO159" s="330"/>
      <c r="AP159" s="330"/>
      <c r="AQ159" s="330"/>
      <c r="AR159" s="330"/>
      <c r="AS159" s="330"/>
      <c r="AT159" s="330"/>
    </row>
    <row r="160" spans="1:46" x14ac:dyDescent="0.25">
      <c r="A160" s="332"/>
      <c r="B160" s="332"/>
      <c r="C160" s="332"/>
      <c r="D160" s="332"/>
      <c r="E160" s="332"/>
      <c r="F160" s="332"/>
      <c r="G160" s="332"/>
      <c r="H160" s="332"/>
      <c r="I160" s="332"/>
      <c r="J160" s="332"/>
      <c r="K160" s="332"/>
      <c r="L160" s="332"/>
      <c r="M160" s="332"/>
      <c r="N160" s="332"/>
      <c r="O160" s="332"/>
      <c r="P160" s="332"/>
      <c r="Q160" s="332"/>
      <c r="R160" s="332"/>
      <c r="S160" s="332"/>
      <c r="T160" s="332"/>
      <c r="U160" s="330"/>
      <c r="V160" s="330"/>
      <c r="W160" s="330"/>
      <c r="X160" s="330"/>
      <c r="Y160" s="330"/>
      <c r="Z160" s="330"/>
      <c r="AA160" s="330"/>
      <c r="AB160" s="330"/>
      <c r="AC160" s="330"/>
      <c r="AD160" s="330"/>
      <c r="AE160" s="330"/>
      <c r="AF160" s="330"/>
      <c r="AG160" s="330"/>
      <c r="AH160" s="330"/>
      <c r="AI160" s="330"/>
      <c r="AJ160" s="330"/>
      <c r="AK160" s="330"/>
      <c r="AL160" s="330"/>
      <c r="AM160" s="330"/>
      <c r="AN160" s="330"/>
      <c r="AO160" s="330"/>
      <c r="AP160" s="330"/>
      <c r="AQ160" s="330"/>
      <c r="AR160" s="330"/>
      <c r="AS160" s="330"/>
      <c r="AT160" s="330"/>
    </row>
    <row r="161" spans="1:46" x14ac:dyDescent="0.25">
      <c r="A161" s="332"/>
      <c r="B161" s="332"/>
      <c r="C161" s="332"/>
      <c r="D161" s="332"/>
      <c r="E161" s="332"/>
      <c r="F161" s="332"/>
      <c r="G161" s="332"/>
      <c r="H161" s="332"/>
      <c r="I161" s="332"/>
      <c r="J161" s="332"/>
      <c r="K161" s="332"/>
      <c r="L161" s="332"/>
      <c r="M161" s="332"/>
      <c r="N161" s="332"/>
      <c r="O161" s="332"/>
      <c r="P161" s="332"/>
      <c r="Q161" s="332"/>
      <c r="R161" s="332"/>
      <c r="S161" s="332"/>
      <c r="T161" s="332"/>
      <c r="U161" s="330"/>
      <c r="V161" s="330"/>
      <c r="W161" s="330"/>
      <c r="X161" s="330"/>
      <c r="Y161" s="330"/>
      <c r="Z161" s="330"/>
      <c r="AA161" s="330"/>
      <c r="AB161" s="330"/>
      <c r="AC161" s="330"/>
      <c r="AD161" s="330"/>
      <c r="AE161" s="330"/>
      <c r="AF161" s="330"/>
      <c r="AG161" s="330"/>
      <c r="AH161" s="330"/>
      <c r="AI161" s="330"/>
      <c r="AJ161" s="330"/>
      <c r="AK161" s="330"/>
      <c r="AL161" s="330"/>
      <c r="AM161" s="330"/>
      <c r="AN161" s="330"/>
      <c r="AO161" s="330"/>
      <c r="AP161" s="330"/>
      <c r="AQ161" s="330"/>
      <c r="AR161" s="330"/>
      <c r="AS161" s="330"/>
      <c r="AT161" s="330"/>
    </row>
    <row r="162" spans="1:46" x14ac:dyDescent="0.25">
      <c r="A162" s="332"/>
      <c r="B162" s="332"/>
      <c r="C162" s="332"/>
      <c r="D162" s="332"/>
      <c r="E162" s="332"/>
      <c r="F162" s="332"/>
      <c r="G162" s="332"/>
      <c r="H162" s="332"/>
      <c r="I162" s="332"/>
      <c r="J162" s="332"/>
      <c r="K162" s="332"/>
      <c r="L162" s="332"/>
      <c r="M162" s="332"/>
      <c r="N162" s="332"/>
      <c r="O162" s="332"/>
      <c r="P162" s="332"/>
      <c r="Q162" s="332"/>
      <c r="R162" s="332"/>
      <c r="S162" s="332"/>
      <c r="T162" s="332"/>
      <c r="U162" s="330"/>
      <c r="V162" s="330"/>
      <c r="W162" s="330"/>
      <c r="X162" s="330"/>
      <c r="Y162" s="330"/>
      <c r="Z162" s="330"/>
      <c r="AA162" s="330"/>
      <c r="AB162" s="330"/>
      <c r="AC162" s="330"/>
      <c r="AD162" s="330"/>
      <c r="AE162" s="330"/>
      <c r="AF162" s="330"/>
      <c r="AG162" s="330"/>
      <c r="AH162" s="330"/>
      <c r="AI162" s="330"/>
      <c r="AJ162" s="330"/>
      <c r="AK162" s="330"/>
      <c r="AL162" s="330"/>
      <c r="AM162" s="330"/>
      <c r="AN162" s="330"/>
      <c r="AO162" s="330"/>
      <c r="AP162" s="330"/>
      <c r="AQ162" s="330"/>
      <c r="AR162" s="330"/>
      <c r="AS162" s="330"/>
      <c r="AT162" s="330"/>
    </row>
    <row r="163" spans="1:46" x14ac:dyDescent="0.25">
      <c r="A163" s="332"/>
      <c r="B163" s="332"/>
      <c r="C163" s="332"/>
      <c r="D163" s="332"/>
      <c r="E163" s="332"/>
      <c r="F163" s="332"/>
      <c r="G163" s="332"/>
      <c r="H163" s="332"/>
      <c r="I163" s="332"/>
      <c r="J163" s="332"/>
      <c r="K163" s="332"/>
      <c r="L163" s="332"/>
      <c r="M163" s="332"/>
      <c r="N163" s="332"/>
      <c r="O163" s="332"/>
      <c r="P163" s="332"/>
      <c r="Q163" s="332"/>
      <c r="R163" s="332"/>
      <c r="S163" s="332"/>
      <c r="T163" s="332"/>
      <c r="U163" s="330"/>
      <c r="V163" s="330"/>
      <c r="W163" s="330"/>
      <c r="X163" s="330"/>
      <c r="Y163" s="330"/>
      <c r="Z163" s="330"/>
      <c r="AA163" s="330"/>
      <c r="AB163" s="330"/>
      <c r="AC163" s="330"/>
      <c r="AD163" s="330"/>
      <c r="AE163" s="330"/>
      <c r="AF163" s="330"/>
      <c r="AG163" s="330"/>
      <c r="AH163" s="330"/>
      <c r="AI163" s="330"/>
      <c r="AJ163" s="330"/>
      <c r="AK163" s="330"/>
      <c r="AL163" s="330"/>
      <c r="AM163" s="330"/>
      <c r="AN163" s="330"/>
      <c r="AO163" s="330"/>
      <c r="AP163" s="330"/>
      <c r="AQ163" s="330"/>
      <c r="AR163" s="330"/>
      <c r="AS163" s="330"/>
      <c r="AT163" s="330"/>
    </row>
    <row r="164" spans="1:46" x14ac:dyDescent="0.25">
      <c r="A164" s="332"/>
      <c r="B164" s="332"/>
      <c r="C164" s="332"/>
      <c r="D164" s="332"/>
      <c r="E164" s="332"/>
      <c r="F164" s="332"/>
      <c r="G164" s="332"/>
      <c r="H164" s="332"/>
      <c r="I164" s="332"/>
      <c r="J164" s="332"/>
      <c r="K164" s="332"/>
      <c r="L164" s="332"/>
      <c r="M164" s="332"/>
      <c r="N164" s="332"/>
      <c r="O164" s="332"/>
      <c r="P164" s="332"/>
      <c r="Q164" s="332"/>
      <c r="R164" s="332"/>
      <c r="S164" s="332"/>
      <c r="T164" s="332"/>
      <c r="U164" s="330"/>
      <c r="V164" s="330"/>
      <c r="W164" s="330"/>
      <c r="X164" s="330"/>
      <c r="Y164" s="330"/>
      <c r="Z164" s="330"/>
      <c r="AA164" s="330"/>
      <c r="AB164" s="330"/>
      <c r="AC164" s="330"/>
      <c r="AD164" s="330"/>
      <c r="AE164" s="330"/>
      <c r="AF164" s="330"/>
      <c r="AG164" s="330"/>
      <c r="AH164" s="330"/>
      <c r="AI164" s="330"/>
      <c r="AJ164" s="330"/>
      <c r="AK164" s="330"/>
      <c r="AL164" s="330"/>
      <c r="AM164" s="330"/>
      <c r="AN164" s="330"/>
      <c r="AO164" s="330"/>
      <c r="AP164" s="330"/>
      <c r="AQ164" s="330"/>
      <c r="AR164" s="330"/>
      <c r="AS164" s="330"/>
      <c r="AT164" s="330"/>
    </row>
    <row r="165" spans="1:46" x14ac:dyDescent="0.25">
      <c r="A165" s="332"/>
      <c r="B165" s="332"/>
      <c r="C165" s="332"/>
      <c r="D165" s="332"/>
      <c r="E165" s="332"/>
      <c r="F165" s="332"/>
      <c r="G165" s="332"/>
      <c r="H165" s="332"/>
      <c r="I165" s="332"/>
      <c r="J165" s="332"/>
      <c r="K165" s="332"/>
      <c r="L165" s="332"/>
      <c r="M165" s="332"/>
      <c r="N165" s="332"/>
      <c r="O165" s="332"/>
      <c r="P165" s="332"/>
      <c r="Q165" s="332"/>
      <c r="R165" s="332"/>
      <c r="S165" s="332"/>
      <c r="T165" s="332"/>
      <c r="U165" s="330"/>
      <c r="V165" s="330"/>
      <c r="W165" s="330"/>
      <c r="X165" s="330"/>
      <c r="Y165" s="330"/>
      <c r="Z165" s="330"/>
      <c r="AA165" s="330"/>
      <c r="AB165" s="330"/>
      <c r="AC165" s="330"/>
      <c r="AD165" s="330"/>
      <c r="AE165" s="330"/>
      <c r="AF165" s="330"/>
      <c r="AG165" s="330"/>
      <c r="AH165" s="330"/>
      <c r="AI165" s="330"/>
      <c r="AJ165" s="330"/>
      <c r="AK165" s="330"/>
      <c r="AL165" s="330"/>
      <c r="AM165" s="330"/>
      <c r="AN165" s="330"/>
      <c r="AO165" s="330"/>
      <c r="AP165" s="330"/>
      <c r="AQ165" s="330"/>
      <c r="AR165" s="330"/>
      <c r="AS165" s="330"/>
      <c r="AT165" s="330"/>
    </row>
    <row r="166" spans="1:46" x14ac:dyDescent="0.25">
      <c r="A166" s="332"/>
      <c r="B166" s="332"/>
      <c r="C166" s="332"/>
      <c r="D166" s="332"/>
      <c r="E166" s="332"/>
      <c r="F166" s="332"/>
      <c r="G166" s="332"/>
      <c r="H166" s="332"/>
      <c r="I166" s="332"/>
      <c r="J166" s="332"/>
      <c r="K166" s="332"/>
      <c r="L166" s="332"/>
      <c r="M166" s="332"/>
      <c r="N166" s="332"/>
      <c r="O166" s="332"/>
      <c r="P166" s="332"/>
      <c r="Q166" s="332"/>
      <c r="R166" s="332"/>
      <c r="S166" s="332"/>
      <c r="T166" s="332"/>
      <c r="U166" s="330"/>
      <c r="V166" s="330"/>
      <c r="W166" s="330"/>
      <c r="X166" s="330"/>
      <c r="Y166" s="330"/>
      <c r="Z166" s="330"/>
      <c r="AA166" s="330"/>
      <c r="AB166" s="330"/>
      <c r="AC166" s="330"/>
      <c r="AD166" s="330"/>
      <c r="AE166" s="330"/>
      <c r="AF166" s="330"/>
      <c r="AG166" s="330"/>
      <c r="AH166" s="330"/>
      <c r="AI166" s="330"/>
      <c r="AJ166" s="330"/>
      <c r="AK166" s="330"/>
      <c r="AL166" s="330"/>
      <c r="AM166" s="330"/>
      <c r="AN166" s="330"/>
      <c r="AO166" s="330"/>
      <c r="AP166" s="330"/>
      <c r="AQ166" s="330"/>
      <c r="AR166" s="330"/>
      <c r="AS166" s="330"/>
      <c r="AT166" s="330"/>
    </row>
    <row r="167" spans="1:46" x14ac:dyDescent="0.25">
      <c r="A167" s="332"/>
      <c r="B167" s="332"/>
      <c r="C167" s="332"/>
      <c r="D167" s="332"/>
      <c r="E167" s="332"/>
      <c r="F167" s="332"/>
      <c r="G167" s="332"/>
      <c r="H167" s="332"/>
      <c r="I167" s="332"/>
      <c r="J167" s="332"/>
      <c r="K167" s="332"/>
      <c r="L167" s="332"/>
      <c r="M167" s="332"/>
      <c r="N167" s="332"/>
      <c r="O167" s="332"/>
      <c r="P167" s="332"/>
      <c r="Q167" s="332"/>
      <c r="R167" s="332"/>
      <c r="S167" s="332"/>
      <c r="T167" s="332"/>
      <c r="U167" s="330"/>
      <c r="V167" s="330"/>
      <c r="W167" s="330"/>
      <c r="X167" s="330"/>
      <c r="Y167" s="330"/>
      <c r="Z167" s="330"/>
      <c r="AA167" s="330"/>
      <c r="AB167" s="330"/>
      <c r="AC167" s="330"/>
      <c r="AD167" s="330"/>
      <c r="AE167" s="330"/>
      <c r="AF167" s="330"/>
      <c r="AG167" s="330"/>
      <c r="AH167" s="330"/>
      <c r="AI167" s="330"/>
      <c r="AJ167" s="330"/>
      <c r="AK167" s="330"/>
      <c r="AL167" s="330"/>
      <c r="AM167" s="330"/>
      <c r="AN167" s="330"/>
      <c r="AO167" s="330"/>
      <c r="AP167" s="330"/>
      <c r="AQ167" s="330"/>
      <c r="AR167" s="330"/>
      <c r="AS167" s="330"/>
      <c r="AT167" s="330"/>
    </row>
    <row r="168" spans="1:46" x14ac:dyDescent="0.25">
      <c r="A168" s="332"/>
      <c r="B168" s="332"/>
      <c r="C168" s="332"/>
      <c r="D168" s="332"/>
      <c r="E168" s="332"/>
      <c r="F168" s="332"/>
      <c r="G168" s="332"/>
      <c r="H168" s="332"/>
      <c r="I168" s="332"/>
      <c r="J168" s="332"/>
      <c r="K168" s="332"/>
      <c r="L168" s="332"/>
      <c r="M168" s="332"/>
      <c r="N168" s="332"/>
      <c r="O168" s="332"/>
      <c r="P168" s="332"/>
      <c r="Q168" s="332"/>
      <c r="R168" s="332"/>
      <c r="S168" s="332"/>
      <c r="T168" s="332"/>
      <c r="U168" s="330"/>
      <c r="V168" s="330"/>
      <c r="W168" s="330"/>
      <c r="X168" s="330"/>
      <c r="Y168" s="330"/>
      <c r="Z168" s="330"/>
      <c r="AA168" s="330"/>
      <c r="AB168" s="330"/>
      <c r="AC168" s="330"/>
      <c r="AD168" s="330"/>
      <c r="AE168" s="330"/>
      <c r="AF168" s="330"/>
      <c r="AG168" s="330"/>
      <c r="AH168" s="330"/>
      <c r="AI168" s="330"/>
      <c r="AJ168" s="330"/>
      <c r="AK168" s="330"/>
      <c r="AL168" s="330"/>
      <c r="AM168" s="330"/>
      <c r="AN168" s="330"/>
      <c r="AO168" s="330"/>
      <c r="AP168" s="330"/>
      <c r="AQ168" s="330"/>
      <c r="AR168" s="330"/>
      <c r="AS168" s="330"/>
      <c r="AT168" s="330"/>
    </row>
    <row r="169" spans="1:46" x14ac:dyDescent="0.25">
      <c r="A169" s="332"/>
      <c r="B169" s="332"/>
      <c r="C169" s="332"/>
      <c r="D169" s="332"/>
      <c r="E169" s="332"/>
      <c r="F169" s="332"/>
      <c r="G169" s="332"/>
      <c r="H169" s="332"/>
      <c r="I169" s="332"/>
      <c r="J169" s="332"/>
      <c r="K169" s="332"/>
      <c r="L169" s="332"/>
      <c r="M169" s="332"/>
      <c r="N169" s="332"/>
      <c r="O169" s="332"/>
      <c r="P169" s="332"/>
      <c r="Q169" s="332"/>
      <c r="R169" s="332"/>
      <c r="S169" s="332"/>
      <c r="T169" s="332"/>
      <c r="U169" s="330"/>
      <c r="V169" s="330"/>
      <c r="W169" s="330"/>
      <c r="X169" s="330"/>
      <c r="Y169" s="330"/>
      <c r="Z169" s="330"/>
      <c r="AA169" s="330"/>
      <c r="AB169" s="330"/>
      <c r="AC169" s="330"/>
      <c r="AD169" s="330"/>
      <c r="AE169" s="330"/>
      <c r="AF169" s="330"/>
      <c r="AG169" s="330"/>
      <c r="AH169" s="330"/>
      <c r="AI169" s="330"/>
      <c r="AJ169" s="330"/>
      <c r="AK169" s="330"/>
      <c r="AL169" s="330"/>
      <c r="AM169" s="330"/>
      <c r="AN169" s="330"/>
      <c r="AO169" s="330"/>
      <c r="AP169" s="330"/>
      <c r="AQ169" s="330"/>
      <c r="AR169" s="330"/>
      <c r="AS169" s="330"/>
      <c r="AT169" s="330"/>
    </row>
    <row r="170" spans="1:46" x14ac:dyDescent="0.25">
      <c r="A170" s="332"/>
      <c r="B170" s="332"/>
      <c r="C170" s="332"/>
      <c r="D170" s="332"/>
      <c r="E170" s="332"/>
      <c r="F170" s="332"/>
      <c r="G170" s="332"/>
      <c r="H170" s="332"/>
      <c r="I170" s="332"/>
      <c r="J170" s="332"/>
      <c r="K170" s="332"/>
      <c r="L170" s="332"/>
      <c r="M170" s="332"/>
      <c r="N170" s="332"/>
      <c r="O170" s="332"/>
      <c r="P170" s="332"/>
      <c r="Q170" s="332"/>
      <c r="R170" s="332"/>
      <c r="S170" s="332"/>
      <c r="T170" s="332"/>
      <c r="U170" s="330"/>
      <c r="V170" s="330"/>
      <c r="W170" s="330"/>
      <c r="X170" s="330"/>
      <c r="Y170" s="330"/>
      <c r="Z170" s="330"/>
      <c r="AA170" s="330"/>
      <c r="AB170" s="330"/>
      <c r="AC170" s="330"/>
      <c r="AD170" s="330"/>
      <c r="AE170" s="330"/>
      <c r="AF170" s="330"/>
      <c r="AG170" s="330"/>
      <c r="AH170" s="330"/>
      <c r="AI170" s="330"/>
      <c r="AJ170" s="330"/>
      <c r="AK170" s="330"/>
      <c r="AL170" s="330"/>
      <c r="AM170" s="330"/>
      <c r="AN170" s="330"/>
      <c r="AO170" s="330"/>
      <c r="AP170" s="330"/>
      <c r="AQ170" s="330"/>
      <c r="AR170" s="330"/>
      <c r="AS170" s="330"/>
      <c r="AT170" s="330"/>
    </row>
    <row r="171" spans="1:46" x14ac:dyDescent="0.25">
      <c r="A171" s="332"/>
      <c r="B171" s="332"/>
      <c r="C171" s="332"/>
      <c r="D171" s="332"/>
      <c r="E171" s="332"/>
      <c r="F171" s="332"/>
      <c r="G171" s="332"/>
      <c r="H171" s="332"/>
      <c r="I171" s="332"/>
      <c r="J171" s="332"/>
      <c r="K171" s="332"/>
      <c r="L171" s="332"/>
      <c r="M171" s="332"/>
      <c r="N171" s="332"/>
      <c r="O171" s="332"/>
      <c r="P171" s="332"/>
      <c r="Q171" s="332"/>
      <c r="R171" s="332"/>
      <c r="S171" s="332"/>
      <c r="T171" s="332"/>
      <c r="U171" s="330"/>
      <c r="V171" s="330"/>
      <c r="W171" s="330"/>
      <c r="X171" s="330"/>
      <c r="Y171" s="330"/>
      <c r="Z171" s="330"/>
      <c r="AA171" s="330"/>
      <c r="AB171" s="330"/>
      <c r="AC171" s="330"/>
      <c r="AD171" s="330"/>
      <c r="AE171" s="330"/>
      <c r="AF171" s="330"/>
      <c r="AG171" s="330"/>
      <c r="AH171" s="330"/>
      <c r="AI171" s="330"/>
      <c r="AJ171" s="330"/>
      <c r="AK171" s="330"/>
      <c r="AL171" s="330"/>
      <c r="AM171" s="330"/>
      <c r="AN171" s="330"/>
      <c r="AO171" s="330"/>
      <c r="AP171" s="330"/>
      <c r="AQ171" s="330"/>
      <c r="AR171" s="330"/>
      <c r="AS171" s="330"/>
      <c r="AT171" s="330"/>
    </row>
    <row r="172" spans="1:46" x14ac:dyDescent="0.25">
      <c r="A172" s="332"/>
      <c r="B172" s="332"/>
      <c r="C172" s="332"/>
      <c r="D172" s="332"/>
      <c r="E172" s="332"/>
      <c r="F172" s="332"/>
      <c r="G172" s="332"/>
      <c r="H172" s="332"/>
      <c r="I172" s="332"/>
      <c r="J172" s="332"/>
      <c r="K172" s="332"/>
      <c r="L172" s="332"/>
      <c r="M172" s="332"/>
      <c r="N172" s="332"/>
      <c r="O172" s="332"/>
      <c r="P172" s="332"/>
      <c r="Q172" s="332"/>
      <c r="R172" s="332"/>
      <c r="S172" s="332"/>
      <c r="T172" s="332"/>
      <c r="U172" s="330"/>
      <c r="V172" s="330"/>
      <c r="W172" s="330"/>
      <c r="X172" s="330"/>
      <c r="Y172" s="330"/>
      <c r="Z172" s="330"/>
      <c r="AA172" s="330"/>
      <c r="AB172" s="330"/>
      <c r="AC172" s="330"/>
      <c r="AD172" s="330"/>
      <c r="AE172" s="330"/>
      <c r="AF172" s="330"/>
      <c r="AG172" s="330"/>
      <c r="AH172" s="330"/>
      <c r="AI172" s="330"/>
      <c r="AJ172" s="330"/>
      <c r="AK172" s="330"/>
      <c r="AL172" s="330"/>
      <c r="AM172" s="330"/>
      <c r="AN172" s="330"/>
      <c r="AO172" s="330"/>
      <c r="AP172" s="330"/>
      <c r="AQ172" s="330"/>
      <c r="AR172" s="330"/>
      <c r="AS172" s="330"/>
      <c r="AT172" s="330"/>
    </row>
    <row r="173" spans="1:46" x14ac:dyDescent="0.25">
      <c r="A173" s="332"/>
      <c r="B173" s="332"/>
      <c r="C173" s="332"/>
      <c r="D173" s="332"/>
      <c r="E173" s="332"/>
      <c r="F173" s="332"/>
      <c r="G173" s="332"/>
      <c r="H173" s="332"/>
      <c r="I173" s="332"/>
      <c r="J173" s="332"/>
      <c r="K173" s="332"/>
      <c r="L173" s="332"/>
      <c r="M173" s="332"/>
      <c r="N173" s="332"/>
      <c r="O173" s="332"/>
      <c r="P173" s="332"/>
      <c r="Q173" s="332"/>
      <c r="R173" s="332"/>
      <c r="S173" s="332"/>
      <c r="T173" s="332"/>
      <c r="U173" s="330"/>
      <c r="V173" s="330"/>
      <c r="W173" s="330"/>
      <c r="X173" s="330"/>
      <c r="Y173" s="330"/>
      <c r="Z173" s="330"/>
      <c r="AA173" s="330"/>
      <c r="AB173" s="330"/>
      <c r="AC173" s="330"/>
      <c r="AD173" s="330"/>
      <c r="AE173" s="330"/>
      <c r="AF173" s="330"/>
      <c r="AG173" s="330"/>
      <c r="AH173" s="330"/>
      <c r="AI173" s="330"/>
      <c r="AJ173" s="330"/>
      <c r="AK173" s="330"/>
      <c r="AL173" s="330"/>
      <c r="AM173" s="330"/>
      <c r="AN173" s="330"/>
      <c r="AO173" s="330"/>
      <c r="AP173" s="330"/>
      <c r="AQ173" s="330"/>
      <c r="AR173" s="330"/>
      <c r="AS173" s="330"/>
      <c r="AT173" s="330"/>
    </row>
    <row r="174" spans="1:46" x14ac:dyDescent="0.25">
      <c r="A174" s="332"/>
      <c r="B174" s="332"/>
      <c r="C174" s="332"/>
      <c r="D174" s="332"/>
      <c r="E174" s="332"/>
      <c r="F174" s="332"/>
      <c r="G174" s="332"/>
      <c r="H174" s="332"/>
      <c r="I174" s="332"/>
      <c r="J174" s="332"/>
      <c r="K174" s="332"/>
      <c r="L174" s="332"/>
      <c r="M174" s="332"/>
      <c r="N174" s="332"/>
      <c r="O174" s="332"/>
      <c r="P174" s="332"/>
      <c r="Q174" s="332"/>
      <c r="R174" s="332"/>
      <c r="S174" s="332"/>
      <c r="T174" s="332"/>
      <c r="U174" s="330"/>
      <c r="V174" s="330"/>
      <c r="W174" s="330"/>
      <c r="X174" s="330"/>
      <c r="Y174" s="330"/>
      <c r="Z174" s="330"/>
      <c r="AA174" s="330"/>
      <c r="AB174" s="330"/>
      <c r="AC174" s="330"/>
      <c r="AD174" s="330"/>
      <c r="AE174" s="330"/>
      <c r="AF174" s="330"/>
      <c r="AG174" s="330"/>
      <c r="AH174" s="330"/>
      <c r="AI174" s="330"/>
      <c r="AJ174" s="330"/>
      <c r="AK174" s="330"/>
      <c r="AL174" s="330"/>
      <c r="AM174" s="330"/>
      <c r="AN174" s="330"/>
      <c r="AO174" s="330"/>
      <c r="AP174" s="330"/>
      <c r="AQ174" s="330"/>
      <c r="AR174" s="330"/>
      <c r="AS174" s="330"/>
      <c r="AT174" s="330"/>
    </row>
    <row r="175" spans="1:46" x14ac:dyDescent="0.25">
      <c r="A175" s="332"/>
      <c r="B175" s="332"/>
      <c r="C175" s="332"/>
      <c r="D175" s="332"/>
      <c r="E175" s="332"/>
      <c r="F175" s="332"/>
      <c r="G175" s="332"/>
      <c r="H175" s="332"/>
      <c r="I175" s="332"/>
      <c r="J175" s="332"/>
      <c r="K175" s="332"/>
      <c r="L175" s="332"/>
      <c r="M175" s="332"/>
      <c r="N175" s="332"/>
      <c r="O175" s="332"/>
      <c r="P175" s="332"/>
      <c r="Q175" s="332"/>
      <c r="R175" s="332"/>
      <c r="S175" s="332"/>
      <c r="T175" s="332"/>
      <c r="U175" s="330"/>
      <c r="V175" s="330"/>
      <c r="W175" s="330"/>
      <c r="X175" s="330"/>
      <c r="Y175" s="330"/>
      <c r="Z175" s="330"/>
      <c r="AA175" s="330"/>
      <c r="AB175" s="330"/>
      <c r="AC175" s="330"/>
      <c r="AD175" s="330"/>
      <c r="AE175" s="330"/>
      <c r="AF175" s="330"/>
      <c r="AG175" s="330"/>
      <c r="AH175" s="330"/>
      <c r="AI175" s="330"/>
      <c r="AJ175" s="330"/>
      <c r="AK175" s="330"/>
      <c r="AL175" s="330"/>
      <c r="AM175" s="330"/>
      <c r="AN175" s="330"/>
      <c r="AO175" s="330"/>
      <c r="AP175" s="330"/>
      <c r="AQ175" s="330"/>
      <c r="AR175" s="330"/>
      <c r="AS175" s="330"/>
      <c r="AT175" s="330"/>
    </row>
    <row r="176" spans="1:46" x14ac:dyDescent="0.25">
      <c r="A176" s="332"/>
      <c r="B176" s="332"/>
      <c r="C176" s="332"/>
      <c r="D176" s="332"/>
      <c r="E176" s="332"/>
      <c r="F176" s="332"/>
      <c r="G176" s="332"/>
      <c r="H176" s="332"/>
      <c r="I176" s="332"/>
      <c r="J176" s="332"/>
      <c r="K176" s="332"/>
      <c r="L176" s="332"/>
      <c r="M176" s="332"/>
      <c r="N176" s="332"/>
      <c r="O176" s="332"/>
      <c r="P176" s="332"/>
      <c r="Q176" s="332"/>
      <c r="R176" s="332"/>
      <c r="S176" s="332"/>
      <c r="T176" s="332"/>
      <c r="U176" s="330"/>
      <c r="V176" s="330"/>
      <c r="W176" s="330"/>
      <c r="X176" s="330"/>
      <c r="Y176" s="330"/>
      <c r="Z176" s="330"/>
      <c r="AA176" s="330"/>
      <c r="AB176" s="330"/>
      <c r="AC176" s="330"/>
      <c r="AD176" s="330"/>
      <c r="AE176" s="330"/>
      <c r="AF176" s="330"/>
      <c r="AG176" s="330"/>
      <c r="AH176" s="330"/>
      <c r="AI176" s="330"/>
      <c r="AJ176" s="330"/>
      <c r="AK176" s="330"/>
      <c r="AL176" s="330"/>
      <c r="AM176" s="330"/>
      <c r="AN176" s="330"/>
      <c r="AO176" s="330"/>
      <c r="AP176" s="330"/>
      <c r="AQ176" s="330"/>
      <c r="AR176" s="330"/>
      <c r="AS176" s="330"/>
      <c r="AT176" s="330"/>
    </row>
    <row r="177" spans="1:46" x14ac:dyDescent="0.25">
      <c r="A177" s="332"/>
      <c r="B177" s="332"/>
      <c r="C177" s="332"/>
      <c r="D177" s="332"/>
      <c r="E177" s="332"/>
      <c r="F177" s="332"/>
      <c r="G177" s="332"/>
      <c r="H177" s="332"/>
      <c r="I177" s="332"/>
      <c r="J177" s="332"/>
      <c r="K177" s="332"/>
      <c r="L177" s="332"/>
      <c r="M177" s="332"/>
      <c r="N177" s="332"/>
      <c r="O177" s="332"/>
      <c r="P177" s="332"/>
      <c r="Q177" s="332"/>
      <c r="R177" s="332"/>
      <c r="S177" s="332"/>
      <c r="T177" s="332"/>
      <c r="U177" s="330"/>
      <c r="V177" s="330"/>
      <c r="W177" s="330"/>
      <c r="X177" s="330"/>
      <c r="Y177" s="330"/>
      <c r="Z177" s="330"/>
      <c r="AA177" s="330"/>
      <c r="AB177" s="330"/>
      <c r="AC177" s="330"/>
      <c r="AD177" s="330"/>
      <c r="AE177" s="330"/>
      <c r="AF177" s="330"/>
      <c r="AG177" s="330"/>
      <c r="AH177" s="330"/>
      <c r="AI177" s="330"/>
      <c r="AJ177" s="330"/>
      <c r="AK177" s="330"/>
      <c r="AL177" s="330"/>
      <c r="AM177" s="330"/>
      <c r="AN177" s="330"/>
      <c r="AO177" s="330"/>
      <c r="AP177" s="330"/>
      <c r="AQ177" s="330"/>
      <c r="AR177" s="330"/>
      <c r="AS177" s="330"/>
      <c r="AT177" s="330"/>
    </row>
    <row r="178" spans="1:46" x14ac:dyDescent="0.25">
      <c r="A178" s="332"/>
      <c r="B178" s="332"/>
      <c r="C178" s="332"/>
      <c r="D178" s="332"/>
      <c r="E178" s="332"/>
      <c r="F178" s="332"/>
      <c r="G178" s="332"/>
      <c r="H178" s="332"/>
      <c r="I178" s="332"/>
      <c r="J178" s="332"/>
      <c r="K178" s="332"/>
      <c r="L178" s="332"/>
      <c r="M178" s="332"/>
      <c r="N178" s="332"/>
      <c r="O178" s="332"/>
      <c r="P178" s="332"/>
      <c r="Q178" s="332"/>
      <c r="R178" s="332"/>
      <c r="S178" s="332"/>
      <c r="T178" s="332"/>
      <c r="U178" s="330"/>
      <c r="V178" s="330"/>
      <c r="W178" s="330"/>
      <c r="X178" s="330"/>
      <c r="Y178" s="330"/>
      <c r="Z178" s="330"/>
      <c r="AA178" s="330"/>
      <c r="AB178" s="330"/>
      <c r="AC178" s="330"/>
      <c r="AD178" s="330"/>
      <c r="AE178" s="330"/>
      <c r="AF178" s="330"/>
      <c r="AG178" s="330"/>
      <c r="AH178" s="330"/>
      <c r="AI178" s="330"/>
      <c r="AJ178" s="330"/>
      <c r="AK178" s="330"/>
      <c r="AL178" s="330"/>
      <c r="AM178" s="330"/>
      <c r="AN178" s="330"/>
      <c r="AO178" s="330"/>
      <c r="AP178" s="330"/>
      <c r="AQ178" s="330"/>
      <c r="AR178" s="330"/>
      <c r="AS178" s="330"/>
      <c r="AT178" s="330"/>
    </row>
    <row r="179" spans="1:46" x14ac:dyDescent="0.25">
      <c r="A179" s="332"/>
      <c r="B179" s="332"/>
      <c r="C179" s="332"/>
      <c r="D179" s="332"/>
      <c r="E179" s="332"/>
      <c r="F179" s="332"/>
      <c r="G179" s="332"/>
      <c r="H179" s="332"/>
      <c r="I179" s="332"/>
      <c r="J179" s="332"/>
      <c r="K179" s="332"/>
      <c r="L179" s="332"/>
      <c r="M179" s="332"/>
      <c r="N179" s="332"/>
      <c r="O179" s="332"/>
      <c r="P179" s="332"/>
      <c r="Q179" s="332"/>
      <c r="R179" s="332"/>
      <c r="S179" s="332"/>
      <c r="T179" s="332"/>
      <c r="U179" s="330"/>
      <c r="V179" s="330"/>
      <c r="W179" s="330"/>
      <c r="X179" s="330"/>
      <c r="Y179" s="330"/>
      <c r="Z179" s="330"/>
      <c r="AA179" s="330"/>
      <c r="AB179" s="330"/>
      <c r="AC179" s="330"/>
      <c r="AD179" s="330"/>
      <c r="AE179" s="330"/>
      <c r="AF179" s="330"/>
      <c r="AG179" s="330"/>
      <c r="AH179" s="330"/>
      <c r="AI179" s="330"/>
      <c r="AJ179" s="330"/>
      <c r="AK179" s="330"/>
      <c r="AL179" s="330"/>
      <c r="AM179" s="330"/>
      <c r="AN179" s="330"/>
      <c r="AO179" s="330"/>
      <c r="AP179" s="330"/>
      <c r="AQ179" s="330"/>
      <c r="AR179" s="330"/>
      <c r="AS179" s="330"/>
      <c r="AT179" s="330"/>
    </row>
    <row r="180" spans="1:46" x14ac:dyDescent="0.25">
      <c r="A180" s="332"/>
      <c r="B180" s="332"/>
      <c r="C180" s="332"/>
      <c r="D180" s="332"/>
      <c r="E180" s="332"/>
      <c r="F180" s="332"/>
      <c r="G180" s="332"/>
      <c r="H180" s="332"/>
      <c r="I180" s="332"/>
      <c r="J180" s="332"/>
      <c r="K180" s="332"/>
      <c r="L180" s="332"/>
      <c r="M180" s="332"/>
      <c r="N180" s="332"/>
      <c r="O180" s="332"/>
      <c r="P180" s="332"/>
      <c r="Q180" s="332"/>
      <c r="R180" s="332"/>
      <c r="S180" s="332"/>
      <c r="T180" s="332"/>
      <c r="U180" s="330"/>
      <c r="V180" s="330"/>
      <c r="W180" s="330"/>
      <c r="X180" s="330"/>
      <c r="Y180" s="330"/>
      <c r="Z180" s="330"/>
      <c r="AA180" s="330"/>
      <c r="AB180" s="330"/>
      <c r="AC180" s="330"/>
      <c r="AD180" s="330"/>
      <c r="AE180" s="330"/>
      <c r="AF180" s="330"/>
      <c r="AG180" s="330"/>
      <c r="AH180" s="330"/>
      <c r="AI180" s="330"/>
      <c r="AJ180" s="330"/>
      <c r="AK180" s="330"/>
      <c r="AL180" s="330"/>
      <c r="AM180" s="330"/>
      <c r="AN180" s="330"/>
      <c r="AO180" s="330"/>
      <c r="AP180" s="330"/>
      <c r="AQ180" s="330"/>
      <c r="AR180" s="330"/>
      <c r="AS180" s="330"/>
      <c r="AT180" s="330"/>
    </row>
    <row r="181" spans="1:46" x14ac:dyDescent="0.25">
      <c r="A181" s="332"/>
      <c r="B181" s="332"/>
      <c r="C181" s="332"/>
      <c r="D181" s="332"/>
      <c r="E181" s="332"/>
      <c r="F181" s="332"/>
      <c r="G181" s="332"/>
      <c r="H181" s="332"/>
      <c r="I181" s="332"/>
      <c r="J181" s="332"/>
      <c r="K181" s="332"/>
      <c r="L181" s="332"/>
      <c r="M181" s="332"/>
      <c r="N181" s="332"/>
      <c r="O181" s="332"/>
      <c r="P181" s="332"/>
      <c r="Q181" s="332"/>
      <c r="R181" s="332"/>
      <c r="S181" s="332"/>
      <c r="T181" s="332"/>
      <c r="U181" s="330"/>
      <c r="V181" s="330"/>
      <c r="W181" s="330"/>
      <c r="X181" s="330"/>
      <c r="Y181" s="330"/>
      <c r="Z181" s="330"/>
      <c r="AA181" s="330"/>
      <c r="AB181" s="330"/>
      <c r="AC181" s="330"/>
      <c r="AD181" s="330"/>
      <c r="AE181" s="330"/>
      <c r="AF181" s="330"/>
      <c r="AG181" s="330"/>
      <c r="AH181" s="330"/>
      <c r="AI181" s="330"/>
      <c r="AJ181" s="330"/>
      <c r="AK181" s="330"/>
      <c r="AL181" s="330"/>
      <c r="AM181" s="330"/>
      <c r="AN181" s="330"/>
      <c r="AO181" s="330"/>
      <c r="AP181" s="330"/>
      <c r="AQ181" s="330"/>
      <c r="AR181" s="330"/>
      <c r="AS181" s="330"/>
      <c r="AT181" s="330"/>
    </row>
  </sheetData>
  <mergeCells count="45">
    <mergeCell ref="A6:L6"/>
    <mergeCell ref="A9:A10"/>
    <mergeCell ref="B9:C9"/>
    <mergeCell ref="D9:G9"/>
    <mergeCell ref="H9:L9"/>
    <mergeCell ref="P9:V9"/>
    <mergeCell ref="W9:W10"/>
    <mergeCell ref="X9:X10"/>
    <mergeCell ref="A23:A25"/>
    <mergeCell ref="B23:B24"/>
    <mergeCell ref="C23:L23"/>
    <mergeCell ref="M23:O23"/>
    <mergeCell ref="P23:Q23"/>
    <mergeCell ref="R23:R24"/>
    <mergeCell ref="S23:S24"/>
    <mergeCell ref="M9:O9"/>
    <mergeCell ref="T23:T24"/>
    <mergeCell ref="A33:F33"/>
    <mergeCell ref="A34:F34"/>
    <mergeCell ref="A35:A36"/>
    <mergeCell ref="B35:B36"/>
    <mergeCell ref="C35:J35"/>
    <mergeCell ref="K35:L35"/>
    <mergeCell ref="A40:A41"/>
    <mergeCell ref="B40:B41"/>
    <mergeCell ref="F47:F48"/>
    <mergeCell ref="A48:A49"/>
    <mergeCell ref="B48:B49"/>
    <mergeCell ref="C48:E48"/>
    <mergeCell ref="Q58:Q60"/>
    <mergeCell ref="F59:G59"/>
    <mergeCell ref="H59:I59"/>
    <mergeCell ref="J59:K59"/>
    <mergeCell ref="L59:M59"/>
    <mergeCell ref="N59:O59"/>
    <mergeCell ref="A66:B66"/>
    <mergeCell ref="A58:B60"/>
    <mergeCell ref="C58:E59"/>
    <mergeCell ref="F58:O58"/>
    <mergeCell ref="P58:P60"/>
    <mergeCell ref="A61:B61"/>
    <mergeCell ref="A62:B62"/>
    <mergeCell ref="A63:B63"/>
    <mergeCell ref="A64:B64"/>
    <mergeCell ref="A65:B65"/>
  </mergeCells>
  <dataValidations count="3">
    <dataValidation allowBlank="1" showInputMessage="1" showErrorMessage="1" error="Valor no Permitido" sqref="W9:X20 Q10:V20 P9:P20 A56 B53:E56 A61:Q66"/>
    <dataValidation allowBlank="1" showInputMessage="1" showErrorMessage="1" errorTitle="Error de ingreso" error="Debe ingresar sólo números." sqref="A1:A5"/>
    <dataValidation operator="greaterThanOrEqual" allowBlank="1" showInputMessage="1" showErrorMessage="1" error="Valor no Permitido" sqref="Y1:AT181 P1:X8 B1:E52 A6:A55 A57:E60 A67:Q181 R21:X181 P21:Q60 F1:K60 M1:O60 L1:L34 L36:L60"/>
  </dataValidations>
  <pageMargins left="0.7" right="0.7" top="0.75" bottom="0.75" header="0.3" footer="0.3"/>
  <pageSetup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119"/>
  <sheetViews>
    <sheetView zoomScaleNormal="100" workbookViewId="0">
      <selection activeCell="F9" sqref="F9"/>
    </sheetView>
  </sheetViews>
  <sheetFormatPr baseColWidth="10" defaultColWidth="11.42578125" defaultRowHeight="15" x14ac:dyDescent="0.25"/>
  <cols>
    <col min="1" max="1" width="26" style="908" customWidth="1"/>
    <col min="2" max="2" width="36.42578125" style="908" customWidth="1"/>
    <col min="3" max="4" width="16.5703125" style="908" customWidth="1"/>
    <col min="5" max="5" width="17.28515625" style="908" customWidth="1"/>
    <col min="6" max="6" width="18.140625" style="908" customWidth="1"/>
    <col min="7" max="7" width="16.7109375" style="908" customWidth="1"/>
    <col min="8" max="8" width="19.42578125" style="908" customWidth="1"/>
    <col min="9" max="9" width="15.5703125" style="908" customWidth="1"/>
    <col min="10" max="10" width="18" style="908" customWidth="1"/>
    <col min="11" max="11" width="14.42578125" style="908" customWidth="1"/>
    <col min="12" max="14" width="14.85546875" style="908" customWidth="1"/>
    <col min="15" max="16" width="17.140625" style="908" customWidth="1"/>
    <col min="17" max="16384" width="11.42578125" style="908"/>
  </cols>
  <sheetData>
    <row r="1" spans="1:16" x14ac:dyDescent="0.25">
      <c r="A1" s="1211" t="s">
        <v>0</v>
      </c>
      <c r="B1" s="519"/>
      <c r="C1" s="519"/>
      <c r="D1" s="519"/>
      <c r="E1" s="519"/>
      <c r="F1" s="519"/>
      <c r="G1" s="519"/>
      <c r="H1" s="519"/>
      <c r="I1" s="519"/>
      <c r="J1" s="519"/>
      <c r="K1" s="519"/>
      <c r="L1" s="519"/>
      <c r="M1" s="519"/>
      <c r="N1" s="519"/>
      <c r="O1" s="519"/>
      <c r="P1" s="519"/>
    </row>
    <row r="2" spans="1:16" x14ac:dyDescent="0.25">
      <c r="A2" s="1211" t="s">
        <v>2746</v>
      </c>
      <c r="B2" s="519"/>
      <c r="C2" s="519"/>
      <c r="D2" s="519"/>
      <c r="E2" s="519"/>
      <c r="F2" s="519"/>
      <c r="G2" s="519"/>
      <c r="H2" s="519"/>
      <c r="I2" s="519"/>
      <c r="J2" s="519"/>
      <c r="K2" s="519"/>
      <c r="L2" s="519"/>
      <c r="M2" s="519"/>
      <c r="N2" s="519"/>
      <c r="O2" s="519"/>
      <c r="P2" s="519"/>
    </row>
    <row r="3" spans="1:16" x14ac:dyDescent="0.25">
      <c r="A3" s="1211" t="s">
        <v>3044</v>
      </c>
      <c r="B3" s="519"/>
      <c r="C3" s="519"/>
      <c r="D3" s="519"/>
      <c r="E3" s="519"/>
      <c r="F3" s="519"/>
      <c r="G3" s="519"/>
      <c r="H3" s="519"/>
      <c r="I3" s="519"/>
      <c r="J3" s="519"/>
      <c r="K3" s="519"/>
      <c r="L3" s="519"/>
      <c r="M3" s="519"/>
      <c r="N3" s="519"/>
      <c r="O3" s="519"/>
      <c r="P3" s="519"/>
    </row>
    <row r="4" spans="1:16" x14ac:dyDescent="0.25">
      <c r="A4" s="1211" t="s">
        <v>2748</v>
      </c>
      <c r="B4" s="519"/>
      <c r="C4" s="519"/>
      <c r="D4" s="519"/>
      <c r="E4" s="519"/>
      <c r="F4" s="519"/>
      <c r="G4" s="519"/>
      <c r="H4" s="519"/>
      <c r="I4" s="519"/>
      <c r="J4" s="519"/>
      <c r="K4" s="519"/>
      <c r="L4" s="519"/>
      <c r="M4" s="519"/>
      <c r="N4" s="519"/>
      <c r="O4" s="519"/>
      <c r="P4" s="519"/>
    </row>
    <row r="5" spans="1:16" x14ac:dyDescent="0.25">
      <c r="A5" s="1211" t="s">
        <v>2749</v>
      </c>
      <c r="B5" s="519"/>
      <c r="C5" s="519"/>
      <c r="D5" s="519"/>
      <c r="E5" s="519"/>
      <c r="F5" s="519"/>
      <c r="G5" s="519"/>
      <c r="H5" s="519"/>
      <c r="I5" s="519"/>
      <c r="J5" s="519"/>
      <c r="K5" s="519"/>
      <c r="L5" s="519"/>
      <c r="M5" s="519"/>
      <c r="N5" s="519"/>
      <c r="O5" s="519"/>
      <c r="P5" s="519"/>
    </row>
    <row r="6" spans="1:16" ht="15.75" x14ac:dyDescent="0.25">
      <c r="A6" s="1413"/>
      <c r="B6" s="1413"/>
      <c r="C6" s="1414" t="s">
        <v>3155</v>
      </c>
      <c r="D6" s="1413"/>
      <c r="E6" s="1413"/>
      <c r="F6" s="1413"/>
      <c r="G6" s="1413"/>
      <c r="H6" s="1413"/>
      <c r="I6" s="1415"/>
      <c r="J6" s="1416"/>
      <c r="K6" s="1417"/>
      <c r="L6" s="1417"/>
      <c r="M6" s="519"/>
      <c r="N6" s="519"/>
      <c r="O6" s="519"/>
      <c r="P6" s="519"/>
    </row>
    <row r="7" spans="1:16" ht="15.75" x14ac:dyDescent="0.25">
      <c r="A7" s="1411"/>
      <c r="B7" s="1411"/>
      <c r="C7" s="1411"/>
      <c r="D7" s="1411"/>
      <c r="E7" s="1411"/>
      <c r="F7" s="1411"/>
      <c r="G7" s="1411"/>
      <c r="H7" s="1411"/>
      <c r="I7" s="1415"/>
      <c r="J7" s="1416"/>
      <c r="K7" s="1417"/>
      <c r="L7" s="1417"/>
      <c r="M7" s="519"/>
      <c r="N7" s="519"/>
      <c r="O7" s="519"/>
      <c r="P7" s="519"/>
    </row>
    <row r="8" spans="1:16" x14ac:dyDescent="0.25">
      <c r="A8" s="103" t="s">
        <v>3156</v>
      </c>
      <c r="B8" s="104"/>
      <c r="C8" s="104"/>
      <c r="D8" s="104"/>
      <c r="E8" s="104"/>
      <c r="F8" s="104"/>
      <c r="G8" s="104"/>
      <c r="H8" s="103"/>
      <c r="I8" s="104"/>
      <c r="J8" s="561"/>
      <c r="K8" s="1417"/>
      <c r="L8" s="1417"/>
      <c r="M8" s="519"/>
      <c r="N8" s="519"/>
      <c r="O8" s="519"/>
      <c r="P8" s="519"/>
    </row>
    <row r="9" spans="1:16" ht="42" x14ac:dyDescent="0.25">
      <c r="A9" s="7765" t="s">
        <v>3015</v>
      </c>
      <c r="B9" s="7766"/>
      <c r="C9" s="4860" t="s">
        <v>49</v>
      </c>
      <c r="D9" s="4861" t="s">
        <v>3157</v>
      </c>
      <c r="E9" s="4862" t="s">
        <v>3158</v>
      </c>
      <c r="F9" s="4863" t="s">
        <v>3159</v>
      </c>
      <c r="G9" s="4864" t="s">
        <v>98</v>
      </c>
      <c r="H9" s="4865" t="s">
        <v>3160</v>
      </c>
      <c r="I9" s="4866" t="s">
        <v>3161</v>
      </c>
      <c r="J9" s="4866" t="s">
        <v>3162</v>
      </c>
      <c r="K9" s="4867" t="s">
        <v>3163</v>
      </c>
      <c r="L9" s="4868" t="s">
        <v>3164</v>
      </c>
      <c r="M9" s="4869" t="s">
        <v>3165</v>
      </c>
      <c r="N9" s="4870" t="s">
        <v>13</v>
      </c>
      <c r="O9" s="4871" t="s">
        <v>2371</v>
      </c>
      <c r="P9" s="4870" t="s">
        <v>3166</v>
      </c>
    </row>
    <row r="10" spans="1:16" x14ac:dyDescent="0.25">
      <c r="A10" s="7767" t="s">
        <v>3167</v>
      </c>
      <c r="B10" s="7768"/>
      <c r="C10" s="4872"/>
      <c r="D10" s="4873"/>
      <c r="E10" s="4874"/>
      <c r="F10" s="4874"/>
      <c r="G10" s="4875"/>
      <c r="H10" s="4874"/>
      <c r="I10" s="4874"/>
      <c r="J10" s="4874"/>
      <c r="K10" s="4874"/>
      <c r="L10" s="4874"/>
      <c r="M10" s="1964"/>
      <c r="N10" s="4874"/>
      <c r="O10" s="4874"/>
      <c r="P10" s="4876"/>
    </row>
    <row r="11" spans="1:16" x14ac:dyDescent="0.25">
      <c r="A11" s="6857" t="s">
        <v>3168</v>
      </c>
      <c r="B11" s="7291"/>
      <c r="C11" s="4872"/>
      <c r="D11" s="4873"/>
      <c r="E11" s="4874"/>
      <c r="F11" s="4874"/>
      <c r="G11" s="4875"/>
      <c r="H11" s="4874"/>
      <c r="I11" s="4874"/>
      <c r="J11" s="4874"/>
      <c r="K11" s="4874"/>
      <c r="L11" s="4874"/>
      <c r="M11" s="1964"/>
      <c r="N11" s="4874"/>
      <c r="O11" s="4874"/>
      <c r="P11" s="4877"/>
    </row>
    <row r="12" spans="1:16" x14ac:dyDescent="0.25">
      <c r="A12" s="6857" t="s">
        <v>3169</v>
      </c>
      <c r="B12" s="7291"/>
      <c r="C12" s="4872"/>
      <c r="D12" s="4873"/>
      <c r="E12" s="4874"/>
      <c r="F12" s="4874"/>
      <c r="G12" s="4875"/>
      <c r="H12" s="4874"/>
      <c r="I12" s="4874"/>
      <c r="J12" s="4874"/>
      <c r="K12" s="4874"/>
      <c r="L12" s="4874"/>
      <c r="M12" s="1964"/>
      <c r="N12" s="4874"/>
      <c r="O12" s="4874"/>
      <c r="P12" s="4877"/>
    </row>
    <row r="13" spans="1:16" x14ac:dyDescent="0.25">
      <c r="A13" s="6857" t="s">
        <v>3170</v>
      </c>
      <c r="B13" s="7291"/>
      <c r="C13" s="4872"/>
      <c r="D13" s="4873"/>
      <c r="E13" s="4874"/>
      <c r="F13" s="4874"/>
      <c r="G13" s="4875"/>
      <c r="H13" s="4874"/>
      <c r="I13" s="4874"/>
      <c r="J13" s="4874"/>
      <c r="K13" s="4874"/>
      <c r="L13" s="4874"/>
      <c r="M13" s="1964"/>
      <c r="N13" s="4874"/>
      <c r="O13" s="4874"/>
      <c r="P13" s="4877"/>
    </row>
    <row r="14" spans="1:16" ht="27" customHeight="1" x14ac:dyDescent="0.25">
      <c r="A14" s="6857" t="s">
        <v>3171</v>
      </c>
      <c r="B14" s="7291"/>
      <c r="C14" s="4872"/>
      <c r="D14" s="4873"/>
      <c r="E14" s="4874"/>
      <c r="F14" s="4874"/>
      <c r="G14" s="4875"/>
      <c r="H14" s="4874"/>
      <c r="I14" s="4874"/>
      <c r="J14" s="4874"/>
      <c r="K14" s="4874"/>
      <c r="L14" s="4874"/>
      <c r="M14" s="1964"/>
      <c r="N14" s="4874"/>
      <c r="O14" s="4874"/>
      <c r="P14" s="4877"/>
    </row>
    <row r="15" spans="1:16" ht="27" customHeight="1" x14ac:dyDescent="0.25">
      <c r="A15" s="6857" t="s">
        <v>3172</v>
      </c>
      <c r="B15" s="7291"/>
      <c r="C15" s="4872"/>
      <c r="D15" s="4873"/>
      <c r="E15" s="4874"/>
      <c r="F15" s="4874"/>
      <c r="G15" s="4875"/>
      <c r="H15" s="4874"/>
      <c r="I15" s="4874"/>
      <c r="J15" s="4874"/>
      <c r="K15" s="4874"/>
      <c r="L15" s="4874"/>
      <c r="M15" s="1964"/>
      <c r="N15" s="4874"/>
      <c r="O15" s="4874"/>
      <c r="P15" s="4877"/>
    </row>
    <row r="16" spans="1:16" ht="26.25" customHeight="1" x14ac:dyDescent="0.25">
      <c r="A16" s="6857" t="s">
        <v>3173</v>
      </c>
      <c r="B16" s="7291"/>
      <c r="C16" s="4872"/>
      <c r="D16" s="4873"/>
      <c r="E16" s="4874"/>
      <c r="F16" s="4874"/>
      <c r="G16" s="4875"/>
      <c r="H16" s="4874"/>
      <c r="I16" s="4874"/>
      <c r="J16" s="4874"/>
      <c r="K16" s="4874"/>
      <c r="L16" s="4874"/>
      <c r="M16" s="1964"/>
      <c r="N16" s="4874"/>
      <c r="O16" s="4874"/>
      <c r="P16" s="4877"/>
    </row>
    <row r="17" spans="1:16384" x14ac:dyDescent="0.25">
      <c r="A17" s="6857" t="s">
        <v>3174</v>
      </c>
      <c r="B17" s="7291"/>
      <c r="C17" s="4872"/>
      <c r="D17" s="4873"/>
      <c r="E17" s="4874"/>
      <c r="F17" s="4874"/>
      <c r="G17" s="4875"/>
      <c r="H17" s="4874"/>
      <c r="I17" s="4874"/>
      <c r="J17" s="4874"/>
      <c r="K17" s="4874"/>
      <c r="L17" s="4874"/>
      <c r="M17" s="1964"/>
      <c r="N17" s="4874"/>
      <c r="O17" s="4874"/>
      <c r="P17" s="4877"/>
    </row>
    <row r="18" spans="1:16384" ht="24.75" customHeight="1" x14ac:dyDescent="0.25">
      <c r="A18" s="6857" t="s">
        <v>3175</v>
      </c>
      <c r="B18" s="6858"/>
      <c r="C18" s="4872"/>
      <c r="D18" s="4873"/>
      <c r="E18" s="4874"/>
      <c r="F18" s="4874"/>
      <c r="G18" s="4875"/>
      <c r="H18" s="4874"/>
      <c r="I18" s="4874"/>
      <c r="J18" s="4874"/>
      <c r="K18" s="4874"/>
      <c r="L18" s="4874"/>
      <c r="M18" s="4878"/>
      <c r="N18" s="4878"/>
      <c r="O18" s="4874"/>
      <c r="P18" s="4877"/>
    </row>
    <row r="19" spans="1:16384" ht="28.5" customHeight="1" x14ac:dyDescent="0.25">
      <c r="A19" s="6857" t="s">
        <v>3176</v>
      </c>
      <c r="B19" s="7291"/>
      <c r="C19" s="4872"/>
      <c r="D19" s="4873"/>
      <c r="E19" s="4874"/>
      <c r="F19" s="4874"/>
      <c r="G19" s="4875"/>
      <c r="H19" s="4874"/>
      <c r="I19" s="4874"/>
      <c r="J19" s="4874"/>
      <c r="K19" s="4874"/>
      <c r="L19" s="4874"/>
      <c r="M19" s="4878"/>
      <c r="N19" s="4878"/>
      <c r="O19" s="4874"/>
      <c r="P19" s="4877"/>
    </row>
    <row r="20" spans="1:16384" ht="24" customHeight="1" x14ac:dyDescent="0.25">
      <c r="A20" s="6857" t="s">
        <v>3177</v>
      </c>
      <c r="B20" s="7291"/>
      <c r="C20" s="4872"/>
      <c r="D20" s="4873"/>
      <c r="E20" s="4874"/>
      <c r="F20" s="4874"/>
      <c r="G20" s="4875"/>
      <c r="H20" s="4874"/>
      <c r="I20" s="4874"/>
      <c r="J20" s="4874"/>
      <c r="K20" s="4874"/>
      <c r="L20" s="4874"/>
      <c r="M20" s="4878"/>
      <c r="N20" s="4878"/>
      <c r="O20" s="4874"/>
      <c r="P20" s="4877"/>
    </row>
    <row r="21" spans="1:16384" ht="29.25" customHeight="1" x14ac:dyDescent="0.25">
      <c r="A21" s="6857" t="s">
        <v>3178</v>
      </c>
      <c r="B21" s="7291"/>
      <c r="C21" s="4872"/>
      <c r="D21" s="4873"/>
      <c r="E21" s="4874"/>
      <c r="F21" s="4874"/>
      <c r="G21" s="4875"/>
      <c r="H21" s="4874"/>
      <c r="I21" s="4874"/>
      <c r="J21" s="4874"/>
      <c r="K21" s="4874"/>
      <c r="L21" s="4874"/>
      <c r="M21" s="1964"/>
      <c r="N21" s="4874"/>
      <c r="O21" s="4874"/>
      <c r="P21" s="4877"/>
    </row>
    <row r="22" spans="1:16384" x14ac:dyDescent="0.25">
      <c r="A22" s="6857" t="s">
        <v>3179</v>
      </c>
      <c r="B22" s="7291"/>
      <c r="C22" s="4872"/>
      <c r="D22" s="4873"/>
      <c r="E22" s="4874"/>
      <c r="F22" s="4874"/>
      <c r="G22" s="4875"/>
      <c r="H22" s="4874"/>
      <c r="I22" s="4874"/>
      <c r="J22" s="4874"/>
      <c r="K22" s="4874"/>
      <c r="L22" s="4874"/>
      <c r="M22" s="1964"/>
      <c r="N22" s="4874"/>
      <c r="O22" s="4874"/>
      <c r="P22" s="4877"/>
    </row>
    <row r="23" spans="1:16384" x14ac:dyDescent="0.25">
      <c r="A23" s="6857" t="s">
        <v>3180</v>
      </c>
      <c r="B23" s="6858"/>
      <c r="C23" s="4872"/>
      <c r="D23" s="4873"/>
      <c r="E23" s="4874"/>
      <c r="F23" s="4874"/>
      <c r="G23" s="4875"/>
      <c r="H23" s="4874"/>
      <c r="I23" s="4874"/>
      <c r="J23" s="4874"/>
      <c r="K23" s="4874"/>
      <c r="L23" s="4874"/>
      <c r="M23" s="4874"/>
      <c r="N23" s="4874"/>
      <c r="O23" s="4874"/>
      <c r="P23" s="4877"/>
    </row>
    <row r="24" spans="1:16384" ht="27" customHeight="1" x14ac:dyDescent="0.25">
      <c r="A24" s="6857" t="s">
        <v>3181</v>
      </c>
      <c r="B24" s="6858"/>
      <c r="C24" s="4872"/>
      <c r="D24" s="4873"/>
      <c r="E24" s="4874"/>
      <c r="F24" s="4874"/>
      <c r="G24" s="4875"/>
      <c r="H24" s="4874"/>
      <c r="I24" s="4874"/>
      <c r="J24" s="4874"/>
      <c r="K24" s="4874"/>
      <c r="L24" s="4874"/>
      <c r="M24" s="4874"/>
      <c r="N24" s="4874"/>
      <c r="O24" s="4874"/>
      <c r="P24" s="4877"/>
    </row>
    <row r="25" spans="1:16384" ht="24.75" customHeight="1" x14ac:dyDescent="0.25">
      <c r="A25" s="6857" t="s">
        <v>3182</v>
      </c>
      <c r="B25" s="6858"/>
      <c r="C25" s="4872"/>
      <c r="D25" s="4873"/>
      <c r="E25" s="4874"/>
      <c r="F25" s="4874"/>
      <c r="G25" s="4875"/>
      <c r="H25" s="4874"/>
      <c r="I25" s="4874"/>
      <c r="J25" s="4874"/>
      <c r="K25" s="4874"/>
      <c r="L25" s="4874"/>
      <c r="M25" s="4874"/>
      <c r="N25" s="4874"/>
      <c r="O25" s="4874"/>
      <c r="P25" s="4877"/>
    </row>
    <row r="26" spans="1:16384" ht="30.75" customHeight="1" x14ac:dyDescent="0.25">
      <c r="A26" s="6857" t="s">
        <v>3183</v>
      </c>
      <c r="B26" s="7291"/>
      <c r="C26" s="4872"/>
      <c r="D26" s="4873"/>
      <c r="E26" s="4874"/>
      <c r="F26" s="4874"/>
      <c r="G26" s="4875"/>
      <c r="H26" s="4874"/>
      <c r="I26" s="4874"/>
      <c r="J26" s="4874"/>
      <c r="K26" s="4874"/>
      <c r="L26" s="4874"/>
      <c r="M26" s="1964"/>
      <c r="N26" s="4874"/>
      <c r="O26" s="4874"/>
      <c r="P26" s="4877"/>
    </row>
    <row r="27" spans="1:16384" ht="27.75" customHeight="1" x14ac:dyDescent="0.25">
      <c r="A27" s="6857" t="s">
        <v>3184</v>
      </c>
      <c r="B27" s="6858"/>
      <c r="C27" s="4872"/>
      <c r="D27" s="4873"/>
      <c r="E27" s="4874"/>
      <c r="F27" s="4874"/>
      <c r="G27" s="4875"/>
      <c r="H27" s="4874"/>
      <c r="I27" s="4874"/>
      <c r="J27" s="4874"/>
      <c r="K27" s="4874"/>
      <c r="L27" s="4874"/>
      <c r="M27" s="1964"/>
      <c r="N27" s="4874"/>
      <c r="O27" s="4874"/>
      <c r="P27" s="4877"/>
    </row>
    <row r="28" spans="1:16384" x14ac:dyDescent="0.25">
      <c r="A28" s="7767" t="s">
        <v>3185</v>
      </c>
      <c r="B28" s="7769"/>
      <c r="C28" s="4872"/>
      <c r="D28" s="4873"/>
      <c r="E28" s="4874"/>
      <c r="F28" s="4874"/>
      <c r="G28" s="4875"/>
      <c r="H28" s="4874"/>
      <c r="I28" s="4874"/>
      <c r="J28" s="4874"/>
      <c r="K28" s="4874"/>
      <c r="L28" s="4874"/>
      <c r="M28" s="1964"/>
      <c r="N28" s="4874"/>
      <c r="O28" s="4874"/>
      <c r="P28" s="4877"/>
    </row>
    <row r="29" spans="1:16384" ht="28.5" customHeight="1" x14ac:dyDescent="0.25">
      <c r="A29" s="7767" t="s">
        <v>3186</v>
      </c>
      <c r="B29" s="7768"/>
      <c r="C29" s="4872"/>
      <c r="D29" s="4873"/>
      <c r="E29" s="4874"/>
      <c r="F29" s="4874"/>
      <c r="G29" s="4875"/>
      <c r="H29" s="4874"/>
      <c r="I29" s="4874"/>
      <c r="J29" s="4874"/>
      <c r="K29" s="4874"/>
      <c r="L29" s="4874"/>
      <c r="M29" s="4874"/>
      <c r="N29" s="4874"/>
      <c r="O29" s="4874"/>
      <c r="P29" s="4877"/>
    </row>
    <row r="30" spans="1:16384" ht="25.5" customHeight="1" x14ac:dyDescent="0.25">
      <c r="A30" s="6834" t="s">
        <v>3187</v>
      </c>
      <c r="B30" s="7331"/>
      <c r="C30" s="4872"/>
      <c r="D30" s="4873"/>
      <c r="E30" s="4874"/>
      <c r="F30" s="4874"/>
      <c r="G30" s="4875"/>
      <c r="H30" s="4874"/>
      <c r="I30" s="4874"/>
      <c r="J30" s="4874"/>
      <c r="K30" s="4874"/>
      <c r="L30" s="4874"/>
      <c r="M30" s="4875"/>
      <c r="N30" s="4875"/>
      <c r="O30" s="4874"/>
      <c r="P30" s="4877"/>
    </row>
    <row r="31" spans="1:16384" ht="30" customHeight="1" x14ac:dyDescent="0.25">
      <c r="A31" s="6851" t="s">
        <v>3188</v>
      </c>
      <c r="B31" s="7272"/>
      <c r="C31" s="4879"/>
      <c r="D31" s="4873"/>
      <c r="E31" s="4874"/>
      <c r="F31" s="4874"/>
      <c r="G31" s="4874"/>
      <c r="H31" s="4874"/>
      <c r="I31" s="4874"/>
      <c r="J31" s="4874"/>
      <c r="K31" s="4874"/>
      <c r="L31" s="4874"/>
      <c r="M31" s="4874"/>
      <c r="N31" s="4874"/>
      <c r="O31" s="4874"/>
      <c r="P31" s="4880"/>
    </row>
    <row r="32" spans="1:16384" ht="30" customHeight="1" x14ac:dyDescent="0.25">
      <c r="A32" s="7770" t="s">
        <v>3189</v>
      </c>
      <c r="B32" s="7771"/>
      <c r="C32" s="4881">
        <f>SUM(D32:G32)</f>
        <v>0</v>
      </c>
      <c r="D32" s="4873"/>
      <c r="E32" s="4874"/>
      <c r="F32" s="4874"/>
      <c r="G32" s="4874"/>
      <c r="H32" s="4874"/>
      <c r="I32" s="4874"/>
      <c r="J32" s="4874"/>
      <c r="K32" s="4874"/>
      <c r="L32" s="4874"/>
      <c r="M32" s="4874"/>
      <c r="N32" s="4875"/>
      <c r="O32" s="4875"/>
      <c r="P32" s="4880">
        <f>SUM(Q32:T32)</f>
        <v>0</v>
      </c>
      <c r="Q32" s="7772"/>
      <c r="R32" s="7772"/>
      <c r="S32" s="1418"/>
      <c r="T32" s="1419"/>
      <c r="V32" s="1419"/>
      <c r="W32" s="1419"/>
      <c r="X32" s="1419"/>
      <c r="Y32" s="1419"/>
      <c r="Z32" s="1419"/>
      <c r="AA32" s="1419"/>
      <c r="AB32" s="1419"/>
      <c r="AC32" s="1419"/>
      <c r="AD32" s="1419"/>
      <c r="AE32" s="1419"/>
      <c r="AF32" s="1419"/>
      <c r="AG32" s="7772"/>
      <c r="AH32" s="7772"/>
      <c r="AI32" s="1418"/>
      <c r="AJ32" s="1419"/>
      <c r="AK32" s="1419"/>
      <c r="AL32" s="1419"/>
      <c r="AM32" s="1419"/>
      <c r="AN32" s="1419"/>
      <c r="AO32" s="1419"/>
      <c r="AP32" s="1419"/>
      <c r="AQ32" s="1419"/>
      <c r="AR32" s="1419"/>
      <c r="AS32" s="1419"/>
      <c r="AT32" s="1419"/>
      <c r="AU32" s="1419"/>
      <c r="AV32" s="1419"/>
      <c r="AW32" s="7772"/>
      <c r="AX32" s="7772"/>
      <c r="AY32" s="1418"/>
      <c r="AZ32" s="1419"/>
      <c r="BA32" s="1419"/>
      <c r="BB32" s="1419"/>
      <c r="BC32" s="1419"/>
      <c r="BD32" s="1419"/>
      <c r="BE32" s="1419"/>
      <c r="BF32" s="1419"/>
      <c r="BG32" s="1419"/>
      <c r="BH32" s="1419"/>
      <c r="BI32" s="1419"/>
      <c r="BJ32" s="1419"/>
      <c r="BK32" s="1419"/>
      <c r="BL32" s="1419"/>
      <c r="BM32" s="7772"/>
      <c r="BN32" s="7772"/>
      <c r="BO32" s="1418"/>
      <c r="BP32" s="1419"/>
      <c r="BQ32" s="1419"/>
      <c r="BR32" s="1419"/>
      <c r="BS32" s="1419"/>
      <c r="BT32" s="1419"/>
      <c r="BU32" s="1419"/>
      <c r="BV32" s="1419"/>
      <c r="BW32" s="1419"/>
      <c r="BX32" s="1419"/>
      <c r="BY32" s="1419"/>
      <c r="BZ32" s="1419"/>
      <c r="CA32" s="1419"/>
      <c r="CB32" s="1419"/>
      <c r="CC32" s="7772"/>
      <c r="CD32" s="7772"/>
      <c r="CE32" s="1418"/>
      <c r="CF32" s="1419"/>
      <c r="CG32" s="1419"/>
      <c r="CH32" s="1419"/>
      <c r="CI32" s="1419"/>
      <c r="CJ32" s="1419"/>
      <c r="CK32" s="1419"/>
      <c r="CL32" s="1419"/>
      <c r="CM32" s="1419"/>
      <c r="CN32" s="1419"/>
      <c r="CO32" s="1419"/>
      <c r="CP32" s="1419"/>
      <c r="CQ32" s="1419"/>
      <c r="CR32" s="1419"/>
      <c r="CS32" s="7772"/>
      <c r="CT32" s="7772"/>
      <c r="CU32" s="1418"/>
      <c r="CV32" s="1419"/>
      <c r="CW32" s="1419"/>
      <c r="CX32" s="1419"/>
      <c r="CY32" s="1419"/>
      <c r="CZ32" s="1419"/>
      <c r="DA32" s="1419"/>
      <c r="DB32" s="1419"/>
      <c r="DC32" s="1419"/>
      <c r="DD32" s="1419"/>
      <c r="DE32" s="1419"/>
      <c r="DF32" s="1419"/>
      <c r="DG32" s="1419"/>
      <c r="DH32" s="1419"/>
      <c r="DI32" s="7772"/>
      <c r="DJ32" s="7772"/>
      <c r="DK32" s="1418"/>
      <c r="DL32" s="1419"/>
      <c r="DM32" s="1419"/>
      <c r="DN32" s="1419"/>
      <c r="DO32" s="1419"/>
      <c r="DP32" s="1419"/>
      <c r="DQ32" s="1419"/>
      <c r="DR32" s="1419"/>
      <c r="DS32" s="1419"/>
      <c r="DT32" s="1419"/>
      <c r="DU32" s="1419"/>
      <c r="DV32" s="1419"/>
      <c r="DW32" s="1419"/>
      <c r="DX32" s="1419"/>
      <c r="DY32" s="7772"/>
      <c r="DZ32" s="7772"/>
      <c r="EA32" s="1418"/>
      <c r="EB32" s="1419"/>
      <c r="EC32" s="1419"/>
      <c r="ED32" s="1419"/>
      <c r="EE32" s="1419"/>
      <c r="EF32" s="1419"/>
      <c r="EG32" s="1419"/>
      <c r="EH32" s="1419"/>
      <c r="EI32" s="1419"/>
      <c r="EJ32" s="1419"/>
      <c r="EK32" s="1419"/>
      <c r="EL32" s="1419"/>
      <c r="EM32" s="1419"/>
      <c r="EN32" s="1419"/>
      <c r="EO32" s="7772"/>
      <c r="EP32" s="7772"/>
      <c r="EQ32" s="1418"/>
      <c r="ER32" s="1419"/>
      <c r="ES32" s="1419"/>
      <c r="ET32" s="1419"/>
      <c r="EU32" s="1419"/>
      <c r="EV32" s="1419"/>
      <c r="EW32" s="1419"/>
      <c r="EX32" s="1419"/>
      <c r="EY32" s="1419"/>
      <c r="EZ32" s="1419"/>
      <c r="FA32" s="1419"/>
      <c r="FB32" s="1419"/>
      <c r="FC32" s="1419"/>
      <c r="FD32" s="1419"/>
      <c r="FE32" s="7772"/>
      <c r="FF32" s="7772"/>
      <c r="FG32" s="1418"/>
      <c r="FH32" s="1419"/>
      <c r="FI32" s="1419"/>
      <c r="FJ32" s="1419"/>
      <c r="FK32" s="1419"/>
      <c r="FL32" s="1419"/>
      <c r="FM32" s="1419"/>
      <c r="FN32" s="1419"/>
      <c r="FO32" s="1419"/>
      <c r="FP32" s="1419"/>
      <c r="FQ32" s="1419"/>
      <c r="FR32" s="1419"/>
      <c r="FS32" s="1419"/>
      <c r="FT32" s="1419"/>
      <c r="FU32" s="7772"/>
      <c r="FV32" s="7772"/>
      <c r="FW32" s="1418"/>
      <c r="FX32" s="1419"/>
      <c r="FY32" s="1419"/>
      <c r="FZ32" s="1419"/>
      <c r="GA32" s="1419"/>
      <c r="GB32" s="1419"/>
      <c r="GC32" s="1419"/>
      <c r="GD32" s="1419"/>
      <c r="GE32" s="1419"/>
      <c r="GF32" s="1419"/>
      <c r="GG32" s="1419"/>
      <c r="GH32" s="1419"/>
      <c r="GI32" s="1419"/>
      <c r="GJ32" s="1419"/>
      <c r="GK32" s="7772"/>
      <c r="GL32" s="7772"/>
      <c r="GM32" s="1418"/>
      <c r="GN32" s="1419"/>
      <c r="GO32" s="1419"/>
      <c r="GP32" s="1419"/>
      <c r="GQ32" s="1419"/>
      <c r="GR32" s="1419"/>
      <c r="GS32" s="1419"/>
      <c r="GT32" s="1419"/>
      <c r="GU32" s="1419"/>
      <c r="GV32" s="1419"/>
      <c r="GW32" s="1419"/>
      <c r="GX32" s="1419"/>
      <c r="GY32" s="1419"/>
      <c r="GZ32" s="1419"/>
      <c r="HA32" s="7772"/>
      <c r="HB32" s="7772"/>
      <c r="HC32" s="1418"/>
      <c r="HD32" s="1419"/>
      <c r="HE32" s="1419"/>
      <c r="HF32" s="1419"/>
      <c r="HG32" s="1419"/>
      <c r="HH32" s="1419"/>
      <c r="HI32" s="1419"/>
      <c r="HJ32" s="1419"/>
      <c r="HK32" s="1419"/>
      <c r="HL32" s="1419"/>
      <c r="HM32" s="1419"/>
      <c r="HN32" s="1419"/>
      <c r="HO32" s="1419"/>
      <c r="HP32" s="1419"/>
      <c r="HQ32" s="7772"/>
      <c r="HR32" s="7772"/>
      <c r="HS32" s="1418"/>
      <c r="HT32" s="1419"/>
      <c r="HU32" s="1419"/>
      <c r="HV32" s="1419"/>
      <c r="HW32" s="1419"/>
      <c r="HX32" s="1419"/>
      <c r="HY32" s="1419"/>
      <c r="HZ32" s="1419"/>
      <c r="IA32" s="1419"/>
      <c r="IB32" s="1419"/>
      <c r="IC32" s="1419"/>
      <c r="ID32" s="1419"/>
      <c r="IE32" s="1419"/>
      <c r="IF32" s="1419"/>
      <c r="IG32" s="7772"/>
      <c r="IH32" s="7772"/>
      <c r="II32" s="1418"/>
      <c r="IJ32" s="1419"/>
      <c r="IK32" s="1419"/>
      <c r="IL32" s="1419"/>
      <c r="IM32" s="1419"/>
      <c r="IN32" s="1419"/>
      <c r="IO32" s="1419"/>
      <c r="IP32" s="1419"/>
      <c r="IQ32" s="1419"/>
      <c r="IR32" s="1419"/>
      <c r="IS32" s="1419"/>
      <c r="IT32" s="1419"/>
      <c r="IU32" s="1419"/>
      <c r="IV32" s="1419"/>
      <c r="IW32" s="7772"/>
      <c r="IX32" s="7772"/>
      <c r="IY32" s="1418"/>
      <c r="IZ32" s="1419"/>
      <c r="JA32" s="1419"/>
      <c r="JB32" s="1419"/>
      <c r="JC32" s="1419"/>
      <c r="JD32" s="1419"/>
      <c r="JE32" s="1419"/>
      <c r="JF32" s="1419"/>
      <c r="JG32" s="1419"/>
      <c r="JH32" s="1419"/>
      <c r="JI32" s="1419"/>
      <c r="JJ32" s="1419"/>
      <c r="JK32" s="1419"/>
      <c r="JL32" s="1419"/>
      <c r="JM32" s="7772"/>
      <c r="JN32" s="7772"/>
      <c r="JO32" s="1418"/>
      <c r="JP32" s="1419"/>
      <c r="JQ32" s="1419"/>
      <c r="JR32" s="1419"/>
      <c r="JS32" s="1419"/>
      <c r="JT32" s="1419"/>
      <c r="JU32" s="1419"/>
      <c r="JV32" s="1419"/>
      <c r="JW32" s="1419"/>
      <c r="JX32" s="1419"/>
      <c r="JY32" s="1419"/>
      <c r="JZ32" s="1419"/>
      <c r="KA32" s="1419"/>
      <c r="KB32" s="1419"/>
      <c r="KC32" s="7772"/>
      <c r="KD32" s="7772"/>
      <c r="KE32" s="1418"/>
      <c r="KF32" s="1419"/>
      <c r="KG32" s="1419"/>
      <c r="KH32" s="1419"/>
      <c r="KI32" s="1419"/>
      <c r="KJ32" s="1419"/>
      <c r="KK32" s="1419"/>
      <c r="KL32" s="1419"/>
      <c r="KM32" s="1419"/>
      <c r="KN32" s="1419"/>
      <c r="KO32" s="1419"/>
      <c r="KP32" s="1419"/>
      <c r="KQ32" s="1419"/>
      <c r="KR32" s="1419"/>
      <c r="KS32" s="7772"/>
      <c r="KT32" s="7772"/>
      <c r="KU32" s="1418"/>
      <c r="KV32" s="1419"/>
      <c r="KW32" s="1419"/>
      <c r="KX32" s="1419"/>
      <c r="KY32" s="1419"/>
      <c r="KZ32" s="1419"/>
      <c r="LA32" s="1419"/>
      <c r="LB32" s="1419"/>
      <c r="LC32" s="1419"/>
      <c r="LD32" s="1419"/>
      <c r="LE32" s="1419"/>
      <c r="LF32" s="1419"/>
      <c r="LG32" s="1419"/>
      <c r="LH32" s="1419"/>
      <c r="LI32" s="7772"/>
      <c r="LJ32" s="7772"/>
      <c r="LK32" s="1418"/>
      <c r="LL32" s="1419"/>
      <c r="LM32" s="1419"/>
      <c r="LN32" s="1419"/>
      <c r="LO32" s="1419"/>
      <c r="LP32" s="1419"/>
      <c r="LQ32" s="1419"/>
      <c r="LR32" s="1419"/>
      <c r="LS32" s="1419"/>
      <c r="LT32" s="1419"/>
      <c r="LU32" s="1419"/>
      <c r="LV32" s="1419"/>
      <c r="LW32" s="1419"/>
      <c r="LX32" s="1419"/>
      <c r="LY32" s="7772"/>
      <c r="LZ32" s="7772"/>
      <c r="MA32" s="1418"/>
      <c r="MB32" s="1419"/>
      <c r="MC32" s="1419"/>
      <c r="MD32" s="1419"/>
      <c r="ME32" s="1419"/>
      <c r="MF32" s="1419"/>
      <c r="MG32" s="1419"/>
      <c r="MH32" s="1419"/>
      <c r="MI32" s="1419"/>
      <c r="MJ32" s="1419"/>
      <c r="MK32" s="1419"/>
      <c r="ML32" s="1419"/>
      <c r="MM32" s="1419"/>
      <c r="MN32" s="1419"/>
      <c r="MO32" s="7772"/>
      <c r="MP32" s="7772"/>
      <c r="MQ32" s="1418"/>
      <c r="MR32" s="1419"/>
      <c r="MS32" s="1419"/>
      <c r="MT32" s="1419"/>
      <c r="MU32" s="1419"/>
      <c r="MV32" s="1419"/>
      <c r="MW32" s="1419"/>
      <c r="MX32" s="1419"/>
      <c r="MY32" s="1419"/>
      <c r="MZ32" s="1419"/>
      <c r="NA32" s="1419"/>
      <c r="NB32" s="1419"/>
      <c r="NC32" s="1419"/>
      <c r="ND32" s="1419"/>
      <c r="NE32" s="7772"/>
      <c r="NF32" s="7772"/>
      <c r="NG32" s="1418"/>
      <c r="NH32" s="1419"/>
      <c r="NI32" s="1419"/>
      <c r="NJ32" s="1419"/>
      <c r="NK32" s="1419"/>
      <c r="NL32" s="1419"/>
      <c r="NM32" s="1419"/>
      <c r="NN32" s="1419"/>
      <c r="NO32" s="1419"/>
      <c r="NP32" s="1419"/>
      <c r="NQ32" s="1419"/>
      <c r="NR32" s="1419"/>
      <c r="NS32" s="1419"/>
      <c r="NT32" s="1419"/>
      <c r="NU32" s="7773"/>
      <c r="NV32" s="7774"/>
      <c r="NW32" s="4882"/>
      <c r="NX32" s="4883"/>
      <c r="NY32" s="4875"/>
      <c r="NZ32" s="4875"/>
      <c r="OA32" s="4884"/>
      <c r="OB32" s="4885"/>
      <c r="OC32" s="4886"/>
      <c r="OD32" s="4883"/>
      <c r="OE32" s="4885"/>
      <c r="OF32" s="4884"/>
      <c r="OG32" s="4887"/>
      <c r="OH32" s="4888"/>
      <c r="OI32" s="4888"/>
      <c r="OJ32" s="4888"/>
      <c r="OK32" s="7773"/>
      <c r="OL32" s="7774"/>
      <c r="OM32" s="4882"/>
      <c r="ON32" s="4883"/>
      <c r="OO32" s="4875"/>
      <c r="OP32" s="4875"/>
      <c r="OQ32" s="4884"/>
      <c r="OR32" s="4885"/>
      <c r="OS32" s="4886"/>
      <c r="OT32" s="4883"/>
      <c r="OU32" s="4885"/>
      <c r="OV32" s="4884"/>
      <c r="OW32" s="4887"/>
      <c r="OX32" s="4888"/>
      <c r="OY32" s="4888"/>
      <c r="OZ32" s="4888"/>
      <c r="PA32" s="7773"/>
      <c r="PB32" s="7774"/>
      <c r="PC32" s="4882"/>
      <c r="PD32" s="4883"/>
      <c r="PE32" s="4875"/>
      <c r="PF32" s="4875"/>
      <c r="PG32" s="4884"/>
      <c r="PH32" s="4885"/>
      <c r="PI32" s="4886"/>
      <c r="PJ32" s="4883"/>
      <c r="PK32" s="4885"/>
      <c r="PL32" s="4884"/>
      <c r="PM32" s="4887"/>
      <c r="PN32" s="4888"/>
      <c r="PO32" s="4888"/>
      <c r="PP32" s="4888"/>
      <c r="PQ32" s="7773"/>
      <c r="PR32" s="7774"/>
      <c r="PS32" s="4882"/>
      <c r="PT32" s="4883"/>
      <c r="PU32" s="4875"/>
      <c r="PV32" s="4875"/>
      <c r="PW32" s="4884"/>
      <c r="PX32" s="4885"/>
      <c r="PY32" s="4886"/>
      <c r="PZ32" s="4883"/>
      <c r="QA32" s="4885"/>
      <c r="QB32" s="4884"/>
      <c r="QC32" s="4887"/>
      <c r="QD32" s="4888"/>
      <c r="QE32" s="4888"/>
      <c r="QF32" s="4888"/>
      <c r="QG32" s="7773"/>
      <c r="QH32" s="7774"/>
      <c r="QI32" s="4882"/>
      <c r="QJ32" s="4883"/>
      <c r="QK32" s="4875"/>
      <c r="QL32" s="4875"/>
      <c r="QM32" s="4884"/>
      <c r="QN32" s="4885"/>
      <c r="QO32" s="4886"/>
      <c r="QP32" s="4883"/>
      <c r="QQ32" s="4885"/>
      <c r="QR32" s="4884"/>
      <c r="QS32" s="4887"/>
      <c r="QT32" s="4888"/>
      <c r="QU32" s="4888"/>
      <c r="QV32" s="4888"/>
      <c r="QW32" s="7773"/>
      <c r="QX32" s="7774"/>
      <c r="QY32" s="4882"/>
      <c r="QZ32" s="4883"/>
      <c r="RA32" s="4875"/>
      <c r="RB32" s="4875"/>
      <c r="RC32" s="4884"/>
      <c r="RD32" s="4885"/>
      <c r="RE32" s="4886"/>
      <c r="RF32" s="4883"/>
      <c r="RG32" s="4885"/>
      <c r="RH32" s="4884"/>
      <c r="RI32" s="4887"/>
      <c r="RJ32" s="4888"/>
      <c r="RK32" s="4888"/>
      <c r="RL32" s="4888"/>
      <c r="RM32" s="7773"/>
      <c r="RN32" s="7774"/>
      <c r="RO32" s="4882"/>
      <c r="RP32" s="4883"/>
      <c r="RQ32" s="4875"/>
      <c r="RR32" s="4875"/>
      <c r="RS32" s="4884"/>
      <c r="RT32" s="4885"/>
      <c r="RU32" s="4886"/>
      <c r="RV32" s="4883"/>
      <c r="RW32" s="4885"/>
      <c r="RX32" s="4884"/>
      <c r="RY32" s="4887"/>
      <c r="RZ32" s="4888"/>
      <c r="SA32" s="4888"/>
      <c r="SB32" s="4888"/>
      <c r="SC32" s="7773"/>
      <c r="SD32" s="7774"/>
      <c r="SE32" s="4882"/>
      <c r="SF32" s="4883"/>
      <c r="SG32" s="4875"/>
      <c r="SH32" s="4875"/>
      <c r="SI32" s="4884"/>
      <c r="SJ32" s="4885"/>
      <c r="SK32" s="4886"/>
      <c r="SL32" s="4883"/>
      <c r="SM32" s="4885"/>
      <c r="SN32" s="4884"/>
      <c r="SO32" s="4887"/>
      <c r="SP32" s="4888"/>
      <c r="SQ32" s="4888"/>
      <c r="SR32" s="4888"/>
      <c r="SS32" s="7773"/>
      <c r="ST32" s="7774"/>
      <c r="SU32" s="4882"/>
      <c r="SV32" s="4883"/>
      <c r="SW32" s="4875"/>
      <c r="SX32" s="4875"/>
      <c r="SY32" s="4884"/>
      <c r="SZ32" s="4885"/>
      <c r="TA32" s="4886"/>
      <c r="TB32" s="4883"/>
      <c r="TC32" s="4885"/>
      <c r="TD32" s="4884"/>
      <c r="TE32" s="4887"/>
      <c r="TF32" s="4888"/>
      <c r="TG32" s="4888"/>
      <c r="TH32" s="4888"/>
      <c r="TI32" s="7773"/>
      <c r="TJ32" s="7774"/>
      <c r="TK32" s="4882"/>
      <c r="TL32" s="4883"/>
      <c r="TM32" s="4875"/>
      <c r="TN32" s="4875"/>
      <c r="TO32" s="4884"/>
      <c r="TP32" s="4885"/>
      <c r="TQ32" s="4886"/>
      <c r="TR32" s="4883"/>
      <c r="TS32" s="4885"/>
      <c r="TT32" s="4884"/>
      <c r="TU32" s="4887"/>
      <c r="TV32" s="4888"/>
      <c r="TW32" s="4888"/>
      <c r="TX32" s="4888"/>
      <c r="TY32" s="7773"/>
      <c r="TZ32" s="7774"/>
      <c r="UA32" s="4882"/>
      <c r="UB32" s="4883"/>
      <c r="UC32" s="4875"/>
      <c r="UD32" s="4875"/>
      <c r="UE32" s="4884"/>
      <c r="UF32" s="4885"/>
      <c r="UG32" s="4886"/>
      <c r="UH32" s="4883"/>
      <c r="UI32" s="4885"/>
      <c r="UJ32" s="4884"/>
      <c r="UK32" s="4887"/>
      <c r="UL32" s="4888"/>
      <c r="UM32" s="4888"/>
      <c r="UN32" s="4888"/>
      <c r="UO32" s="7773"/>
      <c r="UP32" s="7774"/>
      <c r="UQ32" s="4882"/>
      <c r="UR32" s="4883"/>
      <c r="US32" s="4875"/>
      <c r="UT32" s="4875"/>
      <c r="UU32" s="4884"/>
      <c r="UV32" s="4885"/>
      <c r="UW32" s="4886"/>
      <c r="UX32" s="4883"/>
      <c r="UY32" s="4885"/>
      <c r="UZ32" s="4884"/>
      <c r="VA32" s="4887"/>
      <c r="VB32" s="4888"/>
      <c r="VC32" s="4888"/>
      <c r="VD32" s="4888"/>
      <c r="VE32" s="7773"/>
      <c r="VF32" s="7774"/>
      <c r="VG32" s="4882"/>
      <c r="VH32" s="4883"/>
      <c r="VI32" s="4875"/>
      <c r="VJ32" s="4875"/>
      <c r="VK32" s="4884"/>
      <c r="VL32" s="4885"/>
      <c r="VM32" s="4886"/>
      <c r="VN32" s="4883"/>
      <c r="VO32" s="4885"/>
      <c r="VP32" s="4884"/>
      <c r="VQ32" s="4887"/>
      <c r="VR32" s="4888"/>
      <c r="VS32" s="4888"/>
      <c r="VT32" s="4888"/>
      <c r="VU32" s="7773"/>
      <c r="VV32" s="7774"/>
      <c r="VW32" s="4882"/>
      <c r="VX32" s="4883"/>
      <c r="VY32" s="4875"/>
      <c r="VZ32" s="4875"/>
      <c r="WA32" s="4884"/>
      <c r="WB32" s="4885"/>
      <c r="WC32" s="4886"/>
      <c r="WD32" s="4883"/>
      <c r="WE32" s="4885"/>
      <c r="WF32" s="4884"/>
      <c r="WG32" s="4887"/>
      <c r="WH32" s="4888"/>
      <c r="WI32" s="4888"/>
      <c r="WJ32" s="4888"/>
      <c r="WK32" s="7773"/>
      <c r="WL32" s="7774"/>
      <c r="WM32" s="4882"/>
      <c r="WN32" s="4883"/>
      <c r="WO32" s="4875"/>
      <c r="WP32" s="4875"/>
      <c r="WQ32" s="4884"/>
      <c r="WR32" s="4885"/>
      <c r="WS32" s="4886"/>
      <c r="WT32" s="4883"/>
      <c r="WU32" s="4885"/>
      <c r="WV32" s="4884"/>
      <c r="WW32" s="4887"/>
      <c r="WX32" s="4888"/>
      <c r="WY32" s="4888"/>
      <c r="WZ32" s="4888"/>
      <c r="XA32" s="7773"/>
      <c r="XB32" s="7774"/>
      <c r="XC32" s="4882"/>
      <c r="XD32" s="4883"/>
      <c r="XE32" s="4875"/>
      <c r="XF32" s="4875"/>
      <c r="XG32" s="4884"/>
      <c r="XH32" s="4885"/>
      <c r="XI32" s="4886"/>
      <c r="XJ32" s="4883"/>
      <c r="XK32" s="4885"/>
      <c r="XL32" s="4884"/>
      <c r="XM32" s="4887"/>
      <c r="XN32" s="4888"/>
      <c r="XO32" s="4888"/>
      <c r="XP32" s="4888"/>
      <c r="XQ32" s="7773"/>
      <c r="XR32" s="7774"/>
      <c r="XS32" s="4882"/>
      <c r="XT32" s="4883"/>
      <c r="XU32" s="4875"/>
      <c r="XV32" s="4875"/>
      <c r="XW32" s="4884"/>
      <c r="XX32" s="4885"/>
      <c r="XY32" s="4886"/>
      <c r="XZ32" s="4883"/>
      <c r="YA32" s="4885"/>
      <c r="YB32" s="4884"/>
      <c r="YC32" s="4887"/>
      <c r="YD32" s="4888"/>
      <c r="YE32" s="4888"/>
      <c r="YF32" s="4888"/>
      <c r="YG32" s="7773"/>
      <c r="YH32" s="7774"/>
      <c r="YI32" s="4882"/>
      <c r="YJ32" s="4883"/>
      <c r="YK32" s="4875"/>
      <c r="YL32" s="4875"/>
      <c r="YM32" s="4884"/>
      <c r="YN32" s="4885"/>
      <c r="YO32" s="4886"/>
      <c r="YP32" s="4883"/>
      <c r="YQ32" s="4885"/>
      <c r="YR32" s="4884"/>
      <c r="YS32" s="4887"/>
      <c r="YT32" s="4888"/>
      <c r="YU32" s="4888"/>
      <c r="YV32" s="4888"/>
      <c r="YW32" s="7773"/>
      <c r="YX32" s="7774"/>
      <c r="YY32" s="4882"/>
      <c r="YZ32" s="4883"/>
      <c r="ZA32" s="4875"/>
      <c r="ZB32" s="4875"/>
      <c r="ZC32" s="4884"/>
      <c r="ZD32" s="4885"/>
      <c r="ZE32" s="4886"/>
      <c r="ZF32" s="4883"/>
      <c r="ZG32" s="4885"/>
      <c r="ZH32" s="4884"/>
      <c r="ZI32" s="4887"/>
      <c r="ZJ32" s="4888"/>
      <c r="ZK32" s="4888"/>
      <c r="ZL32" s="4888"/>
      <c r="ZM32" s="7773"/>
      <c r="ZN32" s="7774"/>
      <c r="ZO32" s="4882"/>
      <c r="ZP32" s="4883"/>
      <c r="ZQ32" s="4875"/>
      <c r="ZR32" s="4875"/>
      <c r="ZS32" s="4884"/>
      <c r="ZT32" s="4885"/>
      <c r="ZU32" s="4886"/>
      <c r="ZV32" s="4883"/>
      <c r="ZW32" s="4885"/>
      <c r="ZX32" s="4884"/>
      <c r="ZY32" s="4887"/>
      <c r="ZZ32" s="4888"/>
      <c r="AAA32" s="4888"/>
      <c r="AAB32" s="4888"/>
      <c r="AAC32" s="7773"/>
      <c r="AAD32" s="7774"/>
      <c r="AAE32" s="4882"/>
      <c r="AAF32" s="4883"/>
      <c r="AAG32" s="4875"/>
      <c r="AAH32" s="4875"/>
      <c r="AAI32" s="4884"/>
      <c r="AAJ32" s="4885"/>
      <c r="AAK32" s="4886"/>
      <c r="AAL32" s="4883"/>
      <c r="AAM32" s="4885"/>
      <c r="AAN32" s="4884"/>
      <c r="AAO32" s="4887"/>
      <c r="AAP32" s="4888"/>
      <c r="AAQ32" s="4888"/>
      <c r="AAR32" s="4888"/>
      <c r="AAS32" s="7773"/>
      <c r="AAT32" s="7774"/>
      <c r="AAU32" s="4882"/>
      <c r="AAV32" s="4883"/>
      <c r="AAW32" s="4875"/>
      <c r="AAX32" s="4875"/>
      <c r="AAY32" s="4884"/>
      <c r="AAZ32" s="4885"/>
      <c r="ABA32" s="4886"/>
      <c r="ABB32" s="4883"/>
      <c r="ABC32" s="4885"/>
      <c r="ABD32" s="4884"/>
      <c r="ABE32" s="4887"/>
      <c r="ABF32" s="4888"/>
      <c r="ABG32" s="4888"/>
      <c r="ABH32" s="4888"/>
      <c r="ABI32" s="7773"/>
      <c r="ABJ32" s="7774"/>
      <c r="ABK32" s="4882"/>
      <c r="ABL32" s="4883"/>
      <c r="ABM32" s="4875"/>
      <c r="ABN32" s="4875"/>
      <c r="ABO32" s="4884"/>
      <c r="ABP32" s="4885"/>
      <c r="ABQ32" s="4886"/>
      <c r="ABR32" s="4883"/>
      <c r="ABS32" s="4885"/>
      <c r="ABT32" s="4884"/>
      <c r="ABU32" s="4887"/>
      <c r="ABV32" s="4888"/>
      <c r="ABW32" s="4888"/>
      <c r="ABX32" s="4888"/>
      <c r="ABY32" s="7773"/>
      <c r="ABZ32" s="7774"/>
      <c r="ACA32" s="4882"/>
      <c r="ACB32" s="4883"/>
      <c r="ACC32" s="4875"/>
      <c r="ACD32" s="4875"/>
      <c r="ACE32" s="4884"/>
      <c r="ACF32" s="4885"/>
      <c r="ACG32" s="4886"/>
      <c r="ACH32" s="4883"/>
      <c r="ACI32" s="4885"/>
      <c r="ACJ32" s="4884"/>
      <c r="ACK32" s="4887"/>
      <c r="ACL32" s="4888"/>
      <c r="ACM32" s="4888"/>
      <c r="ACN32" s="4888"/>
      <c r="ACO32" s="7773"/>
      <c r="ACP32" s="7774"/>
      <c r="ACQ32" s="4882"/>
      <c r="ACR32" s="4883"/>
      <c r="ACS32" s="4875"/>
      <c r="ACT32" s="4875"/>
      <c r="ACU32" s="4884"/>
      <c r="ACV32" s="4885"/>
      <c r="ACW32" s="4886"/>
      <c r="ACX32" s="4883"/>
      <c r="ACY32" s="4885"/>
      <c r="ACZ32" s="4884"/>
      <c r="ADA32" s="4887"/>
      <c r="ADB32" s="4888"/>
      <c r="ADC32" s="4888"/>
      <c r="ADD32" s="4888"/>
      <c r="ADE32" s="7773"/>
      <c r="ADF32" s="7774"/>
      <c r="ADG32" s="4882"/>
      <c r="ADH32" s="4883"/>
      <c r="ADI32" s="4875"/>
      <c r="ADJ32" s="4875"/>
      <c r="ADK32" s="4884"/>
      <c r="ADL32" s="4885"/>
      <c r="ADM32" s="4886"/>
      <c r="ADN32" s="4883"/>
      <c r="ADO32" s="4885"/>
      <c r="ADP32" s="4884"/>
      <c r="ADQ32" s="4887"/>
      <c r="ADR32" s="4888"/>
      <c r="ADS32" s="4888"/>
      <c r="ADT32" s="4888"/>
      <c r="ADU32" s="7773"/>
      <c r="ADV32" s="7774"/>
      <c r="ADW32" s="4882"/>
      <c r="ADX32" s="4883"/>
      <c r="ADY32" s="4875"/>
      <c r="ADZ32" s="4875"/>
      <c r="AEA32" s="4884"/>
      <c r="AEB32" s="4885"/>
      <c r="AEC32" s="4886"/>
      <c r="AED32" s="4883"/>
      <c r="AEE32" s="4885"/>
      <c r="AEF32" s="4884"/>
      <c r="AEG32" s="4887"/>
      <c r="AEH32" s="4888"/>
      <c r="AEI32" s="4888"/>
      <c r="AEJ32" s="4888"/>
      <c r="AEK32" s="7773"/>
      <c r="AEL32" s="7774"/>
      <c r="AEM32" s="4882"/>
      <c r="AEN32" s="4883"/>
      <c r="AEO32" s="4875"/>
      <c r="AEP32" s="4875"/>
      <c r="AEQ32" s="4884"/>
      <c r="AER32" s="4885"/>
      <c r="AES32" s="4886"/>
      <c r="AET32" s="4883"/>
      <c r="AEU32" s="4885"/>
      <c r="AEV32" s="4884"/>
      <c r="AEW32" s="4887"/>
      <c r="AEX32" s="4888"/>
      <c r="AEY32" s="4888"/>
      <c r="AEZ32" s="4888"/>
      <c r="AFA32" s="7773"/>
      <c r="AFB32" s="7774"/>
      <c r="AFC32" s="4882"/>
      <c r="AFD32" s="4883"/>
      <c r="AFE32" s="4875"/>
      <c r="AFF32" s="4875"/>
      <c r="AFG32" s="4884"/>
      <c r="AFH32" s="4885"/>
      <c r="AFI32" s="4886"/>
      <c r="AFJ32" s="4883"/>
      <c r="AFK32" s="4885"/>
      <c r="AFL32" s="4884"/>
      <c r="AFM32" s="4887"/>
      <c r="AFN32" s="4888"/>
      <c r="AFO32" s="4888"/>
      <c r="AFP32" s="4888"/>
      <c r="AFQ32" s="7773"/>
      <c r="AFR32" s="7774"/>
      <c r="AFS32" s="4882"/>
      <c r="AFT32" s="4883"/>
      <c r="AFU32" s="4875"/>
      <c r="AFV32" s="4875"/>
      <c r="AFW32" s="4884"/>
      <c r="AFX32" s="4885"/>
      <c r="AFY32" s="4886"/>
      <c r="AFZ32" s="4883"/>
      <c r="AGA32" s="4885"/>
      <c r="AGB32" s="4884"/>
      <c r="AGC32" s="4887"/>
      <c r="AGD32" s="4888"/>
      <c r="AGE32" s="4888"/>
      <c r="AGF32" s="4888"/>
      <c r="AGG32" s="7773"/>
      <c r="AGH32" s="7774"/>
      <c r="AGI32" s="4882"/>
      <c r="AGJ32" s="4883"/>
      <c r="AGK32" s="4875"/>
      <c r="AGL32" s="4875"/>
      <c r="AGM32" s="4884"/>
      <c r="AGN32" s="4885"/>
      <c r="AGO32" s="4886"/>
      <c r="AGP32" s="4883"/>
      <c r="AGQ32" s="4885"/>
      <c r="AGR32" s="4884"/>
      <c r="AGS32" s="4887"/>
      <c r="AGT32" s="4888"/>
      <c r="AGU32" s="4888"/>
      <c r="AGV32" s="4888"/>
      <c r="AGW32" s="7773"/>
      <c r="AGX32" s="7774"/>
      <c r="AGY32" s="4882"/>
      <c r="AGZ32" s="4883"/>
      <c r="AHA32" s="4875"/>
      <c r="AHB32" s="4875"/>
      <c r="AHC32" s="4884"/>
      <c r="AHD32" s="4885"/>
      <c r="AHE32" s="4886"/>
      <c r="AHF32" s="4883"/>
      <c r="AHG32" s="4885"/>
      <c r="AHH32" s="4884"/>
      <c r="AHI32" s="4887"/>
      <c r="AHJ32" s="4888"/>
      <c r="AHK32" s="4888"/>
      <c r="AHL32" s="4888"/>
      <c r="AHM32" s="7773"/>
      <c r="AHN32" s="7774"/>
      <c r="AHO32" s="4882"/>
      <c r="AHP32" s="4883"/>
      <c r="AHQ32" s="4875"/>
      <c r="AHR32" s="4875"/>
      <c r="AHS32" s="4884"/>
      <c r="AHT32" s="4885"/>
      <c r="AHU32" s="4886"/>
      <c r="AHV32" s="4883"/>
      <c r="AHW32" s="4885"/>
      <c r="AHX32" s="4884"/>
      <c r="AHY32" s="4887"/>
      <c r="AHZ32" s="4888"/>
      <c r="AIA32" s="4888"/>
      <c r="AIB32" s="4888"/>
      <c r="AIC32" s="7773"/>
      <c r="AID32" s="7774"/>
      <c r="AIE32" s="4882"/>
      <c r="AIF32" s="4883"/>
      <c r="AIG32" s="4875"/>
      <c r="AIH32" s="4875"/>
      <c r="AII32" s="4884"/>
      <c r="AIJ32" s="4885"/>
      <c r="AIK32" s="4886"/>
      <c r="AIL32" s="4883"/>
      <c r="AIM32" s="4885"/>
      <c r="AIN32" s="4884"/>
      <c r="AIO32" s="4887"/>
      <c r="AIP32" s="4888"/>
      <c r="AIQ32" s="4888"/>
      <c r="AIR32" s="4888"/>
      <c r="AIS32" s="7773"/>
      <c r="AIT32" s="7774"/>
      <c r="AIU32" s="4882"/>
      <c r="AIV32" s="4883"/>
      <c r="AIW32" s="4875"/>
      <c r="AIX32" s="4875"/>
      <c r="AIY32" s="4884"/>
      <c r="AIZ32" s="4885"/>
      <c r="AJA32" s="4886"/>
      <c r="AJB32" s="4883"/>
      <c r="AJC32" s="4885"/>
      <c r="AJD32" s="4884"/>
      <c r="AJE32" s="4887"/>
      <c r="AJF32" s="4888"/>
      <c r="AJG32" s="4888"/>
      <c r="AJH32" s="4888"/>
      <c r="AJI32" s="7773"/>
      <c r="AJJ32" s="7774"/>
      <c r="AJK32" s="4882"/>
      <c r="AJL32" s="4883"/>
      <c r="AJM32" s="4875"/>
      <c r="AJN32" s="4875"/>
      <c r="AJO32" s="4884"/>
      <c r="AJP32" s="4885"/>
      <c r="AJQ32" s="4886"/>
      <c r="AJR32" s="4883"/>
      <c r="AJS32" s="4885"/>
      <c r="AJT32" s="4884"/>
      <c r="AJU32" s="4887"/>
      <c r="AJV32" s="4888"/>
      <c r="AJW32" s="4888"/>
      <c r="AJX32" s="4888"/>
      <c r="AJY32" s="7773" t="s">
        <v>3189</v>
      </c>
      <c r="AJZ32" s="7774"/>
      <c r="AKA32" s="4882">
        <f>SUM(AKB32:AKE32)</f>
        <v>0</v>
      </c>
      <c r="AKB32" s="4883"/>
      <c r="AKC32" s="4875"/>
      <c r="AKD32" s="4875"/>
      <c r="AKE32" s="4884"/>
      <c r="AKF32" s="4885"/>
      <c r="AKG32" s="4886"/>
      <c r="AKH32" s="4883"/>
      <c r="AKI32" s="4885"/>
      <c r="AKJ32" s="4884"/>
      <c r="AKK32" s="4887"/>
      <c r="AKL32" s="4888"/>
      <c r="AKM32" s="4888"/>
      <c r="AKN32" s="4888"/>
      <c r="AKO32" s="7773" t="s">
        <v>3189</v>
      </c>
      <c r="AKP32" s="7774"/>
      <c r="AKQ32" s="4882">
        <f>SUM(AKR32:AKU32)</f>
        <v>0</v>
      </c>
      <c r="AKR32" s="4883"/>
      <c r="AKS32" s="4875"/>
      <c r="AKT32" s="4875"/>
      <c r="AKU32" s="4884"/>
      <c r="AKV32" s="4885"/>
      <c r="AKW32" s="4886"/>
      <c r="AKX32" s="4883"/>
      <c r="AKY32" s="4885"/>
      <c r="AKZ32" s="4884"/>
      <c r="ALA32" s="4887"/>
      <c r="ALB32" s="4888"/>
      <c r="ALC32" s="4888"/>
      <c r="ALD32" s="4888"/>
      <c r="ALE32" s="7773" t="s">
        <v>3189</v>
      </c>
      <c r="ALF32" s="7774"/>
      <c r="ALG32" s="4882">
        <f>SUM(ALH32:ALK32)</f>
        <v>0</v>
      </c>
      <c r="ALH32" s="4883"/>
      <c r="ALI32" s="4875"/>
      <c r="ALJ32" s="4875"/>
      <c r="ALK32" s="4884"/>
      <c r="ALL32" s="4885"/>
      <c r="ALM32" s="4886"/>
      <c r="ALN32" s="4883"/>
      <c r="ALO32" s="4885"/>
      <c r="ALP32" s="4884"/>
      <c r="ALQ32" s="4887"/>
      <c r="ALR32" s="4888"/>
      <c r="ALS32" s="4888"/>
      <c r="ALT32" s="4888"/>
      <c r="ALU32" s="7773" t="s">
        <v>3189</v>
      </c>
      <c r="ALV32" s="7774"/>
      <c r="ALW32" s="4882">
        <f>SUM(ALX32:AMA32)</f>
        <v>0</v>
      </c>
      <c r="ALX32" s="4883"/>
      <c r="ALY32" s="4875"/>
      <c r="ALZ32" s="4875"/>
      <c r="AMA32" s="4884"/>
      <c r="AMB32" s="4885"/>
      <c r="AMC32" s="4886"/>
      <c r="AMD32" s="4883"/>
      <c r="AME32" s="4885"/>
      <c r="AMF32" s="4884"/>
      <c r="AMG32" s="4887"/>
      <c r="AMH32" s="4888"/>
      <c r="AMI32" s="4888"/>
      <c r="AMJ32" s="4888"/>
      <c r="AMK32" s="7773" t="s">
        <v>3189</v>
      </c>
      <c r="AML32" s="7774"/>
      <c r="AMM32" s="4882">
        <f>SUM(AMN32:AMQ32)</f>
        <v>0</v>
      </c>
      <c r="AMN32" s="4883"/>
      <c r="AMO32" s="4875"/>
      <c r="AMP32" s="4875"/>
      <c r="AMQ32" s="4884"/>
      <c r="AMR32" s="4885"/>
      <c r="AMS32" s="4886"/>
      <c r="AMT32" s="4883"/>
      <c r="AMU32" s="4885"/>
      <c r="AMV32" s="4884"/>
      <c r="AMW32" s="4887"/>
      <c r="AMX32" s="4888"/>
      <c r="AMY32" s="4888"/>
      <c r="AMZ32" s="4888"/>
      <c r="ANA32" s="7773" t="s">
        <v>3189</v>
      </c>
      <c r="ANB32" s="7774"/>
      <c r="ANC32" s="4882">
        <f>SUM(AND32:ANG32)</f>
        <v>0</v>
      </c>
      <c r="AND32" s="4883"/>
      <c r="ANE32" s="4875"/>
      <c r="ANF32" s="4875"/>
      <c r="ANG32" s="4884"/>
      <c r="ANH32" s="4885"/>
      <c r="ANI32" s="4886"/>
      <c r="ANJ32" s="4883"/>
      <c r="ANK32" s="4885"/>
      <c r="ANL32" s="4884"/>
      <c r="ANM32" s="4887"/>
      <c r="ANN32" s="4888"/>
      <c r="ANO32" s="4888"/>
      <c r="ANP32" s="4888"/>
      <c r="ANQ32" s="7773" t="s">
        <v>3189</v>
      </c>
      <c r="ANR32" s="7774"/>
      <c r="ANS32" s="4882">
        <f>SUM(ANT32:ANW32)</f>
        <v>0</v>
      </c>
      <c r="ANT32" s="4883"/>
      <c r="ANU32" s="4875"/>
      <c r="ANV32" s="4875"/>
      <c r="ANW32" s="4884"/>
      <c r="ANX32" s="4885"/>
      <c r="ANY32" s="4886"/>
      <c r="ANZ32" s="4883"/>
      <c r="AOA32" s="4885"/>
      <c r="AOB32" s="4884"/>
      <c r="AOC32" s="4887"/>
      <c r="AOD32" s="4888"/>
      <c r="AOE32" s="4888"/>
      <c r="AOF32" s="4888"/>
      <c r="AOG32" s="7773" t="s">
        <v>3189</v>
      </c>
      <c r="AOH32" s="7774"/>
      <c r="AOI32" s="4882">
        <f>SUM(AOJ32:AOM32)</f>
        <v>0</v>
      </c>
      <c r="AOJ32" s="4883"/>
      <c r="AOK32" s="4875"/>
      <c r="AOL32" s="4875"/>
      <c r="AOM32" s="4884"/>
      <c r="AON32" s="4885"/>
      <c r="AOO32" s="4886"/>
      <c r="AOP32" s="4883"/>
      <c r="AOQ32" s="4885"/>
      <c r="AOR32" s="4884"/>
      <c r="AOS32" s="4887"/>
      <c r="AOT32" s="4888"/>
      <c r="AOU32" s="4888"/>
      <c r="AOV32" s="4888"/>
      <c r="AOW32" s="7773" t="s">
        <v>3189</v>
      </c>
      <c r="AOX32" s="7774"/>
      <c r="AOY32" s="4882">
        <f>SUM(AOZ32:APC32)</f>
        <v>0</v>
      </c>
      <c r="AOZ32" s="4883"/>
      <c r="APA32" s="4875"/>
      <c r="APB32" s="4875"/>
      <c r="APC32" s="4884"/>
      <c r="APD32" s="4885"/>
      <c r="APE32" s="4886"/>
      <c r="APF32" s="4883"/>
      <c r="APG32" s="4885"/>
      <c r="APH32" s="4884"/>
      <c r="API32" s="4887"/>
      <c r="APJ32" s="4888"/>
      <c r="APK32" s="4888"/>
      <c r="APL32" s="4888"/>
      <c r="APM32" s="7773" t="s">
        <v>3189</v>
      </c>
      <c r="APN32" s="7774"/>
      <c r="APO32" s="4882">
        <f>SUM(APP32:APS32)</f>
        <v>0</v>
      </c>
      <c r="APP32" s="4883"/>
      <c r="APQ32" s="4875"/>
      <c r="APR32" s="4875"/>
      <c r="APS32" s="4884"/>
      <c r="APT32" s="4885"/>
      <c r="APU32" s="4886"/>
      <c r="APV32" s="4883"/>
      <c r="APW32" s="4885"/>
      <c r="APX32" s="4884"/>
      <c r="APY32" s="4887"/>
      <c r="APZ32" s="4888"/>
      <c r="AQA32" s="4888"/>
      <c r="AQB32" s="4888"/>
      <c r="AQC32" s="7773" t="s">
        <v>3189</v>
      </c>
      <c r="AQD32" s="7774"/>
      <c r="AQE32" s="4882">
        <f>SUM(AQF32:AQI32)</f>
        <v>0</v>
      </c>
      <c r="AQF32" s="4883"/>
      <c r="AQG32" s="4875"/>
      <c r="AQH32" s="4875"/>
      <c r="AQI32" s="4884"/>
      <c r="AQJ32" s="4885"/>
      <c r="AQK32" s="4886"/>
      <c r="AQL32" s="4883"/>
      <c r="AQM32" s="4885"/>
      <c r="AQN32" s="4884"/>
      <c r="AQO32" s="4887"/>
      <c r="AQP32" s="4888"/>
      <c r="AQQ32" s="4888"/>
      <c r="AQR32" s="4888"/>
      <c r="AQS32" s="7773" t="s">
        <v>3189</v>
      </c>
      <c r="AQT32" s="7774"/>
      <c r="AQU32" s="4882">
        <f>SUM(AQV32:AQY32)</f>
        <v>0</v>
      </c>
      <c r="AQV32" s="4883"/>
      <c r="AQW32" s="4875"/>
      <c r="AQX32" s="4875"/>
      <c r="AQY32" s="4884"/>
      <c r="AQZ32" s="4885"/>
      <c r="ARA32" s="4886"/>
      <c r="ARB32" s="4883"/>
      <c r="ARC32" s="4885"/>
      <c r="ARD32" s="4884"/>
      <c r="ARE32" s="4887"/>
      <c r="ARF32" s="4888"/>
      <c r="ARG32" s="4888"/>
      <c r="ARH32" s="4888"/>
      <c r="ARI32" s="7773" t="s">
        <v>3189</v>
      </c>
      <c r="ARJ32" s="7774"/>
      <c r="ARK32" s="4882">
        <f>SUM(ARL32:ARO32)</f>
        <v>0</v>
      </c>
      <c r="ARL32" s="4883"/>
      <c r="ARM32" s="4875"/>
      <c r="ARN32" s="4875"/>
      <c r="ARO32" s="4884"/>
      <c r="ARP32" s="4885"/>
      <c r="ARQ32" s="4886"/>
      <c r="ARR32" s="4883"/>
      <c r="ARS32" s="4885"/>
      <c r="ART32" s="4884"/>
      <c r="ARU32" s="4887"/>
      <c r="ARV32" s="4888"/>
      <c r="ARW32" s="4888"/>
      <c r="ARX32" s="4888"/>
      <c r="ARY32" s="7773" t="s">
        <v>3189</v>
      </c>
      <c r="ARZ32" s="7774"/>
      <c r="ASA32" s="4882">
        <f>SUM(ASB32:ASE32)</f>
        <v>0</v>
      </c>
      <c r="ASB32" s="4883"/>
      <c r="ASC32" s="4875"/>
      <c r="ASD32" s="4875"/>
      <c r="ASE32" s="4884"/>
      <c r="ASF32" s="4885"/>
      <c r="ASG32" s="4886"/>
      <c r="ASH32" s="4883"/>
      <c r="ASI32" s="4885"/>
      <c r="ASJ32" s="4884"/>
      <c r="ASK32" s="4887"/>
      <c r="ASL32" s="4888"/>
      <c r="ASM32" s="4888"/>
      <c r="ASN32" s="4888"/>
      <c r="ASO32" s="7773" t="s">
        <v>3189</v>
      </c>
      <c r="ASP32" s="7774"/>
      <c r="ASQ32" s="4882">
        <f>SUM(ASR32:ASU32)</f>
        <v>0</v>
      </c>
      <c r="ASR32" s="4883"/>
      <c r="ASS32" s="4875"/>
      <c r="AST32" s="4875"/>
      <c r="ASU32" s="4884"/>
      <c r="ASV32" s="4885"/>
      <c r="ASW32" s="4886"/>
      <c r="ASX32" s="4883"/>
      <c r="ASY32" s="4885"/>
      <c r="ASZ32" s="4884"/>
      <c r="ATA32" s="4887"/>
      <c r="ATB32" s="4888"/>
      <c r="ATC32" s="4888"/>
      <c r="ATD32" s="4888"/>
      <c r="ATE32" s="7773" t="s">
        <v>3189</v>
      </c>
      <c r="ATF32" s="7774"/>
      <c r="ATG32" s="4882">
        <f>SUM(ATH32:ATK32)</f>
        <v>0</v>
      </c>
      <c r="ATH32" s="4883"/>
      <c r="ATI32" s="4875"/>
      <c r="ATJ32" s="4875"/>
      <c r="ATK32" s="4884"/>
      <c r="ATL32" s="4885"/>
      <c r="ATM32" s="4886"/>
      <c r="ATN32" s="4883"/>
      <c r="ATO32" s="4885"/>
      <c r="ATP32" s="4884"/>
      <c r="ATQ32" s="4887"/>
      <c r="ATR32" s="4888"/>
      <c r="ATS32" s="4888"/>
      <c r="ATT32" s="4888"/>
      <c r="ATU32" s="7773" t="s">
        <v>3189</v>
      </c>
      <c r="ATV32" s="7774"/>
      <c r="ATW32" s="4882">
        <f>SUM(ATX32:AUA32)</f>
        <v>0</v>
      </c>
      <c r="ATX32" s="4883"/>
      <c r="ATY32" s="4875"/>
      <c r="ATZ32" s="4875"/>
      <c r="AUA32" s="4884"/>
      <c r="AUB32" s="4885"/>
      <c r="AUC32" s="4886"/>
      <c r="AUD32" s="4883"/>
      <c r="AUE32" s="4885"/>
      <c r="AUF32" s="4884"/>
      <c r="AUG32" s="4887"/>
      <c r="AUH32" s="4888"/>
      <c r="AUI32" s="4888"/>
      <c r="AUJ32" s="4888"/>
      <c r="AUK32" s="7773" t="s">
        <v>3189</v>
      </c>
      <c r="AUL32" s="7774"/>
      <c r="AUM32" s="4882">
        <f>SUM(AUN32:AUQ32)</f>
        <v>0</v>
      </c>
      <c r="AUN32" s="4883"/>
      <c r="AUO32" s="4875"/>
      <c r="AUP32" s="4875"/>
      <c r="AUQ32" s="4884"/>
      <c r="AUR32" s="4885"/>
      <c r="AUS32" s="4886"/>
      <c r="AUT32" s="4883"/>
      <c r="AUU32" s="4885"/>
      <c r="AUV32" s="4884"/>
      <c r="AUW32" s="4887"/>
      <c r="AUX32" s="4888"/>
      <c r="AUY32" s="4888"/>
      <c r="AUZ32" s="4888"/>
      <c r="AVA32" s="7773" t="s">
        <v>3189</v>
      </c>
      <c r="AVB32" s="7774"/>
      <c r="AVC32" s="4882">
        <f>SUM(AVD32:AVG32)</f>
        <v>0</v>
      </c>
      <c r="AVD32" s="4883"/>
      <c r="AVE32" s="4875"/>
      <c r="AVF32" s="4875"/>
      <c r="AVG32" s="4884"/>
      <c r="AVH32" s="4885"/>
      <c r="AVI32" s="4886"/>
      <c r="AVJ32" s="4883"/>
      <c r="AVK32" s="4885"/>
      <c r="AVL32" s="4884"/>
      <c r="AVM32" s="4887"/>
      <c r="AVN32" s="4888"/>
      <c r="AVO32" s="4888"/>
      <c r="AVP32" s="4888"/>
      <c r="AVQ32" s="7773" t="s">
        <v>3189</v>
      </c>
      <c r="AVR32" s="7774"/>
      <c r="AVS32" s="4882">
        <f>SUM(AVT32:AVW32)</f>
        <v>0</v>
      </c>
      <c r="AVT32" s="4883"/>
      <c r="AVU32" s="4875"/>
      <c r="AVV32" s="4875"/>
      <c r="AVW32" s="4884"/>
      <c r="AVX32" s="4885"/>
      <c r="AVY32" s="4886"/>
      <c r="AVZ32" s="4883"/>
      <c r="AWA32" s="4885"/>
      <c r="AWB32" s="4884"/>
      <c r="AWC32" s="4887"/>
      <c r="AWD32" s="4888"/>
      <c r="AWE32" s="4888"/>
      <c r="AWF32" s="4888"/>
      <c r="AWG32" s="7773" t="s">
        <v>3189</v>
      </c>
      <c r="AWH32" s="7774"/>
      <c r="AWI32" s="4882">
        <f>SUM(AWJ32:AWM32)</f>
        <v>0</v>
      </c>
      <c r="AWJ32" s="4883"/>
      <c r="AWK32" s="4875"/>
      <c r="AWL32" s="4875"/>
      <c r="AWM32" s="4884"/>
      <c r="AWN32" s="4885"/>
      <c r="AWO32" s="4886"/>
      <c r="AWP32" s="4883"/>
      <c r="AWQ32" s="4885"/>
      <c r="AWR32" s="4884"/>
      <c r="AWS32" s="4887"/>
      <c r="AWT32" s="4888"/>
      <c r="AWU32" s="4888"/>
      <c r="AWV32" s="4888"/>
      <c r="AWW32" s="7773" t="s">
        <v>3189</v>
      </c>
      <c r="AWX32" s="7774"/>
      <c r="AWY32" s="4882">
        <f>SUM(AWZ32:AXC32)</f>
        <v>0</v>
      </c>
      <c r="AWZ32" s="4883"/>
      <c r="AXA32" s="4875"/>
      <c r="AXB32" s="4875"/>
      <c r="AXC32" s="4884"/>
      <c r="AXD32" s="4885"/>
      <c r="AXE32" s="4886"/>
      <c r="AXF32" s="4883"/>
      <c r="AXG32" s="4885"/>
      <c r="AXH32" s="4884"/>
      <c r="AXI32" s="4887"/>
      <c r="AXJ32" s="4888"/>
      <c r="AXK32" s="4888"/>
      <c r="AXL32" s="4888"/>
      <c r="AXM32" s="7773" t="s">
        <v>3189</v>
      </c>
      <c r="AXN32" s="7774"/>
      <c r="AXO32" s="4882">
        <f>SUM(AXP32:AXS32)</f>
        <v>0</v>
      </c>
      <c r="AXP32" s="4883"/>
      <c r="AXQ32" s="4875"/>
      <c r="AXR32" s="4875"/>
      <c r="AXS32" s="4884"/>
      <c r="AXT32" s="4885"/>
      <c r="AXU32" s="4886"/>
      <c r="AXV32" s="4883"/>
      <c r="AXW32" s="4885"/>
      <c r="AXX32" s="4884"/>
      <c r="AXY32" s="4887"/>
      <c r="AXZ32" s="4888"/>
      <c r="AYA32" s="4888"/>
      <c r="AYB32" s="4888"/>
      <c r="AYC32" s="7773" t="s">
        <v>3189</v>
      </c>
      <c r="AYD32" s="7774"/>
      <c r="AYE32" s="4882">
        <f>SUM(AYF32:AYI32)</f>
        <v>0</v>
      </c>
      <c r="AYF32" s="4883"/>
      <c r="AYG32" s="4875"/>
      <c r="AYH32" s="4875"/>
      <c r="AYI32" s="4884"/>
      <c r="AYJ32" s="4885"/>
      <c r="AYK32" s="4886"/>
      <c r="AYL32" s="4883"/>
      <c r="AYM32" s="4885"/>
      <c r="AYN32" s="4884"/>
      <c r="AYO32" s="4887"/>
      <c r="AYP32" s="4888"/>
      <c r="AYQ32" s="4888"/>
      <c r="AYR32" s="4888"/>
      <c r="AYS32" s="7773" t="s">
        <v>3189</v>
      </c>
      <c r="AYT32" s="7774"/>
      <c r="AYU32" s="4882">
        <f>SUM(AYV32:AYY32)</f>
        <v>0</v>
      </c>
      <c r="AYV32" s="4883"/>
      <c r="AYW32" s="4875"/>
      <c r="AYX32" s="4875"/>
      <c r="AYY32" s="4884"/>
      <c r="AYZ32" s="4885"/>
      <c r="AZA32" s="4886"/>
      <c r="AZB32" s="4883"/>
      <c r="AZC32" s="4885"/>
      <c r="AZD32" s="4884"/>
      <c r="AZE32" s="4887"/>
      <c r="AZF32" s="4888"/>
      <c r="AZG32" s="4888"/>
      <c r="AZH32" s="4888"/>
      <c r="AZI32" s="7773" t="s">
        <v>3189</v>
      </c>
      <c r="AZJ32" s="7774"/>
      <c r="AZK32" s="4882">
        <f>SUM(AZL32:AZO32)</f>
        <v>0</v>
      </c>
      <c r="AZL32" s="4883"/>
      <c r="AZM32" s="4875"/>
      <c r="AZN32" s="4875"/>
      <c r="AZO32" s="4884"/>
      <c r="AZP32" s="4885"/>
      <c r="AZQ32" s="4886"/>
      <c r="AZR32" s="4883"/>
      <c r="AZS32" s="4885"/>
      <c r="AZT32" s="4884"/>
      <c r="AZU32" s="4887"/>
      <c r="AZV32" s="4888"/>
      <c r="AZW32" s="4888"/>
      <c r="AZX32" s="4888"/>
      <c r="AZY32" s="7773" t="s">
        <v>3189</v>
      </c>
      <c r="AZZ32" s="7774"/>
      <c r="BAA32" s="4882">
        <f>SUM(BAB32:BAE32)</f>
        <v>0</v>
      </c>
      <c r="BAB32" s="4883"/>
      <c r="BAC32" s="4875"/>
      <c r="BAD32" s="4875"/>
      <c r="BAE32" s="4884"/>
      <c r="BAF32" s="4885"/>
      <c r="BAG32" s="4886"/>
      <c r="BAH32" s="4883"/>
      <c r="BAI32" s="4885"/>
      <c r="BAJ32" s="4884"/>
      <c r="BAK32" s="4887"/>
      <c r="BAL32" s="4888"/>
      <c r="BAM32" s="4888"/>
      <c r="BAN32" s="4888"/>
      <c r="BAO32" s="7773" t="s">
        <v>3189</v>
      </c>
      <c r="BAP32" s="7774"/>
      <c r="BAQ32" s="4882">
        <f>SUM(BAR32:BAU32)</f>
        <v>0</v>
      </c>
      <c r="BAR32" s="4883"/>
      <c r="BAS32" s="4875"/>
      <c r="BAT32" s="4875"/>
      <c r="BAU32" s="4884"/>
      <c r="BAV32" s="4885"/>
      <c r="BAW32" s="4886"/>
      <c r="BAX32" s="4883"/>
      <c r="BAY32" s="4885"/>
      <c r="BAZ32" s="4884"/>
      <c r="BBA32" s="4887"/>
      <c r="BBB32" s="4888"/>
      <c r="BBC32" s="4888"/>
      <c r="BBD32" s="4888"/>
      <c r="BBE32" s="7773" t="s">
        <v>3189</v>
      </c>
      <c r="BBF32" s="7774"/>
      <c r="BBG32" s="4882">
        <f>SUM(BBH32:BBK32)</f>
        <v>0</v>
      </c>
      <c r="BBH32" s="4883"/>
      <c r="BBI32" s="4875"/>
      <c r="BBJ32" s="4875"/>
      <c r="BBK32" s="4884"/>
      <c r="BBL32" s="4885"/>
      <c r="BBM32" s="4886"/>
      <c r="BBN32" s="4883"/>
      <c r="BBO32" s="4885"/>
      <c r="BBP32" s="4884"/>
      <c r="BBQ32" s="4887"/>
      <c r="BBR32" s="4888"/>
      <c r="BBS32" s="4888"/>
      <c r="BBT32" s="4888"/>
      <c r="BBU32" s="7773" t="s">
        <v>3189</v>
      </c>
      <c r="BBV32" s="7774"/>
      <c r="BBW32" s="4882">
        <f>SUM(BBX32:BCA32)</f>
        <v>0</v>
      </c>
      <c r="BBX32" s="4883"/>
      <c r="BBY32" s="4875"/>
      <c r="BBZ32" s="4875"/>
      <c r="BCA32" s="4884"/>
      <c r="BCB32" s="4885"/>
      <c r="BCC32" s="4886"/>
      <c r="BCD32" s="4883"/>
      <c r="BCE32" s="4885"/>
      <c r="BCF32" s="4884"/>
      <c r="BCG32" s="4887"/>
      <c r="BCH32" s="4888"/>
      <c r="BCI32" s="4888"/>
      <c r="BCJ32" s="4888"/>
      <c r="BCK32" s="7773" t="s">
        <v>3189</v>
      </c>
      <c r="BCL32" s="7774"/>
      <c r="BCM32" s="4882">
        <f>SUM(BCN32:BCQ32)</f>
        <v>0</v>
      </c>
      <c r="BCN32" s="4883"/>
      <c r="BCO32" s="4875"/>
      <c r="BCP32" s="4875"/>
      <c r="BCQ32" s="4884"/>
      <c r="BCR32" s="4885"/>
      <c r="BCS32" s="4886"/>
      <c r="BCT32" s="4883"/>
      <c r="BCU32" s="4885"/>
      <c r="BCV32" s="4884"/>
      <c r="BCW32" s="4887"/>
      <c r="BCX32" s="4888"/>
      <c r="BCY32" s="4888"/>
      <c r="BCZ32" s="4888"/>
      <c r="BDA32" s="7773" t="s">
        <v>3189</v>
      </c>
      <c r="BDB32" s="7774"/>
      <c r="BDC32" s="4882">
        <f>SUM(BDD32:BDG32)</f>
        <v>0</v>
      </c>
      <c r="BDD32" s="4883"/>
      <c r="BDE32" s="4875"/>
      <c r="BDF32" s="4875"/>
      <c r="BDG32" s="4884"/>
      <c r="BDH32" s="4885"/>
      <c r="BDI32" s="4886"/>
      <c r="BDJ32" s="4883"/>
      <c r="BDK32" s="4885"/>
      <c r="BDL32" s="4884"/>
      <c r="BDM32" s="4887"/>
      <c r="BDN32" s="4888"/>
      <c r="BDO32" s="4888"/>
      <c r="BDP32" s="4888"/>
      <c r="BDQ32" s="7773" t="s">
        <v>3189</v>
      </c>
      <c r="BDR32" s="7774"/>
      <c r="BDS32" s="4882">
        <f>SUM(BDT32:BDW32)</f>
        <v>0</v>
      </c>
      <c r="BDT32" s="4883"/>
      <c r="BDU32" s="4875"/>
      <c r="BDV32" s="4875"/>
      <c r="BDW32" s="4884"/>
      <c r="BDX32" s="4885"/>
      <c r="BDY32" s="4886"/>
      <c r="BDZ32" s="4883"/>
      <c r="BEA32" s="4885"/>
      <c r="BEB32" s="4884"/>
      <c r="BEC32" s="4887"/>
      <c r="BED32" s="4888"/>
      <c r="BEE32" s="4888"/>
      <c r="BEF32" s="4888"/>
      <c r="BEG32" s="7773" t="s">
        <v>3189</v>
      </c>
      <c r="BEH32" s="7774"/>
      <c r="BEI32" s="4882">
        <f>SUM(BEJ32:BEM32)</f>
        <v>0</v>
      </c>
      <c r="BEJ32" s="4883"/>
      <c r="BEK32" s="4875"/>
      <c r="BEL32" s="4875"/>
      <c r="BEM32" s="4884"/>
      <c r="BEN32" s="4885"/>
      <c r="BEO32" s="4886"/>
      <c r="BEP32" s="4883"/>
      <c r="BEQ32" s="4885"/>
      <c r="BER32" s="4884"/>
      <c r="BES32" s="4887"/>
      <c r="BET32" s="4888"/>
      <c r="BEU32" s="4888"/>
      <c r="BEV32" s="4888"/>
      <c r="BEW32" s="7773" t="s">
        <v>3189</v>
      </c>
      <c r="BEX32" s="7774"/>
      <c r="BEY32" s="4882">
        <f>SUM(BEZ32:BFC32)</f>
        <v>0</v>
      </c>
      <c r="BEZ32" s="4883"/>
      <c r="BFA32" s="4875"/>
      <c r="BFB32" s="4875"/>
      <c r="BFC32" s="4884"/>
      <c r="BFD32" s="4885"/>
      <c r="BFE32" s="4886"/>
      <c r="BFF32" s="4883"/>
      <c r="BFG32" s="4885"/>
      <c r="BFH32" s="4884"/>
      <c r="BFI32" s="4887"/>
      <c r="BFJ32" s="4888"/>
      <c r="BFK32" s="4888"/>
      <c r="BFL32" s="4888"/>
      <c r="BFM32" s="7773" t="s">
        <v>3189</v>
      </c>
      <c r="BFN32" s="7774"/>
      <c r="BFO32" s="4882">
        <f>SUM(BFP32:BFS32)</f>
        <v>0</v>
      </c>
      <c r="BFP32" s="4883"/>
      <c r="BFQ32" s="4875"/>
      <c r="BFR32" s="4875"/>
      <c r="BFS32" s="4884"/>
      <c r="BFT32" s="4885"/>
      <c r="BFU32" s="4886"/>
      <c r="BFV32" s="4883"/>
      <c r="BFW32" s="4885"/>
      <c r="BFX32" s="4884"/>
      <c r="BFY32" s="4887"/>
      <c r="BFZ32" s="4888"/>
      <c r="BGA32" s="4888"/>
      <c r="BGB32" s="4888"/>
      <c r="BGC32" s="7773" t="s">
        <v>3189</v>
      </c>
      <c r="BGD32" s="7774"/>
      <c r="BGE32" s="4882">
        <f>SUM(BGF32:BGI32)</f>
        <v>0</v>
      </c>
      <c r="BGF32" s="4883"/>
      <c r="BGG32" s="4875"/>
      <c r="BGH32" s="4875"/>
      <c r="BGI32" s="4884"/>
      <c r="BGJ32" s="4885"/>
      <c r="BGK32" s="4886"/>
      <c r="BGL32" s="4883"/>
      <c r="BGM32" s="4885"/>
      <c r="BGN32" s="4884"/>
      <c r="BGO32" s="4887"/>
      <c r="BGP32" s="4888"/>
      <c r="BGQ32" s="4888"/>
      <c r="BGR32" s="4888"/>
      <c r="BGS32" s="7773" t="s">
        <v>3189</v>
      </c>
      <c r="BGT32" s="7774"/>
      <c r="BGU32" s="4882">
        <f>SUM(BGV32:BGY32)</f>
        <v>0</v>
      </c>
      <c r="BGV32" s="4883"/>
      <c r="BGW32" s="4875"/>
      <c r="BGX32" s="4875"/>
      <c r="BGY32" s="4884"/>
      <c r="BGZ32" s="4885"/>
      <c r="BHA32" s="4886"/>
      <c r="BHB32" s="4883"/>
      <c r="BHC32" s="4885"/>
      <c r="BHD32" s="4884"/>
      <c r="BHE32" s="4887"/>
      <c r="BHF32" s="4888"/>
      <c r="BHG32" s="4888"/>
      <c r="BHH32" s="4888"/>
      <c r="BHI32" s="7773" t="s">
        <v>3189</v>
      </c>
      <c r="BHJ32" s="7774"/>
      <c r="BHK32" s="4882">
        <f>SUM(BHL32:BHO32)</f>
        <v>0</v>
      </c>
      <c r="BHL32" s="4883"/>
      <c r="BHM32" s="4875"/>
      <c r="BHN32" s="4875"/>
      <c r="BHO32" s="4884"/>
      <c r="BHP32" s="4885"/>
      <c r="BHQ32" s="4886"/>
      <c r="BHR32" s="4883"/>
      <c r="BHS32" s="4885"/>
      <c r="BHT32" s="4884"/>
      <c r="BHU32" s="4887"/>
      <c r="BHV32" s="4888"/>
      <c r="BHW32" s="4888"/>
      <c r="BHX32" s="4888"/>
      <c r="BHY32" s="7773" t="s">
        <v>3189</v>
      </c>
      <c r="BHZ32" s="7774"/>
      <c r="BIA32" s="4882">
        <f>SUM(BIB32:BIE32)</f>
        <v>0</v>
      </c>
      <c r="BIB32" s="4883"/>
      <c r="BIC32" s="4875"/>
      <c r="BID32" s="4875"/>
      <c r="BIE32" s="4884"/>
      <c r="BIF32" s="4885"/>
      <c r="BIG32" s="4886"/>
      <c r="BIH32" s="4883"/>
      <c r="BII32" s="4885"/>
      <c r="BIJ32" s="4884"/>
      <c r="BIK32" s="4887"/>
      <c r="BIL32" s="4888"/>
      <c r="BIM32" s="4888"/>
      <c r="BIN32" s="4888"/>
      <c r="BIO32" s="7773" t="s">
        <v>3189</v>
      </c>
      <c r="BIP32" s="7774"/>
      <c r="BIQ32" s="4882">
        <f>SUM(BIR32:BIU32)</f>
        <v>0</v>
      </c>
      <c r="BIR32" s="4883"/>
      <c r="BIS32" s="4875"/>
      <c r="BIT32" s="4875"/>
      <c r="BIU32" s="4884"/>
      <c r="BIV32" s="4885"/>
      <c r="BIW32" s="4886"/>
      <c r="BIX32" s="4883"/>
      <c r="BIY32" s="4885"/>
      <c r="BIZ32" s="4884"/>
      <c r="BJA32" s="4887"/>
      <c r="BJB32" s="4888"/>
      <c r="BJC32" s="4888"/>
      <c r="BJD32" s="4888"/>
      <c r="BJE32" s="7773" t="s">
        <v>3189</v>
      </c>
      <c r="BJF32" s="7774"/>
      <c r="BJG32" s="4882">
        <f>SUM(BJH32:BJK32)</f>
        <v>0</v>
      </c>
      <c r="BJH32" s="4883"/>
      <c r="BJI32" s="4875"/>
      <c r="BJJ32" s="4875"/>
      <c r="BJK32" s="4884"/>
      <c r="BJL32" s="4885"/>
      <c r="BJM32" s="4886"/>
      <c r="BJN32" s="4883"/>
      <c r="BJO32" s="4885"/>
      <c r="BJP32" s="4884"/>
      <c r="BJQ32" s="4887"/>
      <c r="BJR32" s="4888"/>
      <c r="BJS32" s="4888"/>
      <c r="BJT32" s="4888"/>
      <c r="BJU32" s="7773" t="s">
        <v>3189</v>
      </c>
      <c r="BJV32" s="7774"/>
      <c r="BJW32" s="4882">
        <f>SUM(BJX32:BKA32)</f>
        <v>0</v>
      </c>
      <c r="BJX32" s="4883"/>
      <c r="BJY32" s="4875"/>
      <c r="BJZ32" s="4875"/>
      <c r="BKA32" s="4884"/>
      <c r="BKB32" s="4885"/>
      <c r="BKC32" s="4886"/>
      <c r="BKD32" s="4883"/>
      <c r="BKE32" s="4885"/>
      <c r="BKF32" s="4884"/>
      <c r="BKG32" s="4887"/>
      <c r="BKH32" s="4888"/>
      <c r="BKI32" s="4888"/>
      <c r="BKJ32" s="4888"/>
      <c r="BKK32" s="7773" t="s">
        <v>3189</v>
      </c>
      <c r="BKL32" s="7774"/>
      <c r="BKM32" s="4882">
        <f>SUM(BKN32:BKQ32)</f>
        <v>0</v>
      </c>
      <c r="BKN32" s="4883"/>
      <c r="BKO32" s="4875"/>
      <c r="BKP32" s="4875"/>
      <c r="BKQ32" s="4884"/>
      <c r="BKR32" s="4885"/>
      <c r="BKS32" s="4886"/>
      <c r="BKT32" s="4883"/>
      <c r="BKU32" s="4885"/>
      <c r="BKV32" s="4884"/>
      <c r="BKW32" s="4887"/>
      <c r="BKX32" s="4888"/>
      <c r="BKY32" s="4888"/>
      <c r="BKZ32" s="4888"/>
      <c r="BLA32" s="7773" t="s">
        <v>3189</v>
      </c>
      <c r="BLB32" s="7774"/>
      <c r="BLC32" s="4882">
        <f>SUM(BLD32:BLG32)</f>
        <v>0</v>
      </c>
      <c r="BLD32" s="4883"/>
      <c r="BLE32" s="4875"/>
      <c r="BLF32" s="4875"/>
      <c r="BLG32" s="4884"/>
      <c r="BLH32" s="4885"/>
      <c r="BLI32" s="4886"/>
      <c r="BLJ32" s="4883"/>
      <c r="BLK32" s="4885"/>
      <c r="BLL32" s="4884"/>
      <c r="BLM32" s="4887"/>
      <c r="BLN32" s="4888"/>
      <c r="BLO32" s="4888"/>
      <c r="BLP32" s="4888"/>
      <c r="BLQ32" s="7773" t="s">
        <v>3189</v>
      </c>
      <c r="BLR32" s="7774"/>
      <c r="BLS32" s="4882">
        <f>SUM(BLT32:BLW32)</f>
        <v>0</v>
      </c>
      <c r="BLT32" s="4883"/>
      <c r="BLU32" s="4875"/>
      <c r="BLV32" s="4875"/>
      <c r="BLW32" s="4884"/>
      <c r="BLX32" s="4885"/>
      <c r="BLY32" s="4886"/>
      <c r="BLZ32" s="4883"/>
      <c r="BMA32" s="4885"/>
      <c r="BMB32" s="4884"/>
      <c r="BMC32" s="4887"/>
      <c r="BMD32" s="4888"/>
      <c r="BME32" s="4888"/>
      <c r="BMF32" s="4888"/>
      <c r="BMG32" s="7773" t="s">
        <v>3189</v>
      </c>
      <c r="BMH32" s="7774"/>
      <c r="BMI32" s="4882">
        <f>SUM(BMJ32:BMM32)</f>
        <v>0</v>
      </c>
      <c r="BMJ32" s="4883"/>
      <c r="BMK32" s="4875"/>
      <c r="BML32" s="4875"/>
      <c r="BMM32" s="4884"/>
      <c r="BMN32" s="4885"/>
      <c r="BMO32" s="4886"/>
      <c r="BMP32" s="4883"/>
      <c r="BMQ32" s="4885"/>
      <c r="BMR32" s="4884"/>
      <c r="BMS32" s="4887"/>
      <c r="BMT32" s="4888"/>
      <c r="BMU32" s="4888"/>
      <c r="BMV32" s="4888"/>
      <c r="BMW32" s="7773" t="s">
        <v>3189</v>
      </c>
      <c r="BMX32" s="7774"/>
      <c r="BMY32" s="4882">
        <f>SUM(BMZ32:BNC32)</f>
        <v>0</v>
      </c>
      <c r="BMZ32" s="4883"/>
      <c r="BNA32" s="4875"/>
      <c r="BNB32" s="4875"/>
      <c r="BNC32" s="4884"/>
      <c r="BND32" s="4885"/>
      <c r="BNE32" s="4886"/>
      <c r="BNF32" s="4883"/>
      <c r="BNG32" s="4885"/>
      <c r="BNH32" s="4884"/>
      <c r="BNI32" s="4887"/>
      <c r="BNJ32" s="4888"/>
      <c r="BNK32" s="4888"/>
      <c r="BNL32" s="4888"/>
      <c r="BNM32" s="7773" t="s">
        <v>3189</v>
      </c>
      <c r="BNN32" s="7774"/>
      <c r="BNO32" s="4882">
        <f>SUM(BNP32:BNS32)</f>
        <v>0</v>
      </c>
      <c r="BNP32" s="4883"/>
      <c r="BNQ32" s="4875"/>
      <c r="BNR32" s="4875"/>
      <c r="BNS32" s="4884"/>
      <c r="BNT32" s="4885"/>
      <c r="BNU32" s="4886"/>
      <c r="BNV32" s="4883"/>
      <c r="BNW32" s="4885"/>
      <c r="BNX32" s="4884"/>
      <c r="BNY32" s="4887"/>
      <c r="BNZ32" s="4888"/>
      <c r="BOA32" s="4888"/>
      <c r="BOB32" s="4888"/>
      <c r="BOC32" s="7773" t="s">
        <v>3189</v>
      </c>
      <c r="BOD32" s="7774"/>
      <c r="BOE32" s="4882">
        <f>SUM(BOF32:BOI32)</f>
        <v>0</v>
      </c>
      <c r="BOF32" s="4883"/>
      <c r="BOG32" s="4875"/>
      <c r="BOH32" s="4875"/>
      <c r="BOI32" s="4884"/>
      <c r="BOJ32" s="4885"/>
      <c r="BOK32" s="4886"/>
      <c r="BOL32" s="4883"/>
      <c r="BOM32" s="4885"/>
      <c r="BON32" s="4884"/>
      <c r="BOO32" s="4887"/>
      <c r="BOP32" s="4888"/>
      <c r="BOQ32" s="4888"/>
      <c r="BOR32" s="4888"/>
      <c r="BOS32" s="7773" t="s">
        <v>3189</v>
      </c>
      <c r="BOT32" s="7774"/>
      <c r="BOU32" s="4882">
        <f>SUM(BOV32:BOY32)</f>
        <v>0</v>
      </c>
      <c r="BOV32" s="4883"/>
      <c r="BOW32" s="4875"/>
      <c r="BOX32" s="4875"/>
      <c r="BOY32" s="4884"/>
      <c r="BOZ32" s="4885"/>
      <c r="BPA32" s="4886"/>
      <c r="BPB32" s="4883"/>
      <c r="BPC32" s="4885"/>
      <c r="BPD32" s="4884"/>
      <c r="BPE32" s="4887"/>
      <c r="BPF32" s="4888"/>
      <c r="BPG32" s="4888"/>
      <c r="BPH32" s="4888"/>
      <c r="BPI32" s="7773" t="s">
        <v>3189</v>
      </c>
      <c r="BPJ32" s="7774"/>
      <c r="BPK32" s="4882">
        <f>SUM(BPL32:BPO32)</f>
        <v>0</v>
      </c>
      <c r="BPL32" s="4883"/>
      <c r="BPM32" s="4875"/>
      <c r="BPN32" s="4875"/>
      <c r="BPO32" s="4884"/>
      <c r="BPP32" s="4885"/>
      <c r="BPQ32" s="4886"/>
      <c r="BPR32" s="4883"/>
      <c r="BPS32" s="4885"/>
      <c r="BPT32" s="4884"/>
      <c r="BPU32" s="4887"/>
      <c r="BPV32" s="4888"/>
      <c r="BPW32" s="4888"/>
      <c r="BPX32" s="4888"/>
      <c r="BPY32" s="7773" t="s">
        <v>3189</v>
      </c>
      <c r="BPZ32" s="7774"/>
      <c r="BQA32" s="4882">
        <f>SUM(BQB32:BQE32)</f>
        <v>0</v>
      </c>
      <c r="BQB32" s="4883"/>
      <c r="BQC32" s="4875"/>
      <c r="BQD32" s="4875"/>
      <c r="BQE32" s="4884"/>
      <c r="BQF32" s="4885"/>
      <c r="BQG32" s="4886"/>
      <c r="BQH32" s="4883"/>
      <c r="BQI32" s="4885"/>
      <c r="BQJ32" s="4884"/>
      <c r="BQK32" s="4887"/>
      <c r="BQL32" s="4888"/>
      <c r="BQM32" s="4888"/>
      <c r="BQN32" s="4888"/>
      <c r="BQO32" s="7773" t="s">
        <v>3189</v>
      </c>
      <c r="BQP32" s="7774"/>
      <c r="BQQ32" s="4882">
        <f>SUM(BQR32:BQU32)</f>
        <v>0</v>
      </c>
      <c r="BQR32" s="4883"/>
      <c r="BQS32" s="4875"/>
      <c r="BQT32" s="4875"/>
      <c r="BQU32" s="4884"/>
      <c r="BQV32" s="4885"/>
      <c r="BQW32" s="4886"/>
      <c r="BQX32" s="4883"/>
      <c r="BQY32" s="4885"/>
      <c r="BQZ32" s="4884"/>
      <c r="BRA32" s="4887"/>
      <c r="BRB32" s="4888"/>
      <c r="BRC32" s="4888"/>
      <c r="BRD32" s="4888"/>
      <c r="BRE32" s="7773" t="s">
        <v>3189</v>
      </c>
      <c r="BRF32" s="7774"/>
      <c r="BRG32" s="4882">
        <f>SUM(BRH32:BRK32)</f>
        <v>0</v>
      </c>
      <c r="BRH32" s="4883"/>
      <c r="BRI32" s="4875"/>
      <c r="BRJ32" s="4875"/>
      <c r="BRK32" s="4884"/>
      <c r="BRL32" s="4885"/>
      <c r="BRM32" s="4886"/>
      <c r="BRN32" s="4883"/>
      <c r="BRO32" s="4885"/>
      <c r="BRP32" s="4884"/>
      <c r="BRQ32" s="4887"/>
      <c r="BRR32" s="4888"/>
      <c r="BRS32" s="4888"/>
      <c r="BRT32" s="4888"/>
      <c r="BRU32" s="7773" t="s">
        <v>3189</v>
      </c>
      <c r="BRV32" s="7774"/>
      <c r="BRW32" s="4882">
        <f>SUM(BRX32:BSA32)</f>
        <v>0</v>
      </c>
      <c r="BRX32" s="4883"/>
      <c r="BRY32" s="4875"/>
      <c r="BRZ32" s="4875"/>
      <c r="BSA32" s="4884"/>
      <c r="BSB32" s="4885"/>
      <c r="BSC32" s="4886"/>
      <c r="BSD32" s="4883"/>
      <c r="BSE32" s="4885"/>
      <c r="BSF32" s="4884"/>
      <c r="BSG32" s="4887"/>
      <c r="BSH32" s="4888"/>
      <c r="BSI32" s="4888"/>
      <c r="BSJ32" s="4888"/>
      <c r="BSK32" s="7773" t="s">
        <v>3189</v>
      </c>
      <c r="BSL32" s="7774"/>
      <c r="BSM32" s="4882">
        <f>SUM(BSN32:BSQ32)</f>
        <v>0</v>
      </c>
      <c r="BSN32" s="4883"/>
      <c r="BSO32" s="4875"/>
      <c r="BSP32" s="4875"/>
      <c r="BSQ32" s="4884"/>
      <c r="BSR32" s="4885"/>
      <c r="BSS32" s="4886"/>
      <c r="BST32" s="4883"/>
      <c r="BSU32" s="4885"/>
      <c r="BSV32" s="4884"/>
      <c r="BSW32" s="4887"/>
      <c r="BSX32" s="4888"/>
      <c r="BSY32" s="4888"/>
      <c r="BSZ32" s="4888"/>
      <c r="BTA32" s="7773" t="s">
        <v>3189</v>
      </c>
      <c r="BTB32" s="7774"/>
      <c r="BTC32" s="4882">
        <f>SUM(BTD32:BTG32)</f>
        <v>0</v>
      </c>
      <c r="BTD32" s="4883"/>
      <c r="BTE32" s="4875"/>
      <c r="BTF32" s="4875"/>
      <c r="BTG32" s="4884"/>
      <c r="BTH32" s="4885"/>
      <c r="BTI32" s="4886"/>
      <c r="BTJ32" s="4883"/>
      <c r="BTK32" s="4885"/>
      <c r="BTL32" s="4884"/>
      <c r="BTM32" s="4887"/>
      <c r="BTN32" s="4888"/>
      <c r="BTO32" s="4888"/>
      <c r="BTP32" s="4888"/>
      <c r="BTQ32" s="7773" t="s">
        <v>3189</v>
      </c>
      <c r="BTR32" s="7774"/>
      <c r="BTS32" s="4882">
        <f>SUM(BTT32:BTW32)</f>
        <v>0</v>
      </c>
      <c r="BTT32" s="4883"/>
      <c r="BTU32" s="4875"/>
      <c r="BTV32" s="4875"/>
      <c r="BTW32" s="4884"/>
      <c r="BTX32" s="4885"/>
      <c r="BTY32" s="4886"/>
      <c r="BTZ32" s="4883"/>
      <c r="BUA32" s="4885"/>
      <c r="BUB32" s="4884"/>
      <c r="BUC32" s="4887"/>
      <c r="BUD32" s="4888"/>
      <c r="BUE32" s="4888"/>
      <c r="BUF32" s="4888"/>
      <c r="BUG32" s="7773" t="s">
        <v>3189</v>
      </c>
      <c r="BUH32" s="7774"/>
      <c r="BUI32" s="4882">
        <f>SUM(BUJ32:BUM32)</f>
        <v>0</v>
      </c>
      <c r="BUJ32" s="4883"/>
      <c r="BUK32" s="4875"/>
      <c r="BUL32" s="4875"/>
      <c r="BUM32" s="4884"/>
      <c r="BUN32" s="4885"/>
      <c r="BUO32" s="4886"/>
      <c r="BUP32" s="4883"/>
      <c r="BUQ32" s="4885"/>
      <c r="BUR32" s="4884"/>
      <c r="BUS32" s="4887"/>
      <c r="BUT32" s="4888"/>
      <c r="BUU32" s="4888"/>
      <c r="BUV32" s="4888"/>
      <c r="BUW32" s="7773" t="s">
        <v>3189</v>
      </c>
      <c r="BUX32" s="7774"/>
      <c r="BUY32" s="4882">
        <f>SUM(BUZ32:BVC32)</f>
        <v>0</v>
      </c>
      <c r="BUZ32" s="4883"/>
      <c r="BVA32" s="4875"/>
      <c r="BVB32" s="4875"/>
      <c r="BVC32" s="4884"/>
      <c r="BVD32" s="4885"/>
      <c r="BVE32" s="4886"/>
      <c r="BVF32" s="4883"/>
      <c r="BVG32" s="4885"/>
      <c r="BVH32" s="4884"/>
      <c r="BVI32" s="4887"/>
      <c r="BVJ32" s="4888"/>
      <c r="BVK32" s="4888"/>
      <c r="BVL32" s="4888"/>
      <c r="BVM32" s="7773" t="s">
        <v>3189</v>
      </c>
      <c r="BVN32" s="7774"/>
      <c r="BVO32" s="4882">
        <f>SUM(BVP32:BVS32)</f>
        <v>0</v>
      </c>
      <c r="BVP32" s="4883"/>
      <c r="BVQ32" s="4875"/>
      <c r="BVR32" s="4875"/>
      <c r="BVS32" s="4884"/>
      <c r="BVT32" s="4885"/>
      <c r="BVU32" s="4886"/>
      <c r="BVV32" s="4883"/>
      <c r="BVW32" s="4885"/>
      <c r="BVX32" s="4884"/>
      <c r="BVY32" s="4887"/>
      <c r="BVZ32" s="4888"/>
      <c r="BWA32" s="4888"/>
      <c r="BWB32" s="4888"/>
      <c r="BWC32" s="7773" t="s">
        <v>3189</v>
      </c>
      <c r="BWD32" s="7774"/>
      <c r="BWE32" s="4882">
        <f>SUM(BWF32:BWI32)</f>
        <v>0</v>
      </c>
      <c r="BWF32" s="4883"/>
      <c r="BWG32" s="4875"/>
      <c r="BWH32" s="4875"/>
      <c r="BWI32" s="4884"/>
      <c r="BWJ32" s="4885"/>
      <c r="BWK32" s="4886"/>
      <c r="BWL32" s="4883"/>
      <c r="BWM32" s="4885"/>
      <c r="BWN32" s="4884"/>
      <c r="BWO32" s="4887"/>
      <c r="BWP32" s="4888"/>
      <c r="BWQ32" s="4888"/>
      <c r="BWR32" s="4888"/>
      <c r="BWS32" s="7773" t="s">
        <v>3189</v>
      </c>
      <c r="BWT32" s="7774"/>
      <c r="BWU32" s="4882">
        <f>SUM(BWV32:BWY32)</f>
        <v>0</v>
      </c>
      <c r="BWV32" s="4883"/>
      <c r="BWW32" s="4875"/>
      <c r="BWX32" s="4875"/>
      <c r="BWY32" s="4884"/>
      <c r="BWZ32" s="4885"/>
      <c r="BXA32" s="4886"/>
      <c r="BXB32" s="4883"/>
      <c r="BXC32" s="4885"/>
      <c r="BXD32" s="4884"/>
      <c r="BXE32" s="4887"/>
      <c r="BXF32" s="4888"/>
      <c r="BXG32" s="4888"/>
      <c r="BXH32" s="4888"/>
      <c r="BXI32" s="7773" t="s">
        <v>3189</v>
      </c>
      <c r="BXJ32" s="7774"/>
      <c r="BXK32" s="4882">
        <f>SUM(BXL32:BXO32)</f>
        <v>0</v>
      </c>
      <c r="BXL32" s="4883"/>
      <c r="BXM32" s="4875"/>
      <c r="BXN32" s="4875"/>
      <c r="BXO32" s="4884"/>
      <c r="BXP32" s="4885"/>
      <c r="BXQ32" s="4886"/>
      <c r="BXR32" s="4883"/>
      <c r="BXS32" s="4885"/>
      <c r="BXT32" s="4884"/>
      <c r="BXU32" s="4887"/>
      <c r="BXV32" s="4888"/>
      <c r="BXW32" s="4888"/>
      <c r="BXX32" s="4888"/>
      <c r="BXY32" s="7773" t="s">
        <v>3189</v>
      </c>
      <c r="BXZ32" s="7774"/>
      <c r="BYA32" s="4882">
        <f>SUM(BYB32:BYE32)</f>
        <v>0</v>
      </c>
      <c r="BYB32" s="4883"/>
      <c r="BYC32" s="4875"/>
      <c r="BYD32" s="4875"/>
      <c r="BYE32" s="4884"/>
      <c r="BYF32" s="4885"/>
      <c r="BYG32" s="4886"/>
      <c r="BYH32" s="4883"/>
      <c r="BYI32" s="4885"/>
      <c r="BYJ32" s="4884"/>
      <c r="BYK32" s="4887"/>
      <c r="BYL32" s="4888"/>
      <c r="BYM32" s="4888"/>
      <c r="BYN32" s="4888"/>
      <c r="BYO32" s="7773" t="s">
        <v>3189</v>
      </c>
      <c r="BYP32" s="7774"/>
      <c r="BYQ32" s="4882">
        <f>SUM(BYR32:BYU32)</f>
        <v>0</v>
      </c>
      <c r="BYR32" s="4883"/>
      <c r="BYS32" s="4875"/>
      <c r="BYT32" s="4875"/>
      <c r="BYU32" s="4884"/>
      <c r="BYV32" s="4885"/>
      <c r="BYW32" s="4886"/>
      <c r="BYX32" s="4883"/>
      <c r="BYY32" s="4885"/>
      <c r="BYZ32" s="4884"/>
      <c r="BZA32" s="4887"/>
      <c r="BZB32" s="4888"/>
      <c r="BZC32" s="4888"/>
      <c r="BZD32" s="4888"/>
      <c r="BZE32" s="7773" t="s">
        <v>3189</v>
      </c>
      <c r="BZF32" s="7774"/>
      <c r="BZG32" s="4882">
        <f>SUM(BZH32:BZK32)</f>
        <v>0</v>
      </c>
      <c r="BZH32" s="4883"/>
      <c r="BZI32" s="4875"/>
      <c r="BZJ32" s="4875"/>
      <c r="BZK32" s="4884"/>
      <c r="BZL32" s="4885"/>
      <c r="BZM32" s="4886"/>
      <c r="BZN32" s="4883"/>
      <c r="BZO32" s="4885"/>
      <c r="BZP32" s="4884"/>
      <c r="BZQ32" s="4887"/>
      <c r="BZR32" s="4888"/>
      <c r="BZS32" s="4888"/>
      <c r="BZT32" s="4888"/>
      <c r="BZU32" s="7773" t="s">
        <v>3189</v>
      </c>
      <c r="BZV32" s="7774"/>
      <c r="BZW32" s="4882">
        <f>SUM(BZX32:CAA32)</f>
        <v>0</v>
      </c>
      <c r="BZX32" s="4883"/>
      <c r="BZY32" s="4875"/>
      <c r="BZZ32" s="4875"/>
      <c r="CAA32" s="4884"/>
      <c r="CAB32" s="4885"/>
      <c r="CAC32" s="4886"/>
      <c r="CAD32" s="4883"/>
      <c r="CAE32" s="4885"/>
      <c r="CAF32" s="4884"/>
      <c r="CAG32" s="4887"/>
      <c r="CAH32" s="4888"/>
      <c r="CAI32" s="4888"/>
      <c r="CAJ32" s="4888"/>
      <c r="CAK32" s="7773" t="s">
        <v>3189</v>
      </c>
      <c r="CAL32" s="7774"/>
      <c r="CAM32" s="4882">
        <f>SUM(CAN32:CAQ32)</f>
        <v>0</v>
      </c>
      <c r="CAN32" s="4883"/>
      <c r="CAO32" s="4875"/>
      <c r="CAP32" s="4875"/>
      <c r="CAQ32" s="4884"/>
      <c r="CAR32" s="4885"/>
      <c r="CAS32" s="4886"/>
      <c r="CAT32" s="4883"/>
      <c r="CAU32" s="4885"/>
      <c r="CAV32" s="4884"/>
      <c r="CAW32" s="4887"/>
      <c r="CAX32" s="4888"/>
      <c r="CAY32" s="4888"/>
      <c r="CAZ32" s="4888"/>
      <c r="CBA32" s="7773" t="s">
        <v>3189</v>
      </c>
      <c r="CBB32" s="7774"/>
      <c r="CBC32" s="4882">
        <f>SUM(CBD32:CBG32)</f>
        <v>0</v>
      </c>
      <c r="CBD32" s="4883"/>
      <c r="CBE32" s="4875"/>
      <c r="CBF32" s="4875"/>
      <c r="CBG32" s="4884"/>
      <c r="CBH32" s="4885"/>
      <c r="CBI32" s="4886"/>
      <c r="CBJ32" s="4883"/>
      <c r="CBK32" s="4885"/>
      <c r="CBL32" s="4884"/>
      <c r="CBM32" s="4887"/>
      <c r="CBN32" s="4888"/>
      <c r="CBO32" s="4888"/>
      <c r="CBP32" s="4888"/>
      <c r="CBQ32" s="7773" t="s">
        <v>3189</v>
      </c>
      <c r="CBR32" s="7774"/>
      <c r="CBS32" s="4882">
        <f>SUM(CBT32:CBW32)</f>
        <v>0</v>
      </c>
      <c r="CBT32" s="4883"/>
      <c r="CBU32" s="4875"/>
      <c r="CBV32" s="4875"/>
      <c r="CBW32" s="4884"/>
      <c r="CBX32" s="4885"/>
      <c r="CBY32" s="4886"/>
      <c r="CBZ32" s="4883"/>
      <c r="CCA32" s="4885"/>
      <c r="CCB32" s="4884"/>
      <c r="CCC32" s="4887"/>
      <c r="CCD32" s="4888"/>
      <c r="CCE32" s="4888"/>
      <c r="CCF32" s="4888"/>
      <c r="CCG32" s="7773" t="s">
        <v>3189</v>
      </c>
      <c r="CCH32" s="7774"/>
      <c r="CCI32" s="4882">
        <f>SUM(CCJ32:CCM32)</f>
        <v>0</v>
      </c>
      <c r="CCJ32" s="4883"/>
      <c r="CCK32" s="4875"/>
      <c r="CCL32" s="4875"/>
      <c r="CCM32" s="4884"/>
      <c r="CCN32" s="4885"/>
      <c r="CCO32" s="4886"/>
      <c r="CCP32" s="4883"/>
      <c r="CCQ32" s="4885"/>
      <c r="CCR32" s="4884"/>
      <c r="CCS32" s="4887"/>
      <c r="CCT32" s="4888"/>
      <c r="CCU32" s="4888"/>
      <c r="CCV32" s="4888"/>
      <c r="CCW32" s="7773" t="s">
        <v>3189</v>
      </c>
      <c r="CCX32" s="7774"/>
      <c r="CCY32" s="4882">
        <f>SUM(CCZ32:CDC32)</f>
        <v>0</v>
      </c>
      <c r="CCZ32" s="4883"/>
      <c r="CDA32" s="4875"/>
      <c r="CDB32" s="4875"/>
      <c r="CDC32" s="4884"/>
      <c r="CDD32" s="4885"/>
      <c r="CDE32" s="4886"/>
      <c r="CDF32" s="4883"/>
      <c r="CDG32" s="4885"/>
      <c r="CDH32" s="4884"/>
      <c r="CDI32" s="4887"/>
      <c r="CDJ32" s="4888"/>
      <c r="CDK32" s="4888"/>
      <c r="CDL32" s="4888"/>
      <c r="CDM32" s="7773" t="s">
        <v>3189</v>
      </c>
      <c r="CDN32" s="7774"/>
      <c r="CDO32" s="4882">
        <f>SUM(CDP32:CDS32)</f>
        <v>0</v>
      </c>
      <c r="CDP32" s="4883"/>
      <c r="CDQ32" s="4875"/>
      <c r="CDR32" s="4875"/>
      <c r="CDS32" s="4884"/>
      <c r="CDT32" s="4885"/>
      <c r="CDU32" s="4886"/>
      <c r="CDV32" s="4883"/>
      <c r="CDW32" s="4885"/>
      <c r="CDX32" s="4884"/>
      <c r="CDY32" s="4887"/>
      <c r="CDZ32" s="4888"/>
      <c r="CEA32" s="4888"/>
      <c r="CEB32" s="4888"/>
      <c r="CEC32" s="7773" t="s">
        <v>3189</v>
      </c>
      <c r="CED32" s="7774"/>
      <c r="CEE32" s="4882">
        <f>SUM(CEF32:CEI32)</f>
        <v>0</v>
      </c>
      <c r="CEF32" s="4883"/>
      <c r="CEG32" s="4875"/>
      <c r="CEH32" s="4875"/>
      <c r="CEI32" s="4884"/>
      <c r="CEJ32" s="4885"/>
      <c r="CEK32" s="4886"/>
      <c r="CEL32" s="4883"/>
      <c r="CEM32" s="4885"/>
      <c r="CEN32" s="4884"/>
      <c r="CEO32" s="4887"/>
      <c r="CEP32" s="4888"/>
      <c r="CEQ32" s="4888"/>
      <c r="CER32" s="4888"/>
      <c r="CES32" s="7773" t="s">
        <v>3189</v>
      </c>
      <c r="CET32" s="7774"/>
      <c r="CEU32" s="4882">
        <f>SUM(CEV32:CEY32)</f>
        <v>0</v>
      </c>
      <c r="CEV32" s="4883"/>
      <c r="CEW32" s="4875"/>
      <c r="CEX32" s="4875"/>
      <c r="CEY32" s="4884"/>
      <c r="CEZ32" s="4885"/>
      <c r="CFA32" s="4886"/>
      <c r="CFB32" s="4883"/>
      <c r="CFC32" s="4885"/>
      <c r="CFD32" s="4884"/>
      <c r="CFE32" s="4887"/>
      <c r="CFF32" s="4888"/>
      <c r="CFG32" s="4888"/>
      <c r="CFH32" s="4888"/>
      <c r="CFI32" s="7773" t="s">
        <v>3189</v>
      </c>
      <c r="CFJ32" s="7774"/>
      <c r="CFK32" s="4882">
        <f>SUM(CFL32:CFO32)</f>
        <v>0</v>
      </c>
      <c r="CFL32" s="4883"/>
      <c r="CFM32" s="4875"/>
      <c r="CFN32" s="4875"/>
      <c r="CFO32" s="4884"/>
      <c r="CFP32" s="4885"/>
      <c r="CFQ32" s="4886"/>
      <c r="CFR32" s="4883"/>
      <c r="CFS32" s="4885"/>
      <c r="CFT32" s="4884"/>
      <c r="CFU32" s="4887"/>
      <c r="CFV32" s="4888"/>
      <c r="CFW32" s="4888"/>
      <c r="CFX32" s="4888"/>
      <c r="CFY32" s="7773" t="s">
        <v>3189</v>
      </c>
      <c r="CFZ32" s="7774"/>
      <c r="CGA32" s="4882">
        <f>SUM(CGB32:CGE32)</f>
        <v>0</v>
      </c>
      <c r="CGB32" s="4883"/>
      <c r="CGC32" s="4875"/>
      <c r="CGD32" s="4875"/>
      <c r="CGE32" s="4884"/>
      <c r="CGF32" s="4885"/>
      <c r="CGG32" s="4886"/>
      <c r="CGH32" s="4883"/>
      <c r="CGI32" s="4885"/>
      <c r="CGJ32" s="4884"/>
      <c r="CGK32" s="4887"/>
      <c r="CGL32" s="4888"/>
      <c r="CGM32" s="4888"/>
      <c r="CGN32" s="4888"/>
      <c r="CGO32" s="7773" t="s">
        <v>3189</v>
      </c>
      <c r="CGP32" s="7774"/>
      <c r="CGQ32" s="4882">
        <f>SUM(CGR32:CGU32)</f>
        <v>0</v>
      </c>
      <c r="CGR32" s="4883"/>
      <c r="CGS32" s="4875"/>
      <c r="CGT32" s="4875"/>
      <c r="CGU32" s="4884"/>
      <c r="CGV32" s="4885"/>
      <c r="CGW32" s="4886"/>
      <c r="CGX32" s="4883"/>
      <c r="CGY32" s="4885"/>
      <c r="CGZ32" s="4884"/>
      <c r="CHA32" s="4887"/>
      <c r="CHB32" s="4888"/>
      <c r="CHC32" s="4888"/>
      <c r="CHD32" s="4888"/>
      <c r="CHE32" s="7773" t="s">
        <v>3189</v>
      </c>
      <c r="CHF32" s="7774"/>
      <c r="CHG32" s="4882">
        <f>SUM(CHH32:CHK32)</f>
        <v>0</v>
      </c>
      <c r="CHH32" s="4883"/>
      <c r="CHI32" s="4875"/>
      <c r="CHJ32" s="4875"/>
      <c r="CHK32" s="4884"/>
      <c r="CHL32" s="4885"/>
      <c r="CHM32" s="4886"/>
      <c r="CHN32" s="4883"/>
      <c r="CHO32" s="4885"/>
      <c r="CHP32" s="4884"/>
      <c r="CHQ32" s="4887"/>
      <c r="CHR32" s="4888"/>
      <c r="CHS32" s="4888"/>
      <c r="CHT32" s="4888"/>
      <c r="CHU32" s="7773" t="s">
        <v>3189</v>
      </c>
      <c r="CHV32" s="7774"/>
      <c r="CHW32" s="4882">
        <f>SUM(CHX32:CIA32)</f>
        <v>0</v>
      </c>
      <c r="CHX32" s="4883"/>
      <c r="CHY32" s="4875"/>
      <c r="CHZ32" s="4875"/>
      <c r="CIA32" s="4884"/>
      <c r="CIB32" s="4885"/>
      <c r="CIC32" s="4886"/>
      <c r="CID32" s="4883"/>
      <c r="CIE32" s="4885"/>
      <c r="CIF32" s="4884"/>
      <c r="CIG32" s="4887"/>
      <c r="CIH32" s="4888"/>
      <c r="CII32" s="4888"/>
      <c r="CIJ32" s="4888"/>
      <c r="CIK32" s="7773" t="s">
        <v>3189</v>
      </c>
      <c r="CIL32" s="7774"/>
      <c r="CIM32" s="4882">
        <f>SUM(CIN32:CIQ32)</f>
        <v>0</v>
      </c>
      <c r="CIN32" s="4883"/>
      <c r="CIO32" s="4875"/>
      <c r="CIP32" s="4875"/>
      <c r="CIQ32" s="4884"/>
      <c r="CIR32" s="4885"/>
      <c r="CIS32" s="4886"/>
      <c r="CIT32" s="4883"/>
      <c r="CIU32" s="4885"/>
      <c r="CIV32" s="4884"/>
      <c r="CIW32" s="4887"/>
      <c r="CIX32" s="4888"/>
      <c r="CIY32" s="4888"/>
      <c r="CIZ32" s="4888"/>
      <c r="CJA32" s="7773" t="s">
        <v>3189</v>
      </c>
      <c r="CJB32" s="7774"/>
      <c r="CJC32" s="4882">
        <f>SUM(CJD32:CJG32)</f>
        <v>0</v>
      </c>
      <c r="CJD32" s="4883"/>
      <c r="CJE32" s="4875"/>
      <c r="CJF32" s="4875"/>
      <c r="CJG32" s="4884"/>
      <c r="CJH32" s="4885"/>
      <c r="CJI32" s="4886"/>
      <c r="CJJ32" s="4883"/>
      <c r="CJK32" s="4885"/>
      <c r="CJL32" s="4884"/>
      <c r="CJM32" s="4887"/>
      <c r="CJN32" s="4888"/>
      <c r="CJO32" s="4888"/>
      <c r="CJP32" s="4888"/>
      <c r="CJQ32" s="7773" t="s">
        <v>3189</v>
      </c>
      <c r="CJR32" s="7774"/>
      <c r="CJS32" s="4882">
        <f>SUM(CJT32:CJW32)</f>
        <v>0</v>
      </c>
      <c r="CJT32" s="4883"/>
      <c r="CJU32" s="4875"/>
      <c r="CJV32" s="4875"/>
      <c r="CJW32" s="4884"/>
      <c r="CJX32" s="4885"/>
      <c r="CJY32" s="4886"/>
      <c r="CJZ32" s="4883"/>
      <c r="CKA32" s="4885"/>
      <c r="CKB32" s="4884"/>
      <c r="CKC32" s="4887"/>
      <c r="CKD32" s="4888"/>
      <c r="CKE32" s="4888"/>
      <c r="CKF32" s="4888"/>
      <c r="CKG32" s="7773" t="s">
        <v>3189</v>
      </c>
      <c r="CKH32" s="7774"/>
      <c r="CKI32" s="4882">
        <f>SUM(CKJ32:CKM32)</f>
        <v>0</v>
      </c>
      <c r="CKJ32" s="4883"/>
      <c r="CKK32" s="4875"/>
      <c r="CKL32" s="4875"/>
      <c r="CKM32" s="4884"/>
      <c r="CKN32" s="4885"/>
      <c r="CKO32" s="4886"/>
      <c r="CKP32" s="4883"/>
      <c r="CKQ32" s="4885"/>
      <c r="CKR32" s="4884"/>
      <c r="CKS32" s="4887"/>
      <c r="CKT32" s="4888"/>
      <c r="CKU32" s="4888"/>
      <c r="CKV32" s="4888"/>
      <c r="CKW32" s="7773" t="s">
        <v>3189</v>
      </c>
      <c r="CKX32" s="7774"/>
      <c r="CKY32" s="4882">
        <f>SUM(CKZ32:CLC32)</f>
        <v>0</v>
      </c>
      <c r="CKZ32" s="4883"/>
      <c r="CLA32" s="4875"/>
      <c r="CLB32" s="4875"/>
      <c r="CLC32" s="4884"/>
      <c r="CLD32" s="4885"/>
      <c r="CLE32" s="4886"/>
      <c r="CLF32" s="4883"/>
      <c r="CLG32" s="4885"/>
      <c r="CLH32" s="4884"/>
      <c r="CLI32" s="4887"/>
      <c r="CLJ32" s="4888"/>
      <c r="CLK32" s="4888"/>
      <c r="CLL32" s="4888"/>
      <c r="CLM32" s="7773" t="s">
        <v>3189</v>
      </c>
      <c r="CLN32" s="7774"/>
      <c r="CLO32" s="4882">
        <f>SUM(CLP32:CLS32)</f>
        <v>0</v>
      </c>
      <c r="CLP32" s="4883"/>
      <c r="CLQ32" s="4875"/>
      <c r="CLR32" s="4875"/>
      <c r="CLS32" s="4884"/>
      <c r="CLT32" s="4885"/>
      <c r="CLU32" s="4886"/>
      <c r="CLV32" s="4883"/>
      <c r="CLW32" s="4885"/>
      <c r="CLX32" s="4884"/>
      <c r="CLY32" s="4887"/>
      <c r="CLZ32" s="4888"/>
      <c r="CMA32" s="4888"/>
      <c r="CMB32" s="4888"/>
      <c r="CMC32" s="7773" t="s">
        <v>3189</v>
      </c>
      <c r="CMD32" s="7774"/>
      <c r="CME32" s="4882">
        <f>SUM(CMF32:CMI32)</f>
        <v>0</v>
      </c>
      <c r="CMF32" s="4883"/>
      <c r="CMG32" s="4875"/>
      <c r="CMH32" s="4875"/>
      <c r="CMI32" s="4884"/>
      <c r="CMJ32" s="4885"/>
      <c r="CMK32" s="4886"/>
      <c r="CML32" s="4883"/>
      <c r="CMM32" s="4885"/>
      <c r="CMN32" s="4884"/>
      <c r="CMO32" s="4887"/>
      <c r="CMP32" s="4888"/>
      <c r="CMQ32" s="4888"/>
      <c r="CMR32" s="4888"/>
      <c r="CMS32" s="7773" t="s">
        <v>3189</v>
      </c>
      <c r="CMT32" s="7774"/>
      <c r="CMU32" s="4882">
        <f>SUM(CMV32:CMY32)</f>
        <v>0</v>
      </c>
      <c r="CMV32" s="4883"/>
      <c r="CMW32" s="4875"/>
      <c r="CMX32" s="4875"/>
      <c r="CMY32" s="4884"/>
      <c r="CMZ32" s="4885"/>
      <c r="CNA32" s="4886"/>
      <c r="CNB32" s="4883"/>
      <c r="CNC32" s="4885"/>
      <c r="CND32" s="4884"/>
      <c r="CNE32" s="4887"/>
      <c r="CNF32" s="4888"/>
      <c r="CNG32" s="4888"/>
      <c r="CNH32" s="4888"/>
      <c r="CNI32" s="7773" t="s">
        <v>3189</v>
      </c>
      <c r="CNJ32" s="7774"/>
      <c r="CNK32" s="4882">
        <f>SUM(CNL32:CNO32)</f>
        <v>0</v>
      </c>
      <c r="CNL32" s="4883"/>
      <c r="CNM32" s="4875"/>
      <c r="CNN32" s="4875"/>
      <c r="CNO32" s="4884"/>
      <c r="CNP32" s="4885"/>
      <c r="CNQ32" s="4886"/>
      <c r="CNR32" s="4883"/>
      <c r="CNS32" s="4885"/>
      <c r="CNT32" s="4884"/>
      <c r="CNU32" s="4887"/>
      <c r="CNV32" s="4888"/>
      <c r="CNW32" s="4888"/>
      <c r="CNX32" s="4888"/>
      <c r="CNY32" s="7773" t="s">
        <v>3189</v>
      </c>
      <c r="CNZ32" s="7774"/>
      <c r="COA32" s="4882">
        <f>SUM(COB32:COE32)</f>
        <v>0</v>
      </c>
      <c r="COB32" s="4883"/>
      <c r="COC32" s="4875"/>
      <c r="COD32" s="4875"/>
      <c r="COE32" s="4884"/>
      <c r="COF32" s="4885"/>
      <c r="COG32" s="4886"/>
      <c r="COH32" s="4883"/>
      <c r="COI32" s="4885"/>
      <c r="COJ32" s="4884"/>
      <c r="COK32" s="4887"/>
      <c r="COL32" s="4888"/>
      <c r="COM32" s="4888"/>
      <c r="CON32" s="4888"/>
      <c r="COO32" s="7773" t="s">
        <v>3189</v>
      </c>
      <c r="COP32" s="7774"/>
      <c r="COQ32" s="4882">
        <f>SUM(COR32:COU32)</f>
        <v>0</v>
      </c>
      <c r="COR32" s="4883"/>
      <c r="COS32" s="4875"/>
      <c r="COT32" s="4875"/>
      <c r="COU32" s="4884"/>
      <c r="COV32" s="4885"/>
      <c r="COW32" s="4886"/>
      <c r="COX32" s="4883"/>
      <c r="COY32" s="4885"/>
      <c r="COZ32" s="4884"/>
      <c r="CPA32" s="4887"/>
      <c r="CPB32" s="4888"/>
      <c r="CPC32" s="4888"/>
      <c r="CPD32" s="4888"/>
      <c r="CPE32" s="7773" t="s">
        <v>3189</v>
      </c>
      <c r="CPF32" s="7774"/>
      <c r="CPG32" s="4882">
        <f>SUM(CPH32:CPK32)</f>
        <v>0</v>
      </c>
      <c r="CPH32" s="4883"/>
      <c r="CPI32" s="4875"/>
      <c r="CPJ32" s="4875"/>
      <c r="CPK32" s="4884"/>
      <c r="CPL32" s="4885"/>
      <c r="CPM32" s="4886"/>
      <c r="CPN32" s="4883"/>
      <c r="CPO32" s="4885"/>
      <c r="CPP32" s="4884"/>
      <c r="CPQ32" s="4887"/>
      <c r="CPR32" s="4888"/>
      <c r="CPS32" s="4888"/>
      <c r="CPT32" s="4888"/>
      <c r="CPU32" s="7773" t="s">
        <v>3189</v>
      </c>
      <c r="CPV32" s="7774"/>
      <c r="CPW32" s="4882">
        <f>SUM(CPX32:CQA32)</f>
        <v>0</v>
      </c>
      <c r="CPX32" s="4883"/>
      <c r="CPY32" s="4875"/>
      <c r="CPZ32" s="4875"/>
      <c r="CQA32" s="4884"/>
      <c r="CQB32" s="4885"/>
      <c r="CQC32" s="4886"/>
      <c r="CQD32" s="4883"/>
      <c r="CQE32" s="4885"/>
      <c r="CQF32" s="4884"/>
      <c r="CQG32" s="4887"/>
      <c r="CQH32" s="4888"/>
      <c r="CQI32" s="4888"/>
      <c r="CQJ32" s="4888"/>
      <c r="CQK32" s="7773" t="s">
        <v>3189</v>
      </c>
      <c r="CQL32" s="7774"/>
      <c r="CQM32" s="4882">
        <f>SUM(CQN32:CQQ32)</f>
        <v>0</v>
      </c>
      <c r="CQN32" s="4883"/>
      <c r="CQO32" s="4875"/>
      <c r="CQP32" s="4875"/>
      <c r="CQQ32" s="4884"/>
      <c r="CQR32" s="4885"/>
      <c r="CQS32" s="4886"/>
      <c r="CQT32" s="4883"/>
      <c r="CQU32" s="4885"/>
      <c r="CQV32" s="4884"/>
      <c r="CQW32" s="4887"/>
      <c r="CQX32" s="4888"/>
      <c r="CQY32" s="4888"/>
      <c r="CQZ32" s="4888"/>
      <c r="CRA32" s="7773" t="s">
        <v>3189</v>
      </c>
      <c r="CRB32" s="7774"/>
      <c r="CRC32" s="4882">
        <f>SUM(CRD32:CRG32)</f>
        <v>0</v>
      </c>
      <c r="CRD32" s="4883"/>
      <c r="CRE32" s="4875"/>
      <c r="CRF32" s="4875"/>
      <c r="CRG32" s="4884"/>
      <c r="CRH32" s="4885"/>
      <c r="CRI32" s="4886"/>
      <c r="CRJ32" s="4883"/>
      <c r="CRK32" s="4885"/>
      <c r="CRL32" s="4884"/>
      <c r="CRM32" s="4887"/>
      <c r="CRN32" s="4888"/>
      <c r="CRO32" s="4888"/>
      <c r="CRP32" s="4888"/>
      <c r="CRQ32" s="7773" t="s">
        <v>3189</v>
      </c>
      <c r="CRR32" s="7774"/>
      <c r="CRS32" s="4882">
        <f>SUM(CRT32:CRW32)</f>
        <v>0</v>
      </c>
      <c r="CRT32" s="4883"/>
      <c r="CRU32" s="4875"/>
      <c r="CRV32" s="4875"/>
      <c r="CRW32" s="4884"/>
      <c r="CRX32" s="4885"/>
      <c r="CRY32" s="4886"/>
      <c r="CRZ32" s="4883"/>
      <c r="CSA32" s="4885"/>
      <c r="CSB32" s="4884"/>
      <c r="CSC32" s="4887"/>
      <c r="CSD32" s="4888"/>
      <c r="CSE32" s="4888"/>
      <c r="CSF32" s="4888"/>
      <c r="CSG32" s="7773" t="s">
        <v>3189</v>
      </c>
      <c r="CSH32" s="7774"/>
      <c r="CSI32" s="4882">
        <f>SUM(CSJ32:CSM32)</f>
        <v>0</v>
      </c>
      <c r="CSJ32" s="4883"/>
      <c r="CSK32" s="4875"/>
      <c r="CSL32" s="4875"/>
      <c r="CSM32" s="4884"/>
      <c r="CSN32" s="4885"/>
      <c r="CSO32" s="4886"/>
      <c r="CSP32" s="4883"/>
      <c r="CSQ32" s="4885"/>
      <c r="CSR32" s="4884"/>
      <c r="CSS32" s="4887"/>
      <c r="CST32" s="4888"/>
      <c r="CSU32" s="4888"/>
      <c r="CSV32" s="4888"/>
      <c r="CSW32" s="7773" t="s">
        <v>3189</v>
      </c>
      <c r="CSX32" s="7774"/>
      <c r="CSY32" s="4882">
        <f>SUM(CSZ32:CTC32)</f>
        <v>0</v>
      </c>
      <c r="CSZ32" s="4883"/>
      <c r="CTA32" s="4875"/>
      <c r="CTB32" s="4875"/>
      <c r="CTC32" s="4884"/>
      <c r="CTD32" s="4885"/>
      <c r="CTE32" s="4886"/>
      <c r="CTF32" s="4883"/>
      <c r="CTG32" s="4885"/>
      <c r="CTH32" s="4884"/>
      <c r="CTI32" s="4887"/>
      <c r="CTJ32" s="4888"/>
      <c r="CTK32" s="4888"/>
      <c r="CTL32" s="4888"/>
      <c r="CTM32" s="7773" t="s">
        <v>3189</v>
      </c>
      <c r="CTN32" s="7774"/>
      <c r="CTO32" s="4882">
        <f>SUM(CTP32:CTS32)</f>
        <v>0</v>
      </c>
      <c r="CTP32" s="4883"/>
      <c r="CTQ32" s="4875"/>
      <c r="CTR32" s="4875"/>
      <c r="CTS32" s="4884"/>
      <c r="CTT32" s="4885"/>
      <c r="CTU32" s="4886"/>
      <c r="CTV32" s="4883"/>
      <c r="CTW32" s="4885"/>
      <c r="CTX32" s="4884"/>
      <c r="CTY32" s="4887"/>
      <c r="CTZ32" s="4888"/>
      <c r="CUA32" s="4888"/>
      <c r="CUB32" s="4888"/>
      <c r="CUC32" s="7773" t="s">
        <v>3189</v>
      </c>
      <c r="CUD32" s="7774"/>
      <c r="CUE32" s="4882">
        <f>SUM(CUF32:CUI32)</f>
        <v>0</v>
      </c>
      <c r="CUF32" s="4883"/>
      <c r="CUG32" s="4875"/>
      <c r="CUH32" s="4875"/>
      <c r="CUI32" s="4884"/>
      <c r="CUJ32" s="4885"/>
      <c r="CUK32" s="4886"/>
      <c r="CUL32" s="4883"/>
      <c r="CUM32" s="4885"/>
      <c r="CUN32" s="4884"/>
      <c r="CUO32" s="4887"/>
      <c r="CUP32" s="4888"/>
      <c r="CUQ32" s="4888"/>
      <c r="CUR32" s="4888"/>
      <c r="CUS32" s="7773" t="s">
        <v>3189</v>
      </c>
      <c r="CUT32" s="7774"/>
      <c r="CUU32" s="4882">
        <f>SUM(CUV32:CUY32)</f>
        <v>0</v>
      </c>
      <c r="CUV32" s="4883"/>
      <c r="CUW32" s="4875"/>
      <c r="CUX32" s="4875"/>
      <c r="CUY32" s="4884"/>
      <c r="CUZ32" s="4885"/>
      <c r="CVA32" s="4886"/>
      <c r="CVB32" s="4883"/>
      <c r="CVC32" s="4885"/>
      <c r="CVD32" s="4884"/>
      <c r="CVE32" s="4887"/>
      <c r="CVF32" s="4888"/>
      <c r="CVG32" s="4888"/>
      <c r="CVH32" s="4888"/>
      <c r="CVI32" s="7773" t="s">
        <v>3189</v>
      </c>
      <c r="CVJ32" s="7774"/>
      <c r="CVK32" s="4882">
        <f>SUM(CVL32:CVO32)</f>
        <v>0</v>
      </c>
      <c r="CVL32" s="4883"/>
      <c r="CVM32" s="4875"/>
      <c r="CVN32" s="4875"/>
      <c r="CVO32" s="4884"/>
      <c r="CVP32" s="4885"/>
      <c r="CVQ32" s="4886"/>
      <c r="CVR32" s="4883"/>
      <c r="CVS32" s="4885"/>
      <c r="CVT32" s="4884"/>
      <c r="CVU32" s="4887"/>
      <c r="CVV32" s="4888"/>
      <c r="CVW32" s="4888"/>
      <c r="CVX32" s="4888"/>
      <c r="CVY32" s="7773" t="s">
        <v>3189</v>
      </c>
      <c r="CVZ32" s="7774"/>
      <c r="CWA32" s="4882">
        <f>SUM(CWB32:CWE32)</f>
        <v>0</v>
      </c>
      <c r="CWB32" s="4883"/>
      <c r="CWC32" s="4875"/>
      <c r="CWD32" s="4875"/>
      <c r="CWE32" s="4884"/>
      <c r="CWF32" s="4885"/>
      <c r="CWG32" s="4886"/>
      <c r="CWH32" s="4883"/>
      <c r="CWI32" s="4885"/>
      <c r="CWJ32" s="4884"/>
      <c r="CWK32" s="4887"/>
      <c r="CWL32" s="4888"/>
      <c r="CWM32" s="4888"/>
      <c r="CWN32" s="4888"/>
      <c r="CWO32" s="7773" t="s">
        <v>3189</v>
      </c>
      <c r="CWP32" s="7774"/>
      <c r="CWQ32" s="4882">
        <f>SUM(CWR32:CWU32)</f>
        <v>0</v>
      </c>
      <c r="CWR32" s="4883"/>
      <c r="CWS32" s="4875"/>
      <c r="CWT32" s="4875"/>
      <c r="CWU32" s="4884"/>
      <c r="CWV32" s="4885"/>
      <c r="CWW32" s="4886"/>
      <c r="CWX32" s="4883"/>
      <c r="CWY32" s="4885"/>
      <c r="CWZ32" s="4884"/>
      <c r="CXA32" s="4887"/>
      <c r="CXB32" s="4888"/>
      <c r="CXC32" s="4888"/>
      <c r="CXD32" s="4888"/>
      <c r="CXE32" s="7773" t="s">
        <v>3189</v>
      </c>
      <c r="CXF32" s="7774"/>
      <c r="CXG32" s="4882">
        <f>SUM(CXH32:CXK32)</f>
        <v>0</v>
      </c>
      <c r="CXH32" s="4883"/>
      <c r="CXI32" s="4875"/>
      <c r="CXJ32" s="4875"/>
      <c r="CXK32" s="4884"/>
      <c r="CXL32" s="4885"/>
      <c r="CXM32" s="4886"/>
      <c r="CXN32" s="4883"/>
      <c r="CXO32" s="4885"/>
      <c r="CXP32" s="4884"/>
      <c r="CXQ32" s="4887"/>
      <c r="CXR32" s="4888"/>
      <c r="CXS32" s="4888"/>
      <c r="CXT32" s="4888"/>
      <c r="CXU32" s="7773" t="s">
        <v>3189</v>
      </c>
      <c r="CXV32" s="7774"/>
      <c r="CXW32" s="4882">
        <f>SUM(CXX32:CYA32)</f>
        <v>0</v>
      </c>
      <c r="CXX32" s="4883"/>
      <c r="CXY32" s="4875"/>
      <c r="CXZ32" s="4875"/>
      <c r="CYA32" s="4884"/>
      <c r="CYB32" s="4885"/>
      <c r="CYC32" s="4886"/>
      <c r="CYD32" s="4883"/>
      <c r="CYE32" s="4885"/>
      <c r="CYF32" s="4884"/>
      <c r="CYG32" s="4887"/>
      <c r="CYH32" s="4888"/>
      <c r="CYI32" s="4888"/>
      <c r="CYJ32" s="4888"/>
      <c r="CYK32" s="7773" t="s">
        <v>3189</v>
      </c>
      <c r="CYL32" s="7774"/>
      <c r="CYM32" s="4882">
        <f>SUM(CYN32:CYQ32)</f>
        <v>0</v>
      </c>
      <c r="CYN32" s="4883"/>
      <c r="CYO32" s="4875"/>
      <c r="CYP32" s="4875"/>
      <c r="CYQ32" s="4884"/>
      <c r="CYR32" s="4885"/>
      <c r="CYS32" s="4886"/>
      <c r="CYT32" s="4883"/>
      <c r="CYU32" s="4885"/>
      <c r="CYV32" s="4884"/>
      <c r="CYW32" s="4887"/>
      <c r="CYX32" s="4888"/>
      <c r="CYY32" s="4888"/>
      <c r="CYZ32" s="4888"/>
      <c r="CZA32" s="7773" t="s">
        <v>3189</v>
      </c>
      <c r="CZB32" s="7774"/>
      <c r="CZC32" s="4882">
        <f>SUM(CZD32:CZG32)</f>
        <v>0</v>
      </c>
      <c r="CZD32" s="4883"/>
      <c r="CZE32" s="4875"/>
      <c r="CZF32" s="4875"/>
      <c r="CZG32" s="4884"/>
      <c r="CZH32" s="4885"/>
      <c r="CZI32" s="4886"/>
      <c r="CZJ32" s="4883"/>
      <c r="CZK32" s="4885"/>
      <c r="CZL32" s="4884"/>
      <c r="CZM32" s="4887"/>
      <c r="CZN32" s="4888"/>
      <c r="CZO32" s="4888"/>
      <c r="CZP32" s="4888"/>
      <c r="CZQ32" s="7773" t="s">
        <v>3189</v>
      </c>
      <c r="CZR32" s="7774"/>
      <c r="CZS32" s="4882">
        <f>SUM(CZT32:CZW32)</f>
        <v>0</v>
      </c>
      <c r="CZT32" s="4883"/>
      <c r="CZU32" s="4875"/>
      <c r="CZV32" s="4875"/>
      <c r="CZW32" s="4884"/>
      <c r="CZX32" s="4885"/>
      <c r="CZY32" s="4886"/>
      <c r="CZZ32" s="4883"/>
      <c r="DAA32" s="4885"/>
      <c r="DAB32" s="4884"/>
      <c r="DAC32" s="4887"/>
      <c r="DAD32" s="4888"/>
      <c r="DAE32" s="4888"/>
      <c r="DAF32" s="4888"/>
      <c r="DAG32" s="7773" t="s">
        <v>3189</v>
      </c>
      <c r="DAH32" s="7774"/>
      <c r="DAI32" s="4882">
        <f>SUM(DAJ32:DAM32)</f>
        <v>0</v>
      </c>
      <c r="DAJ32" s="4883"/>
      <c r="DAK32" s="4875"/>
      <c r="DAL32" s="4875"/>
      <c r="DAM32" s="4884"/>
      <c r="DAN32" s="4885"/>
      <c r="DAO32" s="4886"/>
      <c r="DAP32" s="4883"/>
      <c r="DAQ32" s="4885"/>
      <c r="DAR32" s="4884"/>
      <c r="DAS32" s="4887"/>
      <c r="DAT32" s="4888"/>
      <c r="DAU32" s="4888"/>
      <c r="DAV32" s="4888"/>
      <c r="DAW32" s="7773" t="s">
        <v>3189</v>
      </c>
      <c r="DAX32" s="7774"/>
      <c r="DAY32" s="4882">
        <f>SUM(DAZ32:DBC32)</f>
        <v>0</v>
      </c>
      <c r="DAZ32" s="4883"/>
      <c r="DBA32" s="4875"/>
      <c r="DBB32" s="4875"/>
      <c r="DBC32" s="4884"/>
      <c r="DBD32" s="4885"/>
      <c r="DBE32" s="4886"/>
      <c r="DBF32" s="4883"/>
      <c r="DBG32" s="4885"/>
      <c r="DBH32" s="4884"/>
      <c r="DBI32" s="4887"/>
      <c r="DBJ32" s="4888"/>
      <c r="DBK32" s="4888"/>
      <c r="DBL32" s="4888"/>
      <c r="DBM32" s="7773" t="s">
        <v>3189</v>
      </c>
      <c r="DBN32" s="7774"/>
      <c r="DBO32" s="4882">
        <f>SUM(DBP32:DBS32)</f>
        <v>0</v>
      </c>
      <c r="DBP32" s="4883"/>
      <c r="DBQ32" s="4875"/>
      <c r="DBR32" s="4875"/>
      <c r="DBS32" s="4884"/>
      <c r="DBT32" s="4885"/>
      <c r="DBU32" s="4886"/>
      <c r="DBV32" s="4883"/>
      <c r="DBW32" s="4885"/>
      <c r="DBX32" s="4884"/>
      <c r="DBY32" s="4887"/>
      <c r="DBZ32" s="4888"/>
      <c r="DCA32" s="4888"/>
      <c r="DCB32" s="4888"/>
      <c r="DCC32" s="7773" t="s">
        <v>3189</v>
      </c>
      <c r="DCD32" s="7774"/>
      <c r="DCE32" s="4882">
        <f>SUM(DCF32:DCI32)</f>
        <v>0</v>
      </c>
      <c r="DCF32" s="4883"/>
      <c r="DCG32" s="4875"/>
      <c r="DCH32" s="4875"/>
      <c r="DCI32" s="4884"/>
      <c r="DCJ32" s="4885"/>
      <c r="DCK32" s="4886"/>
      <c r="DCL32" s="4883"/>
      <c r="DCM32" s="4885"/>
      <c r="DCN32" s="4884"/>
      <c r="DCO32" s="4887"/>
      <c r="DCP32" s="4888"/>
      <c r="DCQ32" s="4888"/>
      <c r="DCR32" s="4888"/>
      <c r="DCS32" s="7773" t="s">
        <v>3189</v>
      </c>
      <c r="DCT32" s="7774"/>
      <c r="DCU32" s="4882">
        <f>SUM(DCV32:DCY32)</f>
        <v>0</v>
      </c>
      <c r="DCV32" s="4883"/>
      <c r="DCW32" s="4875"/>
      <c r="DCX32" s="4875"/>
      <c r="DCY32" s="4884"/>
      <c r="DCZ32" s="4885"/>
      <c r="DDA32" s="4886"/>
      <c r="DDB32" s="4883"/>
      <c r="DDC32" s="4885"/>
      <c r="DDD32" s="4884"/>
      <c r="DDE32" s="4887"/>
      <c r="DDF32" s="4888"/>
      <c r="DDG32" s="4888"/>
      <c r="DDH32" s="4888"/>
      <c r="DDI32" s="7773" t="s">
        <v>3189</v>
      </c>
      <c r="DDJ32" s="7774"/>
      <c r="DDK32" s="4882">
        <f>SUM(DDL32:DDO32)</f>
        <v>0</v>
      </c>
      <c r="DDL32" s="4883"/>
      <c r="DDM32" s="4875"/>
      <c r="DDN32" s="4875"/>
      <c r="DDO32" s="4884"/>
      <c r="DDP32" s="4885"/>
      <c r="DDQ32" s="4886"/>
      <c r="DDR32" s="4883"/>
      <c r="DDS32" s="4885"/>
      <c r="DDT32" s="4884"/>
      <c r="DDU32" s="4887"/>
      <c r="DDV32" s="4888"/>
      <c r="DDW32" s="4888"/>
      <c r="DDX32" s="4888"/>
      <c r="DDY32" s="7773" t="s">
        <v>3189</v>
      </c>
      <c r="DDZ32" s="7774"/>
      <c r="DEA32" s="4882">
        <f>SUM(DEB32:DEE32)</f>
        <v>0</v>
      </c>
      <c r="DEB32" s="4883"/>
      <c r="DEC32" s="4875"/>
      <c r="DED32" s="4875"/>
      <c r="DEE32" s="4884"/>
      <c r="DEF32" s="4885"/>
      <c r="DEG32" s="4886"/>
      <c r="DEH32" s="4883"/>
      <c r="DEI32" s="4885"/>
      <c r="DEJ32" s="4884"/>
      <c r="DEK32" s="4887"/>
      <c r="DEL32" s="4888"/>
      <c r="DEM32" s="4888"/>
      <c r="DEN32" s="4888"/>
      <c r="DEO32" s="7773" t="s">
        <v>3189</v>
      </c>
      <c r="DEP32" s="7774"/>
      <c r="DEQ32" s="4882">
        <f>SUM(DER32:DEU32)</f>
        <v>0</v>
      </c>
      <c r="DER32" s="4883"/>
      <c r="DES32" s="4875"/>
      <c r="DET32" s="4875"/>
      <c r="DEU32" s="4884"/>
      <c r="DEV32" s="4885"/>
      <c r="DEW32" s="4886"/>
      <c r="DEX32" s="4883"/>
      <c r="DEY32" s="4885"/>
      <c r="DEZ32" s="4884"/>
      <c r="DFA32" s="4887"/>
      <c r="DFB32" s="4888"/>
      <c r="DFC32" s="4888"/>
      <c r="DFD32" s="4888"/>
      <c r="DFE32" s="7773" t="s">
        <v>3189</v>
      </c>
      <c r="DFF32" s="7774"/>
      <c r="DFG32" s="4882">
        <f>SUM(DFH32:DFK32)</f>
        <v>0</v>
      </c>
      <c r="DFH32" s="4883"/>
      <c r="DFI32" s="4875"/>
      <c r="DFJ32" s="4875"/>
      <c r="DFK32" s="4884"/>
      <c r="DFL32" s="4885"/>
      <c r="DFM32" s="4886"/>
      <c r="DFN32" s="4883"/>
      <c r="DFO32" s="4885"/>
      <c r="DFP32" s="4884"/>
      <c r="DFQ32" s="4887"/>
      <c r="DFR32" s="4888"/>
      <c r="DFS32" s="4888"/>
      <c r="DFT32" s="4888"/>
      <c r="DFU32" s="7773" t="s">
        <v>3189</v>
      </c>
      <c r="DFV32" s="7774"/>
      <c r="DFW32" s="4882">
        <f>SUM(DFX32:DGA32)</f>
        <v>0</v>
      </c>
      <c r="DFX32" s="4883"/>
      <c r="DFY32" s="4875"/>
      <c r="DFZ32" s="4875"/>
      <c r="DGA32" s="4884"/>
      <c r="DGB32" s="4885"/>
      <c r="DGC32" s="4886"/>
      <c r="DGD32" s="4883"/>
      <c r="DGE32" s="4885"/>
      <c r="DGF32" s="4884"/>
      <c r="DGG32" s="4887"/>
      <c r="DGH32" s="4888"/>
      <c r="DGI32" s="4888"/>
      <c r="DGJ32" s="4888"/>
      <c r="DGK32" s="7773" t="s">
        <v>3189</v>
      </c>
      <c r="DGL32" s="7774"/>
      <c r="DGM32" s="4882">
        <f>SUM(DGN32:DGQ32)</f>
        <v>0</v>
      </c>
      <c r="DGN32" s="4883"/>
      <c r="DGO32" s="4875"/>
      <c r="DGP32" s="4875"/>
      <c r="DGQ32" s="4884"/>
      <c r="DGR32" s="4885"/>
      <c r="DGS32" s="4886"/>
      <c r="DGT32" s="4883"/>
      <c r="DGU32" s="4885"/>
      <c r="DGV32" s="4884"/>
      <c r="DGW32" s="4887"/>
      <c r="DGX32" s="4888"/>
      <c r="DGY32" s="4888"/>
      <c r="DGZ32" s="4888"/>
      <c r="DHA32" s="7773" t="s">
        <v>3189</v>
      </c>
      <c r="DHB32" s="7774"/>
      <c r="DHC32" s="4882">
        <f>SUM(DHD32:DHG32)</f>
        <v>0</v>
      </c>
      <c r="DHD32" s="4883"/>
      <c r="DHE32" s="4875"/>
      <c r="DHF32" s="4875"/>
      <c r="DHG32" s="4884"/>
      <c r="DHH32" s="4885"/>
      <c r="DHI32" s="4886"/>
      <c r="DHJ32" s="4883"/>
      <c r="DHK32" s="4885"/>
      <c r="DHL32" s="4884"/>
      <c r="DHM32" s="4887"/>
      <c r="DHN32" s="4888"/>
      <c r="DHO32" s="4888"/>
      <c r="DHP32" s="4888"/>
      <c r="DHQ32" s="7773" t="s">
        <v>3189</v>
      </c>
      <c r="DHR32" s="7774"/>
      <c r="DHS32" s="4882">
        <f>SUM(DHT32:DHW32)</f>
        <v>0</v>
      </c>
      <c r="DHT32" s="4883"/>
      <c r="DHU32" s="4875"/>
      <c r="DHV32" s="4875"/>
      <c r="DHW32" s="4884"/>
      <c r="DHX32" s="4885"/>
      <c r="DHY32" s="4886"/>
      <c r="DHZ32" s="4883"/>
      <c r="DIA32" s="4885"/>
      <c r="DIB32" s="4884"/>
      <c r="DIC32" s="4887"/>
      <c r="DID32" s="4888"/>
      <c r="DIE32" s="4888"/>
      <c r="DIF32" s="4888"/>
      <c r="DIG32" s="7773" t="s">
        <v>3189</v>
      </c>
      <c r="DIH32" s="7774"/>
      <c r="DII32" s="4882">
        <f>SUM(DIJ32:DIM32)</f>
        <v>0</v>
      </c>
      <c r="DIJ32" s="4883"/>
      <c r="DIK32" s="4875"/>
      <c r="DIL32" s="4875"/>
      <c r="DIM32" s="4884"/>
      <c r="DIN32" s="4885"/>
      <c r="DIO32" s="4886"/>
      <c r="DIP32" s="4883"/>
      <c r="DIQ32" s="4885"/>
      <c r="DIR32" s="4884"/>
      <c r="DIS32" s="4887"/>
      <c r="DIT32" s="4888"/>
      <c r="DIU32" s="4888"/>
      <c r="DIV32" s="4888"/>
      <c r="DIW32" s="7773" t="s">
        <v>3189</v>
      </c>
      <c r="DIX32" s="7774"/>
      <c r="DIY32" s="4882">
        <f>SUM(DIZ32:DJC32)</f>
        <v>0</v>
      </c>
      <c r="DIZ32" s="4883"/>
      <c r="DJA32" s="4875"/>
      <c r="DJB32" s="4875"/>
      <c r="DJC32" s="4884"/>
      <c r="DJD32" s="4885"/>
      <c r="DJE32" s="4886"/>
      <c r="DJF32" s="4883"/>
      <c r="DJG32" s="4885"/>
      <c r="DJH32" s="4884"/>
      <c r="DJI32" s="4887"/>
      <c r="DJJ32" s="4888"/>
      <c r="DJK32" s="4888"/>
      <c r="DJL32" s="4888"/>
      <c r="DJM32" s="7773" t="s">
        <v>3189</v>
      </c>
      <c r="DJN32" s="7774"/>
      <c r="DJO32" s="4882">
        <f>SUM(DJP32:DJS32)</f>
        <v>0</v>
      </c>
      <c r="DJP32" s="4883"/>
      <c r="DJQ32" s="4875"/>
      <c r="DJR32" s="4875"/>
      <c r="DJS32" s="4884"/>
      <c r="DJT32" s="4885"/>
      <c r="DJU32" s="4886"/>
      <c r="DJV32" s="4883"/>
      <c r="DJW32" s="4885"/>
      <c r="DJX32" s="4884"/>
      <c r="DJY32" s="4887"/>
      <c r="DJZ32" s="4888"/>
      <c r="DKA32" s="4888"/>
      <c r="DKB32" s="4888"/>
      <c r="DKC32" s="7773" t="s">
        <v>3189</v>
      </c>
      <c r="DKD32" s="7774"/>
      <c r="DKE32" s="4882">
        <f>SUM(DKF32:DKI32)</f>
        <v>0</v>
      </c>
      <c r="DKF32" s="4883"/>
      <c r="DKG32" s="4875"/>
      <c r="DKH32" s="4875"/>
      <c r="DKI32" s="4884"/>
      <c r="DKJ32" s="4885"/>
      <c r="DKK32" s="4886"/>
      <c r="DKL32" s="4883"/>
      <c r="DKM32" s="4885"/>
      <c r="DKN32" s="4884"/>
      <c r="DKO32" s="4887"/>
      <c r="DKP32" s="4888"/>
      <c r="DKQ32" s="4888"/>
      <c r="DKR32" s="4888"/>
      <c r="DKS32" s="7773" t="s">
        <v>3189</v>
      </c>
      <c r="DKT32" s="7774"/>
      <c r="DKU32" s="4882">
        <f>SUM(DKV32:DKY32)</f>
        <v>0</v>
      </c>
      <c r="DKV32" s="4883"/>
      <c r="DKW32" s="4875"/>
      <c r="DKX32" s="4875"/>
      <c r="DKY32" s="4884"/>
      <c r="DKZ32" s="4885"/>
      <c r="DLA32" s="4886"/>
      <c r="DLB32" s="4883"/>
      <c r="DLC32" s="4885"/>
      <c r="DLD32" s="4884"/>
      <c r="DLE32" s="4887"/>
      <c r="DLF32" s="4888"/>
      <c r="DLG32" s="4888"/>
      <c r="DLH32" s="4888"/>
      <c r="DLI32" s="7773" t="s">
        <v>3189</v>
      </c>
      <c r="DLJ32" s="7774"/>
      <c r="DLK32" s="4882">
        <f>SUM(DLL32:DLO32)</f>
        <v>0</v>
      </c>
      <c r="DLL32" s="4883"/>
      <c r="DLM32" s="4875"/>
      <c r="DLN32" s="4875"/>
      <c r="DLO32" s="4884"/>
      <c r="DLP32" s="4885"/>
      <c r="DLQ32" s="4886"/>
      <c r="DLR32" s="4883"/>
      <c r="DLS32" s="4885"/>
      <c r="DLT32" s="4884"/>
      <c r="DLU32" s="4887"/>
      <c r="DLV32" s="4888"/>
      <c r="DLW32" s="4888"/>
      <c r="DLX32" s="4888"/>
      <c r="DLY32" s="7773" t="s">
        <v>3189</v>
      </c>
      <c r="DLZ32" s="7774"/>
      <c r="DMA32" s="4882">
        <f>SUM(DMB32:DME32)</f>
        <v>0</v>
      </c>
      <c r="DMB32" s="4883"/>
      <c r="DMC32" s="4875"/>
      <c r="DMD32" s="4875"/>
      <c r="DME32" s="4884"/>
      <c r="DMF32" s="4885"/>
      <c r="DMG32" s="4886"/>
      <c r="DMH32" s="4883"/>
      <c r="DMI32" s="4885"/>
      <c r="DMJ32" s="4884"/>
      <c r="DMK32" s="4887"/>
      <c r="DML32" s="4888"/>
      <c r="DMM32" s="4888"/>
      <c r="DMN32" s="4888"/>
      <c r="DMO32" s="7773" t="s">
        <v>3189</v>
      </c>
      <c r="DMP32" s="7774"/>
      <c r="DMQ32" s="4882">
        <f>SUM(DMR32:DMU32)</f>
        <v>0</v>
      </c>
      <c r="DMR32" s="4883"/>
      <c r="DMS32" s="4875"/>
      <c r="DMT32" s="4875"/>
      <c r="DMU32" s="4884"/>
      <c r="DMV32" s="4885"/>
      <c r="DMW32" s="4886"/>
      <c r="DMX32" s="4883"/>
      <c r="DMY32" s="4885"/>
      <c r="DMZ32" s="4884"/>
      <c r="DNA32" s="4887"/>
      <c r="DNB32" s="4888"/>
      <c r="DNC32" s="4888"/>
      <c r="DND32" s="4888"/>
      <c r="DNE32" s="7773" t="s">
        <v>3189</v>
      </c>
      <c r="DNF32" s="7774"/>
      <c r="DNG32" s="4882">
        <f>SUM(DNH32:DNK32)</f>
        <v>0</v>
      </c>
      <c r="DNH32" s="4883"/>
      <c r="DNI32" s="4875"/>
      <c r="DNJ32" s="4875"/>
      <c r="DNK32" s="4884"/>
      <c r="DNL32" s="4885"/>
      <c r="DNM32" s="4886"/>
      <c r="DNN32" s="4883"/>
      <c r="DNO32" s="4885"/>
      <c r="DNP32" s="4884"/>
      <c r="DNQ32" s="4887"/>
      <c r="DNR32" s="4888"/>
      <c r="DNS32" s="4888"/>
      <c r="DNT32" s="4888"/>
      <c r="DNU32" s="7773" t="s">
        <v>3189</v>
      </c>
      <c r="DNV32" s="7774"/>
      <c r="DNW32" s="4882">
        <f>SUM(DNX32:DOA32)</f>
        <v>0</v>
      </c>
      <c r="DNX32" s="4883"/>
      <c r="DNY32" s="4875"/>
      <c r="DNZ32" s="4875"/>
      <c r="DOA32" s="4884"/>
      <c r="DOB32" s="4885"/>
      <c r="DOC32" s="4886"/>
      <c r="DOD32" s="4883"/>
      <c r="DOE32" s="4885"/>
      <c r="DOF32" s="4884"/>
      <c r="DOG32" s="4887"/>
      <c r="DOH32" s="4888"/>
      <c r="DOI32" s="4888"/>
      <c r="DOJ32" s="4888"/>
      <c r="DOK32" s="7773" t="s">
        <v>3189</v>
      </c>
      <c r="DOL32" s="7774"/>
      <c r="DOM32" s="4882">
        <f>SUM(DON32:DOQ32)</f>
        <v>0</v>
      </c>
      <c r="DON32" s="4883"/>
      <c r="DOO32" s="4875"/>
      <c r="DOP32" s="4875"/>
      <c r="DOQ32" s="4884"/>
      <c r="DOR32" s="4885"/>
      <c r="DOS32" s="4886"/>
      <c r="DOT32" s="4883"/>
      <c r="DOU32" s="4885"/>
      <c r="DOV32" s="4884"/>
      <c r="DOW32" s="4887"/>
      <c r="DOX32" s="4888"/>
      <c r="DOY32" s="4888"/>
      <c r="DOZ32" s="4888"/>
      <c r="DPA32" s="7773" t="s">
        <v>3189</v>
      </c>
      <c r="DPB32" s="7774"/>
      <c r="DPC32" s="4882">
        <f>SUM(DPD32:DPG32)</f>
        <v>0</v>
      </c>
      <c r="DPD32" s="4883"/>
      <c r="DPE32" s="4875"/>
      <c r="DPF32" s="4875"/>
      <c r="DPG32" s="4884"/>
      <c r="DPH32" s="4885"/>
      <c r="DPI32" s="4886"/>
      <c r="DPJ32" s="4883"/>
      <c r="DPK32" s="4885"/>
      <c r="DPL32" s="4884"/>
      <c r="DPM32" s="4887"/>
      <c r="DPN32" s="4888"/>
      <c r="DPO32" s="4888"/>
      <c r="DPP32" s="4888"/>
      <c r="DPQ32" s="7773" t="s">
        <v>3189</v>
      </c>
      <c r="DPR32" s="7774"/>
      <c r="DPS32" s="4882">
        <f>SUM(DPT32:DPW32)</f>
        <v>0</v>
      </c>
      <c r="DPT32" s="4883"/>
      <c r="DPU32" s="4875"/>
      <c r="DPV32" s="4875"/>
      <c r="DPW32" s="4884"/>
      <c r="DPX32" s="4885"/>
      <c r="DPY32" s="4886"/>
      <c r="DPZ32" s="4883"/>
      <c r="DQA32" s="4885"/>
      <c r="DQB32" s="4884"/>
      <c r="DQC32" s="4887"/>
      <c r="DQD32" s="4888"/>
      <c r="DQE32" s="4888"/>
      <c r="DQF32" s="4888"/>
      <c r="DQG32" s="7773" t="s">
        <v>3189</v>
      </c>
      <c r="DQH32" s="7774"/>
      <c r="DQI32" s="4882">
        <f>SUM(DQJ32:DQM32)</f>
        <v>0</v>
      </c>
      <c r="DQJ32" s="4883"/>
      <c r="DQK32" s="4875"/>
      <c r="DQL32" s="4875"/>
      <c r="DQM32" s="4884"/>
      <c r="DQN32" s="4885"/>
      <c r="DQO32" s="4886"/>
      <c r="DQP32" s="4883"/>
      <c r="DQQ32" s="4885"/>
      <c r="DQR32" s="4884"/>
      <c r="DQS32" s="4887"/>
      <c r="DQT32" s="4888"/>
      <c r="DQU32" s="4888"/>
      <c r="DQV32" s="4888"/>
      <c r="DQW32" s="7773" t="s">
        <v>3189</v>
      </c>
      <c r="DQX32" s="7774"/>
      <c r="DQY32" s="4882">
        <f>SUM(DQZ32:DRC32)</f>
        <v>0</v>
      </c>
      <c r="DQZ32" s="4883"/>
      <c r="DRA32" s="4875"/>
      <c r="DRB32" s="4875"/>
      <c r="DRC32" s="4884"/>
      <c r="DRD32" s="4885"/>
      <c r="DRE32" s="4886"/>
      <c r="DRF32" s="4883"/>
      <c r="DRG32" s="4885"/>
      <c r="DRH32" s="4884"/>
      <c r="DRI32" s="4887"/>
      <c r="DRJ32" s="4888"/>
      <c r="DRK32" s="4888"/>
      <c r="DRL32" s="4888"/>
      <c r="DRM32" s="7773" t="s">
        <v>3189</v>
      </c>
      <c r="DRN32" s="7774"/>
      <c r="DRO32" s="4882">
        <f>SUM(DRP32:DRS32)</f>
        <v>0</v>
      </c>
      <c r="DRP32" s="4883"/>
      <c r="DRQ32" s="4875"/>
      <c r="DRR32" s="4875"/>
      <c r="DRS32" s="4884"/>
      <c r="DRT32" s="4885"/>
      <c r="DRU32" s="4886"/>
      <c r="DRV32" s="4883"/>
      <c r="DRW32" s="4885"/>
      <c r="DRX32" s="4884"/>
      <c r="DRY32" s="4887"/>
      <c r="DRZ32" s="4888"/>
      <c r="DSA32" s="4888"/>
      <c r="DSB32" s="4888"/>
      <c r="DSC32" s="7773" t="s">
        <v>3189</v>
      </c>
      <c r="DSD32" s="7774"/>
      <c r="DSE32" s="4882">
        <f>SUM(DSF32:DSI32)</f>
        <v>0</v>
      </c>
      <c r="DSF32" s="4883"/>
      <c r="DSG32" s="4875"/>
      <c r="DSH32" s="4875"/>
      <c r="DSI32" s="4884"/>
      <c r="DSJ32" s="4885"/>
      <c r="DSK32" s="4886"/>
      <c r="DSL32" s="4883"/>
      <c r="DSM32" s="4885"/>
      <c r="DSN32" s="4884"/>
      <c r="DSO32" s="4887"/>
      <c r="DSP32" s="4888"/>
      <c r="DSQ32" s="4888"/>
      <c r="DSR32" s="4888"/>
      <c r="DSS32" s="7773" t="s">
        <v>3189</v>
      </c>
      <c r="DST32" s="7774"/>
      <c r="DSU32" s="4882">
        <f>SUM(DSV32:DSY32)</f>
        <v>0</v>
      </c>
      <c r="DSV32" s="4883"/>
      <c r="DSW32" s="4875"/>
      <c r="DSX32" s="4875"/>
      <c r="DSY32" s="4884"/>
      <c r="DSZ32" s="4885"/>
      <c r="DTA32" s="4886"/>
      <c r="DTB32" s="4883"/>
      <c r="DTC32" s="4885"/>
      <c r="DTD32" s="4884"/>
      <c r="DTE32" s="4887"/>
      <c r="DTF32" s="4888"/>
      <c r="DTG32" s="4888"/>
      <c r="DTH32" s="4888"/>
      <c r="DTI32" s="7773" t="s">
        <v>3189</v>
      </c>
      <c r="DTJ32" s="7774"/>
      <c r="DTK32" s="4882">
        <f>SUM(DTL32:DTO32)</f>
        <v>0</v>
      </c>
      <c r="DTL32" s="4883"/>
      <c r="DTM32" s="4875"/>
      <c r="DTN32" s="4875"/>
      <c r="DTO32" s="4884"/>
      <c r="DTP32" s="4885"/>
      <c r="DTQ32" s="4886"/>
      <c r="DTR32" s="4883"/>
      <c r="DTS32" s="4885"/>
      <c r="DTT32" s="4884"/>
      <c r="DTU32" s="4887"/>
      <c r="DTV32" s="4888"/>
      <c r="DTW32" s="4888"/>
      <c r="DTX32" s="4888"/>
      <c r="DTY32" s="7773" t="s">
        <v>3189</v>
      </c>
      <c r="DTZ32" s="7774"/>
      <c r="DUA32" s="4882">
        <f>SUM(DUB32:DUE32)</f>
        <v>0</v>
      </c>
      <c r="DUB32" s="4883"/>
      <c r="DUC32" s="4875"/>
      <c r="DUD32" s="4875"/>
      <c r="DUE32" s="4884"/>
      <c r="DUF32" s="4885"/>
      <c r="DUG32" s="4886"/>
      <c r="DUH32" s="4883"/>
      <c r="DUI32" s="4885"/>
      <c r="DUJ32" s="4884"/>
      <c r="DUK32" s="4887"/>
      <c r="DUL32" s="4888"/>
      <c r="DUM32" s="4888"/>
      <c r="DUN32" s="4888"/>
      <c r="DUO32" s="7773" t="s">
        <v>3189</v>
      </c>
      <c r="DUP32" s="7774"/>
      <c r="DUQ32" s="4882">
        <f>SUM(DUR32:DUU32)</f>
        <v>0</v>
      </c>
      <c r="DUR32" s="4883"/>
      <c r="DUS32" s="4875"/>
      <c r="DUT32" s="4875"/>
      <c r="DUU32" s="4884"/>
      <c r="DUV32" s="4885"/>
      <c r="DUW32" s="4886"/>
      <c r="DUX32" s="4883"/>
      <c r="DUY32" s="4885"/>
      <c r="DUZ32" s="4884"/>
      <c r="DVA32" s="4887"/>
      <c r="DVB32" s="4888"/>
      <c r="DVC32" s="4888"/>
      <c r="DVD32" s="4888"/>
      <c r="DVE32" s="7773" t="s">
        <v>3189</v>
      </c>
      <c r="DVF32" s="7774"/>
      <c r="DVG32" s="4882">
        <f>SUM(DVH32:DVK32)</f>
        <v>0</v>
      </c>
      <c r="DVH32" s="4883"/>
      <c r="DVI32" s="4875"/>
      <c r="DVJ32" s="4875"/>
      <c r="DVK32" s="4884"/>
      <c r="DVL32" s="4885"/>
      <c r="DVM32" s="4886"/>
      <c r="DVN32" s="4883"/>
      <c r="DVO32" s="4885"/>
      <c r="DVP32" s="4884"/>
      <c r="DVQ32" s="4887"/>
      <c r="DVR32" s="4888"/>
      <c r="DVS32" s="4888"/>
      <c r="DVT32" s="4888"/>
      <c r="DVU32" s="7773" t="s">
        <v>3189</v>
      </c>
      <c r="DVV32" s="7774"/>
      <c r="DVW32" s="4882">
        <f>SUM(DVX32:DWA32)</f>
        <v>0</v>
      </c>
      <c r="DVX32" s="4883"/>
      <c r="DVY32" s="4875"/>
      <c r="DVZ32" s="4875"/>
      <c r="DWA32" s="4884"/>
      <c r="DWB32" s="4885"/>
      <c r="DWC32" s="4886"/>
      <c r="DWD32" s="4883"/>
      <c r="DWE32" s="4885"/>
      <c r="DWF32" s="4884"/>
      <c r="DWG32" s="4887"/>
      <c r="DWH32" s="4888"/>
      <c r="DWI32" s="4888"/>
      <c r="DWJ32" s="4888"/>
      <c r="DWK32" s="7773" t="s">
        <v>3189</v>
      </c>
      <c r="DWL32" s="7774"/>
      <c r="DWM32" s="4882">
        <f>SUM(DWN32:DWQ32)</f>
        <v>0</v>
      </c>
      <c r="DWN32" s="4883"/>
      <c r="DWO32" s="4875"/>
      <c r="DWP32" s="4875"/>
      <c r="DWQ32" s="4884"/>
      <c r="DWR32" s="4885"/>
      <c r="DWS32" s="4886"/>
      <c r="DWT32" s="4883"/>
      <c r="DWU32" s="4885"/>
      <c r="DWV32" s="4884"/>
      <c r="DWW32" s="4887"/>
      <c r="DWX32" s="4888"/>
      <c r="DWY32" s="4888"/>
      <c r="DWZ32" s="4888"/>
      <c r="DXA32" s="7773" t="s">
        <v>3189</v>
      </c>
      <c r="DXB32" s="7774"/>
      <c r="DXC32" s="4882">
        <f>SUM(DXD32:DXG32)</f>
        <v>0</v>
      </c>
      <c r="DXD32" s="4883"/>
      <c r="DXE32" s="4875"/>
      <c r="DXF32" s="4875"/>
      <c r="DXG32" s="4884"/>
      <c r="DXH32" s="4885"/>
      <c r="DXI32" s="4886"/>
      <c r="DXJ32" s="4883"/>
      <c r="DXK32" s="4885"/>
      <c r="DXL32" s="4884"/>
      <c r="DXM32" s="4887"/>
      <c r="DXN32" s="4888"/>
      <c r="DXO32" s="4888"/>
      <c r="DXP32" s="4888"/>
      <c r="DXQ32" s="7773" t="s">
        <v>3189</v>
      </c>
      <c r="DXR32" s="7774"/>
      <c r="DXS32" s="4882">
        <f>SUM(DXT32:DXW32)</f>
        <v>0</v>
      </c>
      <c r="DXT32" s="4883"/>
      <c r="DXU32" s="4875"/>
      <c r="DXV32" s="4875"/>
      <c r="DXW32" s="4884"/>
      <c r="DXX32" s="4885"/>
      <c r="DXY32" s="4886"/>
      <c r="DXZ32" s="4883"/>
      <c r="DYA32" s="4885"/>
      <c r="DYB32" s="4884"/>
      <c r="DYC32" s="4887"/>
      <c r="DYD32" s="4888"/>
      <c r="DYE32" s="4888"/>
      <c r="DYF32" s="4888"/>
      <c r="DYG32" s="7773" t="s">
        <v>3189</v>
      </c>
      <c r="DYH32" s="7774"/>
      <c r="DYI32" s="4882">
        <f>SUM(DYJ32:DYM32)</f>
        <v>0</v>
      </c>
      <c r="DYJ32" s="4883"/>
      <c r="DYK32" s="4875"/>
      <c r="DYL32" s="4875"/>
      <c r="DYM32" s="4884"/>
      <c r="DYN32" s="4885"/>
      <c r="DYO32" s="4886"/>
      <c r="DYP32" s="4883"/>
      <c r="DYQ32" s="4885"/>
      <c r="DYR32" s="4884"/>
      <c r="DYS32" s="4887"/>
      <c r="DYT32" s="4888"/>
      <c r="DYU32" s="4888"/>
      <c r="DYV32" s="4888"/>
      <c r="DYW32" s="7773" t="s">
        <v>3189</v>
      </c>
      <c r="DYX32" s="7774"/>
      <c r="DYY32" s="4882">
        <f>SUM(DYZ32:DZC32)</f>
        <v>0</v>
      </c>
      <c r="DYZ32" s="4883"/>
      <c r="DZA32" s="4875"/>
      <c r="DZB32" s="4875"/>
      <c r="DZC32" s="4884"/>
      <c r="DZD32" s="4885"/>
      <c r="DZE32" s="4886"/>
      <c r="DZF32" s="4883"/>
      <c r="DZG32" s="4885"/>
      <c r="DZH32" s="4884"/>
      <c r="DZI32" s="4887"/>
      <c r="DZJ32" s="4888"/>
      <c r="DZK32" s="4888"/>
      <c r="DZL32" s="4888"/>
      <c r="DZM32" s="7773" t="s">
        <v>3189</v>
      </c>
      <c r="DZN32" s="7774"/>
      <c r="DZO32" s="4882">
        <f>SUM(DZP32:DZS32)</f>
        <v>0</v>
      </c>
      <c r="DZP32" s="4883"/>
      <c r="DZQ32" s="4875"/>
      <c r="DZR32" s="4875"/>
      <c r="DZS32" s="4884"/>
      <c r="DZT32" s="4885"/>
      <c r="DZU32" s="4886"/>
      <c r="DZV32" s="4883"/>
      <c r="DZW32" s="4885"/>
      <c r="DZX32" s="4884"/>
      <c r="DZY32" s="4887"/>
      <c r="DZZ32" s="4888"/>
      <c r="EAA32" s="4888"/>
      <c r="EAB32" s="4888"/>
      <c r="EAC32" s="7773" t="s">
        <v>3189</v>
      </c>
      <c r="EAD32" s="7774"/>
      <c r="EAE32" s="4882">
        <f>SUM(EAF32:EAI32)</f>
        <v>0</v>
      </c>
      <c r="EAF32" s="4883"/>
      <c r="EAG32" s="4875"/>
      <c r="EAH32" s="4875"/>
      <c r="EAI32" s="4884"/>
      <c r="EAJ32" s="4885"/>
      <c r="EAK32" s="4886"/>
      <c r="EAL32" s="4883"/>
      <c r="EAM32" s="4885"/>
      <c r="EAN32" s="4884"/>
      <c r="EAO32" s="4887"/>
      <c r="EAP32" s="4888"/>
      <c r="EAQ32" s="4888"/>
      <c r="EAR32" s="4888"/>
      <c r="EAS32" s="7773" t="s">
        <v>3189</v>
      </c>
      <c r="EAT32" s="7774"/>
      <c r="EAU32" s="4882">
        <f>SUM(EAV32:EAY32)</f>
        <v>0</v>
      </c>
      <c r="EAV32" s="4883"/>
      <c r="EAW32" s="4875"/>
      <c r="EAX32" s="4875"/>
      <c r="EAY32" s="4884"/>
      <c r="EAZ32" s="4885"/>
      <c r="EBA32" s="4886"/>
      <c r="EBB32" s="4883"/>
      <c r="EBC32" s="4885"/>
      <c r="EBD32" s="4884"/>
      <c r="EBE32" s="4887"/>
      <c r="EBF32" s="4888"/>
      <c r="EBG32" s="4888"/>
      <c r="EBH32" s="4888"/>
      <c r="EBI32" s="7773" t="s">
        <v>3189</v>
      </c>
      <c r="EBJ32" s="7774"/>
      <c r="EBK32" s="4882">
        <f>SUM(EBL32:EBO32)</f>
        <v>0</v>
      </c>
      <c r="EBL32" s="4883"/>
      <c r="EBM32" s="4875"/>
      <c r="EBN32" s="4875"/>
      <c r="EBO32" s="4884"/>
      <c r="EBP32" s="4885"/>
      <c r="EBQ32" s="4886"/>
      <c r="EBR32" s="4883"/>
      <c r="EBS32" s="4885"/>
      <c r="EBT32" s="4884"/>
      <c r="EBU32" s="4887"/>
      <c r="EBV32" s="4888"/>
      <c r="EBW32" s="4888"/>
      <c r="EBX32" s="4888"/>
      <c r="EBY32" s="7773" t="s">
        <v>3189</v>
      </c>
      <c r="EBZ32" s="7774"/>
      <c r="ECA32" s="4882">
        <f>SUM(ECB32:ECE32)</f>
        <v>0</v>
      </c>
      <c r="ECB32" s="4883"/>
      <c r="ECC32" s="4875"/>
      <c r="ECD32" s="4875"/>
      <c r="ECE32" s="4884"/>
      <c r="ECF32" s="4885"/>
      <c r="ECG32" s="4886"/>
      <c r="ECH32" s="4883"/>
      <c r="ECI32" s="4885"/>
      <c r="ECJ32" s="4884"/>
      <c r="ECK32" s="4887"/>
      <c r="ECL32" s="4888"/>
      <c r="ECM32" s="4888"/>
      <c r="ECN32" s="4888"/>
      <c r="ECO32" s="7773" t="s">
        <v>3189</v>
      </c>
      <c r="ECP32" s="7774"/>
      <c r="ECQ32" s="4882">
        <f>SUM(ECR32:ECU32)</f>
        <v>0</v>
      </c>
      <c r="ECR32" s="4883"/>
      <c r="ECS32" s="4875"/>
      <c r="ECT32" s="4875"/>
      <c r="ECU32" s="4884"/>
      <c r="ECV32" s="4885"/>
      <c r="ECW32" s="4886"/>
      <c r="ECX32" s="4883"/>
      <c r="ECY32" s="4885"/>
      <c r="ECZ32" s="4884"/>
      <c r="EDA32" s="4887"/>
      <c r="EDB32" s="4888"/>
      <c r="EDC32" s="4888"/>
      <c r="EDD32" s="4888"/>
      <c r="EDE32" s="7773" t="s">
        <v>3189</v>
      </c>
      <c r="EDF32" s="7774"/>
      <c r="EDG32" s="4882">
        <f>SUM(EDH32:EDK32)</f>
        <v>0</v>
      </c>
      <c r="EDH32" s="4883"/>
      <c r="EDI32" s="4875"/>
      <c r="EDJ32" s="4875"/>
      <c r="EDK32" s="4884"/>
      <c r="EDL32" s="4885"/>
      <c r="EDM32" s="4886"/>
      <c r="EDN32" s="4883"/>
      <c r="EDO32" s="4885"/>
      <c r="EDP32" s="4884"/>
      <c r="EDQ32" s="4887"/>
      <c r="EDR32" s="4888"/>
      <c r="EDS32" s="4888"/>
      <c r="EDT32" s="4888"/>
      <c r="EDU32" s="7773" t="s">
        <v>3189</v>
      </c>
      <c r="EDV32" s="7774"/>
      <c r="EDW32" s="4882">
        <f>SUM(EDX32:EEA32)</f>
        <v>0</v>
      </c>
      <c r="EDX32" s="4883"/>
      <c r="EDY32" s="4875"/>
      <c r="EDZ32" s="4875"/>
      <c r="EEA32" s="4884"/>
      <c r="EEB32" s="4885"/>
      <c r="EEC32" s="4886"/>
      <c r="EED32" s="4883"/>
      <c r="EEE32" s="4885"/>
      <c r="EEF32" s="4884"/>
      <c r="EEG32" s="4887"/>
      <c r="EEH32" s="4888"/>
      <c r="EEI32" s="4888"/>
      <c r="EEJ32" s="4888"/>
      <c r="EEK32" s="7773" t="s">
        <v>3189</v>
      </c>
      <c r="EEL32" s="7774"/>
      <c r="EEM32" s="4882">
        <f>SUM(EEN32:EEQ32)</f>
        <v>0</v>
      </c>
      <c r="EEN32" s="4883"/>
      <c r="EEO32" s="4875"/>
      <c r="EEP32" s="4875"/>
      <c r="EEQ32" s="4884"/>
      <c r="EER32" s="4885"/>
      <c r="EES32" s="4886"/>
      <c r="EET32" s="4883"/>
      <c r="EEU32" s="4885"/>
      <c r="EEV32" s="4884"/>
      <c r="EEW32" s="4887"/>
      <c r="EEX32" s="4888"/>
      <c r="EEY32" s="4888"/>
      <c r="EEZ32" s="4888"/>
      <c r="EFA32" s="7773" t="s">
        <v>3189</v>
      </c>
      <c r="EFB32" s="7774"/>
      <c r="EFC32" s="4882">
        <f>SUM(EFD32:EFG32)</f>
        <v>0</v>
      </c>
      <c r="EFD32" s="4883"/>
      <c r="EFE32" s="4875"/>
      <c r="EFF32" s="4875"/>
      <c r="EFG32" s="4884"/>
      <c r="EFH32" s="4885"/>
      <c r="EFI32" s="4886"/>
      <c r="EFJ32" s="4883"/>
      <c r="EFK32" s="4885"/>
      <c r="EFL32" s="4884"/>
      <c r="EFM32" s="4887"/>
      <c r="EFN32" s="4888"/>
      <c r="EFO32" s="4888"/>
      <c r="EFP32" s="4888"/>
      <c r="EFQ32" s="7773" t="s">
        <v>3189</v>
      </c>
      <c r="EFR32" s="7774"/>
      <c r="EFS32" s="4882">
        <f>SUM(EFT32:EFW32)</f>
        <v>0</v>
      </c>
      <c r="EFT32" s="4883"/>
      <c r="EFU32" s="4875"/>
      <c r="EFV32" s="4875"/>
      <c r="EFW32" s="4884"/>
      <c r="EFX32" s="4885"/>
      <c r="EFY32" s="4886"/>
      <c r="EFZ32" s="4883"/>
      <c r="EGA32" s="4885"/>
      <c r="EGB32" s="4884"/>
      <c r="EGC32" s="4887"/>
      <c r="EGD32" s="4888"/>
      <c r="EGE32" s="4888"/>
      <c r="EGF32" s="4888"/>
      <c r="EGG32" s="7773" t="s">
        <v>3189</v>
      </c>
      <c r="EGH32" s="7774"/>
      <c r="EGI32" s="4882">
        <f>SUM(EGJ32:EGM32)</f>
        <v>0</v>
      </c>
      <c r="EGJ32" s="4883"/>
      <c r="EGK32" s="4875"/>
      <c r="EGL32" s="4875"/>
      <c r="EGM32" s="4884"/>
      <c r="EGN32" s="4885"/>
      <c r="EGO32" s="4886"/>
      <c r="EGP32" s="4883"/>
      <c r="EGQ32" s="4885"/>
      <c r="EGR32" s="4884"/>
      <c r="EGS32" s="4887"/>
      <c r="EGT32" s="4888"/>
      <c r="EGU32" s="4888"/>
      <c r="EGV32" s="4888"/>
      <c r="EGW32" s="7773" t="s">
        <v>3189</v>
      </c>
      <c r="EGX32" s="7774"/>
      <c r="EGY32" s="4882">
        <f>SUM(EGZ32:EHC32)</f>
        <v>0</v>
      </c>
      <c r="EGZ32" s="4883"/>
      <c r="EHA32" s="4875"/>
      <c r="EHB32" s="4875"/>
      <c r="EHC32" s="4884"/>
      <c r="EHD32" s="4885"/>
      <c r="EHE32" s="4886"/>
      <c r="EHF32" s="4883"/>
      <c r="EHG32" s="4885"/>
      <c r="EHH32" s="4884"/>
      <c r="EHI32" s="4887"/>
      <c r="EHJ32" s="4888"/>
      <c r="EHK32" s="4888"/>
      <c r="EHL32" s="4888"/>
      <c r="EHM32" s="7773" t="s">
        <v>3189</v>
      </c>
      <c r="EHN32" s="7774"/>
      <c r="EHO32" s="4882">
        <f>SUM(EHP32:EHS32)</f>
        <v>0</v>
      </c>
      <c r="EHP32" s="4883"/>
      <c r="EHQ32" s="4875"/>
      <c r="EHR32" s="4875"/>
      <c r="EHS32" s="4884"/>
      <c r="EHT32" s="4885"/>
      <c r="EHU32" s="4886"/>
      <c r="EHV32" s="4883"/>
      <c r="EHW32" s="4885"/>
      <c r="EHX32" s="4884"/>
      <c r="EHY32" s="4887"/>
      <c r="EHZ32" s="4888"/>
      <c r="EIA32" s="4888"/>
      <c r="EIB32" s="4888"/>
      <c r="EIC32" s="7773" t="s">
        <v>3189</v>
      </c>
      <c r="EID32" s="7774"/>
      <c r="EIE32" s="4882">
        <f>SUM(EIF32:EII32)</f>
        <v>0</v>
      </c>
      <c r="EIF32" s="4883"/>
      <c r="EIG32" s="4875"/>
      <c r="EIH32" s="4875"/>
      <c r="EII32" s="4884"/>
      <c r="EIJ32" s="4885"/>
      <c r="EIK32" s="4886"/>
      <c r="EIL32" s="4883"/>
      <c r="EIM32" s="4885"/>
      <c r="EIN32" s="4884"/>
      <c r="EIO32" s="4887"/>
      <c r="EIP32" s="4888"/>
      <c r="EIQ32" s="4888"/>
      <c r="EIR32" s="4888"/>
      <c r="EIS32" s="7773" t="s">
        <v>3189</v>
      </c>
      <c r="EIT32" s="7774"/>
      <c r="EIU32" s="4882">
        <f>SUM(EIV32:EIY32)</f>
        <v>0</v>
      </c>
      <c r="EIV32" s="4883"/>
      <c r="EIW32" s="4875"/>
      <c r="EIX32" s="4875"/>
      <c r="EIY32" s="4884"/>
      <c r="EIZ32" s="4885"/>
      <c r="EJA32" s="4886"/>
      <c r="EJB32" s="4883"/>
      <c r="EJC32" s="4885"/>
      <c r="EJD32" s="4884"/>
      <c r="EJE32" s="4887"/>
      <c r="EJF32" s="4888"/>
      <c r="EJG32" s="4888"/>
      <c r="EJH32" s="4888"/>
      <c r="EJI32" s="7773" t="s">
        <v>3189</v>
      </c>
      <c r="EJJ32" s="7774"/>
      <c r="EJK32" s="4882">
        <f>SUM(EJL32:EJO32)</f>
        <v>0</v>
      </c>
      <c r="EJL32" s="4883"/>
      <c r="EJM32" s="4875"/>
      <c r="EJN32" s="4875"/>
      <c r="EJO32" s="4884"/>
      <c r="EJP32" s="4885"/>
      <c r="EJQ32" s="4886"/>
      <c r="EJR32" s="4883"/>
      <c r="EJS32" s="4885"/>
      <c r="EJT32" s="4884"/>
      <c r="EJU32" s="4887"/>
      <c r="EJV32" s="4888"/>
      <c r="EJW32" s="4888"/>
      <c r="EJX32" s="4888"/>
      <c r="EJY32" s="7773" t="s">
        <v>3189</v>
      </c>
      <c r="EJZ32" s="7774"/>
      <c r="EKA32" s="4882">
        <f>SUM(EKB32:EKE32)</f>
        <v>0</v>
      </c>
      <c r="EKB32" s="4883"/>
      <c r="EKC32" s="4875"/>
      <c r="EKD32" s="4875"/>
      <c r="EKE32" s="4884"/>
      <c r="EKF32" s="4885"/>
      <c r="EKG32" s="4886"/>
      <c r="EKH32" s="4883"/>
      <c r="EKI32" s="4885"/>
      <c r="EKJ32" s="4884"/>
      <c r="EKK32" s="4887"/>
      <c r="EKL32" s="4888"/>
      <c r="EKM32" s="4888"/>
      <c r="EKN32" s="4888"/>
      <c r="EKO32" s="7773" t="s">
        <v>3189</v>
      </c>
      <c r="EKP32" s="7774"/>
      <c r="EKQ32" s="4882">
        <f>SUM(EKR32:EKU32)</f>
        <v>0</v>
      </c>
      <c r="EKR32" s="4883"/>
      <c r="EKS32" s="4875"/>
      <c r="EKT32" s="4875"/>
      <c r="EKU32" s="4884"/>
      <c r="EKV32" s="4885"/>
      <c r="EKW32" s="4886"/>
      <c r="EKX32" s="4883"/>
      <c r="EKY32" s="4885"/>
      <c r="EKZ32" s="4884"/>
      <c r="ELA32" s="4887"/>
      <c r="ELB32" s="4888"/>
      <c r="ELC32" s="4888"/>
      <c r="ELD32" s="4888"/>
      <c r="ELE32" s="7773" t="s">
        <v>3189</v>
      </c>
      <c r="ELF32" s="7774"/>
      <c r="ELG32" s="4882">
        <f>SUM(ELH32:ELK32)</f>
        <v>0</v>
      </c>
      <c r="ELH32" s="4883"/>
      <c r="ELI32" s="4875"/>
      <c r="ELJ32" s="4875"/>
      <c r="ELK32" s="4884"/>
      <c r="ELL32" s="4885"/>
      <c r="ELM32" s="4886"/>
      <c r="ELN32" s="4883"/>
      <c r="ELO32" s="4885"/>
      <c r="ELP32" s="4884"/>
      <c r="ELQ32" s="4887"/>
      <c r="ELR32" s="4888"/>
      <c r="ELS32" s="4888"/>
      <c r="ELT32" s="4888"/>
      <c r="ELU32" s="7773" t="s">
        <v>3189</v>
      </c>
      <c r="ELV32" s="7774"/>
      <c r="ELW32" s="4882">
        <f>SUM(ELX32:EMA32)</f>
        <v>0</v>
      </c>
      <c r="ELX32" s="4883"/>
      <c r="ELY32" s="4875"/>
      <c r="ELZ32" s="4875"/>
      <c r="EMA32" s="4884"/>
      <c r="EMB32" s="4885"/>
      <c r="EMC32" s="4886"/>
      <c r="EMD32" s="4883"/>
      <c r="EME32" s="4885"/>
      <c r="EMF32" s="4884"/>
      <c r="EMG32" s="4887"/>
      <c r="EMH32" s="4888"/>
      <c r="EMI32" s="4888"/>
      <c r="EMJ32" s="4888"/>
      <c r="EMK32" s="7773" t="s">
        <v>3189</v>
      </c>
      <c r="EML32" s="7774"/>
      <c r="EMM32" s="4882">
        <f>SUM(EMN32:EMQ32)</f>
        <v>0</v>
      </c>
      <c r="EMN32" s="4883"/>
      <c r="EMO32" s="4875"/>
      <c r="EMP32" s="4875"/>
      <c r="EMQ32" s="4884"/>
      <c r="EMR32" s="4885"/>
      <c r="EMS32" s="4886"/>
      <c r="EMT32" s="4883"/>
      <c r="EMU32" s="4885"/>
      <c r="EMV32" s="4884"/>
      <c r="EMW32" s="4887"/>
      <c r="EMX32" s="4888"/>
      <c r="EMY32" s="4888"/>
      <c r="EMZ32" s="4888"/>
      <c r="ENA32" s="7773" t="s">
        <v>3189</v>
      </c>
      <c r="ENB32" s="7774"/>
      <c r="ENC32" s="4882">
        <f>SUM(END32:ENG32)</f>
        <v>0</v>
      </c>
      <c r="END32" s="4883"/>
      <c r="ENE32" s="4875"/>
      <c r="ENF32" s="4875"/>
      <c r="ENG32" s="4884"/>
      <c r="ENH32" s="4885"/>
      <c r="ENI32" s="4886"/>
      <c r="ENJ32" s="4883"/>
      <c r="ENK32" s="4885"/>
      <c r="ENL32" s="4884"/>
      <c r="ENM32" s="4887"/>
      <c r="ENN32" s="4888"/>
      <c r="ENO32" s="4888"/>
      <c r="ENP32" s="4888"/>
      <c r="ENQ32" s="7773" t="s">
        <v>3189</v>
      </c>
      <c r="ENR32" s="7774"/>
      <c r="ENS32" s="4882">
        <f>SUM(ENT32:ENW32)</f>
        <v>0</v>
      </c>
      <c r="ENT32" s="4883"/>
      <c r="ENU32" s="4875"/>
      <c r="ENV32" s="4875"/>
      <c r="ENW32" s="4884"/>
      <c r="ENX32" s="4885"/>
      <c r="ENY32" s="4886"/>
      <c r="ENZ32" s="4883"/>
      <c r="EOA32" s="4885"/>
      <c r="EOB32" s="4884"/>
      <c r="EOC32" s="4887"/>
      <c r="EOD32" s="4888"/>
      <c r="EOE32" s="4888"/>
      <c r="EOF32" s="4888"/>
      <c r="EOG32" s="7773" t="s">
        <v>3189</v>
      </c>
      <c r="EOH32" s="7774"/>
      <c r="EOI32" s="4882">
        <f>SUM(EOJ32:EOM32)</f>
        <v>0</v>
      </c>
      <c r="EOJ32" s="4883"/>
      <c r="EOK32" s="4875"/>
      <c r="EOL32" s="4875"/>
      <c r="EOM32" s="4884"/>
      <c r="EON32" s="4885"/>
      <c r="EOO32" s="4886"/>
      <c r="EOP32" s="4883"/>
      <c r="EOQ32" s="4885"/>
      <c r="EOR32" s="4884"/>
      <c r="EOS32" s="4887"/>
      <c r="EOT32" s="4888"/>
      <c r="EOU32" s="4888"/>
      <c r="EOV32" s="4888"/>
      <c r="EOW32" s="7773" t="s">
        <v>3189</v>
      </c>
      <c r="EOX32" s="7774"/>
      <c r="EOY32" s="4882">
        <f>SUM(EOZ32:EPC32)</f>
        <v>0</v>
      </c>
      <c r="EOZ32" s="4883"/>
      <c r="EPA32" s="4875"/>
      <c r="EPB32" s="4875"/>
      <c r="EPC32" s="4884"/>
      <c r="EPD32" s="4885"/>
      <c r="EPE32" s="4886"/>
      <c r="EPF32" s="4883"/>
      <c r="EPG32" s="4885"/>
      <c r="EPH32" s="4884"/>
      <c r="EPI32" s="4887"/>
      <c r="EPJ32" s="4888"/>
      <c r="EPK32" s="4888"/>
      <c r="EPL32" s="4888"/>
      <c r="EPM32" s="7773" t="s">
        <v>3189</v>
      </c>
      <c r="EPN32" s="7774"/>
      <c r="EPO32" s="4882">
        <f>SUM(EPP32:EPS32)</f>
        <v>0</v>
      </c>
      <c r="EPP32" s="4883"/>
      <c r="EPQ32" s="4875"/>
      <c r="EPR32" s="4875"/>
      <c r="EPS32" s="4884"/>
      <c r="EPT32" s="4885"/>
      <c r="EPU32" s="4886"/>
      <c r="EPV32" s="4883"/>
      <c r="EPW32" s="4885"/>
      <c r="EPX32" s="4884"/>
      <c r="EPY32" s="4887"/>
      <c r="EPZ32" s="4888"/>
      <c r="EQA32" s="4888"/>
      <c r="EQB32" s="4888"/>
      <c r="EQC32" s="7773" t="s">
        <v>3189</v>
      </c>
      <c r="EQD32" s="7774"/>
      <c r="EQE32" s="4882">
        <f>SUM(EQF32:EQI32)</f>
        <v>0</v>
      </c>
      <c r="EQF32" s="4883"/>
      <c r="EQG32" s="4875"/>
      <c r="EQH32" s="4875"/>
      <c r="EQI32" s="4884"/>
      <c r="EQJ32" s="4885"/>
      <c r="EQK32" s="4886"/>
      <c r="EQL32" s="4883"/>
      <c r="EQM32" s="4885"/>
      <c r="EQN32" s="4884"/>
      <c r="EQO32" s="4887"/>
      <c r="EQP32" s="4888"/>
      <c r="EQQ32" s="4888"/>
      <c r="EQR32" s="4888"/>
      <c r="EQS32" s="7773" t="s">
        <v>3189</v>
      </c>
      <c r="EQT32" s="7774"/>
      <c r="EQU32" s="4882">
        <f>SUM(EQV32:EQY32)</f>
        <v>0</v>
      </c>
      <c r="EQV32" s="4883"/>
      <c r="EQW32" s="4875"/>
      <c r="EQX32" s="4875"/>
      <c r="EQY32" s="4884"/>
      <c r="EQZ32" s="4885"/>
      <c r="ERA32" s="4886"/>
      <c r="ERB32" s="4883"/>
      <c r="ERC32" s="4885"/>
      <c r="ERD32" s="4884"/>
      <c r="ERE32" s="4887"/>
      <c r="ERF32" s="4888"/>
      <c r="ERG32" s="4888"/>
      <c r="ERH32" s="4888"/>
      <c r="ERI32" s="7773" t="s">
        <v>3189</v>
      </c>
      <c r="ERJ32" s="7774"/>
      <c r="ERK32" s="4882">
        <f>SUM(ERL32:ERO32)</f>
        <v>0</v>
      </c>
      <c r="ERL32" s="4883"/>
      <c r="ERM32" s="4875"/>
      <c r="ERN32" s="4875"/>
      <c r="ERO32" s="4884"/>
      <c r="ERP32" s="4885"/>
      <c r="ERQ32" s="4886"/>
      <c r="ERR32" s="4883"/>
      <c r="ERS32" s="4885"/>
      <c r="ERT32" s="4884"/>
      <c r="ERU32" s="4887"/>
      <c r="ERV32" s="4888"/>
      <c r="ERW32" s="4888"/>
      <c r="ERX32" s="4888"/>
      <c r="ERY32" s="7773" t="s">
        <v>3189</v>
      </c>
      <c r="ERZ32" s="7774"/>
      <c r="ESA32" s="4882">
        <f>SUM(ESB32:ESE32)</f>
        <v>0</v>
      </c>
      <c r="ESB32" s="4883"/>
      <c r="ESC32" s="4875"/>
      <c r="ESD32" s="4875"/>
      <c r="ESE32" s="4884"/>
      <c r="ESF32" s="4885"/>
      <c r="ESG32" s="4886"/>
      <c r="ESH32" s="4883"/>
      <c r="ESI32" s="4885"/>
      <c r="ESJ32" s="4884"/>
      <c r="ESK32" s="4887"/>
      <c r="ESL32" s="4888"/>
      <c r="ESM32" s="4888"/>
      <c r="ESN32" s="4888"/>
      <c r="ESO32" s="7773" t="s">
        <v>3189</v>
      </c>
      <c r="ESP32" s="7774"/>
      <c r="ESQ32" s="4882">
        <f>SUM(ESR32:ESU32)</f>
        <v>0</v>
      </c>
      <c r="ESR32" s="4883"/>
      <c r="ESS32" s="4875"/>
      <c r="EST32" s="4875"/>
      <c r="ESU32" s="4884"/>
      <c r="ESV32" s="4885"/>
      <c r="ESW32" s="4886"/>
      <c r="ESX32" s="4883"/>
      <c r="ESY32" s="4885"/>
      <c r="ESZ32" s="4884"/>
      <c r="ETA32" s="4887"/>
      <c r="ETB32" s="4888"/>
      <c r="ETC32" s="4888"/>
      <c r="ETD32" s="4888"/>
      <c r="ETE32" s="7773" t="s">
        <v>3189</v>
      </c>
      <c r="ETF32" s="7774"/>
      <c r="ETG32" s="4882">
        <f>SUM(ETH32:ETK32)</f>
        <v>0</v>
      </c>
      <c r="ETH32" s="4883"/>
      <c r="ETI32" s="4875"/>
      <c r="ETJ32" s="4875"/>
      <c r="ETK32" s="4884"/>
      <c r="ETL32" s="4885"/>
      <c r="ETM32" s="4886"/>
      <c r="ETN32" s="4883"/>
      <c r="ETO32" s="4885"/>
      <c r="ETP32" s="4884"/>
      <c r="ETQ32" s="4887"/>
      <c r="ETR32" s="4888"/>
      <c r="ETS32" s="4888"/>
      <c r="ETT32" s="4888"/>
      <c r="ETU32" s="7773" t="s">
        <v>3189</v>
      </c>
      <c r="ETV32" s="7774"/>
      <c r="ETW32" s="4882">
        <f>SUM(ETX32:EUA32)</f>
        <v>0</v>
      </c>
      <c r="ETX32" s="4883"/>
      <c r="ETY32" s="4875"/>
      <c r="ETZ32" s="4875"/>
      <c r="EUA32" s="4884"/>
      <c r="EUB32" s="4885"/>
      <c r="EUC32" s="4886"/>
      <c r="EUD32" s="4883"/>
      <c r="EUE32" s="4885"/>
      <c r="EUF32" s="4884"/>
      <c r="EUG32" s="4887"/>
      <c r="EUH32" s="4888"/>
      <c r="EUI32" s="4888"/>
      <c r="EUJ32" s="4888"/>
      <c r="EUK32" s="7773" t="s">
        <v>3189</v>
      </c>
      <c r="EUL32" s="7774"/>
      <c r="EUM32" s="4882">
        <f>SUM(EUN32:EUQ32)</f>
        <v>0</v>
      </c>
      <c r="EUN32" s="4883"/>
      <c r="EUO32" s="4875"/>
      <c r="EUP32" s="4875"/>
      <c r="EUQ32" s="4884"/>
      <c r="EUR32" s="4885"/>
      <c r="EUS32" s="4886"/>
      <c r="EUT32" s="4883"/>
      <c r="EUU32" s="4885"/>
      <c r="EUV32" s="4884"/>
      <c r="EUW32" s="4887"/>
      <c r="EUX32" s="4888"/>
      <c r="EUY32" s="4888"/>
      <c r="EUZ32" s="4888"/>
      <c r="EVA32" s="7773" t="s">
        <v>3189</v>
      </c>
      <c r="EVB32" s="7774"/>
      <c r="EVC32" s="4882">
        <f>SUM(EVD32:EVG32)</f>
        <v>0</v>
      </c>
      <c r="EVD32" s="4883"/>
      <c r="EVE32" s="4875"/>
      <c r="EVF32" s="4875"/>
      <c r="EVG32" s="4884"/>
      <c r="EVH32" s="4885"/>
      <c r="EVI32" s="4886"/>
      <c r="EVJ32" s="4883"/>
      <c r="EVK32" s="4885"/>
      <c r="EVL32" s="4884"/>
      <c r="EVM32" s="4887"/>
      <c r="EVN32" s="4888"/>
      <c r="EVO32" s="4888"/>
      <c r="EVP32" s="4888"/>
      <c r="EVQ32" s="7773" t="s">
        <v>3189</v>
      </c>
      <c r="EVR32" s="7774"/>
      <c r="EVS32" s="4882">
        <f>SUM(EVT32:EVW32)</f>
        <v>0</v>
      </c>
      <c r="EVT32" s="4883"/>
      <c r="EVU32" s="4875"/>
      <c r="EVV32" s="4875"/>
      <c r="EVW32" s="4884"/>
      <c r="EVX32" s="4885"/>
      <c r="EVY32" s="4886"/>
      <c r="EVZ32" s="4883"/>
      <c r="EWA32" s="4885"/>
      <c r="EWB32" s="4884"/>
      <c r="EWC32" s="4887"/>
      <c r="EWD32" s="4888"/>
      <c r="EWE32" s="4888"/>
      <c r="EWF32" s="4888"/>
      <c r="EWG32" s="7773" t="s">
        <v>3189</v>
      </c>
      <c r="EWH32" s="7774"/>
      <c r="EWI32" s="4882">
        <f>SUM(EWJ32:EWM32)</f>
        <v>0</v>
      </c>
      <c r="EWJ32" s="4883"/>
      <c r="EWK32" s="4875"/>
      <c r="EWL32" s="4875"/>
      <c r="EWM32" s="4884"/>
      <c r="EWN32" s="4885"/>
      <c r="EWO32" s="4886"/>
      <c r="EWP32" s="4883"/>
      <c r="EWQ32" s="4885"/>
      <c r="EWR32" s="4884"/>
      <c r="EWS32" s="4887"/>
      <c r="EWT32" s="4888"/>
      <c r="EWU32" s="4888"/>
      <c r="EWV32" s="4888"/>
      <c r="EWW32" s="7773" t="s">
        <v>3189</v>
      </c>
      <c r="EWX32" s="7774"/>
      <c r="EWY32" s="4882">
        <f>SUM(EWZ32:EXC32)</f>
        <v>0</v>
      </c>
      <c r="EWZ32" s="4883"/>
      <c r="EXA32" s="4875"/>
      <c r="EXB32" s="4875"/>
      <c r="EXC32" s="4884"/>
      <c r="EXD32" s="4885"/>
      <c r="EXE32" s="4886"/>
      <c r="EXF32" s="4883"/>
      <c r="EXG32" s="4885"/>
      <c r="EXH32" s="4884"/>
      <c r="EXI32" s="4887"/>
      <c r="EXJ32" s="4888"/>
      <c r="EXK32" s="4888"/>
      <c r="EXL32" s="4888"/>
      <c r="EXM32" s="7773" t="s">
        <v>3189</v>
      </c>
      <c r="EXN32" s="7774"/>
      <c r="EXO32" s="4882">
        <f>SUM(EXP32:EXS32)</f>
        <v>0</v>
      </c>
      <c r="EXP32" s="4883"/>
      <c r="EXQ32" s="4875"/>
      <c r="EXR32" s="4875"/>
      <c r="EXS32" s="4884"/>
      <c r="EXT32" s="4885"/>
      <c r="EXU32" s="4886"/>
      <c r="EXV32" s="4883"/>
      <c r="EXW32" s="4885"/>
      <c r="EXX32" s="4884"/>
      <c r="EXY32" s="4887"/>
      <c r="EXZ32" s="4888"/>
      <c r="EYA32" s="4888"/>
      <c r="EYB32" s="4888"/>
      <c r="EYC32" s="7773" t="s">
        <v>3189</v>
      </c>
      <c r="EYD32" s="7774"/>
      <c r="EYE32" s="4882">
        <f>SUM(EYF32:EYI32)</f>
        <v>0</v>
      </c>
      <c r="EYF32" s="4883"/>
      <c r="EYG32" s="4875"/>
      <c r="EYH32" s="4875"/>
      <c r="EYI32" s="4884"/>
      <c r="EYJ32" s="4885"/>
      <c r="EYK32" s="4886"/>
      <c r="EYL32" s="4883"/>
      <c r="EYM32" s="4885"/>
      <c r="EYN32" s="4884"/>
      <c r="EYO32" s="4887"/>
      <c r="EYP32" s="4888"/>
      <c r="EYQ32" s="4888"/>
      <c r="EYR32" s="4888"/>
      <c r="EYS32" s="7773" t="s">
        <v>3189</v>
      </c>
      <c r="EYT32" s="7774"/>
      <c r="EYU32" s="4882">
        <f>SUM(EYV32:EYY32)</f>
        <v>0</v>
      </c>
      <c r="EYV32" s="4883"/>
      <c r="EYW32" s="4875"/>
      <c r="EYX32" s="4875"/>
      <c r="EYY32" s="4884"/>
      <c r="EYZ32" s="4885"/>
      <c r="EZA32" s="4886"/>
      <c r="EZB32" s="4883"/>
      <c r="EZC32" s="4885"/>
      <c r="EZD32" s="4884"/>
      <c r="EZE32" s="4887"/>
      <c r="EZF32" s="4888"/>
      <c r="EZG32" s="4888"/>
      <c r="EZH32" s="4888"/>
      <c r="EZI32" s="7773" t="s">
        <v>3189</v>
      </c>
      <c r="EZJ32" s="7774"/>
      <c r="EZK32" s="4882">
        <f>SUM(EZL32:EZO32)</f>
        <v>0</v>
      </c>
      <c r="EZL32" s="4883"/>
      <c r="EZM32" s="4875"/>
      <c r="EZN32" s="4875"/>
      <c r="EZO32" s="4884"/>
      <c r="EZP32" s="4885"/>
      <c r="EZQ32" s="4886"/>
      <c r="EZR32" s="4883"/>
      <c r="EZS32" s="4885"/>
      <c r="EZT32" s="4884"/>
      <c r="EZU32" s="4887"/>
      <c r="EZV32" s="4888"/>
      <c r="EZW32" s="4888"/>
      <c r="EZX32" s="4888"/>
      <c r="EZY32" s="7773" t="s">
        <v>3189</v>
      </c>
      <c r="EZZ32" s="7774"/>
      <c r="FAA32" s="4882">
        <f>SUM(FAB32:FAE32)</f>
        <v>0</v>
      </c>
      <c r="FAB32" s="4883"/>
      <c r="FAC32" s="4875"/>
      <c r="FAD32" s="4875"/>
      <c r="FAE32" s="4884"/>
      <c r="FAF32" s="4885"/>
      <c r="FAG32" s="4886"/>
      <c r="FAH32" s="4883"/>
      <c r="FAI32" s="4885"/>
      <c r="FAJ32" s="4884"/>
      <c r="FAK32" s="4887"/>
      <c r="FAL32" s="4888"/>
      <c r="FAM32" s="4888"/>
      <c r="FAN32" s="4888"/>
      <c r="FAO32" s="7773" t="s">
        <v>3189</v>
      </c>
      <c r="FAP32" s="7774"/>
      <c r="FAQ32" s="4882">
        <f>SUM(FAR32:FAU32)</f>
        <v>0</v>
      </c>
      <c r="FAR32" s="4883"/>
      <c r="FAS32" s="4875"/>
      <c r="FAT32" s="4875"/>
      <c r="FAU32" s="4884"/>
      <c r="FAV32" s="4885"/>
      <c r="FAW32" s="4886"/>
      <c r="FAX32" s="4883"/>
      <c r="FAY32" s="4885"/>
      <c r="FAZ32" s="4884"/>
      <c r="FBA32" s="4887"/>
      <c r="FBB32" s="4888"/>
      <c r="FBC32" s="4888"/>
      <c r="FBD32" s="4888"/>
      <c r="FBE32" s="7773" t="s">
        <v>3189</v>
      </c>
      <c r="FBF32" s="7774"/>
      <c r="FBG32" s="4882">
        <f>SUM(FBH32:FBK32)</f>
        <v>0</v>
      </c>
      <c r="FBH32" s="4883"/>
      <c r="FBI32" s="4875"/>
      <c r="FBJ32" s="4875"/>
      <c r="FBK32" s="4884"/>
      <c r="FBL32" s="4885"/>
      <c r="FBM32" s="4886"/>
      <c r="FBN32" s="4883"/>
      <c r="FBO32" s="4885"/>
      <c r="FBP32" s="4884"/>
      <c r="FBQ32" s="4887"/>
      <c r="FBR32" s="4888"/>
      <c r="FBS32" s="4888"/>
      <c r="FBT32" s="4888"/>
      <c r="FBU32" s="7773" t="s">
        <v>3189</v>
      </c>
      <c r="FBV32" s="7774"/>
      <c r="FBW32" s="4882">
        <f>SUM(FBX32:FCA32)</f>
        <v>0</v>
      </c>
      <c r="FBX32" s="4883"/>
      <c r="FBY32" s="4875"/>
      <c r="FBZ32" s="4875"/>
      <c r="FCA32" s="4884"/>
      <c r="FCB32" s="4885"/>
      <c r="FCC32" s="4886"/>
      <c r="FCD32" s="4883"/>
      <c r="FCE32" s="4885"/>
      <c r="FCF32" s="4884"/>
      <c r="FCG32" s="4887"/>
      <c r="FCH32" s="4888"/>
      <c r="FCI32" s="4888"/>
      <c r="FCJ32" s="4888"/>
      <c r="FCK32" s="7773" t="s">
        <v>3189</v>
      </c>
      <c r="FCL32" s="7774"/>
      <c r="FCM32" s="4882">
        <f>SUM(FCN32:FCQ32)</f>
        <v>0</v>
      </c>
      <c r="FCN32" s="4883"/>
      <c r="FCO32" s="4875"/>
      <c r="FCP32" s="4875"/>
      <c r="FCQ32" s="4884"/>
      <c r="FCR32" s="4885"/>
      <c r="FCS32" s="4886"/>
      <c r="FCT32" s="4883"/>
      <c r="FCU32" s="4885"/>
      <c r="FCV32" s="4884"/>
      <c r="FCW32" s="4887"/>
      <c r="FCX32" s="4888"/>
      <c r="FCY32" s="4888"/>
      <c r="FCZ32" s="4888"/>
      <c r="FDA32" s="7773" t="s">
        <v>3189</v>
      </c>
      <c r="FDB32" s="7774"/>
      <c r="FDC32" s="4882">
        <f>SUM(FDD32:FDG32)</f>
        <v>0</v>
      </c>
      <c r="FDD32" s="4883"/>
      <c r="FDE32" s="4875"/>
      <c r="FDF32" s="4875"/>
      <c r="FDG32" s="4884"/>
      <c r="FDH32" s="4885"/>
      <c r="FDI32" s="4886"/>
      <c r="FDJ32" s="4883"/>
      <c r="FDK32" s="4885"/>
      <c r="FDL32" s="4884"/>
      <c r="FDM32" s="4887"/>
      <c r="FDN32" s="4888"/>
      <c r="FDO32" s="4888"/>
      <c r="FDP32" s="4888"/>
      <c r="FDQ32" s="7773" t="s">
        <v>3189</v>
      </c>
      <c r="FDR32" s="7774"/>
      <c r="FDS32" s="4882">
        <f>SUM(FDT32:FDW32)</f>
        <v>0</v>
      </c>
      <c r="FDT32" s="4883"/>
      <c r="FDU32" s="4875"/>
      <c r="FDV32" s="4875"/>
      <c r="FDW32" s="4884"/>
      <c r="FDX32" s="4885"/>
      <c r="FDY32" s="4886"/>
      <c r="FDZ32" s="4883"/>
      <c r="FEA32" s="4885"/>
      <c r="FEB32" s="4884"/>
      <c r="FEC32" s="4887"/>
      <c r="FED32" s="4888"/>
      <c r="FEE32" s="4888"/>
      <c r="FEF32" s="4888"/>
      <c r="FEG32" s="7773" t="s">
        <v>3189</v>
      </c>
      <c r="FEH32" s="7774"/>
      <c r="FEI32" s="4882">
        <f>SUM(FEJ32:FEM32)</f>
        <v>0</v>
      </c>
      <c r="FEJ32" s="4883"/>
      <c r="FEK32" s="4875"/>
      <c r="FEL32" s="4875"/>
      <c r="FEM32" s="4884"/>
      <c r="FEN32" s="4885"/>
      <c r="FEO32" s="4886"/>
      <c r="FEP32" s="4883"/>
      <c r="FEQ32" s="4885"/>
      <c r="FER32" s="4884"/>
      <c r="FES32" s="4887"/>
      <c r="FET32" s="4888"/>
      <c r="FEU32" s="4888"/>
      <c r="FEV32" s="4888"/>
      <c r="FEW32" s="7773" t="s">
        <v>3189</v>
      </c>
      <c r="FEX32" s="7774"/>
      <c r="FEY32" s="4882">
        <f>SUM(FEZ32:FFC32)</f>
        <v>0</v>
      </c>
      <c r="FEZ32" s="4883"/>
      <c r="FFA32" s="4875"/>
      <c r="FFB32" s="4875"/>
      <c r="FFC32" s="4884"/>
      <c r="FFD32" s="4885"/>
      <c r="FFE32" s="4886"/>
      <c r="FFF32" s="4883"/>
      <c r="FFG32" s="4885"/>
      <c r="FFH32" s="4884"/>
      <c r="FFI32" s="4887"/>
      <c r="FFJ32" s="4888"/>
      <c r="FFK32" s="4888"/>
      <c r="FFL32" s="4888"/>
      <c r="FFM32" s="7773" t="s">
        <v>3189</v>
      </c>
      <c r="FFN32" s="7774"/>
      <c r="FFO32" s="4882">
        <f>SUM(FFP32:FFS32)</f>
        <v>0</v>
      </c>
      <c r="FFP32" s="4883"/>
      <c r="FFQ32" s="4875"/>
      <c r="FFR32" s="4875"/>
      <c r="FFS32" s="4884"/>
      <c r="FFT32" s="4885"/>
      <c r="FFU32" s="4886"/>
      <c r="FFV32" s="4883"/>
      <c r="FFW32" s="4885"/>
      <c r="FFX32" s="4884"/>
      <c r="FFY32" s="4887"/>
      <c r="FFZ32" s="4888"/>
      <c r="FGA32" s="4888"/>
      <c r="FGB32" s="4888"/>
      <c r="FGC32" s="7773" t="s">
        <v>3189</v>
      </c>
      <c r="FGD32" s="7774"/>
      <c r="FGE32" s="4882">
        <f>SUM(FGF32:FGI32)</f>
        <v>0</v>
      </c>
      <c r="FGF32" s="4883"/>
      <c r="FGG32" s="4875"/>
      <c r="FGH32" s="4875"/>
      <c r="FGI32" s="4884"/>
      <c r="FGJ32" s="4885"/>
      <c r="FGK32" s="4886"/>
      <c r="FGL32" s="4883"/>
      <c r="FGM32" s="4885"/>
      <c r="FGN32" s="4884"/>
      <c r="FGO32" s="4887"/>
      <c r="FGP32" s="4888"/>
      <c r="FGQ32" s="4888"/>
      <c r="FGR32" s="4888"/>
      <c r="FGS32" s="7773" t="s">
        <v>3189</v>
      </c>
      <c r="FGT32" s="7774"/>
      <c r="FGU32" s="4882">
        <f>SUM(FGV32:FGY32)</f>
        <v>0</v>
      </c>
      <c r="FGV32" s="4883"/>
      <c r="FGW32" s="4875"/>
      <c r="FGX32" s="4875"/>
      <c r="FGY32" s="4884"/>
      <c r="FGZ32" s="4885"/>
      <c r="FHA32" s="4886"/>
      <c r="FHB32" s="4883"/>
      <c r="FHC32" s="4885"/>
      <c r="FHD32" s="4884"/>
      <c r="FHE32" s="4887"/>
      <c r="FHF32" s="4888"/>
      <c r="FHG32" s="4888"/>
      <c r="FHH32" s="4888"/>
      <c r="FHI32" s="7773" t="s">
        <v>3189</v>
      </c>
      <c r="FHJ32" s="7774"/>
      <c r="FHK32" s="4882">
        <f>SUM(FHL32:FHO32)</f>
        <v>0</v>
      </c>
      <c r="FHL32" s="4883"/>
      <c r="FHM32" s="4875"/>
      <c r="FHN32" s="4875"/>
      <c r="FHO32" s="4884"/>
      <c r="FHP32" s="4885"/>
      <c r="FHQ32" s="4886"/>
      <c r="FHR32" s="4883"/>
      <c r="FHS32" s="4885"/>
      <c r="FHT32" s="4884"/>
      <c r="FHU32" s="4887"/>
      <c r="FHV32" s="4888"/>
      <c r="FHW32" s="4888"/>
      <c r="FHX32" s="4888"/>
      <c r="FHY32" s="7773" t="s">
        <v>3189</v>
      </c>
      <c r="FHZ32" s="7774"/>
      <c r="FIA32" s="4882">
        <f>SUM(FIB32:FIE32)</f>
        <v>0</v>
      </c>
      <c r="FIB32" s="4883"/>
      <c r="FIC32" s="4875"/>
      <c r="FID32" s="4875"/>
      <c r="FIE32" s="4884"/>
      <c r="FIF32" s="4885"/>
      <c r="FIG32" s="4886"/>
      <c r="FIH32" s="4883"/>
      <c r="FII32" s="4885"/>
      <c r="FIJ32" s="4884"/>
      <c r="FIK32" s="4887"/>
      <c r="FIL32" s="4888"/>
      <c r="FIM32" s="4888"/>
      <c r="FIN32" s="4888"/>
      <c r="FIO32" s="7773" t="s">
        <v>3189</v>
      </c>
      <c r="FIP32" s="7774"/>
      <c r="FIQ32" s="4882">
        <f>SUM(FIR32:FIU32)</f>
        <v>0</v>
      </c>
      <c r="FIR32" s="4883"/>
      <c r="FIS32" s="4875"/>
      <c r="FIT32" s="4875"/>
      <c r="FIU32" s="4884"/>
      <c r="FIV32" s="4885"/>
      <c r="FIW32" s="4886"/>
      <c r="FIX32" s="4883"/>
      <c r="FIY32" s="4885"/>
      <c r="FIZ32" s="4884"/>
      <c r="FJA32" s="4887"/>
      <c r="FJB32" s="4888"/>
      <c r="FJC32" s="4888"/>
      <c r="FJD32" s="4888"/>
      <c r="FJE32" s="7773" t="s">
        <v>3189</v>
      </c>
      <c r="FJF32" s="7774"/>
      <c r="FJG32" s="4882">
        <f>SUM(FJH32:FJK32)</f>
        <v>0</v>
      </c>
      <c r="FJH32" s="4883"/>
      <c r="FJI32" s="4875"/>
      <c r="FJJ32" s="4875"/>
      <c r="FJK32" s="4884"/>
      <c r="FJL32" s="4885"/>
      <c r="FJM32" s="4886"/>
      <c r="FJN32" s="4883"/>
      <c r="FJO32" s="4885"/>
      <c r="FJP32" s="4884"/>
      <c r="FJQ32" s="4887"/>
      <c r="FJR32" s="4888"/>
      <c r="FJS32" s="4888"/>
      <c r="FJT32" s="4888"/>
      <c r="FJU32" s="7773" t="s">
        <v>3189</v>
      </c>
      <c r="FJV32" s="7774"/>
      <c r="FJW32" s="4882">
        <f>SUM(FJX32:FKA32)</f>
        <v>0</v>
      </c>
      <c r="FJX32" s="4883"/>
      <c r="FJY32" s="4875"/>
      <c r="FJZ32" s="4875"/>
      <c r="FKA32" s="4884"/>
      <c r="FKB32" s="4885"/>
      <c r="FKC32" s="4886"/>
      <c r="FKD32" s="4883"/>
      <c r="FKE32" s="4885"/>
      <c r="FKF32" s="4884"/>
      <c r="FKG32" s="4887"/>
      <c r="FKH32" s="4888"/>
      <c r="FKI32" s="4888"/>
      <c r="FKJ32" s="4888"/>
      <c r="FKK32" s="7773" t="s">
        <v>3189</v>
      </c>
      <c r="FKL32" s="7774"/>
      <c r="FKM32" s="4882">
        <f>SUM(FKN32:FKQ32)</f>
        <v>0</v>
      </c>
      <c r="FKN32" s="4883"/>
      <c r="FKO32" s="4875"/>
      <c r="FKP32" s="4875"/>
      <c r="FKQ32" s="4884"/>
      <c r="FKR32" s="4885"/>
      <c r="FKS32" s="4886"/>
      <c r="FKT32" s="4883"/>
      <c r="FKU32" s="4885"/>
      <c r="FKV32" s="4884"/>
      <c r="FKW32" s="4887"/>
      <c r="FKX32" s="4888"/>
      <c r="FKY32" s="4888"/>
      <c r="FKZ32" s="4888"/>
      <c r="FLA32" s="7773" t="s">
        <v>3189</v>
      </c>
      <c r="FLB32" s="7774"/>
      <c r="FLC32" s="4882">
        <f>SUM(FLD32:FLG32)</f>
        <v>0</v>
      </c>
      <c r="FLD32" s="4883"/>
      <c r="FLE32" s="4875"/>
      <c r="FLF32" s="4875"/>
      <c r="FLG32" s="4884"/>
      <c r="FLH32" s="4885"/>
      <c r="FLI32" s="4886"/>
      <c r="FLJ32" s="4883"/>
      <c r="FLK32" s="4885"/>
      <c r="FLL32" s="4884"/>
      <c r="FLM32" s="4887"/>
      <c r="FLN32" s="4888"/>
      <c r="FLO32" s="4888"/>
      <c r="FLP32" s="4888"/>
      <c r="FLQ32" s="7773" t="s">
        <v>3189</v>
      </c>
      <c r="FLR32" s="7774"/>
      <c r="FLS32" s="4882">
        <f>SUM(FLT32:FLW32)</f>
        <v>0</v>
      </c>
      <c r="FLT32" s="4883"/>
      <c r="FLU32" s="4875"/>
      <c r="FLV32" s="4875"/>
      <c r="FLW32" s="4884"/>
      <c r="FLX32" s="4885"/>
      <c r="FLY32" s="4886"/>
      <c r="FLZ32" s="4883"/>
      <c r="FMA32" s="4885"/>
      <c r="FMB32" s="4884"/>
      <c r="FMC32" s="4887"/>
      <c r="FMD32" s="4888"/>
      <c r="FME32" s="4888"/>
      <c r="FMF32" s="4888"/>
      <c r="FMG32" s="7773" t="s">
        <v>3189</v>
      </c>
      <c r="FMH32" s="7774"/>
      <c r="FMI32" s="4882">
        <f>SUM(FMJ32:FMM32)</f>
        <v>0</v>
      </c>
      <c r="FMJ32" s="4883"/>
      <c r="FMK32" s="4875"/>
      <c r="FML32" s="4875"/>
      <c r="FMM32" s="4884"/>
      <c r="FMN32" s="4885"/>
      <c r="FMO32" s="4886"/>
      <c r="FMP32" s="4883"/>
      <c r="FMQ32" s="4885"/>
      <c r="FMR32" s="4884"/>
      <c r="FMS32" s="4887"/>
      <c r="FMT32" s="4888"/>
      <c r="FMU32" s="4888"/>
      <c r="FMV32" s="4888"/>
      <c r="FMW32" s="7773" t="s">
        <v>3189</v>
      </c>
      <c r="FMX32" s="7774"/>
      <c r="FMY32" s="4882">
        <f>SUM(FMZ32:FNC32)</f>
        <v>0</v>
      </c>
      <c r="FMZ32" s="4883"/>
      <c r="FNA32" s="4875"/>
      <c r="FNB32" s="4875"/>
      <c r="FNC32" s="4884"/>
      <c r="FND32" s="4885"/>
      <c r="FNE32" s="4886"/>
      <c r="FNF32" s="4883"/>
      <c r="FNG32" s="4885"/>
      <c r="FNH32" s="4884"/>
      <c r="FNI32" s="4887"/>
      <c r="FNJ32" s="4888"/>
      <c r="FNK32" s="4888"/>
      <c r="FNL32" s="4888"/>
      <c r="FNM32" s="7773" t="s">
        <v>3189</v>
      </c>
      <c r="FNN32" s="7774"/>
      <c r="FNO32" s="4882">
        <f>SUM(FNP32:FNS32)</f>
        <v>0</v>
      </c>
      <c r="FNP32" s="4883"/>
      <c r="FNQ32" s="4875"/>
      <c r="FNR32" s="4875"/>
      <c r="FNS32" s="4884"/>
      <c r="FNT32" s="4885"/>
      <c r="FNU32" s="4886"/>
      <c r="FNV32" s="4883"/>
      <c r="FNW32" s="4885"/>
      <c r="FNX32" s="4884"/>
      <c r="FNY32" s="4887"/>
      <c r="FNZ32" s="4888"/>
      <c r="FOA32" s="4888"/>
      <c r="FOB32" s="4888"/>
      <c r="FOC32" s="7773" t="s">
        <v>3189</v>
      </c>
      <c r="FOD32" s="7774"/>
      <c r="FOE32" s="4882">
        <f>SUM(FOF32:FOI32)</f>
        <v>0</v>
      </c>
      <c r="FOF32" s="4883"/>
      <c r="FOG32" s="4875"/>
      <c r="FOH32" s="4875"/>
      <c r="FOI32" s="4884"/>
      <c r="FOJ32" s="4885"/>
      <c r="FOK32" s="4886"/>
      <c r="FOL32" s="4883"/>
      <c r="FOM32" s="4885"/>
      <c r="FON32" s="4884"/>
      <c r="FOO32" s="4887"/>
      <c r="FOP32" s="4888"/>
      <c r="FOQ32" s="4888"/>
      <c r="FOR32" s="4888"/>
      <c r="FOS32" s="7773" t="s">
        <v>3189</v>
      </c>
      <c r="FOT32" s="7774"/>
      <c r="FOU32" s="4882">
        <f>SUM(FOV32:FOY32)</f>
        <v>0</v>
      </c>
      <c r="FOV32" s="4883"/>
      <c r="FOW32" s="4875"/>
      <c r="FOX32" s="4875"/>
      <c r="FOY32" s="4884"/>
      <c r="FOZ32" s="4885"/>
      <c r="FPA32" s="4886"/>
      <c r="FPB32" s="4883"/>
      <c r="FPC32" s="4885"/>
      <c r="FPD32" s="4884"/>
      <c r="FPE32" s="4887"/>
      <c r="FPF32" s="4888"/>
      <c r="FPG32" s="4888"/>
      <c r="FPH32" s="4888"/>
      <c r="FPI32" s="7773" t="s">
        <v>3189</v>
      </c>
      <c r="FPJ32" s="7774"/>
      <c r="FPK32" s="4882">
        <f>SUM(FPL32:FPO32)</f>
        <v>0</v>
      </c>
      <c r="FPL32" s="4883"/>
      <c r="FPM32" s="4875"/>
      <c r="FPN32" s="4875"/>
      <c r="FPO32" s="4884"/>
      <c r="FPP32" s="4885"/>
      <c r="FPQ32" s="4886"/>
      <c r="FPR32" s="4883"/>
      <c r="FPS32" s="4885"/>
      <c r="FPT32" s="4884"/>
      <c r="FPU32" s="4887"/>
      <c r="FPV32" s="4888"/>
      <c r="FPW32" s="4888"/>
      <c r="FPX32" s="4888"/>
      <c r="FPY32" s="7773" t="s">
        <v>3189</v>
      </c>
      <c r="FPZ32" s="7774"/>
      <c r="FQA32" s="4882">
        <f>SUM(FQB32:FQE32)</f>
        <v>0</v>
      </c>
      <c r="FQB32" s="4883"/>
      <c r="FQC32" s="4875"/>
      <c r="FQD32" s="4875"/>
      <c r="FQE32" s="4884"/>
      <c r="FQF32" s="4885"/>
      <c r="FQG32" s="4886"/>
      <c r="FQH32" s="4883"/>
      <c r="FQI32" s="4885"/>
      <c r="FQJ32" s="4884"/>
      <c r="FQK32" s="4887"/>
      <c r="FQL32" s="4888"/>
      <c r="FQM32" s="4888"/>
      <c r="FQN32" s="4888"/>
      <c r="FQO32" s="7773" t="s">
        <v>3189</v>
      </c>
      <c r="FQP32" s="7774"/>
      <c r="FQQ32" s="4882">
        <f>SUM(FQR32:FQU32)</f>
        <v>0</v>
      </c>
      <c r="FQR32" s="4883"/>
      <c r="FQS32" s="4875"/>
      <c r="FQT32" s="4875"/>
      <c r="FQU32" s="4884"/>
      <c r="FQV32" s="4885"/>
      <c r="FQW32" s="4886"/>
      <c r="FQX32" s="4883"/>
      <c r="FQY32" s="4885"/>
      <c r="FQZ32" s="4884"/>
      <c r="FRA32" s="4887"/>
      <c r="FRB32" s="4888"/>
      <c r="FRC32" s="4888"/>
      <c r="FRD32" s="4888"/>
      <c r="FRE32" s="7773" t="s">
        <v>3189</v>
      </c>
      <c r="FRF32" s="7774"/>
      <c r="FRG32" s="4882">
        <f>SUM(FRH32:FRK32)</f>
        <v>0</v>
      </c>
      <c r="FRH32" s="4883"/>
      <c r="FRI32" s="4875"/>
      <c r="FRJ32" s="4875"/>
      <c r="FRK32" s="4884"/>
      <c r="FRL32" s="4885"/>
      <c r="FRM32" s="4886"/>
      <c r="FRN32" s="4883"/>
      <c r="FRO32" s="4885"/>
      <c r="FRP32" s="4884"/>
      <c r="FRQ32" s="4887"/>
      <c r="FRR32" s="4888"/>
      <c r="FRS32" s="4888"/>
      <c r="FRT32" s="4888"/>
      <c r="FRU32" s="7773" t="s">
        <v>3189</v>
      </c>
      <c r="FRV32" s="7774"/>
      <c r="FRW32" s="4882">
        <f>SUM(FRX32:FSA32)</f>
        <v>0</v>
      </c>
      <c r="FRX32" s="4883"/>
      <c r="FRY32" s="4875"/>
      <c r="FRZ32" s="4875"/>
      <c r="FSA32" s="4884"/>
      <c r="FSB32" s="4885"/>
      <c r="FSC32" s="4886"/>
      <c r="FSD32" s="4883"/>
      <c r="FSE32" s="4885"/>
      <c r="FSF32" s="4884"/>
      <c r="FSG32" s="4887"/>
      <c r="FSH32" s="4888"/>
      <c r="FSI32" s="4888"/>
      <c r="FSJ32" s="4888"/>
      <c r="FSK32" s="7773" t="s">
        <v>3189</v>
      </c>
      <c r="FSL32" s="7774"/>
      <c r="FSM32" s="4882">
        <f>SUM(FSN32:FSQ32)</f>
        <v>0</v>
      </c>
      <c r="FSN32" s="4883"/>
      <c r="FSO32" s="4875"/>
      <c r="FSP32" s="4875"/>
      <c r="FSQ32" s="4884"/>
      <c r="FSR32" s="4885"/>
      <c r="FSS32" s="4886"/>
      <c r="FST32" s="4883"/>
      <c r="FSU32" s="4885"/>
      <c r="FSV32" s="4884"/>
      <c r="FSW32" s="4887"/>
      <c r="FSX32" s="4888"/>
      <c r="FSY32" s="4888"/>
      <c r="FSZ32" s="4888"/>
      <c r="FTA32" s="7773" t="s">
        <v>3189</v>
      </c>
      <c r="FTB32" s="7774"/>
      <c r="FTC32" s="4882">
        <f>SUM(FTD32:FTG32)</f>
        <v>0</v>
      </c>
      <c r="FTD32" s="4883"/>
      <c r="FTE32" s="4875"/>
      <c r="FTF32" s="4875"/>
      <c r="FTG32" s="4884"/>
      <c r="FTH32" s="4885"/>
      <c r="FTI32" s="4886"/>
      <c r="FTJ32" s="4883"/>
      <c r="FTK32" s="4885"/>
      <c r="FTL32" s="4884"/>
      <c r="FTM32" s="4887"/>
      <c r="FTN32" s="4888"/>
      <c r="FTO32" s="4888"/>
      <c r="FTP32" s="4888"/>
      <c r="FTQ32" s="7773" t="s">
        <v>3189</v>
      </c>
      <c r="FTR32" s="7774"/>
      <c r="FTS32" s="4882">
        <f>SUM(FTT32:FTW32)</f>
        <v>0</v>
      </c>
      <c r="FTT32" s="4883"/>
      <c r="FTU32" s="4875"/>
      <c r="FTV32" s="4875"/>
      <c r="FTW32" s="4884"/>
      <c r="FTX32" s="4885"/>
      <c r="FTY32" s="4886"/>
      <c r="FTZ32" s="4883"/>
      <c r="FUA32" s="4885"/>
      <c r="FUB32" s="4884"/>
      <c r="FUC32" s="4887"/>
      <c r="FUD32" s="4888"/>
      <c r="FUE32" s="4888"/>
      <c r="FUF32" s="4888"/>
      <c r="FUG32" s="7773" t="s">
        <v>3189</v>
      </c>
      <c r="FUH32" s="7774"/>
      <c r="FUI32" s="4882">
        <f>SUM(FUJ32:FUM32)</f>
        <v>0</v>
      </c>
      <c r="FUJ32" s="4883"/>
      <c r="FUK32" s="4875"/>
      <c r="FUL32" s="4875"/>
      <c r="FUM32" s="4884"/>
      <c r="FUN32" s="4885"/>
      <c r="FUO32" s="4886"/>
      <c r="FUP32" s="4883"/>
      <c r="FUQ32" s="4885"/>
      <c r="FUR32" s="4884"/>
      <c r="FUS32" s="4887"/>
      <c r="FUT32" s="4888"/>
      <c r="FUU32" s="4888"/>
      <c r="FUV32" s="4888"/>
      <c r="FUW32" s="7773" t="s">
        <v>3189</v>
      </c>
      <c r="FUX32" s="7774"/>
      <c r="FUY32" s="4882">
        <f>SUM(FUZ32:FVC32)</f>
        <v>0</v>
      </c>
      <c r="FUZ32" s="4883"/>
      <c r="FVA32" s="4875"/>
      <c r="FVB32" s="4875"/>
      <c r="FVC32" s="4884"/>
      <c r="FVD32" s="4885"/>
      <c r="FVE32" s="4886"/>
      <c r="FVF32" s="4883"/>
      <c r="FVG32" s="4885"/>
      <c r="FVH32" s="4884"/>
      <c r="FVI32" s="4887"/>
      <c r="FVJ32" s="4888"/>
      <c r="FVK32" s="4888"/>
      <c r="FVL32" s="4888"/>
      <c r="FVM32" s="7773" t="s">
        <v>3189</v>
      </c>
      <c r="FVN32" s="7774"/>
      <c r="FVO32" s="4882">
        <f>SUM(FVP32:FVS32)</f>
        <v>0</v>
      </c>
      <c r="FVP32" s="4883"/>
      <c r="FVQ32" s="4875"/>
      <c r="FVR32" s="4875"/>
      <c r="FVS32" s="4884"/>
      <c r="FVT32" s="4885"/>
      <c r="FVU32" s="4886"/>
      <c r="FVV32" s="4883"/>
      <c r="FVW32" s="4885"/>
      <c r="FVX32" s="4884"/>
      <c r="FVY32" s="4887"/>
      <c r="FVZ32" s="4888"/>
      <c r="FWA32" s="4888"/>
      <c r="FWB32" s="4888"/>
      <c r="FWC32" s="7773" t="s">
        <v>3189</v>
      </c>
      <c r="FWD32" s="7774"/>
      <c r="FWE32" s="4882">
        <f>SUM(FWF32:FWI32)</f>
        <v>0</v>
      </c>
      <c r="FWF32" s="4883"/>
      <c r="FWG32" s="4875"/>
      <c r="FWH32" s="4875"/>
      <c r="FWI32" s="4884"/>
      <c r="FWJ32" s="4885"/>
      <c r="FWK32" s="4886"/>
      <c r="FWL32" s="4883"/>
      <c r="FWM32" s="4885"/>
      <c r="FWN32" s="4884"/>
      <c r="FWO32" s="4887"/>
      <c r="FWP32" s="4888"/>
      <c r="FWQ32" s="4888"/>
      <c r="FWR32" s="4888"/>
      <c r="FWS32" s="7773" t="s">
        <v>3189</v>
      </c>
      <c r="FWT32" s="7774"/>
      <c r="FWU32" s="4882">
        <f>SUM(FWV32:FWY32)</f>
        <v>0</v>
      </c>
      <c r="FWV32" s="4883"/>
      <c r="FWW32" s="4875"/>
      <c r="FWX32" s="4875"/>
      <c r="FWY32" s="4884"/>
      <c r="FWZ32" s="4885"/>
      <c r="FXA32" s="4886"/>
      <c r="FXB32" s="4883"/>
      <c r="FXC32" s="4885"/>
      <c r="FXD32" s="4884"/>
      <c r="FXE32" s="4887"/>
      <c r="FXF32" s="4888"/>
      <c r="FXG32" s="4888"/>
      <c r="FXH32" s="4888"/>
      <c r="FXI32" s="7773" t="s">
        <v>3189</v>
      </c>
      <c r="FXJ32" s="7774"/>
      <c r="FXK32" s="4882">
        <f>SUM(FXL32:FXO32)</f>
        <v>0</v>
      </c>
      <c r="FXL32" s="4883"/>
      <c r="FXM32" s="4875"/>
      <c r="FXN32" s="4875"/>
      <c r="FXO32" s="4884"/>
      <c r="FXP32" s="4885"/>
      <c r="FXQ32" s="4886"/>
      <c r="FXR32" s="4883"/>
      <c r="FXS32" s="4885"/>
      <c r="FXT32" s="4884"/>
      <c r="FXU32" s="4887"/>
      <c r="FXV32" s="4888"/>
      <c r="FXW32" s="4888"/>
      <c r="FXX32" s="4888"/>
      <c r="FXY32" s="7773" t="s">
        <v>3189</v>
      </c>
      <c r="FXZ32" s="7774"/>
      <c r="FYA32" s="4882">
        <f>SUM(FYB32:FYE32)</f>
        <v>0</v>
      </c>
      <c r="FYB32" s="4883"/>
      <c r="FYC32" s="4875"/>
      <c r="FYD32" s="4875"/>
      <c r="FYE32" s="4884"/>
      <c r="FYF32" s="4885"/>
      <c r="FYG32" s="4886"/>
      <c r="FYH32" s="4883"/>
      <c r="FYI32" s="4885"/>
      <c r="FYJ32" s="4884"/>
      <c r="FYK32" s="4887"/>
      <c r="FYL32" s="4888"/>
      <c r="FYM32" s="4888"/>
      <c r="FYN32" s="4888"/>
      <c r="FYO32" s="7773" t="s">
        <v>3189</v>
      </c>
      <c r="FYP32" s="7774"/>
      <c r="FYQ32" s="4882">
        <f>SUM(FYR32:FYU32)</f>
        <v>0</v>
      </c>
      <c r="FYR32" s="4883"/>
      <c r="FYS32" s="4875"/>
      <c r="FYT32" s="4875"/>
      <c r="FYU32" s="4884"/>
      <c r="FYV32" s="4885"/>
      <c r="FYW32" s="4886"/>
      <c r="FYX32" s="4883"/>
      <c r="FYY32" s="4885"/>
      <c r="FYZ32" s="4884"/>
      <c r="FZA32" s="4887"/>
      <c r="FZB32" s="4888"/>
      <c r="FZC32" s="4888"/>
      <c r="FZD32" s="4888"/>
      <c r="FZE32" s="7773" t="s">
        <v>3189</v>
      </c>
      <c r="FZF32" s="7774"/>
      <c r="FZG32" s="4882">
        <f>SUM(FZH32:FZK32)</f>
        <v>0</v>
      </c>
      <c r="FZH32" s="4883"/>
      <c r="FZI32" s="4875"/>
      <c r="FZJ32" s="4875"/>
      <c r="FZK32" s="4884"/>
      <c r="FZL32" s="4885"/>
      <c r="FZM32" s="4886"/>
      <c r="FZN32" s="4883"/>
      <c r="FZO32" s="4885"/>
      <c r="FZP32" s="4884"/>
      <c r="FZQ32" s="4887"/>
      <c r="FZR32" s="4888"/>
      <c r="FZS32" s="4888"/>
      <c r="FZT32" s="4888"/>
      <c r="FZU32" s="7773" t="s">
        <v>3189</v>
      </c>
      <c r="FZV32" s="7774"/>
      <c r="FZW32" s="4882">
        <f>SUM(FZX32:GAA32)</f>
        <v>0</v>
      </c>
      <c r="FZX32" s="4883"/>
      <c r="FZY32" s="4875"/>
      <c r="FZZ32" s="4875"/>
      <c r="GAA32" s="4884"/>
      <c r="GAB32" s="4885"/>
      <c r="GAC32" s="4886"/>
      <c r="GAD32" s="4883"/>
      <c r="GAE32" s="4885"/>
      <c r="GAF32" s="4884"/>
      <c r="GAG32" s="4887"/>
      <c r="GAH32" s="4888"/>
      <c r="GAI32" s="4888"/>
      <c r="GAJ32" s="4888"/>
      <c r="GAK32" s="7773" t="s">
        <v>3189</v>
      </c>
      <c r="GAL32" s="7774"/>
      <c r="GAM32" s="4882">
        <f>SUM(GAN32:GAQ32)</f>
        <v>0</v>
      </c>
      <c r="GAN32" s="4883"/>
      <c r="GAO32" s="4875"/>
      <c r="GAP32" s="4875"/>
      <c r="GAQ32" s="4884"/>
      <c r="GAR32" s="4885"/>
      <c r="GAS32" s="4886"/>
      <c r="GAT32" s="4883"/>
      <c r="GAU32" s="4885"/>
      <c r="GAV32" s="4884"/>
      <c r="GAW32" s="4887"/>
      <c r="GAX32" s="4888"/>
      <c r="GAY32" s="4888"/>
      <c r="GAZ32" s="4888"/>
      <c r="GBA32" s="7773" t="s">
        <v>3189</v>
      </c>
      <c r="GBB32" s="7774"/>
      <c r="GBC32" s="4882">
        <f>SUM(GBD32:GBG32)</f>
        <v>0</v>
      </c>
      <c r="GBD32" s="4883"/>
      <c r="GBE32" s="4875"/>
      <c r="GBF32" s="4875"/>
      <c r="GBG32" s="4884"/>
      <c r="GBH32" s="4885"/>
      <c r="GBI32" s="4886"/>
      <c r="GBJ32" s="4883"/>
      <c r="GBK32" s="4885"/>
      <c r="GBL32" s="4884"/>
      <c r="GBM32" s="4887"/>
      <c r="GBN32" s="4888"/>
      <c r="GBO32" s="4888"/>
      <c r="GBP32" s="4888"/>
      <c r="GBQ32" s="7773" t="s">
        <v>3189</v>
      </c>
      <c r="GBR32" s="7774"/>
      <c r="GBS32" s="4882">
        <f>SUM(GBT32:GBW32)</f>
        <v>0</v>
      </c>
      <c r="GBT32" s="4883"/>
      <c r="GBU32" s="4875"/>
      <c r="GBV32" s="4875"/>
      <c r="GBW32" s="4884"/>
      <c r="GBX32" s="4885"/>
      <c r="GBY32" s="4886"/>
      <c r="GBZ32" s="4883"/>
      <c r="GCA32" s="4885"/>
      <c r="GCB32" s="4884"/>
      <c r="GCC32" s="4887"/>
      <c r="GCD32" s="4888"/>
      <c r="GCE32" s="4888"/>
      <c r="GCF32" s="4888"/>
      <c r="GCG32" s="7773" t="s">
        <v>3189</v>
      </c>
      <c r="GCH32" s="7774"/>
      <c r="GCI32" s="4882">
        <f>SUM(GCJ32:GCM32)</f>
        <v>0</v>
      </c>
      <c r="GCJ32" s="4883"/>
      <c r="GCK32" s="4875"/>
      <c r="GCL32" s="4875"/>
      <c r="GCM32" s="4884"/>
      <c r="GCN32" s="4885"/>
      <c r="GCO32" s="4886"/>
      <c r="GCP32" s="4883"/>
      <c r="GCQ32" s="4885"/>
      <c r="GCR32" s="4884"/>
      <c r="GCS32" s="4887"/>
      <c r="GCT32" s="4888"/>
      <c r="GCU32" s="4888"/>
      <c r="GCV32" s="4888"/>
      <c r="GCW32" s="7773" t="s">
        <v>3189</v>
      </c>
      <c r="GCX32" s="7774"/>
      <c r="GCY32" s="4882">
        <f>SUM(GCZ32:GDC32)</f>
        <v>0</v>
      </c>
      <c r="GCZ32" s="4883"/>
      <c r="GDA32" s="4875"/>
      <c r="GDB32" s="4875"/>
      <c r="GDC32" s="4884"/>
      <c r="GDD32" s="4885"/>
      <c r="GDE32" s="4886"/>
      <c r="GDF32" s="4883"/>
      <c r="GDG32" s="4885"/>
      <c r="GDH32" s="4884"/>
      <c r="GDI32" s="4887"/>
      <c r="GDJ32" s="4888"/>
      <c r="GDK32" s="4888"/>
      <c r="GDL32" s="4888"/>
      <c r="GDM32" s="7773" t="s">
        <v>3189</v>
      </c>
      <c r="GDN32" s="7774"/>
      <c r="GDO32" s="4882">
        <f>SUM(GDP32:GDS32)</f>
        <v>0</v>
      </c>
      <c r="GDP32" s="4883"/>
      <c r="GDQ32" s="4875"/>
      <c r="GDR32" s="4875"/>
      <c r="GDS32" s="4884"/>
      <c r="GDT32" s="4885"/>
      <c r="GDU32" s="4886"/>
      <c r="GDV32" s="4883"/>
      <c r="GDW32" s="4885"/>
      <c r="GDX32" s="4884"/>
      <c r="GDY32" s="4887"/>
      <c r="GDZ32" s="4888"/>
      <c r="GEA32" s="4888"/>
      <c r="GEB32" s="4888"/>
      <c r="GEC32" s="7773" t="s">
        <v>3189</v>
      </c>
      <c r="GED32" s="7774"/>
      <c r="GEE32" s="4882">
        <f>SUM(GEF32:GEI32)</f>
        <v>0</v>
      </c>
      <c r="GEF32" s="4883"/>
      <c r="GEG32" s="4875"/>
      <c r="GEH32" s="4875"/>
      <c r="GEI32" s="4884"/>
      <c r="GEJ32" s="4885"/>
      <c r="GEK32" s="4886"/>
      <c r="GEL32" s="4883"/>
      <c r="GEM32" s="4885"/>
      <c r="GEN32" s="4884"/>
      <c r="GEO32" s="4887"/>
      <c r="GEP32" s="4888"/>
      <c r="GEQ32" s="4888"/>
      <c r="GER32" s="4888"/>
      <c r="GES32" s="7773" t="s">
        <v>3189</v>
      </c>
      <c r="GET32" s="7774"/>
      <c r="GEU32" s="4882">
        <f>SUM(GEV32:GEY32)</f>
        <v>0</v>
      </c>
      <c r="GEV32" s="4883"/>
      <c r="GEW32" s="4875"/>
      <c r="GEX32" s="4875"/>
      <c r="GEY32" s="4884"/>
      <c r="GEZ32" s="4885"/>
      <c r="GFA32" s="4886"/>
      <c r="GFB32" s="4883"/>
      <c r="GFC32" s="4885"/>
      <c r="GFD32" s="4884"/>
      <c r="GFE32" s="4887"/>
      <c r="GFF32" s="4888"/>
      <c r="GFG32" s="4888"/>
      <c r="GFH32" s="4888"/>
      <c r="GFI32" s="7773" t="s">
        <v>3189</v>
      </c>
      <c r="GFJ32" s="7774"/>
      <c r="GFK32" s="4882">
        <f>SUM(GFL32:GFO32)</f>
        <v>0</v>
      </c>
      <c r="GFL32" s="4883"/>
      <c r="GFM32" s="4875"/>
      <c r="GFN32" s="4875"/>
      <c r="GFO32" s="4884"/>
      <c r="GFP32" s="4885"/>
      <c r="GFQ32" s="4886"/>
      <c r="GFR32" s="4883"/>
      <c r="GFS32" s="4885"/>
      <c r="GFT32" s="4884"/>
      <c r="GFU32" s="4887"/>
      <c r="GFV32" s="4888"/>
      <c r="GFW32" s="4888"/>
      <c r="GFX32" s="4888"/>
      <c r="GFY32" s="7773" t="s">
        <v>3189</v>
      </c>
      <c r="GFZ32" s="7774"/>
      <c r="GGA32" s="4882">
        <f>SUM(GGB32:GGE32)</f>
        <v>0</v>
      </c>
      <c r="GGB32" s="4883"/>
      <c r="GGC32" s="4875"/>
      <c r="GGD32" s="4875"/>
      <c r="GGE32" s="4884"/>
      <c r="GGF32" s="4885"/>
      <c r="GGG32" s="4886"/>
      <c r="GGH32" s="4883"/>
      <c r="GGI32" s="4885"/>
      <c r="GGJ32" s="4884"/>
      <c r="GGK32" s="4887"/>
      <c r="GGL32" s="4888"/>
      <c r="GGM32" s="4888"/>
      <c r="GGN32" s="4888"/>
      <c r="GGO32" s="7773" t="s">
        <v>3189</v>
      </c>
      <c r="GGP32" s="7774"/>
      <c r="GGQ32" s="4882">
        <f>SUM(GGR32:GGU32)</f>
        <v>0</v>
      </c>
      <c r="GGR32" s="4883"/>
      <c r="GGS32" s="4875"/>
      <c r="GGT32" s="4875"/>
      <c r="GGU32" s="4884"/>
      <c r="GGV32" s="4885"/>
      <c r="GGW32" s="4886"/>
      <c r="GGX32" s="4883"/>
      <c r="GGY32" s="4885"/>
      <c r="GGZ32" s="4884"/>
      <c r="GHA32" s="4887"/>
      <c r="GHB32" s="4888"/>
      <c r="GHC32" s="4888"/>
      <c r="GHD32" s="4888"/>
      <c r="GHE32" s="7773" t="s">
        <v>3189</v>
      </c>
      <c r="GHF32" s="7774"/>
      <c r="GHG32" s="4882">
        <f>SUM(GHH32:GHK32)</f>
        <v>0</v>
      </c>
      <c r="GHH32" s="4883"/>
      <c r="GHI32" s="4875"/>
      <c r="GHJ32" s="4875"/>
      <c r="GHK32" s="4884"/>
      <c r="GHL32" s="4885"/>
      <c r="GHM32" s="4886"/>
      <c r="GHN32" s="4883"/>
      <c r="GHO32" s="4885"/>
      <c r="GHP32" s="4884"/>
      <c r="GHQ32" s="4887"/>
      <c r="GHR32" s="4888"/>
      <c r="GHS32" s="4888"/>
      <c r="GHT32" s="4888"/>
      <c r="GHU32" s="7773" t="s">
        <v>3189</v>
      </c>
      <c r="GHV32" s="7774"/>
      <c r="GHW32" s="4882">
        <f>SUM(GHX32:GIA32)</f>
        <v>0</v>
      </c>
      <c r="GHX32" s="4883"/>
      <c r="GHY32" s="4875"/>
      <c r="GHZ32" s="4875"/>
      <c r="GIA32" s="4884"/>
      <c r="GIB32" s="4885"/>
      <c r="GIC32" s="4886"/>
      <c r="GID32" s="4883"/>
      <c r="GIE32" s="4885"/>
      <c r="GIF32" s="4884"/>
      <c r="GIG32" s="4887"/>
      <c r="GIH32" s="4888"/>
      <c r="GII32" s="4888"/>
      <c r="GIJ32" s="4888"/>
      <c r="GIK32" s="7773" t="s">
        <v>3189</v>
      </c>
      <c r="GIL32" s="7774"/>
      <c r="GIM32" s="4882">
        <f>SUM(GIN32:GIQ32)</f>
        <v>0</v>
      </c>
      <c r="GIN32" s="4883"/>
      <c r="GIO32" s="4875"/>
      <c r="GIP32" s="4875"/>
      <c r="GIQ32" s="4884"/>
      <c r="GIR32" s="4885"/>
      <c r="GIS32" s="4886"/>
      <c r="GIT32" s="4883"/>
      <c r="GIU32" s="4885"/>
      <c r="GIV32" s="4884"/>
      <c r="GIW32" s="4887"/>
      <c r="GIX32" s="4888"/>
      <c r="GIY32" s="4888"/>
      <c r="GIZ32" s="4888"/>
      <c r="GJA32" s="7773" t="s">
        <v>3189</v>
      </c>
      <c r="GJB32" s="7774"/>
      <c r="GJC32" s="4882">
        <f>SUM(GJD32:GJG32)</f>
        <v>0</v>
      </c>
      <c r="GJD32" s="4883"/>
      <c r="GJE32" s="4875"/>
      <c r="GJF32" s="4875"/>
      <c r="GJG32" s="4884"/>
      <c r="GJH32" s="4885"/>
      <c r="GJI32" s="4886"/>
      <c r="GJJ32" s="4883"/>
      <c r="GJK32" s="4885"/>
      <c r="GJL32" s="4884"/>
      <c r="GJM32" s="4887"/>
      <c r="GJN32" s="4888"/>
      <c r="GJO32" s="4888"/>
      <c r="GJP32" s="4888"/>
      <c r="GJQ32" s="7773" t="s">
        <v>3189</v>
      </c>
      <c r="GJR32" s="7774"/>
      <c r="GJS32" s="4882">
        <f>SUM(GJT32:GJW32)</f>
        <v>0</v>
      </c>
      <c r="GJT32" s="4883"/>
      <c r="GJU32" s="4875"/>
      <c r="GJV32" s="4875"/>
      <c r="GJW32" s="4884"/>
      <c r="GJX32" s="4885"/>
      <c r="GJY32" s="4886"/>
      <c r="GJZ32" s="4883"/>
      <c r="GKA32" s="4885"/>
      <c r="GKB32" s="4884"/>
      <c r="GKC32" s="4887"/>
      <c r="GKD32" s="4888"/>
      <c r="GKE32" s="4888"/>
      <c r="GKF32" s="4888"/>
      <c r="GKG32" s="7773" t="s">
        <v>3189</v>
      </c>
      <c r="GKH32" s="7774"/>
      <c r="GKI32" s="4882">
        <f>SUM(GKJ32:GKM32)</f>
        <v>0</v>
      </c>
      <c r="GKJ32" s="4883"/>
      <c r="GKK32" s="4875"/>
      <c r="GKL32" s="4875"/>
      <c r="GKM32" s="4884"/>
      <c r="GKN32" s="4885"/>
      <c r="GKO32" s="4886"/>
      <c r="GKP32" s="4883"/>
      <c r="GKQ32" s="4885"/>
      <c r="GKR32" s="4884"/>
      <c r="GKS32" s="4887"/>
      <c r="GKT32" s="4888"/>
      <c r="GKU32" s="4888"/>
      <c r="GKV32" s="4888"/>
      <c r="GKW32" s="7773" t="s">
        <v>3189</v>
      </c>
      <c r="GKX32" s="7774"/>
      <c r="GKY32" s="4882">
        <f>SUM(GKZ32:GLC32)</f>
        <v>0</v>
      </c>
      <c r="GKZ32" s="4883"/>
      <c r="GLA32" s="4875"/>
      <c r="GLB32" s="4875"/>
      <c r="GLC32" s="4884"/>
      <c r="GLD32" s="4885"/>
      <c r="GLE32" s="4886"/>
      <c r="GLF32" s="4883"/>
      <c r="GLG32" s="4885"/>
      <c r="GLH32" s="4884"/>
      <c r="GLI32" s="4887"/>
      <c r="GLJ32" s="4888"/>
      <c r="GLK32" s="4888"/>
      <c r="GLL32" s="4888"/>
      <c r="GLM32" s="7773" t="s">
        <v>3189</v>
      </c>
      <c r="GLN32" s="7774"/>
      <c r="GLO32" s="4882">
        <f>SUM(GLP32:GLS32)</f>
        <v>0</v>
      </c>
      <c r="GLP32" s="4883"/>
      <c r="GLQ32" s="4875"/>
      <c r="GLR32" s="4875"/>
      <c r="GLS32" s="4884"/>
      <c r="GLT32" s="4885"/>
      <c r="GLU32" s="4886"/>
      <c r="GLV32" s="4883"/>
      <c r="GLW32" s="4885"/>
      <c r="GLX32" s="4884"/>
      <c r="GLY32" s="4887"/>
      <c r="GLZ32" s="4888"/>
      <c r="GMA32" s="4888"/>
      <c r="GMB32" s="4888"/>
      <c r="GMC32" s="7773" t="s">
        <v>3189</v>
      </c>
      <c r="GMD32" s="7774"/>
      <c r="GME32" s="4882">
        <f>SUM(GMF32:GMI32)</f>
        <v>0</v>
      </c>
      <c r="GMF32" s="4883"/>
      <c r="GMG32" s="4875"/>
      <c r="GMH32" s="4875"/>
      <c r="GMI32" s="4884"/>
      <c r="GMJ32" s="4885"/>
      <c r="GMK32" s="4886"/>
      <c r="GML32" s="4883"/>
      <c r="GMM32" s="4885"/>
      <c r="GMN32" s="4884"/>
      <c r="GMO32" s="4887"/>
      <c r="GMP32" s="4888"/>
      <c r="GMQ32" s="4888"/>
      <c r="GMR32" s="4888"/>
      <c r="GMS32" s="7773" t="s">
        <v>3189</v>
      </c>
      <c r="GMT32" s="7774"/>
      <c r="GMU32" s="4882">
        <f>SUM(GMV32:GMY32)</f>
        <v>0</v>
      </c>
      <c r="GMV32" s="4883"/>
      <c r="GMW32" s="4875"/>
      <c r="GMX32" s="4875"/>
      <c r="GMY32" s="4884"/>
      <c r="GMZ32" s="4885"/>
      <c r="GNA32" s="4886"/>
      <c r="GNB32" s="4883"/>
      <c r="GNC32" s="4885"/>
      <c r="GND32" s="4884"/>
      <c r="GNE32" s="4887"/>
      <c r="GNF32" s="4888"/>
      <c r="GNG32" s="4888"/>
      <c r="GNH32" s="4888"/>
      <c r="GNI32" s="7773" t="s">
        <v>3189</v>
      </c>
      <c r="GNJ32" s="7774"/>
      <c r="GNK32" s="4882">
        <f>SUM(GNL32:GNO32)</f>
        <v>0</v>
      </c>
      <c r="GNL32" s="4883"/>
      <c r="GNM32" s="4875"/>
      <c r="GNN32" s="4875"/>
      <c r="GNO32" s="4884"/>
      <c r="GNP32" s="4885"/>
      <c r="GNQ32" s="4886"/>
      <c r="GNR32" s="4883"/>
      <c r="GNS32" s="4885"/>
      <c r="GNT32" s="4884"/>
      <c r="GNU32" s="4887"/>
      <c r="GNV32" s="4888"/>
      <c r="GNW32" s="4888"/>
      <c r="GNX32" s="4888"/>
      <c r="GNY32" s="7773" t="s">
        <v>3189</v>
      </c>
      <c r="GNZ32" s="7774"/>
      <c r="GOA32" s="4882">
        <f>SUM(GOB32:GOE32)</f>
        <v>0</v>
      </c>
      <c r="GOB32" s="4883"/>
      <c r="GOC32" s="4875"/>
      <c r="GOD32" s="4875"/>
      <c r="GOE32" s="4884"/>
      <c r="GOF32" s="4885"/>
      <c r="GOG32" s="4886"/>
      <c r="GOH32" s="4883"/>
      <c r="GOI32" s="4885"/>
      <c r="GOJ32" s="4884"/>
      <c r="GOK32" s="4887"/>
      <c r="GOL32" s="4888"/>
      <c r="GOM32" s="4888"/>
      <c r="GON32" s="4888"/>
      <c r="GOO32" s="7773" t="s">
        <v>3189</v>
      </c>
      <c r="GOP32" s="7774"/>
      <c r="GOQ32" s="4882">
        <f>SUM(GOR32:GOU32)</f>
        <v>0</v>
      </c>
      <c r="GOR32" s="4883"/>
      <c r="GOS32" s="4875"/>
      <c r="GOT32" s="4875"/>
      <c r="GOU32" s="4884"/>
      <c r="GOV32" s="4885"/>
      <c r="GOW32" s="4886"/>
      <c r="GOX32" s="4883"/>
      <c r="GOY32" s="4885"/>
      <c r="GOZ32" s="4884"/>
      <c r="GPA32" s="4887"/>
      <c r="GPB32" s="4888"/>
      <c r="GPC32" s="4888"/>
      <c r="GPD32" s="4888"/>
      <c r="GPE32" s="7773" t="s">
        <v>3189</v>
      </c>
      <c r="GPF32" s="7774"/>
      <c r="GPG32" s="4882">
        <f>SUM(GPH32:GPK32)</f>
        <v>0</v>
      </c>
      <c r="GPH32" s="4883"/>
      <c r="GPI32" s="4875"/>
      <c r="GPJ32" s="4875"/>
      <c r="GPK32" s="4884"/>
      <c r="GPL32" s="4885"/>
      <c r="GPM32" s="4886"/>
      <c r="GPN32" s="4883"/>
      <c r="GPO32" s="4885"/>
      <c r="GPP32" s="4884"/>
      <c r="GPQ32" s="4887"/>
      <c r="GPR32" s="4888"/>
      <c r="GPS32" s="4888"/>
      <c r="GPT32" s="4888"/>
      <c r="GPU32" s="7773" t="s">
        <v>3189</v>
      </c>
      <c r="GPV32" s="7774"/>
      <c r="GPW32" s="4882">
        <f>SUM(GPX32:GQA32)</f>
        <v>0</v>
      </c>
      <c r="GPX32" s="4883"/>
      <c r="GPY32" s="4875"/>
      <c r="GPZ32" s="4875"/>
      <c r="GQA32" s="4884"/>
      <c r="GQB32" s="4885"/>
      <c r="GQC32" s="4886"/>
      <c r="GQD32" s="4883"/>
      <c r="GQE32" s="4885"/>
      <c r="GQF32" s="4884"/>
      <c r="GQG32" s="4887"/>
      <c r="GQH32" s="4888"/>
      <c r="GQI32" s="4888"/>
      <c r="GQJ32" s="4888"/>
      <c r="GQK32" s="7773" t="s">
        <v>3189</v>
      </c>
      <c r="GQL32" s="7774"/>
      <c r="GQM32" s="4882">
        <f>SUM(GQN32:GQQ32)</f>
        <v>0</v>
      </c>
      <c r="GQN32" s="4883"/>
      <c r="GQO32" s="4875"/>
      <c r="GQP32" s="4875"/>
      <c r="GQQ32" s="4884"/>
      <c r="GQR32" s="4885"/>
      <c r="GQS32" s="4886"/>
      <c r="GQT32" s="4883"/>
      <c r="GQU32" s="4885"/>
      <c r="GQV32" s="4884"/>
      <c r="GQW32" s="4887"/>
      <c r="GQX32" s="4888"/>
      <c r="GQY32" s="4888"/>
      <c r="GQZ32" s="4888"/>
      <c r="GRA32" s="7773" t="s">
        <v>3189</v>
      </c>
      <c r="GRB32" s="7774"/>
      <c r="GRC32" s="4882">
        <f>SUM(GRD32:GRG32)</f>
        <v>0</v>
      </c>
      <c r="GRD32" s="4883"/>
      <c r="GRE32" s="4875"/>
      <c r="GRF32" s="4875"/>
      <c r="GRG32" s="4884"/>
      <c r="GRH32" s="4885"/>
      <c r="GRI32" s="4886"/>
      <c r="GRJ32" s="4883"/>
      <c r="GRK32" s="4885"/>
      <c r="GRL32" s="4884"/>
      <c r="GRM32" s="4887"/>
      <c r="GRN32" s="4888"/>
      <c r="GRO32" s="4888"/>
      <c r="GRP32" s="4888"/>
      <c r="GRQ32" s="7773" t="s">
        <v>3189</v>
      </c>
      <c r="GRR32" s="7774"/>
      <c r="GRS32" s="4882">
        <f>SUM(GRT32:GRW32)</f>
        <v>0</v>
      </c>
      <c r="GRT32" s="4883"/>
      <c r="GRU32" s="4875"/>
      <c r="GRV32" s="4875"/>
      <c r="GRW32" s="4884"/>
      <c r="GRX32" s="4885"/>
      <c r="GRY32" s="4886"/>
      <c r="GRZ32" s="4883"/>
      <c r="GSA32" s="4885"/>
      <c r="GSB32" s="4884"/>
      <c r="GSC32" s="4887"/>
      <c r="GSD32" s="4888"/>
      <c r="GSE32" s="4888"/>
      <c r="GSF32" s="4888"/>
      <c r="GSG32" s="7773" t="s">
        <v>3189</v>
      </c>
      <c r="GSH32" s="7774"/>
      <c r="GSI32" s="4882">
        <f>SUM(GSJ32:GSM32)</f>
        <v>0</v>
      </c>
      <c r="GSJ32" s="4883"/>
      <c r="GSK32" s="4875"/>
      <c r="GSL32" s="4875"/>
      <c r="GSM32" s="4884"/>
      <c r="GSN32" s="4885"/>
      <c r="GSO32" s="4886"/>
      <c r="GSP32" s="4883"/>
      <c r="GSQ32" s="4885"/>
      <c r="GSR32" s="4884"/>
      <c r="GSS32" s="4887"/>
      <c r="GST32" s="4888"/>
      <c r="GSU32" s="4888"/>
      <c r="GSV32" s="4888"/>
      <c r="GSW32" s="7773" t="s">
        <v>3189</v>
      </c>
      <c r="GSX32" s="7774"/>
      <c r="GSY32" s="4882">
        <f>SUM(GSZ32:GTC32)</f>
        <v>0</v>
      </c>
      <c r="GSZ32" s="4883"/>
      <c r="GTA32" s="4875"/>
      <c r="GTB32" s="4875"/>
      <c r="GTC32" s="4884"/>
      <c r="GTD32" s="4885"/>
      <c r="GTE32" s="4886"/>
      <c r="GTF32" s="4883"/>
      <c r="GTG32" s="4885"/>
      <c r="GTH32" s="4884"/>
      <c r="GTI32" s="4887"/>
      <c r="GTJ32" s="4888"/>
      <c r="GTK32" s="4888"/>
      <c r="GTL32" s="4888"/>
      <c r="GTM32" s="7773" t="s">
        <v>3189</v>
      </c>
      <c r="GTN32" s="7774"/>
      <c r="GTO32" s="4882">
        <f>SUM(GTP32:GTS32)</f>
        <v>0</v>
      </c>
      <c r="GTP32" s="4883"/>
      <c r="GTQ32" s="4875"/>
      <c r="GTR32" s="4875"/>
      <c r="GTS32" s="4884"/>
      <c r="GTT32" s="4885"/>
      <c r="GTU32" s="4886"/>
      <c r="GTV32" s="4883"/>
      <c r="GTW32" s="4885"/>
      <c r="GTX32" s="4884"/>
      <c r="GTY32" s="4887"/>
      <c r="GTZ32" s="4888"/>
      <c r="GUA32" s="4888"/>
      <c r="GUB32" s="4888"/>
      <c r="GUC32" s="7773" t="s">
        <v>3189</v>
      </c>
      <c r="GUD32" s="7774"/>
      <c r="GUE32" s="4882">
        <f>SUM(GUF32:GUI32)</f>
        <v>0</v>
      </c>
      <c r="GUF32" s="4883"/>
      <c r="GUG32" s="4875"/>
      <c r="GUH32" s="4875"/>
      <c r="GUI32" s="4884"/>
      <c r="GUJ32" s="4885"/>
      <c r="GUK32" s="4886"/>
      <c r="GUL32" s="4883"/>
      <c r="GUM32" s="4885"/>
      <c r="GUN32" s="4884"/>
      <c r="GUO32" s="4887"/>
      <c r="GUP32" s="4888"/>
      <c r="GUQ32" s="4888"/>
      <c r="GUR32" s="4888"/>
      <c r="GUS32" s="7773" t="s">
        <v>3189</v>
      </c>
      <c r="GUT32" s="7774"/>
      <c r="GUU32" s="4882">
        <f>SUM(GUV32:GUY32)</f>
        <v>0</v>
      </c>
      <c r="GUV32" s="4883"/>
      <c r="GUW32" s="4875"/>
      <c r="GUX32" s="4875"/>
      <c r="GUY32" s="4884"/>
      <c r="GUZ32" s="4885"/>
      <c r="GVA32" s="4886"/>
      <c r="GVB32" s="4883"/>
      <c r="GVC32" s="4885"/>
      <c r="GVD32" s="4884"/>
      <c r="GVE32" s="4887"/>
      <c r="GVF32" s="4888"/>
      <c r="GVG32" s="4888"/>
      <c r="GVH32" s="4888"/>
      <c r="GVI32" s="7773" t="s">
        <v>3189</v>
      </c>
      <c r="GVJ32" s="7774"/>
      <c r="GVK32" s="4882">
        <f>SUM(GVL32:GVO32)</f>
        <v>0</v>
      </c>
      <c r="GVL32" s="4883"/>
      <c r="GVM32" s="4875"/>
      <c r="GVN32" s="4875"/>
      <c r="GVO32" s="4884"/>
      <c r="GVP32" s="4885"/>
      <c r="GVQ32" s="4886"/>
      <c r="GVR32" s="4883"/>
      <c r="GVS32" s="4885"/>
      <c r="GVT32" s="4884"/>
      <c r="GVU32" s="4887"/>
      <c r="GVV32" s="4888"/>
      <c r="GVW32" s="4888"/>
      <c r="GVX32" s="4888"/>
      <c r="GVY32" s="7773" t="s">
        <v>3189</v>
      </c>
      <c r="GVZ32" s="7774"/>
      <c r="GWA32" s="4882">
        <f>SUM(GWB32:GWE32)</f>
        <v>0</v>
      </c>
      <c r="GWB32" s="4883"/>
      <c r="GWC32" s="4875"/>
      <c r="GWD32" s="4875"/>
      <c r="GWE32" s="4884"/>
      <c r="GWF32" s="4885"/>
      <c r="GWG32" s="4886"/>
      <c r="GWH32" s="4883"/>
      <c r="GWI32" s="4885"/>
      <c r="GWJ32" s="4884"/>
      <c r="GWK32" s="4887"/>
      <c r="GWL32" s="4888"/>
      <c r="GWM32" s="4888"/>
      <c r="GWN32" s="4888"/>
      <c r="GWO32" s="7773" t="s">
        <v>3189</v>
      </c>
      <c r="GWP32" s="7774"/>
      <c r="GWQ32" s="4882">
        <f>SUM(GWR32:GWU32)</f>
        <v>0</v>
      </c>
      <c r="GWR32" s="4883"/>
      <c r="GWS32" s="4875"/>
      <c r="GWT32" s="4875"/>
      <c r="GWU32" s="4884"/>
      <c r="GWV32" s="4885"/>
      <c r="GWW32" s="4886"/>
      <c r="GWX32" s="4883"/>
      <c r="GWY32" s="4885"/>
      <c r="GWZ32" s="4884"/>
      <c r="GXA32" s="4887"/>
      <c r="GXB32" s="4888"/>
      <c r="GXC32" s="4888"/>
      <c r="GXD32" s="4888"/>
      <c r="GXE32" s="7773" t="s">
        <v>3189</v>
      </c>
      <c r="GXF32" s="7774"/>
      <c r="GXG32" s="4882">
        <f>SUM(GXH32:GXK32)</f>
        <v>0</v>
      </c>
      <c r="GXH32" s="4883"/>
      <c r="GXI32" s="4875"/>
      <c r="GXJ32" s="4875"/>
      <c r="GXK32" s="4884"/>
      <c r="GXL32" s="4885"/>
      <c r="GXM32" s="4886"/>
      <c r="GXN32" s="4883"/>
      <c r="GXO32" s="4885"/>
      <c r="GXP32" s="4884"/>
      <c r="GXQ32" s="4887"/>
      <c r="GXR32" s="4888"/>
      <c r="GXS32" s="4888"/>
      <c r="GXT32" s="4888"/>
      <c r="GXU32" s="7773" t="s">
        <v>3189</v>
      </c>
      <c r="GXV32" s="7774"/>
      <c r="GXW32" s="4882">
        <f>SUM(GXX32:GYA32)</f>
        <v>0</v>
      </c>
      <c r="GXX32" s="4883"/>
      <c r="GXY32" s="4875"/>
      <c r="GXZ32" s="4875"/>
      <c r="GYA32" s="4884"/>
      <c r="GYB32" s="4885"/>
      <c r="GYC32" s="4886"/>
      <c r="GYD32" s="4883"/>
      <c r="GYE32" s="4885"/>
      <c r="GYF32" s="4884"/>
      <c r="GYG32" s="4887"/>
      <c r="GYH32" s="4888"/>
      <c r="GYI32" s="4888"/>
      <c r="GYJ32" s="4888"/>
      <c r="GYK32" s="7773" t="s">
        <v>3189</v>
      </c>
      <c r="GYL32" s="7774"/>
      <c r="GYM32" s="4882">
        <f>SUM(GYN32:GYQ32)</f>
        <v>0</v>
      </c>
      <c r="GYN32" s="4883"/>
      <c r="GYO32" s="4875"/>
      <c r="GYP32" s="4875"/>
      <c r="GYQ32" s="4884"/>
      <c r="GYR32" s="4885"/>
      <c r="GYS32" s="4886"/>
      <c r="GYT32" s="4883"/>
      <c r="GYU32" s="4885"/>
      <c r="GYV32" s="4884"/>
      <c r="GYW32" s="4887"/>
      <c r="GYX32" s="4888"/>
      <c r="GYY32" s="4888"/>
      <c r="GYZ32" s="4888"/>
      <c r="GZA32" s="7773" t="s">
        <v>3189</v>
      </c>
      <c r="GZB32" s="7774"/>
      <c r="GZC32" s="4882">
        <f>SUM(GZD32:GZG32)</f>
        <v>0</v>
      </c>
      <c r="GZD32" s="4883"/>
      <c r="GZE32" s="4875"/>
      <c r="GZF32" s="4875"/>
      <c r="GZG32" s="4884"/>
      <c r="GZH32" s="4885"/>
      <c r="GZI32" s="4886"/>
      <c r="GZJ32" s="4883"/>
      <c r="GZK32" s="4885"/>
      <c r="GZL32" s="4884"/>
      <c r="GZM32" s="4887"/>
      <c r="GZN32" s="4888"/>
      <c r="GZO32" s="4888"/>
      <c r="GZP32" s="4888"/>
      <c r="GZQ32" s="7773" t="s">
        <v>3189</v>
      </c>
      <c r="GZR32" s="7774"/>
      <c r="GZS32" s="4882">
        <f>SUM(GZT32:GZW32)</f>
        <v>0</v>
      </c>
      <c r="GZT32" s="4883"/>
      <c r="GZU32" s="4875"/>
      <c r="GZV32" s="4875"/>
      <c r="GZW32" s="4884"/>
      <c r="GZX32" s="4885"/>
      <c r="GZY32" s="4886"/>
      <c r="GZZ32" s="4883"/>
      <c r="HAA32" s="4885"/>
      <c r="HAB32" s="4884"/>
      <c r="HAC32" s="4887"/>
      <c r="HAD32" s="4888"/>
      <c r="HAE32" s="4888"/>
      <c r="HAF32" s="4888"/>
      <c r="HAG32" s="7773" t="s">
        <v>3189</v>
      </c>
      <c r="HAH32" s="7774"/>
      <c r="HAI32" s="4882">
        <f>SUM(HAJ32:HAM32)</f>
        <v>0</v>
      </c>
      <c r="HAJ32" s="4883"/>
      <c r="HAK32" s="4875"/>
      <c r="HAL32" s="4875"/>
      <c r="HAM32" s="4884"/>
      <c r="HAN32" s="4885"/>
      <c r="HAO32" s="4886"/>
      <c r="HAP32" s="4883"/>
      <c r="HAQ32" s="4885"/>
      <c r="HAR32" s="4884"/>
      <c r="HAS32" s="4887"/>
      <c r="HAT32" s="4888"/>
      <c r="HAU32" s="4888"/>
      <c r="HAV32" s="4888"/>
      <c r="HAW32" s="7773" t="s">
        <v>3189</v>
      </c>
      <c r="HAX32" s="7774"/>
      <c r="HAY32" s="4882">
        <f>SUM(HAZ32:HBC32)</f>
        <v>0</v>
      </c>
      <c r="HAZ32" s="4883"/>
      <c r="HBA32" s="4875"/>
      <c r="HBB32" s="4875"/>
      <c r="HBC32" s="4884"/>
      <c r="HBD32" s="4885"/>
      <c r="HBE32" s="4886"/>
      <c r="HBF32" s="4883"/>
      <c r="HBG32" s="4885"/>
      <c r="HBH32" s="4884"/>
      <c r="HBI32" s="4887"/>
      <c r="HBJ32" s="4888"/>
      <c r="HBK32" s="4888"/>
      <c r="HBL32" s="4888"/>
      <c r="HBM32" s="7773" t="s">
        <v>3189</v>
      </c>
      <c r="HBN32" s="7774"/>
      <c r="HBO32" s="4882">
        <f>SUM(HBP32:HBS32)</f>
        <v>0</v>
      </c>
      <c r="HBP32" s="4883"/>
      <c r="HBQ32" s="4875"/>
      <c r="HBR32" s="4875"/>
      <c r="HBS32" s="4884"/>
      <c r="HBT32" s="4885"/>
      <c r="HBU32" s="4886"/>
      <c r="HBV32" s="4883"/>
      <c r="HBW32" s="4885"/>
      <c r="HBX32" s="4884"/>
      <c r="HBY32" s="4887"/>
      <c r="HBZ32" s="4888"/>
      <c r="HCA32" s="4888"/>
      <c r="HCB32" s="4888"/>
      <c r="HCC32" s="7773" t="s">
        <v>3189</v>
      </c>
      <c r="HCD32" s="7774"/>
      <c r="HCE32" s="4882">
        <f>SUM(HCF32:HCI32)</f>
        <v>0</v>
      </c>
      <c r="HCF32" s="4883"/>
      <c r="HCG32" s="4875"/>
      <c r="HCH32" s="4875"/>
      <c r="HCI32" s="4884"/>
      <c r="HCJ32" s="4885"/>
      <c r="HCK32" s="4886"/>
      <c r="HCL32" s="4883"/>
      <c r="HCM32" s="4885"/>
      <c r="HCN32" s="4884"/>
      <c r="HCO32" s="4887"/>
      <c r="HCP32" s="4888"/>
      <c r="HCQ32" s="4888"/>
      <c r="HCR32" s="4888"/>
      <c r="HCS32" s="7773" t="s">
        <v>3189</v>
      </c>
      <c r="HCT32" s="7774"/>
      <c r="HCU32" s="4882">
        <f>SUM(HCV32:HCY32)</f>
        <v>0</v>
      </c>
      <c r="HCV32" s="4883"/>
      <c r="HCW32" s="4875"/>
      <c r="HCX32" s="4875"/>
      <c r="HCY32" s="4884"/>
      <c r="HCZ32" s="4885"/>
      <c r="HDA32" s="4886"/>
      <c r="HDB32" s="4883"/>
      <c r="HDC32" s="4885"/>
      <c r="HDD32" s="4884"/>
      <c r="HDE32" s="4887"/>
      <c r="HDF32" s="4888"/>
      <c r="HDG32" s="4888"/>
      <c r="HDH32" s="4888"/>
      <c r="HDI32" s="7773" t="s">
        <v>3189</v>
      </c>
      <c r="HDJ32" s="7774"/>
      <c r="HDK32" s="4882">
        <f>SUM(HDL32:HDO32)</f>
        <v>0</v>
      </c>
      <c r="HDL32" s="4883"/>
      <c r="HDM32" s="4875"/>
      <c r="HDN32" s="4875"/>
      <c r="HDO32" s="4884"/>
      <c r="HDP32" s="4885"/>
      <c r="HDQ32" s="4886"/>
      <c r="HDR32" s="4883"/>
      <c r="HDS32" s="4885"/>
      <c r="HDT32" s="4884"/>
      <c r="HDU32" s="4887"/>
      <c r="HDV32" s="4888"/>
      <c r="HDW32" s="4888"/>
      <c r="HDX32" s="4888"/>
      <c r="HDY32" s="7773" t="s">
        <v>3189</v>
      </c>
      <c r="HDZ32" s="7774"/>
      <c r="HEA32" s="4882">
        <f>SUM(HEB32:HEE32)</f>
        <v>0</v>
      </c>
      <c r="HEB32" s="4883"/>
      <c r="HEC32" s="4875"/>
      <c r="HED32" s="4875"/>
      <c r="HEE32" s="4884"/>
      <c r="HEF32" s="4885"/>
      <c r="HEG32" s="4886"/>
      <c r="HEH32" s="4883"/>
      <c r="HEI32" s="4885"/>
      <c r="HEJ32" s="4884"/>
      <c r="HEK32" s="4887"/>
      <c r="HEL32" s="4888"/>
      <c r="HEM32" s="4888"/>
      <c r="HEN32" s="4888"/>
      <c r="HEO32" s="7773" t="s">
        <v>3189</v>
      </c>
      <c r="HEP32" s="7774"/>
      <c r="HEQ32" s="4882">
        <f>SUM(HER32:HEU32)</f>
        <v>0</v>
      </c>
      <c r="HER32" s="4883"/>
      <c r="HES32" s="4875"/>
      <c r="HET32" s="4875"/>
      <c r="HEU32" s="4884"/>
      <c r="HEV32" s="4885"/>
      <c r="HEW32" s="4886"/>
      <c r="HEX32" s="4883"/>
      <c r="HEY32" s="4885"/>
      <c r="HEZ32" s="4884"/>
      <c r="HFA32" s="4887"/>
      <c r="HFB32" s="4888"/>
      <c r="HFC32" s="4888"/>
      <c r="HFD32" s="4888"/>
      <c r="HFE32" s="7773" t="s">
        <v>3189</v>
      </c>
      <c r="HFF32" s="7774"/>
      <c r="HFG32" s="4882">
        <f>SUM(HFH32:HFK32)</f>
        <v>0</v>
      </c>
      <c r="HFH32" s="4883"/>
      <c r="HFI32" s="4875"/>
      <c r="HFJ32" s="4875"/>
      <c r="HFK32" s="4884"/>
      <c r="HFL32" s="4885"/>
      <c r="HFM32" s="4886"/>
      <c r="HFN32" s="4883"/>
      <c r="HFO32" s="4885"/>
      <c r="HFP32" s="4884"/>
      <c r="HFQ32" s="4887"/>
      <c r="HFR32" s="4888"/>
      <c r="HFS32" s="4888"/>
      <c r="HFT32" s="4888"/>
      <c r="HFU32" s="7773" t="s">
        <v>3189</v>
      </c>
      <c r="HFV32" s="7774"/>
      <c r="HFW32" s="4882">
        <f>SUM(HFX32:HGA32)</f>
        <v>0</v>
      </c>
      <c r="HFX32" s="4883"/>
      <c r="HFY32" s="4875"/>
      <c r="HFZ32" s="4875"/>
      <c r="HGA32" s="4884"/>
      <c r="HGB32" s="4885"/>
      <c r="HGC32" s="4886"/>
      <c r="HGD32" s="4883"/>
      <c r="HGE32" s="4885"/>
      <c r="HGF32" s="4884"/>
      <c r="HGG32" s="4887"/>
      <c r="HGH32" s="4888"/>
      <c r="HGI32" s="4888"/>
      <c r="HGJ32" s="4888"/>
      <c r="HGK32" s="7773" t="s">
        <v>3189</v>
      </c>
      <c r="HGL32" s="7774"/>
      <c r="HGM32" s="4882">
        <f>SUM(HGN32:HGQ32)</f>
        <v>0</v>
      </c>
      <c r="HGN32" s="4883"/>
      <c r="HGO32" s="4875"/>
      <c r="HGP32" s="4875"/>
      <c r="HGQ32" s="4884"/>
      <c r="HGR32" s="4885"/>
      <c r="HGS32" s="4886"/>
      <c r="HGT32" s="4883"/>
      <c r="HGU32" s="4885"/>
      <c r="HGV32" s="4884"/>
      <c r="HGW32" s="4887"/>
      <c r="HGX32" s="4888"/>
      <c r="HGY32" s="4888"/>
      <c r="HGZ32" s="4888"/>
      <c r="HHA32" s="7773" t="s">
        <v>3189</v>
      </c>
      <c r="HHB32" s="7774"/>
      <c r="HHC32" s="4882">
        <f>SUM(HHD32:HHG32)</f>
        <v>0</v>
      </c>
      <c r="HHD32" s="4883"/>
      <c r="HHE32" s="4875"/>
      <c r="HHF32" s="4875"/>
      <c r="HHG32" s="4884"/>
      <c r="HHH32" s="4885"/>
      <c r="HHI32" s="4886"/>
      <c r="HHJ32" s="4883"/>
      <c r="HHK32" s="4885"/>
      <c r="HHL32" s="4884"/>
      <c r="HHM32" s="4887"/>
      <c r="HHN32" s="4888"/>
      <c r="HHO32" s="4888"/>
      <c r="HHP32" s="4888"/>
      <c r="HHQ32" s="7773" t="s">
        <v>3189</v>
      </c>
      <c r="HHR32" s="7774"/>
      <c r="HHS32" s="4882">
        <f>SUM(HHT32:HHW32)</f>
        <v>0</v>
      </c>
      <c r="HHT32" s="4883"/>
      <c r="HHU32" s="4875"/>
      <c r="HHV32" s="4875"/>
      <c r="HHW32" s="4884"/>
      <c r="HHX32" s="4885"/>
      <c r="HHY32" s="4886"/>
      <c r="HHZ32" s="4883"/>
      <c r="HIA32" s="4885"/>
      <c r="HIB32" s="4884"/>
      <c r="HIC32" s="4887"/>
      <c r="HID32" s="4888"/>
      <c r="HIE32" s="4888"/>
      <c r="HIF32" s="4888"/>
      <c r="HIG32" s="7773" t="s">
        <v>3189</v>
      </c>
      <c r="HIH32" s="7774"/>
      <c r="HII32" s="4882">
        <f>SUM(HIJ32:HIM32)</f>
        <v>0</v>
      </c>
      <c r="HIJ32" s="4883"/>
      <c r="HIK32" s="4875"/>
      <c r="HIL32" s="4875"/>
      <c r="HIM32" s="4884"/>
      <c r="HIN32" s="4885"/>
      <c r="HIO32" s="4886"/>
      <c r="HIP32" s="4883"/>
      <c r="HIQ32" s="4885"/>
      <c r="HIR32" s="4884"/>
      <c r="HIS32" s="4887"/>
      <c r="HIT32" s="4888"/>
      <c r="HIU32" s="4888"/>
      <c r="HIV32" s="4888"/>
      <c r="HIW32" s="7773" t="s">
        <v>3189</v>
      </c>
      <c r="HIX32" s="7774"/>
      <c r="HIY32" s="4882">
        <f>SUM(HIZ32:HJC32)</f>
        <v>0</v>
      </c>
      <c r="HIZ32" s="4883"/>
      <c r="HJA32" s="4875"/>
      <c r="HJB32" s="4875"/>
      <c r="HJC32" s="4884"/>
      <c r="HJD32" s="4885"/>
      <c r="HJE32" s="4886"/>
      <c r="HJF32" s="4883"/>
      <c r="HJG32" s="4885"/>
      <c r="HJH32" s="4884"/>
      <c r="HJI32" s="4887"/>
      <c r="HJJ32" s="4888"/>
      <c r="HJK32" s="4888"/>
      <c r="HJL32" s="4888"/>
      <c r="HJM32" s="7773" t="s">
        <v>3189</v>
      </c>
      <c r="HJN32" s="7774"/>
      <c r="HJO32" s="4882">
        <f>SUM(HJP32:HJS32)</f>
        <v>0</v>
      </c>
      <c r="HJP32" s="4883"/>
      <c r="HJQ32" s="4875"/>
      <c r="HJR32" s="4875"/>
      <c r="HJS32" s="4884"/>
      <c r="HJT32" s="4885"/>
      <c r="HJU32" s="4886"/>
      <c r="HJV32" s="4883"/>
      <c r="HJW32" s="4885"/>
      <c r="HJX32" s="4884"/>
      <c r="HJY32" s="4887"/>
      <c r="HJZ32" s="4888"/>
      <c r="HKA32" s="4888"/>
      <c r="HKB32" s="4888"/>
      <c r="HKC32" s="7773" t="s">
        <v>3189</v>
      </c>
      <c r="HKD32" s="7774"/>
      <c r="HKE32" s="4882">
        <f>SUM(HKF32:HKI32)</f>
        <v>0</v>
      </c>
      <c r="HKF32" s="4883"/>
      <c r="HKG32" s="4875"/>
      <c r="HKH32" s="4875"/>
      <c r="HKI32" s="4884"/>
      <c r="HKJ32" s="4885"/>
      <c r="HKK32" s="4886"/>
      <c r="HKL32" s="4883"/>
      <c r="HKM32" s="4885"/>
      <c r="HKN32" s="4884"/>
      <c r="HKO32" s="4887"/>
      <c r="HKP32" s="4888"/>
      <c r="HKQ32" s="4888"/>
      <c r="HKR32" s="4888"/>
      <c r="HKS32" s="7773" t="s">
        <v>3189</v>
      </c>
      <c r="HKT32" s="7774"/>
      <c r="HKU32" s="4882">
        <f>SUM(HKV32:HKY32)</f>
        <v>0</v>
      </c>
      <c r="HKV32" s="4883"/>
      <c r="HKW32" s="4875"/>
      <c r="HKX32" s="4875"/>
      <c r="HKY32" s="4884"/>
      <c r="HKZ32" s="4885"/>
      <c r="HLA32" s="4886"/>
      <c r="HLB32" s="4883"/>
      <c r="HLC32" s="4885"/>
      <c r="HLD32" s="4884"/>
      <c r="HLE32" s="4887"/>
      <c r="HLF32" s="4888"/>
      <c r="HLG32" s="4888"/>
      <c r="HLH32" s="4888"/>
      <c r="HLI32" s="7773" t="s">
        <v>3189</v>
      </c>
      <c r="HLJ32" s="7774"/>
      <c r="HLK32" s="4882">
        <f>SUM(HLL32:HLO32)</f>
        <v>0</v>
      </c>
      <c r="HLL32" s="4883"/>
      <c r="HLM32" s="4875"/>
      <c r="HLN32" s="4875"/>
      <c r="HLO32" s="4884"/>
      <c r="HLP32" s="4885"/>
      <c r="HLQ32" s="4886"/>
      <c r="HLR32" s="4883"/>
      <c r="HLS32" s="4885"/>
      <c r="HLT32" s="4884"/>
      <c r="HLU32" s="4887"/>
      <c r="HLV32" s="4888"/>
      <c r="HLW32" s="4888"/>
      <c r="HLX32" s="4888"/>
      <c r="HLY32" s="7773" t="s">
        <v>3189</v>
      </c>
      <c r="HLZ32" s="7774"/>
      <c r="HMA32" s="4882">
        <f>SUM(HMB32:HME32)</f>
        <v>0</v>
      </c>
      <c r="HMB32" s="4883"/>
      <c r="HMC32" s="4875"/>
      <c r="HMD32" s="4875"/>
      <c r="HME32" s="4884"/>
      <c r="HMF32" s="4885"/>
      <c r="HMG32" s="4886"/>
      <c r="HMH32" s="4883"/>
      <c r="HMI32" s="4885"/>
      <c r="HMJ32" s="4884"/>
      <c r="HMK32" s="4887"/>
      <c r="HML32" s="4888"/>
      <c r="HMM32" s="4888"/>
      <c r="HMN32" s="4888"/>
      <c r="HMO32" s="7773" t="s">
        <v>3189</v>
      </c>
      <c r="HMP32" s="7774"/>
      <c r="HMQ32" s="4882">
        <f>SUM(HMR32:HMU32)</f>
        <v>0</v>
      </c>
      <c r="HMR32" s="4883"/>
      <c r="HMS32" s="4875"/>
      <c r="HMT32" s="4875"/>
      <c r="HMU32" s="4884"/>
      <c r="HMV32" s="4885"/>
      <c r="HMW32" s="4886"/>
      <c r="HMX32" s="4883"/>
      <c r="HMY32" s="4885"/>
      <c r="HMZ32" s="4884"/>
      <c r="HNA32" s="4887"/>
      <c r="HNB32" s="4888"/>
      <c r="HNC32" s="4888"/>
      <c r="HND32" s="4888"/>
      <c r="HNE32" s="7773" t="s">
        <v>3189</v>
      </c>
      <c r="HNF32" s="7774"/>
      <c r="HNG32" s="4882">
        <f>SUM(HNH32:HNK32)</f>
        <v>0</v>
      </c>
      <c r="HNH32" s="4883"/>
      <c r="HNI32" s="4875"/>
      <c r="HNJ32" s="4875"/>
      <c r="HNK32" s="4884"/>
      <c r="HNL32" s="4885"/>
      <c r="HNM32" s="4886"/>
      <c r="HNN32" s="4883"/>
      <c r="HNO32" s="4885"/>
      <c r="HNP32" s="4884"/>
      <c r="HNQ32" s="4887"/>
      <c r="HNR32" s="4888"/>
      <c r="HNS32" s="4888"/>
      <c r="HNT32" s="4888"/>
      <c r="HNU32" s="7773" t="s">
        <v>3189</v>
      </c>
      <c r="HNV32" s="7774"/>
      <c r="HNW32" s="4882">
        <f>SUM(HNX32:HOA32)</f>
        <v>0</v>
      </c>
      <c r="HNX32" s="4883"/>
      <c r="HNY32" s="4875"/>
      <c r="HNZ32" s="4875"/>
      <c r="HOA32" s="4884"/>
      <c r="HOB32" s="4885"/>
      <c r="HOC32" s="4886"/>
      <c r="HOD32" s="4883"/>
      <c r="HOE32" s="4885"/>
      <c r="HOF32" s="4884"/>
      <c r="HOG32" s="4887"/>
      <c r="HOH32" s="4888"/>
      <c r="HOI32" s="4888"/>
      <c r="HOJ32" s="4888"/>
      <c r="HOK32" s="7773" t="s">
        <v>3189</v>
      </c>
      <c r="HOL32" s="7774"/>
      <c r="HOM32" s="4882">
        <f>SUM(HON32:HOQ32)</f>
        <v>0</v>
      </c>
      <c r="HON32" s="4883"/>
      <c r="HOO32" s="4875"/>
      <c r="HOP32" s="4875"/>
      <c r="HOQ32" s="4884"/>
      <c r="HOR32" s="4885"/>
      <c r="HOS32" s="4886"/>
      <c r="HOT32" s="4883"/>
      <c r="HOU32" s="4885"/>
      <c r="HOV32" s="4884"/>
      <c r="HOW32" s="4887"/>
      <c r="HOX32" s="4888"/>
      <c r="HOY32" s="4888"/>
      <c r="HOZ32" s="4888"/>
      <c r="HPA32" s="7773" t="s">
        <v>3189</v>
      </c>
      <c r="HPB32" s="7774"/>
      <c r="HPC32" s="4882">
        <f>SUM(HPD32:HPG32)</f>
        <v>0</v>
      </c>
      <c r="HPD32" s="4883"/>
      <c r="HPE32" s="4875"/>
      <c r="HPF32" s="4875"/>
      <c r="HPG32" s="4884"/>
      <c r="HPH32" s="4885"/>
      <c r="HPI32" s="4886"/>
      <c r="HPJ32" s="4883"/>
      <c r="HPK32" s="4885"/>
      <c r="HPL32" s="4884"/>
      <c r="HPM32" s="4887"/>
      <c r="HPN32" s="4888"/>
      <c r="HPO32" s="4888"/>
      <c r="HPP32" s="4888"/>
      <c r="HPQ32" s="7773" t="s">
        <v>3189</v>
      </c>
      <c r="HPR32" s="7774"/>
      <c r="HPS32" s="4882">
        <f>SUM(HPT32:HPW32)</f>
        <v>0</v>
      </c>
      <c r="HPT32" s="4883"/>
      <c r="HPU32" s="4875"/>
      <c r="HPV32" s="4875"/>
      <c r="HPW32" s="4884"/>
      <c r="HPX32" s="4885"/>
      <c r="HPY32" s="4886"/>
      <c r="HPZ32" s="4883"/>
      <c r="HQA32" s="4885"/>
      <c r="HQB32" s="4884"/>
      <c r="HQC32" s="4887"/>
      <c r="HQD32" s="4888"/>
      <c r="HQE32" s="4888"/>
      <c r="HQF32" s="4888"/>
      <c r="HQG32" s="7773" t="s">
        <v>3189</v>
      </c>
      <c r="HQH32" s="7774"/>
      <c r="HQI32" s="4882">
        <f>SUM(HQJ32:HQM32)</f>
        <v>0</v>
      </c>
      <c r="HQJ32" s="4883"/>
      <c r="HQK32" s="4875"/>
      <c r="HQL32" s="4875"/>
      <c r="HQM32" s="4884"/>
      <c r="HQN32" s="4885"/>
      <c r="HQO32" s="4886"/>
      <c r="HQP32" s="4883"/>
      <c r="HQQ32" s="4885"/>
      <c r="HQR32" s="4884"/>
      <c r="HQS32" s="4887"/>
      <c r="HQT32" s="4888"/>
      <c r="HQU32" s="4888"/>
      <c r="HQV32" s="4888"/>
      <c r="HQW32" s="7773" t="s">
        <v>3189</v>
      </c>
      <c r="HQX32" s="7774"/>
      <c r="HQY32" s="4882">
        <f>SUM(HQZ32:HRC32)</f>
        <v>0</v>
      </c>
      <c r="HQZ32" s="4883"/>
      <c r="HRA32" s="4875"/>
      <c r="HRB32" s="4875"/>
      <c r="HRC32" s="4884"/>
      <c r="HRD32" s="4885"/>
      <c r="HRE32" s="4886"/>
      <c r="HRF32" s="4883"/>
      <c r="HRG32" s="4885"/>
      <c r="HRH32" s="4884"/>
      <c r="HRI32" s="4887"/>
      <c r="HRJ32" s="4888"/>
      <c r="HRK32" s="4888"/>
      <c r="HRL32" s="4888"/>
      <c r="HRM32" s="7773" t="s">
        <v>3189</v>
      </c>
      <c r="HRN32" s="7774"/>
      <c r="HRO32" s="4882">
        <f>SUM(HRP32:HRS32)</f>
        <v>0</v>
      </c>
      <c r="HRP32" s="4883"/>
      <c r="HRQ32" s="4875"/>
      <c r="HRR32" s="4875"/>
      <c r="HRS32" s="4884"/>
      <c r="HRT32" s="4885"/>
      <c r="HRU32" s="4886"/>
      <c r="HRV32" s="4883"/>
      <c r="HRW32" s="4885"/>
      <c r="HRX32" s="4884"/>
      <c r="HRY32" s="4887"/>
      <c r="HRZ32" s="4888"/>
      <c r="HSA32" s="4888"/>
      <c r="HSB32" s="4888"/>
      <c r="HSC32" s="7773" t="s">
        <v>3189</v>
      </c>
      <c r="HSD32" s="7774"/>
      <c r="HSE32" s="4882">
        <f>SUM(HSF32:HSI32)</f>
        <v>0</v>
      </c>
      <c r="HSF32" s="4883"/>
      <c r="HSG32" s="4875"/>
      <c r="HSH32" s="4875"/>
      <c r="HSI32" s="4884"/>
      <c r="HSJ32" s="4885"/>
      <c r="HSK32" s="4886"/>
      <c r="HSL32" s="4883"/>
      <c r="HSM32" s="4885"/>
      <c r="HSN32" s="4884"/>
      <c r="HSO32" s="4887"/>
      <c r="HSP32" s="4888"/>
      <c r="HSQ32" s="4888"/>
      <c r="HSR32" s="4888"/>
      <c r="HSS32" s="7773" t="s">
        <v>3189</v>
      </c>
      <c r="HST32" s="7774"/>
      <c r="HSU32" s="4882">
        <f>SUM(HSV32:HSY32)</f>
        <v>0</v>
      </c>
      <c r="HSV32" s="4883"/>
      <c r="HSW32" s="4875"/>
      <c r="HSX32" s="4875"/>
      <c r="HSY32" s="4884"/>
      <c r="HSZ32" s="4885"/>
      <c r="HTA32" s="4886"/>
      <c r="HTB32" s="4883"/>
      <c r="HTC32" s="4885"/>
      <c r="HTD32" s="4884"/>
      <c r="HTE32" s="4887"/>
      <c r="HTF32" s="4888"/>
      <c r="HTG32" s="4888"/>
      <c r="HTH32" s="4888"/>
      <c r="HTI32" s="7773" t="s">
        <v>3189</v>
      </c>
      <c r="HTJ32" s="7774"/>
      <c r="HTK32" s="4882">
        <f>SUM(HTL32:HTO32)</f>
        <v>0</v>
      </c>
      <c r="HTL32" s="4883"/>
      <c r="HTM32" s="4875"/>
      <c r="HTN32" s="4875"/>
      <c r="HTO32" s="4884"/>
      <c r="HTP32" s="4885"/>
      <c r="HTQ32" s="4886"/>
      <c r="HTR32" s="4883"/>
      <c r="HTS32" s="4885"/>
      <c r="HTT32" s="4884"/>
      <c r="HTU32" s="4887"/>
      <c r="HTV32" s="4888"/>
      <c r="HTW32" s="4888"/>
      <c r="HTX32" s="4888"/>
      <c r="HTY32" s="7773" t="s">
        <v>3189</v>
      </c>
      <c r="HTZ32" s="7774"/>
      <c r="HUA32" s="4882">
        <f>SUM(HUB32:HUE32)</f>
        <v>0</v>
      </c>
      <c r="HUB32" s="4883"/>
      <c r="HUC32" s="4875"/>
      <c r="HUD32" s="4875"/>
      <c r="HUE32" s="4884"/>
      <c r="HUF32" s="4885"/>
      <c r="HUG32" s="4886"/>
      <c r="HUH32" s="4883"/>
      <c r="HUI32" s="4885"/>
      <c r="HUJ32" s="4884"/>
      <c r="HUK32" s="4887"/>
      <c r="HUL32" s="4888"/>
      <c r="HUM32" s="4888"/>
      <c r="HUN32" s="4888"/>
      <c r="HUO32" s="7773" t="s">
        <v>3189</v>
      </c>
      <c r="HUP32" s="7774"/>
      <c r="HUQ32" s="4882">
        <f>SUM(HUR32:HUU32)</f>
        <v>0</v>
      </c>
      <c r="HUR32" s="4883"/>
      <c r="HUS32" s="4875"/>
      <c r="HUT32" s="4875"/>
      <c r="HUU32" s="4884"/>
      <c r="HUV32" s="4885"/>
      <c r="HUW32" s="4886"/>
      <c r="HUX32" s="4883"/>
      <c r="HUY32" s="4885"/>
      <c r="HUZ32" s="4884"/>
      <c r="HVA32" s="4887"/>
      <c r="HVB32" s="4888"/>
      <c r="HVC32" s="4888"/>
      <c r="HVD32" s="4888"/>
      <c r="HVE32" s="7773" t="s">
        <v>3189</v>
      </c>
      <c r="HVF32" s="7774"/>
      <c r="HVG32" s="4882">
        <f>SUM(HVH32:HVK32)</f>
        <v>0</v>
      </c>
      <c r="HVH32" s="4883"/>
      <c r="HVI32" s="4875"/>
      <c r="HVJ32" s="4875"/>
      <c r="HVK32" s="4884"/>
      <c r="HVL32" s="4885"/>
      <c r="HVM32" s="4886"/>
      <c r="HVN32" s="4883"/>
      <c r="HVO32" s="4885"/>
      <c r="HVP32" s="4884"/>
      <c r="HVQ32" s="4887"/>
      <c r="HVR32" s="4888"/>
      <c r="HVS32" s="4888"/>
      <c r="HVT32" s="4888"/>
      <c r="HVU32" s="7773" t="s">
        <v>3189</v>
      </c>
      <c r="HVV32" s="7774"/>
      <c r="HVW32" s="4882">
        <f>SUM(HVX32:HWA32)</f>
        <v>0</v>
      </c>
      <c r="HVX32" s="4883"/>
      <c r="HVY32" s="4875"/>
      <c r="HVZ32" s="4875"/>
      <c r="HWA32" s="4884"/>
      <c r="HWB32" s="4885"/>
      <c r="HWC32" s="4886"/>
      <c r="HWD32" s="4883"/>
      <c r="HWE32" s="4885"/>
      <c r="HWF32" s="4884"/>
      <c r="HWG32" s="4887"/>
      <c r="HWH32" s="4888"/>
      <c r="HWI32" s="4888"/>
      <c r="HWJ32" s="4888"/>
      <c r="HWK32" s="7773" t="s">
        <v>3189</v>
      </c>
      <c r="HWL32" s="7774"/>
      <c r="HWM32" s="4882">
        <f>SUM(HWN32:HWQ32)</f>
        <v>0</v>
      </c>
      <c r="HWN32" s="4883"/>
      <c r="HWO32" s="4875"/>
      <c r="HWP32" s="4875"/>
      <c r="HWQ32" s="4884"/>
      <c r="HWR32" s="4885"/>
      <c r="HWS32" s="4886"/>
      <c r="HWT32" s="4883"/>
      <c r="HWU32" s="4885"/>
      <c r="HWV32" s="4884"/>
      <c r="HWW32" s="4887"/>
      <c r="HWX32" s="4888"/>
      <c r="HWY32" s="4888"/>
      <c r="HWZ32" s="4888"/>
      <c r="HXA32" s="7773" t="s">
        <v>3189</v>
      </c>
      <c r="HXB32" s="7774"/>
      <c r="HXC32" s="4882">
        <f>SUM(HXD32:HXG32)</f>
        <v>0</v>
      </c>
      <c r="HXD32" s="4883"/>
      <c r="HXE32" s="4875"/>
      <c r="HXF32" s="4875"/>
      <c r="HXG32" s="4884"/>
      <c r="HXH32" s="4885"/>
      <c r="HXI32" s="4886"/>
      <c r="HXJ32" s="4883"/>
      <c r="HXK32" s="4885"/>
      <c r="HXL32" s="4884"/>
      <c r="HXM32" s="4887"/>
      <c r="HXN32" s="4888"/>
      <c r="HXO32" s="4888"/>
      <c r="HXP32" s="4888"/>
      <c r="HXQ32" s="7773" t="s">
        <v>3189</v>
      </c>
      <c r="HXR32" s="7774"/>
      <c r="HXS32" s="4882">
        <f>SUM(HXT32:HXW32)</f>
        <v>0</v>
      </c>
      <c r="HXT32" s="4883"/>
      <c r="HXU32" s="4875"/>
      <c r="HXV32" s="4875"/>
      <c r="HXW32" s="4884"/>
      <c r="HXX32" s="4885"/>
      <c r="HXY32" s="4886"/>
      <c r="HXZ32" s="4883"/>
      <c r="HYA32" s="4885"/>
      <c r="HYB32" s="4884"/>
      <c r="HYC32" s="4887"/>
      <c r="HYD32" s="4888"/>
      <c r="HYE32" s="4888"/>
      <c r="HYF32" s="4888"/>
      <c r="HYG32" s="7773" t="s">
        <v>3189</v>
      </c>
      <c r="HYH32" s="7774"/>
      <c r="HYI32" s="4882">
        <f>SUM(HYJ32:HYM32)</f>
        <v>0</v>
      </c>
      <c r="HYJ32" s="4883"/>
      <c r="HYK32" s="4875"/>
      <c r="HYL32" s="4875"/>
      <c r="HYM32" s="4884"/>
      <c r="HYN32" s="4885"/>
      <c r="HYO32" s="4886"/>
      <c r="HYP32" s="4883"/>
      <c r="HYQ32" s="4885"/>
      <c r="HYR32" s="4884"/>
      <c r="HYS32" s="4887"/>
      <c r="HYT32" s="4888"/>
      <c r="HYU32" s="4888"/>
      <c r="HYV32" s="4888"/>
      <c r="HYW32" s="7773" t="s">
        <v>3189</v>
      </c>
      <c r="HYX32" s="7774"/>
      <c r="HYY32" s="4882">
        <f>SUM(HYZ32:HZC32)</f>
        <v>0</v>
      </c>
      <c r="HYZ32" s="4883"/>
      <c r="HZA32" s="4875"/>
      <c r="HZB32" s="4875"/>
      <c r="HZC32" s="4884"/>
      <c r="HZD32" s="4885"/>
      <c r="HZE32" s="4886"/>
      <c r="HZF32" s="4883"/>
      <c r="HZG32" s="4885"/>
      <c r="HZH32" s="4884"/>
      <c r="HZI32" s="4887"/>
      <c r="HZJ32" s="4888"/>
      <c r="HZK32" s="4888"/>
      <c r="HZL32" s="4888"/>
      <c r="HZM32" s="7773" t="s">
        <v>3189</v>
      </c>
      <c r="HZN32" s="7774"/>
      <c r="HZO32" s="4882">
        <f>SUM(HZP32:HZS32)</f>
        <v>0</v>
      </c>
      <c r="HZP32" s="4883"/>
      <c r="HZQ32" s="4875"/>
      <c r="HZR32" s="4875"/>
      <c r="HZS32" s="4884"/>
      <c r="HZT32" s="4885"/>
      <c r="HZU32" s="4886"/>
      <c r="HZV32" s="4883"/>
      <c r="HZW32" s="4885"/>
      <c r="HZX32" s="4884"/>
      <c r="HZY32" s="4887"/>
      <c r="HZZ32" s="4888"/>
      <c r="IAA32" s="4888"/>
      <c r="IAB32" s="4888"/>
      <c r="IAC32" s="7773" t="s">
        <v>3189</v>
      </c>
      <c r="IAD32" s="7774"/>
      <c r="IAE32" s="4882">
        <f>SUM(IAF32:IAI32)</f>
        <v>0</v>
      </c>
      <c r="IAF32" s="4883"/>
      <c r="IAG32" s="4875"/>
      <c r="IAH32" s="4875"/>
      <c r="IAI32" s="4884"/>
      <c r="IAJ32" s="4885"/>
      <c r="IAK32" s="4886"/>
      <c r="IAL32" s="4883"/>
      <c r="IAM32" s="4885"/>
      <c r="IAN32" s="4884"/>
      <c r="IAO32" s="4887"/>
      <c r="IAP32" s="4888"/>
      <c r="IAQ32" s="4888"/>
      <c r="IAR32" s="4888"/>
      <c r="IAS32" s="7773" t="s">
        <v>3189</v>
      </c>
      <c r="IAT32" s="7774"/>
      <c r="IAU32" s="4882">
        <f>SUM(IAV32:IAY32)</f>
        <v>0</v>
      </c>
      <c r="IAV32" s="4883"/>
      <c r="IAW32" s="4875"/>
      <c r="IAX32" s="4875"/>
      <c r="IAY32" s="4884"/>
      <c r="IAZ32" s="4885"/>
      <c r="IBA32" s="4886"/>
      <c r="IBB32" s="4883"/>
      <c r="IBC32" s="4885"/>
      <c r="IBD32" s="4884"/>
      <c r="IBE32" s="4887"/>
      <c r="IBF32" s="4888"/>
      <c r="IBG32" s="4888"/>
      <c r="IBH32" s="4888"/>
      <c r="IBI32" s="7773" t="s">
        <v>3189</v>
      </c>
      <c r="IBJ32" s="7774"/>
      <c r="IBK32" s="4882">
        <f>SUM(IBL32:IBO32)</f>
        <v>0</v>
      </c>
      <c r="IBL32" s="4883"/>
      <c r="IBM32" s="4875"/>
      <c r="IBN32" s="4875"/>
      <c r="IBO32" s="4884"/>
      <c r="IBP32" s="4885"/>
      <c r="IBQ32" s="4886"/>
      <c r="IBR32" s="4883"/>
      <c r="IBS32" s="4885"/>
      <c r="IBT32" s="4884"/>
      <c r="IBU32" s="4887"/>
      <c r="IBV32" s="4888"/>
      <c r="IBW32" s="4888"/>
      <c r="IBX32" s="4888"/>
      <c r="IBY32" s="7773" t="s">
        <v>3189</v>
      </c>
      <c r="IBZ32" s="7774"/>
      <c r="ICA32" s="4882">
        <f>SUM(ICB32:ICE32)</f>
        <v>0</v>
      </c>
      <c r="ICB32" s="4883"/>
      <c r="ICC32" s="4875"/>
      <c r="ICD32" s="4875"/>
      <c r="ICE32" s="4884"/>
      <c r="ICF32" s="4885"/>
      <c r="ICG32" s="4886"/>
      <c r="ICH32" s="4883"/>
      <c r="ICI32" s="4885"/>
      <c r="ICJ32" s="4884"/>
      <c r="ICK32" s="4887"/>
      <c r="ICL32" s="4888"/>
      <c r="ICM32" s="4888"/>
      <c r="ICN32" s="4888"/>
      <c r="ICO32" s="7773" t="s">
        <v>3189</v>
      </c>
      <c r="ICP32" s="7774"/>
      <c r="ICQ32" s="4882">
        <f>SUM(ICR32:ICU32)</f>
        <v>0</v>
      </c>
      <c r="ICR32" s="4883"/>
      <c r="ICS32" s="4875"/>
      <c r="ICT32" s="4875"/>
      <c r="ICU32" s="4884"/>
      <c r="ICV32" s="4885"/>
      <c r="ICW32" s="4886"/>
      <c r="ICX32" s="4883"/>
      <c r="ICY32" s="4885"/>
      <c r="ICZ32" s="4884"/>
      <c r="IDA32" s="4887"/>
      <c r="IDB32" s="4888"/>
      <c r="IDC32" s="4888"/>
      <c r="IDD32" s="4888"/>
      <c r="IDE32" s="7773" t="s">
        <v>3189</v>
      </c>
      <c r="IDF32" s="7774"/>
      <c r="IDG32" s="4882">
        <f>SUM(IDH32:IDK32)</f>
        <v>0</v>
      </c>
      <c r="IDH32" s="4883"/>
      <c r="IDI32" s="4875"/>
      <c r="IDJ32" s="4875"/>
      <c r="IDK32" s="4884"/>
      <c r="IDL32" s="4885"/>
      <c r="IDM32" s="4886"/>
      <c r="IDN32" s="4883"/>
      <c r="IDO32" s="4885"/>
      <c r="IDP32" s="4884"/>
      <c r="IDQ32" s="4887"/>
      <c r="IDR32" s="4888"/>
      <c r="IDS32" s="4888"/>
      <c r="IDT32" s="4888"/>
      <c r="IDU32" s="7773" t="s">
        <v>3189</v>
      </c>
      <c r="IDV32" s="7774"/>
      <c r="IDW32" s="4882">
        <f>SUM(IDX32:IEA32)</f>
        <v>0</v>
      </c>
      <c r="IDX32" s="4883"/>
      <c r="IDY32" s="4875"/>
      <c r="IDZ32" s="4875"/>
      <c r="IEA32" s="4884"/>
      <c r="IEB32" s="4885"/>
      <c r="IEC32" s="4886"/>
      <c r="IED32" s="4883"/>
      <c r="IEE32" s="4885"/>
      <c r="IEF32" s="4884"/>
      <c r="IEG32" s="4887"/>
      <c r="IEH32" s="4888"/>
      <c r="IEI32" s="4888"/>
      <c r="IEJ32" s="4888"/>
      <c r="IEK32" s="7773" t="s">
        <v>3189</v>
      </c>
      <c r="IEL32" s="7774"/>
      <c r="IEM32" s="4882">
        <f>SUM(IEN32:IEQ32)</f>
        <v>0</v>
      </c>
      <c r="IEN32" s="4883"/>
      <c r="IEO32" s="4875"/>
      <c r="IEP32" s="4875"/>
      <c r="IEQ32" s="4884"/>
      <c r="IER32" s="4885"/>
      <c r="IES32" s="4886"/>
      <c r="IET32" s="4883"/>
      <c r="IEU32" s="4885"/>
      <c r="IEV32" s="4884"/>
      <c r="IEW32" s="4887"/>
      <c r="IEX32" s="4888"/>
      <c r="IEY32" s="4888"/>
      <c r="IEZ32" s="4888"/>
      <c r="IFA32" s="7773" t="s">
        <v>3189</v>
      </c>
      <c r="IFB32" s="7774"/>
      <c r="IFC32" s="4882">
        <f>SUM(IFD32:IFG32)</f>
        <v>0</v>
      </c>
      <c r="IFD32" s="4883"/>
      <c r="IFE32" s="4875"/>
      <c r="IFF32" s="4875"/>
      <c r="IFG32" s="4884"/>
      <c r="IFH32" s="4885"/>
      <c r="IFI32" s="4886"/>
      <c r="IFJ32" s="4883"/>
      <c r="IFK32" s="4885"/>
      <c r="IFL32" s="4884"/>
      <c r="IFM32" s="4887"/>
      <c r="IFN32" s="4888"/>
      <c r="IFO32" s="4888"/>
      <c r="IFP32" s="4888"/>
      <c r="IFQ32" s="7773" t="s">
        <v>3189</v>
      </c>
      <c r="IFR32" s="7774"/>
      <c r="IFS32" s="4882">
        <f>SUM(IFT32:IFW32)</f>
        <v>0</v>
      </c>
      <c r="IFT32" s="4883"/>
      <c r="IFU32" s="4875"/>
      <c r="IFV32" s="4875"/>
      <c r="IFW32" s="4884"/>
      <c r="IFX32" s="4885"/>
      <c r="IFY32" s="4886"/>
      <c r="IFZ32" s="4883"/>
      <c r="IGA32" s="4885"/>
      <c r="IGB32" s="4884"/>
      <c r="IGC32" s="4887"/>
      <c r="IGD32" s="4888"/>
      <c r="IGE32" s="4888"/>
      <c r="IGF32" s="4888"/>
      <c r="IGG32" s="7773" t="s">
        <v>3189</v>
      </c>
      <c r="IGH32" s="7774"/>
      <c r="IGI32" s="4882">
        <f>SUM(IGJ32:IGM32)</f>
        <v>0</v>
      </c>
      <c r="IGJ32" s="4883"/>
      <c r="IGK32" s="4875"/>
      <c r="IGL32" s="4875"/>
      <c r="IGM32" s="4884"/>
      <c r="IGN32" s="4885"/>
      <c r="IGO32" s="4886"/>
      <c r="IGP32" s="4883"/>
      <c r="IGQ32" s="4885"/>
      <c r="IGR32" s="4884"/>
      <c r="IGS32" s="4887"/>
      <c r="IGT32" s="4888"/>
      <c r="IGU32" s="4888"/>
      <c r="IGV32" s="4888"/>
      <c r="IGW32" s="7773" t="s">
        <v>3189</v>
      </c>
      <c r="IGX32" s="7774"/>
      <c r="IGY32" s="4882">
        <f>SUM(IGZ32:IHC32)</f>
        <v>0</v>
      </c>
      <c r="IGZ32" s="4883"/>
      <c r="IHA32" s="4875"/>
      <c r="IHB32" s="4875"/>
      <c r="IHC32" s="4884"/>
      <c r="IHD32" s="4885"/>
      <c r="IHE32" s="4886"/>
      <c r="IHF32" s="4883"/>
      <c r="IHG32" s="4885"/>
      <c r="IHH32" s="4884"/>
      <c r="IHI32" s="4887"/>
      <c r="IHJ32" s="4888"/>
      <c r="IHK32" s="4888"/>
      <c r="IHL32" s="4888"/>
      <c r="IHM32" s="7773" t="s">
        <v>3189</v>
      </c>
      <c r="IHN32" s="7774"/>
      <c r="IHO32" s="4882">
        <f>SUM(IHP32:IHS32)</f>
        <v>0</v>
      </c>
      <c r="IHP32" s="4883"/>
      <c r="IHQ32" s="4875"/>
      <c r="IHR32" s="4875"/>
      <c r="IHS32" s="4884"/>
      <c r="IHT32" s="4885"/>
      <c r="IHU32" s="4886"/>
      <c r="IHV32" s="4883"/>
      <c r="IHW32" s="4885"/>
      <c r="IHX32" s="4884"/>
      <c r="IHY32" s="4887"/>
      <c r="IHZ32" s="4888"/>
      <c r="IIA32" s="4888"/>
      <c r="IIB32" s="4888"/>
      <c r="IIC32" s="7773" t="s">
        <v>3189</v>
      </c>
      <c r="IID32" s="7774"/>
      <c r="IIE32" s="4882">
        <f>SUM(IIF32:III32)</f>
        <v>0</v>
      </c>
      <c r="IIF32" s="4883"/>
      <c r="IIG32" s="4875"/>
      <c r="IIH32" s="4875"/>
      <c r="III32" s="4884"/>
      <c r="IIJ32" s="4885"/>
      <c r="IIK32" s="4886"/>
      <c r="IIL32" s="4883"/>
      <c r="IIM32" s="4885"/>
      <c r="IIN32" s="4884"/>
      <c r="IIO32" s="4887"/>
      <c r="IIP32" s="4888"/>
      <c r="IIQ32" s="4888"/>
      <c r="IIR32" s="4888"/>
      <c r="IIS32" s="7773" t="s">
        <v>3189</v>
      </c>
      <c r="IIT32" s="7774"/>
      <c r="IIU32" s="4882">
        <f>SUM(IIV32:IIY32)</f>
        <v>0</v>
      </c>
      <c r="IIV32" s="4883"/>
      <c r="IIW32" s="4875"/>
      <c r="IIX32" s="4875"/>
      <c r="IIY32" s="4884"/>
      <c r="IIZ32" s="4885"/>
      <c r="IJA32" s="4886"/>
      <c r="IJB32" s="4883"/>
      <c r="IJC32" s="4885"/>
      <c r="IJD32" s="4884"/>
      <c r="IJE32" s="4887"/>
      <c r="IJF32" s="4888"/>
      <c r="IJG32" s="4888"/>
      <c r="IJH32" s="4888"/>
      <c r="IJI32" s="7773" t="s">
        <v>3189</v>
      </c>
      <c r="IJJ32" s="7774"/>
      <c r="IJK32" s="4882">
        <f>SUM(IJL32:IJO32)</f>
        <v>0</v>
      </c>
      <c r="IJL32" s="4883"/>
      <c r="IJM32" s="4875"/>
      <c r="IJN32" s="4875"/>
      <c r="IJO32" s="4884"/>
      <c r="IJP32" s="4885"/>
      <c r="IJQ32" s="4886"/>
      <c r="IJR32" s="4883"/>
      <c r="IJS32" s="4885"/>
      <c r="IJT32" s="4884"/>
      <c r="IJU32" s="4887"/>
      <c r="IJV32" s="4888"/>
      <c r="IJW32" s="4888"/>
      <c r="IJX32" s="4888"/>
      <c r="IJY32" s="7773" t="s">
        <v>3189</v>
      </c>
      <c r="IJZ32" s="7774"/>
      <c r="IKA32" s="4882">
        <f>SUM(IKB32:IKE32)</f>
        <v>0</v>
      </c>
      <c r="IKB32" s="4883"/>
      <c r="IKC32" s="4875"/>
      <c r="IKD32" s="4875"/>
      <c r="IKE32" s="4884"/>
      <c r="IKF32" s="4885"/>
      <c r="IKG32" s="4886"/>
      <c r="IKH32" s="4883"/>
      <c r="IKI32" s="4885"/>
      <c r="IKJ32" s="4884"/>
      <c r="IKK32" s="4887"/>
      <c r="IKL32" s="4888"/>
      <c r="IKM32" s="4888"/>
      <c r="IKN32" s="4888"/>
      <c r="IKO32" s="7773" t="s">
        <v>3189</v>
      </c>
      <c r="IKP32" s="7774"/>
      <c r="IKQ32" s="4882">
        <f>SUM(IKR32:IKU32)</f>
        <v>0</v>
      </c>
      <c r="IKR32" s="4883"/>
      <c r="IKS32" s="4875"/>
      <c r="IKT32" s="4875"/>
      <c r="IKU32" s="4884"/>
      <c r="IKV32" s="4885"/>
      <c r="IKW32" s="4886"/>
      <c r="IKX32" s="4883"/>
      <c r="IKY32" s="4885"/>
      <c r="IKZ32" s="4884"/>
      <c r="ILA32" s="4887"/>
      <c r="ILB32" s="4888"/>
      <c r="ILC32" s="4888"/>
      <c r="ILD32" s="4888"/>
      <c r="ILE32" s="7773" t="s">
        <v>3189</v>
      </c>
      <c r="ILF32" s="7774"/>
      <c r="ILG32" s="4882">
        <f>SUM(ILH32:ILK32)</f>
        <v>0</v>
      </c>
      <c r="ILH32" s="4883"/>
      <c r="ILI32" s="4875"/>
      <c r="ILJ32" s="4875"/>
      <c r="ILK32" s="4884"/>
      <c r="ILL32" s="4885"/>
      <c r="ILM32" s="4886"/>
      <c r="ILN32" s="4883"/>
      <c r="ILO32" s="4885"/>
      <c r="ILP32" s="4884"/>
      <c r="ILQ32" s="4887"/>
      <c r="ILR32" s="4888"/>
      <c r="ILS32" s="4888"/>
      <c r="ILT32" s="4888"/>
      <c r="ILU32" s="7773" t="s">
        <v>3189</v>
      </c>
      <c r="ILV32" s="7774"/>
      <c r="ILW32" s="4882">
        <f>SUM(ILX32:IMA32)</f>
        <v>0</v>
      </c>
      <c r="ILX32" s="4883"/>
      <c r="ILY32" s="4875"/>
      <c r="ILZ32" s="4875"/>
      <c r="IMA32" s="4884"/>
      <c r="IMB32" s="4885"/>
      <c r="IMC32" s="4886"/>
      <c r="IMD32" s="4883"/>
      <c r="IME32" s="4885"/>
      <c r="IMF32" s="4884"/>
      <c r="IMG32" s="4887"/>
      <c r="IMH32" s="4888"/>
      <c r="IMI32" s="4888"/>
      <c r="IMJ32" s="4888"/>
      <c r="IMK32" s="7773" t="s">
        <v>3189</v>
      </c>
      <c r="IML32" s="7774"/>
      <c r="IMM32" s="4882">
        <f>SUM(IMN32:IMQ32)</f>
        <v>0</v>
      </c>
      <c r="IMN32" s="4883"/>
      <c r="IMO32" s="4875"/>
      <c r="IMP32" s="4875"/>
      <c r="IMQ32" s="4884"/>
      <c r="IMR32" s="4885"/>
      <c r="IMS32" s="4886"/>
      <c r="IMT32" s="4883"/>
      <c r="IMU32" s="4885"/>
      <c r="IMV32" s="4884"/>
      <c r="IMW32" s="4887"/>
      <c r="IMX32" s="4888"/>
      <c r="IMY32" s="4888"/>
      <c r="IMZ32" s="4888"/>
      <c r="INA32" s="7773" t="s">
        <v>3189</v>
      </c>
      <c r="INB32" s="7774"/>
      <c r="INC32" s="4882">
        <f>SUM(IND32:ING32)</f>
        <v>0</v>
      </c>
      <c r="IND32" s="4883"/>
      <c r="INE32" s="4875"/>
      <c r="INF32" s="4875"/>
      <c r="ING32" s="4884"/>
      <c r="INH32" s="4885"/>
      <c r="INI32" s="4886"/>
      <c r="INJ32" s="4883"/>
      <c r="INK32" s="4885"/>
      <c r="INL32" s="4884"/>
      <c r="INM32" s="4887"/>
      <c r="INN32" s="4888"/>
      <c r="INO32" s="4888"/>
      <c r="INP32" s="4888"/>
      <c r="INQ32" s="7773" t="s">
        <v>3189</v>
      </c>
      <c r="INR32" s="7774"/>
      <c r="INS32" s="4882">
        <f>SUM(INT32:INW32)</f>
        <v>0</v>
      </c>
      <c r="INT32" s="4883"/>
      <c r="INU32" s="4875"/>
      <c r="INV32" s="4875"/>
      <c r="INW32" s="4884"/>
      <c r="INX32" s="4885"/>
      <c r="INY32" s="4886"/>
      <c r="INZ32" s="4883"/>
      <c r="IOA32" s="4885"/>
      <c r="IOB32" s="4884"/>
      <c r="IOC32" s="4887"/>
      <c r="IOD32" s="4888"/>
      <c r="IOE32" s="4888"/>
      <c r="IOF32" s="4888"/>
      <c r="IOG32" s="7773" t="s">
        <v>3189</v>
      </c>
      <c r="IOH32" s="7774"/>
      <c r="IOI32" s="4882">
        <f>SUM(IOJ32:IOM32)</f>
        <v>0</v>
      </c>
      <c r="IOJ32" s="4883"/>
      <c r="IOK32" s="4875"/>
      <c r="IOL32" s="4875"/>
      <c r="IOM32" s="4884"/>
      <c r="ION32" s="4885"/>
      <c r="IOO32" s="4886"/>
      <c r="IOP32" s="4883"/>
      <c r="IOQ32" s="4885"/>
      <c r="IOR32" s="4884"/>
      <c r="IOS32" s="4887"/>
      <c r="IOT32" s="4888"/>
      <c r="IOU32" s="4888"/>
      <c r="IOV32" s="4888"/>
      <c r="IOW32" s="7773" t="s">
        <v>3189</v>
      </c>
      <c r="IOX32" s="7774"/>
      <c r="IOY32" s="4882">
        <f>SUM(IOZ32:IPC32)</f>
        <v>0</v>
      </c>
      <c r="IOZ32" s="4883"/>
      <c r="IPA32" s="4875"/>
      <c r="IPB32" s="4875"/>
      <c r="IPC32" s="4884"/>
      <c r="IPD32" s="4885"/>
      <c r="IPE32" s="4886"/>
      <c r="IPF32" s="4883"/>
      <c r="IPG32" s="4885"/>
      <c r="IPH32" s="4884"/>
      <c r="IPI32" s="4887"/>
      <c r="IPJ32" s="4888"/>
      <c r="IPK32" s="4888"/>
      <c r="IPL32" s="4888"/>
      <c r="IPM32" s="7773" t="s">
        <v>3189</v>
      </c>
      <c r="IPN32" s="7774"/>
      <c r="IPO32" s="4882">
        <f>SUM(IPP32:IPS32)</f>
        <v>0</v>
      </c>
      <c r="IPP32" s="4883"/>
      <c r="IPQ32" s="4875"/>
      <c r="IPR32" s="4875"/>
      <c r="IPS32" s="4884"/>
      <c r="IPT32" s="4885"/>
      <c r="IPU32" s="4886"/>
      <c r="IPV32" s="4883"/>
      <c r="IPW32" s="4885"/>
      <c r="IPX32" s="4884"/>
      <c r="IPY32" s="4887"/>
      <c r="IPZ32" s="4888"/>
      <c r="IQA32" s="4888"/>
      <c r="IQB32" s="4888"/>
      <c r="IQC32" s="7773" t="s">
        <v>3189</v>
      </c>
      <c r="IQD32" s="7774"/>
      <c r="IQE32" s="4882">
        <f>SUM(IQF32:IQI32)</f>
        <v>0</v>
      </c>
      <c r="IQF32" s="4883"/>
      <c r="IQG32" s="4875"/>
      <c r="IQH32" s="4875"/>
      <c r="IQI32" s="4884"/>
      <c r="IQJ32" s="4885"/>
      <c r="IQK32" s="4886"/>
      <c r="IQL32" s="4883"/>
      <c r="IQM32" s="4885"/>
      <c r="IQN32" s="4884"/>
      <c r="IQO32" s="4887"/>
      <c r="IQP32" s="4888"/>
      <c r="IQQ32" s="4888"/>
      <c r="IQR32" s="4888"/>
      <c r="IQS32" s="7773" t="s">
        <v>3189</v>
      </c>
      <c r="IQT32" s="7774"/>
      <c r="IQU32" s="4882">
        <f>SUM(IQV32:IQY32)</f>
        <v>0</v>
      </c>
      <c r="IQV32" s="4883"/>
      <c r="IQW32" s="4875"/>
      <c r="IQX32" s="4875"/>
      <c r="IQY32" s="4884"/>
      <c r="IQZ32" s="4885"/>
      <c r="IRA32" s="4886"/>
      <c r="IRB32" s="4883"/>
      <c r="IRC32" s="4885"/>
      <c r="IRD32" s="4884"/>
      <c r="IRE32" s="4887"/>
      <c r="IRF32" s="4888"/>
      <c r="IRG32" s="4888"/>
      <c r="IRH32" s="4888"/>
      <c r="IRI32" s="7773" t="s">
        <v>3189</v>
      </c>
      <c r="IRJ32" s="7774"/>
      <c r="IRK32" s="4882">
        <f>SUM(IRL32:IRO32)</f>
        <v>0</v>
      </c>
      <c r="IRL32" s="4883"/>
      <c r="IRM32" s="4875"/>
      <c r="IRN32" s="4875"/>
      <c r="IRO32" s="4884"/>
      <c r="IRP32" s="4885"/>
      <c r="IRQ32" s="4886"/>
      <c r="IRR32" s="4883"/>
      <c r="IRS32" s="4885"/>
      <c r="IRT32" s="4884"/>
      <c r="IRU32" s="4887"/>
      <c r="IRV32" s="4888"/>
      <c r="IRW32" s="4888"/>
      <c r="IRX32" s="4888"/>
      <c r="IRY32" s="7773" t="s">
        <v>3189</v>
      </c>
      <c r="IRZ32" s="7774"/>
      <c r="ISA32" s="4882">
        <f>SUM(ISB32:ISE32)</f>
        <v>0</v>
      </c>
      <c r="ISB32" s="4883"/>
      <c r="ISC32" s="4875"/>
      <c r="ISD32" s="4875"/>
      <c r="ISE32" s="4884"/>
      <c r="ISF32" s="4885"/>
      <c r="ISG32" s="4886"/>
      <c r="ISH32" s="4883"/>
      <c r="ISI32" s="4885"/>
      <c r="ISJ32" s="4884"/>
      <c r="ISK32" s="4887"/>
      <c r="ISL32" s="4888"/>
      <c r="ISM32" s="4888"/>
      <c r="ISN32" s="4888"/>
      <c r="ISO32" s="7773" t="s">
        <v>3189</v>
      </c>
      <c r="ISP32" s="7774"/>
      <c r="ISQ32" s="4882">
        <f>SUM(ISR32:ISU32)</f>
        <v>0</v>
      </c>
      <c r="ISR32" s="4883"/>
      <c r="ISS32" s="4875"/>
      <c r="IST32" s="4875"/>
      <c r="ISU32" s="4884"/>
      <c r="ISV32" s="4885"/>
      <c r="ISW32" s="4886"/>
      <c r="ISX32" s="4883"/>
      <c r="ISY32" s="4885"/>
      <c r="ISZ32" s="4884"/>
      <c r="ITA32" s="4887"/>
      <c r="ITB32" s="4888"/>
      <c r="ITC32" s="4888"/>
      <c r="ITD32" s="4888"/>
      <c r="ITE32" s="7773" t="s">
        <v>3189</v>
      </c>
      <c r="ITF32" s="7774"/>
      <c r="ITG32" s="4882">
        <f>SUM(ITH32:ITK32)</f>
        <v>0</v>
      </c>
      <c r="ITH32" s="4883"/>
      <c r="ITI32" s="4875"/>
      <c r="ITJ32" s="4875"/>
      <c r="ITK32" s="4884"/>
      <c r="ITL32" s="4885"/>
      <c r="ITM32" s="4886"/>
      <c r="ITN32" s="4883"/>
      <c r="ITO32" s="4885"/>
      <c r="ITP32" s="4884"/>
      <c r="ITQ32" s="4887"/>
      <c r="ITR32" s="4888"/>
      <c r="ITS32" s="4888"/>
      <c r="ITT32" s="4888"/>
      <c r="ITU32" s="7773" t="s">
        <v>3189</v>
      </c>
      <c r="ITV32" s="7774"/>
      <c r="ITW32" s="4882">
        <f>SUM(ITX32:IUA32)</f>
        <v>0</v>
      </c>
      <c r="ITX32" s="4883"/>
      <c r="ITY32" s="4875"/>
      <c r="ITZ32" s="4875"/>
      <c r="IUA32" s="4884"/>
      <c r="IUB32" s="4885"/>
      <c r="IUC32" s="4886"/>
      <c r="IUD32" s="4883"/>
      <c r="IUE32" s="4885"/>
      <c r="IUF32" s="4884"/>
      <c r="IUG32" s="4887"/>
      <c r="IUH32" s="4888"/>
      <c r="IUI32" s="4888"/>
      <c r="IUJ32" s="4888"/>
      <c r="IUK32" s="7773" t="s">
        <v>3189</v>
      </c>
      <c r="IUL32" s="7774"/>
      <c r="IUM32" s="4882">
        <f>SUM(IUN32:IUQ32)</f>
        <v>0</v>
      </c>
      <c r="IUN32" s="4883"/>
      <c r="IUO32" s="4875"/>
      <c r="IUP32" s="4875"/>
      <c r="IUQ32" s="4884"/>
      <c r="IUR32" s="4885"/>
      <c r="IUS32" s="4886"/>
      <c r="IUT32" s="4883"/>
      <c r="IUU32" s="4885"/>
      <c r="IUV32" s="4884"/>
      <c r="IUW32" s="4887"/>
      <c r="IUX32" s="4888"/>
      <c r="IUY32" s="4888"/>
      <c r="IUZ32" s="4888"/>
      <c r="IVA32" s="7773" t="s">
        <v>3189</v>
      </c>
      <c r="IVB32" s="7774"/>
      <c r="IVC32" s="4882">
        <f>SUM(IVD32:IVG32)</f>
        <v>0</v>
      </c>
      <c r="IVD32" s="4883"/>
      <c r="IVE32" s="4875"/>
      <c r="IVF32" s="4875"/>
      <c r="IVG32" s="4884"/>
      <c r="IVH32" s="4885"/>
      <c r="IVI32" s="4886"/>
      <c r="IVJ32" s="4883"/>
      <c r="IVK32" s="4885"/>
      <c r="IVL32" s="4884"/>
      <c r="IVM32" s="4887"/>
      <c r="IVN32" s="4888"/>
      <c r="IVO32" s="4888"/>
      <c r="IVP32" s="4888"/>
      <c r="IVQ32" s="7773" t="s">
        <v>3189</v>
      </c>
      <c r="IVR32" s="7774"/>
      <c r="IVS32" s="4882">
        <f>SUM(IVT32:IVW32)</f>
        <v>0</v>
      </c>
      <c r="IVT32" s="4883"/>
      <c r="IVU32" s="4875"/>
      <c r="IVV32" s="4875"/>
      <c r="IVW32" s="4884"/>
      <c r="IVX32" s="4885"/>
      <c r="IVY32" s="4886"/>
      <c r="IVZ32" s="4883"/>
      <c r="IWA32" s="4885"/>
      <c r="IWB32" s="4884"/>
      <c r="IWC32" s="4887"/>
      <c r="IWD32" s="4888"/>
      <c r="IWE32" s="4888"/>
      <c r="IWF32" s="4888"/>
      <c r="IWG32" s="7773" t="s">
        <v>3189</v>
      </c>
      <c r="IWH32" s="7774"/>
      <c r="IWI32" s="4882">
        <f>SUM(IWJ32:IWM32)</f>
        <v>0</v>
      </c>
      <c r="IWJ32" s="4883"/>
      <c r="IWK32" s="4875"/>
      <c r="IWL32" s="4875"/>
      <c r="IWM32" s="4884"/>
      <c r="IWN32" s="4885"/>
      <c r="IWO32" s="4886"/>
      <c r="IWP32" s="4883"/>
      <c r="IWQ32" s="4885"/>
      <c r="IWR32" s="4884"/>
      <c r="IWS32" s="4887"/>
      <c r="IWT32" s="4888"/>
      <c r="IWU32" s="4888"/>
      <c r="IWV32" s="4888"/>
      <c r="IWW32" s="7773" t="s">
        <v>3189</v>
      </c>
      <c r="IWX32" s="7774"/>
      <c r="IWY32" s="4882">
        <f>SUM(IWZ32:IXC32)</f>
        <v>0</v>
      </c>
      <c r="IWZ32" s="4883"/>
      <c r="IXA32" s="4875"/>
      <c r="IXB32" s="4875"/>
      <c r="IXC32" s="4884"/>
      <c r="IXD32" s="4885"/>
      <c r="IXE32" s="4886"/>
      <c r="IXF32" s="4883"/>
      <c r="IXG32" s="4885"/>
      <c r="IXH32" s="4884"/>
      <c r="IXI32" s="4887"/>
      <c r="IXJ32" s="4888"/>
      <c r="IXK32" s="4888"/>
      <c r="IXL32" s="4888"/>
      <c r="IXM32" s="7773" t="s">
        <v>3189</v>
      </c>
      <c r="IXN32" s="7774"/>
      <c r="IXO32" s="4882">
        <f>SUM(IXP32:IXS32)</f>
        <v>0</v>
      </c>
      <c r="IXP32" s="4883"/>
      <c r="IXQ32" s="4875"/>
      <c r="IXR32" s="4875"/>
      <c r="IXS32" s="4884"/>
      <c r="IXT32" s="4885"/>
      <c r="IXU32" s="4886"/>
      <c r="IXV32" s="4883"/>
      <c r="IXW32" s="4885"/>
      <c r="IXX32" s="4884"/>
      <c r="IXY32" s="4887"/>
      <c r="IXZ32" s="4888"/>
      <c r="IYA32" s="4888"/>
      <c r="IYB32" s="4888"/>
      <c r="IYC32" s="7773" t="s">
        <v>3189</v>
      </c>
      <c r="IYD32" s="7774"/>
      <c r="IYE32" s="4882">
        <f>SUM(IYF32:IYI32)</f>
        <v>0</v>
      </c>
      <c r="IYF32" s="4883"/>
      <c r="IYG32" s="4875"/>
      <c r="IYH32" s="4875"/>
      <c r="IYI32" s="4884"/>
      <c r="IYJ32" s="4885"/>
      <c r="IYK32" s="4886"/>
      <c r="IYL32" s="4883"/>
      <c r="IYM32" s="4885"/>
      <c r="IYN32" s="4884"/>
      <c r="IYO32" s="4887"/>
      <c r="IYP32" s="4888"/>
      <c r="IYQ32" s="4888"/>
      <c r="IYR32" s="4888"/>
      <c r="IYS32" s="7773" t="s">
        <v>3189</v>
      </c>
      <c r="IYT32" s="7774"/>
      <c r="IYU32" s="4882">
        <f>SUM(IYV32:IYY32)</f>
        <v>0</v>
      </c>
      <c r="IYV32" s="4883"/>
      <c r="IYW32" s="4875"/>
      <c r="IYX32" s="4875"/>
      <c r="IYY32" s="4884"/>
      <c r="IYZ32" s="4885"/>
      <c r="IZA32" s="4886"/>
      <c r="IZB32" s="4883"/>
      <c r="IZC32" s="4885"/>
      <c r="IZD32" s="4884"/>
      <c r="IZE32" s="4887"/>
      <c r="IZF32" s="4888"/>
      <c r="IZG32" s="4888"/>
      <c r="IZH32" s="4888"/>
      <c r="IZI32" s="7773" t="s">
        <v>3189</v>
      </c>
      <c r="IZJ32" s="7774"/>
      <c r="IZK32" s="4882">
        <f>SUM(IZL32:IZO32)</f>
        <v>0</v>
      </c>
      <c r="IZL32" s="4883"/>
      <c r="IZM32" s="4875"/>
      <c r="IZN32" s="4875"/>
      <c r="IZO32" s="4884"/>
      <c r="IZP32" s="4885"/>
      <c r="IZQ32" s="4886"/>
      <c r="IZR32" s="4883"/>
      <c r="IZS32" s="4885"/>
      <c r="IZT32" s="4884"/>
      <c r="IZU32" s="4887"/>
      <c r="IZV32" s="4888"/>
      <c r="IZW32" s="4888"/>
      <c r="IZX32" s="4888"/>
      <c r="IZY32" s="7773" t="s">
        <v>3189</v>
      </c>
      <c r="IZZ32" s="7774"/>
      <c r="JAA32" s="4882">
        <f>SUM(JAB32:JAE32)</f>
        <v>0</v>
      </c>
      <c r="JAB32" s="4883"/>
      <c r="JAC32" s="4875"/>
      <c r="JAD32" s="4875"/>
      <c r="JAE32" s="4884"/>
      <c r="JAF32" s="4885"/>
      <c r="JAG32" s="4886"/>
      <c r="JAH32" s="4883"/>
      <c r="JAI32" s="4885"/>
      <c r="JAJ32" s="4884"/>
      <c r="JAK32" s="4887"/>
      <c r="JAL32" s="4888"/>
      <c r="JAM32" s="4888"/>
      <c r="JAN32" s="4888"/>
      <c r="JAO32" s="7773" t="s">
        <v>3189</v>
      </c>
      <c r="JAP32" s="7774"/>
      <c r="JAQ32" s="4882">
        <f>SUM(JAR32:JAU32)</f>
        <v>0</v>
      </c>
      <c r="JAR32" s="4883"/>
      <c r="JAS32" s="4875"/>
      <c r="JAT32" s="4875"/>
      <c r="JAU32" s="4884"/>
      <c r="JAV32" s="4885"/>
      <c r="JAW32" s="4886"/>
      <c r="JAX32" s="4883"/>
      <c r="JAY32" s="4885"/>
      <c r="JAZ32" s="4884"/>
      <c r="JBA32" s="4887"/>
      <c r="JBB32" s="4888"/>
      <c r="JBC32" s="4888"/>
      <c r="JBD32" s="4888"/>
      <c r="JBE32" s="7773" t="s">
        <v>3189</v>
      </c>
      <c r="JBF32" s="7774"/>
      <c r="JBG32" s="4882">
        <f>SUM(JBH32:JBK32)</f>
        <v>0</v>
      </c>
      <c r="JBH32" s="4883"/>
      <c r="JBI32" s="4875"/>
      <c r="JBJ32" s="4875"/>
      <c r="JBK32" s="4884"/>
      <c r="JBL32" s="4885"/>
      <c r="JBM32" s="4886"/>
      <c r="JBN32" s="4883"/>
      <c r="JBO32" s="4885"/>
      <c r="JBP32" s="4884"/>
      <c r="JBQ32" s="4887"/>
      <c r="JBR32" s="4888"/>
      <c r="JBS32" s="4888"/>
      <c r="JBT32" s="4888"/>
      <c r="JBU32" s="7773" t="s">
        <v>3189</v>
      </c>
      <c r="JBV32" s="7774"/>
      <c r="JBW32" s="4882">
        <f>SUM(JBX32:JCA32)</f>
        <v>0</v>
      </c>
      <c r="JBX32" s="4883"/>
      <c r="JBY32" s="4875"/>
      <c r="JBZ32" s="4875"/>
      <c r="JCA32" s="4884"/>
      <c r="JCB32" s="4885"/>
      <c r="JCC32" s="4886"/>
      <c r="JCD32" s="4883"/>
      <c r="JCE32" s="4885"/>
      <c r="JCF32" s="4884"/>
      <c r="JCG32" s="4887"/>
      <c r="JCH32" s="4888"/>
      <c r="JCI32" s="4888"/>
      <c r="JCJ32" s="4888"/>
      <c r="JCK32" s="7773" t="s">
        <v>3189</v>
      </c>
      <c r="JCL32" s="7774"/>
      <c r="JCM32" s="4882">
        <f>SUM(JCN32:JCQ32)</f>
        <v>0</v>
      </c>
      <c r="JCN32" s="4883"/>
      <c r="JCO32" s="4875"/>
      <c r="JCP32" s="4875"/>
      <c r="JCQ32" s="4884"/>
      <c r="JCR32" s="4885"/>
      <c r="JCS32" s="4886"/>
      <c r="JCT32" s="4883"/>
      <c r="JCU32" s="4885"/>
      <c r="JCV32" s="4884"/>
      <c r="JCW32" s="4887"/>
      <c r="JCX32" s="4888"/>
      <c r="JCY32" s="4888"/>
      <c r="JCZ32" s="4888"/>
      <c r="JDA32" s="7773" t="s">
        <v>3189</v>
      </c>
      <c r="JDB32" s="7774"/>
      <c r="JDC32" s="4882">
        <f>SUM(JDD32:JDG32)</f>
        <v>0</v>
      </c>
      <c r="JDD32" s="4883"/>
      <c r="JDE32" s="4875"/>
      <c r="JDF32" s="4875"/>
      <c r="JDG32" s="4884"/>
      <c r="JDH32" s="4885"/>
      <c r="JDI32" s="4886"/>
      <c r="JDJ32" s="4883"/>
      <c r="JDK32" s="4885"/>
      <c r="JDL32" s="4884"/>
      <c r="JDM32" s="4887"/>
      <c r="JDN32" s="4888"/>
      <c r="JDO32" s="4888"/>
      <c r="JDP32" s="4888"/>
      <c r="JDQ32" s="7773" t="s">
        <v>3189</v>
      </c>
      <c r="JDR32" s="7774"/>
      <c r="JDS32" s="4882">
        <f>SUM(JDT32:JDW32)</f>
        <v>0</v>
      </c>
      <c r="JDT32" s="4883"/>
      <c r="JDU32" s="4875"/>
      <c r="JDV32" s="4875"/>
      <c r="JDW32" s="4884"/>
      <c r="JDX32" s="4885"/>
      <c r="JDY32" s="4886"/>
      <c r="JDZ32" s="4883"/>
      <c r="JEA32" s="4885"/>
      <c r="JEB32" s="4884"/>
      <c r="JEC32" s="4887"/>
      <c r="JED32" s="4888"/>
      <c r="JEE32" s="4888"/>
      <c r="JEF32" s="4888"/>
      <c r="JEG32" s="7773" t="s">
        <v>3189</v>
      </c>
      <c r="JEH32" s="7774"/>
      <c r="JEI32" s="4882">
        <f>SUM(JEJ32:JEM32)</f>
        <v>0</v>
      </c>
      <c r="JEJ32" s="4883"/>
      <c r="JEK32" s="4875"/>
      <c r="JEL32" s="4875"/>
      <c r="JEM32" s="4884"/>
      <c r="JEN32" s="4885"/>
      <c r="JEO32" s="4886"/>
      <c r="JEP32" s="4883"/>
      <c r="JEQ32" s="4885"/>
      <c r="JER32" s="4884"/>
      <c r="JES32" s="4887"/>
      <c r="JET32" s="4888"/>
      <c r="JEU32" s="4888"/>
      <c r="JEV32" s="4888"/>
      <c r="JEW32" s="7773" t="s">
        <v>3189</v>
      </c>
      <c r="JEX32" s="7774"/>
      <c r="JEY32" s="4882">
        <f>SUM(JEZ32:JFC32)</f>
        <v>0</v>
      </c>
      <c r="JEZ32" s="4883"/>
      <c r="JFA32" s="4875"/>
      <c r="JFB32" s="4875"/>
      <c r="JFC32" s="4884"/>
      <c r="JFD32" s="4885"/>
      <c r="JFE32" s="4886"/>
      <c r="JFF32" s="4883"/>
      <c r="JFG32" s="4885"/>
      <c r="JFH32" s="4884"/>
      <c r="JFI32" s="4887"/>
      <c r="JFJ32" s="4888"/>
      <c r="JFK32" s="4888"/>
      <c r="JFL32" s="4888"/>
      <c r="JFM32" s="7773" t="s">
        <v>3189</v>
      </c>
      <c r="JFN32" s="7774"/>
      <c r="JFO32" s="4882">
        <f>SUM(JFP32:JFS32)</f>
        <v>0</v>
      </c>
      <c r="JFP32" s="4883"/>
      <c r="JFQ32" s="4875"/>
      <c r="JFR32" s="4875"/>
      <c r="JFS32" s="4884"/>
      <c r="JFT32" s="4885"/>
      <c r="JFU32" s="4886"/>
      <c r="JFV32" s="4883"/>
      <c r="JFW32" s="4885"/>
      <c r="JFX32" s="4884"/>
      <c r="JFY32" s="4887"/>
      <c r="JFZ32" s="4888"/>
      <c r="JGA32" s="4888"/>
      <c r="JGB32" s="4888"/>
      <c r="JGC32" s="7773" t="s">
        <v>3189</v>
      </c>
      <c r="JGD32" s="7774"/>
      <c r="JGE32" s="4882">
        <f>SUM(JGF32:JGI32)</f>
        <v>0</v>
      </c>
      <c r="JGF32" s="4883"/>
      <c r="JGG32" s="4875"/>
      <c r="JGH32" s="4875"/>
      <c r="JGI32" s="4884"/>
      <c r="JGJ32" s="4885"/>
      <c r="JGK32" s="4886"/>
      <c r="JGL32" s="4883"/>
      <c r="JGM32" s="4885"/>
      <c r="JGN32" s="4884"/>
      <c r="JGO32" s="4887"/>
      <c r="JGP32" s="4888"/>
      <c r="JGQ32" s="4888"/>
      <c r="JGR32" s="4888"/>
      <c r="JGS32" s="7773" t="s">
        <v>3189</v>
      </c>
      <c r="JGT32" s="7774"/>
      <c r="JGU32" s="4882">
        <f>SUM(JGV32:JGY32)</f>
        <v>0</v>
      </c>
      <c r="JGV32" s="4883"/>
      <c r="JGW32" s="4875"/>
      <c r="JGX32" s="4875"/>
      <c r="JGY32" s="4884"/>
      <c r="JGZ32" s="4885"/>
      <c r="JHA32" s="4886"/>
      <c r="JHB32" s="4883"/>
      <c r="JHC32" s="4885"/>
      <c r="JHD32" s="4884"/>
      <c r="JHE32" s="4887"/>
      <c r="JHF32" s="4888"/>
      <c r="JHG32" s="4888"/>
      <c r="JHH32" s="4888"/>
      <c r="JHI32" s="7773" t="s">
        <v>3189</v>
      </c>
      <c r="JHJ32" s="7774"/>
      <c r="JHK32" s="4882">
        <f>SUM(JHL32:JHO32)</f>
        <v>0</v>
      </c>
      <c r="JHL32" s="4883"/>
      <c r="JHM32" s="4875"/>
      <c r="JHN32" s="4875"/>
      <c r="JHO32" s="4884"/>
      <c r="JHP32" s="4885"/>
      <c r="JHQ32" s="4886"/>
      <c r="JHR32" s="4883"/>
      <c r="JHS32" s="4885"/>
      <c r="JHT32" s="4884"/>
      <c r="JHU32" s="4887"/>
      <c r="JHV32" s="4888"/>
      <c r="JHW32" s="4888"/>
      <c r="JHX32" s="4888"/>
      <c r="JHY32" s="7773" t="s">
        <v>3189</v>
      </c>
      <c r="JHZ32" s="7774"/>
      <c r="JIA32" s="4882">
        <f>SUM(JIB32:JIE32)</f>
        <v>0</v>
      </c>
      <c r="JIB32" s="4883"/>
      <c r="JIC32" s="4875"/>
      <c r="JID32" s="4875"/>
      <c r="JIE32" s="4884"/>
      <c r="JIF32" s="4885"/>
      <c r="JIG32" s="4886"/>
      <c r="JIH32" s="4883"/>
      <c r="JII32" s="4885"/>
      <c r="JIJ32" s="4884"/>
      <c r="JIK32" s="4887"/>
      <c r="JIL32" s="4888"/>
      <c r="JIM32" s="4888"/>
      <c r="JIN32" s="4888"/>
      <c r="JIO32" s="7773" t="s">
        <v>3189</v>
      </c>
      <c r="JIP32" s="7774"/>
      <c r="JIQ32" s="4882">
        <f>SUM(JIR32:JIU32)</f>
        <v>0</v>
      </c>
      <c r="JIR32" s="4883"/>
      <c r="JIS32" s="4875"/>
      <c r="JIT32" s="4875"/>
      <c r="JIU32" s="4884"/>
      <c r="JIV32" s="4885"/>
      <c r="JIW32" s="4886"/>
      <c r="JIX32" s="4883"/>
      <c r="JIY32" s="4885"/>
      <c r="JIZ32" s="4884"/>
      <c r="JJA32" s="4887"/>
      <c r="JJB32" s="4888"/>
      <c r="JJC32" s="4888"/>
      <c r="JJD32" s="4888"/>
      <c r="JJE32" s="7773" t="s">
        <v>3189</v>
      </c>
      <c r="JJF32" s="7774"/>
      <c r="JJG32" s="4882">
        <f>SUM(JJH32:JJK32)</f>
        <v>0</v>
      </c>
      <c r="JJH32" s="4883"/>
      <c r="JJI32" s="4875"/>
      <c r="JJJ32" s="4875"/>
      <c r="JJK32" s="4884"/>
      <c r="JJL32" s="4885"/>
      <c r="JJM32" s="4886"/>
      <c r="JJN32" s="4883"/>
      <c r="JJO32" s="4885"/>
      <c r="JJP32" s="4884"/>
      <c r="JJQ32" s="4887"/>
      <c r="JJR32" s="4888"/>
      <c r="JJS32" s="4888"/>
      <c r="JJT32" s="4888"/>
      <c r="JJU32" s="7773" t="s">
        <v>3189</v>
      </c>
      <c r="JJV32" s="7774"/>
      <c r="JJW32" s="4882">
        <f>SUM(JJX32:JKA32)</f>
        <v>0</v>
      </c>
      <c r="JJX32" s="4883"/>
      <c r="JJY32" s="4875"/>
      <c r="JJZ32" s="4875"/>
      <c r="JKA32" s="4884"/>
      <c r="JKB32" s="4885"/>
      <c r="JKC32" s="4886"/>
      <c r="JKD32" s="4883"/>
      <c r="JKE32" s="4885"/>
      <c r="JKF32" s="4884"/>
      <c r="JKG32" s="4887"/>
      <c r="JKH32" s="4888"/>
      <c r="JKI32" s="4888"/>
      <c r="JKJ32" s="4888"/>
      <c r="JKK32" s="7773" t="s">
        <v>3189</v>
      </c>
      <c r="JKL32" s="7774"/>
      <c r="JKM32" s="4882">
        <f>SUM(JKN32:JKQ32)</f>
        <v>0</v>
      </c>
      <c r="JKN32" s="4883"/>
      <c r="JKO32" s="4875"/>
      <c r="JKP32" s="4875"/>
      <c r="JKQ32" s="4884"/>
      <c r="JKR32" s="4885"/>
      <c r="JKS32" s="4886"/>
      <c r="JKT32" s="4883"/>
      <c r="JKU32" s="4885"/>
      <c r="JKV32" s="4884"/>
      <c r="JKW32" s="4887"/>
      <c r="JKX32" s="4888"/>
      <c r="JKY32" s="4888"/>
      <c r="JKZ32" s="4888"/>
      <c r="JLA32" s="7773" t="s">
        <v>3189</v>
      </c>
      <c r="JLB32" s="7774"/>
      <c r="JLC32" s="4882">
        <f>SUM(JLD32:JLG32)</f>
        <v>0</v>
      </c>
      <c r="JLD32" s="4883"/>
      <c r="JLE32" s="4875"/>
      <c r="JLF32" s="4875"/>
      <c r="JLG32" s="4884"/>
      <c r="JLH32" s="4885"/>
      <c r="JLI32" s="4886"/>
      <c r="JLJ32" s="4883"/>
      <c r="JLK32" s="4885"/>
      <c r="JLL32" s="4884"/>
      <c r="JLM32" s="4887"/>
      <c r="JLN32" s="4888"/>
      <c r="JLO32" s="4888"/>
      <c r="JLP32" s="4888"/>
      <c r="JLQ32" s="7773" t="s">
        <v>3189</v>
      </c>
      <c r="JLR32" s="7774"/>
      <c r="JLS32" s="4882">
        <f>SUM(JLT32:JLW32)</f>
        <v>0</v>
      </c>
      <c r="JLT32" s="4883"/>
      <c r="JLU32" s="4875"/>
      <c r="JLV32" s="4875"/>
      <c r="JLW32" s="4884"/>
      <c r="JLX32" s="4885"/>
      <c r="JLY32" s="4886"/>
      <c r="JLZ32" s="4883"/>
      <c r="JMA32" s="4885"/>
      <c r="JMB32" s="4884"/>
      <c r="JMC32" s="4887"/>
      <c r="JMD32" s="4888"/>
      <c r="JME32" s="4888"/>
      <c r="JMF32" s="4888"/>
      <c r="JMG32" s="7773" t="s">
        <v>3189</v>
      </c>
      <c r="JMH32" s="7774"/>
      <c r="JMI32" s="4882">
        <f>SUM(JMJ32:JMM32)</f>
        <v>0</v>
      </c>
      <c r="JMJ32" s="4883"/>
      <c r="JMK32" s="4875"/>
      <c r="JML32" s="4875"/>
      <c r="JMM32" s="4884"/>
      <c r="JMN32" s="4885"/>
      <c r="JMO32" s="4886"/>
      <c r="JMP32" s="4883"/>
      <c r="JMQ32" s="4885"/>
      <c r="JMR32" s="4884"/>
      <c r="JMS32" s="4887"/>
      <c r="JMT32" s="4888"/>
      <c r="JMU32" s="4888"/>
      <c r="JMV32" s="4888"/>
      <c r="JMW32" s="7773" t="s">
        <v>3189</v>
      </c>
      <c r="JMX32" s="7774"/>
      <c r="JMY32" s="4882">
        <f>SUM(JMZ32:JNC32)</f>
        <v>0</v>
      </c>
      <c r="JMZ32" s="4883"/>
      <c r="JNA32" s="4875"/>
      <c r="JNB32" s="4875"/>
      <c r="JNC32" s="4884"/>
      <c r="JND32" s="4885"/>
      <c r="JNE32" s="4886"/>
      <c r="JNF32" s="4883"/>
      <c r="JNG32" s="4885"/>
      <c r="JNH32" s="4884"/>
      <c r="JNI32" s="4887"/>
      <c r="JNJ32" s="4888"/>
      <c r="JNK32" s="4888"/>
      <c r="JNL32" s="4888"/>
      <c r="JNM32" s="7773" t="s">
        <v>3189</v>
      </c>
      <c r="JNN32" s="7774"/>
      <c r="JNO32" s="4882">
        <f>SUM(JNP32:JNS32)</f>
        <v>0</v>
      </c>
      <c r="JNP32" s="4883"/>
      <c r="JNQ32" s="4875"/>
      <c r="JNR32" s="4875"/>
      <c r="JNS32" s="4884"/>
      <c r="JNT32" s="4885"/>
      <c r="JNU32" s="4886"/>
      <c r="JNV32" s="4883"/>
      <c r="JNW32" s="4885"/>
      <c r="JNX32" s="4884"/>
      <c r="JNY32" s="4887"/>
      <c r="JNZ32" s="4888"/>
      <c r="JOA32" s="4888"/>
      <c r="JOB32" s="4888"/>
      <c r="JOC32" s="7773" t="s">
        <v>3189</v>
      </c>
      <c r="JOD32" s="7774"/>
      <c r="JOE32" s="4882">
        <f>SUM(JOF32:JOI32)</f>
        <v>0</v>
      </c>
      <c r="JOF32" s="4883"/>
      <c r="JOG32" s="4875"/>
      <c r="JOH32" s="4875"/>
      <c r="JOI32" s="4884"/>
      <c r="JOJ32" s="4885"/>
      <c r="JOK32" s="4886"/>
      <c r="JOL32" s="4883"/>
      <c r="JOM32" s="4885"/>
      <c r="JON32" s="4884"/>
      <c r="JOO32" s="4887"/>
      <c r="JOP32" s="4888"/>
      <c r="JOQ32" s="4888"/>
      <c r="JOR32" s="4888"/>
      <c r="JOS32" s="7773" t="s">
        <v>3189</v>
      </c>
      <c r="JOT32" s="7774"/>
      <c r="JOU32" s="4882">
        <f>SUM(JOV32:JOY32)</f>
        <v>0</v>
      </c>
      <c r="JOV32" s="4883"/>
      <c r="JOW32" s="4875"/>
      <c r="JOX32" s="4875"/>
      <c r="JOY32" s="4884"/>
      <c r="JOZ32" s="4885"/>
      <c r="JPA32" s="4886"/>
      <c r="JPB32" s="4883"/>
      <c r="JPC32" s="4885"/>
      <c r="JPD32" s="4884"/>
      <c r="JPE32" s="4887"/>
      <c r="JPF32" s="4888"/>
      <c r="JPG32" s="4888"/>
      <c r="JPH32" s="4888"/>
      <c r="JPI32" s="7773" t="s">
        <v>3189</v>
      </c>
      <c r="JPJ32" s="7774"/>
      <c r="JPK32" s="4882">
        <f>SUM(JPL32:JPO32)</f>
        <v>0</v>
      </c>
      <c r="JPL32" s="4883"/>
      <c r="JPM32" s="4875"/>
      <c r="JPN32" s="4875"/>
      <c r="JPO32" s="4884"/>
      <c r="JPP32" s="4885"/>
      <c r="JPQ32" s="4886"/>
      <c r="JPR32" s="4883"/>
      <c r="JPS32" s="4885"/>
      <c r="JPT32" s="4884"/>
      <c r="JPU32" s="4887"/>
      <c r="JPV32" s="4888"/>
      <c r="JPW32" s="4888"/>
      <c r="JPX32" s="4888"/>
      <c r="JPY32" s="7773" t="s">
        <v>3189</v>
      </c>
      <c r="JPZ32" s="7774"/>
      <c r="JQA32" s="4882">
        <f>SUM(JQB32:JQE32)</f>
        <v>0</v>
      </c>
      <c r="JQB32" s="4883"/>
      <c r="JQC32" s="4875"/>
      <c r="JQD32" s="4875"/>
      <c r="JQE32" s="4884"/>
      <c r="JQF32" s="4885"/>
      <c r="JQG32" s="4886"/>
      <c r="JQH32" s="4883"/>
      <c r="JQI32" s="4885"/>
      <c r="JQJ32" s="4884"/>
      <c r="JQK32" s="4887"/>
      <c r="JQL32" s="4888"/>
      <c r="JQM32" s="4888"/>
      <c r="JQN32" s="4888"/>
      <c r="JQO32" s="7773" t="s">
        <v>3189</v>
      </c>
      <c r="JQP32" s="7774"/>
      <c r="JQQ32" s="4882">
        <f>SUM(JQR32:JQU32)</f>
        <v>0</v>
      </c>
      <c r="JQR32" s="4883"/>
      <c r="JQS32" s="4875"/>
      <c r="JQT32" s="4875"/>
      <c r="JQU32" s="4884"/>
      <c r="JQV32" s="4885"/>
      <c r="JQW32" s="4886"/>
      <c r="JQX32" s="4883"/>
      <c r="JQY32" s="4885"/>
      <c r="JQZ32" s="4884"/>
      <c r="JRA32" s="4887"/>
      <c r="JRB32" s="4888"/>
      <c r="JRC32" s="4888"/>
      <c r="JRD32" s="4888"/>
      <c r="JRE32" s="7773" t="s">
        <v>3189</v>
      </c>
      <c r="JRF32" s="7774"/>
      <c r="JRG32" s="4882">
        <f>SUM(JRH32:JRK32)</f>
        <v>0</v>
      </c>
      <c r="JRH32" s="4883"/>
      <c r="JRI32" s="4875"/>
      <c r="JRJ32" s="4875"/>
      <c r="JRK32" s="4884"/>
      <c r="JRL32" s="4885"/>
      <c r="JRM32" s="4886"/>
      <c r="JRN32" s="4883"/>
      <c r="JRO32" s="4885"/>
      <c r="JRP32" s="4884"/>
      <c r="JRQ32" s="4887"/>
      <c r="JRR32" s="4888"/>
      <c r="JRS32" s="4888"/>
      <c r="JRT32" s="4888"/>
      <c r="JRU32" s="7773" t="s">
        <v>3189</v>
      </c>
      <c r="JRV32" s="7774"/>
      <c r="JRW32" s="4882">
        <f>SUM(JRX32:JSA32)</f>
        <v>0</v>
      </c>
      <c r="JRX32" s="4883"/>
      <c r="JRY32" s="4875"/>
      <c r="JRZ32" s="4875"/>
      <c r="JSA32" s="4884"/>
      <c r="JSB32" s="4885"/>
      <c r="JSC32" s="4886"/>
      <c r="JSD32" s="4883"/>
      <c r="JSE32" s="4885"/>
      <c r="JSF32" s="4884"/>
      <c r="JSG32" s="4887"/>
      <c r="JSH32" s="4888"/>
      <c r="JSI32" s="4888"/>
      <c r="JSJ32" s="4888"/>
      <c r="JSK32" s="7773" t="s">
        <v>3189</v>
      </c>
      <c r="JSL32" s="7774"/>
      <c r="JSM32" s="4882">
        <f>SUM(JSN32:JSQ32)</f>
        <v>0</v>
      </c>
      <c r="JSN32" s="4883"/>
      <c r="JSO32" s="4875"/>
      <c r="JSP32" s="4875"/>
      <c r="JSQ32" s="4884"/>
      <c r="JSR32" s="4885"/>
      <c r="JSS32" s="4886"/>
      <c r="JST32" s="4883"/>
      <c r="JSU32" s="4885"/>
      <c r="JSV32" s="4884"/>
      <c r="JSW32" s="4887"/>
      <c r="JSX32" s="4888"/>
      <c r="JSY32" s="4888"/>
      <c r="JSZ32" s="4888"/>
      <c r="JTA32" s="7773" t="s">
        <v>3189</v>
      </c>
      <c r="JTB32" s="7774"/>
      <c r="JTC32" s="4882">
        <f>SUM(JTD32:JTG32)</f>
        <v>0</v>
      </c>
      <c r="JTD32" s="4883"/>
      <c r="JTE32" s="4875"/>
      <c r="JTF32" s="4875"/>
      <c r="JTG32" s="4884"/>
      <c r="JTH32" s="4885"/>
      <c r="JTI32" s="4886"/>
      <c r="JTJ32" s="4883"/>
      <c r="JTK32" s="4885"/>
      <c r="JTL32" s="4884"/>
      <c r="JTM32" s="4887"/>
      <c r="JTN32" s="4888"/>
      <c r="JTO32" s="4888"/>
      <c r="JTP32" s="4888"/>
      <c r="JTQ32" s="7773" t="s">
        <v>3189</v>
      </c>
      <c r="JTR32" s="7774"/>
      <c r="JTS32" s="4882">
        <f>SUM(JTT32:JTW32)</f>
        <v>0</v>
      </c>
      <c r="JTT32" s="4883"/>
      <c r="JTU32" s="4875"/>
      <c r="JTV32" s="4875"/>
      <c r="JTW32" s="4884"/>
      <c r="JTX32" s="4885"/>
      <c r="JTY32" s="4886"/>
      <c r="JTZ32" s="4883"/>
      <c r="JUA32" s="4885"/>
      <c r="JUB32" s="4884"/>
      <c r="JUC32" s="4887"/>
      <c r="JUD32" s="4888"/>
      <c r="JUE32" s="4888"/>
      <c r="JUF32" s="4888"/>
      <c r="JUG32" s="7773" t="s">
        <v>3189</v>
      </c>
      <c r="JUH32" s="7774"/>
      <c r="JUI32" s="4882">
        <f>SUM(JUJ32:JUM32)</f>
        <v>0</v>
      </c>
      <c r="JUJ32" s="4883"/>
      <c r="JUK32" s="4875"/>
      <c r="JUL32" s="4875"/>
      <c r="JUM32" s="4884"/>
      <c r="JUN32" s="4885"/>
      <c r="JUO32" s="4886"/>
      <c r="JUP32" s="4883"/>
      <c r="JUQ32" s="4885"/>
      <c r="JUR32" s="4884"/>
      <c r="JUS32" s="4887"/>
      <c r="JUT32" s="4888"/>
      <c r="JUU32" s="4888"/>
      <c r="JUV32" s="4888"/>
      <c r="JUW32" s="7773" t="s">
        <v>3189</v>
      </c>
      <c r="JUX32" s="7774"/>
      <c r="JUY32" s="4882">
        <f>SUM(JUZ32:JVC32)</f>
        <v>0</v>
      </c>
      <c r="JUZ32" s="4883"/>
      <c r="JVA32" s="4875"/>
      <c r="JVB32" s="4875"/>
      <c r="JVC32" s="4884"/>
      <c r="JVD32" s="4885"/>
      <c r="JVE32" s="4886"/>
      <c r="JVF32" s="4883"/>
      <c r="JVG32" s="4885"/>
      <c r="JVH32" s="4884"/>
      <c r="JVI32" s="4887"/>
      <c r="JVJ32" s="4888"/>
      <c r="JVK32" s="4888"/>
      <c r="JVL32" s="4888"/>
      <c r="JVM32" s="7773" t="s">
        <v>3189</v>
      </c>
      <c r="JVN32" s="7774"/>
      <c r="JVO32" s="4882">
        <f>SUM(JVP32:JVS32)</f>
        <v>0</v>
      </c>
      <c r="JVP32" s="4883"/>
      <c r="JVQ32" s="4875"/>
      <c r="JVR32" s="4875"/>
      <c r="JVS32" s="4884"/>
      <c r="JVT32" s="4885"/>
      <c r="JVU32" s="4886"/>
      <c r="JVV32" s="4883"/>
      <c r="JVW32" s="4885"/>
      <c r="JVX32" s="4884"/>
      <c r="JVY32" s="4887"/>
      <c r="JVZ32" s="4888"/>
      <c r="JWA32" s="4888"/>
      <c r="JWB32" s="4888"/>
      <c r="JWC32" s="7773" t="s">
        <v>3189</v>
      </c>
      <c r="JWD32" s="7774"/>
      <c r="JWE32" s="4882">
        <f>SUM(JWF32:JWI32)</f>
        <v>0</v>
      </c>
      <c r="JWF32" s="4883"/>
      <c r="JWG32" s="4875"/>
      <c r="JWH32" s="4875"/>
      <c r="JWI32" s="4884"/>
      <c r="JWJ32" s="4885"/>
      <c r="JWK32" s="4886"/>
      <c r="JWL32" s="4883"/>
      <c r="JWM32" s="4885"/>
      <c r="JWN32" s="4884"/>
      <c r="JWO32" s="4887"/>
      <c r="JWP32" s="4888"/>
      <c r="JWQ32" s="4888"/>
      <c r="JWR32" s="4888"/>
      <c r="JWS32" s="7773" t="s">
        <v>3189</v>
      </c>
      <c r="JWT32" s="7774"/>
      <c r="JWU32" s="4882">
        <f>SUM(JWV32:JWY32)</f>
        <v>0</v>
      </c>
      <c r="JWV32" s="4883"/>
      <c r="JWW32" s="4875"/>
      <c r="JWX32" s="4875"/>
      <c r="JWY32" s="4884"/>
      <c r="JWZ32" s="4885"/>
      <c r="JXA32" s="4886"/>
      <c r="JXB32" s="4883"/>
      <c r="JXC32" s="4885"/>
      <c r="JXD32" s="4884"/>
      <c r="JXE32" s="4887"/>
      <c r="JXF32" s="4888"/>
      <c r="JXG32" s="4888"/>
      <c r="JXH32" s="4888"/>
      <c r="JXI32" s="7773" t="s">
        <v>3189</v>
      </c>
      <c r="JXJ32" s="7774"/>
      <c r="JXK32" s="4882">
        <f>SUM(JXL32:JXO32)</f>
        <v>0</v>
      </c>
      <c r="JXL32" s="4883"/>
      <c r="JXM32" s="4875"/>
      <c r="JXN32" s="4875"/>
      <c r="JXO32" s="4884"/>
      <c r="JXP32" s="4885"/>
      <c r="JXQ32" s="4886"/>
      <c r="JXR32" s="4883"/>
      <c r="JXS32" s="4885"/>
      <c r="JXT32" s="4884"/>
      <c r="JXU32" s="4887"/>
      <c r="JXV32" s="4888"/>
      <c r="JXW32" s="4888"/>
      <c r="JXX32" s="4888"/>
      <c r="JXY32" s="7773" t="s">
        <v>3189</v>
      </c>
      <c r="JXZ32" s="7774"/>
      <c r="JYA32" s="4882">
        <f>SUM(JYB32:JYE32)</f>
        <v>0</v>
      </c>
      <c r="JYB32" s="4883"/>
      <c r="JYC32" s="4875"/>
      <c r="JYD32" s="4875"/>
      <c r="JYE32" s="4884"/>
      <c r="JYF32" s="4885"/>
      <c r="JYG32" s="4886"/>
      <c r="JYH32" s="4883"/>
      <c r="JYI32" s="4885"/>
      <c r="JYJ32" s="4884"/>
      <c r="JYK32" s="4887"/>
      <c r="JYL32" s="4888"/>
      <c r="JYM32" s="4888"/>
      <c r="JYN32" s="4888"/>
      <c r="JYO32" s="7773" t="s">
        <v>3189</v>
      </c>
      <c r="JYP32" s="7774"/>
      <c r="JYQ32" s="4882">
        <f>SUM(JYR32:JYU32)</f>
        <v>0</v>
      </c>
      <c r="JYR32" s="4883"/>
      <c r="JYS32" s="4875"/>
      <c r="JYT32" s="4875"/>
      <c r="JYU32" s="4884"/>
      <c r="JYV32" s="4885"/>
      <c r="JYW32" s="4886"/>
      <c r="JYX32" s="4883"/>
      <c r="JYY32" s="4885"/>
      <c r="JYZ32" s="4884"/>
      <c r="JZA32" s="4887"/>
      <c r="JZB32" s="4888"/>
      <c r="JZC32" s="4888"/>
      <c r="JZD32" s="4888"/>
      <c r="JZE32" s="7773" t="s">
        <v>3189</v>
      </c>
      <c r="JZF32" s="7774"/>
      <c r="JZG32" s="4882">
        <f>SUM(JZH32:JZK32)</f>
        <v>0</v>
      </c>
      <c r="JZH32" s="4883"/>
      <c r="JZI32" s="4875"/>
      <c r="JZJ32" s="4875"/>
      <c r="JZK32" s="4884"/>
      <c r="JZL32" s="4885"/>
      <c r="JZM32" s="4886"/>
      <c r="JZN32" s="4883"/>
      <c r="JZO32" s="4885"/>
      <c r="JZP32" s="4884"/>
      <c r="JZQ32" s="4887"/>
      <c r="JZR32" s="4888"/>
      <c r="JZS32" s="4888"/>
      <c r="JZT32" s="4888"/>
      <c r="JZU32" s="7773" t="s">
        <v>3189</v>
      </c>
      <c r="JZV32" s="7774"/>
      <c r="JZW32" s="4882">
        <f>SUM(JZX32:KAA32)</f>
        <v>0</v>
      </c>
      <c r="JZX32" s="4883"/>
      <c r="JZY32" s="4875"/>
      <c r="JZZ32" s="4875"/>
      <c r="KAA32" s="4884"/>
      <c r="KAB32" s="4885"/>
      <c r="KAC32" s="4886"/>
      <c r="KAD32" s="4883"/>
      <c r="KAE32" s="4885"/>
      <c r="KAF32" s="4884"/>
      <c r="KAG32" s="4887"/>
      <c r="KAH32" s="4888"/>
      <c r="KAI32" s="4888"/>
      <c r="KAJ32" s="4888"/>
      <c r="KAK32" s="7773" t="s">
        <v>3189</v>
      </c>
      <c r="KAL32" s="7774"/>
      <c r="KAM32" s="4882">
        <f>SUM(KAN32:KAQ32)</f>
        <v>0</v>
      </c>
      <c r="KAN32" s="4883"/>
      <c r="KAO32" s="4875"/>
      <c r="KAP32" s="4875"/>
      <c r="KAQ32" s="4884"/>
      <c r="KAR32" s="4885"/>
      <c r="KAS32" s="4886"/>
      <c r="KAT32" s="4883"/>
      <c r="KAU32" s="4885"/>
      <c r="KAV32" s="4884"/>
      <c r="KAW32" s="4887"/>
      <c r="KAX32" s="4888"/>
      <c r="KAY32" s="4888"/>
      <c r="KAZ32" s="4888"/>
      <c r="KBA32" s="7773" t="s">
        <v>3189</v>
      </c>
      <c r="KBB32" s="7774"/>
      <c r="KBC32" s="4882">
        <f>SUM(KBD32:KBG32)</f>
        <v>0</v>
      </c>
      <c r="KBD32" s="4883"/>
      <c r="KBE32" s="4875"/>
      <c r="KBF32" s="4875"/>
      <c r="KBG32" s="4884"/>
      <c r="KBH32" s="4885"/>
      <c r="KBI32" s="4886"/>
      <c r="KBJ32" s="4883"/>
      <c r="KBK32" s="4885"/>
      <c r="KBL32" s="4884"/>
      <c r="KBM32" s="4887"/>
      <c r="KBN32" s="4888"/>
      <c r="KBO32" s="4888"/>
      <c r="KBP32" s="4888"/>
      <c r="KBQ32" s="7773" t="s">
        <v>3189</v>
      </c>
      <c r="KBR32" s="7774"/>
      <c r="KBS32" s="4882">
        <f>SUM(KBT32:KBW32)</f>
        <v>0</v>
      </c>
      <c r="KBT32" s="4883"/>
      <c r="KBU32" s="4875"/>
      <c r="KBV32" s="4875"/>
      <c r="KBW32" s="4884"/>
      <c r="KBX32" s="4885"/>
      <c r="KBY32" s="4886"/>
      <c r="KBZ32" s="4883"/>
      <c r="KCA32" s="4885"/>
      <c r="KCB32" s="4884"/>
      <c r="KCC32" s="4887"/>
      <c r="KCD32" s="4888"/>
      <c r="KCE32" s="4888"/>
      <c r="KCF32" s="4888"/>
      <c r="KCG32" s="7773" t="s">
        <v>3189</v>
      </c>
      <c r="KCH32" s="7774"/>
      <c r="KCI32" s="4882">
        <f>SUM(KCJ32:KCM32)</f>
        <v>0</v>
      </c>
      <c r="KCJ32" s="4883"/>
      <c r="KCK32" s="4875"/>
      <c r="KCL32" s="4875"/>
      <c r="KCM32" s="4884"/>
      <c r="KCN32" s="4885"/>
      <c r="KCO32" s="4886"/>
      <c r="KCP32" s="4883"/>
      <c r="KCQ32" s="4885"/>
      <c r="KCR32" s="4884"/>
      <c r="KCS32" s="4887"/>
      <c r="KCT32" s="4888"/>
      <c r="KCU32" s="4888"/>
      <c r="KCV32" s="4888"/>
      <c r="KCW32" s="7773" t="s">
        <v>3189</v>
      </c>
      <c r="KCX32" s="7774"/>
      <c r="KCY32" s="4882">
        <f>SUM(KCZ32:KDC32)</f>
        <v>0</v>
      </c>
      <c r="KCZ32" s="4883"/>
      <c r="KDA32" s="4875"/>
      <c r="KDB32" s="4875"/>
      <c r="KDC32" s="4884"/>
      <c r="KDD32" s="4885"/>
      <c r="KDE32" s="4886"/>
      <c r="KDF32" s="4883"/>
      <c r="KDG32" s="4885"/>
      <c r="KDH32" s="4884"/>
      <c r="KDI32" s="4887"/>
      <c r="KDJ32" s="4888"/>
      <c r="KDK32" s="4888"/>
      <c r="KDL32" s="4888"/>
      <c r="KDM32" s="7773" t="s">
        <v>3189</v>
      </c>
      <c r="KDN32" s="7774"/>
      <c r="KDO32" s="4882">
        <f>SUM(KDP32:KDS32)</f>
        <v>0</v>
      </c>
      <c r="KDP32" s="4883"/>
      <c r="KDQ32" s="4875"/>
      <c r="KDR32" s="4875"/>
      <c r="KDS32" s="4884"/>
      <c r="KDT32" s="4885"/>
      <c r="KDU32" s="4886"/>
      <c r="KDV32" s="4883"/>
      <c r="KDW32" s="4885"/>
      <c r="KDX32" s="4884"/>
      <c r="KDY32" s="4887"/>
      <c r="KDZ32" s="4888"/>
      <c r="KEA32" s="4888"/>
      <c r="KEB32" s="4888"/>
      <c r="KEC32" s="7773" t="s">
        <v>3189</v>
      </c>
      <c r="KED32" s="7774"/>
      <c r="KEE32" s="4882">
        <f>SUM(KEF32:KEI32)</f>
        <v>0</v>
      </c>
      <c r="KEF32" s="4883"/>
      <c r="KEG32" s="4875"/>
      <c r="KEH32" s="4875"/>
      <c r="KEI32" s="4884"/>
      <c r="KEJ32" s="4885"/>
      <c r="KEK32" s="4886"/>
      <c r="KEL32" s="4883"/>
      <c r="KEM32" s="4885"/>
      <c r="KEN32" s="4884"/>
      <c r="KEO32" s="4887"/>
      <c r="KEP32" s="4888"/>
      <c r="KEQ32" s="4888"/>
      <c r="KER32" s="4888"/>
      <c r="KES32" s="7773" t="s">
        <v>3189</v>
      </c>
      <c r="KET32" s="7774"/>
      <c r="KEU32" s="4882">
        <f>SUM(KEV32:KEY32)</f>
        <v>0</v>
      </c>
      <c r="KEV32" s="4883"/>
      <c r="KEW32" s="4875"/>
      <c r="KEX32" s="4875"/>
      <c r="KEY32" s="4884"/>
      <c r="KEZ32" s="4885"/>
      <c r="KFA32" s="4886"/>
      <c r="KFB32" s="4883"/>
      <c r="KFC32" s="4885"/>
      <c r="KFD32" s="4884"/>
      <c r="KFE32" s="4887"/>
      <c r="KFF32" s="4888"/>
      <c r="KFG32" s="4888"/>
      <c r="KFH32" s="4888"/>
      <c r="KFI32" s="7773" t="s">
        <v>3189</v>
      </c>
      <c r="KFJ32" s="7774"/>
      <c r="KFK32" s="4882">
        <f>SUM(KFL32:KFO32)</f>
        <v>0</v>
      </c>
      <c r="KFL32" s="4883"/>
      <c r="KFM32" s="4875"/>
      <c r="KFN32" s="4875"/>
      <c r="KFO32" s="4884"/>
      <c r="KFP32" s="4885"/>
      <c r="KFQ32" s="4886"/>
      <c r="KFR32" s="4883"/>
      <c r="KFS32" s="4885"/>
      <c r="KFT32" s="4884"/>
      <c r="KFU32" s="4887"/>
      <c r="KFV32" s="4888"/>
      <c r="KFW32" s="4888"/>
      <c r="KFX32" s="4888"/>
      <c r="KFY32" s="7773" t="s">
        <v>3189</v>
      </c>
      <c r="KFZ32" s="7774"/>
      <c r="KGA32" s="4882">
        <f>SUM(KGB32:KGE32)</f>
        <v>0</v>
      </c>
      <c r="KGB32" s="4883"/>
      <c r="KGC32" s="4875"/>
      <c r="KGD32" s="4875"/>
      <c r="KGE32" s="4884"/>
      <c r="KGF32" s="4885"/>
      <c r="KGG32" s="4886"/>
      <c r="KGH32" s="4883"/>
      <c r="KGI32" s="4885"/>
      <c r="KGJ32" s="4884"/>
      <c r="KGK32" s="4887"/>
      <c r="KGL32" s="4888"/>
      <c r="KGM32" s="4888"/>
      <c r="KGN32" s="4888"/>
      <c r="KGO32" s="7773" t="s">
        <v>3189</v>
      </c>
      <c r="KGP32" s="7774"/>
      <c r="KGQ32" s="4882">
        <f>SUM(KGR32:KGU32)</f>
        <v>0</v>
      </c>
      <c r="KGR32" s="4883"/>
      <c r="KGS32" s="4875"/>
      <c r="KGT32" s="4875"/>
      <c r="KGU32" s="4884"/>
      <c r="KGV32" s="4885"/>
      <c r="KGW32" s="4886"/>
      <c r="KGX32" s="4883"/>
      <c r="KGY32" s="4885"/>
      <c r="KGZ32" s="4884"/>
      <c r="KHA32" s="4887"/>
      <c r="KHB32" s="4888"/>
      <c r="KHC32" s="4888"/>
      <c r="KHD32" s="4888"/>
      <c r="KHE32" s="7773" t="s">
        <v>3189</v>
      </c>
      <c r="KHF32" s="7774"/>
      <c r="KHG32" s="4882">
        <f>SUM(KHH32:KHK32)</f>
        <v>0</v>
      </c>
      <c r="KHH32" s="4883"/>
      <c r="KHI32" s="4875"/>
      <c r="KHJ32" s="4875"/>
      <c r="KHK32" s="4884"/>
      <c r="KHL32" s="4885"/>
      <c r="KHM32" s="4886"/>
      <c r="KHN32" s="4883"/>
      <c r="KHO32" s="4885"/>
      <c r="KHP32" s="4884"/>
      <c r="KHQ32" s="4887"/>
      <c r="KHR32" s="4888"/>
      <c r="KHS32" s="4888"/>
      <c r="KHT32" s="4888"/>
      <c r="KHU32" s="7773" t="s">
        <v>3189</v>
      </c>
      <c r="KHV32" s="7774"/>
      <c r="KHW32" s="4882">
        <f>SUM(KHX32:KIA32)</f>
        <v>0</v>
      </c>
      <c r="KHX32" s="4883"/>
      <c r="KHY32" s="4875"/>
      <c r="KHZ32" s="4875"/>
      <c r="KIA32" s="4884"/>
      <c r="KIB32" s="4885"/>
      <c r="KIC32" s="4886"/>
      <c r="KID32" s="4883"/>
      <c r="KIE32" s="4885"/>
      <c r="KIF32" s="4884"/>
      <c r="KIG32" s="4887"/>
      <c r="KIH32" s="4888"/>
      <c r="KII32" s="4888"/>
      <c r="KIJ32" s="4888"/>
      <c r="KIK32" s="7773" t="s">
        <v>3189</v>
      </c>
      <c r="KIL32" s="7774"/>
      <c r="KIM32" s="4882">
        <f>SUM(KIN32:KIQ32)</f>
        <v>0</v>
      </c>
      <c r="KIN32" s="4883"/>
      <c r="KIO32" s="4875"/>
      <c r="KIP32" s="4875"/>
      <c r="KIQ32" s="4884"/>
      <c r="KIR32" s="4885"/>
      <c r="KIS32" s="4886"/>
      <c r="KIT32" s="4883"/>
      <c r="KIU32" s="4885"/>
      <c r="KIV32" s="4884"/>
      <c r="KIW32" s="4887"/>
      <c r="KIX32" s="4888"/>
      <c r="KIY32" s="4888"/>
      <c r="KIZ32" s="4888"/>
      <c r="KJA32" s="7773" t="s">
        <v>3189</v>
      </c>
      <c r="KJB32" s="7774"/>
      <c r="KJC32" s="4882">
        <f>SUM(KJD32:KJG32)</f>
        <v>0</v>
      </c>
      <c r="KJD32" s="4883"/>
      <c r="KJE32" s="4875"/>
      <c r="KJF32" s="4875"/>
      <c r="KJG32" s="4884"/>
      <c r="KJH32" s="4885"/>
      <c r="KJI32" s="4886"/>
      <c r="KJJ32" s="4883"/>
      <c r="KJK32" s="4885"/>
      <c r="KJL32" s="4884"/>
      <c r="KJM32" s="4887"/>
      <c r="KJN32" s="4888"/>
      <c r="KJO32" s="4888"/>
      <c r="KJP32" s="4888"/>
      <c r="KJQ32" s="7773" t="s">
        <v>3189</v>
      </c>
      <c r="KJR32" s="7774"/>
      <c r="KJS32" s="4882">
        <f>SUM(KJT32:KJW32)</f>
        <v>0</v>
      </c>
      <c r="KJT32" s="4883"/>
      <c r="KJU32" s="4875"/>
      <c r="KJV32" s="4875"/>
      <c r="KJW32" s="4884"/>
      <c r="KJX32" s="4885"/>
      <c r="KJY32" s="4886"/>
      <c r="KJZ32" s="4883"/>
      <c r="KKA32" s="4885"/>
      <c r="KKB32" s="4884"/>
      <c r="KKC32" s="4887"/>
      <c r="KKD32" s="4888"/>
      <c r="KKE32" s="4888"/>
      <c r="KKF32" s="4888"/>
      <c r="KKG32" s="7773" t="s">
        <v>3189</v>
      </c>
      <c r="KKH32" s="7774"/>
      <c r="KKI32" s="4882">
        <f>SUM(KKJ32:KKM32)</f>
        <v>0</v>
      </c>
      <c r="KKJ32" s="4883"/>
      <c r="KKK32" s="4875"/>
      <c r="KKL32" s="4875"/>
      <c r="KKM32" s="4884"/>
      <c r="KKN32" s="4885"/>
      <c r="KKO32" s="4886"/>
      <c r="KKP32" s="4883"/>
      <c r="KKQ32" s="4885"/>
      <c r="KKR32" s="4884"/>
      <c r="KKS32" s="4887"/>
      <c r="KKT32" s="4888"/>
      <c r="KKU32" s="4888"/>
      <c r="KKV32" s="4888"/>
      <c r="KKW32" s="7773" t="s">
        <v>3189</v>
      </c>
      <c r="KKX32" s="7774"/>
      <c r="KKY32" s="4882">
        <f>SUM(KKZ32:KLC32)</f>
        <v>0</v>
      </c>
      <c r="KKZ32" s="4883"/>
      <c r="KLA32" s="4875"/>
      <c r="KLB32" s="4875"/>
      <c r="KLC32" s="4884"/>
      <c r="KLD32" s="4885"/>
      <c r="KLE32" s="4886"/>
      <c r="KLF32" s="4883"/>
      <c r="KLG32" s="4885"/>
      <c r="KLH32" s="4884"/>
      <c r="KLI32" s="4887"/>
      <c r="KLJ32" s="4888"/>
      <c r="KLK32" s="4888"/>
      <c r="KLL32" s="4888"/>
      <c r="KLM32" s="7773" t="s">
        <v>3189</v>
      </c>
      <c r="KLN32" s="7774"/>
      <c r="KLO32" s="4882">
        <f>SUM(KLP32:KLS32)</f>
        <v>0</v>
      </c>
      <c r="KLP32" s="4883"/>
      <c r="KLQ32" s="4875"/>
      <c r="KLR32" s="4875"/>
      <c r="KLS32" s="4884"/>
      <c r="KLT32" s="4885"/>
      <c r="KLU32" s="4886"/>
      <c r="KLV32" s="4883"/>
      <c r="KLW32" s="4885"/>
      <c r="KLX32" s="4884"/>
      <c r="KLY32" s="4887"/>
      <c r="KLZ32" s="4888"/>
      <c r="KMA32" s="4888"/>
      <c r="KMB32" s="4888"/>
      <c r="KMC32" s="7773" t="s">
        <v>3189</v>
      </c>
      <c r="KMD32" s="7774"/>
      <c r="KME32" s="4882">
        <f>SUM(KMF32:KMI32)</f>
        <v>0</v>
      </c>
      <c r="KMF32" s="4883"/>
      <c r="KMG32" s="4875"/>
      <c r="KMH32" s="4875"/>
      <c r="KMI32" s="4884"/>
      <c r="KMJ32" s="4885"/>
      <c r="KMK32" s="4886"/>
      <c r="KML32" s="4883"/>
      <c r="KMM32" s="4885"/>
      <c r="KMN32" s="4884"/>
      <c r="KMO32" s="4887"/>
      <c r="KMP32" s="4888"/>
      <c r="KMQ32" s="4888"/>
      <c r="KMR32" s="4888"/>
      <c r="KMS32" s="7773" t="s">
        <v>3189</v>
      </c>
      <c r="KMT32" s="7774"/>
      <c r="KMU32" s="4882">
        <f>SUM(KMV32:KMY32)</f>
        <v>0</v>
      </c>
      <c r="KMV32" s="4883"/>
      <c r="KMW32" s="4875"/>
      <c r="KMX32" s="4875"/>
      <c r="KMY32" s="4884"/>
      <c r="KMZ32" s="4885"/>
      <c r="KNA32" s="4886"/>
      <c r="KNB32" s="4883"/>
      <c r="KNC32" s="4885"/>
      <c r="KND32" s="4884"/>
      <c r="KNE32" s="4887"/>
      <c r="KNF32" s="4888"/>
      <c r="KNG32" s="4888"/>
      <c r="KNH32" s="4888"/>
      <c r="KNI32" s="7773" t="s">
        <v>3189</v>
      </c>
      <c r="KNJ32" s="7774"/>
      <c r="KNK32" s="4882">
        <f>SUM(KNL32:KNO32)</f>
        <v>0</v>
      </c>
      <c r="KNL32" s="4883"/>
      <c r="KNM32" s="4875"/>
      <c r="KNN32" s="4875"/>
      <c r="KNO32" s="4884"/>
      <c r="KNP32" s="4885"/>
      <c r="KNQ32" s="4886"/>
      <c r="KNR32" s="4883"/>
      <c r="KNS32" s="4885"/>
      <c r="KNT32" s="4884"/>
      <c r="KNU32" s="4887"/>
      <c r="KNV32" s="4888"/>
      <c r="KNW32" s="4888"/>
      <c r="KNX32" s="4888"/>
      <c r="KNY32" s="7773" t="s">
        <v>3189</v>
      </c>
      <c r="KNZ32" s="7774"/>
      <c r="KOA32" s="4882">
        <f>SUM(KOB32:KOE32)</f>
        <v>0</v>
      </c>
      <c r="KOB32" s="4883"/>
      <c r="KOC32" s="4875"/>
      <c r="KOD32" s="4875"/>
      <c r="KOE32" s="4884"/>
      <c r="KOF32" s="4885"/>
      <c r="KOG32" s="4886"/>
      <c r="KOH32" s="4883"/>
      <c r="KOI32" s="4885"/>
      <c r="KOJ32" s="4884"/>
      <c r="KOK32" s="4887"/>
      <c r="KOL32" s="4888"/>
      <c r="KOM32" s="4888"/>
      <c r="KON32" s="4888"/>
      <c r="KOO32" s="7773" t="s">
        <v>3189</v>
      </c>
      <c r="KOP32" s="7774"/>
      <c r="KOQ32" s="4882">
        <f>SUM(KOR32:KOU32)</f>
        <v>0</v>
      </c>
      <c r="KOR32" s="4883"/>
      <c r="KOS32" s="4875"/>
      <c r="KOT32" s="4875"/>
      <c r="KOU32" s="4884"/>
      <c r="KOV32" s="4885"/>
      <c r="KOW32" s="4886"/>
      <c r="KOX32" s="4883"/>
      <c r="KOY32" s="4885"/>
      <c r="KOZ32" s="4884"/>
      <c r="KPA32" s="4887"/>
      <c r="KPB32" s="4888"/>
      <c r="KPC32" s="4888"/>
      <c r="KPD32" s="4888"/>
      <c r="KPE32" s="7773" t="s">
        <v>3189</v>
      </c>
      <c r="KPF32" s="7774"/>
      <c r="KPG32" s="4882">
        <f>SUM(KPH32:KPK32)</f>
        <v>0</v>
      </c>
      <c r="KPH32" s="4883"/>
      <c r="KPI32" s="4875"/>
      <c r="KPJ32" s="4875"/>
      <c r="KPK32" s="4884"/>
      <c r="KPL32" s="4885"/>
      <c r="KPM32" s="4886"/>
      <c r="KPN32" s="4883"/>
      <c r="KPO32" s="4885"/>
      <c r="KPP32" s="4884"/>
      <c r="KPQ32" s="4887"/>
      <c r="KPR32" s="4888"/>
      <c r="KPS32" s="4888"/>
      <c r="KPT32" s="4888"/>
      <c r="KPU32" s="7773" t="s">
        <v>3189</v>
      </c>
      <c r="KPV32" s="7774"/>
      <c r="KPW32" s="4882">
        <f>SUM(KPX32:KQA32)</f>
        <v>0</v>
      </c>
      <c r="KPX32" s="4883"/>
      <c r="KPY32" s="4875"/>
      <c r="KPZ32" s="4875"/>
      <c r="KQA32" s="4884"/>
      <c r="KQB32" s="4885"/>
      <c r="KQC32" s="4886"/>
      <c r="KQD32" s="4883"/>
      <c r="KQE32" s="4885"/>
      <c r="KQF32" s="4884"/>
      <c r="KQG32" s="4887"/>
      <c r="KQH32" s="4888"/>
      <c r="KQI32" s="4888"/>
      <c r="KQJ32" s="4888"/>
      <c r="KQK32" s="7773" t="s">
        <v>3189</v>
      </c>
      <c r="KQL32" s="7774"/>
      <c r="KQM32" s="4882">
        <f>SUM(KQN32:KQQ32)</f>
        <v>0</v>
      </c>
      <c r="KQN32" s="4883"/>
      <c r="KQO32" s="4875"/>
      <c r="KQP32" s="4875"/>
      <c r="KQQ32" s="4884"/>
      <c r="KQR32" s="4885"/>
      <c r="KQS32" s="4886"/>
      <c r="KQT32" s="4883"/>
      <c r="KQU32" s="4885"/>
      <c r="KQV32" s="4884"/>
      <c r="KQW32" s="4887"/>
      <c r="KQX32" s="4888"/>
      <c r="KQY32" s="4888"/>
      <c r="KQZ32" s="4888"/>
      <c r="KRA32" s="7773" t="s">
        <v>3189</v>
      </c>
      <c r="KRB32" s="7774"/>
      <c r="KRC32" s="4882">
        <f>SUM(KRD32:KRG32)</f>
        <v>0</v>
      </c>
      <c r="KRD32" s="4883"/>
      <c r="KRE32" s="4875"/>
      <c r="KRF32" s="4875"/>
      <c r="KRG32" s="4884"/>
      <c r="KRH32" s="4885"/>
      <c r="KRI32" s="4886"/>
      <c r="KRJ32" s="4883"/>
      <c r="KRK32" s="4885"/>
      <c r="KRL32" s="4884"/>
      <c r="KRM32" s="4887"/>
      <c r="KRN32" s="4888"/>
      <c r="KRO32" s="4888"/>
      <c r="KRP32" s="4888"/>
      <c r="KRQ32" s="7773" t="s">
        <v>3189</v>
      </c>
      <c r="KRR32" s="7774"/>
      <c r="KRS32" s="4882">
        <f>SUM(KRT32:KRW32)</f>
        <v>0</v>
      </c>
      <c r="KRT32" s="4883"/>
      <c r="KRU32" s="4875"/>
      <c r="KRV32" s="4875"/>
      <c r="KRW32" s="4884"/>
      <c r="KRX32" s="4885"/>
      <c r="KRY32" s="4886"/>
      <c r="KRZ32" s="4883"/>
      <c r="KSA32" s="4885"/>
      <c r="KSB32" s="4884"/>
      <c r="KSC32" s="4887"/>
      <c r="KSD32" s="4888"/>
      <c r="KSE32" s="4888"/>
      <c r="KSF32" s="4888"/>
      <c r="KSG32" s="7773" t="s">
        <v>3189</v>
      </c>
      <c r="KSH32" s="7774"/>
      <c r="KSI32" s="4882">
        <f>SUM(KSJ32:KSM32)</f>
        <v>0</v>
      </c>
      <c r="KSJ32" s="4883"/>
      <c r="KSK32" s="4875"/>
      <c r="KSL32" s="4875"/>
      <c r="KSM32" s="4884"/>
      <c r="KSN32" s="4885"/>
      <c r="KSO32" s="4886"/>
      <c r="KSP32" s="4883"/>
      <c r="KSQ32" s="4885"/>
      <c r="KSR32" s="4884"/>
      <c r="KSS32" s="4887"/>
      <c r="KST32" s="4888"/>
      <c r="KSU32" s="4888"/>
      <c r="KSV32" s="4888"/>
      <c r="KSW32" s="7773" t="s">
        <v>3189</v>
      </c>
      <c r="KSX32" s="7774"/>
      <c r="KSY32" s="4882">
        <f>SUM(KSZ32:KTC32)</f>
        <v>0</v>
      </c>
      <c r="KSZ32" s="4883"/>
      <c r="KTA32" s="4875"/>
      <c r="KTB32" s="4875"/>
      <c r="KTC32" s="4884"/>
      <c r="KTD32" s="4885"/>
      <c r="KTE32" s="4886"/>
      <c r="KTF32" s="4883"/>
      <c r="KTG32" s="4885"/>
      <c r="KTH32" s="4884"/>
      <c r="KTI32" s="4887"/>
      <c r="KTJ32" s="4888"/>
      <c r="KTK32" s="4888"/>
      <c r="KTL32" s="4888"/>
      <c r="KTM32" s="7773" t="s">
        <v>3189</v>
      </c>
      <c r="KTN32" s="7774"/>
      <c r="KTO32" s="4882">
        <f>SUM(KTP32:KTS32)</f>
        <v>0</v>
      </c>
      <c r="KTP32" s="4883"/>
      <c r="KTQ32" s="4875"/>
      <c r="KTR32" s="4875"/>
      <c r="KTS32" s="4884"/>
      <c r="KTT32" s="4885"/>
      <c r="KTU32" s="4886"/>
      <c r="KTV32" s="4883"/>
      <c r="KTW32" s="4885"/>
      <c r="KTX32" s="4884"/>
      <c r="KTY32" s="4887"/>
      <c r="KTZ32" s="4888"/>
      <c r="KUA32" s="4888"/>
      <c r="KUB32" s="4888"/>
      <c r="KUC32" s="7773" t="s">
        <v>3189</v>
      </c>
      <c r="KUD32" s="7774"/>
      <c r="KUE32" s="4882">
        <f>SUM(KUF32:KUI32)</f>
        <v>0</v>
      </c>
      <c r="KUF32" s="4883"/>
      <c r="KUG32" s="4875"/>
      <c r="KUH32" s="4875"/>
      <c r="KUI32" s="4884"/>
      <c r="KUJ32" s="4885"/>
      <c r="KUK32" s="4886"/>
      <c r="KUL32" s="4883"/>
      <c r="KUM32" s="4885"/>
      <c r="KUN32" s="4884"/>
      <c r="KUO32" s="4887"/>
      <c r="KUP32" s="4888"/>
      <c r="KUQ32" s="4888"/>
      <c r="KUR32" s="4888"/>
      <c r="KUS32" s="7773" t="s">
        <v>3189</v>
      </c>
      <c r="KUT32" s="7774"/>
      <c r="KUU32" s="4882">
        <f>SUM(KUV32:KUY32)</f>
        <v>0</v>
      </c>
      <c r="KUV32" s="4883"/>
      <c r="KUW32" s="4875"/>
      <c r="KUX32" s="4875"/>
      <c r="KUY32" s="4884"/>
      <c r="KUZ32" s="4885"/>
      <c r="KVA32" s="4886"/>
      <c r="KVB32" s="4883"/>
      <c r="KVC32" s="4885"/>
      <c r="KVD32" s="4884"/>
      <c r="KVE32" s="4887"/>
      <c r="KVF32" s="4888"/>
      <c r="KVG32" s="4888"/>
      <c r="KVH32" s="4888"/>
      <c r="KVI32" s="7773" t="s">
        <v>3189</v>
      </c>
      <c r="KVJ32" s="7774"/>
      <c r="KVK32" s="4882">
        <f>SUM(KVL32:KVO32)</f>
        <v>0</v>
      </c>
      <c r="KVL32" s="4883"/>
      <c r="KVM32" s="4875"/>
      <c r="KVN32" s="4875"/>
      <c r="KVO32" s="4884"/>
      <c r="KVP32" s="4885"/>
      <c r="KVQ32" s="4886"/>
      <c r="KVR32" s="4883"/>
      <c r="KVS32" s="4885"/>
      <c r="KVT32" s="4884"/>
      <c r="KVU32" s="4887"/>
      <c r="KVV32" s="4888"/>
      <c r="KVW32" s="4888"/>
      <c r="KVX32" s="4888"/>
      <c r="KVY32" s="7773" t="s">
        <v>3189</v>
      </c>
      <c r="KVZ32" s="7774"/>
      <c r="KWA32" s="4882">
        <f>SUM(KWB32:KWE32)</f>
        <v>0</v>
      </c>
      <c r="KWB32" s="4883"/>
      <c r="KWC32" s="4875"/>
      <c r="KWD32" s="4875"/>
      <c r="KWE32" s="4884"/>
      <c r="KWF32" s="4885"/>
      <c r="KWG32" s="4886"/>
      <c r="KWH32" s="4883"/>
      <c r="KWI32" s="4885"/>
      <c r="KWJ32" s="4884"/>
      <c r="KWK32" s="4887"/>
      <c r="KWL32" s="4888"/>
      <c r="KWM32" s="4888"/>
      <c r="KWN32" s="4888"/>
      <c r="KWO32" s="7773" t="s">
        <v>3189</v>
      </c>
      <c r="KWP32" s="7774"/>
      <c r="KWQ32" s="4882">
        <f>SUM(KWR32:KWU32)</f>
        <v>0</v>
      </c>
      <c r="KWR32" s="4883"/>
      <c r="KWS32" s="4875"/>
      <c r="KWT32" s="4875"/>
      <c r="KWU32" s="4884"/>
      <c r="KWV32" s="4885"/>
      <c r="KWW32" s="4886"/>
      <c r="KWX32" s="4883"/>
      <c r="KWY32" s="4885"/>
      <c r="KWZ32" s="4884"/>
      <c r="KXA32" s="4887"/>
      <c r="KXB32" s="4888"/>
      <c r="KXC32" s="4888"/>
      <c r="KXD32" s="4888"/>
      <c r="KXE32" s="7773" t="s">
        <v>3189</v>
      </c>
      <c r="KXF32" s="7774"/>
      <c r="KXG32" s="4882">
        <f>SUM(KXH32:KXK32)</f>
        <v>0</v>
      </c>
      <c r="KXH32" s="4883"/>
      <c r="KXI32" s="4875"/>
      <c r="KXJ32" s="4875"/>
      <c r="KXK32" s="4884"/>
      <c r="KXL32" s="4885"/>
      <c r="KXM32" s="4886"/>
      <c r="KXN32" s="4883"/>
      <c r="KXO32" s="4885"/>
      <c r="KXP32" s="4884"/>
      <c r="KXQ32" s="4887"/>
      <c r="KXR32" s="4888"/>
      <c r="KXS32" s="4888"/>
      <c r="KXT32" s="4888"/>
      <c r="KXU32" s="7773" t="s">
        <v>3189</v>
      </c>
      <c r="KXV32" s="7774"/>
      <c r="KXW32" s="4882">
        <f>SUM(KXX32:KYA32)</f>
        <v>0</v>
      </c>
      <c r="KXX32" s="4883"/>
      <c r="KXY32" s="4875"/>
      <c r="KXZ32" s="4875"/>
      <c r="KYA32" s="4884"/>
      <c r="KYB32" s="4885"/>
      <c r="KYC32" s="4886"/>
      <c r="KYD32" s="4883"/>
      <c r="KYE32" s="4885"/>
      <c r="KYF32" s="4884"/>
      <c r="KYG32" s="4887"/>
      <c r="KYH32" s="4888"/>
      <c r="KYI32" s="4888"/>
      <c r="KYJ32" s="4888"/>
      <c r="KYK32" s="7773" t="s">
        <v>3189</v>
      </c>
      <c r="KYL32" s="7774"/>
      <c r="KYM32" s="4882">
        <f>SUM(KYN32:KYQ32)</f>
        <v>0</v>
      </c>
      <c r="KYN32" s="4883"/>
      <c r="KYO32" s="4875"/>
      <c r="KYP32" s="4875"/>
      <c r="KYQ32" s="4884"/>
      <c r="KYR32" s="4885"/>
      <c r="KYS32" s="4886"/>
      <c r="KYT32" s="4883"/>
      <c r="KYU32" s="4885"/>
      <c r="KYV32" s="4884"/>
      <c r="KYW32" s="4887"/>
      <c r="KYX32" s="4888"/>
      <c r="KYY32" s="4888"/>
      <c r="KYZ32" s="4888"/>
      <c r="KZA32" s="7773" t="s">
        <v>3189</v>
      </c>
      <c r="KZB32" s="7774"/>
      <c r="KZC32" s="4882">
        <f>SUM(KZD32:KZG32)</f>
        <v>0</v>
      </c>
      <c r="KZD32" s="4883"/>
      <c r="KZE32" s="4875"/>
      <c r="KZF32" s="4875"/>
      <c r="KZG32" s="4884"/>
      <c r="KZH32" s="4885"/>
      <c r="KZI32" s="4886"/>
      <c r="KZJ32" s="4883"/>
      <c r="KZK32" s="4885"/>
      <c r="KZL32" s="4884"/>
      <c r="KZM32" s="4887"/>
      <c r="KZN32" s="4888"/>
      <c r="KZO32" s="4888"/>
      <c r="KZP32" s="4888"/>
      <c r="KZQ32" s="7773" t="s">
        <v>3189</v>
      </c>
      <c r="KZR32" s="7774"/>
      <c r="KZS32" s="4882">
        <f>SUM(KZT32:KZW32)</f>
        <v>0</v>
      </c>
      <c r="KZT32" s="4883"/>
      <c r="KZU32" s="4875"/>
      <c r="KZV32" s="4875"/>
      <c r="KZW32" s="4884"/>
      <c r="KZX32" s="4885"/>
      <c r="KZY32" s="4886"/>
      <c r="KZZ32" s="4883"/>
      <c r="LAA32" s="4885"/>
      <c r="LAB32" s="4884"/>
      <c r="LAC32" s="4887"/>
      <c r="LAD32" s="4888"/>
      <c r="LAE32" s="4888"/>
      <c r="LAF32" s="4888"/>
      <c r="LAG32" s="7773" t="s">
        <v>3189</v>
      </c>
      <c r="LAH32" s="7774"/>
      <c r="LAI32" s="4882">
        <f>SUM(LAJ32:LAM32)</f>
        <v>0</v>
      </c>
      <c r="LAJ32" s="4883"/>
      <c r="LAK32" s="4875"/>
      <c r="LAL32" s="4875"/>
      <c r="LAM32" s="4884"/>
      <c r="LAN32" s="4885"/>
      <c r="LAO32" s="4886"/>
      <c r="LAP32" s="4883"/>
      <c r="LAQ32" s="4885"/>
      <c r="LAR32" s="4884"/>
      <c r="LAS32" s="4887"/>
      <c r="LAT32" s="4888"/>
      <c r="LAU32" s="4888"/>
      <c r="LAV32" s="4888"/>
      <c r="LAW32" s="7773" t="s">
        <v>3189</v>
      </c>
      <c r="LAX32" s="7774"/>
      <c r="LAY32" s="4882">
        <f>SUM(LAZ32:LBC32)</f>
        <v>0</v>
      </c>
      <c r="LAZ32" s="4883"/>
      <c r="LBA32" s="4875"/>
      <c r="LBB32" s="4875"/>
      <c r="LBC32" s="4884"/>
      <c r="LBD32" s="4885"/>
      <c r="LBE32" s="4886"/>
      <c r="LBF32" s="4883"/>
      <c r="LBG32" s="4885"/>
      <c r="LBH32" s="4884"/>
      <c r="LBI32" s="4887"/>
      <c r="LBJ32" s="4888"/>
      <c r="LBK32" s="4888"/>
      <c r="LBL32" s="4888"/>
      <c r="LBM32" s="7773" t="s">
        <v>3189</v>
      </c>
      <c r="LBN32" s="7774"/>
      <c r="LBO32" s="4882">
        <f>SUM(LBP32:LBS32)</f>
        <v>0</v>
      </c>
      <c r="LBP32" s="4883"/>
      <c r="LBQ32" s="4875"/>
      <c r="LBR32" s="4875"/>
      <c r="LBS32" s="4884"/>
      <c r="LBT32" s="4885"/>
      <c r="LBU32" s="4886"/>
      <c r="LBV32" s="4883"/>
      <c r="LBW32" s="4885"/>
      <c r="LBX32" s="4884"/>
      <c r="LBY32" s="4887"/>
      <c r="LBZ32" s="4888"/>
      <c r="LCA32" s="4888"/>
      <c r="LCB32" s="4888"/>
      <c r="LCC32" s="7773" t="s">
        <v>3189</v>
      </c>
      <c r="LCD32" s="7774"/>
      <c r="LCE32" s="4882">
        <f>SUM(LCF32:LCI32)</f>
        <v>0</v>
      </c>
      <c r="LCF32" s="4883"/>
      <c r="LCG32" s="4875"/>
      <c r="LCH32" s="4875"/>
      <c r="LCI32" s="4884"/>
      <c r="LCJ32" s="4885"/>
      <c r="LCK32" s="4886"/>
      <c r="LCL32" s="4883"/>
      <c r="LCM32" s="4885"/>
      <c r="LCN32" s="4884"/>
      <c r="LCO32" s="4887"/>
      <c r="LCP32" s="4888"/>
      <c r="LCQ32" s="4888"/>
      <c r="LCR32" s="4888"/>
      <c r="LCS32" s="7773" t="s">
        <v>3189</v>
      </c>
      <c r="LCT32" s="7774"/>
      <c r="LCU32" s="4882">
        <f>SUM(LCV32:LCY32)</f>
        <v>0</v>
      </c>
      <c r="LCV32" s="4883"/>
      <c r="LCW32" s="4875"/>
      <c r="LCX32" s="4875"/>
      <c r="LCY32" s="4884"/>
      <c r="LCZ32" s="4885"/>
      <c r="LDA32" s="4886"/>
      <c r="LDB32" s="4883"/>
      <c r="LDC32" s="4885"/>
      <c r="LDD32" s="4884"/>
      <c r="LDE32" s="4887"/>
      <c r="LDF32" s="4888"/>
      <c r="LDG32" s="4888"/>
      <c r="LDH32" s="4888"/>
      <c r="LDI32" s="7773" t="s">
        <v>3189</v>
      </c>
      <c r="LDJ32" s="7774"/>
      <c r="LDK32" s="4882">
        <f>SUM(LDL32:LDO32)</f>
        <v>0</v>
      </c>
      <c r="LDL32" s="4883"/>
      <c r="LDM32" s="4875"/>
      <c r="LDN32" s="4875"/>
      <c r="LDO32" s="4884"/>
      <c r="LDP32" s="4885"/>
      <c r="LDQ32" s="4886"/>
      <c r="LDR32" s="4883"/>
      <c r="LDS32" s="4885"/>
      <c r="LDT32" s="4884"/>
      <c r="LDU32" s="4887"/>
      <c r="LDV32" s="4888"/>
      <c r="LDW32" s="4888"/>
      <c r="LDX32" s="4888"/>
      <c r="LDY32" s="7773" t="s">
        <v>3189</v>
      </c>
      <c r="LDZ32" s="7774"/>
      <c r="LEA32" s="4882">
        <f>SUM(LEB32:LEE32)</f>
        <v>0</v>
      </c>
      <c r="LEB32" s="4883"/>
      <c r="LEC32" s="4875"/>
      <c r="LED32" s="4875"/>
      <c r="LEE32" s="4884"/>
      <c r="LEF32" s="4885"/>
      <c r="LEG32" s="4886"/>
      <c r="LEH32" s="4883"/>
      <c r="LEI32" s="4885"/>
      <c r="LEJ32" s="4884"/>
      <c r="LEK32" s="4887"/>
      <c r="LEL32" s="4888"/>
      <c r="LEM32" s="4888"/>
      <c r="LEN32" s="4888"/>
      <c r="LEO32" s="7773" t="s">
        <v>3189</v>
      </c>
      <c r="LEP32" s="7774"/>
      <c r="LEQ32" s="4882">
        <f>SUM(LER32:LEU32)</f>
        <v>0</v>
      </c>
      <c r="LER32" s="4883"/>
      <c r="LES32" s="4875"/>
      <c r="LET32" s="4875"/>
      <c r="LEU32" s="4884"/>
      <c r="LEV32" s="4885"/>
      <c r="LEW32" s="4886"/>
      <c r="LEX32" s="4883"/>
      <c r="LEY32" s="4885"/>
      <c r="LEZ32" s="4884"/>
      <c r="LFA32" s="4887"/>
      <c r="LFB32" s="4888"/>
      <c r="LFC32" s="4888"/>
      <c r="LFD32" s="4888"/>
      <c r="LFE32" s="7773" t="s">
        <v>3189</v>
      </c>
      <c r="LFF32" s="7774"/>
      <c r="LFG32" s="4882">
        <f>SUM(LFH32:LFK32)</f>
        <v>0</v>
      </c>
      <c r="LFH32" s="4883"/>
      <c r="LFI32" s="4875"/>
      <c r="LFJ32" s="4875"/>
      <c r="LFK32" s="4884"/>
      <c r="LFL32" s="4885"/>
      <c r="LFM32" s="4886"/>
      <c r="LFN32" s="4883"/>
      <c r="LFO32" s="4885"/>
      <c r="LFP32" s="4884"/>
      <c r="LFQ32" s="4887"/>
      <c r="LFR32" s="4888"/>
      <c r="LFS32" s="4888"/>
      <c r="LFT32" s="4888"/>
      <c r="LFU32" s="7773" t="s">
        <v>3189</v>
      </c>
      <c r="LFV32" s="7774"/>
      <c r="LFW32" s="4882">
        <f>SUM(LFX32:LGA32)</f>
        <v>0</v>
      </c>
      <c r="LFX32" s="4883"/>
      <c r="LFY32" s="4875"/>
      <c r="LFZ32" s="4875"/>
      <c r="LGA32" s="4884"/>
      <c r="LGB32" s="4885"/>
      <c r="LGC32" s="4886"/>
      <c r="LGD32" s="4883"/>
      <c r="LGE32" s="4885"/>
      <c r="LGF32" s="4884"/>
      <c r="LGG32" s="4887"/>
      <c r="LGH32" s="4888"/>
      <c r="LGI32" s="4888"/>
      <c r="LGJ32" s="4888"/>
      <c r="LGK32" s="7773" t="s">
        <v>3189</v>
      </c>
      <c r="LGL32" s="7774"/>
      <c r="LGM32" s="4882">
        <f>SUM(LGN32:LGQ32)</f>
        <v>0</v>
      </c>
      <c r="LGN32" s="4883"/>
      <c r="LGO32" s="4875"/>
      <c r="LGP32" s="4875"/>
      <c r="LGQ32" s="4884"/>
      <c r="LGR32" s="4885"/>
      <c r="LGS32" s="4886"/>
      <c r="LGT32" s="4883"/>
      <c r="LGU32" s="4885"/>
      <c r="LGV32" s="4884"/>
      <c r="LGW32" s="4887"/>
      <c r="LGX32" s="4888"/>
      <c r="LGY32" s="4888"/>
      <c r="LGZ32" s="4888"/>
      <c r="LHA32" s="7773" t="s">
        <v>3189</v>
      </c>
      <c r="LHB32" s="7774"/>
      <c r="LHC32" s="4882">
        <f>SUM(LHD32:LHG32)</f>
        <v>0</v>
      </c>
      <c r="LHD32" s="4883"/>
      <c r="LHE32" s="4875"/>
      <c r="LHF32" s="4875"/>
      <c r="LHG32" s="4884"/>
      <c r="LHH32" s="4885"/>
      <c r="LHI32" s="4886"/>
      <c r="LHJ32" s="4883"/>
      <c r="LHK32" s="4885"/>
      <c r="LHL32" s="4884"/>
      <c r="LHM32" s="4887"/>
      <c r="LHN32" s="4888"/>
      <c r="LHO32" s="4888"/>
      <c r="LHP32" s="4888"/>
      <c r="LHQ32" s="7773" t="s">
        <v>3189</v>
      </c>
      <c r="LHR32" s="7774"/>
      <c r="LHS32" s="4882">
        <f>SUM(LHT32:LHW32)</f>
        <v>0</v>
      </c>
      <c r="LHT32" s="4883"/>
      <c r="LHU32" s="4875"/>
      <c r="LHV32" s="4875"/>
      <c r="LHW32" s="4884"/>
      <c r="LHX32" s="4885"/>
      <c r="LHY32" s="4886"/>
      <c r="LHZ32" s="4883"/>
      <c r="LIA32" s="4885"/>
      <c r="LIB32" s="4884"/>
      <c r="LIC32" s="4887"/>
      <c r="LID32" s="4888"/>
      <c r="LIE32" s="4888"/>
      <c r="LIF32" s="4888"/>
      <c r="LIG32" s="7773" t="s">
        <v>3189</v>
      </c>
      <c r="LIH32" s="7774"/>
      <c r="LII32" s="4882">
        <f>SUM(LIJ32:LIM32)</f>
        <v>0</v>
      </c>
      <c r="LIJ32" s="4883"/>
      <c r="LIK32" s="4875"/>
      <c r="LIL32" s="4875"/>
      <c r="LIM32" s="4884"/>
      <c r="LIN32" s="4885"/>
      <c r="LIO32" s="4886"/>
      <c r="LIP32" s="4883"/>
      <c r="LIQ32" s="4885"/>
      <c r="LIR32" s="4884"/>
      <c r="LIS32" s="4887"/>
      <c r="LIT32" s="4888"/>
      <c r="LIU32" s="4888"/>
      <c r="LIV32" s="4888"/>
      <c r="LIW32" s="7773" t="s">
        <v>3189</v>
      </c>
      <c r="LIX32" s="7774"/>
      <c r="LIY32" s="4882">
        <f>SUM(LIZ32:LJC32)</f>
        <v>0</v>
      </c>
      <c r="LIZ32" s="4883"/>
      <c r="LJA32" s="4875"/>
      <c r="LJB32" s="4875"/>
      <c r="LJC32" s="4884"/>
      <c r="LJD32" s="4885"/>
      <c r="LJE32" s="4886"/>
      <c r="LJF32" s="4883"/>
      <c r="LJG32" s="4885"/>
      <c r="LJH32" s="4884"/>
      <c r="LJI32" s="4887"/>
      <c r="LJJ32" s="4888"/>
      <c r="LJK32" s="4888"/>
      <c r="LJL32" s="4888"/>
      <c r="LJM32" s="7773" t="s">
        <v>3189</v>
      </c>
      <c r="LJN32" s="7774"/>
      <c r="LJO32" s="4882">
        <f>SUM(LJP32:LJS32)</f>
        <v>0</v>
      </c>
      <c r="LJP32" s="4883"/>
      <c r="LJQ32" s="4875"/>
      <c r="LJR32" s="4875"/>
      <c r="LJS32" s="4884"/>
      <c r="LJT32" s="4885"/>
      <c r="LJU32" s="4886"/>
      <c r="LJV32" s="4883"/>
      <c r="LJW32" s="4885"/>
      <c r="LJX32" s="4884"/>
      <c r="LJY32" s="4887"/>
      <c r="LJZ32" s="4888"/>
      <c r="LKA32" s="4888"/>
      <c r="LKB32" s="4888"/>
      <c r="LKC32" s="7773" t="s">
        <v>3189</v>
      </c>
      <c r="LKD32" s="7774"/>
      <c r="LKE32" s="4882">
        <f>SUM(LKF32:LKI32)</f>
        <v>0</v>
      </c>
      <c r="LKF32" s="4883"/>
      <c r="LKG32" s="4875"/>
      <c r="LKH32" s="4875"/>
      <c r="LKI32" s="4884"/>
      <c r="LKJ32" s="4885"/>
      <c r="LKK32" s="4886"/>
      <c r="LKL32" s="4883"/>
      <c r="LKM32" s="4885"/>
      <c r="LKN32" s="4884"/>
      <c r="LKO32" s="4887"/>
      <c r="LKP32" s="4888"/>
      <c r="LKQ32" s="4888"/>
      <c r="LKR32" s="4888"/>
      <c r="LKS32" s="7773" t="s">
        <v>3189</v>
      </c>
      <c r="LKT32" s="7774"/>
      <c r="LKU32" s="4882">
        <f>SUM(LKV32:LKY32)</f>
        <v>0</v>
      </c>
      <c r="LKV32" s="4883"/>
      <c r="LKW32" s="4875"/>
      <c r="LKX32" s="4875"/>
      <c r="LKY32" s="4884"/>
      <c r="LKZ32" s="4885"/>
      <c r="LLA32" s="4886"/>
      <c r="LLB32" s="4883"/>
      <c r="LLC32" s="4885"/>
      <c r="LLD32" s="4884"/>
      <c r="LLE32" s="4887"/>
      <c r="LLF32" s="4888"/>
      <c r="LLG32" s="4888"/>
      <c r="LLH32" s="4888"/>
      <c r="LLI32" s="7773" t="s">
        <v>3189</v>
      </c>
      <c r="LLJ32" s="7774"/>
      <c r="LLK32" s="4882">
        <f>SUM(LLL32:LLO32)</f>
        <v>0</v>
      </c>
      <c r="LLL32" s="4883"/>
      <c r="LLM32" s="4875"/>
      <c r="LLN32" s="4875"/>
      <c r="LLO32" s="4884"/>
      <c r="LLP32" s="4885"/>
      <c r="LLQ32" s="4886"/>
      <c r="LLR32" s="4883"/>
      <c r="LLS32" s="4885"/>
      <c r="LLT32" s="4884"/>
      <c r="LLU32" s="4887"/>
      <c r="LLV32" s="4888"/>
      <c r="LLW32" s="4888"/>
      <c r="LLX32" s="4888"/>
      <c r="LLY32" s="7773" t="s">
        <v>3189</v>
      </c>
      <c r="LLZ32" s="7774"/>
      <c r="LMA32" s="4882">
        <f>SUM(LMB32:LME32)</f>
        <v>0</v>
      </c>
      <c r="LMB32" s="4883"/>
      <c r="LMC32" s="4875"/>
      <c r="LMD32" s="4875"/>
      <c r="LME32" s="4884"/>
      <c r="LMF32" s="4885"/>
      <c r="LMG32" s="4886"/>
      <c r="LMH32" s="4883"/>
      <c r="LMI32" s="4885"/>
      <c r="LMJ32" s="4884"/>
      <c r="LMK32" s="4887"/>
      <c r="LML32" s="4888"/>
      <c r="LMM32" s="4888"/>
      <c r="LMN32" s="4888"/>
      <c r="LMO32" s="7773" t="s">
        <v>3189</v>
      </c>
      <c r="LMP32" s="7774"/>
      <c r="LMQ32" s="4882">
        <f>SUM(LMR32:LMU32)</f>
        <v>0</v>
      </c>
      <c r="LMR32" s="4883"/>
      <c r="LMS32" s="4875"/>
      <c r="LMT32" s="4875"/>
      <c r="LMU32" s="4884"/>
      <c r="LMV32" s="4885"/>
      <c r="LMW32" s="4886"/>
      <c r="LMX32" s="4883"/>
      <c r="LMY32" s="4885"/>
      <c r="LMZ32" s="4884"/>
      <c r="LNA32" s="4887"/>
      <c r="LNB32" s="4888"/>
      <c r="LNC32" s="4888"/>
      <c r="LND32" s="4888"/>
      <c r="LNE32" s="7773" t="s">
        <v>3189</v>
      </c>
      <c r="LNF32" s="7774"/>
      <c r="LNG32" s="4882">
        <f>SUM(LNH32:LNK32)</f>
        <v>0</v>
      </c>
      <c r="LNH32" s="4883"/>
      <c r="LNI32" s="4875"/>
      <c r="LNJ32" s="4875"/>
      <c r="LNK32" s="4884"/>
      <c r="LNL32" s="4885"/>
      <c r="LNM32" s="4886"/>
      <c r="LNN32" s="4883"/>
      <c r="LNO32" s="4885"/>
      <c r="LNP32" s="4884"/>
      <c r="LNQ32" s="4887"/>
      <c r="LNR32" s="4888"/>
      <c r="LNS32" s="4888"/>
      <c r="LNT32" s="4888"/>
      <c r="LNU32" s="7773" t="s">
        <v>3189</v>
      </c>
      <c r="LNV32" s="7774"/>
      <c r="LNW32" s="4882">
        <f>SUM(LNX32:LOA32)</f>
        <v>0</v>
      </c>
      <c r="LNX32" s="4883"/>
      <c r="LNY32" s="4875"/>
      <c r="LNZ32" s="4875"/>
      <c r="LOA32" s="4884"/>
      <c r="LOB32" s="4885"/>
      <c r="LOC32" s="4886"/>
      <c r="LOD32" s="4883"/>
      <c r="LOE32" s="4885"/>
      <c r="LOF32" s="4884"/>
      <c r="LOG32" s="4887"/>
      <c r="LOH32" s="4888"/>
      <c r="LOI32" s="4888"/>
      <c r="LOJ32" s="4888"/>
      <c r="LOK32" s="7773" t="s">
        <v>3189</v>
      </c>
      <c r="LOL32" s="7774"/>
      <c r="LOM32" s="4882">
        <f>SUM(LON32:LOQ32)</f>
        <v>0</v>
      </c>
      <c r="LON32" s="4883"/>
      <c r="LOO32" s="4875"/>
      <c r="LOP32" s="4875"/>
      <c r="LOQ32" s="4884"/>
      <c r="LOR32" s="4885"/>
      <c r="LOS32" s="4886"/>
      <c r="LOT32" s="4883"/>
      <c r="LOU32" s="4885"/>
      <c r="LOV32" s="4884"/>
      <c r="LOW32" s="4887"/>
      <c r="LOX32" s="4888"/>
      <c r="LOY32" s="4888"/>
      <c r="LOZ32" s="4888"/>
      <c r="LPA32" s="7773" t="s">
        <v>3189</v>
      </c>
      <c r="LPB32" s="7774"/>
      <c r="LPC32" s="4882">
        <f>SUM(LPD32:LPG32)</f>
        <v>0</v>
      </c>
      <c r="LPD32" s="4883"/>
      <c r="LPE32" s="4875"/>
      <c r="LPF32" s="4875"/>
      <c r="LPG32" s="4884"/>
      <c r="LPH32" s="4885"/>
      <c r="LPI32" s="4886"/>
      <c r="LPJ32" s="4883"/>
      <c r="LPK32" s="4885"/>
      <c r="LPL32" s="4884"/>
      <c r="LPM32" s="4887"/>
      <c r="LPN32" s="4888"/>
      <c r="LPO32" s="4888"/>
      <c r="LPP32" s="4888"/>
      <c r="LPQ32" s="7773" t="s">
        <v>3189</v>
      </c>
      <c r="LPR32" s="7774"/>
      <c r="LPS32" s="4882">
        <f>SUM(LPT32:LPW32)</f>
        <v>0</v>
      </c>
      <c r="LPT32" s="4883"/>
      <c r="LPU32" s="4875"/>
      <c r="LPV32" s="4875"/>
      <c r="LPW32" s="4884"/>
      <c r="LPX32" s="4885"/>
      <c r="LPY32" s="4886"/>
      <c r="LPZ32" s="4883"/>
      <c r="LQA32" s="4885"/>
      <c r="LQB32" s="4884"/>
      <c r="LQC32" s="4887"/>
      <c r="LQD32" s="4888"/>
      <c r="LQE32" s="4888"/>
      <c r="LQF32" s="4888"/>
      <c r="LQG32" s="7773" t="s">
        <v>3189</v>
      </c>
      <c r="LQH32" s="7774"/>
      <c r="LQI32" s="4882">
        <f>SUM(LQJ32:LQM32)</f>
        <v>0</v>
      </c>
      <c r="LQJ32" s="4883"/>
      <c r="LQK32" s="4875"/>
      <c r="LQL32" s="4875"/>
      <c r="LQM32" s="4884"/>
      <c r="LQN32" s="4885"/>
      <c r="LQO32" s="4886"/>
      <c r="LQP32" s="4883"/>
      <c r="LQQ32" s="4885"/>
      <c r="LQR32" s="4884"/>
      <c r="LQS32" s="4887"/>
      <c r="LQT32" s="4888"/>
      <c r="LQU32" s="4888"/>
      <c r="LQV32" s="4888"/>
      <c r="LQW32" s="7773" t="s">
        <v>3189</v>
      </c>
      <c r="LQX32" s="7774"/>
      <c r="LQY32" s="4882">
        <f>SUM(LQZ32:LRC32)</f>
        <v>0</v>
      </c>
      <c r="LQZ32" s="4883"/>
      <c r="LRA32" s="4875"/>
      <c r="LRB32" s="4875"/>
      <c r="LRC32" s="4884"/>
      <c r="LRD32" s="4885"/>
      <c r="LRE32" s="4886"/>
      <c r="LRF32" s="4883"/>
      <c r="LRG32" s="4885"/>
      <c r="LRH32" s="4884"/>
      <c r="LRI32" s="4887"/>
      <c r="LRJ32" s="4888"/>
      <c r="LRK32" s="4888"/>
      <c r="LRL32" s="4888"/>
      <c r="LRM32" s="7773" t="s">
        <v>3189</v>
      </c>
      <c r="LRN32" s="7774"/>
      <c r="LRO32" s="4882">
        <f>SUM(LRP32:LRS32)</f>
        <v>0</v>
      </c>
      <c r="LRP32" s="4883"/>
      <c r="LRQ32" s="4875"/>
      <c r="LRR32" s="4875"/>
      <c r="LRS32" s="4884"/>
      <c r="LRT32" s="4885"/>
      <c r="LRU32" s="4886"/>
      <c r="LRV32" s="4883"/>
      <c r="LRW32" s="4885"/>
      <c r="LRX32" s="4884"/>
      <c r="LRY32" s="4887"/>
      <c r="LRZ32" s="4888"/>
      <c r="LSA32" s="4888"/>
      <c r="LSB32" s="4888"/>
      <c r="LSC32" s="7773" t="s">
        <v>3189</v>
      </c>
      <c r="LSD32" s="7774"/>
      <c r="LSE32" s="4882">
        <f>SUM(LSF32:LSI32)</f>
        <v>0</v>
      </c>
      <c r="LSF32" s="4883"/>
      <c r="LSG32" s="4875"/>
      <c r="LSH32" s="4875"/>
      <c r="LSI32" s="4884"/>
      <c r="LSJ32" s="4885"/>
      <c r="LSK32" s="4886"/>
      <c r="LSL32" s="4883"/>
      <c r="LSM32" s="4885"/>
      <c r="LSN32" s="4884"/>
      <c r="LSO32" s="4887"/>
      <c r="LSP32" s="4888"/>
      <c r="LSQ32" s="4888"/>
      <c r="LSR32" s="4888"/>
      <c r="LSS32" s="7773" t="s">
        <v>3189</v>
      </c>
      <c r="LST32" s="7774"/>
      <c r="LSU32" s="4882">
        <f>SUM(LSV32:LSY32)</f>
        <v>0</v>
      </c>
      <c r="LSV32" s="4883"/>
      <c r="LSW32" s="4875"/>
      <c r="LSX32" s="4875"/>
      <c r="LSY32" s="4884"/>
      <c r="LSZ32" s="4885"/>
      <c r="LTA32" s="4886"/>
      <c r="LTB32" s="4883"/>
      <c r="LTC32" s="4885"/>
      <c r="LTD32" s="4884"/>
      <c r="LTE32" s="4887"/>
      <c r="LTF32" s="4888"/>
      <c r="LTG32" s="4888"/>
      <c r="LTH32" s="4888"/>
      <c r="LTI32" s="7773" t="s">
        <v>3189</v>
      </c>
      <c r="LTJ32" s="7774"/>
      <c r="LTK32" s="4882">
        <f>SUM(LTL32:LTO32)</f>
        <v>0</v>
      </c>
      <c r="LTL32" s="4883"/>
      <c r="LTM32" s="4875"/>
      <c r="LTN32" s="4875"/>
      <c r="LTO32" s="4884"/>
      <c r="LTP32" s="4885"/>
      <c r="LTQ32" s="4886"/>
      <c r="LTR32" s="4883"/>
      <c r="LTS32" s="4885"/>
      <c r="LTT32" s="4884"/>
      <c r="LTU32" s="4887"/>
      <c r="LTV32" s="4888"/>
      <c r="LTW32" s="4888"/>
      <c r="LTX32" s="4888"/>
      <c r="LTY32" s="7773" t="s">
        <v>3189</v>
      </c>
      <c r="LTZ32" s="7774"/>
      <c r="LUA32" s="4882">
        <f>SUM(LUB32:LUE32)</f>
        <v>0</v>
      </c>
      <c r="LUB32" s="4883"/>
      <c r="LUC32" s="4875"/>
      <c r="LUD32" s="4875"/>
      <c r="LUE32" s="4884"/>
      <c r="LUF32" s="4885"/>
      <c r="LUG32" s="4886"/>
      <c r="LUH32" s="4883"/>
      <c r="LUI32" s="4885"/>
      <c r="LUJ32" s="4884"/>
      <c r="LUK32" s="4887"/>
      <c r="LUL32" s="4888"/>
      <c r="LUM32" s="4888"/>
      <c r="LUN32" s="4888"/>
      <c r="LUO32" s="7773" t="s">
        <v>3189</v>
      </c>
      <c r="LUP32" s="7774"/>
      <c r="LUQ32" s="4882">
        <f>SUM(LUR32:LUU32)</f>
        <v>0</v>
      </c>
      <c r="LUR32" s="4883"/>
      <c r="LUS32" s="4875"/>
      <c r="LUT32" s="4875"/>
      <c r="LUU32" s="4884"/>
      <c r="LUV32" s="4885"/>
      <c r="LUW32" s="4886"/>
      <c r="LUX32" s="4883"/>
      <c r="LUY32" s="4885"/>
      <c r="LUZ32" s="4884"/>
      <c r="LVA32" s="4887"/>
      <c r="LVB32" s="4888"/>
      <c r="LVC32" s="4888"/>
      <c r="LVD32" s="4888"/>
      <c r="LVE32" s="7773" t="s">
        <v>3189</v>
      </c>
      <c r="LVF32" s="7774"/>
      <c r="LVG32" s="4882">
        <f>SUM(LVH32:LVK32)</f>
        <v>0</v>
      </c>
      <c r="LVH32" s="4883"/>
      <c r="LVI32" s="4875"/>
      <c r="LVJ32" s="4875"/>
      <c r="LVK32" s="4884"/>
      <c r="LVL32" s="4885"/>
      <c r="LVM32" s="4886"/>
      <c r="LVN32" s="4883"/>
      <c r="LVO32" s="4885"/>
      <c r="LVP32" s="4884"/>
      <c r="LVQ32" s="4887"/>
      <c r="LVR32" s="4888"/>
      <c r="LVS32" s="4888"/>
      <c r="LVT32" s="4888"/>
      <c r="LVU32" s="7773" t="s">
        <v>3189</v>
      </c>
      <c r="LVV32" s="7774"/>
      <c r="LVW32" s="4882">
        <f>SUM(LVX32:LWA32)</f>
        <v>0</v>
      </c>
      <c r="LVX32" s="4883"/>
      <c r="LVY32" s="4875"/>
      <c r="LVZ32" s="4875"/>
      <c r="LWA32" s="4884"/>
      <c r="LWB32" s="4885"/>
      <c r="LWC32" s="4886"/>
      <c r="LWD32" s="4883"/>
      <c r="LWE32" s="4885"/>
      <c r="LWF32" s="4884"/>
      <c r="LWG32" s="4887"/>
      <c r="LWH32" s="4888"/>
      <c r="LWI32" s="4888"/>
      <c r="LWJ32" s="4888"/>
      <c r="LWK32" s="7773" t="s">
        <v>3189</v>
      </c>
      <c r="LWL32" s="7774"/>
      <c r="LWM32" s="4882">
        <f>SUM(LWN32:LWQ32)</f>
        <v>0</v>
      </c>
      <c r="LWN32" s="4883"/>
      <c r="LWO32" s="4875"/>
      <c r="LWP32" s="4875"/>
      <c r="LWQ32" s="4884"/>
      <c r="LWR32" s="4885"/>
      <c r="LWS32" s="4886"/>
      <c r="LWT32" s="4883"/>
      <c r="LWU32" s="4885"/>
      <c r="LWV32" s="4884"/>
      <c r="LWW32" s="4887"/>
      <c r="LWX32" s="4888"/>
      <c r="LWY32" s="4888"/>
      <c r="LWZ32" s="4888"/>
      <c r="LXA32" s="7773" t="s">
        <v>3189</v>
      </c>
      <c r="LXB32" s="7774"/>
      <c r="LXC32" s="4882">
        <f>SUM(LXD32:LXG32)</f>
        <v>0</v>
      </c>
      <c r="LXD32" s="4883"/>
      <c r="LXE32" s="4875"/>
      <c r="LXF32" s="4875"/>
      <c r="LXG32" s="4884"/>
      <c r="LXH32" s="4885"/>
      <c r="LXI32" s="4886"/>
      <c r="LXJ32" s="4883"/>
      <c r="LXK32" s="4885"/>
      <c r="LXL32" s="4884"/>
      <c r="LXM32" s="4887"/>
      <c r="LXN32" s="4888"/>
      <c r="LXO32" s="4888"/>
      <c r="LXP32" s="4888"/>
      <c r="LXQ32" s="7773" t="s">
        <v>3189</v>
      </c>
      <c r="LXR32" s="7774"/>
      <c r="LXS32" s="4882">
        <f>SUM(LXT32:LXW32)</f>
        <v>0</v>
      </c>
      <c r="LXT32" s="4883"/>
      <c r="LXU32" s="4875"/>
      <c r="LXV32" s="4875"/>
      <c r="LXW32" s="4884"/>
      <c r="LXX32" s="4885"/>
      <c r="LXY32" s="4886"/>
      <c r="LXZ32" s="4883"/>
      <c r="LYA32" s="4885"/>
      <c r="LYB32" s="4884"/>
      <c r="LYC32" s="4887"/>
      <c r="LYD32" s="4888"/>
      <c r="LYE32" s="4888"/>
      <c r="LYF32" s="4888"/>
      <c r="LYG32" s="7773" t="s">
        <v>3189</v>
      </c>
      <c r="LYH32" s="7774"/>
      <c r="LYI32" s="4882">
        <f>SUM(LYJ32:LYM32)</f>
        <v>0</v>
      </c>
      <c r="LYJ32" s="4883"/>
      <c r="LYK32" s="4875"/>
      <c r="LYL32" s="4875"/>
      <c r="LYM32" s="4884"/>
      <c r="LYN32" s="4885"/>
      <c r="LYO32" s="4886"/>
      <c r="LYP32" s="4883"/>
      <c r="LYQ32" s="4885"/>
      <c r="LYR32" s="4884"/>
      <c r="LYS32" s="4887"/>
      <c r="LYT32" s="4888"/>
      <c r="LYU32" s="4888"/>
      <c r="LYV32" s="4888"/>
      <c r="LYW32" s="7773" t="s">
        <v>3189</v>
      </c>
      <c r="LYX32" s="7774"/>
      <c r="LYY32" s="4882">
        <f>SUM(LYZ32:LZC32)</f>
        <v>0</v>
      </c>
      <c r="LYZ32" s="4883"/>
      <c r="LZA32" s="4875"/>
      <c r="LZB32" s="4875"/>
      <c r="LZC32" s="4884"/>
      <c r="LZD32" s="4885"/>
      <c r="LZE32" s="4886"/>
      <c r="LZF32" s="4883"/>
      <c r="LZG32" s="4885"/>
      <c r="LZH32" s="4884"/>
      <c r="LZI32" s="4887"/>
      <c r="LZJ32" s="4888"/>
      <c r="LZK32" s="4888"/>
      <c r="LZL32" s="4888"/>
      <c r="LZM32" s="7773" t="s">
        <v>3189</v>
      </c>
      <c r="LZN32" s="7774"/>
      <c r="LZO32" s="4882">
        <f>SUM(LZP32:LZS32)</f>
        <v>0</v>
      </c>
      <c r="LZP32" s="4883"/>
      <c r="LZQ32" s="4875"/>
      <c r="LZR32" s="4875"/>
      <c r="LZS32" s="4884"/>
      <c r="LZT32" s="4885"/>
      <c r="LZU32" s="4886"/>
      <c r="LZV32" s="4883"/>
      <c r="LZW32" s="4885"/>
      <c r="LZX32" s="4884"/>
      <c r="LZY32" s="4887"/>
      <c r="LZZ32" s="4888"/>
      <c r="MAA32" s="4888"/>
      <c r="MAB32" s="4888"/>
      <c r="MAC32" s="7773" t="s">
        <v>3189</v>
      </c>
      <c r="MAD32" s="7774"/>
      <c r="MAE32" s="4882">
        <f>SUM(MAF32:MAI32)</f>
        <v>0</v>
      </c>
      <c r="MAF32" s="4883"/>
      <c r="MAG32" s="4875"/>
      <c r="MAH32" s="4875"/>
      <c r="MAI32" s="4884"/>
      <c r="MAJ32" s="4885"/>
      <c r="MAK32" s="4886"/>
      <c r="MAL32" s="4883"/>
      <c r="MAM32" s="4885"/>
      <c r="MAN32" s="4884"/>
      <c r="MAO32" s="4887"/>
      <c r="MAP32" s="4888"/>
      <c r="MAQ32" s="4888"/>
      <c r="MAR32" s="4888"/>
      <c r="MAS32" s="7773" t="s">
        <v>3189</v>
      </c>
      <c r="MAT32" s="7774"/>
      <c r="MAU32" s="4882">
        <f>SUM(MAV32:MAY32)</f>
        <v>0</v>
      </c>
      <c r="MAV32" s="4883"/>
      <c r="MAW32" s="4875"/>
      <c r="MAX32" s="4875"/>
      <c r="MAY32" s="4884"/>
      <c r="MAZ32" s="4885"/>
      <c r="MBA32" s="4886"/>
      <c r="MBB32" s="4883"/>
      <c r="MBC32" s="4885"/>
      <c r="MBD32" s="4884"/>
      <c r="MBE32" s="4887"/>
      <c r="MBF32" s="4888"/>
      <c r="MBG32" s="4888"/>
      <c r="MBH32" s="4888"/>
      <c r="MBI32" s="7773" t="s">
        <v>3189</v>
      </c>
      <c r="MBJ32" s="7774"/>
      <c r="MBK32" s="4882">
        <f>SUM(MBL32:MBO32)</f>
        <v>0</v>
      </c>
      <c r="MBL32" s="4883"/>
      <c r="MBM32" s="4875"/>
      <c r="MBN32" s="4875"/>
      <c r="MBO32" s="4884"/>
      <c r="MBP32" s="4885"/>
      <c r="MBQ32" s="4886"/>
      <c r="MBR32" s="4883"/>
      <c r="MBS32" s="4885"/>
      <c r="MBT32" s="4884"/>
      <c r="MBU32" s="4887"/>
      <c r="MBV32" s="4888"/>
      <c r="MBW32" s="4888"/>
      <c r="MBX32" s="4888"/>
      <c r="MBY32" s="7773" t="s">
        <v>3189</v>
      </c>
      <c r="MBZ32" s="7774"/>
      <c r="MCA32" s="4882">
        <f>SUM(MCB32:MCE32)</f>
        <v>0</v>
      </c>
      <c r="MCB32" s="4883"/>
      <c r="MCC32" s="4875"/>
      <c r="MCD32" s="4875"/>
      <c r="MCE32" s="4884"/>
      <c r="MCF32" s="4885"/>
      <c r="MCG32" s="4886"/>
      <c r="MCH32" s="4883"/>
      <c r="MCI32" s="4885"/>
      <c r="MCJ32" s="4884"/>
      <c r="MCK32" s="4887"/>
      <c r="MCL32" s="4888"/>
      <c r="MCM32" s="4888"/>
      <c r="MCN32" s="4888"/>
      <c r="MCO32" s="7773" t="s">
        <v>3189</v>
      </c>
      <c r="MCP32" s="7774"/>
      <c r="MCQ32" s="4882">
        <f>SUM(MCR32:MCU32)</f>
        <v>0</v>
      </c>
      <c r="MCR32" s="4883"/>
      <c r="MCS32" s="4875"/>
      <c r="MCT32" s="4875"/>
      <c r="MCU32" s="4884"/>
      <c r="MCV32" s="4885"/>
      <c r="MCW32" s="4886"/>
      <c r="MCX32" s="4883"/>
      <c r="MCY32" s="4885"/>
      <c r="MCZ32" s="4884"/>
      <c r="MDA32" s="4887"/>
      <c r="MDB32" s="4888"/>
      <c r="MDC32" s="4888"/>
      <c r="MDD32" s="4888"/>
      <c r="MDE32" s="7773" t="s">
        <v>3189</v>
      </c>
      <c r="MDF32" s="7774"/>
      <c r="MDG32" s="4882">
        <f>SUM(MDH32:MDK32)</f>
        <v>0</v>
      </c>
      <c r="MDH32" s="4883"/>
      <c r="MDI32" s="4875"/>
      <c r="MDJ32" s="4875"/>
      <c r="MDK32" s="4884"/>
      <c r="MDL32" s="4885"/>
      <c r="MDM32" s="4886"/>
      <c r="MDN32" s="4883"/>
      <c r="MDO32" s="4885"/>
      <c r="MDP32" s="4884"/>
      <c r="MDQ32" s="4887"/>
      <c r="MDR32" s="4888"/>
      <c r="MDS32" s="4888"/>
      <c r="MDT32" s="4888"/>
      <c r="MDU32" s="7773" t="s">
        <v>3189</v>
      </c>
      <c r="MDV32" s="7774"/>
      <c r="MDW32" s="4882">
        <f>SUM(MDX32:MEA32)</f>
        <v>0</v>
      </c>
      <c r="MDX32" s="4883"/>
      <c r="MDY32" s="4875"/>
      <c r="MDZ32" s="4875"/>
      <c r="MEA32" s="4884"/>
      <c r="MEB32" s="4885"/>
      <c r="MEC32" s="4886"/>
      <c r="MED32" s="4883"/>
      <c r="MEE32" s="4885"/>
      <c r="MEF32" s="4884"/>
      <c r="MEG32" s="4887"/>
      <c r="MEH32" s="4888"/>
      <c r="MEI32" s="4888"/>
      <c r="MEJ32" s="4888"/>
      <c r="MEK32" s="7773" t="s">
        <v>3189</v>
      </c>
      <c r="MEL32" s="7774"/>
      <c r="MEM32" s="4882">
        <f>SUM(MEN32:MEQ32)</f>
        <v>0</v>
      </c>
      <c r="MEN32" s="4883"/>
      <c r="MEO32" s="4875"/>
      <c r="MEP32" s="4875"/>
      <c r="MEQ32" s="4884"/>
      <c r="MER32" s="4885"/>
      <c r="MES32" s="4886"/>
      <c r="MET32" s="4883"/>
      <c r="MEU32" s="4885"/>
      <c r="MEV32" s="4884"/>
      <c r="MEW32" s="4887"/>
      <c r="MEX32" s="4888"/>
      <c r="MEY32" s="4888"/>
      <c r="MEZ32" s="4888"/>
      <c r="MFA32" s="7773" t="s">
        <v>3189</v>
      </c>
      <c r="MFB32" s="7774"/>
      <c r="MFC32" s="4882">
        <f>SUM(MFD32:MFG32)</f>
        <v>0</v>
      </c>
      <c r="MFD32" s="4883"/>
      <c r="MFE32" s="4875"/>
      <c r="MFF32" s="4875"/>
      <c r="MFG32" s="4884"/>
      <c r="MFH32" s="4885"/>
      <c r="MFI32" s="4886"/>
      <c r="MFJ32" s="4883"/>
      <c r="MFK32" s="4885"/>
      <c r="MFL32" s="4884"/>
      <c r="MFM32" s="4887"/>
      <c r="MFN32" s="4888"/>
      <c r="MFO32" s="4888"/>
      <c r="MFP32" s="4888"/>
      <c r="MFQ32" s="7773" t="s">
        <v>3189</v>
      </c>
      <c r="MFR32" s="7774"/>
      <c r="MFS32" s="4882">
        <f>SUM(MFT32:MFW32)</f>
        <v>0</v>
      </c>
      <c r="MFT32" s="4883"/>
      <c r="MFU32" s="4875"/>
      <c r="MFV32" s="4875"/>
      <c r="MFW32" s="4884"/>
      <c r="MFX32" s="4885"/>
      <c r="MFY32" s="4886"/>
      <c r="MFZ32" s="4883"/>
      <c r="MGA32" s="4885"/>
      <c r="MGB32" s="4884"/>
      <c r="MGC32" s="4887"/>
      <c r="MGD32" s="4888"/>
      <c r="MGE32" s="4888"/>
      <c r="MGF32" s="4888"/>
      <c r="MGG32" s="7773" t="s">
        <v>3189</v>
      </c>
      <c r="MGH32" s="7774"/>
      <c r="MGI32" s="4882">
        <f>SUM(MGJ32:MGM32)</f>
        <v>0</v>
      </c>
      <c r="MGJ32" s="4883"/>
      <c r="MGK32" s="4875"/>
      <c r="MGL32" s="4875"/>
      <c r="MGM32" s="4884"/>
      <c r="MGN32" s="4885"/>
      <c r="MGO32" s="4886"/>
      <c r="MGP32" s="4883"/>
      <c r="MGQ32" s="4885"/>
      <c r="MGR32" s="4884"/>
      <c r="MGS32" s="4887"/>
      <c r="MGT32" s="4888"/>
      <c r="MGU32" s="4888"/>
      <c r="MGV32" s="4888"/>
      <c r="MGW32" s="7773" t="s">
        <v>3189</v>
      </c>
      <c r="MGX32" s="7774"/>
      <c r="MGY32" s="4882">
        <f>SUM(MGZ32:MHC32)</f>
        <v>0</v>
      </c>
      <c r="MGZ32" s="4883"/>
      <c r="MHA32" s="4875"/>
      <c r="MHB32" s="4875"/>
      <c r="MHC32" s="4884"/>
      <c r="MHD32" s="4885"/>
      <c r="MHE32" s="4886"/>
      <c r="MHF32" s="4883"/>
      <c r="MHG32" s="4885"/>
      <c r="MHH32" s="4884"/>
      <c r="MHI32" s="4887"/>
      <c r="MHJ32" s="4888"/>
      <c r="MHK32" s="4888"/>
      <c r="MHL32" s="4888"/>
      <c r="MHM32" s="7773" t="s">
        <v>3189</v>
      </c>
      <c r="MHN32" s="7774"/>
      <c r="MHO32" s="4882">
        <f>SUM(MHP32:MHS32)</f>
        <v>0</v>
      </c>
      <c r="MHP32" s="4883"/>
      <c r="MHQ32" s="4875"/>
      <c r="MHR32" s="4875"/>
      <c r="MHS32" s="4884"/>
      <c r="MHT32" s="4885"/>
      <c r="MHU32" s="4886"/>
      <c r="MHV32" s="4883"/>
      <c r="MHW32" s="4885"/>
      <c r="MHX32" s="4884"/>
      <c r="MHY32" s="4887"/>
      <c r="MHZ32" s="4888"/>
      <c r="MIA32" s="4888"/>
      <c r="MIB32" s="4888"/>
      <c r="MIC32" s="7773" t="s">
        <v>3189</v>
      </c>
      <c r="MID32" s="7774"/>
      <c r="MIE32" s="4882">
        <f>SUM(MIF32:MII32)</f>
        <v>0</v>
      </c>
      <c r="MIF32" s="4883"/>
      <c r="MIG32" s="4875"/>
      <c r="MIH32" s="4875"/>
      <c r="MII32" s="4884"/>
      <c r="MIJ32" s="4885"/>
      <c r="MIK32" s="4886"/>
      <c r="MIL32" s="4883"/>
      <c r="MIM32" s="4885"/>
      <c r="MIN32" s="4884"/>
      <c r="MIO32" s="4887"/>
      <c r="MIP32" s="4888"/>
      <c r="MIQ32" s="4888"/>
      <c r="MIR32" s="4888"/>
      <c r="MIS32" s="7773" t="s">
        <v>3189</v>
      </c>
      <c r="MIT32" s="7774"/>
      <c r="MIU32" s="4882">
        <f>SUM(MIV32:MIY32)</f>
        <v>0</v>
      </c>
      <c r="MIV32" s="4883"/>
      <c r="MIW32" s="4875"/>
      <c r="MIX32" s="4875"/>
      <c r="MIY32" s="4884"/>
      <c r="MIZ32" s="4885"/>
      <c r="MJA32" s="4886"/>
      <c r="MJB32" s="4883"/>
      <c r="MJC32" s="4885"/>
      <c r="MJD32" s="4884"/>
      <c r="MJE32" s="4887"/>
      <c r="MJF32" s="4888"/>
      <c r="MJG32" s="4888"/>
      <c r="MJH32" s="4888"/>
      <c r="MJI32" s="7773" t="s">
        <v>3189</v>
      </c>
      <c r="MJJ32" s="7774"/>
      <c r="MJK32" s="4882">
        <f>SUM(MJL32:MJO32)</f>
        <v>0</v>
      </c>
      <c r="MJL32" s="4883"/>
      <c r="MJM32" s="4875"/>
      <c r="MJN32" s="4875"/>
      <c r="MJO32" s="4884"/>
      <c r="MJP32" s="4885"/>
      <c r="MJQ32" s="4886"/>
      <c r="MJR32" s="4883"/>
      <c r="MJS32" s="4885"/>
      <c r="MJT32" s="4884"/>
      <c r="MJU32" s="4887"/>
      <c r="MJV32" s="4888"/>
      <c r="MJW32" s="4888"/>
      <c r="MJX32" s="4888"/>
      <c r="MJY32" s="7773" t="s">
        <v>3189</v>
      </c>
      <c r="MJZ32" s="7774"/>
      <c r="MKA32" s="4882">
        <f>SUM(MKB32:MKE32)</f>
        <v>0</v>
      </c>
      <c r="MKB32" s="4883"/>
      <c r="MKC32" s="4875"/>
      <c r="MKD32" s="4875"/>
      <c r="MKE32" s="4884"/>
      <c r="MKF32" s="4885"/>
      <c r="MKG32" s="4886"/>
      <c r="MKH32" s="4883"/>
      <c r="MKI32" s="4885"/>
      <c r="MKJ32" s="4884"/>
      <c r="MKK32" s="4887"/>
      <c r="MKL32" s="4888"/>
      <c r="MKM32" s="4888"/>
      <c r="MKN32" s="4888"/>
      <c r="MKO32" s="7773" t="s">
        <v>3189</v>
      </c>
      <c r="MKP32" s="7774"/>
      <c r="MKQ32" s="4882">
        <f>SUM(MKR32:MKU32)</f>
        <v>0</v>
      </c>
      <c r="MKR32" s="4883"/>
      <c r="MKS32" s="4875"/>
      <c r="MKT32" s="4875"/>
      <c r="MKU32" s="4884"/>
      <c r="MKV32" s="4885"/>
      <c r="MKW32" s="4886"/>
      <c r="MKX32" s="4883"/>
      <c r="MKY32" s="4885"/>
      <c r="MKZ32" s="4884"/>
      <c r="MLA32" s="4887"/>
      <c r="MLB32" s="4888"/>
      <c r="MLC32" s="4888"/>
      <c r="MLD32" s="4888"/>
      <c r="MLE32" s="7773" t="s">
        <v>3189</v>
      </c>
      <c r="MLF32" s="7774"/>
      <c r="MLG32" s="4882">
        <f>SUM(MLH32:MLK32)</f>
        <v>0</v>
      </c>
      <c r="MLH32" s="4883"/>
      <c r="MLI32" s="4875"/>
      <c r="MLJ32" s="4875"/>
      <c r="MLK32" s="4884"/>
      <c r="MLL32" s="4885"/>
      <c r="MLM32" s="4886"/>
      <c r="MLN32" s="4883"/>
      <c r="MLO32" s="4885"/>
      <c r="MLP32" s="4884"/>
      <c r="MLQ32" s="4887"/>
      <c r="MLR32" s="4888"/>
      <c r="MLS32" s="4888"/>
      <c r="MLT32" s="4888"/>
      <c r="MLU32" s="7773" t="s">
        <v>3189</v>
      </c>
      <c r="MLV32" s="7774"/>
      <c r="MLW32" s="4882">
        <f>SUM(MLX32:MMA32)</f>
        <v>0</v>
      </c>
      <c r="MLX32" s="4883"/>
      <c r="MLY32" s="4875"/>
      <c r="MLZ32" s="4875"/>
      <c r="MMA32" s="4884"/>
      <c r="MMB32" s="4885"/>
      <c r="MMC32" s="4886"/>
      <c r="MMD32" s="4883"/>
      <c r="MME32" s="4885"/>
      <c r="MMF32" s="4884"/>
      <c r="MMG32" s="4887"/>
      <c r="MMH32" s="4888"/>
      <c r="MMI32" s="4888"/>
      <c r="MMJ32" s="4888"/>
      <c r="MMK32" s="7773" t="s">
        <v>3189</v>
      </c>
      <c r="MML32" s="7774"/>
      <c r="MMM32" s="4882">
        <f>SUM(MMN32:MMQ32)</f>
        <v>0</v>
      </c>
      <c r="MMN32" s="4883"/>
      <c r="MMO32" s="4875"/>
      <c r="MMP32" s="4875"/>
      <c r="MMQ32" s="4884"/>
      <c r="MMR32" s="4885"/>
      <c r="MMS32" s="4886"/>
      <c r="MMT32" s="4883"/>
      <c r="MMU32" s="4885"/>
      <c r="MMV32" s="4884"/>
      <c r="MMW32" s="4887"/>
      <c r="MMX32" s="4888"/>
      <c r="MMY32" s="4888"/>
      <c r="MMZ32" s="4888"/>
      <c r="MNA32" s="7773" t="s">
        <v>3189</v>
      </c>
      <c r="MNB32" s="7774"/>
      <c r="MNC32" s="4882">
        <f>SUM(MND32:MNG32)</f>
        <v>0</v>
      </c>
      <c r="MND32" s="4883"/>
      <c r="MNE32" s="4875"/>
      <c r="MNF32" s="4875"/>
      <c r="MNG32" s="4884"/>
      <c r="MNH32" s="4885"/>
      <c r="MNI32" s="4886"/>
      <c r="MNJ32" s="4883"/>
      <c r="MNK32" s="4885"/>
      <c r="MNL32" s="4884"/>
      <c r="MNM32" s="4887"/>
      <c r="MNN32" s="4888"/>
      <c r="MNO32" s="4888"/>
      <c r="MNP32" s="4888"/>
      <c r="MNQ32" s="7773" t="s">
        <v>3189</v>
      </c>
      <c r="MNR32" s="7774"/>
      <c r="MNS32" s="4882">
        <f>SUM(MNT32:MNW32)</f>
        <v>0</v>
      </c>
      <c r="MNT32" s="4883"/>
      <c r="MNU32" s="4875"/>
      <c r="MNV32" s="4875"/>
      <c r="MNW32" s="4884"/>
      <c r="MNX32" s="4885"/>
      <c r="MNY32" s="4886"/>
      <c r="MNZ32" s="4883"/>
      <c r="MOA32" s="4885"/>
      <c r="MOB32" s="4884"/>
      <c r="MOC32" s="4887"/>
      <c r="MOD32" s="4888"/>
      <c r="MOE32" s="4888"/>
      <c r="MOF32" s="4888"/>
      <c r="MOG32" s="7773" t="s">
        <v>3189</v>
      </c>
      <c r="MOH32" s="7774"/>
      <c r="MOI32" s="4882">
        <f>SUM(MOJ32:MOM32)</f>
        <v>0</v>
      </c>
      <c r="MOJ32" s="4883"/>
      <c r="MOK32" s="4875"/>
      <c r="MOL32" s="4875"/>
      <c r="MOM32" s="4884"/>
      <c r="MON32" s="4885"/>
      <c r="MOO32" s="4886"/>
      <c r="MOP32" s="4883"/>
      <c r="MOQ32" s="4885"/>
      <c r="MOR32" s="4884"/>
      <c r="MOS32" s="4887"/>
      <c r="MOT32" s="4888"/>
      <c r="MOU32" s="4888"/>
      <c r="MOV32" s="4888"/>
      <c r="MOW32" s="7773" t="s">
        <v>3189</v>
      </c>
      <c r="MOX32" s="7774"/>
      <c r="MOY32" s="4882">
        <f>SUM(MOZ32:MPC32)</f>
        <v>0</v>
      </c>
      <c r="MOZ32" s="4883"/>
      <c r="MPA32" s="4875"/>
      <c r="MPB32" s="4875"/>
      <c r="MPC32" s="4884"/>
      <c r="MPD32" s="4885"/>
      <c r="MPE32" s="4886"/>
      <c r="MPF32" s="4883"/>
      <c r="MPG32" s="4885"/>
      <c r="MPH32" s="4884"/>
      <c r="MPI32" s="4887"/>
      <c r="MPJ32" s="4888"/>
      <c r="MPK32" s="4888"/>
      <c r="MPL32" s="4888"/>
      <c r="MPM32" s="7773" t="s">
        <v>3189</v>
      </c>
      <c r="MPN32" s="7774"/>
      <c r="MPO32" s="4882">
        <f>SUM(MPP32:MPS32)</f>
        <v>0</v>
      </c>
      <c r="MPP32" s="4883"/>
      <c r="MPQ32" s="4875"/>
      <c r="MPR32" s="4875"/>
      <c r="MPS32" s="4884"/>
      <c r="MPT32" s="4885"/>
      <c r="MPU32" s="4886"/>
      <c r="MPV32" s="4883"/>
      <c r="MPW32" s="4885"/>
      <c r="MPX32" s="4884"/>
      <c r="MPY32" s="4887"/>
      <c r="MPZ32" s="4888"/>
      <c r="MQA32" s="4888"/>
      <c r="MQB32" s="4888"/>
      <c r="MQC32" s="7773" t="s">
        <v>3189</v>
      </c>
      <c r="MQD32" s="7774"/>
      <c r="MQE32" s="4882">
        <f>SUM(MQF32:MQI32)</f>
        <v>0</v>
      </c>
      <c r="MQF32" s="4883"/>
      <c r="MQG32" s="4875"/>
      <c r="MQH32" s="4875"/>
      <c r="MQI32" s="4884"/>
      <c r="MQJ32" s="4885"/>
      <c r="MQK32" s="4886"/>
      <c r="MQL32" s="4883"/>
      <c r="MQM32" s="4885"/>
      <c r="MQN32" s="4884"/>
      <c r="MQO32" s="4887"/>
      <c r="MQP32" s="4888"/>
      <c r="MQQ32" s="4888"/>
      <c r="MQR32" s="4888"/>
      <c r="MQS32" s="7773" t="s">
        <v>3189</v>
      </c>
      <c r="MQT32" s="7774"/>
      <c r="MQU32" s="4882">
        <f>SUM(MQV32:MQY32)</f>
        <v>0</v>
      </c>
      <c r="MQV32" s="4883"/>
      <c r="MQW32" s="4875"/>
      <c r="MQX32" s="4875"/>
      <c r="MQY32" s="4884"/>
      <c r="MQZ32" s="4885"/>
      <c r="MRA32" s="4886"/>
      <c r="MRB32" s="4883"/>
      <c r="MRC32" s="4885"/>
      <c r="MRD32" s="4884"/>
      <c r="MRE32" s="4887"/>
      <c r="MRF32" s="4888"/>
      <c r="MRG32" s="4888"/>
      <c r="MRH32" s="4888"/>
      <c r="MRI32" s="7773" t="s">
        <v>3189</v>
      </c>
      <c r="MRJ32" s="7774"/>
      <c r="MRK32" s="4882">
        <f>SUM(MRL32:MRO32)</f>
        <v>0</v>
      </c>
      <c r="MRL32" s="4883"/>
      <c r="MRM32" s="4875"/>
      <c r="MRN32" s="4875"/>
      <c r="MRO32" s="4884"/>
      <c r="MRP32" s="4885"/>
      <c r="MRQ32" s="4886"/>
      <c r="MRR32" s="4883"/>
      <c r="MRS32" s="4885"/>
      <c r="MRT32" s="4884"/>
      <c r="MRU32" s="4887"/>
      <c r="MRV32" s="4888"/>
      <c r="MRW32" s="4888"/>
      <c r="MRX32" s="4888"/>
      <c r="MRY32" s="7773" t="s">
        <v>3189</v>
      </c>
      <c r="MRZ32" s="7774"/>
      <c r="MSA32" s="4882">
        <f>SUM(MSB32:MSE32)</f>
        <v>0</v>
      </c>
      <c r="MSB32" s="4883"/>
      <c r="MSC32" s="4875"/>
      <c r="MSD32" s="4875"/>
      <c r="MSE32" s="4884"/>
      <c r="MSF32" s="4885"/>
      <c r="MSG32" s="4886"/>
      <c r="MSH32" s="4883"/>
      <c r="MSI32" s="4885"/>
      <c r="MSJ32" s="4884"/>
      <c r="MSK32" s="4887"/>
      <c r="MSL32" s="4888"/>
      <c r="MSM32" s="4888"/>
      <c r="MSN32" s="4888"/>
      <c r="MSO32" s="7773" t="s">
        <v>3189</v>
      </c>
      <c r="MSP32" s="7774"/>
      <c r="MSQ32" s="4882">
        <f>SUM(MSR32:MSU32)</f>
        <v>0</v>
      </c>
      <c r="MSR32" s="4883"/>
      <c r="MSS32" s="4875"/>
      <c r="MST32" s="4875"/>
      <c r="MSU32" s="4884"/>
      <c r="MSV32" s="4885"/>
      <c r="MSW32" s="4886"/>
      <c r="MSX32" s="4883"/>
      <c r="MSY32" s="4885"/>
      <c r="MSZ32" s="4884"/>
      <c r="MTA32" s="4887"/>
      <c r="MTB32" s="4888"/>
      <c r="MTC32" s="4888"/>
      <c r="MTD32" s="4888"/>
      <c r="MTE32" s="7773" t="s">
        <v>3189</v>
      </c>
      <c r="MTF32" s="7774"/>
      <c r="MTG32" s="4882">
        <f>SUM(MTH32:MTK32)</f>
        <v>0</v>
      </c>
      <c r="MTH32" s="4883"/>
      <c r="MTI32" s="4875"/>
      <c r="MTJ32" s="4875"/>
      <c r="MTK32" s="4884"/>
      <c r="MTL32" s="4885"/>
      <c r="MTM32" s="4886"/>
      <c r="MTN32" s="4883"/>
      <c r="MTO32" s="4885"/>
      <c r="MTP32" s="4884"/>
      <c r="MTQ32" s="4887"/>
      <c r="MTR32" s="4888"/>
      <c r="MTS32" s="4888"/>
      <c r="MTT32" s="4888"/>
      <c r="MTU32" s="7773" t="s">
        <v>3189</v>
      </c>
      <c r="MTV32" s="7774"/>
      <c r="MTW32" s="4882">
        <f>SUM(MTX32:MUA32)</f>
        <v>0</v>
      </c>
      <c r="MTX32" s="4883"/>
      <c r="MTY32" s="4875"/>
      <c r="MTZ32" s="4875"/>
      <c r="MUA32" s="4884"/>
      <c r="MUB32" s="4885"/>
      <c r="MUC32" s="4886"/>
      <c r="MUD32" s="4883"/>
      <c r="MUE32" s="4885"/>
      <c r="MUF32" s="4884"/>
      <c r="MUG32" s="4887"/>
      <c r="MUH32" s="4888"/>
      <c r="MUI32" s="4888"/>
      <c r="MUJ32" s="4888"/>
      <c r="MUK32" s="7773" t="s">
        <v>3189</v>
      </c>
      <c r="MUL32" s="7774"/>
      <c r="MUM32" s="4882">
        <f>SUM(MUN32:MUQ32)</f>
        <v>0</v>
      </c>
      <c r="MUN32" s="4883"/>
      <c r="MUO32" s="4875"/>
      <c r="MUP32" s="4875"/>
      <c r="MUQ32" s="4884"/>
      <c r="MUR32" s="4885"/>
      <c r="MUS32" s="4886"/>
      <c r="MUT32" s="4883"/>
      <c r="MUU32" s="4885"/>
      <c r="MUV32" s="4884"/>
      <c r="MUW32" s="4887"/>
      <c r="MUX32" s="4888"/>
      <c r="MUY32" s="4888"/>
      <c r="MUZ32" s="4888"/>
      <c r="MVA32" s="7773" t="s">
        <v>3189</v>
      </c>
      <c r="MVB32" s="7774"/>
      <c r="MVC32" s="4882">
        <f>SUM(MVD32:MVG32)</f>
        <v>0</v>
      </c>
      <c r="MVD32" s="4883"/>
      <c r="MVE32" s="4875"/>
      <c r="MVF32" s="4875"/>
      <c r="MVG32" s="4884"/>
      <c r="MVH32" s="4885"/>
      <c r="MVI32" s="4886"/>
      <c r="MVJ32" s="4883"/>
      <c r="MVK32" s="4885"/>
      <c r="MVL32" s="4884"/>
      <c r="MVM32" s="4887"/>
      <c r="MVN32" s="4888"/>
      <c r="MVO32" s="4888"/>
      <c r="MVP32" s="4888"/>
      <c r="MVQ32" s="7773" t="s">
        <v>3189</v>
      </c>
      <c r="MVR32" s="7774"/>
      <c r="MVS32" s="4882">
        <f>SUM(MVT32:MVW32)</f>
        <v>0</v>
      </c>
      <c r="MVT32" s="4883"/>
      <c r="MVU32" s="4875"/>
      <c r="MVV32" s="4875"/>
      <c r="MVW32" s="4884"/>
      <c r="MVX32" s="4885"/>
      <c r="MVY32" s="4886"/>
      <c r="MVZ32" s="4883"/>
      <c r="MWA32" s="4885"/>
      <c r="MWB32" s="4884"/>
      <c r="MWC32" s="4887"/>
      <c r="MWD32" s="4888"/>
      <c r="MWE32" s="4888"/>
      <c r="MWF32" s="4888"/>
      <c r="MWG32" s="7773" t="s">
        <v>3189</v>
      </c>
      <c r="MWH32" s="7774"/>
      <c r="MWI32" s="4882">
        <f>SUM(MWJ32:MWM32)</f>
        <v>0</v>
      </c>
      <c r="MWJ32" s="4883"/>
      <c r="MWK32" s="4875"/>
      <c r="MWL32" s="4875"/>
      <c r="MWM32" s="4884"/>
      <c r="MWN32" s="4885"/>
      <c r="MWO32" s="4886"/>
      <c r="MWP32" s="4883"/>
      <c r="MWQ32" s="4885"/>
      <c r="MWR32" s="4884"/>
      <c r="MWS32" s="4887"/>
      <c r="MWT32" s="4888"/>
      <c r="MWU32" s="4888"/>
      <c r="MWV32" s="4888"/>
      <c r="MWW32" s="7773" t="s">
        <v>3189</v>
      </c>
      <c r="MWX32" s="7774"/>
      <c r="MWY32" s="4882">
        <f>SUM(MWZ32:MXC32)</f>
        <v>0</v>
      </c>
      <c r="MWZ32" s="4883"/>
      <c r="MXA32" s="4875"/>
      <c r="MXB32" s="4875"/>
      <c r="MXC32" s="4884"/>
      <c r="MXD32" s="4885"/>
      <c r="MXE32" s="4886"/>
      <c r="MXF32" s="4883"/>
      <c r="MXG32" s="4885"/>
      <c r="MXH32" s="4884"/>
      <c r="MXI32" s="4887"/>
      <c r="MXJ32" s="4888"/>
      <c r="MXK32" s="4888"/>
      <c r="MXL32" s="4888"/>
      <c r="MXM32" s="7773" t="s">
        <v>3189</v>
      </c>
      <c r="MXN32" s="7774"/>
      <c r="MXO32" s="4882">
        <f>SUM(MXP32:MXS32)</f>
        <v>0</v>
      </c>
      <c r="MXP32" s="4883"/>
      <c r="MXQ32" s="4875"/>
      <c r="MXR32" s="4875"/>
      <c r="MXS32" s="4884"/>
      <c r="MXT32" s="4885"/>
      <c r="MXU32" s="4886"/>
      <c r="MXV32" s="4883"/>
      <c r="MXW32" s="4885"/>
      <c r="MXX32" s="4884"/>
      <c r="MXY32" s="4887"/>
      <c r="MXZ32" s="4888"/>
      <c r="MYA32" s="4888"/>
      <c r="MYB32" s="4888"/>
      <c r="MYC32" s="7773" t="s">
        <v>3189</v>
      </c>
      <c r="MYD32" s="7774"/>
      <c r="MYE32" s="4882">
        <f>SUM(MYF32:MYI32)</f>
        <v>0</v>
      </c>
      <c r="MYF32" s="4883"/>
      <c r="MYG32" s="4875"/>
      <c r="MYH32" s="4875"/>
      <c r="MYI32" s="4884"/>
      <c r="MYJ32" s="4885"/>
      <c r="MYK32" s="4886"/>
      <c r="MYL32" s="4883"/>
      <c r="MYM32" s="4885"/>
      <c r="MYN32" s="4884"/>
      <c r="MYO32" s="4887"/>
      <c r="MYP32" s="4888"/>
      <c r="MYQ32" s="4888"/>
      <c r="MYR32" s="4888"/>
      <c r="MYS32" s="7773" t="s">
        <v>3189</v>
      </c>
      <c r="MYT32" s="7774"/>
      <c r="MYU32" s="4882">
        <f>SUM(MYV32:MYY32)</f>
        <v>0</v>
      </c>
      <c r="MYV32" s="4883"/>
      <c r="MYW32" s="4875"/>
      <c r="MYX32" s="4875"/>
      <c r="MYY32" s="4884"/>
      <c r="MYZ32" s="4885"/>
      <c r="MZA32" s="4886"/>
      <c r="MZB32" s="4883"/>
      <c r="MZC32" s="4885"/>
      <c r="MZD32" s="4884"/>
      <c r="MZE32" s="4887"/>
      <c r="MZF32" s="4888"/>
      <c r="MZG32" s="4888"/>
      <c r="MZH32" s="4888"/>
      <c r="MZI32" s="7773" t="s">
        <v>3189</v>
      </c>
      <c r="MZJ32" s="7774"/>
      <c r="MZK32" s="4882">
        <f>SUM(MZL32:MZO32)</f>
        <v>0</v>
      </c>
      <c r="MZL32" s="4883"/>
      <c r="MZM32" s="4875"/>
      <c r="MZN32" s="4875"/>
      <c r="MZO32" s="4884"/>
      <c r="MZP32" s="4885"/>
      <c r="MZQ32" s="4886"/>
      <c r="MZR32" s="4883"/>
      <c r="MZS32" s="4885"/>
      <c r="MZT32" s="4884"/>
      <c r="MZU32" s="4887"/>
      <c r="MZV32" s="4888"/>
      <c r="MZW32" s="4888"/>
      <c r="MZX32" s="4888"/>
      <c r="MZY32" s="7773" t="s">
        <v>3189</v>
      </c>
      <c r="MZZ32" s="7774"/>
      <c r="NAA32" s="4882">
        <f>SUM(NAB32:NAE32)</f>
        <v>0</v>
      </c>
      <c r="NAB32" s="4883"/>
      <c r="NAC32" s="4875"/>
      <c r="NAD32" s="4875"/>
      <c r="NAE32" s="4884"/>
      <c r="NAF32" s="4885"/>
      <c r="NAG32" s="4886"/>
      <c r="NAH32" s="4883"/>
      <c r="NAI32" s="4885"/>
      <c r="NAJ32" s="4884"/>
      <c r="NAK32" s="4887"/>
      <c r="NAL32" s="4888"/>
      <c r="NAM32" s="4888"/>
      <c r="NAN32" s="4888"/>
      <c r="NAO32" s="7773" t="s">
        <v>3189</v>
      </c>
      <c r="NAP32" s="7774"/>
      <c r="NAQ32" s="4882">
        <f>SUM(NAR32:NAU32)</f>
        <v>0</v>
      </c>
      <c r="NAR32" s="4883"/>
      <c r="NAS32" s="4875"/>
      <c r="NAT32" s="4875"/>
      <c r="NAU32" s="4884"/>
      <c r="NAV32" s="4885"/>
      <c r="NAW32" s="4886"/>
      <c r="NAX32" s="4883"/>
      <c r="NAY32" s="4885"/>
      <c r="NAZ32" s="4884"/>
      <c r="NBA32" s="4887"/>
      <c r="NBB32" s="4888"/>
      <c r="NBC32" s="4888"/>
      <c r="NBD32" s="4888"/>
      <c r="NBE32" s="7773" t="s">
        <v>3189</v>
      </c>
      <c r="NBF32" s="7774"/>
      <c r="NBG32" s="4882">
        <f>SUM(NBH32:NBK32)</f>
        <v>0</v>
      </c>
      <c r="NBH32" s="4883"/>
      <c r="NBI32" s="4875"/>
      <c r="NBJ32" s="4875"/>
      <c r="NBK32" s="4884"/>
      <c r="NBL32" s="4885"/>
      <c r="NBM32" s="4886"/>
      <c r="NBN32" s="4883"/>
      <c r="NBO32" s="4885"/>
      <c r="NBP32" s="4884"/>
      <c r="NBQ32" s="4887"/>
      <c r="NBR32" s="4888"/>
      <c r="NBS32" s="4888"/>
      <c r="NBT32" s="4888"/>
      <c r="NBU32" s="7773" t="s">
        <v>3189</v>
      </c>
      <c r="NBV32" s="7774"/>
      <c r="NBW32" s="4882">
        <f>SUM(NBX32:NCA32)</f>
        <v>0</v>
      </c>
      <c r="NBX32" s="4883"/>
      <c r="NBY32" s="4875"/>
      <c r="NBZ32" s="4875"/>
      <c r="NCA32" s="4884"/>
      <c r="NCB32" s="4885"/>
      <c r="NCC32" s="4886"/>
      <c r="NCD32" s="4883"/>
      <c r="NCE32" s="4885"/>
      <c r="NCF32" s="4884"/>
      <c r="NCG32" s="4887"/>
      <c r="NCH32" s="4888"/>
      <c r="NCI32" s="4888"/>
      <c r="NCJ32" s="4888"/>
      <c r="NCK32" s="7773" t="s">
        <v>3189</v>
      </c>
      <c r="NCL32" s="7774"/>
      <c r="NCM32" s="4882">
        <f>SUM(NCN32:NCQ32)</f>
        <v>0</v>
      </c>
      <c r="NCN32" s="4883"/>
      <c r="NCO32" s="4875"/>
      <c r="NCP32" s="4875"/>
      <c r="NCQ32" s="4884"/>
      <c r="NCR32" s="4885"/>
      <c r="NCS32" s="4886"/>
      <c r="NCT32" s="4883"/>
      <c r="NCU32" s="4885"/>
      <c r="NCV32" s="4884"/>
      <c r="NCW32" s="4887"/>
      <c r="NCX32" s="4888"/>
      <c r="NCY32" s="4888"/>
      <c r="NCZ32" s="4888"/>
      <c r="NDA32" s="7773" t="s">
        <v>3189</v>
      </c>
      <c r="NDB32" s="7774"/>
      <c r="NDC32" s="4882">
        <f>SUM(NDD32:NDG32)</f>
        <v>0</v>
      </c>
      <c r="NDD32" s="4883"/>
      <c r="NDE32" s="4875"/>
      <c r="NDF32" s="4875"/>
      <c r="NDG32" s="4884"/>
      <c r="NDH32" s="4885"/>
      <c r="NDI32" s="4886"/>
      <c r="NDJ32" s="4883"/>
      <c r="NDK32" s="4885"/>
      <c r="NDL32" s="4884"/>
      <c r="NDM32" s="4887"/>
      <c r="NDN32" s="4888"/>
      <c r="NDO32" s="4888"/>
      <c r="NDP32" s="4888"/>
      <c r="NDQ32" s="7773" t="s">
        <v>3189</v>
      </c>
      <c r="NDR32" s="7774"/>
      <c r="NDS32" s="4882">
        <f>SUM(NDT32:NDW32)</f>
        <v>0</v>
      </c>
      <c r="NDT32" s="4883"/>
      <c r="NDU32" s="4875"/>
      <c r="NDV32" s="4875"/>
      <c r="NDW32" s="4884"/>
      <c r="NDX32" s="4885"/>
      <c r="NDY32" s="4886"/>
      <c r="NDZ32" s="4883"/>
      <c r="NEA32" s="4885"/>
      <c r="NEB32" s="4884"/>
      <c r="NEC32" s="4887"/>
      <c r="NED32" s="4888"/>
      <c r="NEE32" s="4888"/>
      <c r="NEF32" s="4888"/>
      <c r="NEG32" s="7773" t="s">
        <v>3189</v>
      </c>
      <c r="NEH32" s="7774"/>
      <c r="NEI32" s="4882">
        <f>SUM(NEJ32:NEM32)</f>
        <v>0</v>
      </c>
      <c r="NEJ32" s="4883"/>
      <c r="NEK32" s="4875"/>
      <c r="NEL32" s="4875"/>
      <c r="NEM32" s="4884"/>
      <c r="NEN32" s="4885"/>
      <c r="NEO32" s="4886"/>
      <c r="NEP32" s="4883"/>
      <c r="NEQ32" s="4885"/>
      <c r="NER32" s="4884"/>
      <c r="NES32" s="4887"/>
      <c r="NET32" s="4888"/>
      <c r="NEU32" s="4888"/>
      <c r="NEV32" s="4888"/>
      <c r="NEW32" s="7773" t="s">
        <v>3189</v>
      </c>
      <c r="NEX32" s="7774"/>
      <c r="NEY32" s="4882">
        <f>SUM(NEZ32:NFC32)</f>
        <v>0</v>
      </c>
      <c r="NEZ32" s="4883"/>
      <c r="NFA32" s="4875"/>
      <c r="NFB32" s="4875"/>
      <c r="NFC32" s="4884"/>
      <c r="NFD32" s="4885"/>
      <c r="NFE32" s="4886"/>
      <c r="NFF32" s="4883"/>
      <c r="NFG32" s="4885"/>
      <c r="NFH32" s="4884"/>
      <c r="NFI32" s="4887"/>
      <c r="NFJ32" s="4888"/>
      <c r="NFK32" s="4888"/>
      <c r="NFL32" s="4888"/>
      <c r="NFM32" s="7773" t="s">
        <v>3189</v>
      </c>
      <c r="NFN32" s="7774"/>
      <c r="NFO32" s="4882">
        <f>SUM(NFP32:NFS32)</f>
        <v>0</v>
      </c>
      <c r="NFP32" s="4883"/>
      <c r="NFQ32" s="4875"/>
      <c r="NFR32" s="4875"/>
      <c r="NFS32" s="4884"/>
      <c r="NFT32" s="4885"/>
      <c r="NFU32" s="4886"/>
      <c r="NFV32" s="4883"/>
      <c r="NFW32" s="4885"/>
      <c r="NFX32" s="4884"/>
      <c r="NFY32" s="4887"/>
      <c r="NFZ32" s="4888"/>
      <c r="NGA32" s="4888"/>
      <c r="NGB32" s="4888"/>
      <c r="NGC32" s="7773" t="s">
        <v>3189</v>
      </c>
      <c r="NGD32" s="7774"/>
      <c r="NGE32" s="4882">
        <f>SUM(NGF32:NGI32)</f>
        <v>0</v>
      </c>
      <c r="NGF32" s="4883"/>
      <c r="NGG32" s="4875"/>
      <c r="NGH32" s="4875"/>
      <c r="NGI32" s="4884"/>
      <c r="NGJ32" s="4885"/>
      <c r="NGK32" s="4886"/>
      <c r="NGL32" s="4883"/>
      <c r="NGM32" s="4885"/>
      <c r="NGN32" s="4884"/>
      <c r="NGO32" s="4887"/>
      <c r="NGP32" s="4888"/>
      <c r="NGQ32" s="4888"/>
      <c r="NGR32" s="4888"/>
      <c r="NGS32" s="7773" t="s">
        <v>3189</v>
      </c>
      <c r="NGT32" s="7774"/>
      <c r="NGU32" s="4882">
        <f>SUM(NGV32:NGY32)</f>
        <v>0</v>
      </c>
      <c r="NGV32" s="4883"/>
      <c r="NGW32" s="4875"/>
      <c r="NGX32" s="4875"/>
      <c r="NGY32" s="4884"/>
      <c r="NGZ32" s="4885"/>
      <c r="NHA32" s="4886"/>
      <c r="NHB32" s="4883"/>
      <c r="NHC32" s="4885"/>
      <c r="NHD32" s="4884"/>
      <c r="NHE32" s="4887"/>
      <c r="NHF32" s="4888"/>
      <c r="NHG32" s="4888"/>
      <c r="NHH32" s="4888"/>
      <c r="NHI32" s="7773" t="s">
        <v>3189</v>
      </c>
      <c r="NHJ32" s="7774"/>
      <c r="NHK32" s="4882">
        <f>SUM(NHL32:NHO32)</f>
        <v>0</v>
      </c>
      <c r="NHL32" s="4883"/>
      <c r="NHM32" s="4875"/>
      <c r="NHN32" s="4875"/>
      <c r="NHO32" s="4884"/>
      <c r="NHP32" s="4885"/>
      <c r="NHQ32" s="4886"/>
      <c r="NHR32" s="4883"/>
      <c r="NHS32" s="4885"/>
      <c r="NHT32" s="4884"/>
      <c r="NHU32" s="4887"/>
      <c r="NHV32" s="4888"/>
      <c r="NHW32" s="4888"/>
      <c r="NHX32" s="4888"/>
      <c r="NHY32" s="7773" t="s">
        <v>3189</v>
      </c>
      <c r="NHZ32" s="7774"/>
      <c r="NIA32" s="4882">
        <f>SUM(NIB32:NIE32)</f>
        <v>0</v>
      </c>
      <c r="NIB32" s="4883"/>
      <c r="NIC32" s="4875"/>
      <c r="NID32" s="4875"/>
      <c r="NIE32" s="4884"/>
      <c r="NIF32" s="4885"/>
      <c r="NIG32" s="4886"/>
      <c r="NIH32" s="4883"/>
      <c r="NII32" s="4885"/>
      <c r="NIJ32" s="4884"/>
      <c r="NIK32" s="4887"/>
      <c r="NIL32" s="4888"/>
      <c r="NIM32" s="4888"/>
      <c r="NIN32" s="4888"/>
      <c r="NIO32" s="7773" t="s">
        <v>3189</v>
      </c>
      <c r="NIP32" s="7774"/>
      <c r="NIQ32" s="4882">
        <f>SUM(NIR32:NIU32)</f>
        <v>0</v>
      </c>
      <c r="NIR32" s="4883"/>
      <c r="NIS32" s="4875"/>
      <c r="NIT32" s="4875"/>
      <c r="NIU32" s="4884"/>
      <c r="NIV32" s="4885"/>
      <c r="NIW32" s="4886"/>
      <c r="NIX32" s="4883"/>
      <c r="NIY32" s="4885"/>
      <c r="NIZ32" s="4884"/>
      <c r="NJA32" s="4887"/>
      <c r="NJB32" s="4888"/>
      <c r="NJC32" s="4888"/>
      <c r="NJD32" s="4888"/>
      <c r="NJE32" s="7773" t="s">
        <v>3189</v>
      </c>
      <c r="NJF32" s="7774"/>
      <c r="NJG32" s="4882">
        <f>SUM(NJH32:NJK32)</f>
        <v>0</v>
      </c>
      <c r="NJH32" s="4883"/>
      <c r="NJI32" s="4875"/>
      <c r="NJJ32" s="4875"/>
      <c r="NJK32" s="4884"/>
      <c r="NJL32" s="4885"/>
      <c r="NJM32" s="4886"/>
      <c r="NJN32" s="4883"/>
      <c r="NJO32" s="4885"/>
      <c r="NJP32" s="4884"/>
      <c r="NJQ32" s="4887"/>
      <c r="NJR32" s="4888"/>
      <c r="NJS32" s="4888"/>
      <c r="NJT32" s="4888"/>
      <c r="NJU32" s="7773" t="s">
        <v>3189</v>
      </c>
      <c r="NJV32" s="7774"/>
      <c r="NJW32" s="4882">
        <f>SUM(NJX32:NKA32)</f>
        <v>0</v>
      </c>
      <c r="NJX32" s="4883"/>
      <c r="NJY32" s="4875"/>
      <c r="NJZ32" s="4875"/>
      <c r="NKA32" s="4884"/>
      <c r="NKB32" s="4885"/>
      <c r="NKC32" s="4886"/>
      <c r="NKD32" s="4883"/>
      <c r="NKE32" s="4885"/>
      <c r="NKF32" s="4884"/>
      <c r="NKG32" s="4887"/>
      <c r="NKH32" s="4888"/>
      <c r="NKI32" s="4888"/>
      <c r="NKJ32" s="4888"/>
      <c r="NKK32" s="7773" t="s">
        <v>3189</v>
      </c>
      <c r="NKL32" s="7774"/>
      <c r="NKM32" s="4882">
        <f>SUM(NKN32:NKQ32)</f>
        <v>0</v>
      </c>
      <c r="NKN32" s="4883"/>
      <c r="NKO32" s="4875"/>
      <c r="NKP32" s="4875"/>
      <c r="NKQ32" s="4884"/>
      <c r="NKR32" s="4885"/>
      <c r="NKS32" s="4886"/>
      <c r="NKT32" s="4883"/>
      <c r="NKU32" s="4885"/>
      <c r="NKV32" s="4884"/>
      <c r="NKW32" s="4887"/>
      <c r="NKX32" s="4888"/>
      <c r="NKY32" s="4888"/>
      <c r="NKZ32" s="4888"/>
      <c r="NLA32" s="7773" t="s">
        <v>3189</v>
      </c>
      <c r="NLB32" s="7774"/>
      <c r="NLC32" s="4882">
        <f>SUM(NLD32:NLG32)</f>
        <v>0</v>
      </c>
      <c r="NLD32" s="4883"/>
      <c r="NLE32" s="4875"/>
      <c r="NLF32" s="4875"/>
      <c r="NLG32" s="4884"/>
      <c r="NLH32" s="4885"/>
      <c r="NLI32" s="4886"/>
      <c r="NLJ32" s="4883"/>
      <c r="NLK32" s="4885"/>
      <c r="NLL32" s="4884"/>
      <c r="NLM32" s="4887"/>
      <c r="NLN32" s="4888"/>
      <c r="NLO32" s="4888"/>
      <c r="NLP32" s="4888"/>
      <c r="NLQ32" s="7773" t="s">
        <v>3189</v>
      </c>
      <c r="NLR32" s="7774"/>
      <c r="NLS32" s="4882">
        <f>SUM(NLT32:NLW32)</f>
        <v>0</v>
      </c>
      <c r="NLT32" s="4883"/>
      <c r="NLU32" s="4875"/>
      <c r="NLV32" s="4875"/>
      <c r="NLW32" s="4884"/>
      <c r="NLX32" s="4885"/>
      <c r="NLY32" s="4886"/>
      <c r="NLZ32" s="4883"/>
      <c r="NMA32" s="4885"/>
      <c r="NMB32" s="4884"/>
      <c r="NMC32" s="4887"/>
      <c r="NMD32" s="4888"/>
      <c r="NME32" s="4888"/>
      <c r="NMF32" s="4888"/>
      <c r="NMG32" s="7773" t="s">
        <v>3189</v>
      </c>
      <c r="NMH32" s="7774"/>
      <c r="NMI32" s="4882">
        <f>SUM(NMJ32:NMM32)</f>
        <v>0</v>
      </c>
      <c r="NMJ32" s="4883"/>
      <c r="NMK32" s="4875"/>
      <c r="NML32" s="4875"/>
      <c r="NMM32" s="4884"/>
      <c r="NMN32" s="4885"/>
      <c r="NMO32" s="4886"/>
      <c r="NMP32" s="4883"/>
      <c r="NMQ32" s="4885"/>
      <c r="NMR32" s="4884"/>
      <c r="NMS32" s="4887"/>
      <c r="NMT32" s="4888"/>
      <c r="NMU32" s="4888"/>
      <c r="NMV32" s="4888"/>
      <c r="NMW32" s="7773" t="s">
        <v>3189</v>
      </c>
      <c r="NMX32" s="7774"/>
      <c r="NMY32" s="4882">
        <f>SUM(NMZ32:NNC32)</f>
        <v>0</v>
      </c>
      <c r="NMZ32" s="4883"/>
      <c r="NNA32" s="4875"/>
      <c r="NNB32" s="4875"/>
      <c r="NNC32" s="4884"/>
      <c r="NND32" s="4885"/>
      <c r="NNE32" s="4886"/>
      <c r="NNF32" s="4883"/>
      <c r="NNG32" s="4885"/>
      <c r="NNH32" s="4884"/>
      <c r="NNI32" s="4887"/>
      <c r="NNJ32" s="4888"/>
      <c r="NNK32" s="4888"/>
      <c r="NNL32" s="4888"/>
      <c r="NNM32" s="7773" t="s">
        <v>3189</v>
      </c>
      <c r="NNN32" s="7774"/>
      <c r="NNO32" s="4882">
        <f>SUM(NNP32:NNS32)</f>
        <v>0</v>
      </c>
      <c r="NNP32" s="4883"/>
      <c r="NNQ32" s="4875"/>
      <c r="NNR32" s="4875"/>
      <c r="NNS32" s="4884"/>
      <c r="NNT32" s="4885"/>
      <c r="NNU32" s="4886"/>
      <c r="NNV32" s="4883"/>
      <c r="NNW32" s="4885"/>
      <c r="NNX32" s="4884"/>
      <c r="NNY32" s="4887"/>
      <c r="NNZ32" s="4888"/>
      <c r="NOA32" s="4888"/>
      <c r="NOB32" s="4888"/>
      <c r="NOC32" s="7773" t="s">
        <v>3189</v>
      </c>
      <c r="NOD32" s="7774"/>
      <c r="NOE32" s="4882">
        <f>SUM(NOF32:NOI32)</f>
        <v>0</v>
      </c>
      <c r="NOF32" s="4883"/>
      <c r="NOG32" s="4875"/>
      <c r="NOH32" s="4875"/>
      <c r="NOI32" s="4884"/>
      <c r="NOJ32" s="4885"/>
      <c r="NOK32" s="4886"/>
      <c r="NOL32" s="4883"/>
      <c r="NOM32" s="4885"/>
      <c r="NON32" s="4884"/>
      <c r="NOO32" s="4887"/>
      <c r="NOP32" s="4888"/>
      <c r="NOQ32" s="4888"/>
      <c r="NOR32" s="4888"/>
      <c r="NOS32" s="7773" t="s">
        <v>3189</v>
      </c>
      <c r="NOT32" s="7774"/>
      <c r="NOU32" s="4882">
        <f>SUM(NOV32:NOY32)</f>
        <v>0</v>
      </c>
      <c r="NOV32" s="4883"/>
      <c r="NOW32" s="4875"/>
      <c r="NOX32" s="4875"/>
      <c r="NOY32" s="4884"/>
      <c r="NOZ32" s="4885"/>
      <c r="NPA32" s="4886"/>
      <c r="NPB32" s="4883"/>
      <c r="NPC32" s="4885"/>
      <c r="NPD32" s="4884"/>
      <c r="NPE32" s="4887"/>
      <c r="NPF32" s="4888"/>
      <c r="NPG32" s="4888"/>
      <c r="NPH32" s="4888"/>
      <c r="NPI32" s="7773" t="s">
        <v>3189</v>
      </c>
      <c r="NPJ32" s="7774"/>
      <c r="NPK32" s="4882">
        <f>SUM(NPL32:NPO32)</f>
        <v>0</v>
      </c>
      <c r="NPL32" s="4883"/>
      <c r="NPM32" s="4875"/>
      <c r="NPN32" s="4875"/>
      <c r="NPO32" s="4884"/>
      <c r="NPP32" s="4885"/>
      <c r="NPQ32" s="4886"/>
      <c r="NPR32" s="4883"/>
      <c r="NPS32" s="4885"/>
      <c r="NPT32" s="4884"/>
      <c r="NPU32" s="4887"/>
      <c r="NPV32" s="4888"/>
      <c r="NPW32" s="4888"/>
      <c r="NPX32" s="4888"/>
      <c r="NPY32" s="7773" t="s">
        <v>3189</v>
      </c>
      <c r="NPZ32" s="7774"/>
      <c r="NQA32" s="4882">
        <f>SUM(NQB32:NQE32)</f>
        <v>0</v>
      </c>
      <c r="NQB32" s="4883"/>
      <c r="NQC32" s="4875"/>
      <c r="NQD32" s="4875"/>
      <c r="NQE32" s="4884"/>
      <c r="NQF32" s="4885"/>
      <c r="NQG32" s="4886"/>
      <c r="NQH32" s="4883"/>
      <c r="NQI32" s="4885"/>
      <c r="NQJ32" s="4884"/>
      <c r="NQK32" s="4887"/>
      <c r="NQL32" s="4888"/>
      <c r="NQM32" s="4888"/>
      <c r="NQN32" s="4888"/>
      <c r="NQO32" s="7773" t="s">
        <v>3189</v>
      </c>
      <c r="NQP32" s="7774"/>
      <c r="NQQ32" s="4882">
        <f>SUM(NQR32:NQU32)</f>
        <v>0</v>
      </c>
      <c r="NQR32" s="4883"/>
      <c r="NQS32" s="4875"/>
      <c r="NQT32" s="4875"/>
      <c r="NQU32" s="4884"/>
      <c r="NQV32" s="4885"/>
      <c r="NQW32" s="4886"/>
      <c r="NQX32" s="4883"/>
      <c r="NQY32" s="4885"/>
      <c r="NQZ32" s="4884"/>
      <c r="NRA32" s="4887"/>
      <c r="NRB32" s="4888"/>
      <c r="NRC32" s="4888"/>
      <c r="NRD32" s="4888"/>
      <c r="NRE32" s="7773" t="s">
        <v>3189</v>
      </c>
      <c r="NRF32" s="7774"/>
      <c r="NRG32" s="4882">
        <f>SUM(NRH32:NRK32)</f>
        <v>0</v>
      </c>
      <c r="NRH32" s="4883"/>
      <c r="NRI32" s="4875"/>
      <c r="NRJ32" s="4875"/>
      <c r="NRK32" s="4884"/>
      <c r="NRL32" s="4885"/>
      <c r="NRM32" s="4886"/>
      <c r="NRN32" s="4883"/>
      <c r="NRO32" s="4885"/>
      <c r="NRP32" s="4884"/>
      <c r="NRQ32" s="4887"/>
      <c r="NRR32" s="4888"/>
      <c r="NRS32" s="4888"/>
      <c r="NRT32" s="4888"/>
      <c r="NRU32" s="7773" t="s">
        <v>3189</v>
      </c>
      <c r="NRV32" s="7774"/>
      <c r="NRW32" s="4882">
        <f>SUM(NRX32:NSA32)</f>
        <v>0</v>
      </c>
      <c r="NRX32" s="4883"/>
      <c r="NRY32" s="4875"/>
      <c r="NRZ32" s="4875"/>
      <c r="NSA32" s="4884"/>
      <c r="NSB32" s="4885"/>
      <c r="NSC32" s="4886"/>
      <c r="NSD32" s="4883"/>
      <c r="NSE32" s="4885"/>
      <c r="NSF32" s="4884"/>
      <c r="NSG32" s="4887"/>
      <c r="NSH32" s="4888"/>
      <c r="NSI32" s="4888"/>
      <c r="NSJ32" s="4888"/>
      <c r="NSK32" s="7773" t="s">
        <v>3189</v>
      </c>
      <c r="NSL32" s="7774"/>
      <c r="NSM32" s="4882">
        <f>SUM(NSN32:NSQ32)</f>
        <v>0</v>
      </c>
      <c r="NSN32" s="4883"/>
      <c r="NSO32" s="4875"/>
      <c r="NSP32" s="4875"/>
      <c r="NSQ32" s="4884"/>
      <c r="NSR32" s="4885"/>
      <c r="NSS32" s="4886"/>
      <c r="NST32" s="4883"/>
      <c r="NSU32" s="4885"/>
      <c r="NSV32" s="4884"/>
      <c r="NSW32" s="4887"/>
      <c r="NSX32" s="4888"/>
      <c r="NSY32" s="4888"/>
      <c r="NSZ32" s="4888"/>
      <c r="NTA32" s="7773" t="s">
        <v>3189</v>
      </c>
      <c r="NTB32" s="7774"/>
      <c r="NTC32" s="4882">
        <f>SUM(NTD32:NTG32)</f>
        <v>0</v>
      </c>
      <c r="NTD32" s="4883"/>
      <c r="NTE32" s="4875"/>
      <c r="NTF32" s="4875"/>
      <c r="NTG32" s="4884"/>
      <c r="NTH32" s="4885"/>
      <c r="NTI32" s="4886"/>
      <c r="NTJ32" s="4883"/>
      <c r="NTK32" s="4885"/>
      <c r="NTL32" s="4884"/>
      <c r="NTM32" s="4887"/>
      <c r="NTN32" s="4888"/>
      <c r="NTO32" s="4888"/>
      <c r="NTP32" s="4888"/>
      <c r="NTQ32" s="7773" t="s">
        <v>3189</v>
      </c>
      <c r="NTR32" s="7774"/>
      <c r="NTS32" s="4882">
        <f>SUM(NTT32:NTW32)</f>
        <v>0</v>
      </c>
      <c r="NTT32" s="4883"/>
      <c r="NTU32" s="4875"/>
      <c r="NTV32" s="4875"/>
      <c r="NTW32" s="4884"/>
      <c r="NTX32" s="4885"/>
      <c r="NTY32" s="4886"/>
      <c r="NTZ32" s="4883"/>
      <c r="NUA32" s="4885"/>
      <c r="NUB32" s="4884"/>
      <c r="NUC32" s="4887"/>
      <c r="NUD32" s="4888"/>
      <c r="NUE32" s="4888"/>
      <c r="NUF32" s="4888"/>
      <c r="NUG32" s="7773" t="s">
        <v>3189</v>
      </c>
      <c r="NUH32" s="7774"/>
      <c r="NUI32" s="4882">
        <f>SUM(NUJ32:NUM32)</f>
        <v>0</v>
      </c>
      <c r="NUJ32" s="4883"/>
      <c r="NUK32" s="4875"/>
      <c r="NUL32" s="4875"/>
      <c r="NUM32" s="4884"/>
      <c r="NUN32" s="4885"/>
      <c r="NUO32" s="4886"/>
      <c r="NUP32" s="4883"/>
      <c r="NUQ32" s="4885"/>
      <c r="NUR32" s="4884"/>
      <c r="NUS32" s="4887"/>
      <c r="NUT32" s="4888"/>
      <c r="NUU32" s="4888"/>
      <c r="NUV32" s="4888"/>
      <c r="NUW32" s="7773" t="s">
        <v>3189</v>
      </c>
      <c r="NUX32" s="7774"/>
      <c r="NUY32" s="4882">
        <f>SUM(NUZ32:NVC32)</f>
        <v>0</v>
      </c>
      <c r="NUZ32" s="4883"/>
      <c r="NVA32" s="4875"/>
      <c r="NVB32" s="4875"/>
      <c r="NVC32" s="4884"/>
      <c r="NVD32" s="4885"/>
      <c r="NVE32" s="4886"/>
      <c r="NVF32" s="4883"/>
      <c r="NVG32" s="4885"/>
      <c r="NVH32" s="4884"/>
      <c r="NVI32" s="4887"/>
      <c r="NVJ32" s="4888"/>
      <c r="NVK32" s="4888"/>
      <c r="NVL32" s="4888"/>
      <c r="NVM32" s="7773" t="s">
        <v>3189</v>
      </c>
      <c r="NVN32" s="7774"/>
      <c r="NVO32" s="4882">
        <f>SUM(NVP32:NVS32)</f>
        <v>0</v>
      </c>
      <c r="NVP32" s="4883"/>
      <c r="NVQ32" s="4875"/>
      <c r="NVR32" s="4875"/>
      <c r="NVS32" s="4884"/>
      <c r="NVT32" s="4885"/>
      <c r="NVU32" s="4886"/>
      <c r="NVV32" s="4883"/>
      <c r="NVW32" s="4885"/>
      <c r="NVX32" s="4884"/>
      <c r="NVY32" s="4887"/>
      <c r="NVZ32" s="4888"/>
      <c r="NWA32" s="4888"/>
      <c r="NWB32" s="4888"/>
      <c r="NWC32" s="7773" t="s">
        <v>3189</v>
      </c>
      <c r="NWD32" s="7774"/>
      <c r="NWE32" s="4882">
        <f>SUM(NWF32:NWI32)</f>
        <v>0</v>
      </c>
      <c r="NWF32" s="4883"/>
      <c r="NWG32" s="4875"/>
      <c r="NWH32" s="4875"/>
      <c r="NWI32" s="4884"/>
      <c r="NWJ32" s="4885"/>
      <c r="NWK32" s="4886"/>
      <c r="NWL32" s="4883"/>
      <c r="NWM32" s="4885"/>
      <c r="NWN32" s="4884"/>
      <c r="NWO32" s="4887"/>
      <c r="NWP32" s="4888"/>
      <c r="NWQ32" s="4888"/>
      <c r="NWR32" s="4888"/>
      <c r="NWS32" s="7773" t="s">
        <v>3189</v>
      </c>
      <c r="NWT32" s="7774"/>
      <c r="NWU32" s="4882">
        <f>SUM(NWV32:NWY32)</f>
        <v>0</v>
      </c>
      <c r="NWV32" s="4883"/>
      <c r="NWW32" s="4875"/>
      <c r="NWX32" s="4875"/>
      <c r="NWY32" s="4884"/>
      <c r="NWZ32" s="4885"/>
      <c r="NXA32" s="4886"/>
      <c r="NXB32" s="4883"/>
      <c r="NXC32" s="4885"/>
      <c r="NXD32" s="4884"/>
      <c r="NXE32" s="4887"/>
      <c r="NXF32" s="4888"/>
      <c r="NXG32" s="4888"/>
      <c r="NXH32" s="4888"/>
      <c r="NXI32" s="7773" t="s">
        <v>3189</v>
      </c>
      <c r="NXJ32" s="7774"/>
      <c r="NXK32" s="4882">
        <f>SUM(NXL32:NXO32)</f>
        <v>0</v>
      </c>
      <c r="NXL32" s="4883"/>
      <c r="NXM32" s="4875"/>
      <c r="NXN32" s="4875"/>
      <c r="NXO32" s="4884"/>
      <c r="NXP32" s="4885"/>
      <c r="NXQ32" s="4886"/>
      <c r="NXR32" s="4883"/>
      <c r="NXS32" s="4885"/>
      <c r="NXT32" s="4884"/>
      <c r="NXU32" s="4887"/>
      <c r="NXV32" s="4888"/>
      <c r="NXW32" s="4888"/>
      <c r="NXX32" s="4888"/>
      <c r="NXY32" s="7773" t="s">
        <v>3189</v>
      </c>
      <c r="NXZ32" s="7774"/>
      <c r="NYA32" s="4882">
        <f>SUM(NYB32:NYE32)</f>
        <v>0</v>
      </c>
      <c r="NYB32" s="4883"/>
      <c r="NYC32" s="4875"/>
      <c r="NYD32" s="4875"/>
      <c r="NYE32" s="4884"/>
      <c r="NYF32" s="4885"/>
      <c r="NYG32" s="4886"/>
      <c r="NYH32" s="4883"/>
      <c r="NYI32" s="4885"/>
      <c r="NYJ32" s="4884"/>
      <c r="NYK32" s="4887"/>
      <c r="NYL32" s="4888"/>
      <c r="NYM32" s="4888"/>
      <c r="NYN32" s="4888"/>
      <c r="NYO32" s="7773" t="s">
        <v>3189</v>
      </c>
      <c r="NYP32" s="7774"/>
      <c r="NYQ32" s="4882">
        <f>SUM(NYR32:NYU32)</f>
        <v>0</v>
      </c>
      <c r="NYR32" s="4883"/>
      <c r="NYS32" s="4875"/>
      <c r="NYT32" s="4875"/>
      <c r="NYU32" s="4884"/>
      <c r="NYV32" s="4885"/>
      <c r="NYW32" s="4886"/>
      <c r="NYX32" s="4883"/>
      <c r="NYY32" s="4885"/>
      <c r="NYZ32" s="4884"/>
      <c r="NZA32" s="4887"/>
      <c r="NZB32" s="4888"/>
      <c r="NZC32" s="4888"/>
      <c r="NZD32" s="4888"/>
      <c r="NZE32" s="7773" t="s">
        <v>3189</v>
      </c>
      <c r="NZF32" s="7774"/>
      <c r="NZG32" s="4882">
        <f>SUM(NZH32:NZK32)</f>
        <v>0</v>
      </c>
      <c r="NZH32" s="4883"/>
      <c r="NZI32" s="4875"/>
      <c r="NZJ32" s="4875"/>
      <c r="NZK32" s="4884"/>
      <c r="NZL32" s="4885"/>
      <c r="NZM32" s="4886"/>
      <c r="NZN32" s="4883"/>
      <c r="NZO32" s="4885"/>
      <c r="NZP32" s="4884"/>
      <c r="NZQ32" s="4887"/>
      <c r="NZR32" s="4888"/>
      <c r="NZS32" s="4888"/>
      <c r="NZT32" s="4888"/>
      <c r="NZU32" s="7773" t="s">
        <v>3189</v>
      </c>
      <c r="NZV32" s="7774"/>
      <c r="NZW32" s="4882">
        <f>SUM(NZX32:OAA32)</f>
        <v>0</v>
      </c>
      <c r="NZX32" s="4883"/>
      <c r="NZY32" s="4875"/>
      <c r="NZZ32" s="4875"/>
      <c r="OAA32" s="4884"/>
      <c r="OAB32" s="4885"/>
      <c r="OAC32" s="4886"/>
      <c r="OAD32" s="4883"/>
      <c r="OAE32" s="4885"/>
      <c r="OAF32" s="4884"/>
      <c r="OAG32" s="4887"/>
      <c r="OAH32" s="4888"/>
      <c r="OAI32" s="4888"/>
      <c r="OAJ32" s="4888"/>
      <c r="OAK32" s="7773" t="s">
        <v>3189</v>
      </c>
      <c r="OAL32" s="7774"/>
      <c r="OAM32" s="4882">
        <f>SUM(OAN32:OAQ32)</f>
        <v>0</v>
      </c>
      <c r="OAN32" s="4883"/>
      <c r="OAO32" s="4875"/>
      <c r="OAP32" s="4875"/>
      <c r="OAQ32" s="4884"/>
      <c r="OAR32" s="4885"/>
      <c r="OAS32" s="4886"/>
      <c r="OAT32" s="4883"/>
      <c r="OAU32" s="4885"/>
      <c r="OAV32" s="4884"/>
      <c r="OAW32" s="4887"/>
      <c r="OAX32" s="4888"/>
      <c r="OAY32" s="4888"/>
      <c r="OAZ32" s="4888"/>
      <c r="OBA32" s="7773" t="s">
        <v>3189</v>
      </c>
      <c r="OBB32" s="7774"/>
      <c r="OBC32" s="4882">
        <f>SUM(OBD32:OBG32)</f>
        <v>0</v>
      </c>
      <c r="OBD32" s="4883"/>
      <c r="OBE32" s="4875"/>
      <c r="OBF32" s="4875"/>
      <c r="OBG32" s="4884"/>
      <c r="OBH32" s="4885"/>
      <c r="OBI32" s="4886"/>
      <c r="OBJ32" s="4883"/>
      <c r="OBK32" s="4885"/>
      <c r="OBL32" s="4884"/>
      <c r="OBM32" s="4887"/>
      <c r="OBN32" s="4888"/>
      <c r="OBO32" s="4888"/>
      <c r="OBP32" s="4888"/>
      <c r="OBQ32" s="7773" t="s">
        <v>3189</v>
      </c>
      <c r="OBR32" s="7774"/>
      <c r="OBS32" s="4882">
        <f>SUM(OBT32:OBW32)</f>
        <v>0</v>
      </c>
      <c r="OBT32" s="4883"/>
      <c r="OBU32" s="4875"/>
      <c r="OBV32" s="4875"/>
      <c r="OBW32" s="4884"/>
      <c r="OBX32" s="4885"/>
      <c r="OBY32" s="4886"/>
      <c r="OBZ32" s="4883"/>
      <c r="OCA32" s="4885"/>
      <c r="OCB32" s="4884"/>
      <c r="OCC32" s="4887"/>
      <c r="OCD32" s="4888"/>
      <c r="OCE32" s="4888"/>
      <c r="OCF32" s="4888"/>
      <c r="OCG32" s="7773" t="s">
        <v>3189</v>
      </c>
      <c r="OCH32" s="7774"/>
      <c r="OCI32" s="4882">
        <f>SUM(OCJ32:OCM32)</f>
        <v>0</v>
      </c>
      <c r="OCJ32" s="4883"/>
      <c r="OCK32" s="4875"/>
      <c r="OCL32" s="4875"/>
      <c r="OCM32" s="4884"/>
      <c r="OCN32" s="4885"/>
      <c r="OCO32" s="4886"/>
      <c r="OCP32" s="4883"/>
      <c r="OCQ32" s="4885"/>
      <c r="OCR32" s="4884"/>
      <c r="OCS32" s="4887"/>
      <c r="OCT32" s="4888"/>
      <c r="OCU32" s="4888"/>
      <c r="OCV32" s="4888"/>
      <c r="OCW32" s="7773" t="s">
        <v>3189</v>
      </c>
      <c r="OCX32" s="7774"/>
      <c r="OCY32" s="4882">
        <f>SUM(OCZ32:ODC32)</f>
        <v>0</v>
      </c>
      <c r="OCZ32" s="4883"/>
      <c r="ODA32" s="4875"/>
      <c r="ODB32" s="4875"/>
      <c r="ODC32" s="4884"/>
      <c r="ODD32" s="4885"/>
      <c r="ODE32" s="4886"/>
      <c r="ODF32" s="4883"/>
      <c r="ODG32" s="4885"/>
      <c r="ODH32" s="4884"/>
      <c r="ODI32" s="4887"/>
      <c r="ODJ32" s="4888"/>
      <c r="ODK32" s="4888"/>
      <c r="ODL32" s="4888"/>
      <c r="ODM32" s="7773" t="s">
        <v>3189</v>
      </c>
      <c r="ODN32" s="7774"/>
      <c r="ODO32" s="4882">
        <f>SUM(ODP32:ODS32)</f>
        <v>0</v>
      </c>
      <c r="ODP32" s="4883"/>
      <c r="ODQ32" s="4875"/>
      <c r="ODR32" s="4875"/>
      <c r="ODS32" s="4884"/>
      <c r="ODT32" s="4885"/>
      <c r="ODU32" s="4886"/>
      <c r="ODV32" s="4883"/>
      <c r="ODW32" s="4885"/>
      <c r="ODX32" s="4884"/>
      <c r="ODY32" s="4887"/>
      <c r="ODZ32" s="4888"/>
      <c r="OEA32" s="4888"/>
      <c r="OEB32" s="4888"/>
      <c r="OEC32" s="7773" t="s">
        <v>3189</v>
      </c>
      <c r="OED32" s="7774"/>
      <c r="OEE32" s="4882">
        <f>SUM(OEF32:OEI32)</f>
        <v>0</v>
      </c>
      <c r="OEF32" s="4883"/>
      <c r="OEG32" s="4875"/>
      <c r="OEH32" s="4875"/>
      <c r="OEI32" s="4884"/>
      <c r="OEJ32" s="4885"/>
      <c r="OEK32" s="4886"/>
      <c r="OEL32" s="4883"/>
      <c r="OEM32" s="4885"/>
      <c r="OEN32" s="4884"/>
      <c r="OEO32" s="4887"/>
      <c r="OEP32" s="4888"/>
      <c r="OEQ32" s="4888"/>
      <c r="OER32" s="4888"/>
      <c r="OES32" s="7773" t="s">
        <v>3189</v>
      </c>
      <c r="OET32" s="7774"/>
      <c r="OEU32" s="4882">
        <f>SUM(OEV32:OEY32)</f>
        <v>0</v>
      </c>
      <c r="OEV32" s="4883"/>
      <c r="OEW32" s="4875"/>
      <c r="OEX32" s="4875"/>
      <c r="OEY32" s="4884"/>
      <c r="OEZ32" s="4885"/>
      <c r="OFA32" s="4886"/>
      <c r="OFB32" s="4883"/>
      <c r="OFC32" s="4885"/>
      <c r="OFD32" s="4884"/>
      <c r="OFE32" s="4887"/>
      <c r="OFF32" s="4888"/>
      <c r="OFG32" s="4888"/>
      <c r="OFH32" s="4888"/>
      <c r="OFI32" s="7773" t="s">
        <v>3189</v>
      </c>
      <c r="OFJ32" s="7774"/>
      <c r="OFK32" s="4882">
        <f>SUM(OFL32:OFO32)</f>
        <v>0</v>
      </c>
      <c r="OFL32" s="4883"/>
      <c r="OFM32" s="4875"/>
      <c r="OFN32" s="4875"/>
      <c r="OFO32" s="4884"/>
      <c r="OFP32" s="4885"/>
      <c r="OFQ32" s="4886"/>
      <c r="OFR32" s="4883"/>
      <c r="OFS32" s="4885"/>
      <c r="OFT32" s="4884"/>
      <c r="OFU32" s="4887"/>
      <c r="OFV32" s="4888"/>
      <c r="OFW32" s="4888"/>
      <c r="OFX32" s="4888"/>
      <c r="OFY32" s="7773" t="s">
        <v>3189</v>
      </c>
      <c r="OFZ32" s="7774"/>
      <c r="OGA32" s="4882">
        <f>SUM(OGB32:OGE32)</f>
        <v>0</v>
      </c>
      <c r="OGB32" s="4883"/>
      <c r="OGC32" s="4875"/>
      <c r="OGD32" s="4875"/>
      <c r="OGE32" s="4884"/>
      <c r="OGF32" s="4885"/>
      <c r="OGG32" s="4886"/>
      <c r="OGH32" s="4883"/>
      <c r="OGI32" s="4885"/>
      <c r="OGJ32" s="4884"/>
      <c r="OGK32" s="4887"/>
      <c r="OGL32" s="4888"/>
      <c r="OGM32" s="4888"/>
      <c r="OGN32" s="4888"/>
      <c r="OGO32" s="7773" t="s">
        <v>3189</v>
      </c>
      <c r="OGP32" s="7774"/>
      <c r="OGQ32" s="4882">
        <f>SUM(OGR32:OGU32)</f>
        <v>0</v>
      </c>
      <c r="OGR32" s="4883"/>
      <c r="OGS32" s="4875"/>
      <c r="OGT32" s="4875"/>
      <c r="OGU32" s="4884"/>
      <c r="OGV32" s="4885"/>
      <c r="OGW32" s="4886"/>
      <c r="OGX32" s="4883"/>
      <c r="OGY32" s="4885"/>
      <c r="OGZ32" s="4884"/>
      <c r="OHA32" s="4887"/>
      <c r="OHB32" s="4888"/>
      <c r="OHC32" s="4888"/>
      <c r="OHD32" s="4888"/>
      <c r="OHE32" s="7773" t="s">
        <v>3189</v>
      </c>
      <c r="OHF32" s="7774"/>
      <c r="OHG32" s="4882">
        <f>SUM(OHH32:OHK32)</f>
        <v>0</v>
      </c>
      <c r="OHH32" s="4883"/>
      <c r="OHI32" s="4875"/>
      <c r="OHJ32" s="4875"/>
      <c r="OHK32" s="4884"/>
      <c r="OHL32" s="4885"/>
      <c r="OHM32" s="4886"/>
      <c r="OHN32" s="4883"/>
      <c r="OHO32" s="4885"/>
      <c r="OHP32" s="4884"/>
      <c r="OHQ32" s="4887"/>
      <c r="OHR32" s="4888"/>
      <c r="OHS32" s="4888"/>
      <c r="OHT32" s="4888"/>
      <c r="OHU32" s="7773" t="s">
        <v>3189</v>
      </c>
      <c r="OHV32" s="7774"/>
      <c r="OHW32" s="4882">
        <f>SUM(OHX32:OIA32)</f>
        <v>0</v>
      </c>
      <c r="OHX32" s="4883"/>
      <c r="OHY32" s="4875"/>
      <c r="OHZ32" s="4875"/>
      <c r="OIA32" s="4884"/>
      <c r="OIB32" s="4885"/>
      <c r="OIC32" s="4886"/>
      <c r="OID32" s="4883"/>
      <c r="OIE32" s="4885"/>
      <c r="OIF32" s="4884"/>
      <c r="OIG32" s="4887"/>
      <c r="OIH32" s="4888"/>
      <c r="OII32" s="4888"/>
      <c r="OIJ32" s="4888"/>
      <c r="OIK32" s="7773" t="s">
        <v>3189</v>
      </c>
      <c r="OIL32" s="7774"/>
      <c r="OIM32" s="4882">
        <f>SUM(OIN32:OIQ32)</f>
        <v>0</v>
      </c>
      <c r="OIN32" s="4883"/>
      <c r="OIO32" s="4875"/>
      <c r="OIP32" s="4875"/>
      <c r="OIQ32" s="4884"/>
      <c r="OIR32" s="4885"/>
      <c r="OIS32" s="4886"/>
      <c r="OIT32" s="4883"/>
      <c r="OIU32" s="4885"/>
      <c r="OIV32" s="4884"/>
      <c r="OIW32" s="4887"/>
      <c r="OIX32" s="4888"/>
      <c r="OIY32" s="4888"/>
      <c r="OIZ32" s="4888"/>
      <c r="OJA32" s="7773" t="s">
        <v>3189</v>
      </c>
      <c r="OJB32" s="7774"/>
      <c r="OJC32" s="4882">
        <f>SUM(OJD32:OJG32)</f>
        <v>0</v>
      </c>
      <c r="OJD32" s="4883"/>
      <c r="OJE32" s="4875"/>
      <c r="OJF32" s="4875"/>
      <c r="OJG32" s="4884"/>
      <c r="OJH32" s="4885"/>
      <c r="OJI32" s="4886"/>
      <c r="OJJ32" s="4883"/>
      <c r="OJK32" s="4885"/>
      <c r="OJL32" s="4884"/>
      <c r="OJM32" s="4887"/>
      <c r="OJN32" s="4888"/>
      <c r="OJO32" s="4888"/>
      <c r="OJP32" s="4888"/>
      <c r="OJQ32" s="7773" t="s">
        <v>3189</v>
      </c>
      <c r="OJR32" s="7774"/>
      <c r="OJS32" s="4882">
        <f>SUM(OJT32:OJW32)</f>
        <v>0</v>
      </c>
      <c r="OJT32" s="4883"/>
      <c r="OJU32" s="4875"/>
      <c r="OJV32" s="4875"/>
      <c r="OJW32" s="4884"/>
      <c r="OJX32" s="4885"/>
      <c r="OJY32" s="4886"/>
      <c r="OJZ32" s="4883"/>
      <c r="OKA32" s="4885"/>
      <c r="OKB32" s="4884"/>
      <c r="OKC32" s="4887"/>
      <c r="OKD32" s="4888"/>
      <c r="OKE32" s="4888"/>
      <c r="OKF32" s="4888"/>
      <c r="OKG32" s="7773" t="s">
        <v>3189</v>
      </c>
      <c r="OKH32" s="7774"/>
      <c r="OKI32" s="4882">
        <f>SUM(OKJ32:OKM32)</f>
        <v>0</v>
      </c>
      <c r="OKJ32" s="4883"/>
      <c r="OKK32" s="4875"/>
      <c r="OKL32" s="4875"/>
      <c r="OKM32" s="4884"/>
      <c r="OKN32" s="4885"/>
      <c r="OKO32" s="4886"/>
      <c r="OKP32" s="4883"/>
      <c r="OKQ32" s="4885"/>
      <c r="OKR32" s="4884"/>
      <c r="OKS32" s="4887"/>
      <c r="OKT32" s="4888"/>
      <c r="OKU32" s="4888"/>
      <c r="OKV32" s="4888"/>
      <c r="OKW32" s="7773" t="s">
        <v>3189</v>
      </c>
      <c r="OKX32" s="7774"/>
      <c r="OKY32" s="4882">
        <f>SUM(OKZ32:OLC32)</f>
        <v>0</v>
      </c>
      <c r="OKZ32" s="4883"/>
      <c r="OLA32" s="4875"/>
      <c r="OLB32" s="4875"/>
      <c r="OLC32" s="4884"/>
      <c r="OLD32" s="4885"/>
      <c r="OLE32" s="4886"/>
      <c r="OLF32" s="4883"/>
      <c r="OLG32" s="4885"/>
      <c r="OLH32" s="4884"/>
      <c r="OLI32" s="4887"/>
      <c r="OLJ32" s="4888"/>
      <c r="OLK32" s="4888"/>
      <c r="OLL32" s="4888"/>
      <c r="OLM32" s="7773" t="s">
        <v>3189</v>
      </c>
      <c r="OLN32" s="7774"/>
      <c r="OLO32" s="4882">
        <f>SUM(OLP32:OLS32)</f>
        <v>0</v>
      </c>
      <c r="OLP32" s="4883"/>
      <c r="OLQ32" s="4875"/>
      <c r="OLR32" s="4875"/>
      <c r="OLS32" s="4884"/>
      <c r="OLT32" s="4885"/>
      <c r="OLU32" s="4886"/>
      <c r="OLV32" s="4883"/>
      <c r="OLW32" s="4885"/>
      <c r="OLX32" s="4884"/>
      <c r="OLY32" s="4887"/>
      <c r="OLZ32" s="4888"/>
      <c r="OMA32" s="4888"/>
      <c r="OMB32" s="4888"/>
      <c r="OMC32" s="7773" t="s">
        <v>3189</v>
      </c>
      <c r="OMD32" s="7774"/>
      <c r="OME32" s="4882">
        <f>SUM(OMF32:OMI32)</f>
        <v>0</v>
      </c>
      <c r="OMF32" s="4883"/>
      <c r="OMG32" s="4875"/>
      <c r="OMH32" s="4875"/>
      <c r="OMI32" s="4884"/>
      <c r="OMJ32" s="4885"/>
      <c r="OMK32" s="4886"/>
      <c r="OML32" s="4883"/>
      <c r="OMM32" s="4885"/>
      <c r="OMN32" s="4884"/>
      <c r="OMO32" s="4887"/>
      <c r="OMP32" s="4888"/>
      <c r="OMQ32" s="4888"/>
      <c r="OMR32" s="4888"/>
      <c r="OMS32" s="7773" t="s">
        <v>3189</v>
      </c>
      <c r="OMT32" s="7774"/>
      <c r="OMU32" s="4882">
        <f>SUM(OMV32:OMY32)</f>
        <v>0</v>
      </c>
      <c r="OMV32" s="4883"/>
      <c r="OMW32" s="4875"/>
      <c r="OMX32" s="4875"/>
      <c r="OMY32" s="4884"/>
      <c r="OMZ32" s="4885"/>
      <c r="ONA32" s="4886"/>
      <c r="ONB32" s="4883"/>
      <c r="ONC32" s="4885"/>
      <c r="OND32" s="4884"/>
      <c r="ONE32" s="4887"/>
      <c r="ONF32" s="4888"/>
      <c r="ONG32" s="4888"/>
      <c r="ONH32" s="4888"/>
      <c r="ONI32" s="7773" t="s">
        <v>3189</v>
      </c>
      <c r="ONJ32" s="7774"/>
      <c r="ONK32" s="4882">
        <f>SUM(ONL32:ONO32)</f>
        <v>0</v>
      </c>
      <c r="ONL32" s="4883"/>
      <c r="ONM32" s="4875"/>
      <c r="ONN32" s="4875"/>
      <c r="ONO32" s="4884"/>
      <c r="ONP32" s="4885"/>
      <c r="ONQ32" s="4886"/>
      <c r="ONR32" s="4883"/>
      <c r="ONS32" s="4885"/>
      <c r="ONT32" s="4884"/>
      <c r="ONU32" s="4887"/>
      <c r="ONV32" s="4888"/>
      <c r="ONW32" s="4888"/>
      <c r="ONX32" s="4888"/>
      <c r="ONY32" s="7773" t="s">
        <v>3189</v>
      </c>
      <c r="ONZ32" s="7774"/>
      <c r="OOA32" s="4882">
        <f>SUM(OOB32:OOE32)</f>
        <v>0</v>
      </c>
      <c r="OOB32" s="4883"/>
      <c r="OOC32" s="4875"/>
      <c r="OOD32" s="4875"/>
      <c r="OOE32" s="4884"/>
      <c r="OOF32" s="4885"/>
      <c r="OOG32" s="4886"/>
      <c r="OOH32" s="4883"/>
      <c r="OOI32" s="4885"/>
      <c r="OOJ32" s="4884"/>
      <c r="OOK32" s="4887"/>
      <c r="OOL32" s="4888"/>
      <c r="OOM32" s="4888"/>
      <c r="OON32" s="4888"/>
      <c r="OOO32" s="7773" t="s">
        <v>3189</v>
      </c>
      <c r="OOP32" s="7774"/>
      <c r="OOQ32" s="4882">
        <f>SUM(OOR32:OOU32)</f>
        <v>0</v>
      </c>
      <c r="OOR32" s="4883"/>
      <c r="OOS32" s="4875"/>
      <c r="OOT32" s="4875"/>
      <c r="OOU32" s="4884"/>
      <c r="OOV32" s="4885"/>
      <c r="OOW32" s="4886"/>
      <c r="OOX32" s="4883"/>
      <c r="OOY32" s="4885"/>
      <c r="OOZ32" s="4884"/>
      <c r="OPA32" s="4887"/>
      <c r="OPB32" s="4888"/>
      <c r="OPC32" s="4888"/>
      <c r="OPD32" s="4888"/>
      <c r="OPE32" s="7773" t="s">
        <v>3189</v>
      </c>
      <c r="OPF32" s="7774"/>
      <c r="OPG32" s="4882">
        <f>SUM(OPH32:OPK32)</f>
        <v>0</v>
      </c>
      <c r="OPH32" s="4883"/>
      <c r="OPI32" s="4875"/>
      <c r="OPJ32" s="4875"/>
      <c r="OPK32" s="4884"/>
      <c r="OPL32" s="4885"/>
      <c r="OPM32" s="4886"/>
      <c r="OPN32" s="4883"/>
      <c r="OPO32" s="4885"/>
      <c r="OPP32" s="4884"/>
      <c r="OPQ32" s="4887"/>
      <c r="OPR32" s="4888"/>
      <c r="OPS32" s="4888"/>
      <c r="OPT32" s="4888"/>
      <c r="OPU32" s="7773" t="s">
        <v>3189</v>
      </c>
      <c r="OPV32" s="7774"/>
      <c r="OPW32" s="4882">
        <f>SUM(OPX32:OQA32)</f>
        <v>0</v>
      </c>
      <c r="OPX32" s="4883"/>
      <c r="OPY32" s="4875"/>
      <c r="OPZ32" s="4875"/>
      <c r="OQA32" s="4884"/>
      <c r="OQB32" s="4885"/>
      <c r="OQC32" s="4886"/>
      <c r="OQD32" s="4883"/>
      <c r="OQE32" s="4885"/>
      <c r="OQF32" s="4884"/>
      <c r="OQG32" s="4887"/>
      <c r="OQH32" s="4888"/>
      <c r="OQI32" s="4888"/>
      <c r="OQJ32" s="4888"/>
      <c r="OQK32" s="7773" t="s">
        <v>3189</v>
      </c>
      <c r="OQL32" s="7774"/>
      <c r="OQM32" s="4882">
        <f>SUM(OQN32:OQQ32)</f>
        <v>0</v>
      </c>
      <c r="OQN32" s="4883"/>
      <c r="OQO32" s="4875"/>
      <c r="OQP32" s="4875"/>
      <c r="OQQ32" s="4884"/>
      <c r="OQR32" s="4885"/>
      <c r="OQS32" s="4886"/>
      <c r="OQT32" s="4883"/>
      <c r="OQU32" s="4885"/>
      <c r="OQV32" s="4884"/>
      <c r="OQW32" s="4887"/>
      <c r="OQX32" s="4888"/>
      <c r="OQY32" s="4888"/>
      <c r="OQZ32" s="4888"/>
      <c r="ORA32" s="7773" t="s">
        <v>3189</v>
      </c>
      <c r="ORB32" s="7774"/>
      <c r="ORC32" s="4882">
        <f>SUM(ORD32:ORG32)</f>
        <v>0</v>
      </c>
      <c r="ORD32" s="4883"/>
      <c r="ORE32" s="4875"/>
      <c r="ORF32" s="4875"/>
      <c r="ORG32" s="4884"/>
      <c r="ORH32" s="4885"/>
      <c r="ORI32" s="4886"/>
      <c r="ORJ32" s="4883"/>
      <c r="ORK32" s="4885"/>
      <c r="ORL32" s="4884"/>
      <c r="ORM32" s="4887"/>
      <c r="ORN32" s="4888"/>
      <c r="ORO32" s="4888"/>
      <c r="ORP32" s="4888"/>
      <c r="ORQ32" s="7773" t="s">
        <v>3189</v>
      </c>
      <c r="ORR32" s="7774"/>
      <c r="ORS32" s="4882">
        <f>SUM(ORT32:ORW32)</f>
        <v>0</v>
      </c>
      <c r="ORT32" s="4883"/>
      <c r="ORU32" s="4875"/>
      <c r="ORV32" s="4875"/>
      <c r="ORW32" s="4884"/>
      <c r="ORX32" s="4885"/>
      <c r="ORY32" s="4886"/>
      <c r="ORZ32" s="4883"/>
      <c r="OSA32" s="4885"/>
      <c r="OSB32" s="4884"/>
      <c r="OSC32" s="4887"/>
      <c r="OSD32" s="4888"/>
      <c r="OSE32" s="4888"/>
      <c r="OSF32" s="4888"/>
      <c r="OSG32" s="7773" t="s">
        <v>3189</v>
      </c>
      <c r="OSH32" s="7774"/>
      <c r="OSI32" s="4882">
        <f>SUM(OSJ32:OSM32)</f>
        <v>0</v>
      </c>
      <c r="OSJ32" s="4883"/>
      <c r="OSK32" s="4875"/>
      <c r="OSL32" s="4875"/>
      <c r="OSM32" s="4884"/>
      <c r="OSN32" s="4885"/>
      <c r="OSO32" s="4886"/>
      <c r="OSP32" s="4883"/>
      <c r="OSQ32" s="4885"/>
      <c r="OSR32" s="4884"/>
      <c r="OSS32" s="4887"/>
      <c r="OST32" s="4888"/>
      <c r="OSU32" s="4888"/>
      <c r="OSV32" s="4888"/>
      <c r="OSW32" s="7773" t="s">
        <v>3189</v>
      </c>
      <c r="OSX32" s="7774"/>
      <c r="OSY32" s="4882">
        <f>SUM(OSZ32:OTC32)</f>
        <v>0</v>
      </c>
      <c r="OSZ32" s="4883"/>
      <c r="OTA32" s="4875"/>
      <c r="OTB32" s="4875"/>
      <c r="OTC32" s="4884"/>
      <c r="OTD32" s="4885"/>
      <c r="OTE32" s="4886"/>
      <c r="OTF32" s="4883"/>
      <c r="OTG32" s="4885"/>
      <c r="OTH32" s="4884"/>
      <c r="OTI32" s="4887"/>
      <c r="OTJ32" s="4888"/>
      <c r="OTK32" s="4888"/>
      <c r="OTL32" s="4888"/>
      <c r="OTM32" s="7773" t="s">
        <v>3189</v>
      </c>
      <c r="OTN32" s="7774"/>
      <c r="OTO32" s="4882">
        <f>SUM(OTP32:OTS32)</f>
        <v>0</v>
      </c>
      <c r="OTP32" s="4883"/>
      <c r="OTQ32" s="4875"/>
      <c r="OTR32" s="4875"/>
      <c r="OTS32" s="4884"/>
      <c r="OTT32" s="4885"/>
      <c r="OTU32" s="4886"/>
      <c r="OTV32" s="4883"/>
      <c r="OTW32" s="4885"/>
      <c r="OTX32" s="4884"/>
      <c r="OTY32" s="4887"/>
      <c r="OTZ32" s="4888"/>
      <c r="OUA32" s="4888"/>
      <c r="OUB32" s="4888"/>
      <c r="OUC32" s="7773" t="s">
        <v>3189</v>
      </c>
      <c r="OUD32" s="7774"/>
      <c r="OUE32" s="4882">
        <f>SUM(OUF32:OUI32)</f>
        <v>0</v>
      </c>
      <c r="OUF32" s="4883"/>
      <c r="OUG32" s="4875"/>
      <c r="OUH32" s="4875"/>
      <c r="OUI32" s="4884"/>
      <c r="OUJ32" s="4885"/>
      <c r="OUK32" s="4886"/>
      <c r="OUL32" s="4883"/>
      <c r="OUM32" s="4885"/>
      <c r="OUN32" s="4884"/>
      <c r="OUO32" s="4887"/>
      <c r="OUP32" s="4888"/>
      <c r="OUQ32" s="4888"/>
      <c r="OUR32" s="4888"/>
      <c r="OUS32" s="7773" t="s">
        <v>3189</v>
      </c>
      <c r="OUT32" s="7774"/>
      <c r="OUU32" s="4882">
        <f>SUM(OUV32:OUY32)</f>
        <v>0</v>
      </c>
      <c r="OUV32" s="4883"/>
      <c r="OUW32" s="4875"/>
      <c r="OUX32" s="4875"/>
      <c r="OUY32" s="4884"/>
      <c r="OUZ32" s="4885"/>
      <c r="OVA32" s="4886"/>
      <c r="OVB32" s="4883"/>
      <c r="OVC32" s="4885"/>
      <c r="OVD32" s="4884"/>
      <c r="OVE32" s="4887"/>
      <c r="OVF32" s="4888"/>
      <c r="OVG32" s="4888"/>
      <c r="OVH32" s="4888"/>
      <c r="OVI32" s="7773" t="s">
        <v>3189</v>
      </c>
      <c r="OVJ32" s="7774"/>
      <c r="OVK32" s="4882">
        <f>SUM(OVL32:OVO32)</f>
        <v>0</v>
      </c>
      <c r="OVL32" s="4883"/>
      <c r="OVM32" s="4875"/>
      <c r="OVN32" s="4875"/>
      <c r="OVO32" s="4884"/>
      <c r="OVP32" s="4885"/>
      <c r="OVQ32" s="4886"/>
      <c r="OVR32" s="4883"/>
      <c r="OVS32" s="4885"/>
      <c r="OVT32" s="4884"/>
      <c r="OVU32" s="4887"/>
      <c r="OVV32" s="4888"/>
      <c r="OVW32" s="4888"/>
      <c r="OVX32" s="4888"/>
      <c r="OVY32" s="7773" t="s">
        <v>3189</v>
      </c>
      <c r="OVZ32" s="7774"/>
      <c r="OWA32" s="4882">
        <f>SUM(OWB32:OWE32)</f>
        <v>0</v>
      </c>
      <c r="OWB32" s="4883"/>
      <c r="OWC32" s="4875"/>
      <c r="OWD32" s="4875"/>
      <c r="OWE32" s="4884"/>
      <c r="OWF32" s="4885"/>
      <c r="OWG32" s="4886"/>
      <c r="OWH32" s="4883"/>
      <c r="OWI32" s="4885"/>
      <c r="OWJ32" s="4884"/>
      <c r="OWK32" s="4887"/>
      <c r="OWL32" s="4888"/>
      <c r="OWM32" s="4888"/>
      <c r="OWN32" s="4888"/>
      <c r="OWO32" s="7773" t="s">
        <v>3189</v>
      </c>
      <c r="OWP32" s="7774"/>
      <c r="OWQ32" s="4882">
        <f>SUM(OWR32:OWU32)</f>
        <v>0</v>
      </c>
      <c r="OWR32" s="4883"/>
      <c r="OWS32" s="4875"/>
      <c r="OWT32" s="4875"/>
      <c r="OWU32" s="4884"/>
      <c r="OWV32" s="4885"/>
      <c r="OWW32" s="4886"/>
      <c r="OWX32" s="4883"/>
      <c r="OWY32" s="4885"/>
      <c r="OWZ32" s="4884"/>
      <c r="OXA32" s="4887"/>
      <c r="OXB32" s="4888"/>
      <c r="OXC32" s="4888"/>
      <c r="OXD32" s="4888"/>
      <c r="OXE32" s="7773" t="s">
        <v>3189</v>
      </c>
      <c r="OXF32" s="7774"/>
      <c r="OXG32" s="4882">
        <f>SUM(OXH32:OXK32)</f>
        <v>0</v>
      </c>
      <c r="OXH32" s="4883"/>
      <c r="OXI32" s="4875"/>
      <c r="OXJ32" s="4875"/>
      <c r="OXK32" s="4884"/>
      <c r="OXL32" s="4885"/>
      <c r="OXM32" s="4886"/>
      <c r="OXN32" s="4883"/>
      <c r="OXO32" s="4885"/>
      <c r="OXP32" s="4884"/>
      <c r="OXQ32" s="4887"/>
      <c r="OXR32" s="4888"/>
      <c r="OXS32" s="4888"/>
      <c r="OXT32" s="4888"/>
      <c r="OXU32" s="7773" t="s">
        <v>3189</v>
      </c>
      <c r="OXV32" s="7774"/>
      <c r="OXW32" s="4882">
        <f>SUM(OXX32:OYA32)</f>
        <v>0</v>
      </c>
      <c r="OXX32" s="4883"/>
      <c r="OXY32" s="4875"/>
      <c r="OXZ32" s="4875"/>
      <c r="OYA32" s="4884"/>
      <c r="OYB32" s="4885"/>
      <c r="OYC32" s="4886"/>
      <c r="OYD32" s="4883"/>
      <c r="OYE32" s="4885"/>
      <c r="OYF32" s="4884"/>
      <c r="OYG32" s="4887"/>
      <c r="OYH32" s="4888"/>
      <c r="OYI32" s="4888"/>
      <c r="OYJ32" s="4888"/>
      <c r="OYK32" s="7773" t="s">
        <v>3189</v>
      </c>
      <c r="OYL32" s="7774"/>
      <c r="OYM32" s="4882">
        <f>SUM(OYN32:OYQ32)</f>
        <v>0</v>
      </c>
      <c r="OYN32" s="4883"/>
      <c r="OYO32" s="4875"/>
      <c r="OYP32" s="4875"/>
      <c r="OYQ32" s="4884"/>
      <c r="OYR32" s="4885"/>
      <c r="OYS32" s="4886"/>
      <c r="OYT32" s="4883"/>
      <c r="OYU32" s="4885"/>
      <c r="OYV32" s="4884"/>
      <c r="OYW32" s="4887"/>
      <c r="OYX32" s="4888"/>
      <c r="OYY32" s="4888"/>
      <c r="OYZ32" s="4888"/>
      <c r="OZA32" s="7773" t="s">
        <v>3189</v>
      </c>
      <c r="OZB32" s="7774"/>
      <c r="OZC32" s="4882">
        <f>SUM(OZD32:OZG32)</f>
        <v>0</v>
      </c>
      <c r="OZD32" s="4883"/>
      <c r="OZE32" s="4875"/>
      <c r="OZF32" s="4875"/>
      <c r="OZG32" s="4884"/>
      <c r="OZH32" s="4885"/>
      <c r="OZI32" s="4886"/>
      <c r="OZJ32" s="4883"/>
      <c r="OZK32" s="4885"/>
      <c r="OZL32" s="4884"/>
      <c r="OZM32" s="4887"/>
      <c r="OZN32" s="4888"/>
      <c r="OZO32" s="4888"/>
      <c r="OZP32" s="4888"/>
      <c r="OZQ32" s="7773" t="s">
        <v>3189</v>
      </c>
      <c r="OZR32" s="7774"/>
      <c r="OZS32" s="4882">
        <f>SUM(OZT32:OZW32)</f>
        <v>0</v>
      </c>
      <c r="OZT32" s="4883"/>
      <c r="OZU32" s="4875"/>
      <c r="OZV32" s="4875"/>
      <c r="OZW32" s="4884"/>
      <c r="OZX32" s="4885"/>
      <c r="OZY32" s="4886"/>
      <c r="OZZ32" s="4883"/>
      <c r="PAA32" s="4885"/>
      <c r="PAB32" s="4884"/>
      <c r="PAC32" s="4887"/>
      <c r="PAD32" s="4888"/>
      <c r="PAE32" s="4888"/>
      <c r="PAF32" s="4888"/>
      <c r="PAG32" s="7773" t="s">
        <v>3189</v>
      </c>
      <c r="PAH32" s="7774"/>
      <c r="PAI32" s="4882">
        <f>SUM(PAJ32:PAM32)</f>
        <v>0</v>
      </c>
      <c r="PAJ32" s="4883"/>
      <c r="PAK32" s="4875"/>
      <c r="PAL32" s="4875"/>
      <c r="PAM32" s="4884"/>
      <c r="PAN32" s="4885"/>
      <c r="PAO32" s="4886"/>
      <c r="PAP32" s="4883"/>
      <c r="PAQ32" s="4885"/>
      <c r="PAR32" s="4884"/>
      <c r="PAS32" s="4887"/>
      <c r="PAT32" s="4888"/>
      <c r="PAU32" s="4888"/>
      <c r="PAV32" s="4888"/>
      <c r="PAW32" s="7773" t="s">
        <v>3189</v>
      </c>
      <c r="PAX32" s="7774"/>
      <c r="PAY32" s="4882">
        <f>SUM(PAZ32:PBC32)</f>
        <v>0</v>
      </c>
      <c r="PAZ32" s="4883"/>
      <c r="PBA32" s="4875"/>
      <c r="PBB32" s="4875"/>
      <c r="PBC32" s="4884"/>
      <c r="PBD32" s="4885"/>
      <c r="PBE32" s="4886"/>
      <c r="PBF32" s="4883"/>
      <c r="PBG32" s="4885"/>
      <c r="PBH32" s="4884"/>
      <c r="PBI32" s="4887"/>
      <c r="PBJ32" s="4888"/>
      <c r="PBK32" s="4888"/>
      <c r="PBL32" s="4888"/>
      <c r="PBM32" s="7773" t="s">
        <v>3189</v>
      </c>
      <c r="PBN32" s="7774"/>
      <c r="PBO32" s="4882">
        <f>SUM(PBP32:PBS32)</f>
        <v>0</v>
      </c>
      <c r="PBP32" s="4883"/>
      <c r="PBQ32" s="4875"/>
      <c r="PBR32" s="4875"/>
      <c r="PBS32" s="4884"/>
      <c r="PBT32" s="4885"/>
      <c r="PBU32" s="4886"/>
      <c r="PBV32" s="4883"/>
      <c r="PBW32" s="4885"/>
      <c r="PBX32" s="4884"/>
      <c r="PBY32" s="4887"/>
      <c r="PBZ32" s="4888"/>
      <c r="PCA32" s="4888"/>
      <c r="PCB32" s="4888"/>
      <c r="PCC32" s="7773" t="s">
        <v>3189</v>
      </c>
      <c r="PCD32" s="7774"/>
      <c r="PCE32" s="4882">
        <f>SUM(PCF32:PCI32)</f>
        <v>0</v>
      </c>
      <c r="PCF32" s="4883"/>
      <c r="PCG32" s="4875"/>
      <c r="PCH32" s="4875"/>
      <c r="PCI32" s="4884"/>
      <c r="PCJ32" s="4885"/>
      <c r="PCK32" s="4886"/>
      <c r="PCL32" s="4883"/>
      <c r="PCM32" s="4885"/>
      <c r="PCN32" s="4884"/>
      <c r="PCO32" s="4887"/>
      <c r="PCP32" s="4888"/>
      <c r="PCQ32" s="4888"/>
      <c r="PCR32" s="4888"/>
      <c r="PCS32" s="7773" t="s">
        <v>3189</v>
      </c>
      <c r="PCT32" s="7774"/>
      <c r="PCU32" s="4882">
        <f>SUM(PCV32:PCY32)</f>
        <v>0</v>
      </c>
      <c r="PCV32" s="4883"/>
      <c r="PCW32" s="4875"/>
      <c r="PCX32" s="4875"/>
      <c r="PCY32" s="4884"/>
      <c r="PCZ32" s="4885"/>
      <c r="PDA32" s="4886"/>
      <c r="PDB32" s="4883"/>
      <c r="PDC32" s="4885"/>
      <c r="PDD32" s="4884"/>
      <c r="PDE32" s="4887"/>
      <c r="PDF32" s="4888"/>
      <c r="PDG32" s="4888"/>
      <c r="PDH32" s="4888"/>
      <c r="PDI32" s="7773" t="s">
        <v>3189</v>
      </c>
      <c r="PDJ32" s="7774"/>
      <c r="PDK32" s="4882">
        <f>SUM(PDL32:PDO32)</f>
        <v>0</v>
      </c>
      <c r="PDL32" s="4883"/>
      <c r="PDM32" s="4875"/>
      <c r="PDN32" s="4875"/>
      <c r="PDO32" s="4884"/>
      <c r="PDP32" s="4885"/>
      <c r="PDQ32" s="4886"/>
      <c r="PDR32" s="4883"/>
      <c r="PDS32" s="4885"/>
      <c r="PDT32" s="4884"/>
      <c r="PDU32" s="4887"/>
      <c r="PDV32" s="4888"/>
      <c r="PDW32" s="4888"/>
      <c r="PDX32" s="4888"/>
      <c r="PDY32" s="7773" t="s">
        <v>3189</v>
      </c>
      <c r="PDZ32" s="7774"/>
      <c r="PEA32" s="4882">
        <f>SUM(PEB32:PEE32)</f>
        <v>0</v>
      </c>
      <c r="PEB32" s="4883"/>
      <c r="PEC32" s="4875"/>
      <c r="PED32" s="4875"/>
      <c r="PEE32" s="4884"/>
      <c r="PEF32" s="4885"/>
      <c r="PEG32" s="4886"/>
      <c r="PEH32" s="4883"/>
      <c r="PEI32" s="4885"/>
      <c r="PEJ32" s="4884"/>
      <c r="PEK32" s="4887"/>
      <c r="PEL32" s="4888"/>
      <c r="PEM32" s="4888"/>
      <c r="PEN32" s="4888"/>
      <c r="PEO32" s="7773" t="s">
        <v>3189</v>
      </c>
      <c r="PEP32" s="7774"/>
      <c r="PEQ32" s="4882">
        <f>SUM(PER32:PEU32)</f>
        <v>0</v>
      </c>
      <c r="PER32" s="4883"/>
      <c r="PES32" s="4875"/>
      <c r="PET32" s="4875"/>
      <c r="PEU32" s="4884"/>
      <c r="PEV32" s="4885"/>
      <c r="PEW32" s="4886"/>
      <c r="PEX32" s="4883"/>
      <c r="PEY32" s="4885"/>
      <c r="PEZ32" s="4884"/>
      <c r="PFA32" s="4887"/>
      <c r="PFB32" s="4888"/>
      <c r="PFC32" s="4888"/>
      <c r="PFD32" s="4888"/>
      <c r="PFE32" s="7773" t="s">
        <v>3189</v>
      </c>
      <c r="PFF32" s="7774"/>
      <c r="PFG32" s="4882">
        <f>SUM(PFH32:PFK32)</f>
        <v>0</v>
      </c>
      <c r="PFH32" s="4883"/>
      <c r="PFI32" s="4875"/>
      <c r="PFJ32" s="4875"/>
      <c r="PFK32" s="4884"/>
      <c r="PFL32" s="4885"/>
      <c r="PFM32" s="4886"/>
      <c r="PFN32" s="4883"/>
      <c r="PFO32" s="4885"/>
      <c r="PFP32" s="4884"/>
      <c r="PFQ32" s="4887"/>
      <c r="PFR32" s="4888"/>
      <c r="PFS32" s="4888"/>
      <c r="PFT32" s="4888"/>
      <c r="PFU32" s="7773" t="s">
        <v>3189</v>
      </c>
      <c r="PFV32" s="7774"/>
      <c r="PFW32" s="4882">
        <f>SUM(PFX32:PGA32)</f>
        <v>0</v>
      </c>
      <c r="PFX32" s="4883"/>
      <c r="PFY32" s="4875"/>
      <c r="PFZ32" s="4875"/>
      <c r="PGA32" s="4884"/>
      <c r="PGB32" s="4885"/>
      <c r="PGC32" s="4886"/>
      <c r="PGD32" s="4883"/>
      <c r="PGE32" s="4885"/>
      <c r="PGF32" s="4884"/>
      <c r="PGG32" s="4887"/>
      <c r="PGH32" s="4888"/>
      <c r="PGI32" s="4888"/>
      <c r="PGJ32" s="4888"/>
      <c r="PGK32" s="7773" t="s">
        <v>3189</v>
      </c>
      <c r="PGL32" s="7774"/>
      <c r="PGM32" s="4882">
        <f>SUM(PGN32:PGQ32)</f>
        <v>0</v>
      </c>
      <c r="PGN32" s="4883"/>
      <c r="PGO32" s="4875"/>
      <c r="PGP32" s="4875"/>
      <c r="PGQ32" s="4884"/>
      <c r="PGR32" s="4885"/>
      <c r="PGS32" s="4886"/>
      <c r="PGT32" s="4883"/>
      <c r="PGU32" s="4885"/>
      <c r="PGV32" s="4884"/>
      <c r="PGW32" s="4887"/>
      <c r="PGX32" s="4888"/>
      <c r="PGY32" s="4888"/>
      <c r="PGZ32" s="4888"/>
      <c r="PHA32" s="7773" t="s">
        <v>3189</v>
      </c>
      <c r="PHB32" s="7774"/>
      <c r="PHC32" s="4882">
        <f>SUM(PHD32:PHG32)</f>
        <v>0</v>
      </c>
      <c r="PHD32" s="4883"/>
      <c r="PHE32" s="4875"/>
      <c r="PHF32" s="4875"/>
      <c r="PHG32" s="4884"/>
      <c r="PHH32" s="4885"/>
      <c r="PHI32" s="4886"/>
      <c r="PHJ32" s="4883"/>
      <c r="PHK32" s="4885"/>
      <c r="PHL32" s="4884"/>
      <c r="PHM32" s="4887"/>
      <c r="PHN32" s="4888"/>
      <c r="PHO32" s="4888"/>
      <c r="PHP32" s="4888"/>
      <c r="PHQ32" s="7773" t="s">
        <v>3189</v>
      </c>
      <c r="PHR32" s="7774"/>
      <c r="PHS32" s="4882">
        <f>SUM(PHT32:PHW32)</f>
        <v>0</v>
      </c>
      <c r="PHT32" s="4883"/>
      <c r="PHU32" s="4875"/>
      <c r="PHV32" s="4875"/>
      <c r="PHW32" s="4884"/>
      <c r="PHX32" s="4885"/>
      <c r="PHY32" s="4886"/>
      <c r="PHZ32" s="4883"/>
      <c r="PIA32" s="4885"/>
      <c r="PIB32" s="4884"/>
      <c r="PIC32" s="4887"/>
      <c r="PID32" s="4888"/>
      <c r="PIE32" s="4888"/>
      <c r="PIF32" s="4888"/>
      <c r="PIG32" s="7773" t="s">
        <v>3189</v>
      </c>
      <c r="PIH32" s="7774"/>
      <c r="PII32" s="4882">
        <f>SUM(PIJ32:PIM32)</f>
        <v>0</v>
      </c>
      <c r="PIJ32" s="4883"/>
      <c r="PIK32" s="4875"/>
      <c r="PIL32" s="4875"/>
      <c r="PIM32" s="4884"/>
      <c r="PIN32" s="4885"/>
      <c r="PIO32" s="4886"/>
      <c r="PIP32" s="4883"/>
      <c r="PIQ32" s="4885"/>
      <c r="PIR32" s="4884"/>
      <c r="PIS32" s="4887"/>
      <c r="PIT32" s="4888"/>
      <c r="PIU32" s="4888"/>
      <c r="PIV32" s="4888"/>
      <c r="PIW32" s="7773" t="s">
        <v>3189</v>
      </c>
      <c r="PIX32" s="7774"/>
      <c r="PIY32" s="4882">
        <f>SUM(PIZ32:PJC32)</f>
        <v>0</v>
      </c>
      <c r="PIZ32" s="4883"/>
      <c r="PJA32" s="4875"/>
      <c r="PJB32" s="4875"/>
      <c r="PJC32" s="4884"/>
      <c r="PJD32" s="4885"/>
      <c r="PJE32" s="4886"/>
      <c r="PJF32" s="4883"/>
      <c r="PJG32" s="4885"/>
      <c r="PJH32" s="4884"/>
      <c r="PJI32" s="4887"/>
      <c r="PJJ32" s="4888"/>
      <c r="PJK32" s="4888"/>
      <c r="PJL32" s="4888"/>
      <c r="PJM32" s="7773" t="s">
        <v>3189</v>
      </c>
      <c r="PJN32" s="7774"/>
      <c r="PJO32" s="4882">
        <f>SUM(PJP32:PJS32)</f>
        <v>0</v>
      </c>
      <c r="PJP32" s="4883"/>
      <c r="PJQ32" s="4875"/>
      <c r="PJR32" s="4875"/>
      <c r="PJS32" s="4884"/>
      <c r="PJT32" s="4885"/>
      <c r="PJU32" s="4886"/>
      <c r="PJV32" s="4883"/>
      <c r="PJW32" s="4885"/>
      <c r="PJX32" s="4884"/>
      <c r="PJY32" s="4887"/>
      <c r="PJZ32" s="4888"/>
      <c r="PKA32" s="4888"/>
      <c r="PKB32" s="4888"/>
      <c r="PKC32" s="7773" t="s">
        <v>3189</v>
      </c>
      <c r="PKD32" s="7774"/>
      <c r="PKE32" s="4882">
        <f>SUM(PKF32:PKI32)</f>
        <v>0</v>
      </c>
      <c r="PKF32" s="4883"/>
      <c r="PKG32" s="4875"/>
      <c r="PKH32" s="4875"/>
      <c r="PKI32" s="4884"/>
      <c r="PKJ32" s="4885"/>
      <c r="PKK32" s="4886"/>
      <c r="PKL32" s="4883"/>
      <c r="PKM32" s="4885"/>
      <c r="PKN32" s="4884"/>
      <c r="PKO32" s="4887"/>
      <c r="PKP32" s="4888"/>
      <c r="PKQ32" s="4888"/>
      <c r="PKR32" s="4888"/>
      <c r="PKS32" s="7773" t="s">
        <v>3189</v>
      </c>
      <c r="PKT32" s="7774"/>
      <c r="PKU32" s="4882">
        <f>SUM(PKV32:PKY32)</f>
        <v>0</v>
      </c>
      <c r="PKV32" s="4883"/>
      <c r="PKW32" s="4875"/>
      <c r="PKX32" s="4875"/>
      <c r="PKY32" s="4884"/>
      <c r="PKZ32" s="4885"/>
      <c r="PLA32" s="4886"/>
      <c r="PLB32" s="4883"/>
      <c r="PLC32" s="4885"/>
      <c r="PLD32" s="4884"/>
      <c r="PLE32" s="4887"/>
      <c r="PLF32" s="4888"/>
      <c r="PLG32" s="4888"/>
      <c r="PLH32" s="4888"/>
      <c r="PLI32" s="7773" t="s">
        <v>3189</v>
      </c>
      <c r="PLJ32" s="7774"/>
      <c r="PLK32" s="4882">
        <f>SUM(PLL32:PLO32)</f>
        <v>0</v>
      </c>
      <c r="PLL32" s="4883"/>
      <c r="PLM32" s="4875"/>
      <c r="PLN32" s="4875"/>
      <c r="PLO32" s="4884"/>
      <c r="PLP32" s="4885"/>
      <c r="PLQ32" s="4886"/>
      <c r="PLR32" s="4883"/>
      <c r="PLS32" s="4885"/>
      <c r="PLT32" s="4884"/>
      <c r="PLU32" s="4887"/>
      <c r="PLV32" s="4888"/>
      <c r="PLW32" s="4888"/>
      <c r="PLX32" s="4888"/>
      <c r="PLY32" s="7773" t="s">
        <v>3189</v>
      </c>
      <c r="PLZ32" s="7774"/>
      <c r="PMA32" s="4882">
        <f>SUM(PMB32:PME32)</f>
        <v>0</v>
      </c>
      <c r="PMB32" s="4883"/>
      <c r="PMC32" s="4875"/>
      <c r="PMD32" s="4875"/>
      <c r="PME32" s="4884"/>
      <c r="PMF32" s="4885"/>
      <c r="PMG32" s="4886"/>
      <c r="PMH32" s="4883"/>
      <c r="PMI32" s="4885"/>
      <c r="PMJ32" s="4884"/>
      <c r="PMK32" s="4887"/>
      <c r="PML32" s="4888"/>
      <c r="PMM32" s="4888"/>
      <c r="PMN32" s="4888"/>
      <c r="PMO32" s="7773" t="s">
        <v>3189</v>
      </c>
      <c r="PMP32" s="7774"/>
      <c r="PMQ32" s="4882">
        <f>SUM(PMR32:PMU32)</f>
        <v>0</v>
      </c>
      <c r="PMR32" s="4883"/>
      <c r="PMS32" s="4875"/>
      <c r="PMT32" s="4875"/>
      <c r="PMU32" s="4884"/>
      <c r="PMV32" s="4885"/>
      <c r="PMW32" s="4886"/>
      <c r="PMX32" s="4883"/>
      <c r="PMY32" s="4885"/>
      <c r="PMZ32" s="4884"/>
      <c r="PNA32" s="4887"/>
      <c r="PNB32" s="4888"/>
      <c r="PNC32" s="4888"/>
      <c r="PND32" s="4888"/>
      <c r="PNE32" s="7773" t="s">
        <v>3189</v>
      </c>
      <c r="PNF32" s="7774"/>
      <c r="PNG32" s="4882">
        <f>SUM(PNH32:PNK32)</f>
        <v>0</v>
      </c>
      <c r="PNH32" s="4883"/>
      <c r="PNI32" s="4875"/>
      <c r="PNJ32" s="4875"/>
      <c r="PNK32" s="4884"/>
      <c r="PNL32" s="4885"/>
      <c r="PNM32" s="4886"/>
      <c r="PNN32" s="4883"/>
      <c r="PNO32" s="4885"/>
      <c r="PNP32" s="4884"/>
      <c r="PNQ32" s="4887"/>
      <c r="PNR32" s="4888"/>
      <c r="PNS32" s="4888"/>
      <c r="PNT32" s="4888"/>
      <c r="PNU32" s="7773" t="s">
        <v>3189</v>
      </c>
      <c r="PNV32" s="7774"/>
      <c r="PNW32" s="4882">
        <f>SUM(PNX32:POA32)</f>
        <v>0</v>
      </c>
      <c r="PNX32" s="4883"/>
      <c r="PNY32" s="4875"/>
      <c r="PNZ32" s="4875"/>
      <c r="POA32" s="4884"/>
      <c r="POB32" s="4885"/>
      <c r="POC32" s="4886"/>
      <c r="POD32" s="4883"/>
      <c r="POE32" s="4885"/>
      <c r="POF32" s="4884"/>
      <c r="POG32" s="4887"/>
      <c r="POH32" s="4888"/>
      <c r="POI32" s="4888"/>
      <c r="POJ32" s="4888"/>
      <c r="POK32" s="7773" t="s">
        <v>3189</v>
      </c>
      <c r="POL32" s="7774"/>
      <c r="POM32" s="4882">
        <f>SUM(PON32:POQ32)</f>
        <v>0</v>
      </c>
      <c r="PON32" s="4883"/>
      <c r="POO32" s="4875"/>
      <c r="POP32" s="4875"/>
      <c r="POQ32" s="4884"/>
      <c r="POR32" s="4885"/>
      <c r="POS32" s="4886"/>
      <c r="POT32" s="4883"/>
      <c r="POU32" s="4885"/>
      <c r="POV32" s="4884"/>
      <c r="POW32" s="4887"/>
      <c r="POX32" s="4888"/>
      <c r="POY32" s="4888"/>
      <c r="POZ32" s="4888"/>
      <c r="PPA32" s="7773" t="s">
        <v>3189</v>
      </c>
      <c r="PPB32" s="7774"/>
      <c r="PPC32" s="4882">
        <f>SUM(PPD32:PPG32)</f>
        <v>0</v>
      </c>
      <c r="PPD32" s="4883"/>
      <c r="PPE32" s="4875"/>
      <c r="PPF32" s="4875"/>
      <c r="PPG32" s="4884"/>
      <c r="PPH32" s="4885"/>
      <c r="PPI32" s="4886"/>
      <c r="PPJ32" s="4883"/>
      <c r="PPK32" s="4885"/>
      <c r="PPL32" s="4884"/>
      <c r="PPM32" s="4887"/>
      <c r="PPN32" s="4888"/>
      <c r="PPO32" s="4888"/>
      <c r="PPP32" s="4888"/>
      <c r="PPQ32" s="7773" t="s">
        <v>3189</v>
      </c>
      <c r="PPR32" s="7774"/>
      <c r="PPS32" s="4882">
        <f>SUM(PPT32:PPW32)</f>
        <v>0</v>
      </c>
      <c r="PPT32" s="4883"/>
      <c r="PPU32" s="4875"/>
      <c r="PPV32" s="4875"/>
      <c r="PPW32" s="4884"/>
      <c r="PPX32" s="4885"/>
      <c r="PPY32" s="4886"/>
      <c r="PPZ32" s="4883"/>
      <c r="PQA32" s="4885"/>
      <c r="PQB32" s="4884"/>
      <c r="PQC32" s="4887"/>
      <c r="PQD32" s="4888"/>
      <c r="PQE32" s="4888"/>
      <c r="PQF32" s="4888"/>
      <c r="PQG32" s="7773" t="s">
        <v>3189</v>
      </c>
      <c r="PQH32" s="7774"/>
      <c r="PQI32" s="4882">
        <f>SUM(PQJ32:PQM32)</f>
        <v>0</v>
      </c>
      <c r="PQJ32" s="4883"/>
      <c r="PQK32" s="4875"/>
      <c r="PQL32" s="4875"/>
      <c r="PQM32" s="4884"/>
      <c r="PQN32" s="4885"/>
      <c r="PQO32" s="4886"/>
      <c r="PQP32" s="4883"/>
      <c r="PQQ32" s="4885"/>
      <c r="PQR32" s="4884"/>
      <c r="PQS32" s="4887"/>
      <c r="PQT32" s="4888"/>
      <c r="PQU32" s="4888"/>
      <c r="PQV32" s="4888"/>
      <c r="PQW32" s="7773" t="s">
        <v>3189</v>
      </c>
      <c r="PQX32" s="7774"/>
      <c r="PQY32" s="4882">
        <f>SUM(PQZ32:PRC32)</f>
        <v>0</v>
      </c>
      <c r="PQZ32" s="4883"/>
      <c r="PRA32" s="4875"/>
      <c r="PRB32" s="4875"/>
      <c r="PRC32" s="4884"/>
      <c r="PRD32" s="4885"/>
      <c r="PRE32" s="4886"/>
      <c r="PRF32" s="4883"/>
      <c r="PRG32" s="4885"/>
      <c r="PRH32" s="4884"/>
      <c r="PRI32" s="4887"/>
      <c r="PRJ32" s="4888"/>
      <c r="PRK32" s="4888"/>
      <c r="PRL32" s="4888"/>
      <c r="PRM32" s="7773" t="s">
        <v>3189</v>
      </c>
      <c r="PRN32" s="7774"/>
      <c r="PRO32" s="4882">
        <f>SUM(PRP32:PRS32)</f>
        <v>0</v>
      </c>
      <c r="PRP32" s="4883"/>
      <c r="PRQ32" s="4875"/>
      <c r="PRR32" s="4875"/>
      <c r="PRS32" s="4884"/>
      <c r="PRT32" s="4885"/>
      <c r="PRU32" s="4886"/>
      <c r="PRV32" s="4883"/>
      <c r="PRW32" s="4885"/>
      <c r="PRX32" s="4884"/>
      <c r="PRY32" s="4887"/>
      <c r="PRZ32" s="4888"/>
      <c r="PSA32" s="4888"/>
      <c r="PSB32" s="4888"/>
      <c r="PSC32" s="7773" t="s">
        <v>3189</v>
      </c>
      <c r="PSD32" s="7774"/>
      <c r="PSE32" s="4882">
        <f>SUM(PSF32:PSI32)</f>
        <v>0</v>
      </c>
      <c r="PSF32" s="4883"/>
      <c r="PSG32" s="4875"/>
      <c r="PSH32" s="4875"/>
      <c r="PSI32" s="4884"/>
      <c r="PSJ32" s="4885"/>
      <c r="PSK32" s="4886"/>
      <c r="PSL32" s="4883"/>
      <c r="PSM32" s="4885"/>
      <c r="PSN32" s="4884"/>
      <c r="PSO32" s="4887"/>
      <c r="PSP32" s="4888"/>
      <c r="PSQ32" s="4888"/>
      <c r="PSR32" s="4888"/>
      <c r="PSS32" s="7773" t="s">
        <v>3189</v>
      </c>
      <c r="PST32" s="7774"/>
      <c r="PSU32" s="4882">
        <f>SUM(PSV32:PSY32)</f>
        <v>0</v>
      </c>
      <c r="PSV32" s="4883"/>
      <c r="PSW32" s="4875"/>
      <c r="PSX32" s="4875"/>
      <c r="PSY32" s="4884"/>
      <c r="PSZ32" s="4885"/>
      <c r="PTA32" s="4886"/>
      <c r="PTB32" s="4883"/>
      <c r="PTC32" s="4885"/>
      <c r="PTD32" s="4884"/>
      <c r="PTE32" s="4887"/>
      <c r="PTF32" s="4888"/>
      <c r="PTG32" s="4888"/>
      <c r="PTH32" s="4888"/>
      <c r="PTI32" s="7773" t="s">
        <v>3189</v>
      </c>
      <c r="PTJ32" s="7774"/>
      <c r="PTK32" s="4882">
        <f>SUM(PTL32:PTO32)</f>
        <v>0</v>
      </c>
      <c r="PTL32" s="4883"/>
      <c r="PTM32" s="4875"/>
      <c r="PTN32" s="4875"/>
      <c r="PTO32" s="4884"/>
      <c r="PTP32" s="4885"/>
      <c r="PTQ32" s="4886"/>
      <c r="PTR32" s="4883"/>
      <c r="PTS32" s="4885"/>
      <c r="PTT32" s="4884"/>
      <c r="PTU32" s="4887"/>
      <c r="PTV32" s="4888"/>
      <c r="PTW32" s="4888"/>
      <c r="PTX32" s="4888"/>
      <c r="PTY32" s="7773" t="s">
        <v>3189</v>
      </c>
      <c r="PTZ32" s="7774"/>
      <c r="PUA32" s="4882">
        <f>SUM(PUB32:PUE32)</f>
        <v>0</v>
      </c>
      <c r="PUB32" s="4883"/>
      <c r="PUC32" s="4875"/>
      <c r="PUD32" s="4875"/>
      <c r="PUE32" s="4884"/>
      <c r="PUF32" s="4885"/>
      <c r="PUG32" s="4886"/>
      <c r="PUH32" s="4883"/>
      <c r="PUI32" s="4885"/>
      <c r="PUJ32" s="4884"/>
      <c r="PUK32" s="4887"/>
      <c r="PUL32" s="4888"/>
      <c r="PUM32" s="4888"/>
      <c r="PUN32" s="4888"/>
      <c r="PUO32" s="7773" t="s">
        <v>3189</v>
      </c>
      <c r="PUP32" s="7774"/>
      <c r="PUQ32" s="4882">
        <f>SUM(PUR32:PUU32)</f>
        <v>0</v>
      </c>
      <c r="PUR32" s="4883"/>
      <c r="PUS32" s="4875"/>
      <c r="PUT32" s="4875"/>
      <c r="PUU32" s="4884"/>
      <c r="PUV32" s="4885"/>
      <c r="PUW32" s="4886"/>
      <c r="PUX32" s="4883"/>
      <c r="PUY32" s="4885"/>
      <c r="PUZ32" s="4884"/>
      <c r="PVA32" s="4887"/>
      <c r="PVB32" s="4888"/>
      <c r="PVC32" s="4888"/>
      <c r="PVD32" s="4888"/>
      <c r="PVE32" s="7773" t="s">
        <v>3189</v>
      </c>
      <c r="PVF32" s="7774"/>
      <c r="PVG32" s="4882">
        <f>SUM(PVH32:PVK32)</f>
        <v>0</v>
      </c>
      <c r="PVH32" s="4883"/>
      <c r="PVI32" s="4875"/>
      <c r="PVJ32" s="4875"/>
      <c r="PVK32" s="4884"/>
      <c r="PVL32" s="4885"/>
      <c r="PVM32" s="4886"/>
      <c r="PVN32" s="4883"/>
      <c r="PVO32" s="4885"/>
      <c r="PVP32" s="4884"/>
      <c r="PVQ32" s="4887"/>
      <c r="PVR32" s="4888"/>
      <c r="PVS32" s="4888"/>
      <c r="PVT32" s="4888"/>
      <c r="PVU32" s="7773" t="s">
        <v>3189</v>
      </c>
      <c r="PVV32" s="7774"/>
      <c r="PVW32" s="4882">
        <f>SUM(PVX32:PWA32)</f>
        <v>0</v>
      </c>
      <c r="PVX32" s="4883"/>
      <c r="PVY32" s="4875"/>
      <c r="PVZ32" s="4875"/>
      <c r="PWA32" s="4884"/>
      <c r="PWB32" s="4885"/>
      <c r="PWC32" s="4886"/>
      <c r="PWD32" s="4883"/>
      <c r="PWE32" s="4885"/>
      <c r="PWF32" s="4884"/>
      <c r="PWG32" s="4887"/>
      <c r="PWH32" s="4888"/>
      <c r="PWI32" s="4888"/>
      <c r="PWJ32" s="4888"/>
      <c r="PWK32" s="7773" t="s">
        <v>3189</v>
      </c>
      <c r="PWL32" s="7774"/>
      <c r="PWM32" s="4882">
        <f>SUM(PWN32:PWQ32)</f>
        <v>0</v>
      </c>
      <c r="PWN32" s="4883"/>
      <c r="PWO32" s="4875"/>
      <c r="PWP32" s="4875"/>
      <c r="PWQ32" s="4884"/>
      <c r="PWR32" s="4885"/>
      <c r="PWS32" s="4886"/>
      <c r="PWT32" s="4883"/>
      <c r="PWU32" s="4885"/>
      <c r="PWV32" s="4884"/>
      <c r="PWW32" s="4887"/>
      <c r="PWX32" s="4888"/>
      <c r="PWY32" s="4888"/>
      <c r="PWZ32" s="4888"/>
      <c r="PXA32" s="7773" t="s">
        <v>3189</v>
      </c>
      <c r="PXB32" s="7774"/>
      <c r="PXC32" s="4882">
        <f>SUM(PXD32:PXG32)</f>
        <v>0</v>
      </c>
      <c r="PXD32" s="4883"/>
      <c r="PXE32" s="4875"/>
      <c r="PXF32" s="4875"/>
      <c r="PXG32" s="4884"/>
      <c r="PXH32" s="4885"/>
      <c r="PXI32" s="4886"/>
      <c r="PXJ32" s="4883"/>
      <c r="PXK32" s="4885"/>
      <c r="PXL32" s="4884"/>
      <c r="PXM32" s="4887"/>
      <c r="PXN32" s="4888"/>
      <c r="PXO32" s="4888"/>
      <c r="PXP32" s="4888"/>
      <c r="PXQ32" s="7773" t="s">
        <v>3189</v>
      </c>
      <c r="PXR32" s="7774"/>
      <c r="PXS32" s="4882">
        <f>SUM(PXT32:PXW32)</f>
        <v>0</v>
      </c>
      <c r="PXT32" s="4883"/>
      <c r="PXU32" s="4875"/>
      <c r="PXV32" s="4875"/>
      <c r="PXW32" s="4884"/>
      <c r="PXX32" s="4885"/>
      <c r="PXY32" s="4886"/>
      <c r="PXZ32" s="4883"/>
      <c r="PYA32" s="4885"/>
      <c r="PYB32" s="4884"/>
      <c r="PYC32" s="4887"/>
      <c r="PYD32" s="4888"/>
      <c r="PYE32" s="4888"/>
      <c r="PYF32" s="4888"/>
      <c r="PYG32" s="7773" t="s">
        <v>3189</v>
      </c>
      <c r="PYH32" s="7774"/>
      <c r="PYI32" s="4882">
        <f>SUM(PYJ32:PYM32)</f>
        <v>0</v>
      </c>
      <c r="PYJ32" s="4883"/>
      <c r="PYK32" s="4875"/>
      <c r="PYL32" s="4875"/>
      <c r="PYM32" s="4884"/>
      <c r="PYN32" s="4885"/>
      <c r="PYO32" s="4886"/>
      <c r="PYP32" s="4883"/>
      <c r="PYQ32" s="4885"/>
      <c r="PYR32" s="4884"/>
      <c r="PYS32" s="4887"/>
      <c r="PYT32" s="4888"/>
      <c r="PYU32" s="4888"/>
      <c r="PYV32" s="4888"/>
      <c r="PYW32" s="7773" t="s">
        <v>3189</v>
      </c>
      <c r="PYX32" s="7774"/>
      <c r="PYY32" s="4882">
        <f>SUM(PYZ32:PZC32)</f>
        <v>0</v>
      </c>
      <c r="PYZ32" s="4883"/>
      <c r="PZA32" s="4875"/>
      <c r="PZB32" s="4875"/>
      <c r="PZC32" s="4884"/>
      <c r="PZD32" s="4885"/>
      <c r="PZE32" s="4886"/>
      <c r="PZF32" s="4883"/>
      <c r="PZG32" s="4885"/>
      <c r="PZH32" s="4884"/>
      <c r="PZI32" s="4887"/>
      <c r="PZJ32" s="4888"/>
      <c r="PZK32" s="4888"/>
      <c r="PZL32" s="4888"/>
      <c r="PZM32" s="7773" t="s">
        <v>3189</v>
      </c>
      <c r="PZN32" s="7774"/>
      <c r="PZO32" s="4882">
        <f>SUM(PZP32:PZS32)</f>
        <v>0</v>
      </c>
      <c r="PZP32" s="4883"/>
      <c r="PZQ32" s="4875"/>
      <c r="PZR32" s="4875"/>
      <c r="PZS32" s="4884"/>
      <c r="PZT32" s="4885"/>
      <c r="PZU32" s="4886"/>
      <c r="PZV32" s="4883"/>
      <c r="PZW32" s="4885"/>
      <c r="PZX32" s="4884"/>
      <c r="PZY32" s="4887"/>
      <c r="PZZ32" s="4888"/>
      <c r="QAA32" s="4888"/>
      <c r="QAB32" s="4888"/>
      <c r="QAC32" s="7773" t="s">
        <v>3189</v>
      </c>
      <c r="QAD32" s="7774"/>
      <c r="QAE32" s="4882">
        <f>SUM(QAF32:QAI32)</f>
        <v>0</v>
      </c>
      <c r="QAF32" s="4883"/>
      <c r="QAG32" s="4875"/>
      <c r="QAH32" s="4875"/>
      <c r="QAI32" s="4884"/>
      <c r="QAJ32" s="4885"/>
      <c r="QAK32" s="4886"/>
      <c r="QAL32" s="4883"/>
      <c r="QAM32" s="4885"/>
      <c r="QAN32" s="4884"/>
      <c r="QAO32" s="4887"/>
      <c r="QAP32" s="4888"/>
      <c r="QAQ32" s="4888"/>
      <c r="QAR32" s="4888"/>
      <c r="QAS32" s="7773" t="s">
        <v>3189</v>
      </c>
      <c r="QAT32" s="7774"/>
      <c r="QAU32" s="4882">
        <f>SUM(QAV32:QAY32)</f>
        <v>0</v>
      </c>
      <c r="QAV32" s="4883"/>
      <c r="QAW32" s="4875"/>
      <c r="QAX32" s="4875"/>
      <c r="QAY32" s="4884"/>
      <c r="QAZ32" s="4885"/>
      <c r="QBA32" s="4886"/>
      <c r="QBB32" s="4883"/>
      <c r="QBC32" s="4885"/>
      <c r="QBD32" s="4884"/>
      <c r="QBE32" s="4887"/>
      <c r="QBF32" s="4888"/>
      <c r="QBG32" s="4888"/>
      <c r="QBH32" s="4888"/>
      <c r="QBI32" s="7773" t="s">
        <v>3189</v>
      </c>
      <c r="QBJ32" s="7774"/>
      <c r="QBK32" s="4882">
        <f>SUM(QBL32:QBO32)</f>
        <v>0</v>
      </c>
      <c r="QBL32" s="4883"/>
      <c r="QBM32" s="4875"/>
      <c r="QBN32" s="4875"/>
      <c r="QBO32" s="4884"/>
      <c r="QBP32" s="4885"/>
      <c r="QBQ32" s="4886"/>
      <c r="QBR32" s="4883"/>
      <c r="QBS32" s="4885"/>
      <c r="QBT32" s="4884"/>
      <c r="QBU32" s="4887"/>
      <c r="QBV32" s="4888"/>
      <c r="QBW32" s="4888"/>
      <c r="QBX32" s="4888"/>
      <c r="QBY32" s="7773" t="s">
        <v>3189</v>
      </c>
      <c r="QBZ32" s="7774"/>
      <c r="QCA32" s="4882">
        <f>SUM(QCB32:QCE32)</f>
        <v>0</v>
      </c>
      <c r="QCB32" s="4883"/>
      <c r="QCC32" s="4875"/>
      <c r="QCD32" s="4875"/>
      <c r="QCE32" s="4884"/>
      <c r="QCF32" s="4885"/>
      <c r="QCG32" s="4886"/>
      <c r="QCH32" s="4883"/>
      <c r="QCI32" s="4885"/>
      <c r="QCJ32" s="4884"/>
      <c r="QCK32" s="4887"/>
      <c r="QCL32" s="4888"/>
      <c r="QCM32" s="4888"/>
      <c r="QCN32" s="4888"/>
      <c r="QCO32" s="7773" t="s">
        <v>3189</v>
      </c>
      <c r="QCP32" s="7774"/>
      <c r="QCQ32" s="4882">
        <f>SUM(QCR32:QCU32)</f>
        <v>0</v>
      </c>
      <c r="QCR32" s="4883"/>
      <c r="QCS32" s="4875"/>
      <c r="QCT32" s="4875"/>
      <c r="QCU32" s="4884"/>
      <c r="QCV32" s="4885"/>
      <c r="QCW32" s="4886"/>
      <c r="QCX32" s="4883"/>
      <c r="QCY32" s="4885"/>
      <c r="QCZ32" s="4884"/>
      <c r="QDA32" s="4887"/>
      <c r="QDB32" s="4888"/>
      <c r="QDC32" s="4888"/>
      <c r="QDD32" s="4888"/>
      <c r="QDE32" s="7773" t="s">
        <v>3189</v>
      </c>
      <c r="QDF32" s="7774"/>
      <c r="QDG32" s="4882">
        <f>SUM(QDH32:QDK32)</f>
        <v>0</v>
      </c>
      <c r="QDH32" s="4883"/>
      <c r="QDI32" s="4875"/>
      <c r="QDJ32" s="4875"/>
      <c r="QDK32" s="4884"/>
      <c r="QDL32" s="4885"/>
      <c r="QDM32" s="4886"/>
      <c r="QDN32" s="4883"/>
      <c r="QDO32" s="4885"/>
      <c r="QDP32" s="4884"/>
      <c r="QDQ32" s="4887"/>
      <c r="QDR32" s="4888"/>
      <c r="QDS32" s="4888"/>
      <c r="QDT32" s="4888"/>
      <c r="QDU32" s="7773" t="s">
        <v>3189</v>
      </c>
      <c r="QDV32" s="7774"/>
      <c r="QDW32" s="4882">
        <f>SUM(QDX32:QEA32)</f>
        <v>0</v>
      </c>
      <c r="QDX32" s="4883"/>
      <c r="QDY32" s="4875"/>
      <c r="QDZ32" s="4875"/>
      <c r="QEA32" s="4884"/>
      <c r="QEB32" s="4885"/>
      <c r="QEC32" s="4886"/>
      <c r="QED32" s="4883"/>
      <c r="QEE32" s="4885"/>
      <c r="QEF32" s="4884"/>
      <c r="QEG32" s="4887"/>
      <c r="QEH32" s="4888"/>
      <c r="QEI32" s="4888"/>
      <c r="QEJ32" s="4888"/>
      <c r="QEK32" s="7773" t="s">
        <v>3189</v>
      </c>
      <c r="QEL32" s="7774"/>
      <c r="QEM32" s="4882">
        <f>SUM(QEN32:QEQ32)</f>
        <v>0</v>
      </c>
      <c r="QEN32" s="4883"/>
      <c r="QEO32" s="4875"/>
      <c r="QEP32" s="4875"/>
      <c r="QEQ32" s="4884"/>
      <c r="QER32" s="4885"/>
      <c r="QES32" s="4886"/>
      <c r="QET32" s="4883"/>
      <c r="QEU32" s="4885"/>
      <c r="QEV32" s="4884"/>
      <c r="QEW32" s="4887"/>
      <c r="QEX32" s="4888"/>
      <c r="QEY32" s="4888"/>
      <c r="QEZ32" s="4888"/>
      <c r="QFA32" s="7773" t="s">
        <v>3189</v>
      </c>
      <c r="QFB32" s="7774"/>
      <c r="QFC32" s="4882">
        <f>SUM(QFD32:QFG32)</f>
        <v>0</v>
      </c>
      <c r="QFD32" s="4883"/>
      <c r="QFE32" s="4875"/>
      <c r="QFF32" s="4875"/>
      <c r="QFG32" s="4884"/>
      <c r="QFH32" s="4885"/>
      <c r="QFI32" s="4886"/>
      <c r="QFJ32" s="4883"/>
      <c r="QFK32" s="4885"/>
      <c r="QFL32" s="4884"/>
      <c r="QFM32" s="4887"/>
      <c r="QFN32" s="4888"/>
      <c r="QFO32" s="4888"/>
      <c r="QFP32" s="4888"/>
      <c r="QFQ32" s="7773" t="s">
        <v>3189</v>
      </c>
      <c r="QFR32" s="7774"/>
      <c r="QFS32" s="4882">
        <f>SUM(QFT32:QFW32)</f>
        <v>0</v>
      </c>
      <c r="QFT32" s="4883"/>
      <c r="QFU32" s="4875"/>
      <c r="QFV32" s="4875"/>
      <c r="QFW32" s="4884"/>
      <c r="QFX32" s="4885"/>
      <c r="QFY32" s="4886"/>
      <c r="QFZ32" s="4883"/>
      <c r="QGA32" s="4885"/>
      <c r="QGB32" s="4884"/>
      <c r="QGC32" s="4887"/>
      <c r="QGD32" s="4888"/>
      <c r="QGE32" s="4888"/>
      <c r="QGF32" s="4888"/>
      <c r="QGG32" s="7773" t="s">
        <v>3189</v>
      </c>
      <c r="QGH32" s="7774"/>
      <c r="QGI32" s="4882">
        <f>SUM(QGJ32:QGM32)</f>
        <v>0</v>
      </c>
      <c r="QGJ32" s="4883"/>
      <c r="QGK32" s="4875"/>
      <c r="QGL32" s="4875"/>
      <c r="QGM32" s="4884"/>
      <c r="QGN32" s="4885"/>
      <c r="QGO32" s="4886"/>
      <c r="QGP32" s="4883"/>
      <c r="QGQ32" s="4885"/>
      <c r="QGR32" s="4884"/>
      <c r="QGS32" s="4887"/>
      <c r="QGT32" s="4888"/>
      <c r="QGU32" s="4888"/>
      <c r="QGV32" s="4888"/>
      <c r="QGW32" s="7773" t="s">
        <v>3189</v>
      </c>
      <c r="QGX32" s="7774"/>
      <c r="QGY32" s="4882">
        <f>SUM(QGZ32:QHC32)</f>
        <v>0</v>
      </c>
      <c r="QGZ32" s="4883"/>
      <c r="QHA32" s="4875"/>
      <c r="QHB32" s="4875"/>
      <c r="QHC32" s="4884"/>
      <c r="QHD32" s="4885"/>
      <c r="QHE32" s="4886"/>
      <c r="QHF32" s="4883"/>
      <c r="QHG32" s="4885"/>
      <c r="QHH32" s="4884"/>
      <c r="QHI32" s="4887"/>
      <c r="QHJ32" s="4888"/>
      <c r="QHK32" s="4888"/>
      <c r="QHL32" s="4888"/>
      <c r="QHM32" s="7773" t="s">
        <v>3189</v>
      </c>
      <c r="QHN32" s="7774"/>
      <c r="QHO32" s="4882">
        <f>SUM(QHP32:QHS32)</f>
        <v>0</v>
      </c>
      <c r="QHP32" s="4883"/>
      <c r="QHQ32" s="4875"/>
      <c r="QHR32" s="4875"/>
      <c r="QHS32" s="4884"/>
      <c r="QHT32" s="4885"/>
      <c r="QHU32" s="4886"/>
      <c r="QHV32" s="4883"/>
      <c r="QHW32" s="4885"/>
      <c r="QHX32" s="4884"/>
      <c r="QHY32" s="4887"/>
      <c r="QHZ32" s="4888"/>
      <c r="QIA32" s="4888"/>
      <c r="QIB32" s="4888"/>
      <c r="QIC32" s="7773" t="s">
        <v>3189</v>
      </c>
      <c r="QID32" s="7774"/>
      <c r="QIE32" s="4882">
        <f>SUM(QIF32:QII32)</f>
        <v>0</v>
      </c>
      <c r="QIF32" s="4883"/>
      <c r="QIG32" s="4875"/>
      <c r="QIH32" s="4875"/>
      <c r="QII32" s="4884"/>
      <c r="QIJ32" s="4885"/>
      <c r="QIK32" s="4886"/>
      <c r="QIL32" s="4883"/>
      <c r="QIM32" s="4885"/>
      <c r="QIN32" s="4884"/>
      <c r="QIO32" s="4887"/>
      <c r="QIP32" s="4888"/>
      <c r="QIQ32" s="4888"/>
      <c r="QIR32" s="4888"/>
      <c r="QIS32" s="7773" t="s">
        <v>3189</v>
      </c>
      <c r="QIT32" s="7774"/>
      <c r="QIU32" s="4882">
        <f>SUM(QIV32:QIY32)</f>
        <v>0</v>
      </c>
      <c r="QIV32" s="4883"/>
      <c r="QIW32" s="4875"/>
      <c r="QIX32" s="4875"/>
      <c r="QIY32" s="4884"/>
      <c r="QIZ32" s="4885"/>
      <c r="QJA32" s="4886"/>
      <c r="QJB32" s="4883"/>
      <c r="QJC32" s="4885"/>
      <c r="QJD32" s="4884"/>
      <c r="QJE32" s="4887"/>
      <c r="QJF32" s="4888"/>
      <c r="QJG32" s="4888"/>
      <c r="QJH32" s="4888"/>
      <c r="QJI32" s="7773" t="s">
        <v>3189</v>
      </c>
      <c r="QJJ32" s="7774"/>
      <c r="QJK32" s="4882">
        <f>SUM(QJL32:QJO32)</f>
        <v>0</v>
      </c>
      <c r="QJL32" s="4883"/>
      <c r="QJM32" s="4875"/>
      <c r="QJN32" s="4875"/>
      <c r="QJO32" s="4884"/>
      <c r="QJP32" s="4885"/>
      <c r="QJQ32" s="4886"/>
      <c r="QJR32" s="4883"/>
      <c r="QJS32" s="4885"/>
      <c r="QJT32" s="4884"/>
      <c r="QJU32" s="4887"/>
      <c r="QJV32" s="4888"/>
      <c r="QJW32" s="4888"/>
      <c r="QJX32" s="4888"/>
      <c r="QJY32" s="7773" t="s">
        <v>3189</v>
      </c>
      <c r="QJZ32" s="7774"/>
      <c r="QKA32" s="4882">
        <f>SUM(QKB32:QKE32)</f>
        <v>0</v>
      </c>
      <c r="QKB32" s="4883"/>
      <c r="QKC32" s="4875"/>
      <c r="QKD32" s="4875"/>
      <c r="QKE32" s="4884"/>
      <c r="QKF32" s="4885"/>
      <c r="QKG32" s="4886"/>
      <c r="QKH32" s="4883"/>
      <c r="QKI32" s="4885"/>
      <c r="QKJ32" s="4884"/>
      <c r="QKK32" s="4887"/>
      <c r="QKL32" s="4888"/>
      <c r="QKM32" s="4888"/>
      <c r="QKN32" s="4888"/>
      <c r="QKO32" s="7773" t="s">
        <v>3189</v>
      </c>
      <c r="QKP32" s="7774"/>
      <c r="QKQ32" s="4882">
        <f>SUM(QKR32:QKU32)</f>
        <v>0</v>
      </c>
      <c r="QKR32" s="4883"/>
      <c r="QKS32" s="4875"/>
      <c r="QKT32" s="4875"/>
      <c r="QKU32" s="4884"/>
      <c r="QKV32" s="4885"/>
      <c r="QKW32" s="4886"/>
      <c r="QKX32" s="4883"/>
      <c r="QKY32" s="4885"/>
      <c r="QKZ32" s="4884"/>
      <c r="QLA32" s="4887"/>
      <c r="QLB32" s="4888"/>
      <c r="QLC32" s="4888"/>
      <c r="QLD32" s="4888"/>
      <c r="QLE32" s="7773" t="s">
        <v>3189</v>
      </c>
      <c r="QLF32" s="7774"/>
      <c r="QLG32" s="4882">
        <f>SUM(QLH32:QLK32)</f>
        <v>0</v>
      </c>
      <c r="QLH32" s="4883"/>
      <c r="QLI32" s="4875"/>
      <c r="QLJ32" s="4875"/>
      <c r="QLK32" s="4884"/>
      <c r="QLL32" s="4885"/>
      <c r="QLM32" s="4886"/>
      <c r="QLN32" s="4883"/>
      <c r="QLO32" s="4885"/>
      <c r="QLP32" s="4884"/>
      <c r="QLQ32" s="4887"/>
      <c r="QLR32" s="4888"/>
      <c r="QLS32" s="4888"/>
      <c r="QLT32" s="4888"/>
      <c r="QLU32" s="7773" t="s">
        <v>3189</v>
      </c>
      <c r="QLV32" s="7774"/>
      <c r="QLW32" s="4882">
        <f>SUM(QLX32:QMA32)</f>
        <v>0</v>
      </c>
      <c r="QLX32" s="4883"/>
      <c r="QLY32" s="4875"/>
      <c r="QLZ32" s="4875"/>
      <c r="QMA32" s="4884"/>
      <c r="QMB32" s="4885"/>
      <c r="QMC32" s="4886"/>
      <c r="QMD32" s="4883"/>
      <c r="QME32" s="4885"/>
      <c r="QMF32" s="4884"/>
      <c r="QMG32" s="4887"/>
      <c r="QMH32" s="4888"/>
      <c r="QMI32" s="4888"/>
      <c r="QMJ32" s="4888"/>
      <c r="QMK32" s="7773" t="s">
        <v>3189</v>
      </c>
      <c r="QML32" s="7774"/>
      <c r="QMM32" s="4882">
        <f>SUM(QMN32:QMQ32)</f>
        <v>0</v>
      </c>
      <c r="QMN32" s="4883"/>
      <c r="QMO32" s="4875"/>
      <c r="QMP32" s="4875"/>
      <c r="QMQ32" s="4884"/>
      <c r="QMR32" s="4885"/>
      <c r="QMS32" s="4886"/>
      <c r="QMT32" s="4883"/>
      <c r="QMU32" s="4885"/>
      <c r="QMV32" s="4884"/>
      <c r="QMW32" s="4887"/>
      <c r="QMX32" s="4888"/>
      <c r="QMY32" s="4888"/>
      <c r="QMZ32" s="4888"/>
      <c r="QNA32" s="7773" t="s">
        <v>3189</v>
      </c>
      <c r="QNB32" s="7774"/>
      <c r="QNC32" s="4882">
        <f>SUM(QND32:QNG32)</f>
        <v>0</v>
      </c>
      <c r="QND32" s="4883"/>
      <c r="QNE32" s="4875"/>
      <c r="QNF32" s="4875"/>
      <c r="QNG32" s="4884"/>
      <c r="QNH32" s="4885"/>
      <c r="QNI32" s="4886"/>
      <c r="QNJ32" s="4883"/>
      <c r="QNK32" s="4885"/>
      <c r="QNL32" s="4884"/>
      <c r="QNM32" s="4887"/>
      <c r="QNN32" s="4888"/>
      <c r="QNO32" s="4888"/>
      <c r="QNP32" s="4888"/>
      <c r="QNQ32" s="7773" t="s">
        <v>3189</v>
      </c>
      <c r="QNR32" s="7774"/>
      <c r="QNS32" s="4882">
        <f>SUM(QNT32:QNW32)</f>
        <v>0</v>
      </c>
      <c r="QNT32" s="4883"/>
      <c r="QNU32" s="4875"/>
      <c r="QNV32" s="4875"/>
      <c r="QNW32" s="4884"/>
      <c r="QNX32" s="4885"/>
      <c r="QNY32" s="4886"/>
      <c r="QNZ32" s="4883"/>
      <c r="QOA32" s="4885"/>
      <c r="QOB32" s="4884"/>
      <c r="QOC32" s="4887"/>
      <c r="QOD32" s="4888"/>
      <c r="QOE32" s="4888"/>
      <c r="QOF32" s="4888"/>
      <c r="QOG32" s="7773" t="s">
        <v>3189</v>
      </c>
      <c r="QOH32" s="7774"/>
      <c r="QOI32" s="4882">
        <f>SUM(QOJ32:QOM32)</f>
        <v>0</v>
      </c>
      <c r="QOJ32" s="4883"/>
      <c r="QOK32" s="4875"/>
      <c r="QOL32" s="4875"/>
      <c r="QOM32" s="4884"/>
      <c r="QON32" s="4885"/>
      <c r="QOO32" s="4886"/>
      <c r="QOP32" s="4883"/>
      <c r="QOQ32" s="4885"/>
      <c r="QOR32" s="4884"/>
      <c r="QOS32" s="4887"/>
      <c r="QOT32" s="4888"/>
      <c r="QOU32" s="4888"/>
      <c r="QOV32" s="4888"/>
      <c r="QOW32" s="7773" t="s">
        <v>3189</v>
      </c>
      <c r="QOX32" s="7774"/>
      <c r="QOY32" s="4882">
        <f>SUM(QOZ32:QPC32)</f>
        <v>0</v>
      </c>
      <c r="QOZ32" s="4883"/>
      <c r="QPA32" s="4875"/>
      <c r="QPB32" s="4875"/>
      <c r="QPC32" s="4884"/>
      <c r="QPD32" s="4885"/>
      <c r="QPE32" s="4886"/>
      <c r="QPF32" s="4883"/>
      <c r="QPG32" s="4885"/>
      <c r="QPH32" s="4884"/>
      <c r="QPI32" s="4887"/>
      <c r="QPJ32" s="4888"/>
      <c r="QPK32" s="4888"/>
      <c r="QPL32" s="4888"/>
      <c r="QPM32" s="7773" t="s">
        <v>3189</v>
      </c>
      <c r="QPN32" s="7774"/>
      <c r="QPO32" s="4882">
        <f>SUM(QPP32:QPS32)</f>
        <v>0</v>
      </c>
      <c r="QPP32" s="4883"/>
      <c r="QPQ32" s="4875"/>
      <c r="QPR32" s="4875"/>
      <c r="QPS32" s="4884"/>
      <c r="QPT32" s="4885"/>
      <c r="QPU32" s="4886"/>
      <c r="QPV32" s="4883"/>
      <c r="QPW32" s="4885"/>
      <c r="QPX32" s="4884"/>
      <c r="QPY32" s="4887"/>
      <c r="QPZ32" s="4888"/>
      <c r="QQA32" s="4888"/>
      <c r="QQB32" s="4888"/>
      <c r="QQC32" s="7773" t="s">
        <v>3189</v>
      </c>
      <c r="QQD32" s="7774"/>
      <c r="QQE32" s="4882">
        <f>SUM(QQF32:QQI32)</f>
        <v>0</v>
      </c>
      <c r="QQF32" s="4883"/>
      <c r="QQG32" s="4875"/>
      <c r="QQH32" s="4875"/>
      <c r="QQI32" s="4884"/>
      <c r="QQJ32" s="4885"/>
      <c r="QQK32" s="4886"/>
      <c r="QQL32" s="4883"/>
      <c r="QQM32" s="4885"/>
      <c r="QQN32" s="4884"/>
      <c r="QQO32" s="4887"/>
      <c r="QQP32" s="4888"/>
      <c r="QQQ32" s="4888"/>
      <c r="QQR32" s="4888"/>
      <c r="QQS32" s="7773" t="s">
        <v>3189</v>
      </c>
      <c r="QQT32" s="7774"/>
      <c r="QQU32" s="4882">
        <f>SUM(QQV32:QQY32)</f>
        <v>0</v>
      </c>
      <c r="QQV32" s="4883"/>
      <c r="QQW32" s="4875"/>
      <c r="QQX32" s="4875"/>
      <c r="QQY32" s="4884"/>
      <c r="QQZ32" s="4885"/>
      <c r="QRA32" s="4886"/>
      <c r="QRB32" s="4883"/>
      <c r="QRC32" s="4885"/>
      <c r="QRD32" s="4884"/>
      <c r="QRE32" s="4887"/>
      <c r="QRF32" s="4888"/>
      <c r="QRG32" s="4888"/>
      <c r="QRH32" s="4888"/>
      <c r="QRI32" s="7773" t="s">
        <v>3189</v>
      </c>
      <c r="QRJ32" s="7774"/>
      <c r="QRK32" s="4882">
        <f>SUM(QRL32:QRO32)</f>
        <v>0</v>
      </c>
      <c r="QRL32" s="4883"/>
      <c r="QRM32" s="4875"/>
      <c r="QRN32" s="4875"/>
      <c r="QRO32" s="4884"/>
      <c r="QRP32" s="4885"/>
      <c r="QRQ32" s="4886"/>
      <c r="QRR32" s="4883"/>
      <c r="QRS32" s="4885"/>
      <c r="QRT32" s="4884"/>
      <c r="QRU32" s="4887"/>
      <c r="QRV32" s="4888"/>
      <c r="QRW32" s="4888"/>
      <c r="QRX32" s="4888"/>
      <c r="QRY32" s="7773" t="s">
        <v>3189</v>
      </c>
      <c r="QRZ32" s="7774"/>
      <c r="QSA32" s="4882">
        <f>SUM(QSB32:QSE32)</f>
        <v>0</v>
      </c>
      <c r="QSB32" s="4883"/>
      <c r="QSC32" s="4875"/>
      <c r="QSD32" s="4875"/>
      <c r="QSE32" s="4884"/>
      <c r="QSF32" s="4885"/>
      <c r="QSG32" s="4886"/>
      <c r="QSH32" s="4883"/>
      <c r="QSI32" s="4885"/>
      <c r="QSJ32" s="4884"/>
      <c r="QSK32" s="4887"/>
      <c r="QSL32" s="4888"/>
      <c r="QSM32" s="4888"/>
      <c r="QSN32" s="4888"/>
      <c r="QSO32" s="7773" t="s">
        <v>3189</v>
      </c>
      <c r="QSP32" s="7774"/>
      <c r="QSQ32" s="4882">
        <f>SUM(QSR32:QSU32)</f>
        <v>0</v>
      </c>
      <c r="QSR32" s="4883"/>
      <c r="QSS32" s="4875"/>
      <c r="QST32" s="4875"/>
      <c r="QSU32" s="4884"/>
      <c r="QSV32" s="4885"/>
      <c r="QSW32" s="4886"/>
      <c r="QSX32" s="4883"/>
      <c r="QSY32" s="4885"/>
      <c r="QSZ32" s="4884"/>
      <c r="QTA32" s="4887"/>
      <c r="QTB32" s="4888"/>
      <c r="QTC32" s="4888"/>
      <c r="QTD32" s="4888"/>
      <c r="QTE32" s="7773" t="s">
        <v>3189</v>
      </c>
      <c r="QTF32" s="7774"/>
      <c r="QTG32" s="4882">
        <f>SUM(QTH32:QTK32)</f>
        <v>0</v>
      </c>
      <c r="QTH32" s="4883"/>
      <c r="QTI32" s="4875"/>
      <c r="QTJ32" s="4875"/>
      <c r="QTK32" s="4884"/>
      <c r="QTL32" s="4885"/>
      <c r="QTM32" s="4886"/>
      <c r="QTN32" s="4883"/>
      <c r="QTO32" s="4885"/>
      <c r="QTP32" s="4884"/>
      <c r="QTQ32" s="4887"/>
      <c r="QTR32" s="4888"/>
      <c r="QTS32" s="4888"/>
      <c r="QTT32" s="4888"/>
      <c r="QTU32" s="7773" t="s">
        <v>3189</v>
      </c>
      <c r="QTV32" s="7774"/>
      <c r="QTW32" s="4882">
        <f>SUM(QTX32:QUA32)</f>
        <v>0</v>
      </c>
      <c r="QTX32" s="4883"/>
      <c r="QTY32" s="4875"/>
      <c r="QTZ32" s="4875"/>
      <c r="QUA32" s="4884"/>
      <c r="QUB32" s="4885"/>
      <c r="QUC32" s="4886"/>
      <c r="QUD32" s="4883"/>
      <c r="QUE32" s="4885"/>
      <c r="QUF32" s="4884"/>
      <c r="QUG32" s="4887"/>
      <c r="QUH32" s="4888"/>
      <c r="QUI32" s="4888"/>
      <c r="QUJ32" s="4888"/>
      <c r="QUK32" s="7773" t="s">
        <v>3189</v>
      </c>
      <c r="QUL32" s="7774"/>
      <c r="QUM32" s="4882">
        <f>SUM(QUN32:QUQ32)</f>
        <v>0</v>
      </c>
      <c r="QUN32" s="4883"/>
      <c r="QUO32" s="4875"/>
      <c r="QUP32" s="4875"/>
      <c r="QUQ32" s="4884"/>
      <c r="QUR32" s="4885"/>
      <c r="QUS32" s="4886"/>
      <c r="QUT32" s="4883"/>
      <c r="QUU32" s="4885"/>
      <c r="QUV32" s="4884"/>
      <c r="QUW32" s="4887"/>
      <c r="QUX32" s="4888"/>
      <c r="QUY32" s="4888"/>
      <c r="QUZ32" s="4888"/>
      <c r="QVA32" s="7773" t="s">
        <v>3189</v>
      </c>
      <c r="QVB32" s="7774"/>
      <c r="QVC32" s="4882">
        <f>SUM(QVD32:QVG32)</f>
        <v>0</v>
      </c>
      <c r="QVD32" s="4883"/>
      <c r="QVE32" s="4875"/>
      <c r="QVF32" s="4875"/>
      <c r="QVG32" s="4884"/>
      <c r="QVH32" s="4885"/>
      <c r="QVI32" s="4886"/>
      <c r="QVJ32" s="4883"/>
      <c r="QVK32" s="4885"/>
      <c r="QVL32" s="4884"/>
      <c r="QVM32" s="4887"/>
      <c r="QVN32" s="4888"/>
      <c r="QVO32" s="4888"/>
      <c r="QVP32" s="4888"/>
      <c r="QVQ32" s="7773" t="s">
        <v>3189</v>
      </c>
      <c r="QVR32" s="7774"/>
      <c r="QVS32" s="4882">
        <f>SUM(QVT32:QVW32)</f>
        <v>0</v>
      </c>
      <c r="QVT32" s="4883"/>
      <c r="QVU32" s="4875"/>
      <c r="QVV32" s="4875"/>
      <c r="QVW32" s="4884"/>
      <c r="QVX32" s="4885"/>
      <c r="QVY32" s="4886"/>
      <c r="QVZ32" s="4883"/>
      <c r="QWA32" s="4885"/>
      <c r="QWB32" s="4884"/>
      <c r="QWC32" s="4887"/>
      <c r="QWD32" s="4888"/>
      <c r="QWE32" s="4888"/>
      <c r="QWF32" s="4888"/>
      <c r="QWG32" s="7773" t="s">
        <v>3189</v>
      </c>
      <c r="QWH32" s="7774"/>
      <c r="QWI32" s="4882">
        <f>SUM(QWJ32:QWM32)</f>
        <v>0</v>
      </c>
      <c r="QWJ32" s="4883"/>
      <c r="QWK32" s="4875"/>
      <c r="QWL32" s="4875"/>
      <c r="QWM32" s="4884"/>
      <c r="QWN32" s="4885"/>
      <c r="QWO32" s="4886"/>
      <c r="QWP32" s="4883"/>
      <c r="QWQ32" s="4885"/>
      <c r="QWR32" s="4884"/>
      <c r="QWS32" s="4887"/>
      <c r="QWT32" s="4888"/>
      <c r="QWU32" s="4888"/>
      <c r="QWV32" s="4888"/>
      <c r="QWW32" s="7773" t="s">
        <v>3189</v>
      </c>
      <c r="QWX32" s="7774"/>
      <c r="QWY32" s="4882">
        <f>SUM(QWZ32:QXC32)</f>
        <v>0</v>
      </c>
      <c r="QWZ32" s="4883"/>
      <c r="QXA32" s="4875"/>
      <c r="QXB32" s="4875"/>
      <c r="QXC32" s="4884"/>
      <c r="QXD32" s="4885"/>
      <c r="QXE32" s="4886"/>
      <c r="QXF32" s="4883"/>
      <c r="QXG32" s="4885"/>
      <c r="QXH32" s="4884"/>
      <c r="QXI32" s="4887"/>
      <c r="QXJ32" s="4888"/>
      <c r="QXK32" s="4888"/>
      <c r="QXL32" s="4888"/>
      <c r="QXM32" s="7773" t="s">
        <v>3189</v>
      </c>
      <c r="QXN32" s="7774"/>
      <c r="QXO32" s="4882">
        <f>SUM(QXP32:QXS32)</f>
        <v>0</v>
      </c>
      <c r="QXP32" s="4883"/>
      <c r="QXQ32" s="4875"/>
      <c r="QXR32" s="4875"/>
      <c r="QXS32" s="4884"/>
      <c r="QXT32" s="4885"/>
      <c r="QXU32" s="4886"/>
      <c r="QXV32" s="4883"/>
      <c r="QXW32" s="4885"/>
      <c r="QXX32" s="4884"/>
      <c r="QXY32" s="4887"/>
      <c r="QXZ32" s="4888"/>
      <c r="QYA32" s="4888"/>
      <c r="QYB32" s="4888"/>
      <c r="QYC32" s="7773" t="s">
        <v>3189</v>
      </c>
      <c r="QYD32" s="7774"/>
      <c r="QYE32" s="4882">
        <f>SUM(QYF32:QYI32)</f>
        <v>0</v>
      </c>
      <c r="QYF32" s="4883"/>
      <c r="QYG32" s="4875"/>
      <c r="QYH32" s="4875"/>
      <c r="QYI32" s="4884"/>
      <c r="QYJ32" s="4885"/>
      <c r="QYK32" s="4886"/>
      <c r="QYL32" s="4883"/>
      <c r="QYM32" s="4885"/>
      <c r="QYN32" s="4884"/>
      <c r="QYO32" s="4887"/>
      <c r="QYP32" s="4888"/>
      <c r="QYQ32" s="4888"/>
      <c r="QYR32" s="4888"/>
      <c r="QYS32" s="7773" t="s">
        <v>3189</v>
      </c>
      <c r="QYT32" s="7774"/>
      <c r="QYU32" s="4882">
        <f>SUM(QYV32:QYY32)</f>
        <v>0</v>
      </c>
      <c r="QYV32" s="4883"/>
      <c r="QYW32" s="4875"/>
      <c r="QYX32" s="4875"/>
      <c r="QYY32" s="4884"/>
      <c r="QYZ32" s="4885"/>
      <c r="QZA32" s="4886"/>
      <c r="QZB32" s="4883"/>
      <c r="QZC32" s="4885"/>
      <c r="QZD32" s="4884"/>
      <c r="QZE32" s="4887"/>
      <c r="QZF32" s="4888"/>
      <c r="QZG32" s="4888"/>
      <c r="QZH32" s="4888"/>
      <c r="QZI32" s="7773" t="s">
        <v>3189</v>
      </c>
      <c r="QZJ32" s="7774"/>
      <c r="QZK32" s="4882">
        <f>SUM(QZL32:QZO32)</f>
        <v>0</v>
      </c>
      <c r="QZL32" s="4883"/>
      <c r="QZM32" s="4875"/>
      <c r="QZN32" s="4875"/>
      <c r="QZO32" s="4884"/>
      <c r="QZP32" s="4885"/>
      <c r="QZQ32" s="4886"/>
      <c r="QZR32" s="4883"/>
      <c r="QZS32" s="4885"/>
      <c r="QZT32" s="4884"/>
      <c r="QZU32" s="4887"/>
      <c r="QZV32" s="4888"/>
      <c r="QZW32" s="4888"/>
      <c r="QZX32" s="4888"/>
      <c r="QZY32" s="7773" t="s">
        <v>3189</v>
      </c>
      <c r="QZZ32" s="7774"/>
      <c r="RAA32" s="4882">
        <f>SUM(RAB32:RAE32)</f>
        <v>0</v>
      </c>
      <c r="RAB32" s="4883"/>
      <c r="RAC32" s="4875"/>
      <c r="RAD32" s="4875"/>
      <c r="RAE32" s="4884"/>
      <c r="RAF32" s="4885"/>
      <c r="RAG32" s="4886"/>
      <c r="RAH32" s="4883"/>
      <c r="RAI32" s="4885"/>
      <c r="RAJ32" s="4884"/>
      <c r="RAK32" s="4887"/>
      <c r="RAL32" s="4888"/>
      <c r="RAM32" s="4888"/>
      <c r="RAN32" s="4888"/>
      <c r="RAO32" s="7773" t="s">
        <v>3189</v>
      </c>
      <c r="RAP32" s="7774"/>
      <c r="RAQ32" s="4882">
        <f>SUM(RAR32:RAU32)</f>
        <v>0</v>
      </c>
      <c r="RAR32" s="4883"/>
      <c r="RAS32" s="4875"/>
      <c r="RAT32" s="4875"/>
      <c r="RAU32" s="4884"/>
      <c r="RAV32" s="4885"/>
      <c r="RAW32" s="4886"/>
      <c r="RAX32" s="4883"/>
      <c r="RAY32" s="4885"/>
      <c r="RAZ32" s="4884"/>
      <c r="RBA32" s="4887"/>
      <c r="RBB32" s="4888"/>
      <c r="RBC32" s="4888"/>
      <c r="RBD32" s="4888"/>
      <c r="RBE32" s="7773" t="s">
        <v>3189</v>
      </c>
      <c r="RBF32" s="7774"/>
      <c r="RBG32" s="4882">
        <f>SUM(RBH32:RBK32)</f>
        <v>0</v>
      </c>
      <c r="RBH32" s="4883"/>
      <c r="RBI32" s="4875"/>
      <c r="RBJ32" s="4875"/>
      <c r="RBK32" s="4884"/>
      <c r="RBL32" s="4885"/>
      <c r="RBM32" s="4886"/>
      <c r="RBN32" s="4883"/>
      <c r="RBO32" s="4885"/>
      <c r="RBP32" s="4884"/>
      <c r="RBQ32" s="4887"/>
      <c r="RBR32" s="4888"/>
      <c r="RBS32" s="4888"/>
      <c r="RBT32" s="4888"/>
      <c r="RBU32" s="7773" t="s">
        <v>3189</v>
      </c>
      <c r="RBV32" s="7774"/>
      <c r="RBW32" s="4882">
        <f>SUM(RBX32:RCA32)</f>
        <v>0</v>
      </c>
      <c r="RBX32" s="4883"/>
      <c r="RBY32" s="4875"/>
      <c r="RBZ32" s="4875"/>
      <c r="RCA32" s="4884"/>
      <c r="RCB32" s="4885"/>
      <c r="RCC32" s="4886"/>
      <c r="RCD32" s="4883"/>
      <c r="RCE32" s="4885"/>
      <c r="RCF32" s="4884"/>
      <c r="RCG32" s="4887"/>
      <c r="RCH32" s="4888"/>
      <c r="RCI32" s="4888"/>
      <c r="RCJ32" s="4888"/>
      <c r="RCK32" s="7773" t="s">
        <v>3189</v>
      </c>
      <c r="RCL32" s="7774"/>
      <c r="RCM32" s="4882">
        <f>SUM(RCN32:RCQ32)</f>
        <v>0</v>
      </c>
      <c r="RCN32" s="4883"/>
      <c r="RCO32" s="4875"/>
      <c r="RCP32" s="4875"/>
      <c r="RCQ32" s="4884"/>
      <c r="RCR32" s="4885"/>
      <c r="RCS32" s="4886"/>
      <c r="RCT32" s="4883"/>
      <c r="RCU32" s="4885"/>
      <c r="RCV32" s="4884"/>
      <c r="RCW32" s="4887"/>
      <c r="RCX32" s="4888"/>
      <c r="RCY32" s="4888"/>
      <c r="RCZ32" s="4888"/>
      <c r="RDA32" s="7773" t="s">
        <v>3189</v>
      </c>
      <c r="RDB32" s="7774"/>
      <c r="RDC32" s="4882">
        <f>SUM(RDD32:RDG32)</f>
        <v>0</v>
      </c>
      <c r="RDD32" s="4883"/>
      <c r="RDE32" s="4875"/>
      <c r="RDF32" s="4875"/>
      <c r="RDG32" s="4884"/>
      <c r="RDH32" s="4885"/>
      <c r="RDI32" s="4886"/>
      <c r="RDJ32" s="4883"/>
      <c r="RDK32" s="4885"/>
      <c r="RDL32" s="4884"/>
      <c r="RDM32" s="4887"/>
      <c r="RDN32" s="4888"/>
      <c r="RDO32" s="4888"/>
      <c r="RDP32" s="4888"/>
      <c r="RDQ32" s="7773" t="s">
        <v>3189</v>
      </c>
      <c r="RDR32" s="7774"/>
      <c r="RDS32" s="4882">
        <f>SUM(RDT32:RDW32)</f>
        <v>0</v>
      </c>
      <c r="RDT32" s="4883"/>
      <c r="RDU32" s="4875"/>
      <c r="RDV32" s="4875"/>
      <c r="RDW32" s="4884"/>
      <c r="RDX32" s="4885"/>
      <c r="RDY32" s="4886"/>
      <c r="RDZ32" s="4883"/>
      <c r="REA32" s="4885"/>
      <c r="REB32" s="4884"/>
      <c r="REC32" s="4887"/>
      <c r="RED32" s="4888"/>
      <c r="REE32" s="4888"/>
      <c r="REF32" s="4888"/>
      <c r="REG32" s="7773" t="s">
        <v>3189</v>
      </c>
      <c r="REH32" s="7774"/>
      <c r="REI32" s="4882">
        <f>SUM(REJ32:REM32)</f>
        <v>0</v>
      </c>
      <c r="REJ32" s="4883"/>
      <c r="REK32" s="4875"/>
      <c r="REL32" s="4875"/>
      <c r="REM32" s="4884"/>
      <c r="REN32" s="4885"/>
      <c r="REO32" s="4886"/>
      <c r="REP32" s="4883"/>
      <c r="REQ32" s="4885"/>
      <c r="RER32" s="4884"/>
      <c r="RES32" s="4887"/>
      <c r="RET32" s="4888"/>
      <c r="REU32" s="4888"/>
      <c r="REV32" s="4888"/>
      <c r="REW32" s="7773" t="s">
        <v>3189</v>
      </c>
      <c r="REX32" s="7774"/>
      <c r="REY32" s="4882">
        <f>SUM(REZ32:RFC32)</f>
        <v>0</v>
      </c>
      <c r="REZ32" s="4883"/>
      <c r="RFA32" s="4875"/>
      <c r="RFB32" s="4875"/>
      <c r="RFC32" s="4884"/>
      <c r="RFD32" s="4885"/>
      <c r="RFE32" s="4886"/>
      <c r="RFF32" s="4883"/>
      <c r="RFG32" s="4885"/>
      <c r="RFH32" s="4884"/>
      <c r="RFI32" s="4887"/>
      <c r="RFJ32" s="4888"/>
      <c r="RFK32" s="4888"/>
      <c r="RFL32" s="4888"/>
      <c r="RFM32" s="7773" t="s">
        <v>3189</v>
      </c>
      <c r="RFN32" s="7774"/>
      <c r="RFO32" s="4882">
        <f>SUM(RFP32:RFS32)</f>
        <v>0</v>
      </c>
      <c r="RFP32" s="4883"/>
      <c r="RFQ32" s="4875"/>
      <c r="RFR32" s="4875"/>
      <c r="RFS32" s="4884"/>
      <c r="RFT32" s="4885"/>
      <c r="RFU32" s="4886"/>
      <c r="RFV32" s="4883"/>
      <c r="RFW32" s="4885"/>
      <c r="RFX32" s="4884"/>
      <c r="RFY32" s="4887"/>
      <c r="RFZ32" s="4888"/>
      <c r="RGA32" s="4888"/>
      <c r="RGB32" s="4888"/>
      <c r="RGC32" s="7773" t="s">
        <v>3189</v>
      </c>
      <c r="RGD32" s="7774"/>
      <c r="RGE32" s="4882">
        <f>SUM(RGF32:RGI32)</f>
        <v>0</v>
      </c>
      <c r="RGF32" s="4883"/>
      <c r="RGG32" s="4875"/>
      <c r="RGH32" s="4875"/>
      <c r="RGI32" s="4884"/>
      <c r="RGJ32" s="4885"/>
      <c r="RGK32" s="4886"/>
      <c r="RGL32" s="4883"/>
      <c r="RGM32" s="4885"/>
      <c r="RGN32" s="4884"/>
      <c r="RGO32" s="4887"/>
      <c r="RGP32" s="4888"/>
      <c r="RGQ32" s="4888"/>
      <c r="RGR32" s="4888"/>
      <c r="RGS32" s="7773" t="s">
        <v>3189</v>
      </c>
      <c r="RGT32" s="7774"/>
      <c r="RGU32" s="4882">
        <f>SUM(RGV32:RGY32)</f>
        <v>0</v>
      </c>
      <c r="RGV32" s="4883"/>
      <c r="RGW32" s="4875"/>
      <c r="RGX32" s="4875"/>
      <c r="RGY32" s="4884"/>
      <c r="RGZ32" s="4885"/>
      <c r="RHA32" s="4886"/>
      <c r="RHB32" s="4883"/>
      <c r="RHC32" s="4885"/>
      <c r="RHD32" s="4884"/>
      <c r="RHE32" s="4887"/>
      <c r="RHF32" s="4888"/>
      <c r="RHG32" s="4888"/>
      <c r="RHH32" s="4888"/>
      <c r="RHI32" s="7773" t="s">
        <v>3189</v>
      </c>
      <c r="RHJ32" s="7774"/>
      <c r="RHK32" s="4882">
        <f>SUM(RHL32:RHO32)</f>
        <v>0</v>
      </c>
      <c r="RHL32" s="4883"/>
      <c r="RHM32" s="4875"/>
      <c r="RHN32" s="4875"/>
      <c r="RHO32" s="4884"/>
      <c r="RHP32" s="4885"/>
      <c r="RHQ32" s="4886"/>
      <c r="RHR32" s="4883"/>
      <c r="RHS32" s="4885"/>
      <c r="RHT32" s="4884"/>
      <c r="RHU32" s="4887"/>
      <c r="RHV32" s="4888"/>
      <c r="RHW32" s="4888"/>
      <c r="RHX32" s="4888"/>
      <c r="RHY32" s="7773" t="s">
        <v>3189</v>
      </c>
      <c r="RHZ32" s="7774"/>
      <c r="RIA32" s="4882">
        <f>SUM(RIB32:RIE32)</f>
        <v>0</v>
      </c>
      <c r="RIB32" s="4883"/>
      <c r="RIC32" s="4875"/>
      <c r="RID32" s="4875"/>
      <c r="RIE32" s="4884"/>
      <c r="RIF32" s="4885"/>
      <c r="RIG32" s="4886"/>
      <c r="RIH32" s="4883"/>
      <c r="RII32" s="4885"/>
      <c r="RIJ32" s="4884"/>
      <c r="RIK32" s="4887"/>
      <c r="RIL32" s="4888"/>
      <c r="RIM32" s="4888"/>
      <c r="RIN32" s="4888"/>
      <c r="RIO32" s="7773" t="s">
        <v>3189</v>
      </c>
      <c r="RIP32" s="7774"/>
      <c r="RIQ32" s="4882">
        <f>SUM(RIR32:RIU32)</f>
        <v>0</v>
      </c>
      <c r="RIR32" s="4883"/>
      <c r="RIS32" s="4875"/>
      <c r="RIT32" s="4875"/>
      <c r="RIU32" s="4884"/>
      <c r="RIV32" s="4885"/>
      <c r="RIW32" s="4886"/>
      <c r="RIX32" s="4883"/>
      <c r="RIY32" s="4885"/>
      <c r="RIZ32" s="4884"/>
      <c r="RJA32" s="4887"/>
      <c r="RJB32" s="4888"/>
      <c r="RJC32" s="4888"/>
      <c r="RJD32" s="4888"/>
      <c r="RJE32" s="7773" t="s">
        <v>3189</v>
      </c>
      <c r="RJF32" s="7774"/>
      <c r="RJG32" s="4882">
        <f>SUM(RJH32:RJK32)</f>
        <v>0</v>
      </c>
      <c r="RJH32" s="4883"/>
      <c r="RJI32" s="4875"/>
      <c r="RJJ32" s="4875"/>
      <c r="RJK32" s="4884"/>
      <c r="RJL32" s="4885"/>
      <c r="RJM32" s="4886"/>
      <c r="RJN32" s="4883"/>
      <c r="RJO32" s="4885"/>
      <c r="RJP32" s="4884"/>
      <c r="RJQ32" s="4887"/>
      <c r="RJR32" s="4888"/>
      <c r="RJS32" s="4888"/>
      <c r="RJT32" s="4888"/>
      <c r="RJU32" s="7773" t="s">
        <v>3189</v>
      </c>
      <c r="RJV32" s="7774"/>
      <c r="RJW32" s="4882">
        <f>SUM(RJX32:RKA32)</f>
        <v>0</v>
      </c>
      <c r="RJX32" s="4883"/>
      <c r="RJY32" s="4875"/>
      <c r="RJZ32" s="4875"/>
      <c r="RKA32" s="4884"/>
      <c r="RKB32" s="4885"/>
      <c r="RKC32" s="4886"/>
      <c r="RKD32" s="4883"/>
      <c r="RKE32" s="4885"/>
      <c r="RKF32" s="4884"/>
      <c r="RKG32" s="4887"/>
      <c r="RKH32" s="4888"/>
      <c r="RKI32" s="4888"/>
      <c r="RKJ32" s="4888"/>
      <c r="RKK32" s="7773" t="s">
        <v>3189</v>
      </c>
      <c r="RKL32" s="7774"/>
      <c r="RKM32" s="4882">
        <f>SUM(RKN32:RKQ32)</f>
        <v>0</v>
      </c>
      <c r="RKN32" s="4883"/>
      <c r="RKO32" s="4875"/>
      <c r="RKP32" s="4875"/>
      <c r="RKQ32" s="4884"/>
      <c r="RKR32" s="4885"/>
      <c r="RKS32" s="4886"/>
      <c r="RKT32" s="4883"/>
      <c r="RKU32" s="4885"/>
      <c r="RKV32" s="4884"/>
      <c r="RKW32" s="4887"/>
      <c r="RKX32" s="4888"/>
      <c r="RKY32" s="4888"/>
      <c r="RKZ32" s="4888"/>
      <c r="RLA32" s="7773" t="s">
        <v>3189</v>
      </c>
      <c r="RLB32" s="7774"/>
      <c r="RLC32" s="4882">
        <f>SUM(RLD32:RLG32)</f>
        <v>0</v>
      </c>
      <c r="RLD32" s="4883"/>
      <c r="RLE32" s="4875"/>
      <c r="RLF32" s="4875"/>
      <c r="RLG32" s="4884"/>
      <c r="RLH32" s="4885"/>
      <c r="RLI32" s="4886"/>
      <c r="RLJ32" s="4883"/>
      <c r="RLK32" s="4885"/>
      <c r="RLL32" s="4884"/>
      <c r="RLM32" s="4887"/>
      <c r="RLN32" s="4888"/>
      <c r="RLO32" s="4888"/>
      <c r="RLP32" s="4888"/>
      <c r="RLQ32" s="7773" t="s">
        <v>3189</v>
      </c>
      <c r="RLR32" s="7774"/>
      <c r="RLS32" s="4882">
        <f>SUM(RLT32:RLW32)</f>
        <v>0</v>
      </c>
      <c r="RLT32" s="4883"/>
      <c r="RLU32" s="4875"/>
      <c r="RLV32" s="4875"/>
      <c r="RLW32" s="4884"/>
      <c r="RLX32" s="4885"/>
      <c r="RLY32" s="4886"/>
      <c r="RLZ32" s="4883"/>
      <c r="RMA32" s="4885"/>
      <c r="RMB32" s="4884"/>
      <c r="RMC32" s="4887"/>
      <c r="RMD32" s="4888"/>
      <c r="RME32" s="4888"/>
      <c r="RMF32" s="4888"/>
      <c r="RMG32" s="7773" t="s">
        <v>3189</v>
      </c>
      <c r="RMH32" s="7774"/>
      <c r="RMI32" s="4882">
        <f>SUM(RMJ32:RMM32)</f>
        <v>0</v>
      </c>
      <c r="RMJ32" s="4883"/>
      <c r="RMK32" s="4875"/>
      <c r="RML32" s="4875"/>
      <c r="RMM32" s="4884"/>
      <c r="RMN32" s="4885"/>
      <c r="RMO32" s="4886"/>
      <c r="RMP32" s="4883"/>
      <c r="RMQ32" s="4885"/>
      <c r="RMR32" s="4884"/>
      <c r="RMS32" s="4887"/>
      <c r="RMT32" s="4888"/>
      <c r="RMU32" s="4888"/>
      <c r="RMV32" s="4888"/>
      <c r="RMW32" s="7773" t="s">
        <v>3189</v>
      </c>
      <c r="RMX32" s="7774"/>
      <c r="RMY32" s="4882">
        <f>SUM(RMZ32:RNC32)</f>
        <v>0</v>
      </c>
      <c r="RMZ32" s="4883"/>
      <c r="RNA32" s="4875"/>
      <c r="RNB32" s="4875"/>
      <c r="RNC32" s="4884"/>
      <c r="RND32" s="4885"/>
      <c r="RNE32" s="4886"/>
      <c r="RNF32" s="4883"/>
      <c r="RNG32" s="4885"/>
      <c r="RNH32" s="4884"/>
      <c r="RNI32" s="4887"/>
      <c r="RNJ32" s="4888"/>
      <c r="RNK32" s="4888"/>
      <c r="RNL32" s="4888"/>
      <c r="RNM32" s="7773" t="s">
        <v>3189</v>
      </c>
      <c r="RNN32" s="7774"/>
      <c r="RNO32" s="4882">
        <f>SUM(RNP32:RNS32)</f>
        <v>0</v>
      </c>
      <c r="RNP32" s="4883"/>
      <c r="RNQ32" s="4875"/>
      <c r="RNR32" s="4875"/>
      <c r="RNS32" s="4884"/>
      <c r="RNT32" s="4885"/>
      <c r="RNU32" s="4886"/>
      <c r="RNV32" s="4883"/>
      <c r="RNW32" s="4885"/>
      <c r="RNX32" s="4884"/>
      <c r="RNY32" s="4887"/>
      <c r="RNZ32" s="4888"/>
      <c r="ROA32" s="4888"/>
      <c r="ROB32" s="4888"/>
      <c r="ROC32" s="7773" t="s">
        <v>3189</v>
      </c>
      <c r="ROD32" s="7774"/>
      <c r="ROE32" s="4882">
        <f>SUM(ROF32:ROI32)</f>
        <v>0</v>
      </c>
      <c r="ROF32" s="4883"/>
      <c r="ROG32" s="4875"/>
      <c r="ROH32" s="4875"/>
      <c r="ROI32" s="4884"/>
      <c r="ROJ32" s="4885"/>
      <c r="ROK32" s="4886"/>
      <c r="ROL32" s="4883"/>
      <c r="ROM32" s="4885"/>
      <c r="RON32" s="4884"/>
      <c r="ROO32" s="4887"/>
      <c r="ROP32" s="4888"/>
      <c r="ROQ32" s="4888"/>
      <c r="ROR32" s="4888"/>
      <c r="ROS32" s="7773" t="s">
        <v>3189</v>
      </c>
      <c r="ROT32" s="7774"/>
      <c r="ROU32" s="4882">
        <f>SUM(ROV32:ROY32)</f>
        <v>0</v>
      </c>
      <c r="ROV32" s="4883"/>
      <c r="ROW32" s="4875"/>
      <c r="ROX32" s="4875"/>
      <c r="ROY32" s="4884"/>
      <c r="ROZ32" s="4885"/>
      <c r="RPA32" s="4886"/>
      <c r="RPB32" s="4883"/>
      <c r="RPC32" s="4885"/>
      <c r="RPD32" s="4884"/>
      <c r="RPE32" s="4887"/>
      <c r="RPF32" s="4888"/>
      <c r="RPG32" s="4888"/>
      <c r="RPH32" s="4888"/>
      <c r="RPI32" s="7773" t="s">
        <v>3189</v>
      </c>
      <c r="RPJ32" s="7774"/>
      <c r="RPK32" s="4882">
        <f>SUM(RPL32:RPO32)</f>
        <v>0</v>
      </c>
      <c r="RPL32" s="4883"/>
      <c r="RPM32" s="4875"/>
      <c r="RPN32" s="4875"/>
      <c r="RPO32" s="4884"/>
      <c r="RPP32" s="4885"/>
      <c r="RPQ32" s="4886"/>
      <c r="RPR32" s="4883"/>
      <c r="RPS32" s="4885"/>
      <c r="RPT32" s="4884"/>
      <c r="RPU32" s="4887"/>
      <c r="RPV32" s="4888"/>
      <c r="RPW32" s="4888"/>
      <c r="RPX32" s="4888"/>
      <c r="RPY32" s="7773" t="s">
        <v>3189</v>
      </c>
      <c r="RPZ32" s="7774"/>
      <c r="RQA32" s="4882">
        <f>SUM(RQB32:RQE32)</f>
        <v>0</v>
      </c>
      <c r="RQB32" s="4883"/>
      <c r="RQC32" s="4875"/>
      <c r="RQD32" s="4875"/>
      <c r="RQE32" s="4884"/>
      <c r="RQF32" s="4885"/>
      <c r="RQG32" s="4886"/>
      <c r="RQH32" s="4883"/>
      <c r="RQI32" s="4885"/>
      <c r="RQJ32" s="4884"/>
      <c r="RQK32" s="4887"/>
      <c r="RQL32" s="4888"/>
      <c r="RQM32" s="4888"/>
      <c r="RQN32" s="4888"/>
      <c r="RQO32" s="7773" t="s">
        <v>3189</v>
      </c>
      <c r="RQP32" s="7774"/>
      <c r="RQQ32" s="4882">
        <f>SUM(RQR32:RQU32)</f>
        <v>0</v>
      </c>
      <c r="RQR32" s="4883"/>
      <c r="RQS32" s="4875"/>
      <c r="RQT32" s="4875"/>
      <c r="RQU32" s="4884"/>
      <c r="RQV32" s="4885"/>
      <c r="RQW32" s="4886"/>
      <c r="RQX32" s="4883"/>
      <c r="RQY32" s="4885"/>
      <c r="RQZ32" s="4884"/>
      <c r="RRA32" s="4887"/>
      <c r="RRB32" s="4888"/>
      <c r="RRC32" s="4888"/>
      <c r="RRD32" s="4888"/>
      <c r="RRE32" s="7773" t="s">
        <v>3189</v>
      </c>
      <c r="RRF32" s="7774"/>
      <c r="RRG32" s="4882">
        <f>SUM(RRH32:RRK32)</f>
        <v>0</v>
      </c>
      <c r="RRH32" s="4883"/>
      <c r="RRI32" s="4875"/>
      <c r="RRJ32" s="4875"/>
      <c r="RRK32" s="4884"/>
      <c r="RRL32" s="4885"/>
      <c r="RRM32" s="4886"/>
      <c r="RRN32" s="4883"/>
      <c r="RRO32" s="4885"/>
      <c r="RRP32" s="4884"/>
      <c r="RRQ32" s="4887"/>
      <c r="RRR32" s="4888"/>
      <c r="RRS32" s="4888"/>
      <c r="RRT32" s="4888"/>
      <c r="RRU32" s="7773" t="s">
        <v>3189</v>
      </c>
      <c r="RRV32" s="7774"/>
      <c r="RRW32" s="4882">
        <f>SUM(RRX32:RSA32)</f>
        <v>0</v>
      </c>
      <c r="RRX32" s="4883"/>
      <c r="RRY32" s="4875"/>
      <c r="RRZ32" s="4875"/>
      <c r="RSA32" s="4884"/>
      <c r="RSB32" s="4885"/>
      <c r="RSC32" s="4886"/>
      <c r="RSD32" s="4883"/>
      <c r="RSE32" s="4885"/>
      <c r="RSF32" s="4884"/>
      <c r="RSG32" s="4887"/>
      <c r="RSH32" s="4888"/>
      <c r="RSI32" s="4888"/>
      <c r="RSJ32" s="4888"/>
      <c r="RSK32" s="7773" t="s">
        <v>3189</v>
      </c>
      <c r="RSL32" s="7774"/>
      <c r="RSM32" s="4882">
        <f>SUM(RSN32:RSQ32)</f>
        <v>0</v>
      </c>
      <c r="RSN32" s="4883"/>
      <c r="RSO32" s="4875"/>
      <c r="RSP32" s="4875"/>
      <c r="RSQ32" s="4884"/>
      <c r="RSR32" s="4885"/>
      <c r="RSS32" s="4886"/>
      <c r="RST32" s="4883"/>
      <c r="RSU32" s="4885"/>
      <c r="RSV32" s="4884"/>
      <c r="RSW32" s="4887"/>
      <c r="RSX32" s="4888"/>
      <c r="RSY32" s="4888"/>
      <c r="RSZ32" s="4888"/>
      <c r="RTA32" s="7773" t="s">
        <v>3189</v>
      </c>
      <c r="RTB32" s="7774"/>
      <c r="RTC32" s="4882">
        <f>SUM(RTD32:RTG32)</f>
        <v>0</v>
      </c>
      <c r="RTD32" s="4883"/>
      <c r="RTE32" s="4875"/>
      <c r="RTF32" s="4875"/>
      <c r="RTG32" s="4884"/>
      <c r="RTH32" s="4885"/>
      <c r="RTI32" s="4886"/>
      <c r="RTJ32" s="4883"/>
      <c r="RTK32" s="4885"/>
      <c r="RTL32" s="4884"/>
      <c r="RTM32" s="4887"/>
      <c r="RTN32" s="4888"/>
      <c r="RTO32" s="4888"/>
      <c r="RTP32" s="4888"/>
      <c r="RTQ32" s="7773" t="s">
        <v>3189</v>
      </c>
      <c r="RTR32" s="7774"/>
      <c r="RTS32" s="4882">
        <f>SUM(RTT32:RTW32)</f>
        <v>0</v>
      </c>
      <c r="RTT32" s="4883"/>
      <c r="RTU32" s="4875"/>
      <c r="RTV32" s="4875"/>
      <c r="RTW32" s="4884"/>
      <c r="RTX32" s="4885"/>
      <c r="RTY32" s="4886"/>
      <c r="RTZ32" s="4883"/>
      <c r="RUA32" s="4885"/>
      <c r="RUB32" s="4884"/>
      <c r="RUC32" s="4887"/>
      <c r="RUD32" s="4888"/>
      <c r="RUE32" s="4888"/>
      <c r="RUF32" s="4888"/>
      <c r="RUG32" s="7773" t="s">
        <v>3189</v>
      </c>
      <c r="RUH32" s="7774"/>
      <c r="RUI32" s="4882">
        <f>SUM(RUJ32:RUM32)</f>
        <v>0</v>
      </c>
      <c r="RUJ32" s="4883"/>
      <c r="RUK32" s="4875"/>
      <c r="RUL32" s="4875"/>
      <c r="RUM32" s="4884"/>
      <c r="RUN32" s="4885"/>
      <c r="RUO32" s="4886"/>
      <c r="RUP32" s="4883"/>
      <c r="RUQ32" s="4885"/>
      <c r="RUR32" s="4884"/>
      <c r="RUS32" s="4887"/>
      <c r="RUT32" s="4888"/>
      <c r="RUU32" s="4888"/>
      <c r="RUV32" s="4888"/>
      <c r="RUW32" s="7773" t="s">
        <v>3189</v>
      </c>
      <c r="RUX32" s="7774"/>
      <c r="RUY32" s="4882">
        <f>SUM(RUZ32:RVC32)</f>
        <v>0</v>
      </c>
      <c r="RUZ32" s="4883"/>
      <c r="RVA32" s="4875"/>
      <c r="RVB32" s="4875"/>
      <c r="RVC32" s="4884"/>
      <c r="RVD32" s="4885"/>
      <c r="RVE32" s="4886"/>
      <c r="RVF32" s="4883"/>
      <c r="RVG32" s="4885"/>
      <c r="RVH32" s="4884"/>
      <c r="RVI32" s="4887"/>
      <c r="RVJ32" s="4888"/>
      <c r="RVK32" s="4888"/>
      <c r="RVL32" s="4888"/>
      <c r="RVM32" s="7773" t="s">
        <v>3189</v>
      </c>
      <c r="RVN32" s="7774"/>
      <c r="RVO32" s="4882">
        <f>SUM(RVP32:RVS32)</f>
        <v>0</v>
      </c>
      <c r="RVP32" s="4883"/>
      <c r="RVQ32" s="4875"/>
      <c r="RVR32" s="4875"/>
      <c r="RVS32" s="4884"/>
      <c r="RVT32" s="4885"/>
      <c r="RVU32" s="4886"/>
      <c r="RVV32" s="4883"/>
      <c r="RVW32" s="4885"/>
      <c r="RVX32" s="4884"/>
      <c r="RVY32" s="4887"/>
      <c r="RVZ32" s="4888"/>
      <c r="RWA32" s="4888"/>
      <c r="RWB32" s="4888"/>
      <c r="RWC32" s="7773" t="s">
        <v>3189</v>
      </c>
      <c r="RWD32" s="7774"/>
      <c r="RWE32" s="4882">
        <f>SUM(RWF32:RWI32)</f>
        <v>0</v>
      </c>
      <c r="RWF32" s="4883"/>
      <c r="RWG32" s="4875"/>
      <c r="RWH32" s="4875"/>
      <c r="RWI32" s="4884"/>
      <c r="RWJ32" s="4885"/>
      <c r="RWK32" s="4886"/>
      <c r="RWL32" s="4883"/>
      <c r="RWM32" s="4885"/>
      <c r="RWN32" s="4884"/>
      <c r="RWO32" s="4887"/>
      <c r="RWP32" s="4888"/>
      <c r="RWQ32" s="4888"/>
      <c r="RWR32" s="4888"/>
      <c r="RWS32" s="7773" t="s">
        <v>3189</v>
      </c>
      <c r="RWT32" s="7774"/>
      <c r="RWU32" s="4882">
        <f>SUM(RWV32:RWY32)</f>
        <v>0</v>
      </c>
      <c r="RWV32" s="4883"/>
      <c r="RWW32" s="4875"/>
      <c r="RWX32" s="4875"/>
      <c r="RWY32" s="4884"/>
      <c r="RWZ32" s="4885"/>
      <c r="RXA32" s="4886"/>
      <c r="RXB32" s="4883"/>
      <c r="RXC32" s="4885"/>
      <c r="RXD32" s="4884"/>
      <c r="RXE32" s="4887"/>
      <c r="RXF32" s="4888"/>
      <c r="RXG32" s="4888"/>
      <c r="RXH32" s="4888"/>
      <c r="RXI32" s="7773" t="s">
        <v>3189</v>
      </c>
      <c r="RXJ32" s="7774"/>
      <c r="RXK32" s="4882">
        <f>SUM(RXL32:RXO32)</f>
        <v>0</v>
      </c>
      <c r="RXL32" s="4883"/>
      <c r="RXM32" s="4875"/>
      <c r="RXN32" s="4875"/>
      <c r="RXO32" s="4884"/>
      <c r="RXP32" s="4885"/>
      <c r="RXQ32" s="4886"/>
      <c r="RXR32" s="4883"/>
      <c r="RXS32" s="4885"/>
      <c r="RXT32" s="4884"/>
      <c r="RXU32" s="4887"/>
      <c r="RXV32" s="4888"/>
      <c r="RXW32" s="4888"/>
      <c r="RXX32" s="4888"/>
      <c r="RXY32" s="7773" t="s">
        <v>3189</v>
      </c>
      <c r="RXZ32" s="7774"/>
      <c r="RYA32" s="4882">
        <f>SUM(RYB32:RYE32)</f>
        <v>0</v>
      </c>
      <c r="RYB32" s="4883"/>
      <c r="RYC32" s="4875"/>
      <c r="RYD32" s="4875"/>
      <c r="RYE32" s="4884"/>
      <c r="RYF32" s="4885"/>
      <c r="RYG32" s="4886"/>
      <c r="RYH32" s="4883"/>
      <c r="RYI32" s="4885"/>
      <c r="RYJ32" s="4884"/>
      <c r="RYK32" s="4887"/>
      <c r="RYL32" s="4888"/>
      <c r="RYM32" s="4888"/>
      <c r="RYN32" s="4888"/>
      <c r="RYO32" s="7773" t="s">
        <v>3189</v>
      </c>
      <c r="RYP32" s="7774"/>
      <c r="RYQ32" s="4882">
        <f>SUM(RYR32:RYU32)</f>
        <v>0</v>
      </c>
      <c r="RYR32" s="4883"/>
      <c r="RYS32" s="4875"/>
      <c r="RYT32" s="4875"/>
      <c r="RYU32" s="4884"/>
      <c r="RYV32" s="4885"/>
      <c r="RYW32" s="4886"/>
      <c r="RYX32" s="4883"/>
      <c r="RYY32" s="4885"/>
      <c r="RYZ32" s="4884"/>
      <c r="RZA32" s="4887"/>
      <c r="RZB32" s="4888"/>
      <c r="RZC32" s="4888"/>
      <c r="RZD32" s="4888"/>
      <c r="RZE32" s="7773" t="s">
        <v>3189</v>
      </c>
      <c r="RZF32" s="7774"/>
      <c r="RZG32" s="4882">
        <f>SUM(RZH32:RZK32)</f>
        <v>0</v>
      </c>
      <c r="RZH32" s="4883"/>
      <c r="RZI32" s="4875"/>
      <c r="RZJ32" s="4875"/>
      <c r="RZK32" s="4884"/>
      <c r="RZL32" s="4885"/>
      <c r="RZM32" s="4886"/>
      <c r="RZN32" s="4883"/>
      <c r="RZO32" s="4885"/>
      <c r="RZP32" s="4884"/>
      <c r="RZQ32" s="4887"/>
      <c r="RZR32" s="4888"/>
      <c r="RZS32" s="4888"/>
      <c r="RZT32" s="4888"/>
      <c r="RZU32" s="7773" t="s">
        <v>3189</v>
      </c>
      <c r="RZV32" s="7774"/>
      <c r="RZW32" s="4882">
        <f>SUM(RZX32:SAA32)</f>
        <v>0</v>
      </c>
      <c r="RZX32" s="4883"/>
      <c r="RZY32" s="4875"/>
      <c r="RZZ32" s="4875"/>
      <c r="SAA32" s="4884"/>
      <c r="SAB32" s="4885"/>
      <c r="SAC32" s="4886"/>
      <c r="SAD32" s="4883"/>
      <c r="SAE32" s="4885"/>
      <c r="SAF32" s="4884"/>
      <c r="SAG32" s="4887"/>
      <c r="SAH32" s="4888"/>
      <c r="SAI32" s="4888"/>
      <c r="SAJ32" s="4888"/>
      <c r="SAK32" s="7773" t="s">
        <v>3189</v>
      </c>
      <c r="SAL32" s="7774"/>
      <c r="SAM32" s="4882">
        <f>SUM(SAN32:SAQ32)</f>
        <v>0</v>
      </c>
      <c r="SAN32" s="4883"/>
      <c r="SAO32" s="4875"/>
      <c r="SAP32" s="4875"/>
      <c r="SAQ32" s="4884"/>
      <c r="SAR32" s="4885"/>
      <c r="SAS32" s="4886"/>
      <c r="SAT32" s="4883"/>
      <c r="SAU32" s="4885"/>
      <c r="SAV32" s="4884"/>
      <c r="SAW32" s="4887"/>
      <c r="SAX32" s="4888"/>
      <c r="SAY32" s="4888"/>
      <c r="SAZ32" s="4888"/>
      <c r="SBA32" s="7773" t="s">
        <v>3189</v>
      </c>
      <c r="SBB32" s="7774"/>
      <c r="SBC32" s="4882">
        <f>SUM(SBD32:SBG32)</f>
        <v>0</v>
      </c>
      <c r="SBD32" s="4883"/>
      <c r="SBE32" s="4875"/>
      <c r="SBF32" s="4875"/>
      <c r="SBG32" s="4884"/>
      <c r="SBH32" s="4885"/>
      <c r="SBI32" s="4886"/>
      <c r="SBJ32" s="4883"/>
      <c r="SBK32" s="4885"/>
      <c r="SBL32" s="4884"/>
      <c r="SBM32" s="4887"/>
      <c r="SBN32" s="4888"/>
      <c r="SBO32" s="4888"/>
      <c r="SBP32" s="4888"/>
      <c r="SBQ32" s="7773" t="s">
        <v>3189</v>
      </c>
      <c r="SBR32" s="7774"/>
      <c r="SBS32" s="4882">
        <f>SUM(SBT32:SBW32)</f>
        <v>0</v>
      </c>
      <c r="SBT32" s="4883"/>
      <c r="SBU32" s="4875"/>
      <c r="SBV32" s="4875"/>
      <c r="SBW32" s="4884"/>
      <c r="SBX32" s="4885"/>
      <c r="SBY32" s="4886"/>
      <c r="SBZ32" s="4883"/>
      <c r="SCA32" s="4885"/>
      <c r="SCB32" s="4884"/>
      <c r="SCC32" s="4887"/>
      <c r="SCD32" s="4888"/>
      <c r="SCE32" s="4888"/>
      <c r="SCF32" s="4888"/>
      <c r="SCG32" s="7773" t="s">
        <v>3189</v>
      </c>
      <c r="SCH32" s="7774"/>
      <c r="SCI32" s="4882">
        <f>SUM(SCJ32:SCM32)</f>
        <v>0</v>
      </c>
      <c r="SCJ32" s="4883"/>
      <c r="SCK32" s="4875"/>
      <c r="SCL32" s="4875"/>
      <c r="SCM32" s="4884"/>
      <c r="SCN32" s="4885"/>
      <c r="SCO32" s="4886"/>
      <c r="SCP32" s="4883"/>
      <c r="SCQ32" s="4885"/>
      <c r="SCR32" s="4884"/>
      <c r="SCS32" s="4887"/>
      <c r="SCT32" s="4888"/>
      <c r="SCU32" s="4888"/>
      <c r="SCV32" s="4888"/>
      <c r="SCW32" s="7773" t="s">
        <v>3189</v>
      </c>
      <c r="SCX32" s="7774"/>
      <c r="SCY32" s="4882">
        <f>SUM(SCZ32:SDC32)</f>
        <v>0</v>
      </c>
      <c r="SCZ32" s="4883"/>
      <c r="SDA32" s="4875"/>
      <c r="SDB32" s="4875"/>
      <c r="SDC32" s="4884"/>
      <c r="SDD32" s="4885"/>
      <c r="SDE32" s="4886"/>
      <c r="SDF32" s="4883"/>
      <c r="SDG32" s="4885"/>
      <c r="SDH32" s="4884"/>
      <c r="SDI32" s="4887"/>
      <c r="SDJ32" s="4888"/>
      <c r="SDK32" s="4888"/>
      <c r="SDL32" s="4888"/>
      <c r="SDM32" s="7773" t="s">
        <v>3189</v>
      </c>
      <c r="SDN32" s="7774"/>
      <c r="SDO32" s="4882">
        <f>SUM(SDP32:SDS32)</f>
        <v>0</v>
      </c>
      <c r="SDP32" s="4883"/>
      <c r="SDQ32" s="4875"/>
      <c r="SDR32" s="4875"/>
      <c r="SDS32" s="4884"/>
      <c r="SDT32" s="4885"/>
      <c r="SDU32" s="4886"/>
      <c r="SDV32" s="4883"/>
      <c r="SDW32" s="4885"/>
      <c r="SDX32" s="4884"/>
      <c r="SDY32" s="4887"/>
      <c r="SDZ32" s="4888"/>
      <c r="SEA32" s="4888"/>
      <c r="SEB32" s="4888"/>
      <c r="SEC32" s="7773" t="s">
        <v>3189</v>
      </c>
      <c r="SED32" s="7774"/>
      <c r="SEE32" s="4882">
        <f>SUM(SEF32:SEI32)</f>
        <v>0</v>
      </c>
      <c r="SEF32" s="4883"/>
      <c r="SEG32" s="4875"/>
      <c r="SEH32" s="4875"/>
      <c r="SEI32" s="4884"/>
      <c r="SEJ32" s="4885"/>
      <c r="SEK32" s="4886"/>
      <c r="SEL32" s="4883"/>
      <c r="SEM32" s="4885"/>
      <c r="SEN32" s="4884"/>
      <c r="SEO32" s="4887"/>
      <c r="SEP32" s="4888"/>
      <c r="SEQ32" s="4888"/>
      <c r="SER32" s="4888"/>
      <c r="SES32" s="7773" t="s">
        <v>3189</v>
      </c>
      <c r="SET32" s="7774"/>
      <c r="SEU32" s="4882">
        <f>SUM(SEV32:SEY32)</f>
        <v>0</v>
      </c>
      <c r="SEV32" s="4883"/>
      <c r="SEW32" s="4875"/>
      <c r="SEX32" s="4875"/>
      <c r="SEY32" s="4884"/>
      <c r="SEZ32" s="4885"/>
      <c r="SFA32" s="4886"/>
      <c r="SFB32" s="4883"/>
      <c r="SFC32" s="4885"/>
      <c r="SFD32" s="4884"/>
      <c r="SFE32" s="4887"/>
      <c r="SFF32" s="4888"/>
      <c r="SFG32" s="4888"/>
      <c r="SFH32" s="4888"/>
      <c r="SFI32" s="7773" t="s">
        <v>3189</v>
      </c>
      <c r="SFJ32" s="7774"/>
      <c r="SFK32" s="4882">
        <f>SUM(SFL32:SFO32)</f>
        <v>0</v>
      </c>
      <c r="SFL32" s="4883"/>
      <c r="SFM32" s="4875"/>
      <c r="SFN32" s="4875"/>
      <c r="SFO32" s="4884"/>
      <c r="SFP32" s="4885"/>
      <c r="SFQ32" s="4886"/>
      <c r="SFR32" s="4883"/>
      <c r="SFS32" s="4885"/>
      <c r="SFT32" s="4884"/>
      <c r="SFU32" s="4887"/>
      <c r="SFV32" s="4888"/>
      <c r="SFW32" s="4888"/>
      <c r="SFX32" s="4888"/>
      <c r="SFY32" s="7773" t="s">
        <v>3189</v>
      </c>
      <c r="SFZ32" s="7774"/>
      <c r="SGA32" s="4882">
        <f>SUM(SGB32:SGE32)</f>
        <v>0</v>
      </c>
      <c r="SGB32" s="4883"/>
      <c r="SGC32" s="4875"/>
      <c r="SGD32" s="4875"/>
      <c r="SGE32" s="4884"/>
      <c r="SGF32" s="4885"/>
      <c r="SGG32" s="4886"/>
      <c r="SGH32" s="4883"/>
      <c r="SGI32" s="4885"/>
      <c r="SGJ32" s="4884"/>
      <c r="SGK32" s="4887"/>
      <c r="SGL32" s="4888"/>
      <c r="SGM32" s="4888"/>
      <c r="SGN32" s="4888"/>
      <c r="SGO32" s="7773" t="s">
        <v>3189</v>
      </c>
      <c r="SGP32" s="7774"/>
      <c r="SGQ32" s="4882">
        <f>SUM(SGR32:SGU32)</f>
        <v>0</v>
      </c>
      <c r="SGR32" s="4883"/>
      <c r="SGS32" s="4875"/>
      <c r="SGT32" s="4875"/>
      <c r="SGU32" s="4884"/>
      <c r="SGV32" s="4885"/>
      <c r="SGW32" s="4886"/>
      <c r="SGX32" s="4883"/>
      <c r="SGY32" s="4885"/>
      <c r="SGZ32" s="4884"/>
      <c r="SHA32" s="4887"/>
      <c r="SHB32" s="4888"/>
      <c r="SHC32" s="4888"/>
      <c r="SHD32" s="4888"/>
      <c r="SHE32" s="7773" t="s">
        <v>3189</v>
      </c>
      <c r="SHF32" s="7774"/>
      <c r="SHG32" s="4882">
        <f>SUM(SHH32:SHK32)</f>
        <v>0</v>
      </c>
      <c r="SHH32" s="4883"/>
      <c r="SHI32" s="4875"/>
      <c r="SHJ32" s="4875"/>
      <c r="SHK32" s="4884"/>
      <c r="SHL32" s="4885"/>
      <c r="SHM32" s="4886"/>
      <c r="SHN32" s="4883"/>
      <c r="SHO32" s="4885"/>
      <c r="SHP32" s="4884"/>
      <c r="SHQ32" s="4887"/>
      <c r="SHR32" s="4888"/>
      <c r="SHS32" s="4888"/>
      <c r="SHT32" s="4888"/>
      <c r="SHU32" s="7773" t="s">
        <v>3189</v>
      </c>
      <c r="SHV32" s="7774"/>
      <c r="SHW32" s="4882">
        <f>SUM(SHX32:SIA32)</f>
        <v>0</v>
      </c>
      <c r="SHX32" s="4883"/>
      <c r="SHY32" s="4875"/>
      <c r="SHZ32" s="4875"/>
      <c r="SIA32" s="4884"/>
      <c r="SIB32" s="4885"/>
      <c r="SIC32" s="4886"/>
      <c r="SID32" s="4883"/>
      <c r="SIE32" s="4885"/>
      <c r="SIF32" s="4884"/>
      <c r="SIG32" s="4887"/>
      <c r="SIH32" s="4888"/>
      <c r="SII32" s="4888"/>
      <c r="SIJ32" s="4888"/>
      <c r="SIK32" s="7773" t="s">
        <v>3189</v>
      </c>
      <c r="SIL32" s="7774"/>
      <c r="SIM32" s="4882">
        <f>SUM(SIN32:SIQ32)</f>
        <v>0</v>
      </c>
      <c r="SIN32" s="4883"/>
      <c r="SIO32" s="4875"/>
      <c r="SIP32" s="4875"/>
      <c r="SIQ32" s="4884"/>
      <c r="SIR32" s="4885"/>
      <c r="SIS32" s="4886"/>
      <c r="SIT32" s="4883"/>
      <c r="SIU32" s="4885"/>
      <c r="SIV32" s="4884"/>
      <c r="SIW32" s="4887"/>
      <c r="SIX32" s="4888"/>
      <c r="SIY32" s="4888"/>
      <c r="SIZ32" s="4888"/>
      <c r="SJA32" s="7773" t="s">
        <v>3189</v>
      </c>
      <c r="SJB32" s="7774"/>
      <c r="SJC32" s="4882">
        <f>SUM(SJD32:SJG32)</f>
        <v>0</v>
      </c>
      <c r="SJD32" s="4883"/>
      <c r="SJE32" s="4875"/>
      <c r="SJF32" s="4875"/>
      <c r="SJG32" s="4884"/>
      <c r="SJH32" s="4885"/>
      <c r="SJI32" s="4886"/>
      <c r="SJJ32" s="4883"/>
      <c r="SJK32" s="4885"/>
      <c r="SJL32" s="4884"/>
      <c r="SJM32" s="4887"/>
      <c r="SJN32" s="4888"/>
      <c r="SJO32" s="4888"/>
      <c r="SJP32" s="4888"/>
      <c r="SJQ32" s="7773" t="s">
        <v>3189</v>
      </c>
      <c r="SJR32" s="7774"/>
      <c r="SJS32" s="4882">
        <f>SUM(SJT32:SJW32)</f>
        <v>0</v>
      </c>
      <c r="SJT32" s="4883"/>
      <c r="SJU32" s="4875"/>
      <c r="SJV32" s="4875"/>
      <c r="SJW32" s="4884"/>
      <c r="SJX32" s="4885"/>
      <c r="SJY32" s="4886"/>
      <c r="SJZ32" s="4883"/>
      <c r="SKA32" s="4885"/>
      <c r="SKB32" s="4884"/>
      <c r="SKC32" s="4887"/>
      <c r="SKD32" s="4888"/>
      <c r="SKE32" s="4888"/>
      <c r="SKF32" s="4888"/>
      <c r="SKG32" s="7773" t="s">
        <v>3189</v>
      </c>
      <c r="SKH32" s="7774"/>
      <c r="SKI32" s="4882">
        <f>SUM(SKJ32:SKM32)</f>
        <v>0</v>
      </c>
      <c r="SKJ32" s="4883"/>
      <c r="SKK32" s="4875"/>
      <c r="SKL32" s="4875"/>
      <c r="SKM32" s="4884"/>
      <c r="SKN32" s="4885"/>
      <c r="SKO32" s="4886"/>
      <c r="SKP32" s="4883"/>
      <c r="SKQ32" s="4885"/>
      <c r="SKR32" s="4884"/>
      <c r="SKS32" s="4887"/>
      <c r="SKT32" s="4888"/>
      <c r="SKU32" s="4888"/>
      <c r="SKV32" s="4888"/>
      <c r="SKW32" s="7773" t="s">
        <v>3189</v>
      </c>
      <c r="SKX32" s="7774"/>
      <c r="SKY32" s="4882">
        <f>SUM(SKZ32:SLC32)</f>
        <v>0</v>
      </c>
      <c r="SKZ32" s="4883"/>
      <c r="SLA32" s="4875"/>
      <c r="SLB32" s="4875"/>
      <c r="SLC32" s="4884"/>
      <c r="SLD32" s="4885"/>
      <c r="SLE32" s="4886"/>
      <c r="SLF32" s="4883"/>
      <c r="SLG32" s="4885"/>
      <c r="SLH32" s="4884"/>
      <c r="SLI32" s="4887"/>
      <c r="SLJ32" s="4888"/>
      <c r="SLK32" s="4888"/>
      <c r="SLL32" s="4888"/>
      <c r="SLM32" s="7773" t="s">
        <v>3189</v>
      </c>
      <c r="SLN32" s="7774"/>
      <c r="SLO32" s="4882">
        <f>SUM(SLP32:SLS32)</f>
        <v>0</v>
      </c>
      <c r="SLP32" s="4883"/>
      <c r="SLQ32" s="4875"/>
      <c r="SLR32" s="4875"/>
      <c r="SLS32" s="4884"/>
      <c r="SLT32" s="4885"/>
      <c r="SLU32" s="4886"/>
      <c r="SLV32" s="4883"/>
      <c r="SLW32" s="4885"/>
      <c r="SLX32" s="4884"/>
      <c r="SLY32" s="4887"/>
      <c r="SLZ32" s="4888"/>
      <c r="SMA32" s="4888"/>
      <c r="SMB32" s="4888"/>
      <c r="SMC32" s="7773" t="s">
        <v>3189</v>
      </c>
      <c r="SMD32" s="7774"/>
      <c r="SME32" s="4882">
        <f>SUM(SMF32:SMI32)</f>
        <v>0</v>
      </c>
      <c r="SMF32" s="4883"/>
      <c r="SMG32" s="4875"/>
      <c r="SMH32" s="4875"/>
      <c r="SMI32" s="4884"/>
      <c r="SMJ32" s="4885"/>
      <c r="SMK32" s="4886"/>
      <c r="SML32" s="4883"/>
      <c r="SMM32" s="4885"/>
      <c r="SMN32" s="4884"/>
      <c r="SMO32" s="4887"/>
      <c r="SMP32" s="4888"/>
      <c r="SMQ32" s="4888"/>
      <c r="SMR32" s="4888"/>
      <c r="SMS32" s="7773" t="s">
        <v>3189</v>
      </c>
      <c r="SMT32" s="7774"/>
      <c r="SMU32" s="4882">
        <f>SUM(SMV32:SMY32)</f>
        <v>0</v>
      </c>
      <c r="SMV32" s="4883"/>
      <c r="SMW32" s="4875"/>
      <c r="SMX32" s="4875"/>
      <c r="SMY32" s="4884"/>
      <c r="SMZ32" s="4885"/>
      <c r="SNA32" s="4886"/>
      <c r="SNB32" s="4883"/>
      <c r="SNC32" s="4885"/>
      <c r="SND32" s="4884"/>
      <c r="SNE32" s="4887"/>
      <c r="SNF32" s="4888"/>
      <c r="SNG32" s="4888"/>
      <c r="SNH32" s="4888"/>
      <c r="SNI32" s="7773" t="s">
        <v>3189</v>
      </c>
      <c r="SNJ32" s="7774"/>
      <c r="SNK32" s="4882">
        <f>SUM(SNL32:SNO32)</f>
        <v>0</v>
      </c>
      <c r="SNL32" s="4883"/>
      <c r="SNM32" s="4875"/>
      <c r="SNN32" s="4875"/>
      <c r="SNO32" s="4884"/>
      <c r="SNP32" s="4885"/>
      <c r="SNQ32" s="4886"/>
      <c r="SNR32" s="4883"/>
      <c r="SNS32" s="4885"/>
      <c r="SNT32" s="4884"/>
      <c r="SNU32" s="4887"/>
      <c r="SNV32" s="4888"/>
      <c r="SNW32" s="4888"/>
      <c r="SNX32" s="4888"/>
      <c r="SNY32" s="7773" t="s">
        <v>3189</v>
      </c>
      <c r="SNZ32" s="7774"/>
      <c r="SOA32" s="4882">
        <f>SUM(SOB32:SOE32)</f>
        <v>0</v>
      </c>
      <c r="SOB32" s="4883"/>
      <c r="SOC32" s="4875"/>
      <c r="SOD32" s="4875"/>
      <c r="SOE32" s="4884"/>
      <c r="SOF32" s="4885"/>
      <c r="SOG32" s="4886"/>
      <c r="SOH32" s="4883"/>
      <c r="SOI32" s="4885"/>
      <c r="SOJ32" s="4884"/>
      <c r="SOK32" s="4887"/>
      <c r="SOL32" s="4888"/>
      <c r="SOM32" s="4888"/>
      <c r="SON32" s="4888"/>
      <c r="SOO32" s="7773" t="s">
        <v>3189</v>
      </c>
      <c r="SOP32" s="7774"/>
      <c r="SOQ32" s="4882">
        <f>SUM(SOR32:SOU32)</f>
        <v>0</v>
      </c>
      <c r="SOR32" s="4883"/>
      <c r="SOS32" s="4875"/>
      <c r="SOT32" s="4875"/>
      <c r="SOU32" s="4884"/>
      <c r="SOV32" s="4885"/>
      <c r="SOW32" s="4886"/>
      <c r="SOX32" s="4883"/>
      <c r="SOY32" s="4885"/>
      <c r="SOZ32" s="4884"/>
      <c r="SPA32" s="4887"/>
      <c r="SPB32" s="4888"/>
      <c r="SPC32" s="4888"/>
      <c r="SPD32" s="4888"/>
      <c r="SPE32" s="7773" t="s">
        <v>3189</v>
      </c>
      <c r="SPF32" s="7774"/>
      <c r="SPG32" s="4882">
        <f>SUM(SPH32:SPK32)</f>
        <v>0</v>
      </c>
      <c r="SPH32" s="4883"/>
      <c r="SPI32" s="4875"/>
      <c r="SPJ32" s="4875"/>
      <c r="SPK32" s="4884"/>
      <c r="SPL32" s="4885"/>
      <c r="SPM32" s="4886"/>
      <c r="SPN32" s="4883"/>
      <c r="SPO32" s="4885"/>
      <c r="SPP32" s="4884"/>
      <c r="SPQ32" s="4887"/>
      <c r="SPR32" s="4888"/>
      <c r="SPS32" s="4888"/>
      <c r="SPT32" s="4888"/>
      <c r="SPU32" s="7773" t="s">
        <v>3189</v>
      </c>
      <c r="SPV32" s="7774"/>
      <c r="SPW32" s="4882">
        <f>SUM(SPX32:SQA32)</f>
        <v>0</v>
      </c>
      <c r="SPX32" s="4883"/>
      <c r="SPY32" s="4875"/>
      <c r="SPZ32" s="4875"/>
      <c r="SQA32" s="4884"/>
      <c r="SQB32" s="4885"/>
      <c r="SQC32" s="4886"/>
      <c r="SQD32" s="4883"/>
      <c r="SQE32" s="4885"/>
      <c r="SQF32" s="4884"/>
      <c r="SQG32" s="4887"/>
      <c r="SQH32" s="4888"/>
      <c r="SQI32" s="4888"/>
      <c r="SQJ32" s="4888"/>
      <c r="SQK32" s="7773" t="s">
        <v>3189</v>
      </c>
      <c r="SQL32" s="7774"/>
      <c r="SQM32" s="4882">
        <f>SUM(SQN32:SQQ32)</f>
        <v>0</v>
      </c>
      <c r="SQN32" s="4883"/>
      <c r="SQO32" s="4875"/>
      <c r="SQP32" s="4875"/>
      <c r="SQQ32" s="4884"/>
      <c r="SQR32" s="4885"/>
      <c r="SQS32" s="4886"/>
      <c r="SQT32" s="4883"/>
      <c r="SQU32" s="4885"/>
      <c r="SQV32" s="4884"/>
      <c r="SQW32" s="4887"/>
      <c r="SQX32" s="4888"/>
      <c r="SQY32" s="4888"/>
      <c r="SQZ32" s="4888"/>
      <c r="SRA32" s="7773" t="s">
        <v>3189</v>
      </c>
      <c r="SRB32" s="7774"/>
      <c r="SRC32" s="4882">
        <f>SUM(SRD32:SRG32)</f>
        <v>0</v>
      </c>
      <c r="SRD32" s="4883"/>
      <c r="SRE32" s="4875"/>
      <c r="SRF32" s="4875"/>
      <c r="SRG32" s="4884"/>
      <c r="SRH32" s="4885"/>
      <c r="SRI32" s="4886"/>
      <c r="SRJ32" s="4883"/>
      <c r="SRK32" s="4885"/>
      <c r="SRL32" s="4884"/>
      <c r="SRM32" s="4887"/>
      <c r="SRN32" s="4888"/>
      <c r="SRO32" s="4888"/>
      <c r="SRP32" s="4888"/>
      <c r="SRQ32" s="7773" t="s">
        <v>3189</v>
      </c>
      <c r="SRR32" s="7774"/>
      <c r="SRS32" s="4882">
        <f>SUM(SRT32:SRW32)</f>
        <v>0</v>
      </c>
      <c r="SRT32" s="4883"/>
      <c r="SRU32" s="4875"/>
      <c r="SRV32" s="4875"/>
      <c r="SRW32" s="4884"/>
      <c r="SRX32" s="4885"/>
      <c r="SRY32" s="4886"/>
      <c r="SRZ32" s="4883"/>
      <c r="SSA32" s="4885"/>
      <c r="SSB32" s="4884"/>
      <c r="SSC32" s="4887"/>
      <c r="SSD32" s="4888"/>
      <c r="SSE32" s="4888"/>
      <c r="SSF32" s="4888"/>
      <c r="SSG32" s="7773" t="s">
        <v>3189</v>
      </c>
      <c r="SSH32" s="7774"/>
      <c r="SSI32" s="4882">
        <f>SUM(SSJ32:SSM32)</f>
        <v>0</v>
      </c>
      <c r="SSJ32" s="4883"/>
      <c r="SSK32" s="4875"/>
      <c r="SSL32" s="4875"/>
      <c r="SSM32" s="4884"/>
      <c r="SSN32" s="4885"/>
      <c r="SSO32" s="4886"/>
      <c r="SSP32" s="4883"/>
      <c r="SSQ32" s="4885"/>
      <c r="SSR32" s="4884"/>
      <c r="SSS32" s="4887"/>
      <c r="SST32" s="4888"/>
      <c r="SSU32" s="4888"/>
      <c r="SSV32" s="4888"/>
      <c r="SSW32" s="7773" t="s">
        <v>3189</v>
      </c>
      <c r="SSX32" s="7774"/>
      <c r="SSY32" s="4882">
        <f>SUM(SSZ32:STC32)</f>
        <v>0</v>
      </c>
      <c r="SSZ32" s="4883"/>
      <c r="STA32" s="4875"/>
      <c r="STB32" s="4875"/>
      <c r="STC32" s="4884"/>
      <c r="STD32" s="4885"/>
      <c r="STE32" s="4886"/>
      <c r="STF32" s="4883"/>
      <c r="STG32" s="4885"/>
      <c r="STH32" s="4884"/>
      <c r="STI32" s="4887"/>
      <c r="STJ32" s="4888"/>
      <c r="STK32" s="4888"/>
      <c r="STL32" s="4888"/>
      <c r="STM32" s="7773" t="s">
        <v>3189</v>
      </c>
      <c r="STN32" s="7774"/>
      <c r="STO32" s="4882">
        <f>SUM(STP32:STS32)</f>
        <v>0</v>
      </c>
      <c r="STP32" s="4883"/>
      <c r="STQ32" s="4875"/>
      <c r="STR32" s="4875"/>
      <c r="STS32" s="4884"/>
      <c r="STT32" s="4885"/>
      <c r="STU32" s="4886"/>
      <c r="STV32" s="4883"/>
      <c r="STW32" s="4885"/>
      <c r="STX32" s="4884"/>
      <c r="STY32" s="4887"/>
      <c r="STZ32" s="4888"/>
      <c r="SUA32" s="4888"/>
      <c r="SUB32" s="4888"/>
      <c r="SUC32" s="7773" t="s">
        <v>3189</v>
      </c>
      <c r="SUD32" s="7774"/>
      <c r="SUE32" s="4882">
        <f>SUM(SUF32:SUI32)</f>
        <v>0</v>
      </c>
      <c r="SUF32" s="4883"/>
      <c r="SUG32" s="4875"/>
      <c r="SUH32" s="4875"/>
      <c r="SUI32" s="4884"/>
      <c r="SUJ32" s="4885"/>
      <c r="SUK32" s="4886"/>
      <c r="SUL32" s="4883"/>
      <c r="SUM32" s="4885"/>
      <c r="SUN32" s="4884"/>
      <c r="SUO32" s="4887"/>
      <c r="SUP32" s="4888"/>
      <c r="SUQ32" s="4888"/>
      <c r="SUR32" s="4888"/>
      <c r="SUS32" s="7773" t="s">
        <v>3189</v>
      </c>
      <c r="SUT32" s="7774"/>
      <c r="SUU32" s="4882">
        <f>SUM(SUV32:SUY32)</f>
        <v>0</v>
      </c>
      <c r="SUV32" s="4883"/>
      <c r="SUW32" s="4875"/>
      <c r="SUX32" s="4875"/>
      <c r="SUY32" s="4884"/>
      <c r="SUZ32" s="4885"/>
      <c r="SVA32" s="4886"/>
      <c r="SVB32" s="4883"/>
      <c r="SVC32" s="4885"/>
      <c r="SVD32" s="4884"/>
      <c r="SVE32" s="4887"/>
      <c r="SVF32" s="4888"/>
      <c r="SVG32" s="4888"/>
      <c r="SVH32" s="4888"/>
      <c r="SVI32" s="7773" t="s">
        <v>3189</v>
      </c>
      <c r="SVJ32" s="7774"/>
      <c r="SVK32" s="4882">
        <f>SUM(SVL32:SVO32)</f>
        <v>0</v>
      </c>
      <c r="SVL32" s="4883"/>
      <c r="SVM32" s="4875"/>
      <c r="SVN32" s="4875"/>
      <c r="SVO32" s="4884"/>
      <c r="SVP32" s="4885"/>
      <c r="SVQ32" s="4886"/>
      <c r="SVR32" s="4883"/>
      <c r="SVS32" s="4885"/>
      <c r="SVT32" s="4884"/>
      <c r="SVU32" s="4887"/>
      <c r="SVV32" s="4888"/>
      <c r="SVW32" s="4888"/>
      <c r="SVX32" s="4888"/>
      <c r="SVY32" s="7773" t="s">
        <v>3189</v>
      </c>
      <c r="SVZ32" s="7774"/>
      <c r="SWA32" s="4882">
        <f>SUM(SWB32:SWE32)</f>
        <v>0</v>
      </c>
      <c r="SWB32" s="4883"/>
      <c r="SWC32" s="4875"/>
      <c r="SWD32" s="4875"/>
      <c r="SWE32" s="4884"/>
      <c r="SWF32" s="4885"/>
      <c r="SWG32" s="4886"/>
      <c r="SWH32" s="4883"/>
      <c r="SWI32" s="4885"/>
      <c r="SWJ32" s="4884"/>
      <c r="SWK32" s="4887"/>
      <c r="SWL32" s="4888"/>
      <c r="SWM32" s="4888"/>
      <c r="SWN32" s="4888"/>
      <c r="SWO32" s="7773" t="s">
        <v>3189</v>
      </c>
      <c r="SWP32" s="7774"/>
      <c r="SWQ32" s="4882">
        <f>SUM(SWR32:SWU32)</f>
        <v>0</v>
      </c>
      <c r="SWR32" s="4883"/>
      <c r="SWS32" s="4875"/>
      <c r="SWT32" s="4875"/>
      <c r="SWU32" s="4884"/>
      <c r="SWV32" s="4885"/>
      <c r="SWW32" s="4886"/>
      <c r="SWX32" s="4883"/>
      <c r="SWY32" s="4885"/>
      <c r="SWZ32" s="4884"/>
      <c r="SXA32" s="4887"/>
      <c r="SXB32" s="4888"/>
      <c r="SXC32" s="4888"/>
      <c r="SXD32" s="4888"/>
      <c r="SXE32" s="7773" t="s">
        <v>3189</v>
      </c>
      <c r="SXF32" s="7774"/>
      <c r="SXG32" s="4882">
        <f>SUM(SXH32:SXK32)</f>
        <v>0</v>
      </c>
      <c r="SXH32" s="4883"/>
      <c r="SXI32" s="4875"/>
      <c r="SXJ32" s="4875"/>
      <c r="SXK32" s="4884"/>
      <c r="SXL32" s="4885"/>
      <c r="SXM32" s="4886"/>
      <c r="SXN32" s="4883"/>
      <c r="SXO32" s="4885"/>
      <c r="SXP32" s="4884"/>
      <c r="SXQ32" s="4887"/>
      <c r="SXR32" s="4888"/>
      <c r="SXS32" s="4888"/>
      <c r="SXT32" s="4888"/>
      <c r="SXU32" s="7773" t="s">
        <v>3189</v>
      </c>
      <c r="SXV32" s="7774"/>
      <c r="SXW32" s="4882">
        <f>SUM(SXX32:SYA32)</f>
        <v>0</v>
      </c>
      <c r="SXX32" s="4883"/>
      <c r="SXY32" s="4875"/>
      <c r="SXZ32" s="4875"/>
      <c r="SYA32" s="4884"/>
      <c r="SYB32" s="4885"/>
      <c r="SYC32" s="4886"/>
      <c r="SYD32" s="4883"/>
      <c r="SYE32" s="4885"/>
      <c r="SYF32" s="4884"/>
      <c r="SYG32" s="4887"/>
      <c r="SYH32" s="4888"/>
      <c r="SYI32" s="4888"/>
      <c r="SYJ32" s="4888"/>
      <c r="SYK32" s="7773" t="s">
        <v>3189</v>
      </c>
      <c r="SYL32" s="7774"/>
      <c r="SYM32" s="4882">
        <f>SUM(SYN32:SYQ32)</f>
        <v>0</v>
      </c>
      <c r="SYN32" s="4883"/>
      <c r="SYO32" s="4875"/>
      <c r="SYP32" s="4875"/>
      <c r="SYQ32" s="4884"/>
      <c r="SYR32" s="4885"/>
      <c r="SYS32" s="4886"/>
      <c r="SYT32" s="4883"/>
      <c r="SYU32" s="4885"/>
      <c r="SYV32" s="4884"/>
      <c r="SYW32" s="4887"/>
      <c r="SYX32" s="4888"/>
      <c r="SYY32" s="4888"/>
      <c r="SYZ32" s="4888"/>
      <c r="SZA32" s="7773" t="s">
        <v>3189</v>
      </c>
      <c r="SZB32" s="7774"/>
      <c r="SZC32" s="4882">
        <f>SUM(SZD32:SZG32)</f>
        <v>0</v>
      </c>
      <c r="SZD32" s="4883"/>
      <c r="SZE32" s="4875"/>
      <c r="SZF32" s="4875"/>
      <c r="SZG32" s="4884"/>
      <c r="SZH32" s="4885"/>
      <c r="SZI32" s="4886"/>
      <c r="SZJ32" s="4883"/>
      <c r="SZK32" s="4885"/>
      <c r="SZL32" s="4884"/>
      <c r="SZM32" s="4887"/>
      <c r="SZN32" s="4888"/>
      <c r="SZO32" s="4888"/>
      <c r="SZP32" s="4888"/>
      <c r="SZQ32" s="7773" t="s">
        <v>3189</v>
      </c>
      <c r="SZR32" s="7774"/>
      <c r="SZS32" s="4882">
        <f>SUM(SZT32:SZW32)</f>
        <v>0</v>
      </c>
      <c r="SZT32" s="4883"/>
      <c r="SZU32" s="4875"/>
      <c r="SZV32" s="4875"/>
      <c r="SZW32" s="4884"/>
      <c r="SZX32" s="4885"/>
      <c r="SZY32" s="4886"/>
      <c r="SZZ32" s="4883"/>
      <c r="TAA32" s="4885"/>
      <c r="TAB32" s="4884"/>
      <c r="TAC32" s="4887"/>
      <c r="TAD32" s="4888"/>
      <c r="TAE32" s="4888"/>
      <c r="TAF32" s="4888"/>
      <c r="TAG32" s="7773" t="s">
        <v>3189</v>
      </c>
      <c r="TAH32" s="7774"/>
      <c r="TAI32" s="4882">
        <f>SUM(TAJ32:TAM32)</f>
        <v>0</v>
      </c>
      <c r="TAJ32" s="4883"/>
      <c r="TAK32" s="4875"/>
      <c r="TAL32" s="4875"/>
      <c r="TAM32" s="4884"/>
      <c r="TAN32" s="4885"/>
      <c r="TAO32" s="4886"/>
      <c r="TAP32" s="4883"/>
      <c r="TAQ32" s="4885"/>
      <c r="TAR32" s="4884"/>
      <c r="TAS32" s="4887"/>
      <c r="TAT32" s="4888"/>
      <c r="TAU32" s="4888"/>
      <c r="TAV32" s="4888"/>
      <c r="TAW32" s="7773" t="s">
        <v>3189</v>
      </c>
      <c r="TAX32" s="7774"/>
      <c r="TAY32" s="4882">
        <f>SUM(TAZ32:TBC32)</f>
        <v>0</v>
      </c>
      <c r="TAZ32" s="4883"/>
      <c r="TBA32" s="4875"/>
      <c r="TBB32" s="4875"/>
      <c r="TBC32" s="4884"/>
      <c r="TBD32" s="4885"/>
      <c r="TBE32" s="4886"/>
      <c r="TBF32" s="4883"/>
      <c r="TBG32" s="4885"/>
      <c r="TBH32" s="4884"/>
      <c r="TBI32" s="4887"/>
      <c r="TBJ32" s="4888"/>
      <c r="TBK32" s="4888"/>
      <c r="TBL32" s="4888"/>
      <c r="TBM32" s="7773" t="s">
        <v>3189</v>
      </c>
      <c r="TBN32" s="7774"/>
      <c r="TBO32" s="4882">
        <f>SUM(TBP32:TBS32)</f>
        <v>0</v>
      </c>
      <c r="TBP32" s="4883"/>
      <c r="TBQ32" s="4875"/>
      <c r="TBR32" s="4875"/>
      <c r="TBS32" s="4884"/>
      <c r="TBT32" s="4885"/>
      <c r="TBU32" s="4886"/>
      <c r="TBV32" s="4883"/>
      <c r="TBW32" s="4885"/>
      <c r="TBX32" s="4884"/>
      <c r="TBY32" s="4887"/>
      <c r="TBZ32" s="4888"/>
      <c r="TCA32" s="4888"/>
      <c r="TCB32" s="4888"/>
      <c r="TCC32" s="7773" t="s">
        <v>3189</v>
      </c>
      <c r="TCD32" s="7774"/>
      <c r="TCE32" s="4882">
        <f>SUM(TCF32:TCI32)</f>
        <v>0</v>
      </c>
      <c r="TCF32" s="4883"/>
      <c r="TCG32" s="4875"/>
      <c r="TCH32" s="4875"/>
      <c r="TCI32" s="4884"/>
      <c r="TCJ32" s="4885"/>
      <c r="TCK32" s="4886"/>
      <c r="TCL32" s="4883"/>
      <c r="TCM32" s="4885"/>
      <c r="TCN32" s="4884"/>
      <c r="TCO32" s="4887"/>
      <c r="TCP32" s="4888"/>
      <c r="TCQ32" s="4888"/>
      <c r="TCR32" s="4888"/>
      <c r="TCS32" s="7773" t="s">
        <v>3189</v>
      </c>
      <c r="TCT32" s="7774"/>
      <c r="TCU32" s="4882">
        <f>SUM(TCV32:TCY32)</f>
        <v>0</v>
      </c>
      <c r="TCV32" s="4883"/>
      <c r="TCW32" s="4875"/>
      <c r="TCX32" s="4875"/>
      <c r="TCY32" s="4884"/>
      <c r="TCZ32" s="4885"/>
      <c r="TDA32" s="4886"/>
      <c r="TDB32" s="4883"/>
      <c r="TDC32" s="4885"/>
      <c r="TDD32" s="4884"/>
      <c r="TDE32" s="4887"/>
      <c r="TDF32" s="4888"/>
      <c r="TDG32" s="4888"/>
      <c r="TDH32" s="4888"/>
      <c r="TDI32" s="7773" t="s">
        <v>3189</v>
      </c>
      <c r="TDJ32" s="7774"/>
      <c r="TDK32" s="4882">
        <f>SUM(TDL32:TDO32)</f>
        <v>0</v>
      </c>
      <c r="TDL32" s="4883"/>
      <c r="TDM32" s="4875"/>
      <c r="TDN32" s="4875"/>
      <c r="TDO32" s="4884"/>
      <c r="TDP32" s="4885"/>
      <c r="TDQ32" s="4886"/>
      <c r="TDR32" s="4883"/>
      <c r="TDS32" s="4885"/>
      <c r="TDT32" s="4884"/>
      <c r="TDU32" s="4887"/>
      <c r="TDV32" s="4888"/>
      <c r="TDW32" s="4888"/>
      <c r="TDX32" s="4888"/>
      <c r="TDY32" s="7773" t="s">
        <v>3189</v>
      </c>
      <c r="TDZ32" s="7774"/>
      <c r="TEA32" s="4882">
        <f>SUM(TEB32:TEE32)</f>
        <v>0</v>
      </c>
      <c r="TEB32" s="4883"/>
      <c r="TEC32" s="4875"/>
      <c r="TED32" s="4875"/>
      <c r="TEE32" s="4884"/>
      <c r="TEF32" s="4885"/>
      <c r="TEG32" s="4886"/>
      <c r="TEH32" s="4883"/>
      <c r="TEI32" s="4885"/>
      <c r="TEJ32" s="4884"/>
      <c r="TEK32" s="4887"/>
      <c r="TEL32" s="4888"/>
      <c r="TEM32" s="4888"/>
      <c r="TEN32" s="4888"/>
      <c r="TEO32" s="7773" t="s">
        <v>3189</v>
      </c>
      <c r="TEP32" s="7774"/>
      <c r="TEQ32" s="4882">
        <f>SUM(TER32:TEU32)</f>
        <v>0</v>
      </c>
      <c r="TER32" s="4883"/>
      <c r="TES32" s="4875"/>
      <c r="TET32" s="4875"/>
      <c r="TEU32" s="4884"/>
      <c r="TEV32" s="4885"/>
      <c r="TEW32" s="4886"/>
      <c r="TEX32" s="4883"/>
      <c r="TEY32" s="4885"/>
      <c r="TEZ32" s="4884"/>
      <c r="TFA32" s="4887"/>
      <c r="TFB32" s="4888"/>
      <c r="TFC32" s="4888"/>
      <c r="TFD32" s="4888"/>
      <c r="TFE32" s="7773" t="s">
        <v>3189</v>
      </c>
      <c r="TFF32" s="7774"/>
      <c r="TFG32" s="4882">
        <f>SUM(TFH32:TFK32)</f>
        <v>0</v>
      </c>
      <c r="TFH32" s="4883"/>
      <c r="TFI32" s="4875"/>
      <c r="TFJ32" s="4875"/>
      <c r="TFK32" s="4884"/>
      <c r="TFL32" s="4885"/>
      <c r="TFM32" s="4886"/>
      <c r="TFN32" s="4883"/>
      <c r="TFO32" s="4885"/>
      <c r="TFP32" s="4884"/>
      <c r="TFQ32" s="4887"/>
      <c r="TFR32" s="4888"/>
      <c r="TFS32" s="4888"/>
      <c r="TFT32" s="4888"/>
      <c r="TFU32" s="7773" t="s">
        <v>3189</v>
      </c>
      <c r="TFV32" s="7774"/>
      <c r="TFW32" s="4882">
        <f>SUM(TFX32:TGA32)</f>
        <v>0</v>
      </c>
      <c r="TFX32" s="4883"/>
      <c r="TFY32" s="4875"/>
      <c r="TFZ32" s="4875"/>
      <c r="TGA32" s="4884"/>
      <c r="TGB32" s="4885"/>
      <c r="TGC32" s="4886"/>
      <c r="TGD32" s="4883"/>
      <c r="TGE32" s="4885"/>
      <c r="TGF32" s="4884"/>
      <c r="TGG32" s="4887"/>
      <c r="TGH32" s="4888"/>
      <c r="TGI32" s="4888"/>
      <c r="TGJ32" s="4888"/>
      <c r="TGK32" s="7773" t="s">
        <v>3189</v>
      </c>
      <c r="TGL32" s="7774"/>
      <c r="TGM32" s="4882">
        <f>SUM(TGN32:TGQ32)</f>
        <v>0</v>
      </c>
      <c r="TGN32" s="4883"/>
      <c r="TGO32" s="4875"/>
      <c r="TGP32" s="4875"/>
      <c r="TGQ32" s="4884"/>
      <c r="TGR32" s="4885"/>
      <c r="TGS32" s="4886"/>
      <c r="TGT32" s="4883"/>
      <c r="TGU32" s="4885"/>
      <c r="TGV32" s="4884"/>
      <c r="TGW32" s="4887"/>
      <c r="TGX32" s="4888"/>
      <c r="TGY32" s="4888"/>
      <c r="TGZ32" s="4888"/>
      <c r="THA32" s="7773" t="s">
        <v>3189</v>
      </c>
      <c r="THB32" s="7774"/>
      <c r="THC32" s="4882">
        <f>SUM(THD32:THG32)</f>
        <v>0</v>
      </c>
      <c r="THD32" s="4883"/>
      <c r="THE32" s="4875"/>
      <c r="THF32" s="4875"/>
      <c r="THG32" s="4884"/>
      <c r="THH32" s="4885"/>
      <c r="THI32" s="4886"/>
      <c r="THJ32" s="4883"/>
      <c r="THK32" s="4885"/>
      <c r="THL32" s="4884"/>
      <c r="THM32" s="4887"/>
      <c r="THN32" s="4888"/>
      <c r="THO32" s="4888"/>
      <c r="THP32" s="4888"/>
      <c r="THQ32" s="7773" t="s">
        <v>3189</v>
      </c>
      <c r="THR32" s="7774"/>
      <c r="THS32" s="4882">
        <f>SUM(THT32:THW32)</f>
        <v>0</v>
      </c>
      <c r="THT32" s="4883"/>
      <c r="THU32" s="4875"/>
      <c r="THV32" s="4875"/>
      <c r="THW32" s="4884"/>
      <c r="THX32" s="4885"/>
      <c r="THY32" s="4886"/>
      <c r="THZ32" s="4883"/>
      <c r="TIA32" s="4885"/>
      <c r="TIB32" s="4884"/>
      <c r="TIC32" s="4887"/>
      <c r="TID32" s="4888"/>
      <c r="TIE32" s="4888"/>
      <c r="TIF32" s="4888"/>
      <c r="TIG32" s="7773" t="s">
        <v>3189</v>
      </c>
      <c r="TIH32" s="7774"/>
      <c r="TII32" s="4882">
        <f>SUM(TIJ32:TIM32)</f>
        <v>0</v>
      </c>
      <c r="TIJ32" s="4883"/>
      <c r="TIK32" s="4875"/>
      <c r="TIL32" s="4875"/>
      <c r="TIM32" s="4884"/>
      <c r="TIN32" s="4885"/>
      <c r="TIO32" s="4886"/>
      <c r="TIP32" s="4883"/>
      <c r="TIQ32" s="4885"/>
      <c r="TIR32" s="4884"/>
      <c r="TIS32" s="4887"/>
      <c r="TIT32" s="4888"/>
      <c r="TIU32" s="4888"/>
      <c r="TIV32" s="4888"/>
      <c r="TIW32" s="7773" t="s">
        <v>3189</v>
      </c>
      <c r="TIX32" s="7774"/>
      <c r="TIY32" s="4882">
        <f>SUM(TIZ32:TJC32)</f>
        <v>0</v>
      </c>
      <c r="TIZ32" s="4883"/>
      <c r="TJA32" s="4875"/>
      <c r="TJB32" s="4875"/>
      <c r="TJC32" s="4884"/>
      <c r="TJD32" s="4885"/>
      <c r="TJE32" s="4886"/>
      <c r="TJF32" s="4883"/>
      <c r="TJG32" s="4885"/>
      <c r="TJH32" s="4884"/>
      <c r="TJI32" s="4887"/>
      <c r="TJJ32" s="4888"/>
      <c r="TJK32" s="4888"/>
      <c r="TJL32" s="4888"/>
      <c r="TJM32" s="7773" t="s">
        <v>3189</v>
      </c>
      <c r="TJN32" s="7774"/>
      <c r="TJO32" s="4882">
        <f>SUM(TJP32:TJS32)</f>
        <v>0</v>
      </c>
      <c r="TJP32" s="4883"/>
      <c r="TJQ32" s="4875"/>
      <c r="TJR32" s="4875"/>
      <c r="TJS32" s="4884"/>
      <c r="TJT32" s="4885"/>
      <c r="TJU32" s="4886"/>
      <c r="TJV32" s="4883"/>
      <c r="TJW32" s="4885"/>
      <c r="TJX32" s="4884"/>
      <c r="TJY32" s="4887"/>
      <c r="TJZ32" s="4888"/>
      <c r="TKA32" s="4888"/>
      <c r="TKB32" s="4888"/>
      <c r="TKC32" s="7773" t="s">
        <v>3189</v>
      </c>
      <c r="TKD32" s="7774"/>
      <c r="TKE32" s="4882">
        <f>SUM(TKF32:TKI32)</f>
        <v>0</v>
      </c>
      <c r="TKF32" s="4883"/>
      <c r="TKG32" s="4875"/>
      <c r="TKH32" s="4875"/>
      <c r="TKI32" s="4884"/>
      <c r="TKJ32" s="4885"/>
      <c r="TKK32" s="4886"/>
      <c r="TKL32" s="4883"/>
      <c r="TKM32" s="4885"/>
      <c r="TKN32" s="4884"/>
      <c r="TKO32" s="4887"/>
      <c r="TKP32" s="4888"/>
      <c r="TKQ32" s="4888"/>
      <c r="TKR32" s="4888"/>
      <c r="TKS32" s="7773" t="s">
        <v>3189</v>
      </c>
      <c r="TKT32" s="7774"/>
      <c r="TKU32" s="4882">
        <f>SUM(TKV32:TKY32)</f>
        <v>0</v>
      </c>
      <c r="TKV32" s="4883"/>
      <c r="TKW32" s="4875"/>
      <c r="TKX32" s="4875"/>
      <c r="TKY32" s="4884"/>
      <c r="TKZ32" s="4885"/>
      <c r="TLA32" s="4886"/>
      <c r="TLB32" s="4883"/>
      <c r="TLC32" s="4885"/>
      <c r="TLD32" s="4884"/>
      <c r="TLE32" s="4887"/>
      <c r="TLF32" s="4888"/>
      <c r="TLG32" s="4888"/>
      <c r="TLH32" s="4888"/>
      <c r="TLI32" s="7773" t="s">
        <v>3189</v>
      </c>
      <c r="TLJ32" s="7774"/>
      <c r="TLK32" s="4882">
        <f>SUM(TLL32:TLO32)</f>
        <v>0</v>
      </c>
      <c r="TLL32" s="4883"/>
      <c r="TLM32" s="4875"/>
      <c r="TLN32" s="4875"/>
      <c r="TLO32" s="4884"/>
      <c r="TLP32" s="4885"/>
      <c r="TLQ32" s="4886"/>
      <c r="TLR32" s="4883"/>
      <c r="TLS32" s="4885"/>
      <c r="TLT32" s="4884"/>
      <c r="TLU32" s="4887"/>
      <c r="TLV32" s="4888"/>
      <c r="TLW32" s="4888"/>
      <c r="TLX32" s="4888"/>
      <c r="TLY32" s="7773" t="s">
        <v>3189</v>
      </c>
      <c r="TLZ32" s="7774"/>
      <c r="TMA32" s="4882">
        <f>SUM(TMB32:TME32)</f>
        <v>0</v>
      </c>
      <c r="TMB32" s="4883"/>
      <c r="TMC32" s="4875"/>
      <c r="TMD32" s="4875"/>
      <c r="TME32" s="4884"/>
      <c r="TMF32" s="4885"/>
      <c r="TMG32" s="4886"/>
      <c r="TMH32" s="4883"/>
      <c r="TMI32" s="4885"/>
      <c r="TMJ32" s="4884"/>
      <c r="TMK32" s="4887"/>
      <c r="TML32" s="4888"/>
      <c r="TMM32" s="4888"/>
      <c r="TMN32" s="4888"/>
      <c r="TMO32" s="7773" t="s">
        <v>3189</v>
      </c>
      <c r="TMP32" s="7774"/>
      <c r="TMQ32" s="4882">
        <f>SUM(TMR32:TMU32)</f>
        <v>0</v>
      </c>
      <c r="TMR32" s="4883"/>
      <c r="TMS32" s="4875"/>
      <c r="TMT32" s="4875"/>
      <c r="TMU32" s="4884"/>
      <c r="TMV32" s="4885"/>
      <c r="TMW32" s="4886"/>
      <c r="TMX32" s="4883"/>
      <c r="TMY32" s="4885"/>
      <c r="TMZ32" s="4884"/>
      <c r="TNA32" s="4887"/>
      <c r="TNB32" s="4888"/>
      <c r="TNC32" s="4888"/>
      <c r="TND32" s="4888"/>
      <c r="TNE32" s="7773" t="s">
        <v>3189</v>
      </c>
      <c r="TNF32" s="7774"/>
      <c r="TNG32" s="4882">
        <f>SUM(TNH32:TNK32)</f>
        <v>0</v>
      </c>
      <c r="TNH32" s="4883"/>
      <c r="TNI32" s="4875"/>
      <c r="TNJ32" s="4875"/>
      <c r="TNK32" s="4884"/>
      <c r="TNL32" s="4885"/>
      <c r="TNM32" s="4886"/>
      <c r="TNN32" s="4883"/>
      <c r="TNO32" s="4885"/>
      <c r="TNP32" s="4884"/>
      <c r="TNQ32" s="4887"/>
      <c r="TNR32" s="4888"/>
      <c r="TNS32" s="4888"/>
      <c r="TNT32" s="4888"/>
      <c r="TNU32" s="7773" t="s">
        <v>3189</v>
      </c>
      <c r="TNV32" s="7774"/>
      <c r="TNW32" s="4882">
        <f>SUM(TNX32:TOA32)</f>
        <v>0</v>
      </c>
      <c r="TNX32" s="4883"/>
      <c r="TNY32" s="4875"/>
      <c r="TNZ32" s="4875"/>
      <c r="TOA32" s="4884"/>
      <c r="TOB32" s="4885"/>
      <c r="TOC32" s="4886"/>
      <c r="TOD32" s="4883"/>
      <c r="TOE32" s="4885"/>
      <c r="TOF32" s="4884"/>
      <c r="TOG32" s="4887"/>
      <c r="TOH32" s="4888"/>
      <c r="TOI32" s="4888"/>
      <c r="TOJ32" s="4888"/>
      <c r="TOK32" s="7773" t="s">
        <v>3189</v>
      </c>
      <c r="TOL32" s="7774"/>
      <c r="TOM32" s="4882">
        <f>SUM(TON32:TOQ32)</f>
        <v>0</v>
      </c>
      <c r="TON32" s="4883"/>
      <c r="TOO32" s="4875"/>
      <c r="TOP32" s="4875"/>
      <c r="TOQ32" s="4884"/>
      <c r="TOR32" s="4885"/>
      <c r="TOS32" s="4886"/>
      <c r="TOT32" s="4883"/>
      <c r="TOU32" s="4885"/>
      <c r="TOV32" s="4884"/>
      <c r="TOW32" s="4887"/>
      <c r="TOX32" s="4888"/>
      <c r="TOY32" s="4888"/>
      <c r="TOZ32" s="4888"/>
      <c r="TPA32" s="7773" t="s">
        <v>3189</v>
      </c>
      <c r="TPB32" s="7774"/>
      <c r="TPC32" s="4882">
        <f>SUM(TPD32:TPG32)</f>
        <v>0</v>
      </c>
      <c r="TPD32" s="4883"/>
      <c r="TPE32" s="4875"/>
      <c r="TPF32" s="4875"/>
      <c r="TPG32" s="4884"/>
      <c r="TPH32" s="4885"/>
      <c r="TPI32" s="4886"/>
      <c r="TPJ32" s="4883"/>
      <c r="TPK32" s="4885"/>
      <c r="TPL32" s="4884"/>
      <c r="TPM32" s="4887"/>
      <c r="TPN32" s="4888"/>
      <c r="TPO32" s="4888"/>
      <c r="TPP32" s="4888"/>
      <c r="TPQ32" s="7773" t="s">
        <v>3189</v>
      </c>
      <c r="TPR32" s="7774"/>
      <c r="TPS32" s="4882">
        <f>SUM(TPT32:TPW32)</f>
        <v>0</v>
      </c>
      <c r="TPT32" s="4883"/>
      <c r="TPU32" s="4875"/>
      <c r="TPV32" s="4875"/>
      <c r="TPW32" s="4884"/>
      <c r="TPX32" s="4885"/>
      <c r="TPY32" s="4886"/>
      <c r="TPZ32" s="4883"/>
      <c r="TQA32" s="4885"/>
      <c r="TQB32" s="4884"/>
      <c r="TQC32" s="4887"/>
      <c r="TQD32" s="4888"/>
      <c r="TQE32" s="4888"/>
      <c r="TQF32" s="4888"/>
      <c r="TQG32" s="7773" t="s">
        <v>3189</v>
      </c>
      <c r="TQH32" s="7774"/>
      <c r="TQI32" s="4882">
        <f>SUM(TQJ32:TQM32)</f>
        <v>0</v>
      </c>
      <c r="TQJ32" s="4883"/>
      <c r="TQK32" s="4875"/>
      <c r="TQL32" s="4875"/>
      <c r="TQM32" s="4884"/>
      <c r="TQN32" s="4885"/>
      <c r="TQO32" s="4886"/>
      <c r="TQP32" s="4883"/>
      <c r="TQQ32" s="4885"/>
      <c r="TQR32" s="4884"/>
      <c r="TQS32" s="4887"/>
      <c r="TQT32" s="4888"/>
      <c r="TQU32" s="4888"/>
      <c r="TQV32" s="4888"/>
      <c r="TQW32" s="7773" t="s">
        <v>3189</v>
      </c>
      <c r="TQX32" s="7774"/>
      <c r="TQY32" s="4882">
        <f>SUM(TQZ32:TRC32)</f>
        <v>0</v>
      </c>
      <c r="TQZ32" s="4883"/>
      <c r="TRA32" s="4875"/>
      <c r="TRB32" s="4875"/>
      <c r="TRC32" s="4884"/>
      <c r="TRD32" s="4885"/>
      <c r="TRE32" s="4886"/>
      <c r="TRF32" s="4883"/>
      <c r="TRG32" s="4885"/>
      <c r="TRH32" s="4884"/>
      <c r="TRI32" s="4887"/>
      <c r="TRJ32" s="4888"/>
      <c r="TRK32" s="4888"/>
      <c r="TRL32" s="4888"/>
      <c r="TRM32" s="7773" t="s">
        <v>3189</v>
      </c>
      <c r="TRN32" s="7774"/>
      <c r="TRO32" s="4882">
        <f>SUM(TRP32:TRS32)</f>
        <v>0</v>
      </c>
      <c r="TRP32" s="4883"/>
      <c r="TRQ32" s="4875"/>
      <c r="TRR32" s="4875"/>
      <c r="TRS32" s="4884"/>
      <c r="TRT32" s="4885"/>
      <c r="TRU32" s="4886"/>
      <c r="TRV32" s="4883"/>
      <c r="TRW32" s="4885"/>
      <c r="TRX32" s="4884"/>
      <c r="TRY32" s="4887"/>
      <c r="TRZ32" s="4888"/>
      <c r="TSA32" s="4888"/>
      <c r="TSB32" s="4888"/>
      <c r="TSC32" s="7773" t="s">
        <v>3189</v>
      </c>
      <c r="TSD32" s="7774"/>
      <c r="TSE32" s="4882">
        <f>SUM(TSF32:TSI32)</f>
        <v>0</v>
      </c>
      <c r="TSF32" s="4883"/>
      <c r="TSG32" s="4875"/>
      <c r="TSH32" s="4875"/>
      <c r="TSI32" s="4884"/>
      <c r="TSJ32" s="4885"/>
      <c r="TSK32" s="4886"/>
      <c r="TSL32" s="4883"/>
      <c r="TSM32" s="4885"/>
      <c r="TSN32" s="4884"/>
      <c r="TSO32" s="4887"/>
      <c r="TSP32" s="4888"/>
      <c r="TSQ32" s="4888"/>
      <c r="TSR32" s="4888"/>
      <c r="TSS32" s="7773" t="s">
        <v>3189</v>
      </c>
      <c r="TST32" s="7774"/>
      <c r="TSU32" s="4882">
        <f>SUM(TSV32:TSY32)</f>
        <v>0</v>
      </c>
      <c r="TSV32" s="4883"/>
      <c r="TSW32" s="4875"/>
      <c r="TSX32" s="4875"/>
      <c r="TSY32" s="4884"/>
      <c r="TSZ32" s="4885"/>
      <c r="TTA32" s="4886"/>
      <c r="TTB32" s="4883"/>
      <c r="TTC32" s="4885"/>
      <c r="TTD32" s="4884"/>
      <c r="TTE32" s="4887"/>
      <c r="TTF32" s="4888"/>
      <c r="TTG32" s="4888"/>
      <c r="TTH32" s="4888"/>
      <c r="TTI32" s="7773" t="s">
        <v>3189</v>
      </c>
      <c r="TTJ32" s="7774"/>
      <c r="TTK32" s="4882">
        <f>SUM(TTL32:TTO32)</f>
        <v>0</v>
      </c>
      <c r="TTL32" s="4883"/>
      <c r="TTM32" s="4875"/>
      <c r="TTN32" s="4875"/>
      <c r="TTO32" s="4884"/>
      <c r="TTP32" s="4885"/>
      <c r="TTQ32" s="4886"/>
      <c r="TTR32" s="4883"/>
      <c r="TTS32" s="4885"/>
      <c r="TTT32" s="4884"/>
      <c r="TTU32" s="4887"/>
      <c r="TTV32" s="4888"/>
      <c r="TTW32" s="4888"/>
      <c r="TTX32" s="4888"/>
      <c r="TTY32" s="7773" t="s">
        <v>3189</v>
      </c>
      <c r="TTZ32" s="7774"/>
      <c r="TUA32" s="4882">
        <f>SUM(TUB32:TUE32)</f>
        <v>0</v>
      </c>
      <c r="TUB32" s="4883"/>
      <c r="TUC32" s="4875"/>
      <c r="TUD32" s="4875"/>
      <c r="TUE32" s="4884"/>
      <c r="TUF32" s="4885"/>
      <c r="TUG32" s="4886"/>
      <c r="TUH32" s="4883"/>
      <c r="TUI32" s="4885"/>
      <c r="TUJ32" s="4884"/>
      <c r="TUK32" s="4887"/>
      <c r="TUL32" s="4888"/>
      <c r="TUM32" s="4888"/>
      <c r="TUN32" s="4888"/>
      <c r="TUO32" s="7773" t="s">
        <v>3189</v>
      </c>
      <c r="TUP32" s="7774"/>
      <c r="TUQ32" s="4882">
        <f>SUM(TUR32:TUU32)</f>
        <v>0</v>
      </c>
      <c r="TUR32" s="4883"/>
      <c r="TUS32" s="4875"/>
      <c r="TUT32" s="4875"/>
      <c r="TUU32" s="4884"/>
      <c r="TUV32" s="4885"/>
      <c r="TUW32" s="4886"/>
      <c r="TUX32" s="4883"/>
      <c r="TUY32" s="4885"/>
      <c r="TUZ32" s="4884"/>
      <c r="TVA32" s="4887"/>
      <c r="TVB32" s="4888"/>
      <c r="TVC32" s="4888"/>
      <c r="TVD32" s="4888"/>
      <c r="TVE32" s="7773" t="s">
        <v>3189</v>
      </c>
      <c r="TVF32" s="7774"/>
      <c r="TVG32" s="4882">
        <f>SUM(TVH32:TVK32)</f>
        <v>0</v>
      </c>
      <c r="TVH32" s="4883"/>
      <c r="TVI32" s="4875"/>
      <c r="TVJ32" s="4875"/>
      <c r="TVK32" s="4884"/>
      <c r="TVL32" s="4885"/>
      <c r="TVM32" s="4886"/>
      <c r="TVN32" s="4883"/>
      <c r="TVO32" s="4885"/>
      <c r="TVP32" s="4884"/>
      <c r="TVQ32" s="4887"/>
      <c r="TVR32" s="4888"/>
      <c r="TVS32" s="4888"/>
      <c r="TVT32" s="4888"/>
      <c r="TVU32" s="7773" t="s">
        <v>3189</v>
      </c>
      <c r="TVV32" s="7774"/>
      <c r="TVW32" s="4882">
        <f>SUM(TVX32:TWA32)</f>
        <v>0</v>
      </c>
      <c r="TVX32" s="4883"/>
      <c r="TVY32" s="4875"/>
      <c r="TVZ32" s="4875"/>
      <c r="TWA32" s="4884"/>
      <c r="TWB32" s="4885"/>
      <c r="TWC32" s="4886"/>
      <c r="TWD32" s="4883"/>
      <c r="TWE32" s="4885"/>
      <c r="TWF32" s="4884"/>
      <c r="TWG32" s="4887"/>
      <c r="TWH32" s="4888"/>
      <c r="TWI32" s="4888"/>
      <c r="TWJ32" s="4888"/>
      <c r="TWK32" s="7773" t="s">
        <v>3189</v>
      </c>
      <c r="TWL32" s="7774"/>
      <c r="TWM32" s="4882">
        <f>SUM(TWN32:TWQ32)</f>
        <v>0</v>
      </c>
      <c r="TWN32" s="4883"/>
      <c r="TWO32" s="4875"/>
      <c r="TWP32" s="4875"/>
      <c r="TWQ32" s="4884"/>
      <c r="TWR32" s="4885"/>
      <c r="TWS32" s="4886"/>
      <c r="TWT32" s="4883"/>
      <c r="TWU32" s="4885"/>
      <c r="TWV32" s="4884"/>
      <c r="TWW32" s="4887"/>
      <c r="TWX32" s="4888"/>
      <c r="TWY32" s="4888"/>
      <c r="TWZ32" s="4888"/>
      <c r="TXA32" s="7773" t="s">
        <v>3189</v>
      </c>
      <c r="TXB32" s="7774"/>
      <c r="TXC32" s="4882">
        <f>SUM(TXD32:TXG32)</f>
        <v>0</v>
      </c>
      <c r="TXD32" s="4883"/>
      <c r="TXE32" s="4875"/>
      <c r="TXF32" s="4875"/>
      <c r="TXG32" s="4884"/>
      <c r="TXH32" s="4885"/>
      <c r="TXI32" s="4886"/>
      <c r="TXJ32" s="4883"/>
      <c r="TXK32" s="4885"/>
      <c r="TXL32" s="4884"/>
      <c r="TXM32" s="4887"/>
      <c r="TXN32" s="4888"/>
      <c r="TXO32" s="4888"/>
      <c r="TXP32" s="4888"/>
      <c r="TXQ32" s="7773" t="s">
        <v>3189</v>
      </c>
      <c r="TXR32" s="7774"/>
      <c r="TXS32" s="4882">
        <f>SUM(TXT32:TXW32)</f>
        <v>0</v>
      </c>
      <c r="TXT32" s="4883"/>
      <c r="TXU32" s="4875"/>
      <c r="TXV32" s="4875"/>
      <c r="TXW32" s="4884"/>
      <c r="TXX32" s="4885"/>
      <c r="TXY32" s="4886"/>
      <c r="TXZ32" s="4883"/>
      <c r="TYA32" s="4885"/>
      <c r="TYB32" s="4884"/>
      <c r="TYC32" s="4887"/>
      <c r="TYD32" s="4888"/>
      <c r="TYE32" s="4888"/>
      <c r="TYF32" s="4888"/>
      <c r="TYG32" s="7773" t="s">
        <v>3189</v>
      </c>
      <c r="TYH32" s="7774"/>
      <c r="TYI32" s="4882">
        <f>SUM(TYJ32:TYM32)</f>
        <v>0</v>
      </c>
      <c r="TYJ32" s="4883"/>
      <c r="TYK32" s="4875"/>
      <c r="TYL32" s="4875"/>
      <c r="TYM32" s="4884"/>
      <c r="TYN32" s="4885"/>
      <c r="TYO32" s="4886"/>
      <c r="TYP32" s="4883"/>
      <c r="TYQ32" s="4885"/>
      <c r="TYR32" s="4884"/>
      <c r="TYS32" s="4887"/>
      <c r="TYT32" s="4888"/>
      <c r="TYU32" s="4888"/>
      <c r="TYV32" s="4888"/>
      <c r="TYW32" s="7773" t="s">
        <v>3189</v>
      </c>
      <c r="TYX32" s="7774"/>
      <c r="TYY32" s="4882">
        <f>SUM(TYZ32:TZC32)</f>
        <v>0</v>
      </c>
      <c r="TYZ32" s="4883"/>
      <c r="TZA32" s="4875"/>
      <c r="TZB32" s="4875"/>
      <c r="TZC32" s="4884"/>
      <c r="TZD32" s="4885"/>
      <c r="TZE32" s="4886"/>
      <c r="TZF32" s="4883"/>
      <c r="TZG32" s="4885"/>
      <c r="TZH32" s="4884"/>
      <c r="TZI32" s="4887"/>
      <c r="TZJ32" s="4888"/>
      <c r="TZK32" s="4888"/>
      <c r="TZL32" s="4888"/>
      <c r="TZM32" s="7773" t="s">
        <v>3189</v>
      </c>
      <c r="TZN32" s="7774"/>
      <c r="TZO32" s="4882">
        <f>SUM(TZP32:TZS32)</f>
        <v>0</v>
      </c>
      <c r="TZP32" s="4883"/>
      <c r="TZQ32" s="4875"/>
      <c r="TZR32" s="4875"/>
      <c r="TZS32" s="4884"/>
      <c r="TZT32" s="4885"/>
      <c r="TZU32" s="4886"/>
      <c r="TZV32" s="4883"/>
      <c r="TZW32" s="4885"/>
      <c r="TZX32" s="4884"/>
      <c r="TZY32" s="4887"/>
      <c r="TZZ32" s="4888"/>
      <c r="UAA32" s="4888"/>
      <c r="UAB32" s="4888"/>
      <c r="UAC32" s="7773" t="s">
        <v>3189</v>
      </c>
      <c r="UAD32" s="7774"/>
      <c r="UAE32" s="4882">
        <f>SUM(UAF32:UAI32)</f>
        <v>0</v>
      </c>
      <c r="UAF32" s="4883"/>
      <c r="UAG32" s="4875"/>
      <c r="UAH32" s="4875"/>
      <c r="UAI32" s="4884"/>
      <c r="UAJ32" s="4885"/>
      <c r="UAK32" s="4886"/>
      <c r="UAL32" s="4883"/>
      <c r="UAM32" s="4885"/>
      <c r="UAN32" s="4884"/>
      <c r="UAO32" s="4887"/>
      <c r="UAP32" s="4888"/>
      <c r="UAQ32" s="4888"/>
      <c r="UAR32" s="4888"/>
      <c r="UAS32" s="7773" t="s">
        <v>3189</v>
      </c>
      <c r="UAT32" s="7774"/>
      <c r="UAU32" s="4882">
        <f>SUM(UAV32:UAY32)</f>
        <v>0</v>
      </c>
      <c r="UAV32" s="4883"/>
      <c r="UAW32" s="4875"/>
      <c r="UAX32" s="4875"/>
      <c r="UAY32" s="4884"/>
      <c r="UAZ32" s="4885"/>
      <c r="UBA32" s="4886"/>
      <c r="UBB32" s="4883"/>
      <c r="UBC32" s="4885"/>
      <c r="UBD32" s="4884"/>
      <c r="UBE32" s="4887"/>
      <c r="UBF32" s="4888"/>
      <c r="UBG32" s="4888"/>
      <c r="UBH32" s="4888"/>
      <c r="UBI32" s="7773" t="s">
        <v>3189</v>
      </c>
      <c r="UBJ32" s="7774"/>
      <c r="UBK32" s="4882">
        <f>SUM(UBL32:UBO32)</f>
        <v>0</v>
      </c>
      <c r="UBL32" s="4883"/>
      <c r="UBM32" s="4875"/>
      <c r="UBN32" s="4875"/>
      <c r="UBO32" s="4884"/>
      <c r="UBP32" s="4885"/>
      <c r="UBQ32" s="4886"/>
      <c r="UBR32" s="4883"/>
      <c r="UBS32" s="4885"/>
      <c r="UBT32" s="4884"/>
      <c r="UBU32" s="4887"/>
      <c r="UBV32" s="4888"/>
      <c r="UBW32" s="4888"/>
      <c r="UBX32" s="4888"/>
      <c r="UBY32" s="7773" t="s">
        <v>3189</v>
      </c>
      <c r="UBZ32" s="7774"/>
      <c r="UCA32" s="4882">
        <f>SUM(UCB32:UCE32)</f>
        <v>0</v>
      </c>
      <c r="UCB32" s="4883"/>
      <c r="UCC32" s="4875"/>
      <c r="UCD32" s="4875"/>
      <c r="UCE32" s="4884"/>
      <c r="UCF32" s="4885"/>
      <c r="UCG32" s="4886"/>
      <c r="UCH32" s="4883"/>
      <c r="UCI32" s="4885"/>
      <c r="UCJ32" s="4884"/>
      <c r="UCK32" s="4887"/>
      <c r="UCL32" s="4888"/>
      <c r="UCM32" s="4888"/>
      <c r="UCN32" s="4888"/>
      <c r="UCO32" s="7773" t="s">
        <v>3189</v>
      </c>
      <c r="UCP32" s="7774"/>
      <c r="UCQ32" s="4882">
        <f>SUM(UCR32:UCU32)</f>
        <v>0</v>
      </c>
      <c r="UCR32" s="4883"/>
      <c r="UCS32" s="4875"/>
      <c r="UCT32" s="4875"/>
      <c r="UCU32" s="4884"/>
      <c r="UCV32" s="4885"/>
      <c r="UCW32" s="4886"/>
      <c r="UCX32" s="4883"/>
      <c r="UCY32" s="4885"/>
      <c r="UCZ32" s="4884"/>
      <c r="UDA32" s="4887"/>
      <c r="UDB32" s="4888"/>
      <c r="UDC32" s="4888"/>
      <c r="UDD32" s="4888"/>
      <c r="UDE32" s="7773" t="s">
        <v>3189</v>
      </c>
      <c r="UDF32" s="7774"/>
      <c r="UDG32" s="4882">
        <f>SUM(UDH32:UDK32)</f>
        <v>0</v>
      </c>
      <c r="UDH32" s="4883"/>
      <c r="UDI32" s="4875"/>
      <c r="UDJ32" s="4875"/>
      <c r="UDK32" s="4884"/>
      <c r="UDL32" s="4885"/>
      <c r="UDM32" s="4886"/>
      <c r="UDN32" s="4883"/>
      <c r="UDO32" s="4885"/>
      <c r="UDP32" s="4884"/>
      <c r="UDQ32" s="4887"/>
      <c r="UDR32" s="4888"/>
      <c r="UDS32" s="4888"/>
      <c r="UDT32" s="4888"/>
      <c r="UDU32" s="7773" t="s">
        <v>3189</v>
      </c>
      <c r="UDV32" s="7774"/>
      <c r="UDW32" s="4882">
        <f>SUM(UDX32:UEA32)</f>
        <v>0</v>
      </c>
      <c r="UDX32" s="4883"/>
      <c r="UDY32" s="4875"/>
      <c r="UDZ32" s="4875"/>
      <c r="UEA32" s="4884"/>
      <c r="UEB32" s="4885"/>
      <c r="UEC32" s="4886"/>
      <c r="UED32" s="4883"/>
      <c r="UEE32" s="4885"/>
      <c r="UEF32" s="4884"/>
      <c r="UEG32" s="4887"/>
      <c r="UEH32" s="4888"/>
      <c r="UEI32" s="4888"/>
      <c r="UEJ32" s="4888"/>
      <c r="UEK32" s="7773" t="s">
        <v>3189</v>
      </c>
      <c r="UEL32" s="7774"/>
      <c r="UEM32" s="4882">
        <f>SUM(UEN32:UEQ32)</f>
        <v>0</v>
      </c>
      <c r="UEN32" s="4883"/>
      <c r="UEO32" s="4875"/>
      <c r="UEP32" s="4875"/>
      <c r="UEQ32" s="4884"/>
      <c r="UER32" s="4885"/>
      <c r="UES32" s="4886"/>
      <c r="UET32" s="4883"/>
      <c r="UEU32" s="4885"/>
      <c r="UEV32" s="4884"/>
      <c r="UEW32" s="4887"/>
      <c r="UEX32" s="4888"/>
      <c r="UEY32" s="4888"/>
      <c r="UEZ32" s="4888"/>
      <c r="UFA32" s="7773" t="s">
        <v>3189</v>
      </c>
      <c r="UFB32" s="7774"/>
      <c r="UFC32" s="4882">
        <f>SUM(UFD32:UFG32)</f>
        <v>0</v>
      </c>
      <c r="UFD32" s="4883"/>
      <c r="UFE32" s="4875"/>
      <c r="UFF32" s="4875"/>
      <c r="UFG32" s="4884"/>
      <c r="UFH32" s="4885"/>
      <c r="UFI32" s="4886"/>
      <c r="UFJ32" s="4883"/>
      <c r="UFK32" s="4885"/>
      <c r="UFL32" s="4884"/>
      <c r="UFM32" s="4887"/>
      <c r="UFN32" s="4888"/>
      <c r="UFO32" s="4888"/>
      <c r="UFP32" s="4888"/>
      <c r="UFQ32" s="7773" t="s">
        <v>3189</v>
      </c>
      <c r="UFR32" s="7774"/>
      <c r="UFS32" s="4882">
        <f>SUM(UFT32:UFW32)</f>
        <v>0</v>
      </c>
      <c r="UFT32" s="4883"/>
      <c r="UFU32" s="4875"/>
      <c r="UFV32" s="4875"/>
      <c r="UFW32" s="4884"/>
      <c r="UFX32" s="4885"/>
      <c r="UFY32" s="4886"/>
      <c r="UFZ32" s="4883"/>
      <c r="UGA32" s="4885"/>
      <c r="UGB32" s="4884"/>
      <c r="UGC32" s="4887"/>
      <c r="UGD32" s="4888"/>
      <c r="UGE32" s="4888"/>
      <c r="UGF32" s="4888"/>
      <c r="UGG32" s="7773" t="s">
        <v>3189</v>
      </c>
      <c r="UGH32" s="7774"/>
      <c r="UGI32" s="4882">
        <f>SUM(UGJ32:UGM32)</f>
        <v>0</v>
      </c>
      <c r="UGJ32" s="4883"/>
      <c r="UGK32" s="4875"/>
      <c r="UGL32" s="4875"/>
      <c r="UGM32" s="4884"/>
      <c r="UGN32" s="4885"/>
      <c r="UGO32" s="4886"/>
      <c r="UGP32" s="4883"/>
      <c r="UGQ32" s="4885"/>
      <c r="UGR32" s="4884"/>
      <c r="UGS32" s="4887"/>
      <c r="UGT32" s="4888"/>
      <c r="UGU32" s="4888"/>
      <c r="UGV32" s="4888"/>
      <c r="UGW32" s="7773" t="s">
        <v>3189</v>
      </c>
      <c r="UGX32" s="7774"/>
      <c r="UGY32" s="4882">
        <f>SUM(UGZ32:UHC32)</f>
        <v>0</v>
      </c>
      <c r="UGZ32" s="4883"/>
      <c r="UHA32" s="4875"/>
      <c r="UHB32" s="4875"/>
      <c r="UHC32" s="4884"/>
      <c r="UHD32" s="4885"/>
      <c r="UHE32" s="4886"/>
      <c r="UHF32" s="4883"/>
      <c r="UHG32" s="4885"/>
      <c r="UHH32" s="4884"/>
      <c r="UHI32" s="4887"/>
      <c r="UHJ32" s="4888"/>
      <c r="UHK32" s="4888"/>
      <c r="UHL32" s="4888"/>
      <c r="UHM32" s="7773" t="s">
        <v>3189</v>
      </c>
      <c r="UHN32" s="7774"/>
      <c r="UHO32" s="4882">
        <f>SUM(UHP32:UHS32)</f>
        <v>0</v>
      </c>
      <c r="UHP32" s="4883"/>
      <c r="UHQ32" s="4875"/>
      <c r="UHR32" s="4875"/>
      <c r="UHS32" s="4884"/>
      <c r="UHT32" s="4885"/>
      <c r="UHU32" s="4886"/>
      <c r="UHV32" s="4883"/>
      <c r="UHW32" s="4885"/>
      <c r="UHX32" s="4884"/>
      <c r="UHY32" s="4887"/>
      <c r="UHZ32" s="4888"/>
      <c r="UIA32" s="4888"/>
      <c r="UIB32" s="4888"/>
      <c r="UIC32" s="7773" t="s">
        <v>3189</v>
      </c>
      <c r="UID32" s="7774"/>
      <c r="UIE32" s="4882">
        <f>SUM(UIF32:UII32)</f>
        <v>0</v>
      </c>
      <c r="UIF32" s="4883"/>
      <c r="UIG32" s="4875"/>
      <c r="UIH32" s="4875"/>
      <c r="UII32" s="4884"/>
      <c r="UIJ32" s="4885"/>
      <c r="UIK32" s="4886"/>
      <c r="UIL32" s="4883"/>
      <c r="UIM32" s="4885"/>
      <c r="UIN32" s="4884"/>
      <c r="UIO32" s="4887"/>
      <c r="UIP32" s="4888"/>
      <c r="UIQ32" s="4888"/>
      <c r="UIR32" s="4888"/>
      <c r="UIS32" s="7773" t="s">
        <v>3189</v>
      </c>
      <c r="UIT32" s="7774"/>
      <c r="UIU32" s="4882">
        <f>SUM(UIV32:UIY32)</f>
        <v>0</v>
      </c>
      <c r="UIV32" s="4883"/>
      <c r="UIW32" s="4875"/>
      <c r="UIX32" s="4875"/>
      <c r="UIY32" s="4884"/>
      <c r="UIZ32" s="4885"/>
      <c r="UJA32" s="4886"/>
      <c r="UJB32" s="4883"/>
      <c r="UJC32" s="4885"/>
      <c r="UJD32" s="4884"/>
      <c r="UJE32" s="4887"/>
      <c r="UJF32" s="4888"/>
      <c r="UJG32" s="4888"/>
      <c r="UJH32" s="4888"/>
      <c r="UJI32" s="7773" t="s">
        <v>3189</v>
      </c>
      <c r="UJJ32" s="7774"/>
      <c r="UJK32" s="4882">
        <f>SUM(UJL32:UJO32)</f>
        <v>0</v>
      </c>
      <c r="UJL32" s="4883"/>
      <c r="UJM32" s="4875"/>
      <c r="UJN32" s="4875"/>
      <c r="UJO32" s="4884"/>
      <c r="UJP32" s="4885"/>
      <c r="UJQ32" s="4886"/>
      <c r="UJR32" s="4883"/>
      <c r="UJS32" s="4885"/>
      <c r="UJT32" s="4884"/>
      <c r="UJU32" s="4887"/>
      <c r="UJV32" s="4888"/>
      <c r="UJW32" s="4888"/>
      <c r="UJX32" s="4888"/>
      <c r="UJY32" s="7773" t="s">
        <v>3189</v>
      </c>
      <c r="UJZ32" s="7774"/>
      <c r="UKA32" s="4882">
        <f>SUM(UKB32:UKE32)</f>
        <v>0</v>
      </c>
      <c r="UKB32" s="4883"/>
      <c r="UKC32" s="4875"/>
      <c r="UKD32" s="4875"/>
      <c r="UKE32" s="4884"/>
      <c r="UKF32" s="4885"/>
      <c r="UKG32" s="4886"/>
      <c r="UKH32" s="4883"/>
      <c r="UKI32" s="4885"/>
      <c r="UKJ32" s="4884"/>
      <c r="UKK32" s="4887"/>
      <c r="UKL32" s="4888"/>
      <c r="UKM32" s="4888"/>
      <c r="UKN32" s="4888"/>
      <c r="UKO32" s="7773" t="s">
        <v>3189</v>
      </c>
      <c r="UKP32" s="7774"/>
      <c r="UKQ32" s="4882">
        <f>SUM(UKR32:UKU32)</f>
        <v>0</v>
      </c>
      <c r="UKR32" s="4883"/>
      <c r="UKS32" s="4875"/>
      <c r="UKT32" s="4875"/>
      <c r="UKU32" s="4884"/>
      <c r="UKV32" s="4885"/>
      <c r="UKW32" s="4886"/>
      <c r="UKX32" s="4883"/>
      <c r="UKY32" s="4885"/>
      <c r="UKZ32" s="4884"/>
      <c r="ULA32" s="4887"/>
      <c r="ULB32" s="4888"/>
      <c r="ULC32" s="4888"/>
      <c r="ULD32" s="4888"/>
      <c r="ULE32" s="7773" t="s">
        <v>3189</v>
      </c>
      <c r="ULF32" s="7774"/>
      <c r="ULG32" s="4882">
        <f>SUM(ULH32:ULK32)</f>
        <v>0</v>
      </c>
      <c r="ULH32" s="4883"/>
      <c r="ULI32" s="4875"/>
      <c r="ULJ32" s="4875"/>
      <c r="ULK32" s="4884"/>
      <c r="ULL32" s="4885"/>
      <c r="ULM32" s="4886"/>
      <c r="ULN32" s="4883"/>
      <c r="ULO32" s="4885"/>
      <c r="ULP32" s="4884"/>
      <c r="ULQ32" s="4887"/>
      <c r="ULR32" s="4888"/>
      <c r="ULS32" s="4888"/>
      <c r="ULT32" s="4888"/>
      <c r="ULU32" s="7773" t="s">
        <v>3189</v>
      </c>
      <c r="ULV32" s="7774"/>
      <c r="ULW32" s="4882">
        <f>SUM(ULX32:UMA32)</f>
        <v>0</v>
      </c>
      <c r="ULX32" s="4883"/>
      <c r="ULY32" s="4875"/>
      <c r="ULZ32" s="4875"/>
      <c r="UMA32" s="4884"/>
      <c r="UMB32" s="4885"/>
      <c r="UMC32" s="4886"/>
      <c r="UMD32" s="4883"/>
      <c r="UME32" s="4885"/>
      <c r="UMF32" s="4884"/>
      <c r="UMG32" s="4887"/>
      <c r="UMH32" s="4888"/>
      <c r="UMI32" s="4888"/>
      <c r="UMJ32" s="4888"/>
      <c r="UMK32" s="7773" t="s">
        <v>3189</v>
      </c>
      <c r="UML32" s="7774"/>
      <c r="UMM32" s="4882">
        <f>SUM(UMN32:UMQ32)</f>
        <v>0</v>
      </c>
      <c r="UMN32" s="4883"/>
      <c r="UMO32" s="4875"/>
      <c r="UMP32" s="4875"/>
      <c r="UMQ32" s="4884"/>
      <c r="UMR32" s="4885"/>
      <c r="UMS32" s="4886"/>
      <c r="UMT32" s="4883"/>
      <c r="UMU32" s="4885"/>
      <c r="UMV32" s="4884"/>
      <c r="UMW32" s="4887"/>
      <c r="UMX32" s="4888"/>
      <c r="UMY32" s="4888"/>
      <c r="UMZ32" s="4888"/>
      <c r="UNA32" s="7773" t="s">
        <v>3189</v>
      </c>
      <c r="UNB32" s="7774"/>
      <c r="UNC32" s="4882">
        <f>SUM(UND32:UNG32)</f>
        <v>0</v>
      </c>
      <c r="UND32" s="4883"/>
      <c r="UNE32" s="4875"/>
      <c r="UNF32" s="4875"/>
      <c r="UNG32" s="4884"/>
      <c r="UNH32" s="4885"/>
      <c r="UNI32" s="4886"/>
      <c r="UNJ32" s="4883"/>
      <c r="UNK32" s="4885"/>
      <c r="UNL32" s="4884"/>
      <c r="UNM32" s="4887"/>
      <c r="UNN32" s="4888"/>
      <c r="UNO32" s="4888"/>
      <c r="UNP32" s="4888"/>
      <c r="UNQ32" s="7773" t="s">
        <v>3189</v>
      </c>
      <c r="UNR32" s="7774"/>
      <c r="UNS32" s="4882">
        <f>SUM(UNT32:UNW32)</f>
        <v>0</v>
      </c>
      <c r="UNT32" s="4883"/>
      <c r="UNU32" s="4875"/>
      <c r="UNV32" s="4875"/>
      <c r="UNW32" s="4884"/>
      <c r="UNX32" s="4885"/>
      <c r="UNY32" s="4886"/>
      <c r="UNZ32" s="4883"/>
      <c r="UOA32" s="4885"/>
      <c r="UOB32" s="4884"/>
      <c r="UOC32" s="4887"/>
      <c r="UOD32" s="4888"/>
      <c r="UOE32" s="4888"/>
      <c r="UOF32" s="4888"/>
      <c r="UOG32" s="7773" t="s">
        <v>3189</v>
      </c>
      <c r="UOH32" s="7774"/>
      <c r="UOI32" s="4882">
        <f>SUM(UOJ32:UOM32)</f>
        <v>0</v>
      </c>
      <c r="UOJ32" s="4883"/>
      <c r="UOK32" s="4875"/>
      <c r="UOL32" s="4875"/>
      <c r="UOM32" s="4884"/>
      <c r="UON32" s="4885"/>
      <c r="UOO32" s="4886"/>
      <c r="UOP32" s="4883"/>
      <c r="UOQ32" s="4885"/>
      <c r="UOR32" s="4884"/>
      <c r="UOS32" s="4887"/>
      <c r="UOT32" s="4888"/>
      <c r="UOU32" s="4888"/>
      <c r="UOV32" s="4888"/>
      <c r="UOW32" s="7773" t="s">
        <v>3189</v>
      </c>
      <c r="UOX32" s="7774"/>
      <c r="UOY32" s="4882">
        <f>SUM(UOZ32:UPC32)</f>
        <v>0</v>
      </c>
      <c r="UOZ32" s="4883"/>
      <c r="UPA32" s="4875"/>
      <c r="UPB32" s="4875"/>
      <c r="UPC32" s="4884"/>
      <c r="UPD32" s="4885"/>
      <c r="UPE32" s="4886"/>
      <c r="UPF32" s="4883"/>
      <c r="UPG32" s="4885"/>
      <c r="UPH32" s="4884"/>
      <c r="UPI32" s="4887"/>
      <c r="UPJ32" s="4888"/>
      <c r="UPK32" s="4888"/>
      <c r="UPL32" s="4888"/>
      <c r="UPM32" s="7773" t="s">
        <v>3189</v>
      </c>
      <c r="UPN32" s="7774"/>
      <c r="UPO32" s="4882">
        <f>SUM(UPP32:UPS32)</f>
        <v>0</v>
      </c>
      <c r="UPP32" s="4883"/>
      <c r="UPQ32" s="4875"/>
      <c r="UPR32" s="4875"/>
      <c r="UPS32" s="4884"/>
      <c r="UPT32" s="4885"/>
      <c r="UPU32" s="4886"/>
      <c r="UPV32" s="4883"/>
      <c r="UPW32" s="4885"/>
      <c r="UPX32" s="4884"/>
      <c r="UPY32" s="4887"/>
      <c r="UPZ32" s="4888"/>
      <c r="UQA32" s="4888"/>
      <c r="UQB32" s="4888"/>
      <c r="UQC32" s="7773" t="s">
        <v>3189</v>
      </c>
      <c r="UQD32" s="7774"/>
      <c r="UQE32" s="4882">
        <f>SUM(UQF32:UQI32)</f>
        <v>0</v>
      </c>
      <c r="UQF32" s="4883"/>
      <c r="UQG32" s="4875"/>
      <c r="UQH32" s="4875"/>
      <c r="UQI32" s="4884"/>
      <c r="UQJ32" s="4885"/>
      <c r="UQK32" s="4886"/>
      <c r="UQL32" s="4883"/>
      <c r="UQM32" s="4885"/>
      <c r="UQN32" s="4884"/>
      <c r="UQO32" s="4887"/>
      <c r="UQP32" s="4888"/>
      <c r="UQQ32" s="4888"/>
      <c r="UQR32" s="4888"/>
      <c r="UQS32" s="7773" t="s">
        <v>3189</v>
      </c>
      <c r="UQT32" s="7774"/>
      <c r="UQU32" s="4882">
        <f>SUM(UQV32:UQY32)</f>
        <v>0</v>
      </c>
      <c r="UQV32" s="4883"/>
      <c r="UQW32" s="4875"/>
      <c r="UQX32" s="4875"/>
      <c r="UQY32" s="4884"/>
      <c r="UQZ32" s="4885"/>
      <c r="URA32" s="4886"/>
      <c r="URB32" s="4883"/>
      <c r="URC32" s="4885"/>
      <c r="URD32" s="4884"/>
      <c r="URE32" s="4887"/>
      <c r="URF32" s="4888"/>
      <c r="URG32" s="4888"/>
      <c r="URH32" s="4888"/>
      <c r="URI32" s="7773" t="s">
        <v>3189</v>
      </c>
      <c r="URJ32" s="7774"/>
      <c r="URK32" s="4882">
        <f>SUM(URL32:URO32)</f>
        <v>0</v>
      </c>
      <c r="URL32" s="4883"/>
      <c r="URM32" s="4875"/>
      <c r="URN32" s="4875"/>
      <c r="URO32" s="4884"/>
      <c r="URP32" s="4885"/>
      <c r="URQ32" s="4886"/>
      <c r="URR32" s="4883"/>
      <c r="URS32" s="4885"/>
      <c r="URT32" s="4884"/>
      <c r="URU32" s="4887"/>
      <c r="URV32" s="4888"/>
      <c r="URW32" s="4888"/>
      <c r="URX32" s="4888"/>
      <c r="URY32" s="7773" t="s">
        <v>3189</v>
      </c>
      <c r="URZ32" s="7774"/>
      <c r="USA32" s="4882">
        <f>SUM(USB32:USE32)</f>
        <v>0</v>
      </c>
      <c r="USB32" s="4883"/>
      <c r="USC32" s="4875"/>
      <c r="USD32" s="4875"/>
      <c r="USE32" s="4884"/>
      <c r="USF32" s="4885"/>
      <c r="USG32" s="4886"/>
      <c r="USH32" s="4883"/>
      <c r="USI32" s="4885"/>
      <c r="USJ32" s="4884"/>
      <c r="USK32" s="4887"/>
      <c r="USL32" s="4888"/>
      <c r="USM32" s="4888"/>
      <c r="USN32" s="4888"/>
      <c r="USO32" s="7773" t="s">
        <v>3189</v>
      </c>
      <c r="USP32" s="7774"/>
      <c r="USQ32" s="4882">
        <f>SUM(USR32:USU32)</f>
        <v>0</v>
      </c>
      <c r="USR32" s="4883"/>
      <c r="USS32" s="4875"/>
      <c r="UST32" s="4875"/>
      <c r="USU32" s="4884"/>
      <c r="USV32" s="4885"/>
      <c r="USW32" s="4886"/>
      <c r="USX32" s="4883"/>
      <c r="USY32" s="4885"/>
      <c r="USZ32" s="4884"/>
      <c r="UTA32" s="4887"/>
      <c r="UTB32" s="4888"/>
      <c r="UTC32" s="4888"/>
      <c r="UTD32" s="4888"/>
      <c r="UTE32" s="7773" t="s">
        <v>3189</v>
      </c>
      <c r="UTF32" s="7774"/>
      <c r="UTG32" s="4882">
        <f>SUM(UTH32:UTK32)</f>
        <v>0</v>
      </c>
      <c r="UTH32" s="4883"/>
      <c r="UTI32" s="4875"/>
      <c r="UTJ32" s="4875"/>
      <c r="UTK32" s="4884"/>
      <c r="UTL32" s="4885"/>
      <c r="UTM32" s="4886"/>
      <c r="UTN32" s="4883"/>
      <c r="UTO32" s="4885"/>
      <c r="UTP32" s="4884"/>
      <c r="UTQ32" s="4887"/>
      <c r="UTR32" s="4888"/>
      <c r="UTS32" s="4888"/>
      <c r="UTT32" s="4888"/>
      <c r="UTU32" s="7773" t="s">
        <v>3189</v>
      </c>
      <c r="UTV32" s="7774"/>
      <c r="UTW32" s="4882">
        <f>SUM(UTX32:UUA32)</f>
        <v>0</v>
      </c>
      <c r="UTX32" s="4883"/>
      <c r="UTY32" s="4875"/>
      <c r="UTZ32" s="4875"/>
      <c r="UUA32" s="4884"/>
      <c r="UUB32" s="4885"/>
      <c r="UUC32" s="4886"/>
      <c r="UUD32" s="4883"/>
      <c r="UUE32" s="4885"/>
      <c r="UUF32" s="4884"/>
      <c r="UUG32" s="4887"/>
      <c r="UUH32" s="4888"/>
      <c r="UUI32" s="4888"/>
      <c r="UUJ32" s="4888"/>
      <c r="UUK32" s="7773" t="s">
        <v>3189</v>
      </c>
      <c r="UUL32" s="7774"/>
      <c r="UUM32" s="4882">
        <f>SUM(UUN32:UUQ32)</f>
        <v>0</v>
      </c>
      <c r="UUN32" s="4883"/>
      <c r="UUO32" s="4875"/>
      <c r="UUP32" s="4875"/>
      <c r="UUQ32" s="4884"/>
      <c r="UUR32" s="4885"/>
      <c r="UUS32" s="4886"/>
      <c r="UUT32" s="4883"/>
      <c r="UUU32" s="4885"/>
      <c r="UUV32" s="4884"/>
      <c r="UUW32" s="4887"/>
      <c r="UUX32" s="4888"/>
      <c r="UUY32" s="4888"/>
      <c r="UUZ32" s="4888"/>
      <c r="UVA32" s="7773" t="s">
        <v>3189</v>
      </c>
      <c r="UVB32" s="7774"/>
      <c r="UVC32" s="4882">
        <f>SUM(UVD32:UVG32)</f>
        <v>0</v>
      </c>
      <c r="UVD32" s="4883"/>
      <c r="UVE32" s="4875"/>
      <c r="UVF32" s="4875"/>
      <c r="UVG32" s="4884"/>
      <c r="UVH32" s="4885"/>
      <c r="UVI32" s="4886"/>
      <c r="UVJ32" s="4883"/>
      <c r="UVK32" s="4885"/>
      <c r="UVL32" s="4884"/>
      <c r="UVM32" s="4887"/>
      <c r="UVN32" s="4888"/>
      <c r="UVO32" s="4888"/>
      <c r="UVP32" s="4888"/>
      <c r="UVQ32" s="7773" t="s">
        <v>3189</v>
      </c>
      <c r="UVR32" s="7774"/>
      <c r="UVS32" s="4882">
        <f>SUM(UVT32:UVW32)</f>
        <v>0</v>
      </c>
      <c r="UVT32" s="4883"/>
      <c r="UVU32" s="4875"/>
      <c r="UVV32" s="4875"/>
      <c r="UVW32" s="4884"/>
      <c r="UVX32" s="4885"/>
      <c r="UVY32" s="4886"/>
      <c r="UVZ32" s="4883"/>
      <c r="UWA32" s="4885"/>
      <c r="UWB32" s="4884"/>
      <c r="UWC32" s="4887"/>
      <c r="UWD32" s="4888"/>
      <c r="UWE32" s="4888"/>
      <c r="UWF32" s="4888"/>
      <c r="UWG32" s="7773" t="s">
        <v>3189</v>
      </c>
      <c r="UWH32" s="7774"/>
      <c r="UWI32" s="4882">
        <f>SUM(UWJ32:UWM32)</f>
        <v>0</v>
      </c>
      <c r="UWJ32" s="4883"/>
      <c r="UWK32" s="4875"/>
      <c r="UWL32" s="4875"/>
      <c r="UWM32" s="4884"/>
      <c r="UWN32" s="4885"/>
      <c r="UWO32" s="4886"/>
      <c r="UWP32" s="4883"/>
      <c r="UWQ32" s="4885"/>
      <c r="UWR32" s="4884"/>
      <c r="UWS32" s="4887"/>
      <c r="UWT32" s="4888"/>
      <c r="UWU32" s="4888"/>
      <c r="UWV32" s="4888"/>
      <c r="UWW32" s="7773" t="s">
        <v>3189</v>
      </c>
      <c r="UWX32" s="7774"/>
      <c r="UWY32" s="4882">
        <f>SUM(UWZ32:UXC32)</f>
        <v>0</v>
      </c>
      <c r="UWZ32" s="4883"/>
      <c r="UXA32" s="4875"/>
      <c r="UXB32" s="4875"/>
      <c r="UXC32" s="4884"/>
      <c r="UXD32" s="4885"/>
      <c r="UXE32" s="4886"/>
      <c r="UXF32" s="4883"/>
      <c r="UXG32" s="4885"/>
      <c r="UXH32" s="4884"/>
      <c r="UXI32" s="4887"/>
      <c r="UXJ32" s="4888"/>
      <c r="UXK32" s="4888"/>
      <c r="UXL32" s="4888"/>
      <c r="UXM32" s="7773" t="s">
        <v>3189</v>
      </c>
      <c r="UXN32" s="7774"/>
      <c r="UXO32" s="4882">
        <f>SUM(UXP32:UXS32)</f>
        <v>0</v>
      </c>
      <c r="UXP32" s="4883"/>
      <c r="UXQ32" s="4875"/>
      <c r="UXR32" s="4875"/>
      <c r="UXS32" s="4884"/>
      <c r="UXT32" s="4885"/>
      <c r="UXU32" s="4886"/>
      <c r="UXV32" s="4883"/>
      <c r="UXW32" s="4885"/>
      <c r="UXX32" s="4884"/>
      <c r="UXY32" s="4887"/>
      <c r="UXZ32" s="4888"/>
      <c r="UYA32" s="4888"/>
      <c r="UYB32" s="4888"/>
      <c r="UYC32" s="7773" t="s">
        <v>3189</v>
      </c>
      <c r="UYD32" s="7774"/>
      <c r="UYE32" s="4882">
        <f>SUM(UYF32:UYI32)</f>
        <v>0</v>
      </c>
      <c r="UYF32" s="4883"/>
      <c r="UYG32" s="4875"/>
      <c r="UYH32" s="4875"/>
      <c r="UYI32" s="4884"/>
      <c r="UYJ32" s="4885"/>
      <c r="UYK32" s="4886"/>
      <c r="UYL32" s="4883"/>
      <c r="UYM32" s="4885"/>
      <c r="UYN32" s="4884"/>
      <c r="UYO32" s="4887"/>
      <c r="UYP32" s="4888"/>
      <c r="UYQ32" s="4888"/>
      <c r="UYR32" s="4888"/>
      <c r="UYS32" s="7773" t="s">
        <v>3189</v>
      </c>
      <c r="UYT32" s="7774"/>
      <c r="UYU32" s="4882">
        <f>SUM(UYV32:UYY32)</f>
        <v>0</v>
      </c>
      <c r="UYV32" s="4883"/>
      <c r="UYW32" s="4875"/>
      <c r="UYX32" s="4875"/>
      <c r="UYY32" s="4884"/>
      <c r="UYZ32" s="4885"/>
      <c r="UZA32" s="4886"/>
      <c r="UZB32" s="4883"/>
      <c r="UZC32" s="4885"/>
      <c r="UZD32" s="4884"/>
      <c r="UZE32" s="4887"/>
      <c r="UZF32" s="4888"/>
      <c r="UZG32" s="4888"/>
      <c r="UZH32" s="4888"/>
      <c r="UZI32" s="7773" t="s">
        <v>3189</v>
      </c>
      <c r="UZJ32" s="7774"/>
      <c r="UZK32" s="4882">
        <f>SUM(UZL32:UZO32)</f>
        <v>0</v>
      </c>
      <c r="UZL32" s="4883"/>
      <c r="UZM32" s="4875"/>
      <c r="UZN32" s="4875"/>
      <c r="UZO32" s="4884"/>
      <c r="UZP32" s="4885"/>
      <c r="UZQ32" s="4886"/>
      <c r="UZR32" s="4883"/>
      <c r="UZS32" s="4885"/>
      <c r="UZT32" s="4884"/>
      <c r="UZU32" s="4887"/>
      <c r="UZV32" s="4888"/>
      <c r="UZW32" s="4888"/>
      <c r="UZX32" s="4888"/>
      <c r="UZY32" s="7773" t="s">
        <v>3189</v>
      </c>
      <c r="UZZ32" s="7774"/>
      <c r="VAA32" s="4882">
        <f>SUM(VAB32:VAE32)</f>
        <v>0</v>
      </c>
      <c r="VAB32" s="4883"/>
      <c r="VAC32" s="4875"/>
      <c r="VAD32" s="4875"/>
      <c r="VAE32" s="4884"/>
      <c r="VAF32" s="4885"/>
      <c r="VAG32" s="4886"/>
      <c r="VAH32" s="4883"/>
      <c r="VAI32" s="4885"/>
      <c r="VAJ32" s="4884"/>
      <c r="VAK32" s="4887"/>
      <c r="VAL32" s="4888"/>
      <c r="VAM32" s="4888"/>
      <c r="VAN32" s="4888"/>
      <c r="VAO32" s="7773" t="s">
        <v>3189</v>
      </c>
      <c r="VAP32" s="7774"/>
      <c r="VAQ32" s="4882">
        <f>SUM(VAR32:VAU32)</f>
        <v>0</v>
      </c>
      <c r="VAR32" s="4883"/>
      <c r="VAS32" s="4875"/>
      <c r="VAT32" s="4875"/>
      <c r="VAU32" s="4884"/>
      <c r="VAV32" s="4885"/>
      <c r="VAW32" s="4886"/>
      <c r="VAX32" s="4883"/>
      <c r="VAY32" s="4885"/>
      <c r="VAZ32" s="4884"/>
      <c r="VBA32" s="4887"/>
      <c r="VBB32" s="4888"/>
      <c r="VBC32" s="4888"/>
      <c r="VBD32" s="4888"/>
      <c r="VBE32" s="7773" t="s">
        <v>3189</v>
      </c>
      <c r="VBF32" s="7774"/>
      <c r="VBG32" s="4882">
        <f>SUM(VBH32:VBK32)</f>
        <v>0</v>
      </c>
      <c r="VBH32" s="4883"/>
      <c r="VBI32" s="4875"/>
      <c r="VBJ32" s="4875"/>
      <c r="VBK32" s="4884"/>
      <c r="VBL32" s="4885"/>
      <c r="VBM32" s="4886"/>
      <c r="VBN32" s="4883"/>
      <c r="VBO32" s="4885"/>
      <c r="VBP32" s="4884"/>
      <c r="VBQ32" s="4887"/>
      <c r="VBR32" s="4888"/>
      <c r="VBS32" s="4888"/>
      <c r="VBT32" s="4888"/>
      <c r="VBU32" s="7773" t="s">
        <v>3189</v>
      </c>
      <c r="VBV32" s="7774"/>
      <c r="VBW32" s="4882">
        <f>SUM(VBX32:VCA32)</f>
        <v>0</v>
      </c>
      <c r="VBX32" s="4883"/>
      <c r="VBY32" s="4875"/>
      <c r="VBZ32" s="4875"/>
      <c r="VCA32" s="4884"/>
      <c r="VCB32" s="4885"/>
      <c r="VCC32" s="4886"/>
      <c r="VCD32" s="4883"/>
      <c r="VCE32" s="4885"/>
      <c r="VCF32" s="4884"/>
      <c r="VCG32" s="4887"/>
      <c r="VCH32" s="4888"/>
      <c r="VCI32" s="4888"/>
      <c r="VCJ32" s="4888"/>
      <c r="VCK32" s="7773" t="s">
        <v>3189</v>
      </c>
      <c r="VCL32" s="7774"/>
      <c r="VCM32" s="4882">
        <f>SUM(VCN32:VCQ32)</f>
        <v>0</v>
      </c>
      <c r="VCN32" s="4883"/>
      <c r="VCO32" s="4875"/>
      <c r="VCP32" s="4875"/>
      <c r="VCQ32" s="4884"/>
      <c r="VCR32" s="4885"/>
      <c r="VCS32" s="4886"/>
      <c r="VCT32" s="4883"/>
      <c r="VCU32" s="4885"/>
      <c r="VCV32" s="4884"/>
      <c r="VCW32" s="4887"/>
      <c r="VCX32" s="4888"/>
      <c r="VCY32" s="4888"/>
      <c r="VCZ32" s="4888"/>
      <c r="VDA32" s="7773" t="s">
        <v>3189</v>
      </c>
      <c r="VDB32" s="7774"/>
      <c r="VDC32" s="4882">
        <f>SUM(VDD32:VDG32)</f>
        <v>0</v>
      </c>
      <c r="VDD32" s="4883"/>
      <c r="VDE32" s="4875"/>
      <c r="VDF32" s="4875"/>
      <c r="VDG32" s="4884"/>
      <c r="VDH32" s="4885"/>
      <c r="VDI32" s="4886"/>
      <c r="VDJ32" s="4883"/>
      <c r="VDK32" s="4885"/>
      <c r="VDL32" s="4884"/>
      <c r="VDM32" s="4887"/>
      <c r="VDN32" s="4888"/>
      <c r="VDO32" s="4888"/>
      <c r="VDP32" s="4888"/>
      <c r="VDQ32" s="7773" t="s">
        <v>3189</v>
      </c>
      <c r="VDR32" s="7774"/>
      <c r="VDS32" s="4882">
        <f>SUM(VDT32:VDW32)</f>
        <v>0</v>
      </c>
      <c r="VDT32" s="4883"/>
      <c r="VDU32" s="4875"/>
      <c r="VDV32" s="4875"/>
      <c r="VDW32" s="4884"/>
      <c r="VDX32" s="4885"/>
      <c r="VDY32" s="4886"/>
      <c r="VDZ32" s="4883"/>
      <c r="VEA32" s="4885"/>
      <c r="VEB32" s="4884"/>
      <c r="VEC32" s="4887"/>
      <c r="VED32" s="4888"/>
      <c r="VEE32" s="4888"/>
      <c r="VEF32" s="4888"/>
      <c r="VEG32" s="7773" t="s">
        <v>3189</v>
      </c>
      <c r="VEH32" s="7774"/>
      <c r="VEI32" s="4882">
        <f>SUM(VEJ32:VEM32)</f>
        <v>0</v>
      </c>
      <c r="VEJ32" s="4883"/>
      <c r="VEK32" s="4875"/>
      <c r="VEL32" s="4875"/>
      <c r="VEM32" s="4884"/>
      <c r="VEN32" s="4885"/>
      <c r="VEO32" s="4886"/>
      <c r="VEP32" s="4883"/>
      <c r="VEQ32" s="4885"/>
      <c r="VER32" s="4884"/>
      <c r="VES32" s="4887"/>
      <c r="VET32" s="4888"/>
      <c r="VEU32" s="4888"/>
      <c r="VEV32" s="4888"/>
      <c r="VEW32" s="7773" t="s">
        <v>3189</v>
      </c>
      <c r="VEX32" s="7774"/>
      <c r="VEY32" s="4882">
        <f>SUM(VEZ32:VFC32)</f>
        <v>0</v>
      </c>
      <c r="VEZ32" s="4883"/>
      <c r="VFA32" s="4875"/>
      <c r="VFB32" s="4875"/>
      <c r="VFC32" s="4884"/>
      <c r="VFD32" s="4885"/>
      <c r="VFE32" s="4886"/>
      <c r="VFF32" s="4883"/>
      <c r="VFG32" s="4885"/>
      <c r="VFH32" s="4884"/>
      <c r="VFI32" s="4887"/>
      <c r="VFJ32" s="4888"/>
      <c r="VFK32" s="4888"/>
      <c r="VFL32" s="4888"/>
      <c r="VFM32" s="7773" t="s">
        <v>3189</v>
      </c>
      <c r="VFN32" s="7774"/>
      <c r="VFO32" s="4882">
        <f>SUM(VFP32:VFS32)</f>
        <v>0</v>
      </c>
      <c r="VFP32" s="4883"/>
      <c r="VFQ32" s="4875"/>
      <c r="VFR32" s="4875"/>
      <c r="VFS32" s="4884"/>
      <c r="VFT32" s="4885"/>
      <c r="VFU32" s="4886"/>
      <c r="VFV32" s="4883"/>
      <c r="VFW32" s="4885"/>
      <c r="VFX32" s="4884"/>
      <c r="VFY32" s="4887"/>
      <c r="VFZ32" s="4888"/>
      <c r="VGA32" s="4888"/>
      <c r="VGB32" s="4888"/>
      <c r="VGC32" s="7773" t="s">
        <v>3189</v>
      </c>
      <c r="VGD32" s="7774"/>
      <c r="VGE32" s="4882">
        <f>SUM(VGF32:VGI32)</f>
        <v>0</v>
      </c>
      <c r="VGF32" s="4883"/>
      <c r="VGG32" s="4875"/>
      <c r="VGH32" s="4875"/>
      <c r="VGI32" s="4884"/>
      <c r="VGJ32" s="4885"/>
      <c r="VGK32" s="4886"/>
      <c r="VGL32" s="4883"/>
      <c r="VGM32" s="4885"/>
      <c r="VGN32" s="4884"/>
      <c r="VGO32" s="4887"/>
      <c r="VGP32" s="4888"/>
      <c r="VGQ32" s="4888"/>
      <c r="VGR32" s="4888"/>
      <c r="VGS32" s="7773" t="s">
        <v>3189</v>
      </c>
      <c r="VGT32" s="7774"/>
      <c r="VGU32" s="4882">
        <f>SUM(VGV32:VGY32)</f>
        <v>0</v>
      </c>
      <c r="VGV32" s="4883"/>
      <c r="VGW32" s="4875"/>
      <c r="VGX32" s="4875"/>
      <c r="VGY32" s="4884"/>
      <c r="VGZ32" s="4885"/>
      <c r="VHA32" s="4886"/>
      <c r="VHB32" s="4883"/>
      <c r="VHC32" s="4885"/>
      <c r="VHD32" s="4884"/>
      <c r="VHE32" s="4887"/>
      <c r="VHF32" s="4888"/>
      <c r="VHG32" s="4888"/>
      <c r="VHH32" s="4888"/>
      <c r="VHI32" s="7773" t="s">
        <v>3189</v>
      </c>
      <c r="VHJ32" s="7774"/>
      <c r="VHK32" s="4882">
        <f>SUM(VHL32:VHO32)</f>
        <v>0</v>
      </c>
      <c r="VHL32" s="4883"/>
      <c r="VHM32" s="4875"/>
      <c r="VHN32" s="4875"/>
      <c r="VHO32" s="4884"/>
      <c r="VHP32" s="4885"/>
      <c r="VHQ32" s="4886"/>
      <c r="VHR32" s="4883"/>
      <c r="VHS32" s="4885"/>
      <c r="VHT32" s="4884"/>
      <c r="VHU32" s="4887"/>
      <c r="VHV32" s="4888"/>
      <c r="VHW32" s="4888"/>
      <c r="VHX32" s="4888"/>
      <c r="VHY32" s="7773" t="s">
        <v>3189</v>
      </c>
      <c r="VHZ32" s="7774"/>
      <c r="VIA32" s="4882">
        <f>SUM(VIB32:VIE32)</f>
        <v>0</v>
      </c>
      <c r="VIB32" s="4883"/>
      <c r="VIC32" s="4875"/>
      <c r="VID32" s="4875"/>
      <c r="VIE32" s="4884"/>
      <c r="VIF32" s="4885"/>
      <c r="VIG32" s="4886"/>
      <c r="VIH32" s="4883"/>
      <c r="VII32" s="4885"/>
      <c r="VIJ32" s="4884"/>
      <c r="VIK32" s="4887"/>
      <c r="VIL32" s="4888"/>
      <c r="VIM32" s="4888"/>
      <c r="VIN32" s="4888"/>
      <c r="VIO32" s="7773" t="s">
        <v>3189</v>
      </c>
      <c r="VIP32" s="7774"/>
      <c r="VIQ32" s="4882">
        <f>SUM(VIR32:VIU32)</f>
        <v>0</v>
      </c>
      <c r="VIR32" s="4883"/>
      <c r="VIS32" s="4875"/>
      <c r="VIT32" s="4875"/>
      <c r="VIU32" s="4884"/>
      <c r="VIV32" s="4885"/>
      <c r="VIW32" s="4886"/>
      <c r="VIX32" s="4883"/>
      <c r="VIY32" s="4885"/>
      <c r="VIZ32" s="4884"/>
      <c r="VJA32" s="4887"/>
      <c r="VJB32" s="4888"/>
      <c r="VJC32" s="4888"/>
      <c r="VJD32" s="4888"/>
      <c r="VJE32" s="7773" t="s">
        <v>3189</v>
      </c>
      <c r="VJF32" s="7774"/>
      <c r="VJG32" s="4882">
        <f>SUM(VJH32:VJK32)</f>
        <v>0</v>
      </c>
      <c r="VJH32" s="4883"/>
      <c r="VJI32" s="4875"/>
      <c r="VJJ32" s="4875"/>
      <c r="VJK32" s="4884"/>
      <c r="VJL32" s="4885"/>
      <c r="VJM32" s="4886"/>
      <c r="VJN32" s="4883"/>
      <c r="VJO32" s="4885"/>
      <c r="VJP32" s="4884"/>
      <c r="VJQ32" s="4887"/>
      <c r="VJR32" s="4888"/>
      <c r="VJS32" s="4888"/>
      <c r="VJT32" s="4888"/>
      <c r="VJU32" s="7773" t="s">
        <v>3189</v>
      </c>
      <c r="VJV32" s="7774"/>
      <c r="VJW32" s="4882">
        <f>SUM(VJX32:VKA32)</f>
        <v>0</v>
      </c>
      <c r="VJX32" s="4883"/>
      <c r="VJY32" s="4875"/>
      <c r="VJZ32" s="4875"/>
      <c r="VKA32" s="4884"/>
      <c r="VKB32" s="4885"/>
      <c r="VKC32" s="4886"/>
      <c r="VKD32" s="4883"/>
      <c r="VKE32" s="4885"/>
      <c r="VKF32" s="4884"/>
      <c r="VKG32" s="4887"/>
      <c r="VKH32" s="4888"/>
      <c r="VKI32" s="4888"/>
      <c r="VKJ32" s="4888"/>
      <c r="VKK32" s="7773" t="s">
        <v>3189</v>
      </c>
      <c r="VKL32" s="7774"/>
      <c r="VKM32" s="4882">
        <f>SUM(VKN32:VKQ32)</f>
        <v>0</v>
      </c>
      <c r="VKN32" s="4883"/>
      <c r="VKO32" s="4875"/>
      <c r="VKP32" s="4875"/>
      <c r="VKQ32" s="4884"/>
      <c r="VKR32" s="4885"/>
      <c r="VKS32" s="4886"/>
      <c r="VKT32" s="4883"/>
      <c r="VKU32" s="4885"/>
      <c r="VKV32" s="4884"/>
      <c r="VKW32" s="4887"/>
      <c r="VKX32" s="4888"/>
      <c r="VKY32" s="4888"/>
      <c r="VKZ32" s="4888"/>
      <c r="VLA32" s="7773" t="s">
        <v>3189</v>
      </c>
      <c r="VLB32" s="7774"/>
      <c r="VLC32" s="4882">
        <f>SUM(VLD32:VLG32)</f>
        <v>0</v>
      </c>
      <c r="VLD32" s="4883"/>
      <c r="VLE32" s="4875"/>
      <c r="VLF32" s="4875"/>
      <c r="VLG32" s="4884"/>
      <c r="VLH32" s="4885"/>
      <c r="VLI32" s="4886"/>
      <c r="VLJ32" s="4883"/>
      <c r="VLK32" s="4885"/>
      <c r="VLL32" s="4884"/>
      <c r="VLM32" s="4887"/>
      <c r="VLN32" s="4888"/>
      <c r="VLO32" s="4888"/>
      <c r="VLP32" s="4888"/>
      <c r="VLQ32" s="7773" t="s">
        <v>3189</v>
      </c>
      <c r="VLR32" s="7774"/>
      <c r="VLS32" s="4882">
        <f>SUM(VLT32:VLW32)</f>
        <v>0</v>
      </c>
      <c r="VLT32" s="4883"/>
      <c r="VLU32" s="4875"/>
      <c r="VLV32" s="4875"/>
      <c r="VLW32" s="4884"/>
      <c r="VLX32" s="4885"/>
      <c r="VLY32" s="4886"/>
      <c r="VLZ32" s="4883"/>
      <c r="VMA32" s="4885"/>
      <c r="VMB32" s="4884"/>
      <c r="VMC32" s="4887"/>
      <c r="VMD32" s="4888"/>
      <c r="VME32" s="4888"/>
      <c r="VMF32" s="4888"/>
      <c r="VMG32" s="7773" t="s">
        <v>3189</v>
      </c>
      <c r="VMH32" s="7774"/>
      <c r="VMI32" s="4882">
        <f>SUM(VMJ32:VMM32)</f>
        <v>0</v>
      </c>
      <c r="VMJ32" s="4883"/>
      <c r="VMK32" s="4875"/>
      <c r="VML32" s="4875"/>
      <c r="VMM32" s="4884"/>
      <c r="VMN32" s="4885"/>
      <c r="VMO32" s="4886"/>
      <c r="VMP32" s="4883"/>
      <c r="VMQ32" s="4885"/>
      <c r="VMR32" s="4884"/>
      <c r="VMS32" s="4887"/>
      <c r="VMT32" s="4888"/>
      <c r="VMU32" s="4888"/>
      <c r="VMV32" s="4888"/>
      <c r="VMW32" s="7773" t="s">
        <v>3189</v>
      </c>
      <c r="VMX32" s="7774"/>
      <c r="VMY32" s="4882">
        <f>SUM(VMZ32:VNC32)</f>
        <v>0</v>
      </c>
      <c r="VMZ32" s="4883"/>
      <c r="VNA32" s="4875"/>
      <c r="VNB32" s="4875"/>
      <c r="VNC32" s="4884"/>
      <c r="VND32" s="4885"/>
      <c r="VNE32" s="4886"/>
      <c r="VNF32" s="4883"/>
      <c r="VNG32" s="4885"/>
      <c r="VNH32" s="4884"/>
      <c r="VNI32" s="4887"/>
      <c r="VNJ32" s="4888"/>
      <c r="VNK32" s="4888"/>
      <c r="VNL32" s="4888"/>
      <c r="VNM32" s="7773" t="s">
        <v>3189</v>
      </c>
      <c r="VNN32" s="7774"/>
      <c r="VNO32" s="4882">
        <f>SUM(VNP32:VNS32)</f>
        <v>0</v>
      </c>
      <c r="VNP32" s="4883"/>
      <c r="VNQ32" s="4875"/>
      <c r="VNR32" s="4875"/>
      <c r="VNS32" s="4884"/>
      <c r="VNT32" s="4885"/>
      <c r="VNU32" s="4886"/>
      <c r="VNV32" s="4883"/>
      <c r="VNW32" s="4885"/>
      <c r="VNX32" s="4884"/>
      <c r="VNY32" s="4887"/>
      <c r="VNZ32" s="4888"/>
      <c r="VOA32" s="4888"/>
      <c r="VOB32" s="4888"/>
      <c r="VOC32" s="7773" t="s">
        <v>3189</v>
      </c>
      <c r="VOD32" s="7774"/>
      <c r="VOE32" s="4882">
        <f>SUM(VOF32:VOI32)</f>
        <v>0</v>
      </c>
      <c r="VOF32" s="4883"/>
      <c r="VOG32" s="4875"/>
      <c r="VOH32" s="4875"/>
      <c r="VOI32" s="4884"/>
      <c r="VOJ32" s="4885"/>
      <c r="VOK32" s="4886"/>
      <c r="VOL32" s="4883"/>
      <c r="VOM32" s="4885"/>
      <c r="VON32" s="4884"/>
      <c r="VOO32" s="4887"/>
      <c r="VOP32" s="4888"/>
      <c r="VOQ32" s="4888"/>
      <c r="VOR32" s="4888"/>
      <c r="VOS32" s="7773" t="s">
        <v>3189</v>
      </c>
      <c r="VOT32" s="7774"/>
      <c r="VOU32" s="4882">
        <f>SUM(VOV32:VOY32)</f>
        <v>0</v>
      </c>
      <c r="VOV32" s="4883"/>
      <c r="VOW32" s="4875"/>
      <c r="VOX32" s="4875"/>
      <c r="VOY32" s="4884"/>
      <c r="VOZ32" s="4885"/>
      <c r="VPA32" s="4886"/>
      <c r="VPB32" s="4883"/>
      <c r="VPC32" s="4885"/>
      <c r="VPD32" s="4884"/>
      <c r="VPE32" s="4887"/>
      <c r="VPF32" s="4888"/>
      <c r="VPG32" s="4888"/>
      <c r="VPH32" s="4888"/>
      <c r="VPI32" s="7773" t="s">
        <v>3189</v>
      </c>
      <c r="VPJ32" s="7774"/>
      <c r="VPK32" s="4882">
        <f>SUM(VPL32:VPO32)</f>
        <v>0</v>
      </c>
      <c r="VPL32" s="4883"/>
      <c r="VPM32" s="4875"/>
      <c r="VPN32" s="4875"/>
      <c r="VPO32" s="4884"/>
      <c r="VPP32" s="4885"/>
      <c r="VPQ32" s="4886"/>
      <c r="VPR32" s="4883"/>
      <c r="VPS32" s="4885"/>
      <c r="VPT32" s="4884"/>
      <c r="VPU32" s="4887"/>
      <c r="VPV32" s="4888"/>
      <c r="VPW32" s="4888"/>
      <c r="VPX32" s="4888"/>
      <c r="VPY32" s="7773" t="s">
        <v>3189</v>
      </c>
      <c r="VPZ32" s="7774"/>
      <c r="VQA32" s="4882">
        <f>SUM(VQB32:VQE32)</f>
        <v>0</v>
      </c>
      <c r="VQB32" s="4883"/>
      <c r="VQC32" s="4875"/>
      <c r="VQD32" s="4875"/>
      <c r="VQE32" s="4884"/>
      <c r="VQF32" s="4885"/>
      <c r="VQG32" s="4886"/>
      <c r="VQH32" s="4883"/>
      <c r="VQI32" s="4885"/>
      <c r="VQJ32" s="4884"/>
      <c r="VQK32" s="4887"/>
      <c r="VQL32" s="4888"/>
      <c r="VQM32" s="4888"/>
      <c r="VQN32" s="4888"/>
      <c r="VQO32" s="7773" t="s">
        <v>3189</v>
      </c>
      <c r="VQP32" s="7774"/>
      <c r="VQQ32" s="4882">
        <f>SUM(VQR32:VQU32)</f>
        <v>0</v>
      </c>
      <c r="VQR32" s="4883"/>
      <c r="VQS32" s="4875"/>
      <c r="VQT32" s="4875"/>
      <c r="VQU32" s="4884"/>
      <c r="VQV32" s="4885"/>
      <c r="VQW32" s="4886"/>
      <c r="VQX32" s="4883"/>
      <c r="VQY32" s="4885"/>
      <c r="VQZ32" s="4884"/>
      <c r="VRA32" s="4887"/>
      <c r="VRB32" s="4888"/>
      <c r="VRC32" s="4888"/>
      <c r="VRD32" s="4888"/>
      <c r="VRE32" s="7773" t="s">
        <v>3189</v>
      </c>
      <c r="VRF32" s="7774"/>
      <c r="VRG32" s="4882">
        <f>SUM(VRH32:VRK32)</f>
        <v>0</v>
      </c>
      <c r="VRH32" s="4883"/>
      <c r="VRI32" s="4875"/>
      <c r="VRJ32" s="4875"/>
      <c r="VRK32" s="4884"/>
      <c r="VRL32" s="4885"/>
      <c r="VRM32" s="4886"/>
      <c r="VRN32" s="4883"/>
      <c r="VRO32" s="4885"/>
      <c r="VRP32" s="4884"/>
      <c r="VRQ32" s="4887"/>
      <c r="VRR32" s="4888"/>
      <c r="VRS32" s="4888"/>
      <c r="VRT32" s="4888"/>
      <c r="VRU32" s="7773" t="s">
        <v>3189</v>
      </c>
      <c r="VRV32" s="7774"/>
      <c r="VRW32" s="4882">
        <f>SUM(VRX32:VSA32)</f>
        <v>0</v>
      </c>
      <c r="VRX32" s="4883"/>
      <c r="VRY32" s="4875"/>
      <c r="VRZ32" s="4875"/>
      <c r="VSA32" s="4884"/>
      <c r="VSB32" s="4885"/>
      <c r="VSC32" s="4886"/>
      <c r="VSD32" s="4883"/>
      <c r="VSE32" s="4885"/>
      <c r="VSF32" s="4884"/>
      <c r="VSG32" s="4887"/>
      <c r="VSH32" s="4888"/>
      <c r="VSI32" s="4888"/>
      <c r="VSJ32" s="4888"/>
      <c r="VSK32" s="7773" t="s">
        <v>3189</v>
      </c>
      <c r="VSL32" s="7774"/>
      <c r="VSM32" s="4882">
        <f>SUM(VSN32:VSQ32)</f>
        <v>0</v>
      </c>
      <c r="VSN32" s="4883"/>
      <c r="VSO32" s="4875"/>
      <c r="VSP32" s="4875"/>
      <c r="VSQ32" s="4884"/>
      <c r="VSR32" s="4885"/>
      <c r="VSS32" s="4886"/>
      <c r="VST32" s="4883"/>
      <c r="VSU32" s="4885"/>
      <c r="VSV32" s="4884"/>
      <c r="VSW32" s="4887"/>
      <c r="VSX32" s="4888"/>
      <c r="VSY32" s="4888"/>
      <c r="VSZ32" s="4888"/>
      <c r="VTA32" s="7773" t="s">
        <v>3189</v>
      </c>
      <c r="VTB32" s="7774"/>
      <c r="VTC32" s="4882">
        <f>SUM(VTD32:VTG32)</f>
        <v>0</v>
      </c>
      <c r="VTD32" s="4883"/>
      <c r="VTE32" s="4875"/>
      <c r="VTF32" s="4875"/>
      <c r="VTG32" s="4884"/>
      <c r="VTH32" s="4885"/>
      <c r="VTI32" s="4886"/>
      <c r="VTJ32" s="4883"/>
      <c r="VTK32" s="4885"/>
      <c r="VTL32" s="4884"/>
      <c r="VTM32" s="4887"/>
      <c r="VTN32" s="4888"/>
      <c r="VTO32" s="4888"/>
      <c r="VTP32" s="4888"/>
      <c r="VTQ32" s="7773" t="s">
        <v>3189</v>
      </c>
      <c r="VTR32" s="7774"/>
      <c r="VTS32" s="4882">
        <f>SUM(VTT32:VTW32)</f>
        <v>0</v>
      </c>
      <c r="VTT32" s="4883"/>
      <c r="VTU32" s="4875"/>
      <c r="VTV32" s="4875"/>
      <c r="VTW32" s="4884"/>
      <c r="VTX32" s="4885"/>
      <c r="VTY32" s="4886"/>
      <c r="VTZ32" s="4883"/>
      <c r="VUA32" s="4885"/>
      <c r="VUB32" s="4884"/>
      <c r="VUC32" s="4887"/>
      <c r="VUD32" s="4888"/>
      <c r="VUE32" s="4888"/>
      <c r="VUF32" s="4888"/>
      <c r="VUG32" s="7773" t="s">
        <v>3189</v>
      </c>
      <c r="VUH32" s="7774"/>
      <c r="VUI32" s="4882">
        <f>SUM(VUJ32:VUM32)</f>
        <v>0</v>
      </c>
      <c r="VUJ32" s="4883"/>
      <c r="VUK32" s="4875"/>
      <c r="VUL32" s="4875"/>
      <c r="VUM32" s="4884"/>
      <c r="VUN32" s="4885"/>
      <c r="VUO32" s="4886"/>
      <c r="VUP32" s="4883"/>
      <c r="VUQ32" s="4885"/>
      <c r="VUR32" s="4884"/>
      <c r="VUS32" s="4887"/>
      <c r="VUT32" s="4888"/>
      <c r="VUU32" s="4888"/>
      <c r="VUV32" s="4888"/>
      <c r="VUW32" s="7773" t="s">
        <v>3189</v>
      </c>
      <c r="VUX32" s="7774"/>
      <c r="VUY32" s="4882">
        <f>SUM(VUZ32:VVC32)</f>
        <v>0</v>
      </c>
      <c r="VUZ32" s="4883"/>
      <c r="VVA32" s="4875"/>
      <c r="VVB32" s="4875"/>
      <c r="VVC32" s="4884"/>
      <c r="VVD32" s="4885"/>
      <c r="VVE32" s="4886"/>
      <c r="VVF32" s="4883"/>
      <c r="VVG32" s="4885"/>
      <c r="VVH32" s="4884"/>
      <c r="VVI32" s="4887"/>
      <c r="VVJ32" s="4888"/>
      <c r="VVK32" s="4888"/>
      <c r="VVL32" s="4888"/>
      <c r="VVM32" s="7773" t="s">
        <v>3189</v>
      </c>
      <c r="VVN32" s="7774"/>
      <c r="VVO32" s="4882">
        <f>SUM(VVP32:VVS32)</f>
        <v>0</v>
      </c>
      <c r="VVP32" s="4883"/>
      <c r="VVQ32" s="4875"/>
      <c r="VVR32" s="4875"/>
      <c r="VVS32" s="4884"/>
      <c r="VVT32" s="4885"/>
      <c r="VVU32" s="4886"/>
      <c r="VVV32" s="4883"/>
      <c r="VVW32" s="4885"/>
      <c r="VVX32" s="4884"/>
      <c r="VVY32" s="4887"/>
      <c r="VVZ32" s="4888"/>
      <c r="VWA32" s="4888"/>
      <c r="VWB32" s="4888"/>
      <c r="VWC32" s="7773" t="s">
        <v>3189</v>
      </c>
      <c r="VWD32" s="7774"/>
      <c r="VWE32" s="4882">
        <f>SUM(VWF32:VWI32)</f>
        <v>0</v>
      </c>
      <c r="VWF32" s="4883"/>
      <c r="VWG32" s="4875"/>
      <c r="VWH32" s="4875"/>
      <c r="VWI32" s="4884"/>
      <c r="VWJ32" s="4885"/>
      <c r="VWK32" s="4886"/>
      <c r="VWL32" s="4883"/>
      <c r="VWM32" s="4885"/>
      <c r="VWN32" s="4884"/>
      <c r="VWO32" s="4887"/>
      <c r="VWP32" s="4888"/>
      <c r="VWQ32" s="4888"/>
      <c r="VWR32" s="4888"/>
      <c r="VWS32" s="7773" t="s">
        <v>3189</v>
      </c>
      <c r="VWT32" s="7774"/>
      <c r="VWU32" s="4882">
        <f>SUM(VWV32:VWY32)</f>
        <v>0</v>
      </c>
      <c r="VWV32" s="4883"/>
      <c r="VWW32" s="4875"/>
      <c r="VWX32" s="4875"/>
      <c r="VWY32" s="4884"/>
      <c r="VWZ32" s="4885"/>
      <c r="VXA32" s="4886"/>
      <c r="VXB32" s="4883"/>
      <c r="VXC32" s="4885"/>
      <c r="VXD32" s="4884"/>
      <c r="VXE32" s="4887"/>
      <c r="VXF32" s="4888"/>
      <c r="VXG32" s="4888"/>
      <c r="VXH32" s="4888"/>
      <c r="VXI32" s="7773" t="s">
        <v>3189</v>
      </c>
      <c r="VXJ32" s="7774"/>
      <c r="VXK32" s="4882">
        <f>SUM(VXL32:VXO32)</f>
        <v>0</v>
      </c>
      <c r="VXL32" s="4883"/>
      <c r="VXM32" s="4875"/>
      <c r="VXN32" s="4875"/>
      <c r="VXO32" s="4884"/>
      <c r="VXP32" s="4885"/>
      <c r="VXQ32" s="4886"/>
      <c r="VXR32" s="4883"/>
      <c r="VXS32" s="4885"/>
      <c r="VXT32" s="4884"/>
      <c r="VXU32" s="4887"/>
      <c r="VXV32" s="4888"/>
      <c r="VXW32" s="4888"/>
      <c r="VXX32" s="4888"/>
      <c r="VXY32" s="7773" t="s">
        <v>3189</v>
      </c>
      <c r="VXZ32" s="7774"/>
      <c r="VYA32" s="4882">
        <f>SUM(VYB32:VYE32)</f>
        <v>0</v>
      </c>
      <c r="VYB32" s="4883"/>
      <c r="VYC32" s="4875"/>
      <c r="VYD32" s="4875"/>
      <c r="VYE32" s="4884"/>
      <c r="VYF32" s="4885"/>
      <c r="VYG32" s="4886"/>
      <c r="VYH32" s="4883"/>
      <c r="VYI32" s="4885"/>
      <c r="VYJ32" s="4884"/>
      <c r="VYK32" s="4887"/>
      <c r="VYL32" s="4888"/>
      <c r="VYM32" s="4888"/>
      <c r="VYN32" s="4888"/>
      <c r="VYO32" s="7773" t="s">
        <v>3189</v>
      </c>
      <c r="VYP32" s="7774"/>
      <c r="VYQ32" s="4882">
        <f>SUM(VYR32:VYU32)</f>
        <v>0</v>
      </c>
      <c r="VYR32" s="4883"/>
      <c r="VYS32" s="4875"/>
      <c r="VYT32" s="4875"/>
      <c r="VYU32" s="4884"/>
      <c r="VYV32" s="4885"/>
      <c r="VYW32" s="4886"/>
      <c r="VYX32" s="4883"/>
      <c r="VYY32" s="4885"/>
      <c r="VYZ32" s="4884"/>
      <c r="VZA32" s="4887"/>
      <c r="VZB32" s="4888"/>
      <c r="VZC32" s="4888"/>
      <c r="VZD32" s="4888"/>
      <c r="VZE32" s="7773" t="s">
        <v>3189</v>
      </c>
      <c r="VZF32" s="7774"/>
      <c r="VZG32" s="4882">
        <f>SUM(VZH32:VZK32)</f>
        <v>0</v>
      </c>
      <c r="VZH32" s="4883"/>
      <c r="VZI32" s="4875"/>
      <c r="VZJ32" s="4875"/>
      <c r="VZK32" s="4884"/>
      <c r="VZL32" s="4885"/>
      <c r="VZM32" s="4886"/>
      <c r="VZN32" s="4883"/>
      <c r="VZO32" s="4885"/>
      <c r="VZP32" s="4884"/>
      <c r="VZQ32" s="4887"/>
      <c r="VZR32" s="4888"/>
      <c r="VZS32" s="4888"/>
      <c r="VZT32" s="4888"/>
      <c r="VZU32" s="7773" t="s">
        <v>3189</v>
      </c>
      <c r="VZV32" s="7774"/>
      <c r="VZW32" s="4882">
        <f>SUM(VZX32:WAA32)</f>
        <v>0</v>
      </c>
      <c r="VZX32" s="4883"/>
      <c r="VZY32" s="4875"/>
      <c r="VZZ32" s="4875"/>
      <c r="WAA32" s="4884"/>
      <c r="WAB32" s="4885"/>
      <c r="WAC32" s="4886"/>
      <c r="WAD32" s="4883"/>
      <c r="WAE32" s="4885"/>
      <c r="WAF32" s="4884"/>
      <c r="WAG32" s="4887"/>
      <c r="WAH32" s="4888"/>
      <c r="WAI32" s="4888"/>
      <c r="WAJ32" s="4888"/>
      <c r="WAK32" s="7773" t="s">
        <v>3189</v>
      </c>
      <c r="WAL32" s="7774"/>
      <c r="WAM32" s="4882">
        <f>SUM(WAN32:WAQ32)</f>
        <v>0</v>
      </c>
      <c r="WAN32" s="4883"/>
      <c r="WAO32" s="4875"/>
      <c r="WAP32" s="4875"/>
      <c r="WAQ32" s="4884"/>
      <c r="WAR32" s="4885"/>
      <c r="WAS32" s="4886"/>
      <c r="WAT32" s="4883"/>
      <c r="WAU32" s="4885"/>
      <c r="WAV32" s="4884"/>
      <c r="WAW32" s="4887"/>
      <c r="WAX32" s="4888"/>
      <c r="WAY32" s="4888"/>
      <c r="WAZ32" s="4888"/>
      <c r="WBA32" s="7773" t="s">
        <v>3189</v>
      </c>
      <c r="WBB32" s="7774"/>
      <c r="WBC32" s="4882">
        <f>SUM(WBD32:WBG32)</f>
        <v>0</v>
      </c>
      <c r="WBD32" s="4883"/>
      <c r="WBE32" s="4875"/>
      <c r="WBF32" s="4875"/>
      <c r="WBG32" s="4884"/>
      <c r="WBH32" s="4885"/>
      <c r="WBI32" s="4886"/>
      <c r="WBJ32" s="4883"/>
      <c r="WBK32" s="4885"/>
      <c r="WBL32" s="4884"/>
      <c r="WBM32" s="4887"/>
      <c r="WBN32" s="4888"/>
      <c r="WBO32" s="4888"/>
      <c r="WBP32" s="4888"/>
      <c r="WBQ32" s="7773" t="s">
        <v>3189</v>
      </c>
      <c r="WBR32" s="7774"/>
      <c r="WBS32" s="4882">
        <f>SUM(WBT32:WBW32)</f>
        <v>0</v>
      </c>
      <c r="WBT32" s="4883"/>
      <c r="WBU32" s="4875"/>
      <c r="WBV32" s="4875"/>
      <c r="WBW32" s="4884"/>
      <c r="WBX32" s="4885"/>
      <c r="WBY32" s="4886"/>
      <c r="WBZ32" s="4883"/>
      <c r="WCA32" s="4885"/>
      <c r="WCB32" s="4884"/>
      <c r="WCC32" s="4887"/>
      <c r="WCD32" s="4888"/>
      <c r="WCE32" s="4888"/>
      <c r="WCF32" s="4888"/>
      <c r="WCG32" s="7773" t="s">
        <v>3189</v>
      </c>
      <c r="WCH32" s="7774"/>
      <c r="WCI32" s="4882">
        <f>SUM(WCJ32:WCM32)</f>
        <v>0</v>
      </c>
      <c r="WCJ32" s="4883"/>
      <c r="WCK32" s="4875"/>
      <c r="WCL32" s="4875"/>
      <c r="WCM32" s="4884"/>
      <c r="WCN32" s="4885"/>
      <c r="WCO32" s="4886"/>
      <c r="WCP32" s="4883"/>
      <c r="WCQ32" s="4885"/>
      <c r="WCR32" s="4884"/>
      <c r="WCS32" s="4887"/>
      <c r="WCT32" s="4888"/>
      <c r="WCU32" s="4888"/>
      <c r="WCV32" s="4888"/>
      <c r="WCW32" s="7773" t="s">
        <v>3189</v>
      </c>
      <c r="WCX32" s="7774"/>
      <c r="WCY32" s="4882">
        <f>SUM(WCZ32:WDC32)</f>
        <v>0</v>
      </c>
      <c r="WCZ32" s="4883"/>
      <c r="WDA32" s="4875"/>
      <c r="WDB32" s="4875"/>
      <c r="WDC32" s="4884"/>
      <c r="WDD32" s="4885"/>
      <c r="WDE32" s="4886"/>
      <c r="WDF32" s="4883"/>
      <c r="WDG32" s="4885"/>
      <c r="WDH32" s="4884"/>
      <c r="WDI32" s="4887"/>
      <c r="WDJ32" s="4888"/>
      <c r="WDK32" s="4888"/>
      <c r="WDL32" s="4888"/>
      <c r="WDM32" s="7773" t="s">
        <v>3189</v>
      </c>
      <c r="WDN32" s="7774"/>
      <c r="WDO32" s="4882">
        <f>SUM(WDP32:WDS32)</f>
        <v>0</v>
      </c>
      <c r="WDP32" s="4883"/>
      <c r="WDQ32" s="4875"/>
      <c r="WDR32" s="4875"/>
      <c r="WDS32" s="4884"/>
      <c r="WDT32" s="4885"/>
      <c r="WDU32" s="4886"/>
      <c r="WDV32" s="4883"/>
      <c r="WDW32" s="4885"/>
      <c r="WDX32" s="4884"/>
      <c r="WDY32" s="4887"/>
      <c r="WDZ32" s="4888"/>
      <c r="WEA32" s="4888"/>
      <c r="WEB32" s="4888"/>
      <c r="WEC32" s="7773" t="s">
        <v>3189</v>
      </c>
      <c r="WED32" s="7774"/>
      <c r="WEE32" s="4882">
        <f>SUM(WEF32:WEI32)</f>
        <v>0</v>
      </c>
      <c r="WEF32" s="4883"/>
      <c r="WEG32" s="4875"/>
      <c r="WEH32" s="4875"/>
      <c r="WEI32" s="4884"/>
      <c r="WEJ32" s="4885"/>
      <c r="WEK32" s="4886"/>
      <c r="WEL32" s="4883"/>
      <c r="WEM32" s="4885"/>
      <c r="WEN32" s="4884"/>
      <c r="WEO32" s="4887"/>
      <c r="WEP32" s="4888"/>
      <c r="WEQ32" s="4888"/>
      <c r="WER32" s="4888"/>
      <c r="WES32" s="7773" t="s">
        <v>3189</v>
      </c>
      <c r="WET32" s="7774"/>
      <c r="WEU32" s="4882">
        <f>SUM(WEV32:WEY32)</f>
        <v>0</v>
      </c>
      <c r="WEV32" s="4883"/>
      <c r="WEW32" s="4875"/>
      <c r="WEX32" s="4875"/>
      <c r="WEY32" s="4884"/>
      <c r="WEZ32" s="4885"/>
      <c r="WFA32" s="4886"/>
      <c r="WFB32" s="4883"/>
      <c r="WFC32" s="4885"/>
      <c r="WFD32" s="4884"/>
      <c r="WFE32" s="4887"/>
      <c r="WFF32" s="4888"/>
      <c r="WFG32" s="4888"/>
      <c r="WFH32" s="4888"/>
      <c r="WFI32" s="7773" t="s">
        <v>3189</v>
      </c>
      <c r="WFJ32" s="7774"/>
      <c r="WFK32" s="4882">
        <f>SUM(WFL32:WFO32)</f>
        <v>0</v>
      </c>
      <c r="WFL32" s="4883"/>
      <c r="WFM32" s="4875"/>
      <c r="WFN32" s="4875"/>
      <c r="WFO32" s="4884"/>
      <c r="WFP32" s="4885"/>
      <c r="WFQ32" s="4886"/>
      <c r="WFR32" s="4883"/>
      <c r="WFS32" s="4885"/>
      <c r="WFT32" s="4884"/>
      <c r="WFU32" s="4887"/>
      <c r="WFV32" s="4888"/>
      <c r="WFW32" s="4888"/>
      <c r="WFX32" s="4888"/>
      <c r="WFY32" s="7773" t="s">
        <v>3189</v>
      </c>
      <c r="WFZ32" s="7774"/>
      <c r="WGA32" s="4882">
        <f>SUM(WGB32:WGE32)</f>
        <v>0</v>
      </c>
      <c r="WGB32" s="4883"/>
      <c r="WGC32" s="4875"/>
      <c r="WGD32" s="4875"/>
      <c r="WGE32" s="4884"/>
      <c r="WGF32" s="4885"/>
      <c r="WGG32" s="4886"/>
      <c r="WGH32" s="4883"/>
      <c r="WGI32" s="4885"/>
      <c r="WGJ32" s="4884"/>
      <c r="WGK32" s="4887"/>
      <c r="WGL32" s="4888"/>
      <c r="WGM32" s="4888"/>
      <c r="WGN32" s="4888"/>
      <c r="WGO32" s="7773" t="s">
        <v>3189</v>
      </c>
      <c r="WGP32" s="7774"/>
      <c r="WGQ32" s="4882">
        <f>SUM(WGR32:WGU32)</f>
        <v>0</v>
      </c>
      <c r="WGR32" s="4883"/>
      <c r="WGS32" s="4875"/>
      <c r="WGT32" s="4875"/>
      <c r="WGU32" s="4884"/>
      <c r="WGV32" s="4885"/>
      <c r="WGW32" s="4886"/>
      <c r="WGX32" s="4883"/>
      <c r="WGY32" s="4885"/>
      <c r="WGZ32" s="4884"/>
      <c r="WHA32" s="4887"/>
      <c r="WHB32" s="4888"/>
      <c r="WHC32" s="4888"/>
      <c r="WHD32" s="4888"/>
      <c r="WHE32" s="7773" t="s">
        <v>3189</v>
      </c>
      <c r="WHF32" s="7774"/>
      <c r="WHG32" s="4882">
        <f>SUM(WHH32:WHK32)</f>
        <v>0</v>
      </c>
      <c r="WHH32" s="4883"/>
      <c r="WHI32" s="4875"/>
      <c r="WHJ32" s="4875"/>
      <c r="WHK32" s="4884"/>
      <c r="WHL32" s="4885"/>
      <c r="WHM32" s="4886"/>
      <c r="WHN32" s="4883"/>
      <c r="WHO32" s="4885"/>
      <c r="WHP32" s="4884"/>
      <c r="WHQ32" s="4887"/>
      <c r="WHR32" s="4888"/>
      <c r="WHS32" s="4888"/>
      <c r="WHT32" s="4888"/>
      <c r="WHU32" s="7773" t="s">
        <v>3189</v>
      </c>
      <c r="WHV32" s="7774"/>
      <c r="WHW32" s="4882">
        <f>SUM(WHX32:WIA32)</f>
        <v>0</v>
      </c>
      <c r="WHX32" s="4883"/>
      <c r="WHY32" s="4875"/>
      <c r="WHZ32" s="4875"/>
      <c r="WIA32" s="4884"/>
      <c r="WIB32" s="4885"/>
      <c r="WIC32" s="4886"/>
      <c r="WID32" s="4883"/>
      <c r="WIE32" s="4885"/>
      <c r="WIF32" s="4884"/>
      <c r="WIG32" s="4887"/>
      <c r="WIH32" s="4888"/>
      <c r="WII32" s="4888"/>
      <c r="WIJ32" s="4888"/>
      <c r="WIK32" s="7773" t="s">
        <v>3189</v>
      </c>
      <c r="WIL32" s="7774"/>
      <c r="WIM32" s="4882">
        <f>SUM(WIN32:WIQ32)</f>
        <v>0</v>
      </c>
      <c r="WIN32" s="4883"/>
      <c r="WIO32" s="4875"/>
      <c r="WIP32" s="4875"/>
      <c r="WIQ32" s="4884"/>
      <c r="WIR32" s="4885"/>
      <c r="WIS32" s="4886"/>
      <c r="WIT32" s="4883"/>
      <c r="WIU32" s="4885"/>
      <c r="WIV32" s="4884"/>
      <c r="WIW32" s="4887"/>
      <c r="WIX32" s="4888"/>
      <c r="WIY32" s="4888"/>
      <c r="WIZ32" s="4888"/>
      <c r="WJA32" s="7773" t="s">
        <v>3189</v>
      </c>
      <c r="WJB32" s="7774"/>
      <c r="WJC32" s="4882">
        <f>SUM(WJD32:WJG32)</f>
        <v>0</v>
      </c>
      <c r="WJD32" s="4883"/>
      <c r="WJE32" s="4875"/>
      <c r="WJF32" s="4875"/>
      <c r="WJG32" s="4884"/>
      <c r="WJH32" s="4885"/>
      <c r="WJI32" s="4886"/>
      <c r="WJJ32" s="4883"/>
      <c r="WJK32" s="4885"/>
      <c r="WJL32" s="4884"/>
      <c r="WJM32" s="4887"/>
      <c r="WJN32" s="4888"/>
      <c r="WJO32" s="4888"/>
      <c r="WJP32" s="4888"/>
      <c r="WJQ32" s="7773" t="s">
        <v>3189</v>
      </c>
      <c r="WJR32" s="7774"/>
      <c r="WJS32" s="4882">
        <f>SUM(WJT32:WJW32)</f>
        <v>0</v>
      </c>
      <c r="WJT32" s="4883"/>
      <c r="WJU32" s="4875"/>
      <c r="WJV32" s="4875"/>
      <c r="WJW32" s="4884"/>
      <c r="WJX32" s="4885"/>
      <c r="WJY32" s="4886"/>
      <c r="WJZ32" s="4883"/>
      <c r="WKA32" s="4885"/>
      <c r="WKB32" s="4884"/>
      <c r="WKC32" s="4887"/>
      <c r="WKD32" s="4888"/>
      <c r="WKE32" s="4888"/>
      <c r="WKF32" s="4888"/>
      <c r="WKG32" s="7773" t="s">
        <v>3189</v>
      </c>
      <c r="WKH32" s="7774"/>
      <c r="WKI32" s="4882">
        <f>SUM(WKJ32:WKM32)</f>
        <v>0</v>
      </c>
      <c r="WKJ32" s="4883"/>
      <c r="WKK32" s="4875"/>
      <c r="WKL32" s="4875"/>
      <c r="WKM32" s="4884"/>
      <c r="WKN32" s="4885"/>
      <c r="WKO32" s="4886"/>
      <c r="WKP32" s="4883"/>
      <c r="WKQ32" s="4885"/>
      <c r="WKR32" s="4884"/>
      <c r="WKS32" s="4887"/>
      <c r="WKT32" s="4888"/>
      <c r="WKU32" s="4888"/>
      <c r="WKV32" s="4888"/>
      <c r="WKW32" s="7773" t="s">
        <v>3189</v>
      </c>
      <c r="WKX32" s="7774"/>
      <c r="WKY32" s="4882">
        <f>SUM(WKZ32:WLC32)</f>
        <v>0</v>
      </c>
      <c r="WKZ32" s="4883"/>
      <c r="WLA32" s="4875"/>
      <c r="WLB32" s="4875"/>
      <c r="WLC32" s="4884"/>
      <c r="WLD32" s="4885"/>
      <c r="WLE32" s="4886"/>
      <c r="WLF32" s="4883"/>
      <c r="WLG32" s="4885"/>
      <c r="WLH32" s="4884"/>
      <c r="WLI32" s="4887"/>
      <c r="WLJ32" s="4888"/>
      <c r="WLK32" s="4888"/>
      <c r="WLL32" s="4888"/>
      <c r="WLM32" s="7773" t="s">
        <v>3189</v>
      </c>
      <c r="WLN32" s="7774"/>
      <c r="WLO32" s="4882">
        <f>SUM(WLP32:WLS32)</f>
        <v>0</v>
      </c>
      <c r="WLP32" s="4883"/>
      <c r="WLQ32" s="4875"/>
      <c r="WLR32" s="4875"/>
      <c r="WLS32" s="4884"/>
      <c r="WLT32" s="4885"/>
      <c r="WLU32" s="4886"/>
      <c r="WLV32" s="4883"/>
      <c r="WLW32" s="4885"/>
      <c r="WLX32" s="4884"/>
      <c r="WLY32" s="4887"/>
      <c r="WLZ32" s="4888"/>
      <c r="WMA32" s="4888"/>
      <c r="WMB32" s="4888"/>
      <c r="WMC32" s="7773" t="s">
        <v>3189</v>
      </c>
      <c r="WMD32" s="7774"/>
      <c r="WME32" s="4882">
        <f>SUM(WMF32:WMI32)</f>
        <v>0</v>
      </c>
      <c r="WMF32" s="4883"/>
      <c r="WMG32" s="4875"/>
      <c r="WMH32" s="4875"/>
      <c r="WMI32" s="4884"/>
      <c r="WMJ32" s="4885"/>
      <c r="WMK32" s="4886"/>
      <c r="WML32" s="4883"/>
      <c r="WMM32" s="4885"/>
      <c r="WMN32" s="4884"/>
      <c r="WMO32" s="4887"/>
      <c r="WMP32" s="4888"/>
      <c r="WMQ32" s="4888"/>
      <c r="WMR32" s="4888"/>
      <c r="WMS32" s="7773" t="s">
        <v>3189</v>
      </c>
      <c r="WMT32" s="7774"/>
      <c r="WMU32" s="4882">
        <f>SUM(WMV32:WMY32)</f>
        <v>0</v>
      </c>
      <c r="WMV32" s="4883"/>
      <c r="WMW32" s="4875"/>
      <c r="WMX32" s="4875"/>
      <c r="WMY32" s="4884"/>
      <c r="WMZ32" s="4885"/>
      <c r="WNA32" s="4886"/>
      <c r="WNB32" s="4883"/>
      <c r="WNC32" s="4885"/>
      <c r="WND32" s="4884"/>
      <c r="WNE32" s="4887"/>
      <c r="WNF32" s="4888"/>
      <c r="WNG32" s="4888"/>
      <c r="WNH32" s="4888"/>
      <c r="WNI32" s="7773" t="s">
        <v>3189</v>
      </c>
      <c r="WNJ32" s="7774"/>
      <c r="WNK32" s="4882">
        <f>SUM(WNL32:WNO32)</f>
        <v>0</v>
      </c>
      <c r="WNL32" s="4883"/>
      <c r="WNM32" s="4875"/>
      <c r="WNN32" s="4875"/>
      <c r="WNO32" s="4884"/>
      <c r="WNP32" s="4885"/>
      <c r="WNQ32" s="4886"/>
      <c r="WNR32" s="4883"/>
      <c r="WNS32" s="4885"/>
      <c r="WNT32" s="4884"/>
      <c r="WNU32" s="4887"/>
      <c r="WNV32" s="4888"/>
      <c r="WNW32" s="4888"/>
      <c r="WNX32" s="4888"/>
      <c r="WNY32" s="7773" t="s">
        <v>3189</v>
      </c>
      <c r="WNZ32" s="7774"/>
      <c r="WOA32" s="4882">
        <f>SUM(WOB32:WOE32)</f>
        <v>0</v>
      </c>
      <c r="WOB32" s="4883"/>
      <c r="WOC32" s="4875"/>
      <c r="WOD32" s="4875"/>
      <c r="WOE32" s="4884"/>
      <c r="WOF32" s="4885"/>
      <c r="WOG32" s="4886"/>
      <c r="WOH32" s="4883"/>
      <c r="WOI32" s="4885"/>
      <c r="WOJ32" s="4884"/>
      <c r="WOK32" s="4887"/>
      <c r="WOL32" s="4888"/>
      <c r="WOM32" s="4888"/>
      <c r="WON32" s="4888"/>
      <c r="WOO32" s="7773" t="s">
        <v>3189</v>
      </c>
      <c r="WOP32" s="7774"/>
      <c r="WOQ32" s="4882">
        <f>SUM(WOR32:WOU32)</f>
        <v>0</v>
      </c>
      <c r="WOR32" s="4883"/>
      <c r="WOS32" s="4875"/>
      <c r="WOT32" s="4875"/>
      <c r="WOU32" s="4884"/>
      <c r="WOV32" s="4885"/>
      <c r="WOW32" s="4886"/>
      <c r="WOX32" s="4883"/>
      <c r="WOY32" s="4885"/>
      <c r="WOZ32" s="4884"/>
      <c r="WPA32" s="4887"/>
      <c r="WPB32" s="4888"/>
      <c r="WPC32" s="4888"/>
      <c r="WPD32" s="4888"/>
      <c r="WPE32" s="7773" t="s">
        <v>3189</v>
      </c>
      <c r="WPF32" s="7774"/>
      <c r="WPG32" s="4882">
        <f>SUM(WPH32:WPK32)</f>
        <v>0</v>
      </c>
      <c r="WPH32" s="4883"/>
      <c r="WPI32" s="4875"/>
      <c r="WPJ32" s="4875"/>
      <c r="WPK32" s="4884"/>
      <c r="WPL32" s="4885"/>
      <c r="WPM32" s="4886"/>
      <c r="WPN32" s="4883"/>
      <c r="WPO32" s="4885"/>
      <c r="WPP32" s="4884"/>
      <c r="WPQ32" s="4887"/>
      <c r="WPR32" s="4888"/>
      <c r="WPS32" s="4888"/>
      <c r="WPT32" s="4888"/>
      <c r="WPU32" s="7773" t="s">
        <v>3189</v>
      </c>
      <c r="WPV32" s="7774"/>
      <c r="WPW32" s="4882">
        <f>SUM(WPX32:WQA32)</f>
        <v>0</v>
      </c>
      <c r="WPX32" s="4883"/>
      <c r="WPY32" s="4875"/>
      <c r="WPZ32" s="4875"/>
      <c r="WQA32" s="4884"/>
      <c r="WQB32" s="4885"/>
      <c r="WQC32" s="4886"/>
      <c r="WQD32" s="4883"/>
      <c r="WQE32" s="4885"/>
      <c r="WQF32" s="4884"/>
      <c r="WQG32" s="4887"/>
      <c r="WQH32" s="4888"/>
      <c r="WQI32" s="4888"/>
      <c r="WQJ32" s="4888"/>
      <c r="WQK32" s="7773" t="s">
        <v>3189</v>
      </c>
      <c r="WQL32" s="7774"/>
      <c r="WQM32" s="4882">
        <f>SUM(WQN32:WQQ32)</f>
        <v>0</v>
      </c>
      <c r="WQN32" s="4883"/>
      <c r="WQO32" s="4875"/>
      <c r="WQP32" s="4875"/>
      <c r="WQQ32" s="4884"/>
      <c r="WQR32" s="4885"/>
      <c r="WQS32" s="4886"/>
      <c r="WQT32" s="4883"/>
      <c r="WQU32" s="4885"/>
      <c r="WQV32" s="4884"/>
      <c r="WQW32" s="4887"/>
      <c r="WQX32" s="4888"/>
      <c r="WQY32" s="4888"/>
      <c r="WQZ32" s="4888"/>
      <c r="WRA32" s="7773" t="s">
        <v>3189</v>
      </c>
      <c r="WRB32" s="7774"/>
      <c r="WRC32" s="4882">
        <f>SUM(WRD32:WRG32)</f>
        <v>0</v>
      </c>
      <c r="WRD32" s="4883"/>
      <c r="WRE32" s="4875"/>
      <c r="WRF32" s="4875"/>
      <c r="WRG32" s="4884"/>
      <c r="WRH32" s="4885"/>
      <c r="WRI32" s="4886"/>
      <c r="WRJ32" s="4883"/>
      <c r="WRK32" s="4885"/>
      <c r="WRL32" s="4884"/>
      <c r="WRM32" s="4887"/>
      <c r="WRN32" s="4888"/>
      <c r="WRO32" s="4888"/>
      <c r="WRP32" s="4888"/>
      <c r="WRQ32" s="7773" t="s">
        <v>3189</v>
      </c>
      <c r="WRR32" s="7774"/>
      <c r="WRS32" s="4882">
        <f>SUM(WRT32:WRW32)</f>
        <v>0</v>
      </c>
      <c r="WRT32" s="4883"/>
      <c r="WRU32" s="4875"/>
      <c r="WRV32" s="4875"/>
      <c r="WRW32" s="4884"/>
      <c r="WRX32" s="4885"/>
      <c r="WRY32" s="4886"/>
      <c r="WRZ32" s="4883"/>
      <c r="WSA32" s="4885"/>
      <c r="WSB32" s="4884"/>
      <c r="WSC32" s="4887"/>
      <c r="WSD32" s="4888"/>
      <c r="WSE32" s="4888"/>
      <c r="WSF32" s="4888"/>
      <c r="WSG32" s="7773" t="s">
        <v>3189</v>
      </c>
      <c r="WSH32" s="7774"/>
      <c r="WSI32" s="4882">
        <f>SUM(WSJ32:WSM32)</f>
        <v>0</v>
      </c>
      <c r="WSJ32" s="4883"/>
      <c r="WSK32" s="4875"/>
      <c r="WSL32" s="4875"/>
      <c r="WSM32" s="4884"/>
      <c r="WSN32" s="4885"/>
      <c r="WSO32" s="4886"/>
      <c r="WSP32" s="4883"/>
      <c r="WSQ32" s="4885"/>
      <c r="WSR32" s="4884"/>
      <c r="WSS32" s="4887"/>
      <c r="WST32" s="4888"/>
      <c r="WSU32" s="4888"/>
      <c r="WSV32" s="4888"/>
      <c r="WSW32" s="7773" t="s">
        <v>3189</v>
      </c>
      <c r="WSX32" s="7774"/>
      <c r="WSY32" s="4882">
        <f>SUM(WSZ32:WTC32)</f>
        <v>0</v>
      </c>
      <c r="WSZ32" s="4883"/>
      <c r="WTA32" s="4875"/>
      <c r="WTB32" s="4875"/>
      <c r="WTC32" s="4884"/>
      <c r="WTD32" s="4885"/>
      <c r="WTE32" s="4886"/>
      <c r="WTF32" s="4883"/>
      <c r="WTG32" s="4885"/>
      <c r="WTH32" s="4884"/>
      <c r="WTI32" s="4887"/>
      <c r="WTJ32" s="4888"/>
      <c r="WTK32" s="4888"/>
      <c r="WTL32" s="4888"/>
      <c r="WTM32" s="7773" t="s">
        <v>3189</v>
      </c>
      <c r="WTN32" s="7774"/>
      <c r="WTO32" s="4882">
        <f>SUM(WTP32:WTS32)</f>
        <v>0</v>
      </c>
      <c r="WTP32" s="4883"/>
      <c r="WTQ32" s="4875"/>
      <c r="WTR32" s="4875"/>
      <c r="WTS32" s="4884"/>
      <c r="WTT32" s="4885"/>
      <c r="WTU32" s="4886"/>
      <c r="WTV32" s="4883"/>
      <c r="WTW32" s="4885"/>
      <c r="WTX32" s="4884"/>
      <c r="WTY32" s="4887"/>
      <c r="WTZ32" s="4888"/>
      <c r="WUA32" s="4888"/>
      <c r="WUB32" s="4888"/>
      <c r="WUC32" s="7773" t="s">
        <v>3189</v>
      </c>
      <c r="WUD32" s="7774"/>
      <c r="WUE32" s="4882">
        <f>SUM(WUF32:WUI32)</f>
        <v>0</v>
      </c>
      <c r="WUF32" s="4883"/>
      <c r="WUG32" s="4875"/>
      <c r="WUH32" s="4875"/>
      <c r="WUI32" s="4884"/>
      <c r="WUJ32" s="4885"/>
      <c r="WUK32" s="4886"/>
      <c r="WUL32" s="4883"/>
      <c r="WUM32" s="4885"/>
      <c r="WUN32" s="4884"/>
      <c r="WUO32" s="4887"/>
      <c r="WUP32" s="4888"/>
      <c r="WUQ32" s="4888"/>
      <c r="WUR32" s="4888"/>
      <c r="WUS32" s="7773" t="s">
        <v>3189</v>
      </c>
      <c r="WUT32" s="7774"/>
      <c r="WUU32" s="4882">
        <f>SUM(WUV32:WUY32)</f>
        <v>0</v>
      </c>
      <c r="WUV32" s="4883"/>
      <c r="WUW32" s="4875"/>
      <c r="WUX32" s="4875"/>
      <c r="WUY32" s="4884"/>
      <c r="WUZ32" s="4885"/>
      <c r="WVA32" s="4886"/>
      <c r="WVB32" s="4883"/>
      <c r="WVC32" s="4885"/>
      <c r="WVD32" s="4884"/>
      <c r="WVE32" s="4887"/>
      <c r="WVF32" s="4888"/>
      <c r="WVG32" s="4888"/>
      <c r="WVH32" s="4888"/>
      <c r="WVI32" s="7773" t="s">
        <v>3189</v>
      </c>
      <c r="WVJ32" s="7774"/>
      <c r="WVK32" s="4882">
        <f>SUM(WVL32:WVO32)</f>
        <v>0</v>
      </c>
      <c r="WVL32" s="4883"/>
      <c r="WVM32" s="4875"/>
      <c r="WVN32" s="4875"/>
      <c r="WVO32" s="4884"/>
      <c r="WVP32" s="4885"/>
      <c r="WVQ32" s="4886"/>
      <c r="WVR32" s="4883"/>
      <c r="WVS32" s="4885"/>
      <c r="WVT32" s="4884"/>
      <c r="WVU32" s="4887"/>
      <c r="WVV32" s="4888"/>
      <c r="WVW32" s="4888"/>
      <c r="WVX32" s="4888"/>
      <c r="WVY32" s="7773" t="s">
        <v>3189</v>
      </c>
      <c r="WVZ32" s="7774"/>
      <c r="WWA32" s="4882">
        <f>SUM(WWB32:WWE32)</f>
        <v>0</v>
      </c>
      <c r="WWB32" s="4883"/>
      <c r="WWC32" s="4875"/>
      <c r="WWD32" s="4875"/>
      <c r="WWE32" s="4884"/>
      <c r="WWF32" s="4885"/>
      <c r="WWG32" s="4886"/>
      <c r="WWH32" s="4883"/>
      <c r="WWI32" s="4885"/>
      <c r="WWJ32" s="4884"/>
      <c r="WWK32" s="4887"/>
      <c r="WWL32" s="4888"/>
      <c r="WWM32" s="4888"/>
      <c r="WWN32" s="4888"/>
      <c r="WWO32" s="7773" t="s">
        <v>3189</v>
      </c>
      <c r="WWP32" s="7774"/>
      <c r="WWQ32" s="4882">
        <f>SUM(WWR32:WWU32)</f>
        <v>0</v>
      </c>
      <c r="WWR32" s="4883"/>
      <c r="WWS32" s="4875"/>
      <c r="WWT32" s="4875"/>
      <c r="WWU32" s="4884"/>
      <c r="WWV32" s="4885"/>
      <c r="WWW32" s="4886"/>
      <c r="WWX32" s="4883"/>
      <c r="WWY32" s="4885"/>
      <c r="WWZ32" s="4884"/>
      <c r="WXA32" s="4887"/>
      <c r="WXB32" s="4888"/>
      <c r="WXC32" s="4888"/>
      <c r="WXD32" s="4888"/>
      <c r="WXE32" s="7773" t="s">
        <v>3189</v>
      </c>
      <c r="WXF32" s="7774"/>
      <c r="WXG32" s="4882">
        <f>SUM(WXH32:WXK32)</f>
        <v>0</v>
      </c>
      <c r="WXH32" s="4883"/>
      <c r="WXI32" s="4875"/>
      <c r="WXJ32" s="4875"/>
      <c r="WXK32" s="4884"/>
      <c r="WXL32" s="4885"/>
      <c r="WXM32" s="4886"/>
      <c r="WXN32" s="4883"/>
      <c r="WXO32" s="4885"/>
      <c r="WXP32" s="4884"/>
      <c r="WXQ32" s="4887"/>
      <c r="WXR32" s="4888"/>
      <c r="WXS32" s="4888"/>
      <c r="WXT32" s="4888"/>
      <c r="WXU32" s="7773" t="s">
        <v>3189</v>
      </c>
      <c r="WXV32" s="7774"/>
      <c r="WXW32" s="4882">
        <f>SUM(WXX32:WYA32)</f>
        <v>0</v>
      </c>
      <c r="WXX32" s="4883"/>
      <c r="WXY32" s="4875"/>
      <c r="WXZ32" s="4875"/>
      <c r="WYA32" s="4884"/>
      <c r="WYB32" s="4885"/>
      <c r="WYC32" s="4886"/>
      <c r="WYD32" s="4883"/>
      <c r="WYE32" s="4885"/>
      <c r="WYF32" s="4884"/>
      <c r="WYG32" s="4887"/>
      <c r="WYH32" s="4888"/>
      <c r="WYI32" s="4888"/>
      <c r="WYJ32" s="4888"/>
      <c r="WYK32" s="7773" t="s">
        <v>3189</v>
      </c>
      <c r="WYL32" s="7774"/>
      <c r="WYM32" s="4882">
        <f>SUM(WYN32:WYQ32)</f>
        <v>0</v>
      </c>
      <c r="WYN32" s="4883"/>
      <c r="WYO32" s="4875"/>
      <c r="WYP32" s="4875"/>
      <c r="WYQ32" s="4884"/>
      <c r="WYR32" s="4885"/>
      <c r="WYS32" s="4886"/>
      <c r="WYT32" s="4883"/>
      <c r="WYU32" s="4885"/>
      <c r="WYV32" s="4884"/>
      <c r="WYW32" s="4887"/>
      <c r="WYX32" s="4888"/>
      <c r="WYY32" s="4888"/>
      <c r="WYZ32" s="4888"/>
      <c r="WZA32" s="7773" t="s">
        <v>3189</v>
      </c>
      <c r="WZB32" s="7774"/>
      <c r="WZC32" s="4882">
        <f>SUM(WZD32:WZG32)</f>
        <v>0</v>
      </c>
      <c r="WZD32" s="4883"/>
      <c r="WZE32" s="4875"/>
      <c r="WZF32" s="4875"/>
      <c r="WZG32" s="4884"/>
      <c r="WZH32" s="4885"/>
      <c r="WZI32" s="4886"/>
      <c r="WZJ32" s="4883"/>
      <c r="WZK32" s="4885"/>
      <c r="WZL32" s="4884"/>
      <c r="WZM32" s="4887"/>
      <c r="WZN32" s="4888"/>
      <c r="WZO32" s="4888"/>
      <c r="WZP32" s="4888"/>
      <c r="WZQ32" s="7773" t="s">
        <v>3189</v>
      </c>
      <c r="WZR32" s="7774"/>
      <c r="WZS32" s="4882">
        <f>SUM(WZT32:WZW32)</f>
        <v>0</v>
      </c>
      <c r="WZT32" s="4883"/>
      <c r="WZU32" s="4875"/>
      <c r="WZV32" s="4875"/>
      <c r="WZW32" s="4884"/>
      <c r="WZX32" s="4885"/>
      <c r="WZY32" s="4886"/>
      <c r="WZZ32" s="4883"/>
      <c r="XAA32" s="4885"/>
      <c r="XAB32" s="4884"/>
      <c r="XAC32" s="4887"/>
      <c r="XAD32" s="4888"/>
      <c r="XAE32" s="4888"/>
      <c r="XAF32" s="4888"/>
      <c r="XAG32" s="7773" t="s">
        <v>3189</v>
      </c>
      <c r="XAH32" s="7774"/>
      <c r="XAI32" s="4882">
        <f>SUM(XAJ32:XAM32)</f>
        <v>0</v>
      </c>
      <c r="XAJ32" s="4883"/>
      <c r="XAK32" s="4875"/>
      <c r="XAL32" s="4875"/>
      <c r="XAM32" s="4884"/>
      <c r="XAN32" s="4885"/>
      <c r="XAO32" s="4886"/>
      <c r="XAP32" s="4883"/>
      <c r="XAQ32" s="4885"/>
      <c r="XAR32" s="4884"/>
      <c r="XAS32" s="4887"/>
      <c r="XAT32" s="4888"/>
      <c r="XAU32" s="4888"/>
      <c r="XAV32" s="4888"/>
      <c r="XAW32" s="7773" t="s">
        <v>3189</v>
      </c>
      <c r="XAX32" s="7774"/>
      <c r="XAY32" s="4882">
        <f>SUM(XAZ32:XBC32)</f>
        <v>0</v>
      </c>
      <c r="XAZ32" s="4883"/>
      <c r="XBA32" s="4875"/>
      <c r="XBB32" s="4875"/>
      <c r="XBC32" s="4884"/>
      <c r="XBD32" s="4885"/>
      <c r="XBE32" s="4886"/>
      <c r="XBF32" s="4883"/>
      <c r="XBG32" s="4885"/>
      <c r="XBH32" s="4884"/>
      <c r="XBI32" s="4887"/>
      <c r="XBJ32" s="4888"/>
      <c r="XBK32" s="4888"/>
      <c r="XBL32" s="4888"/>
      <c r="XBM32" s="7773" t="s">
        <v>3189</v>
      </c>
      <c r="XBN32" s="7774"/>
      <c r="XBO32" s="4882">
        <f>SUM(XBP32:XBS32)</f>
        <v>0</v>
      </c>
      <c r="XBP32" s="4883"/>
      <c r="XBQ32" s="4875"/>
      <c r="XBR32" s="4875"/>
      <c r="XBS32" s="4884"/>
      <c r="XBT32" s="4885"/>
      <c r="XBU32" s="4886"/>
      <c r="XBV32" s="4883"/>
      <c r="XBW32" s="4885"/>
      <c r="XBX32" s="4884"/>
      <c r="XBY32" s="4887"/>
      <c r="XBZ32" s="4888"/>
      <c r="XCA32" s="4888"/>
      <c r="XCB32" s="4888"/>
      <c r="XCC32" s="7773" t="s">
        <v>3189</v>
      </c>
      <c r="XCD32" s="7774"/>
      <c r="XCE32" s="4882">
        <f>SUM(XCF32:XCI32)</f>
        <v>0</v>
      </c>
      <c r="XCF32" s="4883"/>
      <c r="XCG32" s="4875"/>
      <c r="XCH32" s="4875"/>
      <c r="XCI32" s="4884"/>
      <c r="XCJ32" s="4885"/>
      <c r="XCK32" s="4886"/>
      <c r="XCL32" s="4883"/>
      <c r="XCM32" s="4885"/>
      <c r="XCN32" s="4884"/>
      <c r="XCO32" s="4887"/>
      <c r="XCP32" s="4888"/>
      <c r="XCQ32" s="4888"/>
      <c r="XCR32" s="4888"/>
      <c r="XCS32" s="7773" t="s">
        <v>3189</v>
      </c>
      <c r="XCT32" s="7774"/>
      <c r="XCU32" s="4882">
        <f>SUM(XCV32:XCY32)</f>
        <v>0</v>
      </c>
      <c r="XCV32" s="4883"/>
      <c r="XCW32" s="4875"/>
      <c r="XCX32" s="4875"/>
      <c r="XCY32" s="4884"/>
      <c r="XCZ32" s="4885"/>
      <c r="XDA32" s="4886"/>
      <c r="XDB32" s="4883"/>
      <c r="XDC32" s="4885"/>
      <c r="XDD32" s="4884"/>
      <c r="XDE32" s="4887"/>
      <c r="XDF32" s="4888"/>
      <c r="XDG32" s="4888"/>
      <c r="XDH32" s="4888"/>
      <c r="XDI32" s="7773" t="s">
        <v>3189</v>
      </c>
      <c r="XDJ32" s="7774"/>
      <c r="XDK32" s="4882">
        <f>SUM(XDL32:XDO32)</f>
        <v>0</v>
      </c>
      <c r="XDL32" s="4883"/>
      <c r="XDM32" s="4875"/>
      <c r="XDN32" s="4875"/>
      <c r="XDO32" s="4884"/>
      <c r="XDP32" s="4885"/>
      <c r="XDQ32" s="4886"/>
      <c r="XDR32" s="4883"/>
      <c r="XDS32" s="4885"/>
      <c r="XDT32" s="4884"/>
      <c r="XDU32" s="4887"/>
      <c r="XDV32" s="4888"/>
      <c r="XDW32" s="4888"/>
      <c r="XDX32" s="4888"/>
      <c r="XDY32" s="7773" t="s">
        <v>3189</v>
      </c>
      <c r="XDZ32" s="7774"/>
      <c r="XEA32" s="4882">
        <f>SUM(XEB32:XEE32)</f>
        <v>0</v>
      </c>
      <c r="XEB32" s="4883"/>
      <c r="XEC32" s="4875"/>
      <c r="XED32" s="4875"/>
      <c r="XEE32" s="4884"/>
      <c r="XEF32" s="4885"/>
      <c r="XEG32" s="4886"/>
      <c r="XEH32" s="4883"/>
      <c r="XEI32" s="4885"/>
      <c r="XEJ32" s="4884"/>
      <c r="XEK32" s="4887"/>
      <c r="XEL32" s="4888"/>
      <c r="XEM32" s="4888"/>
      <c r="XEN32" s="4888"/>
      <c r="XEO32" s="7773" t="s">
        <v>3189</v>
      </c>
      <c r="XEP32" s="7774"/>
      <c r="XEQ32" s="4882">
        <f>SUM(XER32:XEU32)</f>
        <v>0</v>
      </c>
      <c r="XER32" s="4883"/>
      <c r="XES32" s="4875"/>
      <c r="XET32" s="4875"/>
      <c r="XEU32" s="4884"/>
      <c r="XEV32" s="4885"/>
      <c r="XEW32" s="4886"/>
      <c r="XEX32" s="4883"/>
      <c r="XEY32" s="4885"/>
      <c r="XEZ32" s="4884"/>
      <c r="XFA32" s="4887"/>
      <c r="XFB32" s="4888"/>
      <c r="XFC32" s="4888"/>
      <c r="XFD32" s="4888"/>
    </row>
    <row r="33" spans="1:16384" s="257" customFormat="1" ht="24" customHeight="1" x14ac:dyDescent="0.25">
      <c r="A33" s="6851" t="s">
        <v>3190</v>
      </c>
      <c r="B33" s="7272"/>
      <c r="C33" s="4879">
        <f>SUM(D33:G33)</f>
        <v>0</v>
      </c>
      <c r="D33" s="4873"/>
      <c r="E33" s="4874"/>
      <c r="F33" s="4874"/>
      <c r="G33" s="4874"/>
      <c r="H33" s="4874"/>
      <c r="I33" s="4874"/>
      <c r="J33" s="4874"/>
      <c r="K33" s="4874"/>
      <c r="L33" s="4874"/>
      <c r="M33" s="4874"/>
      <c r="N33" s="4875"/>
      <c r="O33" s="4875"/>
      <c r="P33" s="4880">
        <f>SUM(Q33:T33)</f>
        <v>0</v>
      </c>
      <c r="Q33" s="557"/>
      <c r="R33" s="256"/>
      <c r="S33" s="256"/>
      <c r="T33" s="256"/>
      <c r="U33" s="908"/>
      <c r="V33" s="256"/>
      <c r="W33" s="256"/>
      <c r="X33" s="256"/>
      <c r="Y33" s="256"/>
      <c r="Z33" s="246"/>
      <c r="AA33" s="246"/>
      <c r="AB33" s="246"/>
      <c r="AC33" s="246"/>
      <c r="AD33" s="246"/>
      <c r="AE33" s="246"/>
      <c r="AF33" s="246"/>
      <c r="AG33" s="246"/>
      <c r="AH33" s="246"/>
      <c r="AI33" s="246"/>
      <c r="AJ33" s="246"/>
      <c r="AK33" s="246"/>
      <c r="AL33" s="246"/>
      <c r="AM33" s="246"/>
      <c r="AN33" s="246"/>
      <c r="AO33" s="246"/>
      <c r="AP33" s="246"/>
      <c r="AQ33" s="246"/>
      <c r="AR33" s="246"/>
      <c r="AS33" s="246"/>
      <c r="AT33" s="246"/>
      <c r="AU33" s="246"/>
      <c r="AV33" s="246"/>
      <c r="AW33" s="246"/>
      <c r="AX33" s="246"/>
      <c r="AY33" s="246"/>
      <c r="AZ33" s="246"/>
      <c r="BA33" s="246"/>
      <c r="BB33" s="246"/>
      <c r="BC33" s="246"/>
      <c r="BD33" s="246"/>
      <c r="BE33" s="246"/>
      <c r="BF33" s="246"/>
      <c r="BG33" s="246"/>
      <c r="BH33" s="246"/>
      <c r="BI33" s="246"/>
      <c r="BJ33" s="246"/>
      <c r="BK33" s="246"/>
      <c r="BL33" s="246"/>
      <c r="BM33" s="246"/>
      <c r="BN33" s="246"/>
      <c r="BO33" s="246"/>
      <c r="BP33" s="246"/>
      <c r="BQ33" s="246"/>
      <c r="BR33" s="246"/>
      <c r="BS33" s="246"/>
      <c r="BT33" s="246"/>
      <c r="BU33" s="246"/>
      <c r="BV33" s="246"/>
      <c r="BW33" s="246"/>
      <c r="BX33" s="246"/>
      <c r="CB33" s="246"/>
      <c r="CC33" s="246"/>
      <c r="CD33" s="246"/>
      <c r="CE33" s="246"/>
      <c r="CF33" s="246"/>
      <c r="CG33" s="246"/>
      <c r="CH33" s="246"/>
      <c r="CI33" s="246"/>
      <c r="DB33" s="246"/>
    </row>
    <row r="34" spans="1:16384" s="257" customFormat="1" ht="24" customHeight="1" x14ac:dyDescent="0.25">
      <c r="A34" s="7775" t="s">
        <v>3191</v>
      </c>
      <c r="B34" s="7776"/>
      <c r="C34" s="4881">
        <f>SUM(D34:G34)</f>
        <v>0</v>
      </c>
      <c r="D34" s="4873"/>
      <c r="E34" s="4874"/>
      <c r="F34" s="4874"/>
      <c r="G34" s="4874"/>
      <c r="H34" s="4874"/>
      <c r="I34" s="4874"/>
      <c r="J34" s="4874"/>
      <c r="K34" s="4874"/>
      <c r="L34" s="4874"/>
      <c r="M34" s="4874"/>
      <c r="N34" s="4875"/>
      <c r="O34" s="4875"/>
      <c r="P34" s="4880">
        <f>SUM(Q34:T34)</f>
        <v>0</v>
      </c>
      <c r="Q34" s="7772"/>
      <c r="R34" s="7772"/>
      <c r="S34" s="1418"/>
      <c r="T34" s="1419"/>
      <c r="U34" s="908"/>
      <c r="V34" s="1419"/>
      <c r="W34" s="1419"/>
      <c r="X34" s="1419"/>
      <c r="Y34" s="1419"/>
      <c r="Z34" s="1419"/>
      <c r="AA34" s="1419"/>
      <c r="AB34" s="1419"/>
      <c r="AC34" s="1419"/>
      <c r="AD34" s="1419"/>
      <c r="AE34" s="1419"/>
      <c r="AF34" s="1419"/>
      <c r="AG34" s="7772"/>
      <c r="AH34" s="7772"/>
      <c r="AI34" s="1418"/>
      <c r="AJ34" s="1419"/>
      <c r="AK34" s="1419"/>
      <c r="AL34" s="1419"/>
      <c r="AM34" s="1419"/>
      <c r="AN34" s="1419"/>
      <c r="AO34" s="1419"/>
      <c r="AP34" s="1419"/>
      <c r="AQ34" s="1419"/>
      <c r="AR34" s="1419"/>
      <c r="AS34" s="1419"/>
      <c r="AT34" s="1419"/>
      <c r="AU34" s="1419"/>
      <c r="AV34" s="1419"/>
      <c r="AW34" s="7772"/>
      <c r="AX34" s="7772"/>
      <c r="AY34" s="1418"/>
      <c r="AZ34" s="1419"/>
      <c r="BA34" s="1419"/>
      <c r="BB34" s="1419"/>
      <c r="BC34" s="1419"/>
      <c r="BD34" s="1419"/>
      <c r="BE34" s="1419"/>
      <c r="BF34" s="1419"/>
      <c r="BG34" s="1419"/>
      <c r="BH34" s="1419"/>
      <c r="BI34" s="1419"/>
      <c r="BJ34" s="1419"/>
      <c r="BK34" s="1419"/>
      <c r="BL34" s="1419"/>
      <c r="BM34" s="7772"/>
      <c r="BN34" s="7772"/>
      <c r="BO34" s="1418"/>
      <c r="BP34" s="1419"/>
      <c r="BQ34" s="1419"/>
      <c r="BR34" s="1419"/>
      <c r="BS34" s="1419"/>
      <c r="BT34" s="1419"/>
      <c r="BU34" s="1419"/>
      <c r="BV34" s="1419"/>
      <c r="BW34" s="1419"/>
      <c r="BX34" s="1419"/>
      <c r="BY34" s="1419"/>
      <c r="BZ34" s="1419"/>
      <c r="CA34" s="1419"/>
      <c r="CB34" s="1419"/>
      <c r="CC34" s="7772"/>
      <c r="CD34" s="7772"/>
      <c r="CE34" s="1418"/>
      <c r="CF34" s="1419"/>
      <c r="CG34" s="1419"/>
      <c r="CH34" s="1419"/>
      <c r="CI34" s="1419"/>
      <c r="CJ34" s="1419"/>
      <c r="CK34" s="1419"/>
      <c r="CL34" s="1419"/>
      <c r="CM34" s="1419"/>
      <c r="CN34" s="1419"/>
      <c r="CO34" s="1419"/>
      <c r="CP34" s="1419"/>
      <c r="CQ34" s="1419"/>
      <c r="CR34" s="1419"/>
      <c r="CS34" s="7772"/>
      <c r="CT34" s="7772"/>
      <c r="CU34" s="1418"/>
      <c r="CV34" s="1419"/>
      <c r="CW34" s="1419"/>
      <c r="CX34" s="1419"/>
      <c r="CY34" s="1419"/>
      <c r="CZ34" s="1419"/>
      <c r="DA34" s="1419"/>
      <c r="DB34" s="1419"/>
      <c r="DC34" s="1419"/>
      <c r="DD34" s="1419"/>
      <c r="DE34" s="1419"/>
      <c r="DF34" s="1419"/>
      <c r="DG34" s="1419"/>
      <c r="DH34" s="1419"/>
      <c r="DI34" s="7772"/>
      <c r="DJ34" s="7772"/>
      <c r="DK34" s="1418"/>
      <c r="DL34" s="1419"/>
      <c r="DM34" s="1419"/>
      <c r="DN34" s="1419"/>
      <c r="DO34" s="1419"/>
      <c r="DP34" s="1419"/>
      <c r="DQ34" s="1419"/>
      <c r="DR34" s="1419"/>
      <c r="DS34" s="1419"/>
      <c r="DT34" s="1419"/>
      <c r="DU34" s="1419"/>
      <c r="DV34" s="1419"/>
      <c r="DW34" s="1419"/>
      <c r="DX34" s="1419"/>
      <c r="DY34" s="7772"/>
      <c r="DZ34" s="7772"/>
      <c r="EA34" s="1418"/>
      <c r="EB34" s="1419"/>
      <c r="EC34" s="1419"/>
      <c r="ED34" s="1419"/>
      <c r="EE34" s="1419"/>
      <c r="EF34" s="1419"/>
      <c r="EG34" s="1419"/>
      <c r="EH34" s="1419"/>
      <c r="EI34" s="1419"/>
      <c r="EJ34" s="1419"/>
      <c r="EK34" s="1419"/>
      <c r="EL34" s="1419"/>
      <c r="EM34" s="1419"/>
      <c r="EN34" s="1419"/>
      <c r="EO34" s="7772"/>
      <c r="EP34" s="7772"/>
      <c r="EQ34" s="1418"/>
      <c r="ER34" s="1419"/>
      <c r="ES34" s="1419"/>
      <c r="ET34" s="1419"/>
      <c r="EU34" s="1419"/>
      <c r="EV34" s="1419"/>
      <c r="EW34" s="1419"/>
      <c r="EX34" s="1419"/>
      <c r="EY34" s="1419"/>
      <c r="EZ34" s="1419"/>
      <c r="FA34" s="1419"/>
      <c r="FB34" s="1419"/>
      <c r="FC34" s="1419"/>
      <c r="FD34" s="1419"/>
      <c r="FE34" s="7772"/>
      <c r="FF34" s="7772"/>
      <c r="FG34" s="1418"/>
      <c r="FH34" s="1419"/>
      <c r="FI34" s="1419"/>
      <c r="FJ34" s="1419"/>
      <c r="FK34" s="1419"/>
      <c r="FL34" s="1419"/>
      <c r="FM34" s="1419"/>
      <c r="FN34" s="1419"/>
      <c r="FO34" s="1419"/>
      <c r="FP34" s="1419"/>
      <c r="FQ34" s="1419"/>
      <c r="FR34" s="1419"/>
      <c r="FS34" s="1419"/>
      <c r="FT34" s="1419"/>
      <c r="FU34" s="7772"/>
      <c r="FV34" s="7772"/>
      <c r="FW34" s="1418"/>
      <c r="FX34" s="1419"/>
      <c r="FY34" s="1419"/>
      <c r="FZ34" s="1419"/>
      <c r="GA34" s="1419"/>
      <c r="GB34" s="1419"/>
      <c r="GC34" s="1419"/>
      <c r="GD34" s="1419"/>
      <c r="GE34" s="1419"/>
      <c r="GF34" s="1419"/>
      <c r="GG34" s="1419"/>
      <c r="GH34" s="1419"/>
      <c r="GI34" s="1419"/>
      <c r="GJ34" s="1419"/>
      <c r="GK34" s="7772"/>
      <c r="GL34" s="7772"/>
      <c r="GM34" s="1418"/>
      <c r="GN34" s="1419"/>
      <c r="GO34" s="1419"/>
      <c r="GP34" s="1419"/>
      <c r="GQ34" s="1419"/>
      <c r="GR34" s="1419"/>
      <c r="GS34" s="1419"/>
      <c r="GT34" s="1419"/>
      <c r="GU34" s="1419"/>
      <c r="GV34" s="1419"/>
      <c r="GW34" s="1419"/>
      <c r="GX34" s="1419"/>
      <c r="GY34" s="1419"/>
      <c r="GZ34" s="1419"/>
      <c r="HA34" s="7772"/>
      <c r="HB34" s="7772"/>
      <c r="HC34" s="1418"/>
      <c r="HD34" s="1419"/>
      <c r="HE34" s="1419"/>
      <c r="HF34" s="1419"/>
      <c r="HG34" s="1419"/>
      <c r="HH34" s="1419"/>
      <c r="HI34" s="1419"/>
      <c r="HJ34" s="1419"/>
      <c r="HK34" s="1419"/>
      <c r="HL34" s="1419"/>
      <c r="HM34" s="1419"/>
      <c r="HN34" s="1419"/>
      <c r="HO34" s="1419"/>
      <c r="HP34" s="1419"/>
      <c r="HQ34" s="7772"/>
      <c r="HR34" s="7772"/>
      <c r="HS34" s="1418"/>
      <c r="HT34" s="1419"/>
      <c r="HU34" s="1419"/>
      <c r="HV34" s="1419"/>
      <c r="HW34" s="1419"/>
      <c r="HX34" s="1419"/>
      <c r="HY34" s="1419"/>
      <c r="HZ34" s="1419"/>
      <c r="IA34" s="1419"/>
      <c r="IB34" s="1419"/>
      <c r="IC34" s="1419"/>
      <c r="ID34" s="1419"/>
      <c r="IE34" s="1419"/>
      <c r="IF34" s="1419"/>
      <c r="IG34" s="7772"/>
      <c r="IH34" s="7772"/>
      <c r="II34" s="1418"/>
      <c r="IJ34" s="1419"/>
      <c r="IK34" s="1419"/>
      <c r="IL34" s="1419"/>
      <c r="IM34" s="1419"/>
      <c r="IN34" s="1419"/>
      <c r="IO34" s="1419"/>
      <c r="IP34" s="1419"/>
      <c r="IQ34" s="1419"/>
      <c r="IR34" s="1419"/>
      <c r="IS34" s="1419"/>
      <c r="IT34" s="1419"/>
      <c r="IU34" s="1419"/>
      <c r="IV34" s="1419"/>
      <c r="IW34" s="7772"/>
      <c r="IX34" s="7772"/>
      <c r="IY34" s="1418"/>
      <c r="IZ34" s="1419"/>
      <c r="JA34" s="1419"/>
      <c r="JB34" s="1419"/>
      <c r="JC34" s="1419"/>
      <c r="JD34" s="1419"/>
      <c r="JE34" s="1419"/>
      <c r="JF34" s="1419"/>
      <c r="JG34" s="1419"/>
      <c r="JH34" s="1419"/>
      <c r="JI34" s="1419"/>
      <c r="JJ34" s="1419"/>
      <c r="JK34" s="1419"/>
      <c r="JL34" s="1419"/>
      <c r="JM34" s="7772"/>
      <c r="JN34" s="7772"/>
      <c r="JO34" s="1418"/>
      <c r="JP34" s="1419"/>
      <c r="JQ34" s="1419"/>
      <c r="JR34" s="1419"/>
      <c r="JS34" s="1419"/>
      <c r="JT34" s="1419"/>
      <c r="JU34" s="1419"/>
      <c r="JV34" s="1419"/>
      <c r="JW34" s="1419"/>
      <c r="JX34" s="1419"/>
      <c r="JY34" s="1419"/>
      <c r="JZ34" s="1419"/>
      <c r="KA34" s="1419"/>
      <c r="KB34" s="1419"/>
      <c r="KC34" s="7772"/>
      <c r="KD34" s="7772"/>
      <c r="KE34" s="1418"/>
      <c r="KF34" s="1419"/>
      <c r="KG34" s="1419"/>
      <c r="KH34" s="1419"/>
      <c r="KI34" s="1419"/>
      <c r="KJ34" s="1419"/>
      <c r="KK34" s="1419"/>
      <c r="KL34" s="1419"/>
      <c r="KM34" s="1419"/>
      <c r="KN34" s="1419"/>
      <c r="KO34" s="1419"/>
      <c r="KP34" s="1419"/>
      <c r="KQ34" s="1419"/>
      <c r="KR34" s="1419"/>
      <c r="KS34" s="7772"/>
      <c r="KT34" s="7772"/>
      <c r="KU34" s="1418"/>
      <c r="KV34" s="1419"/>
      <c r="KW34" s="1419"/>
      <c r="KX34" s="1419"/>
      <c r="KY34" s="1419"/>
      <c r="KZ34" s="1419"/>
      <c r="LA34" s="1419"/>
      <c r="LB34" s="1419"/>
      <c r="LC34" s="1419"/>
      <c r="LD34" s="1419"/>
      <c r="LE34" s="1419"/>
      <c r="LF34" s="1419"/>
      <c r="LG34" s="1419"/>
      <c r="LH34" s="1419"/>
      <c r="LI34" s="7772"/>
      <c r="LJ34" s="7772"/>
      <c r="LK34" s="1418"/>
      <c r="LL34" s="1419"/>
      <c r="LM34" s="1419"/>
      <c r="LN34" s="1419"/>
      <c r="LO34" s="1419"/>
      <c r="LP34" s="1419"/>
      <c r="LQ34" s="1419"/>
      <c r="LR34" s="1419"/>
      <c r="LS34" s="1419"/>
      <c r="LT34" s="1419"/>
      <c r="LU34" s="1419"/>
      <c r="LV34" s="1419"/>
      <c r="LW34" s="1419"/>
      <c r="LX34" s="1419"/>
      <c r="LY34" s="7772"/>
      <c r="LZ34" s="7772"/>
      <c r="MA34" s="1418"/>
      <c r="MB34" s="1419"/>
      <c r="MC34" s="1419"/>
      <c r="MD34" s="1419"/>
      <c r="ME34" s="1419"/>
      <c r="MF34" s="1419"/>
      <c r="MG34" s="1419"/>
      <c r="MH34" s="1419"/>
      <c r="MI34" s="1419"/>
      <c r="MJ34" s="1419"/>
      <c r="MK34" s="1419"/>
      <c r="ML34" s="1419"/>
      <c r="MM34" s="1419"/>
      <c r="MN34" s="1419"/>
      <c r="MO34" s="7772"/>
      <c r="MP34" s="7772"/>
      <c r="MQ34" s="1418"/>
      <c r="MR34" s="1419"/>
      <c r="MS34" s="1419"/>
      <c r="MT34" s="1419"/>
      <c r="MU34" s="1419"/>
      <c r="MV34" s="1419"/>
      <c r="MW34" s="1419"/>
      <c r="MX34" s="1419"/>
      <c r="MY34" s="1419"/>
      <c r="MZ34" s="1419"/>
      <c r="NA34" s="1419"/>
      <c r="NB34" s="1419"/>
      <c r="NC34" s="1419"/>
      <c r="ND34" s="1419"/>
      <c r="NE34" s="7772"/>
      <c r="NF34" s="7772"/>
      <c r="NG34" s="1418"/>
      <c r="NH34" s="1419"/>
      <c r="NI34" s="1419"/>
      <c r="NJ34" s="1419"/>
      <c r="NK34" s="1419"/>
      <c r="NL34" s="1419"/>
      <c r="NM34" s="1419"/>
      <c r="NN34" s="1419"/>
      <c r="NO34" s="1419"/>
      <c r="NP34" s="1419"/>
      <c r="NQ34" s="1419"/>
      <c r="NR34" s="1419"/>
      <c r="NS34" s="1419"/>
      <c r="NT34" s="1419"/>
      <c r="NU34" s="7772"/>
      <c r="NV34" s="7777"/>
      <c r="NW34" s="1420"/>
      <c r="NX34" s="1421"/>
      <c r="NY34" s="1422"/>
      <c r="NZ34" s="1422"/>
      <c r="OA34" s="1423"/>
      <c r="OB34" s="1419"/>
      <c r="OC34" s="1424"/>
      <c r="OD34" s="1421"/>
      <c r="OE34" s="1419"/>
      <c r="OF34" s="1423"/>
      <c r="OG34" s="4889"/>
      <c r="OH34" s="1425"/>
      <c r="OI34" s="1425"/>
      <c r="OJ34" s="1425"/>
      <c r="OK34" s="7772"/>
      <c r="OL34" s="7777"/>
      <c r="OM34" s="1420"/>
      <c r="ON34" s="1421"/>
      <c r="OO34" s="1422"/>
      <c r="OP34" s="1422"/>
      <c r="OQ34" s="1423"/>
      <c r="OR34" s="1419"/>
      <c r="OS34" s="1424"/>
      <c r="OT34" s="1421"/>
      <c r="OU34" s="1419"/>
      <c r="OV34" s="1423"/>
      <c r="OW34" s="4889"/>
      <c r="OX34" s="1425"/>
      <c r="OY34" s="1425"/>
      <c r="OZ34" s="1425"/>
      <c r="PA34" s="7772"/>
      <c r="PB34" s="7777"/>
      <c r="PC34" s="1420"/>
      <c r="PD34" s="1421"/>
      <c r="PE34" s="1422"/>
      <c r="PF34" s="1422"/>
      <c r="PG34" s="1423"/>
      <c r="PH34" s="1419"/>
      <c r="PI34" s="1424"/>
      <c r="PJ34" s="1421"/>
      <c r="PK34" s="1419"/>
      <c r="PL34" s="1423"/>
      <c r="PM34" s="4889"/>
      <c r="PN34" s="1425"/>
      <c r="PO34" s="1425"/>
      <c r="PP34" s="1425"/>
      <c r="PQ34" s="7772"/>
      <c r="PR34" s="7777"/>
      <c r="PS34" s="1420"/>
      <c r="PT34" s="1421"/>
      <c r="PU34" s="1422"/>
      <c r="PV34" s="1422"/>
      <c r="PW34" s="1423"/>
      <c r="PX34" s="1419"/>
      <c r="PY34" s="1424"/>
      <c r="PZ34" s="1421"/>
      <c r="QA34" s="1419"/>
      <c r="QB34" s="1423"/>
      <c r="QC34" s="4889"/>
      <c r="QD34" s="1425"/>
      <c r="QE34" s="1425"/>
      <c r="QF34" s="1425"/>
      <c r="QG34" s="7772"/>
      <c r="QH34" s="7777"/>
      <c r="QI34" s="1420"/>
      <c r="QJ34" s="1421"/>
      <c r="QK34" s="1422"/>
      <c r="QL34" s="1422"/>
      <c r="QM34" s="1423"/>
      <c r="QN34" s="1419"/>
      <c r="QO34" s="1424"/>
      <c r="QP34" s="1421"/>
      <c r="QQ34" s="1419"/>
      <c r="QR34" s="1423"/>
      <c r="QS34" s="4889"/>
      <c r="QT34" s="1425"/>
      <c r="QU34" s="1425"/>
      <c r="QV34" s="1425"/>
      <c r="QW34" s="7772"/>
      <c r="QX34" s="7777"/>
      <c r="QY34" s="1420"/>
      <c r="QZ34" s="1421"/>
      <c r="RA34" s="1422"/>
      <c r="RB34" s="1422"/>
      <c r="RC34" s="1423"/>
      <c r="RD34" s="1419"/>
      <c r="RE34" s="1424"/>
      <c r="RF34" s="1421"/>
      <c r="RG34" s="1419"/>
      <c r="RH34" s="1423"/>
      <c r="RI34" s="4889"/>
      <c r="RJ34" s="1425"/>
      <c r="RK34" s="1425"/>
      <c r="RL34" s="1425"/>
      <c r="RM34" s="7772"/>
      <c r="RN34" s="7777"/>
      <c r="RO34" s="1420"/>
      <c r="RP34" s="1421"/>
      <c r="RQ34" s="1422"/>
      <c r="RR34" s="1422"/>
      <c r="RS34" s="1423"/>
      <c r="RT34" s="1419"/>
      <c r="RU34" s="1424"/>
      <c r="RV34" s="1421"/>
      <c r="RW34" s="1419"/>
      <c r="RX34" s="1423"/>
      <c r="RY34" s="4889"/>
      <c r="RZ34" s="1425"/>
      <c r="SA34" s="1425"/>
      <c r="SB34" s="1425"/>
      <c r="SC34" s="7772"/>
      <c r="SD34" s="7777"/>
      <c r="SE34" s="1420"/>
      <c r="SF34" s="1421"/>
      <c r="SG34" s="1422"/>
      <c r="SH34" s="1422"/>
      <c r="SI34" s="1423"/>
      <c r="SJ34" s="1419"/>
      <c r="SK34" s="1424"/>
      <c r="SL34" s="1421"/>
      <c r="SM34" s="1419"/>
      <c r="SN34" s="1423"/>
      <c r="SO34" s="4889"/>
      <c r="SP34" s="1425"/>
      <c r="SQ34" s="1425"/>
      <c r="SR34" s="1425"/>
      <c r="SS34" s="7772"/>
      <c r="ST34" s="7777"/>
      <c r="SU34" s="1420"/>
      <c r="SV34" s="1421"/>
      <c r="SW34" s="1422"/>
      <c r="SX34" s="1422"/>
      <c r="SY34" s="1423"/>
      <c r="SZ34" s="1419"/>
      <c r="TA34" s="1424"/>
      <c r="TB34" s="1421"/>
      <c r="TC34" s="1419"/>
      <c r="TD34" s="1423"/>
      <c r="TE34" s="4889"/>
      <c r="TF34" s="1425"/>
      <c r="TG34" s="1425"/>
      <c r="TH34" s="1425"/>
      <c r="TI34" s="7772"/>
      <c r="TJ34" s="7777"/>
      <c r="TK34" s="1420"/>
      <c r="TL34" s="1421"/>
      <c r="TM34" s="1422"/>
      <c r="TN34" s="1422"/>
      <c r="TO34" s="1423"/>
      <c r="TP34" s="1419"/>
      <c r="TQ34" s="1424"/>
      <c r="TR34" s="1421"/>
      <c r="TS34" s="1419"/>
      <c r="TT34" s="1423"/>
      <c r="TU34" s="4889"/>
      <c r="TV34" s="1425"/>
      <c r="TW34" s="1425"/>
      <c r="TX34" s="1425"/>
      <c r="TY34" s="7772"/>
      <c r="TZ34" s="7777"/>
      <c r="UA34" s="1420"/>
      <c r="UB34" s="1421"/>
      <c r="UC34" s="1422"/>
      <c r="UD34" s="1422"/>
      <c r="UE34" s="1423"/>
      <c r="UF34" s="1419"/>
      <c r="UG34" s="1424"/>
      <c r="UH34" s="1421"/>
      <c r="UI34" s="1419"/>
      <c r="UJ34" s="1423"/>
      <c r="UK34" s="4889"/>
      <c r="UL34" s="1425"/>
      <c r="UM34" s="1425"/>
      <c r="UN34" s="1425"/>
      <c r="UO34" s="7772"/>
      <c r="UP34" s="7777"/>
      <c r="UQ34" s="1420"/>
      <c r="UR34" s="1421"/>
      <c r="US34" s="1422"/>
      <c r="UT34" s="1422"/>
      <c r="UU34" s="1423"/>
      <c r="UV34" s="1419"/>
      <c r="UW34" s="1424"/>
      <c r="UX34" s="1421"/>
      <c r="UY34" s="1419"/>
      <c r="UZ34" s="1423"/>
      <c r="VA34" s="4889"/>
      <c r="VB34" s="1425"/>
      <c r="VC34" s="1425"/>
      <c r="VD34" s="1425"/>
      <c r="VE34" s="7772"/>
      <c r="VF34" s="7777"/>
      <c r="VG34" s="1420"/>
      <c r="VH34" s="1421"/>
      <c r="VI34" s="1422"/>
      <c r="VJ34" s="1422"/>
      <c r="VK34" s="1423"/>
      <c r="VL34" s="1419"/>
      <c r="VM34" s="1424"/>
      <c r="VN34" s="1421"/>
      <c r="VO34" s="1419"/>
      <c r="VP34" s="1423"/>
      <c r="VQ34" s="4889"/>
      <c r="VR34" s="1425"/>
      <c r="VS34" s="1425"/>
      <c r="VT34" s="1425"/>
      <c r="VU34" s="7772"/>
      <c r="VV34" s="7777"/>
      <c r="VW34" s="1420"/>
      <c r="VX34" s="1421"/>
      <c r="VY34" s="1422"/>
      <c r="VZ34" s="1422"/>
      <c r="WA34" s="1423"/>
      <c r="WB34" s="1419"/>
      <c r="WC34" s="1424"/>
      <c r="WD34" s="1421"/>
      <c r="WE34" s="1419"/>
      <c r="WF34" s="1423"/>
      <c r="WG34" s="4889"/>
      <c r="WH34" s="1425"/>
      <c r="WI34" s="1425"/>
      <c r="WJ34" s="1425"/>
      <c r="WK34" s="7772"/>
      <c r="WL34" s="7777"/>
      <c r="WM34" s="1420"/>
      <c r="WN34" s="1421"/>
      <c r="WO34" s="1422"/>
      <c r="WP34" s="1422"/>
      <c r="WQ34" s="1423"/>
      <c r="WR34" s="1419"/>
      <c r="WS34" s="1424"/>
      <c r="WT34" s="1421"/>
      <c r="WU34" s="1419"/>
      <c r="WV34" s="1423"/>
      <c r="WW34" s="4889"/>
      <c r="WX34" s="1425"/>
      <c r="WY34" s="1425"/>
      <c r="WZ34" s="1425"/>
      <c r="XA34" s="7772"/>
      <c r="XB34" s="7777"/>
      <c r="XC34" s="1420"/>
      <c r="XD34" s="1421"/>
      <c r="XE34" s="1422"/>
      <c r="XF34" s="1422"/>
      <c r="XG34" s="1423"/>
      <c r="XH34" s="1419"/>
      <c r="XI34" s="1424"/>
      <c r="XJ34" s="1421"/>
      <c r="XK34" s="1419"/>
      <c r="XL34" s="1423"/>
      <c r="XM34" s="4889"/>
      <c r="XN34" s="1425"/>
      <c r="XO34" s="1425"/>
      <c r="XP34" s="1425"/>
      <c r="XQ34" s="7772"/>
      <c r="XR34" s="7777"/>
      <c r="XS34" s="1420"/>
      <c r="XT34" s="1421"/>
      <c r="XU34" s="1422"/>
      <c r="XV34" s="1422"/>
      <c r="XW34" s="1423"/>
      <c r="XX34" s="1419"/>
      <c r="XY34" s="1424"/>
      <c r="XZ34" s="1421"/>
      <c r="YA34" s="1419"/>
      <c r="YB34" s="1423"/>
      <c r="YC34" s="4889"/>
      <c r="YD34" s="1425"/>
      <c r="YE34" s="1425"/>
      <c r="YF34" s="1425"/>
      <c r="YG34" s="7772"/>
      <c r="YH34" s="7777"/>
      <c r="YI34" s="1420"/>
      <c r="YJ34" s="1421"/>
      <c r="YK34" s="1422"/>
      <c r="YL34" s="1422"/>
      <c r="YM34" s="1423"/>
      <c r="YN34" s="1419"/>
      <c r="YO34" s="1424"/>
      <c r="YP34" s="1421"/>
      <c r="YQ34" s="1419"/>
      <c r="YR34" s="1423"/>
      <c r="YS34" s="4889"/>
      <c r="YT34" s="1425"/>
      <c r="YU34" s="1425"/>
      <c r="YV34" s="1425"/>
      <c r="YW34" s="7772"/>
      <c r="YX34" s="7777"/>
      <c r="YY34" s="1420"/>
      <c r="YZ34" s="1421"/>
      <c r="ZA34" s="1422"/>
      <c r="ZB34" s="1422"/>
      <c r="ZC34" s="1423"/>
      <c r="ZD34" s="1419"/>
      <c r="ZE34" s="1424"/>
      <c r="ZF34" s="1421"/>
      <c r="ZG34" s="1419"/>
      <c r="ZH34" s="1423"/>
      <c r="ZI34" s="4889"/>
      <c r="ZJ34" s="1425"/>
      <c r="ZK34" s="1425"/>
      <c r="ZL34" s="1425"/>
      <c r="ZM34" s="7772"/>
      <c r="ZN34" s="7777"/>
      <c r="ZO34" s="1420"/>
      <c r="ZP34" s="1421"/>
      <c r="ZQ34" s="1422"/>
      <c r="ZR34" s="1422"/>
      <c r="ZS34" s="1423"/>
      <c r="ZT34" s="1419"/>
      <c r="ZU34" s="1424"/>
      <c r="ZV34" s="1421"/>
      <c r="ZW34" s="1419"/>
      <c r="ZX34" s="1423"/>
      <c r="ZY34" s="4889"/>
      <c r="ZZ34" s="1425"/>
      <c r="AAA34" s="1425"/>
      <c r="AAB34" s="1425"/>
      <c r="AAC34" s="7772"/>
      <c r="AAD34" s="7777"/>
      <c r="AAE34" s="1420"/>
      <c r="AAF34" s="1421"/>
      <c r="AAG34" s="1422"/>
      <c r="AAH34" s="1422"/>
      <c r="AAI34" s="1423"/>
      <c r="AAJ34" s="1419"/>
      <c r="AAK34" s="1424"/>
      <c r="AAL34" s="1421"/>
      <c r="AAM34" s="1419"/>
      <c r="AAN34" s="1423"/>
      <c r="AAO34" s="4889"/>
      <c r="AAP34" s="1425"/>
      <c r="AAQ34" s="1425"/>
      <c r="AAR34" s="1425"/>
      <c r="AAS34" s="7772"/>
      <c r="AAT34" s="7777"/>
      <c r="AAU34" s="1420"/>
      <c r="AAV34" s="1421"/>
      <c r="AAW34" s="1422"/>
      <c r="AAX34" s="1422"/>
      <c r="AAY34" s="1423"/>
      <c r="AAZ34" s="1419"/>
      <c r="ABA34" s="1424"/>
      <c r="ABB34" s="1421"/>
      <c r="ABC34" s="1419"/>
      <c r="ABD34" s="1423"/>
      <c r="ABE34" s="4889"/>
      <c r="ABF34" s="1425"/>
      <c r="ABG34" s="1425"/>
      <c r="ABH34" s="1425"/>
      <c r="ABI34" s="7772"/>
      <c r="ABJ34" s="7777"/>
      <c r="ABK34" s="1420"/>
      <c r="ABL34" s="1421"/>
      <c r="ABM34" s="1422"/>
      <c r="ABN34" s="1422"/>
      <c r="ABO34" s="1423"/>
      <c r="ABP34" s="1419"/>
      <c r="ABQ34" s="1424"/>
      <c r="ABR34" s="1421"/>
      <c r="ABS34" s="1419"/>
      <c r="ABT34" s="1423"/>
      <c r="ABU34" s="4889"/>
      <c r="ABV34" s="1425"/>
      <c r="ABW34" s="1425"/>
      <c r="ABX34" s="1425"/>
      <c r="ABY34" s="7772"/>
      <c r="ABZ34" s="7777"/>
      <c r="ACA34" s="1420"/>
      <c r="ACB34" s="1421"/>
      <c r="ACC34" s="1422"/>
      <c r="ACD34" s="1422"/>
      <c r="ACE34" s="1423"/>
      <c r="ACF34" s="1419"/>
      <c r="ACG34" s="1424"/>
      <c r="ACH34" s="1421"/>
      <c r="ACI34" s="1419"/>
      <c r="ACJ34" s="1423"/>
      <c r="ACK34" s="4889"/>
      <c r="ACL34" s="1425"/>
      <c r="ACM34" s="1425"/>
      <c r="ACN34" s="1425"/>
      <c r="ACO34" s="7772"/>
      <c r="ACP34" s="7777"/>
      <c r="ACQ34" s="1420"/>
      <c r="ACR34" s="1421"/>
      <c r="ACS34" s="1422"/>
      <c r="ACT34" s="1422"/>
      <c r="ACU34" s="1423"/>
      <c r="ACV34" s="1419"/>
      <c r="ACW34" s="1424"/>
      <c r="ACX34" s="1421"/>
      <c r="ACY34" s="1419"/>
      <c r="ACZ34" s="1423"/>
      <c r="ADA34" s="4889"/>
      <c r="ADB34" s="1425"/>
      <c r="ADC34" s="1425"/>
      <c r="ADD34" s="1425"/>
      <c r="ADE34" s="7772"/>
      <c r="ADF34" s="7777"/>
      <c r="ADG34" s="1420"/>
      <c r="ADH34" s="1421"/>
      <c r="ADI34" s="1422"/>
      <c r="ADJ34" s="1422"/>
      <c r="ADK34" s="1423"/>
      <c r="ADL34" s="1419"/>
      <c r="ADM34" s="1424"/>
      <c r="ADN34" s="1421"/>
      <c r="ADO34" s="1419"/>
      <c r="ADP34" s="1423"/>
      <c r="ADQ34" s="4889"/>
      <c r="ADR34" s="1425"/>
      <c r="ADS34" s="1425"/>
      <c r="ADT34" s="1425"/>
      <c r="ADU34" s="7772"/>
      <c r="ADV34" s="7777"/>
      <c r="ADW34" s="1420"/>
      <c r="ADX34" s="1421"/>
      <c r="ADY34" s="1422"/>
      <c r="ADZ34" s="1422"/>
      <c r="AEA34" s="1423"/>
      <c r="AEB34" s="1419"/>
      <c r="AEC34" s="1424"/>
      <c r="AED34" s="1421"/>
      <c r="AEE34" s="1419"/>
      <c r="AEF34" s="1423"/>
      <c r="AEG34" s="4889"/>
      <c r="AEH34" s="1425"/>
      <c r="AEI34" s="1425"/>
      <c r="AEJ34" s="1425"/>
      <c r="AEK34" s="7772"/>
      <c r="AEL34" s="7777"/>
      <c r="AEM34" s="1420"/>
      <c r="AEN34" s="1421"/>
      <c r="AEO34" s="1422"/>
      <c r="AEP34" s="1422"/>
      <c r="AEQ34" s="1423"/>
      <c r="AER34" s="1419"/>
      <c r="AES34" s="1424"/>
      <c r="AET34" s="1421"/>
      <c r="AEU34" s="1419"/>
      <c r="AEV34" s="1423"/>
      <c r="AEW34" s="4889"/>
      <c r="AEX34" s="1425"/>
      <c r="AEY34" s="1425"/>
      <c r="AEZ34" s="1425"/>
      <c r="AFA34" s="7772"/>
      <c r="AFB34" s="7777"/>
      <c r="AFC34" s="1420"/>
      <c r="AFD34" s="1421"/>
      <c r="AFE34" s="1422"/>
      <c r="AFF34" s="1422"/>
      <c r="AFG34" s="1423"/>
      <c r="AFH34" s="1419"/>
      <c r="AFI34" s="1424"/>
      <c r="AFJ34" s="1421"/>
      <c r="AFK34" s="1419"/>
      <c r="AFL34" s="1423"/>
      <c r="AFM34" s="4889"/>
      <c r="AFN34" s="1425"/>
      <c r="AFO34" s="1425"/>
      <c r="AFP34" s="1425"/>
      <c r="AFQ34" s="7772"/>
      <c r="AFR34" s="7777"/>
      <c r="AFS34" s="1420"/>
      <c r="AFT34" s="1421"/>
      <c r="AFU34" s="1422"/>
      <c r="AFV34" s="1422"/>
      <c r="AFW34" s="1423"/>
      <c r="AFX34" s="1419"/>
      <c r="AFY34" s="1424"/>
      <c r="AFZ34" s="1421"/>
      <c r="AGA34" s="1419"/>
      <c r="AGB34" s="1423"/>
      <c r="AGC34" s="4889"/>
      <c r="AGD34" s="1425"/>
      <c r="AGE34" s="1425"/>
      <c r="AGF34" s="1425"/>
      <c r="AGG34" s="7772"/>
      <c r="AGH34" s="7777"/>
      <c r="AGI34" s="1420"/>
      <c r="AGJ34" s="1421"/>
      <c r="AGK34" s="1422"/>
      <c r="AGL34" s="1422"/>
      <c r="AGM34" s="1423"/>
      <c r="AGN34" s="1419"/>
      <c r="AGO34" s="1424"/>
      <c r="AGP34" s="1421"/>
      <c r="AGQ34" s="1419"/>
      <c r="AGR34" s="1423"/>
      <c r="AGS34" s="4889"/>
      <c r="AGT34" s="1425"/>
      <c r="AGU34" s="1425"/>
      <c r="AGV34" s="1425"/>
      <c r="AGW34" s="7772"/>
      <c r="AGX34" s="7777"/>
      <c r="AGY34" s="1420"/>
      <c r="AGZ34" s="1421"/>
      <c r="AHA34" s="1422"/>
      <c r="AHB34" s="1422"/>
      <c r="AHC34" s="1423"/>
      <c r="AHD34" s="1419"/>
      <c r="AHE34" s="1424"/>
      <c r="AHF34" s="1421"/>
      <c r="AHG34" s="1419"/>
      <c r="AHH34" s="1423"/>
      <c r="AHI34" s="4889"/>
      <c r="AHJ34" s="1425"/>
      <c r="AHK34" s="1425"/>
      <c r="AHL34" s="1425"/>
      <c r="AHM34" s="7772"/>
      <c r="AHN34" s="7777"/>
      <c r="AHO34" s="1420"/>
      <c r="AHP34" s="1421"/>
      <c r="AHQ34" s="1422"/>
      <c r="AHR34" s="1422"/>
      <c r="AHS34" s="1423"/>
      <c r="AHT34" s="1419"/>
      <c r="AHU34" s="1424"/>
      <c r="AHV34" s="1421"/>
      <c r="AHW34" s="1419"/>
      <c r="AHX34" s="1423"/>
      <c r="AHY34" s="4889"/>
      <c r="AHZ34" s="1425"/>
      <c r="AIA34" s="1425"/>
      <c r="AIB34" s="1425"/>
      <c r="AIC34" s="7772"/>
      <c r="AID34" s="7777"/>
      <c r="AIE34" s="1420"/>
      <c r="AIF34" s="1421"/>
      <c r="AIG34" s="1422"/>
      <c r="AIH34" s="1422"/>
      <c r="AII34" s="1423"/>
      <c r="AIJ34" s="1419"/>
      <c r="AIK34" s="1424"/>
      <c r="AIL34" s="1421"/>
      <c r="AIM34" s="1419"/>
      <c r="AIN34" s="1423"/>
      <c r="AIO34" s="4889"/>
      <c r="AIP34" s="1425"/>
      <c r="AIQ34" s="1425"/>
      <c r="AIR34" s="1425"/>
      <c r="AIS34" s="7772"/>
      <c r="AIT34" s="7777"/>
      <c r="AIU34" s="1420"/>
      <c r="AIV34" s="1421"/>
      <c r="AIW34" s="1422"/>
      <c r="AIX34" s="1422"/>
      <c r="AIY34" s="1423"/>
      <c r="AIZ34" s="1419"/>
      <c r="AJA34" s="1424"/>
      <c r="AJB34" s="1421"/>
      <c r="AJC34" s="1419"/>
      <c r="AJD34" s="1423"/>
      <c r="AJE34" s="4889"/>
      <c r="AJF34" s="1425"/>
      <c r="AJG34" s="1425"/>
      <c r="AJH34" s="1425"/>
      <c r="AJI34" s="7772"/>
      <c r="AJJ34" s="7777"/>
      <c r="AJK34" s="1420"/>
      <c r="AJL34" s="1421"/>
      <c r="AJM34" s="1422"/>
      <c r="AJN34" s="1422"/>
      <c r="AJO34" s="1423"/>
      <c r="AJP34" s="1419"/>
      <c r="AJQ34" s="1424"/>
      <c r="AJR34" s="1421"/>
      <c r="AJS34" s="1419"/>
      <c r="AJT34" s="1423"/>
      <c r="AJU34" s="4889"/>
      <c r="AJV34" s="1425"/>
      <c r="AJW34" s="1425"/>
      <c r="AJX34" s="1425"/>
      <c r="AJY34" s="7772" t="s">
        <v>3191</v>
      </c>
      <c r="AJZ34" s="7777"/>
      <c r="AKA34" s="1420">
        <f>SUM(AKB34:AKE34)</f>
        <v>0</v>
      </c>
      <c r="AKB34" s="1421"/>
      <c r="AKC34" s="1422"/>
      <c r="AKD34" s="1422"/>
      <c r="AKE34" s="1423"/>
      <c r="AKF34" s="1419"/>
      <c r="AKG34" s="1424"/>
      <c r="AKH34" s="1421"/>
      <c r="AKI34" s="1419"/>
      <c r="AKJ34" s="1423"/>
      <c r="AKK34" s="4889"/>
      <c r="AKL34" s="1425"/>
      <c r="AKM34" s="1425"/>
      <c r="AKN34" s="1425"/>
      <c r="AKO34" s="7772" t="s">
        <v>3191</v>
      </c>
      <c r="AKP34" s="7777"/>
      <c r="AKQ34" s="1420">
        <f>SUM(AKR34:AKU34)</f>
        <v>0</v>
      </c>
      <c r="AKR34" s="1421"/>
      <c r="AKS34" s="1422"/>
      <c r="AKT34" s="1422"/>
      <c r="AKU34" s="1423"/>
      <c r="AKV34" s="1419"/>
      <c r="AKW34" s="1424"/>
      <c r="AKX34" s="1421"/>
      <c r="AKY34" s="1419"/>
      <c r="AKZ34" s="1423"/>
      <c r="ALA34" s="4889"/>
      <c r="ALB34" s="1425"/>
      <c r="ALC34" s="1425"/>
      <c r="ALD34" s="1425"/>
      <c r="ALE34" s="7772" t="s">
        <v>3191</v>
      </c>
      <c r="ALF34" s="7777"/>
      <c r="ALG34" s="1420">
        <f>SUM(ALH34:ALK34)</f>
        <v>0</v>
      </c>
      <c r="ALH34" s="1421"/>
      <c r="ALI34" s="1422"/>
      <c r="ALJ34" s="1422"/>
      <c r="ALK34" s="1423"/>
      <c r="ALL34" s="1419"/>
      <c r="ALM34" s="1424"/>
      <c r="ALN34" s="1421"/>
      <c r="ALO34" s="1419"/>
      <c r="ALP34" s="1423"/>
      <c r="ALQ34" s="4889"/>
      <c r="ALR34" s="1425"/>
      <c r="ALS34" s="1425"/>
      <c r="ALT34" s="1425"/>
      <c r="ALU34" s="7772" t="s">
        <v>3191</v>
      </c>
      <c r="ALV34" s="7777"/>
      <c r="ALW34" s="1420">
        <f>SUM(ALX34:AMA34)</f>
        <v>0</v>
      </c>
      <c r="ALX34" s="1421"/>
      <c r="ALY34" s="1422"/>
      <c r="ALZ34" s="1422"/>
      <c r="AMA34" s="1423"/>
      <c r="AMB34" s="1419"/>
      <c r="AMC34" s="1424"/>
      <c r="AMD34" s="1421"/>
      <c r="AME34" s="1419"/>
      <c r="AMF34" s="1423"/>
      <c r="AMG34" s="4889"/>
      <c r="AMH34" s="1425"/>
      <c r="AMI34" s="1425"/>
      <c r="AMJ34" s="1425"/>
      <c r="AMK34" s="7772" t="s">
        <v>3191</v>
      </c>
      <c r="AML34" s="7777"/>
      <c r="AMM34" s="1420">
        <f>SUM(AMN34:AMQ34)</f>
        <v>0</v>
      </c>
      <c r="AMN34" s="1421"/>
      <c r="AMO34" s="1422"/>
      <c r="AMP34" s="1422"/>
      <c r="AMQ34" s="1423"/>
      <c r="AMR34" s="1419"/>
      <c r="AMS34" s="1424"/>
      <c r="AMT34" s="1421"/>
      <c r="AMU34" s="1419"/>
      <c r="AMV34" s="1423"/>
      <c r="AMW34" s="4889"/>
      <c r="AMX34" s="1425"/>
      <c r="AMY34" s="1425"/>
      <c r="AMZ34" s="1425"/>
      <c r="ANA34" s="7772" t="s">
        <v>3191</v>
      </c>
      <c r="ANB34" s="7777"/>
      <c r="ANC34" s="1420">
        <f>SUM(AND34:ANG34)</f>
        <v>0</v>
      </c>
      <c r="AND34" s="1421"/>
      <c r="ANE34" s="1422"/>
      <c r="ANF34" s="1422"/>
      <c r="ANG34" s="1423"/>
      <c r="ANH34" s="1419"/>
      <c r="ANI34" s="1424"/>
      <c r="ANJ34" s="1421"/>
      <c r="ANK34" s="1419"/>
      <c r="ANL34" s="1423"/>
      <c r="ANM34" s="4889"/>
      <c r="ANN34" s="1425"/>
      <c r="ANO34" s="1425"/>
      <c r="ANP34" s="1425"/>
      <c r="ANQ34" s="7772" t="s">
        <v>3191</v>
      </c>
      <c r="ANR34" s="7777"/>
      <c r="ANS34" s="1420">
        <f>SUM(ANT34:ANW34)</f>
        <v>0</v>
      </c>
      <c r="ANT34" s="1421"/>
      <c r="ANU34" s="1422"/>
      <c r="ANV34" s="1422"/>
      <c r="ANW34" s="1423"/>
      <c r="ANX34" s="1419"/>
      <c r="ANY34" s="1424"/>
      <c r="ANZ34" s="1421"/>
      <c r="AOA34" s="1419"/>
      <c r="AOB34" s="1423"/>
      <c r="AOC34" s="4889"/>
      <c r="AOD34" s="1425"/>
      <c r="AOE34" s="1425"/>
      <c r="AOF34" s="1425"/>
      <c r="AOG34" s="7772" t="s">
        <v>3191</v>
      </c>
      <c r="AOH34" s="7777"/>
      <c r="AOI34" s="1420">
        <f>SUM(AOJ34:AOM34)</f>
        <v>0</v>
      </c>
      <c r="AOJ34" s="1421"/>
      <c r="AOK34" s="1422"/>
      <c r="AOL34" s="1422"/>
      <c r="AOM34" s="1423"/>
      <c r="AON34" s="1419"/>
      <c r="AOO34" s="1424"/>
      <c r="AOP34" s="1421"/>
      <c r="AOQ34" s="1419"/>
      <c r="AOR34" s="1423"/>
      <c r="AOS34" s="4889"/>
      <c r="AOT34" s="1425"/>
      <c r="AOU34" s="1425"/>
      <c r="AOV34" s="1425"/>
      <c r="AOW34" s="7772" t="s">
        <v>3191</v>
      </c>
      <c r="AOX34" s="7777"/>
      <c r="AOY34" s="1420">
        <f>SUM(AOZ34:APC34)</f>
        <v>0</v>
      </c>
      <c r="AOZ34" s="1421"/>
      <c r="APA34" s="1422"/>
      <c r="APB34" s="1422"/>
      <c r="APC34" s="1423"/>
      <c r="APD34" s="1419"/>
      <c r="APE34" s="1424"/>
      <c r="APF34" s="1421"/>
      <c r="APG34" s="1419"/>
      <c r="APH34" s="1423"/>
      <c r="API34" s="4889"/>
      <c r="APJ34" s="1425"/>
      <c r="APK34" s="1425"/>
      <c r="APL34" s="1425"/>
      <c r="APM34" s="7772" t="s">
        <v>3191</v>
      </c>
      <c r="APN34" s="7777"/>
      <c r="APO34" s="1420">
        <f>SUM(APP34:APS34)</f>
        <v>0</v>
      </c>
      <c r="APP34" s="1421"/>
      <c r="APQ34" s="1422"/>
      <c r="APR34" s="1422"/>
      <c r="APS34" s="1423"/>
      <c r="APT34" s="1419"/>
      <c r="APU34" s="1424"/>
      <c r="APV34" s="1421"/>
      <c r="APW34" s="1419"/>
      <c r="APX34" s="1423"/>
      <c r="APY34" s="4889"/>
      <c r="APZ34" s="1425"/>
      <c r="AQA34" s="1425"/>
      <c r="AQB34" s="1425"/>
      <c r="AQC34" s="7772" t="s">
        <v>3191</v>
      </c>
      <c r="AQD34" s="7777"/>
      <c r="AQE34" s="1420">
        <f>SUM(AQF34:AQI34)</f>
        <v>0</v>
      </c>
      <c r="AQF34" s="1421"/>
      <c r="AQG34" s="1422"/>
      <c r="AQH34" s="1422"/>
      <c r="AQI34" s="1423"/>
      <c r="AQJ34" s="1419"/>
      <c r="AQK34" s="1424"/>
      <c r="AQL34" s="1421"/>
      <c r="AQM34" s="1419"/>
      <c r="AQN34" s="1423"/>
      <c r="AQO34" s="4889"/>
      <c r="AQP34" s="1425"/>
      <c r="AQQ34" s="1425"/>
      <c r="AQR34" s="1425"/>
      <c r="AQS34" s="7772" t="s">
        <v>3191</v>
      </c>
      <c r="AQT34" s="7777"/>
      <c r="AQU34" s="1420">
        <f>SUM(AQV34:AQY34)</f>
        <v>0</v>
      </c>
      <c r="AQV34" s="1421"/>
      <c r="AQW34" s="1422"/>
      <c r="AQX34" s="1422"/>
      <c r="AQY34" s="1423"/>
      <c r="AQZ34" s="1419"/>
      <c r="ARA34" s="1424"/>
      <c r="ARB34" s="1421"/>
      <c r="ARC34" s="1419"/>
      <c r="ARD34" s="1423"/>
      <c r="ARE34" s="4889"/>
      <c r="ARF34" s="1425"/>
      <c r="ARG34" s="1425"/>
      <c r="ARH34" s="1425"/>
      <c r="ARI34" s="7772" t="s">
        <v>3191</v>
      </c>
      <c r="ARJ34" s="7777"/>
      <c r="ARK34" s="1420">
        <f>SUM(ARL34:ARO34)</f>
        <v>0</v>
      </c>
      <c r="ARL34" s="1421"/>
      <c r="ARM34" s="1422"/>
      <c r="ARN34" s="1422"/>
      <c r="ARO34" s="1423"/>
      <c r="ARP34" s="1419"/>
      <c r="ARQ34" s="1424"/>
      <c r="ARR34" s="1421"/>
      <c r="ARS34" s="1419"/>
      <c r="ART34" s="1423"/>
      <c r="ARU34" s="4889"/>
      <c r="ARV34" s="1425"/>
      <c r="ARW34" s="1425"/>
      <c r="ARX34" s="1425"/>
      <c r="ARY34" s="7772" t="s">
        <v>3191</v>
      </c>
      <c r="ARZ34" s="7777"/>
      <c r="ASA34" s="1420">
        <f>SUM(ASB34:ASE34)</f>
        <v>0</v>
      </c>
      <c r="ASB34" s="1421"/>
      <c r="ASC34" s="1422"/>
      <c r="ASD34" s="1422"/>
      <c r="ASE34" s="1423"/>
      <c r="ASF34" s="1419"/>
      <c r="ASG34" s="1424"/>
      <c r="ASH34" s="1421"/>
      <c r="ASI34" s="1419"/>
      <c r="ASJ34" s="1423"/>
      <c r="ASK34" s="4889"/>
      <c r="ASL34" s="1425"/>
      <c r="ASM34" s="1425"/>
      <c r="ASN34" s="1425"/>
      <c r="ASO34" s="7772" t="s">
        <v>3191</v>
      </c>
      <c r="ASP34" s="7777"/>
      <c r="ASQ34" s="1420">
        <f>SUM(ASR34:ASU34)</f>
        <v>0</v>
      </c>
      <c r="ASR34" s="1421"/>
      <c r="ASS34" s="1422"/>
      <c r="AST34" s="1422"/>
      <c r="ASU34" s="1423"/>
      <c r="ASV34" s="1419"/>
      <c r="ASW34" s="1424"/>
      <c r="ASX34" s="1421"/>
      <c r="ASY34" s="1419"/>
      <c r="ASZ34" s="1423"/>
      <c r="ATA34" s="4889"/>
      <c r="ATB34" s="1425"/>
      <c r="ATC34" s="1425"/>
      <c r="ATD34" s="1425"/>
      <c r="ATE34" s="7772" t="s">
        <v>3191</v>
      </c>
      <c r="ATF34" s="7777"/>
      <c r="ATG34" s="1420">
        <f>SUM(ATH34:ATK34)</f>
        <v>0</v>
      </c>
      <c r="ATH34" s="1421"/>
      <c r="ATI34" s="1422"/>
      <c r="ATJ34" s="1422"/>
      <c r="ATK34" s="1423"/>
      <c r="ATL34" s="1419"/>
      <c r="ATM34" s="1424"/>
      <c r="ATN34" s="1421"/>
      <c r="ATO34" s="1419"/>
      <c r="ATP34" s="1423"/>
      <c r="ATQ34" s="4889"/>
      <c r="ATR34" s="1425"/>
      <c r="ATS34" s="1425"/>
      <c r="ATT34" s="1425"/>
      <c r="ATU34" s="7772" t="s">
        <v>3191</v>
      </c>
      <c r="ATV34" s="7777"/>
      <c r="ATW34" s="1420">
        <f>SUM(ATX34:AUA34)</f>
        <v>0</v>
      </c>
      <c r="ATX34" s="1421"/>
      <c r="ATY34" s="1422"/>
      <c r="ATZ34" s="1422"/>
      <c r="AUA34" s="1423"/>
      <c r="AUB34" s="1419"/>
      <c r="AUC34" s="1424"/>
      <c r="AUD34" s="1421"/>
      <c r="AUE34" s="1419"/>
      <c r="AUF34" s="1423"/>
      <c r="AUG34" s="4889"/>
      <c r="AUH34" s="1425"/>
      <c r="AUI34" s="1425"/>
      <c r="AUJ34" s="1425"/>
      <c r="AUK34" s="7772" t="s">
        <v>3191</v>
      </c>
      <c r="AUL34" s="7777"/>
      <c r="AUM34" s="1420">
        <f>SUM(AUN34:AUQ34)</f>
        <v>0</v>
      </c>
      <c r="AUN34" s="1421"/>
      <c r="AUO34" s="1422"/>
      <c r="AUP34" s="1422"/>
      <c r="AUQ34" s="1423"/>
      <c r="AUR34" s="1419"/>
      <c r="AUS34" s="1424"/>
      <c r="AUT34" s="1421"/>
      <c r="AUU34" s="1419"/>
      <c r="AUV34" s="1423"/>
      <c r="AUW34" s="4889"/>
      <c r="AUX34" s="1425"/>
      <c r="AUY34" s="1425"/>
      <c r="AUZ34" s="1425"/>
      <c r="AVA34" s="7772" t="s">
        <v>3191</v>
      </c>
      <c r="AVB34" s="7777"/>
      <c r="AVC34" s="1420">
        <f>SUM(AVD34:AVG34)</f>
        <v>0</v>
      </c>
      <c r="AVD34" s="1421"/>
      <c r="AVE34" s="1422"/>
      <c r="AVF34" s="1422"/>
      <c r="AVG34" s="1423"/>
      <c r="AVH34" s="1419"/>
      <c r="AVI34" s="1424"/>
      <c r="AVJ34" s="1421"/>
      <c r="AVK34" s="1419"/>
      <c r="AVL34" s="1423"/>
      <c r="AVM34" s="4889"/>
      <c r="AVN34" s="1425"/>
      <c r="AVO34" s="1425"/>
      <c r="AVP34" s="1425"/>
      <c r="AVQ34" s="7772" t="s">
        <v>3191</v>
      </c>
      <c r="AVR34" s="7777"/>
      <c r="AVS34" s="1420">
        <f>SUM(AVT34:AVW34)</f>
        <v>0</v>
      </c>
      <c r="AVT34" s="1421"/>
      <c r="AVU34" s="1422"/>
      <c r="AVV34" s="1422"/>
      <c r="AVW34" s="1423"/>
      <c r="AVX34" s="1419"/>
      <c r="AVY34" s="1424"/>
      <c r="AVZ34" s="1421"/>
      <c r="AWA34" s="1419"/>
      <c r="AWB34" s="1423"/>
      <c r="AWC34" s="4889"/>
      <c r="AWD34" s="1425"/>
      <c r="AWE34" s="1425"/>
      <c r="AWF34" s="1425"/>
      <c r="AWG34" s="7772" t="s">
        <v>3191</v>
      </c>
      <c r="AWH34" s="7777"/>
      <c r="AWI34" s="1420">
        <f>SUM(AWJ34:AWM34)</f>
        <v>0</v>
      </c>
      <c r="AWJ34" s="1421"/>
      <c r="AWK34" s="1422"/>
      <c r="AWL34" s="1422"/>
      <c r="AWM34" s="1423"/>
      <c r="AWN34" s="1419"/>
      <c r="AWO34" s="1424"/>
      <c r="AWP34" s="1421"/>
      <c r="AWQ34" s="1419"/>
      <c r="AWR34" s="1423"/>
      <c r="AWS34" s="4889"/>
      <c r="AWT34" s="1425"/>
      <c r="AWU34" s="1425"/>
      <c r="AWV34" s="1425"/>
      <c r="AWW34" s="7772" t="s">
        <v>3191</v>
      </c>
      <c r="AWX34" s="7777"/>
      <c r="AWY34" s="1420">
        <f>SUM(AWZ34:AXC34)</f>
        <v>0</v>
      </c>
      <c r="AWZ34" s="1421"/>
      <c r="AXA34" s="1422"/>
      <c r="AXB34" s="1422"/>
      <c r="AXC34" s="1423"/>
      <c r="AXD34" s="1419"/>
      <c r="AXE34" s="1424"/>
      <c r="AXF34" s="1421"/>
      <c r="AXG34" s="1419"/>
      <c r="AXH34" s="1423"/>
      <c r="AXI34" s="4889"/>
      <c r="AXJ34" s="1425"/>
      <c r="AXK34" s="1425"/>
      <c r="AXL34" s="1425"/>
      <c r="AXM34" s="7772" t="s">
        <v>3191</v>
      </c>
      <c r="AXN34" s="7777"/>
      <c r="AXO34" s="1420">
        <f>SUM(AXP34:AXS34)</f>
        <v>0</v>
      </c>
      <c r="AXP34" s="1421"/>
      <c r="AXQ34" s="1422"/>
      <c r="AXR34" s="1422"/>
      <c r="AXS34" s="1423"/>
      <c r="AXT34" s="1419"/>
      <c r="AXU34" s="1424"/>
      <c r="AXV34" s="1421"/>
      <c r="AXW34" s="1419"/>
      <c r="AXX34" s="1423"/>
      <c r="AXY34" s="4889"/>
      <c r="AXZ34" s="1425"/>
      <c r="AYA34" s="1425"/>
      <c r="AYB34" s="1425"/>
      <c r="AYC34" s="7772" t="s">
        <v>3191</v>
      </c>
      <c r="AYD34" s="7777"/>
      <c r="AYE34" s="1420">
        <f>SUM(AYF34:AYI34)</f>
        <v>0</v>
      </c>
      <c r="AYF34" s="1421"/>
      <c r="AYG34" s="1422"/>
      <c r="AYH34" s="1422"/>
      <c r="AYI34" s="1423"/>
      <c r="AYJ34" s="1419"/>
      <c r="AYK34" s="1424"/>
      <c r="AYL34" s="1421"/>
      <c r="AYM34" s="1419"/>
      <c r="AYN34" s="1423"/>
      <c r="AYO34" s="4889"/>
      <c r="AYP34" s="1425"/>
      <c r="AYQ34" s="1425"/>
      <c r="AYR34" s="1425"/>
      <c r="AYS34" s="7772" t="s">
        <v>3191</v>
      </c>
      <c r="AYT34" s="7777"/>
      <c r="AYU34" s="1420">
        <f>SUM(AYV34:AYY34)</f>
        <v>0</v>
      </c>
      <c r="AYV34" s="1421"/>
      <c r="AYW34" s="1422"/>
      <c r="AYX34" s="1422"/>
      <c r="AYY34" s="1423"/>
      <c r="AYZ34" s="1419"/>
      <c r="AZA34" s="1424"/>
      <c r="AZB34" s="1421"/>
      <c r="AZC34" s="1419"/>
      <c r="AZD34" s="1423"/>
      <c r="AZE34" s="4889"/>
      <c r="AZF34" s="1425"/>
      <c r="AZG34" s="1425"/>
      <c r="AZH34" s="1425"/>
      <c r="AZI34" s="7772" t="s">
        <v>3191</v>
      </c>
      <c r="AZJ34" s="7777"/>
      <c r="AZK34" s="1420">
        <f>SUM(AZL34:AZO34)</f>
        <v>0</v>
      </c>
      <c r="AZL34" s="1421"/>
      <c r="AZM34" s="1422"/>
      <c r="AZN34" s="1422"/>
      <c r="AZO34" s="1423"/>
      <c r="AZP34" s="1419"/>
      <c r="AZQ34" s="1424"/>
      <c r="AZR34" s="1421"/>
      <c r="AZS34" s="1419"/>
      <c r="AZT34" s="1423"/>
      <c r="AZU34" s="4889"/>
      <c r="AZV34" s="1425"/>
      <c r="AZW34" s="1425"/>
      <c r="AZX34" s="1425"/>
      <c r="AZY34" s="7772" t="s">
        <v>3191</v>
      </c>
      <c r="AZZ34" s="7777"/>
      <c r="BAA34" s="1420">
        <f>SUM(BAB34:BAE34)</f>
        <v>0</v>
      </c>
      <c r="BAB34" s="1421"/>
      <c r="BAC34" s="1422"/>
      <c r="BAD34" s="1422"/>
      <c r="BAE34" s="1423"/>
      <c r="BAF34" s="1419"/>
      <c r="BAG34" s="1424"/>
      <c r="BAH34" s="1421"/>
      <c r="BAI34" s="1419"/>
      <c r="BAJ34" s="1423"/>
      <c r="BAK34" s="4889"/>
      <c r="BAL34" s="1425"/>
      <c r="BAM34" s="1425"/>
      <c r="BAN34" s="1425"/>
      <c r="BAO34" s="7772" t="s">
        <v>3191</v>
      </c>
      <c r="BAP34" s="7777"/>
      <c r="BAQ34" s="1420">
        <f>SUM(BAR34:BAU34)</f>
        <v>0</v>
      </c>
      <c r="BAR34" s="1421"/>
      <c r="BAS34" s="1422"/>
      <c r="BAT34" s="1422"/>
      <c r="BAU34" s="1423"/>
      <c r="BAV34" s="1419"/>
      <c r="BAW34" s="1424"/>
      <c r="BAX34" s="1421"/>
      <c r="BAY34" s="1419"/>
      <c r="BAZ34" s="1423"/>
      <c r="BBA34" s="4889"/>
      <c r="BBB34" s="1425"/>
      <c r="BBC34" s="1425"/>
      <c r="BBD34" s="1425"/>
      <c r="BBE34" s="7772" t="s">
        <v>3191</v>
      </c>
      <c r="BBF34" s="7777"/>
      <c r="BBG34" s="1420">
        <f>SUM(BBH34:BBK34)</f>
        <v>0</v>
      </c>
      <c r="BBH34" s="1421"/>
      <c r="BBI34" s="1422"/>
      <c r="BBJ34" s="1422"/>
      <c r="BBK34" s="1423"/>
      <c r="BBL34" s="1419"/>
      <c r="BBM34" s="1424"/>
      <c r="BBN34" s="1421"/>
      <c r="BBO34" s="1419"/>
      <c r="BBP34" s="1423"/>
      <c r="BBQ34" s="4889"/>
      <c r="BBR34" s="1425"/>
      <c r="BBS34" s="1425"/>
      <c r="BBT34" s="1425"/>
      <c r="BBU34" s="7772" t="s">
        <v>3191</v>
      </c>
      <c r="BBV34" s="7777"/>
      <c r="BBW34" s="1420">
        <f>SUM(BBX34:BCA34)</f>
        <v>0</v>
      </c>
      <c r="BBX34" s="1421"/>
      <c r="BBY34" s="1422"/>
      <c r="BBZ34" s="1422"/>
      <c r="BCA34" s="1423"/>
      <c r="BCB34" s="1419"/>
      <c r="BCC34" s="1424"/>
      <c r="BCD34" s="1421"/>
      <c r="BCE34" s="1419"/>
      <c r="BCF34" s="1423"/>
      <c r="BCG34" s="4889"/>
      <c r="BCH34" s="1425"/>
      <c r="BCI34" s="1425"/>
      <c r="BCJ34" s="1425"/>
      <c r="BCK34" s="7772" t="s">
        <v>3191</v>
      </c>
      <c r="BCL34" s="7777"/>
      <c r="BCM34" s="1420">
        <f>SUM(BCN34:BCQ34)</f>
        <v>0</v>
      </c>
      <c r="BCN34" s="1421"/>
      <c r="BCO34" s="1422"/>
      <c r="BCP34" s="1422"/>
      <c r="BCQ34" s="1423"/>
      <c r="BCR34" s="1419"/>
      <c r="BCS34" s="1424"/>
      <c r="BCT34" s="1421"/>
      <c r="BCU34" s="1419"/>
      <c r="BCV34" s="1423"/>
      <c r="BCW34" s="4889"/>
      <c r="BCX34" s="1425"/>
      <c r="BCY34" s="1425"/>
      <c r="BCZ34" s="1425"/>
      <c r="BDA34" s="7772" t="s">
        <v>3191</v>
      </c>
      <c r="BDB34" s="7777"/>
      <c r="BDC34" s="1420">
        <f>SUM(BDD34:BDG34)</f>
        <v>0</v>
      </c>
      <c r="BDD34" s="1421"/>
      <c r="BDE34" s="1422"/>
      <c r="BDF34" s="1422"/>
      <c r="BDG34" s="1423"/>
      <c r="BDH34" s="1419"/>
      <c r="BDI34" s="1424"/>
      <c r="BDJ34" s="1421"/>
      <c r="BDK34" s="1419"/>
      <c r="BDL34" s="1423"/>
      <c r="BDM34" s="4889"/>
      <c r="BDN34" s="1425"/>
      <c r="BDO34" s="1425"/>
      <c r="BDP34" s="1425"/>
      <c r="BDQ34" s="7772" t="s">
        <v>3191</v>
      </c>
      <c r="BDR34" s="7777"/>
      <c r="BDS34" s="1420">
        <f>SUM(BDT34:BDW34)</f>
        <v>0</v>
      </c>
      <c r="BDT34" s="1421"/>
      <c r="BDU34" s="1422"/>
      <c r="BDV34" s="1422"/>
      <c r="BDW34" s="1423"/>
      <c r="BDX34" s="1419"/>
      <c r="BDY34" s="1424"/>
      <c r="BDZ34" s="1421"/>
      <c r="BEA34" s="1419"/>
      <c r="BEB34" s="1423"/>
      <c r="BEC34" s="4889"/>
      <c r="BED34" s="1425"/>
      <c r="BEE34" s="1425"/>
      <c r="BEF34" s="1425"/>
      <c r="BEG34" s="7772" t="s">
        <v>3191</v>
      </c>
      <c r="BEH34" s="7777"/>
      <c r="BEI34" s="1420">
        <f>SUM(BEJ34:BEM34)</f>
        <v>0</v>
      </c>
      <c r="BEJ34" s="1421"/>
      <c r="BEK34" s="1422"/>
      <c r="BEL34" s="1422"/>
      <c r="BEM34" s="1423"/>
      <c r="BEN34" s="1419"/>
      <c r="BEO34" s="1424"/>
      <c r="BEP34" s="1421"/>
      <c r="BEQ34" s="1419"/>
      <c r="BER34" s="1423"/>
      <c r="BES34" s="4889"/>
      <c r="BET34" s="1425"/>
      <c r="BEU34" s="1425"/>
      <c r="BEV34" s="1425"/>
      <c r="BEW34" s="7772" t="s">
        <v>3191</v>
      </c>
      <c r="BEX34" s="7777"/>
      <c r="BEY34" s="1420">
        <f>SUM(BEZ34:BFC34)</f>
        <v>0</v>
      </c>
      <c r="BEZ34" s="1421"/>
      <c r="BFA34" s="1422"/>
      <c r="BFB34" s="1422"/>
      <c r="BFC34" s="1423"/>
      <c r="BFD34" s="1419"/>
      <c r="BFE34" s="1424"/>
      <c r="BFF34" s="1421"/>
      <c r="BFG34" s="1419"/>
      <c r="BFH34" s="1423"/>
      <c r="BFI34" s="4889"/>
      <c r="BFJ34" s="1425"/>
      <c r="BFK34" s="1425"/>
      <c r="BFL34" s="1425"/>
      <c r="BFM34" s="7772" t="s">
        <v>3191</v>
      </c>
      <c r="BFN34" s="7777"/>
      <c r="BFO34" s="1420">
        <f>SUM(BFP34:BFS34)</f>
        <v>0</v>
      </c>
      <c r="BFP34" s="1421"/>
      <c r="BFQ34" s="1422"/>
      <c r="BFR34" s="1422"/>
      <c r="BFS34" s="1423"/>
      <c r="BFT34" s="1419"/>
      <c r="BFU34" s="1424"/>
      <c r="BFV34" s="1421"/>
      <c r="BFW34" s="1419"/>
      <c r="BFX34" s="1423"/>
      <c r="BFY34" s="4889"/>
      <c r="BFZ34" s="1425"/>
      <c r="BGA34" s="1425"/>
      <c r="BGB34" s="1425"/>
      <c r="BGC34" s="7772" t="s">
        <v>3191</v>
      </c>
      <c r="BGD34" s="7777"/>
      <c r="BGE34" s="1420">
        <f>SUM(BGF34:BGI34)</f>
        <v>0</v>
      </c>
      <c r="BGF34" s="1421"/>
      <c r="BGG34" s="1422"/>
      <c r="BGH34" s="1422"/>
      <c r="BGI34" s="1423"/>
      <c r="BGJ34" s="1419"/>
      <c r="BGK34" s="1424"/>
      <c r="BGL34" s="1421"/>
      <c r="BGM34" s="1419"/>
      <c r="BGN34" s="1423"/>
      <c r="BGO34" s="4889"/>
      <c r="BGP34" s="1425"/>
      <c r="BGQ34" s="1425"/>
      <c r="BGR34" s="1425"/>
      <c r="BGS34" s="7772" t="s">
        <v>3191</v>
      </c>
      <c r="BGT34" s="7777"/>
      <c r="BGU34" s="1420">
        <f>SUM(BGV34:BGY34)</f>
        <v>0</v>
      </c>
      <c r="BGV34" s="1421"/>
      <c r="BGW34" s="1422"/>
      <c r="BGX34" s="1422"/>
      <c r="BGY34" s="1423"/>
      <c r="BGZ34" s="1419"/>
      <c r="BHA34" s="1424"/>
      <c r="BHB34" s="1421"/>
      <c r="BHC34" s="1419"/>
      <c r="BHD34" s="1423"/>
      <c r="BHE34" s="4889"/>
      <c r="BHF34" s="1425"/>
      <c r="BHG34" s="1425"/>
      <c r="BHH34" s="1425"/>
      <c r="BHI34" s="7772" t="s">
        <v>3191</v>
      </c>
      <c r="BHJ34" s="7777"/>
      <c r="BHK34" s="1420">
        <f>SUM(BHL34:BHO34)</f>
        <v>0</v>
      </c>
      <c r="BHL34" s="1421"/>
      <c r="BHM34" s="1422"/>
      <c r="BHN34" s="1422"/>
      <c r="BHO34" s="1423"/>
      <c r="BHP34" s="1419"/>
      <c r="BHQ34" s="1424"/>
      <c r="BHR34" s="1421"/>
      <c r="BHS34" s="1419"/>
      <c r="BHT34" s="1423"/>
      <c r="BHU34" s="4889"/>
      <c r="BHV34" s="1425"/>
      <c r="BHW34" s="1425"/>
      <c r="BHX34" s="1425"/>
      <c r="BHY34" s="7772" t="s">
        <v>3191</v>
      </c>
      <c r="BHZ34" s="7777"/>
      <c r="BIA34" s="1420">
        <f>SUM(BIB34:BIE34)</f>
        <v>0</v>
      </c>
      <c r="BIB34" s="1421"/>
      <c r="BIC34" s="1422"/>
      <c r="BID34" s="1422"/>
      <c r="BIE34" s="1423"/>
      <c r="BIF34" s="1419"/>
      <c r="BIG34" s="1424"/>
      <c r="BIH34" s="1421"/>
      <c r="BII34" s="1419"/>
      <c r="BIJ34" s="1423"/>
      <c r="BIK34" s="4889"/>
      <c r="BIL34" s="1425"/>
      <c r="BIM34" s="1425"/>
      <c r="BIN34" s="1425"/>
      <c r="BIO34" s="7772" t="s">
        <v>3191</v>
      </c>
      <c r="BIP34" s="7777"/>
      <c r="BIQ34" s="1420">
        <f>SUM(BIR34:BIU34)</f>
        <v>0</v>
      </c>
      <c r="BIR34" s="1421"/>
      <c r="BIS34" s="1422"/>
      <c r="BIT34" s="1422"/>
      <c r="BIU34" s="1423"/>
      <c r="BIV34" s="1419"/>
      <c r="BIW34" s="1424"/>
      <c r="BIX34" s="1421"/>
      <c r="BIY34" s="1419"/>
      <c r="BIZ34" s="1423"/>
      <c r="BJA34" s="4889"/>
      <c r="BJB34" s="1425"/>
      <c r="BJC34" s="1425"/>
      <c r="BJD34" s="1425"/>
      <c r="BJE34" s="7772" t="s">
        <v>3191</v>
      </c>
      <c r="BJF34" s="7777"/>
      <c r="BJG34" s="1420">
        <f>SUM(BJH34:BJK34)</f>
        <v>0</v>
      </c>
      <c r="BJH34" s="1421"/>
      <c r="BJI34" s="1422"/>
      <c r="BJJ34" s="1422"/>
      <c r="BJK34" s="1423"/>
      <c r="BJL34" s="1419"/>
      <c r="BJM34" s="1424"/>
      <c r="BJN34" s="1421"/>
      <c r="BJO34" s="1419"/>
      <c r="BJP34" s="1423"/>
      <c r="BJQ34" s="4889"/>
      <c r="BJR34" s="1425"/>
      <c r="BJS34" s="1425"/>
      <c r="BJT34" s="1425"/>
      <c r="BJU34" s="7772" t="s">
        <v>3191</v>
      </c>
      <c r="BJV34" s="7777"/>
      <c r="BJW34" s="1420">
        <f>SUM(BJX34:BKA34)</f>
        <v>0</v>
      </c>
      <c r="BJX34" s="1421"/>
      <c r="BJY34" s="1422"/>
      <c r="BJZ34" s="1422"/>
      <c r="BKA34" s="1423"/>
      <c r="BKB34" s="1419"/>
      <c r="BKC34" s="1424"/>
      <c r="BKD34" s="1421"/>
      <c r="BKE34" s="1419"/>
      <c r="BKF34" s="1423"/>
      <c r="BKG34" s="4889"/>
      <c r="BKH34" s="1425"/>
      <c r="BKI34" s="1425"/>
      <c r="BKJ34" s="1425"/>
      <c r="BKK34" s="7772" t="s">
        <v>3191</v>
      </c>
      <c r="BKL34" s="7777"/>
      <c r="BKM34" s="1420">
        <f>SUM(BKN34:BKQ34)</f>
        <v>0</v>
      </c>
      <c r="BKN34" s="1421"/>
      <c r="BKO34" s="1422"/>
      <c r="BKP34" s="1422"/>
      <c r="BKQ34" s="1423"/>
      <c r="BKR34" s="1419"/>
      <c r="BKS34" s="1424"/>
      <c r="BKT34" s="1421"/>
      <c r="BKU34" s="1419"/>
      <c r="BKV34" s="1423"/>
      <c r="BKW34" s="4889"/>
      <c r="BKX34" s="1425"/>
      <c r="BKY34" s="1425"/>
      <c r="BKZ34" s="1425"/>
      <c r="BLA34" s="7772" t="s">
        <v>3191</v>
      </c>
      <c r="BLB34" s="7777"/>
      <c r="BLC34" s="1420">
        <f>SUM(BLD34:BLG34)</f>
        <v>0</v>
      </c>
      <c r="BLD34" s="1421"/>
      <c r="BLE34" s="1422"/>
      <c r="BLF34" s="1422"/>
      <c r="BLG34" s="1423"/>
      <c r="BLH34" s="1419"/>
      <c r="BLI34" s="1424"/>
      <c r="BLJ34" s="1421"/>
      <c r="BLK34" s="1419"/>
      <c r="BLL34" s="1423"/>
      <c r="BLM34" s="4889"/>
      <c r="BLN34" s="1425"/>
      <c r="BLO34" s="1425"/>
      <c r="BLP34" s="1425"/>
      <c r="BLQ34" s="7772" t="s">
        <v>3191</v>
      </c>
      <c r="BLR34" s="7777"/>
      <c r="BLS34" s="1420">
        <f>SUM(BLT34:BLW34)</f>
        <v>0</v>
      </c>
      <c r="BLT34" s="1421"/>
      <c r="BLU34" s="1422"/>
      <c r="BLV34" s="1422"/>
      <c r="BLW34" s="1423"/>
      <c r="BLX34" s="1419"/>
      <c r="BLY34" s="1424"/>
      <c r="BLZ34" s="1421"/>
      <c r="BMA34" s="1419"/>
      <c r="BMB34" s="1423"/>
      <c r="BMC34" s="4889"/>
      <c r="BMD34" s="1425"/>
      <c r="BME34" s="1425"/>
      <c r="BMF34" s="1425"/>
      <c r="BMG34" s="7772" t="s">
        <v>3191</v>
      </c>
      <c r="BMH34" s="7777"/>
      <c r="BMI34" s="1420">
        <f>SUM(BMJ34:BMM34)</f>
        <v>0</v>
      </c>
      <c r="BMJ34" s="1421"/>
      <c r="BMK34" s="1422"/>
      <c r="BML34" s="1422"/>
      <c r="BMM34" s="1423"/>
      <c r="BMN34" s="1419"/>
      <c r="BMO34" s="1424"/>
      <c r="BMP34" s="1421"/>
      <c r="BMQ34" s="1419"/>
      <c r="BMR34" s="1423"/>
      <c r="BMS34" s="4889"/>
      <c r="BMT34" s="1425"/>
      <c r="BMU34" s="1425"/>
      <c r="BMV34" s="1425"/>
      <c r="BMW34" s="7772" t="s">
        <v>3191</v>
      </c>
      <c r="BMX34" s="7777"/>
      <c r="BMY34" s="1420">
        <f>SUM(BMZ34:BNC34)</f>
        <v>0</v>
      </c>
      <c r="BMZ34" s="1421"/>
      <c r="BNA34" s="1422"/>
      <c r="BNB34" s="1422"/>
      <c r="BNC34" s="1423"/>
      <c r="BND34" s="1419"/>
      <c r="BNE34" s="1424"/>
      <c r="BNF34" s="1421"/>
      <c r="BNG34" s="1419"/>
      <c r="BNH34" s="1423"/>
      <c r="BNI34" s="4889"/>
      <c r="BNJ34" s="1425"/>
      <c r="BNK34" s="1425"/>
      <c r="BNL34" s="1425"/>
      <c r="BNM34" s="7772" t="s">
        <v>3191</v>
      </c>
      <c r="BNN34" s="7777"/>
      <c r="BNO34" s="1420">
        <f>SUM(BNP34:BNS34)</f>
        <v>0</v>
      </c>
      <c r="BNP34" s="1421"/>
      <c r="BNQ34" s="1422"/>
      <c r="BNR34" s="1422"/>
      <c r="BNS34" s="1423"/>
      <c r="BNT34" s="1419"/>
      <c r="BNU34" s="1424"/>
      <c r="BNV34" s="1421"/>
      <c r="BNW34" s="1419"/>
      <c r="BNX34" s="1423"/>
      <c r="BNY34" s="4889"/>
      <c r="BNZ34" s="1425"/>
      <c r="BOA34" s="1425"/>
      <c r="BOB34" s="1425"/>
      <c r="BOC34" s="7772" t="s">
        <v>3191</v>
      </c>
      <c r="BOD34" s="7777"/>
      <c r="BOE34" s="1420">
        <f>SUM(BOF34:BOI34)</f>
        <v>0</v>
      </c>
      <c r="BOF34" s="1421"/>
      <c r="BOG34" s="1422"/>
      <c r="BOH34" s="1422"/>
      <c r="BOI34" s="1423"/>
      <c r="BOJ34" s="1419"/>
      <c r="BOK34" s="1424"/>
      <c r="BOL34" s="1421"/>
      <c r="BOM34" s="1419"/>
      <c r="BON34" s="1423"/>
      <c r="BOO34" s="4889"/>
      <c r="BOP34" s="1425"/>
      <c r="BOQ34" s="1425"/>
      <c r="BOR34" s="1425"/>
      <c r="BOS34" s="7772" t="s">
        <v>3191</v>
      </c>
      <c r="BOT34" s="7777"/>
      <c r="BOU34" s="1420">
        <f>SUM(BOV34:BOY34)</f>
        <v>0</v>
      </c>
      <c r="BOV34" s="1421"/>
      <c r="BOW34" s="1422"/>
      <c r="BOX34" s="1422"/>
      <c r="BOY34" s="1423"/>
      <c r="BOZ34" s="1419"/>
      <c r="BPA34" s="1424"/>
      <c r="BPB34" s="1421"/>
      <c r="BPC34" s="1419"/>
      <c r="BPD34" s="1423"/>
      <c r="BPE34" s="4889"/>
      <c r="BPF34" s="1425"/>
      <c r="BPG34" s="1425"/>
      <c r="BPH34" s="1425"/>
      <c r="BPI34" s="7772" t="s">
        <v>3191</v>
      </c>
      <c r="BPJ34" s="7777"/>
      <c r="BPK34" s="1420">
        <f>SUM(BPL34:BPO34)</f>
        <v>0</v>
      </c>
      <c r="BPL34" s="1421"/>
      <c r="BPM34" s="1422"/>
      <c r="BPN34" s="1422"/>
      <c r="BPO34" s="1423"/>
      <c r="BPP34" s="1419"/>
      <c r="BPQ34" s="1424"/>
      <c r="BPR34" s="1421"/>
      <c r="BPS34" s="1419"/>
      <c r="BPT34" s="1423"/>
      <c r="BPU34" s="4889"/>
      <c r="BPV34" s="1425"/>
      <c r="BPW34" s="1425"/>
      <c r="BPX34" s="1425"/>
      <c r="BPY34" s="7772" t="s">
        <v>3191</v>
      </c>
      <c r="BPZ34" s="7777"/>
      <c r="BQA34" s="1420">
        <f>SUM(BQB34:BQE34)</f>
        <v>0</v>
      </c>
      <c r="BQB34" s="1421"/>
      <c r="BQC34" s="1422"/>
      <c r="BQD34" s="1422"/>
      <c r="BQE34" s="1423"/>
      <c r="BQF34" s="1419"/>
      <c r="BQG34" s="1424"/>
      <c r="BQH34" s="1421"/>
      <c r="BQI34" s="1419"/>
      <c r="BQJ34" s="1423"/>
      <c r="BQK34" s="4889"/>
      <c r="BQL34" s="1425"/>
      <c r="BQM34" s="1425"/>
      <c r="BQN34" s="1425"/>
      <c r="BQO34" s="7772" t="s">
        <v>3191</v>
      </c>
      <c r="BQP34" s="7777"/>
      <c r="BQQ34" s="1420">
        <f>SUM(BQR34:BQU34)</f>
        <v>0</v>
      </c>
      <c r="BQR34" s="1421"/>
      <c r="BQS34" s="1422"/>
      <c r="BQT34" s="1422"/>
      <c r="BQU34" s="1423"/>
      <c r="BQV34" s="1419"/>
      <c r="BQW34" s="1424"/>
      <c r="BQX34" s="1421"/>
      <c r="BQY34" s="1419"/>
      <c r="BQZ34" s="1423"/>
      <c r="BRA34" s="4889"/>
      <c r="BRB34" s="1425"/>
      <c r="BRC34" s="1425"/>
      <c r="BRD34" s="1425"/>
      <c r="BRE34" s="7772" t="s">
        <v>3191</v>
      </c>
      <c r="BRF34" s="7777"/>
      <c r="BRG34" s="1420">
        <f>SUM(BRH34:BRK34)</f>
        <v>0</v>
      </c>
      <c r="BRH34" s="1421"/>
      <c r="BRI34" s="1422"/>
      <c r="BRJ34" s="1422"/>
      <c r="BRK34" s="1423"/>
      <c r="BRL34" s="1419"/>
      <c r="BRM34" s="1424"/>
      <c r="BRN34" s="1421"/>
      <c r="BRO34" s="1419"/>
      <c r="BRP34" s="1423"/>
      <c r="BRQ34" s="4889"/>
      <c r="BRR34" s="1425"/>
      <c r="BRS34" s="1425"/>
      <c r="BRT34" s="1425"/>
      <c r="BRU34" s="7772" t="s">
        <v>3191</v>
      </c>
      <c r="BRV34" s="7777"/>
      <c r="BRW34" s="1420">
        <f>SUM(BRX34:BSA34)</f>
        <v>0</v>
      </c>
      <c r="BRX34" s="1421"/>
      <c r="BRY34" s="1422"/>
      <c r="BRZ34" s="1422"/>
      <c r="BSA34" s="1423"/>
      <c r="BSB34" s="1419"/>
      <c r="BSC34" s="1424"/>
      <c r="BSD34" s="1421"/>
      <c r="BSE34" s="1419"/>
      <c r="BSF34" s="1423"/>
      <c r="BSG34" s="4889"/>
      <c r="BSH34" s="1425"/>
      <c r="BSI34" s="1425"/>
      <c r="BSJ34" s="1425"/>
      <c r="BSK34" s="7772" t="s">
        <v>3191</v>
      </c>
      <c r="BSL34" s="7777"/>
      <c r="BSM34" s="1420">
        <f>SUM(BSN34:BSQ34)</f>
        <v>0</v>
      </c>
      <c r="BSN34" s="1421"/>
      <c r="BSO34" s="1422"/>
      <c r="BSP34" s="1422"/>
      <c r="BSQ34" s="1423"/>
      <c r="BSR34" s="1419"/>
      <c r="BSS34" s="1424"/>
      <c r="BST34" s="1421"/>
      <c r="BSU34" s="1419"/>
      <c r="BSV34" s="1423"/>
      <c r="BSW34" s="4889"/>
      <c r="BSX34" s="1425"/>
      <c r="BSY34" s="1425"/>
      <c r="BSZ34" s="1425"/>
      <c r="BTA34" s="7772" t="s">
        <v>3191</v>
      </c>
      <c r="BTB34" s="7777"/>
      <c r="BTC34" s="1420">
        <f>SUM(BTD34:BTG34)</f>
        <v>0</v>
      </c>
      <c r="BTD34" s="1421"/>
      <c r="BTE34" s="1422"/>
      <c r="BTF34" s="1422"/>
      <c r="BTG34" s="1423"/>
      <c r="BTH34" s="1419"/>
      <c r="BTI34" s="1424"/>
      <c r="BTJ34" s="1421"/>
      <c r="BTK34" s="1419"/>
      <c r="BTL34" s="1423"/>
      <c r="BTM34" s="4889"/>
      <c r="BTN34" s="1425"/>
      <c r="BTO34" s="1425"/>
      <c r="BTP34" s="1425"/>
      <c r="BTQ34" s="7772" t="s">
        <v>3191</v>
      </c>
      <c r="BTR34" s="7777"/>
      <c r="BTS34" s="1420">
        <f>SUM(BTT34:BTW34)</f>
        <v>0</v>
      </c>
      <c r="BTT34" s="1421"/>
      <c r="BTU34" s="1422"/>
      <c r="BTV34" s="1422"/>
      <c r="BTW34" s="1423"/>
      <c r="BTX34" s="1419"/>
      <c r="BTY34" s="1424"/>
      <c r="BTZ34" s="1421"/>
      <c r="BUA34" s="1419"/>
      <c r="BUB34" s="1423"/>
      <c r="BUC34" s="4889"/>
      <c r="BUD34" s="1425"/>
      <c r="BUE34" s="1425"/>
      <c r="BUF34" s="1425"/>
      <c r="BUG34" s="7772" t="s">
        <v>3191</v>
      </c>
      <c r="BUH34" s="7777"/>
      <c r="BUI34" s="1420">
        <f>SUM(BUJ34:BUM34)</f>
        <v>0</v>
      </c>
      <c r="BUJ34" s="1421"/>
      <c r="BUK34" s="1422"/>
      <c r="BUL34" s="1422"/>
      <c r="BUM34" s="1423"/>
      <c r="BUN34" s="1419"/>
      <c r="BUO34" s="1424"/>
      <c r="BUP34" s="1421"/>
      <c r="BUQ34" s="1419"/>
      <c r="BUR34" s="1423"/>
      <c r="BUS34" s="4889"/>
      <c r="BUT34" s="1425"/>
      <c r="BUU34" s="1425"/>
      <c r="BUV34" s="1425"/>
      <c r="BUW34" s="7772" t="s">
        <v>3191</v>
      </c>
      <c r="BUX34" s="7777"/>
      <c r="BUY34" s="1420">
        <f>SUM(BUZ34:BVC34)</f>
        <v>0</v>
      </c>
      <c r="BUZ34" s="1421"/>
      <c r="BVA34" s="1422"/>
      <c r="BVB34" s="1422"/>
      <c r="BVC34" s="1423"/>
      <c r="BVD34" s="1419"/>
      <c r="BVE34" s="1424"/>
      <c r="BVF34" s="1421"/>
      <c r="BVG34" s="1419"/>
      <c r="BVH34" s="1423"/>
      <c r="BVI34" s="4889"/>
      <c r="BVJ34" s="1425"/>
      <c r="BVK34" s="1425"/>
      <c r="BVL34" s="1425"/>
      <c r="BVM34" s="7772" t="s">
        <v>3191</v>
      </c>
      <c r="BVN34" s="7777"/>
      <c r="BVO34" s="1420">
        <f>SUM(BVP34:BVS34)</f>
        <v>0</v>
      </c>
      <c r="BVP34" s="1421"/>
      <c r="BVQ34" s="1422"/>
      <c r="BVR34" s="1422"/>
      <c r="BVS34" s="1423"/>
      <c r="BVT34" s="1419"/>
      <c r="BVU34" s="1424"/>
      <c r="BVV34" s="1421"/>
      <c r="BVW34" s="1419"/>
      <c r="BVX34" s="1423"/>
      <c r="BVY34" s="4889"/>
      <c r="BVZ34" s="1425"/>
      <c r="BWA34" s="1425"/>
      <c r="BWB34" s="1425"/>
      <c r="BWC34" s="7772" t="s">
        <v>3191</v>
      </c>
      <c r="BWD34" s="7777"/>
      <c r="BWE34" s="1420">
        <f>SUM(BWF34:BWI34)</f>
        <v>0</v>
      </c>
      <c r="BWF34" s="1421"/>
      <c r="BWG34" s="1422"/>
      <c r="BWH34" s="1422"/>
      <c r="BWI34" s="1423"/>
      <c r="BWJ34" s="1419"/>
      <c r="BWK34" s="1424"/>
      <c r="BWL34" s="1421"/>
      <c r="BWM34" s="1419"/>
      <c r="BWN34" s="1423"/>
      <c r="BWO34" s="4889"/>
      <c r="BWP34" s="1425"/>
      <c r="BWQ34" s="1425"/>
      <c r="BWR34" s="1425"/>
      <c r="BWS34" s="7772" t="s">
        <v>3191</v>
      </c>
      <c r="BWT34" s="7777"/>
      <c r="BWU34" s="1420">
        <f>SUM(BWV34:BWY34)</f>
        <v>0</v>
      </c>
      <c r="BWV34" s="1421"/>
      <c r="BWW34" s="1422"/>
      <c r="BWX34" s="1422"/>
      <c r="BWY34" s="1423"/>
      <c r="BWZ34" s="1419"/>
      <c r="BXA34" s="1424"/>
      <c r="BXB34" s="1421"/>
      <c r="BXC34" s="1419"/>
      <c r="BXD34" s="1423"/>
      <c r="BXE34" s="4889"/>
      <c r="BXF34" s="1425"/>
      <c r="BXG34" s="1425"/>
      <c r="BXH34" s="1425"/>
      <c r="BXI34" s="7772" t="s">
        <v>3191</v>
      </c>
      <c r="BXJ34" s="7777"/>
      <c r="BXK34" s="1420">
        <f>SUM(BXL34:BXO34)</f>
        <v>0</v>
      </c>
      <c r="BXL34" s="1421"/>
      <c r="BXM34" s="1422"/>
      <c r="BXN34" s="1422"/>
      <c r="BXO34" s="1423"/>
      <c r="BXP34" s="1419"/>
      <c r="BXQ34" s="1424"/>
      <c r="BXR34" s="1421"/>
      <c r="BXS34" s="1419"/>
      <c r="BXT34" s="1423"/>
      <c r="BXU34" s="4889"/>
      <c r="BXV34" s="1425"/>
      <c r="BXW34" s="1425"/>
      <c r="BXX34" s="1425"/>
      <c r="BXY34" s="7772" t="s">
        <v>3191</v>
      </c>
      <c r="BXZ34" s="7777"/>
      <c r="BYA34" s="1420">
        <f>SUM(BYB34:BYE34)</f>
        <v>0</v>
      </c>
      <c r="BYB34" s="1421"/>
      <c r="BYC34" s="1422"/>
      <c r="BYD34" s="1422"/>
      <c r="BYE34" s="1423"/>
      <c r="BYF34" s="1419"/>
      <c r="BYG34" s="1424"/>
      <c r="BYH34" s="1421"/>
      <c r="BYI34" s="1419"/>
      <c r="BYJ34" s="1423"/>
      <c r="BYK34" s="4889"/>
      <c r="BYL34" s="1425"/>
      <c r="BYM34" s="1425"/>
      <c r="BYN34" s="1425"/>
      <c r="BYO34" s="7772" t="s">
        <v>3191</v>
      </c>
      <c r="BYP34" s="7777"/>
      <c r="BYQ34" s="1420">
        <f>SUM(BYR34:BYU34)</f>
        <v>0</v>
      </c>
      <c r="BYR34" s="1421"/>
      <c r="BYS34" s="1422"/>
      <c r="BYT34" s="1422"/>
      <c r="BYU34" s="1423"/>
      <c r="BYV34" s="1419"/>
      <c r="BYW34" s="1424"/>
      <c r="BYX34" s="1421"/>
      <c r="BYY34" s="1419"/>
      <c r="BYZ34" s="1423"/>
      <c r="BZA34" s="4889"/>
      <c r="BZB34" s="1425"/>
      <c r="BZC34" s="1425"/>
      <c r="BZD34" s="1425"/>
      <c r="BZE34" s="7772" t="s">
        <v>3191</v>
      </c>
      <c r="BZF34" s="7777"/>
      <c r="BZG34" s="1420">
        <f>SUM(BZH34:BZK34)</f>
        <v>0</v>
      </c>
      <c r="BZH34" s="1421"/>
      <c r="BZI34" s="1422"/>
      <c r="BZJ34" s="1422"/>
      <c r="BZK34" s="1423"/>
      <c r="BZL34" s="1419"/>
      <c r="BZM34" s="1424"/>
      <c r="BZN34" s="1421"/>
      <c r="BZO34" s="1419"/>
      <c r="BZP34" s="1423"/>
      <c r="BZQ34" s="4889"/>
      <c r="BZR34" s="1425"/>
      <c r="BZS34" s="1425"/>
      <c r="BZT34" s="1425"/>
      <c r="BZU34" s="7772" t="s">
        <v>3191</v>
      </c>
      <c r="BZV34" s="7777"/>
      <c r="BZW34" s="1420">
        <f>SUM(BZX34:CAA34)</f>
        <v>0</v>
      </c>
      <c r="BZX34" s="1421"/>
      <c r="BZY34" s="1422"/>
      <c r="BZZ34" s="1422"/>
      <c r="CAA34" s="1423"/>
      <c r="CAB34" s="1419"/>
      <c r="CAC34" s="1424"/>
      <c r="CAD34" s="1421"/>
      <c r="CAE34" s="1419"/>
      <c r="CAF34" s="1423"/>
      <c r="CAG34" s="4889"/>
      <c r="CAH34" s="1425"/>
      <c r="CAI34" s="1425"/>
      <c r="CAJ34" s="1425"/>
      <c r="CAK34" s="7772" t="s">
        <v>3191</v>
      </c>
      <c r="CAL34" s="7777"/>
      <c r="CAM34" s="1420">
        <f>SUM(CAN34:CAQ34)</f>
        <v>0</v>
      </c>
      <c r="CAN34" s="1421"/>
      <c r="CAO34" s="1422"/>
      <c r="CAP34" s="1422"/>
      <c r="CAQ34" s="1423"/>
      <c r="CAR34" s="1419"/>
      <c r="CAS34" s="1424"/>
      <c r="CAT34" s="1421"/>
      <c r="CAU34" s="1419"/>
      <c r="CAV34" s="1423"/>
      <c r="CAW34" s="4889"/>
      <c r="CAX34" s="1425"/>
      <c r="CAY34" s="1425"/>
      <c r="CAZ34" s="1425"/>
      <c r="CBA34" s="7772" t="s">
        <v>3191</v>
      </c>
      <c r="CBB34" s="7777"/>
      <c r="CBC34" s="1420">
        <f>SUM(CBD34:CBG34)</f>
        <v>0</v>
      </c>
      <c r="CBD34" s="1421"/>
      <c r="CBE34" s="1422"/>
      <c r="CBF34" s="1422"/>
      <c r="CBG34" s="1423"/>
      <c r="CBH34" s="1419"/>
      <c r="CBI34" s="1424"/>
      <c r="CBJ34" s="1421"/>
      <c r="CBK34" s="1419"/>
      <c r="CBL34" s="1423"/>
      <c r="CBM34" s="4889"/>
      <c r="CBN34" s="1425"/>
      <c r="CBO34" s="1425"/>
      <c r="CBP34" s="1425"/>
      <c r="CBQ34" s="7772" t="s">
        <v>3191</v>
      </c>
      <c r="CBR34" s="7777"/>
      <c r="CBS34" s="1420">
        <f>SUM(CBT34:CBW34)</f>
        <v>0</v>
      </c>
      <c r="CBT34" s="1421"/>
      <c r="CBU34" s="1422"/>
      <c r="CBV34" s="1422"/>
      <c r="CBW34" s="1423"/>
      <c r="CBX34" s="1419"/>
      <c r="CBY34" s="1424"/>
      <c r="CBZ34" s="1421"/>
      <c r="CCA34" s="1419"/>
      <c r="CCB34" s="1423"/>
      <c r="CCC34" s="4889"/>
      <c r="CCD34" s="1425"/>
      <c r="CCE34" s="1425"/>
      <c r="CCF34" s="1425"/>
      <c r="CCG34" s="7772" t="s">
        <v>3191</v>
      </c>
      <c r="CCH34" s="7777"/>
      <c r="CCI34" s="1420">
        <f>SUM(CCJ34:CCM34)</f>
        <v>0</v>
      </c>
      <c r="CCJ34" s="1421"/>
      <c r="CCK34" s="1422"/>
      <c r="CCL34" s="1422"/>
      <c r="CCM34" s="1423"/>
      <c r="CCN34" s="1419"/>
      <c r="CCO34" s="1424"/>
      <c r="CCP34" s="1421"/>
      <c r="CCQ34" s="1419"/>
      <c r="CCR34" s="1423"/>
      <c r="CCS34" s="4889"/>
      <c r="CCT34" s="1425"/>
      <c r="CCU34" s="1425"/>
      <c r="CCV34" s="1425"/>
      <c r="CCW34" s="7772" t="s">
        <v>3191</v>
      </c>
      <c r="CCX34" s="7777"/>
      <c r="CCY34" s="1420">
        <f>SUM(CCZ34:CDC34)</f>
        <v>0</v>
      </c>
      <c r="CCZ34" s="1421"/>
      <c r="CDA34" s="1422"/>
      <c r="CDB34" s="1422"/>
      <c r="CDC34" s="1423"/>
      <c r="CDD34" s="1419"/>
      <c r="CDE34" s="1424"/>
      <c r="CDF34" s="1421"/>
      <c r="CDG34" s="1419"/>
      <c r="CDH34" s="1423"/>
      <c r="CDI34" s="4889"/>
      <c r="CDJ34" s="1425"/>
      <c r="CDK34" s="1425"/>
      <c r="CDL34" s="1425"/>
      <c r="CDM34" s="7772" t="s">
        <v>3191</v>
      </c>
      <c r="CDN34" s="7777"/>
      <c r="CDO34" s="1420">
        <f>SUM(CDP34:CDS34)</f>
        <v>0</v>
      </c>
      <c r="CDP34" s="1421"/>
      <c r="CDQ34" s="1422"/>
      <c r="CDR34" s="1422"/>
      <c r="CDS34" s="1423"/>
      <c r="CDT34" s="1419"/>
      <c r="CDU34" s="1424"/>
      <c r="CDV34" s="1421"/>
      <c r="CDW34" s="1419"/>
      <c r="CDX34" s="1423"/>
      <c r="CDY34" s="4889"/>
      <c r="CDZ34" s="1425"/>
      <c r="CEA34" s="1425"/>
      <c r="CEB34" s="1425"/>
      <c r="CEC34" s="7772" t="s">
        <v>3191</v>
      </c>
      <c r="CED34" s="7777"/>
      <c r="CEE34" s="1420">
        <f>SUM(CEF34:CEI34)</f>
        <v>0</v>
      </c>
      <c r="CEF34" s="1421"/>
      <c r="CEG34" s="1422"/>
      <c r="CEH34" s="1422"/>
      <c r="CEI34" s="1423"/>
      <c r="CEJ34" s="1419"/>
      <c r="CEK34" s="1424"/>
      <c r="CEL34" s="1421"/>
      <c r="CEM34" s="1419"/>
      <c r="CEN34" s="1423"/>
      <c r="CEO34" s="4889"/>
      <c r="CEP34" s="1425"/>
      <c r="CEQ34" s="1425"/>
      <c r="CER34" s="1425"/>
      <c r="CES34" s="7772" t="s">
        <v>3191</v>
      </c>
      <c r="CET34" s="7777"/>
      <c r="CEU34" s="1420">
        <f>SUM(CEV34:CEY34)</f>
        <v>0</v>
      </c>
      <c r="CEV34" s="1421"/>
      <c r="CEW34" s="1422"/>
      <c r="CEX34" s="1422"/>
      <c r="CEY34" s="1423"/>
      <c r="CEZ34" s="1419"/>
      <c r="CFA34" s="1424"/>
      <c r="CFB34" s="1421"/>
      <c r="CFC34" s="1419"/>
      <c r="CFD34" s="1423"/>
      <c r="CFE34" s="4889"/>
      <c r="CFF34" s="1425"/>
      <c r="CFG34" s="1425"/>
      <c r="CFH34" s="1425"/>
      <c r="CFI34" s="7772" t="s">
        <v>3191</v>
      </c>
      <c r="CFJ34" s="7777"/>
      <c r="CFK34" s="1420">
        <f>SUM(CFL34:CFO34)</f>
        <v>0</v>
      </c>
      <c r="CFL34" s="1421"/>
      <c r="CFM34" s="1422"/>
      <c r="CFN34" s="1422"/>
      <c r="CFO34" s="1423"/>
      <c r="CFP34" s="1419"/>
      <c r="CFQ34" s="1424"/>
      <c r="CFR34" s="1421"/>
      <c r="CFS34" s="1419"/>
      <c r="CFT34" s="1423"/>
      <c r="CFU34" s="4889"/>
      <c r="CFV34" s="1425"/>
      <c r="CFW34" s="1425"/>
      <c r="CFX34" s="1425"/>
      <c r="CFY34" s="7772" t="s">
        <v>3191</v>
      </c>
      <c r="CFZ34" s="7777"/>
      <c r="CGA34" s="1420">
        <f>SUM(CGB34:CGE34)</f>
        <v>0</v>
      </c>
      <c r="CGB34" s="1421"/>
      <c r="CGC34" s="1422"/>
      <c r="CGD34" s="1422"/>
      <c r="CGE34" s="1423"/>
      <c r="CGF34" s="1419"/>
      <c r="CGG34" s="1424"/>
      <c r="CGH34" s="1421"/>
      <c r="CGI34" s="1419"/>
      <c r="CGJ34" s="1423"/>
      <c r="CGK34" s="4889"/>
      <c r="CGL34" s="1425"/>
      <c r="CGM34" s="1425"/>
      <c r="CGN34" s="1425"/>
      <c r="CGO34" s="7772" t="s">
        <v>3191</v>
      </c>
      <c r="CGP34" s="7777"/>
      <c r="CGQ34" s="1420">
        <f>SUM(CGR34:CGU34)</f>
        <v>0</v>
      </c>
      <c r="CGR34" s="1421"/>
      <c r="CGS34" s="1422"/>
      <c r="CGT34" s="1422"/>
      <c r="CGU34" s="1423"/>
      <c r="CGV34" s="1419"/>
      <c r="CGW34" s="1424"/>
      <c r="CGX34" s="1421"/>
      <c r="CGY34" s="1419"/>
      <c r="CGZ34" s="1423"/>
      <c r="CHA34" s="4889"/>
      <c r="CHB34" s="1425"/>
      <c r="CHC34" s="1425"/>
      <c r="CHD34" s="1425"/>
      <c r="CHE34" s="7772" t="s">
        <v>3191</v>
      </c>
      <c r="CHF34" s="7777"/>
      <c r="CHG34" s="1420">
        <f>SUM(CHH34:CHK34)</f>
        <v>0</v>
      </c>
      <c r="CHH34" s="1421"/>
      <c r="CHI34" s="1422"/>
      <c r="CHJ34" s="1422"/>
      <c r="CHK34" s="1423"/>
      <c r="CHL34" s="1419"/>
      <c r="CHM34" s="1424"/>
      <c r="CHN34" s="1421"/>
      <c r="CHO34" s="1419"/>
      <c r="CHP34" s="1423"/>
      <c r="CHQ34" s="4889"/>
      <c r="CHR34" s="1425"/>
      <c r="CHS34" s="1425"/>
      <c r="CHT34" s="1425"/>
      <c r="CHU34" s="7772" t="s">
        <v>3191</v>
      </c>
      <c r="CHV34" s="7777"/>
      <c r="CHW34" s="1420">
        <f>SUM(CHX34:CIA34)</f>
        <v>0</v>
      </c>
      <c r="CHX34" s="1421"/>
      <c r="CHY34" s="1422"/>
      <c r="CHZ34" s="1422"/>
      <c r="CIA34" s="1423"/>
      <c r="CIB34" s="1419"/>
      <c r="CIC34" s="1424"/>
      <c r="CID34" s="1421"/>
      <c r="CIE34" s="1419"/>
      <c r="CIF34" s="1423"/>
      <c r="CIG34" s="4889"/>
      <c r="CIH34" s="1425"/>
      <c r="CII34" s="1425"/>
      <c r="CIJ34" s="1425"/>
      <c r="CIK34" s="7772" t="s">
        <v>3191</v>
      </c>
      <c r="CIL34" s="7777"/>
      <c r="CIM34" s="1420">
        <f>SUM(CIN34:CIQ34)</f>
        <v>0</v>
      </c>
      <c r="CIN34" s="1421"/>
      <c r="CIO34" s="1422"/>
      <c r="CIP34" s="1422"/>
      <c r="CIQ34" s="1423"/>
      <c r="CIR34" s="1419"/>
      <c r="CIS34" s="1424"/>
      <c r="CIT34" s="1421"/>
      <c r="CIU34" s="1419"/>
      <c r="CIV34" s="1423"/>
      <c r="CIW34" s="4889"/>
      <c r="CIX34" s="1425"/>
      <c r="CIY34" s="1425"/>
      <c r="CIZ34" s="1425"/>
      <c r="CJA34" s="7772" t="s">
        <v>3191</v>
      </c>
      <c r="CJB34" s="7777"/>
      <c r="CJC34" s="1420">
        <f>SUM(CJD34:CJG34)</f>
        <v>0</v>
      </c>
      <c r="CJD34" s="1421"/>
      <c r="CJE34" s="1422"/>
      <c r="CJF34" s="1422"/>
      <c r="CJG34" s="1423"/>
      <c r="CJH34" s="1419"/>
      <c r="CJI34" s="1424"/>
      <c r="CJJ34" s="1421"/>
      <c r="CJK34" s="1419"/>
      <c r="CJL34" s="1423"/>
      <c r="CJM34" s="4889"/>
      <c r="CJN34" s="1425"/>
      <c r="CJO34" s="1425"/>
      <c r="CJP34" s="1425"/>
      <c r="CJQ34" s="7772" t="s">
        <v>3191</v>
      </c>
      <c r="CJR34" s="7777"/>
      <c r="CJS34" s="1420">
        <f>SUM(CJT34:CJW34)</f>
        <v>0</v>
      </c>
      <c r="CJT34" s="1421"/>
      <c r="CJU34" s="1422"/>
      <c r="CJV34" s="1422"/>
      <c r="CJW34" s="1423"/>
      <c r="CJX34" s="1419"/>
      <c r="CJY34" s="1424"/>
      <c r="CJZ34" s="1421"/>
      <c r="CKA34" s="1419"/>
      <c r="CKB34" s="1423"/>
      <c r="CKC34" s="4889"/>
      <c r="CKD34" s="1425"/>
      <c r="CKE34" s="1425"/>
      <c r="CKF34" s="1425"/>
      <c r="CKG34" s="7772" t="s">
        <v>3191</v>
      </c>
      <c r="CKH34" s="7777"/>
      <c r="CKI34" s="1420">
        <f>SUM(CKJ34:CKM34)</f>
        <v>0</v>
      </c>
      <c r="CKJ34" s="1421"/>
      <c r="CKK34" s="1422"/>
      <c r="CKL34" s="1422"/>
      <c r="CKM34" s="1423"/>
      <c r="CKN34" s="1419"/>
      <c r="CKO34" s="1424"/>
      <c r="CKP34" s="1421"/>
      <c r="CKQ34" s="1419"/>
      <c r="CKR34" s="1423"/>
      <c r="CKS34" s="4889"/>
      <c r="CKT34" s="1425"/>
      <c r="CKU34" s="1425"/>
      <c r="CKV34" s="1425"/>
      <c r="CKW34" s="7772" t="s">
        <v>3191</v>
      </c>
      <c r="CKX34" s="7777"/>
      <c r="CKY34" s="1420">
        <f>SUM(CKZ34:CLC34)</f>
        <v>0</v>
      </c>
      <c r="CKZ34" s="1421"/>
      <c r="CLA34" s="1422"/>
      <c r="CLB34" s="1422"/>
      <c r="CLC34" s="1423"/>
      <c r="CLD34" s="1419"/>
      <c r="CLE34" s="1424"/>
      <c r="CLF34" s="1421"/>
      <c r="CLG34" s="1419"/>
      <c r="CLH34" s="1423"/>
      <c r="CLI34" s="4889"/>
      <c r="CLJ34" s="1425"/>
      <c r="CLK34" s="1425"/>
      <c r="CLL34" s="1425"/>
      <c r="CLM34" s="7772" t="s">
        <v>3191</v>
      </c>
      <c r="CLN34" s="7777"/>
      <c r="CLO34" s="1420">
        <f>SUM(CLP34:CLS34)</f>
        <v>0</v>
      </c>
      <c r="CLP34" s="1421"/>
      <c r="CLQ34" s="1422"/>
      <c r="CLR34" s="1422"/>
      <c r="CLS34" s="1423"/>
      <c r="CLT34" s="1419"/>
      <c r="CLU34" s="1424"/>
      <c r="CLV34" s="1421"/>
      <c r="CLW34" s="1419"/>
      <c r="CLX34" s="1423"/>
      <c r="CLY34" s="4889"/>
      <c r="CLZ34" s="1425"/>
      <c r="CMA34" s="1425"/>
      <c r="CMB34" s="1425"/>
      <c r="CMC34" s="7772" t="s">
        <v>3191</v>
      </c>
      <c r="CMD34" s="7777"/>
      <c r="CME34" s="1420">
        <f>SUM(CMF34:CMI34)</f>
        <v>0</v>
      </c>
      <c r="CMF34" s="1421"/>
      <c r="CMG34" s="1422"/>
      <c r="CMH34" s="1422"/>
      <c r="CMI34" s="1423"/>
      <c r="CMJ34" s="1419"/>
      <c r="CMK34" s="1424"/>
      <c r="CML34" s="1421"/>
      <c r="CMM34" s="1419"/>
      <c r="CMN34" s="1423"/>
      <c r="CMO34" s="4889"/>
      <c r="CMP34" s="1425"/>
      <c r="CMQ34" s="1425"/>
      <c r="CMR34" s="1425"/>
      <c r="CMS34" s="7772" t="s">
        <v>3191</v>
      </c>
      <c r="CMT34" s="7777"/>
      <c r="CMU34" s="1420">
        <f>SUM(CMV34:CMY34)</f>
        <v>0</v>
      </c>
      <c r="CMV34" s="1421"/>
      <c r="CMW34" s="1422"/>
      <c r="CMX34" s="1422"/>
      <c r="CMY34" s="1423"/>
      <c r="CMZ34" s="1419"/>
      <c r="CNA34" s="1424"/>
      <c r="CNB34" s="1421"/>
      <c r="CNC34" s="1419"/>
      <c r="CND34" s="1423"/>
      <c r="CNE34" s="4889"/>
      <c r="CNF34" s="1425"/>
      <c r="CNG34" s="1425"/>
      <c r="CNH34" s="1425"/>
      <c r="CNI34" s="7772" t="s">
        <v>3191</v>
      </c>
      <c r="CNJ34" s="7777"/>
      <c r="CNK34" s="1420">
        <f>SUM(CNL34:CNO34)</f>
        <v>0</v>
      </c>
      <c r="CNL34" s="1421"/>
      <c r="CNM34" s="1422"/>
      <c r="CNN34" s="1422"/>
      <c r="CNO34" s="1423"/>
      <c r="CNP34" s="1419"/>
      <c r="CNQ34" s="1424"/>
      <c r="CNR34" s="1421"/>
      <c r="CNS34" s="1419"/>
      <c r="CNT34" s="1423"/>
      <c r="CNU34" s="4889"/>
      <c r="CNV34" s="1425"/>
      <c r="CNW34" s="1425"/>
      <c r="CNX34" s="1425"/>
      <c r="CNY34" s="7772" t="s">
        <v>3191</v>
      </c>
      <c r="CNZ34" s="7777"/>
      <c r="COA34" s="1420">
        <f>SUM(COB34:COE34)</f>
        <v>0</v>
      </c>
      <c r="COB34" s="1421"/>
      <c r="COC34" s="1422"/>
      <c r="COD34" s="1422"/>
      <c r="COE34" s="1423"/>
      <c r="COF34" s="1419"/>
      <c r="COG34" s="1424"/>
      <c r="COH34" s="1421"/>
      <c r="COI34" s="1419"/>
      <c r="COJ34" s="1423"/>
      <c r="COK34" s="4889"/>
      <c r="COL34" s="1425"/>
      <c r="COM34" s="1425"/>
      <c r="CON34" s="1425"/>
      <c r="COO34" s="7772" t="s">
        <v>3191</v>
      </c>
      <c r="COP34" s="7777"/>
      <c r="COQ34" s="1420">
        <f>SUM(COR34:COU34)</f>
        <v>0</v>
      </c>
      <c r="COR34" s="1421"/>
      <c r="COS34" s="1422"/>
      <c r="COT34" s="1422"/>
      <c r="COU34" s="1423"/>
      <c r="COV34" s="1419"/>
      <c r="COW34" s="1424"/>
      <c r="COX34" s="1421"/>
      <c r="COY34" s="1419"/>
      <c r="COZ34" s="1423"/>
      <c r="CPA34" s="4889"/>
      <c r="CPB34" s="1425"/>
      <c r="CPC34" s="1425"/>
      <c r="CPD34" s="1425"/>
      <c r="CPE34" s="7772" t="s">
        <v>3191</v>
      </c>
      <c r="CPF34" s="7777"/>
      <c r="CPG34" s="1420">
        <f>SUM(CPH34:CPK34)</f>
        <v>0</v>
      </c>
      <c r="CPH34" s="1421"/>
      <c r="CPI34" s="1422"/>
      <c r="CPJ34" s="1422"/>
      <c r="CPK34" s="1423"/>
      <c r="CPL34" s="1419"/>
      <c r="CPM34" s="1424"/>
      <c r="CPN34" s="1421"/>
      <c r="CPO34" s="1419"/>
      <c r="CPP34" s="1423"/>
      <c r="CPQ34" s="4889"/>
      <c r="CPR34" s="1425"/>
      <c r="CPS34" s="1425"/>
      <c r="CPT34" s="1425"/>
      <c r="CPU34" s="7772" t="s">
        <v>3191</v>
      </c>
      <c r="CPV34" s="7777"/>
      <c r="CPW34" s="1420">
        <f>SUM(CPX34:CQA34)</f>
        <v>0</v>
      </c>
      <c r="CPX34" s="1421"/>
      <c r="CPY34" s="1422"/>
      <c r="CPZ34" s="1422"/>
      <c r="CQA34" s="1423"/>
      <c r="CQB34" s="1419"/>
      <c r="CQC34" s="1424"/>
      <c r="CQD34" s="1421"/>
      <c r="CQE34" s="1419"/>
      <c r="CQF34" s="1423"/>
      <c r="CQG34" s="4889"/>
      <c r="CQH34" s="1425"/>
      <c r="CQI34" s="1425"/>
      <c r="CQJ34" s="1425"/>
      <c r="CQK34" s="7772" t="s">
        <v>3191</v>
      </c>
      <c r="CQL34" s="7777"/>
      <c r="CQM34" s="1420">
        <f>SUM(CQN34:CQQ34)</f>
        <v>0</v>
      </c>
      <c r="CQN34" s="1421"/>
      <c r="CQO34" s="1422"/>
      <c r="CQP34" s="1422"/>
      <c r="CQQ34" s="1423"/>
      <c r="CQR34" s="1419"/>
      <c r="CQS34" s="1424"/>
      <c r="CQT34" s="1421"/>
      <c r="CQU34" s="1419"/>
      <c r="CQV34" s="1423"/>
      <c r="CQW34" s="4889"/>
      <c r="CQX34" s="1425"/>
      <c r="CQY34" s="1425"/>
      <c r="CQZ34" s="1425"/>
      <c r="CRA34" s="7772" t="s">
        <v>3191</v>
      </c>
      <c r="CRB34" s="7777"/>
      <c r="CRC34" s="1420">
        <f>SUM(CRD34:CRG34)</f>
        <v>0</v>
      </c>
      <c r="CRD34" s="1421"/>
      <c r="CRE34" s="1422"/>
      <c r="CRF34" s="1422"/>
      <c r="CRG34" s="1423"/>
      <c r="CRH34" s="1419"/>
      <c r="CRI34" s="1424"/>
      <c r="CRJ34" s="1421"/>
      <c r="CRK34" s="1419"/>
      <c r="CRL34" s="1423"/>
      <c r="CRM34" s="4889"/>
      <c r="CRN34" s="1425"/>
      <c r="CRO34" s="1425"/>
      <c r="CRP34" s="1425"/>
      <c r="CRQ34" s="7772" t="s">
        <v>3191</v>
      </c>
      <c r="CRR34" s="7777"/>
      <c r="CRS34" s="1420">
        <f>SUM(CRT34:CRW34)</f>
        <v>0</v>
      </c>
      <c r="CRT34" s="1421"/>
      <c r="CRU34" s="1422"/>
      <c r="CRV34" s="1422"/>
      <c r="CRW34" s="1423"/>
      <c r="CRX34" s="1419"/>
      <c r="CRY34" s="1424"/>
      <c r="CRZ34" s="1421"/>
      <c r="CSA34" s="1419"/>
      <c r="CSB34" s="1423"/>
      <c r="CSC34" s="4889"/>
      <c r="CSD34" s="1425"/>
      <c r="CSE34" s="1425"/>
      <c r="CSF34" s="1425"/>
      <c r="CSG34" s="7772" t="s">
        <v>3191</v>
      </c>
      <c r="CSH34" s="7777"/>
      <c r="CSI34" s="1420">
        <f>SUM(CSJ34:CSM34)</f>
        <v>0</v>
      </c>
      <c r="CSJ34" s="1421"/>
      <c r="CSK34" s="1422"/>
      <c r="CSL34" s="1422"/>
      <c r="CSM34" s="1423"/>
      <c r="CSN34" s="1419"/>
      <c r="CSO34" s="1424"/>
      <c r="CSP34" s="1421"/>
      <c r="CSQ34" s="1419"/>
      <c r="CSR34" s="1423"/>
      <c r="CSS34" s="4889"/>
      <c r="CST34" s="1425"/>
      <c r="CSU34" s="1425"/>
      <c r="CSV34" s="1425"/>
      <c r="CSW34" s="7772" t="s">
        <v>3191</v>
      </c>
      <c r="CSX34" s="7777"/>
      <c r="CSY34" s="1420">
        <f>SUM(CSZ34:CTC34)</f>
        <v>0</v>
      </c>
      <c r="CSZ34" s="1421"/>
      <c r="CTA34" s="1422"/>
      <c r="CTB34" s="1422"/>
      <c r="CTC34" s="1423"/>
      <c r="CTD34" s="1419"/>
      <c r="CTE34" s="1424"/>
      <c r="CTF34" s="1421"/>
      <c r="CTG34" s="1419"/>
      <c r="CTH34" s="1423"/>
      <c r="CTI34" s="4889"/>
      <c r="CTJ34" s="1425"/>
      <c r="CTK34" s="1425"/>
      <c r="CTL34" s="1425"/>
      <c r="CTM34" s="7772" t="s">
        <v>3191</v>
      </c>
      <c r="CTN34" s="7777"/>
      <c r="CTO34" s="1420">
        <f>SUM(CTP34:CTS34)</f>
        <v>0</v>
      </c>
      <c r="CTP34" s="1421"/>
      <c r="CTQ34" s="1422"/>
      <c r="CTR34" s="1422"/>
      <c r="CTS34" s="1423"/>
      <c r="CTT34" s="1419"/>
      <c r="CTU34" s="1424"/>
      <c r="CTV34" s="1421"/>
      <c r="CTW34" s="1419"/>
      <c r="CTX34" s="1423"/>
      <c r="CTY34" s="4889"/>
      <c r="CTZ34" s="1425"/>
      <c r="CUA34" s="1425"/>
      <c r="CUB34" s="1425"/>
      <c r="CUC34" s="7772" t="s">
        <v>3191</v>
      </c>
      <c r="CUD34" s="7777"/>
      <c r="CUE34" s="1420">
        <f>SUM(CUF34:CUI34)</f>
        <v>0</v>
      </c>
      <c r="CUF34" s="1421"/>
      <c r="CUG34" s="1422"/>
      <c r="CUH34" s="1422"/>
      <c r="CUI34" s="1423"/>
      <c r="CUJ34" s="1419"/>
      <c r="CUK34" s="1424"/>
      <c r="CUL34" s="1421"/>
      <c r="CUM34" s="1419"/>
      <c r="CUN34" s="1423"/>
      <c r="CUO34" s="4889"/>
      <c r="CUP34" s="1425"/>
      <c r="CUQ34" s="1425"/>
      <c r="CUR34" s="1425"/>
      <c r="CUS34" s="7772" t="s">
        <v>3191</v>
      </c>
      <c r="CUT34" s="7777"/>
      <c r="CUU34" s="1420">
        <f>SUM(CUV34:CUY34)</f>
        <v>0</v>
      </c>
      <c r="CUV34" s="1421"/>
      <c r="CUW34" s="1422"/>
      <c r="CUX34" s="1422"/>
      <c r="CUY34" s="1423"/>
      <c r="CUZ34" s="1419"/>
      <c r="CVA34" s="1424"/>
      <c r="CVB34" s="1421"/>
      <c r="CVC34" s="1419"/>
      <c r="CVD34" s="1423"/>
      <c r="CVE34" s="4889"/>
      <c r="CVF34" s="1425"/>
      <c r="CVG34" s="1425"/>
      <c r="CVH34" s="1425"/>
      <c r="CVI34" s="7772" t="s">
        <v>3191</v>
      </c>
      <c r="CVJ34" s="7777"/>
      <c r="CVK34" s="1420">
        <f>SUM(CVL34:CVO34)</f>
        <v>0</v>
      </c>
      <c r="CVL34" s="1421"/>
      <c r="CVM34" s="1422"/>
      <c r="CVN34" s="1422"/>
      <c r="CVO34" s="1423"/>
      <c r="CVP34" s="1419"/>
      <c r="CVQ34" s="1424"/>
      <c r="CVR34" s="1421"/>
      <c r="CVS34" s="1419"/>
      <c r="CVT34" s="1423"/>
      <c r="CVU34" s="4889"/>
      <c r="CVV34" s="1425"/>
      <c r="CVW34" s="1425"/>
      <c r="CVX34" s="1425"/>
      <c r="CVY34" s="7772" t="s">
        <v>3191</v>
      </c>
      <c r="CVZ34" s="7777"/>
      <c r="CWA34" s="1420">
        <f>SUM(CWB34:CWE34)</f>
        <v>0</v>
      </c>
      <c r="CWB34" s="1421"/>
      <c r="CWC34" s="1422"/>
      <c r="CWD34" s="1422"/>
      <c r="CWE34" s="1423"/>
      <c r="CWF34" s="1419"/>
      <c r="CWG34" s="1424"/>
      <c r="CWH34" s="1421"/>
      <c r="CWI34" s="1419"/>
      <c r="CWJ34" s="1423"/>
      <c r="CWK34" s="4889"/>
      <c r="CWL34" s="1425"/>
      <c r="CWM34" s="1425"/>
      <c r="CWN34" s="1425"/>
      <c r="CWO34" s="7772" t="s">
        <v>3191</v>
      </c>
      <c r="CWP34" s="7777"/>
      <c r="CWQ34" s="1420">
        <f>SUM(CWR34:CWU34)</f>
        <v>0</v>
      </c>
      <c r="CWR34" s="1421"/>
      <c r="CWS34" s="1422"/>
      <c r="CWT34" s="1422"/>
      <c r="CWU34" s="1423"/>
      <c r="CWV34" s="1419"/>
      <c r="CWW34" s="1424"/>
      <c r="CWX34" s="1421"/>
      <c r="CWY34" s="1419"/>
      <c r="CWZ34" s="1423"/>
      <c r="CXA34" s="4889"/>
      <c r="CXB34" s="1425"/>
      <c r="CXC34" s="1425"/>
      <c r="CXD34" s="1425"/>
      <c r="CXE34" s="7772" t="s">
        <v>3191</v>
      </c>
      <c r="CXF34" s="7777"/>
      <c r="CXG34" s="1420">
        <f>SUM(CXH34:CXK34)</f>
        <v>0</v>
      </c>
      <c r="CXH34" s="1421"/>
      <c r="CXI34" s="1422"/>
      <c r="CXJ34" s="1422"/>
      <c r="CXK34" s="1423"/>
      <c r="CXL34" s="1419"/>
      <c r="CXM34" s="1424"/>
      <c r="CXN34" s="1421"/>
      <c r="CXO34" s="1419"/>
      <c r="CXP34" s="1423"/>
      <c r="CXQ34" s="4889"/>
      <c r="CXR34" s="1425"/>
      <c r="CXS34" s="1425"/>
      <c r="CXT34" s="1425"/>
      <c r="CXU34" s="7772" t="s">
        <v>3191</v>
      </c>
      <c r="CXV34" s="7777"/>
      <c r="CXW34" s="1420">
        <f>SUM(CXX34:CYA34)</f>
        <v>0</v>
      </c>
      <c r="CXX34" s="1421"/>
      <c r="CXY34" s="1422"/>
      <c r="CXZ34" s="1422"/>
      <c r="CYA34" s="1423"/>
      <c r="CYB34" s="1419"/>
      <c r="CYC34" s="1424"/>
      <c r="CYD34" s="1421"/>
      <c r="CYE34" s="1419"/>
      <c r="CYF34" s="1423"/>
      <c r="CYG34" s="4889"/>
      <c r="CYH34" s="1425"/>
      <c r="CYI34" s="1425"/>
      <c r="CYJ34" s="1425"/>
      <c r="CYK34" s="7772" t="s">
        <v>3191</v>
      </c>
      <c r="CYL34" s="7777"/>
      <c r="CYM34" s="1420">
        <f>SUM(CYN34:CYQ34)</f>
        <v>0</v>
      </c>
      <c r="CYN34" s="1421"/>
      <c r="CYO34" s="1422"/>
      <c r="CYP34" s="1422"/>
      <c r="CYQ34" s="1423"/>
      <c r="CYR34" s="1419"/>
      <c r="CYS34" s="1424"/>
      <c r="CYT34" s="1421"/>
      <c r="CYU34" s="1419"/>
      <c r="CYV34" s="1423"/>
      <c r="CYW34" s="4889"/>
      <c r="CYX34" s="1425"/>
      <c r="CYY34" s="1425"/>
      <c r="CYZ34" s="1425"/>
      <c r="CZA34" s="7772" t="s">
        <v>3191</v>
      </c>
      <c r="CZB34" s="7777"/>
      <c r="CZC34" s="1420">
        <f>SUM(CZD34:CZG34)</f>
        <v>0</v>
      </c>
      <c r="CZD34" s="1421"/>
      <c r="CZE34" s="1422"/>
      <c r="CZF34" s="1422"/>
      <c r="CZG34" s="1423"/>
      <c r="CZH34" s="1419"/>
      <c r="CZI34" s="1424"/>
      <c r="CZJ34" s="1421"/>
      <c r="CZK34" s="1419"/>
      <c r="CZL34" s="1423"/>
      <c r="CZM34" s="4889"/>
      <c r="CZN34" s="1425"/>
      <c r="CZO34" s="1425"/>
      <c r="CZP34" s="1425"/>
      <c r="CZQ34" s="7772" t="s">
        <v>3191</v>
      </c>
      <c r="CZR34" s="7777"/>
      <c r="CZS34" s="1420">
        <f>SUM(CZT34:CZW34)</f>
        <v>0</v>
      </c>
      <c r="CZT34" s="1421"/>
      <c r="CZU34" s="1422"/>
      <c r="CZV34" s="1422"/>
      <c r="CZW34" s="1423"/>
      <c r="CZX34" s="1419"/>
      <c r="CZY34" s="1424"/>
      <c r="CZZ34" s="1421"/>
      <c r="DAA34" s="1419"/>
      <c r="DAB34" s="1423"/>
      <c r="DAC34" s="4889"/>
      <c r="DAD34" s="1425"/>
      <c r="DAE34" s="1425"/>
      <c r="DAF34" s="1425"/>
      <c r="DAG34" s="7772" t="s">
        <v>3191</v>
      </c>
      <c r="DAH34" s="7777"/>
      <c r="DAI34" s="1420">
        <f>SUM(DAJ34:DAM34)</f>
        <v>0</v>
      </c>
      <c r="DAJ34" s="1421"/>
      <c r="DAK34" s="1422"/>
      <c r="DAL34" s="1422"/>
      <c r="DAM34" s="1423"/>
      <c r="DAN34" s="1419"/>
      <c r="DAO34" s="1424"/>
      <c r="DAP34" s="1421"/>
      <c r="DAQ34" s="1419"/>
      <c r="DAR34" s="1423"/>
      <c r="DAS34" s="4889"/>
      <c r="DAT34" s="1425"/>
      <c r="DAU34" s="1425"/>
      <c r="DAV34" s="1425"/>
      <c r="DAW34" s="7772" t="s">
        <v>3191</v>
      </c>
      <c r="DAX34" s="7777"/>
      <c r="DAY34" s="1420">
        <f>SUM(DAZ34:DBC34)</f>
        <v>0</v>
      </c>
      <c r="DAZ34" s="1421"/>
      <c r="DBA34" s="1422"/>
      <c r="DBB34" s="1422"/>
      <c r="DBC34" s="1423"/>
      <c r="DBD34" s="1419"/>
      <c r="DBE34" s="1424"/>
      <c r="DBF34" s="1421"/>
      <c r="DBG34" s="1419"/>
      <c r="DBH34" s="1423"/>
      <c r="DBI34" s="4889"/>
      <c r="DBJ34" s="1425"/>
      <c r="DBK34" s="1425"/>
      <c r="DBL34" s="1425"/>
      <c r="DBM34" s="7772" t="s">
        <v>3191</v>
      </c>
      <c r="DBN34" s="7777"/>
      <c r="DBO34" s="1420">
        <f>SUM(DBP34:DBS34)</f>
        <v>0</v>
      </c>
      <c r="DBP34" s="1421"/>
      <c r="DBQ34" s="1422"/>
      <c r="DBR34" s="1422"/>
      <c r="DBS34" s="1423"/>
      <c r="DBT34" s="1419"/>
      <c r="DBU34" s="1424"/>
      <c r="DBV34" s="1421"/>
      <c r="DBW34" s="1419"/>
      <c r="DBX34" s="1423"/>
      <c r="DBY34" s="4889"/>
      <c r="DBZ34" s="1425"/>
      <c r="DCA34" s="1425"/>
      <c r="DCB34" s="1425"/>
      <c r="DCC34" s="7772" t="s">
        <v>3191</v>
      </c>
      <c r="DCD34" s="7777"/>
      <c r="DCE34" s="1420">
        <f>SUM(DCF34:DCI34)</f>
        <v>0</v>
      </c>
      <c r="DCF34" s="1421"/>
      <c r="DCG34" s="1422"/>
      <c r="DCH34" s="1422"/>
      <c r="DCI34" s="1423"/>
      <c r="DCJ34" s="1419"/>
      <c r="DCK34" s="1424"/>
      <c r="DCL34" s="1421"/>
      <c r="DCM34" s="1419"/>
      <c r="DCN34" s="1423"/>
      <c r="DCO34" s="4889"/>
      <c r="DCP34" s="1425"/>
      <c r="DCQ34" s="1425"/>
      <c r="DCR34" s="1425"/>
      <c r="DCS34" s="7772" t="s">
        <v>3191</v>
      </c>
      <c r="DCT34" s="7777"/>
      <c r="DCU34" s="1420">
        <f>SUM(DCV34:DCY34)</f>
        <v>0</v>
      </c>
      <c r="DCV34" s="1421"/>
      <c r="DCW34" s="1422"/>
      <c r="DCX34" s="1422"/>
      <c r="DCY34" s="1423"/>
      <c r="DCZ34" s="1419"/>
      <c r="DDA34" s="1424"/>
      <c r="DDB34" s="1421"/>
      <c r="DDC34" s="1419"/>
      <c r="DDD34" s="1423"/>
      <c r="DDE34" s="4889"/>
      <c r="DDF34" s="1425"/>
      <c r="DDG34" s="1425"/>
      <c r="DDH34" s="1425"/>
      <c r="DDI34" s="7772" t="s">
        <v>3191</v>
      </c>
      <c r="DDJ34" s="7777"/>
      <c r="DDK34" s="1420">
        <f>SUM(DDL34:DDO34)</f>
        <v>0</v>
      </c>
      <c r="DDL34" s="1421"/>
      <c r="DDM34" s="1422"/>
      <c r="DDN34" s="1422"/>
      <c r="DDO34" s="1423"/>
      <c r="DDP34" s="1419"/>
      <c r="DDQ34" s="1424"/>
      <c r="DDR34" s="1421"/>
      <c r="DDS34" s="1419"/>
      <c r="DDT34" s="1423"/>
      <c r="DDU34" s="4889"/>
      <c r="DDV34" s="1425"/>
      <c r="DDW34" s="1425"/>
      <c r="DDX34" s="1425"/>
      <c r="DDY34" s="7772" t="s">
        <v>3191</v>
      </c>
      <c r="DDZ34" s="7777"/>
      <c r="DEA34" s="1420">
        <f>SUM(DEB34:DEE34)</f>
        <v>0</v>
      </c>
      <c r="DEB34" s="1421"/>
      <c r="DEC34" s="1422"/>
      <c r="DED34" s="1422"/>
      <c r="DEE34" s="1423"/>
      <c r="DEF34" s="1419"/>
      <c r="DEG34" s="1424"/>
      <c r="DEH34" s="1421"/>
      <c r="DEI34" s="1419"/>
      <c r="DEJ34" s="1423"/>
      <c r="DEK34" s="4889"/>
      <c r="DEL34" s="1425"/>
      <c r="DEM34" s="1425"/>
      <c r="DEN34" s="1425"/>
      <c r="DEO34" s="7772" t="s">
        <v>3191</v>
      </c>
      <c r="DEP34" s="7777"/>
      <c r="DEQ34" s="1420">
        <f>SUM(DER34:DEU34)</f>
        <v>0</v>
      </c>
      <c r="DER34" s="1421"/>
      <c r="DES34" s="1422"/>
      <c r="DET34" s="1422"/>
      <c r="DEU34" s="1423"/>
      <c r="DEV34" s="1419"/>
      <c r="DEW34" s="1424"/>
      <c r="DEX34" s="1421"/>
      <c r="DEY34" s="1419"/>
      <c r="DEZ34" s="1423"/>
      <c r="DFA34" s="4889"/>
      <c r="DFB34" s="1425"/>
      <c r="DFC34" s="1425"/>
      <c r="DFD34" s="1425"/>
      <c r="DFE34" s="7772" t="s">
        <v>3191</v>
      </c>
      <c r="DFF34" s="7777"/>
      <c r="DFG34" s="1420">
        <f>SUM(DFH34:DFK34)</f>
        <v>0</v>
      </c>
      <c r="DFH34" s="1421"/>
      <c r="DFI34" s="1422"/>
      <c r="DFJ34" s="1422"/>
      <c r="DFK34" s="1423"/>
      <c r="DFL34" s="1419"/>
      <c r="DFM34" s="1424"/>
      <c r="DFN34" s="1421"/>
      <c r="DFO34" s="1419"/>
      <c r="DFP34" s="1423"/>
      <c r="DFQ34" s="4889"/>
      <c r="DFR34" s="1425"/>
      <c r="DFS34" s="1425"/>
      <c r="DFT34" s="1425"/>
      <c r="DFU34" s="7772" t="s">
        <v>3191</v>
      </c>
      <c r="DFV34" s="7777"/>
      <c r="DFW34" s="1420">
        <f>SUM(DFX34:DGA34)</f>
        <v>0</v>
      </c>
      <c r="DFX34" s="1421"/>
      <c r="DFY34" s="1422"/>
      <c r="DFZ34" s="1422"/>
      <c r="DGA34" s="1423"/>
      <c r="DGB34" s="1419"/>
      <c r="DGC34" s="1424"/>
      <c r="DGD34" s="1421"/>
      <c r="DGE34" s="1419"/>
      <c r="DGF34" s="1423"/>
      <c r="DGG34" s="4889"/>
      <c r="DGH34" s="1425"/>
      <c r="DGI34" s="1425"/>
      <c r="DGJ34" s="1425"/>
      <c r="DGK34" s="7772" t="s">
        <v>3191</v>
      </c>
      <c r="DGL34" s="7777"/>
      <c r="DGM34" s="1420">
        <f>SUM(DGN34:DGQ34)</f>
        <v>0</v>
      </c>
      <c r="DGN34" s="1421"/>
      <c r="DGO34" s="1422"/>
      <c r="DGP34" s="1422"/>
      <c r="DGQ34" s="1423"/>
      <c r="DGR34" s="1419"/>
      <c r="DGS34" s="1424"/>
      <c r="DGT34" s="1421"/>
      <c r="DGU34" s="1419"/>
      <c r="DGV34" s="1423"/>
      <c r="DGW34" s="4889"/>
      <c r="DGX34" s="1425"/>
      <c r="DGY34" s="1425"/>
      <c r="DGZ34" s="1425"/>
      <c r="DHA34" s="7772" t="s">
        <v>3191</v>
      </c>
      <c r="DHB34" s="7777"/>
      <c r="DHC34" s="1420">
        <f>SUM(DHD34:DHG34)</f>
        <v>0</v>
      </c>
      <c r="DHD34" s="1421"/>
      <c r="DHE34" s="1422"/>
      <c r="DHF34" s="1422"/>
      <c r="DHG34" s="1423"/>
      <c r="DHH34" s="1419"/>
      <c r="DHI34" s="1424"/>
      <c r="DHJ34" s="1421"/>
      <c r="DHK34" s="1419"/>
      <c r="DHL34" s="1423"/>
      <c r="DHM34" s="4889"/>
      <c r="DHN34" s="1425"/>
      <c r="DHO34" s="1425"/>
      <c r="DHP34" s="1425"/>
      <c r="DHQ34" s="7772" t="s">
        <v>3191</v>
      </c>
      <c r="DHR34" s="7777"/>
      <c r="DHS34" s="1420">
        <f>SUM(DHT34:DHW34)</f>
        <v>0</v>
      </c>
      <c r="DHT34" s="1421"/>
      <c r="DHU34" s="1422"/>
      <c r="DHV34" s="1422"/>
      <c r="DHW34" s="1423"/>
      <c r="DHX34" s="1419"/>
      <c r="DHY34" s="1424"/>
      <c r="DHZ34" s="1421"/>
      <c r="DIA34" s="1419"/>
      <c r="DIB34" s="1423"/>
      <c r="DIC34" s="4889"/>
      <c r="DID34" s="1425"/>
      <c r="DIE34" s="1425"/>
      <c r="DIF34" s="1425"/>
      <c r="DIG34" s="7772" t="s">
        <v>3191</v>
      </c>
      <c r="DIH34" s="7777"/>
      <c r="DII34" s="1420">
        <f>SUM(DIJ34:DIM34)</f>
        <v>0</v>
      </c>
      <c r="DIJ34" s="1421"/>
      <c r="DIK34" s="1422"/>
      <c r="DIL34" s="1422"/>
      <c r="DIM34" s="1423"/>
      <c r="DIN34" s="1419"/>
      <c r="DIO34" s="1424"/>
      <c r="DIP34" s="1421"/>
      <c r="DIQ34" s="1419"/>
      <c r="DIR34" s="1423"/>
      <c r="DIS34" s="4889"/>
      <c r="DIT34" s="1425"/>
      <c r="DIU34" s="1425"/>
      <c r="DIV34" s="1425"/>
      <c r="DIW34" s="7772" t="s">
        <v>3191</v>
      </c>
      <c r="DIX34" s="7777"/>
      <c r="DIY34" s="1420">
        <f>SUM(DIZ34:DJC34)</f>
        <v>0</v>
      </c>
      <c r="DIZ34" s="1421"/>
      <c r="DJA34" s="1422"/>
      <c r="DJB34" s="1422"/>
      <c r="DJC34" s="1423"/>
      <c r="DJD34" s="1419"/>
      <c r="DJE34" s="1424"/>
      <c r="DJF34" s="1421"/>
      <c r="DJG34" s="1419"/>
      <c r="DJH34" s="1423"/>
      <c r="DJI34" s="4889"/>
      <c r="DJJ34" s="1425"/>
      <c r="DJK34" s="1425"/>
      <c r="DJL34" s="1425"/>
      <c r="DJM34" s="7772" t="s">
        <v>3191</v>
      </c>
      <c r="DJN34" s="7777"/>
      <c r="DJO34" s="1420">
        <f>SUM(DJP34:DJS34)</f>
        <v>0</v>
      </c>
      <c r="DJP34" s="1421"/>
      <c r="DJQ34" s="1422"/>
      <c r="DJR34" s="1422"/>
      <c r="DJS34" s="1423"/>
      <c r="DJT34" s="1419"/>
      <c r="DJU34" s="1424"/>
      <c r="DJV34" s="1421"/>
      <c r="DJW34" s="1419"/>
      <c r="DJX34" s="1423"/>
      <c r="DJY34" s="4889"/>
      <c r="DJZ34" s="1425"/>
      <c r="DKA34" s="1425"/>
      <c r="DKB34" s="1425"/>
      <c r="DKC34" s="7772" t="s">
        <v>3191</v>
      </c>
      <c r="DKD34" s="7777"/>
      <c r="DKE34" s="1420">
        <f>SUM(DKF34:DKI34)</f>
        <v>0</v>
      </c>
      <c r="DKF34" s="1421"/>
      <c r="DKG34" s="1422"/>
      <c r="DKH34" s="1422"/>
      <c r="DKI34" s="1423"/>
      <c r="DKJ34" s="1419"/>
      <c r="DKK34" s="1424"/>
      <c r="DKL34" s="1421"/>
      <c r="DKM34" s="1419"/>
      <c r="DKN34" s="1423"/>
      <c r="DKO34" s="4889"/>
      <c r="DKP34" s="1425"/>
      <c r="DKQ34" s="1425"/>
      <c r="DKR34" s="1425"/>
      <c r="DKS34" s="7772" t="s">
        <v>3191</v>
      </c>
      <c r="DKT34" s="7777"/>
      <c r="DKU34" s="1420">
        <f>SUM(DKV34:DKY34)</f>
        <v>0</v>
      </c>
      <c r="DKV34" s="1421"/>
      <c r="DKW34" s="1422"/>
      <c r="DKX34" s="1422"/>
      <c r="DKY34" s="1423"/>
      <c r="DKZ34" s="1419"/>
      <c r="DLA34" s="1424"/>
      <c r="DLB34" s="1421"/>
      <c r="DLC34" s="1419"/>
      <c r="DLD34" s="1423"/>
      <c r="DLE34" s="4889"/>
      <c r="DLF34" s="1425"/>
      <c r="DLG34" s="1425"/>
      <c r="DLH34" s="1425"/>
      <c r="DLI34" s="7772" t="s">
        <v>3191</v>
      </c>
      <c r="DLJ34" s="7777"/>
      <c r="DLK34" s="1420">
        <f>SUM(DLL34:DLO34)</f>
        <v>0</v>
      </c>
      <c r="DLL34" s="1421"/>
      <c r="DLM34" s="1422"/>
      <c r="DLN34" s="1422"/>
      <c r="DLO34" s="1423"/>
      <c r="DLP34" s="1419"/>
      <c r="DLQ34" s="1424"/>
      <c r="DLR34" s="1421"/>
      <c r="DLS34" s="1419"/>
      <c r="DLT34" s="1423"/>
      <c r="DLU34" s="4889"/>
      <c r="DLV34" s="1425"/>
      <c r="DLW34" s="1425"/>
      <c r="DLX34" s="1425"/>
      <c r="DLY34" s="7772" t="s">
        <v>3191</v>
      </c>
      <c r="DLZ34" s="7777"/>
      <c r="DMA34" s="1420">
        <f>SUM(DMB34:DME34)</f>
        <v>0</v>
      </c>
      <c r="DMB34" s="1421"/>
      <c r="DMC34" s="1422"/>
      <c r="DMD34" s="1422"/>
      <c r="DME34" s="1423"/>
      <c r="DMF34" s="1419"/>
      <c r="DMG34" s="1424"/>
      <c r="DMH34" s="1421"/>
      <c r="DMI34" s="1419"/>
      <c r="DMJ34" s="1423"/>
      <c r="DMK34" s="4889"/>
      <c r="DML34" s="1425"/>
      <c r="DMM34" s="1425"/>
      <c r="DMN34" s="1425"/>
      <c r="DMO34" s="7772" t="s">
        <v>3191</v>
      </c>
      <c r="DMP34" s="7777"/>
      <c r="DMQ34" s="1420">
        <f>SUM(DMR34:DMU34)</f>
        <v>0</v>
      </c>
      <c r="DMR34" s="1421"/>
      <c r="DMS34" s="1422"/>
      <c r="DMT34" s="1422"/>
      <c r="DMU34" s="1423"/>
      <c r="DMV34" s="1419"/>
      <c r="DMW34" s="1424"/>
      <c r="DMX34" s="1421"/>
      <c r="DMY34" s="1419"/>
      <c r="DMZ34" s="1423"/>
      <c r="DNA34" s="4889"/>
      <c r="DNB34" s="1425"/>
      <c r="DNC34" s="1425"/>
      <c r="DND34" s="1425"/>
      <c r="DNE34" s="7772" t="s">
        <v>3191</v>
      </c>
      <c r="DNF34" s="7777"/>
      <c r="DNG34" s="1420">
        <f>SUM(DNH34:DNK34)</f>
        <v>0</v>
      </c>
      <c r="DNH34" s="1421"/>
      <c r="DNI34" s="1422"/>
      <c r="DNJ34" s="1422"/>
      <c r="DNK34" s="1423"/>
      <c r="DNL34" s="1419"/>
      <c r="DNM34" s="1424"/>
      <c r="DNN34" s="1421"/>
      <c r="DNO34" s="1419"/>
      <c r="DNP34" s="1423"/>
      <c r="DNQ34" s="4889"/>
      <c r="DNR34" s="1425"/>
      <c r="DNS34" s="1425"/>
      <c r="DNT34" s="1425"/>
      <c r="DNU34" s="7772" t="s">
        <v>3191</v>
      </c>
      <c r="DNV34" s="7777"/>
      <c r="DNW34" s="1420">
        <f>SUM(DNX34:DOA34)</f>
        <v>0</v>
      </c>
      <c r="DNX34" s="1421"/>
      <c r="DNY34" s="1422"/>
      <c r="DNZ34" s="1422"/>
      <c r="DOA34" s="1423"/>
      <c r="DOB34" s="1419"/>
      <c r="DOC34" s="1424"/>
      <c r="DOD34" s="1421"/>
      <c r="DOE34" s="1419"/>
      <c r="DOF34" s="1423"/>
      <c r="DOG34" s="4889"/>
      <c r="DOH34" s="1425"/>
      <c r="DOI34" s="1425"/>
      <c r="DOJ34" s="1425"/>
      <c r="DOK34" s="7772" t="s">
        <v>3191</v>
      </c>
      <c r="DOL34" s="7777"/>
      <c r="DOM34" s="1420">
        <f>SUM(DON34:DOQ34)</f>
        <v>0</v>
      </c>
      <c r="DON34" s="1421"/>
      <c r="DOO34" s="1422"/>
      <c r="DOP34" s="1422"/>
      <c r="DOQ34" s="1423"/>
      <c r="DOR34" s="1419"/>
      <c r="DOS34" s="1424"/>
      <c r="DOT34" s="1421"/>
      <c r="DOU34" s="1419"/>
      <c r="DOV34" s="1423"/>
      <c r="DOW34" s="4889"/>
      <c r="DOX34" s="1425"/>
      <c r="DOY34" s="1425"/>
      <c r="DOZ34" s="1425"/>
      <c r="DPA34" s="7772" t="s">
        <v>3191</v>
      </c>
      <c r="DPB34" s="7777"/>
      <c r="DPC34" s="1420">
        <f>SUM(DPD34:DPG34)</f>
        <v>0</v>
      </c>
      <c r="DPD34" s="1421"/>
      <c r="DPE34" s="1422"/>
      <c r="DPF34" s="1422"/>
      <c r="DPG34" s="1423"/>
      <c r="DPH34" s="1419"/>
      <c r="DPI34" s="1424"/>
      <c r="DPJ34" s="1421"/>
      <c r="DPK34" s="1419"/>
      <c r="DPL34" s="1423"/>
      <c r="DPM34" s="4889"/>
      <c r="DPN34" s="1425"/>
      <c r="DPO34" s="1425"/>
      <c r="DPP34" s="1425"/>
      <c r="DPQ34" s="7772" t="s">
        <v>3191</v>
      </c>
      <c r="DPR34" s="7777"/>
      <c r="DPS34" s="1420">
        <f>SUM(DPT34:DPW34)</f>
        <v>0</v>
      </c>
      <c r="DPT34" s="1421"/>
      <c r="DPU34" s="1422"/>
      <c r="DPV34" s="1422"/>
      <c r="DPW34" s="1423"/>
      <c r="DPX34" s="1419"/>
      <c r="DPY34" s="1424"/>
      <c r="DPZ34" s="1421"/>
      <c r="DQA34" s="1419"/>
      <c r="DQB34" s="1423"/>
      <c r="DQC34" s="4889"/>
      <c r="DQD34" s="1425"/>
      <c r="DQE34" s="1425"/>
      <c r="DQF34" s="1425"/>
      <c r="DQG34" s="7772" t="s">
        <v>3191</v>
      </c>
      <c r="DQH34" s="7777"/>
      <c r="DQI34" s="1420">
        <f>SUM(DQJ34:DQM34)</f>
        <v>0</v>
      </c>
      <c r="DQJ34" s="1421"/>
      <c r="DQK34" s="1422"/>
      <c r="DQL34" s="1422"/>
      <c r="DQM34" s="1423"/>
      <c r="DQN34" s="1419"/>
      <c r="DQO34" s="1424"/>
      <c r="DQP34" s="1421"/>
      <c r="DQQ34" s="1419"/>
      <c r="DQR34" s="1423"/>
      <c r="DQS34" s="4889"/>
      <c r="DQT34" s="1425"/>
      <c r="DQU34" s="1425"/>
      <c r="DQV34" s="1425"/>
      <c r="DQW34" s="7772" t="s">
        <v>3191</v>
      </c>
      <c r="DQX34" s="7777"/>
      <c r="DQY34" s="1420">
        <f>SUM(DQZ34:DRC34)</f>
        <v>0</v>
      </c>
      <c r="DQZ34" s="1421"/>
      <c r="DRA34" s="1422"/>
      <c r="DRB34" s="1422"/>
      <c r="DRC34" s="1423"/>
      <c r="DRD34" s="1419"/>
      <c r="DRE34" s="1424"/>
      <c r="DRF34" s="1421"/>
      <c r="DRG34" s="1419"/>
      <c r="DRH34" s="1423"/>
      <c r="DRI34" s="4889"/>
      <c r="DRJ34" s="1425"/>
      <c r="DRK34" s="1425"/>
      <c r="DRL34" s="1425"/>
      <c r="DRM34" s="7772" t="s">
        <v>3191</v>
      </c>
      <c r="DRN34" s="7777"/>
      <c r="DRO34" s="1420">
        <f>SUM(DRP34:DRS34)</f>
        <v>0</v>
      </c>
      <c r="DRP34" s="1421"/>
      <c r="DRQ34" s="1422"/>
      <c r="DRR34" s="1422"/>
      <c r="DRS34" s="1423"/>
      <c r="DRT34" s="1419"/>
      <c r="DRU34" s="1424"/>
      <c r="DRV34" s="1421"/>
      <c r="DRW34" s="1419"/>
      <c r="DRX34" s="1423"/>
      <c r="DRY34" s="4889"/>
      <c r="DRZ34" s="1425"/>
      <c r="DSA34" s="1425"/>
      <c r="DSB34" s="1425"/>
      <c r="DSC34" s="7772" t="s">
        <v>3191</v>
      </c>
      <c r="DSD34" s="7777"/>
      <c r="DSE34" s="1420">
        <f>SUM(DSF34:DSI34)</f>
        <v>0</v>
      </c>
      <c r="DSF34" s="1421"/>
      <c r="DSG34" s="1422"/>
      <c r="DSH34" s="1422"/>
      <c r="DSI34" s="1423"/>
      <c r="DSJ34" s="1419"/>
      <c r="DSK34" s="1424"/>
      <c r="DSL34" s="1421"/>
      <c r="DSM34" s="1419"/>
      <c r="DSN34" s="1423"/>
      <c r="DSO34" s="4889"/>
      <c r="DSP34" s="1425"/>
      <c r="DSQ34" s="1425"/>
      <c r="DSR34" s="1425"/>
      <c r="DSS34" s="7772" t="s">
        <v>3191</v>
      </c>
      <c r="DST34" s="7777"/>
      <c r="DSU34" s="1420">
        <f>SUM(DSV34:DSY34)</f>
        <v>0</v>
      </c>
      <c r="DSV34" s="1421"/>
      <c r="DSW34" s="1422"/>
      <c r="DSX34" s="1422"/>
      <c r="DSY34" s="1423"/>
      <c r="DSZ34" s="1419"/>
      <c r="DTA34" s="1424"/>
      <c r="DTB34" s="1421"/>
      <c r="DTC34" s="1419"/>
      <c r="DTD34" s="1423"/>
      <c r="DTE34" s="4889"/>
      <c r="DTF34" s="1425"/>
      <c r="DTG34" s="1425"/>
      <c r="DTH34" s="1425"/>
      <c r="DTI34" s="7772" t="s">
        <v>3191</v>
      </c>
      <c r="DTJ34" s="7777"/>
      <c r="DTK34" s="1420">
        <f>SUM(DTL34:DTO34)</f>
        <v>0</v>
      </c>
      <c r="DTL34" s="1421"/>
      <c r="DTM34" s="1422"/>
      <c r="DTN34" s="1422"/>
      <c r="DTO34" s="1423"/>
      <c r="DTP34" s="1419"/>
      <c r="DTQ34" s="1424"/>
      <c r="DTR34" s="1421"/>
      <c r="DTS34" s="1419"/>
      <c r="DTT34" s="1423"/>
      <c r="DTU34" s="4889"/>
      <c r="DTV34" s="1425"/>
      <c r="DTW34" s="1425"/>
      <c r="DTX34" s="1425"/>
      <c r="DTY34" s="7772" t="s">
        <v>3191</v>
      </c>
      <c r="DTZ34" s="7777"/>
      <c r="DUA34" s="1420">
        <f>SUM(DUB34:DUE34)</f>
        <v>0</v>
      </c>
      <c r="DUB34" s="1421"/>
      <c r="DUC34" s="1422"/>
      <c r="DUD34" s="1422"/>
      <c r="DUE34" s="1423"/>
      <c r="DUF34" s="1419"/>
      <c r="DUG34" s="1424"/>
      <c r="DUH34" s="1421"/>
      <c r="DUI34" s="1419"/>
      <c r="DUJ34" s="1423"/>
      <c r="DUK34" s="4889"/>
      <c r="DUL34" s="1425"/>
      <c r="DUM34" s="1425"/>
      <c r="DUN34" s="1425"/>
      <c r="DUO34" s="7772" t="s">
        <v>3191</v>
      </c>
      <c r="DUP34" s="7777"/>
      <c r="DUQ34" s="1420">
        <f>SUM(DUR34:DUU34)</f>
        <v>0</v>
      </c>
      <c r="DUR34" s="1421"/>
      <c r="DUS34" s="1422"/>
      <c r="DUT34" s="1422"/>
      <c r="DUU34" s="1423"/>
      <c r="DUV34" s="1419"/>
      <c r="DUW34" s="1424"/>
      <c r="DUX34" s="1421"/>
      <c r="DUY34" s="1419"/>
      <c r="DUZ34" s="1423"/>
      <c r="DVA34" s="4889"/>
      <c r="DVB34" s="1425"/>
      <c r="DVC34" s="1425"/>
      <c r="DVD34" s="1425"/>
      <c r="DVE34" s="7772" t="s">
        <v>3191</v>
      </c>
      <c r="DVF34" s="7777"/>
      <c r="DVG34" s="1420">
        <f>SUM(DVH34:DVK34)</f>
        <v>0</v>
      </c>
      <c r="DVH34" s="1421"/>
      <c r="DVI34" s="1422"/>
      <c r="DVJ34" s="1422"/>
      <c r="DVK34" s="1423"/>
      <c r="DVL34" s="1419"/>
      <c r="DVM34" s="1424"/>
      <c r="DVN34" s="1421"/>
      <c r="DVO34" s="1419"/>
      <c r="DVP34" s="1423"/>
      <c r="DVQ34" s="4889"/>
      <c r="DVR34" s="1425"/>
      <c r="DVS34" s="1425"/>
      <c r="DVT34" s="1425"/>
      <c r="DVU34" s="7772" t="s">
        <v>3191</v>
      </c>
      <c r="DVV34" s="7777"/>
      <c r="DVW34" s="1420">
        <f>SUM(DVX34:DWA34)</f>
        <v>0</v>
      </c>
      <c r="DVX34" s="1421"/>
      <c r="DVY34" s="1422"/>
      <c r="DVZ34" s="1422"/>
      <c r="DWA34" s="1423"/>
      <c r="DWB34" s="1419"/>
      <c r="DWC34" s="1424"/>
      <c r="DWD34" s="1421"/>
      <c r="DWE34" s="1419"/>
      <c r="DWF34" s="1423"/>
      <c r="DWG34" s="4889"/>
      <c r="DWH34" s="1425"/>
      <c r="DWI34" s="1425"/>
      <c r="DWJ34" s="1425"/>
      <c r="DWK34" s="7772" t="s">
        <v>3191</v>
      </c>
      <c r="DWL34" s="7777"/>
      <c r="DWM34" s="1420">
        <f>SUM(DWN34:DWQ34)</f>
        <v>0</v>
      </c>
      <c r="DWN34" s="1421"/>
      <c r="DWO34" s="1422"/>
      <c r="DWP34" s="1422"/>
      <c r="DWQ34" s="1423"/>
      <c r="DWR34" s="1419"/>
      <c r="DWS34" s="1424"/>
      <c r="DWT34" s="1421"/>
      <c r="DWU34" s="1419"/>
      <c r="DWV34" s="1423"/>
      <c r="DWW34" s="4889"/>
      <c r="DWX34" s="1425"/>
      <c r="DWY34" s="1425"/>
      <c r="DWZ34" s="1425"/>
      <c r="DXA34" s="7772" t="s">
        <v>3191</v>
      </c>
      <c r="DXB34" s="7777"/>
      <c r="DXC34" s="1420">
        <f>SUM(DXD34:DXG34)</f>
        <v>0</v>
      </c>
      <c r="DXD34" s="1421"/>
      <c r="DXE34" s="1422"/>
      <c r="DXF34" s="1422"/>
      <c r="DXG34" s="1423"/>
      <c r="DXH34" s="1419"/>
      <c r="DXI34" s="1424"/>
      <c r="DXJ34" s="1421"/>
      <c r="DXK34" s="1419"/>
      <c r="DXL34" s="1423"/>
      <c r="DXM34" s="4889"/>
      <c r="DXN34" s="1425"/>
      <c r="DXO34" s="1425"/>
      <c r="DXP34" s="1425"/>
      <c r="DXQ34" s="7772" t="s">
        <v>3191</v>
      </c>
      <c r="DXR34" s="7777"/>
      <c r="DXS34" s="1420">
        <f>SUM(DXT34:DXW34)</f>
        <v>0</v>
      </c>
      <c r="DXT34" s="1421"/>
      <c r="DXU34" s="1422"/>
      <c r="DXV34" s="1422"/>
      <c r="DXW34" s="1423"/>
      <c r="DXX34" s="1419"/>
      <c r="DXY34" s="1424"/>
      <c r="DXZ34" s="1421"/>
      <c r="DYA34" s="1419"/>
      <c r="DYB34" s="1423"/>
      <c r="DYC34" s="4889"/>
      <c r="DYD34" s="1425"/>
      <c r="DYE34" s="1425"/>
      <c r="DYF34" s="1425"/>
      <c r="DYG34" s="7772" t="s">
        <v>3191</v>
      </c>
      <c r="DYH34" s="7777"/>
      <c r="DYI34" s="1420">
        <f>SUM(DYJ34:DYM34)</f>
        <v>0</v>
      </c>
      <c r="DYJ34" s="1421"/>
      <c r="DYK34" s="1422"/>
      <c r="DYL34" s="1422"/>
      <c r="DYM34" s="1423"/>
      <c r="DYN34" s="1419"/>
      <c r="DYO34" s="1424"/>
      <c r="DYP34" s="1421"/>
      <c r="DYQ34" s="1419"/>
      <c r="DYR34" s="1423"/>
      <c r="DYS34" s="4889"/>
      <c r="DYT34" s="1425"/>
      <c r="DYU34" s="1425"/>
      <c r="DYV34" s="1425"/>
      <c r="DYW34" s="7772" t="s">
        <v>3191</v>
      </c>
      <c r="DYX34" s="7777"/>
      <c r="DYY34" s="1420">
        <f>SUM(DYZ34:DZC34)</f>
        <v>0</v>
      </c>
      <c r="DYZ34" s="1421"/>
      <c r="DZA34" s="1422"/>
      <c r="DZB34" s="1422"/>
      <c r="DZC34" s="1423"/>
      <c r="DZD34" s="1419"/>
      <c r="DZE34" s="1424"/>
      <c r="DZF34" s="1421"/>
      <c r="DZG34" s="1419"/>
      <c r="DZH34" s="1423"/>
      <c r="DZI34" s="4889"/>
      <c r="DZJ34" s="1425"/>
      <c r="DZK34" s="1425"/>
      <c r="DZL34" s="1425"/>
      <c r="DZM34" s="7772" t="s">
        <v>3191</v>
      </c>
      <c r="DZN34" s="7777"/>
      <c r="DZO34" s="1420">
        <f>SUM(DZP34:DZS34)</f>
        <v>0</v>
      </c>
      <c r="DZP34" s="1421"/>
      <c r="DZQ34" s="1422"/>
      <c r="DZR34" s="1422"/>
      <c r="DZS34" s="1423"/>
      <c r="DZT34" s="1419"/>
      <c r="DZU34" s="1424"/>
      <c r="DZV34" s="1421"/>
      <c r="DZW34" s="1419"/>
      <c r="DZX34" s="1423"/>
      <c r="DZY34" s="4889"/>
      <c r="DZZ34" s="1425"/>
      <c r="EAA34" s="1425"/>
      <c r="EAB34" s="1425"/>
      <c r="EAC34" s="7772" t="s">
        <v>3191</v>
      </c>
      <c r="EAD34" s="7777"/>
      <c r="EAE34" s="1420">
        <f>SUM(EAF34:EAI34)</f>
        <v>0</v>
      </c>
      <c r="EAF34" s="1421"/>
      <c r="EAG34" s="1422"/>
      <c r="EAH34" s="1422"/>
      <c r="EAI34" s="1423"/>
      <c r="EAJ34" s="1419"/>
      <c r="EAK34" s="1424"/>
      <c r="EAL34" s="1421"/>
      <c r="EAM34" s="1419"/>
      <c r="EAN34" s="1423"/>
      <c r="EAO34" s="4889"/>
      <c r="EAP34" s="1425"/>
      <c r="EAQ34" s="1425"/>
      <c r="EAR34" s="1425"/>
      <c r="EAS34" s="7772" t="s">
        <v>3191</v>
      </c>
      <c r="EAT34" s="7777"/>
      <c r="EAU34" s="1420">
        <f>SUM(EAV34:EAY34)</f>
        <v>0</v>
      </c>
      <c r="EAV34" s="1421"/>
      <c r="EAW34" s="1422"/>
      <c r="EAX34" s="1422"/>
      <c r="EAY34" s="1423"/>
      <c r="EAZ34" s="1419"/>
      <c r="EBA34" s="1424"/>
      <c r="EBB34" s="1421"/>
      <c r="EBC34" s="1419"/>
      <c r="EBD34" s="1423"/>
      <c r="EBE34" s="4889"/>
      <c r="EBF34" s="1425"/>
      <c r="EBG34" s="1425"/>
      <c r="EBH34" s="1425"/>
      <c r="EBI34" s="7772" t="s">
        <v>3191</v>
      </c>
      <c r="EBJ34" s="7777"/>
      <c r="EBK34" s="1420">
        <f>SUM(EBL34:EBO34)</f>
        <v>0</v>
      </c>
      <c r="EBL34" s="1421"/>
      <c r="EBM34" s="1422"/>
      <c r="EBN34" s="1422"/>
      <c r="EBO34" s="1423"/>
      <c r="EBP34" s="1419"/>
      <c r="EBQ34" s="1424"/>
      <c r="EBR34" s="1421"/>
      <c r="EBS34" s="1419"/>
      <c r="EBT34" s="1423"/>
      <c r="EBU34" s="4889"/>
      <c r="EBV34" s="1425"/>
      <c r="EBW34" s="1425"/>
      <c r="EBX34" s="1425"/>
      <c r="EBY34" s="7772" t="s">
        <v>3191</v>
      </c>
      <c r="EBZ34" s="7777"/>
      <c r="ECA34" s="1420">
        <f>SUM(ECB34:ECE34)</f>
        <v>0</v>
      </c>
      <c r="ECB34" s="1421"/>
      <c r="ECC34" s="1422"/>
      <c r="ECD34" s="1422"/>
      <c r="ECE34" s="1423"/>
      <c r="ECF34" s="1419"/>
      <c r="ECG34" s="1424"/>
      <c r="ECH34" s="1421"/>
      <c r="ECI34" s="1419"/>
      <c r="ECJ34" s="1423"/>
      <c r="ECK34" s="4889"/>
      <c r="ECL34" s="1425"/>
      <c r="ECM34" s="1425"/>
      <c r="ECN34" s="1425"/>
      <c r="ECO34" s="7772" t="s">
        <v>3191</v>
      </c>
      <c r="ECP34" s="7777"/>
      <c r="ECQ34" s="1420">
        <f>SUM(ECR34:ECU34)</f>
        <v>0</v>
      </c>
      <c r="ECR34" s="1421"/>
      <c r="ECS34" s="1422"/>
      <c r="ECT34" s="1422"/>
      <c r="ECU34" s="1423"/>
      <c r="ECV34" s="1419"/>
      <c r="ECW34" s="1424"/>
      <c r="ECX34" s="1421"/>
      <c r="ECY34" s="1419"/>
      <c r="ECZ34" s="1423"/>
      <c r="EDA34" s="4889"/>
      <c r="EDB34" s="1425"/>
      <c r="EDC34" s="1425"/>
      <c r="EDD34" s="1425"/>
      <c r="EDE34" s="7772" t="s">
        <v>3191</v>
      </c>
      <c r="EDF34" s="7777"/>
      <c r="EDG34" s="1420">
        <f>SUM(EDH34:EDK34)</f>
        <v>0</v>
      </c>
      <c r="EDH34" s="1421"/>
      <c r="EDI34" s="1422"/>
      <c r="EDJ34" s="1422"/>
      <c r="EDK34" s="1423"/>
      <c r="EDL34" s="1419"/>
      <c r="EDM34" s="1424"/>
      <c r="EDN34" s="1421"/>
      <c r="EDO34" s="1419"/>
      <c r="EDP34" s="1423"/>
      <c r="EDQ34" s="4889"/>
      <c r="EDR34" s="1425"/>
      <c r="EDS34" s="1425"/>
      <c r="EDT34" s="1425"/>
      <c r="EDU34" s="7772" t="s">
        <v>3191</v>
      </c>
      <c r="EDV34" s="7777"/>
      <c r="EDW34" s="1420">
        <f>SUM(EDX34:EEA34)</f>
        <v>0</v>
      </c>
      <c r="EDX34" s="1421"/>
      <c r="EDY34" s="1422"/>
      <c r="EDZ34" s="1422"/>
      <c r="EEA34" s="1423"/>
      <c r="EEB34" s="1419"/>
      <c r="EEC34" s="1424"/>
      <c r="EED34" s="1421"/>
      <c r="EEE34" s="1419"/>
      <c r="EEF34" s="1423"/>
      <c r="EEG34" s="4889"/>
      <c r="EEH34" s="1425"/>
      <c r="EEI34" s="1425"/>
      <c r="EEJ34" s="1425"/>
      <c r="EEK34" s="7772" t="s">
        <v>3191</v>
      </c>
      <c r="EEL34" s="7777"/>
      <c r="EEM34" s="1420">
        <f>SUM(EEN34:EEQ34)</f>
        <v>0</v>
      </c>
      <c r="EEN34" s="1421"/>
      <c r="EEO34" s="1422"/>
      <c r="EEP34" s="1422"/>
      <c r="EEQ34" s="1423"/>
      <c r="EER34" s="1419"/>
      <c r="EES34" s="1424"/>
      <c r="EET34" s="1421"/>
      <c r="EEU34" s="1419"/>
      <c r="EEV34" s="1423"/>
      <c r="EEW34" s="4889"/>
      <c r="EEX34" s="1425"/>
      <c r="EEY34" s="1425"/>
      <c r="EEZ34" s="1425"/>
      <c r="EFA34" s="7772" t="s">
        <v>3191</v>
      </c>
      <c r="EFB34" s="7777"/>
      <c r="EFC34" s="1420">
        <f>SUM(EFD34:EFG34)</f>
        <v>0</v>
      </c>
      <c r="EFD34" s="1421"/>
      <c r="EFE34" s="1422"/>
      <c r="EFF34" s="1422"/>
      <c r="EFG34" s="1423"/>
      <c r="EFH34" s="1419"/>
      <c r="EFI34" s="1424"/>
      <c r="EFJ34" s="1421"/>
      <c r="EFK34" s="1419"/>
      <c r="EFL34" s="1423"/>
      <c r="EFM34" s="4889"/>
      <c r="EFN34" s="1425"/>
      <c r="EFO34" s="1425"/>
      <c r="EFP34" s="1425"/>
      <c r="EFQ34" s="7772" t="s">
        <v>3191</v>
      </c>
      <c r="EFR34" s="7777"/>
      <c r="EFS34" s="1420">
        <f>SUM(EFT34:EFW34)</f>
        <v>0</v>
      </c>
      <c r="EFT34" s="1421"/>
      <c r="EFU34" s="1422"/>
      <c r="EFV34" s="1422"/>
      <c r="EFW34" s="1423"/>
      <c r="EFX34" s="1419"/>
      <c r="EFY34" s="1424"/>
      <c r="EFZ34" s="1421"/>
      <c r="EGA34" s="1419"/>
      <c r="EGB34" s="1423"/>
      <c r="EGC34" s="4889"/>
      <c r="EGD34" s="1425"/>
      <c r="EGE34" s="1425"/>
      <c r="EGF34" s="1425"/>
      <c r="EGG34" s="7772" t="s">
        <v>3191</v>
      </c>
      <c r="EGH34" s="7777"/>
      <c r="EGI34" s="1420">
        <f>SUM(EGJ34:EGM34)</f>
        <v>0</v>
      </c>
      <c r="EGJ34" s="1421"/>
      <c r="EGK34" s="1422"/>
      <c r="EGL34" s="1422"/>
      <c r="EGM34" s="1423"/>
      <c r="EGN34" s="1419"/>
      <c r="EGO34" s="1424"/>
      <c r="EGP34" s="1421"/>
      <c r="EGQ34" s="1419"/>
      <c r="EGR34" s="1423"/>
      <c r="EGS34" s="4889"/>
      <c r="EGT34" s="1425"/>
      <c r="EGU34" s="1425"/>
      <c r="EGV34" s="1425"/>
      <c r="EGW34" s="7772" t="s">
        <v>3191</v>
      </c>
      <c r="EGX34" s="7777"/>
      <c r="EGY34" s="1420">
        <f>SUM(EGZ34:EHC34)</f>
        <v>0</v>
      </c>
      <c r="EGZ34" s="1421"/>
      <c r="EHA34" s="1422"/>
      <c r="EHB34" s="1422"/>
      <c r="EHC34" s="1423"/>
      <c r="EHD34" s="1419"/>
      <c r="EHE34" s="1424"/>
      <c r="EHF34" s="1421"/>
      <c r="EHG34" s="1419"/>
      <c r="EHH34" s="1423"/>
      <c r="EHI34" s="4889"/>
      <c r="EHJ34" s="1425"/>
      <c r="EHK34" s="1425"/>
      <c r="EHL34" s="1425"/>
      <c r="EHM34" s="7772" t="s">
        <v>3191</v>
      </c>
      <c r="EHN34" s="7777"/>
      <c r="EHO34" s="1420">
        <f>SUM(EHP34:EHS34)</f>
        <v>0</v>
      </c>
      <c r="EHP34" s="1421"/>
      <c r="EHQ34" s="1422"/>
      <c r="EHR34" s="1422"/>
      <c r="EHS34" s="1423"/>
      <c r="EHT34" s="1419"/>
      <c r="EHU34" s="1424"/>
      <c r="EHV34" s="1421"/>
      <c r="EHW34" s="1419"/>
      <c r="EHX34" s="1423"/>
      <c r="EHY34" s="4889"/>
      <c r="EHZ34" s="1425"/>
      <c r="EIA34" s="1425"/>
      <c r="EIB34" s="1425"/>
      <c r="EIC34" s="7772" t="s">
        <v>3191</v>
      </c>
      <c r="EID34" s="7777"/>
      <c r="EIE34" s="1420">
        <f>SUM(EIF34:EII34)</f>
        <v>0</v>
      </c>
      <c r="EIF34" s="1421"/>
      <c r="EIG34" s="1422"/>
      <c r="EIH34" s="1422"/>
      <c r="EII34" s="1423"/>
      <c r="EIJ34" s="1419"/>
      <c r="EIK34" s="1424"/>
      <c r="EIL34" s="1421"/>
      <c r="EIM34" s="1419"/>
      <c r="EIN34" s="1423"/>
      <c r="EIO34" s="4889"/>
      <c r="EIP34" s="1425"/>
      <c r="EIQ34" s="1425"/>
      <c r="EIR34" s="1425"/>
      <c r="EIS34" s="7772" t="s">
        <v>3191</v>
      </c>
      <c r="EIT34" s="7777"/>
      <c r="EIU34" s="1420">
        <f>SUM(EIV34:EIY34)</f>
        <v>0</v>
      </c>
      <c r="EIV34" s="1421"/>
      <c r="EIW34" s="1422"/>
      <c r="EIX34" s="1422"/>
      <c r="EIY34" s="1423"/>
      <c r="EIZ34" s="1419"/>
      <c r="EJA34" s="1424"/>
      <c r="EJB34" s="1421"/>
      <c r="EJC34" s="1419"/>
      <c r="EJD34" s="1423"/>
      <c r="EJE34" s="4889"/>
      <c r="EJF34" s="1425"/>
      <c r="EJG34" s="1425"/>
      <c r="EJH34" s="1425"/>
      <c r="EJI34" s="7772" t="s">
        <v>3191</v>
      </c>
      <c r="EJJ34" s="7777"/>
      <c r="EJK34" s="1420">
        <f>SUM(EJL34:EJO34)</f>
        <v>0</v>
      </c>
      <c r="EJL34" s="1421"/>
      <c r="EJM34" s="1422"/>
      <c r="EJN34" s="1422"/>
      <c r="EJO34" s="1423"/>
      <c r="EJP34" s="1419"/>
      <c r="EJQ34" s="1424"/>
      <c r="EJR34" s="1421"/>
      <c r="EJS34" s="1419"/>
      <c r="EJT34" s="1423"/>
      <c r="EJU34" s="4889"/>
      <c r="EJV34" s="1425"/>
      <c r="EJW34" s="1425"/>
      <c r="EJX34" s="1425"/>
      <c r="EJY34" s="7772" t="s">
        <v>3191</v>
      </c>
      <c r="EJZ34" s="7777"/>
      <c r="EKA34" s="1420">
        <f>SUM(EKB34:EKE34)</f>
        <v>0</v>
      </c>
      <c r="EKB34" s="1421"/>
      <c r="EKC34" s="1422"/>
      <c r="EKD34" s="1422"/>
      <c r="EKE34" s="1423"/>
      <c r="EKF34" s="1419"/>
      <c r="EKG34" s="1424"/>
      <c r="EKH34" s="1421"/>
      <c r="EKI34" s="1419"/>
      <c r="EKJ34" s="1423"/>
      <c r="EKK34" s="4889"/>
      <c r="EKL34" s="1425"/>
      <c r="EKM34" s="1425"/>
      <c r="EKN34" s="1425"/>
      <c r="EKO34" s="7772" t="s">
        <v>3191</v>
      </c>
      <c r="EKP34" s="7777"/>
      <c r="EKQ34" s="1420">
        <f>SUM(EKR34:EKU34)</f>
        <v>0</v>
      </c>
      <c r="EKR34" s="1421"/>
      <c r="EKS34" s="1422"/>
      <c r="EKT34" s="1422"/>
      <c r="EKU34" s="1423"/>
      <c r="EKV34" s="1419"/>
      <c r="EKW34" s="1424"/>
      <c r="EKX34" s="1421"/>
      <c r="EKY34" s="1419"/>
      <c r="EKZ34" s="1423"/>
      <c r="ELA34" s="4889"/>
      <c r="ELB34" s="1425"/>
      <c r="ELC34" s="1425"/>
      <c r="ELD34" s="1425"/>
      <c r="ELE34" s="7772" t="s">
        <v>3191</v>
      </c>
      <c r="ELF34" s="7777"/>
      <c r="ELG34" s="1420">
        <f>SUM(ELH34:ELK34)</f>
        <v>0</v>
      </c>
      <c r="ELH34" s="1421"/>
      <c r="ELI34" s="1422"/>
      <c r="ELJ34" s="1422"/>
      <c r="ELK34" s="1423"/>
      <c r="ELL34" s="1419"/>
      <c r="ELM34" s="1424"/>
      <c r="ELN34" s="1421"/>
      <c r="ELO34" s="1419"/>
      <c r="ELP34" s="1423"/>
      <c r="ELQ34" s="4889"/>
      <c r="ELR34" s="1425"/>
      <c r="ELS34" s="1425"/>
      <c r="ELT34" s="1425"/>
      <c r="ELU34" s="7772" t="s">
        <v>3191</v>
      </c>
      <c r="ELV34" s="7777"/>
      <c r="ELW34" s="1420">
        <f>SUM(ELX34:EMA34)</f>
        <v>0</v>
      </c>
      <c r="ELX34" s="1421"/>
      <c r="ELY34" s="1422"/>
      <c r="ELZ34" s="1422"/>
      <c r="EMA34" s="1423"/>
      <c r="EMB34" s="1419"/>
      <c r="EMC34" s="1424"/>
      <c r="EMD34" s="1421"/>
      <c r="EME34" s="1419"/>
      <c r="EMF34" s="1423"/>
      <c r="EMG34" s="4889"/>
      <c r="EMH34" s="1425"/>
      <c r="EMI34" s="1425"/>
      <c r="EMJ34" s="1425"/>
      <c r="EMK34" s="7772" t="s">
        <v>3191</v>
      </c>
      <c r="EML34" s="7777"/>
      <c r="EMM34" s="1420">
        <f>SUM(EMN34:EMQ34)</f>
        <v>0</v>
      </c>
      <c r="EMN34" s="1421"/>
      <c r="EMO34" s="1422"/>
      <c r="EMP34" s="1422"/>
      <c r="EMQ34" s="1423"/>
      <c r="EMR34" s="1419"/>
      <c r="EMS34" s="1424"/>
      <c r="EMT34" s="1421"/>
      <c r="EMU34" s="1419"/>
      <c r="EMV34" s="1423"/>
      <c r="EMW34" s="4889"/>
      <c r="EMX34" s="1425"/>
      <c r="EMY34" s="1425"/>
      <c r="EMZ34" s="1425"/>
      <c r="ENA34" s="7772" t="s">
        <v>3191</v>
      </c>
      <c r="ENB34" s="7777"/>
      <c r="ENC34" s="1420">
        <f>SUM(END34:ENG34)</f>
        <v>0</v>
      </c>
      <c r="END34" s="1421"/>
      <c r="ENE34" s="1422"/>
      <c r="ENF34" s="1422"/>
      <c r="ENG34" s="1423"/>
      <c r="ENH34" s="1419"/>
      <c r="ENI34" s="1424"/>
      <c r="ENJ34" s="1421"/>
      <c r="ENK34" s="1419"/>
      <c r="ENL34" s="1423"/>
      <c r="ENM34" s="4889"/>
      <c r="ENN34" s="1425"/>
      <c r="ENO34" s="1425"/>
      <c r="ENP34" s="1425"/>
      <c r="ENQ34" s="7772" t="s">
        <v>3191</v>
      </c>
      <c r="ENR34" s="7777"/>
      <c r="ENS34" s="1420">
        <f>SUM(ENT34:ENW34)</f>
        <v>0</v>
      </c>
      <c r="ENT34" s="1421"/>
      <c r="ENU34" s="1422"/>
      <c r="ENV34" s="1422"/>
      <c r="ENW34" s="1423"/>
      <c r="ENX34" s="1419"/>
      <c r="ENY34" s="1424"/>
      <c r="ENZ34" s="1421"/>
      <c r="EOA34" s="1419"/>
      <c r="EOB34" s="1423"/>
      <c r="EOC34" s="4889"/>
      <c r="EOD34" s="1425"/>
      <c r="EOE34" s="1425"/>
      <c r="EOF34" s="1425"/>
      <c r="EOG34" s="7772" t="s">
        <v>3191</v>
      </c>
      <c r="EOH34" s="7777"/>
      <c r="EOI34" s="1420">
        <f>SUM(EOJ34:EOM34)</f>
        <v>0</v>
      </c>
      <c r="EOJ34" s="1421"/>
      <c r="EOK34" s="1422"/>
      <c r="EOL34" s="1422"/>
      <c r="EOM34" s="1423"/>
      <c r="EON34" s="1419"/>
      <c r="EOO34" s="1424"/>
      <c r="EOP34" s="1421"/>
      <c r="EOQ34" s="1419"/>
      <c r="EOR34" s="1423"/>
      <c r="EOS34" s="4889"/>
      <c r="EOT34" s="1425"/>
      <c r="EOU34" s="1425"/>
      <c r="EOV34" s="1425"/>
      <c r="EOW34" s="7772" t="s">
        <v>3191</v>
      </c>
      <c r="EOX34" s="7777"/>
      <c r="EOY34" s="1420">
        <f>SUM(EOZ34:EPC34)</f>
        <v>0</v>
      </c>
      <c r="EOZ34" s="1421"/>
      <c r="EPA34" s="1422"/>
      <c r="EPB34" s="1422"/>
      <c r="EPC34" s="1423"/>
      <c r="EPD34" s="1419"/>
      <c r="EPE34" s="1424"/>
      <c r="EPF34" s="1421"/>
      <c r="EPG34" s="1419"/>
      <c r="EPH34" s="1423"/>
      <c r="EPI34" s="4889"/>
      <c r="EPJ34" s="1425"/>
      <c r="EPK34" s="1425"/>
      <c r="EPL34" s="1425"/>
      <c r="EPM34" s="7772" t="s">
        <v>3191</v>
      </c>
      <c r="EPN34" s="7777"/>
      <c r="EPO34" s="1420">
        <f>SUM(EPP34:EPS34)</f>
        <v>0</v>
      </c>
      <c r="EPP34" s="1421"/>
      <c r="EPQ34" s="1422"/>
      <c r="EPR34" s="1422"/>
      <c r="EPS34" s="1423"/>
      <c r="EPT34" s="1419"/>
      <c r="EPU34" s="1424"/>
      <c r="EPV34" s="1421"/>
      <c r="EPW34" s="1419"/>
      <c r="EPX34" s="1423"/>
      <c r="EPY34" s="4889"/>
      <c r="EPZ34" s="1425"/>
      <c r="EQA34" s="1425"/>
      <c r="EQB34" s="1425"/>
      <c r="EQC34" s="7772" t="s">
        <v>3191</v>
      </c>
      <c r="EQD34" s="7777"/>
      <c r="EQE34" s="1420">
        <f>SUM(EQF34:EQI34)</f>
        <v>0</v>
      </c>
      <c r="EQF34" s="1421"/>
      <c r="EQG34" s="1422"/>
      <c r="EQH34" s="1422"/>
      <c r="EQI34" s="1423"/>
      <c r="EQJ34" s="1419"/>
      <c r="EQK34" s="1424"/>
      <c r="EQL34" s="1421"/>
      <c r="EQM34" s="1419"/>
      <c r="EQN34" s="1423"/>
      <c r="EQO34" s="4889"/>
      <c r="EQP34" s="1425"/>
      <c r="EQQ34" s="1425"/>
      <c r="EQR34" s="1425"/>
      <c r="EQS34" s="7772" t="s">
        <v>3191</v>
      </c>
      <c r="EQT34" s="7777"/>
      <c r="EQU34" s="1420">
        <f>SUM(EQV34:EQY34)</f>
        <v>0</v>
      </c>
      <c r="EQV34" s="1421"/>
      <c r="EQW34" s="1422"/>
      <c r="EQX34" s="1422"/>
      <c r="EQY34" s="1423"/>
      <c r="EQZ34" s="1419"/>
      <c r="ERA34" s="1424"/>
      <c r="ERB34" s="1421"/>
      <c r="ERC34" s="1419"/>
      <c r="ERD34" s="1423"/>
      <c r="ERE34" s="4889"/>
      <c r="ERF34" s="1425"/>
      <c r="ERG34" s="1425"/>
      <c r="ERH34" s="1425"/>
      <c r="ERI34" s="7772" t="s">
        <v>3191</v>
      </c>
      <c r="ERJ34" s="7777"/>
      <c r="ERK34" s="1420">
        <f>SUM(ERL34:ERO34)</f>
        <v>0</v>
      </c>
      <c r="ERL34" s="1421"/>
      <c r="ERM34" s="1422"/>
      <c r="ERN34" s="1422"/>
      <c r="ERO34" s="1423"/>
      <c r="ERP34" s="1419"/>
      <c r="ERQ34" s="1424"/>
      <c r="ERR34" s="1421"/>
      <c r="ERS34" s="1419"/>
      <c r="ERT34" s="1423"/>
      <c r="ERU34" s="4889"/>
      <c r="ERV34" s="1425"/>
      <c r="ERW34" s="1425"/>
      <c r="ERX34" s="1425"/>
      <c r="ERY34" s="7772" t="s">
        <v>3191</v>
      </c>
      <c r="ERZ34" s="7777"/>
      <c r="ESA34" s="1420">
        <f>SUM(ESB34:ESE34)</f>
        <v>0</v>
      </c>
      <c r="ESB34" s="1421"/>
      <c r="ESC34" s="1422"/>
      <c r="ESD34" s="1422"/>
      <c r="ESE34" s="1423"/>
      <c r="ESF34" s="1419"/>
      <c r="ESG34" s="1424"/>
      <c r="ESH34" s="1421"/>
      <c r="ESI34" s="1419"/>
      <c r="ESJ34" s="1423"/>
      <c r="ESK34" s="4889"/>
      <c r="ESL34" s="1425"/>
      <c r="ESM34" s="1425"/>
      <c r="ESN34" s="1425"/>
      <c r="ESO34" s="7772" t="s">
        <v>3191</v>
      </c>
      <c r="ESP34" s="7777"/>
      <c r="ESQ34" s="1420">
        <f>SUM(ESR34:ESU34)</f>
        <v>0</v>
      </c>
      <c r="ESR34" s="1421"/>
      <c r="ESS34" s="1422"/>
      <c r="EST34" s="1422"/>
      <c r="ESU34" s="1423"/>
      <c r="ESV34" s="1419"/>
      <c r="ESW34" s="1424"/>
      <c r="ESX34" s="1421"/>
      <c r="ESY34" s="1419"/>
      <c r="ESZ34" s="1423"/>
      <c r="ETA34" s="4889"/>
      <c r="ETB34" s="1425"/>
      <c r="ETC34" s="1425"/>
      <c r="ETD34" s="1425"/>
      <c r="ETE34" s="7772" t="s">
        <v>3191</v>
      </c>
      <c r="ETF34" s="7777"/>
      <c r="ETG34" s="1420">
        <f>SUM(ETH34:ETK34)</f>
        <v>0</v>
      </c>
      <c r="ETH34" s="1421"/>
      <c r="ETI34" s="1422"/>
      <c r="ETJ34" s="1422"/>
      <c r="ETK34" s="1423"/>
      <c r="ETL34" s="1419"/>
      <c r="ETM34" s="1424"/>
      <c r="ETN34" s="1421"/>
      <c r="ETO34" s="1419"/>
      <c r="ETP34" s="1423"/>
      <c r="ETQ34" s="4889"/>
      <c r="ETR34" s="1425"/>
      <c r="ETS34" s="1425"/>
      <c r="ETT34" s="1425"/>
      <c r="ETU34" s="7772" t="s">
        <v>3191</v>
      </c>
      <c r="ETV34" s="7777"/>
      <c r="ETW34" s="1420">
        <f>SUM(ETX34:EUA34)</f>
        <v>0</v>
      </c>
      <c r="ETX34" s="1421"/>
      <c r="ETY34" s="1422"/>
      <c r="ETZ34" s="1422"/>
      <c r="EUA34" s="1423"/>
      <c r="EUB34" s="1419"/>
      <c r="EUC34" s="1424"/>
      <c r="EUD34" s="1421"/>
      <c r="EUE34" s="1419"/>
      <c r="EUF34" s="1423"/>
      <c r="EUG34" s="4889"/>
      <c r="EUH34" s="1425"/>
      <c r="EUI34" s="1425"/>
      <c r="EUJ34" s="1425"/>
      <c r="EUK34" s="7772" t="s">
        <v>3191</v>
      </c>
      <c r="EUL34" s="7777"/>
      <c r="EUM34" s="1420">
        <f>SUM(EUN34:EUQ34)</f>
        <v>0</v>
      </c>
      <c r="EUN34" s="1421"/>
      <c r="EUO34" s="1422"/>
      <c r="EUP34" s="1422"/>
      <c r="EUQ34" s="1423"/>
      <c r="EUR34" s="1419"/>
      <c r="EUS34" s="1424"/>
      <c r="EUT34" s="1421"/>
      <c r="EUU34" s="1419"/>
      <c r="EUV34" s="1423"/>
      <c r="EUW34" s="4889"/>
      <c r="EUX34" s="1425"/>
      <c r="EUY34" s="1425"/>
      <c r="EUZ34" s="1425"/>
      <c r="EVA34" s="7772" t="s">
        <v>3191</v>
      </c>
      <c r="EVB34" s="7777"/>
      <c r="EVC34" s="1420">
        <f>SUM(EVD34:EVG34)</f>
        <v>0</v>
      </c>
      <c r="EVD34" s="1421"/>
      <c r="EVE34" s="1422"/>
      <c r="EVF34" s="1422"/>
      <c r="EVG34" s="1423"/>
      <c r="EVH34" s="1419"/>
      <c r="EVI34" s="1424"/>
      <c r="EVJ34" s="1421"/>
      <c r="EVK34" s="1419"/>
      <c r="EVL34" s="1423"/>
      <c r="EVM34" s="4889"/>
      <c r="EVN34" s="1425"/>
      <c r="EVO34" s="1425"/>
      <c r="EVP34" s="1425"/>
      <c r="EVQ34" s="7772" t="s">
        <v>3191</v>
      </c>
      <c r="EVR34" s="7777"/>
      <c r="EVS34" s="1420">
        <f>SUM(EVT34:EVW34)</f>
        <v>0</v>
      </c>
      <c r="EVT34" s="1421"/>
      <c r="EVU34" s="1422"/>
      <c r="EVV34" s="1422"/>
      <c r="EVW34" s="1423"/>
      <c r="EVX34" s="1419"/>
      <c r="EVY34" s="1424"/>
      <c r="EVZ34" s="1421"/>
      <c r="EWA34" s="1419"/>
      <c r="EWB34" s="1423"/>
      <c r="EWC34" s="4889"/>
      <c r="EWD34" s="1425"/>
      <c r="EWE34" s="1425"/>
      <c r="EWF34" s="1425"/>
      <c r="EWG34" s="7772" t="s">
        <v>3191</v>
      </c>
      <c r="EWH34" s="7777"/>
      <c r="EWI34" s="1420">
        <f>SUM(EWJ34:EWM34)</f>
        <v>0</v>
      </c>
      <c r="EWJ34" s="1421"/>
      <c r="EWK34" s="1422"/>
      <c r="EWL34" s="1422"/>
      <c r="EWM34" s="1423"/>
      <c r="EWN34" s="1419"/>
      <c r="EWO34" s="1424"/>
      <c r="EWP34" s="1421"/>
      <c r="EWQ34" s="1419"/>
      <c r="EWR34" s="1423"/>
      <c r="EWS34" s="4889"/>
      <c r="EWT34" s="1425"/>
      <c r="EWU34" s="1425"/>
      <c r="EWV34" s="1425"/>
      <c r="EWW34" s="7772" t="s">
        <v>3191</v>
      </c>
      <c r="EWX34" s="7777"/>
      <c r="EWY34" s="1420">
        <f>SUM(EWZ34:EXC34)</f>
        <v>0</v>
      </c>
      <c r="EWZ34" s="1421"/>
      <c r="EXA34" s="1422"/>
      <c r="EXB34" s="1422"/>
      <c r="EXC34" s="1423"/>
      <c r="EXD34" s="1419"/>
      <c r="EXE34" s="1424"/>
      <c r="EXF34" s="1421"/>
      <c r="EXG34" s="1419"/>
      <c r="EXH34" s="1423"/>
      <c r="EXI34" s="4889"/>
      <c r="EXJ34" s="1425"/>
      <c r="EXK34" s="1425"/>
      <c r="EXL34" s="1425"/>
      <c r="EXM34" s="7772" t="s">
        <v>3191</v>
      </c>
      <c r="EXN34" s="7777"/>
      <c r="EXO34" s="1420">
        <f>SUM(EXP34:EXS34)</f>
        <v>0</v>
      </c>
      <c r="EXP34" s="1421"/>
      <c r="EXQ34" s="1422"/>
      <c r="EXR34" s="1422"/>
      <c r="EXS34" s="1423"/>
      <c r="EXT34" s="1419"/>
      <c r="EXU34" s="1424"/>
      <c r="EXV34" s="1421"/>
      <c r="EXW34" s="1419"/>
      <c r="EXX34" s="1423"/>
      <c r="EXY34" s="4889"/>
      <c r="EXZ34" s="1425"/>
      <c r="EYA34" s="1425"/>
      <c r="EYB34" s="1425"/>
      <c r="EYC34" s="7772" t="s">
        <v>3191</v>
      </c>
      <c r="EYD34" s="7777"/>
      <c r="EYE34" s="1420">
        <f>SUM(EYF34:EYI34)</f>
        <v>0</v>
      </c>
      <c r="EYF34" s="1421"/>
      <c r="EYG34" s="1422"/>
      <c r="EYH34" s="1422"/>
      <c r="EYI34" s="1423"/>
      <c r="EYJ34" s="1419"/>
      <c r="EYK34" s="1424"/>
      <c r="EYL34" s="1421"/>
      <c r="EYM34" s="1419"/>
      <c r="EYN34" s="1423"/>
      <c r="EYO34" s="4889"/>
      <c r="EYP34" s="1425"/>
      <c r="EYQ34" s="1425"/>
      <c r="EYR34" s="1425"/>
      <c r="EYS34" s="7772" t="s">
        <v>3191</v>
      </c>
      <c r="EYT34" s="7777"/>
      <c r="EYU34" s="1420">
        <f>SUM(EYV34:EYY34)</f>
        <v>0</v>
      </c>
      <c r="EYV34" s="1421"/>
      <c r="EYW34" s="1422"/>
      <c r="EYX34" s="1422"/>
      <c r="EYY34" s="1423"/>
      <c r="EYZ34" s="1419"/>
      <c r="EZA34" s="1424"/>
      <c r="EZB34" s="1421"/>
      <c r="EZC34" s="1419"/>
      <c r="EZD34" s="1423"/>
      <c r="EZE34" s="4889"/>
      <c r="EZF34" s="1425"/>
      <c r="EZG34" s="1425"/>
      <c r="EZH34" s="1425"/>
      <c r="EZI34" s="7772" t="s">
        <v>3191</v>
      </c>
      <c r="EZJ34" s="7777"/>
      <c r="EZK34" s="1420">
        <f>SUM(EZL34:EZO34)</f>
        <v>0</v>
      </c>
      <c r="EZL34" s="1421"/>
      <c r="EZM34" s="1422"/>
      <c r="EZN34" s="1422"/>
      <c r="EZO34" s="1423"/>
      <c r="EZP34" s="1419"/>
      <c r="EZQ34" s="1424"/>
      <c r="EZR34" s="1421"/>
      <c r="EZS34" s="1419"/>
      <c r="EZT34" s="1423"/>
      <c r="EZU34" s="4889"/>
      <c r="EZV34" s="1425"/>
      <c r="EZW34" s="1425"/>
      <c r="EZX34" s="1425"/>
      <c r="EZY34" s="7772" t="s">
        <v>3191</v>
      </c>
      <c r="EZZ34" s="7777"/>
      <c r="FAA34" s="1420">
        <f>SUM(FAB34:FAE34)</f>
        <v>0</v>
      </c>
      <c r="FAB34" s="1421"/>
      <c r="FAC34" s="1422"/>
      <c r="FAD34" s="1422"/>
      <c r="FAE34" s="1423"/>
      <c r="FAF34" s="1419"/>
      <c r="FAG34" s="1424"/>
      <c r="FAH34" s="1421"/>
      <c r="FAI34" s="1419"/>
      <c r="FAJ34" s="1423"/>
      <c r="FAK34" s="4889"/>
      <c r="FAL34" s="1425"/>
      <c r="FAM34" s="1425"/>
      <c r="FAN34" s="1425"/>
      <c r="FAO34" s="7772" t="s">
        <v>3191</v>
      </c>
      <c r="FAP34" s="7777"/>
      <c r="FAQ34" s="1420">
        <f>SUM(FAR34:FAU34)</f>
        <v>0</v>
      </c>
      <c r="FAR34" s="1421"/>
      <c r="FAS34" s="1422"/>
      <c r="FAT34" s="1422"/>
      <c r="FAU34" s="1423"/>
      <c r="FAV34" s="1419"/>
      <c r="FAW34" s="1424"/>
      <c r="FAX34" s="1421"/>
      <c r="FAY34" s="1419"/>
      <c r="FAZ34" s="1423"/>
      <c r="FBA34" s="4889"/>
      <c r="FBB34" s="1425"/>
      <c r="FBC34" s="1425"/>
      <c r="FBD34" s="1425"/>
      <c r="FBE34" s="7772" t="s">
        <v>3191</v>
      </c>
      <c r="FBF34" s="7777"/>
      <c r="FBG34" s="1420">
        <f>SUM(FBH34:FBK34)</f>
        <v>0</v>
      </c>
      <c r="FBH34" s="1421"/>
      <c r="FBI34" s="1422"/>
      <c r="FBJ34" s="1422"/>
      <c r="FBK34" s="1423"/>
      <c r="FBL34" s="1419"/>
      <c r="FBM34" s="1424"/>
      <c r="FBN34" s="1421"/>
      <c r="FBO34" s="1419"/>
      <c r="FBP34" s="1423"/>
      <c r="FBQ34" s="4889"/>
      <c r="FBR34" s="1425"/>
      <c r="FBS34" s="1425"/>
      <c r="FBT34" s="1425"/>
      <c r="FBU34" s="7772" t="s">
        <v>3191</v>
      </c>
      <c r="FBV34" s="7777"/>
      <c r="FBW34" s="1420">
        <f>SUM(FBX34:FCA34)</f>
        <v>0</v>
      </c>
      <c r="FBX34" s="1421"/>
      <c r="FBY34" s="1422"/>
      <c r="FBZ34" s="1422"/>
      <c r="FCA34" s="1423"/>
      <c r="FCB34" s="1419"/>
      <c r="FCC34" s="1424"/>
      <c r="FCD34" s="1421"/>
      <c r="FCE34" s="1419"/>
      <c r="FCF34" s="1423"/>
      <c r="FCG34" s="4889"/>
      <c r="FCH34" s="1425"/>
      <c r="FCI34" s="1425"/>
      <c r="FCJ34" s="1425"/>
      <c r="FCK34" s="7772" t="s">
        <v>3191</v>
      </c>
      <c r="FCL34" s="7777"/>
      <c r="FCM34" s="1420">
        <f>SUM(FCN34:FCQ34)</f>
        <v>0</v>
      </c>
      <c r="FCN34" s="1421"/>
      <c r="FCO34" s="1422"/>
      <c r="FCP34" s="1422"/>
      <c r="FCQ34" s="1423"/>
      <c r="FCR34" s="1419"/>
      <c r="FCS34" s="1424"/>
      <c r="FCT34" s="1421"/>
      <c r="FCU34" s="1419"/>
      <c r="FCV34" s="1423"/>
      <c r="FCW34" s="4889"/>
      <c r="FCX34" s="1425"/>
      <c r="FCY34" s="1425"/>
      <c r="FCZ34" s="1425"/>
      <c r="FDA34" s="7772" t="s">
        <v>3191</v>
      </c>
      <c r="FDB34" s="7777"/>
      <c r="FDC34" s="1420">
        <f>SUM(FDD34:FDG34)</f>
        <v>0</v>
      </c>
      <c r="FDD34" s="1421"/>
      <c r="FDE34" s="1422"/>
      <c r="FDF34" s="1422"/>
      <c r="FDG34" s="1423"/>
      <c r="FDH34" s="1419"/>
      <c r="FDI34" s="1424"/>
      <c r="FDJ34" s="1421"/>
      <c r="FDK34" s="1419"/>
      <c r="FDL34" s="1423"/>
      <c r="FDM34" s="4889"/>
      <c r="FDN34" s="1425"/>
      <c r="FDO34" s="1425"/>
      <c r="FDP34" s="1425"/>
      <c r="FDQ34" s="7772" t="s">
        <v>3191</v>
      </c>
      <c r="FDR34" s="7777"/>
      <c r="FDS34" s="1420">
        <f>SUM(FDT34:FDW34)</f>
        <v>0</v>
      </c>
      <c r="FDT34" s="1421"/>
      <c r="FDU34" s="1422"/>
      <c r="FDV34" s="1422"/>
      <c r="FDW34" s="1423"/>
      <c r="FDX34" s="1419"/>
      <c r="FDY34" s="1424"/>
      <c r="FDZ34" s="1421"/>
      <c r="FEA34" s="1419"/>
      <c r="FEB34" s="1423"/>
      <c r="FEC34" s="4889"/>
      <c r="FED34" s="1425"/>
      <c r="FEE34" s="1425"/>
      <c r="FEF34" s="1425"/>
      <c r="FEG34" s="7772" t="s">
        <v>3191</v>
      </c>
      <c r="FEH34" s="7777"/>
      <c r="FEI34" s="1420">
        <f>SUM(FEJ34:FEM34)</f>
        <v>0</v>
      </c>
      <c r="FEJ34" s="1421"/>
      <c r="FEK34" s="1422"/>
      <c r="FEL34" s="1422"/>
      <c r="FEM34" s="1423"/>
      <c r="FEN34" s="1419"/>
      <c r="FEO34" s="1424"/>
      <c r="FEP34" s="1421"/>
      <c r="FEQ34" s="1419"/>
      <c r="FER34" s="1423"/>
      <c r="FES34" s="4889"/>
      <c r="FET34" s="1425"/>
      <c r="FEU34" s="1425"/>
      <c r="FEV34" s="1425"/>
      <c r="FEW34" s="7772" t="s">
        <v>3191</v>
      </c>
      <c r="FEX34" s="7777"/>
      <c r="FEY34" s="1420">
        <f>SUM(FEZ34:FFC34)</f>
        <v>0</v>
      </c>
      <c r="FEZ34" s="1421"/>
      <c r="FFA34" s="1422"/>
      <c r="FFB34" s="1422"/>
      <c r="FFC34" s="1423"/>
      <c r="FFD34" s="1419"/>
      <c r="FFE34" s="1424"/>
      <c r="FFF34" s="1421"/>
      <c r="FFG34" s="1419"/>
      <c r="FFH34" s="1423"/>
      <c r="FFI34" s="4889"/>
      <c r="FFJ34" s="1425"/>
      <c r="FFK34" s="1425"/>
      <c r="FFL34" s="1425"/>
      <c r="FFM34" s="7772" t="s">
        <v>3191</v>
      </c>
      <c r="FFN34" s="7777"/>
      <c r="FFO34" s="1420">
        <f>SUM(FFP34:FFS34)</f>
        <v>0</v>
      </c>
      <c r="FFP34" s="1421"/>
      <c r="FFQ34" s="1422"/>
      <c r="FFR34" s="1422"/>
      <c r="FFS34" s="1423"/>
      <c r="FFT34" s="1419"/>
      <c r="FFU34" s="1424"/>
      <c r="FFV34" s="1421"/>
      <c r="FFW34" s="1419"/>
      <c r="FFX34" s="1423"/>
      <c r="FFY34" s="4889"/>
      <c r="FFZ34" s="1425"/>
      <c r="FGA34" s="1425"/>
      <c r="FGB34" s="1425"/>
      <c r="FGC34" s="7772" t="s">
        <v>3191</v>
      </c>
      <c r="FGD34" s="7777"/>
      <c r="FGE34" s="1420">
        <f>SUM(FGF34:FGI34)</f>
        <v>0</v>
      </c>
      <c r="FGF34" s="1421"/>
      <c r="FGG34" s="1422"/>
      <c r="FGH34" s="1422"/>
      <c r="FGI34" s="1423"/>
      <c r="FGJ34" s="1419"/>
      <c r="FGK34" s="1424"/>
      <c r="FGL34" s="1421"/>
      <c r="FGM34" s="1419"/>
      <c r="FGN34" s="1423"/>
      <c r="FGO34" s="4889"/>
      <c r="FGP34" s="1425"/>
      <c r="FGQ34" s="1425"/>
      <c r="FGR34" s="1425"/>
      <c r="FGS34" s="7772" t="s">
        <v>3191</v>
      </c>
      <c r="FGT34" s="7777"/>
      <c r="FGU34" s="1420">
        <f>SUM(FGV34:FGY34)</f>
        <v>0</v>
      </c>
      <c r="FGV34" s="1421"/>
      <c r="FGW34" s="1422"/>
      <c r="FGX34" s="1422"/>
      <c r="FGY34" s="1423"/>
      <c r="FGZ34" s="1419"/>
      <c r="FHA34" s="1424"/>
      <c r="FHB34" s="1421"/>
      <c r="FHC34" s="1419"/>
      <c r="FHD34" s="1423"/>
      <c r="FHE34" s="4889"/>
      <c r="FHF34" s="1425"/>
      <c r="FHG34" s="1425"/>
      <c r="FHH34" s="1425"/>
      <c r="FHI34" s="7772" t="s">
        <v>3191</v>
      </c>
      <c r="FHJ34" s="7777"/>
      <c r="FHK34" s="1420">
        <f>SUM(FHL34:FHO34)</f>
        <v>0</v>
      </c>
      <c r="FHL34" s="1421"/>
      <c r="FHM34" s="1422"/>
      <c r="FHN34" s="1422"/>
      <c r="FHO34" s="1423"/>
      <c r="FHP34" s="1419"/>
      <c r="FHQ34" s="1424"/>
      <c r="FHR34" s="1421"/>
      <c r="FHS34" s="1419"/>
      <c r="FHT34" s="1423"/>
      <c r="FHU34" s="4889"/>
      <c r="FHV34" s="1425"/>
      <c r="FHW34" s="1425"/>
      <c r="FHX34" s="1425"/>
      <c r="FHY34" s="7772" t="s">
        <v>3191</v>
      </c>
      <c r="FHZ34" s="7777"/>
      <c r="FIA34" s="1420">
        <f>SUM(FIB34:FIE34)</f>
        <v>0</v>
      </c>
      <c r="FIB34" s="1421"/>
      <c r="FIC34" s="1422"/>
      <c r="FID34" s="1422"/>
      <c r="FIE34" s="1423"/>
      <c r="FIF34" s="1419"/>
      <c r="FIG34" s="1424"/>
      <c r="FIH34" s="1421"/>
      <c r="FII34" s="1419"/>
      <c r="FIJ34" s="1423"/>
      <c r="FIK34" s="4889"/>
      <c r="FIL34" s="1425"/>
      <c r="FIM34" s="1425"/>
      <c r="FIN34" s="1425"/>
      <c r="FIO34" s="7772" t="s">
        <v>3191</v>
      </c>
      <c r="FIP34" s="7777"/>
      <c r="FIQ34" s="1420">
        <f>SUM(FIR34:FIU34)</f>
        <v>0</v>
      </c>
      <c r="FIR34" s="1421"/>
      <c r="FIS34" s="1422"/>
      <c r="FIT34" s="1422"/>
      <c r="FIU34" s="1423"/>
      <c r="FIV34" s="1419"/>
      <c r="FIW34" s="1424"/>
      <c r="FIX34" s="1421"/>
      <c r="FIY34" s="1419"/>
      <c r="FIZ34" s="1423"/>
      <c r="FJA34" s="4889"/>
      <c r="FJB34" s="1425"/>
      <c r="FJC34" s="1425"/>
      <c r="FJD34" s="1425"/>
      <c r="FJE34" s="7772" t="s">
        <v>3191</v>
      </c>
      <c r="FJF34" s="7777"/>
      <c r="FJG34" s="1420">
        <f>SUM(FJH34:FJK34)</f>
        <v>0</v>
      </c>
      <c r="FJH34" s="1421"/>
      <c r="FJI34" s="1422"/>
      <c r="FJJ34" s="1422"/>
      <c r="FJK34" s="1423"/>
      <c r="FJL34" s="1419"/>
      <c r="FJM34" s="1424"/>
      <c r="FJN34" s="1421"/>
      <c r="FJO34" s="1419"/>
      <c r="FJP34" s="1423"/>
      <c r="FJQ34" s="4889"/>
      <c r="FJR34" s="1425"/>
      <c r="FJS34" s="1425"/>
      <c r="FJT34" s="1425"/>
      <c r="FJU34" s="7772" t="s">
        <v>3191</v>
      </c>
      <c r="FJV34" s="7777"/>
      <c r="FJW34" s="1420">
        <f>SUM(FJX34:FKA34)</f>
        <v>0</v>
      </c>
      <c r="FJX34" s="1421"/>
      <c r="FJY34" s="1422"/>
      <c r="FJZ34" s="1422"/>
      <c r="FKA34" s="1423"/>
      <c r="FKB34" s="1419"/>
      <c r="FKC34" s="1424"/>
      <c r="FKD34" s="1421"/>
      <c r="FKE34" s="1419"/>
      <c r="FKF34" s="1423"/>
      <c r="FKG34" s="4889"/>
      <c r="FKH34" s="1425"/>
      <c r="FKI34" s="1425"/>
      <c r="FKJ34" s="1425"/>
      <c r="FKK34" s="7772" t="s">
        <v>3191</v>
      </c>
      <c r="FKL34" s="7777"/>
      <c r="FKM34" s="1420">
        <f>SUM(FKN34:FKQ34)</f>
        <v>0</v>
      </c>
      <c r="FKN34" s="1421"/>
      <c r="FKO34" s="1422"/>
      <c r="FKP34" s="1422"/>
      <c r="FKQ34" s="1423"/>
      <c r="FKR34" s="1419"/>
      <c r="FKS34" s="1424"/>
      <c r="FKT34" s="1421"/>
      <c r="FKU34" s="1419"/>
      <c r="FKV34" s="1423"/>
      <c r="FKW34" s="4889"/>
      <c r="FKX34" s="1425"/>
      <c r="FKY34" s="1425"/>
      <c r="FKZ34" s="1425"/>
      <c r="FLA34" s="7772" t="s">
        <v>3191</v>
      </c>
      <c r="FLB34" s="7777"/>
      <c r="FLC34" s="1420">
        <f>SUM(FLD34:FLG34)</f>
        <v>0</v>
      </c>
      <c r="FLD34" s="1421"/>
      <c r="FLE34" s="1422"/>
      <c r="FLF34" s="1422"/>
      <c r="FLG34" s="1423"/>
      <c r="FLH34" s="1419"/>
      <c r="FLI34" s="1424"/>
      <c r="FLJ34" s="1421"/>
      <c r="FLK34" s="1419"/>
      <c r="FLL34" s="1423"/>
      <c r="FLM34" s="4889"/>
      <c r="FLN34" s="1425"/>
      <c r="FLO34" s="1425"/>
      <c r="FLP34" s="1425"/>
      <c r="FLQ34" s="7772" t="s">
        <v>3191</v>
      </c>
      <c r="FLR34" s="7777"/>
      <c r="FLS34" s="1420">
        <f>SUM(FLT34:FLW34)</f>
        <v>0</v>
      </c>
      <c r="FLT34" s="1421"/>
      <c r="FLU34" s="1422"/>
      <c r="FLV34" s="1422"/>
      <c r="FLW34" s="1423"/>
      <c r="FLX34" s="1419"/>
      <c r="FLY34" s="1424"/>
      <c r="FLZ34" s="1421"/>
      <c r="FMA34" s="1419"/>
      <c r="FMB34" s="1423"/>
      <c r="FMC34" s="4889"/>
      <c r="FMD34" s="1425"/>
      <c r="FME34" s="1425"/>
      <c r="FMF34" s="1425"/>
      <c r="FMG34" s="7772" t="s">
        <v>3191</v>
      </c>
      <c r="FMH34" s="7777"/>
      <c r="FMI34" s="1420">
        <f>SUM(FMJ34:FMM34)</f>
        <v>0</v>
      </c>
      <c r="FMJ34" s="1421"/>
      <c r="FMK34" s="1422"/>
      <c r="FML34" s="1422"/>
      <c r="FMM34" s="1423"/>
      <c r="FMN34" s="1419"/>
      <c r="FMO34" s="1424"/>
      <c r="FMP34" s="1421"/>
      <c r="FMQ34" s="1419"/>
      <c r="FMR34" s="1423"/>
      <c r="FMS34" s="4889"/>
      <c r="FMT34" s="1425"/>
      <c r="FMU34" s="1425"/>
      <c r="FMV34" s="1425"/>
      <c r="FMW34" s="7772" t="s">
        <v>3191</v>
      </c>
      <c r="FMX34" s="7777"/>
      <c r="FMY34" s="1420">
        <f>SUM(FMZ34:FNC34)</f>
        <v>0</v>
      </c>
      <c r="FMZ34" s="1421"/>
      <c r="FNA34" s="1422"/>
      <c r="FNB34" s="1422"/>
      <c r="FNC34" s="1423"/>
      <c r="FND34" s="1419"/>
      <c r="FNE34" s="1424"/>
      <c r="FNF34" s="1421"/>
      <c r="FNG34" s="1419"/>
      <c r="FNH34" s="1423"/>
      <c r="FNI34" s="4889"/>
      <c r="FNJ34" s="1425"/>
      <c r="FNK34" s="1425"/>
      <c r="FNL34" s="1425"/>
      <c r="FNM34" s="7772" t="s">
        <v>3191</v>
      </c>
      <c r="FNN34" s="7777"/>
      <c r="FNO34" s="1420">
        <f>SUM(FNP34:FNS34)</f>
        <v>0</v>
      </c>
      <c r="FNP34" s="1421"/>
      <c r="FNQ34" s="1422"/>
      <c r="FNR34" s="1422"/>
      <c r="FNS34" s="1423"/>
      <c r="FNT34" s="1419"/>
      <c r="FNU34" s="1424"/>
      <c r="FNV34" s="1421"/>
      <c r="FNW34" s="1419"/>
      <c r="FNX34" s="1423"/>
      <c r="FNY34" s="4889"/>
      <c r="FNZ34" s="1425"/>
      <c r="FOA34" s="1425"/>
      <c r="FOB34" s="1425"/>
      <c r="FOC34" s="7772" t="s">
        <v>3191</v>
      </c>
      <c r="FOD34" s="7777"/>
      <c r="FOE34" s="1420">
        <f>SUM(FOF34:FOI34)</f>
        <v>0</v>
      </c>
      <c r="FOF34" s="1421"/>
      <c r="FOG34" s="1422"/>
      <c r="FOH34" s="1422"/>
      <c r="FOI34" s="1423"/>
      <c r="FOJ34" s="1419"/>
      <c r="FOK34" s="1424"/>
      <c r="FOL34" s="1421"/>
      <c r="FOM34" s="1419"/>
      <c r="FON34" s="1423"/>
      <c r="FOO34" s="4889"/>
      <c r="FOP34" s="1425"/>
      <c r="FOQ34" s="1425"/>
      <c r="FOR34" s="1425"/>
      <c r="FOS34" s="7772" t="s">
        <v>3191</v>
      </c>
      <c r="FOT34" s="7777"/>
      <c r="FOU34" s="1420">
        <f>SUM(FOV34:FOY34)</f>
        <v>0</v>
      </c>
      <c r="FOV34" s="1421"/>
      <c r="FOW34" s="1422"/>
      <c r="FOX34" s="1422"/>
      <c r="FOY34" s="1423"/>
      <c r="FOZ34" s="1419"/>
      <c r="FPA34" s="1424"/>
      <c r="FPB34" s="1421"/>
      <c r="FPC34" s="1419"/>
      <c r="FPD34" s="1423"/>
      <c r="FPE34" s="4889"/>
      <c r="FPF34" s="1425"/>
      <c r="FPG34" s="1425"/>
      <c r="FPH34" s="1425"/>
      <c r="FPI34" s="7772" t="s">
        <v>3191</v>
      </c>
      <c r="FPJ34" s="7777"/>
      <c r="FPK34" s="1420">
        <f>SUM(FPL34:FPO34)</f>
        <v>0</v>
      </c>
      <c r="FPL34" s="1421"/>
      <c r="FPM34" s="1422"/>
      <c r="FPN34" s="1422"/>
      <c r="FPO34" s="1423"/>
      <c r="FPP34" s="1419"/>
      <c r="FPQ34" s="1424"/>
      <c r="FPR34" s="1421"/>
      <c r="FPS34" s="1419"/>
      <c r="FPT34" s="1423"/>
      <c r="FPU34" s="4889"/>
      <c r="FPV34" s="1425"/>
      <c r="FPW34" s="1425"/>
      <c r="FPX34" s="1425"/>
      <c r="FPY34" s="7772" t="s">
        <v>3191</v>
      </c>
      <c r="FPZ34" s="7777"/>
      <c r="FQA34" s="1420">
        <f>SUM(FQB34:FQE34)</f>
        <v>0</v>
      </c>
      <c r="FQB34" s="1421"/>
      <c r="FQC34" s="1422"/>
      <c r="FQD34" s="1422"/>
      <c r="FQE34" s="1423"/>
      <c r="FQF34" s="1419"/>
      <c r="FQG34" s="1424"/>
      <c r="FQH34" s="1421"/>
      <c r="FQI34" s="1419"/>
      <c r="FQJ34" s="1423"/>
      <c r="FQK34" s="4889"/>
      <c r="FQL34" s="1425"/>
      <c r="FQM34" s="1425"/>
      <c r="FQN34" s="1425"/>
      <c r="FQO34" s="7772" t="s">
        <v>3191</v>
      </c>
      <c r="FQP34" s="7777"/>
      <c r="FQQ34" s="1420">
        <f>SUM(FQR34:FQU34)</f>
        <v>0</v>
      </c>
      <c r="FQR34" s="1421"/>
      <c r="FQS34" s="1422"/>
      <c r="FQT34" s="1422"/>
      <c r="FQU34" s="1423"/>
      <c r="FQV34" s="1419"/>
      <c r="FQW34" s="1424"/>
      <c r="FQX34" s="1421"/>
      <c r="FQY34" s="1419"/>
      <c r="FQZ34" s="1423"/>
      <c r="FRA34" s="4889"/>
      <c r="FRB34" s="1425"/>
      <c r="FRC34" s="1425"/>
      <c r="FRD34" s="1425"/>
      <c r="FRE34" s="7772" t="s">
        <v>3191</v>
      </c>
      <c r="FRF34" s="7777"/>
      <c r="FRG34" s="1420">
        <f>SUM(FRH34:FRK34)</f>
        <v>0</v>
      </c>
      <c r="FRH34" s="1421"/>
      <c r="FRI34" s="1422"/>
      <c r="FRJ34" s="1422"/>
      <c r="FRK34" s="1423"/>
      <c r="FRL34" s="1419"/>
      <c r="FRM34" s="1424"/>
      <c r="FRN34" s="1421"/>
      <c r="FRO34" s="1419"/>
      <c r="FRP34" s="1423"/>
      <c r="FRQ34" s="4889"/>
      <c r="FRR34" s="1425"/>
      <c r="FRS34" s="1425"/>
      <c r="FRT34" s="1425"/>
      <c r="FRU34" s="7772" t="s">
        <v>3191</v>
      </c>
      <c r="FRV34" s="7777"/>
      <c r="FRW34" s="1420">
        <f>SUM(FRX34:FSA34)</f>
        <v>0</v>
      </c>
      <c r="FRX34" s="1421"/>
      <c r="FRY34" s="1422"/>
      <c r="FRZ34" s="1422"/>
      <c r="FSA34" s="1423"/>
      <c r="FSB34" s="1419"/>
      <c r="FSC34" s="1424"/>
      <c r="FSD34" s="1421"/>
      <c r="FSE34" s="1419"/>
      <c r="FSF34" s="1423"/>
      <c r="FSG34" s="4889"/>
      <c r="FSH34" s="1425"/>
      <c r="FSI34" s="1425"/>
      <c r="FSJ34" s="1425"/>
      <c r="FSK34" s="7772" t="s">
        <v>3191</v>
      </c>
      <c r="FSL34" s="7777"/>
      <c r="FSM34" s="1420">
        <f>SUM(FSN34:FSQ34)</f>
        <v>0</v>
      </c>
      <c r="FSN34" s="1421"/>
      <c r="FSO34" s="1422"/>
      <c r="FSP34" s="1422"/>
      <c r="FSQ34" s="1423"/>
      <c r="FSR34" s="1419"/>
      <c r="FSS34" s="1424"/>
      <c r="FST34" s="1421"/>
      <c r="FSU34" s="1419"/>
      <c r="FSV34" s="1423"/>
      <c r="FSW34" s="4889"/>
      <c r="FSX34" s="1425"/>
      <c r="FSY34" s="1425"/>
      <c r="FSZ34" s="1425"/>
      <c r="FTA34" s="7772" t="s">
        <v>3191</v>
      </c>
      <c r="FTB34" s="7777"/>
      <c r="FTC34" s="1420">
        <f>SUM(FTD34:FTG34)</f>
        <v>0</v>
      </c>
      <c r="FTD34" s="1421"/>
      <c r="FTE34" s="1422"/>
      <c r="FTF34" s="1422"/>
      <c r="FTG34" s="1423"/>
      <c r="FTH34" s="1419"/>
      <c r="FTI34" s="1424"/>
      <c r="FTJ34" s="1421"/>
      <c r="FTK34" s="1419"/>
      <c r="FTL34" s="1423"/>
      <c r="FTM34" s="4889"/>
      <c r="FTN34" s="1425"/>
      <c r="FTO34" s="1425"/>
      <c r="FTP34" s="1425"/>
      <c r="FTQ34" s="7772" t="s">
        <v>3191</v>
      </c>
      <c r="FTR34" s="7777"/>
      <c r="FTS34" s="1420">
        <f>SUM(FTT34:FTW34)</f>
        <v>0</v>
      </c>
      <c r="FTT34" s="1421"/>
      <c r="FTU34" s="1422"/>
      <c r="FTV34" s="1422"/>
      <c r="FTW34" s="1423"/>
      <c r="FTX34" s="1419"/>
      <c r="FTY34" s="1424"/>
      <c r="FTZ34" s="1421"/>
      <c r="FUA34" s="1419"/>
      <c r="FUB34" s="1423"/>
      <c r="FUC34" s="4889"/>
      <c r="FUD34" s="1425"/>
      <c r="FUE34" s="1425"/>
      <c r="FUF34" s="1425"/>
      <c r="FUG34" s="7772" t="s">
        <v>3191</v>
      </c>
      <c r="FUH34" s="7777"/>
      <c r="FUI34" s="1420">
        <f>SUM(FUJ34:FUM34)</f>
        <v>0</v>
      </c>
      <c r="FUJ34" s="1421"/>
      <c r="FUK34" s="1422"/>
      <c r="FUL34" s="1422"/>
      <c r="FUM34" s="1423"/>
      <c r="FUN34" s="1419"/>
      <c r="FUO34" s="1424"/>
      <c r="FUP34" s="1421"/>
      <c r="FUQ34" s="1419"/>
      <c r="FUR34" s="1423"/>
      <c r="FUS34" s="4889"/>
      <c r="FUT34" s="1425"/>
      <c r="FUU34" s="1425"/>
      <c r="FUV34" s="1425"/>
      <c r="FUW34" s="7772" t="s">
        <v>3191</v>
      </c>
      <c r="FUX34" s="7777"/>
      <c r="FUY34" s="1420">
        <f>SUM(FUZ34:FVC34)</f>
        <v>0</v>
      </c>
      <c r="FUZ34" s="1421"/>
      <c r="FVA34" s="1422"/>
      <c r="FVB34" s="1422"/>
      <c r="FVC34" s="1423"/>
      <c r="FVD34" s="1419"/>
      <c r="FVE34" s="1424"/>
      <c r="FVF34" s="1421"/>
      <c r="FVG34" s="1419"/>
      <c r="FVH34" s="1423"/>
      <c r="FVI34" s="4889"/>
      <c r="FVJ34" s="1425"/>
      <c r="FVK34" s="1425"/>
      <c r="FVL34" s="1425"/>
      <c r="FVM34" s="7772" t="s">
        <v>3191</v>
      </c>
      <c r="FVN34" s="7777"/>
      <c r="FVO34" s="1420">
        <f>SUM(FVP34:FVS34)</f>
        <v>0</v>
      </c>
      <c r="FVP34" s="1421"/>
      <c r="FVQ34" s="1422"/>
      <c r="FVR34" s="1422"/>
      <c r="FVS34" s="1423"/>
      <c r="FVT34" s="1419"/>
      <c r="FVU34" s="1424"/>
      <c r="FVV34" s="1421"/>
      <c r="FVW34" s="1419"/>
      <c r="FVX34" s="1423"/>
      <c r="FVY34" s="4889"/>
      <c r="FVZ34" s="1425"/>
      <c r="FWA34" s="1425"/>
      <c r="FWB34" s="1425"/>
      <c r="FWC34" s="7772" t="s">
        <v>3191</v>
      </c>
      <c r="FWD34" s="7777"/>
      <c r="FWE34" s="1420">
        <f>SUM(FWF34:FWI34)</f>
        <v>0</v>
      </c>
      <c r="FWF34" s="1421"/>
      <c r="FWG34" s="1422"/>
      <c r="FWH34" s="1422"/>
      <c r="FWI34" s="1423"/>
      <c r="FWJ34" s="1419"/>
      <c r="FWK34" s="1424"/>
      <c r="FWL34" s="1421"/>
      <c r="FWM34" s="1419"/>
      <c r="FWN34" s="1423"/>
      <c r="FWO34" s="4889"/>
      <c r="FWP34" s="1425"/>
      <c r="FWQ34" s="1425"/>
      <c r="FWR34" s="1425"/>
      <c r="FWS34" s="7772" t="s">
        <v>3191</v>
      </c>
      <c r="FWT34" s="7777"/>
      <c r="FWU34" s="1420">
        <f>SUM(FWV34:FWY34)</f>
        <v>0</v>
      </c>
      <c r="FWV34" s="1421"/>
      <c r="FWW34" s="1422"/>
      <c r="FWX34" s="1422"/>
      <c r="FWY34" s="1423"/>
      <c r="FWZ34" s="1419"/>
      <c r="FXA34" s="1424"/>
      <c r="FXB34" s="1421"/>
      <c r="FXC34" s="1419"/>
      <c r="FXD34" s="1423"/>
      <c r="FXE34" s="4889"/>
      <c r="FXF34" s="1425"/>
      <c r="FXG34" s="1425"/>
      <c r="FXH34" s="1425"/>
      <c r="FXI34" s="7772" t="s">
        <v>3191</v>
      </c>
      <c r="FXJ34" s="7777"/>
      <c r="FXK34" s="1420">
        <f>SUM(FXL34:FXO34)</f>
        <v>0</v>
      </c>
      <c r="FXL34" s="1421"/>
      <c r="FXM34" s="1422"/>
      <c r="FXN34" s="1422"/>
      <c r="FXO34" s="1423"/>
      <c r="FXP34" s="1419"/>
      <c r="FXQ34" s="1424"/>
      <c r="FXR34" s="1421"/>
      <c r="FXS34" s="1419"/>
      <c r="FXT34" s="1423"/>
      <c r="FXU34" s="4889"/>
      <c r="FXV34" s="1425"/>
      <c r="FXW34" s="1425"/>
      <c r="FXX34" s="1425"/>
      <c r="FXY34" s="7772" t="s">
        <v>3191</v>
      </c>
      <c r="FXZ34" s="7777"/>
      <c r="FYA34" s="1420">
        <f>SUM(FYB34:FYE34)</f>
        <v>0</v>
      </c>
      <c r="FYB34" s="1421"/>
      <c r="FYC34" s="1422"/>
      <c r="FYD34" s="1422"/>
      <c r="FYE34" s="1423"/>
      <c r="FYF34" s="1419"/>
      <c r="FYG34" s="1424"/>
      <c r="FYH34" s="1421"/>
      <c r="FYI34" s="1419"/>
      <c r="FYJ34" s="1423"/>
      <c r="FYK34" s="4889"/>
      <c r="FYL34" s="1425"/>
      <c r="FYM34" s="1425"/>
      <c r="FYN34" s="1425"/>
      <c r="FYO34" s="7772" t="s">
        <v>3191</v>
      </c>
      <c r="FYP34" s="7777"/>
      <c r="FYQ34" s="1420">
        <f>SUM(FYR34:FYU34)</f>
        <v>0</v>
      </c>
      <c r="FYR34" s="1421"/>
      <c r="FYS34" s="1422"/>
      <c r="FYT34" s="1422"/>
      <c r="FYU34" s="1423"/>
      <c r="FYV34" s="1419"/>
      <c r="FYW34" s="1424"/>
      <c r="FYX34" s="1421"/>
      <c r="FYY34" s="1419"/>
      <c r="FYZ34" s="1423"/>
      <c r="FZA34" s="4889"/>
      <c r="FZB34" s="1425"/>
      <c r="FZC34" s="1425"/>
      <c r="FZD34" s="1425"/>
      <c r="FZE34" s="7772" t="s">
        <v>3191</v>
      </c>
      <c r="FZF34" s="7777"/>
      <c r="FZG34" s="1420">
        <f>SUM(FZH34:FZK34)</f>
        <v>0</v>
      </c>
      <c r="FZH34" s="1421"/>
      <c r="FZI34" s="1422"/>
      <c r="FZJ34" s="1422"/>
      <c r="FZK34" s="1423"/>
      <c r="FZL34" s="1419"/>
      <c r="FZM34" s="1424"/>
      <c r="FZN34" s="1421"/>
      <c r="FZO34" s="1419"/>
      <c r="FZP34" s="1423"/>
      <c r="FZQ34" s="4889"/>
      <c r="FZR34" s="1425"/>
      <c r="FZS34" s="1425"/>
      <c r="FZT34" s="1425"/>
      <c r="FZU34" s="7772" t="s">
        <v>3191</v>
      </c>
      <c r="FZV34" s="7777"/>
      <c r="FZW34" s="1420">
        <f>SUM(FZX34:GAA34)</f>
        <v>0</v>
      </c>
      <c r="FZX34" s="1421"/>
      <c r="FZY34" s="1422"/>
      <c r="FZZ34" s="1422"/>
      <c r="GAA34" s="1423"/>
      <c r="GAB34" s="1419"/>
      <c r="GAC34" s="1424"/>
      <c r="GAD34" s="1421"/>
      <c r="GAE34" s="1419"/>
      <c r="GAF34" s="1423"/>
      <c r="GAG34" s="4889"/>
      <c r="GAH34" s="1425"/>
      <c r="GAI34" s="1425"/>
      <c r="GAJ34" s="1425"/>
      <c r="GAK34" s="7772" t="s">
        <v>3191</v>
      </c>
      <c r="GAL34" s="7777"/>
      <c r="GAM34" s="1420">
        <f>SUM(GAN34:GAQ34)</f>
        <v>0</v>
      </c>
      <c r="GAN34" s="1421"/>
      <c r="GAO34" s="1422"/>
      <c r="GAP34" s="1422"/>
      <c r="GAQ34" s="1423"/>
      <c r="GAR34" s="1419"/>
      <c r="GAS34" s="1424"/>
      <c r="GAT34" s="1421"/>
      <c r="GAU34" s="1419"/>
      <c r="GAV34" s="1423"/>
      <c r="GAW34" s="4889"/>
      <c r="GAX34" s="1425"/>
      <c r="GAY34" s="1425"/>
      <c r="GAZ34" s="1425"/>
      <c r="GBA34" s="7772" t="s">
        <v>3191</v>
      </c>
      <c r="GBB34" s="7777"/>
      <c r="GBC34" s="1420">
        <f>SUM(GBD34:GBG34)</f>
        <v>0</v>
      </c>
      <c r="GBD34" s="1421"/>
      <c r="GBE34" s="1422"/>
      <c r="GBF34" s="1422"/>
      <c r="GBG34" s="1423"/>
      <c r="GBH34" s="1419"/>
      <c r="GBI34" s="1424"/>
      <c r="GBJ34" s="1421"/>
      <c r="GBK34" s="1419"/>
      <c r="GBL34" s="1423"/>
      <c r="GBM34" s="4889"/>
      <c r="GBN34" s="1425"/>
      <c r="GBO34" s="1425"/>
      <c r="GBP34" s="1425"/>
      <c r="GBQ34" s="7772" t="s">
        <v>3191</v>
      </c>
      <c r="GBR34" s="7777"/>
      <c r="GBS34" s="1420">
        <f>SUM(GBT34:GBW34)</f>
        <v>0</v>
      </c>
      <c r="GBT34" s="1421"/>
      <c r="GBU34" s="1422"/>
      <c r="GBV34" s="1422"/>
      <c r="GBW34" s="1423"/>
      <c r="GBX34" s="1419"/>
      <c r="GBY34" s="1424"/>
      <c r="GBZ34" s="1421"/>
      <c r="GCA34" s="1419"/>
      <c r="GCB34" s="1423"/>
      <c r="GCC34" s="4889"/>
      <c r="GCD34" s="1425"/>
      <c r="GCE34" s="1425"/>
      <c r="GCF34" s="1425"/>
      <c r="GCG34" s="7772" t="s">
        <v>3191</v>
      </c>
      <c r="GCH34" s="7777"/>
      <c r="GCI34" s="1420">
        <f>SUM(GCJ34:GCM34)</f>
        <v>0</v>
      </c>
      <c r="GCJ34" s="1421"/>
      <c r="GCK34" s="1422"/>
      <c r="GCL34" s="1422"/>
      <c r="GCM34" s="1423"/>
      <c r="GCN34" s="1419"/>
      <c r="GCO34" s="1424"/>
      <c r="GCP34" s="1421"/>
      <c r="GCQ34" s="1419"/>
      <c r="GCR34" s="1423"/>
      <c r="GCS34" s="4889"/>
      <c r="GCT34" s="1425"/>
      <c r="GCU34" s="1425"/>
      <c r="GCV34" s="1425"/>
      <c r="GCW34" s="7772" t="s">
        <v>3191</v>
      </c>
      <c r="GCX34" s="7777"/>
      <c r="GCY34" s="1420">
        <f>SUM(GCZ34:GDC34)</f>
        <v>0</v>
      </c>
      <c r="GCZ34" s="1421"/>
      <c r="GDA34" s="1422"/>
      <c r="GDB34" s="1422"/>
      <c r="GDC34" s="1423"/>
      <c r="GDD34" s="1419"/>
      <c r="GDE34" s="1424"/>
      <c r="GDF34" s="1421"/>
      <c r="GDG34" s="1419"/>
      <c r="GDH34" s="1423"/>
      <c r="GDI34" s="4889"/>
      <c r="GDJ34" s="1425"/>
      <c r="GDK34" s="1425"/>
      <c r="GDL34" s="1425"/>
      <c r="GDM34" s="7772" t="s">
        <v>3191</v>
      </c>
      <c r="GDN34" s="7777"/>
      <c r="GDO34" s="1420">
        <f>SUM(GDP34:GDS34)</f>
        <v>0</v>
      </c>
      <c r="GDP34" s="1421"/>
      <c r="GDQ34" s="1422"/>
      <c r="GDR34" s="1422"/>
      <c r="GDS34" s="1423"/>
      <c r="GDT34" s="1419"/>
      <c r="GDU34" s="1424"/>
      <c r="GDV34" s="1421"/>
      <c r="GDW34" s="1419"/>
      <c r="GDX34" s="1423"/>
      <c r="GDY34" s="4889"/>
      <c r="GDZ34" s="1425"/>
      <c r="GEA34" s="1425"/>
      <c r="GEB34" s="1425"/>
      <c r="GEC34" s="7772" t="s">
        <v>3191</v>
      </c>
      <c r="GED34" s="7777"/>
      <c r="GEE34" s="1420">
        <f>SUM(GEF34:GEI34)</f>
        <v>0</v>
      </c>
      <c r="GEF34" s="1421"/>
      <c r="GEG34" s="1422"/>
      <c r="GEH34" s="1422"/>
      <c r="GEI34" s="1423"/>
      <c r="GEJ34" s="1419"/>
      <c r="GEK34" s="1424"/>
      <c r="GEL34" s="1421"/>
      <c r="GEM34" s="1419"/>
      <c r="GEN34" s="1423"/>
      <c r="GEO34" s="4889"/>
      <c r="GEP34" s="1425"/>
      <c r="GEQ34" s="1425"/>
      <c r="GER34" s="1425"/>
      <c r="GES34" s="7772" t="s">
        <v>3191</v>
      </c>
      <c r="GET34" s="7777"/>
      <c r="GEU34" s="1420">
        <f>SUM(GEV34:GEY34)</f>
        <v>0</v>
      </c>
      <c r="GEV34" s="1421"/>
      <c r="GEW34" s="1422"/>
      <c r="GEX34" s="1422"/>
      <c r="GEY34" s="1423"/>
      <c r="GEZ34" s="1419"/>
      <c r="GFA34" s="1424"/>
      <c r="GFB34" s="1421"/>
      <c r="GFC34" s="1419"/>
      <c r="GFD34" s="1423"/>
      <c r="GFE34" s="4889"/>
      <c r="GFF34" s="1425"/>
      <c r="GFG34" s="1425"/>
      <c r="GFH34" s="1425"/>
      <c r="GFI34" s="7772" t="s">
        <v>3191</v>
      </c>
      <c r="GFJ34" s="7777"/>
      <c r="GFK34" s="1420">
        <f>SUM(GFL34:GFO34)</f>
        <v>0</v>
      </c>
      <c r="GFL34" s="1421"/>
      <c r="GFM34" s="1422"/>
      <c r="GFN34" s="1422"/>
      <c r="GFO34" s="1423"/>
      <c r="GFP34" s="1419"/>
      <c r="GFQ34" s="1424"/>
      <c r="GFR34" s="1421"/>
      <c r="GFS34" s="1419"/>
      <c r="GFT34" s="1423"/>
      <c r="GFU34" s="4889"/>
      <c r="GFV34" s="1425"/>
      <c r="GFW34" s="1425"/>
      <c r="GFX34" s="1425"/>
      <c r="GFY34" s="7772" t="s">
        <v>3191</v>
      </c>
      <c r="GFZ34" s="7777"/>
      <c r="GGA34" s="1420">
        <f>SUM(GGB34:GGE34)</f>
        <v>0</v>
      </c>
      <c r="GGB34" s="1421"/>
      <c r="GGC34" s="1422"/>
      <c r="GGD34" s="1422"/>
      <c r="GGE34" s="1423"/>
      <c r="GGF34" s="1419"/>
      <c r="GGG34" s="1424"/>
      <c r="GGH34" s="1421"/>
      <c r="GGI34" s="1419"/>
      <c r="GGJ34" s="1423"/>
      <c r="GGK34" s="4889"/>
      <c r="GGL34" s="1425"/>
      <c r="GGM34" s="1425"/>
      <c r="GGN34" s="1425"/>
      <c r="GGO34" s="7772" t="s">
        <v>3191</v>
      </c>
      <c r="GGP34" s="7777"/>
      <c r="GGQ34" s="1420">
        <f>SUM(GGR34:GGU34)</f>
        <v>0</v>
      </c>
      <c r="GGR34" s="1421"/>
      <c r="GGS34" s="1422"/>
      <c r="GGT34" s="1422"/>
      <c r="GGU34" s="1423"/>
      <c r="GGV34" s="1419"/>
      <c r="GGW34" s="1424"/>
      <c r="GGX34" s="1421"/>
      <c r="GGY34" s="1419"/>
      <c r="GGZ34" s="1423"/>
      <c r="GHA34" s="4889"/>
      <c r="GHB34" s="1425"/>
      <c r="GHC34" s="1425"/>
      <c r="GHD34" s="1425"/>
      <c r="GHE34" s="7772" t="s">
        <v>3191</v>
      </c>
      <c r="GHF34" s="7777"/>
      <c r="GHG34" s="1420">
        <f>SUM(GHH34:GHK34)</f>
        <v>0</v>
      </c>
      <c r="GHH34" s="1421"/>
      <c r="GHI34" s="1422"/>
      <c r="GHJ34" s="1422"/>
      <c r="GHK34" s="1423"/>
      <c r="GHL34" s="1419"/>
      <c r="GHM34" s="1424"/>
      <c r="GHN34" s="1421"/>
      <c r="GHO34" s="1419"/>
      <c r="GHP34" s="1423"/>
      <c r="GHQ34" s="4889"/>
      <c r="GHR34" s="1425"/>
      <c r="GHS34" s="1425"/>
      <c r="GHT34" s="1425"/>
      <c r="GHU34" s="7772" t="s">
        <v>3191</v>
      </c>
      <c r="GHV34" s="7777"/>
      <c r="GHW34" s="1420">
        <f>SUM(GHX34:GIA34)</f>
        <v>0</v>
      </c>
      <c r="GHX34" s="1421"/>
      <c r="GHY34" s="1422"/>
      <c r="GHZ34" s="1422"/>
      <c r="GIA34" s="1423"/>
      <c r="GIB34" s="1419"/>
      <c r="GIC34" s="1424"/>
      <c r="GID34" s="1421"/>
      <c r="GIE34" s="1419"/>
      <c r="GIF34" s="1423"/>
      <c r="GIG34" s="4889"/>
      <c r="GIH34" s="1425"/>
      <c r="GII34" s="1425"/>
      <c r="GIJ34" s="1425"/>
      <c r="GIK34" s="7772" t="s">
        <v>3191</v>
      </c>
      <c r="GIL34" s="7777"/>
      <c r="GIM34" s="1420">
        <f>SUM(GIN34:GIQ34)</f>
        <v>0</v>
      </c>
      <c r="GIN34" s="1421"/>
      <c r="GIO34" s="1422"/>
      <c r="GIP34" s="1422"/>
      <c r="GIQ34" s="1423"/>
      <c r="GIR34" s="1419"/>
      <c r="GIS34" s="1424"/>
      <c r="GIT34" s="1421"/>
      <c r="GIU34" s="1419"/>
      <c r="GIV34" s="1423"/>
      <c r="GIW34" s="4889"/>
      <c r="GIX34" s="1425"/>
      <c r="GIY34" s="1425"/>
      <c r="GIZ34" s="1425"/>
      <c r="GJA34" s="7772" t="s">
        <v>3191</v>
      </c>
      <c r="GJB34" s="7777"/>
      <c r="GJC34" s="1420">
        <f>SUM(GJD34:GJG34)</f>
        <v>0</v>
      </c>
      <c r="GJD34" s="1421"/>
      <c r="GJE34" s="1422"/>
      <c r="GJF34" s="1422"/>
      <c r="GJG34" s="1423"/>
      <c r="GJH34" s="1419"/>
      <c r="GJI34" s="1424"/>
      <c r="GJJ34" s="1421"/>
      <c r="GJK34" s="1419"/>
      <c r="GJL34" s="1423"/>
      <c r="GJM34" s="4889"/>
      <c r="GJN34" s="1425"/>
      <c r="GJO34" s="1425"/>
      <c r="GJP34" s="1425"/>
      <c r="GJQ34" s="7772" t="s">
        <v>3191</v>
      </c>
      <c r="GJR34" s="7777"/>
      <c r="GJS34" s="1420">
        <f>SUM(GJT34:GJW34)</f>
        <v>0</v>
      </c>
      <c r="GJT34" s="1421"/>
      <c r="GJU34" s="1422"/>
      <c r="GJV34" s="1422"/>
      <c r="GJW34" s="1423"/>
      <c r="GJX34" s="1419"/>
      <c r="GJY34" s="1424"/>
      <c r="GJZ34" s="1421"/>
      <c r="GKA34" s="1419"/>
      <c r="GKB34" s="1423"/>
      <c r="GKC34" s="4889"/>
      <c r="GKD34" s="1425"/>
      <c r="GKE34" s="1425"/>
      <c r="GKF34" s="1425"/>
      <c r="GKG34" s="7772" t="s">
        <v>3191</v>
      </c>
      <c r="GKH34" s="7777"/>
      <c r="GKI34" s="1420">
        <f>SUM(GKJ34:GKM34)</f>
        <v>0</v>
      </c>
      <c r="GKJ34" s="1421"/>
      <c r="GKK34" s="1422"/>
      <c r="GKL34" s="1422"/>
      <c r="GKM34" s="1423"/>
      <c r="GKN34" s="1419"/>
      <c r="GKO34" s="1424"/>
      <c r="GKP34" s="1421"/>
      <c r="GKQ34" s="1419"/>
      <c r="GKR34" s="1423"/>
      <c r="GKS34" s="4889"/>
      <c r="GKT34" s="1425"/>
      <c r="GKU34" s="1425"/>
      <c r="GKV34" s="1425"/>
      <c r="GKW34" s="7772" t="s">
        <v>3191</v>
      </c>
      <c r="GKX34" s="7777"/>
      <c r="GKY34" s="1420">
        <f>SUM(GKZ34:GLC34)</f>
        <v>0</v>
      </c>
      <c r="GKZ34" s="1421"/>
      <c r="GLA34" s="1422"/>
      <c r="GLB34" s="1422"/>
      <c r="GLC34" s="1423"/>
      <c r="GLD34" s="1419"/>
      <c r="GLE34" s="1424"/>
      <c r="GLF34" s="1421"/>
      <c r="GLG34" s="1419"/>
      <c r="GLH34" s="1423"/>
      <c r="GLI34" s="4889"/>
      <c r="GLJ34" s="1425"/>
      <c r="GLK34" s="1425"/>
      <c r="GLL34" s="1425"/>
      <c r="GLM34" s="7772" t="s">
        <v>3191</v>
      </c>
      <c r="GLN34" s="7777"/>
      <c r="GLO34" s="1420">
        <f>SUM(GLP34:GLS34)</f>
        <v>0</v>
      </c>
      <c r="GLP34" s="1421"/>
      <c r="GLQ34" s="1422"/>
      <c r="GLR34" s="1422"/>
      <c r="GLS34" s="1423"/>
      <c r="GLT34" s="1419"/>
      <c r="GLU34" s="1424"/>
      <c r="GLV34" s="1421"/>
      <c r="GLW34" s="1419"/>
      <c r="GLX34" s="1423"/>
      <c r="GLY34" s="4889"/>
      <c r="GLZ34" s="1425"/>
      <c r="GMA34" s="1425"/>
      <c r="GMB34" s="1425"/>
      <c r="GMC34" s="7772" t="s">
        <v>3191</v>
      </c>
      <c r="GMD34" s="7777"/>
      <c r="GME34" s="1420">
        <f>SUM(GMF34:GMI34)</f>
        <v>0</v>
      </c>
      <c r="GMF34" s="1421"/>
      <c r="GMG34" s="1422"/>
      <c r="GMH34" s="1422"/>
      <c r="GMI34" s="1423"/>
      <c r="GMJ34" s="1419"/>
      <c r="GMK34" s="1424"/>
      <c r="GML34" s="1421"/>
      <c r="GMM34" s="1419"/>
      <c r="GMN34" s="1423"/>
      <c r="GMO34" s="4889"/>
      <c r="GMP34" s="1425"/>
      <c r="GMQ34" s="1425"/>
      <c r="GMR34" s="1425"/>
      <c r="GMS34" s="7772" t="s">
        <v>3191</v>
      </c>
      <c r="GMT34" s="7777"/>
      <c r="GMU34" s="1420">
        <f>SUM(GMV34:GMY34)</f>
        <v>0</v>
      </c>
      <c r="GMV34" s="1421"/>
      <c r="GMW34" s="1422"/>
      <c r="GMX34" s="1422"/>
      <c r="GMY34" s="1423"/>
      <c r="GMZ34" s="1419"/>
      <c r="GNA34" s="1424"/>
      <c r="GNB34" s="1421"/>
      <c r="GNC34" s="1419"/>
      <c r="GND34" s="1423"/>
      <c r="GNE34" s="4889"/>
      <c r="GNF34" s="1425"/>
      <c r="GNG34" s="1425"/>
      <c r="GNH34" s="1425"/>
      <c r="GNI34" s="7772" t="s">
        <v>3191</v>
      </c>
      <c r="GNJ34" s="7777"/>
      <c r="GNK34" s="1420">
        <f>SUM(GNL34:GNO34)</f>
        <v>0</v>
      </c>
      <c r="GNL34" s="1421"/>
      <c r="GNM34" s="1422"/>
      <c r="GNN34" s="1422"/>
      <c r="GNO34" s="1423"/>
      <c r="GNP34" s="1419"/>
      <c r="GNQ34" s="1424"/>
      <c r="GNR34" s="1421"/>
      <c r="GNS34" s="1419"/>
      <c r="GNT34" s="1423"/>
      <c r="GNU34" s="4889"/>
      <c r="GNV34" s="1425"/>
      <c r="GNW34" s="1425"/>
      <c r="GNX34" s="1425"/>
      <c r="GNY34" s="7772" t="s">
        <v>3191</v>
      </c>
      <c r="GNZ34" s="7777"/>
      <c r="GOA34" s="1420">
        <f>SUM(GOB34:GOE34)</f>
        <v>0</v>
      </c>
      <c r="GOB34" s="1421"/>
      <c r="GOC34" s="1422"/>
      <c r="GOD34" s="1422"/>
      <c r="GOE34" s="1423"/>
      <c r="GOF34" s="1419"/>
      <c r="GOG34" s="1424"/>
      <c r="GOH34" s="1421"/>
      <c r="GOI34" s="1419"/>
      <c r="GOJ34" s="1423"/>
      <c r="GOK34" s="4889"/>
      <c r="GOL34" s="1425"/>
      <c r="GOM34" s="1425"/>
      <c r="GON34" s="1425"/>
      <c r="GOO34" s="7772" t="s">
        <v>3191</v>
      </c>
      <c r="GOP34" s="7777"/>
      <c r="GOQ34" s="1420">
        <f>SUM(GOR34:GOU34)</f>
        <v>0</v>
      </c>
      <c r="GOR34" s="1421"/>
      <c r="GOS34" s="1422"/>
      <c r="GOT34" s="1422"/>
      <c r="GOU34" s="1423"/>
      <c r="GOV34" s="1419"/>
      <c r="GOW34" s="1424"/>
      <c r="GOX34" s="1421"/>
      <c r="GOY34" s="1419"/>
      <c r="GOZ34" s="1423"/>
      <c r="GPA34" s="4889"/>
      <c r="GPB34" s="1425"/>
      <c r="GPC34" s="1425"/>
      <c r="GPD34" s="1425"/>
      <c r="GPE34" s="7772" t="s">
        <v>3191</v>
      </c>
      <c r="GPF34" s="7777"/>
      <c r="GPG34" s="1420">
        <f>SUM(GPH34:GPK34)</f>
        <v>0</v>
      </c>
      <c r="GPH34" s="1421"/>
      <c r="GPI34" s="1422"/>
      <c r="GPJ34" s="1422"/>
      <c r="GPK34" s="1423"/>
      <c r="GPL34" s="1419"/>
      <c r="GPM34" s="1424"/>
      <c r="GPN34" s="1421"/>
      <c r="GPO34" s="1419"/>
      <c r="GPP34" s="1423"/>
      <c r="GPQ34" s="4889"/>
      <c r="GPR34" s="1425"/>
      <c r="GPS34" s="1425"/>
      <c r="GPT34" s="1425"/>
      <c r="GPU34" s="7772" t="s">
        <v>3191</v>
      </c>
      <c r="GPV34" s="7777"/>
      <c r="GPW34" s="1420">
        <f>SUM(GPX34:GQA34)</f>
        <v>0</v>
      </c>
      <c r="GPX34" s="1421"/>
      <c r="GPY34" s="1422"/>
      <c r="GPZ34" s="1422"/>
      <c r="GQA34" s="1423"/>
      <c r="GQB34" s="1419"/>
      <c r="GQC34" s="1424"/>
      <c r="GQD34" s="1421"/>
      <c r="GQE34" s="1419"/>
      <c r="GQF34" s="1423"/>
      <c r="GQG34" s="4889"/>
      <c r="GQH34" s="1425"/>
      <c r="GQI34" s="1425"/>
      <c r="GQJ34" s="1425"/>
      <c r="GQK34" s="7772" t="s">
        <v>3191</v>
      </c>
      <c r="GQL34" s="7777"/>
      <c r="GQM34" s="1420">
        <f>SUM(GQN34:GQQ34)</f>
        <v>0</v>
      </c>
      <c r="GQN34" s="1421"/>
      <c r="GQO34" s="1422"/>
      <c r="GQP34" s="1422"/>
      <c r="GQQ34" s="1423"/>
      <c r="GQR34" s="1419"/>
      <c r="GQS34" s="1424"/>
      <c r="GQT34" s="1421"/>
      <c r="GQU34" s="1419"/>
      <c r="GQV34" s="1423"/>
      <c r="GQW34" s="4889"/>
      <c r="GQX34" s="1425"/>
      <c r="GQY34" s="1425"/>
      <c r="GQZ34" s="1425"/>
      <c r="GRA34" s="7772" t="s">
        <v>3191</v>
      </c>
      <c r="GRB34" s="7777"/>
      <c r="GRC34" s="1420">
        <f>SUM(GRD34:GRG34)</f>
        <v>0</v>
      </c>
      <c r="GRD34" s="1421"/>
      <c r="GRE34" s="1422"/>
      <c r="GRF34" s="1422"/>
      <c r="GRG34" s="1423"/>
      <c r="GRH34" s="1419"/>
      <c r="GRI34" s="1424"/>
      <c r="GRJ34" s="1421"/>
      <c r="GRK34" s="1419"/>
      <c r="GRL34" s="1423"/>
      <c r="GRM34" s="4889"/>
      <c r="GRN34" s="1425"/>
      <c r="GRO34" s="1425"/>
      <c r="GRP34" s="1425"/>
      <c r="GRQ34" s="7772" t="s">
        <v>3191</v>
      </c>
      <c r="GRR34" s="7777"/>
      <c r="GRS34" s="1420">
        <f>SUM(GRT34:GRW34)</f>
        <v>0</v>
      </c>
      <c r="GRT34" s="1421"/>
      <c r="GRU34" s="1422"/>
      <c r="GRV34" s="1422"/>
      <c r="GRW34" s="1423"/>
      <c r="GRX34" s="1419"/>
      <c r="GRY34" s="1424"/>
      <c r="GRZ34" s="1421"/>
      <c r="GSA34" s="1419"/>
      <c r="GSB34" s="1423"/>
      <c r="GSC34" s="4889"/>
      <c r="GSD34" s="1425"/>
      <c r="GSE34" s="1425"/>
      <c r="GSF34" s="1425"/>
      <c r="GSG34" s="7772" t="s">
        <v>3191</v>
      </c>
      <c r="GSH34" s="7777"/>
      <c r="GSI34" s="1420">
        <f>SUM(GSJ34:GSM34)</f>
        <v>0</v>
      </c>
      <c r="GSJ34" s="1421"/>
      <c r="GSK34" s="1422"/>
      <c r="GSL34" s="1422"/>
      <c r="GSM34" s="1423"/>
      <c r="GSN34" s="1419"/>
      <c r="GSO34" s="1424"/>
      <c r="GSP34" s="1421"/>
      <c r="GSQ34" s="1419"/>
      <c r="GSR34" s="1423"/>
      <c r="GSS34" s="4889"/>
      <c r="GST34" s="1425"/>
      <c r="GSU34" s="1425"/>
      <c r="GSV34" s="1425"/>
      <c r="GSW34" s="7772" t="s">
        <v>3191</v>
      </c>
      <c r="GSX34" s="7777"/>
      <c r="GSY34" s="1420">
        <f>SUM(GSZ34:GTC34)</f>
        <v>0</v>
      </c>
      <c r="GSZ34" s="1421"/>
      <c r="GTA34" s="1422"/>
      <c r="GTB34" s="1422"/>
      <c r="GTC34" s="1423"/>
      <c r="GTD34" s="1419"/>
      <c r="GTE34" s="1424"/>
      <c r="GTF34" s="1421"/>
      <c r="GTG34" s="1419"/>
      <c r="GTH34" s="1423"/>
      <c r="GTI34" s="4889"/>
      <c r="GTJ34" s="1425"/>
      <c r="GTK34" s="1425"/>
      <c r="GTL34" s="1425"/>
      <c r="GTM34" s="7772" t="s">
        <v>3191</v>
      </c>
      <c r="GTN34" s="7777"/>
      <c r="GTO34" s="1420">
        <f>SUM(GTP34:GTS34)</f>
        <v>0</v>
      </c>
      <c r="GTP34" s="1421"/>
      <c r="GTQ34" s="1422"/>
      <c r="GTR34" s="1422"/>
      <c r="GTS34" s="1423"/>
      <c r="GTT34" s="1419"/>
      <c r="GTU34" s="1424"/>
      <c r="GTV34" s="1421"/>
      <c r="GTW34" s="1419"/>
      <c r="GTX34" s="1423"/>
      <c r="GTY34" s="4889"/>
      <c r="GTZ34" s="1425"/>
      <c r="GUA34" s="1425"/>
      <c r="GUB34" s="1425"/>
      <c r="GUC34" s="7772" t="s">
        <v>3191</v>
      </c>
      <c r="GUD34" s="7777"/>
      <c r="GUE34" s="1420">
        <f>SUM(GUF34:GUI34)</f>
        <v>0</v>
      </c>
      <c r="GUF34" s="1421"/>
      <c r="GUG34" s="1422"/>
      <c r="GUH34" s="1422"/>
      <c r="GUI34" s="1423"/>
      <c r="GUJ34" s="1419"/>
      <c r="GUK34" s="1424"/>
      <c r="GUL34" s="1421"/>
      <c r="GUM34" s="1419"/>
      <c r="GUN34" s="1423"/>
      <c r="GUO34" s="4889"/>
      <c r="GUP34" s="1425"/>
      <c r="GUQ34" s="1425"/>
      <c r="GUR34" s="1425"/>
      <c r="GUS34" s="7772" t="s">
        <v>3191</v>
      </c>
      <c r="GUT34" s="7777"/>
      <c r="GUU34" s="1420">
        <f>SUM(GUV34:GUY34)</f>
        <v>0</v>
      </c>
      <c r="GUV34" s="1421"/>
      <c r="GUW34" s="1422"/>
      <c r="GUX34" s="1422"/>
      <c r="GUY34" s="1423"/>
      <c r="GUZ34" s="1419"/>
      <c r="GVA34" s="1424"/>
      <c r="GVB34" s="1421"/>
      <c r="GVC34" s="1419"/>
      <c r="GVD34" s="1423"/>
      <c r="GVE34" s="4889"/>
      <c r="GVF34" s="1425"/>
      <c r="GVG34" s="1425"/>
      <c r="GVH34" s="1425"/>
      <c r="GVI34" s="7772" t="s">
        <v>3191</v>
      </c>
      <c r="GVJ34" s="7777"/>
      <c r="GVK34" s="1420">
        <f>SUM(GVL34:GVO34)</f>
        <v>0</v>
      </c>
      <c r="GVL34" s="1421"/>
      <c r="GVM34" s="1422"/>
      <c r="GVN34" s="1422"/>
      <c r="GVO34" s="1423"/>
      <c r="GVP34" s="1419"/>
      <c r="GVQ34" s="1424"/>
      <c r="GVR34" s="1421"/>
      <c r="GVS34" s="1419"/>
      <c r="GVT34" s="1423"/>
      <c r="GVU34" s="4889"/>
      <c r="GVV34" s="1425"/>
      <c r="GVW34" s="1425"/>
      <c r="GVX34" s="1425"/>
      <c r="GVY34" s="7772" t="s">
        <v>3191</v>
      </c>
      <c r="GVZ34" s="7777"/>
      <c r="GWA34" s="1420">
        <f>SUM(GWB34:GWE34)</f>
        <v>0</v>
      </c>
      <c r="GWB34" s="1421"/>
      <c r="GWC34" s="1422"/>
      <c r="GWD34" s="1422"/>
      <c r="GWE34" s="1423"/>
      <c r="GWF34" s="1419"/>
      <c r="GWG34" s="1424"/>
      <c r="GWH34" s="1421"/>
      <c r="GWI34" s="1419"/>
      <c r="GWJ34" s="1423"/>
      <c r="GWK34" s="4889"/>
      <c r="GWL34" s="1425"/>
      <c r="GWM34" s="1425"/>
      <c r="GWN34" s="1425"/>
      <c r="GWO34" s="7772" t="s">
        <v>3191</v>
      </c>
      <c r="GWP34" s="7777"/>
      <c r="GWQ34" s="1420">
        <f>SUM(GWR34:GWU34)</f>
        <v>0</v>
      </c>
      <c r="GWR34" s="1421"/>
      <c r="GWS34" s="1422"/>
      <c r="GWT34" s="1422"/>
      <c r="GWU34" s="1423"/>
      <c r="GWV34" s="1419"/>
      <c r="GWW34" s="1424"/>
      <c r="GWX34" s="1421"/>
      <c r="GWY34" s="1419"/>
      <c r="GWZ34" s="1423"/>
      <c r="GXA34" s="4889"/>
      <c r="GXB34" s="1425"/>
      <c r="GXC34" s="1425"/>
      <c r="GXD34" s="1425"/>
      <c r="GXE34" s="7772" t="s">
        <v>3191</v>
      </c>
      <c r="GXF34" s="7777"/>
      <c r="GXG34" s="1420">
        <f>SUM(GXH34:GXK34)</f>
        <v>0</v>
      </c>
      <c r="GXH34" s="1421"/>
      <c r="GXI34" s="1422"/>
      <c r="GXJ34" s="1422"/>
      <c r="GXK34" s="1423"/>
      <c r="GXL34" s="1419"/>
      <c r="GXM34" s="1424"/>
      <c r="GXN34" s="1421"/>
      <c r="GXO34" s="1419"/>
      <c r="GXP34" s="1423"/>
      <c r="GXQ34" s="4889"/>
      <c r="GXR34" s="1425"/>
      <c r="GXS34" s="1425"/>
      <c r="GXT34" s="1425"/>
      <c r="GXU34" s="7772" t="s">
        <v>3191</v>
      </c>
      <c r="GXV34" s="7777"/>
      <c r="GXW34" s="1420">
        <f>SUM(GXX34:GYA34)</f>
        <v>0</v>
      </c>
      <c r="GXX34" s="1421"/>
      <c r="GXY34" s="1422"/>
      <c r="GXZ34" s="1422"/>
      <c r="GYA34" s="1423"/>
      <c r="GYB34" s="1419"/>
      <c r="GYC34" s="1424"/>
      <c r="GYD34" s="1421"/>
      <c r="GYE34" s="1419"/>
      <c r="GYF34" s="1423"/>
      <c r="GYG34" s="4889"/>
      <c r="GYH34" s="1425"/>
      <c r="GYI34" s="1425"/>
      <c r="GYJ34" s="1425"/>
      <c r="GYK34" s="7772" t="s">
        <v>3191</v>
      </c>
      <c r="GYL34" s="7777"/>
      <c r="GYM34" s="1420">
        <f>SUM(GYN34:GYQ34)</f>
        <v>0</v>
      </c>
      <c r="GYN34" s="1421"/>
      <c r="GYO34" s="1422"/>
      <c r="GYP34" s="1422"/>
      <c r="GYQ34" s="1423"/>
      <c r="GYR34" s="1419"/>
      <c r="GYS34" s="1424"/>
      <c r="GYT34" s="1421"/>
      <c r="GYU34" s="1419"/>
      <c r="GYV34" s="1423"/>
      <c r="GYW34" s="4889"/>
      <c r="GYX34" s="1425"/>
      <c r="GYY34" s="1425"/>
      <c r="GYZ34" s="1425"/>
      <c r="GZA34" s="7772" t="s">
        <v>3191</v>
      </c>
      <c r="GZB34" s="7777"/>
      <c r="GZC34" s="1420">
        <f>SUM(GZD34:GZG34)</f>
        <v>0</v>
      </c>
      <c r="GZD34" s="1421"/>
      <c r="GZE34" s="1422"/>
      <c r="GZF34" s="1422"/>
      <c r="GZG34" s="1423"/>
      <c r="GZH34" s="1419"/>
      <c r="GZI34" s="1424"/>
      <c r="GZJ34" s="1421"/>
      <c r="GZK34" s="1419"/>
      <c r="GZL34" s="1423"/>
      <c r="GZM34" s="4889"/>
      <c r="GZN34" s="1425"/>
      <c r="GZO34" s="1425"/>
      <c r="GZP34" s="1425"/>
      <c r="GZQ34" s="7772" t="s">
        <v>3191</v>
      </c>
      <c r="GZR34" s="7777"/>
      <c r="GZS34" s="1420">
        <f>SUM(GZT34:GZW34)</f>
        <v>0</v>
      </c>
      <c r="GZT34" s="1421"/>
      <c r="GZU34" s="1422"/>
      <c r="GZV34" s="1422"/>
      <c r="GZW34" s="1423"/>
      <c r="GZX34" s="1419"/>
      <c r="GZY34" s="1424"/>
      <c r="GZZ34" s="1421"/>
      <c r="HAA34" s="1419"/>
      <c r="HAB34" s="1423"/>
      <c r="HAC34" s="4889"/>
      <c r="HAD34" s="1425"/>
      <c r="HAE34" s="1425"/>
      <c r="HAF34" s="1425"/>
      <c r="HAG34" s="7772" t="s">
        <v>3191</v>
      </c>
      <c r="HAH34" s="7777"/>
      <c r="HAI34" s="1420">
        <f>SUM(HAJ34:HAM34)</f>
        <v>0</v>
      </c>
      <c r="HAJ34" s="1421"/>
      <c r="HAK34" s="1422"/>
      <c r="HAL34" s="1422"/>
      <c r="HAM34" s="1423"/>
      <c r="HAN34" s="1419"/>
      <c r="HAO34" s="1424"/>
      <c r="HAP34" s="1421"/>
      <c r="HAQ34" s="1419"/>
      <c r="HAR34" s="1423"/>
      <c r="HAS34" s="4889"/>
      <c r="HAT34" s="1425"/>
      <c r="HAU34" s="1425"/>
      <c r="HAV34" s="1425"/>
      <c r="HAW34" s="7772" t="s">
        <v>3191</v>
      </c>
      <c r="HAX34" s="7777"/>
      <c r="HAY34" s="1420">
        <f>SUM(HAZ34:HBC34)</f>
        <v>0</v>
      </c>
      <c r="HAZ34" s="1421"/>
      <c r="HBA34" s="1422"/>
      <c r="HBB34" s="1422"/>
      <c r="HBC34" s="1423"/>
      <c r="HBD34" s="1419"/>
      <c r="HBE34" s="1424"/>
      <c r="HBF34" s="1421"/>
      <c r="HBG34" s="1419"/>
      <c r="HBH34" s="1423"/>
      <c r="HBI34" s="4889"/>
      <c r="HBJ34" s="1425"/>
      <c r="HBK34" s="1425"/>
      <c r="HBL34" s="1425"/>
      <c r="HBM34" s="7772" t="s">
        <v>3191</v>
      </c>
      <c r="HBN34" s="7777"/>
      <c r="HBO34" s="1420">
        <f>SUM(HBP34:HBS34)</f>
        <v>0</v>
      </c>
      <c r="HBP34" s="1421"/>
      <c r="HBQ34" s="1422"/>
      <c r="HBR34" s="1422"/>
      <c r="HBS34" s="1423"/>
      <c r="HBT34" s="1419"/>
      <c r="HBU34" s="1424"/>
      <c r="HBV34" s="1421"/>
      <c r="HBW34" s="1419"/>
      <c r="HBX34" s="1423"/>
      <c r="HBY34" s="4889"/>
      <c r="HBZ34" s="1425"/>
      <c r="HCA34" s="1425"/>
      <c r="HCB34" s="1425"/>
      <c r="HCC34" s="7772" t="s">
        <v>3191</v>
      </c>
      <c r="HCD34" s="7777"/>
      <c r="HCE34" s="1420">
        <f>SUM(HCF34:HCI34)</f>
        <v>0</v>
      </c>
      <c r="HCF34" s="1421"/>
      <c r="HCG34" s="1422"/>
      <c r="HCH34" s="1422"/>
      <c r="HCI34" s="1423"/>
      <c r="HCJ34" s="1419"/>
      <c r="HCK34" s="1424"/>
      <c r="HCL34" s="1421"/>
      <c r="HCM34" s="1419"/>
      <c r="HCN34" s="1423"/>
      <c r="HCO34" s="4889"/>
      <c r="HCP34" s="1425"/>
      <c r="HCQ34" s="1425"/>
      <c r="HCR34" s="1425"/>
      <c r="HCS34" s="7772" t="s">
        <v>3191</v>
      </c>
      <c r="HCT34" s="7777"/>
      <c r="HCU34" s="1420">
        <f>SUM(HCV34:HCY34)</f>
        <v>0</v>
      </c>
      <c r="HCV34" s="1421"/>
      <c r="HCW34" s="1422"/>
      <c r="HCX34" s="1422"/>
      <c r="HCY34" s="1423"/>
      <c r="HCZ34" s="1419"/>
      <c r="HDA34" s="1424"/>
      <c r="HDB34" s="1421"/>
      <c r="HDC34" s="1419"/>
      <c r="HDD34" s="1423"/>
      <c r="HDE34" s="4889"/>
      <c r="HDF34" s="1425"/>
      <c r="HDG34" s="1425"/>
      <c r="HDH34" s="1425"/>
      <c r="HDI34" s="7772" t="s">
        <v>3191</v>
      </c>
      <c r="HDJ34" s="7777"/>
      <c r="HDK34" s="1420">
        <f>SUM(HDL34:HDO34)</f>
        <v>0</v>
      </c>
      <c r="HDL34" s="1421"/>
      <c r="HDM34" s="1422"/>
      <c r="HDN34" s="1422"/>
      <c r="HDO34" s="1423"/>
      <c r="HDP34" s="1419"/>
      <c r="HDQ34" s="1424"/>
      <c r="HDR34" s="1421"/>
      <c r="HDS34" s="1419"/>
      <c r="HDT34" s="1423"/>
      <c r="HDU34" s="4889"/>
      <c r="HDV34" s="1425"/>
      <c r="HDW34" s="1425"/>
      <c r="HDX34" s="1425"/>
      <c r="HDY34" s="7772" t="s">
        <v>3191</v>
      </c>
      <c r="HDZ34" s="7777"/>
      <c r="HEA34" s="1420">
        <f>SUM(HEB34:HEE34)</f>
        <v>0</v>
      </c>
      <c r="HEB34" s="1421"/>
      <c r="HEC34" s="1422"/>
      <c r="HED34" s="1422"/>
      <c r="HEE34" s="1423"/>
      <c r="HEF34" s="1419"/>
      <c r="HEG34" s="1424"/>
      <c r="HEH34" s="1421"/>
      <c r="HEI34" s="1419"/>
      <c r="HEJ34" s="1423"/>
      <c r="HEK34" s="4889"/>
      <c r="HEL34" s="1425"/>
      <c r="HEM34" s="1425"/>
      <c r="HEN34" s="1425"/>
      <c r="HEO34" s="7772" t="s">
        <v>3191</v>
      </c>
      <c r="HEP34" s="7777"/>
      <c r="HEQ34" s="1420">
        <f>SUM(HER34:HEU34)</f>
        <v>0</v>
      </c>
      <c r="HER34" s="1421"/>
      <c r="HES34" s="1422"/>
      <c r="HET34" s="1422"/>
      <c r="HEU34" s="1423"/>
      <c r="HEV34" s="1419"/>
      <c r="HEW34" s="1424"/>
      <c r="HEX34" s="1421"/>
      <c r="HEY34" s="1419"/>
      <c r="HEZ34" s="1423"/>
      <c r="HFA34" s="4889"/>
      <c r="HFB34" s="1425"/>
      <c r="HFC34" s="1425"/>
      <c r="HFD34" s="1425"/>
      <c r="HFE34" s="7772" t="s">
        <v>3191</v>
      </c>
      <c r="HFF34" s="7777"/>
      <c r="HFG34" s="1420">
        <f>SUM(HFH34:HFK34)</f>
        <v>0</v>
      </c>
      <c r="HFH34" s="1421"/>
      <c r="HFI34" s="1422"/>
      <c r="HFJ34" s="1422"/>
      <c r="HFK34" s="1423"/>
      <c r="HFL34" s="1419"/>
      <c r="HFM34" s="1424"/>
      <c r="HFN34" s="1421"/>
      <c r="HFO34" s="1419"/>
      <c r="HFP34" s="1423"/>
      <c r="HFQ34" s="4889"/>
      <c r="HFR34" s="1425"/>
      <c r="HFS34" s="1425"/>
      <c r="HFT34" s="1425"/>
      <c r="HFU34" s="7772" t="s">
        <v>3191</v>
      </c>
      <c r="HFV34" s="7777"/>
      <c r="HFW34" s="1420">
        <f>SUM(HFX34:HGA34)</f>
        <v>0</v>
      </c>
      <c r="HFX34" s="1421"/>
      <c r="HFY34" s="1422"/>
      <c r="HFZ34" s="1422"/>
      <c r="HGA34" s="1423"/>
      <c r="HGB34" s="1419"/>
      <c r="HGC34" s="1424"/>
      <c r="HGD34" s="1421"/>
      <c r="HGE34" s="1419"/>
      <c r="HGF34" s="1423"/>
      <c r="HGG34" s="4889"/>
      <c r="HGH34" s="1425"/>
      <c r="HGI34" s="1425"/>
      <c r="HGJ34" s="1425"/>
      <c r="HGK34" s="7772" t="s">
        <v>3191</v>
      </c>
      <c r="HGL34" s="7777"/>
      <c r="HGM34" s="1420">
        <f>SUM(HGN34:HGQ34)</f>
        <v>0</v>
      </c>
      <c r="HGN34" s="1421"/>
      <c r="HGO34" s="1422"/>
      <c r="HGP34" s="1422"/>
      <c r="HGQ34" s="1423"/>
      <c r="HGR34" s="1419"/>
      <c r="HGS34" s="1424"/>
      <c r="HGT34" s="1421"/>
      <c r="HGU34" s="1419"/>
      <c r="HGV34" s="1423"/>
      <c r="HGW34" s="4889"/>
      <c r="HGX34" s="1425"/>
      <c r="HGY34" s="1425"/>
      <c r="HGZ34" s="1425"/>
      <c r="HHA34" s="7772" t="s">
        <v>3191</v>
      </c>
      <c r="HHB34" s="7777"/>
      <c r="HHC34" s="1420">
        <f>SUM(HHD34:HHG34)</f>
        <v>0</v>
      </c>
      <c r="HHD34" s="1421"/>
      <c r="HHE34" s="1422"/>
      <c r="HHF34" s="1422"/>
      <c r="HHG34" s="1423"/>
      <c r="HHH34" s="1419"/>
      <c r="HHI34" s="1424"/>
      <c r="HHJ34" s="1421"/>
      <c r="HHK34" s="1419"/>
      <c r="HHL34" s="1423"/>
      <c r="HHM34" s="4889"/>
      <c r="HHN34" s="1425"/>
      <c r="HHO34" s="1425"/>
      <c r="HHP34" s="1425"/>
      <c r="HHQ34" s="7772" t="s">
        <v>3191</v>
      </c>
      <c r="HHR34" s="7777"/>
      <c r="HHS34" s="1420">
        <f>SUM(HHT34:HHW34)</f>
        <v>0</v>
      </c>
      <c r="HHT34" s="1421"/>
      <c r="HHU34" s="1422"/>
      <c r="HHV34" s="1422"/>
      <c r="HHW34" s="1423"/>
      <c r="HHX34" s="1419"/>
      <c r="HHY34" s="1424"/>
      <c r="HHZ34" s="1421"/>
      <c r="HIA34" s="1419"/>
      <c r="HIB34" s="1423"/>
      <c r="HIC34" s="4889"/>
      <c r="HID34" s="1425"/>
      <c r="HIE34" s="1425"/>
      <c r="HIF34" s="1425"/>
      <c r="HIG34" s="7772" t="s">
        <v>3191</v>
      </c>
      <c r="HIH34" s="7777"/>
      <c r="HII34" s="1420">
        <f>SUM(HIJ34:HIM34)</f>
        <v>0</v>
      </c>
      <c r="HIJ34" s="1421"/>
      <c r="HIK34" s="1422"/>
      <c r="HIL34" s="1422"/>
      <c r="HIM34" s="1423"/>
      <c r="HIN34" s="1419"/>
      <c r="HIO34" s="1424"/>
      <c r="HIP34" s="1421"/>
      <c r="HIQ34" s="1419"/>
      <c r="HIR34" s="1423"/>
      <c r="HIS34" s="4889"/>
      <c r="HIT34" s="1425"/>
      <c r="HIU34" s="1425"/>
      <c r="HIV34" s="1425"/>
      <c r="HIW34" s="7772" t="s">
        <v>3191</v>
      </c>
      <c r="HIX34" s="7777"/>
      <c r="HIY34" s="1420">
        <f>SUM(HIZ34:HJC34)</f>
        <v>0</v>
      </c>
      <c r="HIZ34" s="1421"/>
      <c r="HJA34" s="1422"/>
      <c r="HJB34" s="1422"/>
      <c r="HJC34" s="1423"/>
      <c r="HJD34" s="1419"/>
      <c r="HJE34" s="1424"/>
      <c r="HJF34" s="1421"/>
      <c r="HJG34" s="1419"/>
      <c r="HJH34" s="1423"/>
      <c r="HJI34" s="4889"/>
      <c r="HJJ34" s="1425"/>
      <c r="HJK34" s="1425"/>
      <c r="HJL34" s="1425"/>
      <c r="HJM34" s="7772" t="s">
        <v>3191</v>
      </c>
      <c r="HJN34" s="7777"/>
      <c r="HJO34" s="1420">
        <f>SUM(HJP34:HJS34)</f>
        <v>0</v>
      </c>
      <c r="HJP34" s="1421"/>
      <c r="HJQ34" s="1422"/>
      <c r="HJR34" s="1422"/>
      <c r="HJS34" s="1423"/>
      <c r="HJT34" s="1419"/>
      <c r="HJU34" s="1424"/>
      <c r="HJV34" s="1421"/>
      <c r="HJW34" s="1419"/>
      <c r="HJX34" s="1423"/>
      <c r="HJY34" s="4889"/>
      <c r="HJZ34" s="1425"/>
      <c r="HKA34" s="1425"/>
      <c r="HKB34" s="1425"/>
      <c r="HKC34" s="7772" t="s">
        <v>3191</v>
      </c>
      <c r="HKD34" s="7777"/>
      <c r="HKE34" s="1420">
        <f>SUM(HKF34:HKI34)</f>
        <v>0</v>
      </c>
      <c r="HKF34" s="1421"/>
      <c r="HKG34" s="1422"/>
      <c r="HKH34" s="1422"/>
      <c r="HKI34" s="1423"/>
      <c r="HKJ34" s="1419"/>
      <c r="HKK34" s="1424"/>
      <c r="HKL34" s="1421"/>
      <c r="HKM34" s="1419"/>
      <c r="HKN34" s="1423"/>
      <c r="HKO34" s="4889"/>
      <c r="HKP34" s="1425"/>
      <c r="HKQ34" s="1425"/>
      <c r="HKR34" s="1425"/>
      <c r="HKS34" s="7772" t="s">
        <v>3191</v>
      </c>
      <c r="HKT34" s="7777"/>
      <c r="HKU34" s="1420">
        <f>SUM(HKV34:HKY34)</f>
        <v>0</v>
      </c>
      <c r="HKV34" s="1421"/>
      <c r="HKW34" s="1422"/>
      <c r="HKX34" s="1422"/>
      <c r="HKY34" s="1423"/>
      <c r="HKZ34" s="1419"/>
      <c r="HLA34" s="1424"/>
      <c r="HLB34" s="1421"/>
      <c r="HLC34" s="1419"/>
      <c r="HLD34" s="1423"/>
      <c r="HLE34" s="4889"/>
      <c r="HLF34" s="1425"/>
      <c r="HLG34" s="1425"/>
      <c r="HLH34" s="1425"/>
      <c r="HLI34" s="7772" t="s">
        <v>3191</v>
      </c>
      <c r="HLJ34" s="7777"/>
      <c r="HLK34" s="1420">
        <f>SUM(HLL34:HLO34)</f>
        <v>0</v>
      </c>
      <c r="HLL34" s="1421"/>
      <c r="HLM34" s="1422"/>
      <c r="HLN34" s="1422"/>
      <c r="HLO34" s="1423"/>
      <c r="HLP34" s="1419"/>
      <c r="HLQ34" s="1424"/>
      <c r="HLR34" s="1421"/>
      <c r="HLS34" s="1419"/>
      <c r="HLT34" s="1423"/>
      <c r="HLU34" s="4889"/>
      <c r="HLV34" s="1425"/>
      <c r="HLW34" s="1425"/>
      <c r="HLX34" s="1425"/>
      <c r="HLY34" s="7772" t="s">
        <v>3191</v>
      </c>
      <c r="HLZ34" s="7777"/>
      <c r="HMA34" s="1420">
        <f>SUM(HMB34:HME34)</f>
        <v>0</v>
      </c>
      <c r="HMB34" s="1421"/>
      <c r="HMC34" s="1422"/>
      <c r="HMD34" s="1422"/>
      <c r="HME34" s="1423"/>
      <c r="HMF34" s="1419"/>
      <c r="HMG34" s="1424"/>
      <c r="HMH34" s="1421"/>
      <c r="HMI34" s="1419"/>
      <c r="HMJ34" s="1423"/>
      <c r="HMK34" s="4889"/>
      <c r="HML34" s="1425"/>
      <c r="HMM34" s="1425"/>
      <c r="HMN34" s="1425"/>
      <c r="HMO34" s="7772" t="s">
        <v>3191</v>
      </c>
      <c r="HMP34" s="7777"/>
      <c r="HMQ34" s="1420">
        <f>SUM(HMR34:HMU34)</f>
        <v>0</v>
      </c>
      <c r="HMR34" s="1421"/>
      <c r="HMS34" s="1422"/>
      <c r="HMT34" s="1422"/>
      <c r="HMU34" s="1423"/>
      <c r="HMV34" s="1419"/>
      <c r="HMW34" s="1424"/>
      <c r="HMX34" s="1421"/>
      <c r="HMY34" s="1419"/>
      <c r="HMZ34" s="1423"/>
      <c r="HNA34" s="4889"/>
      <c r="HNB34" s="1425"/>
      <c r="HNC34" s="1425"/>
      <c r="HND34" s="1425"/>
      <c r="HNE34" s="7772" t="s">
        <v>3191</v>
      </c>
      <c r="HNF34" s="7777"/>
      <c r="HNG34" s="1420">
        <f>SUM(HNH34:HNK34)</f>
        <v>0</v>
      </c>
      <c r="HNH34" s="1421"/>
      <c r="HNI34" s="1422"/>
      <c r="HNJ34" s="1422"/>
      <c r="HNK34" s="1423"/>
      <c r="HNL34" s="1419"/>
      <c r="HNM34" s="1424"/>
      <c r="HNN34" s="1421"/>
      <c r="HNO34" s="1419"/>
      <c r="HNP34" s="1423"/>
      <c r="HNQ34" s="4889"/>
      <c r="HNR34" s="1425"/>
      <c r="HNS34" s="1425"/>
      <c r="HNT34" s="1425"/>
      <c r="HNU34" s="7772" t="s">
        <v>3191</v>
      </c>
      <c r="HNV34" s="7777"/>
      <c r="HNW34" s="1420">
        <f>SUM(HNX34:HOA34)</f>
        <v>0</v>
      </c>
      <c r="HNX34" s="1421"/>
      <c r="HNY34" s="1422"/>
      <c r="HNZ34" s="1422"/>
      <c r="HOA34" s="1423"/>
      <c r="HOB34" s="1419"/>
      <c r="HOC34" s="1424"/>
      <c r="HOD34" s="1421"/>
      <c r="HOE34" s="1419"/>
      <c r="HOF34" s="1423"/>
      <c r="HOG34" s="4889"/>
      <c r="HOH34" s="1425"/>
      <c r="HOI34" s="1425"/>
      <c r="HOJ34" s="1425"/>
      <c r="HOK34" s="7772" t="s">
        <v>3191</v>
      </c>
      <c r="HOL34" s="7777"/>
      <c r="HOM34" s="1420">
        <f>SUM(HON34:HOQ34)</f>
        <v>0</v>
      </c>
      <c r="HON34" s="1421"/>
      <c r="HOO34" s="1422"/>
      <c r="HOP34" s="1422"/>
      <c r="HOQ34" s="1423"/>
      <c r="HOR34" s="1419"/>
      <c r="HOS34" s="1424"/>
      <c r="HOT34" s="1421"/>
      <c r="HOU34" s="1419"/>
      <c r="HOV34" s="1423"/>
      <c r="HOW34" s="4889"/>
      <c r="HOX34" s="1425"/>
      <c r="HOY34" s="1425"/>
      <c r="HOZ34" s="1425"/>
      <c r="HPA34" s="7772" t="s">
        <v>3191</v>
      </c>
      <c r="HPB34" s="7777"/>
      <c r="HPC34" s="1420">
        <f>SUM(HPD34:HPG34)</f>
        <v>0</v>
      </c>
      <c r="HPD34" s="1421"/>
      <c r="HPE34" s="1422"/>
      <c r="HPF34" s="1422"/>
      <c r="HPG34" s="1423"/>
      <c r="HPH34" s="1419"/>
      <c r="HPI34" s="1424"/>
      <c r="HPJ34" s="1421"/>
      <c r="HPK34" s="1419"/>
      <c r="HPL34" s="1423"/>
      <c r="HPM34" s="4889"/>
      <c r="HPN34" s="1425"/>
      <c r="HPO34" s="1425"/>
      <c r="HPP34" s="1425"/>
      <c r="HPQ34" s="7772" t="s">
        <v>3191</v>
      </c>
      <c r="HPR34" s="7777"/>
      <c r="HPS34" s="1420">
        <f>SUM(HPT34:HPW34)</f>
        <v>0</v>
      </c>
      <c r="HPT34" s="1421"/>
      <c r="HPU34" s="1422"/>
      <c r="HPV34" s="1422"/>
      <c r="HPW34" s="1423"/>
      <c r="HPX34" s="1419"/>
      <c r="HPY34" s="1424"/>
      <c r="HPZ34" s="1421"/>
      <c r="HQA34" s="1419"/>
      <c r="HQB34" s="1423"/>
      <c r="HQC34" s="4889"/>
      <c r="HQD34" s="1425"/>
      <c r="HQE34" s="1425"/>
      <c r="HQF34" s="1425"/>
      <c r="HQG34" s="7772" t="s">
        <v>3191</v>
      </c>
      <c r="HQH34" s="7777"/>
      <c r="HQI34" s="1420">
        <f>SUM(HQJ34:HQM34)</f>
        <v>0</v>
      </c>
      <c r="HQJ34" s="1421"/>
      <c r="HQK34" s="1422"/>
      <c r="HQL34" s="1422"/>
      <c r="HQM34" s="1423"/>
      <c r="HQN34" s="1419"/>
      <c r="HQO34" s="1424"/>
      <c r="HQP34" s="1421"/>
      <c r="HQQ34" s="1419"/>
      <c r="HQR34" s="1423"/>
      <c r="HQS34" s="4889"/>
      <c r="HQT34" s="1425"/>
      <c r="HQU34" s="1425"/>
      <c r="HQV34" s="1425"/>
      <c r="HQW34" s="7772" t="s">
        <v>3191</v>
      </c>
      <c r="HQX34" s="7777"/>
      <c r="HQY34" s="1420">
        <f>SUM(HQZ34:HRC34)</f>
        <v>0</v>
      </c>
      <c r="HQZ34" s="1421"/>
      <c r="HRA34" s="1422"/>
      <c r="HRB34" s="1422"/>
      <c r="HRC34" s="1423"/>
      <c r="HRD34" s="1419"/>
      <c r="HRE34" s="1424"/>
      <c r="HRF34" s="1421"/>
      <c r="HRG34" s="1419"/>
      <c r="HRH34" s="1423"/>
      <c r="HRI34" s="4889"/>
      <c r="HRJ34" s="1425"/>
      <c r="HRK34" s="1425"/>
      <c r="HRL34" s="1425"/>
      <c r="HRM34" s="7772" t="s">
        <v>3191</v>
      </c>
      <c r="HRN34" s="7777"/>
      <c r="HRO34" s="1420">
        <f>SUM(HRP34:HRS34)</f>
        <v>0</v>
      </c>
      <c r="HRP34" s="1421"/>
      <c r="HRQ34" s="1422"/>
      <c r="HRR34" s="1422"/>
      <c r="HRS34" s="1423"/>
      <c r="HRT34" s="1419"/>
      <c r="HRU34" s="1424"/>
      <c r="HRV34" s="1421"/>
      <c r="HRW34" s="1419"/>
      <c r="HRX34" s="1423"/>
      <c r="HRY34" s="4889"/>
      <c r="HRZ34" s="1425"/>
      <c r="HSA34" s="1425"/>
      <c r="HSB34" s="1425"/>
      <c r="HSC34" s="7772" t="s">
        <v>3191</v>
      </c>
      <c r="HSD34" s="7777"/>
      <c r="HSE34" s="1420">
        <f>SUM(HSF34:HSI34)</f>
        <v>0</v>
      </c>
      <c r="HSF34" s="1421"/>
      <c r="HSG34" s="1422"/>
      <c r="HSH34" s="1422"/>
      <c r="HSI34" s="1423"/>
      <c r="HSJ34" s="1419"/>
      <c r="HSK34" s="1424"/>
      <c r="HSL34" s="1421"/>
      <c r="HSM34" s="1419"/>
      <c r="HSN34" s="1423"/>
      <c r="HSO34" s="4889"/>
      <c r="HSP34" s="1425"/>
      <c r="HSQ34" s="1425"/>
      <c r="HSR34" s="1425"/>
      <c r="HSS34" s="7772" t="s">
        <v>3191</v>
      </c>
      <c r="HST34" s="7777"/>
      <c r="HSU34" s="1420">
        <f>SUM(HSV34:HSY34)</f>
        <v>0</v>
      </c>
      <c r="HSV34" s="1421"/>
      <c r="HSW34" s="1422"/>
      <c r="HSX34" s="1422"/>
      <c r="HSY34" s="1423"/>
      <c r="HSZ34" s="1419"/>
      <c r="HTA34" s="1424"/>
      <c r="HTB34" s="1421"/>
      <c r="HTC34" s="1419"/>
      <c r="HTD34" s="1423"/>
      <c r="HTE34" s="4889"/>
      <c r="HTF34" s="1425"/>
      <c r="HTG34" s="1425"/>
      <c r="HTH34" s="1425"/>
      <c r="HTI34" s="7772" t="s">
        <v>3191</v>
      </c>
      <c r="HTJ34" s="7777"/>
      <c r="HTK34" s="1420">
        <f>SUM(HTL34:HTO34)</f>
        <v>0</v>
      </c>
      <c r="HTL34" s="1421"/>
      <c r="HTM34" s="1422"/>
      <c r="HTN34" s="1422"/>
      <c r="HTO34" s="1423"/>
      <c r="HTP34" s="1419"/>
      <c r="HTQ34" s="1424"/>
      <c r="HTR34" s="1421"/>
      <c r="HTS34" s="1419"/>
      <c r="HTT34" s="1423"/>
      <c r="HTU34" s="4889"/>
      <c r="HTV34" s="1425"/>
      <c r="HTW34" s="1425"/>
      <c r="HTX34" s="1425"/>
      <c r="HTY34" s="7772" t="s">
        <v>3191</v>
      </c>
      <c r="HTZ34" s="7777"/>
      <c r="HUA34" s="1420">
        <f>SUM(HUB34:HUE34)</f>
        <v>0</v>
      </c>
      <c r="HUB34" s="1421"/>
      <c r="HUC34" s="1422"/>
      <c r="HUD34" s="1422"/>
      <c r="HUE34" s="1423"/>
      <c r="HUF34" s="1419"/>
      <c r="HUG34" s="1424"/>
      <c r="HUH34" s="1421"/>
      <c r="HUI34" s="1419"/>
      <c r="HUJ34" s="1423"/>
      <c r="HUK34" s="4889"/>
      <c r="HUL34" s="1425"/>
      <c r="HUM34" s="1425"/>
      <c r="HUN34" s="1425"/>
      <c r="HUO34" s="7772" t="s">
        <v>3191</v>
      </c>
      <c r="HUP34" s="7777"/>
      <c r="HUQ34" s="1420">
        <f>SUM(HUR34:HUU34)</f>
        <v>0</v>
      </c>
      <c r="HUR34" s="1421"/>
      <c r="HUS34" s="1422"/>
      <c r="HUT34" s="1422"/>
      <c r="HUU34" s="1423"/>
      <c r="HUV34" s="1419"/>
      <c r="HUW34" s="1424"/>
      <c r="HUX34" s="1421"/>
      <c r="HUY34" s="1419"/>
      <c r="HUZ34" s="1423"/>
      <c r="HVA34" s="4889"/>
      <c r="HVB34" s="1425"/>
      <c r="HVC34" s="1425"/>
      <c r="HVD34" s="1425"/>
      <c r="HVE34" s="7772" t="s">
        <v>3191</v>
      </c>
      <c r="HVF34" s="7777"/>
      <c r="HVG34" s="1420">
        <f>SUM(HVH34:HVK34)</f>
        <v>0</v>
      </c>
      <c r="HVH34" s="1421"/>
      <c r="HVI34" s="1422"/>
      <c r="HVJ34" s="1422"/>
      <c r="HVK34" s="1423"/>
      <c r="HVL34" s="1419"/>
      <c r="HVM34" s="1424"/>
      <c r="HVN34" s="1421"/>
      <c r="HVO34" s="1419"/>
      <c r="HVP34" s="1423"/>
      <c r="HVQ34" s="4889"/>
      <c r="HVR34" s="1425"/>
      <c r="HVS34" s="1425"/>
      <c r="HVT34" s="1425"/>
      <c r="HVU34" s="7772" t="s">
        <v>3191</v>
      </c>
      <c r="HVV34" s="7777"/>
      <c r="HVW34" s="1420">
        <f>SUM(HVX34:HWA34)</f>
        <v>0</v>
      </c>
      <c r="HVX34" s="1421"/>
      <c r="HVY34" s="1422"/>
      <c r="HVZ34" s="1422"/>
      <c r="HWA34" s="1423"/>
      <c r="HWB34" s="1419"/>
      <c r="HWC34" s="1424"/>
      <c r="HWD34" s="1421"/>
      <c r="HWE34" s="1419"/>
      <c r="HWF34" s="1423"/>
      <c r="HWG34" s="4889"/>
      <c r="HWH34" s="1425"/>
      <c r="HWI34" s="1425"/>
      <c r="HWJ34" s="1425"/>
      <c r="HWK34" s="7772" t="s">
        <v>3191</v>
      </c>
      <c r="HWL34" s="7777"/>
      <c r="HWM34" s="1420">
        <f>SUM(HWN34:HWQ34)</f>
        <v>0</v>
      </c>
      <c r="HWN34" s="1421"/>
      <c r="HWO34" s="1422"/>
      <c r="HWP34" s="1422"/>
      <c r="HWQ34" s="1423"/>
      <c r="HWR34" s="1419"/>
      <c r="HWS34" s="1424"/>
      <c r="HWT34" s="1421"/>
      <c r="HWU34" s="1419"/>
      <c r="HWV34" s="1423"/>
      <c r="HWW34" s="4889"/>
      <c r="HWX34" s="1425"/>
      <c r="HWY34" s="1425"/>
      <c r="HWZ34" s="1425"/>
      <c r="HXA34" s="7772" t="s">
        <v>3191</v>
      </c>
      <c r="HXB34" s="7777"/>
      <c r="HXC34" s="1420">
        <f>SUM(HXD34:HXG34)</f>
        <v>0</v>
      </c>
      <c r="HXD34" s="1421"/>
      <c r="HXE34" s="1422"/>
      <c r="HXF34" s="1422"/>
      <c r="HXG34" s="1423"/>
      <c r="HXH34" s="1419"/>
      <c r="HXI34" s="1424"/>
      <c r="HXJ34" s="1421"/>
      <c r="HXK34" s="1419"/>
      <c r="HXL34" s="1423"/>
      <c r="HXM34" s="4889"/>
      <c r="HXN34" s="1425"/>
      <c r="HXO34" s="1425"/>
      <c r="HXP34" s="1425"/>
      <c r="HXQ34" s="7772" t="s">
        <v>3191</v>
      </c>
      <c r="HXR34" s="7777"/>
      <c r="HXS34" s="1420">
        <f>SUM(HXT34:HXW34)</f>
        <v>0</v>
      </c>
      <c r="HXT34" s="1421"/>
      <c r="HXU34" s="1422"/>
      <c r="HXV34" s="1422"/>
      <c r="HXW34" s="1423"/>
      <c r="HXX34" s="1419"/>
      <c r="HXY34" s="1424"/>
      <c r="HXZ34" s="1421"/>
      <c r="HYA34" s="1419"/>
      <c r="HYB34" s="1423"/>
      <c r="HYC34" s="4889"/>
      <c r="HYD34" s="1425"/>
      <c r="HYE34" s="1425"/>
      <c r="HYF34" s="1425"/>
      <c r="HYG34" s="7772" t="s">
        <v>3191</v>
      </c>
      <c r="HYH34" s="7777"/>
      <c r="HYI34" s="1420">
        <f>SUM(HYJ34:HYM34)</f>
        <v>0</v>
      </c>
      <c r="HYJ34" s="1421"/>
      <c r="HYK34" s="1422"/>
      <c r="HYL34" s="1422"/>
      <c r="HYM34" s="1423"/>
      <c r="HYN34" s="1419"/>
      <c r="HYO34" s="1424"/>
      <c r="HYP34" s="1421"/>
      <c r="HYQ34" s="1419"/>
      <c r="HYR34" s="1423"/>
      <c r="HYS34" s="4889"/>
      <c r="HYT34" s="1425"/>
      <c r="HYU34" s="1425"/>
      <c r="HYV34" s="1425"/>
      <c r="HYW34" s="7772" t="s">
        <v>3191</v>
      </c>
      <c r="HYX34" s="7777"/>
      <c r="HYY34" s="1420">
        <f>SUM(HYZ34:HZC34)</f>
        <v>0</v>
      </c>
      <c r="HYZ34" s="1421"/>
      <c r="HZA34" s="1422"/>
      <c r="HZB34" s="1422"/>
      <c r="HZC34" s="1423"/>
      <c r="HZD34" s="1419"/>
      <c r="HZE34" s="1424"/>
      <c r="HZF34" s="1421"/>
      <c r="HZG34" s="1419"/>
      <c r="HZH34" s="1423"/>
      <c r="HZI34" s="4889"/>
      <c r="HZJ34" s="1425"/>
      <c r="HZK34" s="1425"/>
      <c r="HZL34" s="1425"/>
      <c r="HZM34" s="7772" t="s">
        <v>3191</v>
      </c>
      <c r="HZN34" s="7777"/>
      <c r="HZO34" s="1420">
        <f>SUM(HZP34:HZS34)</f>
        <v>0</v>
      </c>
      <c r="HZP34" s="1421"/>
      <c r="HZQ34" s="1422"/>
      <c r="HZR34" s="1422"/>
      <c r="HZS34" s="1423"/>
      <c r="HZT34" s="1419"/>
      <c r="HZU34" s="1424"/>
      <c r="HZV34" s="1421"/>
      <c r="HZW34" s="1419"/>
      <c r="HZX34" s="1423"/>
      <c r="HZY34" s="4889"/>
      <c r="HZZ34" s="1425"/>
      <c r="IAA34" s="1425"/>
      <c r="IAB34" s="1425"/>
      <c r="IAC34" s="7772" t="s">
        <v>3191</v>
      </c>
      <c r="IAD34" s="7777"/>
      <c r="IAE34" s="1420">
        <f>SUM(IAF34:IAI34)</f>
        <v>0</v>
      </c>
      <c r="IAF34" s="1421"/>
      <c r="IAG34" s="1422"/>
      <c r="IAH34" s="1422"/>
      <c r="IAI34" s="1423"/>
      <c r="IAJ34" s="1419"/>
      <c r="IAK34" s="1424"/>
      <c r="IAL34" s="1421"/>
      <c r="IAM34" s="1419"/>
      <c r="IAN34" s="1423"/>
      <c r="IAO34" s="4889"/>
      <c r="IAP34" s="1425"/>
      <c r="IAQ34" s="1425"/>
      <c r="IAR34" s="1425"/>
      <c r="IAS34" s="7772" t="s">
        <v>3191</v>
      </c>
      <c r="IAT34" s="7777"/>
      <c r="IAU34" s="1420">
        <f>SUM(IAV34:IAY34)</f>
        <v>0</v>
      </c>
      <c r="IAV34" s="1421"/>
      <c r="IAW34" s="1422"/>
      <c r="IAX34" s="1422"/>
      <c r="IAY34" s="1423"/>
      <c r="IAZ34" s="1419"/>
      <c r="IBA34" s="1424"/>
      <c r="IBB34" s="1421"/>
      <c r="IBC34" s="1419"/>
      <c r="IBD34" s="1423"/>
      <c r="IBE34" s="4889"/>
      <c r="IBF34" s="1425"/>
      <c r="IBG34" s="1425"/>
      <c r="IBH34" s="1425"/>
      <c r="IBI34" s="7772" t="s">
        <v>3191</v>
      </c>
      <c r="IBJ34" s="7777"/>
      <c r="IBK34" s="1420">
        <f>SUM(IBL34:IBO34)</f>
        <v>0</v>
      </c>
      <c r="IBL34" s="1421"/>
      <c r="IBM34" s="1422"/>
      <c r="IBN34" s="1422"/>
      <c r="IBO34" s="1423"/>
      <c r="IBP34" s="1419"/>
      <c r="IBQ34" s="1424"/>
      <c r="IBR34" s="1421"/>
      <c r="IBS34" s="1419"/>
      <c r="IBT34" s="1423"/>
      <c r="IBU34" s="4889"/>
      <c r="IBV34" s="1425"/>
      <c r="IBW34" s="1425"/>
      <c r="IBX34" s="1425"/>
      <c r="IBY34" s="7772" t="s">
        <v>3191</v>
      </c>
      <c r="IBZ34" s="7777"/>
      <c r="ICA34" s="1420">
        <f>SUM(ICB34:ICE34)</f>
        <v>0</v>
      </c>
      <c r="ICB34" s="1421"/>
      <c r="ICC34" s="1422"/>
      <c r="ICD34" s="1422"/>
      <c r="ICE34" s="1423"/>
      <c r="ICF34" s="1419"/>
      <c r="ICG34" s="1424"/>
      <c r="ICH34" s="1421"/>
      <c r="ICI34" s="1419"/>
      <c r="ICJ34" s="1423"/>
      <c r="ICK34" s="4889"/>
      <c r="ICL34" s="1425"/>
      <c r="ICM34" s="1425"/>
      <c r="ICN34" s="1425"/>
      <c r="ICO34" s="7772" t="s">
        <v>3191</v>
      </c>
      <c r="ICP34" s="7777"/>
      <c r="ICQ34" s="1420">
        <f>SUM(ICR34:ICU34)</f>
        <v>0</v>
      </c>
      <c r="ICR34" s="1421"/>
      <c r="ICS34" s="1422"/>
      <c r="ICT34" s="1422"/>
      <c r="ICU34" s="1423"/>
      <c r="ICV34" s="1419"/>
      <c r="ICW34" s="1424"/>
      <c r="ICX34" s="1421"/>
      <c r="ICY34" s="1419"/>
      <c r="ICZ34" s="1423"/>
      <c r="IDA34" s="4889"/>
      <c r="IDB34" s="1425"/>
      <c r="IDC34" s="1425"/>
      <c r="IDD34" s="1425"/>
      <c r="IDE34" s="7772" t="s">
        <v>3191</v>
      </c>
      <c r="IDF34" s="7777"/>
      <c r="IDG34" s="1420">
        <f>SUM(IDH34:IDK34)</f>
        <v>0</v>
      </c>
      <c r="IDH34" s="1421"/>
      <c r="IDI34" s="1422"/>
      <c r="IDJ34" s="1422"/>
      <c r="IDK34" s="1423"/>
      <c r="IDL34" s="1419"/>
      <c r="IDM34" s="1424"/>
      <c r="IDN34" s="1421"/>
      <c r="IDO34" s="1419"/>
      <c r="IDP34" s="1423"/>
      <c r="IDQ34" s="4889"/>
      <c r="IDR34" s="1425"/>
      <c r="IDS34" s="1425"/>
      <c r="IDT34" s="1425"/>
      <c r="IDU34" s="7772" t="s">
        <v>3191</v>
      </c>
      <c r="IDV34" s="7777"/>
      <c r="IDW34" s="1420">
        <f>SUM(IDX34:IEA34)</f>
        <v>0</v>
      </c>
      <c r="IDX34" s="1421"/>
      <c r="IDY34" s="1422"/>
      <c r="IDZ34" s="1422"/>
      <c r="IEA34" s="1423"/>
      <c r="IEB34" s="1419"/>
      <c r="IEC34" s="1424"/>
      <c r="IED34" s="1421"/>
      <c r="IEE34" s="1419"/>
      <c r="IEF34" s="1423"/>
      <c r="IEG34" s="4889"/>
      <c r="IEH34" s="1425"/>
      <c r="IEI34" s="1425"/>
      <c r="IEJ34" s="1425"/>
      <c r="IEK34" s="7772" t="s">
        <v>3191</v>
      </c>
      <c r="IEL34" s="7777"/>
      <c r="IEM34" s="1420">
        <f>SUM(IEN34:IEQ34)</f>
        <v>0</v>
      </c>
      <c r="IEN34" s="1421"/>
      <c r="IEO34" s="1422"/>
      <c r="IEP34" s="1422"/>
      <c r="IEQ34" s="1423"/>
      <c r="IER34" s="1419"/>
      <c r="IES34" s="1424"/>
      <c r="IET34" s="1421"/>
      <c r="IEU34" s="1419"/>
      <c r="IEV34" s="1423"/>
      <c r="IEW34" s="4889"/>
      <c r="IEX34" s="1425"/>
      <c r="IEY34" s="1425"/>
      <c r="IEZ34" s="1425"/>
      <c r="IFA34" s="7772" t="s">
        <v>3191</v>
      </c>
      <c r="IFB34" s="7777"/>
      <c r="IFC34" s="1420">
        <f>SUM(IFD34:IFG34)</f>
        <v>0</v>
      </c>
      <c r="IFD34" s="1421"/>
      <c r="IFE34" s="1422"/>
      <c r="IFF34" s="1422"/>
      <c r="IFG34" s="1423"/>
      <c r="IFH34" s="1419"/>
      <c r="IFI34" s="1424"/>
      <c r="IFJ34" s="1421"/>
      <c r="IFK34" s="1419"/>
      <c r="IFL34" s="1423"/>
      <c r="IFM34" s="4889"/>
      <c r="IFN34" s="1425"/>
      <c r="IFO34" s="1425"/>
      <c r="IFP34" s="1425"/>
      <c r="IFQ34" s="7772" t="s">
        <v>3191</v>
      </c>
      <c r="IFR34" s="7777"/>
      <c r="IFS34" s="1420">
        <f>SUM(IFT34:IFW34)</f>
        <v>0</v>
      </c>
      <c r="IFT34" s="1421"/>
      <c r="IFU34" s="1422"/>
      <c r="IFV34" s="1422"/>
      <c r="IFW34" s="1423"/>
      <c r="IFX34" s="1419"/>
      <c r="IFY34" s="1424"/>
      <c r="IFZ34" s="1421"/>
      <c r="IGA34" s="1419"/>
      <c r="IGB34" s="1423"/>
      <c r="IGC34" s="4889"/>
      <c r="IGD34" s="1425"/>
      <c r="IGE34" s="1425"/>
      <c r="IGF34" s="1425"/>
      <c r="IGG34" s="7772" t="s">
        <v>3191</v>
      </c>
      <c r="IGH34" s="7777"/>
      <c r="IGI34" s="1420">
        <f>SUM(IGJ34:IGM34)</f>
        <v>0</v>
      </c>
      <c r="IGJ34" s="1421"/>
      <c r="IGK34" s="1422"/>
      <c r="IGL34" s="1422"/>
      <c r="IGM34" s="1423"/>
      <c r="IGN34" s="1419"/>
      <c r="IGO34" s="1424"/>
      <c r="IGP34" s="1421"/>
      <c r="IGQ34" s="1419"/>
      <c r="IGR34" s="1423"/>
      <c r="IGS34" s="4889"/>
      <c r="IGT34" s="1425"/>
      <c r="IGU34" s="1425"/>
      <c r="IGV34" s="1425"/>
      <c r="IGW34" s="7772" t="s">
        <v>3191</v>
      </c>
      <c r="IGX34" s="7777"/>
      <c r="IGY34" s="1420">
        <f>SUM(IGZ34:IHC34)</f>
        <v>0</v>
      </c>
      <c r="IGZ34" s="1421"/>
      <c r="IHA34" s="1422"/>
      <c r="IHB34" s="1422"/>
      <c r="IHC34" s="1423"/>
      <c r="IHD34" s="1419"/>
      <c r="IHE34" s="1424"/>
      <c r="IHF34" s="1421"/>
      <c r="IHG34" s="1419"/>
      <c r="IHH34" s="1423"/>
      <c r="IHI34" s="4889"/>
      <c r="IHJ34" s="1425"/>
      <c r="IHK34" s="1425"/>
      <c r="IHL34" s="1425"/>
      <c r="IHM34" s="7772" t="s">
        <v>3191</v>
      </c>
      <c r="IHN34" s="7777"/>
      <c r="IHO34" s="1420">
        <f>SUM(IHP34:IHS34)</f>
        <v>0</v>
      </c>
      <c r="IHP34" s="1421"/>
      <c r="IHQ34" s="1422"/>
      <c r="IHR34" s="1422"/>
      <c r="IHS34" s="1423"/>
      <c r="IHT34" s="1419"/>
      <c r="IHU34" s="1424"/>
      <c r="IHV34" s="1421"/>
      <c r="IHW34" s="1419"/>
      <c r="IHX34" s="1423"/>
      <c r="IHY34" s="4889"/>
      <c r="IHZ34" s="1425"/>
      <c r="IIA34" s="1425"/>
      <c r="IIB34" s="1425"/>
      <c r="IIC34" s="7772" t="s">
        <v>3191</v>
      </c>
      <c r="IID34" s="7777"/>
      <c r="IIE34" s="1420">
        <f>SUM(IIF34:III34)</f>
        <v>0</v>
      </c>
      <c r="IIF34" s="1421"/>
      <c r="IIG34" s="1422"/>
      <c r="IIH34" s="1422"/>
      <c r="III34" s="1423"/>
      <c r="IIJ34" s="1419"/>
      <c r="IIK34" s="1424"/>
      <c r="IIL34" s="1421"/>
      <c r="IIM34" s="1419"/>
      <c r="IIN34" s="1423"/>
      <c r="IIO34" s="4889"/>
      <c r="IIP34" s="1425"/>
      <c r="IIQ34" s="1425"/>
      <c r="IIR34" s="1425"/>
      <c r="IIS34" s="7772" t="s">
        <v>3191</v>
      </c>
      <c r="IIT34" s="7777"/>
      <c r="IIU34" s="1420">
        <f>SUM(IIV34:IIY34)</f>
        <v>0</v>
      </c>
      <c r="IIV34" s="1421"/>
      <c r="IIW34" s="1422"/>
      <c r="IIX34" s="1422"/>
      <c r="IIY34" s="1423"/>
      <c r="IIZ34" s="1419"/>
      <c r="IJA34" s="1424"/>
      <c r="IJB34" s="1421"/>
      <c r="IJC34" s="1419"/>
      <c r="IJD34" s="1423"/>
      <c r="IJE34" s="4889"/>
      <c r="IJF34" s="1425"/>
      <c r="IJG34" s="1425"/>
      <c r="IJH34" s="1425"/>
      <c r="IJI34" s="7772" t="s">
        <v>3191</v>
      </c>
      <c r="IJJ34" s="7777"/>
      <c r="IJK34" s="1420">
        <f>SUM(IJL34:IJO34)</f>
        <v>0</v>
      </c>
      <c r="IJL34" s="1421"/>
      <c r="IJM34" s="1422"/>
      <c r="IJN34" s="1422"/>
      <c r="IJO34" s="1423"/>
      <c r="IJP34" s="1419"/>
      <c r="IJQ34" s="1424"/>
      <c r="IJR34" s="1421"/>
      <c r="IJS34" s="1419"/>
      <c r="IJT34" s="1423"/>
      <c r="IJU34" s="4889"/>
      <c r="IJV34" s="1425"/>
      <c r="IJW34" s="1425"/>
      <c r="IJX34" s="1425"/>
      <c r="IJY34" s="7772" t="s">
        <v>3191</v>
      </c>
      <c r="IJZ34" s="7777"/>
      <c r="IKA34" s="1420">
        <f>SUM(IKB34:IKE34)</f>
        <v>0</v>
      </c>
      <c r="IKB34" s="1421"/>
      <c r="IKC34" s="1422"/>
      <c r="IKD34" s="1422"/>
      <c r="IKE34" s="1423"/>
      <c r="IKF34" s="1419"/>
      <c r="IKG34" s="1424"/>
      <c r="IKH34" s="1421"/>
      <c r="IKI34" s="1419"/>
      <c r="IKJ34" s="1423"/>
      <c r="IKK34" s="4889"/>
      <c r="IKL34" s="1425"/>
      <c r="IKM34" s="1425"/>
      <c r="IKN34" s="1425"/>
      <c r="IKO34" s="7772" t="s">
        <v>3191</v>
      </c>
      <c r="IKP34" s="7777"/>
      <c r="IKQ34" s="1420">
        <f>SUM(IKR34:IKU34)</f>
        <v>0</v>
      </c>
      <c r="IKR34" s="1421"/>
      <c r="IKS34" s="1422"/>
      <c r="IKT34" s="1422"/>
      <c r="IKU34" s="1423"/>
      <c r="IKV34" s="1419"/>
      <c r="IKW34" s="1424"/>
      <c r="IKX34" s="1421"/>
      <c r="IKY34" s="1419"/>
      <c r="IKZ34" s="1423"/>
      <c r="ILA34" s="4889"/>
      <c r="ILB34" s="1425"/>
      <c r="ILC34" s="1425"/>
      <c r="ILD34" s="1425"/>
      <c r="ILE34" s="7772" t="s">
        <v>3191</v>
      </c>
      <c r="ILF34" s="7777"/>
      <c r="ILG34" s="1420">
        <f>SUM(ILH34:ILK34)</f>
        <v>0</v>
      </c>
      <c r="ILH34" s="1421"/>
      <c r="ILI34" s="1422"/>
      <c r="ILJ34" s="1422"/>
      <c r="ILK34" s="1423"/>
      <c r="ILL34" s="1419"/>
      <c r="ILM34" s="1424"/>
      <c r="ILN34" s="1421"/>
      <c r="ILO34" s="1419"/>
      <c r="ILP34" s="1423"/>
      <c r="ILQ34" s="4889"/>
      <c r="ILR34" s="1425"/>
      <c r="ILS34" s="1425"/>
      <c r="ILT34" s="1425"/>
      <c r="ILU34" s="7772" t="s">
        <v>3191</v>
      </c>
      <c r="ILV34" s="7777"/>
      <c r="ILW34" s="1420">
        <f>SUM(ILX34:IMA34)</f>
        <v>0</v>
      </c>
      <c r="ILX34" s="1421"/>
      <c r="ILY34" s="1422"/>
      <c r="ILZ34" s="1422"/>
      <c r="IMA34" s="1423"/>
      <c r="IMB34" s="1419"/>
      <c r="IMC34" s="1424"/>
      <c r="IMD34" s="1421"/>
      <c r="IME34" s="1419"/>
      <c r="IMF34" s="1423"/>
      <c r="IMG34" s="4889"/>
      <c r="IMH34" s="1425"/>
      <c r="IMI34" s="1425"/>
      <c r="IMJ34" s="1425"/>
      <c r="IMK34" s="7772" t="s">
        <v>3191</v>
      </c>
      <c r="IML34" s="7777"/>
      <c r="IMM34" s="1420">
        <f>SUM(IMN34:IMQ34)</f>
        <v>0</v>
      </c>
      <c r="IMN34" s="1421"/>
      <c r="IMO34" s="1422"/>
      <c r="IMP34" s="1422"/>
      <c r="IMQ34" s="1423"/>
      <c r="IMR34" s="1419"/>
      <c r="IMS34" s="1424"/>
      <c r="IMT34" s="1421"/>
      <c r="IMU34" s="1419"/>
      <c r="IMV34" s="1423"/>
      <c r="IMW34" s="4889"/>
      <c r="IMX34" s="1425"/>
      <c r="IMY34" s="1425"/>
      <c r="IMZ34" s="1425"/>
      <c r="INA34" s="7772" t="s">
        <v>3191</v>
      </c>
      <c r="INB34" s="7777"/>
      <c r="INC34" s="1420">
        <f>SUM(IND34:ING34)</f>
        <v>0</v>
      </c>
      <c r="IND34" s="1421"/>
      <c r="INE34" s="1422"/>
      <c r="INF34" s="1422"/>
      <c r="ING34" s="1423"/>
      <c r="INH34" s="1419"/>
      <c r="INI34" s="1424"/>
      <c r="INJ34" s="1421"/>
      <c r="INK34" s="1419"/>
      <c r="INL34" s="1423"/>
      <c r="INM34" s="4889"/>
      <c r="INN34" s="1425"/>
      <c r="INO34" s="1425"/>
      <c r="INP34" s="1425"/>
      <c r="INQ34" s="7772" t="s">
        <v>3191</v>
      </c>
      <c r="INR34" s="7777"/>
      <c r="INS34" s="1420">
        <f>SUM(INT34:INW34)</f>
        <v>0</v>
      </c>
      <c r="INT34" s="1421"/>
      <c r="INU34" s="1422"/>
      <c r="INV34" s="1422"/>
      <c r="INW34" s="1423"/>
      <c r="INX34" s="1419"/>
      <c r="INY34" s="1424"/>
      <c r="INZ34" s="1421"/>
      <c r="IOA34" s="1419"/>
      <c r="IOB34" s="1423"/>
      <c r="IOC34" s="4889"/>
      <c r="IOD34" s="1425"/>
      <c r="IOE34" s="1425"/>
      <c r="IOF34" s="1425"/>
      <c r="IOG34" s="7772" t="s">
        <v>3191</v>
      </c>
      <c r="IOH34" s="7777"/>
      <c r="IOI34" s="1420">
        <f>SUM(IOJ34:IOM34)</f>
        <v>0</v>
      </c>
      <c r="IOJ34" s="1421"/>
      <c r="IOK34" s="1422"/>
      <c r="IOL34" s="1422"/>
      <c r="IOM34" s="1423"/>
      <c r="ION34" s="1419"/>
      <c r="IOO34" s="1424"/>
      <c r="IOP34" s="1421"/>
      <c r="IOQ34" s="1419"/>
      <c r="IOR34" s="1423"/>
      <c r="IOS34" s="4889"/>
      <c r="IOT34" s="1425"/>
      <c r="IOU34" s="1425"/>
      <c r="IOV34" s="1425"/>
      <c r="IOW34" s="7772" t="s">
        <v>3191</v>
      </c>
      <c r="IOX34" s="7777"/>
      <c r="IOY34" s="1420">
        <f>SUM(IOZ34:IPC34)</f>
        <v>0</v>
      </c>
      <c r="IOZ34" s="1421"/>
      <c r="IPA34" s="1422"/>
      <c r="IPB34" s="1422"/>
      <c r="IPC34" s="1423"/>
      <c r="IPD34" s="1419"/>
      <c r="IPE34" s="1424"/>
      <c r="IPF34" s="1421"/>
      <c r="IPG34" s="1419"/>
      <c r="IPH34" s="1423"/>
      <c r="IPI34" s="4889"/>
      <c r="IPJ34" s="1425"/>
      <c r="IPK34" s="1425"/>
      <c r="IPL34" s="1425"/>
      <c r="IPM34" s="7772" t="s">
        <v>3191</v>
      </c>
      <c r="IPN34" s="7777"/>
      <c r="IPO34" s="1420">
        <f>SUM(IPP34:IPS34)</f>
        <v>0</v>
      </c>
      <c r="IPP34" s="1421"/>
      <c r="IPQ34" s="1422"/>
      <c r="IPR34" s="1422"/>
      <c r="IPS34" s="1423"/>
      <c r="IPT34" s="1419"/>
      <c r="IPU34" s="1424"/>
      <c r="IPV34" s="1421"/>
      <c r="IPW34" s="1419"/>
      <c r="IPX34" s="1423"/>
      <c r="IPY34" s="4889"/>
      <c r="IPZ34" s="1425"/>
      <c r="IQA34" s="1425"/>
      <c r="IQB34" s="1425"/>
      <c r="IQC34" s="7772" t="s">
        <v>3191</v>
      </c>
      <c r="IQD34" s="7777"/>
      <c r="IQE34" s="1420">
        <f>SUM(IQF34:IQI34)</f>
        <v>0</v>
      </c>
      <c r="IQF34" s="1421"/>
      <c r="IQG34" s="1422"/>
      <c r="IQH34" s="1422"/>
      <c r="IQI34" s="1423"/>
      <c r="IQJ34" s="1419"/>
      <c r="IQK34" s="1424"/>
      <c r="IQL34" s="1421"/>
      <c r="IQM34" s="1419"/>
      <c r="IQN34" s="1423"/>
      <c r="IQO34" s="4889"/>
      <c r="IQP34" s="1425"/>
      <c r="IQQ34" s="1425"/>
      <c r="IQR34" s="1425"/>
      <c r="IQS34" s="7772" t="s">
        <v>3191</v>
      </c>
      <c r="IQT34" s="7777"/>
      <c r="IQU34" s="1420">
        <f>SUM(IQV34:IQY34)</f>
        <v>0</v>
      </c>
      <c r="IQV34" s="1421"/>
      <c r="IQW34" s="1422"/>
      <c r="IQX34" s="1422"/>
      <c r="IQY34" s="1423"/>
      <c r="IQZ34" s="1419"/>
      <c r="IRA34" s="1424"/>
      <c r="IRB34" s="1421"/>
      <c r="IRC34" s="1419"/>
      <c r="IRD34" s="1423"/>
      <c r="IRE34" s="4889"/>
      <c r="IRF34" s="1425"/>
      <c r="IRG34" s="1425"/>
      <c r="IRH34" s="1425"/>
      <c r="IRI34" s="7772" t="s">
        <v>3191</v>
      </c>
      <c r="IRJ34" s="7777"/>
      <c r="IRK34" s="1420">
        <f>SUM(IRL34:IRO34)</f>
        <v>0</v>
      </c>
      <c r="IRL34" s="1421"/>
      <c r="IRM34" s="1422"/>
      <c r="IRN34" s="1422"/>
      <c r="IRO34" s="1423"/>
      <c r="IRP34" s="1419"/>
      <c r="IRQ34" s="1424"/>
      <c r="IRR34" s="1421"/>
      <c r="IRS34" s="1419"/>
      <c r="IRT34" s="1423"/>
      <c r="IRU34" s="4889"/>
      <c r="IRV34" s="1425"/>
      <c r="IRW34" s="1425"/>
      <c r="IRX34" s="1425"/>
      <c r="IRY34" s="7772" t="s">
        <v>3191</v>
      </c>
      <c r="IRZ34" s="7777"/>
      <c r="ISA34" s="1420">
        <f>SUM(ISB34:ISE34)</f>
        <v>0</v>
      </c>
      <c r="ISB34" s="1421"/>
      <c r="ISC34" s="1422"/>
      <c r="ISD34" s="1422"/>
      <c r="ISE34" s="1423"/>
      <c r="ISF34" s="1419"/>
      <c r="ISG34" s="1424"/>
      <c r="ISH34" s="1421"/>
      <c r="ISI34" s="1419"/>
      <c r="ISJ34" s="1423"/>
      <c r="ISK34" s="4889"/>
      <c r="ISL34" s="1425"/>
      <c r="ISM34" s="1425"/>
      <c r="ISN34" s="1425"/>
      <c r="ISO34" s="7772" t="s">
        <v>3191</v>
      </c>
      <c r="ISP34" s="7777"/>
      <c r="ISQ34" s="1420">
        <f>SUM(ISR34:ISU34)</f>
        <v>0</v>
      </c>
      <c r="ISR34" s="1421"/>
      <c r="ISS34" s="1422"/>
      <c r="IST34" s="1422"/>
      <c r="ISU34" s="1423"/>
      <c r="ISV34" s="1419"/>
      <c r="ISW34" s="1424"/>
      <c r="ISX34" s="1421"/>
      <c r="ISY34" s="1419"/>
      <c r="ISZ34" s="1423"/>
      <c r="ITA34" s="4889"/>
      <c r="ITB34" s="1425"/>
      <c r="ITC34" s="1425"/>
      <c r="ITD34" s="1425"/>
      <c r="ITE34" s="7772" t="s">
        <v>3191</v>
      </c>
      <c r="ITF34" s="7777"/>
      <c r="ITG34" s="1420">
        <f>SUM(ITH34:ITK34)</f>
        <v>0</v>
      </c>
      <c r="ITH34" s="1421"/>
      <c r="ITI34" s="1422"/>
      <c r="ITJ34" s="1422"/>
      <c r="ITK34" s="1423"/>
      <c r="ITL34" s="1419"/>
      <c r="ITM34" s="1424"/>
      <c r="ITN34" s="1421"/>
      <c r="ITO34" s="1419"/>
      <c r="ITP34" s="1423"/>
      <c r="ITQ34" s="4889"/>
      <c r="ITR34" s="1425"/>
      <c r="ITS34" s="1425"/>
      <c r="ITT34" s="1425"/>
      <c r="ITU34" s="7772" t="s">
        <v>3191</v>
      </c>
      <c r="ITV34" s="7777"/>
      <c r="ITW34" s="1420">
        <f>SUM(ITX34:IUA34)</f>
        <v>0</v>
      </c>
      <c r="ITX34" s="1421"/>
      <c r="ITY34" s="1422"/>
      <c r="ITZ34" s="1422"/>
      <c r="IUA34" s="1423"/>
      <c r="IUB34" s="1419"/>
      <c r="IUC34" s="1424"/>
      <c r="IUD34" s="1421"/>
      <c r="IUE34" s="1419"/>
      <c r="IUF34" s="1423"/>
      <c r="IUG34" s="4889"/>
      <c r="IUH34" s="1425"/>
      <c r="IUI34" s="1425"/>
      <c r="IUJ34" s="1425"/>
      <c r="IUK34" s="7772" t="s">
        <v>3191</v>
      </c>
      <c r="IUL34" s="7777"/>
      <c r="IUM34" s="1420">
        <f>SUM(IUN34:IUQ34)</f>
        <v>0</v>
      </c>
      <c r="IUN34" s="1421"/>
      <c r="IUO34" s="1422"/>
      <c r="IUP34" s="1422"/>
      <c r="IUQ34" s="1423"/>
      <c r="IUR34" s="1419"/>
      <c r="IUS34" s="1424"/>
      <c r="IUT34" s="1421"/>
      <c r="IUU34" s="1419"/>
      <c r="IUV34" s="1423"/>
      <c r="IUW34" s="4889"/>
      <c r="IUX34" s="1425"/>
      <c r="IUY34" s="1425"/>
      <c r="IUZ34" s="1425"/>
      <c r="IVA34" s="7772" t="s">
        <v>3191</v>
      </c>
      <c r="IVB34" s="7777"/>
      <c r="IVC34" s="1420">
        <f>SUM(IVD34:IVG34)</f>
        <v>0</v>
      </c>
      <c r="IVD34" s="1421"/>
      <c r="IVE34" s="1422"/>
      <c r="IVF34" s="1422"/>
      <c r="IVG34" s="1423"/>
      <c r="IVH34" s="1419"/>
      <c r="IVI34" s="1424"/>
      <c r="IVJ34" s="1421"/>
      <c r="IVK34" s="1419"/>
      <c r="IVL34" s="1423"/>
      <c r="IVM34" s="4889"/>
      <c r="IVN34" s="1425"/>
      <c r="IVO34" s="1425"/>
      <c r="IVP34" s="1425"/>
      <c r="IVQ34" s="7772" t="s">
        <v>3191</v>
      </c>
      <c r="IVR34" s="7777"/>
      <c r="IVS34" s="1420">
        <f>SUM(IVT34:IVW34)</f>
        <v>0</v>
      </c>
      <c r="IVT34" s="1421"/>
      <c r="IVU34" s="1422"/>
      <c r="IVV34" s="1422"/>
      <c r="IVW34" s="1423"/>
      <c r="IVX34" s="1419"/>
      <c r="IVY34" s="1424"/>
      <c r="IVZ34" s="1421"/>
      <c r="IWA34" s="1419"/>
      <c r="IWB34" s="1423"/>
      <c r="IWC34" s="4889"/>
      <c r="IWD34" s="1425"/>
      <c r="IWE34" s="1425"/>
      <c r="IWF34" s="1425"/>
      <c r="IWG34" s="7772" t="s">
        <v>3191</v>
      </c>
      <c r="IWH34" s="7777"/>
      <c r="IWI34" s="1420">
        <f>SUM(IWJ34:IWM34)</f>
        <v>0</v>
      </c>
      <c r="IWJ34" s="1421"/>
      <c r="IWK34" s="1422"/>
      <c r="IWL34" s="1422"/>
      <c r="IWM34" s="1423"/>
      <c r="IWN34" s="1419"/>
      <c r="IWO34" s="1424"/>
      <c r="IWP34" s="1421"/>
      <c r="IWQ34" s="1419"/>
      <c r="IWR34" s="1423"/>
      <c r="IWS34" s="4889"/>
      <c r="IWT34" s="1425"/>
      <c r="IWU34" s="1425"/>
      <c r="IWV34" s="1425"/>
      <c r="IWW34" s="7772" t="s">
        <v>3191</v>
      </c>
      <c r="IWX34" s="7777"/>
      <c r="IWY34" s="1420">
        <f>SUM(IWZ34:IXC34)</f>
        <v>0</v>
      </c>
      <c r="IWZ34" s="1421"/>
      <c r="IXA34" s="1422"/>
      <c r="IXB34" s="1422"/>
      <c r="IXC34" s="1423"/>
      <c r="IXD34" s="1419"/>
      <c r="IXE34" s="1424"/>
      <c r="IXF34" s="1421"/>
      <c r="IXG34" s="1419"/>
      <c r="IXH34" s="1423"/>
      <c r="IXI34" s="4889"/>
      <c r="IXJ34" s="1425"/>
      <c r="IXK34" s="1425"/>
      <c r="IXL34" s="1425"/>
      <c r="IXM34" s="7772" t="s">
        <v>3191</v>
      </c>
      <c r="IXN34" s="7777"/>
      <c r="IXO34" s="1420">
        <f>SUM(IXP34:IXS34)</f>
        <v>0</v>
      </c>
      <c r="IXP34" s="1421"/>
      <c r="IXQ34" s="1422"/>
      <c r="IXR34" s="1422"/>
      <c r="IXS34" s="1423"/>
      <c r="IXT34" s="1419"/>
      <c r="IXU34" s="1424"/>
      <c r="IXV34" s="1421"/>
      <c r="IXW34" s="1419"/>
      <c r="IXX34" s="1423"/>
      <c r="IXY34" s="4889"/>
      <c r="IXZ34" s="1425"/>
      <c r="IYA34" s="1425"/>
      <c r="IYB34" s="1425"/>
      <c r="IYC34" s="7772" t="s">
        <v>3191</v>
      </c>
      <c r="IYD34" s="7777"/>
      <c r="IYE34" s="1420">
        <f>SUM(IYF34:IYI34)</f>
        <v>0</v>
      </c>
      <c r="IYF34" s="1421"/>
      <c r="IYG34" s="1422"/>
      <c r="IYH34" s="1422"/>
      <c r="IYI34" s="1423"/>
      <c r="IYJ34" s="1419"/>
      <c r="IYK34" s="1424"/>
      <c r="IYL34" s="1421"/>
      <c r="IYM34" s="1419"/>
      <c r="IYN34" s="1423"/>
      <c r="IYO34" s="4889"/>
      <c r="IYP34" s="1425"/>
      <c r="IYQ34" s="1425"/>
      <c r="IYR34" s="1425"/>
      <c r="IYS34" s="7772" t="s">
        <v>3191</v>
      </c>
      <c r="IYT34" s="7777"/>
      <c r="IYU34" s="1420">
        <f>SUM(IYV34:IYY34)</f>
        <v>0</v>
      </c>
      <c r="IYV34" s="1421"/>
      <c r="IYW34" s="1422"/>
      <c r="IYX34" s="1422"/>
      <c r="IYY34" s="1423"/>
      <c r="IYZ34" s="1419"/>
      <c r="IZA34" s="1424"/>
      <c r="IZB34" s="1421"/>
      <c r="IZC34" s="1419"/>
      <c r="IZD34" s="1423"/>
      <c r="IZE34" s="4889"/>
      <c r="IZF34" s="1425"/>
      <c r="IZG34" s="1425"/>
      <c r="IZH34" s="1425"/>
      <c r="IZI34" s="7772" t="s">
        <v>3191</v>
      </c>
      <c r="IZJ34" s="7777"/>
      <c r="IZK34" s="1420">
        <f>SUM(IZL34:IZO34)</f>
        <v>0</v>
      </c>
      <c r="IZL34" s="1421"/>
      <c r="IZM34" s="1422"/>
      <c r="IZN34" s="1422"/>
      <c r="IZO34" s="1423"/>
      <c r="IZP34" s="1419"/>
      <c r="IZQ34" s="1424"/>
      <c r="IZR34" s="1421"/>
      <c r="IZS34" s="1419"/>
      <c r="IZT34" s="1423"/>
      <c r="IZU34" s="4889"/>
      <c r="IZV34" s="1425"/>
      <c r="IZW34" s="1425"/>
      <c r="IZX34" s="1425"/>
      <c r="IZY34" s="7772" t="s">
        <v>3191</v>
      </c>
      <c r="IZZ34" s="7777"/>
      <c r="JAA34" s="1420">
        <f>SUM(JAB34:JAE34)</f>
        <v>0</v>
      </c>
      <c r="JAB34" s="1421"/>
      <c r="JAC34" s="1422"/>
      <c r="JAD34" s="1422"/>
      <c r="JAE34" s="1423"/>
      <c r="JAF34" s="1419"/>
      <c r="JAG34" s="1424"/>
      <c r="JAH34" s="1421"/>
      <c r="JAI34" s="1419"/>
      <c r="JAJ34" s="1423"/>
      <c r="JAK34" s="4889"/>
      <c r="JAL34" s="1425"/>
      <c r="JAM34" s="1425"/>
      <c r="JAN34" s="1425"/>
      <c r="JAO34" s="7772" t="s">
        <v>3191</v>
      </c>
      <c r="JAP34" s="7777"/>
      <c r="JAQ34" s="1420">
        <f>SUM(JAR34:JAU34)</f>
        <v>0</v>
      </c>
      <c r="JAR34" s="1421"/>
      <c r="JAS34" s="1422"/>
      <c r="JAT34" s="1422"/>
      <c r="JAU34" s="1423"/>
      <c r="JAV34" s="1419"/>
      <c r="JAW34" s="1424"/>
      <c r="JAX34" s="1421"/>
      <c r="JAY34" s="1419"/>
      <c r="JAZ34" s="1423"/>
      <c r="JBA34" s="4889"/>
      <c r="JBB34" s="1425"/>
      <c r="JBC34" s="1425"/>
      <c r="JBD34" s="1425"/>
      <c r="JBE34" s="7772" t="s">
        <v>3191</v>
      </c>
      <c r="JBF34" s="7777"/>
      <c r="JBG34" s="1420">
        <f>SUM(JBH34:JBK34)</f>
        <v>0</v>
      </c>
      <c r="JBH34" s="1421"/>
      <c r="JBI34" s="1422"/>
      <c r="JBJ34" s="1422"/>
      <c r="JBK34" s="1423"/>
      <c r="JBL34" s="1419"/>
      <c r="JBM34" s="1424"/>
      <c r="JBN34" s="1421"/>
      <c r="JBO34" s="1419"/>
      <c r="JBP34" s="1423"/>
      <c r="JBQ34" s="4889"/>
      <c r="JBR34" s="1425"/>
      <c r="JBS34" s="1425"/>
      <c r="JBT34" s="1425"/>
      <c r="JBU34" s="7772" t="s">
        <v>3191</v>
      </c>
      <c r="JBV34" s="7777"/>
      <c r="JBW34" s="1420">
        <f>SUM(JBX34:JCA34)</f>
        <v>0</v>
      </c>
      <c r="JBX34" s="1421"/>
      <c r="JBY34" s="1422"/>
      <c r="JBZ34" s="1422"/>
      <c r="JCA34" s="1423"/>
      <c r="JCB34" s="1419"/>
      <c r="JCC34" s="1424"/>
      <c r="JCD34" s="1421"/>
      <c r="JCE34" s="1419"/>
      <c r="JCF34" s="1423"/>
      <c r="JCG34" s="4889"/>
      <c r="JCH34" s="1425"/>
      <c r="JCI34" s="1425"/>
      <c r="JCJ34" s="1425"/>
      <c r="JCK34" s="7772" t="s">
        <v>3191</v>
      </c>
      <c r="JCL34" s="7777"/>
      <c r="JCM34" s="1420">
        <f>SUM(JCN34:JCQ34)</f>
        <v>0</v>
      </c>
      <c r="JCN34" s="1421"/>
      <c r="JCO34" s="1422"/>
      <c r="JCP34" s="1422"/>
      <c r="JCQ34" s="1423"/>
      <c r="JCR34" s="1419"/>
      <c r="JCS34" s="1424"/>
      <c r="JCT34" s="1421"/>
      <c r="JCU34" s="1419"/>
      <c r="JCV34" s="1423"/>
      <c r="JCW34" s="4889"/>
      <c r="JCX34" s="1425"/>
      <c r="JCY34" s="1425"/>
      <c r="JCZ34" s="1425"/>
      <c r="JDA34" s="7772" t="s">
        <v>3191</v>
      </c>
      <c r="JDB34" s="7777"/>
      <c r="JDC34" s="1420">
        <f>SUM(JDD34:JDG34)</f>
        <v>0</v>
      </c>
      <c r="JDD34" s="1421"/>
      <c r="JDE34" s="1422"/>
      <c r="JDF34" s="1422"/>
      <c r="JDG34" s="1423"/>
      <c r="JDH34" s="1419"/>
      <c r="JDI34" s="1424"/>
      <c r="JDJ34" s="1421"/>
      <c r="JDK34" s="1419"/>
      <c r="JDL34" s="1423"/>
      <c r="JDM34" s="4889"/>
      <c r="JDN34" s="1425"/>
      <c r="JDO34" s="1425"/>
      <c r="JDP34" s="1425"/>
      <c r="JDQ34" s="7772" t="s">
        <v>3191</v>
      </c>
      <c r="JDR34" s="7777"/>
      <c r="JDS34" s="1420">
        <f>SUM(JDT34:JDW34)</f>
        <v>0</v>
      </c>
      <c r="JDT34" s="1421"/>
      <c r="JDU34" s="1422"/>
      <c r="JDV34" s="1422"/>
      <c r="JDW34" s="1423"/>
      <c r="JDX34" s="1419"/>
      <c r="JDY34" s="1424"/>
      <c r="JDZ34" s="1421"/>
      <c r="JEA34" s="1419"/>
      <c r="JEB34" s="1423"/>
      <c r="JEC34" s="4889"/>
      <c r="JED34" s="1425"/>
      <c r="JEE34" s="1425"/>
      <c r="JEF34" s="1425"/>
      <c r="JEG34" s="7772" t="s">
        <v>3191</v>
      </c>
      <c r="JEH34" s="7777"/>
      <c r="JEI34" s="1420">
        <f>SUM(JEJ34:JEM34)</f>
        <v>0</v>
      </c>
      <c r="JEJ34" s="1421"/>
      <c r="JEK34" s="1422"/>
      <c r="JEL34" s="1422"/>
      <c r="JEM34" s="1423"/>
      <c r="JEN34" s="1419"/>
      <c r="JEO34" s="1424"/>
      <c r="JEP34" s="1421"/>
      <c r="JEQ34" s="1419"/>
      <c r="JER34" s="1423"/>
      <c r="JES34" s="4889"/>
      <c r="JET34" s="1425"/>
      <c r="JEU34" s="1425"/>
      <c r="JEV34" s="1425"/>
      <c r="JEW34" s="7772" t="s">
        <v>3191</v>
      </c>
      <c r="JEX34" s="7777"/>
      <c r="JEY34" s="1420">
        <f>SUM(JEZ34:JFC34)</f>
        <v>0</v>
      </c>
      <c r="JEZ34" s="1421"/>
      <c r="JFA34" s="1422"/>
      <c r="JFB34" s="1422"/>
      <c r="JFC34" s="1423"/>
      <c r="JFD34" s="1419"/>
      <c r="JFE34" s="1424"/>
      <c r="JFF34" s="1421"/>
      <c r="JFG34" s="1419"/>
      <c r="JFH34" s="1423"/>
      <c r="JFI34" s="4889"/>
      <c r="JFJ34" s="1425"/>
      <c r="JFK34" s="1425"/>
      <c r="JFL34" s="1425"/>
      <c r="JFM34" s="7772" t="s">
        <v>3191</v>
      </c>
      <c r="JFN34" s="7777"/>
      <c r="JFO34" s="1420">
        <f>SUM(JFP34:JFS34)</f>
        <v>0</v>
      </c>
      <c r="JFP34" s="1421"/>
      <c r="JFQ34" s="1422"/>
      <c r="JFR34" s="1422"/>
      <c r="JFS34" s="1423"/>
      <c r="JFT34" s="1419"/>
      <c r="JFU34" s="1424"/>
      <c r="JFV34" s="1421"/>
      <c r="JFW34" s="1419"/>
      <c r="JFX34" s="1423"/>
      <c r="JFY34" s="4889"/>
      <c r="JFZ34" s="1425"/>
      <c r="JGA34" s="1425"/>
      <c r="JGB34" s="1425"/>
      <c r="JGC34" s="7772" t="s">
        <v>3191</v>
      </c>
      <c r="JGD34" s="7777"/>
      <c r="JGE34" s="1420">
        <f>SUM(JGF34:JGI34)</f>
        <v>0</v>
      </c>
      <c r="JGF34" s="1421"/>
      <c r="JGG34" s="1422"/>
      <c r="JGH34" s="1422"/>
      <c r="JGI34" s="1423"/>
      <c r="JGJ34" s="1419"/>
      <c r="JGK34" s="1424"/>
      <c r="JGL34" s="1421"/>
      <c r="JGM34" s="1419"/>
      <c r="JGN34" s="1423"/>
      <c r="JGO34" s="4889"/>
      <c r="JGP34" s="1425"/>
      <c r="JGQ34" s="1425"/>
      <c r="JGR34" s="1425"/>
      <c r="JGS34" s="7772" t="s">
        <v>3191</v>
      </c>
      <c r="JGT34" s="7777"/>
      <c r="JGU34" s="1420">
        <f>SUM(JGV34:JGY34)</f>
        <v>0</v>
      </c>
      <c r="JGV34" s="1421"/>
      <c r="JGW34" s="1422"/>
      <c r="JGX34" s="1422"/>
      <c r="JGY34" s="1423"/>
      <c r="JGZ34" s="1419"/>
      <c r="JHA34" s="1424"/>
      <c r="JHB34" s="1421"/>
      <c r="JHC34" s="1419"/>
      <c r="JHD34" s="1423"/>
      <c r="JHE34" s="4889"/>
      <c r="JHF34" s="1425"/>
      <c r="JHG34" s="1425"/>
      <c r="JHH34" s="1425"/>
      <c r="JHI34" s="7772" t="s">
        <v>3191</v>
      </c>
      <c r="JHJ34" s="7777"/>
      <c r="JHK34" s="1420">
        <f>SUM(JHL34:JHO34)</f>
        <v>0</v>
      </c>
      <c r="JHL34" s="1421"/>
      <c r="JHM34" s="1422"/>
      <c r="JHN34" s="1422"/>
      <c r="JHO34" s="1423"/>
      <c r="JHP34" s="1419"/>
      <c r="JHQ34" s="1424"/>
      <c r="JHR34" s="1421"/>
      <c r="JHS34" s="1419"/>
      <c r="JHT34" s="1423"/>
      <c r="JHU34" s="4889"/>
      <c r="JHV34" s="1425"/>
      <c r="JHW34" s="1425"/>
      <c r="JHX34" s="1425"/>
      <c r="JHY34" s="7772" t="s">
        <v>3191</v>
      </c>
      <c r="JHZ34" s="7777"/>
      <c r="JIA34" s="1420">
        <f>SUM(JIB34:JIE34)</f>
        <v>0</v>
      </c>
      <c r="JIB34" s="1421"/>
      <c r="JIC34" s="1422"/>
      <c r="JID34" s="1422"/>
      <c r="JIE34" s="1423"/>
      <c r="JIF34" s="1419"/>
      <c r="JIG34" s="1424"/>
      <c r="JIH34" s="1421"/>
      <c r="JII34" s="1419"/>
      <c r="JIJ34" s="1423"/>
      <c r="JIK34" s="4889"/>
      <c r="JIL34" s="1425"/>
      <c r="JIM34" s="1425"/>
      <c r="JIN34" s="1425"/>
      <c r="JIO34" s="7772" t="s">
        <v>3191</v>
      </c>
      <c r="JIP34" s="7777"/>
      <c r="JIQ34" s="1420">
        <f>SUM(JIR34:JIU34)</f>
        <v>0</v>
      </c>
      <c r="JIR34" s="1421"/>
      <c r="JIS34" s="1422"/>
      <c r="JIT34" s="1422"/>
      <c r="JIU34" s="1423"/>
      <c r="JIV34" s="1419"/>
      <c r="JIW34" s="1424"/>
      <c r="JIX34" s="1421"/>
      <c r="JIY34" s="1419"/>
      <c r="JIZ34" s="1423"/>
      <c r="JJA34" s="4889"/>
      <c r="JJB34" s="1425"/>
      <c r="JJC34" s="1425"/>
      <c r="JJD34" s="1425"/>
      <c r="JJE34" s="7772" t="s">
        <v>3191</v>
      </c>
      <c r="JJF34" s="7777"/>
      <c r="JJG34" s="1420">
        <f>SUM(JJH34:JJK34)</f>
        <v>0</v>
      </c>
      <c r="JJH34" s="1421"/>
      <c r="JJI34" s="1422"/>
      <c r="JJJ34" s="1422"/>
      <c r="JJK34" s="1423"/>
      <c r="JJL34" s="1419"/>
      <c r="JJM34" s="1424"/>
      <c r="JJN34" s="1421"/>
      <c r="JJO34" s="1419"/>
      <c r="JJP34" s="1423"/>
      <c r="JJQ34" s="4889"/>
      <c r="JJR34" s="1425"/>
      <c r="JJS34" s="1425"/>
      <c r="JJT34" s="1425"/>
      <c r="JJU34" s="7772" t="s">
        <v>3191</v>
      </c>
      <c r="JJV34" s="7777"/>
      <c r="JJW34" s="1420">
        <f>SUM(JJX34:JKA34)</f>
        <v>0</v>
      </c>
      <c r="JJX34" s="1421"/>
      <c r="JJY34" s="1422"/>
      <c r="JJZ34" s="1422"/>
      <c r="JKA34" s="1423"/>
      <c r="JKB34" s="1419"/>
      <c r="JKC34" s="1424"/>
      <c r="JKD34" s="1421"/>
      <c r="JKE34" s="1419"/>
      <c r="JKF34" s="1423"/>
      <c r="JKG34" s="4889"/>
      <c r="JKH34" s="1425"/>
      <c r="JKI34" s="1425"/>
      <c r="JKJ34" s="1425"/>
      <c r="JKK34" s="7772" t="s">
        <v>3191</v>
      </c>
      <c r="JKL34" s="7777"/>
      <c r="JKM34" s="1420">
        <f>SUM(JKN34:JKQ34)</f>
        <v>0</v>
      </c>
      <c r="JKN34" s="1421"/>
      <c r="JKO34" s="1422"/>
      <c r="JKP34" s="1422"/>
      <c r="JKQ34" s="1423"/>
      <c r="JKR34" s="1419"/>
      <c r="JKS34" s="1424"/>
      <c r="JKT34" s="1421"/>
      <c r="JKU34" s="1419"/>
      <c r="JKV34" s="1423"/>
      <c r="JKW34" s="4889"/>
      <c r="JKX34" s="1425"/>
      <c r="JKY34" s="1425"/>
      <c r="JKZ34" s="1425"/>
      <c r="JLA34" s="7772" t="s">
        <v>3191</v>
      </c>
      <c r="JLB34" s="7777"/>
      <c r="JLC34" s="1420">
        <f>SUM(JLD34:JLG34)</f>
        <v>0</v>
      </c>
      <c r="JLD34" s="1421"/>
      <c r="JLE34" s="1422"/>
      <c r="JLF34" s="1422"/>
      <c r="JLG34" s="1423"/>
      <c r="JLH34" s="1419"/>
      <c r="JLI34" s="1424"/>
      <c r="JLJ34" s="1421"/>
      <c r="JLK34" s="1419"/>
      <c r="JLL34" s="1423"/>
      <c r="JLM34" s="4889"/>
      <c r="JLN34" s="1425"/>
      <c r="JLO34" s="1425"/>
      <c r="JLP34" s="1425"/>
      <c r="JLQ34" s="7772" t="s">
        <v>3191</v>
      </c>
      <c r="JLR34" s="7777"/>
      <c r="JLS34" s="1420">
        <f>SUM(JLT34:JLW34)</f>
        <v>0</v>
      </c>
      <c r="JLT34" s="1421"/>
      <c r="JLU34" s="1422"/>
      <c r="JLV34" s="1422"/>
      <c r="JLW34" s="1423"/>
      <c r="JLX34" s="1419"/>
      <c r="JLY34" s="1424"/>
      <c r="JLZ34" s="1421"/>
      <c r="JMA34" s="1419"/>
      <c r="JMB34" s="1423"/>
      <c r="JMC34" s="4889"/>
      <c r="JMD34" s="1425"/>
      <c r="JME34" s="1425"/>
      <c r="JMF34" s="1425"/>
      <c r="JMG34" s="7772" t="s">
        <v>3191</v>
      </c>
      <c r="JMH34" s="7777"/>
      <c r="JMI34" s="1420">
        <f>SUM(JMJ34:JMM34)</f>
        <v>0</v>
      </c>
      <c r="JMJ34" s="1421"/>
      <c r="JMK34" s="1422"/>
      <c r="JML34" s="1422"/>
      <c r="JMM34" s="1423"/>
      <c r="JMN34" s="1419"/>
      <c r="JMO34" s="1424"/>
      <c r="JMP34" s="1421"/>
      <c r="JMQ34" s="1419"/>
      <c r="JMR34" s="1423"/>
      <c r="JMS34" s="4889"/>
      <c r="JMT34" s="1425"/>
      <c r="JMU34" s="1425"/>
      <c r="JMV34" s="1425"/>
      <c r="JMW34" s="7772" t="s">
        <v>3191</v>
      </c>
      <c r="JMX34" s="7777"/>
      <c r="JMY34" s="1420">
        <f>SUM(JMZ34:JNC34)</f>
        <v>0</v>
      </c>
      <c r="JMZ34" s="1421"/>
      <c r="JNA34" s="1422"/>
      <c r="JNB34" s="1422"/>
      <c r="JNC34" s="1423"/>
      <c r="JND34" s="1419"/>
      <c r="JNE34" s="1424"/>
      <c r="JNF34" s="1421"/>
      <c r="JNG34" s="1419"/>
      <c r="JNH34" s="1423"/>
      <c r="JNI34" s="4889"/>
      <c r="JNJ34" s="1425"/>
      <c r="JNK34" s="1425"/>
      <c r="JNL34" s="1425"/>
      <c r="JNM34" s="7772" t="s">
        <v>3191</v>
      </c>
      <c r="JNN34" s="7777"/>
      <c r="JNO34" s="1420">
        <f>SUM(JNP34:JNS34)</f>
        <v>0</v>
      </c>
      <c r="JNP34" s="1421"/>
      <c r="JNQ34" s="1422"/>
      <c r="JNR34" s="1422"/>
      <c r="JNS34" s="1423"/>
      <c r="JNT34" s="1419"/>
      <c r="JNU34" s="1424"/>
      <c r="JNV34" s="1421"/>
      <c r="JNW34" s="1419"/>
      <c r="JNX34" s="1423"/>
      <c r="JNY34" s="4889"/>
      <c r="JNZ34" s="1425"/>
      <c r="JOA34" s="1425"/>
      <c r="JOB34" s="1425"/>
      <c r="JOC34" s="7772" t="s">
        <v>3191</v>
      </c>
      <c r="JOD34" s="7777"/>
      <c r="JOE34" s="1420">
        <f>SUM(JOF34:JOI34)</f>
        <v>0</v>
      </c>
      <c r="JOF34" s="1421"/>
      <c r="JOG34" s="1422"/>
      <c r="JOH34" s="1422"/>
      <c r="JOI34" s="1423"/>
      <c r="JOJ34" s="1419"/>
      <c r="JOK34" s="1424"/>
      <c r="JOL34" s="1421"/>
      <c r="JOM34" s="1419"/>
      <c r="JON34" s="1423"/>
      <c r="JOO34" s="4889"/>
      <c r="JOP34" s="1425"/>
      <c r="JOQ34" s="1425"/>
      <c r="JOR34" s="1425"/>
      <c r="JOS34" s="7772" t="s">
        <v>3191</v>
      </c>
      <c r="JOT34" s="7777"/>
      <c r="JOU34" s="1420">
        <f>SUM(JOV34:JOY34)</f>
        <v>0</v>
      </c>
      <c r="JOV34" s="1421"/>
      <c r="JOW34" s="1422"/>
      <c r="JOX34" s="1422"/>
      <c r="JOY34" s="1423"/>
      <c r="JOZ34" s="1419"/>
      <c r="JPA34" s="1424"/>
      <c r="JPB34" s="1421"/>
      <c r="JPC34" s="1419"/>
      <c r="JPD34" s="1423"/>
      <c r="JPE34" s="4889"/>
      <c r="JPF34" s="1425"/>
      <c r="JPG34" s="1425"/>
      <c r="JPH34" s="1425"/>
      <c r="JPI34" s="7772" t="s">
        <v>3191</v>
      </c>
      <c r="JPJ34" s="7777"/>
      <c r="JPK34" s="1420">
        <f>SUM(JPL34:JPO34)</f>
        <v>0</v>
      </c>
      <c r="JPL34" s="1421"/>
      <c r="JPM34" s="1422"/>
      <c r="JPN34" s="1422"/>
      <c r="JPO34" s="1423"/>
      <c r="JPP34" s="1419"/>
      <c r="JPQ34" s="1424"/>
      <c r="JPR34" s="1421"/>
      <c r="JPS34" s="1419"/>
      <c r="JPT34" s="1423"/>
      <c r="JPU34" s="4889"/>
      <c r="JPV34" s="1425"/>
      <c r="JPW34" s="1425"/>
      <c r="JPX34" s="1425"/>
      <c r="JPY34" s="7772" t="s">
        <v>3191</v>
      </c>
      <c r="JPZ34" s="7777"/>
      <c r="JQA34" s="1420">
        <f>SUM(JQB34:JQE34)</f>
        <v>0</v>
      </c>
      <c r="JQB34" s="1421"/>
      <c r="JQC34" s="1422"/>
      <c r="JQD34" s="1422"/>
      <c r="JQE34" s="1423"/>
      <c r="JQF34" s="1419"/>
      <c r="JQG34" s="1424"/>
      <c r="JQH34" s="1421"/>
      <c r="JQI34" s="1419"/>
      <c r="JQJ34" s="1423"/>
      <c r="JQK34" s="4889"/>
      <c r="JQL34" s="1425"/>
      <c r="JQM34" s="1425"/>
      <c r="JQN34" s="1425"/>
      <c r="JQO34" s="7772" t="s">
        <v>3191</v>
      </c>
      <c r="JQP34" s="7777"/>
      <c r="JQQ34" s="1420">
        <f>SUM(JQR34:JQU34)</f>
        <v>0</v>
      </c>
      <c r="JQR34" s="1421"/>
      <c r="JQS34" s="1422"/>
      <c r="JQT34" s="1422"/>
      <c r="JQU34" s="1423"/>
      <c r="JQV34" s="1419"/>
      <c r="JQW34" s="1424"/>
      <c r="JQX34" s="1421"/>
      <c r="JQY34" s="1419"/>
      <c r="JQZ34" s="1423"/>
      <c r="JRA34" s="4889"/>
      <c r="JRB34" s="1425"/>
      <c r="JRC34" s="1425"/>
      <c r="JRD34" s="1425"/>
      <c r="JRE34" s="7772" t="s">
        <v>3191</v>
      </c>
      <c r="JRF34" s="7777"/>
      <c r="JRG34" s="1420">
        <f>SUM(JRH34:JRK34)</f>
        <v>0</v>
      </c>
      <c r="JRH34" s="1421"/>
      <c r="JRI34" s="1422"/>
      <c r="JRJ34" s="1422"/>
      <c r="JRK34" s="1423"/>
      <c r="JRL34" s="1419"/>
      <c r="JRM34" s="1424"/>
      <c r="JRN34" s="1421"/>
      <c r="JRO34" s="1419"/>
      <c r="JRP34" s="1423"/>
      <c r="JRQ34" s="4889"/>
      <c r="JRR34" s="1425"/>
      <c r="JRS34" s="1425"/>
      <c r="JRT34" s="1425"/>
      <c r="JRU34" s="7772" t="s">
        <v>3191</v>
      </c>
      <c r="JRV34" s="7777"/>
      <c r="JRW34" s="1420">
        <f>SUM(JRX34:JSA34)</f>
        <v>0</v>
      </c>
      <c r="JRX34" s="1421"/>
      <c r="JRY34" s="1422"/>
      <c r="JRZ34" s="1422"/>
      <c r="JSA34" s="1423"/>
      <c r="JSB34" s="1419"/>
      <c r="JSC34" s="1424"/>
      <c r="JSD34" s="1421"/>
      <c r="JSE34" s="1419"/>
      <c r="JSF34" s="1423"/>
      <c r="JSG34" s="4889"/>
      <c r="JSH34" s="1425"/>
      <c r="JSI34" s="1425"/>
      <c r="JSJ34" s="1425"/>
      <c r="JSK34" s="7772" t="s">
        <v>3191</v>
      </c>
      <c r="JSL34" s="7777"/>
      <c r="JSM34" s="1420">
        <f>SUM(JSN34:JSQ34)</f>
        <v>0</v>
      </c>
      <c r="JSN34" s="1421"/>
      <c r="JSO34" s="1422"/>
      <c r="JSP34" s="1422"/>
      <c r="JSQ34" s="1423"/>
      <c r="JSR34" s="1419"/>
      <c r="JSS34" s="1424"/>
      <c r="JST34" s="1421"/>
      <c r="JSU34" s="1419"/>
      <c r="JSV34" s="1423"/>
      <c r="JSW34" s="4889"/>
      <c r="JSX34" s="1425"/>
      <c r="JSY34" s="1425"/>
      <c r="JSZ34" s="1425"/>
      <c r="JTA34" s="7772" t="s">
        <v>3191</v>
      </c>
      <c r="JTB34" s="7777"/>
      <c r="JTC34" s="1420">
        <f>SUM(JTD34:JTG34)</f>
        <v>0</v>
      </c>
      <c r="JTD34" s="1421"/>
      <c r="JTE34" s="1422"/>
      <c r="JTF34" s="1422"/>
      <c r="JTG34" s="1423"/>
      <c r="JTH34" s="1419"/>
      <c r="JTI34" s="1424"/>
      <c r="JTJ34" s="1421"/>
      <c r="JTK34" s="1419"/>
      <c r="JTL34" s="1423"/>
      <c r="JTM34" s="4889"/>
      <c r="JTN34" s="1425"/>
      <c r="JTO34" s="1425"/>
      <c r="JTP34" s="1425"/>
      <c r="JTQ34" s="7772" t="s">
        <v>3191</v>
      </c>
      <c r="JTR34" s="7777"/>
      <c r="JTS34" s="1420">
        <f>SUM(JTT34:JTW34)</f>
        <v>0</v>
      </c>
      <c r="JTT34" s="1421"/>
      <c r="JTU34" s="1422"/>
      <c r="JTV34" s="1422"/>
      <c r="JTW34" s="1423"/>
      <c r="JTX34" s="1419"/>
      <c r="JTY34" s="1424"/>
      <c r="JTZ34" s="1421"/>
      <c r="JUA34" s="1419"/>
      <c r="JUB34" s="1423"/>
      <c r="JUC34" s="4889"/>
      <c r="JUD34" s="1425"/>
      <c r="JUE34" s="1425"/>
      <c r="JUF34" s="1425"/>
      <c r="JUG34" s="7772" t="s">
        <v>3191</v>
      </c>
      <c r="JUH34" s="7777"/>
      <c r="JUI34" s="1420">
        <f>SUM(JUJ34:JUM34)</f>
        <v>0</v>
      </c>
      <c r="JUJ34" s="1421"/>
      <c r="JUK34" s="1422"/>
      <c r="JUL34" s="1422"/>
      <c r="JUM34" s="1423"/>
      <c r="JUN34" s="1419"/>
      <c r="JUO34" s="1424"/>
      <c r="JUP34" s="1421"/>
      <c r="JUQ34" s="1419"/>
      <c r="JUR34" s="1423"/>
      <c r="JUS34" s="4889"/>
      <c r="JUT34" s="1425"/>
      <c r="JUU34" s="1425"/>
      <c r="JUV34" s="1425"/>
      <c r="JUW34" s="7772" t="s">
        <v>3191</v>
      </c>
      <c r="JUX34" s="7777"/>
      <c r="JUY34" s="1420">
        <f>SUM(JUZ34:JVC34)</f>
        <v>0</v>
      </c>
      <c r="JUZ34" s="1421"/>
      <c r="JVA34" s="1422"/>
      <c r="JVB34" s="1422"/>
      <c r="JVC34" s="1423"/>
      <c r="JVD34" s="1419"/>
      <c r="JVE34" s="1424"/>
      <c r="JVF34" s="1421"/>
      <c r="JVG34" s="1419"/>
      <c r="JVH34" s="1423"/>
      <c r="JVI34" s="4889"/>
      <c r="JVJ34" s="1425"/>
      <c r="JVK34" s="1425"/>
      <c r="JVL34" s="1425"/>
      <c r="JVM34" s="7772" t="s">
        <v>3191</v>
      </c>
      <c r="JVN34" s="7777"/>
      <c r="JVO34" s="1420">
        <f>SUM(JVP34:JVS34)</f>
        <v>0</v>
      </c>
      <c r="JVP34" s="1421"/>
      <c r="JVQ34" s="1422"/>
      <c r="JVR34" s="1422"/>
      <c r="JVS34" s="1423"/>
      <c r="JVT34" s="1419"/>
      <c r="JVU34" s="1424"/>
      <c r="JVV34" s="1421"/>
      <c r="JVW34" s="1419"/>
      <c r="JVX34" s="1423"/>
      <c r="JVY34" s="4889"/>
      <c r="JVZ34" s="1425"/>
      <c r="JWA34" s="1425"/>
      <c r="JWB34" s="1425"/>
      <c r="JWC34" s="7772" t="s">
        <v>3191</v>
      </c>
      <c r="JWD34" s="7777"/>
      <c r="JWE34" s="1420">
        <f>SUM(JWF34:JWI34)</f>
        <v>0</v>
      </c>
      <c r="JWF34" s="1421"/>
      <c r="JWG34" s="1422"/>
      <c r="JWH34" s="1422"/>
      <c r="JWI34" s="1423"/>
      <c r="JWJ34" s="1419"/>
      <c r="JWK34" s="1424"/>
      <c r="JWL34" s="1421"/>
      <c r="JWM34" s="1419"/>
      <c r="JWN34" s="1423"/>
      <c r="JWO34" s="4889"/>
      <c r="JWP34" s="1425"/>
      <c r="JWQ34" s="1425"/>
      <c r="JWR34" s="1425"/>
      <c r="JWS34" s="7772" t="s">
        <v>3191</v>
      </c>
      <c r="JWT34" s="7777"/>
      <c r="JWU34" s="1420">
        <f>SUM(JWV34:JWY34)</f>
        <v>0</v>
      </c>
      <c r="JWV34" s="1421"/>
      <c r="JWW34" s="1422"/>
      <c r="JWX34" s="1422"/>
      <c r="JWY34" s="1423"/>
      <c r="JWZ34" s="1419"/>
      <c r="JXA34" s="1424"/>
      <c r="JXB34" s="1421"/>
      <c r="JXC34" s="1419"/>
      <c r="JXD34" s="1423"/>
      <c r="JXE34" s="4889"/>
      <c r="JXF34" s="1425"/>
      <c r="JXG34" s="1425"/>
      <c r="JXH34" s="1425"/>
      <c r="JXI34" s="7772" t="s">
        <v>3191</v>
      </c>
      <c r="JXJ34" s="7777"/>
      <c r="JXK34" s="1420">
        <f>SUM(JXL34:JXO34)</f>
        <v>0</v>
      </c>
      <c r="JXL34" s="1421"/>
      <c r="JXM34" s="1422"/>
      <c r="JXN34" s="1422"/>
      <c r="JXO34" s="1423"/>
      <c r="JXP34" s="1419"/>
      <c r="JXQ34" s="1424"/>
      <c r="JXR34" s="1421"/>
      <c r="JXS34" s="1419"/>
      <c r="JXT34" s="1423"/>
      <c r="JXU34" s="4889"/>
      <c r="JXV34" s="1425"/>
      <c r="JXW34" s="1425"/>
      <c r="JXX34" s="1425"/>
      <c r="JXY34" s="7772" t="s">
        <v>3191</v>
      </c>
      <c r="JXZ34" s="7777"/>
      <c r="JYA34" s="1420">
        <f>SUM(JYB34:JYE34)</f>
        <v>0</v>
      </c>
      <c r="JYB34" s="1421"/>
      <c r="JYC34" s="1422"/>
      <c r="JYD34" s="1422"/>
      <c r="JYE34" s="1423"/>
      <c r="JYF34" s="1419"/>
      <c r="JYG34" s="1424"/>
      <c r="JYH34" s="1421"/>
      <c r="JYI34" s="1419"/>
      <c r="JYJ34" s="1423"/>
      <c r="JYK34" s="4889"/>
      <c r="JYL34" s="1425"/>
      <c r="JYM34" s="1425"/>
      <c r="JYN34" s="1425"/>
      <c r="JYO34" s="7772" t="s">
        <v>3191</v>
      </c>
      <c r="JYP34" s="7777"/>
      <c r="JYQ34" s="1420">
        <f>SUM(JYR34:JYU34)</f>
        <v>0</v>
      </c>
      <c r="JYR34" s="1421"/>
      <c r="JYS34" s="1422"/>
      <c r="JYT34" s="1422"/>
      <c r="JYU34" s="1423"/>
      <c r="JYV34" s="1419"/>
      <c r="JYW34" s="1424"/>
      <c r="JYX34" s="1421"/>
      <c r="JYY34" s="1419"/>
      <c r="JYZ34" s="1423"/>
      <c r="JZA34" s="4889"/>
      <c r="JZB34" s="1425"/>
      <c r="JZC34" s="1425"/>
      <c r="JZD34" s="1425"/>
      <c r="JZE34" s="7772" t="s">
        <v>3191</v>
      </c>
      <c r="JZF34" s="7777"/>
      <c r="JZG34" s="1420">
        <f>SUM(JZH34:JZK34)</f>
        <v>0</v>
      </c>
      <c r="JZH34" s="1421"/>
      <c r="JZI34" s="1422"/>
      <c r="JZJ34" s="1422"/>
      <c r="JZK34" s="1423"/>
      <c r="JZL34" s="1419"/>
      <c r="JZM34" s="1424"/>
      <c r="JZN34" s="1421"/>
      <c r="JZO34" s="1419"/>
      <c r="JZP34" s="1423"/>
      <c r="JZQ34" s="4889"/>
      <c r="JZR34" s="1425"/>
      <c r="JZS34" s="1425"/>
      <c r="JZT34" s="1425"/>
      <c r="JZU34" s="7772" t="s">
        <v>3191</v>
      </c>
      <c r="JZV34" s="7777"/>
      <c r="JZW34" s="1420">
        <f>SUM(JZX34:KAA34)</f>
        <v>0</v>
      </c>
      <c r="JZX34" s="1421"/>
      <c r="JZY34" s="1422"/>
      <c r="JZZ34" s="1422"/>
      <c r="KAA34" s="1423"/>
      <c r="KAB34" s="1419"/>
      <c r="KAC34" s="1424"/>
      <c r="KAD34" s="1421"/>
      <c r="KAE34" s="1419"/>
      <c r="KAF34" s="1423"/>
      <c r="KAG34" s="4889"/>
      <c r="KAH34" s="1425"/>
      <c r="KAI34" s="1425"/>
      <c r="KAJ34" s="1425"/>
      <c r="KAK34" s="7772" t="s">
        <v>3191</v>
      </c>
      <c r="KAL34" s="7777"/>
      <c r="KAM34" s="1420">
        <f>SUM(KAN34:KAQ34)</f>
        <v>0</v>
      </c>
      <c r="KAN34" s="1421"/>
      <c r="KAO34" s="1422"/>
      <c r="KAP34" s="1422"/>
      <c r="KAQ34" s="1423"/>
      <c r="KAR34" s="1419"/>
      <c r="KAS34" s="1424"/>
      <c r="KAT34" s="1421"/>
      <c r="KAU34" s="1419"/>
      <c r="KAV34" s="1423"/>
      <c r="KAW34" s="4889"/>
      <c r="KAX34" s="1425"/>
      <c r="KAY34" s="1425"/>
      <c r="KAZ34" s="1425"/>
      <c r="KBA34" s="7772" t="s">
        <v>3191</v>
      </c>
      <c r="KBB34" s="7777"/>
      <c r="KBC34" s="1420">
        <f>SUM(KBD34:KBG34)</f>
        <v>0</v>
      </c>
      <c r="KBD34" s="1421"/>
      <c r="KBE34" s="1422"/>
      <c r="KBF34" s="1422"/>
      <c r="KBG34" s="1423"/>
      <c r="KBH34" s="1419"/>
      <c r="KBI34" s="1424"/>
      <c r="KBJ34" s="1421"/>
      <c r="KBK34" s="1419"/>
      <c r="KBL34" s="1423"/>
      <c r="KBM34" s="4889"/>
      <c r="KBN34" s="1425"/>
      <c r="KBO34" s="1425"/>
      <c r="KBP34" s="1425"/>
      <c r="KBQ34" s="7772" t="s">
        <v>3191</v>
      </c>
      <c r="KBR34" s="7777"/>
      <c r="KBS34" s="1420">
        <f>SUM(KBT34:KBW34)</f>
        <v>0</v>
      </c>
      <c r="KBT34" s="1421"/>
      <c r="KBU34" s="1422"/>
      <c r="KBV34" s="1422"/>
      <c r="KBW34" s="1423"/>
      <c r="KBX34" s="1419"/>
      <c r="KBY34" s="1424"/>
      <c r="KBZ34" s="1421"/>
      <c r="KCA34" s="1419"/>
      <c r="KCB34" s="1423"/>
      <c r="KCC34" s="4889"/>
      <c r="KCD34" s="1425"/>
      <c r="KCE34" s="1425"/>
      <c r="KCF34" s="1425"/>
      <c r="KCG34" s="7772" t="s">
        <v>3191</v>
      </c>
      <c r="KCH34" s="7777"/>
      <c r="KCI34" s="1420">
        <f>SUM(KCJ34:KCM34)</f>
        <v>0</v>
      </c>
      <c r="KCJ34" s="1421"/>
      <c r="KCK34" s="1422"/>
      <c r="KCL34" s="1422"/>
      <c r="KCM34" s="1423"/>
      <c r="KCN34" s="1419"/>
      <c r="KCO34" s="1424"/>
      <c r="KCP34" s="1421"/>
      <c r="KCQ34" s="1419"/>
      <c r="KCR34" s="1423"/>
      <c r="KCS34" s="4889"/>
      <c r="KCT34" s="1425"/>
      <c r="KCU34" s="1425"/>
      <c r="KCV34" s="1425"/>
      <c r="KCW34" s="7772" t="s">
        <v>3191</v>
      </c>
      <c r="KCX34" s="7777"/>
      <c r="KCY34" s="1420">
        <f>SUM(KCZ34:KDC34)</f>
        <v>0</v>
      </c>
      <c r="KCZ34" s="1421"/>
      <c r="KDA34" s="1422"/>
      <c r="KDB34" s="1422"/>
      <c r="KDC34" s="1423"/>
      <c r="KDD34" s="1419"/>
      <c r="KDE34" s="1424"/>
      <c r="KDF34" s="1421"/>
      <c r="KDG34" s="1419"/>
      <c r="KDH34" s="1423"/>
      <c r="KDI34" s="4889"/>
      <c r="KDJ34" s="1425"/>
      <c r="KDK34" s="1425"/>
      <c r="KDL34" s="1425"/>
      <c r="KDM34" s="7772" t="s">
        <v>3191</v>
      </c>
      <c r="KDN34" s="7777"/>
      <c r="KDO34" s="1420">
        <f>SUM(KDP34:KDS34)</f>
        <v>0</v>
      </c>
      <c r="KDP34" s="1421"/>
      <c r="KDQ34" s="1422"/>
      <c r="KDR34" s="1422"/>
      <c r="KDS34" s="1423"/>
      <c r="KDT34" s="1419"/>
      <c r="KDU34" s="1424"/>
      <c r="KDV34" s="1421"/>
      <c r="KDW34" s="1419"/>
      <c r="KDX34" s="1423"/>
      <c r="KDY34" s="4889"/>
      <c r="KDZ34" s="1425"/>
      <c r="KEA34" s="1425"/>
      <c r="KEB34" s="1425"/>
      <c r="KEC34" s="7772" t="s">
        <v>3191</v>
      </c>
      <c r="KED34" s="7777"/>
      <c r="KEE34" s="1420">
        <f>SUM(KEF34:KEI34)</f>
        <v>0</v>
      </c>
      <c r="KEF34" s="1421"/>
      <c r="KEG34" s="1422"/>
      <c r="KEH34" s="1422"/>
      <c r="KEI34" s="1423"/>
      <c r="KEJ34" s="1419"/>
      <c r="KEK34" s="1424"/>
      <c r="KEL34" s="1421"/>
      <c r="KEM34" s="1419"/>
      <c r="KEN34" s="1423"/>
      <c r="KEO34" s="4889"/>
      <c r="KEP34" s="1425"/>
      <c r="KEQ34" s="1425"/>
      <c r="KER34" s="1425"/>
      <c r="KES34" s="7772" t="s">
        <v>3191</v>
      </c>
      <c r="KET34" s="7777"/>
      <c r="KEU34" s="1420">
        <f>SUM(KEV34:KEY34)</f>
        <v>0</v>
      </c>
      <c r="KEV34" s="1421"/>
      <c r="KEW34" s="1422"/>
      <c r="KEX34" s="1422"/>
      <c r="KEY34" s="1423"/>
      <c r="KEZ34" s="1419"/>
      <c r="KFA34" s="1424"/>
      <c r="KFB34" s="1421"/>
      <c r="KFC34" s="1419"/>
      <c r="KFD34" s="1423"/>
      <c r="KFE34" s="4889"/>
      <c r="KFF34" s="1425"/>
      <c r="KFG34" s="1425"/>
      <c r="KFH34" s="1425"/>
      <c r="KFI34" s="7772" t="s">
        <v>3191</v>
      </c>
      <c r="KFJ34" s="7777"/>
      <c r="KFK34" s="1420">
        <f>SUM(KFL34:KFO34)</f>
        <v>0</v>
      </c>
      <c r="KFL34" s="1421"/>
      <c r="KFM34" s="1422"/>
      <c r="KFN34" s="1422"/>
      <c r="KFO34" s="1423"/>
      <c r="KFP34" s="1419"/>
      <c r="KFQ34" s="1424"/>
      <c r="KFR34" s="1421"/>
      <c r="KFS34" s="1419"/>
      <c r="KFT34" s="1423"/>
      <c r="KFU34" s="4889"/>
      <c r="KFV34" s="1425"/>
      <c r="KFW34" s="1425"/>
      <c r="KFX34" s="1425"/>
      <c r="KFY34" s="7772" t="s">
        <v>3191</v>
      </c>
      <c r="KFZ34" s="7777"/>
      <c r="KGA34" s="1420">
        <f>SUM(KGB34:KGE34)</f>
        <v>0</v>
      </c>
      <c r="KGB34" s="1421"/>
      <c r="KGC34" s="1422"/>
      <c r="KGD34" s="1422"/>
      <c r="KGE34" s="1423"/>
      <c r="KGF34" s="1419"/>
      <c r="KGG34" s="1424"/>
      <c r="KGH34" s="1421"/>
      <c r="KGI34" s="1419"/>
      <c r="KGJ34" s="1423"/>
      <c r="KGK34" s="4889"/>
      <c r="KGL34" s="1425"/>
      <c r="KGM34" s="1425"/>
      <c r="KGN34" s="1425"/>
      <c r="KGO34" s="7772" t="s">
        <v>3191</v>
      </c>
      <c r="KGP34" s="7777"/>
      <c r="KGQ34" s="1420">
        <f>SUM(KGR34:KGU34)</f>
        <v>0</v>
      </c>
      <c r="KGR34" s="1421"/>
      <c r="KGS34" s="1422"/>
      <c r="KGT34" s="1422"/>
      <c r="KGU34" s="1423"/>
      <c r="KGV34" s="1419"/>
      <c r="KGW34" s="1424"/>
      <c r="KGX34" s="1421"/>
      <c r="KGY34" s="1419"/>
      <c r="KGZ34" s="1423"/>
      <c r="KHA34" s="4889"/>
      <c r="KHB34" s="1425"/>
      <c r="KHC34" s="1425"/>
      <c r="KHD34" s="1425"/>
      <c r="KHE34" s="7772" t="s">
        <v>3191</v>
      </c>
      <c r="KHF34" s="7777"/>
      <c r="KHG34" s="1420">
        <f>SUM(KHH34:KHK34)</f>
        <v>0</v>
      </c>
      <c r="KHH34" s="1421"/>
      <c r="KHI34" s="1422"/>
      <c r="KHJ34" s="1422"/>
      <c r="KHK34" s="1423"/>
      <c r="KHL34" s="1419"/>
      <c r="KHM34" s="1424"/>
      <c r="KHN34" s="1421"/>
      <c r="KHO34" s="1419"/>
      <c r="KHP34" s="1423"/>
      <c r="KHQ34" s="4889"/>
      <c r="KHR34" s="1425"/>
      <c r="KHS34" s="1425"/>
      <c r="KHT34" s="1425"/>
      <c r="KHU34" s="7772" t="s">
        <v>3191</v>
      </c>
      <c r="KHV34" s="7777"/>
      <c r="KHW34" s="1420">
        <f>SUM(KHX34:KIA34)</f>
        <v>0</v>
      </c>
      <c r="KHX34" s="1421"/>
      <c r="KHY34" s="1422"/>
      <c r="KHZ34" s="1422"/>
      <c r="KIA34" s="1423"/>
      <c r="KIB34" s="1419"/>
      <c r="KIC34" s="1424"/>
      <c r="KID34" s="1421"/>
      <c r="KIE34" s="1419"/>
      <c r="KIF34" s="1423"/>
      <c r="KIG34" s="4889"/>
      <c r="KIH34" s="1425"/>
      <c r="KII34" s="1425"/>
      <c r="KIJ34" s="1425"/>
      <c r="KIK34" s="7772" t="s">
        <v>3191</v>
      </c>
      <c r="KIL34" s="7777"/>
      <c r="KIM34" s="1420">
        <f>SUM(KIN34:KIQ34)</f>
        <v>0</v>
      </c>
      <c r="KIN34" s="1421"/>
      <c r="KIO34" s="1422"/>
      <c r="KIP34" s="1422"/>
      <c r="KIQ34" s="1423"/>
      <c r="KIR34" s="1419"/>
      <c r="KIS34" s="1424"/>
      <c r="KIT34" s="1421"/>
      <c r="KIU34" s="1419"/>
      <c r="KIV34" s="1423"/>
      <c r="KIW34" s="4889"/>
      <c r="KIX34" s="1425"/>
      <c r="KIY34" s="1425"/>
      <c r="KIZ34" s="1425"/>
      <c r="KJA34" s="7772" t="s">
        <v>3191</v>
      </c>
      <c r="KJB34" s="7777"/>
      <c r="KJC34" s="1420">
        <f>SUM(KJD34:KJG34)</f>
        <v>0</v>
      </c>
      <c r="KJD34" s="1421"/>
      <c r="KJE34" s="1422"/>
      <c r="KJF34" s="1422"/>
      <c r="KJG34" s="1423"/>
      <c r="KJH34" s="1419"/>
      <c r="KJI34" s="1424"/>
      <c r="KJJ34" s="1421"/>
      <c r="KJK34" s="1419"/>
      <c r="KJL34" s="1423"/>
      <c r="KJM34" s="4889"/>
      <c r="KJN34" s="1425"/>
      <c r="KJO34" s="1425"/>
      <c r="KJP34" s="1425"/>
      <c r="KJQ34" s="7772" t="s">
        <v>3191</v>
      </c>
      <c r="KJR34" s="7777"/>
      <c r="KJS34" s="1420">
        <f>SUM(KJT34:KJW34)</f>
        <v>0</v>
      </c>
      <c r="KJT34" s="1421"/>
      <c r="KJU34" s="1422"/>
      <c r="KJV34" s="1422"/>
      <c r="KJW34" s="1423"/>
      <c r="KJX34" s="1419"/>
      <c r="KJY34" s="1424"/>
      <c r="KJZ34" s="1421"/>
      <c r="KKA34" s="1419"/>
      <c r="KKB34" s="1423"/>
      <c r="KKC34" s="4889"/>
      <c r="KKD34" s="1425"/>
      <c r="KKE34" s="1425"/>
      <c r="KKF34" s="1425"/>
      <c r="KKG34" s="7772" t="s">
        <v>3191</v>
      </c>
      <c r="KKH34" s="7777"/>
      <c r="KKI34" s="1420">
        <f>SUM(KKJ34:KKM34)</f>
        <v>0</v>
      </c>
      <c r="KKJ34" s="1421"/>
      <c r="KKK34" s="1422"/>
      <c r="KKL34" s="1422"/>
      <c r="KKM34" s="1423"/>
      <c r="KKN34" s="1419"/>
      <c r="KKO34" s="1424"/>
      <c r="KKP34" s="1421"/>
      <c r="KKQ34" s="1419"/>
      <c r="KKR34" s="1423"/>
      <c r="KKS34" s="4889"/>
      <c r="KKT34" s="1425"/>
      <c r="KKU34" s="1425"/>
      <c r="KKV34" s="1425"/>
      <c r="KKW34" s="7772" t="s">
        <v>3191</v>
      </c>
      <c r="KKX34" s="7777"/>
      <c r="KKY34" s="1420">
        <f>SUM(KKZ34:KLC34)</f>
        <v>0</v>
      </c>
      <c r="KKZ34" s="1421"/>
      <c r="KLA34" s="1422"/>
      <c r="KLB34" s="1422"/>
      <c r="KLC34" s="1423"/>
      <c r="KLD34" s="1419"/>
      <c r="KLE34" s="1424"/>
      <c r="KLF34" s="1421"/>
      <c r="KLG34" s="1419"/>
      <c r="KLH34" s="1423"/>
      <c r="KLI34" s="4889"/>
      <c r="KLJ34" s="1425"/>
      <c r="KLK34" s="1425"/>
      <c r="KLL34" s="1425"/>
      <c r="KLM34" s="7772" t="s">
        <v>3191</v>
      </c>
      <c r="KLN34" s="7777"/>
      <c r="KLO34" s="1420">
        <f>SUM(KLP34:KLS34)</f>
        <v>0</v>
      </c>
      <c r="KLP34" s="1421"/>
      <c r="KLQ34" s="1422"/>
      <c r="KLR34" s="1422"/>
      <c r="KLS34" s="1423"/>
      <c r="KLT34" s="1419"/>
      <c r="KLU34" s="1424"/>
      <c r="KLV34" s="1421"/>
      <c r="KLW34" s="1419"/>
      <c r="KLX34" s="1423"/>
      <c r="KLY34" s="4889"/>
      <c r="KLZ34" s="1425"/>
      <c r="KMA34" s="1425"/>
      <c r="KMB34" s="1425"/>
      <c r="KMC34" s="7772" t="s">
        <v>3191</v>
      </c>
      <c r="KMD34" s="7777"/>
      <c r="KME34" s="1420">
        <f>SUM(KMF34:KMI34)</f>
        <v>0</v>
      </c>
      <c r="KMF34" s="1421"/>
      <c r="KMG34" s="1422"/>
      <c r="KMH34" s="1422"/>
      <c r="KMI34" s="1423"/>
      <c r="KMJ34" s="1419"/>
      <c r="KMK34" s="1424"/>
      <c r="KML34" s="1421"/>
      <c r="KMM34" s="1419"/>
      <c r="KMN34" s="1423"/>
      <c r="KMO34" s="4889"/>
      <c r="KMP34" s="1425"/>
      <c r="KMQ34" s="1425"/>
      <c r="KMR34" s="1425"/>
      <c r="KMS34" s="7772" t="s">
        <v>3191</v>
      </c>
      <c r="KMT34" s="7777"/>
      <c r="KMU34" s="1420">
        <f>SUM(KMV34:KMY34)</f>
        <v>0</v>
      </c>
      <c r="KMV34" s="1421"/>
      <c r="KMW34" s="1422"/>
      <c r="KMX34" s="1422"/>
      <c r="KMY34" s="1423"/>
      <c r="KMZ34" s="1419"/>
      <c r="KNA34" s="1424"/>
      <c r="KNB34" s="1421"/>
      <c r="KNC34" s="1419"/>
      <c r="KND34" s="1423"/>
      <c r="KNE34" s="4889"/>
      <c r="KNF34" s="1425"/>
      <c r="KNG34" s="1425"/>
      <c r="KNH34" s="1425"/>
      <c r="KNI34" s="7772" t="s">
        <v>3191</v>
      </c>
      <c r="KNJ34" s="7777"/>
      <c r="KNK34" s="1420">
        <f>SUM(KNL34:KNO34)</f>
        <v>0</v>
      </c>
      <c r="KNL34" s="1421"/>
      <c r="KNM34" s="1422"/>
      <c r="KNN34" s="1422"/>
      <c r="KNO34" s="1423"/>
      <c r="KNP34" s="1419"/>
      <c r="KNQ34" s="1424"/>
      <c r="KNR34" s="1421"/>
      <c r="KNS34" s="1419"/>
      <c r="KNT34" s="1423"/>
      <c r="KNU34" s="4889"/>
      <c r="KNV34" s="1425"/>
      <c r="KNW34" s="1425"/>
      <c r="KNX34" s="1425"/>
      <c r="KNY34" s="7772" t="s">
        <v>3191</v>
      </c>
      <c r="KNZ34" s="7777"/>
      <c r="KOA34" s="1420">
        <f>SUM(KOB34:KOE34)</f>
        <v>0</v>
      </c>
      <c r="KOB34" s="1421"/>
      <c r="KOC34" s="1422"/>
      <c r="KOD34" s="1422"/>
      <c r="KOE34" s="1423"/>
      <c r="KOF34" s="1419"/>
      <c r="KOG34" s="1424"/>
      <c r="KOH34" s="1421"/>
      <c r="KOI34" s="1419"/>
      <c r="KOJ34" s="1423"/>
      <c r="KOK34" s="4889"/>
      <c r="KOL34" s="1425"/>
      <c r="KOM34" s="1425"/>
      <c r="KON34" s="1425"/>
      <c r="KOO34" s="7772" t="s">
        <v>3191</v>
      </c>
      <c r="KOP34" s="7777"/>
      <c r="KOQ34" s="1420">
        <f>SUM(KOR34:KOU34)</f>
        <v>0</v>
      </c>
      <c r="KOR34" s="1421"/>
      <c r="KOS34" s="1422"/>
      <c r="KOT34" s="1422"/>
      <c r="KOU34" s="1423"/>
      <c r="KOV34" s="1419"/>
      <c r="KOW34" s="1424"/>
      <c r="KOX34" s="1421"/>
      <c r="KOY34" s="1419"/>
      <c r="KOZ34" s="1423"/>
      <c r="KPA34" s="4889"/>
      <c r="KPB34" s="1425"/>
      <c r="KPC34" s="1425"/>
      <c r="KPD34" s="1425"/>
      <c r="KPE34" s="7772" t="s">
        <v>3191</v>
      </c>
      <c r="KPF34" s="7777"/>
      <c r="KPG34" s="1420">
        <f>SUM(KPH34:KPK34)</f>
        <v>0</v>
      </c>
      <c r="KPH34" s="1421"/>
      <c r="KPI34" s="1422"/>
      <c r="KPJ34" s="1422"/>
      <c r="KPK34" s="1423"/>
      <c r="KPL34" s="1419"/>
      <c r="KPM34" s="1424"/>
      <c r="KPN34" s="1421"/>
      <c r="KPO34" s="1419"/>
      <c r="KPP34" s="1423"/>
      <c r="KPQ34" s="4889"/>
      <c r="KPR34" s="1425"/>
      <c r="KPS34" s="1425"/>
      <c r="KPT34" s="1425"/>
      <c r="KPU34" s="7772" t="s">
        <v>3191</v>
      </c>
      <c r="KPV34" s="7777"/>
      <c r="KPW34" s="1420">
        <f>SUM(KPX34:KQA34)</f>
        <v>0</v>
      </c>
      <c r="KPX34" s="1421"/>
      <c r="KPY34" s="1422"/>
      <c r="KPZ34" s="1422"/>
      <c r="KQA34" s="1423"/>
      <c r="KQB34" s="1419"/>
      <c r="KQC34" s="1424"/>
      <c r="KQD34" s="1421"/>
      <c r="KQE34" s="1419"/>
      <c r="KQF34" s="1423"/>
      <c r="KQG34" s="4889"/>
      <c r="KQH34" s="1425"/>
      <c r="KQI34" s="1425"/>
      <c r="KQJ34" s="1425"/>
      <c r="KQK34" s="7772" t="s">
        <v>3191</v>
      </c>
      <c r="KQL34" s="7777"/>
      <c r="KQM34" s="1420">
        <f>SUM(KQN34:KQQ34)</f>
        <v>0</v>
      </c>
      <c r="KQN34" s="1421"/>
      <c r="KQO34" s="1422"/>
      <c r="KQP34" s="1422"/>
      <c r="KQQ34" s="1423"/>
      <c r="KQR34" s="1419"/>
      <c r="KQS34" s="1424"/>
      <c r="KQT34" s="1421"/>
      <c r="KQU34" s="1419"/>
      <c r="KQV34" s="1423"/>
      <c r="KQW34" s="4889"/>
      <c r="KQX34" s="1425"/>
      <c r="KQY34" s="1425"/>
      <c r="KQZ34" s="1425"/>
      <c r="KRA34" s="7772" t="s">
        <v>3191</v>
      </c>
      <c r="KRB34" s="7777"/>
      <c r="KRC34" s="1420">
        <f>SUM(KRD34:KRG34)</f>
        <v>0</v>
      </c>
      <c r="KRD34" s="1421"/>
      <c r="KRE34" s="1422"/>
      <c r="KRF34" s="1422"/>
      <c r="KRG34" s="1423"/>
      <c r="KRH34" s="1419"/>
      <c r="KRI34" s="1424"/>
      <c r="KRJ34" s="1421"/>
      <c r="KRK34" s="1419"/>
      <c r="KRL34" s="1423"/>
      <c r="KRM34" s="4889"/>
      <c r="KRN34" s="1425"/>
      <c r="KRO34" s="1425"/>
      <c r="KRP34" s="1425"/>
      <c r="KRQ34" s="7772" t="s">
        <v>3191</v>
      </c>
      <c r="KRR34" s="7777"/>
      <c r="KRS34" s="1420">
        <f>SUM(KRT34:KRW34)</f>
        <v>0</v>
      </c>
      <c r="KRT34" s="1421"/>
      <c r="KRU34" s="1422"/>
      <c r="KRV34" s="1422"/>
      <c r="KRW34" s="1423"/>
      <c r="KRX34" s="1419"/>
      <c r="KRY34" s="1424"/>
      <c r="KRZ34" s="1421"/>
      <c r="KSA34" s="1419"/>
      <c r="KSB34" s="1423"/>
      <c r="KSC34" s="4889"/>
      <c r="KSD34" s="1425"/>
      <c r="KSE34" s="1425"/>
      <c r="KSF34" s="1425"/>
      <c r="KSG34" s="7772" t="s">
        <v>3191</v>
      </c>
      <c r="KSH34" s="7777"/>
      <c r="KSI34" s="1420">
        <f>SUM(KSJ34:KSM34)</f>
        <v>0</v>
      </c>
      <c r="KSJ34" s="1421"/>
      <c r="KSK34" s="1422"/>
      <c r="KSL34" s="1422"/>
      <c r="KSM34" s="1423"/>
      <c r="KSN34" s="1419"/>
      <c r="KSO34" s="1424"/>
      <c r="KSP34" s="1421"/>
      <c r="KSQ34" s="1419"/>
      <c r="KSR34" s="1423"/>
      <c r="KSS34" s="4889"/>
      <c r="KST34" s="1425"/>
      <c r="KSU34" s="1425"/>
      <c r="KSV34" s="1425"/>
      <c r="KSW34" s="7772" t="s">
        <v>3191</v>
      </c>
      <c r="KSX34" s="7777"/>
      <c r="KSY34" s="1420">
        <f>SUM(KSZ34:KTC34)</f>
        <v>0</v>
      </c>
      <c r="KSZ34" s="1421"/>
      <c r="KTA34" s="1422"/>
      <c r="KTB34" s="1422"/>
      <c r="KTC34" s="1423"/>
      <c r="KTD34" s="1419"/>
      <c r="KTE34" s="1424"/>
      <c r="KTF34" s="1421"/>
      <c r="KTG34" s="1419"/>
      <c r="KTH34" s="1423"/>
      <c r="KTI34" s="4889"/>
      <c r="KTJ34" s="1425"/>
      <c r="KTK34" s="1425"/>
      <c r="KTL34" s="1425"/>
      <c r="KTM34" s="7772" t="s">
        <v>3191</v>
      </c>
      <c r="KTN34" s="7777"/>
      <c r="KTO34" s="1420">
        <f>SUM(KTP34:KTS34)</f>
        <v>0</v>
      </c>
      <c r="KTP34" s="1421"/>
      <c r="KTQ34" s="1422"/>
      <c r="KTR34" s="1422"/>
      <c r="KTS34" s="1423"/>
      <c r="KTT34" s="1419"/>
      <c r="KTU34" s="1424"/>
      <c r="KTV34" s="1421"/>
      <c r="KTW34" s="1419"/>
      <c r="KTX34" s="1423"/>
      <c r="KTY34" s="4889"/>
      <c r="KTZ34" s="1425"/>
      <c r="KUA34" s="1425"/>
      <c r="KUB34" s="1425"/>
      <c r="KUC34" s="7772" t="s">
        <v>3191</v>
      </c>
      <c r="KUD34" s="7777"/>
      <c r="KUE34" s="1420">
        <f>SUM(KUF34:KUI34)</f>
        <v>0</v>
      </c>
      <c r="KUF34" s="1421"/>
      <c r="KUG34" s="1422"/>
      <c r="KUH34" s="1422"/>
      <c r="KUI34" s="1423"/>
      <c r="KUJ34" s="1419"/>
      <c r="KUK34" s="1424"/>
      <c r="KUL34" s="1421"/>
      <c r="KUM34" s="1419"/>
      <c r="KUN34" s="1423"/>
      <c r="KUO34" s="4889"/>
      <c r="KUP34" s="1425"/>
      <c r="KUQ34" s="1425"/>
      <c r="KUR34" s="1425"/>
      <c r="KUS34" s="7772" t="s">
        <v>3191</v>
      </c>
      <c r="KUT34" s="7777"/>
      <c r="KUU34" s="1420">
        <f>SUM(KUV34:KUY34)</f>
        <v>0</v>
      </c>
      <c r="KUV34" s="1421"/>
      <c r="KUW34" s="1422"/>
      <c r="KUX34" s="1422"/>
      <c r="KUY34" s="1423"/>
      <c r="KUZ34" s="1419"/>
      <c r="KVA34" s="1424"/>
      <c r="KVB34" s="1421"/>
      <c r="KVC34" s="1419"/>
      <c r="KVD34" s="1423"/>
      <c r="KVE34" s="4889"/>
      <c r="KVF34" s="1425"/>
      <c r="KVG34" s="1425"/>
      <c r="KVH34" s="1425"/>
      <c r="KVI34" s="7772" t="s">
        <v>3191</v>
      </c>
      <c r="KVJ34" s="7777"/>
      <c r="KVK34" s="1420">
        <f>SUM(KVL34:KVO34)</f>
        <v>0</v>
      </c>
      <c r="KVL34" s="1421"/>
      <c r="KVM34" s="1422"/>
      <c r="KVN34" s="1422"/>
      <c r="KVO34" s="1423"/>
      <c r="KVP34" s="1419"/>
      <c r="KVQ34" s="1424"/>
      <c r="KVR34" s="1421"/>
      <c r="KVS34" s="1419"/>
      <c r="KVT34" s="1423"/>
      <c r="KVU34" s="4889"/>
      <c r="KVV34" s="1425"/>
      <c r="KVW34" s="1425"/>
      <c r="KVX34" s="1425"/>
      <c r="KVY34" s="7772" t="s">
        <v>3191</v>
      </c>
      <c r="KVZ34" s="7777"/>
      <c r="KWA34" s="1420">
        <f>SUM(KWB34:KWE34)</f>
        <v>0</v>
      </c>
      <c r="KWB34" s="1421"/>
      <c r="KWC34" s="1422"/>
      <c r="KWD34" s="1422"/>
      <c r="KWE34" s="1423"/>
      <c r="KWF34" s="1419"/>
      <c r="KWG34" s="1424"/>
      <c r="KWH34" s="1421"/>
      <c r="KWI34" s="1419"/>
      <c r="KWJ34" s="1423"/>
      <c r="KWK34" s="4889"/>
      <c r="KWL34" s="1425"/>
      <c r="KWM34" s="1425"/>
      <c r="KWN34" s="1425"/>
      <c r="KWO34" s="7772" t="s">
        <v>3191</v>
      </c>
      <c r="KWP34" s="7777"/>
      <c r="KWQ34" s="1420">
        <f>SUM(KWR34:KWU34)</f>
        <v>0</v>
      </c>
      <c r="KWR34" s="1421"/>
      <c r="KWS34" s="1422"/>
      <c r="KWT34" s="1422"/>
      <c r="KWU34" s="1423"/>
      <c r="KWV34" s="1419"/>
      <c r="KWW34" s="1424"/>
      <c r="KWX34" s="1421"/>
      <c r="KWY34" s="1419"/>
      <c r="KWZ34" s="1423"/>
      <c r="KXA34" s="4889"/>
      <c r="KXB34" s="1425"/>
      <c r="KXC34" s="1425"/>
      <c r="KXD34" s="1425"/>
      <c r="KXE34" s="7772" t="s">
        <v>3191</v>
      </c>
      <c r="KXF34" s="7777"/>
      <c r="KXG34" s="1420">
        <f>SUM(KXH34:KXK34)</f>
        <v>0</v>
      </c>
      <c r="KXH34" s="1421"/>
      <c r="KXI34" s="1422"/>
      <c r="KXJ34" s="1422"/>
      <c r="KXK34" s="1423"/>
      <c r="KXL34" s="1419"/>
      <c r="KXM34" s="1424"/>
      <c r="KXN34" s="1421"/>
      <c r="KXO34" s="1419"/>
      <c r="KXP34" s="1423"/>
      <c r="KXQ34" s="4889"/>
      <c r="KXR34" s="1425"/>
      <c r="KXS34" s="1425"/>
      <c r="KXT34" s="1425"/>
      <c r="KXU34" s="7772" t="s">
        <v>3191</v>
      </c>
      <c r="KXV34" s="7777"/>
      <c r="KXW34" s="1420">
        <f>SUM(KXX34:KYA34)</f>
        <v>0</v>
      </c>
      <c r="KXX34" s="1421"/>
      <c r="KXY34" s="1422"/>
      <c r="KXZ34" s="1422"/>
      <c r="KYA34" s="1423"/>
      <c r="KYB34" s="1419"/>
      <c r="KYC34" s="1424"/>
      <c r="KYD34" s="1421"/>
      <c r="KYE34" s="1419"/>
      <c r="KYF34" s="1423"/>
      <c r="KYG34" s="4889"/>
      <c r="KYH34" s="1425"/>
      <c r="KYI34" s="1425"/>
      <c r="KYJ34" s="1425"/>
      <c r="KYK34" s="7772" t="s">
        <v>3191</v>
      </c>
      <c r="KYL34" s="7777"/>
      <c r="KYM34" s="1420">
        <f>SUM(KYN34:KYQ34)</f>
        <v>0</v>
      </c>
      <c r="KYN34" s="1421"/>
      <c r="KYO34" s="1422"/>
      <c r="KYP34" s="1422"/>
      <c r="KYQ34" s="1423"/>
      <c r="KYR34" s="1419"/>
      <c r="KYS34" s="1424"/>
      <c r="KYT34" s="1421"/>
      <c r="KYU34" s="1419"/>
      <c r="KYV34" s="1423"/>
      <c r="KYW34" s="4889"/>
      <c r="KYX34" s="1425"/>
      <c r="KYY34" s="1425"/>
      <c r="KYZ34" s="1425"/>
      <c r="KZA34" s="7772" t="s">
        <v>3191</v>
      </c>
      <c r="KZB34" s="7777"/>
      <c r="KZC34" s="1420">
        <f>SUM(KZD34:KZG34)</f>
        <v>0</v>
      </c>
      <c r="KZD34" s="1421"/>
      <c r="KZE34" s="1422"/>
      <c r="KZF34" s="1422"/>
      <c r="KZG34" s="1423"/>
      <c r="KZH34" s="1419"/>
      <c r="KZI34" s="1424"/>
      <c r="KZJ34" s="1421"/>
      <c r="KZK34" s="1419"/>
      <c r="KZL34" s="1423"/>
      <c r="KZM34" s="4889"/>
      <c r="KZN34" s="1425"/>
      <c r="KZO34" s="1425"/>
      <c r="KZP34" s="1425"/>
      <c r="KZQ34" s="7772" t="s">
        <v>3191</v>
      </c>
      <c r="KZR34" s="7777"/>
      <c r="KZS34" s="1420">
        <f>SUM(KZT34:KZW34)</f>
        <v>0</v>
      </c>
      <c r="KZT34" s="1421"/>
      <c r="KZU34" s="1422"/>
      <c r="KZV34" s="1422"/>
      <c r="KZW34" s="1423"/>
      <c r="KZX34" s="1419"/>
      <c r="KZY34" s="1424"/>
      <c r="KZZ34" s="1421"/>
      <c r="LAA34" s="1419"/>
      <c r="LAB34" s="1423"/>
      <c r="LAC34" s="4889"/>
      <c r="LAD34" s="1425"/>
      <c r="LAE34" s="1425"/>
      <c r="LAF34" s="1425"/>
      <c r="LAG34" s="7772" t="s">
        <v>3191</v>
      </c>
      <c r="LAH34" s="7777"/>
      <c r="LAI34" s="1420">
        <f>SUM(LAJ34:LAM34)</f>
        <v>0</v>
      </c>
      <c r="LAJ34" s="1421"/>
      <c r="LAK34" s="1422"/>
      <c r="LAL34" s="1422"/>
      <c r="LAM34" s="1423"/>
      <c r="LAN34" s="1419"/>
      <c r="LAO34" s="1424"/>
      <c r="LAP34" s="1421"/>
      <c r="LAQ34" s="1419"/>
      <c r="LAR34" s="1423"/>
      <c r="LAS34" s="4889"/>
      <c r="LAT34" s="1425"/>
      <c r="LAU34" s="1425"/>
      <c r="LAV34" s="1425"/>
      <c r="LAW34" s="7772" t="s">
        <v>3191</v>
      </c>
      <c r="LAX34" s="7777"/>
      <c r="LAY34" s="1420">
        <f>SUM(LAZ34:LBC34)</f>
        <v>0</v>
      </c>
      <c r="LAZ34" s="1421"/>
      <c r="LBA34" s="1422"/>
      <c r="LBB34" s="1422"/>
      <c r="LBC34" s="1423"/>
      <c r="LBD34" s="1419"/>
      <c r="LBE34" s="1424"/>
      <c r="LBF34" s="1421"/>
      <c r="LBG34" s="1419"/>
      <c r="LBH34" s="1423"/>
      <c r="LBI34" s="4889"/>
      <c r="LBJ34" s="1425"/>
      <c r="LBK34" s="1425"/>
      <c r="LBL34" s="1425"/>
      <c r="LBM34" s="7772" t="s">
        <v>3191</v>
      </c>
      <c r="LBN34" s="7777"/>
      <c r="LBO34" s="1420">
        <f>SUM(LBP34:LBS34)</f>
        <v>0</v>
      </c>
      <c r="LBP34" s="1421"/>
      <c r="LBQ34" s="1422"/>
      <c r="LBR34" s="1422"/>
      <c r="LBS34" s="1423"/>
      <c r="LBT34" s="1419"/>
      <c r="LBU34" s="1424"/>
      <c r="LBV34" s="1421"/>
      <c r="LBW34" s="1419"/>
      <c r="LBX34" s="1423"/>
      <c r="LBY34" s="4889"/>
      <c r="LBZ34" s="1425"/>
      <c r="LCA34" s="1425"/>
      <c r="LCB34" s="1425"/>
      <c r="LCC34" s="7772" t="s">
        <v>3191</v>
      </c>
      <c r="LCD34" s="7777"/>
      <c r="LCE34" s="1420">
        <f>SUM(LCF34:LCI34)</f>
        <v>0</v>
      </c>
      <c r="LCF34" s="1421"/>
      <c r="LCG34" s="1422"/>
      <c r="LCH34" s="1422"/>
      <c r="LCI34" s="1423"/>
      <c r="LCJ34" s="1419"/>
      <c r="LCK34" s="1424"/>
      <c r="LCL34" s="1421"/>
      <c r="LCM34" s="1419"/>
      <c r="LCN34" s="1423"/>
      <c r="LCO34" s="4889"/>
      <c r="LCP34" s="1425"/>
      <c r="LCQ34" s="1425"/>
      <c r="LCR34" s="1425"/>
      <c r="LCS34" s="7772" t="s">
        <v>3191</v>
      </c>
      <c r="LCT34" s="7777"/>
      <c r="LCU34" s="1420">
        <f>SUM(LCV34:LCY34)</f>
        <v>0</v>
      </c>
      <c r="LCV34" s="1421"/>
      <c r="LCW34" s="1422"/>
      <c r="LCX34" s="1422"/>
      <c r="LCY34" s="1423"/>
      <c r="LCZ34" s="1419"/>
      <c r="LDA34" s="1424"/>
      <c r="LDB34" s="1421"/>
      <c r="LDC34" s="1419"/>
      <c r="LDD34" s="1423"/>
      <c r="LDE34" s="4889"/>
      <c r="LDF34" s="1425"/>
      <c r="LDG34" s="1425"/>
      <c r="LDH34" s="1425"/>
      <c r="LDI34" s="7772" t="s">
        <v>3191</v>
      </c>
      <c r="LDJ34" s="7777"/>
      <c r="LDK34" s="1420">
        <f>SUM(LDL34:LDO34)</f>
        <v>0</v>
      </c>
      <c r="LDL34" s="1421"/>
      <c r="LDM34" s="1422"/>
      <c r="LDN34" s="1422"/>
      <c r="LDO34" s="1423"/>
      <c r="LDP34" s="1419"/>
      <c r="LDQ34" s="1424"/>
      <c r="LDR34" s="1421"/>
      <c r="LDS34" s="1419"/>
      <c r="LDT34" s="1423"/>
      <c r="LDU34" s="4889"/>
      <c r="LDV34" s="1425"/>
      <c r="LDW34" s="1425"/>
      <c r="LDX34" s="1425"/>
      <c r="LDY34" s="7772" t="s">
        <v>3191</v>
      </c>
      <c r="LDZ34" s="7777"/>
      <c r="LEA34" s="1420">
        <f>SUM(LEB34:LEE34)</f>
        <v>0</v>
      </c>
      <c r="LEB34" s="1421"/>
      <c r="LEC34" s="1422"/>
      <c r="LED34" s="1422"/>
      <c r="LEE34" s="1423"/>
      <c r="LEF34" s="1419"/>
      <c r="LEG34" s="1424"/>
      <c r="LEH34" s="1421"/>
      <c r="LEI34" s="1419"/>
      <c r="LEJ34" s="1423"/>
      <c r="LEK34" s="4889"/>
      <c r="LEL34" s="1425"/>
      <c r="LEM34" s="1425"/>
      <c r="LEN34" s="1425"/>
      <c r="LEO34" s="7772" t="s">
        <v>3191</v>
      </c>
      <c r="LEP34" s="7777"/>
      <c r="LEQ34" s="1420">
        <f>SUM(LER34:LEU34)</f>
        <v>0</v>
      </c>
      <c r="LER34" s="1421"/>
      <c r="LES34" s="1422"/>
      <c r="LET34" s="1422"/>
      <c r="LEU34" s="1423"/>
      <c r="LEV34" s="1419"/>
      <c r="LEW34" s="1424"/>
      <c r="LEX34" s="1421"/>
      <c r="LEY34" s="1419"/>
      <c r="LEZ34" s="1423"/>
      <c r="LFA34" s="4889"/>
      <c r="LFB34" s="1425"/>
      <c r="LFC34" s="1425"/>
      <c r="LFD34" s="1425"/>
      <c r="LFE34" s="7772" t="s">
        <v>3191</v>
      </c>
      <c r="LFF34" s="7777"/>
      <c r="LFG34" s="1420">
        <f>SUM(LFH34:LFK34)</f>
        <v>0</v>
      </c>
      <c r="LFH34" s="1421"/>
      <c r="LFI34" s="1422"/>
      <c r="LFJ34" s="1422"/>
      <c r="LFK34" s="1423"/>
      <c r="LFL34" s="1419"/>
      <c r="LFM34" s="1424"/>
      <c r="LFN34" s="1421"/>
      <c r="LFO34" s="1419"/>
      <c r="LFP34" s="1423"/>
      <c r="LFQ34" s="4889"/>
      <c r="LFR34" s="1425"/>
      <c r="LFS34" s="1425"/>
      <c r="LFT34" s="1425"/>
      <c r="LFU34" s="7772" t="s">
        <v>3191</v>
      </c>
      <c r="LFV34" s="7777"/>
      <c r="LFW34" s="1420">
        <f>SUM(LFX34:LGA34)</f>
        <v>0</v>
      </c>
      <c r="LFX34" s="1421"/>
      <c r="LFY34" s="1422"/>
      <c r="LFZ34" s="1422"/>
      <c r="LGA34" s="1423"/>
      <c r="LGB34" s="1419"/>
      <c r="LGC34" s="1424"/>
      <c r="LGD34" s="1421"/>
      <c r="LGE34" s="1419"/>
      <c r="LGF34" s="1423"/>
      <c r="LGG34" s="4889"/>
      <c r="LGH34" s="1425"/>
      <c r="LGI34" s="1425"/>
      <c r="LGJ34" s="1425"/>
      <c r="LGK34" s="7772" t="s">
        <v>3191</v>
      </c>
      <c r="LGL34" s="7777"/>
      <c r="LGM34" s="1420">
        <f>SUM(LGN34:LGQ34)</f>
        <v>0</v>
      </c>
      <c r="LGN34" s="1421"/>
      <c r="LGO34" s="1422"/>
      <c r="LGP34" s="1422"/>
      <c r="LGQ34" s="1423"/>
      <c r="LGR34" s="1419"/>
      <c r="LGS34" s="1424"/>
      <c r="LGT34" s="1421"/>
      <c r="LGU34" s="1419"/>
      <c r="LGV34" s="1423"/>
      <c r="LGW34" s="4889"/>
      <c r="LGX34" s="1425"/>
      <c r="LGY34" s="1425"/>
      <c r="LGZ34" s="1425"/>
      <c r="LHA34" s="7772" t="s">
        <v>3191</v>
      </c>
      <c r="LHB34" s="7777"/>
      <c r="LHC34" s="1420">
        <f>SUM(LHD34:LHG34)</f>
        <v>0</v>
      </c>
      <c r="LHD34" s="1421"/>
      <c r="LHE34" s="1422"/>
      <c r="LHF34" s="1422"/>
      <c r="LHG34" s="1423"/>
      <c r="LHH34" s="1419"/>
      <c r="LHI34" s="1424"/>
      <c r="LHJ34" s="1421"/>
      <c r="LHK34" s="1419"/>
      <c r="LHL34" s="1423"/>
      <c r="LHM34" s="4889"/>
      <c r="LHN34" s="1425"/>
      <c r="LHO34" s="1425"/>
      <c r="LHP34" s="1425"/>
      <c r="LHQ34" s="7772" t="s">
        <v>3191</v>
      </c>
      <c r="LHR34" s="7777"/>
      <c r="LHS34" s="1420">
        <f>SUM(LHT34:LHW34)</f>
        <v>0</v>
      </c>
      <c r="LHT34" s="1421"/>
      <c r="LHU34" s="1422"/>
      <c r="LHV34" s="1422"/>
      <c r="LHW34" s="1423"/>
      <c r="LHX34" s="1419"/>
      <c r="LHY34" s="1424"/>
      <c r="LHZ34" s="1421"/>
      <c r="LIA34" s="1419"/>
      <c r="LIB34" s="1423"/>
      <c r="LIC34" s="4889"/>
      <c r="LID34" s="1425"/>
      <c r="LIE34" s="1425"/>
      <c r="LIF34" s="1425"/>
      <c r="LIG34" s="7772" t="s">
        <v>3191</v>
      </c>
      <c r="LIH34" s="7777"/>
      <c r="LII34" s="1420">
        <f>SUM(LIJ34:LIM34)</f>
        <v>0</v>
      </c>
      <c r="LIJ34" s="1421"/>
      <c r="LIK34" s="1422"/>
      <c r="LIL34" s="1422"/>
      <c r="LIM34" s="1423"/>
      <c r="LIN34" s="1419"/>
      <c r="LIO34" s="1424"/>
      <c r="LIP34" s="1421"/>
      <c r="LIQ34" s="1419"/>
      <c r="LIR34" s="1423"/>
      <c r="LIS34" s="4889"/>
      <c r="LIT34" s="1425"/>
      <c r="LIU34" s="1425"/>
      <c r="LIV34" s="1425"/>
      <c r="LIW34" s="7772" t="s">
        <v>3191</v>
      </c>
      <c r="LIX34" s="7777"/>
      <c r="LIY34" s="1420">
        <f>SUM(LIZ34:LJC34)</f>
        <v>0</v>
      </c>
      <c r="LIZ34" s="1421"/>
      <c r="LJA34" s="1422"/>
      <c r="LJB34" s="1422"/>
      <c r="LJC34" s="1423"/>
      <c r="LJD34" s="1419"/>
      <c r="LJE34" s="1424"/>
      <c r="LJF34" s="1421"/>
      <c r="LJG34" s="1419"/>
      <c r="LJH34" s="1423"/>
      <c r="LJI34" s="4889"/>
      <c r="LJJ34" s="1425"/>
      <c r="LJK34" s="1425"/>
      <c r="LJL34" s="1425"/>
      <c r="LJM34" s="7772" t="s">
        <v>3191</v>
      </c>
      <c r="LJN34" s="7777"/>
      <c r="LJO34" s="1420">
        <f>SUM(LJP34:LJS34)</f>
        <v>0</v>
      </c>
      <c r="LJP34" s="1421"/>
      <c r="LJQ34" s="1422"/>
      <c r="LJR34" s="1422"/>
      <c r="LJS34" s="1423"/>
      <c r="LJT34" s="1419"/>
      <c r="LJU34" s="1424"/>
      <c r="LJV34" s="1421"/>
      <c r="LJW34" s="1419"/>
      <c r="LJX34" s="1423"/>
      <c r="LJY34" s="4889"/>
      <c r="LJZ34" s="1425"/>
      <c r="LKA34" s="1425"/>
      <c r="LKB34" s="1425"/>
      <c r="LKC34" s="7772" t="s">
        <v>3191</v>
      </c>
      <c r="LKD34" s="7777"/>
      <c r="LKE34" s="1420">
        <f>SUM(LKF34:LKI34)</f>
        <v>0</v>
      </c>
      <c r="LKF34" s="1421"/>
      <c r="LKG34" s="1422"/>
      <c r="LKH34" s="1422"/>
      <c r="LKI34" s="1423"/>
      <c r="LKJ34" s="1419"/>
      <c r="LKK34" s="1424"/>
      <c r="LKL34" s="1421"/>
      <c r="LKM34" s="1419"/>
      <c r="LKN34" s="1423"/>
      <c r="LKO34" s="4889"/>
      <c r="LKP34" s="1425"/>
      <c r="LKQ34" s="1425"/>
      <c r="LKR34" s="1425"/>
      <c r="LKS34" s="7772" t="s">
        <v>3191</v>
      </c>
      <c r="LKT34" s="7777"/>
      <c r="LKU34" s="1420">
        <f>SUM(LKV34:LKY34)</f>
        <v>0</v>
      </c>
      <c r="LKV34" s="1421"/>
      <c r="LKW34" s="1422"/>
      <c r="LKX34" s="1422"/>
      <c r="LKY34" s="1423"/>
      <c r="LKZ34" s="1419"/>
      <c r="LLA34" s="1424"/>
      <c r="LLB34" s="1421"/>
      <c r="LLC34" s="1419"/>
      <c r="LLD34" s="1423"/>
      <c r="LLE34" s="4889"/>
      <c r="LLF34" s="1425"/>
      <c r="LLG34" s="1425"/>
      <c r="LLH34" s="1425"/>
      <c r="LLI34" s="7772" t="s">
        <v>3191</v>
      </c>
      <c r="LLJ34" s="7777"/>
      <c r="LLK34" s="1420">
        <f>SUM(LLL34:LLO34)</f>
        <v>0</v>
      </c>
      <c r="LLL34" s="1421"/>
      <c r="LLM34" s="1422"/>
      <c r="LLN34" s="1422"/>
      <c r="LLO34" s="1423"/>
      <c r="LLP34" s="1419"/>
      <c r="LLQ34" s="1424"/>
      <c r="LLR34" s="1421"/>
      <c r="LLS34" s="1419"/>
      <c r="LLT34" s="1423"/>
      <c r="LLU34" s="4889"/>
      <c r="LLV34" s="1425"/>
      <c r="LLW34" s="1425"/>
      <c r="LLX34" s="1425"/>
      <c r="LLY34" s="7772" t="s">
        <v>3191</v>
      </c>
      <c r="LLZ34" s="7777"/>
      <c r="LMA34" s="1420">
        <f>SUM(LMB34:LME34)</f>
        <v>0</v>
      </c>
      <c r="LMB34" s="1421"/>
      <c r="LMC34" s="1422"/>
      <c r="LMD34" s="1422"/>
      <c r="LME34" s="1423"/>
      <c r="LMF34" s="1419"/>
      <c r="LMG34" s="1424"/>
      <c r="LMH34" s="1421"/>
      <c r="LMI34" s="1419"/>
      <c r="LMJ34" s="1423"/>
      <c r="LMK34" s="4889"/>
      <c r="LML34" s="1425"/>
      <c r="LMM34" s="1425"/>
      <c r="LMN34" s="1425"/>
      <c r="LMO34" s="7772" t="s">
        <v>3191</v>
      </c>
      <c r="LMP34" s="7777"/>
      <c r="LMQ34" s="1420">
        <f>SUM(LMR34:LMU34)</f>
        <v>0</v>
      </c>
      <c r="LMR34" s="1421"/>
      <c r="LMS34" s="1422"/>
      <c r="LMT34" s="1422"/>
      <c r="LMU34" s="1423"/>
      <c r="LMV34" s="1419"/>
      <c r="LMW34" s="1424"/>
      <c r="LMX34" s="1421"/>
      <c r="LMY34" s="1419"/>
      <c r="LMZ34" s="1423"/>
      <c r="LNA34" s="4889"/>
      <c r="LNB34" s="1425"/>
      <c r="LNC34" s="1425"/>
      <c r="LND34" s="1425"/>
      <c r="LNE34" s="7772" t="s">
        <v>3191</v>
      </c>
      <c r="LNF34" s="7777"/>
      <c r="LNG34" s="1420">
        <f>SUM(LNH34:LNK34)</f>
        <v>0</v>
      </c>
      <c r="LNH34" s="1421"/>
      <c r="LNI34" s="1422"/>
      <c r="LNJ34" s="1422"/>
      <c r="LNK34" s="1423"/>
      <c r="LNL34" s="1419"/>
      <c r="LNM34" s="1424"/>
      <c r="LNN34" s="1421"/>
      <c r="LNO34" s="1419"/>
      <c r="LNP34" s="1423"/>
      <c r="LNQ34" s="4889"/>
      <c r="LNR34" s="1425"/>
      <c r="LNS34" s="1425"/>
      <c r="LNT34" s="1425"/>
      <c r="LNU34" s="7772" t="s">
        <v>3191</v>
      </c>
      <c r="LNV34" s="7777"/>
      <c r="LNW34" s="1420">
        <f>SUM(LNX34:LOA34)</f>
        <v>0</v>
      </c>
      <c r="LNX34" s="1421"/>
      <c r="LNY34" s="1422"/>
      <c r="LNZ34" s="1422"/>
      <c r="LOA34" s="1423"/>
      <c r="LOB34" s="1419"/>
      <c r="LOC34" s="1424"/>
      <c r="LOD34" s="1421"/>
      <c r="LOE34" s="1419"/>
      <c r="LOF34" s="1423"/>
      <c r="LOG34" s="4889"/>
      <c r="LOH34" s="1425"/>
      <c r="LOI34" s="1425"/>
      <c r="LOJ34" s="1425"/>
      <c r="LOK34" s="7772" t="s">
        <v>3191</v>
      </c>
      <c r="LOL34" s="7777"/>
      <c r="LOM34" s="1420">
        <f>SUM(LON34:LOQ34)</f>
        <v>0</v>
      </c>
      <c r="LON34" s="1421"/>
      <c r="LOO34" s="1422"/>
      <c r="LOP34" s="1422"/>
      <c r="LOQ34" s="1423"/>
      <c r="LOR34" s="1419"/>
      <c r="LOS34" s="1424"/>
      <c r="LOT34" s="1421"/>
      <c r="LOU34" s="1419"/>
      <c r="LOV34" s="1423"/>
      <c r="LOW34" s="4889"/>
      <c r="LOX34" s="1425"/>
      <c r="LOY34" s="1425"/>
      <c r="LOZ34" s="1425"/>
      <c r="LPA34" s="7772" t="s">
        <v>3191</v>
      </c>
      <c r="LPB34" s="7777"/>
      <c r="LPC34" s="1420">
        <f>SUM(LPD34:LPG34)</f>
        <v>0</v>
      </c>
      <c r="LPD34" s="1421"/>
      <c r="LPE34" s="1422"/>
      <c r="LPF34" s="1422"/>
      <c r="LPG34" s="1423"/>
      <c r="LPH34" s="1419"/>
      <c r="LPI34" s="1424"/>
      <c r="LPJ34" s="1421"/>
      <c r="LPK34" s="1419"/>
      <c r="LPL34" s="1423"/>
      <c r="LPM34" s="4889"/>
      <c r="LPN34" s="1425"/>
      <c r="LPO34" s="1425"/>
      <c r="LPP34" s="1425"/>
      <c r="LPQ34" s="7772" t="s">
        <v>3191</v>
      </c>
      <c r="LPR34" s="7777"/>
      <c r="LPS34" s="1420">
        <f>SUM(LPT34:LPW34)</f>
        <v>0</v>
      </c>
      <c r="LPT34" s="1421"/>
      <c r="LPU34" s="1422"/>
      <c r="LPV34" s="1422"/>
      <c r="LPW34" s="1423"/>
      <c r="LPX34" s="1419"/>
      <c r="LPY34" s="1424"/>
      <c r="LPZ34" s="1421"/>
      <c r="LQA34" s="1419"/>
      <c r="LQB34" s="1423"/>
      <c r="LQC34" s="4889"/>
      <c r="LQD34" s="1425"/>
      <c r="LQE34" s="1425"/>
      <c r="LQF34" s="1425"/>
      <c r="LQG34" s="7772" t="s">
        <v>3191</v>
      </c>
      <c r="LQH34" s="7777"/>
      <c r="LQI34" s="1420">
        <f>SUM(LQJ34:LQM34)</f>
        <v>0</v>
      </c>
      <c r="LQJ34" s="1421"/>
      <c r="LQK34" s="1422"/>
      <c r="LQL34" s="1422"/>
      <c r="LQM34" s="1423"/>
      <c r="LQN34" s="1419"/>
      <c r="LQO34" s="1424"/>
      <c r="LQP34" s="1421"/>
      <c r="LQQ34" s="1419"/>
      <c r="LQR34" s="1423"/>
      <c r="LQS34" s="4889"/>
      <c r="LQT34" s="1425"/>
      <c r="LQU34" s="1425"/>
      <c r="LQV34" s="1425"/>
      <c r="LQW34" s="7772" t="s">
        <v>3191</v>
      </c>
      <c r="LQX34" s="7777"/>
      <c r="LQY34" s="1420">
        <f>SUM(LQZ34:LRC34)</f>
        <v>0</v>
      </c>
      <c r="LQZ34" s="1421"/>
      <c r="LRA34" s="1422"/>
      <c r="LRB34" s="1422"/>
      <c r="LRC34" s="1423"/>
      <c r="LRD34" s="1419"/>
      <c r="LRE34" s="1424"/>
      <c r="LRF34" s="1421"/>
      <c r="LRG34" s="1419"/>
      <c r="LRH34" s="1423"/>
      <c r="LRI34" s="4889"/>
      <c r="LRJ34" s="1425"/>
      <c r="LRK34" s="1425"/>
      <c r="LRL34" s="1425"/>
      <c r="LRM34" s="7772" t="s">
        <v>3191</v>
      </c>
      <c r="LRN34" s="7777"/>
      <c r="LRO34" s="1420">
        <f>SUM(LRP34:LRS34)</f>
        <v>0</v>
      </c>
      <c r="LRP34" s="1421"/>
      <c r="LRQ34" s="1422"/>
      <c r="LRR34" s="1422"/>
      <c r="LRS34" s="1423"/>
      <c r="LRT34" s="1419"/>
      <c r="LRU34" s="1424"/>
      <c r="LRV34" s="1421"/>
      <c r="LRW34" s="1419"/>
      <c r="LRX34" s="1423"/>
      <c r="LRY34" s="4889"/>
      <c r="LRZ34" s="1425"/>
      <c r="LSA34" s="1425"/>
      <c r="LSB34" s="1425"/>
      <c r="LSC34" s="7772" t="s">
        <v>3191</v>
      </c>
      <c r="LSD34" s="7777"/>
      <c r="LSE34" s="1420">
        <f>SUM(LSF34:LSI34)</f>
        <v>0</v>
      </c>
      <c r="LSF34" s="1421"/>
      <c r="LSG34" s="1422"/>
      <c r="LSH34" s="1422"/>
      <c r="LSI34" s="1423"/>
      <c r="LSJ34" s="1419"/>
      <c r="LSK34" s="1424"/>
      <c r="LSL34" s="1421"/>
      <c r="LSM34" s="1419"/>
      <c r="LSN34" s="1423"/>
      <c r="LSO34" s="4889"/>
      <c r="LSP34" s="1425"/>
      <c r="LSQ34" s="1425"/>
      <c r="LSR34" s="1425"/>
      <c r="LSS34" s="7772" t="s">
        <v>3191</v>
      </c>
      <c r="LST34" s="7777"/>
      <c r="LSU34" s="1420">
        <f>SUM(LSV34:LSY34)</f>
        <v>0</v>
      </c>
      <c r="LSV34" s="1421"/>
      <c r="LSW34" s="1422"/>
      <c r="LSX34" s="1422"/>
      <c r="LSY34" s="1423"/>
      <c r="LSZ34" s="1419"/>
      <c r="LTA34" s="1424"/>
      <c r="LTB34" s="1421"/>
      <c r="LTC34" s="1419"/>
      <c r="LTD34" s="1423"/>
      <c r="LTE34" s="4889"/>
      <c r="LTF34" s="1425"/>
      <c r="LTG34" s="1425"/>
      <c r="LTH34" s="1425"/>
      <c r="LTI34" s="7772" t="s">
        <v>3191</v>
      </c>
      <c r="LTJ34" s="7777"/>
      <c r="LTK34" s="1420">
        <f>SUM(LTL34:LTO34)</f>
        <v>0</v>
      </c>
      <c r="LTL34" s="1421"/>
      <c r="LTM34" s="1422"/>
      <c r="LTN34" s="1422"/>
      <c r="LTO34" s="1423"/>
      <c r="LTP34" s="1419"/>
      <c r="LTQ34" s="1424"/>
      <c r="LTR34" s="1421"/>
      <c r="LTS34" s="1419"/>
      <c r="LTT34" s="1423"/>
      <c r="LTU34" s="4889"/>
      <c r="LTV34" s="1425"/>
      <c r="LTW34" s="1425"/>
      <c r="LTX34" s="1425"/>
      <c r="LTY34" s="7772" t="s">
        <v>3191</v>
      </c>
      <c r="LTZ34" s="7777"/>
      <c r="LUA34" s="1420">
        <f>SUM(LUB34:LUE34)</f>
        <v>0</v>
      </c>
      <c r="LUB34" s="1421"/>
      <c r="LUC34" s="1422"/>
      <c r="LUD34" s="1422"/>
      <c r="LUE34" s="1423"/>
      <c r="LUF34" s="1419"/>
      <c r="LUG34" s="1424"/>
      <c r="LUH34" s="1421"/>
      <c r="LUI34" s="1419"/>
      <c r="LUJ34" s="1423"/>
      <c r="LUK34" s="4889"/>
      <c r="LUL34" s="1425"/>
      <c r="LUM34" s="1425"/>
      <c r="LUN34" s="1425"/>
      <c r="LUO34" s="7772" t="s">
        <v>3191</v>
      </c>
      <c r="LUP34" s="7777"/>
      <c r="LUQ34" s="1420">
        <f>SUM(LUR34:LUU34)</f>
        <v>0</v>
      </c>
      <c r="LUR34" s="1421"/>
      <c r="LUS34" s="1422"/>
      <c r="LUT34" s="1422"/>
      <c r="LUU34" s="1423"/>
      <c r="LUV34" s="1419"/>
      <c r="LUW34" s="1424"/>
      <c r="LUX34" s="1421"/>
      <c r="LUY34" s="1419"/>
      <c r="LUZ34" s="1423"/>
      <c r="LVA34" s="4889"/>
      <c r="LVB34" s="1425"/>
      <c r="LVC34" s="1425"/>
      <c r="LVD34" s="1425"/>
      <c r="LVE34" s="7772" t="s">
        <v>3191</v>
      </c>
      <c r="LVF34" s="7777"/>
      <c r="LVG34" s="1420">
        <f>SUM(LVH34:LVK34)</f>
        <v>0</v>
      </c>
      <c r="LVH34" s="1421"/>
      <c r="LVI34" s="1422"/>
      <c r="LVJ34" s="1422"/>
      <c r="LVK34" s="1423"/>
      <c r="LVL34" s="1419"/>
      <c r="LVM34" s="1424"/>
      <c r="LVN34" s="1421"/>
      <c r="LVO34" s="1419"/>
      <c r="LVP34" s="1423"/>
      <c r="LVQ34" s="4889"/>
      <c r="LVR34" s="1425"/>
      <c r="LVS34" s="1425"/>
      <c r="LVT34" s="1425"/>
      <c r="LVU34" s="7772" t="s">
        <v>3191</v>
      </c>
      <c r="LVV34" s="7777"/>
      <c r="LVW34" s="1420">
        <f>SUM(LVX34:LWA34)</f>
        <v>0</v>
      </c>
      <c r="LVX34" s="1421"/>
      <c r="LVY34" s="1422"/>
      <c r="LVZ34" s="1422"/>
      <c r="LWA34" s="1423"/>
      <c r="LWB34" s="1419"/>
      <c r="LWC34" s="1424"/>
      <c r="LWD34" s="1421"/>
      <c r="LWE34" s="1419"/>
      <c r="LWF34" s="1423"/>
      <c r="LWG34" s="4889"/>
      <c r="LWH34" s="1425"/>
      <c r="LWI34" s="1425"/>
      <c r="LWJ34" s="1425"/>
      <c r="LWK34" s="7772" t="s">
        <v>3191</v>
      </c>
      <c r="LWL34" s="7777"/>
      <c r="LWM34" s="1420">
        <f>SUM(LWN34:LWQ34)</f>
        <v>0</v>
      </c>
      <c r="LWN34" s="1421"/>
      <c r="LWO34" s="1422"/>
      <c r="LWP34" s="1422"/>
      <c r="LWQ34" s="1423"/>
      <c r="LWR34" s="1419"/>
      <c r="LWS34" s="1424"/>
      <c r="LWT34" s="1421"/>
      <c r="LWU34" s="1419"/>
      <c r="LWV34" s="1423"/>
      <c r="LWW34" s="4889"/>
      <c r="LWX34" s="1425"/>
      <c r="LWY34" s="1425"/>
      <c r="LWZ34" s="1425"/>
      <c r="LXA34" s="7772" t="s">
        <v>3191</v>
      </c>
      <c r="LXB34" s="7777"/>
      <c r="LXC34" s="1420">
        <f>SUM(LXD34:LXG34)</f>
        <v>0</v>
      </c>
      <c r="LXD34" s="1421"/>
      <c r="LXE34" s="1422"/>
      <c r="LXF34" s="1422"/>
      <c r="LXG34" s="1423"/>
      <c r="LXH34" s="1419"/>
      <c r="LXI34" s="1424"/>
      <c r="LXJ34" s="1421"/>
      <c r="LXK34" s="1419"/>
      <c r="LXL34" s="1423"/>
      <c r="LXM34" s="4889"/>
      <c r="LXN34" s="1425"/>
      <c r="LXO34" s="1425"/>
      <c r="LXP34" s="1425"/>
      <c r="LXQ34" s="7772" t="s">
        <v>3191</v>
      </c>
      <c r="LXR34" s="7777"/>
      <c r="LXS34" s="1420">
        <f>SUM(LXT34:LXW34)</f>
        <v>0</v>
      </c>
      <c r="LXT34" s="1421"/>
      <c r="LXU34" s="1422"/>
      <c r="LXV34" s="1422"/>
      <c r="LXW34" s="1423"/>
      <c r="LXX34" s="1419"/>
      <c r="LXY34" s="1424"/>
      <c r="LXZ34" s="1421"/>
      <c r="LYA34" s="1419"/>
      <c r="LYB34" s="1423"/>
      <c r="LYC34" s="4889"/>
      <c r="LYD34" s="1425"/>
      <c r="LYE34" s="1425"/>
      <c r="LYF34" s="1425"/>
      <c r="LYG34" s="7772" t="s">
        <v>3191</v>
      </c>
      <c r="LYH34" s="7777"/>
      <c r="LYI34" s="1420">
        <f>SUM(LYJ34:LYM34)</f>
        <v>0</v>
      </c>
      <c r="LYJ34" s="1421"/>
      <c r="LYK34" s="1422"/>
      <c r="LYL34" s="1422"/>
      <c r="LYM34" s="1423"/>
      <c r="LYN34" s="1419"/>
      <c r="LYO34" s="1424"/>
      <c r="LYP34" s="1421"/>
      <c r="LYQ34" s="1419"/>
      <c r="LYR34" s="1423"/>
      <c r="LYS34" s="4889"/>
      <c r="LYT34" s="1425"/>
      <c r="LYU34" s="1425"/>
      <c r="LYV34" s="1425"/>
      <c r="LYW34" s="7772" t="s">
        <v>3191</v>
      </c>
      <c r="LYX34" s="7777"/>
      <c r="LYY34" s="1420">
        <f>SUM(LYZ34:LZC34)</f>
        <v>0</v>
      </c>
      <c r="LYZ34" s="1421"/>
      <c r="LZA34" s="1422"/>
      <c r="LZB34" s="1422"/>
      <c r="LZC34" s="1423"/>
      <c r="LZD34" s="1419"/>
      <c r="LZE34" s="1424"/>
      <c r="LZF34" s="1421"/>
      <c r="LZG34" s="1419"/>
      <c r="LZH34" s="1423"/>
      <c r="LZI34" s="4889"/>
      <c r="LZJ34" s="1425"/>
      <c r="LZK34" s="1425"/>
      <c r="LZL34" s="1425"/>
      <c r="LZM34" s="7772" t="s">
        <v>3191</v>
      </c>
      <c r="LZN34" s="7777"/>
      <c r="LZO34" s="1420">
        <f>SUM(LZP34:LZS34)</f>
        <v>0</v>
      </c>
      <c r="LZP34" s="1421"/>
      <c r="LZQ34" s="1422"/>
      <c r="LZR34" s="1422"/>
      <c r="LZS34" s="1423"/>
      <c r="LZT34" s="1419"/>
      <c r="LZU34" s="1424"/>
      <c r="LZV34" s="1421"/>
      <c r="LZW34" s="1419"/>
      <c r="LZX34" s="1423"/>
      <c r="LZY34" s="4889"/>
      <c r="LZZ34" s="1425"/>
      <c r="MAA34" s="1425"/>
      <c r="MAB34" s="1425"/>
      <c r="MAC34" s="7772" t="s">
        <v>3191</v>
      </c>
      <c r="MAD34" s="7777"/>
      <c r="MAE34" s="1420">
        <f>SUM(MAF34:MAI34)</f>
        <v>0</v>
      </c>
      <c r="MAF34" s="1421"/>
      <c r="MAG34" s="1422"/>
      <c r="MAH34" s="1422"/>
      <c r="MAI34" s="1423"/>
      <c r="MAJ34" s="1419"/>
      <c r="MAK34" s="1424"/>
      <c r="MAL34" s="1421"/>
      <c r="MAM34" s="1419"/>
      <c r="MAN34" s="1423"/>
      <c r="MAO34" s="4889"/>
      <c r="MAP34" s="1425"/>
      <c r="MAQ34" s="1425"/>
      <c r="MAR34" s="1425"/>
      <c r="MAS34" s="7772" t="s">
        <v>3191</v>
      </c>
      <c r="MAT34" s="7777"/>
      <c r="MAU34" s="1420">
        <f>SUM(MAV34:MAY34)</f>
        <v>0</v>
      </c>
      <c r="MAV34" s="1421"/>
      <c r="MAW34" s="1422"/>
      <c r="MAX34" s="1422"/>
      <c r="MAY34" s="1423"/>
      <c r="MAZ34" s="1419"/>
      <c r="MBA34" s="1424"/>
      <c r="MBB34" s="1421"/>
      <c r="MBC34" s="1419"/>
      <c r="MBD34" s="1423"/>
      <c r="MBE34" s="4889"/>
      <c r="MBF34" s="1425"/>
      <c r="MBG34" s="1425"/>
      <c r="MBH34" s="1425"/>
      <c r="MBI34" s="7772" t="s">
        <v>3191</v>
      </c>
      <c r="MBJ34" s="7777"/>
      <c r="MBK34" s="1420">
        <f>SUM(MBL34:MBO34)</f>
        <v>0</v>
      </c>
      <c r="MBL34" s="1421"/>
      <c r="MBM34" s="1422"/>
      <c r="MBN34" s="1422"/>
      <c r="MBO34" s="1423"/>
      <c r="MBP34" s="1419"/>
      <c r="MBQ34" s="1424"/>
      <c r="MBR34" s="1421"/>
      <c r="MBS34" s="1419"/>
      <c r="MBT34" s="1423"/>
      <c r="MBU34" s="4889"/>
      <c r="MBV34" s="1425"/>
      <c r="MBW34" s="1425"/>
      <c r="MBX34" s="1425"/>
      <c r="MBY34" s="7772" t="s">
        <v>3191</v>
      </c>
      <c r="MBZ34" s="7777"/>
      <c r="MCA34" s="1420">
        <f>SUM(MCB34:MCE34)</f>
        <v>0</v>
      </c>
      <c r="MCB34" s="1421"/>
      <c r="MCC34" s="1422"/>
      <c r="MCD34" s="1422"/>
      <c r="MCE34" s="1423"/>
      <c r="MCF34" s="1419"/>
      <c r="MCG34" s="1424"/>
      <c r="MCH34" s="1421"/>
      <c r="MCI34" s="1419"/>
      <c r="MCJ34" s="1423"/>
      <c r="MCK34" s="4889"/>
      <c r="MCL34" s="1425"/>
      <c r="MCM34" s="1425"/>
      <c r="MCN34" s="1425"/>
      <c r="MCO34" s="7772" t="s">
        <v>3191</v>
      </c>
      <c r="MCP34" s="7777"/>
      <c r="MCQ34" s="1420">
        <f>SUM(MCR34:MCU34)</f>
        <v>0</v>
      </c>
      <c r="MCR34" s="1421"/>
      <c r="MCS34" s="1422"/>
      <c r="MCT34" s="1422"/>
      <c r="MCU34" s="1423"/>
      <c r="MCV34" s="1419"/>
      <c r="MCW34" s="1424"/>
      <c r="MCX34" s="1421"/>
      <c r="MCY34" s="1419"/>
      <c r="MCZ34" s="1423"/>
      <c r="MDA34" s="4889"/>
      <c r="MDB34" s="1425"/>
      <c r="MDC34" s="1425"/>
      <c r="MDD34" s="1425"/>
      <c r="MDE34" s="7772" t="s">
        <v>3191</v>
      </c>
      <c r="MDF34" s="7777"/>
      <c r="MDG34" s="1420">
        <f>SUM(MDH34:MDK34)</f>
        <v>0</v>
      </c>
      <c r="MDH34" s="1421"/>
      <c r="MDI34" s="1422"/>
      <c r="MDJ34" s="1422"/>
      <c r="MDK34" s="1423"/>
      <c r="MDL34" s="1419"/>
      <c r="MDM34" s="1424"/>
      <c r="MDN34" s="1421"/>
      <c r="MDO34" s="1419"/>
      <c r="MDP34" s="1423"/>
      <c r="MDQ34" s="4889"/>
      <c r="MDR34" s="1425"/>
      <c r="MDS34" s="1425"/>
      <c r="MDT34" s="1425"/>
      <c r="MDU34" s="7772" t="s">
        <v>3191</v>
      </c>
      <c r="MDV34" s="7777"/>
      <c r="MDW34" s="1420">
        <f>SUM(MDX34:MEA34)</f>
        <v>0</v>
      </c>
      <c r="MDX34" s="1421"/>
      <c r="MDY34" s="1422"/>
      <c r="MDZ34" s="1422"/>
      <c r="MEA34" s="1423"/>
      <c r="MEB34" s="1419"/>
      <c r="MEC34" s="1424"/>
      <c r="MED34" s="1421"/>
      <c r="MEE34" s="1419"/>
      <c r="MEF34" s="1423"/>
      <c r="MEG34" s="4889"/>
      <c r="MEH34" s="1425"/>
      <c r="MEI34" s="1425"/>
      <c r="MEJ34" s="1425"/>
      <c r="MEK34" s="7772" t="s">
        <v>3191</v>
      </c>
      <c r="MEL34" s="7777"/>
      <c r="MEM34" s="1420">
        <f>SUM(MEN34:MEQ34)</f>
        <v>0</v>
      </c>
      <c r="MEN34" s="1421"/>
      <c r="MEO34" s="1422"/>
      <c r="MEP34" s="1422"/>
      <c r="MEQ34" s="1423"/>
      <c r="MER34" s="1419"/>
      <c r="MES34" s="1424"/>
      <c r="MET34" s="1421"/>
      <c r="MEU34" s="1419"/>
      <c r="MEV34" s="1423"/>
      <c r="MEW34" s="4889"/>
      <c r="MEX34" s="1425"/>
      <c r="MEY34" s="1425"/>
      <c r="MEZ34" s="1425"/>
      <c r="MFA34" s="7772" t="s">
        <v>3191</v>
      </c>
      <c r="MFB34" s="7777"/>
      <c r="MFC34" s="1420">
        <f>SUM(MFD34:MFG34)</f>
        <v>0</v>
      </c>
      <c r="MFD34" s="1421"/>
      <c r="MFE34" s="1422"/>
      <c r="MFF34" s="1422"/>
      <c r="MFG34" s="1423"/>
      <c r="MFH34" s="1419"/>
      <c r="MFI34" s="1424"/>
      <c r="MFJ34" s="1421"/>
      <c r="MFK34" s="1419"/>
      <c r="MFL34" s="1423"/>
      <c r="MFM34" s="4889"/>
      <c r="MFN34" s="1425"/>
      <c r="MFO34" s="1425"/>
      <c r="MFP34" s="1425"/>
      <c r="MFQ34" s="7772" t="s">
        <v>3191</v>
      </c>
      <c r="MFR34" s="7777"/>
      <c r="MFS34" s="1420">
        <f>SUM(MFT34:MFW34)</f>
        <v>0</v>
      </c>
      <c r="MFT34" s="1421"/>
      <c r="MFU34" s="1422"/>
      <c r="MFV34" s="1422"/>
      <c r="MFW34" s="1423"/>
      <c r="MFX34" s="1419"/>
      <c r="MFY34" s="1424"/>
      <c r="MFZ34" s="1421"/>
      <c r="MGA34" s="1419"/>
      <c r="MGB34" s="1423"/>
      <c r="MGC34" s="4889"/>
      <c r="MGD34" s="1425"/>
      <c r="MGE34" s="1425"/>
      <c r="MGF34" s="1425"/>
      <c r="MGG34" s="7772" t="s">
        <v>3191</v>
      </c>
      <c r="MGH34" s="7777"/>
      <c r="MGI34" s="1420">
        <f>SUM(MGJ34:MGM34)</f>
        <v>0</v>
      </c>
      <c r="MGJ34" s="1421"/>
      <c r="MGK34" s="1422"/>
      <c r="MGL34" s="1422"/>
      <c r="MGM34" s="1423"/>
      <c r="MGN34" s="1419"/>
      <c r="MGO34" s="1424"/>
      <c r="MGP34" s="1421"/>
      <c r="MGQ34" s="1419"/>
      <c r="MGR34" s="1423"/>
      <c r="MGS34" s="4889"/>
      <c r="MGT34" s="1425"/>
      <c r="MGU34" s="1425"/>
      <c r="MGV34" s="1425"/>
      <c r="MGW34" s="7772" t="s">
        <v>3191</v>
      </c>
      <c r="MGX34" s="7777"/>
      <c r="MGY34" s="1420">
        <f>SUM(MGZ34:MHC34)</f>
        <v>0</v>
      </c>
      <c r="MGZ34" s="1421"/>
      <c r="MHA34" s="1422"/>
      <c r="MHB34" s="1422"/>
      <c r="MHC34" s="1423"/>
      <c r="MHD34" s="1419"/>
      <c r="MHE34" s="1424"/>
      <c r="MHF34" s="1421"/>
      <c r="MHG34" s="1419"/>
      <c r="MHH34" s="1423"/>
      <c r="MHI34" s="4889"/>
      <c r="MHJ34" s="1425"/>
      <c r="MHK34" s="1425"/>
      <c r="MHL34" s="1425"/>
      <c r="MHM34" s="7772" t="s">
        <v>3191</v>
      </c>
      <c r="MHN34" s="7777"/>
      <c r="MHO34" s="1420">
        <f>SUM(MHP34:MHS34)</f>
        <v>0</v>
      </c>
      <c r="MHP34" s="1421"/>
      <c r="MHQ34" s="1422"/>
      <c r="MHR34" s="1422"/>
      <c r="MHS34" s="1423"/>
      <c r="MHT34" s="1419"/>
      <c r="MHU34" s="1424"/>
      <c r="MHV34" s="1421"/>
      <c r="MHW34" s="1419"/>
      <c r="MHX34" s="1423"/>
      <c r="MHY34" s="4889"/>
      <c r="MHZ34" s="1425"/>
      <c r="MIA34" s="1425"/>
      <c r="MIB34" s="1425"/>
      <c r="MIC34" s="7772" t="s">
        <v>3191</v>
      </c>
      <c r="MID34" s="7777"/>
      <c r="MIE34" s="1420">
        <f>SUM(MIF34:MII34)</f>
        <v>0</v>
      </c>
      <c r="MIF34" s="1421"/>
      <c r="MIG34" s="1422"/>
      <c r="MIH34" s="1422"/>
      <c r="MII34" s="1423"/>
      <c r="MIJ34" s="1419"/>
      <c r="MIK34" s="1424"/>
      <c r="MIL34" s="1421"/>
      <c r="MIM34" s="1419"/>
      <c r="MIN34" s="1423"/>
      <c r="MIO34" s="4889"/>
      <c r="MIP34" s="1425"/>
      <c r="MIQ34" s="1425"/>
      <c r="MIR34" s="1425"/>
      <c r="MIS34" s="7772" t="s">
        <v>3191</v>
      </c>
      <c r="MIT34" s="7777"/>
      <c r="MIU34" s="1420">
        <f>SUM(MIV34:MIY34)</f>
        <v>0</v>
      </c>
      <c r="MIV34" s="1421"/>
      <c r="MIW34" s="1422"/>
      <c r="MIX34" s="1422"/>
      <c r="MIY34" s="1423"/>
      <c r="MIZ34" s="1419"/>
      <c r="MJA34" s="1424"/>
      <c r="MJB34" s="1421"/>
      <c r="MJC34" s="1419"/>
      <c r="MJD34" s="1423"/>
      <c r="MJE34" s="4889"/>
      <c r="MJF34" s="1425"/>
      <c r="MJG34" s="1425"/>
      <c r="MJH34" s="1425"/>
      <c r="MJI34" s="7772" t="s">
        <v>3191</v>
      </c>
      <c r="MJJ34" s="7777"/>
      <c r="MJK34" s="1420">
        <f>SUM(MJL34:MJO34)</f>
        <v>0</v>
      </c>
      <c r="MJL34" s="1421"/>
      <c r="MJM34" s="1422"/>
      <c r="MJN34" s="1422"/>
      <c r="MJO34" s="1423"/>
      <c r="MJP34" s="1419"/>
      <c r="MJQ34" s="1424"/>
      <c r="MJR34" s="1421"/>
      <c r="MJS34" s="1419"/>
      <c r="MJT34" s="1423"/>
      <c r="MJU34" s="4889"/>
      <c r="MJV34" s="1425"/>
      <c r="MJW34" s="1425"/>
      <c r="MJX34" s="1425"/>
      <c r="MJY34" s="7772" t="s">
        <v>3191</v>
      </c>
      <c r="MJZ34" s="7777"/>
      <c r="MKA34" s="1420">
        <f>SUM(MKB34:MKE34)</f>
        <v>0</v>
      </c>
      <c r="MKB34" s="1421"/>
      <c r="MKC34" s="1422"/>
      <c r="MKD34" s="1422"/>
      <c r="MKE34" s="1423"/>
      <c r="MKF34" s="1419"/>
      <c r="MKG34" s="1424"/>
      <c r="MKH34" s="1421"/>
      <c r="MKI34" s="1419"/>
      <c r="MKJ34" s="1423"/>
      <c r="MKK34" s="4889"/>
      <c r="MKL34" s="1425"/>
      <c r="MKM34" s="1425"/>
      <c r="MKN34" s="1425"/>
      <c r="MKO34" s="7772" t="s">
        <v>3191</v>
      </c>
      <c r="MKP34" s="7777"/>
      <c r="MKQ34" s="1420">
        <f>SUM(MKR34:MKU34)</f>
        <v>0</v>
      </c>
      <c r="MKR34" s="1421"/>
      <c r="MKS34" s="1422"/>
      <c r="MKT34" s="1422"/>
      <c r="MKU34" s="1423"/>
      <c r="MKV34" s="1419"/>
      <c r="MKW34" s="1424"/>
      <c r="MKX34" s="1421"/>
      <c r="MKY34" s="1419"/>
      <c r="MKZ34" s="1423"/>
      <c r="MLA34" s="4889"/>
      <c r="MLB34" s="1425"/>
      <c r="MLC34" s="1425"/>
      <c r="MLD34" s="1425"/>
      <c r="MLE34" s="7772" t="s">
        <v>3191</v>
      </c>
      <c r="MLF34" s="7777"/>
      <c r="MLG34" s="1420">
        <f>SUM(MLH34:MLK34)</f>
        <v>0</v>
      </c>
      <c r="MLH34" s="1421"/>
      <c r="MLI34" s="1422"/>
      <c r="MLJ34" s="1422"/>
      <c r="MLK34" s="1423"/>
      <c r="MLL34" s="1419"/>
      <c r="MLM34" s="1424"/>
      <c r="MLN34" s="1421"/>
      <c r="MLO34" s="1419"/>
      <c r="MLP34" s="1423"/>
      <c r="MLQ34" s="4889"/>
      <c r="MLR34" s="1425"/>
      <c r="MLS34" s="1425"/>
      <c r="MLT34" s="1425"/>
      <c r="MLU34" s="7772" t="s">
        <v>3191</v>
      </c>
      <c r="MLV34" s="7777"/>
      <c r="MLW34" s="1420">
        <f>SUM(MLX34:MMA34)</f>
        <v>0</v>
      </c>
      <c r="MLX34" s="1421"/>
      <c r="MLY34" s="1422"/>
      <c r="MLZ34" s="1422"/>
      <c r="MMA34" s="1423"/>
      <c r="MMB34" s="1419"/>
      <c r="MMC34" s="1424"/>
      <c r="MMD34" s="1421"/>
      <c r="MME34" s="1419"/>
      <c r="MMF34" s="1423"/>
      <c r="MMG34" s="4889"/>
      <c r="MMH34" s="1425"/>
      <c r="MMI34" s="1425"/>
      <c r="MMJ34" s="1425"/>
      <c r="MMK34" s="7772" t="s">
        <v>3191</v>
      </c>
      <c r="MML34" s="7777"/>
      <c r="MMM34" s="1420">
        <f>SUM(MMN34:MMQ34)</f>
        <v>0</v>
      </c>
      <c r="MMN34" s="1421"/>
      <c r="MMO34" s="1422"/>
      <c r="MMP34" s="1422"/>
      <c r="MMQ34" s="1423"/>
      <c r="MMR34" s="1419"/>
      <c r="MMS34" s="1424"/>
      <c r="MMT34" s="1421"/>
      <c r="MMU34" s="1419"/>
      <c r="MMV34" s="1423"/>
      <c r="MMW34" s="4889"/>
      <c r="MMX34" s="1425"/>
      <c r="MMY34" s="1425"/>
      <c r="MMZ34" s="1425"/>
      <c r="MNA34" s="7772" t="s">
        <v>3191</v>
      </c>
      <c r="MNB34" s="7777"/>
      <c r="MNC34" s="1420">
        <f>SUM(MND34:MNG34)</f>
        <v>0</v>
      </c>
      <c r="MND34" s="1421"/>
      <c r="MNE34" s="1422"/>
      <c r="MNF34" s="1422"/>
      <c r="MNG34" s="1423"/>
      <c r="MNH34" s="1419"/>
      <c r="MNI34" s="1424"/>
      <c r="MNJ34" s="1421"/>
      <c r="MNK34" s="1419"/>
      <c r="MNL34" s="1423"/>
      <c r="MNM34" s="4889"/>
      <c r="MNN34" s="1425"/>
      <c r="MNO34" s="1425"/>
      <c r="MNP34" s="1425"/>
      <c r="MNQ34" s="7772" t="s">
        <v>3191</v>
      </c>
      <c r="MNR34" s="7777"/>
      <c r="MNS34" s="1420">
        <f>SUM(MNT34:MNW34)</f>
        <v>0</v>
      </c>
      <c r="MNT34" s="1421"/>
      <c r="MNU34" s="1422"/>
      <c r="MNV34" s="1422"/>
      <c r="MNW34" s="1423"/>
      <c r="MNX34" s="1419"/>
      <c r="MNY34" s="1424"/>
      <c r="MNZ34" s="1421"/>
      <c r="MOA34" s="1419"/>
      <c r="MOB34" s="1423"/>
      <c r="MOC34" s="4889"/>
      <c r="MOD34" s="1425"/>
      <c r="MOE34" s="1425"/>
      <c r="MOF34" s="1425"/>
      <c r="MOG34" s="7772" t="s">
        <v>3191</v>
      </c>
      <c r="MOH34" s="7777"/>
      <c r="MOI34" s="1420">
        <f>SUM(MOJ34:MOM34)</f>
        <v>0</v>
      </c>
      <c r="MOJ34" s="1421"/>
      <c r="MOK34" s="1422"/>
      <c r="MOL34" s="1422"/>
      <c r="MOM34" s="1423"/>
      <c r="MON34" s="1419"/>
      <c r="MOO34" s="1424"/>
      <c r="MOP34" s="1421"/>
      <c r="MOQ34" s="1419"/>
      <c r="MOR34" s="1423"/>
      <c r="MOS34" s="4889"/>
      <c r="MOT34" s="1425"/>
      <c r="MOU34" s="1425"/>
      <c r="MOV34" s="1425"/>
      <c r="MOW34" s="7772" t="s">
        <v>3191</v>
      </c>
      <c r="MOX34" s="7777"/>
      <c r="MOY34" s="1420">
        <f>SUM(MOZ34:MPC34)</f>
        <v>0</v>
      </c>
      <c r="MOZ34" s="1421"/>
      <c r="MPA34" s="1422"/>
      <c r="MPB34" s="1422"/>
      <c r="MPC34" s="1423"/>
      <c r="MPD34" s="1419"/>
      <c r="MPE34" s="1424"/>
      <c r="MPF34" s="1421"/>
      <c r="MPG34" s="1419"/>
      <c r="MPH34" s="1423"/>
      <c r="MPI34" s="4889"/>
      <c r="MPJ34" s="1425"/>
      <c r="MPK34" s="1425"/>
      <c r="MPL34" s="1425"/>
      <c r="MPM34" s="7772" t="s">
        <v>3191</v>
      </c>
      <c r="MPN34" s="7777"/>
      <c r="MPO34" s="1420">
        <f>SUM(MPP34:MPS34)</f>
        <v>0</v>
      </c>
      <c r="MPP34" s="1421"/>
      <c r="MPQ34" s="1422"/>
      <c r="MPR34" s="1422"/>
      <c r="MPS34" s="1423"/>
      <c r="MPT34" s="1419"/>
      <c r="MPU34" s="1424"/>
      <c r="MPV34" s="1421"/>
      <c r="MPW34" s="1419"/>
      <c r="MPX34" s="1423"/>
      <c r="MPY34" s="4889"/>
      <c r="MPZ34" s="1425"/>
      <c r="MQA34" s="1425"/>
      <c r="MQB34" s="1425"/>
      <c r="MQC34" s="7772" t="s">
        <v>3191</v>
      </c>
      <c r="MQD34" s="7777"/>
      <c r="MQE34" s="1420">
        <f>SUM(MQF34:MQI34)</f>
        <v>0</v>
      </c>
      <c r="MQF34" s="1421"/>
      <c r="MQG34" s="1422"/>
      <c r="MQH34" s="1422"/>
      <c r="MQI34" s="1423"/>
      <c r="MQJ34" s="1419"/>
      <c r="MQK34" s="1424"/>
      <c r="MQL34" s="1421"/>
      <c r="MQM34" s="1419"/>
      <c r="MQN34" s="1423"/>
      <c r="MQO34" s="4889"/>
      <c r="MQP34" s="1425"/>
      <c r="MQQ34" s="1425"/>
      <c r="MQR34" s="1425"/>
      <c r="MQS34" s="7772" t="s">
        <v>3191</v>
      </c>
      <c r="MQT34" s="7777"/>
      <c r="MQU34" s="1420">
        <f>SUM(MQV34:MQY34)</f>
        <v>0</v>
      </c>
      <c r="MQV34" s="1421"/>
      <c r="MQW34" s="1422"/>
      <c r="MQX34" s="1422"/>
      <c r="MQY34" s="1423"/>
      <c r="MQZ34" s="1419"/>
      <c r="MRA34" s="1424"/>
      <c r="MRB34" s="1421"/>
      <c r="MRC34" s="1419"/>
      <c r="MRD34" s="1423"/>
      <c r="MRE34" s="4889"/>
      <c r="MRF34" s="1425"/>
      <c r="MRG34" s="1425"/>
      <c r="MRH34" s="1425"/>
      <c r="MRI34" s="7772" t="s">
        <v>3191</v>
      </c>
      <c r="MRJ34" s="7777"/>
      <c r="MRK34" s="1420">
        <f>SUM(MRL34:MRO34)</f>
        <v>0</v>
      </c>
      <c r="MRL34" s="1421"/>
      <c r="MRM34" s="1422"/>
      <c r="MRN34" s="1422"/>
      <c r="MRO34" s="1423"/>
      <c r="MRP34" s="1419"/>
      <c r="MRQ34" s="1424"/>
      <c r="MRR34" s="1421"/>
      <c r="MRS34" s="1419"/>
      <c r="MRT34" s="1423"/>
      <c r="MRU34" s="4889"/>
      <c r="MRV34" s="1425"/>
      <c r="MRW34" s="1425"/>
      <c r="MRX34" s="1425"/>
      <c r="MRY34" s="7772" t="s">
        <v>3191</v>
      </c>
      <c r="MRZ34" s="7777"/>
      <c r="MSA34" s="1420">
        <f>SUM(MSB34:MSE34)</f>
        <v>0</v>
      </c>
      <c r="MSB34" s="1421"/>
      <c r="MSC34" s="1422"/>
      <c r="MSD34" s="1422"/>
      <c r="MSE34" s="1423"/>
      <c r="MSF34" s="1419"/>
      <c r="MSG34" s="1424"/>
      <c r="MSH34" s="1421"/>
      <c r="MSI34" s="1419"/>
      <c r="MSJ34" s="1423"/>
      <c r="MSK34" s="4889"/>
      <c r="MSL34" s="1425"/>
      <c r="MSM34" s="1425"/>
      <c r="MSN34" s="1425"/>
      <c r="MSO34" s="7772" t="s">
        <v>3191</v>
      </c>
      <c r="MSP34" s="7777"/>
      <c r="MSQ34" s="1420">
        <f>SUM(MSR34:MSU34)</f>
        <v>0</v>
      </c>
      <c r="MSR34" s="1421"/>
      <c r="MSS34" s="1422"/>
      <c r="MST34" s="1422"/>
      <c r="MSU34" s="1423"/>
      <c r="MSV34" s="1419"/>
      <c r="MSW34" s="1424"/>
      <c r="MSX34" s="1421"/>
      <c r="MSY34" s="1419"/>
      <c r="MSZ34" s="1423"/>
      <c r="MTA34" s="4889"/>
      <c r="MTB34" s="1425"/>
      <c r="MTC34" s="1425"/>
      <c r="MTD34" s="1425"/>
      <c r="MTE34" s="7772" t="s">
        <v>3191</v>
      </c>
      <c r="MTF34" s="7777"/>
      <c r="MTG34" s="1420">
        <f>SUM(MTH34:MTK34)</f>
        <v>0</v>
      </c>
      <c r="MTH34" s="1421"/>
      <c r="MTI34" s="1422"/>
      <c r="MTJ34" s="1422"/>
      <c r="MTK34" s="1423"/>
      <c r="MTL34" s="1419"/>
      <c r="MTM34" s="1424"/>
      <c r="MTN34" s="1421"/>
      <c r="MTO34" s="1419"/>
      <c r="MTP34" s="1423"/>
      <c r="MTQ34" s="4889"/>
      <c r="MTR34" s="1425"/>
      <c r="MTS34" s="1425"/>
      <c r="MTT34" s="1425"/>
      <c r="MTU34" s="7772" t="s">
        <v>3191</v>
      </c>
      <c r="MTV34" s="7777"/>
      <c r="MTW34" s="1420">
        <f>SUM(MTX34:MUA34)</f>
        <v>0</v>
      </c>
      <c r="MTX34" s="1421"/>
      <c r="MTY34" s="1422"/>
      <c r="MTZ34" s="1422"/>
      <c r="MUA34" s="1423"/>
      <c r="MUB34" s="1419"/>
      <c r="MUC34" s="1424"/>
      <c r="MUD34" s="1421"/>
      <c r="MUE34" s="1419"/>
      <c r="MUF34" s="1423"/>
      <c r="MUG34" s="4889"/>
      <c r="MUH34" s="1425"/>
      <c r="MUI34" s="1425"/>
      <c r="MUJ34" s="1425"/>
      <c r="MUK34" s="7772" t="s">
        <v>3191</v>
      </c>
      <c r="MUL34" s="7777"/>
      <c r="MUM34" s="1420">
        <f>SUM(MUN34:MUQ34)</f>
        <v>0</v>
      </c>
      <c r="MUN34" s="1421"/>
      <c r="MUO34" s="1422"/>
      <c r="MUP34" s="1422"/>
      <c r="MUQ34" s="1423"/>
      <c r="MUR34" s="1419"/>
      <c r="MUS34" s="1424"/>
      <c r="MUT34" s="1421"/>
      <c r="MUU34" s="1419"/>
      <c r="MUV34" s="1423"/>
      <c r="MUW34" s="4889"/>
      <c r="MUX34" s="1425"/>
      <c r="MUY34" s="1425"/>
      <c r="MUZ34" s="1425"/>
      <c r="MVA34" s="7772" t="s">
        <v>3191</v>
      </c>
      <c r="MVB34" s="7777"/>
      <c r="MVC34" s="1420">
        <f>SUM(MVD34:MVG34)</f>
        <v>0</v>
      </c>
      <c r="MVD34" s="1421"/>
      <c r="MVE34" s="1422"/>
      <c r="MVF34" s="1422"/>
      <c r="MVG34" s="1423"/>
      <c r="MVH34" s="1419"/>
      <c r="MVI34" s="1424"/>
      <c r="MVJ34" s="1421"/>
      <c r="MVK34" s="1419"/>
      <c r="MVL34" s="1423"/>
      <c r="MVM34" s="4889"/>
      <c r="MVN34" s="1425"/>
      <c r="MVO34" s="1425"/>
      <c r="MVP34" s="1425"/>
      <c r="MVQ34" s="7772" t="s">
        <v>3191</v>
      </c>
      <c r="MVR34" s="7777"/>
      <c r="MVS34" s="1420">
        <f>SUM(MVT34:MVW34)</f>
        <v>0</v>
      </c>
      <c r="MVT34" s="1421"/>
      <c r="MVU34" s="1422"/>
      <c r="MVV34" s="1422"/>
      <c r="MVW34" s="1423"/>
      <c r="MVX34" s="1419"/>
      <c r="MVY34" s="1424"/>
      <c r="MVZ34" s="1421"/>
      <c r="MWA34" s="1419"/>
      <c r="MWB34" s="1423"/>
      <c r="MWC34" s="4889"/>
      <c r="MWD34" s="1425"/>
      <c r="MWE34" s="1425"/>
      <c r="MWF34" s="1425"/>
      <c r="MWG34" s="7772" t="s">
        <v>3191</v>
      </c>
      <c r="MWH34" s="7777"/>
      <c r="MWI34" s="1420">
        <f>SUM(MWJ34:MWM34)</f>
        <v>0</v>
      </c>
      <c r="MWJ34" s="1421"/>
      <c r="MWK34" s="1422"/>
      <c r="MWL34" s="1422"/>
      <c r="MWM34" s="1423"/>
      <c r="MWN34" s="1419"/>
      <c r="MWO34" s="1424"/>
      <c r="MWP34" s="1421"/>
      <c r="MWQ34" s="1419"/>
      <c r="MWR34" s="1423"/>
      <c r="MWS34" s="4889"/>
      <c r="MWT34" s="1425"/>
      <c r="MWU34" s="1425"/>
      <c r="MWV34" s="1425"/>
      <c r="MWW34" s="7772" t="s">
        <v>3191</v>
      </c>
      <c r="MWX34" s="7777"/>
      <c r="MWY34" s="1420">
        <f>SUM(MWZ34:MXC34)</f>
        <v>0</v>
      </c>
      <c r="MWZ34" s="1421"/>
      <c r="MXA34" s="1422"/>
      <c r="MXB34" s="1422"/>
      <c r="MXC34" s="1423"/>
      <c r="MXD34" s="1419"/>
      <c r="MXE34" s="1424"/>
      <c r="MXF34" s="1421"/>
      <c r="MXG34" s="1419"/>
      <c r="MXH34" s="1423"/>
      <c r="MXI34" s="4889"/>
      <c r="MXJ34" s="1425"/>
      <c r="MXK34" s="1425"/>
      <c r="MXL34" s="1425"/>
      <c r="MXM34" s="7772" t="s">
        <v>3191</v>
      </c>
      <c r="MXN34" s="7777"/>
      <c r="MXO34" s="1420">
        <f>SUM(MXP34:MXS34)</f>
        <v>0</v>
      </c>
      <c r="MXP34" s="1421"/>
      <c r="MXQ34" s="1422"/>
      <c r="MXR34" s="1422"/>
      <c r="MXS34" s="1423"/>
      <c r="MXT34" s="1419"/>
      <c r="MXU34" s="1424"/>
      <c r="MXV34" s="1421"/>
      <c r="MXW34" s="1419"/>
      <c r="MXX34" s="1423"/>
      <c r="MXY34" s="4889"/>
      <c r="MXZ34" s="1425"/>
      <c r="MYA34" s="1425"/>
      <c r="MYB34" s="1425"/>
      <c r="MYC34" s="7772" t="s">
        <v>3191</v>
      </c>
      <c r="MYD34" s="7777"/>
      <c r="MYE34" s="1420">
        <f>SUM(MYF34:MYI34)</f>
        <v>0</v>
      </c>
      <c r="MYF34" s="1421"/>
      <c r="MYG34" s="1422"/>
      <c r="MYH34" s="1422"/>
      <c r="MYI34" s="1423"/>
      <c r="MYJ34" s="1419"/>
      <c r="MYK34" s="1424"/>
      <c r="MYL34" s="1421"/>
      <c r="MYM34" s="1419"/>
      <c r="MYN34" s="1423"/>
      <c r="MYO34" s="4889"/>
      <c r="MYP34" s="1425"/>
      <c r="MYQ34" s="1425"/>
      <c r="MYR34" s="1425"/>
      <c r="MYS34" s="7772" t="s">
        <v>3191</v>
      </c>
      <c r="MYT34" s="7777"/>
      <c r="MYU34" s="1420">
        <f>SUM(MYV34:MYY34)</f>
        <v>0</v>
      </c>
      <c r="MYV34" s="1421"/>
      <c r="MYW34" s="1422"/>
      <c r="MYX34" s="1422"/>
      <c r="MYY34" s="1423"/>
      <c r="MYZ34" s="1419"/>
      <c r="MZA34" s="1424"/>
      <c r="MZB34" s="1421"/>
      <c r="MZC34" s="1419"/>
      <c r="MZD34" s="1423"/>
      <c r="MZE34" s="4889"/>
      <c r="MZF34" s="1425"/>
      <c r="MZG34" s="1425"/>
      <c r="MZH34" s="1425"/>
      <c r="MZI34" s="7772" t="s">
        <v>3191</v>
      </c>
      <c r="MZJ34" s="7777"/>
      <c r="MZK34" s="1420">
        <f>SUM(MZL34:MZO34)</f>
        <v>0</v>
      </c>
      <c r="MZL34" s="1421"/>
      <c r="MZM34" s="1422"/>
      <c r="MZN34" s="1422"/>
      <c r="MZO34" s="1423"/>
      <c r="MZP34" s="1419"/>
      <c r="MZQ34" s="1424"/>
      <c r="MZR34" s="1421"/>
      <c r="MZS34" s="1419"/>
      <c r="MZT34" s="1423"/>
      <c r="MZU34" s="4889"/>
      <c r="MZV34" s="1425"/>
      <c r="MZW34" s="1425"/>
      <c r="MZX34" s="1425"/>
      <c r="MZY34" s="7772" t="s">
        <v>3191</v>
      </c>
      <c r="MZZ34" s="7777"/>
      <c r="NAA34" s="1420">
        <f>SUM(NAB34:NAE34)</f>
        <v>0</v>
      </c>
      <c r="NAB34" s="1421"/>
      <c r="NAC34" s="1422"/>
      <c r="NAD34" s="1422"/>
      <c r="NAE34" s="1423"/>
      <c r="NAF34" s="1419"/>
      <c r="NAG34" s="1424"/>
      <c r="NAH34" s="1421"/>
      <c r="NAI34" s="1419"/>
      <c r="NAJ34" s="1423"/>
      <c r="NAK34" s="4889"/>
      <c r="NAL34" s="1425"/>
      <c r="NAM34" s="1425"/>
      <c r="NAN34" s="1425"/>
      <c r="NAO34" s="7772" t="s">
        <v>3191</v>
      </c>
      <c r="NAP34" s="7777"/>
      <c r="NAQ34" s="1420">
        <f>SUM(NAR34:NAU34)</f>
        <v>0</v>
      </c>
      <c r="NAR34" s="1421"/>
      <c r="NAS34" s="1422"/>
      <c r="NAT34" s="1422"/>
      <c r="NAU34" s="1423"/>
      <c r="NAV34" s="1419"/>
      <c r="NAW34" s="1424"/>
      <c r="NAX34" s="1421"/>
      <c r="NAY34" s="1419"/>
      <c r="NAZ34" s="1423"/>
      <c r="NBA34" s="4889"/>
      <c r="NBB34" s="1425"/>
      <c r="NBC34" s="1425"/>
      <c r="NBD34" s="1425"/>
      <c r="NBE34" s="7772" t="s">
        <v>3191</v>
      </c>
      <c r="NBF34" s="7777"/>
      <c r="NBG34" s="1420">
        <f>SUM(NBH34:NBK34)</f>
        <v>0</v>
      </c>
      <c r="NBH34" s="1421"/>
      <c r="NBI34" s="1422"/>
      <c r="NBJ34" s="1422"/>
      <c r="NBK34" s="1423"/>
      <c r="NBL34" s="1419"/>
      <c r="NBM34" s="1424"/>
      <c r="NBN34" s="1421"/>
      <c r="NBO34" s="1419"/>
      <c r="NBP34" s="1423"/>
      <c r="NBQ34" s="4889"/>
      <c r="NBR34" s="1425"/>
      <c r="NBS34" s="1425"/>
      <c r="NBT34" s="1425"/>
      <c r="NBU34" s="7772" t="s">
        <v>3191</v>
      </c>
      <c r="NBV34" s="7777"/>
      <c r="NBW34" s="1420">
        <f>SUM(NBX34:NCA34)</f>
        <v>0</v>
      </c>
      <c r="NBX34" s="1421"/>
      <c r="NBY34" s="1422"/>
      <c r="NBZ34" s="1422"/>
      <c r="NCA34" s="1423"/>
      <c r="NCB34" s="1419"/>
      <c r="NCC34" s="1424"/>
      <c r="NCD34" s="1421"/>
      <c r="NCE34" s="1419"/>
      <c r="NCF34" s="1423"/>
      <c r="NCG34" s="4889"/>
      <c r="NCH34" s="1425"/>
      <c r="NCI34" s="1425"/>
      <c r="NCJ34" s="1425"/>
      <c r="NCK34" s="7772" t="s">
        <v>3191</v>
      </c>
      <c r="NCL34" s="7777"/>
      <c r="NCM34" s="1420">
        <f>SUM(NCN34:NCQ34)</f>
        <v>0</v>
      </c>
      <c r="NCN34" s="1421"/>
      <c r="NCO34" s="1422"/>
      <c r="NCP34" s="1422"/>
      <c r="NCQ34" s="1423"/>
      <c r="NCR34" s="1419"/>
      <c r="NCS34" s="1424"/>
      <c r="NCT34" s="1421"/>
      <c r="NCU34" s="1419"/>
      <c r="NCV34" s="1423"/>
      <c r="NCW34" s="4889"/>
      <c r="NCX34" s="1425"/>
      <c r="NCY34" s="1425"/>
      <c r="NCZ34" s="1425"/>
      <c r="NDA34" s="7772" t="s">
        <v>3191</v>
      </c>
      <c r="NDB34" s="7777"/>
      <c r="NDC34" s="1420">
        <f>SUM(NDD34:NDG34)</f>
        <v>0</v>
      </c>
      <c r="NDD34" s="1421"/>
      <c r="NDE34" s="1422"/>
      <c r="NDF34" s="1422"/>
      <c r="NDG34" s="1423"/>
      <c r="NDH34" s="1419"/>
      <c r="NDI34" s="1424"/>
      <c r="NDJ34" s="1421"/>
      <c r="NDK34" s="1419"/>
      <c r="NDL34" s="1423"/>
      <c r="NDM34" s="4889"/>
      <c r="NDN34" s="1425"/>
      <c r="NDO34" s="1425"/>
      <c r="NDP34" s="1425"/>
      <c r="NDQ34" s="7772" t="s">
        <v>3191</v>
      </c>
      <c r="NDR34" s="7777"/>
      <c r="NDS34" s="1420">
        <f>SUM(NDT34:NDW34)</f>
        <v>0</v>
      </c>
      <c r="NDT34" s="1421"/>
      <c r="NDU34" s="1422"/>
      <c r="NDV34" s="1422"/>
      <c r="NDW34" s="1423"/>
      <c r="NDX34" s="1419"/>
      <c r="NDY34" s="1424"/>
      <c r="NDZ34" s="1421"/>
      <c r="NEA34" s="1419"/>
      <c r="NEB34" s="1423"/>
      <c r="NEC34" s="4889"/>
      <c r="NED34" s="1425"/>
      <c r="NEE34" s="1425"/>
      <c r="NEF34" s="1425"/>
      <c r="NEG34" s="7772" t="s">
        <v>3191</v>
      </c>
      <c r="NEH34" s="7777"/>
      <c r="NEI34" s="1420">
        <f>SUM(NEJ34:NEM34)</f>
        <v>0</v>
      </c>
      <c r="NEJ34" s="1421"/>
      <c r="NEK34" s="1422"/>
      <c r="NEL34" s="1422"/>
      <c r="NEM34" s="1423"/>
      <c r="NEN34" s="1419"/>
      <c r="NEO34" s="1424"/>
      <c r="NEP34" s="1421"/>
      <c r="NEQ34" s="1419"/>
      <c r="NER34" s="1423"/>
      <c r="NES34" s="4889"/>
      <c r="NET34" s="1425"/>
      <c r="NEU34" s="1425"/>
      <c r="NEV34" s="1425"/>
      <c r="NEW34" s="7772" t="s">
        <v>3191</v>
      </c>
      <c r="NEX34" s="7777"/>
      <c r="NEY34" s="1420">
        <f>SUM(NEZ34:NFC34)</f>
        <v>0</v>
      </c>
      <c r="NEZ34" s="1421"/>
      <c r="NFA34" s="1422"/>
      <c r="NFB34" s="1422"/>
      <c r="NFC34" s="1423"/>
      <c r="NFD34" s="1419"/>
      <c r="NFE34" s="1424"/>
      <c r="NFF34" s="1421"/>
      <c r="NFG34" s="1419"/>
      <c r="NFH34" s="1423"/>
      <c r="NFI34" s="4889"/>
      <c r="NFJ34" s="1425"/>
      <c r="NFK34" s="1425"/>
      <c r="NFL34" s="1425"/>
      <c r="NFM34" s="7772" t="s">
        <v>3191</v>
      </c>
      <c r="NFN34" s="7777"/>
      <c r="NFO34" s="1420">
        <f>SUM(NFP34:NFS34)</f>
        <v>0</v>
      </c>
      <c r="NFP34" s="1421"/>
      <c r="NFQ34" s="1422"/>
      <c r="NFR34" s="1422"/>
      <c r="NFS34" s="1423"/>
      <c r="NFT34" s="1419"/>
      <c r="NFU34" s="1424"/>
      <c r="NFV34" s="1421"/>
      <c r="NFW34" s="1419"/>
      <c r="NFX34" s="1423"/>
      <c r="NFY34" s="4889"/>
      <c r="NFZ34" s="1425"/>
      <c r="NGA34" s="1425"/>
      <c r="NGB34" s="1425"/>
      <c r="NGC34" s="7772" t="s">
        <v>3191</v>
      </c>
      <c r="NGD34" s="7777"/>
      <c r="NGE34" s="1420">
        <f>SUM(NGF34:NGI34)</f>
        <v>0</v>
      </c>
      <c r="NGF34" s="1421"/>
      <c r="NGG34" s="1422"/>
      <c r="NGH34" s="1422"/>
      <c r="NGI34" s="1423"/>
      <c r="NGJ34" s="1419"/>
      <c r="NGK34" s="1424"/>
      <c r="NGL34" s="1421"/>
      <c r="NGM34" s="1419"/>
      <c r="NGN34" s="1423"/>
      <c r="NGO34" s="4889"/>
      <c r="NGP34" s="1425"/>
      <c r="NGQ34" s="1425"/>
      <c r="NGR34" s="1425"/>
      <c r="NGS34" s="7772" t="s">
        <v>3191</v>
      </c>
      <c r="NGT34" s="7777"/>
      <c r="NGU34" s="1420">
        <f>SUM(NGV34:NGY34)</f>
        <v>0</v>
      </c>
      <c r="NGV34" s="1421"/>
      <c r="NGW34" s="1422"/>
      <c r="NGX34" s="1422"/>
      <c r="NGY34" s="1423"/>
      <c r="NGZ34" s="1419"/>
      <c r="NHA34" s="1424"/>
      <c r="NHB34" s="1421"/>
      <c r="NHC34" s="1419"/>
      <c r="NHD34" s="1423"/>
      <c r="NHE34" s="4889"/>
      <c r="NHF34" s="1425"/>
      <c r="NHG34" s="1425"/>
      <c r="NHH34" s="1425"/>
      <c r="NHI34" s="7772" t="s">
        <v>3191</v>
      </c>
      <c r="NHJ34" s="7777"/>
      <c r="NHK34" s="1420">
        <f>SUM(NHL34:NHO34)</f>
        <v>0</v>
      </c>
      <c r="NHL34" s="1421"/>
      <c r="NHM34" s="1422"/>
      <c r="NHN34" s="1422"/>
      <c r="NHO34" s="1423"/>
      <c r="NHP34" s="1419"/>
      <c r="NHQ34" s="1424"/>
      <c r="NHR34" s="1421"/>
      <c r="NHS34" s="1419"/>
      <c r="NHT34" s="1423"/>
      <c r="NHU34" s="4889"/>
      <c r="NHV34" s="1425"/>
      <c r="NHW34" s="1425"/>
      <c r="NHX34" s="1425"/>
      <c r="NHY34" s="7772" t="s">
        <v>3191</v>
      </c>
      <c r="NHZ34" s="7777"/>
      <c r="NIA34" s="1420">
        <f>SUM(NIB34:NIE34)</f>
        <v>0</v>
      </c>
      <c r="NIB34" s="1421"/>
      <c r="NIC34" s="1422"/>
      <c r="NID34" s="1422"/>
      <c r="NIE34" s="1423"/>
      <c r="NIF34" s="1419"/>
      <c r="NIG34" s="1424"/>
      <c r="NIH34" s="1421"/>
      <c r="NII34" s="1419"/>
      <c r="NIJ34" s="1423"/>
      <c r="NIK34" s="4889"/>
      <c r="NIL34" s="1425"/>
      <c r="NIM34" s="1425"/>
      <c r="NIN34" s="1425"/>
      <c r="NIO34" s="7772" t="s">
        <v>3191</v>
      </c>
      <c r="NIP34" s="7777"/>
      <c r="NIQ34" s="1420">
        <f>SUM(NIR34:NIU34)</f>
        <v>0</v>
      </c>
      <c r="NIR34" s="1421"/>
      <c r="NIS34" s="1422"/>
      <c r="NIT34" s="1422"/>
      <c r="NIU34" s="1423"/>
      <c r="NIV34" s="1419"/>
      <c r="NIW34" s="1424"/>
      <c r="NIX34" s="1421"/>
      <c r="NIY34" s="1419"/>
      <c r="NIZ34" s="1423"/>
      <c r="NJA34" s="4889"/>
      <c r="NJB34" s="1425"/>
      <c r="NJC34" s="1425"/>
      <c r="NJD34" s="1425"/>
      <c r="NJE34" s="7772" t="s">
        <v>3191</v>
      </c>
      <c r="NJF34" s="7777"/>
      <c r="NJG34" s="1420">
        <f>SUM(NJH34:NJK34)</f>
        <v>0</v>
      </c>
      <c r="NJH34" s="1421"/>
      <c r="NJI34" s="1422"/>
      <c r="NJJ34" s="1422"/>
      <c r="NJK34" s="1423"/>
      <c r="NJL34" s="1419"/>
      <c r="NJM34" s="1424"/>
      <c r="NJN34" s="1421"/>
      <c r="NJO34" s="1419"/>
      <c r="NJP34" s="1423"/>
      <c r="NJQ34" s="4889"/>
      <c r="NJR34" s="1425"/>
      <c r="NJS34" s="1425"/>
      <c r="NJT34" s="1425"/>
      <c r="NJU34" s="7772" t="s">
        <v>3191</v>
      </c>
      <c r="NJV34" s="7777"/>
      <c r="NJW34" s="1420">
        <f>SUM(NJX34:NKA34)</f>
        <v>0</v>
      </c>
      <c r="NJX34" s="1421"/>
      <c r="NJY34" s="1422"/>
      <c r="NJZ34" s="1422"/>
      <c r="NKA34" s="1423"/>
      <c r="NKB34" s="1419"/>
      <c r="NKC34" s="1424"/>
      <c r="NKD34" s="1421"/>
      <c r="NKE34" s="1419"/>
      <c r="NKF34" s="1423"/>
      <c r="NKG34" s="4889"/>
      <c r="NKH34" s="1425"/>
      <c r="NKI34" s="1425"/>
      <c r="NKJ34" s="1425"/>
      <c r="NKK34" s="7772" t="s">
        <v>3191</v>
      </c>
      <c r="NKL34" s="7777"/>
      <c r="NKM34" s="1420">
        <f>SUM(NKN34:NKQ34)</f>
        <v>0</v>
      </c>
      <c r="NKN34" s="1421"/>
      <c r="NKO34" s="1422"/>
      <c r="NKP34" s="1422"/>
      <c r="NKQ34" s="1423"/>
      <c r="NKR34" s="1419"/>
      <c r="NKS34" s="1424"/>
      <c r="NKT34" s="1421"/>
      <c r="NKU34" s="1419"/>
      <c r="NKV34" s="1423"/>
      <c r="NKW34" s="4889"/>
      <c r="NKX34" s="1425"/>
      <c r="NKY34" s="1425"/>
      <c r="NKZ34" s="1425"/>
      <c r="NLA34" s="7772" t="s">
        <v>3191</v>
      </c>
      <c r="NLB34" s="7777"/>
      <c r="NLC34" s="1420">
        <f>SUM(NLD34:NLG34)</f>
        <v>0</v>
      </c>
      <c r="NLD34" s="1421"/>
      <c r="NLE34" s="1422"/>
      <c r="NLF34" s="1422"/>
      <c r="NLG34" s="1423"/>
      <c r="NLH34" s="1419"/>
      <c r="NLI34" s="1424"/>
      <c r="NLJ34" s="1421"/>
      <c r="NLK34" s="1419"/>
      <c r="NLL34" s="1423"/>
      <c r="NLM34" s="4889"/>
      <c r="NLN34" s="1425"/>
      <c r="NLO34" s="1425"/>
      <c r="NLP34" s="1425"/>
      <c r="NLQ34" s="7772" t="s">
        <v>3191</v>
      </c>
      <c r="NLR34" s="7777"/>
      <c r="NLS34" s="1420">
        <f>SUM(NLT34:NLW34)</f>
        <v>0</v>
      </c>
      <c r="NLT34" s="1421"/>
      <c r="NLU34" s="1422"/>
      <c r="NLV34" s="1422"/>
      <c r="NLW34" s="1423"/>
      <c r="NLX34" s="1419"/>
      <c r="NLY34" s="1424"/>
      <c r="NLZ34" s="1421"/>
      <c r="NMA34" s="1419"/>
      <c r="NMB34" s="1423"/>
      <c r="NMC34" s="4889"/>
      <c r="NMD34" s="1425"/>
      <c r="NME34" s="1425"/>
      <c r="NMF34" s="1425"/>
      <c r="NMG34" s="7772" t="s">
        <v>3191</v>
      </c>
      <c r="NMH34" s="7777"/>
      <c r="NMI34" s="1420">
        <f>SUM(NMJ34:NMM34)</f>
        <v>0</v>
      </c>
      <c r="NMJ34" s="1421"/>
      <c r="NMK34" s="1422"/>
      <c r="NML34" s="1422"/>
      <c r="NMM34" s="1423"/>
      <c r="NMN34" s="1419"/>
      <c r="NMO34" s="1424"/>
      <c r="NMP34" s="1421"/>
      <c r="NMQ34" s="1419"/>
      <c r="NMR34" s="1423"/>
      <c r="NMS34" s="4889"/>
      <c r="NMT34" s="1425"/>
      <c r="NMU34" s="1425"/>
      <c r="NMV34" s="1425"/>
      <c r="NMW34" s="7772" t="s">
        <v>3191</v>
      </c>
      <c r="NMX34" s="7777"/>
      <c r="NMY34" s="1420">
        <f>SUM(NMZ34:NNC34)</f>
        <v>0</v>
      </c>
      <c r="NMZ34" s="1421"/>
      <c r="NNA34" s="1422"/>
      <c r="NNB34" s="1422"/>
      <c r="NNC34" s="1423"/>
      <c r="NND34" s="1419"/>
      <c r="NNE34" s="1424"/>
      <c r="NNF34" s="1421"/>
      <c r="NNG34" s="1419"/>
      <c r="NNH34" s="1423"/>
      <c r="NNI34" s="4889"/>
      <c r="NNJ34" s="1425"/>
      <c r="NNK34" s="1425"/>
      <c r="NNL34" s="1425"/>
      <c r="NNM34" s="7772" t="s">
        <v>3191</v>
      </c>
      <c r="NNN34" s="7777"/>
      <c r="NNO34" s="1420">
        <f>SUM(NNP34:NNS34)</f>
        <v>0</v>
      </c>
      <c r="NNP34" s="1421"/>
      <c r="NNQ34" s="1422"/>
      <c r="NNR34" s="1422"/>
      <c r="NNS34" s="1423"/>
      <c r="NNT34" s="1419"/>
      <c r="NNU34" s="1424"/>
      <c r="NNV34" s="1421"/>
      <c r="NNW34" s="1419"/>
      <c r="NNX34" s="1423"/>
      <c r="NNY34" s="4889"/>
      <c r="NNZ34" s="1425"/>
      <c r="NOA34" s="1425"/>
      <c r="NOB34" s="1425"/>
      <c r="NOC34" s="7772" t="s">
        <v>3191</v>
      </c>
      <c r="NOD34" s="7777"/>
      <c r="NOE34" s="1420">
        <f>SUM(NOF34:NOI34)</f>
        <v>0</v>
      </c>
      <c r="NOF34" s="1421"/>
      <c r="NOG34" s="1422"/>
      <c r="NOH34" s="1422"/>
      <c r="NOI34" s="1423"/>
      <c r="NOJ34" s="1419"/>
      <c r="NOK34" s="1424"/>
      <c r="NOL34" s="1421"/>
      <c r="NOM34" s="1419"/>
      <c r="NON34" s="1423"/>
      <c r="NOO34" s="4889"/>
      <c r="NOP34" s="1425"/>
      <c r="NOQ34" s="1425"/>
      <c r="NOR34" s="1425"/>
      <c r="NOS34" s="7772" t="s">
        <v>3191</v>
      </c>
      <c r="NOT34" s="7777"/>
      <c r="NOU34" s="1420">
        <f>SUM(NOV34:NOY34)</f>
        <v>0</v>
      </c>
      <c r="NOV34" s="1421"/>
      <c r="NOW34" s="1422"/>
      <c r="NOX34" s="1422"/>
      <c r="NOY34" s="1423"/>
      <c r="NOZ34" s="1419"/>
      <c r="NPA34" s="1424"/>
      <c r="NPB34" s="1421"/>
      <c r="NPC34" s="1419"/>
      <c r="NPD34" s="1423"/>
      <c r="NPE34" s="4889"/>
      <c r="NPF34" s="1425"/>
      <c r="NPG34" s="1425"/>
      <c r="NPH34" s="1425"/>
      <c r="NPI34" s="7772" t="s">
        <v>3191</v>
      </c>
      <c r="NPJ34" s="7777"/>
      <c r="NPK34" s="1420">
        <f>SUM(NPL34:NPO34)</f>
        <v>0</v>
      </c>
      <c r="NPL34" s="1421"/>
      <c r="NPM34" s="1422"/>
      <c r="NPN34" s="1422"/>
      <c r="NPO34" s="1423"/>
      <c r="NPP34" s="1419"/>
      <c r="NPQ34" s="1424"/>
      <c r="NPR34" s="1421"/>
      <c r="NPS34" s="1419"/>
      <c r="NPT34" s="1423"/>
      <c r="NPU34" s="4889"/>
      <c r="NPV34" s="1425"/>
      <c r="NPW34" s="1425"/>
      <c r="NPX34" s="1425"/>
      <c r="NPY34" s="7772" t="s">
        <v>3191</v>
      </c>
      <c r="NPZ34" s="7777"/>
      <c r="NQA34" s="1420">
        <f>SUM(NQB34:NQE34)</f>
        <v>0</v>
      </c>
      <c r="NQB34" s="1421"/>
      <c r="NQC34" s="1422"/>
      <c r="NQD34" s="1422"/>
      <c r="NQE34" s="1423"/>
      <c r="NQF34" s="1419"/>
      <c r="NQG34" s="1424"/>
      <c r="NQH34" s="1421"/>
      <c r="NQI34" s="1419"/>
      <c r="NQJ34" s="1423"/>
      <c r="NQK34" s="4889"/>
      <c r="NQL34" s="1425"/>
      <c r="NQM34" s="1425"/>
      <c r="NQN34" s="1425"/>
      <c r="NQO34" s="7772" t="s">
        <v>3191</v>
      </c>
      <c r="NQP34" s="7777"/>
      <c r="NQQ34" s="1420">
        <f>SUM(NQR34:NQU34)</f>
        <v>0</v>
      </c>
      <c r="NQR34" s="1421"/>
      <c r="NQS34" s="1422"/>
      <c r="NQT34" s="1422"/>
      <c r="NQU34" s="1423"/>
      <c r="NQV34" s="1419"/>
      <c r="NQW34" s="1424"/>
      <c r="NQX34" s="1421"/>
      <c r="NQY34" s="1419"/>
      <c r="NQZ34" s="1423"/>
      <c r="NRA34" s="4889"/>
      <c r="NRB34" s="1425"/>
      <c r="NRC34" s="1425"/>
      <c r="NRD34" s="1425"/>
      <c r="NRE34" s="7772" t="s">
        <v>3191</v>
      </c>
      <c r="NRF34" s="7777"/>
      <c r="NRG34" s="1420">
        <f>SUM(NRH34:NRK34)</f>
        <v>0</v>
      </c>
      <c r="NRH34" s="1421"/>
      <c r="NRI34" s="1422"/>
      <c r="NRJ34" s="1422"/>
      <c r="NRK34" s="1423"/>
      <c r="NRL34" s="1419"/>
      <c r="NRM34" s="1424"/>
      <c r="NRN34" s="1421"/>
      <c r="NRO34" s="1419"/>
      <c r="NRP34" s="1423"/>
      <c r="NRQ34" s="4889"/>
      <c r="NRR34" s="1425"/>
      <c r="NRS34" s="1425"/>
      <c r="NRT34" s="1425"/>
      <c r="NRU34" s="7772" t="s">
        <v>3191</v>
      </c>
      <c r="NRV34" s="7777"/>
      <c r="NRW34" s="1420">
        <f>SUM(NRX34:NSA34)</f>
        <v>0</v>
      </c>
      <c r="NRX34" s="1421"/>
      <c r="NRY34" s="1422"/>
      <c r="NRZ34" s="1422"/>
      <c r="NSA34" s="1423"/>
      <c r="NSB34" s="1419"/>
      <c r="NSC34" s="1424"/>
      <c r="NSD34" s="1421"/>
      <c r="NSE34" s="1419"/>
      <c r="NSF34" s="1423"/>
      <c r="NSG34" s="4889"/>
      <c r="NSH34" s="1425"/>
      <c r="NSI34" s="1425"/>
      <c r="NSJ34" s="1425"/>
      <c r="NSK34" s="7772" t="s">
        <v>3191</v>
      </c>
      <c r="NSL34" s="7777"/>
      <c r="NSM34" s="1420">
        <f>SUM(NSN34:NSQ34)</f>
        <v>0</v>
      </c>
      <c r="NSN34" s="1421"/>
      <c r="NSO34" s="1422"/>
      <c r="NSP34" s="1422"/>
      <c r="NSQ34" s="1423"/>
      <c r="NSR34" s="1419"/>
      <c r="NSS34" s="1424"/>
      <c r="NST34" s="1421"/>
      <c r="NSU34" s="1419"/>
      <c r="NSV34" s="1423"/>
      <c r="NSW34" s="4889"/>
      <c r="NSX34" s="1425"/>
      <c r="NSY34" s="1425"/>
      <c r="NSZ34" s="1425"/>
      <c r="NTA34" s="7772" t="s">
        <v>3191</v>
      </c>
      <c r="NTB34" s="7777"/>
      <c r="NTC34" s="1420">
        <f>SUM(NTD34:NTG34)</f>
        <v>0</v>
      </c>
      <c r="NTD34" s="1421"/>
      <c r="NTE34" s="1422"/>
      <c r="NTF34" s="1422"/>
      <c r="NTG34" s="1423"/>
      <c r="NTH34" s="1419"/>
      <c r="NTI34" s="1424"/>
      <c r="NTJ34" s="1421"/>
      <c r="NTK34" s="1419"/>
      <c r="NTL34" s="1423"/>
      <c r="NTM34" s="4889"/>
      <c r="NTN34" s="1425"/>
      <c r="NTO34" s="1425"/>
      <c r="NTP34" s="1425"/>
      <c r="NTQ34" s="7772" t="s">
        <v>3191</v>
      </c>
      <c r="NTR34" s="7777"/>
      <c r="NTS34" s="1420">
        <f>SUM(NTT34:NTW34)</f>
        <v>0</v>
      </c>
      <c r="NTT34" s="1421"/>
      <c r="NTU34" s="1422"/>
      <c r="NTV34" s="1422"/>
      <c r="NTW34" s="1423"/>
      <c r="NTX34" s="1419"/>
      <c r="NTY34" s="1424"/>
      <c r="NTZ34" s="1421"/>
      <c r="NUA34" s="1419"/>
      <c r="NUB34" s="1423"/>
      <c r="NUC34" s="4889"/>
      <c r="NUD34" s="1425"/>
      <c r="NUE34" s="1425"/>
      <c r="NUF34" s="1425"/>
      <c r="NUG34" s="7772" t="s">
        <v>3191</v>
      </c>
      <c r="NUH34" s="7777"/>
      <c r="NUI34" s="1420">
        <f>SUM(NUJ34:NUM34)</f>
        <v>0</v>
      </c>
      <c r="NUJ34" s="1421"/>
      <c r="NUK34" s="1422"/>
      <c r="NUL34" s="1422"/>
      <c r="NUM34" s="1423"/>
      <c r="NUN34" s="1419"/>
      <c r="NUO34" s="1424"/>
      <c r="NUP34" s="1421"/>
      <c r="NUQ34" s="1419"/>
      <c r="NUR34" s="1423"/>
      <c r="NUS34" s="4889"/>
      <c r="NUT34" s="1425"/>
      <c r="NUU34" s="1425"/>
      <c r="NUV34" s="1425"/>
      <c r="NUW34" s="7772" t="s">
        <v>3191</v>
      </c>
      <c r="NUX34" s="7777"/>
      <c r="NUY34" s="1420">
        <f>SUM(NUZ34:NVC34)</f>
        <v>0</v>
      </c>
      <c r="NUZ34" s="1421"/>
      <c r="NVA34" s="1422"/>
      <c r="NVB34" s="1422"/>
      <c r="NVC34" s="1423"/>
      <c r="NVD34" s="1419"/>
      <c r="NVE34" s="1424"/>
      <c r="NVF34" s="1421"/>
      <c r="NVG34" s="1419"/>
      <c r="NVH34" s="1423"/>
      <c r="NVI34" s="4889"/>
      <c r="NVJ34" s="1425"/>
      <c r="NVK34" s="1425"/>
      <c r="NVL34" s="1425"/>
      <c r="NVM34" s="7772" t="s">
        <v>3191</v>
      </c>
      <c r="NVN34" s="7777"/>
      <c r="NVO34" s="1420">
        <f>SUM(NVP34:NVS34)</f>
        <v>0</v>
      </c>
      <c r="NVP34" s="1421"/>
      <c r="NVQ34" s="1422"/>
      <c r="NVR34" s="1422"/>
      <c r="NVS34" s="1423"/>
      <c r="NVT34" s="1419"/>
      <c r="NVU34" s="1424"/>
      <c r="NVV34" s="1421"/>
      <c r="NVW34" s="1419"/>
      <c r="NVX34" s="1423"/>
      <c r="NVY34" s="4889"/>
      <c r="NVZ34" s="1425"/>
      <c r="NWA34" s="1425"/>
      <c r="NWB34" s="1425"/>
      <c r="NWC34" s="7772" t="s">
        <v>3191</v>
      </c>
      <c r="NWD34" s="7777"/>
      <c r="NWE34" s="1420">
        <f>SUM(NWF34:NWI34)</f>
        <v>0</v>
      </c>
      <c r="NWF34" s="1421"/>
      <c r="NWG34" s="1422"/>
      <c r="NWH34" s="1422"/>
      <c r="NWI34" s="1423"/>
      <c r="NWJ34" s="1419"/>
      <c r="NWK34" s="1424"/>
      <c r="NWL34" s="1421"/>
      <c r="NWM34" s="1419"/>
      <c r="NWN34" s="1423"/>
      <c r="NWO34" s="4889"/>
      <c r="NWP34" s="1425"/>
      <c r="NWQ34" s="1425"/>
      <c r="NWR34" s="1425"/>
      <c r="NWS34" s="7772" t="s">
        <v>3191</v>
      </c>
      <c r="NWT34" s="7777"/>
      <c r="NWU34" s="1420">
        <f>SUM(NWV34:NWY34)</f>
        <v>0</v>
      </c>
      <c r="NWV34" s="1421"/>
      <c r="NWW34" s="1422"/>
      <c r="NWX34" s="1422"/>
      <c r="NWY34" s="1423"/>
      <c r="NWZ34" s="1419"/>
      <c r="NXA34" s="1424"/>
      <c r="NXB34" s="1421"/>
      <c r="NXC34" s="1419"/>
      <c r="NXD34" s="1423"/>
      <c r="NXE34" s="4889"/>
      <c r="NXF34" s="1425"/>
      <c r="NXG34" s="1425"/>
      <c r="NXH34" s="1425"/>
      <c r="NXI34" s="7772" t="s">
        <v>3191</v>
      </c>
      <c r="NXJ34" s="7777"/>
      <c r="NXK34" s="1420">
        <f>SUM(NXL34:NXO34)</f>
        <v>0</v>
      </c>
      <c r="NXL34" s="1421"/>
      <c r="NXM34" s="1422"/>
      <c r="NXN34" s="1422"/>
      <c r="NXO34" s="1423"/>
      <c r="NXP34" s="1419"/>
      <c r="NXQ34" s="1424"/>
      <c r="NXR34" s="1421"/>
      <c r="NXS34" s="1419"/>
      <c r="NXT34" s="1423"/>
      <c r="NXU34" s="4889"/>
      <c r="NXV34" s="1425"/>
      <c r="NXW34" s="1425"/>
      <c r="NXX34" s="1425"/>
      <c r="NXY34" s="7772" t="s">
        <v>3191</v>
      </c>
      <c r="NXZ34" s="7777"/>
      <c r="NYA34" s="1420">
        <f>SUM(NYB34:NYE34)</f>
        <v>0</v>
      </c>
      <c r="NYB34" s="1421"/>
      <c r="NYC34" s="1422"/>
      <c r="NYD34" s="1422"/>
      <c r="NYE34" s="1423"/>
      <c r="NYF34" s="1419"/>
      <c r="NYG34" s="1424"/>
      <c r="NYH34" s="1421"/>
      <c r="NYI34" s="1419"/>
      <c r="NYJ34" s="1423"/>
      <c r="NYK34" s="4889"/>
      <c r="NYL34" s="1425"/>
      <c r="NYM34" s="1425"/>
      <c r="NYN34" s="1425"/>
      <c r="NYO34" s="7772" t="s">
        <v>3191</v>
      </c>
      <c r="NYP34" s="7777"/>
      <c r="NYQ34" s="1420">
        <f>SUM(NYR34:NYU34)</f>
        <v>0</v>
      </c>
      <c r="NYR34" s="1421"/>
      <c r="NYS34" s="1422"/>
      <c r="NYT34" s="1422"/>
      <c r="NYU34" s="1423"/>
      <c r="NYV34" s="1419"/>
      <c r="NYW34" s="1424"/>
      <c r="NYX34" s="1421"/>
      <c r="NYY34" s="1419"/>
      <c r="NYZ34" s="1423"/>
      <c r="NZA34" s="4889"/>
      <c r="NZB34" s="1425"/>
      <c r="NZC34" s="1425"/>
      <c r="NZD34" s="1425"/>
      <c r="NZE34" s="7772" t="s">
        <v>3191</v>
      </c>
      <c r="NZF34" s="7777"/>
      <c r="NZG34" s="1420">
        <f>SUM(NZH34:NZK34)</f>
        <v>0</v>
      </c>
      <c r="NZH34" s="1421"/>
      <c r="NZI34" s="1422"/>
      <c r="NZJ34" s="1422"/>
      <c r="NZK34" s="1423"/>
      <c r="NZL34" s="1419"/>
      <c r="NZM34" s="1424"/>
      <c r="NZN34" s="1421"/>
      <c r="NZO34" s="1419"/>
      <c r="NZP34" s="1423"/>
      <c r="NZQ34" s="4889"/>
      <c r="NZR34" s="1425"/>
      <c r="NZS34" s="1425"/>
      <c r="NZT34" s="1425"/>
      <c r="NZU34" s="7772" t="s">
        <v>3191</v>
      </c>
      <c r="NZV34" s="7777"/>
      <c r="NZW34" s="1420">
        <f>SUM(NZX34:OAA34)</f>
        <v>0</v>
      </c>
      <c r="NZX34" s="1421"/>
      <c r="NZY34" s="1422"/>
      <c r="NZZ34" s="1422"/>
      <c r="OAA34" s="1423"/>
      <c r="OAB34" s="1419"/>
      <c r="OAC34" s="1424"/>
      <c r="OAD34" s="1421"/>
      <c r="OAE34" s="1419"/>
      <c r="OAF34" s="1423"/>
      <c r="OAG34" s="4889"/>
      <c r="OAH34" s="1425"/>
      <c r="OAI34" s="1425"/>
      <c r="OAJ34" s="1425"/>
      <c r="OAK34" s="7772" t="s">
        <v>3191</v>
      </c>
      <c r="OAL34" s="7777"/>
      <c r="OAM34" s="1420">
        <f>SUM(OAN34:OAQ34)</f>
        <v>0</v>
      </c>
      <c r="OAN34" s="1421"/>
      <c r="OAO34" s="1422"/>
      <c r="OAP34" s="1422"/>
      <c r="OAQ34" s="1423"/>
      <c r="OAR34" s="1419"/>
      <c r="OAS34" s="1424"/>
      <c r="OAT34" s="1421"/>
      <c r="OAU34" s="1419"/>
      <c r="OAV34" s="1423"/>
      <c r="OAW34" s="4889"/>
      <c r="OAX34" s="1425"/>
      <c r="OAY34" s="1425"/>
      <c r="OAZ34" s="1425"/>
      <c r="OBA34" s="7772" t="s">
        <v>3191</v>
      </c>
      <c r="OBB34" s="7777"/>
      <c r="OBC34" s="1420">
        <f>SUM(OBD34:OBG34)</f>
        <v>0</v>
      </c>
      <c r="OBD34" s="1421"/>
      <c r="OBE34" s="1422"/>
      <c r="OBF34" s="1422"/>
      <c r="OBG34" s="1423"/>
      <c r="OBH34" s="1419"/>
      <c r="OBI34" s="1424"/>
      <c r="OBJ34" s="1421"/>
      <c r="OBK34" s="1419"/>
      <c r="OBL34" s="1423"/>
      <c r="OBM34" s="4889"/>
      <c r="OBN34" s="1425"/>
      <c r="OBO34" s="1425"/>
      <c r="OBP34" s="1425"/>
      <c r="OBQ34" s="7772" t="s">
        <v>3191</v>
      </c>
      <c r="OBR34" s="7777"/>
      <c r="OBS34" s="1420">
        <f>SUM(OBT34:OBW34)</f>
        <v>0</v>
      </c>
      <c r="OBT34" s="1421"/>
      <c r="OBU34" s="1422"/>
      <c r="OBV34" s="1422"/>
      <c r="OBW34" s="1423"/>
      <c r="OBX34" s="1419"/>
      <c r="OBY34" s="1424"/>
      <c r="OBZ34" s="1421"/>
      <c r="OCA34" s="1419"/>
      <c r="OCB34" s="1423"/>
      <c r="OCC34" s="4889"/>
      <c r="OCD34" s="1425"/>
      <c r="OCE34" s="1425"/>
      <c r="OCF34" s="1425"/>
      <c r="OCG34" s="7772" t="s">
        <v>3191</v>
      </c>
      <c r="OCH34" s="7777"/>
      <c r="OCI34" s="1420">
        <f>SUM(OCJ34:OCM34)</f>
        <v>0</v>
      </c>
      <c r="OCJ34" s="1421"/>
      <c r="OCK34" s="1422"/>
      <c r="OCL34" s="1422"/>
      <c r="OCM34" s="1423"/>
      <c r="OCN34" s="1419"/>
      <c r="OCO34" s="1424"/>
      <c r="OCP34" s="1421"/>
      <c r="OCQ34" s="1419"/>
      <c r="OCR34" s="1423"/>
      <c r="OCS34" s="4889"/>
      <c r="OCT34" s="1425"/>
      <c r="OCU34" s="1425"/>
      <c r="OCV34" s="1425"/>
      <c r="OCW34" s="7772" t="s">
        <v>3191</v>
      </c>
      <c r="OCX34" s="7777"/>
      <c r="OCY34" s="1420">
        <f>SUM(OCZ34:ODC34)</f>
        <v>0</v>
      </c>
      <c r="OCZ34" s="1421"/>
      <c r="ODA34" s="1422"/>
      <c r="ODB34" s="1422"/>
      <c r="ODC34" s="1423"/>
      <c r="ODD34" s="1419"/>
      <c r="ODE34" s="1424"/>
      <c r="ODF34" s="1421"/>
      <c r="ODG34" s="1419"/>
      <c r="ODH34" s="1423"/>
      <c r="ODI34" s="4889"/>
      <c r="ODJ34" s="1425"/>
      <c r="ODK34" s="1425"/>
      <c r="ODL34" s="1425"/>
      <c r="ODM34" s="7772" t="s">
        <v>3191</v>
      </c>
      <c r="ODN34" s="7777"/>
      <c r="ODO34" s="1420">
        <f>SUM(ODP34:ODS34)</f>
        <v>0</v>
      </c>
      <c r="ODP34" s="1421"/>
      <c r="ODQ34" s="1422"/>
      <c r="ODR34" s="1422"/>
      <c r="ODS34" s="1423"/>
      <c r="ODT34" s="1419"/>
      <c r="ODU34" s="1424"/>
      <c r="ODV34" s="1421"/>
      <c r="ODW34" s="1419"/>
      <c r="ODX34" s="1423"/>
      <c r="ODY34" s="4889"/>
      <c r="ODZ34" s="1425"/>
      <c r="OEA34" s="1425"/>
      <c r="OEB34" s="1425"/>
      <c r="OEC34" s="7772" t="s">
        <v>3191</v>
      </c>
      <c r="OED34" s="7777"/>
      <c r="OEE34" s="1420">
        <f>SUM(OEF34:OEI34)</f>
        <v>0</v>
      </c>
      <c r="OEF34" s="1421"/>
      <c r="OEG34" s="1422"/>
      <c r="OEH34" s="1422"/>
      <c r="OEI34" s="1423"/>
      <c r="OEJ34" s="1419"/>
      <c r="OEK34" s="1424"/>
      <c r="OEL34" s="1421"/>
      <c r="OEM34" s="1419"/>
      <c r="OEN34" s="1423"/>
      <c r="OEO34" s="4889"/>
      <c r="OEP34" s="1425"/>
      <c r="OEQ34" s="1425"/>
      <c r="OER34" s="1425"/>
      <c r="OES34" s="7772" t="s">
        <v>3191</v>
      </c>
      <c r="OET34" s="7777"/>
      <c r="OEU34" s="1420">
        <f>SUM(OEV34:OEY34)</f>
        <v>0</v>
      </c>
      <c r="OEV34" s="1421"/>
      <c r="OEW34" s="1422"/>
      <c r="OEX34" s="1422"/>
      <c r="OEY34" s="1423"/>
      <c r="OEZ34" s="1419"/>
      <c r="OFA34" s="1424"/>
      <c r="OFB34" s="1421"/>
      <c r="OFC34" s="1419"/>
      <c r="OFD34" s="1423"/>
      <c r="OFE34" s="4889"/>
      <c r="OFF34" s="1425"/>
      <c r="OFG34" s="1425"/>
      <c r="OFH34" s="1425"/>
      <c r="OFI34" s="7772" t="s">
        <v>3191</v>
      </c>
      <c r="OFJ34" s="7777"/>
      <c r="OFK34" s="1420">
        <f>SUM(OFL34:OFO34)</f>
        <v>0</v>
      </c>
      <c r="OFL34" s="1421"/>
      <c r="OFM34" s="1422"/>
      <c r="OFN34" s="1422"/>
      <c r="OFO34" s="1423"/>
      <c r="OFP34" s="1419"/>
      <c r="OFQ34" s="1424"/>
      <c r="OFR34" s="1421"/>
      <c r="OFS34" s="1419"/>
      <c r="OFT34" s="1423"/>
      <c r="OFU34" s="4889"/>
      <c r="OFV34" s="1425"/>
      <c r="OFW34" s="1425"/>
      <c r="OFX34" s="1425"/>
      <c r="OFY34" s="7772" t="s">
        <v>3191</v>
      </c>
      <c r="OFZ34" s="7777"/>
      <c r="OGA34" s="1420">
        <f>SUM(OGB34:OGE34)</f>
        <v>0</v>
      </c>
      <c r="OGB34" s="1421"/>
      <c r="OGC34" s="1422"/>
      <c r="OGD34" s="1422"/>
      <c r="OGE34" s="1423"/>
      <c r="OGF34" s="1419"/>
      <c r="OGG34" s="1424"/>
      <c r="OGH34" s="1421"/>
      <c r="OGI34" s="1419"/>
      <c r="OGJ34" s="1423"/>
      <c r="OGK34" s="4889"/>
      <c r="OGL34" s="1425"/>
      <c r="OGM34" s="1425"/>
      <c r="OGN34" s="1425"/>
      <c r="OGO34" s="7772" t="s">
        <v>3191</v>
      </c>
      <c r="OGP34" s="7777"/>
      <c r="OGQ34" s="1420">
        <f>SUM(OGR34:OGU34)</f>
        <v>0</v>
      </c>
      <c r="OGR34" s="1421"/>
      <c r="OGS34" s="1422"/>
      <c r="OGT34" s="1422"/>
      <c r="OGU34" s="1423"/>
      <c r="OGV34" s="1419"/>
      <c r="OGW34" s="1424"/>
      <c r="OGX34" s="1421"/>
      <c r="OGY34" s="1419"/>
      <c r="OGZ34" s="1423"/>
      <c r="OHA34" s="4889"/>
      <c r="OHB34" s="1425"/>
      <c r="OHC34" s="1425"/>
      <c r="OHD34" s="1425"/>
      <c r="OHE34" s="7772" t="s">
        <v>3191</v>
      </c>
      <c r="OHF34" s="7777"/>
      <c r="OHG34" s="1420">
        <f>SUM(OHH34:OHK34)</f>
        <v>0</v>
      </c>
      <c r="OHH34" s="1421"/>
      <c r="OHI34" s="1422"/>
      <c r="OHJ34" s="1422"/>
      <c r="OHK34" s="1423"/>
      <c r="OHL34" s="1419"/>
      <c r="OHM34" s="1424"/>
      <c r="OHN34" s="1421"/>
      <c r="OHO34" s="1419"/>
      <c r="OHP34" s="1423"/>
      <c r="OHQ34" s="4889"/>
      <c r="OHR34" s="1425"/>
      <c r="OHS34" s="1425"/>
      <c r="OHT34" s="1425"/>
      <c r="OHU34" s="7772" t="s">
        <v>3191</v>
      </c>
      <c r="OHV34" s="7777"/>
      <c r="OHW34" s="1420">
        <f>SUM(OHX34:OIA34)</f>
        <v>0</v>
      </c>
      <c r="OHX34" s="1421"/>
      <c r="OHY34" s="1422"/>
      <c r="OHZ34" s="1422"/>
      <c r="OIA34" s="1423"/>
      <c r="OIB34" s="1419"/>
      <c r="OIC34" s="1424"/>
      <c r="OID34" s="1421"/>
      <c r="OIE34" s="1419"/>
      <c r="OIF34" s="1423"/>
      <c r="OIG34" s="4889"/>
      <c r="OIH34" s="1425"/>
      <c r="OII34" s="1425"/>
      <c r="OIJ34" s="1425"/>
      <c r="OIK34" s="7772" t="s">
        <v>3191</v>
      </c>
      <c r="OIL34" s="7777"/>
      <c r="OIM34" s="1420">
        <f>SUM(OIN34:OIQ34)</f>
        <v>0</v>
      </c>
      <c r="OIN34" s="1421"/>
      <c r="OIO34" s="1422"/>
      <c r="OIP34" s="1422"/>
      <c r="OIQ34" s="1423"/>
      <c r="OIR34" s="1419"/>
      <c r="OIS34" s="1424"/>
      <c r="OIT34" s="1421"/>
      <c r="OIU34" s="1419"/>
      <c r="OIV34" s="1423"/>
      <c r="OIW34" s="4889"/>
      <c r="OIX34" s="1425"/>
      <c r="OIY34" s="1425"/>
      <c r="OIZ34" s="1425"/>
      <c r="OJA34" s="7772" t="s">
        <v>3191</v>
      </c>
      <c r="OJB34" s="7777"/>
      <c r="OJC34" s="1420">
        <f>SUM(OJD34:OJG34)</f>
        <v>0</v>
      </c>
      <c r="OJD34" s="1421"/>
      <c r="OJE34" s="1422"/>
      <c r="OJF34" s="1422"/>
      <c r="OJG34" s="1423"/>
      <c r="OJH34" s="1419"/>
      <c r="OJI34" s="1424"/>
      <c r="OJJ34" s="1421"/>
      <c r="OJK34" s="1419"/>
      <c r="OJL34" s="1423"/>
      <c r="OJM34" s="4889"/>
      <c r="OJN34" s="1425"/>
      <c r="OJO34" s="1425"/>
      <c r="OJP34" s="1425"/>
      <c r="OJQ34" s="7772" t="s">
        <v>3191</v>
      </c>
      <c r="OJR34" s="7777"/>
      <c r="OJS34" s="1420">
        <f>SUM(OJT34:OJW34)</f>
        <v>0</v>
      </c>
      <c r="OJT34" s="1421"/>
      <c r="OJU34" s="1422"/>
      <c r="OJV34" s="1422"/>
      <c r="OJW34" s="1423"/>
      <c r="OJX34" s="1419"/>
      <c r="OJY34" s="1424"/>
      <c r="OJZ34" s="1421"/>
      <c r="OKA34" s="1419"/>
      <c r="OKB34" s="1423"/>
      <c r="OKC34" s="4889"/>
      <c r="OKD34" s="1425"/>
      <c r="OKE34" s="1425"/>
      <c r="OKF34" s="1425"/>
      <c r="OKG34" s="7772" t="s">
        <v>3191</v>
      </c>
      <c r="OKH34" s="7777"/>
      <c r="OKI34" s="1420">
        <f>SUM(OKJ34:OKM34)</f>
        <v>0</v>
      </c>
      <c r="OKJ34" s="1421"/>
      <c r="OKK34" s="1422"/>
      <c r="OKL34" s="1422"/>
      <c r="OKM34" s="1423"/>
      <c r="OKN34" s="1419"/>
      <c r="OKO34" s="1424"/>
      <c r="OKP34" s="1421"/>
      <c r="OKQ34" s="1419"/>
      <c r="OKR34" s="1423"/>
      <c r="OKS34" s="4889"/>
      <c r="OKT34" s="1425"/>
      <c r="OKU34" s="1425"/>
      <c r="OKV34" s="1425"/>
      <c r="OKW34" s="7772" t="s">
        <v>3191</v>
      </c>
      <c r="OKX34" s="7777"/>
      <c r="OKY34" s="1420">
        <f>SUM(OKZ34:OLC34)</f>
        <v>0</v>
      </c>
      <c r="OKZ34" s="1421"/>
      <c r="OLA34" s="1422"/>
      <c r="OLB34" s="1422"/>
      <c r="OLC34" s="1423"/>
      <c r="OLD34" s="1419"/>
      <c r="OLE34" s="1424"/>
      <c r="OLF34" s="1421"/>
      <c r="OLG34" s="1419"/>
      <c r="OLH34" s="1423"/>
      <c r="OLI34" s="4889"/>
      <c r="OLJ34" s="1425"/>
      <c r="OLK34" s="1425"/>
      <c r="OLL34" s="1425"/>
      <c r="OLM34" s="7772" t="s">
        <v>3191</v>
      </c>
      <c r="OLN34" s="7777"/>
      <c r="OLO34" s="1420">
        <f>SUM(OLP34:OLS34)</f>
        <v>0</v>
      </c>
      <c r="OLP34" s="1421"/>
      <c r="OLQ34" s="1422"/>
      <c r="OLR34" s="1422"/>
      <c r="OLS34" s="1423"/>
      <c r="OLT34" s="1419"/>
      <c r="OLU34" s="1424"/>
      <c r="OLV34" s="1421"/>
      <c r="OLW34" s="1419"/>
      <c r="OLX34" s="1423"/>
      <c r="OLY34" s="4889"/>
      <c r="OLZ34" s="1425"/>
      <c r="OMA34" s="1425"/>
      <c r="OMB34" s="1425"/>
      <c r="OMC34" s="7772" t="s">
        <v>3191</v>
      </c>
      <c r="OMD34" s="7777"/>
      <c r="OME34" s="1420">
        <f>SUM(OMF34:OMI34)</f>
        <v>0</v>
      </c>
      <c r="OMF34" s="1421"/>
      <c r="OMG34" s="1422"/>
      <c r="OMH34" s="1422"/>
      <c r="OMI34" s="1423"/>
      <c r="OMJ34" s="1419"/>
      <c r="OMK34" s="1424"/>
      <c r="OML34" s="1421"/>
      <c r="OMM34" s="1419"/>
      <c r="OMN34" s="1423"/>
      <c r="OMO34" s="4889"/>
      <c r="OMP34" s="1425"/>
      <c r="OMQ34" s="1425"/>
      <c r="OMR34" s="1425"/>
      <c r="OMS34" s="7772" t="s">
        <v>3191</v>
      </c>
      <c r="OMT34" s="7777"/>
      <c r="OMU34" s="1420">
        <f>SUM(OMV34:OMY34)</f>
        <v>0</v>
      </c>
      <c r="OMV34" s="1421"/>
      <c r="OMW34" s="1422"/>
      <c r="OMX34" s="1422"/>
      <c r="OMY34" s="1423"/>
      <c r="OMZ34" s="1419"/>
      <c r="ONA34" s="1424"/>
      <c r="ONB34" s="1421"/>
      <c r="ONC34" s="1419"/>
      <c r="OND34" s="1423"/>
      <c r="ONE34" s="4889"/>
      <c r="ONF34" s="1425"/>
      <c r="ONG34" s="1425"/>
      <c r="ONH34" s="1425"/>
      <c r="ONI34" s="7772" t="s">
        <v>3191</v>
      </c>
      <c r="ONJ34" s="7777"/>
      <c r="ONK34" s="1420">
        <f>SUM(ONL34:ONO34)</f>
        <v>0</v>
      </c>
      <c r="ONL34" s="1421"/>
      <c r="ONM34" s="1422"/>
      <c r="ONN34" s="1422"/>
      <c r="ONO34" s="1423"/>
      <c r="ONP34" s="1419"/>
      <c r="ONQ34" s="1424"/>
      <c r="ONR34" s="1421"/>
      <c r="ONS34" s="1419"/>
      <c r="ONT34" s="1423"/>
      <c r="ONU34" s="4889"/>
      <c r="ONV34" s="1425"/>
      <c r="ONW34" s="1425"/>
      <c r="ONX34" s="1425"/>
      <c r="ONY34" s="7772" t="s">
        <v>3191</v>
      </c>
      <c r="ONZ34" s="7777"/>
      <c r="OOA34" s="1420">
        <f>SUM(OOB34:OOE34)</f>
        <v>0</v>
      </c>
      <c r="OOB34" s="1421"/>
      <c r="OOC34" s="1422"/>
      <c r="OOD34" s="1422"/>
      <c r="OOE34" s="1423"/>
      <c r="OOF34" s="1419"/>
      <c r="OOG34" s="1424"/>
      <c r="OOH34" s="1421"/>
      <c r="OOI34" s="1419"/>
      <c r="OOJ34" s="1423"/>
      <c r="OOK34" s="4889"/>
      <c r="OOL34" s="1425"/>
      <c r="OOM34" s="1425"/>
      <c r="OON34" s="1425"/>
      <c r="OOO34" s="7772" t="s">
        <v>3191</v>
      </c>
      <c r="OOP34" s="7777"/>
      <c r="OOQ34" s="1420">
        <f>SUM(OOR34:OOU34)</f>
        <v>0</v>
      </c>
      <c r="OOR34" s="1421"/>
      <c r="OOS34" s="1422"/>
      <c r="OOT34" s="1422"/>
      <c r="OOU34" s="1423"/>
      <c r="OOV34" s="1419"/>
      <c r="OOW34" s="1424"/>
      <c r="OOX34" s="1421"/>
      <c r="OOY34" s="1419"/>
      <c r="OOZ34" s="1423"/>
      <c r="OPA34" s="4889"/>
      <c r="OPB34" s="1425"/>
      <c r="OPC34" s="1425"/>
      <c r="OPD34" s="1425"/>
      <c r="OPE34" s="7772" t="s">
        <v>3191</v>
      </c>
      <c r="OPF34" s="7777"/>
      <c r="OPG34" s="1420">
        <f>SUM(OPH34:OPK34)</f>
        <v>0</v>
      </c>
      <c r="OPH34" s="1421"/>
      <c r="OPI34" s="1422"/>
      <c r="OPJ34" s="1422"/>
      <c r="OPK34" s="1423"/>
      <c r="OPL34" s="1419"/>
      <c r="OPM34" s="1424"/>
      <c r="OPN34" s="1421"/>
      <c r="OPO34" s="1419"/>
      <c r="OPP34" s="1423"/>
      <c r="OPQ34" s="4889"/>
      <c r="OPR34" s="1425"/>
      <c r="OPS34" s="1425"/>
      <c r="OPT34" s="1425"/>
      <c r="OPU34" s="7772" t="s">
        <v>3191</v>
      </c>
      <c r="OPV34" s="7777"/>
      <c r="OPW34" s="1420">
        <f>SUM(OPX34:OQA34)</f>
        <v>0</v>
      </c>
      <c r="OPX34" s="1421"/>
      <c r="OPY34" s="1422"/>
      <c r="OPZ34" s="1422"/>
      <c r="OQA34" s="1423"/>
      <c r="OQB34" s="1419"/>
      <c r="OQC34" s="1424"/>
      <c r="OQD34" s="1421"/>
      <c r="OQE34" s="1419"/>
      <c r="OQF34" s="1423"/>
      <c r="OQG34" s="4889"/>
      <c r="OQH34" s="1425"/>
      <c r="OQI34" s="1425"/>
      <c r="OQJ34" s="1425"/>
      <c r="OQK34" s="7772" t="s">
        <v>3191</v>
      </c>
      <c r="OQL34" s="7777"/>
      <c r="OQM34" s="1420">
        <f>SUM(OQN34:OQQ34)</f>
        <v>0</v>
      </c>
      <c r="OQN34" s="1421"/>
      <c r="OQO34" s="1422"/>
      <c r="OQP34" s="1422"/>
      <c r="OQQ34" s="1423"/>
      <c r="OQR34" s="1419"/>
      <c r="OQS34" s="1424"/>
      <c r="OQT34" s="1421"/>
      <c r="OQU34" s="1419"/>
      <c r="OQV34" s="1423"/>
      <c r="OQW34" s="4889"/>
      <c r="OQX34" s="1425"/>
      <c r="OQY34" s="1425"/>
      <c r="OQZ34" s="1425"/>
      <c r="ORA34" s="7772" t="s">
        <v>3191</v>
      </c>
      <c r="ORB34" s="7777"/>
      <c r="ORC34" s="1420">
        <f>SUM(ORD34:ORG34)</f>
        <v>0</v>
      </c>
      <c r="ORD34" s="1421"/>
      <c r="ORE34" s="1422"/>
      <c r="ORF34" s="1422"/>
      <c r="ORG34" s="1423"/>
      <c r="ORH34" s="1419"/>
      <c r="ORI34" s="1424"/>
      <c r="ORJ34" s="1421"/>
      <c r="ORK34" s="1419"/>
      <c r="ORL34" s="1423"/>
      <c r="ORM34" s="4889"/>
      <c r="ORN34" s="1425"/>
      <c r="ORO34" s="1425"/>
      <c r="ORP34" s="1425"/>
      <c r="ORQ34" s="7772" t="s">
        <v>3191</v>
      </c>
      <c r="ORR34" s="7777"/>
      <c r="ORS34" s="1420">
        <f>SUM(ORT34:ORW34)</f>
        <v>0</v>
      </c>
      <c r="ORT34" s="1421"/>
      <c r="ORU34" s="1422"/>
      <c r="ORV34" s="1422"/>
      <c r="ORW34" s="1423"/>
      <c r="ORX34" s="1419"/>
      <c r="ORY34" s="1424"/>
      <c r="ORZ34" s="1421"/>
      <c r="OSA34" s="1419"/>
      <c r="OSB34" s="1423"/>
      <c r="OSC34" s="4889"/>
      <c r="OSD34" s="1425"/>
      <c r="OSE34" s="1425"/>
      <c r="OSF34" s="1425"/>
      <c r="OSG34" s="7772" t="s">
        <v>3191</v>
      </c>
      <c r="OSH34" s="7777"/>
      <c r="OSI34" s="1420">
        <f>SUM(OSJ34:OSM34)</f>
        <v>0</v>
      </c>
      <c r="OSJ34" s="1421"/>
      <c r="OSK34" s="1422"/>
      <c r="OSL34" s="1422"/>
      <c r="OSM34" s="1423"/>
      <c r="OSN34" s="1419"/>
      <c r="OSO34" s="1424"/>
      <c r="OSP34" s="1421"/>
      <c r="OSQ34" s="1419"/>
      <c r="OSR34" s="1423"/>
      <c r="OSS34" s="4889"/>
      <c r="OST34" s="1425"/>
      <c r="OSU34" s="1425"/>
      <c r="OSV34" s="1425"/>
      <c r="OSW34" s="7772" t="s">
        <v>3191</v>
      </c>
      <c r="OSX34" s="7777"/>
      <c r="OSY34" s="1420">
        <f>SUM(OSZ34:OTC34)</f>
        <v>0</v>
      </c>
      <c r="OSZ34" s="1421"/>
      <c r="OTA34" s="1422"/>
      <c r="OTB34" s="1422"/>
      <c r="OTC34" s="1423"/>
      <c r="OTD34" s="1419"/>
      <c r="OTE34" s="1424"/>
      <c r="OTF34" s="1421"/>
      <c r="OTG34" s="1419"/>
      <c r="OTH34" s="1423"/>
      <c r="OTI34" s="4889"/>
      <c r="OTJ34" s="1425"/>
      <c r="OTK34" s="1425"/>
      <c r="OTL34" s="1425"/>
      <c r="OTM34" s="7772" t="s">
        <v>3191</v>
      </c>
      <c r="OTN34" s="7777"/>
      <c r="OTO34" s="1420">
        <f>SUM(OTP34:OTS34)</f>
        <v>0</v>
      </c>
      <c r="OTP34" s="1421"/>
      <c r="OTQ34" s="1422"/>
      <c r="OTR34" s="1422"/>
      <c r="OTS34" s="1423"/>
      <c r="OTT34" s="1419"/>
      <c r="OTU34" s="1424"/>
      <c r="OTV34" s="1421"/>
      <c r="OTW34" s="1419"/>
      <c r="OTX34" s="1423"/>
      <c r="OTY34" s="4889"/>
      <c r="OTZ34" s="1425"/>
      <c r="OUA34" s="1425"/>
      <c r="OUB34" s="1425"/>
      <c r="OUC34" s="7772" t="s">
        <v>3191</v>
      </c>
      <c r="OUD34" s="7777"/>
      <c r="OUE34" s="1420">
        <f>SUM(OUF34:OUI34)</f>
        <v>0</v>
      </c>
      <c r="OUF34" s="1421"/>
      <c r="OUG34" s="1422"/>
      <c r="OUH34" s="1422"/>
      <c r="OUI34" s="1423"/>
      <c r="OUJ34" s="1419"/>
      <c r="OUK34" s="1424"/>
      <c r="OUL34" s="1421"/>
      <c r="OUM34" s="1419"/>
      <c r="OUN34" s="1423"/>
      <c r="OUO34" s="4889"/>
      <c r="OUP34" s="1425"/>
      <c r="OUQ34" s="1425"/>
      <c r="OUR34" s="1425"/>
      <c r="OUS34" s="7772" t="s">
        <v>3191</v>
      </c>
      <c r="OUT34" s="7777"/>
      <c r="OUU34" s="1420">
        <f>SUM(OUV34:OUY34)</f>
        <v>0</v>
      </c>
      <c r="OUV34" s="1421"/>
      <c r="OUW34" s="1422"/>
      <c r="OUX34" s="1422"/>
      <c r="OUY34" s="1423"/>
      <c r="OUZ34" s="1419"/>
      <c r="OVA34" s="1424"/>
      <c r="OVB34" s="1421"/>
      <c r="OVC34" s="1419"/>
      <c r="OVD34" s="1423"/>
      <c r="OVE34" s="4889"/>
      <c r="OVF34" s="1425"/>
      <c r="OVG34" s="1425"/>
      <c r="OVH34" s="1425"/>
      <c r="OVI34" s="7772" t="s">
        <v>3191</v>
      </c>
      <c r="OVJ34" s="7777"/>
      <c r="OVK34" s="1420">
        <f>SUM(OVL34:OVO34)</f>
        <v>0</v>
      </c>
      <c r="OVL34" s="1421"/>
      <c r="OVM34" s="1422"/>
      <c r="OVN34" s="1422"/>
      <c r="OVO34" s="1423"/>
      <c r="OVP34" s="1419"/>
      <c r="OVQ34" s="1424"/>
      <c r="OVR34" s="1421"/>
      <c r="OVS34" s="1419"/>
      <c r="OVT34" s="1423"/>
      <c r="OVU34" s="4889"/>
      <c r="OVV34" s="1425"/>
      <c r="OVW34" s="1425"/>
      <c r="OVX34" s="1425"/>
      <c r="OVY34" s="7772" t="s">
        <v>3191</v>
      </c>
      <c r="OVZ34" s="7777"/>
      <c r="OWA34" s="1420">
        <f>SUM(OWB34:OWE34)</f>
        <v>0</v>
      </c>
      <c r="OWB34" s="1421"/>
      <c r="OWC34" s="1422"/>
      <c r="OWD34" s="1422"/>
      <c r="OWE34" s="1423"/>
      <c r="OWF34" s="1419"/>
      <c r="OWG34" s="1424"/>
      <c r="OWH34" s="1421"/>
      <c r="OWI34" s="1419"/>
      <c r="OWJ34" s="1423"/>
      <c r="OWK34" s="4889"/>
      <c r="OWL34" s="1425"/>
      <c r="OWM34" s="1425"/>
      <c r="OWN34" s="1425"/>
      <c r="OWO34" s="7772" t="s">
        <v>3191</v>
      </c>
      <c r="OWP34" s="7777"/>
      <c r="OWQ34" s="1420">
        <f>SUM(OWR34:OWU34)</f>
        <v>0</v>
      </c>
      <c r="OWR34" s="1421"/>
      <c r="OWS34" s="1422"/>
      <c r="OWT34" s="1422"/>
      <c r="OWU34" s="1423"/>
      <c r="OWV34" s="1419"/>
      <c r="OWW34" s="1424"/>
      <c r="OWX34" s="1421"/>
      <c r="OWY34" s="1419"/>
      <c r="OWZ34" s="1423"/>
      <c r="OXA34" s="4889"/>
      <c r="OXB34" s="1425"/>
      <c r="OXC34" s="1425"/>
      <c r="OXD34" s="1425"/>
      <c r="OXE34" s="7772" t="s">
        <v>3191</v>
      </c>
      <c r="OXF34" s="7777"/>
      <c r="OXG34" s="1420">
        <f>SUM(OXH34:OXK34)</f>
        <v>0</v>
      </c>
      <c r="OXH34" s="1421"/>
      <c r="OXI34" s="1422"/>
      <c r="OXJ34" s="1422"/>
      <c r="OXK34" s="1423"/>
      <c r="OXL34" s="1419"/>
      <c r="OXM34" s="1424"/>
      <c r="OXN34" s="1421"/>
      <c r="OXO34" s="1419"/>
      <c r="OXP34" s="1423"/>
      <c r="OXQ34" s="4889"/>
      <c r="OXR34" s="1425"/>
      <c r="OXS34" s="1425"/>
      <c r="OXT34" s="1425"/>
      <c r="OXU34" s="7772" t="s">
        <v>3191</v>
      </c>
      <c r="OXV34" s="7777"/>
      <c r="OXW34" s="1420">
        <f>SUM(OXX34:OYA34)</f>
        <v>0</v>
      </c>
      <c r="OXX34" s="1421"/>
      <c r="OXY34" s="1422"/>
      <c r="OXZ34" s="1422"/>
      <c r="OYA34" s="1423"/>
      <c r="OYB34" s="1419"/>
      <c r="OYC34" s="1424"/>
      <c r="OYD34" s="1421"/>
      <c r="OYE34" s="1419"/>
      <c r="OYF34" s="1423"/>
      <c r="OYG34" s="4889"/>
      <c r="OYH34" s="1425"/>
      <c r="OYI34" s="1425"/>
      <c r="OYJ34" s="1425"/>
      <c r="OYK34" s="7772" t="s">
        <v>3191</v>
      </c>
      <c r="OYL34" s="7777"/>
      <c r="OYM34" s="1420">
        <f>SUM(OYN34:OYQ34)</f>
        <v>0</v>
      </c>
      <c r="OYN34" s="1421"/>
      <c r="OYO34" s="1422"/>
      <c r="OYP34" s="1422"/>
      <c r="OYQ34" s="1423"/>
      <c r="OYR34" s="1419"/>
      <c r="OYS34" s="1424"/>
      <c r="OYT34" s="1421"/>
      <c r="OYU34" s="1419"/>
      <c r="OYV34" s="1423"/>
      <c r="OYW34" s="4889"/>
      <c r="OYX34" s="1425"/>
      <c r="OYY34" s="1425"/>
      <c r="OYZ34" s="1425"/>
      <c r="OZA34" s="7772" t="s">
        <v>3191</v>
      </c>
      <c r="OZB34" s="7777"/>
      <c r="OZC34" s="1420">
        <f>SUM(OZD34:OZG34)</f>
        <v>0</v>
      </c>
      <c r="OZD34" s="1421"/>
      <c r="OZE34" s="1422"/>
      <c r="OZF34" s="1422"/>
      <c r="OZG34" s="1423"/>
      <c r="OZH34" s="1419"/>
      <c r="OZI34" s="1424"/>
      <c r="OZJ34" s="1421"/>
      <c r="OZK34" s="1419"/>
      <c r="OZL34" s="1423"/>
      <c r="OZM34" s="4889"/>
      <c r="OZN34" s="1425"/>
      <c r="OZO34" s="1425"/>
      <c r="OZP34" s="1425"/>
      <c r="OZQ34" s="7772" t="s">
        <v>3191</v>
      </c>
      <c r="OZR34" s="7777"/>
      <c r="OZS34" s="1420">
        <f>SUM(OZT34:OZW34)</f>
        <v>0</v>
      </c>
      <c r="OZT34" s="1421"/>
      <c r="OZU34" s="1422"/>
      <c r="OZV34" s="1422"/>
      <c r="OZW34" s="1423"/>
      <c r="OZX34" s="1419"/>
      <c r="OZY34" s="1424"/>
      <c r="OZZ34" s="1421"/>
      <c r="PAA34" s="1419"/>
      <c r="PAB34" s="1423"/>
      <c r="PAC34" s="4889"/>
      <c r="PAD34" s="1425"/>
      <c r="PAE34" s="1425"/>
      <c r="PAF34" s="1425"/>
      <c r="PAG34" s="7772" t="s">
        <v>3191</v>
      </c>
      <c r="PAH34" s="7777"/>
      <c r="PAI34" s="1420">
        <f>SUM(PAJ34:PAM34)</f>
        <v>0</v>
      </c>
      <c r="PAJ34" s="1421"/>
      <c r="PAK34" s="1422"/>
      <c r="PAL34" s="1422"/>
      <c r="PAM34" s="1423"/>
      <c r="PAN34" s="1419"/>
      <c r="PAO34" s="1424"/>
      <c r="PAP34" s="1421"/>
      <c r="PAQ34" s="1419"/>
      <c r="PAR34" s="1423"/>
      <c r="PAS34" s="4889"/>
      <c r="PAT34" s="1425"/>
      <c r="PAU34" s="1425"/>
      <c r="PAV34" s="1425"/>
      <c r="PAW34" s="7772" t="s">
        <v>3191</v>
      </c>
      <c r="PAX34" s="7777"/>
      <c r="PAY34" s="1420">
        <f>SUM(PAZ34:PBC34)</f>
        <v>0</v>
      </c>
      <c r="PAZ34" s="1421"/>
      <c r="PBA34" s="1422"/>
      <c r="PBB34" s="1422"/>
      <c r="PBC34" s="1423"/>
      <c r="PBD34" s="1419"/>
      <c r="PBE34" s="1424"/>
      <c r="PBF34" s="1421"/>
      <c r="PBG34" s="1419"/>
      <c r="PBH34" s="1423"/>
      <c r="PBI34" s="4889"/>
      <c r="PBJ34" s="1425"/>
      <c r="PBK34" s="1425"/>
      <c r="PBL34" s="1425"/>
      <c r="PBM34" s="7772" t="s">
        <v>3191</v>
      </c>
      <c r="PBN34" s="7777"/>
      <c r="PBO34" s="1420">
        <f>SUM(PBP34:PBS34)</f>
        <v>0</v>
      </c>
      <c r="PBP34" s="1421"/>
      <c r="PBQ34" s="1422"/>
      <c r="PBR34" s="1422"/>
      <c r="PBS34" s="1423"/>
      <c r="PBT34" s="1419"/>
      <c r="PBU34" s="1424"/>
      <c r="PBV34" s="1421"/>
      <c r="PBW34" s="1419"/>
      <c r="PBX34" s="1423"/>
      <c r="PBY34" s="4889"/>
      <c r="PBZ34" s="1425"/>
      <c r="PCA34" s="1425"/>
      <c r="PCB34" s="1425"/>
      <c r="PCC34" s="7772" t="s">
        <v>3191</v>
      </c>
      <c r="PCD34" s="7777"/>
      <c r="PCE34" s="1420">
        <f>SUM(PCF34:PCI34)</f>
        <v>0</v>
      </c>
      <c r="PCF34" s="1421"/>
      <c r="PCG34" s="1422"/>
      <c r="PCH34" s="1422"/>
      <c r="PCI34" s="1423"/>
      <c r="PCJ34" s="1419"/>
      <c r="PCK34" s="1424"/>
      <c r="PCL34" s="1421"/>
      <c r="PCM34" s="1419"/>
      <c r="PCN34" s="1423"/>
      <c r="PCO34" s="4889"/>
      <c r="PCP34" s="1425"/>
      <c r="PCQ34" s="1425"/>
      <c r="PCR34" s="1425"/>
      <c r="PCS34" s="7772" t="s">
        <v>3191</v>
      </c>
      <c r="PCT34" s="7777"/>
      <c r="PCU34" s="1420">
        <f>SUM(PCV34:PCY34)</f>
        <v>0</v>
      </c>
      <c r="PCV34" s="1421"/>
      <c r="PCW34" s="1422"/>
      <c r="PCX34" s="1422"/>
      <c r="PCY34" s="1423"/>
      <c r="PCZ34" s="1419"/>
      <c r="PDA34" s="1424"/>
      <c r="PDB34" s="1421"/>
      <c r="PDC34" s="1419"/>
      <c r="PDD34" s="1423"/>
      <c r="PDE34" s="4889"/>
      <c r="PDF34" s="1425"/>
      <c r="PDG34" s="1425"/>
      <c r="PDH34" s="1425"/>
      <c r="PDI34" s="7772" t="s">
        <v>3191</v>
      </c>
      <c r="PDJ34" s="7777"/>
      <c r="PDK34" s="1420">
        <f>SUM(PDL34:PDO34)</f>
        <v>0</v>
      </c>
      <c r="PDL34" s="1421"/>
      <c r="PDM34" s="1422"/>
      <c r="PDN34" s="1422"/>
      <c r="PDO34" s="1423"/>
      <c r="PDP34" s="1419"/>
      <c r="PDQ34" s="1424"/>
      <c r="PDR34" s="1421"/>
      <c r="PDS34" s="1419"/>
      <c r="PDT34" s="1423"/>
      <c r="PDU34" s="4889"/>
      <c r="PDV34" s="1425"/>
      <c r="PDW34" s="1425"/>
      <c r="PDX34" s="1425"/>
      <c r="PDY34" s="7772" t="s">
        <v>3191</v>
      </c>
      <c r="PDZ34" s="7777"/>
      <c r="PEA34" s="1420">
        <f>SUM(PEB34:PEE34)</f>
        <v>0</v>
      </c>
      <c r="PEB34" s="1421"/>
      <c r="PEC34" s="1422"/>
      <c r="PED34" s="1422"/>
      <c r="PEE34" s="1423"/>
      <c r="PEF34" s="1419"/>
      <c r="PEG34" s="1424"/>
      <c r="PEH34" s="1421"/>
      <c r="PEI34" s="1419"/>
      <c r="PEJ34" s="1423"/>
      <c r="PEK34" s="4889"/>
      <c r="PEL34" s="1425"/>
      <c r="PEM34" s="1425"/>
      <c r="PEN34" s="1425"/>
      <c r="PEO34" s="7772" t="s">
        <v>3191</v>
      </c>
      <c r="PEP34" s="7777"/>
      <c r="PEQ34" s="1420">
        <f>SUM(PER34:PEU34)</f>
        <v>0</v>
      </c>
      <c r="PER34" s="1421"/>
      <c r="PES34" s="1422"/>
      <c r="PET34" s="1422"/>
      <c r="PEU34" s="1423"/>
      <c r="PEV34" s="1419"/>
      <c r="PEW34" s="1424"/>
      <c r="PEX34" s="1421"/>
      <c r="PEY34" s="1419"/>
      <c r="PEZ34" s="1423"/>
      <c r="PFA34" s="4889"/>
      <c r="PFB34" s="1425"/>
      <c r="PFC34" s="1425"/>
      <c r="PFD34" s="1425"/>
      <c r="PFE34" s="7772" t="s">
        <v>3191</v>
      </c>
      <c r="PFF34" s="7777"/>
      <c r="PFG34" s="1420">
        <f>SUM(PFH34:PFK34)</f>
        <v>0</v>
      </c>
      <c r="PFH34" s="1421"/>
      <c r="PFI34" s="1422"/>
      <c r="PFJ34" s="1422"/>
      <c r="PFK34" s="1423"/>
      <c r="PFL34" s="1419"/>
      <c r="PFM34" s="1424"/>
      <c r="PFN34" s="1421"/>
      <c r="PFO34" s="1419"/>
      <c r="PFP34" s="1423"/>
      <c r="PFQ34" s="4889"/>
      <c r="PFR34" s="1425"/>
      <c r="PFS34" s="1425"/>
      <c r="PFT34" s="1425"/>
      <c r="PFU34" s="7772" t="s">
        <v>3191</v>
      </c>
      <c r="PFV34" s="7777"/>
      <c r="PFW34" s="1420">
        <f>SUM(PFX34:PGA34)</f>
        <v>0</v>
      </c>
      <c r="PFX34" s="1421"/>
      <c r="PFY34" s="1422"/>
      <c r="PFZ34" s="1422"/>
      <c r="PGA34" s="1423"/>
      <c r="PGB34" s="1419"/>
      <c r="PGC34" s="1424"/>
      <c r="PGD34" s="1421"/>
      <c r="PGE34" s="1419"/>
      <c r="PGF34" s="1423"/>
      <c r="PGG34" s="4889"/>
      <c r="PGH34" s="1425"/>
      <c r="PGI34" s="1425"/>
      <c r="PGJ34" s="1425"/>
      <c r="PGK34" s="7772" t="s">
        <v>3191</v>
      </c>
      <c r="PGL34" s="7777"/>
      <c r="PGM34" s="1420">
        <f>SUM(PGN34:PGQ34)</f>
        <v>0</v>
      </c>
      <c r="PGN34" s="1421"/>
      <c r="PGO34" s="1422"/>
      <c r="PGP34" s="1422"/>
      <c r="PGQ34" s="1423"/>
      <c r="PGR34" s="1419"/>
      <c r="PGS34" s="1424"/>
      <c r="PGT34" s="1421"/>
      <c r="PGU34" s="1419"/>
      <c r="PGV34" s="1423"/>
      <c r="PGW34" s="4889"/>
      <c r="PGX34" s="1425"/>
      <c r="PGY34" s="1425"/>
      <c r="PGZ34" s="1425"/>
      <c r="PHA34" s="7772" t="s">
        <v>3191</v>
      </c>
      <c r="PHB34" s="7777"/>
      <c r="PHC34" s="1420">
        <f>SUM(PHD34:PHG34)</f>
        <v>0</v>
      </c>
      <c r="PHD34" s="1421"/>
      <c r="PHE34" s="1422"/>
      <c r="PHF34" s="1422"/>
      <c r="PHG34" s="1423"/>
      <c r="PHH34" s="1419"/>
      <c r="PHI34" s="1424"/>
      <c r="PHJ34" s="1421"/>
      <c r="PHK34" s="1419"/>
      <c r="PHL34" s="1423"/>
      <c r="PHM34" s="4889"/>
      <c r="PHN34" s="1425"/>
      <c r="PHO34" s="1425"/>
      <c r="PHP34" s="1425"/>
      <c r="PHQ34" s="7772" t="s">
        <v>3191</v>
      </c>
      <c r="PHR34" s="7777"/>
      <c r="PHS34" s="1420">
        <f>SUM(PHT34:PHW34)</f>
        <v>0</v>
      </c>
      <c r="PHT34" s="1421"/>
      <c r="PHU34" s="1422"/>
      <c r="PHV34" s="1422"/>
      <c r="PHW34" s="1423"/>
      <c r="PHX34" s="1419"/>
      <c r="PHY34" s="1424"/>
      <c r="PHZ34" s="1421"/>
      <c r="PIA34" s="1419"/>
      <c r="PIB34" s="1423"/>
      <c r="PIC34" s="4889"/>
      <c r="PID34" s="1425"/>
      <c r="PIE34" s="1425"/>
      <c r="PIF34" s="1425"/>
      <c r="PIG34" s="7772" t="s">
        <v>3191</v>
      </c>
      <c r="PIH34" s="7777"/>
      <c r="PII34" s="1420">
        <f>SUM(PIJ34:PIM34)</f>
        <v>0</v>
      </c>
      <c r="PIJ34" s="1421"/>
      <c r="PIK34" s="1422"/>
      <c r="PIL34" s="1422"/>
      <c r="PIM34" s="1423"/>
      <c r="PIN34" s="1419"/>
      <c r="PIO34" s="1424"/>
      <c r="PIP34" s="1421"/>
      <c r="PIQ34" s="1419"/>
      <c r="PIR34" s="1423"/>
      <c r="PIS34" s="4889"/>
      <c r="PIT34" s="1425"/>
      <c r="PIU34" s="1425"/>
      <c r="PIV34" s="1425"/>
      <c r="PIW34" s="7772" t="s">
        <v>3191</v>
      </c>
      <c r="PIX34" s="7777"/>
      <c r="PIY34" s="1420">
        <f>SUM(PIZ34:PJC34)</f>
        <v>0</v>
      </c>
      <c r="PIZ34" s="1421"/>
      <c r="PJA34" s="1422"/>
      <c r="PJB34" s="1422"/>
      <c r="PJC34" s="1423"/>
      <c r="PJD34" s="1419"/>
      <c r="PJE34" s="1424"/>
      <c r="PJF34" s="1421"/>
      <c r="PJG34" s="1419"/>
      <c r="PJH34" s="1423"/>
      <c r="PJI34" s="4889"/>
      <c r="PJJ34" s="1425"/>
      <c r="PJK34" s="1425"/>
      <c r="PJL34" s="1425"/>
      <c r="PJM34" s="7772" t="s">
        <v>3191</v>
      </c>
      <c r="PJN34" s="7777"/>
      <c r="PJO34" s="1420">
        <f>SUM(PJP34:PJS34)</f>
        <v>0</v>
      </c>
      <c r="PJP34" s="1421"/>
      <c r="PJQ34" s="1422"/>
      <c r="PJR34" s="1422"/>
      <c r="PJS34" s="1423"/>
      <c r="PJT34" s="1419"/>
      <c r="PJU34" s="1424"/>
      <c r="PJV34" s="1421"/>
      <c r="PJW34" s="1419"/>
      <c r="PJX34" s="1423"/>
      <c r="PJY34" s="4889"/>
      <c r="PJZ34" s="1425"/>
      <c r="PKA34" s="1425"/>
      <c r="PKB34" s="1425"/>
      <c r="PKC34" s="7772" t="s">
        <v>3191</v>
      </c>
      <c r="PKD34" s="7777"/>
      <c r="PKE34" s="1420">
        <f>SUM(PKF34:PKI34)</f>
        <v>0</v>
      </c>
      <c r="PKF34" s="1421"/>
      <c r="PKG34" s="1422"/>
      <c r="PKH34" s="1422"/>
      <c r="PKI34" s="1423"/>
      <c r="PKJ34" s="1419"/>
      <c r="PKK34" s="1424"/>
      <c r="PKL34" s="1421"/>
      <c r="PKM34" s="1419"/>
      <c r="PKN34" s="1423"/>
      <c r="PKO34" s="4889"/>
      <c r="PKP34" s="1425"/>
      <c r="PKQ34" s="1425"/>
      <c r="PKR34" s="1425"/>
      <c r="PKS34" s="7772" t="s">
        <v>3191</v>
      </c>
      <c r="PKT34" s="7777"/>
      <c r="PKU34" s="1420">
        <f>SUM(PKV34:PKY34)</f>
        <v>0</v>
      </c>
      <c r="PKV34" s="1421"/>
      <c r="PKW34" s="1422"/>
      <c r="PKX34" s="1422"/>
      <c r="PKY34" s="1423"/>
      <c r="PKZ34" s="1419"/>
      <c r="PLA34" s="1424"/>
      <c r="PLB34" s="1421"/>
      <c r="PLC34" s="1419"/>
      <c r="PLD34" s="1423"/>
      <c r="PLE34" s="4889"/>
      <c r="PLF34" s="1425"/>
      <c r="PLG34" s="1425"/>
      <c r="PLH34" s="1425"/>
      <c r="PLI34" s="7772" t="s">
        <v>3191</v>
      </c>
      <c r="PLJ34" s="7777"/>
      <c r="PLK34" s="1420">
        <f>SUM(PLL34:PLO34)</f>
        <v>0</v>
      </c>
      <c r="PLL34" s="1421"/>
      <c r="PLM34" s="1422"/>
      <c r="PLN34" s="1422"/>
      <c r="PLO34" s="1423"/>
      <c r="PLP34" s="1419"/>
      <c r="PLQ34" s="1424"/>
      <c r="PLR34" s="1421"/>
      <c r="PLS34" s="1419"/>
      <c r="PLT34" s="1423"/>
      <c r="PLU34" s="4889"/>
      <c r="PLV34" s="1425"/>
      <c r="PLW34" s="1425"/>
      <c r="PLX34" s="1425"/>
      <c r="PLY34" s="7772" t="s">
        <v>3191</v>
      </c>
      <c r="PLZ34" s="7777"/>
      <c r="PMA34" s="1420">
        <f>SUM(PMB34:PME34)</f>
        <v>0</v>
      </c>
      <c r="PMB34" s="1421"/>
      <c r="PMC34" s="1422"/>
      <c r="PMD34" s="1422"/>
      <c r="PME34" s="1423"/>
      <c r="PMF34" s="1419"/>
      <c r="PMG34" s="1424"/>
      <c r="PMH34" s="1421"/>
      <c r="PMI34" s="1419"/>
      <c r="PMJ34" s="1423"/>
      <c r="PMK34" s="4889"/>
      <c r="PML34" s="1425"/>
      <c r="PMM34" s="1425"/>
      <c r="PMN34" s="1425"/>
      <c r="PMO34" s="7772" t="s">
        <v>3191</v>
      </c>
      <c r="PMP34" s="7777"/>
      <c r="PMQ34" s="1420">
        <f>SUM(PMR34:PMU34)</f>
        <v>0</v>
      </c>
      <c r="PMR34" s="1421"/>
      <c r="PMS34" s="1422"/>
      <c r="PMT34" s="1422"/>
      <c r="PMU34" s="1423"/>
      <c r="PMV34" s="1419"/>
      <c r="PMW34" s="1424"/>
      <c r="PMX34" s="1421"/>
      <c r="PMY34" s="1419"/>
      <c r="PMZ34" s="1423"/>
      <c r="PNA34" s="4889"/>
      <c r="PNB34" s="1425"/>
      <c r="PNC34" s="1425"/>
      <c r="PND34" s="1425"/>
      <c r="PNE34" s="7772" t="s">
        <v>3191</v>
      </c>
      <c r="PNF34" s="7777"/>
      <c r="PNG34" s="1420">
        <f>SUM(PNH34:PNK34)</f>
        <v>0</v>
      </c>
      <c r="PNH34" s="1421"/>
      <c r="PNI34" s="1422"/>
      <c r="PNJ34" s="1422"/>
      <c r="PNK34" s="1423"/>
      <c r="PNL34" s="1419"/>
      <c r="PNM34" s="1424"/>
      <c r="PNN34" s="1421"/>
      <c r="PNO34" s="1419"/>
      <c r="PNP34" s="1423"/>
      <c r="PNQ34" s="4889"/>
      <c r="PNR34" s="1425"/>
      <c r="PNS34" s="1425"/>
      <c r="PNT34" s="1425"/>
      <c r="PNU34" s="7772" t="s">
        <v>3191</v>
      </c>
      <c r="PNV34" s="7777"/>
      <c r="PNW34" s="1420">
        <f>SUM(PNX34:POA34)</f>
        <v>0</v>
      </c>
      <c r="PNX34" s="1421"/>
      <c r="PNY34" s="1422"/>
      <c r="PNZ34" s="1422"/>
      <c r="POA34" s="1423"/>
      <c r="POB34" s="1419"/>
      <c r="POC34" s="1424"/>
      <c r="POD34" s="1421"/>
      <c r="POE34" s="1419"/>
      <c r="POF34" s="1423"/>
      <c r="POG34" s="4889"/>
      <c r="POH34" s="1425"/>
      <c r="POI34" s="1425"/>
      <c r="POJ34" s="1425"/>
      <c r="POK34" s="7772" t="s">
        <v>3191</v>
      </c>
      <c r="POL34" s="7777"/>
      <c r="POM34" s="1420">
        <f>SUM(PON34:POQ34)</f>
        <v>0</v>
      </c>
      <c r="PON34" s="1421"/>
      <c r="POO34" s="1422"/>
      <c r="POP34" s="1422"/>
      <c r="POQ34" s="1423"/>
      <c r="POR34" s="1419"/>
      <c r="POS34" s="1424"/>
      <c r="POT34" s="1421"/>
      <c r="POU34" s="1419"/>
      <c r="POV34" s="1423"/>
      <c r="POW34" s="4889"/>
      <c r="POX34" s="1425"/>
      <c r="POY34" s="1425"/>
      <c r="POZ34" s="1425"/>
      <c r="PPA34" s="7772" t="s">
        <v>3191</v>
      </c>
      <c r="PPB34" s="7777"/>
      <c r="PPC34" s="1420">
        <f>SUM(PPD34:PPG34)</f>
        <v>0</v>
      </c>
      <c r="PPD34" s="1421"/>
      <c r="PPE34" s="1422"/>
      <c r="PPF34" s="1422"/>
      <c r="PPG34" s="1423"/>
      <c r="PPH34" s="1419"/>
      <c r="PPI34" s="1424"/>
      <c r="PPJ34" s="1421"/>
      <c r="PPK34" s="1419"/>
      <c r="PPL34" s="1423"/>
      <c r="PPM34" s="4889"/>
      <c r="PPN34" s="1425"/>
      <c r="PPO34" s="1425"/>
      <c r="PPP34" s="1425"/>
      <c r="PPQ34" s="7772" t="s">
        <v>3191</v>
      </c>
      <c r="PPR34" s="7777"/>
      <c r="PPS34" s="1420">
        <f>SUM(PPT34:PPW34)</f>
        <v>0</v>
      </c>
      <c r="PPT34" s="1421"/>
      <c r="PPU34" s="1422"/>
      <c r="PPV34" s="1422"/>
      <c r="PPW34" s="1423"/>
      <c r="PPX34" s="1419"/>
      <c r="PPY34" s="1424"/>
      <c r="PPZ34" s="1421"/>
      <c r="PQA34" s="1419"/>
      <c r="PQB34" s="1423"/>
      <c r="PQC34" s="4889"/>
      <c r="PQD34" s="1425"/>
      <c r="PQE34" s="1425"/>
      <c r="PQF34" s="1425"/>
      <c r="PQG34" s="7772" t="s">
        <v>3191</v>
      </c>
      <c r="PQH34" s="7777"/>
      <c r="PQI34" s="1420">
        <f>SUM(PQJ34:PQM34)</f>
        <v>0</v>
      </c>
      <c r="PQJ34" s="1421"/>
      <c r="PQK34" s="1422"/>
      <c r="PQL34" s="1422"/>
      <c r="PQM34" s="1423"/>
      <c r="PQN34" s="1419"/>
      <c r="PQO34" s="1424"/>
      <c r="PQP34" s="1421"/>
      <c r="PQQ34" s="1419"/>
      <c r="PQR34" s="1423"/>
      <c r="PQS34" s="4889"/>
      <c r="PQT34" s="1425"/>
      <c r="PQU34" s="1425"/>
      <c r="PQV34" s="1425"/>
      <c r="PQW34" s="7772" t="s">
        <v>3191</v>
      </c>
      <c r="PQX34" s="7777"/>
      <c r="PQY34" s="1420">
        <f>SUM(PQZ34:PRC34)</f>
        <v>0</v>
      </c>
      <c r="PQZ34" s="1421"/>
      <c r="PRA34" s="1422"/>
      <c r="PRB34" s="1422"/>
      <c r="PRC34" s="1423"/>
      <c r="PRD34" s="1419"/>
      <c r="PRE34" s="1424"/>
      <c r="PRF34" s="1421"/>
      <c r="PRG34" s="1419"/>
      <c r="PRH34" s="1423"/>
      <c r="PRI34" s="4889"/>
      <c r="PRJ34" s="1425"/>
      <c r="PRK34" s="1425"/>
      <c r="PRL34" s="1425"/>
      <c r="PRM34" s="7772" t="s">
        <v>3191</v>
      </c>
      <c r="PRN34" s="7777"/>
      <c r="PRO34" s="1420">
        <f>SUM(PRP34:PRS34)</f>
        <v>0</v>
      </c>
      <c r="PRP34" s="1421"/>
      <c r="PRQ34" s="1422"/>
      <c r="PRR34" s="1422"/>
      <c r="PRS34" s="1423"/>
      <c r="PRT34" s="1419"/>
      <c r="PRU34" s="1424"/>
      <c r="PRV34" s="1421"/>
      <c r="PRW34" s="1419"/>
      <c r="PRX34" s="1423"/>
      <c r="PRY34" s="4889"/>
      <c r="PRZ34" s="1425"/>
      <c r="PSA34" s="1425"/>
      <c r="PSB34" s="1425"/>
      <c r="PSC34" s="7772" t="s">
        <v>3191</v>
      </c>
      <c r="PSD34" s="7777"/>
      <c r="PSE34" s="1420">
        <f>SUM(PSF34:PSI34)</f>
        <v>0</v>
      </c>
      <c r="PSF34" s="1421"/>
      <c r="PSG34" s="1422"/>
      <c r="PSH34" s="1422"/>
      <c r="PSI34" s="1423"/>
      <c r="PSJ34" s="1419"/>
      <c r="PSK34" s="1424"/>
      <c r="PSL34" s="1421"/>
      <c r="PSM34" s="1419"/>
      <c r="PSN34" s="1423"/>
      <c r="PSO34" s="4889"/>
      <c r="PSP34" s="1425"/>
      <c r="PSQ34" s="1425"/>
      <c r="PSR34" s="1425"/>
      <c r="PSS34" s="7772" t="s">
        <v>3191</v>
      </c>
      <c r="PST34" s="7777"/>
      <c r="PSU34" s="1420">
        <f>SUM(PSV34:PSY34)</f>
        <v>0</v>
      </c>
      <c r="PSV34" s="1421"/>
      <c r="PSW34" s="1422"/>
      <c r="PSX34" s="1422"/>
      <c r="PSY34" s="1423"/>
      <c r="PSZ34" s="1419"/>
      <c r="PTA34" s="1424"/>
      <c r="PTB34" s="1421"/>
      <c r="PTC34" s="1419"/>
      <c r="PTD34" s="1423"/>
      <c r="PTE34" s="4889"/>
      <c r="PTF34" s="1425"/>
      <c r="PTG34" s="1425"/>
      <c r="PTH34" s="1425"/>
      <c r="PTI34" s="7772" t="s">
        <v>3191</v>
      </c>
      <c r="PTJ34" s="7777"/>
      <c r="PTK34" s="1420">
        <f>SUM(PTL34:PTO34)</f>
        <v>0</v>
      </c>
      <c r="PTL34" s="1421"/>
      <c r="PTM34" s="1422"/>
      <c r="PTN34" s="1422"/>
      <c r="PTO34" s="1423"/>
      <c r="PTP34" s="1419"/>
      <c r="PTQ34" s="1424"/>
      <c r="PTR34" s="1421"/>
      <c r="PTS34" s="1419"/>
      <c r="PTT34" s="1423"/>
      <c r="PTU34" s="4889"/>
      <c r="PTV34" s="1425"/>
      <c r="PTW34" s="1425"/>
      <c r="PTX34" s="1425"/>
      <c r="PTY34" s="7772" t="s">
        <v>3191</v>
      </c>
      <c r="PTZ34" s="7777"/>
      <c r="PUA34" s="1420">
        <f>SUM(PUB34:PUE34)</f>
        <v>0</v>
      </c>
      <c r="PUB34" s="1421"/>
      <c r="PUC34" s="1422"/>
      <c r="PUD34" s="1422"/>
      <c r="PUE34" s="1423"/>
      <c r="PUF34" s="1419"/>
      <c r="PUG34" s="1424"/>
      <c r="PUH34" s="1421"/>
      <c r="PUI34" s="1419"/>
      <c r="PUJ34" s="1423"/>
      <c r="PUK34" s="4889"/>
      <c r="PUL34" s="1425"/>
      <c r="PUM34" s="1425"/>
      <c r="PUN34" s="1425"/>
      <c r="PUO34" s="7772" t="s">
        <v>3191</v>
      </c>
      <c r="PUP34" s="7777"/>
      <c r="PUQ34" s="1420">
        <f>SUM(PUR34:PUU34)</f>
        <v>0</v>
      </c>
      <c r="PUR34" s="1421"/>
      <c r="PUS34" s="1422"/>
      <c r="PUT34" s="1422"/>
      <c r="PUU34" s="1423"/>
      <c r="PUV34" s="1419"/>
      <c r="PUW34" s="1424"/>
      <c r="PUX34" s="1421"/>
      <c r="PUY34" s="1419"/>
      <c r="PUZ34" s="1423"/>
      <c r="PVA34" s="4889"/>
      <c r="PVB34" s="1425"/>
      <c r="PVC34" s="1425"/>
      <c r="PVD34" s="1425"/>
      <c r="PVE34" s="7772" t="s">
        <v>3191</v>
      </c>
      <c r="PVF34" s="7777"/>
      <c r="PVG34" s="1420">
        <f>SUM(PVH34:PVK34)</f>
        <v>0</v>
      </c>
      <c r="PVH34" s="1421"/>
      <c r="PVI34" s="1422"/>
      <c r="PVJ34" s="1422"/>
      <c r="PVK34" s="1423"/>
      <c r="PVL34" s="1419"/>
      <c r="PVM34" s="1424"/>
      <c r="PVN34" s="1421"/>
      <c r="PVO34" s="1419"/>
      <c r="PVP34" s="1423"/>
      <c r="PVQ34" s="4889"/>
      <c r="PVR34" s="1425"/>
      <c r="PVS34" s="1425"/>
      <c r="PVT34" s="1425"/>
      <c r="PVU34" s="7772" t="s">
        <v>3191</v>
      </c>
      <c r="PVV34" s="7777"/>
      <c r="PVW34" s="1420">
        <f>SUM(PVX34:PWA34)</f>
        <v>0</v>
      </c>
      <c r="PVX34" s="1421"/>
      <c r="PVY34" s="1422"/>
      <c r="PVZ34" s="1422"/>
      <c r="PWA34" s="1423"/>
      <c r="PWB34" s="1419"/>
      <c r="PWC34" s="1424"/>
      <c r="PWD34" s="1421"/>
      <c r="PWE34" s="1419"/>
      <c r="PWF34" s="1423"/>
      <c r="PWG34" s="4889"/>
      <c r="PWH34" s="1425"/>
      <c r="PWI34" s="1425"/>
      <c r="PWJ34" s="1425"/>
      <c r="PWK34" s="7772" t="s">
        <v>3191</v>
      </c>
      <c r="PWL34" s="7777"/>
      <c r="PWM34" s="1420">
        <f>SUM(PWN34:PWQ34)</f>
        <v>0</v>
      </c>
      <c r="PWN34" s="1421"/>
      <c r="PWO34" s="1422"/>
      <c r="PWP34" s="1422"/>
      <c r="PWQ34" s="1423"/>
      <c r="PWR34" s="1419"/>
      <c r="PWS34" s="1424"/>
      <c r="PWT34" s="1421"/>
      <c r="PWU34" s="1419"/>
      <c r="PWV34" s="1423"/>
      <c r="PWW34" s="4889"/>
      <c r="PWX34" s="1425"/>
      <c r="PWY34" s="1425"/>
      <c r="PWZ34" s="1425"/>
      <c r="PXA34" s="7772" t="s">
        <v>3191</v>
      </c>
      <c r="PXB34" s="7777"/>
      <c r="PXC34" s="1420">
        <f>SUM(PXD34:PXG34)</f>
        <v>0</v>
      </c>
      <c r="PXD34" s="1421"/>
      <c r="PXE34" s="1422"/>
      <c r="PXF34" s="1422"/>
      <c r="PXG34" s="1423"/>
      <c r="PXH34" s="1419"/>
      <c r="PXI34" s="1424"/>
      <c r="PXJ34" s="1421"/>
      <c r="PXK34" s="1419"/>
      <c r="PXL34" s="1423"/>
      <c r="PXM34" s="4889"/>
      <c r="PXN34" s="1425"/>
      <c r="PXO34" s="1425"/>
      <c r="PXP34" s="1425"/>
      <c r="PXQ34" s="7772" t="s">
        <v>3191</v>
      </c>
      <c r="PXR34" s="7777"/>
      <c r="PXS34" s="1420">
        <f>SUM(PXT34:PXW34)</f>
        <v>0</v>
      </c>
      <c r="PXT34" s="1421"/>
      <c r="PXU34" s="1422"/>
      <c r="PXV34" s="1422"/>
      <c r="PXW34" s="1423"/>
      <c r="PXX34" s="1419"/>
      <c r="PXY34" s="1424"/>
      <c r="PXZ34" s="1421"/>
      <c r="PYA34" s="1419"/>
      <c r="PYB34" s="1423"/>
      <c r="PYC34" s="4889"/>
      <c r="PYD34" s="1425"/>
      <c r="PYE34" s="1425"/>
      <c r="PYF34" s="1425"/>
      <c r="PYG34" s="7772" t="s">
        <v>3191</v>
      </c>
      <c r="PYH34" s="7777"/>
      <c r="PYI34" s="1420">
        <f>SUM(PYJ34:PYM34)</f>
        <v>0</v>
      </c>
      <c r="PYJ34" s="1421"/>
      <c r="PYK34" s="1422"/>
      <c r="PYL34" s="1422"/>
      <c r="PYM34" s="1423"/>
      <c r="PYN34" s="1419"/>
      <c r="PYO34" s="1424"/>
      <c r="PYP34" s="1421"/>
      <c r="PYQ34" s="1419"/>
      <c r="PYR34" s="1423"/>
      <c r="PYS34" s="4889"/>
      <c r="PYT34" s="1425"/>
      <c r="PYU34" s="1425"/>
      <c r="PYV34" s="1425"/>
      <c r="PYW34" s="7772" t="s">
        <v>3191</v>
      </c>
      <c r="PYX34" s="7777"/>
      <c r="PYY34" s="1420">
        <f>SUM(PYZ34:PZC34)</f>
        <v>0</v>
      </c>
      <c r="PYZ34" s="1421"/>
      <c r="PZA34" s="1422"/>
      <c r="PZB34" s="1422"/>
      <c r="PZC34" s="1423"/>
      <c r="PZD34" s="1419"/>
      <c r="PZE34" s="1424"/>
      <c r="PZF34" s="1421"/>
      <c r="PZG34" s="1419"/>
      <c r="PZH34" s="1423"/>
      <c r="PZI34" s="4889"/>
      <c r="PZJ34" s="1425"/>
      <c r="PZK34" s="1425"/>
      <c r="PZL34" s="1425"/>
      <c r="PZM34" s="7772" t="s">
        <v>3191</v>
      </c>
      <c r="PZN34" s="7777"/>
      <c r="PZO34" s="1420">
        <f>SUM(PZP34:PZS34)</f>
        <v>0</v>
      </c>
      <c r="PZP34" s="1421"/>
      <c r="PZQ34" s="1422"/>
      <c r="PZR34" s="1422"/>
      <c r="PZS34" s="1423"/>
      <c r="PZT34" s="1419"/>
      <c r="PZU34" s="1424"/>
      <c r="PZV34" s="1421"/>
      <c r="PZW34" s="1419"/>
      <c r="PZX34" s="1423"/>
      <c r="PZY34" s="4889"/>
      <c r="PZZ34" s="1425"/>
      <c r="QAA34" s="1425"/>
      <c r="QAB34" s="1425"/>
      <c r="QAC34" s="7772" t="s">
        <v>3191</v>
      </c>
      <c r="QAD34" s="7777"/>
      <c r="QAE34" s="1420">
        <f>SUM(QAF34:QAI34)</f>
        <v>0</v>
      </c>
      <c r="QAF34" s="1421"/>
      <c r="QAG34" s="1422"/>
      <c r="QAH34" s="1422"/>
      <c r="QAI34" s="1423"/>
      <c r="QAJ34" s="1419"/>
      <c r="QAK34" s="1424"/>
      <c r="QAL34" s="1421"/>
      <c r="QAM34" s="1419"/>
      <c r="QAN34" s="1423"/>
      <c r="QAO34" s="4889"/>
      <c r="QAP34" s="1425"/>
      <c r="QAQ34" s="1425"/>
      <c r="QAR34" s="1425"/>
      <c r="QAS34" s="7772" t="s">
        <v>3191</v>
      </c>
      <c r="QAT34" s="7777"/>
      <c r="QAU34" s="1420">
        <f>SUM(QAV34:QAY34)</f>
        <v>0</v>
      </c>
      <c r="QAV34" s="1421"/>
      <c r="QAW34" s="1422"/>
      <c r="QAX34" s="1422"/>
      <c r="QAY34" s="1423"/>
      <c r="QAZ34" s="1419"/>
      <c r="QBA34" s="1424"/>
      <c r="QBB34" s="1421"/>
      <c r="QBC34" s="1419"/>
      <c r="QBD34" s="1423"/>
      <c r="QBE34" s="4889"/>
      <c r="QBF34" s="1425"/>
      <c r="QBG34" s="1425"/>
      <c r="QBH34" s="1425"/>
      <c r="QBI34" s="7772" t="s">
        <v>3191</v>
      </c>
      <c r="QBJ34" s="7777"/>
      <c r="QBK34" s="1420">
        <f>SUM(QBL34:QBO34)</f>
        <v>0</v>
      </c>
      <c r="QBL34" s="1421"/>
      <c r="QBM34" s="1422"/>
      <c r="QBN34" s="1422"/>
      <c r="QBO34" s="1423"/>
      <c r="QBP34" s="1419"/>
      <c r="QBQ34" s="1424"/>
      <c r="QBR34" s="1421"/>
      <c r="QBS34" s="1419"/>
      <c r="QBT34" s="1423"/>
      <c r="QBU34" s="4889"/>
      <c r="QBV34" s="1425"/>
      <c r="QBW34" s="1425"/>
      <c r="QBX34" s="1425"/>
      <c r="QBY34" s="7772" t="s">
        <v>3191</v>
      </c>
      <c r="QBZ34" s="7777"/>
      <c r="QCA34" s="1420">
        <f>SUM(QCB34:QCE34)</f>
        <v>0</v>
      </c>
      <c r="QCB34" s="1421"/>
      <c r="QCC34" s="1422"/>
      <c r="QCD34" s="1422"/>
      <c r="QCE34" s="1423"/>
      <c r="QCF34" s="1419"/>
      <c r="QCG34" s="1424"/>
      <c r="QCH34" s="1421"/>
      <c r="QCI34" s="1419"/>
      <c r="QCJ34" s="1423"/>
      <c r="QCK34" s="4889"/>
      <c r="QCL34" s="1425"/>
      <c r="QCM34" s="1425"/>
      <c r="QCN34" s="1425"/>
      <c r="QCO34" s="7772" t="s">
        <v>3191</v>
      </c>
      <c r="QCP34" s="7777"/>
      <c r="QCQ34" s="1420">
        <f>SUM(QCR34:QCU34)</f>
        <v>0</v>
      </c>
      <c r="QCR34" s="1421"/>
      <c r="QCS34" s="1422"/>
      <c r="QCT34" s="1422"/>
      <c r="QCU34" s="1423"/>
      <c r="QCV34" s="1419"/>
      <c r="QCW34" s="1424"/>
      <c r="QCX34" s="1421"/>
      <c r="QCY34" s="1419"/>
      <c r="QCZ34" s="1423"/>
      <c r="QDA34" s="4889"/>
      <c r="QDB34" s="1425"/>
      <c r="QDC34" s="1425"/>
      <c r="QDD34" s="1425"/>
      <c r="QDE34" s="7772" t="s">
        <v>3191</v>
      </c>
      <c r="QDF34" s="7777"/>
      <c r="QDG34" s="1420">
        <f>SUM(QDH34:QDK34)</f>
        <v>0</v>
      </c>
      <c r="QDH34" s="1421"/>
      <c r="QDI34" s="1422"/>
      <c r="QDJ34" s="1422"/>
      <c r="QDK34" s="1423"/>
      <c r="QDL34" s="1419"/>
      <c r="QDM34" s="1424"/>
      <c r="QDN34" s="1421"/>
      <c r="QDO34" s="1419"/>
      <c r="QDP34" s="1423"/>
      <c r="QDQ34" s="4889"/>
      <c r="QDR34" s="1425"/>
      <c r="QDS34" s="1425"/>
      <c r="QDT34" s="1425"/>
      <c r="QDU34" s="7772" t="s">
        <v>3191</v>
      </c>
      <c r="QDV34" s="7777"/>
      <c r="QDW34" s="1420">
        <f>SUM(QDX34:QEA34)</f>
        <v>0</v>
      </c>
      <c r="QDX34" s="1421"/>
      <c r="QDY34" s="1422"/>
      <c r="QDZ34" s="1422"/>
      <c r="QEA34" s="1423"/>
      <c r="QEB34" s="1419"/>
      <c r="QEC34" s="1424"/>
      <c r="QED34" s="1421"/>
      <c r="QEE34" s="1419"/>
      <c r="QEF34" s="1423"/>
      <c r="QEG34" s="4889"/>
      <c r="QEH34" s="1425"/>
      <c r="QEI34" s="1425"/>
      <c r="QEJ34" s="1425"/>
      <c r="QEK34" s="7772" t="s">
        <v>3191</v>
      </c>
      <c r="QEL34" s="7777"/>
      <c r="QEM34" s="1420">
        <f>SUM(QEN34:QEQ34)</f>
        <v>0</v>
      </c>
      <c r="QEN34" s="1421"/>
      <c r="QEO34" s="1422"/>
      <c r="QEP34" s="1422"/>
      <c r="QEQ34" s="1423"/>
      <c r="QER34" s="1419"/>
      <c r="QES34" s="1424"/>
      <c r="QET34" s="1421"/>
      <c r="QEU34" s="1419"/>
      <c r="QEV34" s="1423"/>
      <c r="QEW34" s="4889"/>
      <c r="QEX34" s="1425"/>
      <c r="QEY34" s="1425"/>
      <c r="QEZ34" s="1425"/>
      <c r="QFA34" s="7772" t="s">
        <v>3191</v>
      </c>
      <c r="QFB34" s="7777"/>
      <c r="QFC34" s="1420">
        <f>SUM(QFD34:QFG34)</f>
        <v>0</v>
      </c>
      <c r="QFD34" s="1421"/>
      <c r="QFE34" s="1422"/>
      <c r="QFF34" s="1422"/>
      <c r="QFG34" s="1423"/>
      <c r="QFH34" s="1419"/>
      <c r="QFI34" s="1424"/>
      <c r="QFJ34" s="1421"/>
      <c r="QFK34" s="1419"/>
      <c r="QFL34" s="1423"/>
      <c r="QFM34" s="4889"/>
      <c r="QFN34" s="1425"/>
      <c r="QFO34" s="1425"/>
      <c r="QFP34" s="1425"/>
      <c r="QFQ34" s="7772" t="s">
        <v>3191</v>
      </c>
      <c r="QFR34" s="7777"/>
      <c r="QFS34" s="1420">
        <f>SUM(QFT34:QFW34)</f>
        <v>0</v>
      </c>
      <c r="QFT34" s="1421"/>
      <c r="QFU34" s="1422"/>
      <c r="QFV34" s="1422"/>
      <c r="QFW34" s="1423"/>
      <c r="QFX34" s="1419"/>
      <c r="QFY34" s="1424"/>
      <c r="QFZ34" s="1421"/>
      <c r="QGA34" s="1419"/>
      <c r="QGB34" s="1423"/>
      <c r="QGC34" s="4889"/>
      <c r="QGD34" s="1425"/>
      <c r="QGE34" s="1425"/>
      <c r="QGF34" s="1425"/>
      <c r="QGG34" s="7772" t="s">
        <v>3191</v>
      </c>
      <c r="QGH34" s="7777"/>
      <c r="QGI34" s="1420">
        <f>SUM(QGJ34:QGM34)</f>
        <v>0</v>
      </c>
      <c r="QGJ34" s="1421"/>
      <c r="QGK34" s="1422"/>
      <c r="QGL34" s="1422"/>
      <c r="QGM34" s="1423"/>
      <c r="QGN34" s="1419"/>
      <c r="QGO34" s="1424"/>
      <c r="QGP34" s="1421"/>
      <c r="QGQ34" s="1419"/>
      <c r="QGR34" s="1423"/>
      <c r="QGS34" s="4889"/>
      <c r="QGT34" s="1425"/>
      <c r="QGU34" s="1425"/>
      <c r="QGV34" s="1425"/>
      <c r="QGW34" s="7772" t="s">
        <v>3191</v>
      </c>
      <c r="QGX34" s="7777"/>
      <c r="QGY34" s="1420">
        <f>SUM(QGZ34:QHC34)</f>
        <v>0</v>
      </c>
      <c r="QGZ34" s="1421"/>
      <c r="QHA34" s="1422"/>
      <c r="QHB34" s="1422"/>
      <c r="QHC34" s="1423"/>
      <c r="QHD34" s="1419"/>
      <c r="QHE34" s="1424"/>
      <c r="QHF34" s="1421"/>
      <c r="QHG34" s="1419"/>
      <c r="QHH34" s="1423"/>
      <c r="QHI34" s="4889"/>
      <c r="QHJ34" s="1425"/>
      <c r="QHK34" s="1425"/>
      <c r="QHL34" s="1425"/>
      <c r="QHM34" s="7772" t="s">
        <v>3191</v>
      </c>
      <c r="QHN34" s="7777"/>
      <c r="QHO34" s="1420">
        <f>SUM(QHP34:QHS34)</f>
        <v>0</v>
      </c>
      <c r="QHP34" s="1421"/>
      <c r="QHQ34" s="1422"/>
      <c r="QHR34" s="1422"/>
      <c r="QHS34" s="1423"/>
      <c r="QHT34" s="1419"/>
      <c r="QHU34" s="1424"/>
      <c r="QHV34" s="1421"/>
      <c r="QHW34" s="1419"/>
      <c r="QHX34" s="1423"/>
      <c r="QHY34" s="4889"/>
      <c r="QHZ34" s="1425"/>
      <c r="QIA34" s="1425"/>
      <c r="QIB34" s="1425"/>
      <c r="QIC34" s="7772" t="s">
        <v>3191</v>
      </c>
      <c r="QID34" s="7777"/>
      <c r="QIE34" s="1420">
        <f>SUM(QIF34:QII34)</f>
        <v>0</v>
      </c>
      <c r="QIF34" s="1421"/>
      <c r="QIG34" s="1422"/>
      <c r="QIH34" s="1422"/>
      <c r="QII34" s="1423"/>
      <c r="QIJ34" s="1419"/>
      <c r="QIK34" s="1424"/>
      <c r="QIL34" s="1421"/>
      <c r="QIM34" s="1419"/>
      <c r="QIN34" s="1423"/>
      <c r="QIO34" s="4889"/>
      <c r="QIP34" s="1425"/>
      <c r="QIQ34" s="1425"/>
      <c r="QIR34" s="1425"/>
      <c r="QIS34" s="7772" t="s">
        <v>3191</v>
      </c>
      <c r="QIT34" s="7777"/>
      <c r="QIU34" s="1420">
        <f>SUM(QIV34:QIY34)</f>
        <v>0</v>
      </c>
      <c r="QIV34" s="1421"/>
      <c r="QIW34" s="1422"/>
      <c r="QIX34" s="1422"/>
      <c r="QIY34" s="1423"/>
      <c r="QIZ34" s="1419"/>
      <c r="QJA34" s="1424"/>
      <c r="QJB34" s="1421"/>
      <c r="QJC34" s="1419"/>
      <c r="QJD34" s="1423"/>
      <c r="QJE34" s="4889"/>
      <c r="QJF34" s="1425"/>
      <c r="QJG34" s="1425"/>
      <c r="QJH34" s="1425"/>
      <c r="QJI34" s="7772" t="s">
        <v>3191</v>
      </c>
      <c r="QJJ34" s="7777"/>
      <c r="QJK34" s="1420">
        <f>SUM(QJL34:QJO34)</f>
        <v>0</v>
      </c>
      <c r="QJL34" s="1421"/>
      <c r="QJM34" s="1422"/>
      <c r="QJN34" s="1422"/>
      <c r="QJO34" s="1423"/>
      <c r="QJP34" s="1419"/>
      <c r="QJQ34" s="1424"/>
      <c r="QJR34" s="1421"/>
      <c r="QJS34" s="1419"/>
      <c r="QJT34" s="1423"/>
      <c r="QJU34" s="4889"/>
      <c r="QJV34" s="1425"/>
      <c r="QJW34" s="1425"/>
      <c r="QJX34" s="1425"/>
      <c r="QJY34" s="7772" t="s">
        <v>3191</v>
      </c>
      <c r="QJZ34" s="7777"/>
      <c r="QKA34" s="1420">
        <f>SUM(QKB34:QKE34)</f>
        <v>0</v>
      </c>
      <c r="QKB34" s="1421"/>
      <c r="QKC34" s="1422"/>
      <c r="QKD34" s="1422"/>
      <c r="QKE34" s="1423"/>
      <c r="QKF34" s="1419"/>
      <c r="QKG34" s="1424"/>
      <c r="QKH34" s="1421"/>
      <c r="QKI34" s="1419"/>
      <c r="QKJ34" s="1423"/>
      <c r="QKK34" s="4889"/>
      <c r="QKL34" s="1425"/>
      <c r="QKM34" s="1425"/>
      <c r="QKN34" s="1425"/>
      <c r="QKO34" s="7772" t="s">
        <v>3191</v>
      </c>
      <c r="QKP34" s="7777"/>
      <c r="QKQ34" s="1420">
        <f>SUM(QKR34:QKU34)</f>
        <v>0</v>
      </c>
      <c r="QKR34" s="1421"/>
      <c r="QKS34" s="1422"/>
      <c r="QKT34" s="1422"/>
      <c r="QKU34" s="1423"/>
      <c r="QKV34" s="1419"/>
      <c r="QKW34" s="1424"/>
      <c r="QKX34" s="1421"/>
      <c r="QKY34" s="1419"/>
      <c r="QKZ34" s="1423"/>
      <c r="QLA34" s="4889"/>
      <c r="QLB34" s="1425"/>
      <c r="QLC34" s="1425"/>
      <c r="QLD34" s="1425"/>
      <c r="QLE34" s="7772" t="s">
        <v>3191</v>
      </c>
      <c r="QLF34" s="7777"/>
      <c r="QLG34" s="1420">
        <f>SUM(QLH34:QLK34)</f>
        <v>0</v>
      </c>
      <c r="QLH34" s="1421"/>
      <c r="QLI34" s="1422"/>
      <c r="QLJ34" s="1422"/>
      <c r="QLK34" s="1423"/>
      <c r="QLL34" s="1419"/>
      <c r="QLM34" s="1424"/>
      <c r="QLN34" s="1421"/>
      <c r="QLO34" s="1419"/>
      <c r="QLP34" s="1423"/>
      <c r="QLQ34" s="4889"/>
      <c r="QLR34" s="1425"/>
      <c r="QLS34" s="1425"/>
      <c r="QLT34" s="1425"/>
      <c r="QLU34" s="7772" t="s">
        <v>3191</v>
      </c>
      <c r="QLV34" s="7777"/>
      <c r="QLW34" s="1420">
        <f>SUM(QLX34:QMA34)</f>
        <v>0</v>
      </c>
      <c r="QLX34" s="1421"/>
      <c r="QLY34" s="1422"/>
      <c r="QLZ34" s="1422"/>
      <c r="QMA34" s="1423"/>
      <c r="QMB34" s="1419"/>
      <c r="QMC34" s="1424"/>
      <c r="QMD34" s="1421"/>
      <c r="QME34" s="1419"/>
      <c r="QMF34" s="1423"/>
      <c r="QMG34" s="4889"/>
      <c r="QMH34" s="1425"/>
      <c r="QMI34" s="1425"/>
      <c r="QMJ34" s="1425"/>
      <c r="QMK34" s="7772" t="s">
        <v>3191</v>
      </c>
      <c r="QML34" s="7777"/>
      <c r="QMM34" s="1420">
        <f>SUM(QMN34:QMQ34)</f>
        <v>0</v>
      </c>
      <c r="QMN34" s="1421"/>
      <c r="QMO34" s="1422"/>
      <c r="QMP34" s="1422"/>
      <c r="QMQ34" s="1423"/>
      <c r="QMR34" s="1419"/>
      <c r="QMS34" s="1424"/>
      <c r="QMT34" s="1421"/>
      <c r="QMU34" s="1419"/>
      <c r="QMV34" s="1423"/>
      <c r="QMW34" s="4889"/>
      <c r="QMX34" s="1425"/>
      <c r="QMY34" s="1425"/>
      <c r="QMZ34" s="1425"/>
      <c r="QNA34" s="7772" t="s">
        <v>3191</v>
      </c>
      <c r="QNB34" s="7777"/>
      <c r="QNC34" s="1420">
        <f>SUM(QND34:QNG34)</f>
        <v>0</v>
      </c>
      <c r="QND34" s="1421"/>
      <c r="QNE34" s="1422"/>
      <c r="QNF34" s="1422"/>
      <c r="QNG34" s="1423"/>
      <c r="QNH34" s="1419"/>
      <c r="QNI34" s="1424"/>
      <c r="QNJ34" s="1421"/>
      <c r="QNK34" s="1419"/>
      <c r="QNL34" s="1423"/>
      <c r="QNM34" s="4889"/>
      <c r="QNN34" s="1425"/>
      <c r="QNO34" s="1425"/>
      <c r="QNP34" s="1425"/>
      <c r="QNQ34" s="7772" t="s">
        <v>3191</v>
      </c>
      <c r="QNR34" s="7777"/>
      <c r="QNS34" s="1420">
        <f>SUM(QNT34:QNW34)</f>
        <v>0</v>
      </c>
      <c r="QNT34" s="1421"/>
      <c r="QNU34" s="1422"/>
      <c r="QNV34" s="1422"/>
      <c r="QNW34" s="1423"/>
      <c r="QNX34" s="1419"/>
      <c r="QNY34" s="1424"/>
      <c r="QNZ34" s="1421"/>
      <c r="QOA34" s="1419"/>
      <c r="QOB34" s="1423"/>
      <c r="QOC34" s="4889"/>
      <c r="QOD34" s="1425"/>
      <c r="QOE34" s="1425"/>
      <c r="QOF34" s="1425"/>
      <c r="QOG34" s="7772" t="s">
        <v>3191</v>
      </c>
      <c r="QOH34" s="7777"/>
      <c r="QOI34" s="1420">
        <f>SUM(QOJ34:QOM34)</f>
        <v>0</v>
      </c>
      <c r="QOJ34" s="1421"/>
      <c r="QOK34" s="1422"/>
      <c r="QOL34" s="1422"/>
      <c r="QOM34" s="1423"/>
      <c r="QON34" s="1419"/>
      <c r="QOO34" s="1424"/>
      <c r="QOP34" s="1421"/>
      <c r="QOQ34" s="1419"/>
      <c r="QOR34" s="1423"/>
      <c r="QOS34" s="4889"/>
      <c r="QOT34" s="1425"/>
      <c r="QOU34" s="1425"/>
      <c r="QOV34" s="1425"/>
      <c r="QOW34" s="7772" t="s">
        <v>3191</v>
      </c>
      <c r="QOX34" s="7777"/>
      <c r="QOY34" s="1420">
        <f>SUM(QOZ34:QPC34)</f>
        <v>0</v>
      </c>
      <c r="QOZ34" s="1421"/>
      <c r="QPA34" s="1422"/>
      <c r="QPB34" s="1422"/>
      <c r="QPC34" s="1423"/>
      <c r="QPD34" s="1419"/>
      <c r="QPE34" s="1424"/>
      <c r="QPF34" s="1421"/>
      <c r="QPG34" s="1419"/>
      <c r="QPH34" s="1423"/>
      <c r="QPI34" s="4889"/>
      <c r="QPJ34" s="1425"/>
      <c r="QPK34" s="1425"/>
      <c r="QPL34" s="1425"/>
      <c r="QPM34" s="7772" t="s">
        <v>3191</v>
      </c>
      <c r="QPN34" s="7777"/>
      <c r="QPO34" s="1420">
        <f>SUM(QPP34:QPS34)</f>
        <v>0</v>
      </c>
      <c r="QPP34" s="1421"/>
      <c r="QPQ34" s="1422"/>
      <c r="QPR34" s="1422"/>
      <c r="QPS34" s="1423"/>
      <c r="QPT34" s="1419"/>
      <c r="QPU34" s="1424"/>
      <c r="QPV34" s="1421"/>
      <c r="QPW34" s="1419"/>
      <c r="QPX34" s="1423"/>
      <c r="QPY34" s="4889"/>
      <c r="QPZ34" s="1425"/>
      <c r="QQA34" s="1425"/>
      <c r="QQB34" s="1425"/>
      <c r="QQC34" s="7772" t="s">
        <v>3191</v>
      </c>
      <c r="QQD34" s="7777"/>
      <c r="QQE34" s="1420">
        <f>SUM(QQF34:QQI34)</f>
        <v>0</v>
      </c>
      <c r="QQF34" s="1421"/>
      <c r="QQG34" s="1422"/>
      <c r="QQH34" s="1422"/>
      <c r="QQI34" s="1423"/>
      <c r="QQJ34" s="1419"/>
      <c r="QQK34" s="1424"/>
      <c r="QQL34" s="1421"/>
      <c r="QQM34" s="1419"/>
      <c r="QQN34" s="1423"/>
      <c r="QQO34" s="4889"/>
      <c r="QQP34" s="1425"/>
      <c r="QQQ34" s="1425"/>
      <c r="QQR34" s="1425"/>
      <c r="QQS34" s="7772" t="s">
        <v>3191</v>
      </c>
      <c r="QQT34" s="7777"/>
      <c r="QQU34" s="1420">
        <f>SUM(QQV34:QQY34)</f>
        <v>0</v>
      </c>
      <c r="QQV34" s="1421"/>
      <c r="QQW34" s="1422"/>
      <c r="QQX34" s="1422"/>
      <c r="QQY34" s="1423"/>
      <c r="QQZ34" s="1419"/>
      <c r="QRA34" s="1424"/>
      <c r="QRB34" s="1421"/>
      <c r="QRC34" s="1419"/>
      <c r="QRD34" s="1423"/>
      <c r="QRE34" s="4889"/>
      <c r="QRF34" s="1425"/>
      <c r="QRG34" s="1425"/>
      <c r="QRH34" s="1425"/>
      <c r="QRI34" s="7772" t="s">
        <v>3191</v>
      </c>
      <c r="QRJ34" s="7777"/>
      <c r="QRK34" s="1420">
        <f>SUM(QRL34:QRO34)</f>
        <v>0</v>
      </c>
      <c r="QRL34" s="1421"/>
      <c r="QRM34" s="1422"/>
      <c r="QRN34" s="1422"/>
      <c r="QRO34" s="1423"/>
      <c r="QRP34" s="1419"/>
      <c r="QRQ34" s="1424"/>
      <c r="QRR34" s="1421"/>
      <c r="QRS34" s="1419"/>
      <c r="QRT34" s="1423"/>
      <c r="QRU34" s="4889"/>
      <c r="QRV34" s="1425"/>
      <c r="QRW34" s="1425"/>
      <c r="QRX34" s="1425"/>
      <c r="QRY34" s="7772" t="s">
        <v>3191</v>
      </c>
      <c r="QRZ34" s="7777"/>
      <c r="QSA34" s="1420">
        <f>SUM(QSB34:QSE34)</f>
        <v>0</v>
      </c>
      <c r="QSB34" s="1421"/>
      <c r="QSC34" s="1422"/>
      <c r="QSD34" s="1422"/>
      <c r="QSE34" s="1423"/>
      <c r="QSF34" s="1419"/>
      <c r="QSG34" s="1424"/>
      <c r="QSH34" s="1421"/>
      <c r="QSI34" s="1419"/>
      <c r="QSJ34" s="1423"/>
      <c r="QSK34" s="4889"/>
      <c r="QSL34" s="1425"/>
      <c r="QSM34" s="1425"/>
      <c r="QSN34" s="1425"/>
      <c r="QSO34" s="7772" t="s">
        <v>3191</v>
      </c>
      <c r="QSP34" s="7777"/>
      <c r="QSQ34" s="1420">
        <f>SUM(QSR34:QSU34)</f>
        <v>0</v>
      </c>
      <c r="QSR34" s="1421"/>
      <c r="QSS34" s="1422"/>
      <c r="QST34" s="1422"/>
      <c r="QSU34" s="1423"/>
      <c r="QSV34" s="1419"/>
      <c r="QSW34" s="1424"/>
      <c r="QSX34" s="1421"/>
      <c r="QSY34" s="1419"/>
      <c r="QSZ34" s="1423"/>
      <c r="QTA34" s="4889"/>
      <c r="QTB34" s="1425"/>
      <c r="QTC34" s="1425"/>
      <c r="QTD34" s="1425"/>
      <c r="QTE34" s="7772" t="s">
        <v>3191</v>
      </c>
      <c r="QTF34" s="7777"/>
      <c r="QTG34" s="1420">
        <f>SUM(QTH34:QTK34)</f>
        <v>0</v>
      </c>
      <c r="QTH34" s="1421"/>
      <c r="QTI34" s="1422"/>
      <c r="QTJ34" s="1422"/>
      <c r="QTK34" s="1423"/>
      <c r="QTL34" s="1419"/>
      <c r="QTM34" s="1424"/>
      <c r="QTN34" s="1421"/>
      <c r="QTO34" s="1419"/>
      <c r="QTP34" s="1423"/>
      <c r="QTQ34" s="4889"/>
      <c r="QTR34" s="1425"/>
      <c r="QTS34" s="1425"/>
      <c r="QTT34" s="1425"/>
      <c r="QTU34" s="7772" t="s">
        <v>3191</v>
      </c>
      <c r="QTV34" s="7777"/>
      <c r="QTW34" s="1420">
        <f>SUM(QTX34:QUA34)</f>
        <v>0</v>
      </c>
      <c r="QTX34" s="1421"/>
      <c r="QTY34" s="1422"/>
      <c r="QTZ34" s="1422"/>
      <c r="QUA34" s="1423"/>
      <c r="QUB34" s="1419"/>
      <c r="QUC34" s="1424"/>
      <c r="QUD34" s="1421"/>
      <c r="QUE34" s="1419"/>
      <c r="QUF34" s="1423"/>
      <c r="QUG34" s="4889"/>
      <c r="QUH34" s="1425"/>
      <c r="QUI34" s="1425"/>
      <c r="QUJ34" s="1425"/>
      <c r="QUK34" s="7772" t="s">
        <v>3191</v>
      </c>
      <c r="QUL34" s="7777"/>
      <c r="QUM34" s="1420">
        <f>SUM(QUN34:QUQ34)</f>
        <v>0</v>
      </c>
      <c r="QUN34" s="1421"/>
      <c r="QUO34" s="1422"/>
      <c r="QUP34" s="1422"/>
      <c r="QUQ34" s="1423"/>
      <c r="QUR34" s="1419"/>
      <c r="QUS34" s="1424"/>
      <c r="QUT34" s="1421"/>
      <c r="QUU34" s="1419"/>
      <c r="QUV34" s="1423"/>
      <c r="QUW34" s="4889"/>
      <c r="QUX34" s="1425"/>
      <c r="QUY34" s="1425"/>
      <c r="QUZ34" s="1425"/>
      <c r="QVA34" s="7772" t="s">
        <v>3191</v>
      </c>
      <c r="QVB34" s="7777"/>
      <c r="QVC34" s="1420">
        <f>SUM(QVD34:QVG34)</f>
        <v>0</v>
      </c>
      <c r="QVD34" s="1421"/>
      <c r="QVE34" s="1422"/>
      <c r="QVF34" s="1422"/>
      <c r="QVG34" s="1423"/>
      <c r="QVH34" s="1419"/>
      <c r="QVI34" s="1424"/>
      <c r="QVJ34" s="1421"/>
      <c r="QVK34" s="1419"/>
      <c r="QVL34" s="1423"/>
      <c r="QVM34" s="4889"/>
      <c r="QVN34" s="1425"/>
      <c r="QVO34" s="1425"/>
      <c r="QVP34" s="1425"/>
      <c r="QVQ34" s="7772" t="s">
        <v>3191</v>
      </c>
      <c r="QVR34" s="7777"/>
      <c r="QVS34" s="1420">
        <f>SUM(QVT34:QVW34)</f>
        <v>0</v>
      </c>
      <c r="QVT34" s="1421"/>
      <c r="QVU34" s="1422"/>
      <c r="QVV34" s="1422"/>
      <c r="QVW34" s="1423"/>
      <c r="QVX34" s="1419"/>
      <c r="QVY34" s="1424"/>
      <c r="QVZ34" s="1421"/>
      <c r="QWA34" s="1419"/>
      <c r="QWB34" s="1423"/>
      <c r="QWC34" s="4889"/>
      <c r="QWD34" s="1425"/>
      <c r="QWE34" s="1425"/>
      <c r="QWF34" s="1425"/>
      <c r="QWG34" s="7772" t="s">
        <v>3191</v>
      </c>
      <c r="QWH34" s="7777"/>
      <c r="QWI34" s="1420">
        <f>SUM(QWJ34:QWM34)</f>
        <v>0</v>
      </c>
      <c r="QWJ34" s="1421"/>
      <c r="QWK34" s="1422"/>
      <c r="QWL34" s="1422"/>
      <c r="QWM34" s="1423"/>
      <c r="QWN34" s="1419"/>
      <c r="QWO34" s="1424"/>
      <c r="QWP34" s="1421"/>
      <c r="QWQ34" s="1419"/>
      <c r="QWR34" s="1423"/>
      <c r="QWS34" s="4889"/>
      <c r="QWT34" s="1425"/>
      <c r="QWU34" s="1425"/>
      <c r="QWV34" s="1425"/>
      <c r="QWW34" s="7772" t="s">
        <v>3191</v>
      </c>
      <c r="QWX34" s="7777"/>
      <c r="QWY34" s="1420">
        <f>SUM(QWZ34:QXC34)</f>
        <v>0</v>
      </c>
      <c r="QWZ34" s="1421"/>
      <c r="QXA34" s="1422"/>
      <c r="QXB34" s="1422"/>
      <c r="QXC34" s="1423"/>
      <c r="QXD34" s="1419"/>
      <c r="QXE34" s="1424"/>
      <c r="QXF34" s="1421"/>
      <c r="QXG34" s="1419"/>
      <c r="QXH34" s="1423"/>
      <c r="QXI34" s="4889"/>
      <c r="QXJ34" s="1425"/>
      <c r="QXK34" s="1425"/>
      <c r="QXL34" s="1425"/>
      <c r="QXM34" s="7772" t="s">
        <v>3191</v>
      </c>
      <c r="QXN34" s="7777"/>
      <c r="QXO34" s="1420">
        <f>SUM(QXP34:QXS34)</f>
        <v>0</v>
      </c>
      <c r="QXP34" s="1421"/>
      <c r="QXQ34" s="1422"/>
      <c r="QXR34" s="1422"/>
      <c r="QXS34" s="1423"/>
      <c r="QXT34" s="1419"/>
      <c r="QXU34" s="1424"/>
      <c r="QXV34" s="1421"/>
      <c r="QXW34" s="1419"/>
      <c r="QXX34" s="1423"/>
      <c r="QXY34" s="4889"/>
      <c r="QXZ34" s="1425"/>
      <c r="QYA34" s="1425"/>
      <c r="QYB34" s="1425"/>
      <c r="QYC34" s="7772" t="s">
        <v>3191</v>
      </c>
      <c r="QYD34" s="7777"/>
      <c r="QYE34" s="1420">
        <f>SUM(QYF34:QYI34)</f>
        <v>0</v>
      </c>
      <c r="QYF34" s="1421"/>
      <c r="QYG34" s="1422"/>
      <c r="QYH34" s="1422"/>
      <c r="QYI34" s="1423"/>
      <c r="QYJ34" s="1419"/>
      <c r="QYK34" s="1424"/>
      <c r="QYL34" s="1421"/>
      <c r="QYM34" s="1419"/>
      <c r="QYN34" s="1423"/>
      <c r="QYO34" s="4889"/>
      <c r="QYP34" s="1425"/>
      <c r="QYQ34" s="1425"/>
      <c r="QYR34" s="1425"/>
      <c r="QYS34" s="7772" t="s">
        <v>3191</v>
      </c>
      <c r="QYT34" s="7777"/>
      <c r="QYU34" s="1420">
        <f>SUM(QYV34:QYY34)</f>
        <v>0</v>
      </c>
      <c r="QYV34" s="1421"/>
      <c r="QYW34" s="1422"/>
      <c r="QYX34" s="1422"/>
      <c r="QYY34" s="1423"/>
      <c r="QYZ34" s="1419"/>
      <c r="QZA34" s="1424"/>
      <c r="QZB34" s="1421"/>
      <c r="QZC34" s="1419"/>
      <c r="QZD34" s="1423"/>
      <c r="QZE34" s="4889"/>
      <c r="QZF34" s="1425"/>
      <c r="QZG34" s="1425"/>
      <c r="QZH34" s="1425"/>
      <c r="QZI34" s="7772" t="s">
        <v>3191</v>
      </c>
      <c r="QZJ34" s="7777"/>
      <c r="QZK34" s="1420">
        <f>SUM(QZL34:QZO34)</f>
        <v>0</v>
      </c>
      <c r="QZL34" s="1421"/>
      <c r="QZM34" s="1422"/>
      <c r="QZN34" s="1422"/>
      <c r="QZO34" s="1423"/>
      <c r="QZP34" s="1419"/>
      <c r="QZQ34" s="1424"/>
      <c r="QZR34" s="1421"/>
      <c r="QZS34" s="1419"/>
      <c r="QZT34" s="1423"/>
      <c r="QZU34" s="4889"/>
      <c r="QZV34" s="1425"/>
      <c r="QZW34" s="1425"/>
      <c r="QZX34" s="1425"/>
      <c r="QZY34" s="7772" t="s">
        <v>3191</v>
      </c>
      <c r="QZZ34" s="7777"/>
      <c r="RAA34" s="1420">
        <f>SUM(RAB34:RAE34)</f>
        <v>0</v>
      </c>
      <c r="RAB34" s="1421"/>
      <c r="RAC34" s="1422"/>
      <c r="RAD34" s="1422"/>
      <c r="RAE34" s="1423"/>
      <c r="RAF34" s="1419"/>
      <c r="RAG34" s="1424"/>
      <c r="RAH34" s="1421"/>
      <c r="RAI34" s="1419"/>
      <c r="RAJ34" s="1423"/>
      <c r="RAK34" s="4889"/>
      <c r="RAL34" s="1425"/>
      <c r="RAM34" s="1425"/>
      <c r="RAN34" s="1425"/>
      <c r="RAO34" s="7772" t="s">
        <v>3191</v>
      </c>
      <c r="RAP34" s="7777"/>
      <c r="RAQ34" s="1420">
        <f>SUM(RAR34:RAU34)</f>
        <v>0</v>
      </c>
      <c r="RAR34" s="1421"/>
      <c r="RAS34" s="1422"/>
      <c r="RAT34" s="1422"/>
      <c r="RAU34" s="1423"/>
      <c r="RAV34" s="1419"/>
      <c r="RAW34" s="1424"/>
      <c r="RAX34" s="1421"/>
      <c r="RAY34" s="1419"/>
      <c r="RAZ34" s="1423"/>
      <c r="RBA34" s="4889"/>
      <c r="RBB34" s="1425"/>
      <c r="RBC34" s="1425"/>
      <c r="RBD34" s="1425"/>
      <c r="RBE34" s="7772" t="s">
        <v>3191</v>
      </c>
      <c r="RBF34" s="7777"/>
      <c r="RBG34" s="1420">
        <f>SUM(RBH34:RBK34)</f>
        <v>0</v>
      </c>
      <c r="RBH34" s="1421"/>
      <c r="RBI34" s="1422"/>
      <c r="RBJ34" s="1422"/>
      <c r="RBK34" s="1423"/>
      <c r="RBL34" s="1419"/>
      <c r="RBM34" s="1424"/>
      <c r="RBN34" s="1421"/>
      <c r="RBO34" s="1419"/>
      <c r="RBP34" s="1423"/>
      <c r="RBQ34" s="4889"/>
      <c r="RBR34" s="1425"/>
      <c r="RBS34" s="1425"/>
      <c r="RBT34" s="1425"/>
      <c r="RBU34" s="7772" t="s">
        <v>3191</v>
      </c>
      <c r="RBV34" s="7777"/>
      <c r="RBW34" s="1420">
        <f>SUM(RBX34:RCA34)</f>
        <v>0</v>
      </c>
      <c r="RBX34" s="1421"/>
      <c r="RBY34" s="1422"/>
      <c r="RBZ34" s="1422"/>
      <c r="RCA34" s="1423"/>
      <c r="RCB34" s="1419"/>
      <c r="RCC34" s="1424"/>
      <c r="RCD34" s="1421"/>
      <c r="RCE34" s="1419"/>
      <c r="RCF34" s="1423"/>
      <c r="RCG34" s="4889"/>
      <c r="RCH34" s="1425"/>
      <c r="RCI34" s="1425"/>
      <c r="RCJ34" s="1425"/>
      <c r="RCK34" s="7772" t="s">
        <v>3191</v>
      </c>
      <c r="RCL34" s="7777"/>
      <c r="RCM34" s="1420">
        <f>SUM(RCN34:RCQ34)</f>
        <v>0</v>
      </c>
      <c r="RCN34" s="1421"/>
      <c r="RCO34" s="1422"/>
      <c r="RCP34" s="1422"/>
      <c r="RCQ34" s="1423"/>
      <c r="RCR34" s="1419"/>
      <c r="RCS34" s="1424"/>
      <c r="RCT34" s="1421"/>
      <c r="RCU34" s="1419"/>
      <c r="RCV34" s="1423"/>
      <c r="RCW34" s="4889"/>
      <c r="RCX34" s="1425"/>
      <c r="RCY34" s="1425"/>
      <c r="RCZ34" s="1425"/>
      <c r="RDA34" s="7772" t="s">
        <v>3191</v>
      </c>
      <c r="RDB34" s="7777"/>
      <c r="RDC34" s="1420">
        <f>SUM(RDD34:RDG34)</f>
        <v>0</v>
      </c>
      <c r="RDD34" s="1421"/>
      <c r="RDE34" s="1422"/>
      <c r="RDF34" s="1422"/>
      <c r="RDG34" s="1423"/>
      <c r="RDH34" s="1419"/>
      <c r="RDI34" s="1424"/>
      <c r="RDJ34" s="1421"/>
      <c r="RDK34" s="1419"/>
      <c r="RDL34" s="1423"/>
      <c r="RDM34" s="4889"/>
      <c r="RDN34" s="1425"/>
      <c r="RDO34" s="1425"/>
      <c r="RDP34" s="1425"/>
      <c r="RDQ34" s="7772" t="s">
        <v>3191</v>
      </c>
      <c r="RDR34" s="7777"/>
      <c r="RDS34" s="1420">
        <f>SUM(RDT34:RDW34)</f>
        <v>0</v>
      </c>
      <c r="RDT34" s="1421"/>
      <c r="RDU34" s="1422"/>
      <c r="RDV34" s="1422"/>
      <c r="RDW34" s="1423"/>
      <c r="RDX34" s="1419"/>
      <c r="RDY34" s="1424"/>
      <c r="RDZ34" s="1421"/>
      <c r="REA34" s="1419"/>
      <c r="REB34" s="1423"/>
      <c r="REC34" s="4889"/>
      <c r="RED34" s="1425"/>
      <c r="REE34" s="1425"/>
      <c r="REF34" s="1425"/>
      <c r="REG34" s="7772" t="s">
        <v>3191</v>
      </c>
      <c r="REH34" s="7777"/>
      <c r="REI34" s="1420">
        <f>SUM(REJ34:REM34)</f>
        <v>0</v>
      </c>
      <c r="REJ34" s="1421"/>
      <c r="REK34" s="1422"/>
      <c r="REL34" s="1422"/>
      <c r="REM34" s="1423"/>
      <c r="REN34" s="1419"/>
      <c r="REO34" s="1424"/>
      <c r="REP34" s="1421"/>
      <c r="REQ34" s="1419"/>
      <c r="RER34" s="1423"/>
      <c r="RES34" s="4889"/>
      <c r="RET34" s="1425"/>
      <c r="REU34" s="1425"/>
      <c r="REV34" s="1425"/>
      <c r="REW34" s="7772" t="s">
        <v>3191</v>
      </c>
      <c r="REX34" s="7777"/>
      <c r="REY34" s="1420">
        <f>SUM(REZ34:RFC34)</f>
        <v>0</v>
      </c>
      <c r="REZ34" s="1421"/>
      <c r="RFA34" s="1422"/>
      <c r="RFB34" s="1422"/>
      <c r="RFC34" s="1423"/>
      <c r="RFD34" s="1419"/>
      <c r="RFE34" s="1424"/>
      <c r="RFF34" s="1421"/>
      <c r="RFG34" s="1419"/>
      <c r="RFH34" s="1423"/>
      <c r="RFI34" s="4889"/>
      <c r="RFJ34" s="1425"/>
      <c r="RFK34" s="1425"/>
      <c r="RFL34" s="1425"/>
      <c r="RFM34" s="7772" t="s">
        <v>3191</v>
      </c>
      <c r="RFN34" s="7777"/>
      <c r="RFO34" s="1420">
        <f>SUM(RFP34:RFS34)</f>
        <v>0</v>
      </c>
      <c r="RFP34" s="1421"/>
      <c r="RFQ34" s="1422"/>
      <c r="RFR34" s="1422"/>
      <c r="RFS34" s="1423"/>
      <c r="RFT34" s="1419"/>
      <c r="RFU34" s="1424"/>
      <c r="RFV34" s="1421"/>
      <c r="RFW34" s="1419"/>
      <c r="RFX34" s="1423"/>
      <c r="RFY34" s="4889"/>
      <c r="RFZ34" s="1425"/>
      <c r="RGA34" s="1425"/>
      <c r="RGB34" s="1425"/>
      <c r="RGC34" s="7772" t="s">
        <v>3191</v>
      </c>
      <c r="RGD34" s="7777"/>
      <c r="RGE34" s="1420">
        <f>SUM(RGF34:RGI34)</f>
        <v>0</v>
      </c>
      <c r="RGF34" s="1421"/>
      <c r="RGG34" s="1422"/>
      <c r="RGH34" s="1422"/>
      <c r="RGI34" s="1423"/>
      <c r="RGJ34" s="1419"/>
      <c r="RGK34" s="1424"/>
      <c r="RGL34" s="1421"/>
      <c r="RGM34" s="1419"/>
      <c r="RGN34" s="1423"/>
      <c r="RGO34" s="4889"/>
      <c r="RGP34" s="1425"/>
      <c r="RGQ34" s="1425"/>
      <c r="RGR34" s="1425"/>
      <c r="RGS34" s="7772" t="s">
        <v>3191</v>
      </c>
      <c r="RGT34" s="7777"/>
      <c r="RGU34" s="1420">
        <f>SUM(RGV34:RGY34)</f>
        <v>0</v>
      </c>
      <c r="RGV34" s="1421"/>
      <c r="RGW34" s="1422"/>
      <c r="RGX34" s="1422"/>
      <c r="RGY34" s="1423"/>
      <c r="RGZ34" s="1419"/>
      <c r="RHA34" s="1424"/>
      <c r="RHB34" s="1421"/>
      <c r="RHC34" s="1419"/>
      <c r="RHD34" s="1423"/>
      <c r="RHE34" s="4889"/>
      <c r="RHF34" s="1425"/>
      <c r="RHG34" s="1425"/>
      <c r="RHH34" s="1425"/>
      <c r="RHI34" s="7772" t="s">
        <v>3191</v>
      </c>
      <c r="RHJ34" s="7777"/>
      <c r="RHK34" s="1420">
        <f>SUM(RHL34:RHO34)</f>
        <v>0</v>
      </c>
      <c r="RHL34" s="1421"/>
      <c r="RHM34" s="1422"/>
      <c r="RHN34" s="1422"/>
      <c r="RHO34" s="1423"/>
      <c r="RHP34" s="1419"/>
      <c r="RHQ34" s="1424"/>
      <c r="RHR34" s="1421"/>
      <c r="RHS34" s="1419"/>
      <c r="RHT34" s="1423"/>
      <c r="RHU34" s="4889"/>
      <c r="RHV34" s="1425"/>
      <c r="RHW34" s="1425"/>
      <c r="RHX34" s="1425"/>
      <c r="RHY34" s="7772" t="s">
        <v>3191</v>
      </c>
      <c r="RHZ34" s="7777"/>
      <c r="RIA34" s="1420">
        <f>SUM(RIB34:RIE34)</f>
        <v>0</v>
      </c>
      <c r="RIB34" s="1421"/>
      <c r="RIC34" s="1422"/>
      <c r="RID34" s="1422"/>
      <c r="RIE34" s="1423"/>
      <c r="RIF34" s="1419"/>
      <c r="RIG34" s="1424"/>
      <c r="RIH34" s="1421"/>
      <c r="RII34" s="1419"/>
      <c r="RIJ34" s="1423"/>
      <c r="RIK34" s="4889"/>
      <c r="RIL34" s="1425"/>
      <c r="RIM34" s="1425"/>
      <c r="RIN34" s="1425"/>
      <c r="RIO34" s="7772" t="s">
        <v>3191</v>
      </c>
      <c r="RIP34" s="7777"/>
      <c r="RIQ34" s="1420">
        <f>SUM(RIR34:RIU34)</f>
        <v>0</v>
      </c>
      <c r="RIR34" s="1421"/>
      <c r="RIS34" s="1422"/>
      <c r="RIT34" s="1422"/>
      <c r="RIU34" s="1423"/>
      <c r="RIV34" s="1419"/>
      <c r="RIW34" s="1424"/>
      <c r="RIX34" s="1421"/>
      <c r="RIY34" s="1419"/>
      <c r="RIZ34" s="1423"/>
      <c r="RJA34" s="4889"/>
      <c r="RJB34" s="1425"/>
      <c r="RJC34" s="1425"/>
      <c r="RJD34" s="1425"/>
      <c r="RJE34" s="7772" t="s">
        <v>3191</v>
      </c>
      <c r="RJF34" s="7777"/>
      <c r="RJG34" s="1420">
        <f>SUM(RJH34:RJK34)</f>
        <v>0</v>
      </c>
      <c r="RJH34" s="1421"/>
      <c r="RJI34" s="1422"/>
      <c r="RJJ34" s="1422"/>
      <c r="RJK34" s="1423"/>
      <c r="RJL34" s="1419"/>
      <c r="RJM34" s="1424"/>
      <c r="RJN34" s="1421"/>
      <c r="RJO34" s="1419"/>
      <c r="RJP34" s="1423"/>
      <c r="RJQ34" s="4889"/>
      <c r="RJR34" s="1425"/>
      <c r="RJS34" s="1425"/>
      <c r="RJT34" s="1425"/>
      <c r="RJU34" s="7772" t="s">
        <v>3191</v>
      </c>
      <c r="RJV34" s="7777"/>
      <c r="RJW34" s="1420">
        <f>SUM(RJX34:RKA34)</f>
        <v>0</v>
      </c>
      <c r="RJX34" s="1421"/>
      <c r="RJY34" s="1422"/>
      <c r="RJZ34" s="1422"/>
      <c r="RKA34" s="1423"/>
      <c r="RKB34" s="1419"/>
      <c r="RKC34" s="1424"/>
      <c r="RKD34" s="1421"/>
      <c r="RKE34" s="1419"/>
      <c r="RKF34" s="1423"/>
      <c r="RKG34" s="4889"/>
      <c r="RKH34" s="1425"/>
      <c r="RKI34" s="1425"/>
      <c r="RKJ34" s="1425"/>
      <c r="RKK34" s="7772" t="s">
        <v>3191</v>
      </c>
      <c r="RKL34" s="7777"/>
      <c r="RKM34" s="1420">
        <f>SUM(RKN34:RKQ34)</f>
        <v>0</v>
      </c>
      <c r="RKN34" s="1421"/>
      <c r="RKO34" s="1422"/>
      <c r="RKP34" s="1422"/>
      <c r="RKQ34" s="1423"/>
      <c r="RKR34" s="1419"/>
      <c r="RKS34" s="1424"/>
      <c r="RKT34" s="1421"/>
      <c r="RKU34" s="1419"/>
      <c r="RKV34" s="1423"/>
      <c r="RKW34" s="4889"/>
      <c r="RKX34" s="1425"/>
      <c r="RKY34" s="1425"/>
      <c r="RKZ34" s="1425"/>
      <c r="RLA34" s="7772" t="s">
        <v>3191</v>
      </c>
      <c r="RLB34" s="7777"/>
      <c r="RLC34" s="1420">
        <f>SUM(RLD34:RLG34)</f>
        <v>0</v>
      </c>
      <c r="RLD34" s="1421"/>
      <c r="RLE34" s="1422"/>
      <c r="RLF34" s="1422"/>
      <c r="RLG34" s="1423"/>
      <c r="RLH34" s="1419"/>
      <c r="RLI34" s="1424"/>
      <c r="RLJ34" s="1421"/>
      <c r="RLK34" s="1419"/>
      <c r="RLL34" s="1423"/>
      <c r="RLM34" s="4889"/>
      <c r="RLN34" s="1425"/>
      <c r="RLO34" s="1425"/>
      <c r="RLP34" s="1425"/>
      <c r="RLQ34" s="7772" t="s">
        <v>3191</v>
      </c>
      <c r="RLR34" s="7777"/>
      <c r="RLS34" s="1420">
        <f>SUM(RLT34:RLW34)</f>
        <v>0</v>
      </c>
      <c r="RLT34" s="1421"/>
      <c r="RLU34" s="1422"/>
      <c r="RLV34" s="1422"/>
      <c r="RLW34" s="1423"/>
      <c r="RLX34" s="1419"/>
      <c r="RLY34" s="1424"/>
      <c r="RLZ34" s="1421"/>
      <c r="RMA34" s="1419"/>
      <c r="RMB34" s="1423"/>
      <c r="RMC34" s="4889"/>
      <c r="RMD34" s="1425"/>
      <c r="RME34" s="1425"/>
      <c r="RMF34" s="1425"/>
      <c r="RMG34" s="7772" t="s">
        <v>3191</v>
      </c>
      <c r="RMH34" s="7777"/>
      <c r="RMI34" s="1420">
        <f>SUM(RMJ34:RMM34)</f>
        <v>0</v>
      </c>
      <c r="RMJ34" s="1421"/>
      <c r="RMK34" s="1422"/>
      <c r="RML34" s="1422"/>
      <c r="RMM34" s="1423"/>
      <c r="RMN34" s="1419"/>
      <c r="RMO34" s="1424"/>
      <c r="RMP34" s="1421"/>
      <c r="RMQ34" s="1419"/>
      <c r="RMR34" s="1423"/>
      <c r="RMS34" s="4889"/>
      <c r="RMT34" s="1425"/>
      <c r="RMU34" s="1425"/>
      <c r="RMV34" s="1425"/>
      <c r="RMW34" s="7772" t="s">
        <v>3191</v>
      </c>
      <c r="RMX34" s="7777"/>
      <c r="RMY34" s="1420">
        <f>SUM(RMZ34:RNC34)</f>
        <v>0</v>
      </c>
      <c r="RMZ34" s="1421"/>
      <c r="RNA34" s="1422"/>
      <c r="RNB34" s="1422"/>
      <c r="RNC34" s="1423"/>
      <c r="RND34" s="1419"/>
      <c r="RNE34" s="1424"/>
      <c r="RNF34" s="1421"/>
      <c r="RNG34" s="1419"/>
      <c r="RNH34" s="1423"/>
      <c r="RNI34" s="4889"/>
      <c r="RNJ34" s="1425"/>
      <c r="RNK34" s="1425"/>
      <c r="RNL34" s="1425"/>
      <c r="RNM34" s="7772" t="s">
        <v>3191</v>
      </c>
      <c r="RNN34" s="7777"/>
      <c r="RNO34" s="1420">
        <f>SUM(RNP34:RNS34)</f>
        <v>0</v>
      </c>
      <c r="RNP34" s="1421"/>
      <c r="RNQ34" s="1422"/>
      <c r="RNR34" s="1422"/>
      <c r="RNS34" s="1423"/>
      <c r="RNT34" s="1419"/>
      <c r="RNU34" s="1424"/>
      <c r="RNV34" s="1421"/>
      <c r="RNW34" s="1419"/>
      <c r="RNX34" s="1423"/>
      <c r="RNY34" s="4889"/>
      <c r="RNZ34" s="1425"/>
      <c r="ROA34" s="1425"/>
      <c r="ROB34" s="1425"/>
      <c r="ROC34" s="7772" t="s">
        <v>3191</v>
      </c>
      <c r="ROD34" s="7777"/>
      <c r="ROE34" s="1420">
        <f>SUM(ROF34:ROI34)</f>
        <v>0</v>
      </c>
      <c r="ROF34" s="1421"/>
      <c r="ROG34" s="1422"/>
      <c r="ROH34" s="1422"/>
      <c r="ROI34" s="1423"/>
      <c r="ROJ34" s="1419"/>
      <c r="ROK34" s="1424"/>
      <c r="ROL34" s="1421"/>
      <c r="ROM34" s="1419"/>
      <c r="RON34" s="1423"/>
      <c r="ROO34" s="4889"/>
      <c r="ROP34" s="1425"/>
      <c r="ROQ34" s="1425"/>
      <c r="ROR34" s="1425"/>
      <c r="ROS34" s="7772" t="s">
        <v>3191</v>
      </c>
      <c r="ROT34" s="7777"/>
      <c r="ROU34" s="1420">
        <f>SUM(ROV34:ROY34)</f>
        <v>0</v>
      </c>
      <c r="ROV34" s="1421"/>
      <c r="ROW34" s="1422"/>
      <c r="ROX34" s="1422"/>
      <c r="ROY34" s="1423"/>
      <c r="ROZ34" s="1419"/>
      <c r="RPA34" s="1424"/>
      <c r="RPB34" s="1421"/>
      <c r="RPC34" s="1419"/>
      <c r="RPD34" s="1423"/>
      <c r="RPE34" s="4889"/>
      <c r="RPF34" s="1425"/>
      <c r="RPG34" s="1425"/>
      <c r="RPH34" s="1425"/>
      <c r="RPI34" s="7772" t="s">
        <v>3191</v>
      </c>
      <c r="RPJ34" s="7777"/>
      <c r="RPK34" s="1420">
        <f>SUM(RPL34:RPO34)</f>
        <v>0</v>
      </c>
      <c r="RPL34" s="1421"/>
      <c r="RPM34" s="1422"/>
      <c r="RPN34" s="1422"/>
      <c r="RPO34" s="1423"/>
      <c r="RPP34" s="1419"/>
      <c r="RPQ34" s="1424"/>
      <c r="RPR34" s="1421"/>
      <c r="RPS34" s="1419"/>
      <c r="RPT34" s="1423"/>
      <c r="RPU34" s="4889"/>
      <c r="RPV34" s="1425"/>
      <c r="RPW34" s="1425"/>
      <c r="RPX34" s="1425"/>
      <c r="RPY34" s="7772" t="s">
        <v>3191</v>
      </c>
      <c r="RPZ34" s="7777"/>
      <c r="RQA34" s="1420">
        <f>SUM(RQB34:RQE34)</f>
        <v>0</v>
      </c>
      <c r="RQB34" s="1421"/>
      <c r="RQC34" s="1422"/>
      <c r="RQD34" s="1422"/>
      <c r="RQE34" s="1423"/>
      <c r="RQF34" s="1419"/>
      <c r="RQG34" s="1424"/>
      <c r="RQH34" s="1421"/>
      <c r="RQI34" s="1419"/>
      <c r="RQJ34" s="1423"/>
      <c r="RQK34" s="4889"/>
      <c r="RQL34" s="1425"/>
      <c r="RQM34" s="1425"/>
      <c r="RQN34" s="1425"/>
      <c r="RQO34" s="7772" t="s">
        <v>3191</v>
      </c>
      <c r="RQP34" s="7777"/>
      <c r="RQQ34" s="1420">
        <f>SUM(RQR34:RQU34)</f>
        <v>0</v>
      </c>
      <c r="RQR34" s="1421"/>
      <c r="RQS34" s="1422"/>
      <c r="RQT34" s="1422"/>
      <c r="RQU34" s="1423"/>
      <c r="RQV34" s="1419"/>
      <c r="RQW34" s="1424"/>
      <c r="RQX34" s="1421"/>
      <c r="RQY34" s="1419"/>
      <c r="RQZ34" s="1423"/>
      <c r="RRA34" s="4889"/>
      <c r="RRB34" s="1425"/>
      <c r="RRC34" s="1425"/>
      <c r="RRD34" s="1425"/>
      <c r="RRE34" s="7772" t="s">
        <v>3191</v>
      </c>
      <c r="RRF34" s="7777"/>
      <c r="RRG34" s="1420">
        <f>SUM(RRH34:RRK34)</f>
        <v>0</v>
      </c>
      <c r="RRH34" s="1421"/>
      <c r="RRI34" s="1422"/>
      <c r="RRJ34" s="1422"/>
      <c r="RRK34" s="1423"/>
      <c r="RRL34" s="1419"/>
      <c r="RRM34" s="1424"/>
      <c r="RRN34" s="1421"/>
      <c r="RRO34" s="1419"/>
      <c r="RRP34" s="1423"/>
      <c r="RRQ34" s="4889"/>
      <c r="RRR34" s="1425"/>
      <c r="RRS34" s="1425"/>
      <c r="RRT34" s="1425"/>
      <c r="RRU34" s="7772" t="s">
        <v>3191</v>
      </c>
      <c r="RRV34" s="7777"/>
      <c r="RRW34" s="1420">
        <f>SUM(RRX34:RSA34)</f>
        <v>0</v>
      </c>
      <c r="RRX34" s="1421"/>
      <c r="RRY34" s="1422"/>
      <c r="RRZ34" s="1422"/>
      <c r="RSA34" s="1423"/>
      <c r="RSB34" s="1419"/>
      <c r="RSC34" s="1424"/>
      <c r="RSD34" s="1421"/>
      <c r="RSE34" s="1419"/>
      <c r="RSF34" s="1423"/>
      <c r="RSG34" s="4889"/>
      <c r="RSH34" s="1425"/>
      <c r="RSI34" s="1425"/>
      <c r="RSJ34" s="1425"/>
      <c r="RSK34" s="7772" t="s">
        <v>3191</v>
      </c>
      <c r="RSL34" s="7777"/>
      <c r="RSM34" s="1420">
        <f>SUM(RSN34:RSQ34)</f>
        <v>0</v>
      </c>
      <c r="RSN34" s="1421"/>
      <c r="RSO34" s="1422"/>
      <c r="RSP34" s="1422"/>
      <c r="RSQ34" s="1423"/>
      <c r="RSR34" s="1419"/>
      <c r="RSS34" s="1424"/>
      <c r="RST34" s="1421"/>
      <c r="RSU34" s="1419"/>
      <c r="RSV34" s="1423"/>
      <c r="RSW34" s="4889"/>
      <c r="RSX34" s="1425"/>
      <c r="RSY34" s="1425"/>
      <c r="RSZ34" s="1425"/>
      <c r="RTA34" s="7772" t="s">
        <v>3191</v>
      </c>
      <c r="RTB34" s="7777"/>
      <c r="RTC34" s="1420">
        <f>SUM(RTD34:RTG34)</f>
        <v>0</v>
      </c>
      <c r="RTD34" s="1421"/>
      <c r="RTE34" s="1422"/>
      <c r="RTF34" s="1422"/>
      <c r="RTG34" s="1423"/>
      <c r="RTH34" s="1419"/>
      <c r="RTI34" s="1424"/>
      <c r="RTJ34" s="1421"/>
      <c r="RTK34" s="1419"/>
      <c r="RTL34" s="1423"/>
      <c r="RTM34" s="4889"/>
      <c r="RTN34" s="1425"/>
      <c r="RTO34" s="1425"/>
      <c r="RTP34" s="1425"/>
      <c r="RTQ34" s="7772" t="s">
        <v>3191</v>
      </c>
      <c r="RTR34" s="7777"/>
      <c r="RTS34" s="1420">
        <f>SUM(RTT34:RTW34)</f>
        <v>0</v>
      </c>
      <c r="RTT34" s="1421"/>
      <c r="RTU34" s="1422"/>
      <c r="RTV34" s="1422"/>
      <c r="RTW34" s="1423"/>
      <c r="RTX34" s="1419"/>
      <c r="RTY34" s="1424"/>
      <c r="RTZ34" s="1421"/>
      <c r="RUA34" s="1419"/>
      <c r="RUB34" s="1423"/>
      <c r="RUC34" s="4889"/>
      <c r="RUD34" s="1425"/>
      <c r="RUE34" s="1425"/>
      <c r="RUF34" s="1425"/>
      <c r="RUG34" s="7772" t="s">
        <v>3191</v>
      </c>
      <c r="RUH34" s="7777"/>
      <c r="RUI34" s="1420">
        <f>SUM(RUJ34:RUM34)</f>
        <v>0</v>
      </c>
      <c r="RUJ34" s="1421"/>
      <c r="RUK34" s="1422"/>
      <c r="RUL34" s="1422"/>
      <c r="RUM34" s="1423"/>
      <c r="RUN34" s="1419"/>
      <c r="RUO34" s="1424"/>
      <c r="RUP34" s="1421"/>
      <c r="RUQ34" s="1419"/>
      <c r="RUR34" s="1423"/>
      <c r="RUS34" s="4889"/>
      <c r="RUT34" s="1425"/>
      <c r="RUU34" s="1425"/>
      <c r="RUV34" s="1425"/>
      <c r="RUW34" s="7772" t="s">
        <v>3191</v>
      </c>
      <c r="RUX34" s="7777"/>
      <c r="RUY34" s="1420">
        <f>SUM(RUZ34:RVC34)</f>
        <v>0</v>
      </c>
      <c r="RUZ34" s="1421"/>
      <c r="RVA34" s="1422"/>
      <c r="RVB34" s="1422"/>
      <c r="RVC34" s="1423"/>
      <c r="RVD34" s="1419"/>
      <c r="RVE34" s="1424"/>
      <c r="RVF34" s="1421"/>
      <c r="RVG34" s="1419"/>
      <c r="RVH34" s="1423"/>
      <c r="RVI34" s="4889"/>
      <c r="RVJ34" s="1425"/>
      <c r="RVK34" s="1425"/>
      <c r="RVL34" s="1425"/>
      <c r="RVM34" s="7772" t="s">
        <v>3191</v>
      </c>
      <c r="RVN34" s="7777"/>
      <c r="RVO34" s="1420">
        <f>SUM(RVP34:RVS34)</f>
        <v>0</v>
      </c>
      <c r="RVP34" s="1421"/>
      <c r="RVQ34" s="1422"/>
      <c r="RVR34" s="1422"/>
      <c r="RVS34" s="1423"/>
      <c r="RVT34" s="1419"/>
      <c r="RVU34" s="1424"/>
      <c r="RVV34" s="1421"/>
      <c r="RVW34" s="1419"/>
      <c r="RVX34" s="1423"/>
      <c r="RVY34" s="4889"/>
      <c r="RVZ34" s="1425"/>
      <c r="RWA34" s="1425"/>
      <c r="RWB34" s="1425"/>
      <c r="RWC34" s="7772" t="s">
        <v>3191</v>
      </c>
      <c r="RWD34" s="7777"/>
      <c r="RWE34" s="1420">
        <f>SUM(RWF34:RWI34)</f>
        <v>0</v>
      </c>
      <c r="RWF34" s="1421"/>
      <c r="RWG34" s="1422"/>
      <c r="RWH34" s="1422"/>
      <c r="RWI34" s="1423"/>
      <c r="RWJ34" s="1419"/>
      <c r="RWK34" s="1424"/>
      <c r="RWL34" s="1421"/>
      <c r="RWM34" s="1419"/>
      <c r="RWN34" s="1423"/>
      <c r="RWO34" s="4889"/>
      <c r="RWP34" s="1425"/>
      <c r="RWQ34" s="1425"/>
      <c r="RWR34" s="1425"/>
      <c r="RWS34" s="7772" t="s">
        <v>3191</v>
      </c>
      <c r="RWT34" s="7777"/>
      <c r="RWU34" s="1420">
        <f>SUM(RWV34:RWY34)</f>
        <v>0</v>
      </c>
      <c r="RWV34" s="1421"/>
      <c r="RWW34" s="1422"/>
      <c r="RWX34" s="1422"/>
      <c r="RWY34" s="1423"/>
      <c r="RWZ34" s="1419"/>
      <c r="RXA34" s="1424"/>
      <c r="RXB34" s="1421"/>
      <c r="RXC34" s="1419"/>
      <c r="RXD34" s="1423"/>
      <c r="RXE34" s="4889"/>
      <c r="RXF34" s="1425"/>
      <c r="RXG34" s="1425"/>
      <c r="RXH34" s="1425"/>
      <c r="RXI34" s="7772" t="s">
        <v>3191</v>
      </c>
      <c r="RXJ34" s="7777"/>
      <c r="RXK34" s="1420">
        <f>SUM(RXL34:RXO34)</f>
        <v>0</v>
      </c>
      <c r="RXL34" s="1421"/>
      <c r="RXM34" s="1422"/>
      <c r="RXN34" s="1422"/>
      <c r="RXO34" s="1423"/>
      <c r="RXP34" s="1419"/>
      <c r="RXQ34" s="1424"/>
      <c r="RXR34" s="1421"/>
      <c r="RXS34" s="1419"/>
      <c r="RXT34" s="1423"/>
      <c r="RXU34" s="4889"/>
      <c r="RXV34" s="1425"/>
      <c r="RXW34" s="1425"/>
      <c r="RXX34" s="1425"/>
      <c r="RXY34" s="7772" t="s">
        <v>3191</v>
      </c>
      <c r="RXZ34" s="7777"/>
      <c r="RYA34" s="1420">
        <f>SUM(RYB34:RYE34)</f>
        <v>0</v>
      </c>
      <c r="RYB34" s="1421"/>
      <c r="RYC34" s="1422"/>
      <c r="RYD34" s="1422"/>
      <c r="RYE34" s="1423"/>
      <c r="RYF34" s="1419"/>
      <c r="RYG34" s="1424"/>
      <c r="RYH34" s="1421"/>
      <c r="RYI34" s="1419"/>
      <c r="RYJ34" s="1423"/>
      <c r="RYK34" s="4889"/>
      <c r="RYL34" s="1425"/>
      <c r="RYM34" s="1425"/>
      <c r="RYN34" s="1425"/>
      <c r="RYO34" s="7772" t="s">
        <v>3191</v>
      </c>
      <c r="RYP34" s="7777"/>
      <c r="RYQ34" s="1420">
        <f>SUM(RYR34:RYU34)</f>
        <v>0</v>
      </c>
      <c r="RYR34" s="1421"/>
      <c r="RYS34" s="1422"/>
      <c r="RYT34" s="1422"/>
      <c r="RYU34" s="1423"/>
      <c r="RYV34" s="1419"/>
      <c r="RYW34" s="1424"/>
      <c r="RYX34" s="1421"/>
      <c r="RYY34" s="1419"/>
      <c r="RYZ34" s="1423"/>
      <c r="RZA34" s="4889"/>
      <c r="RZB34" s="1425"/>
      <c r="RZC34" s="1425"/>
      <c r="RZD34" s="1425"/>
      <c r="RZE34" s="7772" t="s">
        <v>3191</v>
      </c>
      <c r="RZF34" s="7777"/>
      <c r="RZG34" s="1420">
        <f>SUM(RZH34:RZK34)</f>
        <v>0</v>
      </c>
      <c r="RZH34" s="1421"/>
      <c r="RZI34" s="1422"/>
      <c r="RZJ34" s="1422"/>
      <c r="RZK34" s="1423"/>
      <c r="RZL34" s="1419"/>
      <c r="RZM34" s="1424"/>
      <c r="RZN34" s="1421"/>
      <c r="RZO34" s="1419"/>
      <c r="RZP34" s="1423"/>
      <c r="RZQ34" s="4889"/>
      <c r="RZR34" s="1425"/>
      <c r="RZS34" s="1425"/>
      <c r="RZT34" s="1425"/>
      <c r="RZU34" s="7772" t="s">
        <v>3191</v>
      </c>
      <c r="RZV34" s="7777"/>
      <c r="RZW34" s="1420">
        <f>SUM(RZX34:SAA34)</f>
        <v>0</v>
      </c>
      <c r="RZX34" s="1421"/>
      <c r="RZY34" s="1422"/>
      <c r="RZZ34" s="1422"/>
      <c r="SAA34" s="1423"/>
      <c r="SAB34" s="1419"/>
      <c r="SAC34" s="1424"/>
      <c r="SAD34" s="1421"/>
      <c r="SAE34" s="1419"/>
      <c r="SAF34" s="1423"/>
      <c r="SAG34" s="4889"/>
      <c r="SAH34" s="1425"/>
      <c r="SAI34" s="1425"/>
      <c r="SAJ34" s="1425"/>
      <c r="SAK34" s="7772" t="s">
        <v>3191</v>
      </c>
      <c r="SAL34" s="7777"/>
      <c r="SAM34" s="1420">
        <f>SUM(SAN34:SAQ34)</f>
        <v>0</v>
      </c>
      <c r="SAN34" s="1421"/>
      <c r="SAO34" s="1422"/>
      <c r="SAP34" s="1422"/>
      <c r="SAQ34" s="1423"/>
      <c r="SAR34" s="1419"/>
      <c r="SAS34" s="1424"/>
      <c r="SAT34" s="1421"/>
      <c r="SAU34" s="1419"/>
      <c r="SAV34" s="1423"/>
      <c r="SAW34" s="4889"/>
      <c r="SAX34" s="1425"/>
      <c r="SAY34" s="1425"/>
      <c r="SAZ34" s="1425"/>
      <c r="SBA34" s="7772" t="s">
        <v>3191</v>
      </c>
      <c r="SBB34" s="7777"/>
      <c r="SBC34" s="1420">
        <f>SUM(SBD34:SBG34)</f>
        <v>0</v>
      </c>
      <c r="SBD34" s="1421"/>
      <c r="SBE34" s="1422"/>
      <c r="SBF34" s="1422"/>
      <c r="SBG34" s="1423"/>
      <c r="SBH34" s="1419"/>
      <c r="SBI34" s="1424"/>
      <c r="SBJ34" s="1421"/>
      <c r="SBK34" s="1419"/>
      <c r="SBL34" s="1423"/>
      <c r="SBM34" s="4889"/>
      <c r="SBN34" s="1425"/>
      <c r="SBO34" s="1425"/>
      <c r="SBP34" s="1425"/>
      <c r="SBQ34" s="7772" t="s">
        <v>3191</v>
      </c>
      <c r="SBR34" s="7777"/>
      <c r="SBS34" s="1420">
        <f>SUM(SBT34:SBW34)</f>
        <v>0</v>
      </c>
      <c r="SBT34" s="1421"/>
      <c r="SBU34" s="1422"/>
      <c r="SBV34" s="1422"/>
      <c r="SBW34" s="1423"/>
      <c r="SBX34" s="1419"/>
      <c r="SBY34" s="1424"/>
      <c r="SBZ34" s="1421"/>
      <c r="SCA34" s="1419"/>
      <c r="SCB34" s="1423"/>
      <c r="SCC34" s="4889"/>
      <c r="SCD34" s="1425"/>
      <c r="SCE34" s="1425"/>
      <c r="SCF34" s="1425"/>
      <c r="SCG34" s="7772" t="s">
        <v>3191</v>
      </c>
      <c r="SCH34" s="7777"/>
      <c r="SCI34" s="1420">
        <f>SUM(SCJ34:SCM34)</f>
        <v>0</v>
      </c>
      <c r="SCJ34" s="1421"/>
      <c r="SCK34" s="1422"/>
      <c r="SCL34" s="1422"/>
      <c r="SCM34" s="1423"/>
      <c r="SCN34" s="1419"/>
      <c r="SCO34" s="1424"/>
      <c r="SCP34" s="1421"/>
      <c r="SCQ34" s="1419"/>
      <c r="SCR34" s="1423"/>
      <c r="SCS34" s="4889"/>
      <c r="SCT34" s="1425"/>
      <c r="SCU34" s="1425"/>
      <c r="SCV34" s="1425"/>
      <c r="SCW34" s="7772" t="s">
        <v>3191</v>
      </c>
      <c r="SCX34" s="7777"/>
      <c r="SCY34" s="1420">
        <f>SUM(SCZ34:SDC34)</f>
        <v>0</v>
      </c>
      <c r="SCZ34" s="1421"/>
      <c r="SDA34" s="1422"/>
      <c r="SDB34" s="1422"/>
      <c r="SDC34" s="1423"/>
      <c r="SDD34" s="1419"/>
      <c r="SDE34" s="1424"/>
      <c r="SDF34" s="1421"/>
      <c r="SDG34" s="1419"/>
      <c r="SDH34" s="1423"/>
      <c r="SDI34" s="4889"/>
      <c r="SDJ34" s="1425"/>
      <c r="SDK34" s="1425"/>
      <c r="SDL34" s="1425"/>
      <c r="SDM34" s="7772" t="s">
        <v>3191</v>
      </c>
      <c r="SDN34" s="7777"/>
      <c r="SDO34" s="1420">
        <f>SUM(SDP34:SDS34)</f>
        <v>0</v>
      </c>
      <c r="SDP34" s="1421"/>
      <c r="SDQ34" s="1422"/>
      <c r="SDR34" s="1422"/>
      <c r="SDS34" s="1423"/>
      <c r="SDT34" s="1419"/>
      <c r="SDU34" s="1424"/>
      <c r="SDV34" s="1421"/>
      <c r="SDW34" s="1419"/>
      <c r="SDX34" s="1423"/>
      <c r="SDY34" s="4889"/>
      <c r="SDZ34" s="1425"/>
      <c r="SEA34" s="1425"/>
      <c r="SEB34" s="1425"/>
      <c r="SEC34" s="7772" t="s">
        <v>3191</v>
      </c>
      <c r="SED34" s="7777"/>
      <c r="SEE34" s="1420">
        <f>SUM(SEF34:SEI34)</f>
        <v>0</v>
      </c>
      <c r="SEF34" s="1421"/>
      <c r="SEG34" s="1422"/>
      <c r="SEH34" s="1422"/>
      <c r="SEI34" s="1423"/>
      <c r="SEJ34" s="1419"/>
      <c r="SEK34" s="1424"/>
      <c r="SEL34" s="1421"/>
      <c r="SEM34" s="1419"/>
      <c r="SEN34" s="1423"/>
      <c r="SEO34" s="4889"/>
      <c r="SEP34" s="1425"/>
      <c r="SEQ34" s="1425"/>
      <c r="SER34" s="1425"/>
      <c r="SES34" s="7772" t="s">
        <v>3191</v>
      </c>
      <c r="SET34" s="7777"/>
      <c r="SEU34" s="1420">
        <f>SUM(SEV34:SEY34)</f>
        <v>0</v>
      </c>
      <c r="SEV34" s="1421"/>
      <c r="SEW34" s="1422"/>
      <c r="SEX34" s="1422"/>
      <c r="SEY34" s="1423"/>
      <c r="SEZ34" s="1419"/>
      <c r="SFA34" s="1424"/>
      <c r="SFB34" s="1421"/>
      <c r="SFC34" s="1419"/>
      <c r="SFD34" s="1423"/>
      <c r="SFE34" s="4889"/>
      <c r="SFF34" s="1425"/>
      <c r="SFG34" s="1425"/>
      <c r="SFH34" s="1425"/>
      <c r="SFI34" s="7772" t="s">
        <v>3191</v>
      </c>
      <c r="SFJ34" s="7777"/>
      <c r="SFK34" s="1420">
        <f>SUM(SFL34:SFO34)</f>
        <v>0</v>
      </c>
      <c r="SFL34" s="1421"/>
      <c r="SFM34" s="1422"/>
      <c r="SFN34" s="1422"/>
      <c r="SFO34" s="1423"/>
      <c r="SFP34" s="1419"/>
      <c r="SFQ34" s="1424"/>
      <c r="SFR34" s="1421"/>
      <c r="SFS34" s="1419"/>
      <c r="SFT34" s="1423"/>
      <c r="SFU34" s="4889"/>
      <c r="SFV34" s="1425"/>
      <c r="SFW34" s="1425"/>
      <c r="SFX34" s="1425"/>
      <c r="SFY34" s="7772" t="s">
        <v>3191</v>
      </c>
      <c r="SFZ34" s="7777"/>
      <c r="SGA34" s="1420">
        <f>SUM(SGB34:SGE34)</f>
        <v>0</v>
      </c>
      <c r="SGB34" s="1421"/>
      <c r="SGC34" s="1422"/>
      <c r="SGD34" s="1422"/>
      <c r="SGE34" s="1423"/>
      <c r="SGF34" s="1419"/>
      <c r="SGG34" s="1424"/>
      <c r="SGH34" s="1421"/>
      <c r="SGI34" s="1419"/>
      <c r="SGJ34" s="1423"/>
      <c r="SGK34" s="4889"/>
      <c r="SGL34" s="1425"/>
      <c r="SGM34" s="1425"/>
      <c r="SGN34" s="1425"/>
      <c r="SGO34" s="7772" t="s">
        <v>3191</v>
      </c>
      <c r="SGP34" s="7777"/>
      <c r="SGQ34" s="1420">
        <f>SUM(SGR34:SGU34)</f>
        <v>0</v>
      </c>
      <c r="SGR34" s="1421"/>
      <c r="SGS34" s="1422"/>
      <c r="SGT34" s="1422"/>
      <c r="SGU34" s="1423"/>
      <c r="SGV34" s="1419"/>
      <c r="SGW34" s="1424"/>
      <c r="SGX34" s="1421"/>
      <c r="SGY34" s="1419"/>
      <c r="SGZ34" s="1423"/>
      <c r="SHA34" s="4889"/>
      <c r="SHB34" s="1425"/>
      <c r="SHC34" s="1425"/>
      <c r="SHD34" s="1425"/>
      <c r="SHE34" s="7772" t="s">
        <v>3191</v>
      </c>
      <c r="SHF34" s="7777"/>
      <c r="SHG34" s="1420">
        <f>SUM(SHH34:SHK34)</f>
        <v>0</v>
      </c>
      <c r="SHH34" s="1421"/>
      <c r="SHI34" s="1422"/>
      <c r="SHJ34" s="1422"/>
      <c r="SHK34" s="1423"/>
      <c r="SHL34" s="1419"/>
      <c r="SHM34" s="1424"/>
      <c r="SHN34" s="1421"/>
      <c r="SHO34" s="1419"/>
      <c r="SHP34" s="1423"/>
      <c r="SHQ34" s="4889"/>
      <c r="SHR34" s="1425"/>
      <c r="SHS34" s="1425"/>
      <c r="SHT34" s="1425"/>
      <c r="SHU34" s="7772" t="s">
        <v>3191</v>
      </c>
      <c r="SHV34" s="7777"/>
      <c r="SHW34" s="1420">
        <f>SUM(SHX34:SIA34)</f>
        <v>0</v>
      </c>
      <c r="SHX34" s="1421"/>
      <c r="SHY34" s="1422"/>
      <c r="SHZ34" s="1422"/>
      <c r="SIA34" s="1423"/>
      <c r="SIB34" s="1419"/>
      <c r="SIC34" s="1424"/>
      <c r="SID34" s="1421"/>
      <c r="SIE34" s="1419"/>
      <c r="SIF34" s="1423"/>
      <c r="SIG34" s="4889"/>
      <c r="SIH34" s="1425"/>
      <c r="SII34" s="1425"/>
      <c r="SIJ34" s="1425"/>
      <c r="SIK34" s="7772" t="s">
        <v>3191</v>
      </c>
      <c r="SIL34" s="7777"/>
      <c r="SIM34" s="1420">
        <f>SUM(SIN34:SIQ34)</f>
        <v>0</v>
      </c>
      <c r="SIN34" s="1421"/>
      <c r="SIO34" s="1422"/>
      <c r="SIP34" s="1422"/>
      <c r="SIQ34" s="1423"/>
      <c r="SIR34" s="1419"/>
      <c r="SIS34" s="1424"/>
      <c r="SIT34" s="1421"/>
      <c r="SIU34" s="1419"/>
      <c r="SIV34" s="1423"/>
      <c r="SIW34" s="4889"/>
      <c r="SIX34" s="1425"/>
      <c r="SIY34" s="1425"/>
      <c r="SIZ34" s="1425"/>
      <c r="SJA34" s="7772" t="s">
        <v>3191</v>
      </c>
      <c r="SJB34" s="7777"/>
      <c r="SJC34" s="1420">
        <f>SUM(SJD34:SJG34)</f>
        <v>0</v>
      </c>
      <c r="SJD34" s="1421"/>
      <c r="SJE34" s="1422"/>
      <c r="SJF34" s="1422"/>
      <c r="SJG34" s="1423"/>
      <c r="SJH34" s="1419"/>
      <c r="SJI34" s="1424"/>
      <c r="SJJ34" s="1421"/>
      <c r="SJK34" s="1419"/>
      <c r="SJL34" s="1423"/>
      <c r="SJM34" s="4889"/>
      <c r="SJN34" s="1425"/>
      <c r="SJO34" s="1425"/>
      <c r="SJP34" s="1425"/>
      <c r="SJQ34" s="7772" t="s">
        <v>3191</v>
      </c>
      <c r="SJR34" s="7777"/>
      <c r="SJS34" s="1420">
        <f>SUM(SJT34:SJW34)</f>
        <v>0</v>
      </c>
      <c r="SJT34" s="1421"/>
      <c r="SJU34" s="1422"/>
      <c r="SJV34" s="1422"/>
      <c r="SJW34" s="1423"/>
      <c r="SJX34" s="1419"/>
      <c r="SJY34" s="1424"/>
      <c r="SJZ34" s="1421"/>
      <c r="SKA34" s="1419"/>
      <c r="SKB34" s="1423"/>
      <c r="SKC34" s="4889"/>
      <c r="SKD34" s="1425"/>
      <c r="SKE34" s="1425"/>
      <c r="SKF34" s="1425"/>
      <c r="SKG34" s="7772" t="s">
        <v>3191</v>
      </c>
      <c r="SKH34" s="7777"/>
      <c r="SKI34" s="1420">
        <f>SUM(SKJ34:SKM34)</f>
        <v>0</v>
      </c>
      <c r="SKJ34" s="1421"/>
      <c r="SKK34" s="1422"/>
      <c r="SKL34" s="1422"/>
      <c r="SKM34" s="1423"/>
      <c r="SKN34" s="1419"/>
      <c r="SKO34" s="1424"/>
      <c r="SKP34" s="1421"/>
      <c r="SKQ34" s="1419"/>
      <c r="SKR34" s="1423"/>
      <c r="SKS34" s="4889"/>
      <c r="SKT34" s="1425"/>
      <c r="SKU34" s="1425"/>
      <c r="SKV34" s="1425"/>
      <c r="SKW34" s="7772" t="s">
        <v>3191</v>
      </c>
      <c r="SKX34" s="7777"/>
      <c r="SKY34" s="1420">
        <f>SUM(SKZ34:SLC34)</f>
        <v>0</v>
      </c>
      <c r="SKZ34" s="1421"/>
      <c r="SLA34" s="1422"/>
      <c r="SLB34" s="1422"/>
      <c r="SLC34" s="1423"/>
      <c r="SLD34" s="1419"/>
      <c r="SLE34" s="1424"/>
      <c r="SLF34" s="1421"/>
      <c r="SLG34" s="1419"/>
      <c r="SLH34" s="1423"/>
      <c r="SLI34" s="4889"/>
      <c r="SLJ34" s="1425"/>
      <c r="SLK34" s="1425"/>
      <c r="SLL34" s="1425"/>
      <c r="SLM34" s="7772" t="s">
        <v>3191</v>
      </c>
      <c r="SLN34" s="7777"/>
      <c r="SLO34" s="1420">
        <f>SUM(SLP34:SLS34)</f>
        <v>0</v>
      </c>
      <c r="SLP34" s="1421"/>
      <c r="SLQ34" s="1422"/>
      <c r="SLR34" s="1422"/>
      <c r="SLS34" s="1423"/>
      <c r="SLT34" s="1419"/>
      <c r="SLU34" s="1424"/>
      <c r="SLV34" s="1421"/>
      <c r="SLW34" s="1419"/>
      <c r="SLX34" s="1423"/>
      <c r="SLY34" s="4889"/>
      <c r="SLZ34" s="1425"/>
      <c r="SMA34" s="1425"/>
      <c r="SMB34" s="1425"/>
      <c r="SMC34" s="7772" t="s">
        <v>3191</v>
      </c>
      <c r="SMD34" s="7777"/>
      <c r="SME34" s="1420">
        <f>SUM(SMF34:SMI34)</f>
        <v>0</v>
      </c>
      <c r="SMF34" s="1421"/>
      <c r="SMG34" s="1422"/>
      <c r="SMH34" s="1422"/>
      <c r="SMI34" s="1423"/>
      <c r="SMJ34" s="1419"/>
      <c r="SMK34" s="1424"/>
      <c r="SML34" s="1421"/>
      <c r="SMM34" s="1419"/>
      <c r="SMN34" s="1423"/>
      <c r="SMO34" s="4889"/>
      <c r="SMP34" s="1425"/>
      <c r="SMQ34" s="1425"/>
      <c r="SMR34" s="1425"/>
      <c r="SMS34" s="7772" t="s">
        <v>3191</v>
      </c>
      <c r="SMT34" s="7777"/>
      <c r="SMU34" s="1420">
        <f>SUM(SMV34:SMY34)</f>
        <v>0</v>
      </c>
      <c r="SMV34" s="1421"/>
      <c r="SMW34" s="1422"/>
      <c r="SMX34" s="1422"/>
      <c r="SMY34" s="1423"/>
      <c r="SMZ34" s="1419"/>
      <c r="SNA34" s="1424"/>
      <c r="SNB34" s="1421"/>
      <c r="SNC34" s="1419"/>
      <c r="SND34" s="1423"/>
      <c r="SNE34" s="4889"/>
      <c r="SNF34" s="1425"/>
      <c r="SNG34" s="1425"/>
      <c r="SNH34" s="1425"/>
      <c r="SNI34" s="7772" t="s">
        <v>3191</v>
      </c>
      <c r="SNJ34" s="7777"/>
      <c r="SNK34" s="1420">
        <f>SUM(SNL34:SNO34)</f>
        <v>0</v>
      </c>
      <c r="SNL34" s="1421"/>
      <c r="SNM34" s="1422"/>
      <c r="SNN34" s="1422"/>
      <c r="SNO34" s="1423"/>
      <c r="SNP34" s="1419"/>
      <c r="SNQ34" s="1424"/>
      <c r="SNR34" s="1421"/>
      <c r="SNS34" s="1419"/>
      <c r="SNT34" s="1423"/>
      <c r="SNU34" s="4889"/>
      <c r="SNV34" s="1425"/>
      <c r="SNW34" s="1425"/>
      <c r="SNX34" s="1425"/>
      <c r="SNY34" s="7772" t="s">
        <v>3191</v>
      </c>
      <c r="SNZ34" s="7777"/>
      <c r="SOA34" s="1420">
        <f>SUM(SOB34:SOE34)</f>
        <v>0</v>
      </c>
      <c r="SOB34" s="1421"/>
      <c r="SOC34" s="1422"/>
      <c r="SOD34" s="1422"/>
      <c r="SOE34" s="1423"/>
      <c r="SOF34" s="1419"/>
      <c r="SOG34" s="1424"/>
      <c r="SOH34" s="1421"/>
      <c r="SOI34" s="1419"/>
      <c r="SOJ34" s="1423"/>
      <c r="SOK34" s="4889"/>
      <c r="SOL34" s="1425"/>
      <c r="SOM34" s="1425"/>
      <c r="SON34" s="1425"/>
      <c r="SOO34" s="7772" t="s">
        <v>3191</v>
      </c>
      <c r="SOP34" s="7777"/>
      <c r="SOQ34" s="1420">
        <f>SUM(SOR34:SOU34)</f>
        <v>0</v>
      </c>
      <c r="SOR34" s="1421"/>
      <c r="SOS34" s="1422"/>
      <c r="SOT34" s="1422"/>
      <c r="SOU34" s="1423"/>
      <c r="SOV34" s="1419"/>
      <c r="SOW34" s="1424"/>
      <c r="SOX34" s="1421"/>
      <c r="SOY34" s="1419"/>
      <c r="SOZ34" s="1423"/>
      <c r="SPA34" s="4889"/>
      <c r="SPB34" s="1425"/>
      <c r="SPC34" s="1425"/>
      <c r="SPD34" s="1425"/>
      <c r="SPE34" s="7772" t="s">
        <v>3191</v>
      </c>
      <c r="SPF34" s="7777"/>
      <c r="SPG34" s="1420">
        <f>SUM(SPH34:SPK34)</f>
        <v>0</v>
      </c>
      <c r="SPH34" s="1421"/>
      <c r="SPI34" s="1422"/>
      <c r="SPJ34" s="1422"/>
      <c r="SPK34" s="1423"/>
      <c r="SPL34" s="1419"/>
      <c r="SPM34" s="1424"/>
      <c r="SPN34" s="1421"/>
      <c r="SPO34" s="1419"/>
      <c r="SPP34" s="1423"/>
      <c r="SPQ34" s="4889"/>
      <c r="SPR34" s="1425"/>
      <c r="SPS34" s="1425"/>
      <c r="SPT34" s="1425"/>
      <c r="SPU34" s="7772" t="s">
        <v>3191</v>
      </c>
      <c r="SPV34" s="7777"/>
      <c r="SPW34" s="1420">
        <f>SUM(SPX34:SQA34)</f>
        <v>0</v>
      </c>
      <c r="SPX34" s="1421"/>
      <c r="SPY34" s="1422"/>
      <c r="SPZ34" s="1422"/>
      <c r="SQA34" s="1423"/>
      <c r="SQB34" s="1419"/>
      <c r="SQC34" s="1424"/>
      <c r="SQD34" s="1421"/>
      <c r="SQE34" s="1419"/>
      <c r="SQF34" s="1423"/>
      <c r="SQG34" s="4889"/>
      <c r="SQH34" s="1425"/>
      <c r="SQI34" s="1425"/>
      <c r="SQJ34" s="1425"/>
      <c r="SQK34" s="7772" t="s">
        <v>3191</v>
      </c>
      <c r="SQL34" s="7777"/>
      <c r="SQM34" s="1420">
        <f>SUM(SQN34:SQQ34)</f>
        <v>0</v>
      </c>
      <c r="SQN34" s="1421"/>
      <c r="SQO34" s="1422"/>
      <c r="SQP34" s="1422"/>
      <c r="SQQ34" s="1423"/>
      <c r="SQR34" s="1419"/>
      <c r="SQS34" s="1424"/>
      <c r="SQT34" s="1421"/>
      <c r="SQU34" s="1419"/>
      <c r="SQV34" s="1423"/>
      <c r="SQW34" s="4889"/>
      <c r="SQX34" s="1425"/>
      <c r="SQY34" s="1425"/>
      <c r="SQZ34" s="1425"/>
      <c r="SRA34" s="7772" t="s">
        <v>3191</v>
      </c>
      <c r="SRB34" s="7777"/>
      <c r="SRC34" s="1420">
        <f>SUM(SRD34:SRG34)</f>
        <v>0</v>
      </c>
      <c r="SRD34" s="1421"/>
      <c r="SRE34" s="1422"/>
      <c r="SRF34" s="1422"/>
      <c r="SRG34" s="1423"/>
      <c r="SRH34" s="1419"/>
      <c r="SRI34" s="1424"/>
      <c r="SRJ34" s="1421"/>
      <c r="SRK34" s="1419"/>
      <c r="SRL34" s="1423"/>
      <c r="SRM34" s="4889"/>
      <c r="SRN34" s="1425"/>
      <c r="SRO34" s="1425"/>
      <c r="SRP34" s="1425"/>
      <c r="SRQ34" s="7772" t="s">
        <v>3191</v>
      </c>
      <c r="SRR34" s="7777"/>
      <c r="SRS34" s="1420">
        <f>SUM(SRT34:SRW34)</f>
        <v>0</v>
      </c>
      <c r="SRT34" s="1421"/>
      <c r="SRU34" s="1422"/>
      <c r="SRV34" s="1422"/>
      <c r="SRW34" s="1423"/>
      <c r="SRX34" s="1419"/>
      <c r="SRY34" s="1424"/>
      <c r="SRZ34" s="1421"/>
      <c r="SSA34" s="1419"/>
      <c r="SSB34" s="1423"/>
      <c r="SSC34" s="4889"/>
      <c r="SSD34" s="1425"/>
      <c r="SSE34" s="1425"/>
      <c r="SSF34" s="1425"/>
      <c r="SSG34" s="7772" t="s">
        <v>3191</v>
      </c>
      <c r="SSH34" s="7777"/>
      <c r="SSI34" s="1420">
        <f>SUM(SSJ34:SSM34)</f>
        <v>0</v>
      </c>
      <c r="SSJ34" s="1421"/>
      <c r="SSK34" s="1422"/>
      <c r="SSL34" s="1422"/>
      <c r="SSM34" s="1423"/>
      <c r="SSN34" s="1419"/>
      <c r="SSO34" s="1424"/>
      <c r="SSP34" s="1421"/>
      <c r="SSQ34" s="1419"/>
      <c r="SSR34" s="1423"/>
      <c r="SSS34" s="4889"/>
      <c r="SST34" s="1425"/>
      <c r="SSU34" s="1425"/>
      <c r="SSV34" s="1425"/>
      <c r="SSW34" s="7772" t="s">
        <v>3191</v>
      </c>
      <c r="SSX34" s="7777"/>
      <c r="SSY34" s="1420">
        <f>SUM(SSZ34:STC34)</f>
        <v>0</v>
      </c>
      <c r="SSZ34" s="1421"/>
      <c r="STA34" s="1422"/>
      <c r="STB34" s="1422"/>
      <c r="STC34" s="1423"/>
      <c r="STD34" s="1419"/>
      <c r="STE34" s="1424"/>
      <c r="STF34" s="1421"/>
      <c r="STG34" s="1419"/>
      <c r="STH34" s="1423"/>
      <c r="STI34" s="4889"/>
      <c r="STJ34" s="1425"/>
      <c r="STK34" s="1425"/>
      <c r="STL34" s="1425"/>
      <c r="STM34" s="7772" t="s">
        <v>3191</v>
      </c>
      <c r="STN34" s="7777"/>
      <c r="STO34" s="1420">
        <f>SUM(STP34:STS34)</f>
        <v>0</v>
      </c>
      <c r="STP34" s="1421"/>
      <c r="STQ34" s="1422"/>
      <c r="STR34" s="1422"/>
      <c r="STS34" s="1423"/>
      <c r="STT34" s="1419"/>
      <c r="STU34" s="1424"/>
      <c r="STV34" s="1421"/>
      <c r="STW34" s="1419"/>
      <c r="STX34" s="1423"/>
      <c r="STY34" s="4889"/>
      <c r="STZ34" s="1425"/>
      <c r="SUA34" s="1425"/>
      <c r="SUB34" s="1425"/>
      <c r="SUC34" s="7772" t="s">
        <v>3191</v>
      </c>
      <c r="SUD34" s="7777"/>
      <c r="SUE34" s="1420">
        <f>SUM(SUF34:SUI34)</f>
        <v>0</v>
      </c>
      <c r="SUF34" s="1421"/>
      <c r="SUG34" s="1422"/>
      <c r="SUH34" s="1422"/>
      <c r="SUI34" s="1423"/>
      <c r="SUJ34" s="1419"/>
      <c r="SUK34" s="1424"/>
      <c r="SUL34" s="1421"/>
      <c r="SUM34" s="1419"/>
      <c r="SUN34" s="1423"/>
      <c r="SUO34" s="4889"/>
      <c r="SUP34" s="1425"/>
      <c r="SUQ34" s="1425"/>
      <c r="SUR34" s="1425"/>
      <c r="SUS34" s="7772" t="s">
        <v>3191</v>
      </c>
      <c r="SUT34" s="7777"/>
      <c r="SUU34" s="1420">
        <f>SUM(SUV34:SUY34)</f>
        <v>0</v>
      </c>
      <c r="SUV34" s="1421"/>
      <c r="SUW34" s="1422"/>
      <c r="SUX34" s="1422"/>
      <c r="SUY34" s="1423"/>
      <c r="SUZ34" s="1419"/>
      <c r="SVA34" s="1424"/>
      <c r="SVB34" s="1421"/>
      <c r="SVC34" s="1419"/>
      <c r="SVD34" s="1423"/>
      <c r="SVE34" s="4889"/>
      <c r="SVF34" s="1425"/>
      <c r="SVG34" s="1425"/>
      <c r="SVH34" s="1425"/>
      <c r="SVI34" s="7772" t="s">
        <v>3191</v>
      </c>
      <c r="SVJ34" s="7777"/>
      <c r="SVK34" s="1420">
        <f>SUM(SVL34:SVO34)</f>
        <v>0</v>
      </c>
      <c r="SVL34" s="1421"/>
      <c r="SVM34" s="1422"/>
      <c r="SVN34" s="1422"/>
      <c r="SVO34" s="1423"/>
      <c r="SVP34" s="1419"/>
      <c r="SVQ34" s="1424"/>
      <c r="SVR34" s="1421"/>
      <c r="SVS34" s="1419"/>
      <c r="SVT34" s="1423"/>
      <c r="SVU34" s="4889"/>
      <c r="SVV34" s="1425"/>
      <c r="SVW34" s="1425"/>
      <c r="SVX34" s="1425"/>
      <c r="SVY34" s="7772" t="s">
        <v>3191</v>
      </c>
      <c r="SVZ34" s="7777"/>
      <c r="SWA34" s="1420">
        <f>SUM(SWB34:SWE34)</f>
        <v>0</v>
      </c>
      <c r="SWB34" s="1421"/>
      <c r="SWC34" s="1422"/>
      <c r="SWD34" s="1422"/>
      <c r="SWE34" s="1423"/>
      <c r="SWF34" s="1419"/>
      <c r="SWG34" s="1424"/>
      <c r="SWH34" s="1421"/>
      <c r="SWI34" s="1419"/>
      <c r="SWJ34" s="1423"/>
      <c r="SWK34" s="4889"/>
      <c r="SWL34" s="1425"/>
      <c r="SWM34" s="1425"/>
      <c r="SWN34" s="1425"/>
      <c r="SWO34" s="7772" t="s">
        <v>3191</v>
      </c>
      <c r="SWP34" s="7777"/>
      <c r="SWQ34" s="1420">
        <f>SUM(SWR34:SWU34)</f>
        <v>0</v>
      </c>
      <c r="SWR34" s="1421"/>
      <c r="SWS34" s="1422"/>
      <c r="SWT34" s="1422"/>
      <c r="SWU34" s="1423"/>
      <c r="SWV34" s="1419"/>
      <c r="SWW34" s="1424"/>
      <c r="SWX34" s="1421"/>
      <c r="SWY34" s="1419"/>
      <c r="SWZ34" s="1423"/>
      <c r="SXA34" s="4889"/>
      <c r="SXB34" s="1425"/>
      <c r="SXC34" s="1425"/>
      <c r="SXD34" s="1425"/>
      <c r="SXE34" s="7772" t="s">
        <v>3191</v>
      </c>
      <c r="SXF34" s="7777"/>
      <c r="SXG34" s="1420">
        <f>SUM(SXH34:SXK34)</f>
        <v>0</v>
      </c>
      <c r="SXH34" s="1421"/>
      <c r="SXI34" s="1422"/>
      <c r="SXJ34" s="1422"/>
      <c r="SXK34" s="1423"/>
      <c r="SXL34" s="1419"/>
      <c r="SXM34" s="1424"/>
      <c r="SXN34" s="1421"/>
      <c r="SXO34" s="1419"/>
      <c r="SXP34" s="1423"/>
      <c r="SXQ34" s="4889"/>
      <c r="SXR34" s="1425"/>
      <c r="SXS34" s="1425"/>
      <c r="SXT34" s="1425"/>
      <c r="SXU34" s="7772" t="s">
        <v>3191</v>
      </c>
      <c r="SXV34" s="7777"/>
      <c r="SXW34" s="1420">
        <f>SUM(SXX34:SYA34)</f>
        <v>0</v>
      </c>
      <c r="SXX34" s="1421"/>
      <c r="SXY34" s="1422"/>
      <c r="SXZ34" s="1422"/>
      <c r="SYA34" s="1423"/>
      <c r="SYB34" s="1419"/>
      <c r="SYC34" s="1424"/>
      <c r="SYD34" s="1421"/>
      <c r="SYE34" s="1419"/>
      <c r="SYF34" s="1423"/>
      <c r="SYG34" s="4889"/>
      <c r="SYH34" s="1425"/>
      <c r="SYI34" s="1425"/>
      <c r="SYJ34" s="1425"/>
      <c r="SYK34" s="7772" t="s">
        <v>3191</v>
      </c>
      <c r="SYL34" s="7777"/>
      <c r="SYM34" s="1420">
        <f>SUM(SYN34:SYQ34)</f>
        <v>0</v>
      </c>
      <c r="SYN34" s="1421"/>
      <c r="SYO34" s="1422"/>
      <c r="SYP34" s="1422"/>
      <c r="SYQ34" s="1423"/>
      <c r="SYR34" s="1419"/>
      <c r="SYS34" s="1424"/>
      <c r="SYT34" s="1421"/>
      <c r="SYU34" s="1419"/>
      <c r="SYV34" s="1423"/>
      <c r="SYW34" s="4889"/>
      <c r="SYX34" s="1425"/>
      <c r="SYY34" s="1425"/>
      <c r="SYZ34" s="1425"/>
      <c r="SZA34" s="7772" t="s">
        <v>3191</v>
      </c>
      <c r="SZB34" s="7777"/>
      <c r="SZC34" s="1420">
        <f>SUM(SZD34:SZG34)</f>
        <v>0</v>
      </c>
      <c r="SZD34" s="1421"/>
      <c r="SZE34" s="1422"/>
      <c r="SZF34" s="1422"/>
      <c r="SZG34" s="1423"/>
      <c r="SZH34" s="1419"/>
      <c r="SZI34" s="1424"/>
      <c r="SZJ34" s="1421"/>
      <c r="SZK34" s="1419"/>
      <c r="SZL34" s="1423"/>
      <c r="SZM34" s="4889"/>
      <c r="SZN34" s="1425"/>
      <c r="SZO34" s="1425"/>
      <c r="SZP34" s="1425"/>
      <c r="SZQ34" s="7772" t="s">
        <v>3191</v>
      </c>
      <c r="SZR34" s="7777"/>
      <c r="SZS34" s="1420">
        <f>SUM(SZT34:SZW34)</f>
        <v>0</v>
      </c>
      <c r="SZT34" s="1421"/>
      <c r="SZU34" s="1422"/>
      <c r="SZV34" s="1422"/>
      <c r="SZW34" s="1423"/>
      <c r="SZX34" s="1419"/>
      <c r="SZY34" s="1424"/>
      <c r="SZZ34" s="1421"/>
      <c r="TAA34" s="1419"/>
      <c r="TAB34" s="1423"/>
      <c r="TAC34" s="4889"/>
      <c r="TAD34" s="1425"/>
      <c r="TAE34" s="1425"/>
      <c r="TAF34" s="1425"/>
      <c r="TAG34" s="7772" t="s">
        <v>3191</v>
      </c>
      <c r="TAH34" s="7777"/>
      <c r="TAI34" s="1420">
        <f>SUM(TAJ34:TAM34)</f>
        <v>0</v>
      </c>
      <c r="TAJ34" s="1421"/>
      <c r="TAK34" s="1422"/>
      <c r="TAL34" s="1422"/>
      <c r="TAM34" s="1423"/>
      <c r="TAN34" s="1419"/>
      <c r="TAO34" s="1424"/>
      <c r="TAP34" s="1421"/>
      <c r="TAQ34" s="1419"/>
      <c r="TAR34" s="1423"/>
      <c r="TAS34" s="4889"/>
      <c r="TAT34" s="1425"/>
      <c r="TAU34" s="1425"/>
      <c r="TAV34" s="1425"/>
      <c r="TAW34" s="7772" t="s">
        <v>3191</v>
      </c>
      <c r="TAX34" s="7777"/>
      <c r="TAY34" s="1420">
        <f>SUM(TAZ34:TBC34)</f>
        <v>0</v>
      </c>
      <c r="TAZ34" s="1421"/>
      <c r="TBA34" s="1422"/>
      <c r="TBB34" s="1422"/>
      <c r="TBC34" s="1423"/>
      <c r="TBD34" s="1419"/>
      <c r="TBE34" s="1424"/>
      <c r="TBF34" s="1421"/>
      <c r="TBG34" s="1419"/>
      <c r="TBH34" s="1423"/>
      <c r="TBI34" s="4889"/>
      <c r="TBJ34" s="1425"/>
      <c r="TBK34" s="1425"/>
      <c r="TBL34" s="1425"/>
      <c r="TBM34" s="7772" t="s">
        <v>3191</v>
      </c>
      <c r="TBN34" s="7777"/>
      <c r="TBO34" s="1420">
        <f>SUM(TBP34:TBS34)</f>
        <v>0</v>
      </c>
      <c r="TBP34" s="1421"/>
      <c r="TBQ34" s="1422"/>
      <c r="TBR34" s="1422"/>
      <c r="TBS34" s="1423"/>
      <c r="TBT34" s="1419"/>
      <c r="TBU34" s="1424"/>
      <c r="TBV34" s="1421"/>
      <c r="TBW34" s="1419"/>
      <c r="TBX34" s="1423"/>
      <c r="TBY34" s="4889"/>
      <c r="TBZ34" s="1425"/>
      <c r="TCA34" s="1425"/>
      <c r="TCB34" s="1425"/>
      <c r="TCC34" s="7772" t="s">
        <v>3191</v>
      </c>
      <c r="TCD34" s="7777"/>
      <c r="TCE34" s="1420">
        <f>SUM(TCF34:TCI34)</f>
        <v>0</v>
      </c>
      <c r="TCF34" s="1421"/>
      <c r="TCG34" s="1422"/>
      <c r="TCH34" s="1422"/>
      <c r="TCI34" s="1423"/>
      <c r="TCJ34" s="1419"/>
      <c r="TCK34" s="1424"/>
      <c r="TCL34" s="1421"/>
      <c r="TCM34" s="1419"/>
      <c r="TCN34" s="1423"/>
      <c r="TCO34" s="4889"/>
      <c r="TCP34" s="1425"/>
      <c r="TCQ34" s="1425"/>
      <c r="TCR34" s="1425"/>
      <c r="TCS34" s="7772" t="s">
        <v>3191</v>
      </c>
      <c r="TCT34" s="7777"/>
      <c r="TCU34" s="1420">
        <f>SUM(TCV34:TCY34)</f>
        <v>0</v>
      </c>
      <c r="TCV34" s="1421"/>
      <c r="TCW34" s="1422"/>
      <c r="TCX34" s="1422"/>
      <c r="TCY34" s="1423"/>
      <c r="TCZ34" s="1419"/>
      <c r="TDA34" s="1424"/>
      <c r="TDB34" s="1421"/>
      <c r="TDC34" s="1419"/>
      <c r="TDD34" s="1423"/>
      <c r="TDE34" s="4889"/>
      <c r="TDF34" s="1425"/>
      <c r="TDG34" s="1425"/>
      <c r="TDH34" s="1425"/>
      <c r="TDI34" s="7772" t="s">
        <v>3191</v>
      </c>
      <c r="TDJ34" s="7777"/>
      <c r="TDK34" s="1420">
        <f>SUM(TDL34:TDO34)</f>
        <v>0</v>
      </c>
      <c r="TDL34" s="1421"/>
      <c r="TDM34" s="1422"/>
      <c r="TDN34" s="1422"/>
      <c r="TDO34" s="1423"/>
      <c r="TDP34" s="1419"/>
      <c r="TDQ34" s="1424"/>
      <c r="TDR34" s="1421"/>
      <c r="TDS34" s="1419"/>
      <c r="TDT34" s="1423"/>
      <c r="TDU34" s="4889"/>
      <c r="TDV34" s="1425"/>
      <c r="TDW34" s="1425"/>
      <c r="TDX34" s="1425"/>
      <c r="TDY34" s="7772" t="s">
        <v>3191</v>
      </c>
      <c r="TDZ34" s="7777"/>
      <c r="TEA34" s="1420">
        <f>SUM(TEB34:TEE34)</f>
        <v>0</v>
      </c>
      <c r="TEB34" s="1421"/>
      <c r="TEC34" s="1422"/>
      <c r="TED34" s="1422"/>
      <c r="TEE34" s="1423"/>
      <c r="TEF34" s="1419"/>
      <c r="TEG34" s="1424"/>
      <c r="TEH34" s="1421"/>
      <c r="TEI34" s="1419"/>
      <c r="TEJ34" s="1423"/>
      <c r="TEK34" s="4889"/>
      <c r="TEL34" s="1425"/>
      <c r="TEM34" s="1425"/>
      <c r="TEN34" s="1425"/>
      <c r="TEO34" s="7772" t="s">
        <v>3191</v>
      </c>
      <c r="TEP34" s="7777"/>
      <c r="TEQ34" s="1420">
        <f>SUM(TER34:TEU34)</f>
        <v>0</v>
      </c>
      <c r="TER34" s="1421"/>
      <c r="TES34" s="1422"/>
      <c r="TET34" s="1422"/>
      <c r="TEU34" s="1423"/>
      <c r="TEV34" s="1419"/>
      <c r="TEW34" s="1424"/>
      <c r="TEX34" s="1421"/>
      <c r="TEY34" s="1419"/>
      <c r="TEZ34" s="1423"/>
      <c r="TFA34" s="4889"/>
      <c r="TFB34" s="1425"/>
      <c r="TFC34" s="1425"/>
      <c r="TFD34" s="1425"/>
      <c r="TFE34" s="7772" t="s">
        <v>3191</v>
      </c>
      <c r="TFF34" s="7777"/>
      <c r="TFG34" s="1420">
        <f>SUM(TFH34:TFK34)</f>
        <v>0</v>
      </c>
      <c r="TFH34" s="1421"/>
      <c r="TFI34" s="1422"/>
      <c r="TFJ34" s="1422"/>
      <c r="TFK34" s="1423"/>
      <c r="TFL34" s="1419"/>
      <c r="TFM34" s="1424"/>
      <c r="TFN34" s="1421"/>
      <c r="TFO34" s="1419"/>
      <c r="TFP34" s="1423"/>
      <c r="TFQ34" s="4889"/>
      <c r="TFR34" s="1425"/>
      <c r="TFS34" s="1425"/>
      <c r="TFT34" s="1425"/>
      <c r="TFU34" s="7772" t="s">
        <v>3191</v>
      </c>
      <c r="TFV34" s="7777"/>
      <c r="TFW34" s="1420">
        <f>SUM(TFX34:TGA34)</f>
        <v>0</v>
      </c>
      <c r="TFX34" s="1421"/>
      <c r="TFY34" s="1422"/>
      <c r="TFZ34" s="1422"/>
      <c r="TGA34" s="1423"/>
      <c r="TGB34" s="1419"/>
      <c r="TGC34" s="1424"/>
      <c r="TGD34" s="1421"/>
      <c r="TGE34" s="1419"/>
      <c r="TGF34" s="1423"/>
      <c r="TGG34" s="4889"/>
      <c r="TGH34" s="1425"/>
      <c r="TGI34" s="1425"/>
      <c r="TGJ34" s="1425"/>
      <c r="TGK34" s="7772" t="s">
        <v>3191</v>
      </c>
      <c r="TGL34" s="7777"/>
      <c r="TGM34" s="1420">
        <f>SUM(TGN34:TGQ34)</f>
        <v>0</v>
      </c>
      <c r="TGN34" s="1421"/>
      <c r="TGO34" s="1422"/>
      <c r="TGP34" s="1422"/>
      <c r="TGQ34" s="1423"/>
      <c r="TGR34" s="1419"/>
      <c r="TGS34" s="1424"/>
      <c r="TGT34" s="1421"/>
      <c r="TGU34" s="1419"/>
      <c r="TGV34" s="1423"/>
      <c r="TGW34" s="4889"/>
      <c r="TGX34" s="1425"/>
      <c r="TGY34" s="1425"/>
      <c r="TGZ34" s="1425"/>
      <c r="THA34" s="7772" t="s">
        <v>3191</v>
      </c>
      <c r="THB34" s="7777"/>
      <c r="THC34" s="1420">
        <f>SUM(THD34:THG34)</f>
        <v>0</v>
      </c>
      <c r="THD34" s="1421"/>
      <c r="THE34" s="1422"/>
      <c r="THF34" s="1422"/>
      <c r="THG34" s="1423"/>
      <c r="THH34" s="1419"/>
      <c r="THI34" s="1424"/>
      <c r="THJ34" s="1421"/>
      <c r="THK34" s="1419"/>
      <c r="THL34" s="1423"/>
      <c r="THM34" s="4889"/>
      <c r="THN34" s="1425"/>
      <c r="THO34" s="1425"/>
      <c r="THP34" s="1425"/>
      <c r="THQ34" s="7772" t="s">
        <v>3191</v>
      </c>
      <c r="THR34" s="7777"/>
      <c r="THS34" s="1420">
        <f>SUM(THT34:THW34)</f>
        <v>0</v>
      </c>
      <c r="THT34" s="1421"/>
      <c r="THU34" s="1422"/>
      <c r="THV34" s="1422"/>
      <c r="THW34" s="1423"/>
      <c r="THX34" s="1419"/>
      <c r="THY34" s="1424"/>
      <c r="THZ34" s="1421"/>
      <c r="TIA34" s="1419"/>
      <c r="TIB34" s="1423"/>
      <c r="TIC34" s="4889"/>
      <c r="TID34" s="1425"/>
      <c r="TIE34" s="1425"/>
      <c r="TIF34" s="1425"/>
      <c r="TIG34" s="7772" t="s">
        <v>3191</v>
      </c>
      <c r="TIH34" s="7777"/>
      <c r="TII34" s="1420">
        <f>SUM(TIJ34:TIM34)</f>
        <v>0</v>
      </c>
      <c r="TIJ34" s="1421"/>
      <c r="TIK34" s="1422"/>
      <c r="TIL34" s="1422"/>
      <c r="TIM34" s="1423"/>
      <c r="TIN34" s="1419"/>
      <c r="TIO34" s="1424"/>
      <c r="TIP34" s="1421"/>
      <c r="TIQ34" s="1419"/>
      <c r="TIR34" s="1423"/>
      <c r="TIS34" s="4889"/>
      <c r="TIT34" s="1425"/>
      <c r="TIU34" s="1425"/>
      <c r="TIV34" s="1425"/>
      <c r="TIW34" s="7772" t="s">
        <v>3191</v>
      </c>
      <c r="TIX34" s="7777"/>
      <c r="TIY34" s="1420">
        <f>SUM(TIZ34:TJC34)</f>
        <v>0</v>
      </c>
      <c r="TIZ34" s="1421"/>
      <c r="TJA34" s="1422"/>
      <c r="TJB34" s="1422"/>
      <c r="TJC34" s="1423"/>
      <c r="TJD34" s="1419"/>
      <c r="TJE34" s="1424"/>
      <c r="TJF34" s="1421"/>
      <c r="TJG34" s="1419"/>
      <c r="TJH34" s="1423"/>
      <c r="TJI34" s="4889"/>
      <c r="TJJ34" s="1425"/>
      <c r="TJK34" s="1425"/>
      <c r="TJL34" s="1425"/>
      <c r="TJM34" s="7772" t="s">
        <v>3191</v>
      </c>
      <c r="TJN34" s="7777"/>
      <c r="TJO34" s="1420">
        <f>SUM(TJP34:TJS34)</f>
        <v>0</v>
      </c>
      <c r="TJP34" s="1421"/>
      <c r="TJQ34" s="1422"/>
      <c r="TJR34" s="1422"/>
      <c r="TJS34" s="1423"/>
      <c r="TJT34" s="1419"/>
      <c r="TJU34" s="1424"/>
      <c r="TJV34" s="1421"/>
      <c r="TJW34" s="1419"/>
      <c r="TJX34" s="1423"/>
      <c r="TJY34" s="4889"/>
      <c r="TJZ34" s="1425"/>
      <c r="TKA34" s="1425"/>
      <c r="TKB34" s="1425"/>
      <c r="TKC34" s="7772" t="s">
        <v>3191</v>
      </c>
      <c r="TKD34" s="7777"/>
      <c r="TKE34" s="1420">
        <f>SUM(TKF34:TKI34)</f>
        <v>0</v>
      </c>
      <c r="TKF34" s="1421"/>
      <c r="TKG34" s="1422"/>
      <c r="TKH34" s="1422"/>
      <c r="TKI34" s="1423"/>
      <c r="TKJ34" s="1419"/>
      <c r="TKK34" s="1424"/>
      <c r="TKL34" s="1421"/>
      <c r="TKM34" s="1419"/>
      <c r="TKN34" s="1423"/>
      <c r="TKO34" s="4889"/>
      <c r="TKP34" s="1425"/>
      <c r="TKQ34" s="1425"/>
      <c r="TKR34" s="1425"/>
      <c r="TKS34" s="7772" t="s">
        <v>3191</v>
      </c>
      <c r="TKT34" s="7777"/>
      <c r="TKU34" s="1420">
        <f>SUM(TKV34:TKY34)</f>
        <v>0</v>
      </c>
      <c r="TKV34" s="1421"/>
      <c r="TKW34" s="1422"/>
      <c r="TKX34" s="1422"/>
      <c r="TKY34" s="1423"/>
      <c r="TKZ34" s="1419"/>
      <c r="TLA34" s="1424"/>
      <c r="TLB34" s="1421"/>
      <c r="TLC34" s="1419"/>
      <c r="TLD34" s="1423"/>
      <c r="TLE34" s="4889"/>
      <c r="TLF34" s="1425"/>
      <c r="TLG34" s="1425"/>
      <c r="TLH34" s="1425"/>
      <c r="TLI34" s="7772" t="s">
        <v>3191</v>
      </c>
      <c r="TLJ34" s="7777"/>
      <c r="TLK34" s="1420">
        <f>SUM(TLL34:TLO34)</f>
        <v>0</v>
      </c>
      <c r="TLL34" s="1421"/>
      <c r="TLM34" s="1422"/>
      <c r="TLN34" s="1422"/>
      <c r="TLO34" s="1423"/>
      <c r="TLP34" s="1419"/>
      <c r="TLQ34" s="1424"/>
      <c r="TLR34" s="1421"/>
      <c r="TLS34" s="1419"/>
      <c r="TLT34" s="1423"/>
      <c r="TLU34" s="4889"/>
      <c r="TLV34" s="1425"/>
      <c r="TLW34" s="1425"/>
      <c r="TLX34" s="1425"/>
      <c r="TLY34" s="7772" t="s">
        <v>3191</v>
      </c>
      <c r="TLZ34" s="7777"/>
      <c r="TMA34" s="1420">
        <f>SUM(TMB34:TME34)</f>
        <v>0</v>
      </c>
      <c r="TMB34" s="1421"/>
      <c r="TMC34" s="1422"/>
      <c r="TMD34" s="1422"/>
      <c r="TME34" s="1423"/>
      <c r="TMF34" s="1419"/>
      <c r="TMG34" s="1424"/>
      <c r="TMH34" s="1421"/>
      <c r="TMI34" s="1419"/>
      <c r="TMJ34" s="1423"/>
      <c r="TMK34" s="4889"/>
      <c r="TML34" s="1425"/>
      <c r="TMM34" s="1425"/>
      <c r="TMN34" s="1425"/>
      <c r="TMO34" s="7772" t="s">
        <v>3191</v>
      </c>
      <c r="TMP34" s="7777"/>
      <c r="TMQ34" s="1420">
        <f>SUM(TMR34:TMU34)</f>
        <v>0</v>
      </c>
      <c r="TMR34" s="1421"/>
      <c r="TMS34" s="1422"/>
      <c r="TMT34" s="1422"/>
      <c r="TMU34" s="1423"/>
      <c r="TMV34" s="1419"/>
      <c r="TMW34" s="1424"/>
      <c r="TMX34" s="1421"/>
      <c r="TMY34" s="1419"/>
      <c r="TMZ34" s="1423"/>
      <c r="TNA34" s="4889"/>
      <c r="TNB34" s="1425"/>
      <c r="TNC34" s="1425"/>
      <c r="TND34" s="1425"/>
      <c r="TNE34" s="7772" t="s">
        <v>3191</v>
      </c>
      <c r="TNF34" s="7777"/>
      <c r="TNG34" s="1420">
        <f>SUM(TNH34:TNK34)</f>
        <v>0</v>
      </c>
      <c r="TNH34" s="1421"/>
      <c r="TNI34" s="1422"/>
      <c r="TNJ34" s="1422"/>
      <c r="TNK34" s="1423"/>
      <c r="TNL34" s="1419"/>
      <c r="TNM34" s="1424"/>
      <c r="TNN34" s="1421"/>
      <c r="TNO34" s="1419"/>
      <c r="TNP34" s="1423"/>
      <c r="TNQ34" s="4889"/>
      <c r="TNR34" s="1425"/>
      <c r="TNS34" s="1425"/>
      <c r="TNT34" s="1425"/>
      <c r="TNU34" s="7772" t="s">
        <v>3191</v>
      </c>
      <c r="TNV34" s="7777"/>
      <c r="TNW34" s="1420">
        <f>SUM(TNX34:TOA34)</f>
        <v>0</v>
      </c>
      <c r="TNX34" s="1421"/>
      <c r="TNY34" s="1422"/>
      <c r="TNZ34" s="1422"/>
      <c r="TOA34" s="1423"/>
      <c r="TOB34" s="1419"/>
      <c r="TOC34" s="1424"/>
      <c r="TOD34" s="1421"/>
      <c r="TOE34" s="1419"/>
      <c r="TOF34" s="1423"/>
      <c r="TOG34" s="4889"/>
      <c r="TOH34" s="1425"/>
      <c r="TOI34" s="1425"/>
      <c r="TOJ34" s="1425"/>
      <c r="TOK34" s="7772" t="s">
        <v>3191</v>
      </c>
      <c r="TOL34" s="7777"/>
      <c r="TOM34" s="1420">
        <f>SUM(TON34:TOQ34)</f>
        <v>0</v>
      </c>
      <c r="TON34" s="1421"/>
      <c r="TOO34" s="1422"/>
      <c r="TOP34" s="1422"/>
      <c r="TOQ34" s="1423"/>
      <c r="TOR34" s="1419"/>
      <c r="TOS34" s="1424"/>
      <c r="TOT34" s="1421"/>
      <c r="TOU34" s="1419"/>
      <c r="TOV34" s="1423"/>
      <c r="TOW34" s="4889"/>
      <c r="TOX34" s="1425"/>
      <c r="TOY34" s="1425"/>
      <c r="TOZ34" s="1425"/>
      <c r="TPA34" s="7772" t="s">
        <v>3191</v>
      </c>
      <c r="TPB34" s="7777"/>
      <c r="TPC34" s="1420">
        <f>SUM(TPD34:TPG34)</f>
        <v>0</v>
      </c>
      <c r="TPD34" s="1421"/>
      <c r="TPE34" s="1422"/>
      <c r="TPF34" s="1422"/>
      <c r="TPG34" s="1423"/>
      <c r="TPH34" s="1419"/>
      <c r="TPI34" s="1424"/>
      <c r="TPJ34" s="1421"/>
      <c r="TPK34" s="1419"/>
      <c r="TPL34" s="1423"/>
      <c r="TPM34" s="4889"/>
      <c r="TPN34" s="1425"/>
      <c r="TPO34" s="1425"/>
      <c r="TPP34" s="1425"/>
      <c r="TPQ34" s="7772" t="s">
        <v>3191</v>
      </c>
      <c r="TPR34" s="7777"/>
      <c r="TPS34" s="1420">
        <f>SUM(TPT34:TPW34)</f>
        <v>0</v>
      </c>
      <c r="TPT34" s="1421"/>
      <c r="TPU34" s="1422"/>
      <c r="TPV34" s="1422"/>
      <c r="TPW34" s="1423"/>
      <c r="TPX34" s="1419"/>
      <c r="TPY34" s="1424"/>
      <c r="TPZ34" s="1421"/>
      <c r="TQA34" s="1419"/>
      <c r="TQB34" s="1423"/>
      <c r="TQC34" s="4889"/>
      <c r="TQD34" s="1425"/>
      <c r="TQE34" s="1425"/>
      <c r="TQF34" s="1425"/>
      <c r="TQG34" s="7772" t="s">
        <v>3191</v>
      </c>
      <c r="TQH34" s="7777"/>
      <c r="TQI34" s="1420">
        <f>SUM(TQJ34:TQM34)</f>
        <v>0</v>
      </c>
      <c r="TQJ34" s="1421"/>
      <c r="TQK34" s="1422"/>
      <c r="TQL34" s="1422"/>
      <c r="TQM34" s="1423"/>
      <c r="TQN34" s="1419"/>
      <c r="TQO34" s="1424"/>
      <c r="TQP34" s="1421"/>
      <c r="TQQ34" s="1419"/>
      <c r="TQR34" s="1423"/>
      <c r="TQS34" s="4889"/>
      <c r="TQT34" s="1425"/>
      <c r="TQU34" s="1425"/>
      <c r="TQV34" s="1425"/>
      <c r="TQW34" s="7772" t="s">
        <v>3191</v>
      </c>
      <c r="TQX34" s="7777"/>
      <c r="TQY34" s="1420">
        <f>SUM(TQZ34:TRC34)</f>
        <v>0</v>
      </c>
      <c r="TQZ34" s="1421"/>
      <c r="TRA34" s="1422"/>
      <c r="TRB34" s="1422"/>
      <c r="TRC34" s="1423"/>
      <c r="TRD34" s="1419"/>
      <c r="TRE34" s="1424"/>
      <c r="TRF34" s="1421"/>
      <c r="TRG34" s="1419"/>
      <c r="TRH34" s="1423"/>
      <c r="TRI34" s="4889"/>
      <c r="TRJ34" s="1425"/>
      <c r="TRK34" s="1425"/>
      <c r="TRL34" s="1425"/>
      <c r="TRM34" s="7772" t="s">
        <v>3191</v>
      </c>
      <c r="TRN34" s="7777"/>
      <c r="TRO34" s="1420">
        <f>SUM(TRP34:TRS34)</f>
        <v>0</v>
      </c>
      <c r="TRP34" s="1421"/>
      <c r="TRQ34" s="1422"/>
      <c r="TRR34" s="1422"/>
      <c r="TRS34" s="1423"/>
      <c r="TRT34" s="1419"/>
      <c r="TRU34" s="1424"/>
      <c r="TRV34" s="1421"/>
      <c r="TRW34" s="1419"/>
      <c r="TRX34" s="1423"/>
      <c r="TRY34" s="4889"/>
      <c r="TRZ34" s="1425"/>
      <c r="TSA34" s="1425"/>
      <c r="TSB34" s="1425"/>
      <c r="TSC34" s="7772" t="s">
        <v>3191</v>
      </c>
      <c r="TSD34" s="7777"/>
      <c r="TSE34" s="1420">
        <f>SUM(TSF34:TSI34)</f>
        <v>0</v>
      </c>
      <c r="TSF34" s="1421"/>
      <c r="TSG34" s="1422"/>
      <c r="TSH34" s="1422"/>
      <c r="TSI34" s="1423"/>
      <c r="TSJ34" s="1419"/>
      <c r="TSK34" s="1424"/>
      <c r="TSL34" s="1421"/>
      <c r="TSM34" s="1419"/>
      <c r="TSN34" s="1423"/>
      <c r="TSO34" s="4889"/>
      <c r="TSP34" s="1425"/>
      <c r="TSQ34" s="1425"/>
      <c r="TSR34" s="1425"/>
      <c r="TSS34" s="7772" t="s">
        <v>3191</v>
      </c>
      <c r="TST34" s="7777"/>
      <c r="TSU34" s="1420">
        <f>SUM(TSV34:TSY34)</f>
        <v>0</v>
      </c>
      <c r="TSV34" s="1421"/>
      <c r="TSW34" s="1422"/>
      <c r="TSX34" s="1422"/>
      <c r="TSY34" s="1423"/>
      <c r="TSZ34" s="1419"/>
      <c r="TTA34" s="1424"/>
      <c r="TTB34" s="1421"/>
      <c r="TTC34" s="1419"/>
      <c r="TTD34" s="1423"/>
      <c r="TTE34" s="4889"/>
      <c r="TTF34" s="1425"/>
      <c r="TTG34" s="1425"/>
      <c r="TTH34" s="1425"/>
      <c r="TTI34" s="7772" t="s">
        <v>3191</v>
      </c>
      <c r="TTJ34" s="7777"/>
      <c r="TTK34" s="1420">
        <f>SUM(TTL34:TTO34)</f>
        <v>0</v>
      </c>
      <c r="TTL34" s="1421"/>
      <c r="TTM34" s="1422"/>
      <c r="TTN34" s="1422"/>
      <c r="TTO34" s="1423"/>
      <c r="TTP34" s="1419"/>
      <c r="TTQ34" s="1424"/>
      <c r="TTR34" s="1421"/>
      <c r="TTS34" s="1419"/>
      <c r="TTT34" s="1423"/>
      <c r="TTU34" s="4889"/>
      <c r="TTV34" s="1425"/>
      <c r="TTW34" s="1425"/>
      <c r="TTX34" s="1425"/>
      <c r="TTY34" s="7772" t="s">
        <v>3191</v>
      </c>
      <c r="TTZ34" s="7777"/>
      <c r="TUA34" s="1420">
        <f>SUM(TUB34:TUE34)</f>
        <v>0</v>
      </c>
      <c r="TUB34" s="1421"/>
      <c r="TUC34" s="1422"/>
      <c r="TUD34" s="1422"/>
      <c r="TUE34" s="1423"/>
      <c r="TUF34" s="1419"/>
      <c r="TUG34" s="1424"/>
      <c r="TUH34" s="1421"/>
      <c r="TUI34" s="1419"/>
      <c r="TUJ34" s="1423"/>
      <c r="TUK34" s="4889"/>
      <c r="TUL34" s="1425"/>
      <c r="TUM34" s="1425"/>
      <c r="TUN34" s="1425"/>
      <c r="TUO34" s="7772" t="s">
        <v>3191</v>
      </c>
      <c r="TUP34" s="7777"/>
      <c r="TUQ34" s="1420">
        <f>SUM(TUR34:TUU34)</f>
        <v>0</v>
      </c>
      <c r="TUR34" s="1421"/>
      <c r="TUS34" s="1422"/>
      <c r="TUT34" s="1422"/>
      <c r="TUU34" s="1423"/>
      <c r="TUV34" s="1419"/>
      <c r="TUW34" s="1424"/>
      <c r="TUX34" s="1421"/>
      <c r="TUY34" s="1419"/>
      <c r="TUZ34" s="1423"/>
      <c r="TVA34" s="4889"/>
      <c r="TVB34" s="1425"/>
      <c r="TVC34" s="1425"/>
      <c r="TVD34" s="1425"/>
      <c r="TVE34" s="7772" t="s">
        <v>3191</v>
      </c>
      <c r="TVF34" s="7777"/>
      <c r="TVG34" s="1420">
        <f>SUM(TVH34:TVK34)</f>
        <v>0</v>
      </c>
      <c r="TVH34" s="1421"/>
      <c r="TVI34" s="1422"/>
      <c r="TVJ34" s="1422"/>
      <c r="TVK34" s="1423"/>
      <c r="TVL34" s="1419"/>
      <c r="TVM34" s="1424"/>
      <c r="TVN34" s="1421"/>
      <c r="TVO34" s="1419"/>
      <c r="TVP34" s="1423"/>
      <c r="TVQ34" s="4889"/>
      <c r="TVR34" s="1425"/>
      <c r="TVS34" s="1425"/>
      <c r="TVT34" s="1425"/>
      <c r="TVU34" s="7772" t="s">
        <v>3191</v>
      </c>
      <c r="TVV34" s="7777"/>
      <c r="TVW34" s="1420">
        <f>SUM(TVX34:TWA34)</f>
        <v>0</v>
      </c>
      <c r="TVX34" s="1421"/>
      <c r="TVY34" s="1422"/>
      <c r="TVZ34" s="1422"/>
      <c r="TWA34" s="1423"/>
      <c r="TWB34" s="1419"/>
      <c r="TWC34" s="1424"/>
      <c r="TWD34" s="1421"/>
      <c r="TWE34" s="1419"/>
      <c r="TWF34" s="1423"/>
      <c r="TWG34" s="4889"/>
      <c r="TWH34" s="1425"/>
      <c r="TWI34" s="1425"/>
      <c r="TWJ34" s="1425"/>
      <c r="TWK34" s="7772" t="s">
        <v>3191</v>
      </c>
      <c r="TWL34" s="7777"/>
      <c r="TWM34" s="1420">
        <f>SUM(TWN34:TWQ34)</f>
        <v>0</v>
      </c>
      <c r="TWN34" s="1421"/>
      <c r="TWO34" s="1422"/>
      <c r="TWP34" s="1422"/>
      <c r="TWQ34" s="1423"/>
      <c r="TWR34" s="1419"/>
      <c r="TWS34" s="1424"/>
      <c r="TWT34" s="1421"/>
      <c r="TWU34" s="1419"/>
      <c r="TWV34" s="1423"/>
      <c r="TWW34" s="4889"/>
      <c r="TWX34" s="1425"/>
      <c r="TWY34" s="1425"/>
      <c r="TWZ34" s="1425"/>
      <c r="TXA34" s="7772" t="s">
        <v>3191</v>
      </c>
      <c r="TXB34" s="7777"/>
      <c r="TXC34" s="1420">
        <f>SUM(TXD34:TXG34)</f>
        <v>0</v>
      </c>
      <c r="TXD34" s="1421"/>
      <c r="TXE34" s="1422"/>
      <c r="TXF34" s="1422"/>
      <c r="TXG34" s="1423"/>
      <c r="TXH34" s="1419"/>
      <c r="TXI34" s="1424"/>
      <c r="TXJ34" s="1421"/>
      <c r="TXK34" s="1419"/>
      <c r="TXL34" s="1423"/>
      <c r="TXM34" s="4889"/>
      <c r="TXN34" s="1425"/>
      <c r="TXO34" s="1425"/>
      <c r="TXP34" s="1425"/>
      <c r="TXQ34" s="7772" t="s">
        <v>3191</v>
      </c>
      <c r="TXR34" s="7777"/>
      <c r="TXS34" s="1420">
        <f>SUM(TXT34:TXW34)</f>
        <v>0</v>
      </c>
      <c r="TXT34" s="1421"/>
      <c r="TXU34" s="1422"/>
      <c r="TXV34" s="1422"/>
      <c r="TXW34" s="1423"/>
      <c r="TXX34" s="1419"/>
      <c r="TXY34" s="1424"/>
      <c r="TXZ34" s="1421"/>
      <c r="TYA34" s="1419"/>
      <c r="TYB34" s="1423"/>
      <c r="TYC34" s="4889"/>
      <c r="TYD34" s="1425"/>
      <c r="TYE34" s="1425"/>
      <c r="TYF34" s="1425"/>
      <c r="TYG34" s="7772" t="s">
        <v>3191</v>
      </c>
      <c r="TYH34" s="7777"/>
      <c r="TYI34" s="1420">
        <f>SUM(TYJ34:TYM34)</f>
        <v>0</v>
      </c>
      <c r="TYJ34" s="1421"/>
      <c r="TYK34" s="1422"/>
      <c r="TYL34" s="1422"/>
      <c r="TYM34" s="1423"/>
      <c r="TYN34" s="1419"/>
      <c r="TYO34" s="1424"/>
      <c r="TYP34" s="1421"/>
      <c r="TYQ34" s="1419"/>
      <c r="TYR34" s="1423"/>
      <c r="TYS34" s="4889"/>
      <c r="TYT34" s="1425"/>
      <c r="TYU34" s="1425"/>
      <c r="TYV34" s="1425"/>
      <c r="TYW34" s="7772" t="s">
        <v>3191</v>
      </c>
      <c r="TYX34" s="7777"/>
      <c r="TYY34" s="1420">
        <f>SUM(TYZ34:TZC34)</f>
        <v>0</v>
      </c>
      <c r="TYZ34" s="1421"/>
      <c r="TZA34" s="1422"/>
      <c r="TZB34" s="1422"/>
      <c r="TZC34" s="1423"/>
      <c r="TZD34" s="1419"/>
      <c r="TZE34" s="1424"/>
      <c r="TZF34" s="1421"/>
      <c r="TZG34" s="1419"/>
      <c r="TZH34" s="1423"/>
      <c r="TZI34" s="4889"/>
      <c r="TZJ34" s="1425"/>
      <c r="TZK34" s="1425"/>
      <c r="TZL34" s="1425"/>
      <c r="TZM34" s="7772" t="s">
        <v>3191</v>
      </c>
      <c r="TZN34" s="7777"/>
      <c r="TZO34" s="1420">
        <f>SUM(TZP34:TZS34)</f>
        <v>0</v>
      </c>
      <c r="TZP34" s="1421"/>
      <c r="TZQ34" s="1422"/>
      <c r="TZR34" s="1422"/>
      <c r="TZS34" s="1423"/>
      <c r="TZT34" s="1419"/>
      <c r="TZU34" s="1424"/>
      <c r="TZV34" s="1421"/>
      <c r="TZW34" s="1419"/>
      <c r="TZX34" s="1423"/>
      <c r="TZY34" s="4889"/>
      <c r="TZZ34" s="1425"/>
      <c r="UAA34" s="1425"/>
      <c r="UAB34" s="1425"/>
      <c r="UAC34" s="7772" t="s">
        <v>3191</v>
      </c>
      <c r="UAD34" s="7777"/>
      <c r="UAE34" s="1420">
        <f>SUM(UAF34:UAI34)</f>
        <v>0</v>
      </c>
      <c r="UAF34" s="1421"/>
      <c r="UAG34" s="1422"/>
      <c r="UAH34" s="1422"/>
      <c r="UAI34" s="1423"/>
      <c r="UAJ34" s="1419"/>
      <c r="UAK34" s="1424"/>
      <c r="UAL34" s="1421"/>
      <c r="UAM34" s="1419"/>
      <c r="UAN34" s="1423"/>
      <c r="UAO34" s="4889"/>
      <c r="UAP34" s="1425"/>
      <c r="UAQ34" s="1425"/>
      <c r="UAR34" s="1425"/>
      <c r="UAS34" s="7772" t="s">
        <v>3191</v>
      </c>
      <c r="UAT34" s="7777"/>
      <c r="UAU34" s="1420">
        <f>SUM(UAV34:UAY34)</f>
        <v>0</v>
      </c>
      <c r="UAV34" s="1421"/>
      <c r="UAW34" s="1422"/>
      <c r="UAX34" s="1422"/>
      <c r="UAY34" s="1423"/>
      <c r="UAZ34" s="1419"/>
      <c r="UBA34" s="1424"/>
      <c r="UBB34" s="1421"/>
      <c r="UBC34" s="1419"/>
      <c r="UBD34" s="1423"/>
      <c r="UBE34" s="4889"/>
      <c r="UBF34" s="1425"/>
      <c r="UBG34" s="1425"/>
      <c r="UBH34" s="1425"/>
      <c r="UBI34" s="7772" t="s">
        <v>3191</v>
      </c>
      <c r="UBJ34" s="7777"/>
      <c r="UBK34" s="1420">
        <f>SUM(UBL34:UBO34)</f>
        <v>0</v>
      </c>
      <c r="UBL34" s="1421"/>
      <c r="UBM34" s="1422"/>
      <c r="UBN34" s="1422"/>
      <c r="UBO34" s="1423"/>
      <c r="UBP34" s="1419"/>
      <c r="UBQ34" s="1424"/>
      <c r="UBR34" s="1421"/>
      <c r="UBS34" s="1419"/>
      <c r="UBT34" s="1423"/>
      <c r="UBU34" s="4889"/>
      <c r="UBV34" s="1425"/>
      <c r="UBW34" s="1425"/>
      <c r="UBX34" s="1425"/>
      <c r="UBY34" s="7772" t="s">
        <v>3191</v>
      </c>
      <c r="UBZ34" s="7777"/>
      <c r="UCA34" s="1420">
        <f>SUM(UCB34:UCE34)</f>
        <v>0</v>
      </c>
      <c r="UCB34" s="1421"/>
      <c r="UCC34" s="1422"/>
      <c r="UCD34" s="1422"/>
      <c r="UCE34" s="1423"/>
      <c r="UCF34" s="1419"/>
      <c r="UCG34" s="1424"/>
      <c r="UCH34" s="1421"/>
      <c r="UCI34" s="1419"/>
      <c r="UCJ34" s="1423"/>
      <c r="UCK34" s="4889"/>
      <c r="UCL34" s="1425"/>
      <c r="UCM34" s="1425"/>
      <c r="UCN34" s="1425"/>
      <c r="UCO34" s="7772" t="s">
        <v>3191</v>
      </c>
      <c r="UCP34" s="7777"/>
      <c r="UCQ34" s="1420">
        <f>SUM(UCR34:UCU34)</f>
        <v>0</v>
      </c>
      <c r="UCR34" s="1421"/>
      <c r="UCS34" s="1422"/>
      <c r="UCT34" s="1422"/>
      <c r="UCU34" s="1423"/>
      <c r="UCV34" s="1419"/>
      <c r="UCW34" s="1424"/>
      <c r="UCX34" s="1421"/>
      <c r="UCY34" s="1419"/>
      <c r="UCZ34" s="1423"/>
      <c r="UDA34" s="4889"/>
      <c r="UDB34" s="1425"/>
      <c r="UDC34" s="1425"/>
      <c r="UDD34" s="1425"/>
      <c r="UDE34" s="7772" t="s">
        <v>3191</v>
      </c>
      <c r="UDF34" s="7777"/>
      <c r="UDG34" s="1420">
        <f>SUM(UDH34:UDK34)</f>
        <v>0</v>
      </c>
      <c r="UDH34" s="1421"/>
      <c r="UDI34" s="1422"/>
      <c r="UDJ34" s="1422"/>
      <c r="UDK34" s="1423"/>
      <c r="UDL34" s="1419"/>
      <c r="UDM34" s="1424"/>
      <c r="UDN34" s="1421"/>
      <c r="UDO34" s="1419"/>
      <c r="UDP34" s="1423"/>
      <c r="UDQ34" s="4889"/>
      <c r="UDR34" s="1425"/>
      <c r="UDS34" s="1425"/>
      <c r="UDT34" s="1425"/>
      <c r="UDU34" s="7772" t="s">
        <v>3191</v>
      </c>
      <c r="UDV34" s="7777"/>
      <c r="UDW34" s="1420">
        <f>SUM(UDX34:UEA34)</f>
        <v>0</v>
      </c>
      <c r="UDX34" s="1421"/>
      <c r="UDY34" s="1422"/>
      <c r="UDZ34" s="1422"/>
      <c r="UEA34" s="1423"/>
      <c r="UEB34" s="1419"/>
      <c r="UEC34" s="1424"/>
      <c r="UED34" s="1421"/>
      <c r="UEE34" s="1419"/>
      <c r="UEF34" s="1423"/>
      <c r="UEG34" s="4889"/>
      <c r="UEH34" s="1425"/>
      <c r="UEI34" s="1425"/>
      <c r="UEJ34" s="1425"/>
      <c r="UEK34" s="7772" t="s">
        <v>3191</v>
      </c>
      <c r="UEL34" s="7777"/>
      <c r="UEM34" s="1420">
        <f>SUM(UEN34:UEQ34)</f>
        <v>0</v>
      </c>
      <c r="UEN34" s="1421"/>
      <c r="UEO34" s="1422"/>
      <c r="UEP34" s="1422"/>
      <c r="UEQ34" s="1423"/>
      <c r="UER34" s="1419"/>
      <c r="UES34" s="1424"/>
      <c r="UET34" s="1421"/>
      <c r="UEU34" s="1419"/>
      <c r="UEV34" s="1423"/>
      <c r="UEW34" s="4889"/>
      <c r="UEX34" s="1425"/>
      <c r="UEY34" s="1425"/>
      <c r="UEZ34" s="1425"/>
      <c r="UFA34" s="7772" t="s">
        <v>3191</v>
      </c>
      <c r="UFB34" s="7777"/>
      <c r="UFC34" s="1420">
        <f>SUM(UFD34:UFG34)</f>
        <v>0</v>
      </c>
      <c r="UFD34" s="1421"/>
      <c r="UFE34" s="1422"/>
      <c r="UFF34" s="1422"/>
      <c r="UFG34" s="1423"/>
      <c r="UFH34" s="1419"/>
      <c r="UFI34" s="1424"/>
      <c r="UFJ34" s="1421"/>
      <c r="UFK34" s="1419"/>
      <c r="UFL34" s="1423"/>
      <c r="UFM34" s="4889"/>
      <c r="UFN34" s="1425"/>
      <c r="UFO34" s="1425"/>
      <c r="UFP34" s="1425"/>
      <c r="UFQ34" s="7772" t="s">
        <v>3191</v>
      </c>
      <c r="UFR34" s="7777"/>
      <c r="UFS34" s="1420">
        <f>SUM(UFT34:UFW34)</f>
        <v>0</v>
      </c>
      <c r="UFT34" s="1421"/>
      <c r="UFU34" s="1422"/>
      <c r="UFV34" s="1422"/>
      <c r="UFW34" s="1423"/>
      <c r="UFX34" s="1419"/>
      <c r="UFY34" s="1424"/>
      <c r="UFZ34" s="1421"/>
      <c r="UGA34" s="1419"/>
      <c r="UGB34" s="1423"/>
      <c r="UGC34" s="4889"/>
      <c r="UGD34" s="1425"/>
      <c r="UGE34" s="1425"/>
      <c r="UGF34" s="1425"/>
      <c r="UGG34" s="7772" t="s">
        <v>3191</v>
      </c>
      <c r="UGH34" s="7777"/>
      <c r="UGI34" s="1420">
        <f>SUM(UGJ34:UGM34)</f>
        <v>0</v>
      </c>
      <c r="UGJ34" s="1421"/>
      <c r="UGK34" s="1422"/>
      <c r="UGL34" s="1422"/>
      <c r="UGM34" s="1423"/>
      <c r="UGN34" s="1419"/>
      <c r="UGO34" s="1424"/>
      <c r="UGP34" s="1421"/>
      <c r="UGQ34" s="1419"/>
      <c r="UGR34" s="1423"/>
      <c r="UGS34" s="4889"/>
      <c r="UGT34" s="1425"/>
      <c r="UGU34" s="1425"/>
      <c r="UGV34" s="1425"/>
      <c r="UGW34" s="7772" t="s">
        <v>3191</v>
      </c>
      <c r="UGX34" s="7777"/>
      <c r="UGY34" s="1420">
        <f>SUM(UGZ34:UHC34)</f>
        <v>0</v>
      </c>
      <c r="UGZ34" s="1421"/>
      <c r="UHA34" s="1422"/>
      <c r="UHB34" s="1422"/>
      <c r="UHC34" s="1423"/>
      <c r="UHD34" s="1419"/>
      <c r="UHE34" s="1424"/>
      <c r="UHF34" s="1421"/>
      <c r="UHG34" s="1419"/>
      <c r="UHH34" s="1423"/>
      <c r="UHI34" s="4889"/>
      <c r="UHJ34" s="1425"/>
      <c r="UHK34" s="1425"/>
      <c r="UHL34" s="1425"/>
      <c r="UHM34" s="7772" t="s">
        <v>3191</v>
      </c>
      <c r="UHN34" s="7777"/>
      <c r="UHO34" s="1420">
        <f>SUM(UHP34:UHS34)</f>
        <v>0</v>
      </c>
      <c r="UHP34" s="1421"/>
      <c r="UHQ34" s="1422"/>
      <c r="UHR34" s="1422"/>
      <c r="UHS34" s="1423"/>
      <c r="UHT34" s="1419"/>
      <c r="UHU34" s="1424"/>
      <c r="UHV34" s="1421"/>
      <c r="UHW34" s="1419"/>
      <c r="UHX34" s="1423"/>
      <c r="UHY34" s="4889"/>
      <c r="UHZ34" s="1425"/>
      <c r="UIA34" s="1425"/>
      <c r="UIB34" s="1425"/>
      <c r="UIC34" s="7772" t="s">
        <v>3191</v>
      </c>
      <c r="UID34" s="7777"/>
      <c r="UIE34" s="1420">
        <f>SUM(UIF34:UII34)</f>
        <v>0</v>
      </c>
      <c r="UIF34" s="1421"/>
      <c r="UIG34" s="1422"/>
      <c r="UIH34" s="1422"/>
      <c r="UII34" s="1423"/>
      <c r="UIJ34" s="1419"/>
      <c r="UIK34" s="1424"/>
      <c r="UIL34" s="1421"/>
      <c r="UIM34" s="1419"/>
      <c r="UIN34" s="1423"/>
      <c r="UIO34" s="4889"/>
      <c r="UIP34" s="1425"/>
      <c r="UIQ34" s="1425"/>
      <c r="UIR34" s="1425"/>
      <c r="UIS34" s="7772" t="s">
        <v>3191</v>
      </c>
      <c r="UIT34" s="7777"/>
      <c r="UIU34" s="1420">
        <f>SUM(UIV34:UIY34)</f>
        <v>0</v>
      </c>
      <c r="UIV34" s="1421"/>
      <c r="UIW34" s="1422"/>
      <c r="UIX34" s="1422"/>
      <c r="UIY34" s="1423"/>
      <c r="UIZ34" s="1419"/>
      <c r="UJA34" s="1424"/>
      <c r="UJB34" s="1421"/>
      <c r="UJC34" s="1419"/>
      <c r="UJD34" s="1423"/>
      <c r="UJE34" s="4889"/>
      <c r="UJF34" s="1425"/>
      <c r="UJG34" s="1425"/>
      <c r="UJH34" s="1425"/>
      <c r="UJI34" s="7772" t="s">
        <v>3191</v>
      </c>
      <c r="UJJ34" s="7777"/>
      <c r="UJK34" s="1420">
        <f>SUM(UJL34:UJO34)</f>
        <v>0</v>
      </c>
      <c r="UJL34" s="1421"/>
      <c r="UJM34" s="1422"/>
      <c r="UJN34" s="1422"/>
      <c r="UJO34" s="1423"/>
      <c r="UJP34" s="1419"/>
      <c r="UJQ34" s="1424"/>
      <c r="UJR34" s="1421"/>
      <c r="UJS34" s="1419"/>
      <c r="UJT34" s="1423"/>
      <c r="UJU34" s="4889"/>
      <c r="UJV34" s="1425"/>
      <c r="UJW34" s="1425"/>
      <c r="UJX34" s="1425"/>
      <c r="UJY34" s="7772" t="s">
        <v>3191</v>
      </c>
      <c r="UJZ34" s="7777"/>
      <c r="UKA34" s="1420">
        <f>SUM(UKB34:UKE34)</f>
        <v>0</v>
      </c>
      <c r="UKB34" s="1421"/>
      <c r="UKC34" s="1422"/>
      <c r="UKD34" s="1422"/>
      <c r="UKE34" s="1423"/>
      <c r="UKF34" s="1419"/>
      <c r="UKG34" s="1424"/>
      <c r="UKH34" s="1421"/>
      <c r="UKI34" s="1419"/>
      <c r="UKJ34" s="1423"/>
      <c r="UKK34" s="4889"/>
      <c r="UKL34" s="1425"/>
      <c r="UKM34" s="1425"/>
      <c r="UKN34" s="1425"/>
      <c r="UKO34" s="7772" t="s">
        <v>3191</v>
      </c>
      <c r="UKP34" s="7777"/>
      <c r="UKQ34" s="1420">
        <f>SUM(UKR34:UKU34)</f>
        <v>0</v>
      </c>
      <c r="UKR34" s="1421"/>
      <c r="UKS34" s="1422"/>
      <c r="UKT34" s="1422"/>
      <c r="UKU34" s="1423"/>
      <c r="UKV34" s="1419"/>
      <c r="UKW34" s="1424"/>
      <c r="UKX34" s="1421"/>
      <c r="UKY34" s="1419"/>
      <c r="UKZ34" s="1423"/>
      <c r="ULA34" s="4889"/>
      <c r="ULB34" s="1425"/>
      <c r="ULC34" s="1425"/>
      <c r="ULD34" s="1425"/>
      <c r="ULE34" s="7772" t="s">
        <v>3191</v>
      </c>
      <c r="ULF34" s="7777"/>
      <c r="ULG34" s="1420">
        <f>SUM(ULH34:ULK34)</f>
        <v>0</v>
      </c>
      <c r="ULH34" s="1421"/>
      <c r="ULI34" s="1422"/>
      <c r="ULJ34" s="1422"/>
      <c r="ULK34" s="1423"/>
      <c r="ULL34" s="1419"/>
      <c r="ULM34" s="1424"/>
      <c r="ULN34" s="1421"/>
      <c r="ULO34" s="1419"/>
      <c r="ULP34" s="1423"/>
      <c r="ULQ34" s="4889"/>
      <c r="ULR34" s="1425"/>
      <c r="ULS34" s="1425"/>
      <c r="ULT34" s="1425"/>
      <c r="ULU34" s="7772" t="s">
        <v>3191</v>
      </c>
      <c r="ULV34" s="7777"/>
      <c r="ULW34" s="1420">
        <f>SUM(ULX34:UMA34)</f>
        <v>0</v>
      </c>
      <c r="ULX34" s="1421"/>
      <c r="ULY34" s="1422"/>
      <c r="ULZ34" s="1422"/>
      <c r="UMA34" s="1423"/>
      <c r="UMB34" s="1419"/>
      <c r="UMC34" s="1424"/>
      <c r="UMD34" s="1421"/>
      <c r="UME34" s="1419"/>
      <c r="UMF34" s="1423"/>
      <c r="UMG34" s="4889"/>
      <c r="UMH34" s="1425"/>
      <c r="UMI34" s="1425"/>
      <c r="UMJ34" s="1425"/>
      <c r="UMK34" s="7772" t="s">
        <v>3191</v>
      </c>
      <c r="UML34" s="7777"/>
      <c r="UMM34" s="1420">
        <f>SUM(UMN34:UMQ34)</f>
        <v>0</v>
      </c>
      <c r="UMN34" s="1421"/>
      <c r="UMO34" s="1422"/>
      <c r="UMP34" s="1422"/>
      <c r="UMQ34" s="1423"/>
      <c r="UMR34" s="1419"/>
      <c r="UMS34" s="1424"/>
      <c r="UMT34" s="1421"/>
      <c r="UMU34" s="1419"/>
      <c r="UMV34" s="1423"/>
      <c r="UMW34" s="4889"/>
      <c r="UMX34" s="1425"/>
      <c r="UMY34" s="1425"/>
      <c r="UMZ34" s="1425"/>
      <c r="UNA34" s="7772" t="s">
        <v>3191</v>
      </c>
      <c r="UNB34" s="7777"/>
      <c r="UNC34" s="1420">
        <f>SUM(UND34:UNG34)</f>
        <v>0</v>
      </c>
      <c r="UND34" s="1421"/>
      <c r="UNE34" s="1422"/>
      <c r="UNF34" s="1422"/>
      <c r="UNG34" s="1423"/>
      <c r="UNH34" s="1419"/>
      <c r="UNI34" s="1424"/>
      <c r="UNJ34" s="1421"/>
      <c r="UNK34" s="1419"/>
      <c r="UNL34" s="1423"/>
      <c r="UNM34" s="4889"/>
      <c r="UNN34" s="1425"/>
      <c r="UNO34" s="1425"/>
      <c r="UNP34" s="1425"/>
      <c r="UNQ34" s="7772" t="s">
        <v>3191</v>
      </c>
      <c r="UNR34" s="7777"/>
      <c r="UNS34" s="1420">
        <f>SUM(UNT34:UNW34)</f>
        <v>0</v>
      </c>
      <c r="UNT34" s="1421"/>
      <c r="UNU34" s="1422"/>
      <c r="UNV34" s="1422"/>
      <c r="UNW34" s="1423"/>
      <c r="UNX34" s="1419"/>
      <c r="UNY34" s="1424"/>
      <c r="UNZ34" s="1421"/>
      <c r="UOA34" s="1419"/>
      <c r="UOB34" s="1423"/>
      <c r="UOC34" s="4889"/>
      <c r="UOD34" s="1425"/>
      <c r="UOE34" s="1425"/>
      <c r="UOF34" s="1425"/>
      <c r="UOG34" s="7772" t="s">
        <v>3191</v>
      </c>
      <c r="UOH34" s="7777"/>
      <c r="UOI34" s="1420">
        <f>SUM(UOJ34:UOM34)</f>
        <v>0</v>
      </c>
      <c r="UOJ34" s="1421"/>
      <c r="UOK34" s="1422"/>
      <c r="UOL34" s="1422"/>
      <c r="UOM34" s="1423"/>
      <c r="UON34" s="1419"/>
      <c r="UOO34" s="1424"/>
      <c r="UOP34" s="1421"/>
      <c r="UOQ34" s="1419"/>
      <c r="UOR34" s="1423"/>
      <c r="UOS34" s="4889"/>
      <c r="UOT34" s="1425"/>
      <c r="UOU34" s="1425"/>
      <c r="UOV34" s="1425"/>
      <c r="UOW34" s="7772" t="s">
        <v>3191</v>
      </c>
      <c r="UOX34" s="7777"/>
      <c r="UOY34" s="1420">
        <f>SUM(UOZ34:UPC34)</f>
        <v>0</v>
      </c>
      <c r="UOZ34" s="1421"/>
      <c r="UPA34" s="1422"/>
      <c r="UPB34" s="1422"/>
      <c r="UPC34" s="1423"/>
      <c r="UPD34" s="1419"/>
      <c r="UPE34" s="1424"/>
      <c r="UPF34" s="1421"/>
      <c r="UPG34" s="1419"/>
      <c r="UPH34" s="1423"/>
      <c r="UPI34" s="4889"/>
      <c r="UPJ34" s="1425"/>
      <c r="UPK34" s="1425"/>
      <c r="UPL34" s="1425"/>
      <c r="UPM34" s="7772" t="s">
        <v>3191</v>
      </c>
      <c r="UPN34" s="7777"/>
      <c r="UPO34" s="1420">
        <f>SUM(UPP34:UPS34)</f>
        <v>0</v>
      </c>
      <c r="UPP34" s="1421"/>
      <c r="UPQ34" s="1422"/>
      <c r="UPR34" s="1422"/>
      <c r="UPS34" s="1423"/>
      <c r="UPT34" s="1419"/>
      <c r="UPU34" s="1424"/>
      <c r="UPV34" s="1421"/>
      <c r="UPW34" s="1419"/>
      <c r="UPX34" s="1423"/>
      <c r="UPY34" s="4889"/>
      <c r="UPZ34" s="1425"/>
      <c r="UQA34" s="1425"/>
      <c r="UQB34" s="1425"/>
      <c r="UQC34" s="7772" t="s">
        <v>3191</v>
      </c>
      <c r="UQD34" s="7777"/>
      <c r="UQE34" s="1420">
        <f>SUM(UQF34:UQI34)</f>
        <v>0</v>
      </c>
      <c r="UQF34" s="1421"/>
      <c r="UQG34" s="1422"/>
      <c r="UQH34" s="1422"/>
      <c r="UQI34" s="1423"/>
      <c r="UQJ34" s="1419"/>
      <c r="UQK34" s="1424"/>
      <c r="UQL34" s="1421"/>
      <c r="UQM34" s="1419"/>
      <c r="UQN34" s="1423"/>
      <c r="UQO34" s="4889"/>
      <c r="UQP34" s="1425"/>
      <c r="UQQ34" s="1425"/>
      <c r="UQR34" s="1425"/>
      <c r="UQS34" s="7772" t="s">
        <v>3191</v>
      </c>
      <c r="UQT34" s="7777"/>
      <c r="UQU34" s="1420">
        <f>SUM(UQV34:UQY34)</f>
        <v>0</v>
      </c>
      <c r="UQV34" s="1421"/>
      <c r="UQW34" s="1422"/>
      <c r="UQX34" s="1422"/>
      <c r="UQY34" s="1423"/>
      <c r="UQZ34" s="1419"/>
      <c r="URA34" s="1424"/>
      <c r="URB34" s="1421"/>
      <c r="URC34" s="1419"/>
      <c r="URD34" s="1423"/>
      <c r="URE34" s="4889"/>
      <c r="URF34" s="1425"/>
      <c r="URG34" s="1425"/>
      <c r="URH34" s="1425"/>
      <c r="URI34" s="7772" t="s">
        <v>3191</v>
      </c>
      <c r="URJ34" s="7777"/>
      <c r="URK34" s="1420">
        <f>SUM(URL34:URO34)</f>
        <v>0</v>
      </c>
      <c r="URL34" s="1421"/>
      <c r="URM34" s="1422"/>
      <c r="URN34" s="1422"/>
      <c r="URO34" s="1423"/>
      <c r="URP34" s="1419"/>
      <c r="URQ34" s="1424"/>
      <c r="URR34" s="1421"/>
      <c r="URS34" s="1419"/>
      <c r="URT34" s="1423"/>
      <c r="URU34" s="4889"/>
      <c r="URV34" s="1425"/>
      <c r="URW34" s="1425"/>
      <c r="URX34" s="1425"/>
      <c r="URY34" s="7772" t="s">
        <v>3191</v>
      </c>
      <c r="URZ34" s="7777"/>
      <c r="USA34" s="1420">
        <f>SUM(USB34:USE34)</f>
        <v>0</v>
      </c>
      <c r="USB34" s="1421"/>
      <c r="USC34" s="1422"/>
      <c r="USD34" s="1422"/>
      <c r="USE34" s="1423"/>
      <c r="USF34" s="1419"/>
      <c r="USG34" s="1424"/>
      <c r="USH34" s="1421"/>
      <c r="USI34" s="1419"/>
      <c r="USJ34" s="1423"/>
      <c r="USK34" s="4889"/>
      <c r="USL34" s="1425"/>
      <c r="USM34" s="1425"/>
      <c r="USN34" s="1425"/>
      <c r="USO34" s="7772" t="s">
        <v>3191</v>
      </c>
      <c r="USP34" s="7777"/>
      <c r="USQ34" s="1420">
        <f>SUM(USR34:USU34)</f>
        <v>0</v>
      </c>
      <c r="USR34" s="1421"/>
      <c r="USS34" s="1422"/>
      <c r="UST34" s="1422"/>
      <c r="USU34" s="1423"/>
      <c r="USV34" s="1419"/>
      <c r="USW34" s="1424"/>
      <c r="USX34" s="1421"/>
      <c r="USY34" s="1419"/>
      <c r="USZ34" s="1423"/>
      <c r="UTA34" s="4889"/>
      <c r="UTB34" s="1425"/>
      <c r="UTC34" s="1425"/>
      <c r="UTD34" s="1425"/>
      <c r="UTE34" s="7772" t="s">
        <v>3191</v>
      </c>
      <c r="UTF34" s="7777"/>
      <c r="UTG34" s="1420">
        <f>SUM(UTH34:UTK34)</f>
        <v>0</v>
      </c>
      <c r="UTH34" s="1421"/>
      <c r="UTI34" s="1422"/>
      <c r="UTJ34" s="1422"/>
      <c r="UTK34" s="1423"/>
      <c r="UTL34" s="1419"/>
      <c r="UTM34" s="1424"/>
      <c r="UTN34" s="1421"/>
      <c r="UTO34" s="1419"/>
      <c r="UTP34" s="1423"/>
      <c r="UTQ34" s="4889"/>
      <c r="UTR34" s="1425"/>
      <c r="UTS34" s="1425"/>
      <c r="UTT34" s="1425"/>
      <c r="UTU34" s="7772" t="s">
        <v>3191</v>
      </c>
      <c r="UTV34" s="7777"/>
      <c r="UTW34" s="1420">
        <f>SUM(UTX34:UUA34)</f>
        <v>0</v>
      </c>
      <c r="UTX34" s="1421"/>
      <c r="UTY34" s="1422"/>
      <c r="UTZ34" s="1422"/>
      <c r="UUA34" s="1423"/>
      <c r="UUB34" s="1419"/>
      <c r="UUC34" s="1424"/>
      <c r="UUD34" s="1421"/>
      <c r="UUE34" s="1419"/>
      <c r="UUF34" s="1423"/>
      <c r="UUG34" s="4889"/>
      <c r="UUH34" s="1425"/>
      <c r="UUI34" s="1425"/>
      <c r="UUJ34" s="1425"/>
      <c r="UUK34" s="7772" t="s">
        <v>3191</v>
      </c>
      <c r="UUL34" s="7777"/>
      <c r="UUM34" s="1420">
        <f>SUM(UUN34:UUQ34)</f>
        <v>0</v>
      </c>
      <c r="UUN34" s="1421"/>
      <c r="UUO34" s="1422"/>
      <c r="UUP34" s="1422"/>
      <c r="UUQ34" s="1423"/>
      <c r="UUR34" s="1419"/>
      <c r="UUS34" s="1424"/>
      <c r="UUT34" s="1421"/>
      <c r="UUU34" s="1419"/>
      <c r="UUV34" s="1423"/>
      <c r="UUW34" s="4889"/>
      <c r="UUX34" s="1425"/>
      <c r="UUY34" s="1425"/>
      <c r="UUZ34" s="1425"/>
      <c r="UVA34" s="7772" t="s">
        <v>3191</v>
      </c>
      <c r="UVB34" s="7777"/>
      <c r="UVC34" s="1420">
        <f>SUM(UVD34:UVG34)</f>
        <v>0</v>
      </c>
      <c r="UVD34" s="1421"/>
      <c r="UVE34" s="1422"/>
      <c r="UVF34" s="1422"/>
      <c r="UVG34" s="1423"/>
      <c r="UVH34" s="1419"/>
      <c r="UVI34" s="1424"/>
      <c r="UVJ34" s="1421"/>
      <c r="UVK34" s="1419"/>
      <c r="UVL34" s="1423"/>
      <c r="UVM34" s="4889"/>
      <c r="UVN34" s="1425"/>
      <c r="UVO34" s="1425"/>
      <c r="UVP34" s="1425"/>
      <c r="UVQ34" s="7772" t="s">
        <v>3191</v>
      </c>
      <c r="UVR34" s="7777"/>
      <c r="UVS34" s="1420">
        <f>SUM(UVT34:UVW34)</f>
        <v>0</v>
      </c>
      <c r="UVT34" s="1421"/>
      <c r="UVU34" s="1422"/>
      <c r="UVV34" s="1422"/>
      <c r="UVW34" s="1423"/>
      <c r="UVX34" s="1419"/>
      <c r="UVY34" s="1424"/>
      <c r="UVZ34" s="1421"/>
      <c r="UWA34" s="1419"/>
      <c r="UWB34" s="1423"/>
      <c r="UWC34" s="4889"/>
      <c r="UWD34" s="1425"/>
      <c r="UWE34" s="1425"/>
      <c r="UWF34" s="1425"/>
      <c r="UWG34" s="7772" t="s">
        <v>3191</v>
      </c>
      <c r="UWH34" s="7777"/>
      <c r="UWI34" s="1420">
        <f>SUM(UWJ34:UWM34)</f>
        <v>0</v>
      </c>
      <c r="UWJ34" s="1421"/>
      <c r="UWK34" s="1422"/>
      <c r="UWL34" s="1422"/>
      <c r="UWM34" s="1423"/>
      <c r="UWN34" s="1419"/>
      <c r="UWO34" s="1424"/>
      <c r="UWP34" s="1421"/>
      <c r="UWQ34" s="1419"/>
      <c r="UWR34" s="1423"/>
      <c r="UWS34" s="4889"/>
      <c r="UWT34" s="1425"/>
      <c r="UWU34" s="1425"/>
      <c r="UWV34" s="1425"/>
      <c r="UWW34" s="7772" t="s">
        <v>3191</v>
      </c>
      <c r="UWX34" s="7777"/>
      <c r="UWY34" s="1420">
        <f>SUM(UWZ34:UXC34)</f>
        <v>0</v>
      </c>
      <c r="UWZ34" s="1421"/>
      <c r="UXA34" s="1422"/>
      <c r="UXB34" s="1422"/>
      <c r="UXC34" s="1423"/>
      <c r="UXD34" s="1419"/>
      <c r="UXE34" s="1424"/>
      <c r="UXF34" s="1421"/>
      <c r="UXG34" s="1419"/>
      <c r="UXH34" s="1423"/>
      <c r="UXI34" s="4889"/>
      <c r="UXJ34" s="1425"/>
      <c r="UXK34" s="1425"/>
      <c r="UXL34" s="1425"/>
      <c r="UXM34" s="7772" t="s">
        <v>3191</v>
      </c>
      <c r="UXN34" s="7777"/>
      <c r="UXO34" s="1420">
        <f>SUM(UXP34:UXS34)</f>
        <v>0</v>
      </c>
      <c r="UXP34" s="1421"/>
      <c r="UXQ34" s="1422"/>
      <c r="UXR34" s="1422"/>
      <c r="UXS34" s="1423"/>
      <c r="UXT34" s="1419"/>
      <c r="UXU34" s="1424"/>
      <c r="UXV34" s="1421"/>
      <c r="UXW34" s="1419"/>
      <c r="UXX34" s="1423"/>
      <c r="UXY34" s="4889"/>
      <c r="UXZ34" s="1425"/>
      <c r="UYA34" s="1425"/>
      <c r="UYB34" s="1425"/>
      <c r="UYC34" s="7772" t="s">
        <v>3191</v>
      </c>
      <c r="UYD34" s="7777"/>
      <c r="UYE34" s="1420">
        <f>SUM(UYF34:UYI34)</f>
        <v>0</v>
      </c>
      <c r="UYF34" s="1421"/>
      <c r="UYG34" s="1422"/>
      <c r="UYH34" s="1422"/>
      <c r="UYI34" s="1423"/>
      <c r="UYJ34" s="1419"/>
      <c r="UYK34" s="1424"/>
      <c r="UYL34" s="1421"/>
      <c r="UYM34" s="1419"/>
      <c r="UYN34" s="1423"/>
      <c r="UYO34" s="4889"/>
      <c r="UYP34" s="1425"/>
      <c r="UYQ34" s="1425"/>
      <c r="UYR34" s="1425"/>
      <c r="UYS34" s="7772" t="s">
        <v>3191</v>
      </c>
      <c r="UYT34" s="7777"/>
      <c r="UYU34" s="1420">
        <f>SUM(UYV34:UYY34)</f>
        <v>0</v>
      </c>
      <c r="UYV34" s="1421"/>
      <c r="UYW34" s="1422"/>
      <c r="UYX34" s="1422"/>
      <c r="UYY34" s="1423"/>
      <c r="UYZ34" s="1419"/>
      <c r="UZA34" s="1424"/>
      <c r="UZB34" s="1421"/>
      <c r="UZC34" s="1419"/>
      <c r="UZD34" s="1423"/>
      <c r="UZE34" s="4889"/>
      <c r="UZF34" s="1425"/>
      <c r="UZG34" s="1425"/>
      <c r="UZH34" s="1425"/>
      <c r="UZI34" s="7772" t="s">
        <v>3191</v>
      </c>
      <c r="UZJ34" s="7777"/>
      <c r="UZK34" s="1420">
        <f>SUM(UZL34:UZO34)</f>
        <v>0</v>
      </c>
      <c r="UZL34" s="1421"/>
      <c r="UZM34" s="1422"/>
      <c r="UZN34" s="1422"/>
      <c r="UZO34" s="1423"/>
      <c r="UZP34" s="1419"/>
      <c r="UZQ34" s="1424"/>
      <c r="UZR34" s="1421"/>
      <c r="UZS34" s="1419"/>
      <c r="UZT34" s="1423"/>
      <c r="UZU34" s="4889"/>
      <c r="UZV34" s="1425"/>
      <c r="UZW34" s="1425"/>
      <c r="UZX34" s="1425"/>
      <c r="UZY34" s="7772" t="s">
        <v>3191</v>
      </c>
      <c r="UZZ34" s="7777"/>
      <c r="VAA34" s="1420">
        <f>SUM(VAB34:VAE34)</f>
        <v>0</v>
      </c>
      <c r="VAB34" s="1421"/>
      <c r="VAC34" s="1422"/>
      <c r="VAD34" s="1422"/>
      <c r="VAE34" s="1423"/>
      <c r="VAF34" s="1419"/>
      <c r="VAG34" s="1424"/>
      <c r="VAH34" s="1421"/>
      <c r="VAI34" s="1419"/>
      <c r="VAJ34" s="1423"/>
      <c r="VAK34" s="4889"/>
      <c r="VAL34" s="1425"/>
      <c r="VAM34" s="1425"/>
      <c r="VAN34" s="1425"/>
      <c r="VAO34" s="7772" t="s">
        <v>3191</v>
      </c>
      <c r="VAP34" s="7777"/>
      <c r="VAQ34" s="1420">
        <f>SUM(VAR34:VAU34)</f>
        <v>0</v>
      </c>
      <c r="VAR34" s="1421"/>
      <c r="VAS34" s="1422"/>
      <c r="VAT34" s="1422"/>
      <c r="VAU34" s="1423"/>
      <c r="VAV34" s="1419"/>
      <c r="VAW34" s="1424"/>
      <c r="VAX34" s="1421"/>
      <c r="VAY34" s="1419"/>
      <c r="VAZ34" s="1423"/>
      <c r="VBA34" s="4889"/>
      <c r="VBB34" s="1425"/>
      <c r="VBC34" s="1425"/>
      <c r="VBD34" s="1425"/>
      <c r="VBE34" s="7772" t="s">
        <v>3191</v>
      </c>
      <c r="VBF34" s="7777"/>
      <c r="VBG34" s="1420">
        <f>SUM(VBH34:VBK34)</f>
        <v>0</v>
      </c>
      <c r="VBH34" s="1421"/>
      <c r="VBI34" s="1422"/>
      <c r="VBJ34" s="1422"/>
      <c r="VBK34" s="1423"/>
      <c r="VBL34" s="1419"/>
      <c r="VBM34" s="1424"/>
      <c r="VBN34" s="1421"/>
      <c r="VBO34" s="1419"/>
      <c r="VBP34" s="1423"/>
      <c r="VBQ34" s="4889"/>
      <c r="VBR34" s="1425"/>
      <c r="VBS34" s="1425"/>
      <c r="VBT34" s="1425"/>
      <c r="VBU34" s="7772" t="s">
        <v>3191</v>
      </c>
      <c r="VBV34" s="7777"/>
      <c r="VBW34" s="1420">
        <f>SUM(VBX34:VCA34)</f>
        <v>0</v>
      </c>
      <c r="VBX34" s="1421"/>
      <c r="VBY34" s="1422"/>
      <c r="VBZ34" s="1422"/>
      <c r="VCA34" s="1423"/>
      <c r="VCB34" s="1419"/>
      <c r="VCC34" s="1424"/>
      <c r="VCD34" s="1421"/>
      <c r="VCE34" s="1419"/>
      <c r="VCF34" s="1423"/>
      <c r="VCG34" s="4889"/>
      <c r="VCH34" s="1425"/>
      <c r="VCI34" s="1425"/>
      <c r="VCJ34" s="1425"/>
      <c r="VCK34" s="7772" t="s">
        <v>3191</v>
      </c>
      <c r="VCL34" s="7777"/>
      <c r="VCM34" s="1420">
        <f>SUM(VCN34:VCQ34)</f>
        <v>0</v>
      </c>
      <c r="VCN34" s="1421"/>
      <c r="VCO34" s="1422"/>
      <c r="VCP34" s="1422"/>
      <c r="VCQ34" s="1423"/>
      <c r="VCR34" s="1419"/>
      <c r="VCS34" s="1424"/>
      <c r="VCT34" s="1421"/>
      <c r="VCU34" s="1419"/>
      <c r="VCV34" s="1423"/>
      <c r="VCW34" s="4889"/>
      <c r="VCX34" s="1425"/>
      <c r="VCY34" s="1425"/>
      <c r="VCZ34" s="1425"/>
      <c r="VDA34" s="7772" t="s">
        <v>3191</v>
      </c>
      <c r="VDB34" s="7777"/>
      <c r="VDC34" s="1420">
        <f>SUM(VDD34:VDG34)</f>
        <v>0</v>
      </c>
      <c r="VDD34" s="1421"/>
      <c r="VDE34" s="1422"/>
      <c r="VDF34" s="1422"/>
      <c r="VDG34" s="1423"/>
      <c r="VDH34" s="1419"/>
      <c r="VDI34" s="1424"/>
      <c r="VDJ34" s="1421"/>
      <c r="VDK34" s="1419"/>
      <c r="VDL34" s="1423"/>
      <c r="VDM34" s="4889"/>
      <c r="VDN34" s="1425"/>
      <c r="VDO34" s="1425"/>
      <c r="VDP34" s="1425"/>
      <c r="VDQ34" s="7772" t="s">
        <v>3191</v>
      </c>
      <c r="VDR34" s="7777"/>
      <c r="VDS34" s="1420">
        <f>SUM(VDT34:VDW34)</f>
        <v>0</v>
      </c>
      <c r="VDT34" s="1421"/>
      <c r="VDU34" s="1422"/>
      <c r="VDV34" s="1422"/>
      <c r="VDW34" s="1423"/>
      <c r="VDX34" s="1419"/>
      <c r="VDY34" s="1424"/>
      <c r="VDZ34" s="1421"/>
      <c r="VEA34" s="1419"/>
      <c r="VEB34" s="1423"/>
      <c r="VEC34" s="4889"/>
      <c r="VED34" s="1425"/>
      <c r="VEE34" s="1425"/>
      <c r="VEF34" s="1425"/>
      <c r="VEG34" s="7772" t="s">
        <v>3191</v>
      </c>
      <c r="VEH34" s="7777"/>
      <c r="VEI34" s="1420">
        <f>SUM(VEJ34:VEM34)</f>
        <v>0</v>
      </c>
      <c r="VEJ34" s="1421"/>
      <c r="VEK34" s="1422"/>
      <c r="VEL34" s="1422"/>
      <c r="VEM34" s="1423"/>
      <c r="VEN34" s="1419"/>
      <c r="VEO34" s="1424"/>
      <c r="VEP34" s="1421"/>
      <c r="VEQ34" s="1419"/>
      <c r="VER34" s="1423"/>
      <c r="VES34" s="4889"/>
      <c r="VET34" s="1425"/>
      <c r="VEU34" s="1425"/>
      <c r="VEV34" s="1425"/>
      <c r="VEW34" s="7772" t="s">
        <v>3191</v>
      </c>
      <c r="VEX34" s="7777"/>
      <c r="VEY34" s="1420">
        <f>SUM(VEZ34:VFC34)</f>
        <v>0</v>
      </c>
      <c r="VEZ34" s="1421"/>
      <c r="VFA34" s="1422"/>
      <c r="VFB34" s="1422"/>
      <c r="VFC34" s="1423"/>
      <c r="VFD34" s="1419"/>
      <c r="VFE34" s="1424"/>
      <c r="VFF34" s="1421"/>
      <c r="VFG34" s="1419"/>
      <c r="VFH34" s="1423"/>
      <c r="VFI34" s="4889"/>
      <c r="VFJ34" s="1425"/>
      <c r="VFK34" s="1425"/>
      <c r="VFL34" s="1425"/>
      <c r="VFM34" s="7772" t="s">
        <v>3191</v>
      </c>
      <c r="VFN34" s="7777"/>
      <c r="VFO34" s="1420">
        <f>SUM(VFP34:VFS34)</f>
        <v>0</v>
      </c>
      <c r="VFP34" s="1421"/>
      <c r="VFQ34" s="1422"/>
      <c r="VFR34" s="1422"/>
      <c r="VFS34" s="1423"/>
      <c r="VFT34" s="1419"/>
      <c r="VFU34" s="1424"/>
      <c r="VFV34" s="1421"/>
      <c r="VFW34" s="1419"/>
      <c r="VFX34" s="1423"/>
      <c r="VFY34" s="4889"/>
      <c r="VFZ34" s="1425"/>
      <c r="VGA34" s="1425"/>
      <c r="VGB34" s="1425"/>
      <c r="VGC34" s="7772" t="s">
        <v>3191</v>
      </c>
      <c r="VGD34" s="7777"/>
      <c r="VGE34" s="1420">
        <f>SUM(VGF34:VGI34)</f>
        <v>0</v>
      </c>
      <c r="VGF34" s="1421"/>
      <c r="VGG34" s="1422"/>
      <c r="VGH34" s="1422"/>
      <c r="VGI34" s="1423"/>
      <c r="VGJ34" s="1419"/>
      <c r="VGK34" s="1424"/>
      <c r="VGL34" s="1421"/>
      <c r="VGM34" s="1419"/>
      <c r="VGN34" s="1423"/>
      <c r="VGO34" s="4889"/>
      <c r="VGP34" s="1425"/>
      <c r="VGQ34" s="1425"/>
      <c r="VGR34" s="1425"/>
      <c r="VGS34" s="7772" t="s">
        <v>3191</v>
      </c>
      <c r="VGT34" s="7777"/>
      <c r="VGU34" s="1420">
        <f>SUM(VGV34:VGY34)</f>
        <v>0</v>
      </c>
      <c r="VGV34" s="1421"/>
      <c r="VGW34" s="1422"/>
      <c r="VGX34" s="1422"/>
      <c r="VGY34" s="1423"/>
      <c r="VGZ34" s="1419"/>
      <c r="VHA34" s="1424"/>
      <c r="VHB34" s="1421"/>
      <c r="VHC34" s="1419"/>
      <c r="VHD34" s="1423"/>
      <c r="VHE34" s="4889"/>
      <c r="VHF34" s="1425"/>
      <c r="VHG34" s="1425"/>
      <c r="VHH34" s="1425"/>
      <c r="VHI34" s="7772" t="s">
        <v>3191</v>
      </c>
      <c r="VHJ34" s="7777"/>
      <c r="VHK34" s="1420">
        <f>SUM(VHL34:VHO34)</f>
        <v>0</v>
      </c>
      <c r="VHL34" s="1421"/>
      <c r="VHM34" s="1422"/>
      <c r="VHN34" s="1422"/>
      <c r="VHO34" s="1423"/>
      <c r="VHP34" s="1419"/>
      <c r="VHQ34" s="1424"/>
      <c r="VHR34" s="1421"/>
      <c r="VHS34" s="1419"/>
      <c r="VHT34" s="1423"/>
      <c r="VHU34" s="4889"/>
      <c r="VHV34" s="1425"/>
      <c r="VHW34" s="1425"/>
      <c r="VHX34" s="1425"/>
      <c r="VHY34" s="7772" t="s">
        <v>3191</v>
      </c>
      <c r="VHZ34" s="7777"/>
      <c r="VIA34" s="1420">
        <f>SUM(VIB34:VIE34)</f>
        <v>0</v>
      </c>
      <c r="VIB34" s="1421"/>
      <c r="VIC34" s="1422"/>
      <c r="VID34" s="1422"/>
      <c r="VIE34" s="1423"/>
      <c r="VIF34" s="1419"/>
      <c r="VIG34" s="1424"/>
      <c r="VIH34" s="1421"/>
      <c r="VII34" s="1419"/>
      <c r="VIJ34" s="1423"/>
      <c r="VIK34" s="4889"/>
      <c r="VIL34" s="1425"/>
      <c r="VIM34" s="1425"/>
      <c r="VIN34" s="1425"/>
      <c r="VIO34" s="7772" t="s">
        <v>3191</v>
      </c>
      <c r="VIP34" s="7777"/>
      <c r="VIQ34" s="1420">
        <f>SUM(VIR34:VIU34)</f>
        <v>0</v>
      </c>
      <c r="VIR34" s="1421"/>
      <c r="VIS34" s="1422"/>
      <c r="VIT34" s="1422"/>
      <c r="VIU34" s="1423"/>
      <c r="VIV34" s="1419"/>
      <c r="VIW34" s="1424"/>
      <c r="VIX34" s="1421"/>
      <c r="VIY34" s="1419"/>
      <c r="VIZ34" s="1423"/>
      <c r="VJA34" s="4889"/>
      <c r="VJB34" s="1425"/>
      <c r="VJC34" s="1425"/>
      <c r="VJD34" s="1425"/>
      <c r="VJE34" s="7772" t="s">
        <v>3191</v>
      </c>
      <c r="VJF34" s="7777"/>
      <c r="VJG34" s="1420">
        <f>SUM(VJH34:VJK34)</f>
        <v>0</v>
      </c>
      <c r="VJH34" s="1421"/>
      <c r="VJI34" s="1422"/>
      <c r="VJJ34" s="1422"/>
      <c r="VJK34" s="1423"/>
      <c r="VJL34" s="1419"/>
      <c r="VJM34" s="1424"/>
      <c r="VJN34" s="1421"/>
      <c r="VJO34" s="1419"/>
      <c r="VJP34" s="1423"/>
      <c r="VJQ34" s="4889"/>
      <c r="VJR34" s="1425"/>
      <c r="VJS34" s="1425"/>
      <c r="VJT34" s="1425"/>
      <c r="VJU34" s="7772" t="s">
        <v>3191</v>
      </c>
      <c r="VJV34" s="7777"/>
      <c r="VJW34" s="1420">
        <f>SUM(VJX34:VKA34)</f>
        <v>0</v>
      </c>
      <c r="VJX34" s="1421"/>
      <c r="VJY34" s="1422"/>
      <c r="VJZ34" s="1422"/>
      <c r="VKA34" s="1423"/>
      <c r="VKB34" s="1419"/>
      <c r="VKC34" s="1424"/>
      <c r="VKD34" s="1421"/>
      <c r="VKE34" s="1419"/>
      <c r="VKF34" s="1423"/>
      <c r="VKG34" s="4889"/>
      <c r="VKH34" s="1425"/>
      <c r="VKI34" s="1425"/>
      <c r="VKJ34" s="1425"/>
      <c r="VKK34" s="7772" t="s">
        <v>3191</v>
      </c>
      <c r="VKL34" s="7777"/>
      <c r="VKM34" s="1420">
        <f>SUM(VKN34:VKQ34)</f>
        <v>0</v>
      </c>
      <c r="VKN34" s="1421"/>
      <c r="VKO34" s="1422"/>
      <c r="VKP34" s="1422"/>
      <c r="VKQ34" s="1423"/>
      <c r="VKR34" s="1419"/>
      <c r="VKS34" s="1424"/>
      <c r="VKT34" s="1421"/>
      <c r="VKU34" s="1419"/>
      <c r="VKV34" s="1423"/>
      <c r="VKW34" s="4889"/>
      <c r="VKX34" s="1425"/>
      <c r="VKY34" s="1425"/>
      <c r="VKZ34" s="1425"/>
      <c r="VLA34" s="7772" t="s">
        <v>3191</v>
      </c>
      <c r="VLB34" s="7777"/>
      <c r="VLC34" s="1420">
        <f>SUM(VLD34:VLG34)</f>
        <v>0</v>
      </c>
      <c r="VLD34" s="1421"/>
      <c r="VLE34" s="1422"/>
      <c r="VLF34" s="1422"/>
      <c r="VLG34" s="1423"/>
      <c r="VLH34" s="1419"/>
      <c r="VLI34" s="1424"/>
      <c r="VLJ34" s="1421"/>
      <c r="VLK34" s="1419"/>
      <c r="VLL34" s="1423"/>
      <c r="VLM34" s="4889"/>
      <c r="VLN34" s="1425"/>
      <c r="VLO34" s="1425"/>
      <c r="VLP34" s="1425"/>
      <c r="VLQ34" s="7772" t="s">
        <v>3191</v>
      </c>
      <c r="VLR34" s="7777"/>
      <c r="VLS34" s="1420">
        <f>SUM(VLT34:VLW34)</f>
        <v>0</v>
      </c>
      <c r="VLT34" s="1421"/>
      <c r="VLU34" s="1422"/>
      <c r="VLV34" s="1422"/>
      <c r="VLW34" s="1423"/>
      <c r="VLX34" s="1419"/>
      <c r="VLY34" s="1424"/>
      <c r="VLZ34" s="1421"/>
      <c r="VMA34" s="1419"/>
      <c r="VMB34" s="1423"/>
      <c r="VMC34" s="4889"/>
      <c r="VMD34" s="1425"/>
      <c r="VME34" s="1425"/>
      <c r="VMF34" s="1425"/>
      <c r="VMG34" s="7772" t="s">
        <v>3191</v>
      </c>
      <c r="VMH34" s="7777"/>
      <c r="VMI34" s="1420">
        <f>SUM(VMJ34:VMM34)</f>
        <v>0</v>
      </c>
      <c r="VMJ34" s="1421"/>
      <c r="VMK34" s="1422"/>
      <c r="VML34" s="1422"/>
      <c r="VMM34" s="1423"/>
      <c r="VMN34" s="1419"/>
      <c r="VMO34" s="1424"/>
      <c r="VMP34" s="1421"/>
      <c r="VMQ34" s="1419"/>
      <c r="VMR34" s="1423"/>
      <c r="VMS34" s="4889"/>
      <c r="VMT34" s="1425"/>
      <c r="VMU34" s="1425"/>
      <c r="VMV34" s="1425"/>
      <c r="VMW34" s="7772" t="s">
        <v>3191</v>
      </c>
      <c r="VMX34" s="7777"/>
      <c r="VMY34" s="1420">
        <f>SUM(VMZ34:VNC34)</f>
        <v>0</v>
      </c>
      <c r="VMZ34" s="1421"/>
      <c r="VNA34" s="1422"/>
      <c r="VNB34" s="1422"/>
      <c r="VNC34" s="1423"/>
      <c r="VND34" s="1419"/>
      <c r="VNE34" s="1424"/>
      <c r="VNF34" s="1421"/>
      <c r="VNG34" s="1419"/>
      <c r="VNH34" s="1423"/>
      <c r="VNI34" s="4889"/>
      <c r="VNJ34" s="1425"/>
      <c r="VNK34" s="1425"/>
      <c r="VNL34" s="1425"/>
      <c r="VNM34" s="7772" t="s">
        <v>3191</v>
      </c>
      <c r="VNN34" s="7777"/>
      <c r="VNO34" s="1420">
        <f>SUM(VNP34:VNS34)</f>
        <v>0</v>
      </c>
      <c r="VNP34" s="1421"/>
      <c r="VNQ34" s="1422"/>
      <c r="VNR34" s="1422"/>
      <c r="VNS34" s="1423"/>
      <c r="VNT34" s="1419"/>
      <c r="VNU34" s="1424"/>
      <c r="VNV34" s="1421"/>
      <c r="VNW34" s="1419"/>
      <c r="VNX34" s="1423"/>
      <c r="VNY34" s="4889"/>
      <c r="VNZ34" s="1425"/>
      <c r="VOA34" s="1425"/>
      <c r="VOB34" s="1425"/>
      <c r="VOC34" s="7772" t="s">
        <v>3191</v>
      </c>
      <c r="VOD34" s="7777"/>
      <c r="VOE34" s="1420">
        <f>SUM(VOF34:VOI34)</f>
        <v>0</v>
      </c>
      <c r="VOF34" s="1421"/>
      <c r="VOG34" s="1422"/>
      <c r="VOH34" s="1422"/>
      <c r="VOI34" s="1423"/>
      <c r="VOJ34" s="1419"/>
      <c r="VOK34" s="1424"/>
      <c r="VOL34" s="1421"/>
      <c r="VOM34" s="1419"/>
      <c r="VON34" s="1423"/>
      <c r="VOO34" s="4889"/>
      <c r="VOP34" s="1425"/>
      <c r="VOQ34" s="1425"/>
      <c r="VOR34" s="1425"/>
      <c r="VOS34" s="7772" t="s">
        <v>3191</v>
      </c>
      <c r="VOT34" s="7777"/>
      <c r="VOU34" s="1420">
        <f>SUM(VOV34:VOY34)</f>
        <v>0</v>
      </c>
      <c r="VOV34" s="1421"/>
      <c r="VOW34" s="1422"/>
      <c r="VOX34" s="1422"/>
      <c r="VOY34" s="1423"/>
      <c r="VOZ34" s="1419"/>
      <c r="VPA34" s="1424"/>
      <c r="VPB34" s="1421"/>
      <c r="VPC34" s="1419"/>
      <c r="VPD34" s="1423"/>
      <c r="VPE34" s="4889"/>
      <c r="VPF34" s="1425"/>
      <c r="VPG34" s="1425"/>
      <c r="VPH34" s="1425"/>
      <c r="VPI34" s="7772" t="s">
        <v>3191</v>
      </c>
      <c r="VPJ34" s="7777"/>
      <c r="VPK34" s="1420">
        <f>SUM(VPL34:VPO34)</f>
        <v>0</v>
      </c>
      <c r="VPL34" s="1421"/>
      <c r="VPM34" s="1422"/>
      <c r="VPN34" s="1422"/>
      <c r="VPO34" s="1423"/>
      <c r="VPP34" s="1419"/>
      <c r="VPQ34" s="1424"/>
      <c r="VPR34" s="1421"/>
      <c r="VPS34" s="1419"/>
      <c r="VPT34" s="1423"/>
      <c r="VPU34" s="4889"/>
      <c r="VPV34" s="1425"/>
      <c r="VPW34" s="1425"/>
      <c r="VPX34" s="1425"/>
      <c r="VPY34" s="7772" t="s">
        <v>3191</v>
      </c>
      <c r="VPZ34" s="7777"/>
      <c r="VQA34" s="1420">
        <f>SUM(VQB34:VQE34)</f>
        <v>0</v>
      </c>
      <c r="VQB34" s="1421"/>
      <c r="VQC34" s="1422"/>
      <c r="VQD34" s="1422"/>
      <c r="VQE34" s="1423"/>
      <c r="VQF34" s="1419"/>
      <c r="VQG34" s="1424"/>
      <c r="VQH34" s="1421"/>
      <c r="VQI34" s="1419"/>
      <c r="VQJ34" s="1423"/>
      <c r="VQK34" s="4889"/>
      <c r="VQL34" s="1425"/>
      <c r="VQM34" s="1425"/>
      <c r="VQN34" s="1425"/>
      <c r="VQO34" s="7772" t="s">
        <v>3191</v>
      </c>
      <c r="VQP34" s="7777"/>
      <c r="VQQ34" s="1420">
        <f>SUM(VQR34:VQU34)</f>
        <v>0</v>
      </c>
      <c r="VQR34" s="1421"/>
      <c r="VQS34" s="1422"/>
      <c r="VQT34" s="1422"/>
      <c r="VQU34" s="1423"/>
      <c r="VQV34" s="1419"/>
      <c r="VQW34" s="1424"/>
      <c r="VQX34" s="1421"/>
      <c r="VQY34" s="1419"/>
      <c r="VQZ34" s="1423"/>
      <c r="VRA34" s="4889"/>
      <c r="VRB34" s="1425"/>
      <c r="VRC34" s="1425"/>
      <c r="VRD34" s="1425"/>
      <c r="VRE34" s="7772" t="s">
        <v>3191</v>
      </c>
      <c r="VRF34" s="7777"/>
      <c r="VRG34" s="1420">
        <f>SUM(VRH34:VRK34)</f>
        <v>0</v>
      </c>
      <c r="VRH34" s="1421"/>
      <c r="VRI34" s="1422"/>
      <c r="VRJ34" s="1422"/>
      <c r="VRK34" s="1423"/>
      <c r="VRL34" s="1419"/>
      <c r="VRM34" s="1424"/>
      <c r="VRN34" s="1421"/>
      <c r="VRO34" s="1419"/>
      <c r="VRP34" s="1423"/>
      <c r="VRQ34" s="4889"/>
      <c r="VRR34" s="1425"/>
      <c r="VRS34" s="1425"/>
      <c r="VRT34" s="1425"/>
      <c r="VRU34" s="7772" t="s">
        <v>3191</v>
      </c>
      <c r="VRV34" s="7777"/>
      <c r="VRW34" s="1420">
        <f>SUM(VRX34:VSA34)</f>
        <v>0</v>
      </c>
      <c r="VRX34" s="1421"/>
      <c r="VRY34" s="1422"/>
      <c r="VRZ34" s="1422"/>
      <c r="VSA34" s="1423"/>
      <c r="VSB34" s="1419"/>
      <c r="VSC34" s="1424"/>
      <c r="VSD34" s="1421"/>
      <c r="VSE34" s="1419"/>
      <c r="VSF34" s="1423"/>
      <c r="VSG34" s="4889"/>
      <c r="VSH34" s="1425"/>
      <c r="VSI34" s="1425"/>
      <c r="VSJ34" s="1425"/>
      <c r="VSK34" s="7772" t="s">
        <v>3191</v>
      </c>
      <c r="VSL34" s="7777"/>
      <c r="VSM34" s="1420">
        <f>SUM(VSN34:VSQ34)</f>
        <v>0</v>
      </c>
      <c r="VSN34" s="1421"/>
      <c r="VSO34" s="1422"/>
      <c r="VSP34" s="1422"/>
      <c r="VSQ34" s="1423"/>
      <c r="VSR34" s="1419"/>
      <c r="VSS34" s="1424"/>
      <c r="VST34" s="1421"/>
      <c r="VSU34" s="1419"/>
      <c r="VSV34" s="1423"/>
      <c r="VSW34" s="4889"/>
      <c r="VSX34" s="1425"/>
      <c r="VSY34" s="1425"/>
      <c r="VSZ34" s="1425"/>
      <c r="VTA34" s="7772" t="s">
        <v>3191</v>
      </c>
      <c r="VTB34" s="7777"/>
      <c r="VTC34" s="1420">
        <f>SUM(VTD34:VTG34)</f>
        <v>0</v>
      </c>
      <c r="VTD34" s="1421"/>
      <c r="VTE34" s="1422"/>
      <c r="VTF34" s="1422"/>
      <c r="VTG34" s="1423"/>
      <c r="VTH34" s="1419"/>
      <c r="VTI34" s="1424"/>
      <c r="VTJ34" s="1421"/>
      <c r="VTK34" s="1419"/>
      <c r="VTL34" s="1423"/>
      <c r="VTM34" s="4889"/>
      <c r="VTN34" s="1425"/>
      <c r="VTO34" s="1425"/>
      <c r="VTP34" s="1425"/>
      <c r="VTQ34" s="7772" t="s">
        <v>3191</v>
      </c>
      <c r="VTR34" s="7777"/>
      <c r="VTS34" s="1420">
        <f>SUM(VTT34:VTW34)</f>
        <v>0</v>
      </c>
      <c r="VTT34" s="1421"/>
      <c r="VTU34" s="1422"/>
      <c r="VTV34" s="1422"/>
      <c r="VTW34" s="1423"/>
      <c r="VTX34" s="1419"/>
      <c r="VTY34" s="1424"/>
      <c r="VTZ34" s="1421"/>
      <c r="VUA34" s="1419"/>
      <c r="VUB34" s="1423"/>
      <c r="VUC34" s="4889"/>
      <c r="VUD34" s="1425"/>
      <c r="VUE34" s="1425"/>
      <c r="VUF34" s="1425"/>
      <c r="VUG34" s="7772" t="s">
        <v>3191</v>
      </c>
      <c r="VUH34" s="7777"/>
      <c r="VUI34" s="1420">
        <f>SUM(VUJ34:VUM34)</f>
        <v>0</v>
      </c>
      <c r="VUJ34" s="1421"/>
      <c r="VUK34" s="1422"/>
      <c r="VUL34" s="1422"/>
      <c r="VUM34" s="1423"/>
      <c r="VUN34" s="1419"/>
      <c r="VUO34" s="1424"/>
      <c r="VUP34" s="1421"/>
      <c r="VUQ34" s="1419"/>
      <c r="VUR34" s="1423"/>
      <c r="VUS34" s="4889"/>
      <c r="VUT34" s="1425"/>
      <c r="VUU34" s="1425"/>
      <c r="VUV34" s="1425"/>
      <c r="VUW34" s="7772" t="s">
        <v>3191</v>
      </c>
      <c r="VUX34" s="7777"/>
      <c r="VUY34" s="1420">
        <f>SUM(VUZ34:VVC34)</f>
        <v>0</v>
      </c>
      <c r="VUZ34" s="1421"/>
      <c r="VVA34" s="1422"/>
      <c r="VVB34" s="1422"/>
      <c r="VVC34" s="1423"/>
      <c r="VVD34" s="1419"/>
      <c r="VVE34" s="1424"/>
      <c r="VVF34" s="1421"/>
      <c r="VVG34" s="1419"/>
      <c r="VVH34" s="1423"/>
      <c r="VVI34" s="4889"/>
      <c r="VVJ34" s="1425"/>
      <c r="VVK34" s="1425"/>
      <c r="VVL34" s="1425"/>
      <c r="VVM34" s="7772" t="s">
        <v>3191</v>
      </c>
      <c r="VVN34" s="7777"/>
      <c r="VVO34" s="1420">
        <f>SUM(VVP34:VVS34)</f>
        <v>0</v>
      </c>
      <c r="VVP34" s="1421"/>
      <c r="VVQ34" s="1422"/>
      <c r="VVR34" s="1422"/>
      <c r="VVS34" s="1423"/>
      <c r="VVT34" s="1419"/>
      <c r="VVU34" s="1424"/>
      <c r="VVV34" s="1421"/>
      <c r="VVW34" s="1419"/>
      <c r="VVX34" s="1423"/>
      <c r="VVY34" s="4889"/>
      <c r="VVZ34" s="1425"/>
      <c r="VWA34" s="1425"/>
      <c r="VWB34" s="1425"/>
      <c r="VWC34" s="7772" t="s">
        <v>3191</v>
      </c>
      <c r="VWD34" s="7777"/>
      <c r="VWE34" s="1420">
        <f>SUM(VWF34:VWI34)</f>
        <v>0</v>
      </c>
      <c r="VWF34" s="1421"/>
      <c r="VWG34" s="1422"/>
      <c r="VWH34" s="1422"/>
      <c r="VWI34" s="1423"/>
      <c r="VWJ34" s="1419"/>
      <c r="VWK34" s="1424"/>
      <c r="VWL34" s="1421"/>
      <c r="VWM34" s="1419"/>
      <c r="VWN34" s="1423"/>
      <c r="VWO34" s="4889"/>
      <c r="VWP34" s="1425"/>
      <c r="VWQ34" s="1425"/>
      <c r="VWR34" s="1425"/>
      <c r="VWS34" s="7772" t="s">
        <v>3191</v>
      </c>
      <c r="VWT34" s="7777"/>
      <c r="VWU34" s="1420">
        <f>SUM(VWV34:VWY34)</f>
        <v>0</v>
      </c>
      <c r="VWV34" s="1421"/>
      <c r="VWW34" s="1422"/>
      <c r="VWX34" s="1422"/>
      <c r="VWY34" s="1423"/>
      <c r="VWZ34" s="1419"/>
      <c r="VXA34" s="1424"/>
      <c r="VXB34" s="1421"/>
      <c r="VXC34" s="1419"/>
      <c r="VXD34" s="1423"/>
      <c r="VXE34" s="4889"/>
      <c r="VXF34" s="1425"/>
      <c r="VXG34" s="1425"/>
      <c r="VXH34" s="1425"/>
      <c r="VXI34" s="7772" t="s">
        <v>3191</v>
      </c>
      <c r="VXJ34" s="7777"/>
      <c r="VXK34" s="1420">
        <f>SUM(VXL34:VXO34)</f>
        <v>0</v>
      </c>
      <c r="VXL34" s="1421"/>
      <c r="VXM34" s="1422"/>
      <c r="VXN34" s="1422"/>
      <c r="VXO34" s="1423"/>
      <c r="VXP34" s="1419"/>
      <c r="VXQ34" s="1424"/>
      <c r="VXR34" s="1421"/>
      <c r="VXS34" s="1419"/>
      <c r="VXT34" s="1423"/>
      <c r="VXU34" s="4889"/>
      <c r="VXV34" s="1425"/>
      <c r="VXW34" s="1425"/>
      <c r="VXX34" s="1425"/>
      <c r="VXY34" s="7772" t="s">
        <v>3191</v>
      </c>
      <c r="VXZ34" s="7777"/>
      <c r="VYA34" s="1420">
        <f>SUM(VYB34:VYE34)</f>
        <v>0</v>
      </c>
      <c r="VYB34" s="1421"/>
      <c r="VYC34" s="1422"/>
      <c r="VYD34" s="1422"/>
      <c r="VYE34" s="1423"/>
      <c r="VYF34" s="1419"/>
      <c r="VYG34" s="1424"/>
      <c r="VYH34" s="1421"/>
      <c r="VYI34" s="1419"/>
      <c r="VYJ34" s="1423"/>
      <c r="VYK34" s="4889"/>
      <c r="VYL34" s="1425"/>
      <c r="VYM34" s="1425"/>
      <c r="VYN34" s="1425"/>
      <c r="VYO34" s="7772" t="s">
        <v>3191</v>
      </c>
      <c r="VYP34" s="7777"/>
      <c r="VYQ34" s="1420">
        <f>SUM(VYR34:VYU34)</f>
        <v>0</v>
      </c>
      <c r="VYR34" s="1421"/>
      <c r="VYS34" s="1422"/>
      <c r="VYT34" s="1422"/>
      <c r="VYU34" s="1423"/>
      <c r="VYV34" s="1419"/>
      <c r="VYW34" s="1424"/>
      <c r="VYX34" s="1421"/>
      <c r="VYY34" s="1419"/>
      <c r="VYZ34" s="1423"/>
      <c r="VZA34" s="4889"/>
      <c r="VZB34" s="1425"/>
      <c r="VZC34" s="1425"/>
      <c r="VZD34" s="1425"/>
      <c r="VZE34" s="7772" t="s">
        <v>3191</v>
      </c>
      <c r="VZF34" s="7777"/>
      <c r="VZG34" s="1420">
        <f>SUM(VZH34:VZK34)</f>
        <v>0</v>
      </c>
      <c r="VZH34" s="1421"/>
      <c r="VZI34" s="1422"/>
      <c r="VZJ34" s="1422"/>
      <c r="VZK34" s="1423"/>
      <c r="VZL34" s="1419"/>
      <c r="VZM34" s="1424"/>
      <c r="VZN34" s="1421"/>
      <c r="VZO34" s="1419"/>
      <c r="VZP34" s="1423"/>
      <c r="VZQ34" s="4889"/>
      <c r="VZR34" s="1425"/>
      <c r="VZS34" s="1425"/>
      <c r="VZT34" s="1425"/>
      <c r="VZU34" s="7772" t="s">
        <v>3191</v>
      </c>
      <c r="VZV34" s="7777"/>
      <c r="VZW34" s="1420">
        <f>SUM(VZX34:WAA34)</f>
        <v>0</v>
      </c>
      <c r="VZX34" s="1421"/>
      <c r="VZY34" s="1422"/>
      <c r="VZZ34" s="1422"/>
      <c r="WAA34" s="1423"/>
      <c r="WAB34" s="1419"/>
      <c r="WAC34" s="1424"/>
      <c r="WAD34" s="1421"/>
      <c r="WAE34" s="1419"/>
      <c r="WAF34" s="1423"/>
      <c r="WAG34" s="4889"/>
      <c r="WAH34" s="1425"/>
      <c r="WAI34" s="1425"/>
      <c r="WAJ34" s="1425"/>
      <c r="WAK34" s="7772" t="s">
        <v>3191</v>
      </c>
      <c r="WAL34" s="7777"/>
      <c r="WAM34" s="1420">
        <f>SUM(WAN34:WAQ34)</f>
        <v>0</v>
      </c>
      <c r="WAN34" s="1421"/>
      <c r="WAO34" s="1422"/>
      <c r="WAP34" s="1422"/>
      <c r="WAQ34" s="1423"/>
      <c r="WAR34" s="1419"/>
      <c r="WAS34" s="1424"/>
      <c r="WAT34" s="1421"/>
      <c r="WAU34" s="1419"/>
      <c r="WAV34" s="1423"/>
      <c r="WAW34" s="4889"/>
      <c r="WAX34" s="1425"/>
      <c r="WAY34" s="1425"/>
      <c r="WAZ34" s="1425"/>
      <c r="WBA34" s="7772" t="s">
        <v>3191</v>
      </c>
      <c r="WBB34" s="7777"/>
      <c r="WBC34" s="1420">
        <f>SUM(WBD34:WBG34)</f>
        <v>0</v>
      </c>
      <c r="WBD34" s="1421"/>
      <c r="WBE34" s="1422"/>
      <c r="WBF34" s="1422"/>
      <c r="WBG34" s="1423"/>
      <c r="WBH34" s="1419"/>
      <c r="WBI34" s="1424"/>
      <c r="WBJ34" s="1421"/>
      <c r="WBK34" s="1419"/>
      <c r="WBL34" s="1423"/>
      <c r="WBM34" s="4889"/>
      <c r="WBN34" s="1425"/>
      <c r="WBO34" s="1425"/>
      <c r="WBP34" s="1425"/>
      <c r="WBQ34" s="7772" t="s">
        <v>3191</v>
      </c>
      <c r="WBR34" s="7777"/>
      <c r="WBS34" s="1420">
        <f>SUM(WBT34:WBW34)</f>
        <v>0</v>
      </c>
      <c r="WBT34" s="1421"/>
      <c r="WBU34" s="1422"/>
      <c r="WBV34" s="1422"/>
      <c r="WBW34" s="1423"/>
      <c r="WBX34" s="1419"/>
      <c r="WBY34" s="1424"/>
      <c r="WBZ34" s="1421"/>
      <c r="WCA34" s="1419"/>
      <c r="WCB34" s="1423"/>
      <c r="WCC34" s="4889"/>
      <c r="WCD34" s="1425"/>
      <c r="WCE34" s="1425"/>
      <c r="WCF34" s="1425"/>
      <c r="WCG34" s="7772" t="s">
        <v>3191</v>
      </c>
      <c r="WCH34" s="7777"/>
      <c r="WCI34" s="1420">
        <f>SUM(WCJ34:WCM34)</f>
        <v>0</v>
      </c>
      <c r="WCJ34" s="1421"/>
      <c r="WCK34" s="1422"/>
      <c r="WCL34" s="1422"/>
      <c r="WCM34" s="1423"/>
      <c r="WCN34" s="1419"/>
      <c r="WCO34" s="1424"/>
      <c r="WCP34" s="1421"/>
      <c r="WCQ34" s="1419"/>
      <c r="WCR34" s="1423"/>
      <c r="WCS34" s="4889"/>
      <c r="WCT34" s="1425"/>
      <c r="WCU34" s="1425"/>
      <c r="WCV34" s="1425"/>
      <c r="WCW34" s="7772" t="s">
        <v>3191</v>
      </c>
      <c r="WCX34" s="7777"/>
      <c r="WCY34" s="1420">
        <f>SUM(WCZ34:WDC34)</f>
        <v>0</v>
      </c>
      <c r="WCZ34" s="1421"/>
      <c r="WDA34" s="1422"/>
      <c r="WDB34" s="1422"/>
      <c r="WDC34" s="1423"/>
      <c r="WDD34" s="1419"/>
      <c r="WDE34" s="1424"/>
      <c r="WDF34" s="1421"/>
      <c r="WDG34" s="1419"/>
      <c r="WDH34" s="1423"/>
      <c r="WDI34" s="4889"/>
      <c r="WDJ34" s="1425"/>
      <c r="WDK34" s="1425"/>
      <c r="WDL34" s="1425"/>
      <c r="WDM34" s="7772" t="s">
        <v>3191</v>
      </c>
      <c r="WDN34" s="7777"/>
      <c r="WDO34" s="1420">
        <f>SUM(WDP34:WDS34)</f>
        <v>0</v>
      </c>
      <c r="WDP34" s="1421"/>
      <c r="WDQ34" s="1422"/>
      <c r="WDR34" s="1422"/>
      <c r="WDS34" s="1423"/>
      <c r="WDT34" s="1419"/>
      <c r="WDU34" s="1424"/>
      <c r="WDV34" s="1421"/>
      <c r="WDW34" s="1419"/>
      <c r="WDX34" s="1423"/>
      <c r="WDY34" s="4889"/>
      <c r="WDZ34" s="1425"/>
      <c r="WEA34" s="1425"/>
      <c r="WEB34" s="1425"/>
      <c r="WEC34" s="7772" t="s">
        <v>3191</v>
      </c>
      <c r="WED34" s="7777"/>
      <c r="WEE34" s="1420">
        <f>SUM(WEF34:WEI34)</f>
        <v>0</v>
      </c>
      <c r="WEF34" s="1421"/>
      <c r="WEG34" s="1422"/>
      <c r="WEH34" s="1422"/>
      <c r="WEI34" s="1423"/>
      <c r="WEJ34" s="1419"/>
      <c r="WEK34" s="1424"/>
      <c r="WEL34" s="1421"/>
      <c r="WEM34" s="1419"/>
      <c r="WEN34" s="1423"/>
      <c r="WEO34" s="4889"/>
      <c r="WEP34" s="1425"/>
      <c r="WEQ34" s="1425"/>
      <c r="WER34" s="1425"/>
      <c r="WES34" s="7772" t="s">
        <v>3191</v>
      </c>
      <c r="WET34" s="7777"/>
      <c r="WEU34" s="1420">
        <f>SUM(WEV34:WEY34)</f>
        <v>0</v>
      </c>
      <c r="WEV34" s="1421"/>
      <c r="WEW34" s="1422"/>
      <c r="WEX34" s="1422"/>
      <c r="WEY34" s="1423"/>
      <c r="WEZ34" s="1419"/>
      <c r="WFA34" s="1424"/>
      <c r="WFB34" s="1421"/>
      <c r="WFC34" s="1419"/>
      <c r="WFD34" s="1423"/>
      <c r="WFE34" s="4889"/>
      <c r="WFF34" s="1425"/>
      <c r="WFG34" s="1425"/>
      <c r="WFH34" s="1425"/>
      <c r="WFI34" s="7772" t="s">
        <v>3191</v>
      </c>
      <c r="WFJ34" s="7777"/>
      <c r="WFK34" s="1420">
        <f>SUM(WFL34:WFO34)</f>
        <v>0</v>
      </c>
      <c r="WFL34" s="1421"/>
      <c r="WFM34" s="1422"/>
      <c r="WFN34" s="1422"/>
      <c r="WFO34" s="1423"/>
      <c r="WFP34" s="1419"/>
      <c r="WFQ34" s="1424"/>
      <c r="WFR34" s="1421"/>
      <c r="WFS34" s="1419"/>
      <c r="WFT34" s="1423"/>
      <c r="WFU34" s="4889"/>
      <c r="WFV34" s="1425"/>
      <c r="WFW34" s="1425"/>
      <c r="WFX34" s="1425"/>
      <c r="WFY34" s="7772" t="s">
        <v>3191</v>
      </c>
      <c r="WFZ34" s="7777"/>
      <c r="WGA34" s="1420">
        <f>SUM(WGB34:WGE34)</f>
        <v>0</v>
      </c>
      <c r="WGB34" s="1421"/>
      <c r="WGC34" s="1422"/>
      <c r="WGD34" s="1422"/>
      <c r="WGE34" s="1423"/>
      <c r="WGF34" s="1419"/>
      <c r="WGG34" s="1424"/>
      <c r="WGH34" s="1421"/>
      <c r="WGI34" s="1419"/>
      <c r="WGJ34" s="1423"/>
      <c r="WGK34" s="4889"/>
      <c r="WGL34" s="1425"/>
      <c r="WGM34" s="1425"/>
      <c r="WGN34" s="1425"/>
      <c r="WGO34" s="7772" t="s">
        <v>3191</v>
      </c>
      <c r="WGP34" s="7777"/>
      <c r="WGQ34" s="1420">
        <f>SUM(WGR34:WGU34)</f>
        <v>0</v>
      </c>
      <c r="WGR34" s="1421"/>
      <c r="WGS34" s="1422"/>
      <c r="WGT34" s="1422"/>
      <c r="WGU34" s="1423"/>
      <c r="WGV34" s="1419"/>
      <c r="WGW34" s="1424"/>
      <c r="WGX34" s="1421"/>
      <c r="WGY34" s="1419"/>
      <c r="WGZ34" s="1423"/>
      <c r="WHA34" s="4889"/>
      <c r="WHB34" s="1425"/>
      <c r="WHC34" s="1425"/>
      <c r="WHD34" s="1425"/>
      <c r="WHE34" s="7772" t="s">
        <v>3191</v>
      </c>
      <c r="WHF34" s="7777"/>
      <c r="WHG34" s="1420">
        <f>SUM(WHH34:WHK34)</f>
        <v>0</v>
      </c>
      <c r="WHH34" s="1421"/>
      <c r="WHI34" s="1422"/>
      <c r="WHJ34" s="1422"/>
      <c r="WHK34" s="1423"/>
      <c r="WHL34" s="1419"/>
      <c r="WHM34" s="1424"/>
      <c r="WHN34" s="1421"/>
      <c r="WHO34" s="1419"/>
      <c r="WHP34" s="1423"/>
      <c r="WHQ34" s="4889"/>
      <c r="WHR34" s="1425"/>
      <c r="WHS34" s="1425"/>
      <c r="WHT34" s="1425"/>
      <c r="WHU34" s="7772" t="s">
        <v>3191</v>
      </c>
      <c r="WHV34" s="7777"/>
      <c r="WHW34" s="1420">
        <f>SUM(WHX34:WIA34)</f>
        <v>0</v>
      </c>
      <c r="WHX34" s="1421"/>
      <c r="WHY34" s="1422"/>
      <c r="WHZ34" s="1422"/>
      <c r="WIA34" s="1423"/>
      <c r="WIB34" s="1419"/>
      <c r="WIC34" s="1424"/>
      <c r="WID34" s="1421"/>
      <c r="WIE34" s="1419"/>
      <c r="WIF34" s="1423"/>
      <c r="WIG34" s="4889"/>
      <c r="WIH34" s="1425"/>
      <c r="WII34" s="1425"/>
      <c r="WIJ34" s="1425"/>
      <c r="WIK34" s="7772" t="s">
        <v>3191</v>
      </c>
      <c r="WIL34" s="7777"/>
      <c r="WIM34" s="1420">
        <f>SUM(WIN34:WIQ34)</f>
        <v>0</v>
      </c>
      <c r="WIN34" s="1421"/>
      <c r="WIO34" s="1422"/>
      <c r="WIP34" s="1422"/>
      <c r="WIQ34" s="1423"/>
      <c r="WIR34" s="1419"/>
      <c r="WIS34" s="1424"/>
      <c r="WIT34" s="1421"/>
      <c r="WIU34" s="1419"/>
      <c r="WIV34" s="1423"/>
      <c r="WIW34" s="4889"/>
      <c r="WIX34" s="1425"/>
      <c r="WIY34" s="1425"/>
      <c r="WIZ34" s="1425"/>
      <c r="WJA34" s="7772" t="s">
        <v>3191</v>
      </c>
      <c r="WJB34" s="7777"/>
      <c r="WJC34" s="1420">
        <f>SUM(WJD34:WJG34)</f>
        <v>0</v>
      </c>
      <c r="WJD34" s="1421"/>
      <c r="WJE34" s="1422"/>
      <c r="WJF34" s="1422"/>
      <c r="WJG34" s="1423"/>
      <c r="WJH34" s="1419"/>
      <c r="WJI34" s="1424"/>
      <c r="WJJ34" s="1421"/>
      <c r="WJK34" s="1419"/>
      <c r="WJL34" s="1423"/>
      <c r="WJM34" s="4889"/>
      <c r="WJN34" s="1425"/>
      <c r="WJO34" s="1425"/>
      <c r="WJP34" s="1425"/>
      <c r="WJQ34" s="7772" t="s">
        <v>3191</v>
      </c>
      <c r="WJR34" s="7777"/>
      <c r="WJS34" s="1420">
        <f>SUM(WJT34:WJW34)</f>
        <v>0</v>
      </c>
      <c r="WJT34" s="1421"/>
      <c r="WJU34" s="1422"/>
      <c r="WJV34" s="1422"/>
      <c r="WJW34" s="1423"/>
      <c r="WJX34" s="1419"/>
      <c r="WJY34" s="1424"/>
      <c r="WJZ34" s="1421"/>
      <c r="WKA34" s="1419"/>
      <c r="WKB34" s="1423"/>
      <c r="WKC34" s="4889"/>
      <c r="WKD34" s="1425"/>
      <c r="WKE34" s="1425"/>
      <c r="WKF34" s="1425"/>
      <c r="WKG34" s="7772" t="s">
        <v>3191</v>
      </c>
      <c r="WKH34" s="7777"/>
      <c r="WKI34" s="1420">
        <f>SUM(WKJ34:WKM34)</f>
        <v>0</v>
      </c>
      <c r="WKJ34" s="1421"/>
      <c r="WKK34" s="1422"/>
      <c r="WKL34" s="1422"/>
      <c r="WKM34" s="1423"/>
      <c r="WKN34" s="1419"/>
      <c r="WKO34" s="1424"/>
      <c r="WKP34" s="1421"/>
      <c r="WKQ34" s="1419"/>
      <c r="WKR34" s="1423"/>
      <c r="WKS34" s="4889"/>
      <c r="WKT34" s="1425"/>
      <c r="WKU34" s="1425"/>
      <c r="WKV34" s="1425"/>
      <c r="WKW34" s="7772" t="s">
        <v>3191</v>
      </c>
      <c r="WKX34" s="7777"/>
      <c r="WKY34" s="1420">
        <f>SUM(WKZ34:WLC34)</f>
        <v>0</v>
      </c>
      <c r="WKZ34" s="1421"/>
      <c r="WLA34" s="1422"/>
      <c r="WLB34" s="1422"/>
      <c r="WLC34" s="1423"/>
      <c r="WLD34" s="1419"/>
      <c r="WLE34" s="1424"/>
      <c r="WLF34" s="1421"/>
      <c r="WLG34" s="1419"/>
      <c r="WLH34" s="1423"/>
      <c r="WLI34" s="4889"/>
      <c r="WLJ34" s="1425"/>
      <c r="WLK34" s="1425"/>
      <c r="WLL34" s="1425"/>
      <c r="WLM34" s="7772" t="s">
        <v>3191</v>
      </c>
      <c r="WLN34" s="7777"/>
      <c r="WLO34" s="1420">
        <f>SUM(WLP34:WLS34)</f>
        <v>0</v>
      </c>
      <c r="WLP34" s="1421"/>
      <c r="WLQ34" s="1422"/>
      <c r="WLR34" s="1422"/>
      <c r="WLS34" s="1423"/>
      <c r="WLT34" s="1419"/>
      <c r="WLU34" s="1424"/>
      <c r="WLV34" s="1421"/>
      <c r="WLW34" s="1419"/>
      <c r="WLX34" s="1423"/>
      <c r="WLY34" s="4889"/>
      <c r="WLZ34" s="1425"/>
      <c r="WMA34" s="1425"/>
      <c r="WMB34" s="1425"/>
      <c r="WMC34" s="7772" t="s">
        <v>3191</v>
      </c>
      <c r="WMD34" s="7777"/>
      <c r="WME34" s="1420">
        <f>SUM(WMF34:WMI34)</f>
        <v>0</v>
      </c>
      <c r="WMF34" s="1421"/>
      <c r="WMG34" s="1422"/>
      <c r="WMH34" s="1422"/>
      <c r="WMI34" s="1423"/>
      <c r="WMJ34" s="1419"/>
      <c r="WMK34" s="1424"/>
      <c r="WML34" s="1421"/>
      <c r="WMM34" s="1419"/>
      <c r="WMN34" s="1423"/>
      <c r="WMO34" s="4889"/>
      <c r="WMP34" s="1425"/>
      <c r="WMQ34" s="1425"/>
      <c r="WMR34" s="1425"/>
      <c r="WMS34" s="7772" t="s">
        <v>3191</v>
      </c>
      <c r="WMT34" s="7777"/>
      <c r="WMU34" s="1420">
        <f>SUM(WMV34:WMY34)</f>
        <v>0</v>
      </c>
      <c r="WMV34" s="1421"/>
      <c r="WMW34" s="1422"/>
      <c r="WMX34" s="1422"/>
      <c r="WMY34" s="1423"/>
      <c r="WMZ34" s="1419"/>
      <c r="WNA34" s="1424"/>
      <c r="WNB34" s="1421"/>
      <c r="WNC34" s="1419"/>
      <c r="WND34" s="1423"/>
      <c r="WNE34" s="4889"/>
      <c r="WNF34" s="1425"/>
      <c r="WNG34" s="1425"/>
      <c r="WNH34" s="1425"/>
      <c r="WNI34" s="7772" t="s">
        <v>3191</v>
      </c>
      <c r="WNJ34" s="7777"/>
      <c r="WNK34" s="1420">
        <f>SUM(WNL34:WNO34)</f>
        <v>0</v>
      </c>
      <c r="WNL34" s="1421"/>
      <c r="WNM34" s="1422"/>
      <c r="WNN34" s="1422"/>
      <c r="WNO34" s="1423"/>
      <c r="WNP34" s="1419"/>
      <c r="WNQ34" s="1424"/>
      <c r="WNR34" s="1421"/>
      <c r="WNS34" s="1419"/>
      <c r="WNT34" s="1423"/>
      <c r="WNU34" s="4889"/>
      <c r="WNV34" s="1425"/>
      <c r="WNW34" s="1425"/>
      <c r="WNX34" s="1425"/>
      <c r="WNY34" s="7772" t="s">
        <v>3191</v>
      </c>
      <c r="WNZ34" s="7777"/>
      <c r="WOA34" s="1420">
        <f>SUM(WOB34:WOE34)</f>
        <v>0</v>
      </c>
      <c r="WOB34" s="1421"/>
      <c r="WOC34" s="1422"/>
      <c r="WOD34" s="1422"/>
      <c r="WOE34" s="1423"/>
      <c r="WOF34" s="1419"/>
      <c r="WOG34" s="1424"/>
      <c r="WOH34" s="1421"/>
      <c r="WOI34" s="1419"/>
      <c r="WOJ34" s="1423"/>
      <c r="WOK34" s="4889"/>
      <c r="WOL34" s="1425"/>
      <c r="WOM34" s="1425"/>
      <c r="WON34" s="1425"/>
      <c r="WOO34" s="7772" t="s">
        <v>3191</v>
      </c>
      <c r="WOP34" s="7777"/>
      <c r="WOQ34" s="1420">
        <f>SUM(WOR34:WOU34)</f>
        <v>0</v>
      </c>
      <c r="WOR34" s="1421"/>
      <c r="WOS34" s="1422"/>
      <c r="WOT34" s="1422"/>
      <c r="WOU34" s="1423"/>
      <c r="WOV34" s="1419"/>
      <c r="WOW34" s="1424"/>
      <c r="WOX34" s="1421"/>
      <c r="WOY34" s="1419"/>
      <c r="WOZ34" s="1423"/>
      <c r="WPA34" s="4889"/>
      <c r="WPB34" s="1425"/>
      <c r="WPC34" s="1425"/>
      <c r="WPD34" s="1425"/>
      <c r="WPE34" s="7772" t="s">
        <v>3191</v>
      </c>
      <c r="WPF34" s="7777"/>
      <c r="WPG34" s="1420">
        <f>SUM(WPH34:WPK34)</f>
        <v>0</v>
      </c>
      <c r="WPH34" s="1421"/>
      <c r="WPI34" s="1422"/>
      <c r="WPJ34" s="1422"/>
      <c r="WPK34" s="1423"/>
      <c r="WPL34" s="1419"/>
      <c r="WPM34" s="1424"/>
      <c r="WPN34" s="1421"/>
      <c r="WPO34" s="1419"/>
      <c r="WPP34" s="1423"/>
      <c r="WPQ34" s="4889"/>
      <c r="WPR34" s="1425"/>
      <c r="WPS34" s="1425"/>
      <c r="WPT34" s="1425"/>
      <c r="WPU34" s="7772" t="s">
        <v>3191</v>
      </c>
      <c r="WPV34" s="7777"/>
      <c r="WPW34" s="1420">
        <f>SUM(WPX34:WQA34)</f>
        <v>0</v>
      </c>
      <c r="WPX34" s="1421"/>
      <c r="WPY34" s="1422"/>
      <c r="WPZ34" s="1422"/>
      <c r="WQA34" s="1423"/>
      <c r="WQB34" s="1419"/>
      <c r="WQC34" s="1424"/>
      <c r="WQD34" s="1421"/>
      <c r="WQE34" s="1419"/>
      <c r="WQF34" s="1423"/>
      <c r="WQG34" s="4889"/>
      <c r="WQH34" s="1425"/>
      <c r="WQI34" s="1425"/>
      <c r="WQJ34" s="1425"/>
      <c r="WQK34" s="7772" t="s">
        <v>3191</v>
      </c>
      <c r="WQL34" s="7777"/>
      <c r="WQM34" s="1420">
        <f>SUM(WQN34:WQQ34)</f>
        <v>0</v>
      </c>
      <c r="WQN34" s="1421"/>
      <c r="WQO34" s="1422"/>
      <c r="WQP34" s="1422"/>
      <c r="WQQ34" s="1423"/>
      <c r="WQR34" s="1419"/>
      <c r="WQS34" s="1424"/>
      <c r="WQT34" s="1421"/>
      <c r="WQU34" s="1419"/>
      <c r="WQV34" s="1423"/>
      <c r="WQW34" s="4889"/>
      <c r="WQX34" s="1425"/>
      <c r="WQY34" s="1425"/>
      <c r="WQZ34" s="1425"/>
      <c r="WRA34" s="7772" t="s">
        <v>3191</v>
      </c>
      <c r="WRB34" s="7777"/>
      <c r="WRC34" s="1420">
        <f>SUM(WRD34:WRG34)</f>
        <v>0</v>
      </c>
      <c r="WRD34" s="1421"/>
      <c r="WRE34" s="1422"/>
      <c r="WRF34" s="1422"/>
      <c r="WRG34" s="1423"/>
      <c r="WRH34" s="1419"/>
      <c r="WRI34" s="1424"/>
      <c r="WRJ34" s="1421"/>
      <c r="WRK34" s="1419"/>
      <c r="WRL34" s="1423"/>
      <c r="WRM34" s="4889"/>
      <c r="WRN34" s="1425"/>
      <c r="WRO34" s="1425"/>
      <c r="WRP34" s="1425"/>
      <c r="WRQ34" s="7772" t="s">
        <v>3191</v>
      </c>
      <c r="WRR34" s="7777"/>
      <c r="WRS34" s="1420">
        <f>SUM(WRT34:WRW34)</f>
        <v>0</v>
      </c>
      <c r="WRT34" s="1421"/>
      <c r="WRU34" s="1422"/>
      <c r="WRV34" s="1422"/>
      <c r="WRW34" s="1423"/>
      <c r="WRX34" s="1419"/>
      <c r="WRY34" s="1424"/>
      <c r="WRZ34" s="1421"/>
      <c r="WSA34" s="1419"/>
      <c r="WSB34" s="1423"/>
      <c r="WSC34" s="4889"/>
      <c r="WSD34" s="1425"/>
      <c r="WSE34" s="1425"/>
      <c r="WSF34" s="1425"/>
      <c r="WSG34" s="7772" t="s">
        <v>3191</v>
      </c>
      <c r="WSH34" s="7777"/>
      <c r="WSI34" s="1420">
        <f>SUM(WSJ34:WSM34)</f>
        <v>0</v>
      </c>
      <c r="WSJ34" s="1421"/>
      <c r="WSK34" s="1422"/>
      <c r="WSL34" s="1422"/>
      <c r="WSM34" s="1423"/>
      <c r="WSN34" s="1419"/>
      <c r="WSO34" s="1424"/>
      <c r="WSP34" s="1421"/>
      <c r="WSQ34" s="1419"/>
      <c r="WSR34" s="1423"/>
      <c r="WSS34" s="4889"/>
      <c r="WST34" s="1425"/>
      <c r="WSU34" s="1425"/>
      <c r="WSV34" s="1425"/>
      <c r="WSW34" s="7772" t="s">
        <v>3191</v>
      </c>
      <c r="WSX34" s="7777"/>
      <c r="WSY34" s="1420">
        <f>SUM(WSZ34:WTC34)</f>
        <v>0</v>
      </c>
      <c r="WSZ34" s="1421"/>
      <c r="WTA34" s="1422"/>
      <c r="WTB34" s="1422"/>
      <c r="WTC34" s="1423"/>
      <c r="WTD34" s="1419"/>
      <c r="WTE34" s="1424"/>
      <c r="WTF34" s="1421"/>
      <c r="WTG34" s="1419"/>
      <c r="WTH34" s="1423"/>
      <c r="WTI34" s="4889"/>
      <c r="WTJ34" s="1425"/>
      <c r="WTK34" s="1425"/>
      <c r="WTL34" s="1425"/>
      <c r="WTM34" s="7772" t="s">
        <v>3191</v>
      </c>
      <c r="WTN34" s="7777"/>
      <c r="WTO34" s="1420">
        <f>SUM(WTP34:WTS34)</f>
        <v>0</v>
      </c>
      <c r="WTP34" s="1421"/>
      <c r="WTQ34" s="1422"/>
      <c r="WTR34" s="1422"/>
      <c r="WTS34" s="1423"/>
      <c r="WTT34" s="1419"/>
      <c r="WTU34" s="1424"/>
      <c r="WTV34" s="1421"/>
      <c r="WTW34" s="1419"/>
      <c r="WTX34" s="1423"/>
      <c r="WTY34" s="4889"/>
      <c r="WTZ34" s="1425"/>
      <c r="WUA34" s="1425"/>
      <c r="WUB34" s="1425"/>
      <c r="WUC34" s="7772" t="s">
        <v>3191</v>
      </c>
      <c r="WUD34" s="7777"/>
      <c r="WUE34" s="1420">
        <f>SUM(WUF34:WUI34)</f>
        <v>0</v>
      </c>
      <c r="WUF34" s="1421"/>
      <c r="WUG34" s="1422"/>
      <c r="WUH34" s="1422"/>
      <c r="WUI34" s="1423"/>
      <c r="WUJ34" s="1419"/>
      <c r="WUK34" s="1424"/>
      <c r="WUL34" s="1421"/>
      <c r="WUM34" s="1419"/>
      <c r="WUN34" s="1423"/>
      <c r="WUO34" s="4889"/>
      <c r="WUP34" s="1425"/>
      <c r="WUQ34" s="1425"/>
      <c r="WUR34" s="1425"/>
      <c r="WUS34" s="7772" t="s">
        <v>3191</v>
      </c>
      <c r="WUT34" s="7777"/>
      <c r="WUU34" s="1420">
        <f>SUM(WUV34:WUY34)</f>
        <v>0</v>
      </c>
      <c r="WUV34" s="1421"/>
      <c r="WUW34" s="1422"/>
      <c r="WUX34" s="1422"/>
      <c r="WUY34" s="1423"/>
      <c r="WUZ34" s="1419"/>
      <c r="WVA34" s="1424"/>
      <c r="WVB34" s="1421"/>
      <c r="WVC34" s="1419"/>
      <c r="WVD34" s="1423"/>
      <c r="WVE34" s="4889"/>
      <c r="WVF34" s="1425"/>
      <c r="WVG34" s="1425"/>
      <c r="WVH34" s="1425"/>
      <c r="WVI34" s="7772" t="s">
        <v>3191</v>
      </c>
      <c r="WVJ34" s="7777"/>
      <c r="WVK34" s="1420">
        <f>SUM(WVL34:WVO34)</f>
        <v>0</v>
      </c>
      <c r="WVL34" s="1421"/>
      <c r="WVM34" s="1422"/>
      <c r="WVN34" s="1422"/>
      <c r="WVO34" s="1423"/>
      <c r="WVP34" s="1419"/>
      <c r="WVQ34" s="1424"/>
      <c r="WVR34" s="1421"/>
      <c r="WVS34" s="1419"/>
      <c r="WVT34" s="1423"/>
      <c r="WVU34" s="4889"/>
      <c r="WVV34" s="1425"/>
      <c r="WVW34" s="1425"/>
      <c r="WVX34" s="1425"/>
      <c r="WVY34" s="7772" t="s">
        <v>3191</v>
      </c>
      <c r="WVZ34" s="7777"/>
      <c r="WWA34" s="1420">
        <f>SUM(WWB34:WWE34)</f>
        <v>0</v>
      </c>
      <c r="WWB34" s="1421"/>
      <c r="WWC34" s="1422"/>
      <c r="WWD34" s="1422"/>
      <c r="WWE34" s="1423"/>
      <c r="WWF34" s="1419"/>
      <c r="WWG34" s="1424"/>
      <c r="WWH34" s="1421"/>
      <c r="WWI34" s="1419"/>
      <c r="WWJ34" s="1423"/>
      <c r="WWK34" s="4889"/>
      <c r="WWL34" s="1425"/>
      <c r="WWM34" s="1425"/>
      <c r="WWN34" s="1425"/>
      <c r="WWO34" s="7772" t="s">
        <v>3191</v>
      </c>
      <c r="WWP34" s="7777"/>
      <c r="WWQ34" s="1420">
        <f>SUM(WWR34:WWU34)</f>
        <v>0</v>
      </c>
      <c r="WWR34" s="1421"/>
      <c r="WWS34" s="1422"/>
      <c r="WWT34" s="1422"/>
      <c r="WWU34" s="1423"/>
      <c r="WWV34" s="1419"/>
      <c r="WWW34" s="1424"/>
      <c r="WWX34" s="1421"/>
      <c r="WWY34" s="1419"/>
      <c r="WWZ34" s="1423"/>
      <c r="WXA34" s="4889"/>
      <c r="WXB34" s="1425"/>
      <c r="WXC34" s="1425"/>
      <c r="WXD34" s="1425"/>
      <c r="WXE34" s="7772" t="s">
        <v>3191</v>
      </c>
      <c r="WXF34" s="7777"/>
      <c r="WXG34" s="1420">
        <f>SUM(WXH34:WXK34)</f>
        <v>0</v>
      </c>
      <c r="WXH34" s="1421"/>
      <c r="WXI34" s="1422"/>
      <c r="WXJ34" s="1422"/>
      <c r="WXK34" s="1423"/>
      <c r="WXL34" s="1419"/>
      <c r="WXM34" s="1424"/>
      <c r="WXN34" s="1421"/>
      <c r="WXO34" s="1419"/>
      <c r="WXP34" s="1423"/>
      <c r="WXQ34" s="4889"/>
      <c r="WXR34" s="1425"/>
      <c r="WXS34" s="1425"/>
      <c r="WXT34" s="1425"/>
      <c r="WXU34" s="7772" t="s">
        <v>3191</v>
      </c>
      <c r="WXV34" s="7777"/>
      <c r="WXW34" s="1420">
        <f>SUM(WXX34:WYA34)</f>
        <v>0</v>
      </c>
      <c r="WXX34" s="1421"/>
      <c r="WXY34" s="1422"/>
      <c r="WXZ34" s="1422"/>
      <c r="WYA34" s="1423"/>
      <c r="WYB34" s="1419"/>
      <c r="WYC34" s="1424"/>
      <c r="WYD34" s="1421"/>
      <c r="WYE34" s="1419"/>
      <c r="WYF34" s="1423"/>
      <c r="WYG34" s="4889"/>
      <c r="WYH34" s="1425"/>
      <c r="WYI34" s="1425"/>
      <c r="WYJ34" s="1425"/>
      <c r="WYK34" s="7772" t="s">
        <v>3191</v>
      </c>
      <c r="WYL34" s="7777"/>
      <c r="WYM34" s="1420">
        <f>SUM(WYN34:WYQ34)</f>
        <v>0</v>
      </c>
      <c r="WYN34" s="1421"/>
      <c r="WYO34" s="1422"/>
      <c r="WYP34" s="1422"/>
      <c r="WYQ34" s="1423"/>
      <c r="WYR34" s="1419"/>
      <c r="WYS34" s="1424"/>
      <c r="WYT34" s="1421"/>
      <c r="WYU34" s="1419"/>
      <c r="WYV34" s="1423"/>
      <c r="WYW34" s="4889"/>
      <c r="WYX34" s="1425"/>
      <c r="WYY34" s="1425"/>
      <c r="WYZ34" s="1425"/>
      <c r="WZA34" s="7772" t="s">
        <v>3191</v>
      </c>
      <c r="WZB34" s="7777"/>
      <c r="WZC34" s="1420">
        <f>SUM(WZD34:WZG34)</f>
        <v>0</v>
      </c>
      <c r="WZD34" s="1421"/>
      <c r="WZE34" s="1422"/>
      <c r="WZF34" s="1422"/>
      <c r="WZG34" s="1423"/>
      <c r="WZH34" s="1419"/>
      <c r="WZI34" s="1424"/>
      <c r="WZJ34" s="1421"/>
      <c r="WZK34" s="1419"/>
      <c r="WZL34" s="1423"/>
      <c r="WZM34" s="4889"/>
      <c r="WZN34" s="1425"/>
      <c r="WZO34" s="1425"/>
      <c r="WZP34" s="1425"/>
      <c r="WZQ34" s="7772" t="s">
        <v>3191</v>
      </c>
      <c r="WZR34" s="7777"/>
      <c r="WZS34" s="1420">
        <f>SUM(WZT34:WZW34)</f>
        <v>0</v>
      </c>
      <c r="WZT34" s="1421"/>
      <c r="WZU34" s="1422"/>
      <c r="WZV34" s="1422"/>
      <c r="WZW34" s="1423"/>
      <c r="WZX34" s="1419"/>
      <c r="WZY34" s="1424"/>
      <c r="WZZ34" s="1421"/>
      <c r="XAA34" s="1419"/>
      <c r="XAB34" s="1423"/>
      <c r="XAC34" s="4889"/>
      <c r="XAD34" s="1425"/>
      <c r="XAE34" s="1425"/>
      <c r="XAF34" s="1425"/>
      <c r="XAG34" s="7772" t="s">
        <v>3191</v>
      </c>
      <c r="XAH34" s="7777"/>
      <c r="XAI34" s="1420">
        <f>SUM(XAJ34:XAM34)</f>
        <v>0</v>
      </c>
      <c r="XAJ34" s="1421"/>
      <c r="XAK34" s="1422"/>
      <c r="XAL34" s="1422"/>
      <c r="XAM34" s="1423"/>
      <c r="XAN34" s="1419"/>
      <c r="XAO34" s="1424"/>
      <c r="XAP34" s="1421"/>
      <c r="XAQ34" s="1419"/>
      <c r="XAR34" s="1423"/>
      <c r="XAS34" s="4889"/>
      <c r="XAT34" s="1425"/>
      <c r="XAU34" s="1425"/>
      <c r="XAV34" s="1425"/>
      <c r="XAW34" s="7772" t="s">
        <v>3191</v>
      </c>
      <c r="XAX34" s="7777"/>
      <c r="XAY34" s="1420">
        <f>SUM(XAZ34:XBC34)</f>
        <v>0</v>
      </c>
      <c r="XAZ34" s="1421"/>
      <c r="XBA34" s="1422"/>
      <c r="XBB34" s="1422"/>
      <c r="XBC34" s="1423"/>
      <c r="XBD34" s="1419"/>
      <c r="XBE34" s="1424"/>
      <c r="XBF34" s="1421"/>
      <c r="XBG34" s="1419"/>
      <c r="XBH34" s="1423"/>
      <c r="XBI34" s="4889"/>
      <c r="XBJ34" s="1425"/>
      <c r="XBK34" s="1425"/>
      <c r="XBL34" s="1425"/>
      <c r="XBM34" s="7772" t="s">
        <v>3191</v>
      </c>
      <c r="XBN34" s="7777"/>
      <c r="XBO34" s="1420">
        <f>SUM(XBP34:XBS34)</f>
        <v>0</v>
      </c>
      <c r="XBP34" s="1421"/>
      <c r="XBQ34" s="1422"/>
      <c r="XBR34" s="1422"/>
      <c r="XBS34" s="1423"/>
      <c r="XBT34" s="1419"/>
      <c r="XBU34" s="1424"/>
      <c r="XBV34" s="1421"/>
      <c r="XBW34" s="1419"/>
      <c r="XBX34" s="1423"/>
      <c r="XBY34" s="4889"/>
      <c r="XBZ34" s="1425"/>
      <c r="XCA34" s="1425"/>
      <c r="XCB34" s="1425"/>
      <c r="XCC34" s="7772" t="s">
        <v>3191</v>
      </c>
      <c r="XCD34" s="7777"/>
      <c r="XCE34" s="1420">
        <f>SUM(XCF34:XCI34)</f>
        <v>0</v>
      </c>
      <c r="XCF34" s="1421"/>
      <c r="XCG34" s="1422"/>
      <c r="XCH34" s="1422"/>
      <c r="XCI34" s="1423"/>
      <c r="XCJ34" s="1419"/>
      <c r="XCK34" s="1424"/>
      <c r="XCL34" s="1421"/>
      <c r="XCM34" s="1419"/>
      <c r="XCN34" s="1423"/>
      <c r="XCO34" s="4889"/>
      <c r="XCP34" s="1425"/>
      <c r="XCQ34" s="1425"/>
      <c r="XCR34" s="1425"/>
      <c r="XCS34" s="7772" t="s">
        <v>3191</v>
      </c>
      <c r="XCT34" s="7777"/>
      <c r="XCU34" s="1420">
        <f>SUM(XCV34:XCY34)</f>
        <v>0</v>
      </c>
      <c r="XCV34" s="1421"/>
      <c r="XCW34" s="1422"/>
      <c r="XCX34" s="1422"/>
      <c r="XCY34" s="1423"/>
      <c r="XCZ34" s="1419"/>
      <c r="XDA34" s="1424"/>
      <c r="XDB34" s="1421"/>
      <c r="XDC34" s="1419"/>
      <c r="XDD34" s="1423"/>
      <c r="XDE34" s="4889"/>
      <c r="XDF34" s="1425"/>
      <c r="XDG34" s="1425"/>
      <c r="XDH34" s="1425"/>
      <c r="XDI34" s="7772" t="s">
        <v>3191</v>
      </c>
      <c r="XDJ34" s="7777"/>
      <c r="XDK34" s="1420">
        <f>SUM(XDL34:XDO34)</f>
        <v>0</v>
      </c>
      <c r="XDL34" s="1421"/>
      <c r="XDM34" s="1422"/>
      <c r="XDN34" s="1422"/>
      <c r="XDO34" s="1423"/>
      <c r="XDP34" s="1419"/>
      <c r="XDQ34" s="1424"/>
      <c r="XDR34" s="1421"/>
      <c r="XDS34" s="1419"/>
      <c r="XDT34" s="1423"/>
      <c r="XDU34" s="4889"/>
      <c r="XDV34" s="1425"/>
      <c r="XDW34" s="1425"/>
      <c r="XDX34" s="1425"/>
      <c r="XDY34" s="7772" t="s">
        <v>3191</v>
      </c>
      <c r="XDZ34" s="7777"/>
      <c r="XEA34" s="1420">
        <f>SUM(XEB34:XEE34)</f>
        <v>0</v>
      </c>
      <c r="XEB34" s="1421"/>
      <c r="XEC34" s="1422"/>
      <c r="XED34" s="1422"/>
      <c r="XEE34" s="1423"/>
      <c r="XEF34" s="1419"/>
      <c r="XEG34" s="1424"/>
      <c r="XEH34" s="1421"/>
      <c r="XEI34" s="1419"/>
      <c r="XEJ34" s="1423"/>
      <c r="XEK34" s="4889"/>
      <c r="XEL34" s="1425"/>
      <c r="XEM34" s="1425"/>
      <c r="XEN34" s="1425"/>
      <c r="XEO34" s="7772" t="s">
        <v>3191</v>
      </c>
      <c r="XEP34" s="7777"/>
      <c r="XEQ34" s="1420">
        <f>SUM(XER34:XEU34)</f>
        <v>0</v>
      </c>
      <c r="XER34" s="1421"/>
      <c r="XES34" s="1422"/>
      <c r="XET34" s="1422"/>
      <c r="XEU34" s="1423"/>
      <c r="XEV34" s="1419"/>
      <c r="XEW34" s="1424"/>
      <c r="XEX34" s="1421"/>
      <c r="XEY34" s="1419"/>
      <c r="XEZ34" s="1423"/>
      <c r="XFA34" s="4889"/>
      <c r="XFB34" s="1425"/>
      <c r="XFC34" s="1425"/>
      <c r="XFD34" s="1425"/>
    </row>
    <row r="35" spans="1:16384" s="4894" customFormat="1" ht="24" customHeight="1" x14ac:dyDescent="0.25">
      <c r="A35" s="7778" t="s">
        <v>3192</v>
      </c>
      <c r="B35" s="7778"/>
      <c r="C35" s="4881">
        <f>SUM(D35:G35)</f>
        <v>0</v>
      </c>
      <c r="D35" s="4890"/>
      <c r="E35" s="4891"/>
      <c r="F35" s="4891"/>
      <c r="G35" s="4891"/>
      <c r="H35" s="4891"/>
      <c r="I35" s="4891"/>
      <c r="J35" s="4891"/>
      <c r="K35" s="4891"/>
      <c r="L35" s="4891"/>
      <c r="M35" s="4891"/>
      <c r="N35" s="4892"/>
      <c r="O35" s="4892"/>
      <c r="P35" s="4893">
        <f>SUM(Q35:T35)</f>
        <v>0</v>
      </c>
      <c r="Q35" s="7772"/>
      <c r="R35" s="7772"/>
      <c r="S35" s="1418"/>
      <c r="T35" s="1419"/>
      <c r="U35" s="908"/>
      <c r="V35" s="1419"/>
      <c r="W35" s="1419"/>
      <c r="X35" s="1419"/>
      <c r="Y35" s="1419"/>
      <c r="Z35" s="1419"/>
      <c r="AA35" s="1419"/>
      <c r="AB35" s="1419"/>
      <c r="AC35" s="1419"/>
      <c r="AD35" s="1419"/>
      <c r="AE35" s="1419"/>
      <c r="AF35" s="1419"/>
      <c r="AG35" s="7772"/>
      <c r="AH35" s="7772"/>
      <c r="AI35" s="1418"/>
      <c r="AJ35" s="1419"/>
      <c r="AK35" s="1419"/>
      <c r="AL35" s="1419"/>
      <c r="AM35" s="1419"/>
      <c r="AN35" s="1419"/>
      <c r="AO35" s="1419"/>
      <c r="AP35" s="1419"/>
      <c r="AQ35" s="1419"/>
      <c r="AR35" s="1419"/>
      <c r="AS35" s="1419"/>
      <c r="AT35" s="1419"/>
      <c r="AU35" s="1419"/>
      <c r="AV35" s="1419"/>
      <c r="AW35" s="7772"/>
      <c r="AX35" s="7772"/>
      <c r="AY35" s="1418"/>
      <c r="AZ35" s="1419"/>
      <c r="BA35" s="1419"/>
      <c r="BB35" s="1419"/>
      <c r="BC35" s="1419"/>
      <c r="BD35" s="1419"/>
      <c r="BE35" s="1419"/>
      <c r="BF35" s="1419"/>
      <c r="BG35" s="1419"/>
      <c r="BH35" s="1419"/>
      <c r="BI35" s="1419"/>
      <c r="BJ35" s="1419"/>
      <c r="BK35" s="1419"/>
      <c r="BL35" s="1419"/>
      <c r="BM35" s="7772"/>
      <c r="BN35" s="7772"/>
      <c r="BO35" s="1418"/>
      <c r="BP35" s="1419"/>
      <c r="BQ35" s="1419"/>
      <c r="BR35" s="1419"/>
      <c r="BS35" s="1419"/>
      <c r="BT35" s="1419"/>
      <c r="BU35" s="1419"/>
      <c r="BV35" s="1419"/>
      <c r="BW35" s="1419"/>
      <c r="BX35" s="1419"/>
      <c r="BY35" s="1419"/>
      <c r="BZ35" s="1419"/>
      <c r="CA35" s="1419"/>
      <c r="CB35" s="1419"/>
      <c r="CC35" s="7772"/>
      <c r="CD35" s="7772"/>
      <c r="CE35" s="1418"/>
      <c r="CF35" s="1419"/>
      <c r="CG35" s="1419"/>
      <c r="CH35" s="1419"/>
      <c r="CI35" s="1419"/>
      <c r="CJ35" s="1419"/>
      <c r="CK35" s="1419"/>
      <c r="CL35" s="1419"/>
      <c r="CM35" s="1419"/>
      <c r="CN35" s="1419"/>
      <c r="CO35" s="1419"/>
      <c r="CP35" s="1419"/>
      <c r="CQ35" s="1419"/>
      <c r="CR35" s="1419"/>
      <c r="CS35" s="7772"/>
      <c r="CT35" s="7772"/>
      <c r="CU35" s="1418"/>
      <c r="CV35" s="1419"/>
      <c r="CW35" s="1419"/>
      <c r="CX35" s="1419"/>
      <c r="CY35" s="1419"/>
      <c r="CZ35" s="1419"/>
      <c r="DA35" s="1419"/>
      <c r="DB35" s="1419"/>
      <c r="DC35" s="1419"/>
      <c r="DD35" s="1419"/>
      <c r="DE35" s="1419"/>
      <c r="DF35" s="1419"/>
      <c r="DG35" s="1419"/>
      <c r="DH35" s="1419"/>
      <c r="DI35" s="7772"/>
      <c r="DJ35" s="7772"/>
      <c r="DK35" s="1418"/>
      <c r="DL35" s="1419"/>
      <c r="DM35" s="1419"/>
      <c r="DN35" s="1419"/>
      <c r="DO35" s="1419"/>
      <c r="DP35" s="1419"/>
      <c r="DQ35" s="1419"/>
      <c r="DR35" s="1419"/>
      <c r="DS35" s="1419"/>
      <c r="DT35" s="1419"/>
      <c r="DU35" s="1419"/>
      <c r="DV35" s="1419"/>
      <c r="DW35" s="1419"/>
      <c r="DX35" s="1419"/>
      <c r="DY35" s="7772"/>
      <c r="DZ35" s="7772"/>
      <c r="EA35" s="1418"/>
      <c r="EB35" s="1419"/>
      <c r="EC35" s="1419"/>
      <c r="ED35" s="1419"/>
      <c r="EE35" s="1419"/>
      <c r="EF35" s="1419"/>
      <c r="EG35" s="1419"/>
      <c r="EH35" s="1419"/>
      <c r="EI35" s="1419"/>
      <c r="EJ35" s="1419"/>
      <c r="EK35" s="1419"/>
      <c r="EL35" s="1419"/>
      <c r="EM35" s="1419"/>
      <c r="EN35" s="1419"/>
      <c r="EO35" s="7772"/>
      <c r="EP35" s="7772"/>
      <c r="EQ35" s="1418"/>
      <c r="ER35" s="1419"/>
      <c r="ES35" s="1419"/>
      <c r="ET35" s="1419"/>
      <c r="EU35" s="1419"/>
      <c r="EV35" s="1419"/>
      <c r="EW35" s="1419"/>
      <c r="EX35" s="1419"/>
      <c r="EY35" s="1419"/>
      <c r="EZ35" s="1419"/>
      <c r="FA35" s="1419"/>
      <c r="FB35" s="1419"/>
      <c r="FC35" s="1419"/>
      <c r="FD35" s="1419"/>
      <c r="FE35" s="7772"/>
      <c r="FF35" s="7772"/>
      <c r="FG35" s="1418"/>
      <c r="FH35" s="1419"/>
      <c r="FI35" s="1419"/>
      <c r="FJ35" s="1419"/>
      <c r="FK35" s="1419"/>
      <c r="FL35" s="1419"/>
      <c r="FM35" s="1419"/>
      <c r="FN35" s="1419"/>
      <c r="FO35" s="1419"/>
      <c r="FP35" s="1419"/>
      <c r="FQ35" s="1419"/>
      <c r="FR35" s="1419"/>
      <c r="FS35" s="1419"/>
      <c r="FT35" s="1419"/>
      <c r="FU35" s="7772"/>
      <c r="FV35" s="7772"/>
      <c r="FW35" s="1418"/>
      <c r="FX35" s="1419"/>
      <c r="FY35" s="1419"/>
      <c r="FZ35" s="1419"/>
      <c r="GA35" s="1419"/>
      <c r="GB35" s="1419"/>
      <c r="GC35" s="1419"/>
      <c r="GD35" s="1419"/>
      <c r="GE35" s="1419"/>
      <c r="GF35" s="1419"/>
      <c r="GG35" s="1419"/>
      <c r="GH35" s="1419"/>
      <c r="GI35" s="1419"/>
      <c r="GJ35" s="1419"/>
      <c r="GK35" s="7772"/>
      <c r="GL35" s="7772"/>
      <c r="GM35" s="1418"/>
      <c r="GN35" s="1419"/>
      <c r="GO35" s="1419"/>
      <c r="GP35" s="1419"/>
      <c r="GQ35" s="1419"/>
      <c r="GR35" s="1419"/>
      <c r="GS35" s="1419"/>
      <c r="GT35" s="1419"/>
      <c r="GU35" s="1419"/>
      <c r="GV35" s="1419"/>
      <c r="GW35" s="1419"/>
      <c r="GX35" s="1419"/>
      <c r="GY35" s="1419"/>
      <c r="GZ35" s="1419"/>
      <c r="HA35" s="7772"/>
      <c r="HB35" s="7772"/>
      <c r="HC35" s="1418"/>
      <c r="HD35" s="1419"/>
      <c r="HE35" s="1419"/>
      <c r="HF35" s="1419"/>
      <c r="HG35" s="1419"/>
      <c r="HH35" s="1419"/>
      <c r="HI35" s="1419"/>
      <c r="HJ35" s="1419"/>
      <c r="HK35" s="1419"/>
      <c r="HL35" s="1419"/>
      <c r="HM35" s="1419"/>
      <c r="HN35" s="1419"/>
      <c r="HO35" s="1419"/>
      <c r="HP35" s="1419"/>
      <c r="HQ35" s="7772"/>
      <c r="HR35" s="7772"/>
      <c r="HS35" s="1418"/>
      <c r="HT35" s="1419"/>
      <c r="HU35" s="1419"/>
      <c r="HV35" s="1419"/>
      <c r="HW35" s="1419"/>
      <c r="HX35" s="1419"/>
      <c r="HY35" s="1419"/>
      <c r="HZ35" s="1419"/>
      <c r="IA35" s="1419"/>
      <c r="IB35" s="1419"/>
      <c r="IC35" s="1419"/>
      <c r="ID35" s="1419"/>
      <c r="IE35" s="1419"/>
      <c r="IF35" s="1419"/>
      <c r="IG35" s="7772"/>
      <c r="IH35" s="7772"/>
      <c r="II35" s="1418"/>
      <c r="IJ35" s="1419"/>
      <c r="IK35" s="1419"/>
      <c r="IL35" s="1419"/>
      <c r="IM35" s="1419"/>
      <c r="IN35" s="1419"/>
      <c r="IO35" s="1419"/>
      <c r="IP35" s="1419"/>
      <c r="IQ35" s="1419"/>
      <c r="IR35" s="1419"/>
      <c r="IS35" s="1419"/>
      <c r="IT35" s="1419"/>
      <c r="IU35" s="1419"/>
      <c r="IV35" s="1419"/>
      <c r="IW35" s="7772"/>
      <c r="IX35" s="7772"/>
      <c r="IY35" s="1418"/>
      <c r="IZ35" s="1419"/>
      <c r="JA35" s="1419"/>
      <c r="JB35" s="1419"/>
      <c r="JC35" s="1419"/>
      <c r="JD35" s="1419"/>
      <c r="JE35" s="1419"/>
      <c r="JF35" s="1419"/>
      <c r="JG35" s="1419"/>
      <c r="JH35" s="1419"/>
      <c r="JI35" s="1419"/>
      <c r="JJ35" s="1419"/>
      <c r="JK35" s="1419"/>
      <c r="JL35" s="1419"/>
      <c r="JM35" s="7772"/>
      <c r="JN35" s="7772"/>
      <c r="JO35" s="1418"/>
      <c r="JP35" s="1419"/>
      <c r="JQ35" s="1419"/>
      <c r="JR35" s="1419"/>
      <c r="JS35" s="1419"/>
      <c r="JT35" s="1419"/>
      <c r="JU35" s="1419"/>
      <c r="JV35" s="1419"/>
      <c r="JW35" s="1419"/>
      <c r="JX35" s="1419"/>
      <c r="JY35" s="1419"/>
      <c r="JZ35" s="1419"/>
      <c r="KA35" s="1419"/>
      <c r="KB35" s="1419"/>
      <c r="KC35" s="7772"/>
      <c r="KD35" s="7772"/>
      <c r="KE35" s="1418"/>
      <c r="KF35" s="1419"/>
      <c r="KG35" s="1419"/>
      <c r="KH35" s="1419"/>
      <c r="KI35" s="1419"/>
      <c r="KJ35" s="1419"/>
      <c r="KK35" s="1419"/>
      <c r="KL35" s="1419"/>
      <c r="KM35" s="1419"/>
      <c r="KN35" s="1419"/>
      <c r="KO35" s="1419"/>
      <c r="KP35" s="1419"/>
      <c r="KQ35" s="1419"/>
      <c r="KR35" s="1419"/>
      <c r="KS35" s="7772"/>
      <c r="KT35" s="7772"/>
      <c r="KU35" s="1418"/>
      <c r="KV35" s="1419"/>
      <c r="KW35" s="1419"/>
      <c r="KX35" s="1419"/>
      <c r="KY35" s="1419"/>
      <c r="KZ35" s="1419"/>
      <c r="LA35" s="1419"/>
      <c r="LB35" s="1419"/>
      <c r="LC35" s="1419"/>
      <c r="LD35" s="1419"/>
      <c r="LE35" s="1419"/>
      <c r="LF35" s="1419"/>
      <c r="LG35" s="1419"/>
      <c r="LH35" s="1419"/>
      <c r="LI35" s="7772"/>
      <c r="LJ35" s="7772"/>
      <c r="LK35" s="1418"/>
      <c r="LL35" s="1419"/>
      <c r="LM35" s="1419"/>
      <c r="LN35" s="1419"/>
      <c r="LO35" s="1419"/>
      <c r="LP35" s="1419"/>
      <c r="LQ35" s="1419"/>
      <c r="LR35" s="1419"/>
      <c r="LS35" s="1419"/>
      <c r="LT35" s="1419"/>
      <c r="LU35" s="1419"/>
      <c r="LV35" s="1419"/>
      <c r="LW35" s="1419"/>
      <c r="LX35" s="1419"/>
      <c r="LY35" s="7772"/>
      <c r="LZ35" s="7772"/>
      <c r="MA35" s="1418"/>
      <c r="MB35" s="1419"/>
      <c r="MC35" s="1419"/>
      <c r="MD35" s="1419"/>
      <c r="ME35" s="1419"/>
      <c r="MF35" s="1419"/>
      <c r="MG35" s="1419"/>
      <c r="MH35" s="1419"/>
      <c r="MI35" s="1419"/>
      <c r="MJ35" s="1419"/>
      <c r="MK35" s="1419"/>
      <c r="ML35" s="1419"/>
      <c r="MM35" s="1419"/>
      <c r="MN35" s="1419"/>
      <c r="MO35" s="7772"/>
      <c r="MP35" s="7772"/>
      <c r="MQ35" s="1418"/>
      <c r="MR35" s="1419"/>
      <c r="MS35" s="1419"/>
      <c r="MT35" s="1419"/>
      <c r="MU35" s="1419"/>
      <c r="MV35" s="1419"/>
      <c r="MW35" s="1419"/>
      <c r="MX35" s="1419"/>
      <c r="MY35" s="1419"/>
      <c r="MZ35" s="1419"/>
      <c r="NA35" s="1419"/>
      <c r="NB35" s="1419"/>
      <c r="NC35" s="1419"/>
      <c r="ND35" s="1419"/>
      <c r="NE35" s="7772"/>
      <c r="NF35" s="7772"/>
      <c r="NG35" s="1418"/>
      <c r="NH35" s="1419"/>
      <c r="NI35" s="1419"/>
      <c r="NJ35" s="1419"/>
      <c r="NK35" s="1419"/>
      <c r="NL35" s="1419"/>
      <c r="NM35" s="1419"/>
      <c r="NN35" s="1419"/>
      <c r="NO35" s="1419"/>
      <c r="NP35" s="1419"/>
      <c r="NQ35" s="1419"/>
      <c r="NR35" s="1419"/>
      <c r="NS35" s="1419"/>
      <c r="NT35" s="1419"/>
      <c r="NU35" s="7780"/>
      <c r="NV35" s="7779"/>
      <c r="NW35" s="4879"/>
      <c r="OK35" s="7779"/>
      <c r="OL35" s="7779"/>
      <c r="OM35" s="4879"/>
      <c r="PA35" s="7779"/>
      <c r="PB35" s="7779"/>
      <c r="PC35" s="4879"/>
      <c r="PQ35" s="7779"/>
      <c r="PR35" s="7779"/>
      <c r="PS35" s="4879"/>
      <c r="QG35" s="7779"/>
      <c r="QH35" s="7779"/>
      <c r="QI35" s="4879"/>
      <c r="QW35" s="7779"/>
      <c r="QX35" s="7779"/>
      <c r="QY35" s="4879"/>
      <c r="RM35" s="7779"/>
      <c r="RN35" s="7779"/>
      <c r="RO35" s="4879"/>
      <c r="SC35" s="7779"/>
      <c r="SD35" s="7779"/>
      <c r="SE35" s="4879"/>
      <c r="SS35" s="7779"/>
      <c r="ST35" s="7779"/>
      <c r="SU35" s="4879"/>
      <c r="TI35" s="7779"/>
      <c r="TJ35" s="7779"/>
      <c r="TK35" s="4879"/>
      <c r="TY35" s="7779"/>
      <c r="TZ35" s="7779"/>
      <c r="UA35" s="4879"/>
      <c r="UO35" s="7779"/>
      <c r="UP35" s="7779"/>
      <c r="UQ35" s="4879"/>
      <c r="VE35" s="7779"/>
      <c r="VF35" s="7779"/>
      <c r="VG35" s="4879"/>
      <c r="VU35" s="7779"/>
      <c r="VV35" s="7779"/>
      <c r="VW35" s="4879"/>
      <c r="WK35" s="7779"/>
      <c r="WL35" s="7779"/>
      <c r="WM35" s="4879"/>
      <c r="XA35" s="7779"/>
      <c r="XB35" s="7779"/>
      <c r="XC35" s="4879"/>
      <c r="XQ35" s="7779"/>
      <c r="XR35" s="7779"/>
      <c r="XS35" s="4879"/>
      <c r="YG35" s="7779"/>
      <c r="YH35" s="7779"/>
      <c r="YI35" s="4879"/>
      <c r="YW35" s="7779"/>
      <c r="YX35" s="7779"/>
      <c r="YY35" s="4879"/>
      <c r="ZM35" s="7779"/>
      <c r="ZN35" s="7779"/>
      <c r="ZO35" s="4879"/>
      <c r="AAC35" s="7779"/>
      <c r="AAD35" s="7779"/>
      <c r="AAE35" s="4879"/>
      <c r="AAS35" s="7779"/>
      <c r="AAT35" s="7779"/>
      <c r="AAU35" s="4879"/>
      <c r="ABI35" s="7779"/>
      <c r="ABJ35" s="7779"/>
      <c r="ABK35" s="4879"/>
      <c r="ABY35" s="7779"/>
      <c r="ABZ35" s="7779"/>
      <c r="ACA35" s="4879"/>
      <c r="ACO35" s="7779"/>
      <c r="ACP35" s="7779"/>
      <c r="ACQ35" s="4879"/>
      <c r="ADE35" s="7779"/>
      <c r="ADF35" s="7779"/>
      <c r="ADG35" s="4879"/>
      <c r="ADU35" s="7779"/>
      <c r="ADV35" s="7779"/>
      <c r="ADW35" s="4879"/>
      <c r="AEK35" s="7779"/>
      <c r="AEL35" s="7779"/>
      <c r="AEM35" s="4879"/>
      <c r="AFA35" s="7779"/>
      <c r="AFB35" s="7779"/>
      <c r="AFC35" s="4879"/>
      <c r="AFQ35" s="7779"/>
      <c r="AFR35" s="7779"/>
      <c r="AFS35" s="4879"/>
      <c r="AGG35" s="7779"/>
      <c r="AGH35" s="7779"/>
      <c r="AGI35" s="4879"/>
      <c r="AGW35" s="7779"/>
      <c r="AGX35" s="7779"/>
      <c r="AGY35" s="4879"/>
      <c r="AHM35" s="7779"/>
      <c r="AHN35" s="7779"/>
      <c r="AHO35" s="4879"/>
      <c r="AIC35" s="7779"/>
      <c r="AID35" s="7779"/>
      <c r="AIE35" s="4879"/>
      <c r="AIS35" s="7779"/>
      <c r="AIT35" s="7779"/>
      <c r="AIU35" s="4879"/>
      <c r="AJI35" s="7779"/>
      <c r="AJJ35" s="7779"/>
      <c r="AJK35" s="4879"/>
      <c r="AJY35" s="7779" t="s">
        <v>3192</v>
      </c>
      <c r="AJZ35" s="7779"/>
      <c r="AKA35" s="4879">
        <f>SUM(AKB35:AKE35)</f>
        <v>0</v>
      </c>
      <c r="AKO35" s="7779" t="s">
        <v>3192</v>
      </c>
      <c r="AKP35" s="7779"/>
      <c r="AKQ35" s="4879">
        <f>SUM(AKR35:AKU35)</f>
        <v>0</v>
      </c>
      <c r="ALE35" s="7779" t="s">
        <v>3192</v>
      </c>
      <c r="ALF35" s="7779"/>
      <c r="ALG35" s="4879">
        <f>SUM(ALH35:ALK35)</f>
        <v>0</v>
      </c>
      <c r="ALU35" s="7779" t="s">
        <v>3192</v>
      </c>
      <c r="ALV35" s="7779"/>
      <c r="ALW35" s="4879">
        <f>SUM(ALX35:AMA35)</f>
        <v>0</v>
      </c>
      <c r="AMK35" s="7779" t="s">
        <v>3192</v>
      </c>
      <c r="AML35" s="7779"/>
      <c r="AMM35" s="4879">
        <f>SUM(AMN35:AMQ35)</f>
        <v>0</v>
      </c>
      <c r="ANA35" s="7779" t="s">
        <v>3192</v>
      </c>
      <c r="ANB35" s="7779"/>
      <c r="ANC35" s="4879">
        <f>SUM(AND35:ANG35)</f>
        <v>0</v>
      </c>
      <c r="ANQ35" s="7779" t="s">
        <v>3192</v>
      </c>
      <c r="ANR35" s="7779"/>
      <c r="ANS35" s="4879">
        <f>SUM(ANT35:ANW35)</f>
        <v>0</v>
      </c>
      <c r="AOG35" s="7779" t="s">
        <v>3192</v>
      </c>
      <c r="AOH35" s="7779"/>
      <c r="AOI35" s="4879">
        <f>SUM(AOJ35:AOM35)</f>
        <v>0</v>
      </c>
      <c r="AOW35" s="7779" t="s">
        <v>3192</v>
      </c>
      <c r="AOX35" s="7779"/>
      <c r="AOY35" s="4879">
        <f>SUM(AOZ35:APC35)</f>
        <v>0</v>
      </c>
      <c r="APM35" s="7779" t="s">
        <v>3192</v>
      </c>
      <c r="APN35" s="7779"/>
      <c r="APO35" s="4879">
        <f>SUM(APP35:APS35)</f>
        <v>0</v>
      </c>
      <c r="AQC35" s="7779" t="s">
        <v>3192</v>
      </c>
      <c r="AQD35" s="7779"/>
      <c r="AQE35" s="4879">
        <f>SUM(AQF35:AQI35)</f>
        <v>0</v>
      </c>
      <c r="AQS35" s="7779" t="s">
        <v>3192</v>
      </c>
      <c r="AQT35" s="7779"/>
      <c r="AQU35" s="4879">
        <f>SUM(AQV35:AQY35)</f>
        <v>0</v>
      </c>
      <c r="ARI35" s="7779" t="s">
        <v>3192</v>
      </c>
      <c r="ARJ35" s="7779"/>
      <c r="ARK35" s="4879">
        <f>SUM(ARL35:ARO35)</f>
        <v>0</v>
      </c>
      <c r="ARY35" s="7779" t="s">
        <v>3192</v>
      </c>
      <c r="ARZ35" s="7779"/>
      <c r="ASA35" s="4879">
        <f>SUM(ASB35:ASE35)</f>
        <v>0</v>
      </c>
      <c r="ASO35" s="7779" t="s">
        <v>3192</v>
      </c>
      <c r="ASP35" s="7779"/>
      <c r="ASQ35" s="4879">
        <f>SUM(ASR35:ASU35)</f>
        <v>0</v>
      </c>
      <c r="ATE35" s="7779" t="s">
        <v>3192</v>
      </c>
      <c r="ATF35" s="7779"/>
      <c r="ATG35" s="4879">
        <f>SUM(ATH35:ATK35)</f>
        <v>0</v>
      </c>
      <c r="ATU35" s="7779" t="s">
        <v>3192</v>
      </c>
      <c r="ATV35" s="7779"/>
      <c r="ATW35" s="4879">
        <f>SUM(ATX35:AUA35)</f>
        <v>0</v>
      </c>
      <c r="AUK35" s="7779" t="s">
        <v>3192</v>
      </c>
      <c r="AUL35" s="7779"/>
      <c r="AUM35" s="4879">
        <f>SUM(AUN35:AUQ35)</f>
        <v>0</v>
      </c>
      <c r="AVA35" s="7779" t="s">
        <v>3192</v>
      </c>
      <c r="AVB35" s="7779"/>
      <c r="AVC35" s="4879">
        <f>SUM(AVD35:AVG35)</f>
        <v>0</v>
      </c>
      <c r="AVQ35" s="7779" t="s">
        <v>3192</v>
      </c>
      <c r="AVR35" s="7779"/>
      <c r="AVS35" s="4879">
        <f>SUM(AVT35:AVW35)</f>
        <v>0</v>
      </c>
      <c r="AWG35" s="7779" t="s">
        <v>3192</v>
      </c>
      <c r="AWH35" s="7779"/>
      <c r="AWI35" s="4879">
        <f>SUM(AWJ35:AWM35)</f>
        <v>0</v>
      </c>
      <c r="AWW35" s="7779" t="s">
        <v>3192</v>
      </c>
      <c r="AWX35" s="7779"/>
      <c r="AWY35" s="4879">
        <f>SUM(AWZ35:AXC35)</f>
        <v>0</v>
      </c>
      <c r="AXM35" s="7779" t="s">
        <v>3192</v>
      </c>
      <c r="AXN35" s="7779"/>
      <c r="AXO35" s="4879">
        <f>SUM(AXP35:AXS35)</f>
        <v>0</v>
      </c>
      <c r="AYC35" s="7779" t="s">
        <v>3192</v>
      </c>
      <c r="AYD35" s="7779"/>
      <c r="AYE35" s="4879">
        <f>SUM(AYF35:AYI35)</f>
        <v>0</v>
      </c>
      <c r="AYS35" s="7779" t="s">
        <v>3192</v>
      </c>
      <c r="AYT35" s="7779"/>
      <c r="AYU35" s="4879">
        <f>SUM(AYV35:AYY35)</f>
        <v>0</v>
      </c>
      <c r="AZI35" s="7779" t="s">
        <v>3192</v>
      </c>
      <c r="AZJ35" s="7779"/>
      <c r="AZK35" s="4879">
        <f>SUM(AZL35:AZO35)</f>
        <v>0</v>
      </c>
      <c r="AZY35" s="7779" t="s">
        <v>3192</v>
      </c>
      <c r="AZZ35" s="7779"/>
      <c r="BAA35" s="4879">
        <f>SUM(BAB35:BAE35)</f>
        <v>0</v>
      </c>
      <c r="BAO35" s="7779" t="s">
        <v>3192</v>
      </c>
      <c r="BAP35" s="7779"/>
      <c r="BAQ35" s="4879">
        <f>SUM(BAR35:BAU35)</f>
        <v>0</v>
      </c>
      <c r="BBE35" s="7779" t="s">
        <v>3192</v>
      </c>
      <c r="BBF35" s="7779"/>
      <c r="BBG35" s="4879">
        <f>SUM(BBH35:BBK35)</f>
        <v>0</v>
      </c>
      <c r="BBU35" s="7779" t="s">
        <v>3192</v>
      </c>
      <c r="BBV35" s="7779"/>
      <c r="BBW35" s="4879">
        <f>SUM(BBX35:BCA35)</f>
        <v>0</v>
      </c>
      <c r="BCK35" s="7779" t="s">
        <v>3192</v>
      </c>
      <c r="BCL35" s="7779"/>
      <c r="BCM35" s="4879">
        <f>SUM(BCN35:BCQ35)</f>
        <v>0</v>
      </c>
      <c r="BDA35" s="7779" t="s">
        <v>3192</v>
      </c>
      <c r="BDB35" s="7779"/>
      <c r="BDC35" s="4879">
        <f>SUM(BDD35:BDG35)</f>
        <v>0</v>
      </c>
      <c r="BDQ35" s="7779" t="s">
        <v>3192</v>
      </c>
      <c r="BDR35" s="7779"/>
      <c r="BDS35" s="4879">
        <f>SUM(BDT35:BDW35)</f>
        <v>0</v>
      </c>
      <c r="BEG35" s="7779" t="s">
        <v>3192</v>
      </c>
      <c r="BEH35" s="7779"/>
      <c r="BEI35" s="4879">
        <f>SUM(BEJ35:BEM35)</f>
        <v>0</v>
      </c>
      <c r="BEW35" s="7779" t="s">
        <v>3192</v>
      </c>
      <c r="BEX35" s="7779"/>
      <c r="BEY35" s="4879">
        <f>SUM(BEZ35:BFC35)</f>
        <v>0</v>
      </c>
      <c r="BFM35" s="7779" t="s">
        <v>3192</v>
      </c>
      <c r="BFN35" s="7779"/>
      <c r="BFO35" s="4879">
        <f>SUM(BFP35:BFS35)</f>
        <v>0</v>
      </c>
      <c r="BGC35" s="7779" t="s">
        <v>3192</v>
      </c>
      <c r="BGD35" s="7779"/>
      <c r="BGE35" s="4879">
        <f>SUM(BGF35:BGI35)</f>
        <v>0</v>
      </c>
      <c r="BGS35" s="7779" t="s">
        <v>3192</v>
      </c>
      <c r="BGT35" s="7779"/>
      <c r="BGU35" s="4879">
        <f>SUM(BGV35:BGY35)</f>
        <v>0</v>
      </c>
      <c r="BHI35" s="7779" t="s">
        <v>3192</v>
      </c>
      <c r="BHJ35" s="7779"/>
      <c r="BHK35" s="4879">
        <f>SUM(BHL35:BHO35)</f>
        <v>0</v>
      </c>
      <c r="BHY35" s="7779" t="s">
        <v>3192</v>
      </c>
      <c r="BHZ35" s="7779"/>
      <c r="BIA35" s="4879">
        <f>SUM(BIB35:BIE35)</f>
        <v>0</v>
      </c>
      <c r="BIO35" s="7779" t="s">
        <v>3192</v>
      </c>
      <c r="BIP35" s="7779"/>
      <c r="BIQ35" s="4879">
        <f>SUM(BIR35:BIU35)</f>
        <v>0</v>
      </c>
      <c r="BJE35" s="7779" t="s">
        <v>3192</v>
      </c>
      <c r="BJF35" s="7779"/>
      <c r="BJG35" s="4879">
        <f>SUM(BJH35:BJK35)</f>
        <v>0</v>
      </c>
      <c r="BJU35" s="7779" t="s">
        <v>3192</v>
      </c>
      <c r="BJV35" s="7779"/>
      <c r="BJW35" s="4879">
        <f>SUM(BJX35:BKA35)</f>
        <v>0</v>
      </c>
      <c r="BKK35" s="7779" t="s">
        <v>3192</v>
      </c>
      <c r="BKL35" s="7779"/>
      <c r="BKM35" s="4879">
        <f>SUM(BKN35:BKQ35)</f>
        <v>0</v>
      </c>
      <c r="BLA35" s="7779" t="s">
        <v>3192</v>
      </c>
      <c r="BLB35" s="7779"/>
      <c r="BLC35" s="4879">
        <f>SUM(BLD35:BLG35)</f>
        <v>0</v>
      </c>
      <c r="BLQ35" s="7779" t="s">
        <v>3192</v>
      </c>
      <c r="BLR35" s="7779"/>
      <c r="BLS35" s="4879">
        <f>SUM(BLT35:BLW35)</f>
        <v>0</v>
      </c>
      <c r="BMG35" s="7779" t="s">
        <v>3192</v>
      </c>
      <c r="BMH35" s="7779"/>
      <c r="BMI35" s="4879">
        <f>SUM(BMJ35:BMM35)</f>
        <v>0</v>
      </c>
      <c r="BMW35" s="7779" t="s">
        <v>3192</v>
      </c>
      <c r="BMX35" s="7779"/>
      <c r="BMY35" s="4879">
        <f>SUM(BMZ35:BNC35)</f>
        <v>0</v>
      </c>
      <c r="BNM35" s="7779" t="s">
        <v>3192</v>
      </c>
      <c r="BNN35" s="7779"/>
      <c r="BNO35" s="4879">
        <f>SUM(BNP35:BNS35)</f>
        <v>0</v>
      </c>
      <c r="BOC35" s="7779" t="s">
        <v>3192</v>
      </c>
      <c r="BOD35" s="7779"/>
      <c r="BOE35" s="4879">
        <f>SUM(BOF35:BOI35)</f>
        <v>0</v>
      </c>
      <c r="BOS35" s="7779" t="s">
        <v>3192</v>
      </c>
      <c r="BOT35" s="7779"/>
      <c r="BOU35" s="4879">
        <f>SUM(BOV35:BOY35)</f>
        <v>0</v>
      </c>
      <c r="BPI35" s="7779" t="s">
        <v>3192</v>
      </c>
      <c r="BPJ35" s="7779"/>
      <c r="BPK35" s="4879">
        <f>SUM(BPL35:BPO35)</f>
        <v>0</v>
      </c>
      <c r="BPY35" s="7779" t="s">
        <v>3192</v>
      </c>
      <c r="BPZ35" s="7779"/>
      <c r="BQA35" s="4879">
        <f>SUM(BQB35:BQE35)</f>
        <v>0</v>
      </c>
      <c r="BQO35" s="7779" t="s">
        <v>3192</v>
      </c>
      <c r="BQP35" s="7779"/>
      <c r="BQQ35" s="4879">
        <f>SUM(BQR35:BQU35)</f>
        <v>0</v>
      </c>
      <c r="BRE35" s="7779" t="s">
        <v>3192</v>
      </c>
      <c r="BRF35" s="7779"/>
      <c r="BRG35" s="4879">
        <f>SUM(BRH35:BRK35)</f>
        <v>0</v>
      </c>
      <c r="BRU35" s="7779" t="s">
        <v>3192</v>
      </c>
      <c r="BRV35" s="7779"/>
      <c r="BRW35" s="4879">
        <f>SUM(BRX35:BSA35)</f>
        <v>0</v>
      </c>
      <c r="BSK35" s="7779" t="s">
        <v>3192</v>
      </c>
      <c r="BSL35" s="7779"/>
      <c r="BSM35" s="4879">
        <f>SUM(BSN35:BSQ35)</f>
        <v>0</v>
      </c>
      <c r="BTA35" s="7779" t="s">
        <v>3192</v>
      </c>
      <c r="BTB35" s="7779"/>
      <c r="BTC35" s="4879">
        <f>SUM(BTD35:BTG35)</f>
        <v>0</v>
      </c>
      <c r="BTQ35" s="7779" t="s">
        <v>3192</v>
      </c>
      <c r="BTR35" s="7779"/>
      <c r="BTS35" s="4879">
        <f>SUM(BTT35:BTW35)</f>
        <v>0</v>
      </c>
      <c r="BUG35" s="7779" t="s">
        <v>3192</v>
      </c>
      <c r="BUH35" s="7779"/>
      <c r="BUI35" s="4879">
        <f>SUM(BUJ35:BUM35)</f>
        <v>0</v>
      </c>
      <c r="BUW35" s="7779" t="s">
        <v>3192</v>
      </c>
      <c r="BUX35" s="7779"/>
      <c r="BUY35" s="4879">
        <f>SUM(BUZ35:BVC35)</f>
        <v>0</v>
      </c>
      <c r="BVM35" s="7779" t="s">
        <v>3192</v>
      </c>
      <c r="BVN35" s="7779"/>
      <c r="BVO35" s="4879">
        <f>SUM(BVP35:BVS35)</f>
        <v>0</v>
      </c>
      <c r="BWC35" s="7779" t="s">
        <v>3192</v>
      </c>
      <c r="BWD35" s="7779"/>
      <c r="BWE35" s="4879">
        <f>SUM(BWF35:BWI35)</f>
        <v>0</v>
      </c>
      <c r="BWS35" s="7779" t="s">
        <v>3192</v>
      </c>
      <c r="BWT35" s="7779"/>
      <c r="BWU35" s="4879">
        <f>SUM(BWV35:BWY35)</f>
        <v>0</v>
      </c>
      <c r="BXI35" s="7779" t="s">
        <v>3192</v>
      </c>
      <c r="BXJ35" s="7779"/>
      <c r="BXK35" s="4879">
        <f>SUM(BXL35:BXO35)</f>
        <v>0</v>
      </c>
      <c r="BXY35" s="7779" t="s">
        <v>3192</v>
      </c>
      <c r="BXZ35" s="7779"/>
      <c r="BYA35" s="4879">
        <f>SUM(BYB35:BYE35)</f>
        <v>0</v>
      </c>
      <c r="BYO35" s="7779" t="s">
        <v>3192</v>
      </c>
      <c r="BYP35" s="7779"/>
      <c r="BYQ35" s="4879">
        <f>SUM(BYR35:BYU35)</f>
        <v>0</v>
      </c>
      <c r="BZE35" s="7779" t="s">
        <v>3192</v>
      </c>
      <c r="BZF35" s="7779"/>
      <c r="BZG35" s="4879">
        <f>SUM(BZH35:BZK35)</f>
        <v>0</v>
      </c>
      <c r="BZU35" s="7779" t="s">
        <v>3192</v>
      </c>
      <c r="BZV35" s="7779"/>
      <c r="BZW35" s="4879">
        <f>SUM(BZX35:CAA35)</f>
        <v>0</v>
      </c>
      <c r="CAK35" s="7779" t="s">
        <v>3192</v>
      </c>
      <c r="CAL35" s="7779"/>
      <c r="CAM35" s="4879">
        <f>SUM(CAN35:CAQ35)</f>
        <v>0</v>
      </c>
      <c r="CBA35" s="7779" t="s">
        <v>3192</v>
      </c>
      <c r="CBB35" s="7779"/>
      <c r="CBC35" s="4879">
        <f>SUM(CBD35:CBG35)</f>
        <v>0</v>
      </c>
      <c r="CBQ35" s="7779" t="s">
        <v>3192</v>
      </c>
      <c r="CBR35" s="7779"/>
      <c r="CBS35" s="4879">
        <f>SUM(CBT35:CBW35)</f>
        <v>0</v>
      </c>
      <c r="CCG35" s="7779" t="s">
        <v>3192</v>
      </c>
      <c r="CCH35" s="7779"/>
      <c r="CCI35" s="4879">
        <f>SUM(CCJ35:CCM35)</f>
        <v>0</v>
      </c>
      <c r="CCW35" s="7779" t="s">
        <v>3192</v>
      </c>
      <c r="CCX35" s="7779"/>
      <c r="CCY35" s="4879">
        <f>SUM(CCZ35:CDC35)</f>
        <v>0</v>
      </c>
      <c r="CDM35" s="7779" t="s">
        <v>3192</v>
      </c>
      <c r="CDN35" s="7779"/>
      <c r="CDO35" s="4879">
        <f>SUM(CDP35:CDS35)</f>
        <v>0</v>
      </c>
      <c r="CEC35" s="7779" t="s">
        <v>3192</v>
      </c>
      <c r="CED35" s="7779"/>
      <c r="CEE35" s="4879">
        <f>SUM(CEF35:CEI35)</f>
        <v>0</v>
      </c>
      <c r="CES35" s="7779" t="s">
        <v>3192</v>
      </c>
      <c r="CET35" s="7779"/>
      <c r="CEU35" s="4879">
        <f>SUM(CEV35:CEY35)</f>
        <v>0</v>
      </c>
      <c r="CFI35" s="7779" t="s">
        <v>3192</v>
      </c>
      <c r="CFJ35" s="7779"/>
      <c r="CFK35" s="4879">
        <f>SUM(CFL35:CFO35)</f>
        <v>0</v>
      </c>
      <c r="CFY35" s="7779" t="s">
        <v>3192</v>
      </c>
      <c r="CFZ35" s="7779"/>
      <c r="CGA35" s="4879">
        <f>SUM(CGB35:CGE35)</f>
        <v>0</v>
      </c>
      <c r="CGO35" s="7779" t="s">
        <v>3192</v>
      </c>
      <c r="CGP35" s="7779"/>
      <c r="CGQ35" s="4879">
        <f>SUM(CGR35:CGU35)</f>
        <v>0</v>
      </c>
      <c r="CHE35" s="7779" t="s">
        <v>3192</v>
      </c>
      <c r="CHF35" s="7779"/>
      <c r="CHG35" s="4879">
        <f>SUM(CHH35:CHK35)</f>
        <v>0</v>
      </c>
      <c r="CHU35" s="7779" t="s">
        <v>3192</v>
      </c>
      <c r="CHV35" s="7779"/>
      <c r="CHW35" s="4879">
        <f>SUM(CHX35:CIA35)</f>
        <v>0</v>
      </c>
      <c r="CIK35" s="7779" t="s">
        <v>3192</v>
      </c>
      <c r="CIL35" s="7779"/>
      <c r="CIM35" s="4879">
        <f>SUM(CIN35:CIQ35)</f>
        <v>0</v>
      </c>
      <c r="CJA35" s="7779" t="s">
        <v>3192</v>
      </c>
      <c r="CJB35" s="7779"/>
      <c r="CJC35" s="4879">
        <f>SUM(CJD35:CJG35)</f>
        <v>0</v>
      </c>
      <c r="CJQ35" s="7779" t="s">
        <v>3192</v>
      </c>
      <c r="CJR35" s="7779"/>
      <c r="CJS35" s="4879">
        <f>SUM(CJT35:CJW35)</f>
        <v>0</v>
      </c>
      <c r="CKG35" s="7779" t="s">
        <v>3192</v>
      </c>
      <c r="CKH35" s="7779"/>
      <c r="CKI35" s="4879">
        <f>SUM(CKJ35:CKM35)</f>
        <v>0</v>
      </c>
      <c r="CKW35" s="7779" t="s">
        <v>3192</v>
      </c>
      <c r="CKX35" s="7779"/>
      <c r="CKY35" s="4879">
        <f>SUM(CKZ35:CLC35)</f>
        <v>0</v>
      </c>
      <c r="CLM35" s="7779" t="s">
        <v>3192</v>
      </c>
      <c r="CLN35" s="7779"/>
      <c r="CLO35" s="4879">
        <f>SUM(CLP35:CLS35)</f>
        <v>0</v>
      </c>
      <c r="CMC35" s="7779" t="s">
        <v>3192</v>
      </c>
      <c r="CMD35" s="7779"/>
      <c r="CME35" s="4879">
        <f>SUM(CMF35:CMI35)</f>
        <v>0</v>
      </c>
      <c r="CMS35" s="7779" t="s">
        <v>3192</v>
      </c>
      <c r="CMT35" s="7779"/>
      <c r="CMU35" s="4879">
        <f>SUM(CMV35:CMY35)</f>
        <v>0</v>
      </c>
      <c r="CNI35" s="7779" t="s">
        <v>3192</v>
      </c>
      <c r="CNJ35" s="7779"/>
      <c r="CNK35" s="4879">
        <f>SUM(CNL35:CNO35)</f>
        <v>0</v>
      </c>
      <c r="CNY35" s="7779" t="s">
        <v>3192</v>
      </c>
      <c r="CNZ35" s="7779"/>
      <c r="COA35" s="4879">
        <f>SUM(COB35:COE35)</f>
        <v>0</v>
      </c>
      <c r="COO35" s="7779" t="s">
        <v>3192</v>
      </c>
      <c r="COP35" s="7779"/>
      <c r="COQ35" s="4879">
        <f>SUM(COR35:COU35)</f>
        <v>0</v>
      </c>
      <c r="CPE35" s="7779" t="s">
        <v>3192</v>
      </c>
      <c r="CPF35" s="7779"/>
      <c r="CPG35" s="4879">
        <f>SUM(CPH35:CPK35)</f>
        <v>0</v>
      </c>
      <c r="CPU35" s="7779" t="s">
        <v>3192</v>
      </c>
      <c r="CPV35" s="7779"/>
      <c r="CPW35" s="4879">
        <f>SUM(CPX35:CQA35)</f>
        <v>0</v>
      </c>
      <c r="CQK35" s="7779" t="s">
        <v>3192</v>
      </c>
      <c r="CQL35" s="7779"/>
      <c r="CQM35" s="4879">
        <f>SUM(CQN35:CQQ35)</f>
        <v>0</v>
      </c>
      <c r="CRA35" s="7779" t="s">
        <v>3192</v>
      </c>
      <c r="CRB35" s="7779"/>
      <c r="CRC35" s="4879">
        <f>SUM(CRD35:CRG35)</f>
        <v>0</v>
      </c>
      <c r="CRQ35" s="7779" t="s">
        <v>3192</v>
      </c>
      <c r="CRR35" s="7779"/>
      <c r="CRS35" s="4879">
        <f>SUM(CRT35:CRW35)</f>
        <v>0</v>
      </c>
      <c r="CSG35" s="7779" t="s">
        <v>3192</v>
      </c>
      <c r="CSH35" s="7779"/>
      <c r="CSI35" s="4879">
        <f>SUM(CSJ35:CSM35)</f>
        <v>0</v>
      </c>
      <c r="CSW35" s="7779" t="s">
        <v>3192</v>
      </c>
      <c r="CSX35" s="7779"/>
      <c r="CSY35" s="4879">
        <f>SUM(CSZ35:CTC35)</f>
        <v>0</v>
      </c>
      <c r="CTM35" s="7779" t="s">
        <v>3192</v>
      </c>
      <c r="CTN35" s="7779"/>
      <c r="CTO35" s="4879">
        <f>SUM(CTP35:CTS35)</f>
        <v>0</v>
      </c>
      <c r="CUC35" s="7779" t="s">
        <v>3192</v>
      </c>
      <c r="CUD35" s="7779"/>
      <c r="CUE35" s="4879">
        <f>SUM(CUF35:CUI35)</f>
        <v>0</v>
      </c>
      <c r="CUS35" s="7779" t="s">
        <v>3192</v>
      </c>
      <c r="CUT35" s="7779"/>
      <c r="CUU35" s="4879">
        <f>SUM(CUV35:CUY35)</f>
        <v>0</v>
      </c>
      <c r="CVI35" s="7779" t="s">
        <v>3192</v>
      </c>
      <c r="CVJ35" s="7779"/>
      <c r="CVK35" s="4879">
        <f>SUM(CVL35:CVO35)</f>
        <v>0</v>
      </c>
      <c r="CVY35" s="7779" t="s">
        <v>3192</v>
      </c>
      <c r="CVZ35" s="7779"/>
      <c r="CWA35" s="4879">
        <f>SUM(CWB35:CWE35)</f>
        <v>0</v>
      </c>
      <c r="CWO35" s="7779" t="s">
        <v>3192</v>
      </c>
      <c r="CWP35" s="7779"/>
      <c r="CWQ35" s="4879">
        <f>SUM(CWR35:CWU35)</f>
        <v>0</v>
      </c>
      <c r="CXE35" s="7779" t="s">
        <v>3192</v>
      </c>
      <c r="CXF35" s="7779"/>
      <c r="CXG35" s="4879">
        <f>SUM(CXH35:CXK35)</f>
        <v>0</v>
      </c>
      <c r="CXU35" s="7779" t="s">
        <v>3192</v>
      </c>
      <c r="CXV35" s="7779"/>
      <c r="CXW35" s="4879">
        <f>SUM(CXX35:CYA35)</f>
        <v>0</v>
      </c>
      <c r="CYK35" s="7779" t="s">
        <v>3192</v>
      </c>
      <c r="CYL35" s="7779"/>
      <c r="CYM35" s="4879">
        <f>SUM(CYN35:CYQ35)</f>
        <v>0</v>
      </c>
      <c r="CZA35" s="7779" t="s">
        <v>3192</v>
      </c>
      <c r="CZB35" s="7779"/>
      <c r="CZC35" s="4879">
        <f>SUM(CZD35:CZG35)</f>
        <v>0</v>
      </c>
      <c r="CZQ35" s="7779" t="s">
        <v>3192</v>
      </c>
      <c r="CZR35" s="7779"/>
      <c r="CZS35" s="4879">
        <f>SUM(CZT35:CZW35)</f>
        <v>0</v>
      </c>
      <c r="DAG35" s="7779" t="s">
        <v>3192</v>
      </c>
      <c r="DAH35" s="7779"/>
      <c r="DAI35" s="4879">
        <f>SUM(DAJ35:DAM35)</f>
        <v>0</v>
      </c>
      <c r="DAW35" s="7779" t="s">
        <v>3192</v>
      </c>
      <c r="DAX35" s="7779"/>
      <c r="DAY35" s="4879">
        <f>SUM(DAZ35:DBC35)</f>
        <v>0</v>
      </c>
      <c r="DBM35" s="7779" t="s">
        <v>3192</v>
      </c>
      <c r="DBN35" s="7779"/>
      <c r="DBO35" s="4879">
        <f>SUM(DBP35:DBS35)</f>
        <v>0</v>
      </c>
      <c r="DCC35" s="7779" t="s">
        <v>3192</v>
      </c>
      <c r="DCD35" s="7779"/>
      <c r="DCE35" s="4879">
        <f>SUM(DCF35:DCI35)</f>
        <v>0</v>
      </c>
      <c r="DCS35" s="7779" t="s">
        <v>3192</v>
      </c>
      <c r="DCT35" s="7779"/>
      <c r="DCU35" s="4879">
        <f>SUM(DCV35:DCY35)</f>
        <v>0</v>
      </c>
      <c r="DDI35" s="7779" t="s">
        <v>3192</v>
      </c>
      <c r="DDJ35" s="7779"/>
      <c r="DDK35" s="4879">
        <f>SUM(DDL35:DDO35)</f>
        <v>0</v>
      </c>
      <c r="DDY35" s="7779" t="s">
        <v>3192</v>
      </c>
      <c r="DDZ35" s="7779"/>
      <c r="DEA35" s="4879">
        <f>SUM(DEB35:DEE35)</f>
        <v>0</v>
      </c>
      <c r="DEO35" s="7779" t="s">
        <v>3192</v>
      </c>
      <c r="DEP35" s="7779"/>
      <c r="DEQ35" s="4879">
        <f>SUM(DER35:DEU35)</f>
        <v>0</v>
      </c>
      <c r="DFE35" s="7779" t="s">
        <v>3192</v>
      </c>
      <c r="DFF35" s="7779"/>
      <c r="DFG35" s="4879">
        <f>SUM(DFH35:DFK35)</f>
        <v>0</v>
      </c>
      <c r="DFU35" s="7779" t="s">
        <v>3192</v>
      </c>
      <c r="DFV35" s="7779"/>
      <c r="DFW35" s="4879">
        <f>SUM(DFX35:DGA35)</f>
        <v>0</v>
      </c>
      <c r="DGK35" s="7779" t="s">
        <v>3192</v>
      </c>
      <c r="DGL35" s="7779"/>
      <c r="DGM35" s="4879">
        <f>SUM(DGN35:DGQ35)</f>
        <v>0</v>
      </c>
      <c r="DHA35" s="7779" t="s">
        <v>3192</v>
      </c>
      <c r="DHB35" s="7779"/>
      <c r="DHC35" s="4879">
        <f>SUM(DHD35:DHG35)</f>
        <v>0</v>
      </c>
      <c r="DHQ35" s="7779" t="s">
        <v>3192</v>
      </c>
      <c r="DHR35" s="7779"/>
      <c r="DHS35" s="4879">
        <f>SUM(DHT35:DHW35)</f>
        <v>0</v>
      </c>
      <c r="DIG35" s="7779" t="s">
        <v>3192</v>
      </c>
      <c r="DIH35" s="7779"/>
      <c r="DII35" s="4879">
        <f>SUM(DIJ35:DIM35)</f>
        <v>0</v>
      </c>
      <c r="DIW35" s="7779" t="s">
        <v>3192</v>
      </c>
      <c r="DIX35" s="7779"/>
      <c r="DIY35" s="4879">
        <f>SUM(DIZ35:DJC35)</f>
        <v>0</v>
      </c>
      <c r="DJM35" s="7779" t="s">
        <v>3192</v>
      </c>
      <c r="DJN35" s="7779"/>
      <c r="DJO35" s="4879">
        <f>SUM(DJP35:DJS35)</f>
        <v>0</v>
      </c>
      <c r="DKC35" s="7779" t="s">
        <v>3192</v>
      </c>
      <c r="DKD35" s="7779"/>
      <c r="DKE35" s="4879">
        <f>SUM(DKF35:DKI35)</f>
        <v>0</v>
      </c>
      <c r="DKS35" s="7779" t="s">
        <v>3192</v>
      </c>
      <c r="DKT35" s="7779"/>
      <c r="DKU35" s="4879">
        <f>SUM(DKV35:DKY35)</f>
        <v>0</v>
      </c>
      <c r="DLI35" s="7779" t="s">
        <v>3192</v>
      </c>
      <c r="DLJ35" s="7779"/>
      <c r="DLK35" s="4879">
        <f>SUM(DLL35:DLO35)</f>
        <v>0</v>
      </c>
      <c r="DLY35" s="7779" t="s">
        <v>3192</v>
      </c>
      <c r="DLZ35" s="7779"/>
      <c r="DMA35" s="4879">
        <f>SUM(DMB35:DME35)</f>
        <v>0</v>
      </c>
      <c r="DMO35" s="7779" t="s">
        <v>3192</v>
      </c>
      <c r="DMP35" s="7779"/>
      <c r="DMQ35" s="4879">
        <f>SUM(DMR35:DMU35)</f>
        <v>0</v>
      </c>
      <c r="DNE35" s="7779" t="s">
        <v>3192</v>
      </c>
      <c r="DNF35" s="7779"/>
      <c r="DNG35" s="4879">
        <f>SUM(DNH35:DNK35)</f>
        <v>0</v>
      </c>
      <c r="DNU35" s="7779" t="s">
        <v>3192</v>
      </c>
      <c r="DNV35" s="7779"/>
      <c r="DNW35" s="4879">
        <f>SUM(DNX35:DOA35)</f>
        <v>0</v>
      </c>
      <c r="DOK35" s="7779" t="s">
        <v>3192</v>
      </c>
      <c r="DOL35" s="7779"/>
      <c r="DOM35" s="4879">
        <f>SUM(DON35:DOQ35)</f>
        <v>0</v>
      </c>
      <c r="DPA35" s="7779" t="s">
        <v>3192</v>
      </c>
      <c r="DPB35" s="7779"/>
      <c r="DPC35" s="4879">
        <f>SUM(DPD35:DPG35)</f>
        <v>0</v>
      </c>
      <c r="DPQ35" s="7779" t="s">
        <v>3192</v>
      </c>
      <c r="DPR35" s="7779"/>
      <c r="DPS35" s="4879">
        <f>SUM(DPT35:DPW35)</f>
        <v>0</v>
      </c>
      <c r="DQG35" s="7779" t="s">
        <v>3192</v>
      </c>
      <c r="DQH35" s="7779"/>
      <c r="DQI35" s="4879">
        <f>SUM(DQJ35:DQM35)</f>
        <v>0</v>
      </c>
      <c r="DQW35" s="7779" t="s">
        <v>3192</v>
      </c>
      <c r="DQX35" s="7779"/>
      <c r="DQY35" s="4879">
        <f>SUM(DQZ35:DRC35)</f>
        <v>0</v>
      </c>
      <c r="DRM35" s="7779" t="s">
        <v>3192</v>
      </c>
      <c r="DRN35" s="7779"/>
      <c r="DRO35" s="4879">
        <f>SUM(DRP35:DRS35)</f>
        <v>0</v>
      </c>
      <c r="DSC35" s="7779" t="s">
        <v>3192</v>
      </c>
      <c r="DSD35" s="7779"/>
      <c r="DSE35" s="4879">
        <f>SUM(DSF35:DSI35)</f>
        <v>0</v>
      </c>
      <c r="DSS35" s="7779" t="s">
        <v>3192</v>
      </c>
      <c r="DST35" s="7779"/>
      <c r="DSU35" s="4879">
        <f>SUM(DSV35:DSY35)</f>
        <v>0</v>
      </c>
      <c r="DTI35" s="7779" t="s">
        <v>3192</v>
      </c>
      <c r="DTJ35" s="7779"/>
      <c r="DTK35" s="4879">
        <f>SUM(DTL35:DTO35)</f>
        <v>0</v>
      </c>
      <c r="DTY35" s="7779" t="s">
        <v>3192</v>
      </c>
      <c r="DTZ35" s="7779"/>
      <c r="DUA35" s="4879">
        <f>SUM(DUB35:DUE35)</f>
        <v>0</v>
      </c>
      <c r="DUO35" s="7779" t="s">
        <v>3192</v>
      </c>
      <c r="DUP35" s="7779"/>
      <c r="DUQ35" s="4879">
        <f>SUM(DUR35:DUU35)</f>
        <v>0</v>
      </c>
      <c r="DVE35" s="7779" t="s">
        <v>3192</v>
      </c>
      <c r="DVF35" s="7779"/>
      <c r="DVG35" s="4879">
        <f>SUM(DVH35:DVK35)</f>
        <v>0</v>
      </c>
      <c r="DVU35" s="7779" t="s">
        <v>3192</v>
      </c>
      <c r="DVV35" s="7779"/>
      <c r="DVW35" s="4879">
        <f>SUM(DVX35:DWA35)</f>
        <v>0</v>
      </c>
      <c r="DWK35" s="7779" t="s">
        <v>3192</v>
      </c>
      <c r="DWL35" s="7779"/>
      <c r="DWM35" s="4879">
        <f>SUM(DWN35:DWQ35)</f>
        <v>0</v>
      </c>
      <c r="DXA35" s="7779" t="s">
        <v>3192</v>
      </c>
      <c r="DXB35" s="7779"/>
      <c r="DXC35" s="4879">
        <f>SUM(DXD35:DXG35)</f>
        <v>0</v>
      </c>
      <c r="DXQ35" s="7779" t="s">
        <v>3192</v>
      </c>
      <c r="DXR35" s="7779"/>
      <c r="DXS35" s="4879">
        <f>SUM(DXT35:DXW35)</f>
        <v>0</v>
      </c>
      <c r="DYG35" s="7779" t="s">
        <v>3192</v>
      </c>
      <c r="DYH35" s="7779"/>
      <c r="DYI35" s="4879">
        <f>SUM(DYJ35:DYM35)</f>
        <v>0</v>
      </c>
      <c r="DYW35" s="7779" t="s">
        <v>3192</v>
      </c>
      <c r="DYX35" s="7779"/>
      <c r="DYY35" s="4879">
        <f>SUM(DYZ35:DZC35)</f>
        <v>0</v>
      </c>
      <c r="DZM35" s="7779" t="s">
        <v>3192</v>
      </c>
      <c r="DZN35" s="7779"/>
      <c r="DZO35" s="4879">
        <f>SUM(DZP35:DZS35)</f>
        <v>0</v>
      </c>
      <c r="EAC35" s="7779" t="s">
        <v>3192</v>
      </c>
      <c r="EAD35" s="7779"/>
      <c r="EAE35" s="4879">
        <f>SUM(EAF35:EAI35)</f>
        <v>0</v>
      </c>
      <c r="EAS35" s="7779" t="s">
        <v>3192</v>
      </c>
      <c r="EAT35" s="7779"/>
      <c r="EAU35" s="4879">
        <f>SUM(EAV35:EAY35)</f>
        <v>0</v>
      </c>
      <c r="EBI35" s="7779" t="s">
        <v>3192</v>
      </c>
      <c r="EBJ35" s="7779"/>
      <c r="EBK35" s="4879">
        <f>SUM(EBL35:EBO35)</f>
        <v>0</v>
      </c>
      <c r="EBY35" s="7779" t="s">
        <v>3192</v>
      </c>
      <c r="EBZ35" s="7779"/>
      <c r="ECA35" s="4879">
        <f>SUM(ECB35:ECE35)</f>
        <v>0</v>
      </c>
      <c r="ECO35" s="7779" t="s">
        <v>3192</v>
      </c>
      <c r="ECP35" s="7779"/>
      <c r="ECQ35" s="4879">
        <f>SUM(ECR35:ECU35)</f>
        <v>0</v>
      </c>
      <c r="EDE35" s="7779" t="s">
        <v>3192</v>
      </c>
      <c r="EDF35" s="7779"/>
      <c r="EDG35" s="4879">
        <f>SUM(EDH35:EDK35)</f>
        <v>0</v>
      </c>
      <c r="EDU35" s="7779" t="s">
        <v>3192</v>
      </c>
      <c r="EDV35" s="7779"/>
      <c r="EDW35" s="4879">
        <f>SUM(EDX35:EEA35)</f>
        <v>0</v>
      </c>
      <c r="EEK35" s="7779" t="s">
        <v>3192</v>
      </c>
      <c r="EEL35" s="7779"/>
      <c r="EEM35" s="4879">
        <f>SUM(EEN35:EEQ35)</f>
        <v>0</v>
      </c>
      <c r="EFA35" s="7779" t="s">
        <v>3192</v>
      </c>
      <c r="EFB35" s="7779"/>
      <c r="EFC35" s="4879">
        <f>SUM(EFD35:EFG35)</f>
        <v>0</v>
      </c>
      <c r="EFQ35" s="7779" t="s">
        <v>3192</v>
      </c>
      <c r="EFR35" s="7779"/>
      <c r="EFS35" s="4879">
        <f>SUM(EFT35:EFW35)</f>
        <v>0</v>
      </c>
      <c r="EGG35" s="7779" t="s">
        <v>3192</v>
      </c>
      <c r="EGH35" s="7779"/>
      <c r="EGI35" s="4879">
        <f>SUM(EGJ35:EGM35)</f>
        <v>0</v>
      </c>
      <c r="EGW35" s="7779" t="s">
        <v>3192</v>
      </c>
      <c r="EGX35" s="7779"/>
      <c r="EGY35" s="4879">
        <f>SUM(EGZ35:EHC35)</f>
        <v>0</v>
      </c>
      <c r="EHM35" s="7779" t="s">
        <v>3192</v>
      </c>
      <c r="EHN35" s="7779"/>
      <c r="EHO35" s="4879">
        <f>SUM(EHP35:EHS35)</f>
        <v>0</v>
      </c>
      <c r="EIC35" s="7779" t="s">
        <v>3192</v>
      </c>
      <c r="EID35" s="7779"/>
      <c r="EIE35" s="4879">
        <f>SUM(EIF35:EII35)</f>
        <v>0</v>
      </c>
      <c r="EIS35" s="7779" t="s">
        <v>3192</v>
      </c>
      <c r="EIT35" s="7779"/>
      <c r="EIU35" s="4879">
        <f>SUM(EIV35:EIY35)</f>
        <v>0</v>
      </c>
      <c r="EJI35" s="7779" t="s">
        <v>3192</v>
      </c>
      <c r="EJJ35" s="7779"/>
      <c r="EJK35" s="4879">
        <f>SUM(EJL35:EJO35)</f>
        <v>0</v>
      </c>
      <c r="EJY35" s="7779" t="s">
        <v>3192</v>
      </c>
      <c r="EJZ35" s="7779"/>
      <c r="EKA35" s="4879">
        <f>SUM(EKB35:EKE35)</f>
        <v>0</v>
      </c>
      <c r="EKO35" s="7779" t="s">
        <v>3192</v>
      </c>
      <c r="EKP35" s="7779"/>
      <c r="EKQ35" s="4879">
        <f>SUM(EKR35:EKU35)</f>
        <v>0</v>
      </c>
      <c r="ELE35" s="7779" t="s">
        <v>3192</v>
      </c>
      <c r="ELF35" s="7779"/>
      <c r="ELG35" s="4879">
        <f>SUM(ELH35:ELK35)</f>
        <v>0</v>
      </c>
      <c r="ELU35" s="7779" t="s">
        <v>3192</v>
      </c>
      <c r="ELV35" s="7779"/>
      <c r="ELW35" s="4879">
        <f>SUM(ELX35:EMA35)</f>
        <v>0</v>
      </c>
      <c r="EMK35" s="7779" t="s">
        <v>3192</v>
      </c>
      <c r="EML35" s="7779"/>
      <c r="EMM35" s="4879">
        <f>SUM(EMN35:EMQ35)</f>
        <v>0</v>
      </c>
      <c r="ENA35" s="7779" t="s">
        <v>3192</v>
      </c>
      <c r="ENB35" s="7779"/>
      <c r="ENC35" s="4879">
        <f>SUM(END35:ENG35)</f>
        <v>0</v>
      </c>
      <c r="ENQ35" s="7779" t="s">
        <v>3192</v>
      </c>
      <c r="ENR35" s="7779"/>
      <c r="ENS35" s="4879">
        <f>SUM(ENT35:ENW35)</f>
        <v>0</v>
      </c>
      <c r="EOG35" s="7779" t="s">
        <v>3192</v>
      </c>
      <c r="EOH35" s="7779"/>
      <c r="EOI35" s="4879">
        <f>SUM(EOJ35:EOM35)</f>
        <v>0</v>
      </c>
      <c r="EOW35" s="7779" t="s">
        <v>3192</v>
      </c>
      <c r="EOX35" s="7779"/>
      <c r="EOY35" s="4879">
        <f>SUM(EOZ35:EPC35)</f>
        <v>0</v>
      </c>
      <c r="EPM35" s="7779" t="s">
        <v>3192</v>
      </c>
      <c r="EPN35" s="7779"/>
      <c r="EPO35" s="4879">
        <f>SUM(EPP35:EPS35)</f>
        <v>0</v>
      </c>
      <c r="EQC35" s="7779" t="s">
        <v>3192</v>
      </c>
      <c r="EQD35" s="7779"/>
      <c r="EQE35" s="4879">
        <f>SUM(EQF35:EQI35)</f>
        <v>0</v>
      </c>
      <c r="EQS35" s="7779" t="s">
        <v>3192</v>
      </c>
      <c r="EQT35" s="7779"/>
      <c r="EQU35" s="4879">
        <f>SUM(EQV35:EQY35)</f>
        <v>0</v>
      </c>
      <c r="ERI35" s="7779" t="s">
        <v>3192</v>
      </c>
      <c r="ERJ35" s="7779"/>
      <c r="ERK35" s="4879">
        <f>SUM(ERL35:ERO35)</f>
        <v>0</v>
      </c>
      <c r="ERY35" s="7779" t="s">
        <v>3192</v>
      </c>
      <c r="ERZ35" s="7779"/>
      <c r="ESA35" s="4879">
        <f>SUM(ESB35:ESE35)</f>
        <v>0</v>
      </c>
      <c r="ESO35" s="7779" t="s">
        <v>3192</v>
      </c>
      <c r="ESP35" s="7779"/>
      <c r="ESQ35" s="4879">
        <f>SUM(ESR35:ESU35)</f>
        <v>0</v>
      </c>
      <c r="ETE35" s="7779" t="s">
        <v>3192</v>
      </c>
      <c r="ETF35" s="7779"/>
      <c r="ETG35" s="4879">
        <f>SUM(ETH35:ETK35)</f>
        <v>0</v>
      </c>
      <c r="ETU35" s="7779" t="s">
        <v>3192</v>
      </c>
      <c r="ETV35" s="7779"/>
      <c r="ETW35" s="4879">
        <f>SUM(ETX35:EUA35)</f>
        <v>0</v>
      </c>
      <c r="EUK35" s="7779" t="s">
        <v>3192</v>
      </c>
      <c r="EUL35" s="7779"/>
      <c r="EUM35" s="4879">
        <f>SUM(EUN35:EUQ35)</f>
        <v>0</v>
      </c>
      <c r="EVA35" s="7779" t="s">
        <v>3192</v>
      </c>
      <c r="EVB35" s="7779"/>
      <c r="EVC35" s="4879">
        <f>SUM(EVD35:EVG35)</f>
        <v>0</v>
      </c>
      <c r="EVQ35" s="7779" t="s">
        <v>3192</v>
      </c>
      <c r="EVR35" s="7779"/>
      <c r="EVS35" s="4879">
        <f>SUM(EVT35:EVW35)</f>
        <v>0</v>
      </c>
      <c r="EWG35" s="7779" t="s">
        <v>3192</v>
      </c>
      <c r="EWH35" s="7779"/>
      <c r="EWI35" s="4879">
        <f>SUM(EWJ35:EWM35)</f>
        <v>0</v>
      </c>
      <c r="EWW35" s="7779" t="s">
        <v>3192</v>
      </c>
      <c r="EWX35" s="7779"/>
      <c r="EWY35" s="4879">
        <f>SUM(EWZ35:EXC35)</f>
        <v>0</v>
      </c>
      <c r="EXM35" s="7779" t="s">
        <v>3192</v>
      </c>
      <c r="EXN35" s="7779"/>
      <c r="EXO35" s="4879">
        <f>SUM(EXP35:EXS35)</f>
        <v>0</v>
      </c>
      <c r="EYC35" s="7779" t="s">
        <v>3192</v>
      </c>
      <c r="EYD35" s="7779"/>
      <c r="EYE35" s="4879">
        <f>SUM(EYF35:EYI35)</f>
        <v>0</v>
      </c>
      <c r="EYS35" s="7779" t="s">
        <v>3192</v>
      </c>
      <c r="EYT35" s="7779"/>
      <c r="EYU35" s="4879">
        <f>SUM(EYV35:EYY35)</f>
        <v>0</v>
      </c>
      <c r="EZI35" s="7779" t="s">
        <v>3192</v>
      </c>
      <c r="EZJ35" s="7779"/>
      <c r="EZK35" s="4879">
        <f>SUM(EZL35:EZO35)</f>
        <v>0</v>
      </c>
      <c r="EZY35" s="7779" t="s">
        <v>3192</v>
      </c>
      <c r="EZZ35" s="7779"/>
      <c r="FAA35" s="4879">
        <f>SUM(FAB35:FAE35)</f>
        <v>0</v>
      </c>
      <c r="FAO35" s="7779" t="s">
        <v>3192</v>
      </c>
      <c r="FAP35" s="7779"/>
      <c r="FAQ35" s="4879">
        <f>SUM(FAR35:FAU35)</f>
        <v>0</v>
      </c>
      <c r="FBE35" s="7779" t="s">
        <v>3192</v>
      </c>
      <c r="FBF35" s="7779"/>
      <c r="FBG35" s="4879">
        <f>SUM(FBH35:FBK35)</f>
        <v>0</v>
      </c>
      <c r="FBU35" s="7779" t="s">
        <v>3192</v>
      </c>
      <c r="FBV35" s="7779"/>
      <c r="FBW35" s="4879">
        <f>SUM(FBX35:FCA35)</f>
        <v>0</v>
      </c>
      <c r="FCK35" s="7779" t="s">
        <v>3192</v>
      </c>
      <c r="FCL35" s="7779"/>
      <c r="FCM35" s="4879">
        <f>SUM(FCN35:FCQ35)</f>
        <v>0</v>
      </c>
      <c r="FDA35" s="7779" t="s">
        <v>3192</v>
      </c>
      <c r="FDB35" s="7779"/>
      <c r="FDC35" s="4879">
        <f>SUM(FDD35:FDG35)</f>
        <v>0</v>
      </c>
      <c r="FDQ35" s="7779" t="s">
        <v>3192</v>
      </c>
      <c r="FDR35" s="7779"/>
      <c r="FDS35" s="4879">
        <f>SUM(FDT35:FDW35)</f>
        <v>0</v>
      </c>
      <c r="FEG35" s="7779" t="s">
        <v>3192</v>
      </c>
      <c r="FEH35" s="7779"/>
      <c r="FEI35" s="4879">
        <f>SUM(FEJ35:FEM35)</f>
        <v>0</v>
      </c>
      <c r="FEW35" s="7779" t="s">
        <v>3192</v>
      </c>
      <c r="FEX35" s="7779"/>
      <c r="FEY35" s="4879">
        <f>SUM(FEZ35:FFC35)</f>
        <v>0</v>
      </c>
      <c r="FFM35" s="7779" t="s">
        <v>3192</v>
      </c>
      <c r="FFN35" s="7779"/>
      <c r="FFO35" s="4879">
        <f>SUM(FFP35:FFS35)</f>
        <v>0</v>
      </c>
      <c r="FGC35" s="7779" t="s">
        <v>3192</v>
      </c>
      <c r="FGD35" s="7779"/>
      <c r="FGE35" s="4879">
        <f>SUM(FGF35:FGI35)</f>
        <v>0</v>
      </c>
      <c r="FGS35" s="7779" t="s">
        <v>3192</v>
      </c>
      <c r="FGT35" s="7779"/>
      <c r="FGU35" s="4879">
        <f>SUM(FGV35:FGY35)</f>
        <v>0</v>
      </c>
      <c r="FHI35" s="7779" t="s">
        <v>3192</v>
      </c>
      <c r="FHJ35" s="7779"/>
      <c r="FHK35" s="4879">
        <f>SUM(FHL35:FHO35)</f>
        <v>0</v>
      </c>
      <c r="FHY35" s="7779" t="s">
        <v>3192</v>
      </c>
      <c r="FHZ35" s="7779"/>
      <c r="FIA35" s="4879">
        <f>SUM(FIB35:FIE35)</f>
        <v>0</v>
      </c>
      <c r="FIO35" s="7779" t="s">
        <v>3192</v>
      </c>
      <c r="FIP35" s="7779"/>
      <c r="FIQ35" s="4879">
        <f>SUM(FIR35:FIU35)</f>
        <v>0</v>
      </c>
      <c r="FJE35" s="7779" t="s">
        <v>3192</v>
      </c>
      <c r="FJF35" s="7779"/>
      <c r="FJG35" s="4879">
        <f>SUM(FJH35:FJK35)</f>
        <v>0</v>
      </c>
      <c r="FJU35" s="7779" t="s">
        <v>3192</v>
      </c>
      <c r="FJV35" s="7779"/>
      <c r="FJW35" s="4879">
        <f>SUM(FJX35:FKA35)</f>
        <v>0</v>
      </c>
      <c r="FKK35" s="7779" t="s">
        <v>3192</v>
      </c>
      <c r="FKL35" s="7779"/>
      <c r="FKM35" s="4879">
        <f>SUM(FKN35:FKQ35)</f>
        <v>0</v>
      </c>
      <c r="FLA35" s="7779" t="s">
        <v>3192</v>
      </c>
      <c r="FLB35" s="7779"/>
      <c r="FLC35" s="4879">
        <f>SUM(FLD35:FLG35)</f>
        <v>0</v>
      </c>
      <c r="FLQ35" s="7779" t="s">
        <v>3192</v>
      </c>
      <c r="FLR35" s="7779"/>
      <c r="FLS35" s="4879">
        <f>SUM(FLT35:FLW35)</f>
        <v>0</v>
      </c>
      <c r="FMG35" s="7779" t="s">
        <v>3192</v>
      </c>
      <c r="FMH35" s="7779"/>
      <c r="FMI35" s="4879">
        <f>SUM(FMJ35:FMM35)</f>
        <v>0</v>
      </c>
      <c r="FMW35" s="7779" t="s">
        <v>3192</v>
      </c>
      <c r="FMX35" s="7779"/>
      <c r="FMY35" s="4879">
        <f>SUM(FMZ35:FNC35)</f>
        <v>0</v>
      </c>
      <c r="FNM35" s="7779" t="s">
        <v>3192</v>
      </c>
      <c r="FNN35" s="7779"/>
      <c r="FNO35" s="4879">
        <f>SUM(FNP35:FNS35)</f>
        <v>0</v>
      </c>
      <c r="FOC35" s="7779" t="s">
        <v>3192</v>
      </c>
      <c r="FOD35" s="7779"/>
      <c r="FOE35" s="4879">
        <f>SUM(FOF35:FOI35)</f>
        <v>0</v>
      </c>
      <c r="FOS35" s="7779" t="s">
        <v>3192</v>
      </c>
      <c r="FOT35" s="7779"/>
      <c r="FOU35" s="4879">
        <f>SUM(FOV35:FOY35)</f>
        <v>0</v>
      </c>
      <c r="FPI35" s="7779" t="s">
        <v>3192</v>
      </c>
      <c r="FPJ35" s="7779"/>
      <c r="FPK35" s="4879">
        <f>SUM(FPL35:FPO35)</f>
        <v>0</v>
      </c>
      <c r="FPY35" s="7779" t="s">
        <v>3192</v>
      </c>
      <c r="FPZ35" s="7779"/>
      <c r="FQA35" s="4879">
        <f>SUM(FQB35:FQE35)</f>
        <v>0</v>
      </c>
      <c r="FQO35" s="7779" t="s">
        <v>3192</v>
      </c>
      <c r="FQP35" s="7779"/>
      <c r="FQQ35" s="4879">
        <f>SUM(FQR35:FQU35)</f>
        <v>0</v>
      </c>
      <c r="FRE35" s="7779" t="s">
        <v>3192</v>
      </c>
      <c r="FRF35" s="7779"/>
      <c r="FRG35" s="4879">
        <f>SUM(FRH35:FRK35)</f>
        <v>0</v>
      </c>
      <c r="FRU35" s="7779" t="s">
        <v>3192</v>
      </c>
      <c r="FRV35" s="7779"/>
      <c r="FRW35" s="4879">
        <f>SUM(FRX35:FSA35)</f>
        <v>0</v>
      </c>
      <c r="FSK35" s="7779" t="s">
        <v>3192</v>
      </c>
      <c r="FSL35" s="7779"/>
      <c r="FSM35" s="4879">
        <f>SUM(FSN35:FSQ35)</f>
        <v>0</v>
      </c>
      <c r="FTA35" s="7779" t="s">
        <v>3192</v>
      </c>
      <c r="FTB35" s="7779"/>
      <c r="FTC35" s="4879">
        <f>SUM(FTD35:FTG35)</f>
        <v>0</v>
      </c>
      <c r="FTQ35" s="7779" t="s">
        <v>3192</v>
      </c>
      <c r="FTR35" s="7779"/>
      <c r="FTS35" s="4879">
        <f>SUM(FTT35:FTW35)</f>
        <v>0</v>
      </c>
      <c r="FUG35" s="7779" t="s">
        <v>3192</v>
      </c>
      <c r="FUH35" s="7779"/>
      <c r="FUI35" s="4879">
        <f>SUM(FUJ35:FUM35)</f>
        <v>0</v>
      </c>
      <c r="FUW35" s="7779" t="s">
        <v>3192</v>
      </c>
      <c r="FUX35" s="7779"/>
      <c r="FUY35" s="4879">
        <f>SUM(FUZ35:FVC35)</f>
        <v>0</v>
      </c>
      <c r="FVM35" s="7779" t="s">
        <v>3192</v>
      </c>
      <c r="FVN35" s="7779"/>
      <c r="FVO35" s="4879">
        <f>SUM(FVP35:FVS35)</f>
        <v>0</v>
      </c>
      <c r="FWC35" s="7779" t="s">
        <v>3192</v>
      </c>
      <c r="FWD35" s="7779"/>
      <c r="FWE35" s="4879">
        <f>SUM(FWF35:FWI35)</f>
        <v>0</v>
      </c>
      <c r="FWS35" s="7779" t="s">
        <v>3192</v>
      </c>
      <c r="FWT35" s="7779"/>
      <c r="FWU35" s="4879">
        <f>SUM(FWV35:FWY35)</f>
        <v>0</v>
      </c>
      <c r="FXI35" s="7779" t="s">
        <v>3192</v>
      </c>
      <c r="FXJ35" s="7779"/>
      <c r="FXK35" s="4879">
        <f>SUM(FXL35:FXO35)</f>
        <v>0</v>
      </c>
      <c r="FXY35" s="7779" t="s">
        <v>3192</v>
      </c>
      <c r="FXZ35" s="7779"/>
      <c r="FYA35" s="4879">
        <f>SUM(FYB35:FYE35)</f>
        <v>0</v>
      </c>
      <c r="FYO35" s="7779" t="s">
        <v>3192</v>
      </c>
      <c r="FYP35" s="7779"/>
      <c r="FYQ35" s="4879">
        <f>SUM(FYR35:FYU35)</f>
        <v>0</v>
      </c>
      <c r="FZE35" s="7779" t="s">
        <v>3192</v>
      </c>
      <c r="FZF35" s="7779"/>
      <c r="FZG35" s="4879">
        <f>SUM(FZH35:FZK35)</f>
        <v>0</v>
      </c>
      <c r="FZU35" s="7779" t="s">
        <v>3192</v>
      </c>
      <c r="FZV35" s="7779"/>
      <c r="FZW35" s="4879">
        <f>SUM(FZX35:GAA35)</f>
        <v>0</v>
      </c>
      <c r="GAK35" s="7779" t="s">
        <v>3192</v>
      </c>
      <c r="GAL35" s="7779"/>
      <c r="GAM35" s="4879">
        <f>SUM(GAN35:GAQ35)</f>
        <v>0</v>
      </c>
      <c r="GBA35" s="7779" t="s">
        <v>3192</v>
      </c>
      <c r="GBB35" s="7779"/>
      <c r="GBC35" s="4879">
        <f>SUM(GBD35:GBG35)</f>
        <v>0</v>
      </c>
      <c r="GBQ35" s="7779" t="s">
        <v>3192</v>
      </c>
      <c r="GBR35" s="7779"/>
      <c r="GBS35" s="4879">
        <f>SUM(GBT35:GBW35)</f>
        <v>0</v>
      </c>
      <c r="GCG35" s="7779" t="s">
        <v>3192</v>
      </c>
      <c r="GCH35" s="7779"/>
      <c r="GCI35" s="4879">
        <f>SUM(GCJ35:GCM35)</f>
        <v>0</v>
      </c>
      <c r="GCW35" s="7779" t="s">
        <v>3192</v>
      </c>
      <c r="GCX35" s="7779"/>
      <c r="GCY35" s="4879">
        <f>SUM(GCZ35:GDC35)</f>
        <v>0</v>
      </c>
      <c r="GDM35" s="7779" t="s">
        <v>3192</v>
      </c>
      <c r="GDN35" s="7779"/>
      <c r="GDO35" s="4879">
        <f>SUM(GDP35:GDS35)</f>
        <v>0</v>
      </c>
      <c r="GEC35" s="7779" t="s">
        <v>3192</v>
      </c>
      <c r="GED35" s="7779"/>
      <c r="GEE35" s="4879">
        <f>SUM(GEF35:GEI35)</f>
        <v>0</v>
      </c>
      <c r="GES35" s="7779" t="s">
        <v>3192</v>
      </c>
      <c r="GET35" s="7779"/>
      <c r="GEU35" s="4879">
        <f>SUM(GEV35:GEY35)</f>
        <v>0</v>
      </c>
      <c r="GFI35" s="7779" t="s">
        <v>3192</v>
      </c>
      <c r="GFJ35" s="7779"/>
      <c r="GFK35" s="4879">
        <f>SUM(GFL35:GFO35)</f>
        <v>0</v>
      </c>
      <c r="GFY35" s="7779" t="s">
        <v>3192</v>
      </c>
      <c r="GFZ35" s="7779"/>
      <c r="GGA35" s="4879">
        <f>SUM(GGB35:GGE35)</f>
        <v>0</v>
      </c>
      <c r="GGO35" s="7779" t="s">
        <v>3192</v>
      </c>
      <c r="GGP35" s="7779"/>
      <c r="GGQ35" s="4879">
        <f>SUM(GGR35:GGU35)</f>
        <v>0</v>
      </c>
      <c r="GHE35" s="7779" t="s">
        <v>3192</v>
      </c>
      <c r="GHF35" s="7779"/>
      <c r="GHG35" s="4879">
        <f>SUM(GHH35:GHK35)</f>
        <v>0</v>
      </c>
      <c r="GHU35" s="7779" t="s">
        <v>3192</v>
      </c>
      <c r="GHV35" s="7779"/>
      <c r="GHW35" s="4879">
        <f>SUM(GHX35:GIA35)</f>
        <v>0</v>
      </c>
      <c r="GIK35" s="7779" t="s">
        <v>3192</v>
      </c>
      <c r="GIL35" s="7779"/>
      <c r="GIM35" s="4879">
        <f>SUM(GIN35:GIQ35)</f>
        <v>0</v>
      </c>
      <c r="GJA35" s="7779" t="s">
        <v>3192</v>
      </c>
      <c r="GJB35" s="7779"/>
      <c r="GJC35" s="4879">
        <f>SUM(GJD35:GJG35)</f>
        <v>0</v>
      </c>
      <c r="GJQ35" s="7779" t="s">
        <v>3192</v>
      </c>
      <c r="GJR35" s="7779"/>
      <c r="GJS35" s="4879">
        <f>SUM(GJT35:GJW35)</f>
        <v>0</v>
      </c>
      <c r="GKG35" s="7779" t="s">
        <v>3192</v>
      </c>
      <c r="GKH35" s="7779"/>
      <c r="GKI35" s="4879">
        <f>SUM(GKJ35:GKM35)</f>
        <v>0</v>
      </c>
      <c r="GKW35" s="7779" t="s">
        <v>3192</v>
      </c>
      <c r="GKX35" s="7779"/>
      <c r="GKY35" s="4879">
        <f>SUM(GKZ35:GLC35)</f>
        <v>0</v>
      </c>
      <c r="GLM35" s="7779" t="s">
        <v>3192</v>
      </c>
      <c r="GLN35" s="7779"/>
      <c r="GLO35" s="4879">
        <f>SUM(GLP35:GLS35)</f>
        <v>0</v>
      </c>
      <c r="GMC35" s="7779" t="s">
        <v>3192</v>
      </c>
      <c r="GMD35" s="7779"/>
      <c r="GME35" s="4879">
        <f>SUM(GMF35:GMI35)</f>
        <v>0</v>
      </c>
      <c r="GMS35" s="7779" t="s">
        <v>3192</v>
      </c>
      <c r="GMT35" s="7779"/>
      <c r="GMU35" s="4879">
        <f>SUM(GMV35:GMY35)</f>
        <v>0</v>
      </c>
      <c r="GNI35" s="7779" t="s">
        <v>3192</v>
      </c>
      <c r="GNJ35" s="7779"/>
      <c r="GNK35" s="4879">
        <f>SUM(GNL35:GNO35)</f>
        <v>0</v>
      </c>
      <c r="GNY35" s="7779" t="s">
        <v>3192</v>
      </c>
      <c r="GNZ35" s="7779"/>
      <c r="GOA35" s="4879">
        <f>SUM(GOB35:GOE35)</f>
        <v>0</v>
      </c>
      <c r="GOO35" s="7779" t="s">
        <v>3192</v>
      </c>
      <c r="GOP35" s="7779"/>
      <c r="GOQ35" s="4879">
        <f>SUM(GOR35:GOU35)</f>
        <v>0</v>
      </c>
      <c r="GPE35" s="7779" t="s">
        <v>3192</v>
      </c>
      <c r="GPF35" s="7779"/>
      <c r="GPG35" s="4879">
        <f>SUM(GPH35:GPK35)</f>
        <v>0</v>
      </c>
      <c r="GPU35" s="7779" t="s">
        <v>3192</v>
      </c>
      <c r="GPV35" s="7779"/>
      <c r="GPW35" s="4879">
        <f>SUM(GPX35:GQA35)</f>
        <v>0</v>
      </c>
      <c r="GQK35" s="7779" t="s">
        <v>3192</v>
      </c>
      <c r="GQL35" s="7779"/>
      <c r="GQM35" s="4879">
        <f>SUM(GQN35:GQQ35)</f>
        <v>0</v>
      </c>
      <c r="GRA35" s="7779" t="s">
        <v>3192</v>
      </c>
      <c r="GRB35" s="7779"/>
      <c r="GRC35" s="4879">
        <f>SUM(GRD35:GRG35)</f>
        <v>0</v>
      </c>
      <c r="GRQ35" s="7779" t="s">
        <v>3192</v>
      </c>
      <c r="GRR35" s="7779"/>
      <c r="GRS35" s="4879">
        <f>SUM(GRT35:GRW35)</f>
        <v>0</v>
      </c>
      <c r="GSG35" s="7779" t="s">
        <v>3192</v>
      </c>
      <c r="GSH35" s="7779"/>
      <c r="GSI35" s="4879">
        <f>SUM(GSJ35:GSM35)</f>
        <v>0</v>
      </c>
      <c r="GSW35" s="7779" t="s">
        <v>3192</v>
      </c>
      <c r="GSX35" s="7779"/>
      <c r="GSY35" s="4879">
        <f>SUM(GSZ35:GTC35)</f>
        <v>0</v>
      </c>
      <c r="GTM35" s="7779" t="s">
        <v>3192</v>
      </c>
      <c r="GTN35" s="7779"/>
      <c r="GTO35" s="4879">
        <f>SUM(GTP35:GTS35)</f>
        <v>0</v>
      </c>
      <c r="GUC35" s="7779" t="s">
        <v>3192</v>
      </c>
      <c r="GUD35" s="7779"/>
      <c r="GUE35" s="4879">
        <f>SUM(GUF35:GUI35)</f>
        <v>0</v>
      </c>
      <c r="GUS35" s="7779" t="s">
        <v>3192</v>
      </c>
      <c r="GUT35" s="7779"/>
      <c r="GUU35" s="4879">
        <f>SUM(GUV35:GUY35)</f>
        <v>0</v>
      </c>
      <c r="GVI35" s="7779" t="s">
        <v>3192</v>
      </c>
      <c r="GVJ35" s="7779"/>
      <c r="GVK35" s="4879">
        <f>SUM(GVL35:GVO35)</f>
        <v>0</v>
      </c>
      <c r="GVY35" s="7779" t="s">
        <v>3192</v>
      </c>
      <c r="GVZ35" s="7779"/>
      <c r="GWA35" s="4879">
        <f>SUM(GWB35:GWE35)</f>
        <v>0</v>
      </c>
      <c r="GWO35" s="7779" t="s">
        <v>3192</v>
      </c>
      <c r="GWP35" s="7779"/>
      <c r="GWQ35" s="4879">
        <f>SUM(GWR35:GWU35)</f>
        <v>0</v>
      </c>
      <c r="GXE35" s="7779" t="s">
        <v>3192</v>
      </c>
      <c r="GXF35" s="7779"/>
      <c r="GXG35" s="4879">
        <f>SUM(GXH35:GXK35)</f>
        <v>0</v>
      </c>
      <c r="GXU35" s="7779" t="s">
        <v>3192</v>
      </c>
      <c r="GXV35" s="7779"/>
      <c r="GXW35" s="4879">
        <f>SUM(GXX35:GYA35)</f>
        <v>0</v>
      </c>
      <c r="GYK35" s="7779" t="s">
        <v>3192</v>
      </c>
      <c r="GYL35" s="7779"/>
      <c r="GYM35" s="4879">
        <f>SUM(GYN35:GYQ35)</f>
        <v>0</v>
      </c>
      <c r="GZA35" s="7779" t="s">
        <v>3192</v>
      </c>
      <c r="GZB35" s="7779"/>
      <c r="GZC35" s="4879">
        <f>SUM(GZD35:GZG35)</f>
        <v>0</v>
      </c>
      <c r="GZQ35" s="7779" t="s">
        <v>3192</v>
      </c>
      <c r="GZR35" s="7779"/>
      <c r="GZS35" s="4879">
        <f>SUM(GZT35:GZW35)</f>
        <v>0</v>
      </c>
      <c r="HAG35" s="7779" t="s">
        <v>3192</v>
      </c>
      <c r="HAH35" s="7779"/>
      <c r="HAI35" s="4879">
        <f>SUM(HAJ35:HAM35)</f>
        <v>0</v>
      </c>
      <c r="HAW35" s="7779" t="s">
        <v>3192</v>
      </c>
      <c r="HAX35" s="7779"/>
      <c r="HAY35" s="4879">
        <f>SUM(HAZ35:HBC35)</f>
        <v>0</v>
      </c>
      <c r="HBM35" s="7779" t="s">
        <v>3192</v>
      </c>
      <c r="HBN35" s="7779"/>
      <c r="HBO35" s="4879">
        <f>SUM(HBP35:HBS35)</f>
        <v>0</v>
      </c>
      <c r="HCC35" s="7779" t="s">
        <v>3192</v>
      </c>
      <c r="HCD35" s="7779"/>
      <c r="HCE35" s="4879">
        <f>SUM(HCF35:HCI35)</f>
        <v>0</v>
      </c>
      <c r="HCS35" s="7779" t="s">
        <v>3192</v>
      </c>
      <c r="HCT35" s="7779"/>
      <c r="HCU35" s="4879">
        <f>SUM(HCV35:HCY35)</f>
        <v>0</v>
      </c>
      <c r="HDI35" s="7779" t="s">
        <v>3192</v>
      </c>
      <c r="HDJ35" s="7779"/>
      <c r="HDK35" s="4879">
        <f>SUM(HDL35:HDO35)</f>
        <v>0</v>
      </c>
      <c r="HDY35" s="7779" t="s">
        <v>3192</v>
      </c>
      <c r="HDZ35" s="7779"/>
      <c r="HEA35" s="4879">
        <f>SUM(HEB35:HEE35)</f>
        <v>0</v>
      </c>
      <c r="HEO35" s="7779" t="s">
        <v>3192</v>
      </c>
      <c r="HEP35" s="7779"/>
      <c r="HEQ35" s="4879">
        <f>SUM(HER35:HEU35)</f>
        <v>0</v>
      </c>
      <c r="HFE35" s="7779" t="s">
        <v>3192</v>
      </c>
      <c r="HFF35" s="7779"/>
      <c r="HFG35" s="4879">
        <f>SUM(HFH35:HFK35)</f>
        <v>0</v>
      </c>
      <c r="HFU35" s="7779" t="s">
        <v>3192</v>
      </c>
      <c r="HFV35" s="7779"/>
      <c r="HFW35" s="4879">
        <f>SUM(HFX35:HGA35)</f>
        <v>0</v>
      </c>
      <c r="HGK35" s="7779" t="s">
        <v>3192</v>
      </c>
      <c r="HGL35" s="7779"/>
      <c r="HGM35" s="4879">
        <f>SUM(HGN35:HGQ35)</f>
        <v>0</v>
      </c>
      <c r="HHA35" s="7779" t="s">
        <v>3192</v>
      </c>
      <c r="HHB35" s="7779"/>
      <c r="HHC35" s="4879">
        <f>SUM(HHD35:HHG35)</f>
        <v>0</v>
      </c>
      <c r="HHQ35" s="7779" t="s">
        <v>3192</v>
      </c>
      <c r="HHR35" s="7779"/>
      <c r="HHS35" s="4879">
        <f>SUM(HHT35:HHW35)</f>
        <v>0</v>
      </c>
      <c r="HIG35" s="7779" t="s">
        <v>3192</v>
      </c>
      <c r="HIH35" s="7779"/>
      <c r="HII35" s="4879">
        <f>SUM(HIJ35:HIM35)</f>
        <v>0</v>
      </c>
      <c r="HIW35" s="7779" t="s">
        <v>3192</v>
      </c>
      <c r="HIX35" s="7779"/>
      <c r="HIY35" s="4879">
        <f>SUM(HIZ35:HJC35)</f>
        <v>0</v>
      </c>
      <c r="HJM35" s="7779" t="s">
        <v>3192</v>
      </c>
      <c r="HJN35" s="7779"/>
      <c r="HJO35" s="4879">
        <f>SUM(HJP35:HJS35)</f>
        <v>0</v>
      </c>
      <c r="HKC35" s="7779" t="s">
        <v>3192</v>
      </c>
      <c r="HKD35" s="7779"/>
      <c r="HKE35" s="4879">
        <f>SUM(HKF35:HKI35)</f>
        <v>0</v>
      </c>
      <c r="HKS35" s="7779" t="s">
        <v>3192</v>
      </c>
      <c r="HKT35" s="7779"/>
      <c r="HKU35" s="4879">
        <f>SUM(HKV35:HKY35)</f>
        <v>0</v>
      </c>
      <c r="HLI35" s="7779" t="s">
        <v>3192</v>
      </c>
      <c r="HLJ35" s="7779"/>
      <c r="HLK35" s="4879">
        <f>SUM(HLL35:HLO35)</f>
        <v>0</v>
      </c>
      <c r="HLY35" s="7779" t="s">
        <v>3192</v>
      </c>
      <c r="HLZ35" s="7779"/>
      <c r="HMA35" s="4879">
        <f>SUM(HMB35:HME35)</f>
        <v>0</v>
      </c>
      <c r="HMO35" s="7779" t="s">
        <v>3192</v>
      </c>
      <c r="HMP35" s="7779"/>
      <c r="HMQ35" s="4879">
        <f>SUM(HMR35:HMU35)</f>
        <v>0</v>
      </c>
      <c r="HNE35" s="7779" t="s">
        <v>3192</v>
      </c>
      <c r="HNF35" s="7779"/>
      <c r="HNG35" s="4879">
        <f>SUM(HNH35:HNK35)</f>
        <v>0</v>
      </c>
      <c r="HNU35" s="7779" t="s">
        <v>3192</v>
      </c>
      <c r="HNV35" s="7779"/>
      <c r="HNW35" s="4879">
        <f>SUM(HNX35:HOA35)</f>
        <v>0</v>
      </c>
      <c r="HOK35" s="7779" t="s">
        <v>3192</v>
      </c>
      <c r="HOL35" s="7779"/>
      <c r="HOM35" s="4879">
        <f>SUM(HON35:HOQ35)</f>
        <v>0</v>
      </c>
      <c r="HPA35" s="7779" t="s">
        <v>3192</v>
      </c>
      <c r="HPB35" s="7779"/>
      <c r="HPC35" s="4879">
        <f>SUM(HPD35:HPG35)</f>
        <v>0</v>
      </c>
      <c r="HPQ35" s="7779" t="s">
        <v>3192</v>
      </c>
      <c r="HPR35" s="7779"/>
      <c r="HPS35" s="4879">
        <f>SUM(HPT35:HPW35)</f>
        <v>0</v>
      </c>
      <c r="HQG35" s="7779" t="s">
        <v>3192</v>
      </c>
      <c r="HQH35" s="7779"/>
      <c r="HQI35" s="4879">
        <f>SUM(HQJ35:HQM35)</f>
        <v>0</v>
      </c>
      <c r="HQW35" s="7779" t="s">
        <v>3192</v>
      </c>
      <c r="HQX35" s="7779"/>
      <c r="HQY35" s="4879">
        <f>SUM(HQZ35:HRC35)</f>
        <v>0</v>
      </c>
      <c r="HRM35" s="7779" t="s">
        <v>3192</v>
      </c>
      <c r="HRN35" s="7779"/>
      <c r="HRO35" s="4879">
        <f>SUM(HRP35:HRS35)</f>
        <v>0</v>
      </c>
      <c r="HSC35" s="7779" t="s">
        <v>3192</v>
      </c>
      <c r="HSD35" s="7779"/>
      <c r="HSE35" s="4879">
        <f>SUM(HSF35:HSI35)</f>
        <v>0</v>
      </c>
      <c r="HSS35" s="7779" t="s">
        <v>3192</v>
      </c>
      <c r="HST35" s="7779"/>
      <c r="HSU35" s="4879">
        <f>SUM(HSV35:HSY35)</f>
        <v>0</v>
      </c>
      <c r="HTI35" s="7779" t="s">
        <v>3192</v>
      </c>
      <c r="HTJ35" s="7779"/>
      <c r="HTK35" s="4879">
        <f>SUM(HTL35:HTO35)</f>
        <v>0</v>
      </c>
      <c r="HTY35" s="7779" t="s">
        <v>3192</v>
      </c>
      <c r="HTZ35" s="7779"/>
      <c r="HUA35" s="4879">
        <f>SUM(HUB35:HUE35)</f>
        <v>0</v>
      </c>
      <c r="HUO35" s="7779" t="s">
        <v>3192</v>
      </c>
      <c r="HUP35" s="7779"/>
      <c r="HUQ35" s="4879">
        <f>SUM(HUR35:HUU35)</f>
        <v>0</v>
      </c>
      <c r="HVE35" s="7779" t="s">
        <v>3192</v>
      </c>
      <c r="HVF35" s="7779"/>
      <c r="HVG35" s="4879">
        <f>SUM(HVH35:HVK35)</f>
        <v>0</v>
      </c>
      <c r="HVU35" s="7779" t="s">
        <v>3192</v>
      </c>
      <c r="HVV35" s="7779"/>
      <c r="HVW35" s="4879">
        <f>SUM(HVX35:HWA35)</f>
        <v>0</v>
      </c>
      <c r="HWK35" s="7779" t="s">
        <v>3192</v>
      </c>
      <c r="HWL35" s="7779"/>
      <c r="HWM35" s="4879">
        <f>SUM(HWN35:HWQ35)</f>
        <v>0</v>
      </c>
      <c r="HXA35" s="7779" t="s">
        <v>3192</v>
      </c>
      <c r="HXB35" s="7779"/>
      <c r="HXC35" s="4879">
        <f>SUM(HXD35:HXG35)</f>
        <v>0</v>
      </c>
      <c r="HXQ35" s="7779" t="s">
        <v>3192</v>
      </c>
      <c r="HXR35" s="7779"/>
      <c r="HXS35" s="4879">
        <f>SUM(HXT35:HXW35)</f>
        <v>0</v>
      </c>
      <c r="HYG35" s="7779" t="s">
        <v>3192</v>
      </c>
      <c r="HYH35" s="7779"/>
      <c r="HYI35" s="4879">
        <f>SUM(HYJ35:HYM35)</f>
        <v>0</v>
      </c>
      <c r="HYW35" s="7779" t="s">
        <v>3192</v>
      </c>
      <c r="HYX35" s="7779"/>
      <c r="HYY35" s="4879">
        <f>SUM(HYZ35:HZC35)</f>
        <v>0</v>
      </c>
      <c r="HZM35" s="7779" t="s">
        <v>3192</v>
      </c>
      <c r="HZN35" s="7779"/>
      <c r="HZO35" s="4879">
        <f>SUM(HZP35:HZS35)</f>
        <v>0</v>
      </c>
      <c r="IAC35" s="7779" t="s">
        <v>3192</v>
      </c>
      <c r="IAD35" s="7779"/>
      <c r="IAE35" s="4879">
        <f>SUM(IAF35:IAI35)</f>
        <v>0</v>
      </c>
      <c r="IAS35" s="7779" t="s">
        <v>3192</v>
      </c>
      <c r="IAT35" s="7779"/>
      <c r="IAU35" s="4879">
        <f>SUM(IAV35:IAY35)</f>
        <v>0</v>
      </c>
      <c r="IBI35" s="7779" t="s">
        <v>3192</v>
      </c>
      <c r="IBJ35" s="7779"/>
      <c r="IBK35" s="4879">
        <f>SUM(IBL35:IBO35)</f>
        <v>0</v>
      </c>
      <c r="IBY35" s="7779" t="s">
        <v>3192</v>
      </c>
      <c r="IBZ35" s="7779"/>
      <c r="ICA35" s="4879">
        <f>SUM(ICB35:ICE35)</f>
        <v>0</v>
      </c>
      <c r="ICO35" s="7779" t="s">
        <v>3192</v>
      </c>
      <c r="ICP35" s="7779"/>
      <c r="ICQ35" s="4879">
        <f>SUM(ICR35:ICU35)</f>
        <v>0</v>
      </c>
      <c r="IDE35" s="7779" t="s">
        <v>3192</v>
      </c>
      <c r="IDF35" s="7779"/>
      <c r="IDG35" s="4879">
        <f>SUM(IDH35:IDK35)</f>
        <v>0</v>
      </c>
      <c r="IDU35" s="7779" t="s">
        <v>3192</v>
      </c>
      <c r="IDV35" s="7779"/>
      <c r="IDW35" s="4879">
        <f>SUM(IDX35:IEA35)</f>
        <v>0</v>
      </c>
      <c r="IEK35" s="7779" t="s">
        <v>3192</v>
      </c>
      <c r="IEL35" s="7779"/>
      <c r="IEM35" s="4879">
        <f>SUM(IEN35:IEQ35)</f>
        <v>0</v>
      </c>
      <c r="IFA35" s="7779" t="s">
        <v>3192</v>
      </c>
      <c r="IFB35" s="7779"/>
      <c r="IFC35" s="4879">
        <f>SUM(IFD35:IFG35)</f>
        <v>0</v>
      </c>
      <c r="IFQ35" s="7779" t="s">
        <v>3192</v>
      </c>
      <c r="IFR35" s="7779"/>
      <c r="IFS35" s="4879">
        <f>SUM(IFT35:IFW35)</f>
        <v>0</v>
      </c>
      <c r="IGG35" s="7779" t="s">
        <v>3192</v>
      </c>
      <c r="IGH35" s="7779"/>
      <c r="IGI35" s="4879">
        <f>SUM(IGJ35:IGM35)</f>
        <v>0</v>
      </c>
      <c r="IGW35" s="7779" t="s">
        <v>3192</v>
      </c>
      <c r="IGX35" s="7779"/>
      <c r="IGY35" s="4879">
        <f>SUM(IGZ35:IHC35)</f>
        <v>0</v>
      </c>
      <c r="IHM35" s="7779" t="s">
        <v>3192</v>
      </c>
      <c r="IHN35" s="7779"/>
      <c r="IHO35" s="4879">
        <f>SUM(IHP35:IHS35)</f>
        <v>0</v>
      </c>
      <c r="IIC35" s="7779" t="s">
        <v>3192</v>
      </c>
      <c r="IID35" s="7779"/>
      <c r="IIE35" s="4879">
        <f>SUM(IIF35:III35)</f>
        <v>0</v>
      </c>
      <c r="IIS35" s="7779" t="s">
        <v>3192</v>
      </c>
      <c r="IIT35" s="7779"/>
      <c r="IIU35" s="4879">
        <f>SUM(IIV35:IIY35)</f>
        <v>0</v>
      </c>
      <c r="IJI35" s="7779" t="s">
        <v>3192</v>
      </c>
      <c r="IJJ35" s="7779"/>
      <c r="IJK35" s="4879">
        <f>SUM(IJL35:IJO35)</f>
        <v>0</v>
      </c>
      <c r="IJY35" s="7779" t="s">
        <v>3192</v>
      </c>
      <c r="IJZ35" s="7779"/>
      <c r="IKA35" s="4879">
        <f>SUM(IKB35:IKE35)</f>
        <v>0</v>
      </c>
      <c r="IKO35" s="7779" t="s">
        <v>3192</v>
      </c>
      <c r="IKP35" s="7779"/>
      <c r="IKQ35" s="4879">
        <f>SUM(IKR35:IKU35)</f>
        <v>0</v>
      </c>
      <c r="ILE35" s="7779" t="s">
        <v>3192</v>
      </c>
      <c r="ILF35" s="7779"/>
      <c r="ILG35" s="4879">
        <f>SUM(ILH35:ILK35)</f>
        <v>0</v>
      </c>
      <c r="ILU35" s="7779" t="s">
        <v>3192</v>
      </c>
      <c r="ILV35" s="7779"/>
      <c r="ILW35" s="4879">
        <f>SUM(ILX35:IMA35)</f>
        <v>0</v>
      </c>
      <c r="IMK35" s="7779" t="s">
        <v>3192</v>
      </c>
      <c r="IML35" s="7779"/>
      <c r="IMM35" s="4879">
        <f>SUM(IMN35:IMQ35)</f>
        <v>0</v>
      </c>
      <c r="INA35" s="7779" t="s">
        <v>3192</v>
      </c>
      <c r="INB35" s="7779"/>
      <c r="INC35" s="4879">
        <f>SUM(IND35:ING35)</f>
        <v>0</v>
      </c>
      <c r="INQ35" s="7779" t="s">
        <v>3192</v>
      </c>
      <c r="INR35" s="7779"/>
      <c r="INS35" s="4879">
        <f>SUM(INT35:INW35)</f>
        <v>0</v>
      </c>
      <c r="IOG35" s="7779" t="s">
        <v>3192</v>
      </c>
      <c r="IOH35" s="7779"/>
      <c r="IOI35" s="4879">
        <f>SUM(IOJ35:IOM35)</f>
        <v>0</v>
      </c>
      <c r="IOW35" s="7779" t="s">
        <v>3192</v>
      </c>
      <c r="IOX35" s="7779"/>
      <c r="IOY35" s="4879">
        <f>SUM(IOZ35:IPC35)</f>
        <v>0</v>
      </c>
      <c r="IPM35" s="7779" t="s">
        <v>3192</v>
      </c>
      <c r="IPN35" s="7779"/>
      <c r="IPO35" s="4879">
        <f>SUM(IPP35:IPS35)</f>
        <v>0</v>
      </c>
      <c r="IQC35" s="7779" t="s">
        <v>3192</v>
      </c>
      <c r="IQD35" s="7779"/>
      <c r="IQE35" s="4879">
        <f>SUM(IQF35:IQI35)</f>
        <v>0</v>
      </c>
      <c r="IQS35" s="7779" t="s">
        <v>3192</v>
      </c>
      <c r="IQT35" s="7779"/>
      <c r="IQU35" s="4879">
        <f>SUM(IQV35:IQY35)</f>
        <v>0</v>
      </c>
      <c r="IRI35" s="7779" t="s">
        <v>3192</v>
      </c>
      <c r="IRJ35" s="7779"/>
      <c r="IRK35" s="4879">
        <f>SUM(IRL35:IRO35)</f>
        <v>0</v>
      </c>
      <c r="IRY35" s="7779" t="s">
        <v>3192</v>
      </c>
      <c r="IRZ35" s="7779"/>
      <c r="ISA35" s="4879">
        <f>SUM(ISB35:ISE35)</f>
        <v>0</v>
      </c>
      <c r="ISO35" s="7779" t="s">
        <v>3192</v>
      </c>
      <c r="ISP35" s="7779"/>
      <c r="ISQ35" s="4879">
        <f>SUM(ISR35:ISU35)</f>
        <v>0</v>
      </c>
      <c r="ITE35" s="7779" t="s">
        <v>3192</v>
      </c>
      <c r="ITF35" s="7779"/>
      <c r="ITG35" s="4879">
        <f>SUM(ITH35:ITK35)</f>
        <v>0</v>
      </c>
      <c r="ITU35" s="7779" t="s">
        <v>3192</v>
      </c>
      <c r="ITV35" s="7779"/>
      <c r="ITW35" s="4879">
        <f>SUM(ITX35:IUA35)</f>
        <v>0</v>
      </c>
      <c r="IUK35" s="7779" t="s">
        <v>3192</v>
      </c>
      <c r="IUL35" s="7779"/>
      <c r="IUM35" s="4879">
        <f>SUM(IUN35:IUQ35)</f>
        <v>0</v>
      </c>
      <c r="IVA35" s="7779" t="s">
        <v>3192</v>
      </c>
      <c r="IVB35" s="7779"/>
      <c r="IVC35" s="4879">
        <f>SUM(IVD35:IVG35)</f>
        <v>0</v>
      </c>
      <c r="IVQ35" s="7779" t="s">
        <v>3192</v>
      </c>
      <c r="IVR35" s="7779"/>
      <c r="IVS35" s="4879">
        <f>SUM(IVT35:IVW35)</f>
        <v>0</v>
      </c>
      <c r="IWG35" s="7779" t="s">
        <v>3192</v>
      </c>
      <c r="IWH35" s="7779"/>
      <c r="IWI35" s="4879">
        <f>SUM(IWJ35:IWM35)</f>
        <v>0</v>
      </c>
      <c r="IWW35" s="7779" t="s">
        <v>3192</v>
      </c>
      <c r="IWX35" s="7779"/>
      <c r="IWY35" s="4879">
        <f>SUM(IWZ35:IXC35)</f>
        <v>0</v>
      </c>
      <c r="IXM35" s="7779" t="s">
        <v>3192</v>
      </c>
      <c r="IXN35" s="7779"/>
      <c r="IXO35" s="4879">
        <f>SUM(IXP35:IXS35)</f>
        <v>0</v>
      </c>
      <c r="IYC35" s="7779" t="s">
        <v>3192</v>
      </c>
      <c r="IYD35" s="7779"/>
      <c r="IYE35" s="4879">
        <f>SUM(IYF35:IYI35)</f>
        <v>0</v>
      </c>
      <c r="IYS35" s="7779" t="s">
        <v>3192</v>
      </c>
      <c r="IYT35" s="7779"/>
      <c r="IYU35" s="4879">
        <f>SUM(IYV35:IYY35)</f>
        <v>0</v>
      </c>
      <c r="IZI35" s="7779" t="s">
        <v>3192</v>
      </c>
      <c r="IZJ35" s="7779"/>
      <c r="IZK35" s="4879">
        <f>SUM(IZL35:IZO35)</f>
        <v>0</v>
      </c>
      <c r="IZY35" s="7779" t="s">
        <v>3192</v>
      </c>
      <c r="IZZ35" s="7779"/>
      <c r="JAA35" s="4879">
        <f>SUM(JAB35:JAE35)</f>
        <v>0</v>
      </c>
      <c r="JAO35" s="7779" t="s">
        <v>3192</v>
      </c>
      <c r="JAP35" s="7779"/>
      <c r="JAQ35" s="4879">
        <f>SUM(JAR35:JAU35)</f>
        <v>0</v>
      </c>
      <c r="JBE35" s="7779" t="s">
        <v>3192</v>
      </c>
      <c r="JBF35" s="7779"/>
      <c r="JBG35" s="4879">
        <f>SUM(JBH35:JBK35)</f>
        <v>0</v>
      </c>
      <c r="JBU35" s="7779" t="s">
        <v>3192</v>
      </c>
      <c r="JBV35" s="7779"/>
      <c r="JBW35" s="4879">
        <f>SUM(JBX35:JCA35)</f>
        <v>0</v>
      </c>
      <c r="JCK35" s="7779" t="s">
        <v>3192</v>
      </c>
      <c r="JCL35" s="7779"/>
      <c r="JCM35" s="4879">
        <f>SUM(JCN35:JCQ35)</f>
        <v>0</v>
      </c>
      <c r="JDA35" s="7779" t="s">
        <v>3192</v>
      </c>
      <c r="JDB35" s="7779"/>
      <c r="JDC35" s="4879">
        <f>SUM(JDD35:JDG35)</f>
        <v>0</v>
      </c>
      <c r="JDQ35" s="7779" t="s">
        <v>3192</v>
      </c>
      <c r="JDR35" s="7779"/>
      <c r="JDS35" s="4879">
        <f>SUM(JDT35:JDW35)</f>
        <v>0</v>
      </c>
      <c r="JEG35" s="7779" t="s">
        <v>3192</v>
      </c>
      <c r="JEH35" s="7779"/>
      <c r="JEI35" s="4879">
        <f>SUM(JEJ35:JEM35)</f>
        <v>0</v>
      </c>
      <c r="JEW35" s="7779" t="s">
        <v>3192</v>
      </c>
      <c r="JEX35" s="7779"/>
      <c r="JEY35" s="4879">
        <f>SUM(JEZ35:JFC35)</f>
        <v>0</v>
      </c>
      <c r="JFM35" s="7779" t="s">
        <v>3192</v>
      </c>
      <c r="JFN35" s="7779"/>
      <c r="JFO35" s="4879">
        <f>SUM(JFP35:JFS35)</f>
        <v>0</v>
      </c>
      <c r="JGC35" s="7779" t="s">
        <v>3192</v>
      </c>
      <c r="JGD35" s="7779"/>
      <c r="JGE35" s="4879">
        <f>SUM(JGF35:JGI35)</f>
        <v>0</v>
      </c>
      <c r="JGS35" s="7779" t="s">
        <v>3192</v>
      </c>
      <c r="JGT35" s="7779"/>
      <c r="JGU35" s="4879">
        <f>SUM(JGV35:JGY35)</f>
        <v>0</v>
      </c>
      <c r="JHI35" s="7779" t="s">
        <v>3192</v>
      </c>
      <c r="JHJ35" s="7779"/>
      <c r="JHK35" s="4879">
        <f>SUM(JHL35:JHO35)</f>
        <v>0</v>
      </c>
      <c r="JHY35" s="7779" t="s">
        <v>3192</v>
      </c>
      <c r="JHZ35" s="7779"/>
      <c r="JIA35" s="4879">
        <f>SUM(JIB35:JIE35)</f>
        <v>0</v>
      </c>
      <c r="JIO35" s="7779" t="s">
        <v>3192</v>
      </c>
      <c r="JIP35" s="7779"/>
      <c r="JIQ35" s="4879">
        <f>SUM(JIR35:JIU35)</f>
        <v>0</v>
      </c>
      <c r="JJE35" s="7779" t="s">
        <v>3192</v>
      </c>
      <c r="JJF35" s="7779"/>
      <c r="JJG35" s="4879">
        <f>SUM(JJH35:JJK35)</f>
        <v>0</v>
      </c>
      <c r="JJU35" s="7779" t="s">
        <v>3192</v>
      </c>
      <c r="JJV35" s="7779"/>
      <c r="JJW35" s="4879">
        <f>SUM(JJX35:JKA35)</f>
        <v>0</v>
      </c>
      <c r="JKK35" s="7779" t="s">
        <v>3192</v>
      </c>
      <c r="JKL35" s="7779"/>
      <c r="JKM35" s="4879">
        <f>SUM(JKN35:JKQ35)</f>
        <v>0</v>
      </c>
      <c r="JLA35" s="7779" t="s">
        <v>3192</v>
      </c>
      <c r="JLB35" s="7779"/>
      <c r="JLC35" s="4879">
        <f>SUM(JLD35:JLG35)</f>
        <v>0</v>
      </c>
      <c r="JLQ35" s="7779" t="s">
        <v>3192</v>
      </c>
      <c r="JLR35" s="7779"/>
      <c r="JLS35" s="4879">
        <f>SUM(JLT35:JLW35)</f>
        <v>0</v>
      </c>
      <c r="JMG35" s="7779" t="s">
        <v>3192</v>
      </c>
      <c r="JMH35" s="7779"/>
      <c r="JMI35" s="4879">
        <f>SUM(JMJ35:JMM35)</f>
        <v>0</v>
      </c>
      <c r="JMW35" s="7779" t="s">
        <v>3192</v>
      </c>
      <c r="JMX35" s="7779"/>
      <c r="JMY35" s="4879">
        <f>SUM(JMZ35:JNC35)</f>
        <v>0</v>
      </c>
      <c r="JNM35" s="7779" t="s">
        <v>3192</v>
      </c>
      <c r="JNN35" s="7779"/>
      <c r="JNO35" s="4879">
        <f>SUM(JNP35:JNS35)</f>
        <v>0</v>
      </c>
      <c r="JOC35" s="7779" t="s">
        <v>3192</v>
      </c>
      <c r="JOD35" s="7779"/>
      <c r="JOE35" s="4879">
        <f>SUM(JOF35:JOI35)</f>
        <v>0</v>
      </c>
      <c r="JOS35" s="7779" t="s">
        <v>3192</v>
      </c>
      <c r="JOT35" s="7779"/>
      <c r="JOU35" s="4879">
        <f>SUM(JOV35:JOY35)</f>
        <v>0</v>
      </c>
      <c r="JPI35" s="7779" t="s">
        <v>3192</v>
      </c>
      <c r="JPJ35" s="7779"/>
      <c r="JPK35" s="4879">
        <f>SUM(JPL35:JPO35)</f>
        <v>0</v>
      </c>
      <c r="JPY35" s="7779" t="s">
        <v>3192</v>
      </c>
      <c r="JPZ35" s="7779"/>
      <c r="JQA35" s="4879">
        <f>SUM(JQB35:JQE35)</f>
        <v>0</v>
      </c>
      <c r="JQO35" s="7779" t="s">
        <v>3192</v>
      </c>
      <c r="JQP35" s="7779"/>
      <c r="JQQ35" s="4879">
        <f>SUM(JQR35:JQU35)</f>
        <v>0</v>
      </c>
      <c r="JRE35" s="7779" t="s">
        <v>3192</v>
      </c>
      <c r="JRF35" s="7779"/>
      <c r="JRG35" s="4879">
        <f>SUM(JRH35:JRK35)</f>
        <v>0</v>
      </c>
      <c r="JRU35" s="7779" t="s">
        <v>3192</v>
      </c>
      <c r="JRV35" s="7779"/>
      <c r="JRW35" s="4879">
        <f>SUM(JRX35:JSA35)</f>
        <v>0</v>
      </c>
      <c r="JSK35" s="7779" t="s">
        <v>3192</v>
      </c>
      <c r="JSL35" s="7779"/>
      <c r="JSM35" s="4879">
        <f>SUM(JSN35:JSQ35)</f>
        <v>0</v>
      </c>
      <c r="JTA35" s="7779" t="s">
        <v>3192</v>
      </c>
      <c r="JTB35" s="7779"/>
      <c r="JTC35" s="4879">
        <f>SUM(JTD35:JTG35)</f>
        <v>0</v>
      </c>
      <c r="JTQ35" s="7779" t="s">
        <v>3192</v>
      </c>
      <c r="JTR35" s="7779"/>
      <c r="JTS35" s="4879">
        <f>SUM(JTT35:JTW35)</f>
        <v>0</v>
      </c>
      <c r="JUG35" s="7779" t="s">
        <v>3192</v>
      </c>
      <c r="JUH35" s="7779"/>
      <c r="JUI35" s="4879">
        <f>SUM(JUJ35:JUM35)</f>
        <v>0</v>
      </c>
      <c r="JUW35" s="7779" t="s">
        <v>3192</v>
      </c>
      <c r="JUX35" s="7779"/>
      <c r="JUY35" s="4879">
        <f>SUM(JUZ35:JVC35)</f>
        <v>0</v>
      </c>
      <c r="JVM35" s="7779" t="s">
        <v>3192</v>
      </c>
      <c r="JVN35" s="7779"/>
      <c r="JVO35" s="4879">
        <f>SUM(JVP35:JVS35)</f>
        <v>0</v>
      </c>
      <c r="JWC35" s="7779" t="s">
        <v>3192</v>
      </c>
      <c r="JWD35" s="7779"/>
      <c r="JWE35" s="4879">
        <f>SUM(JWF35:JWI35)</f>
        <v>0</v>
      </c>
      <c r="JWS35" s="7779" t="s">
        <v>3192</v>
      </c>
      <c r="JWT35" s="7779"/>
      <c r="JWU35" s="4879">
        <f>SUM(JWV35:JWY35)</f>
        <v>0</v>
      </c>
      <c r="JXI35" s="7779" t="s">
        <v>3192</v>
      </c>
      <c r="JXJ35" s="7779"/>
      <c r="JXK35" s="4879">
        <f>SUM(JXL35:JXO35)</f>
        <v>0</v>
      </c>
      <c r="JXY35" s="7779" t="s">
        <v>3192</v>
      </c>
      <c r="JXZ35" s="7779"/>
      <c r="JYA35" s="4879">
        <f>SUM(JYB35:JYE35)</f>
        <v>0</v>
      </c>
      <c r="JYO35" s="7779" t="s">
        <v>3192</v>
      </c>
      <c r="JYP35" s="7779"/>
      <c r="JYQ35" s="4879">
        <f>SUM(JYR35:JYU35)</f>
        <v>0</v>
      </c>
      <c r="JZE35" s="7779" t="s">
        <v>3192</v>
      </c>
      <c r="JZF35" s="7779"/>
      <c r="JZG35" s="4879">
        <f>SUM(JZH35:JZK35)</f>
        <v>0</v>
      </c>
      <c r="JZU35" s="7779" t="s">
        <v>3192</v>
      </c>
      <c r="JZV35" s="7779"/>
      <c r="JZW35" s="4879">
        <f>SUM(JZX35:KAA35)</f>
        <v>0</v>
      </c>
      <c r="KAK35" s="7779" t="s">
        <v>3192</v>
      </c>
      <c r="KAL35" s="7779"/>
      <c r="KAM35" s="4879">
        <f>SUM(KAN35:KAQ35)</f>
        <v>0</v>
      </c>
      <c r="KBA35" s="7779" t="s">
        <v>3192</v>
      </c>
      <c r="KBB35" s="7779"/>
      <c r="KBC35" s="4879">
        <f>SUM(KBD35:KBG35)</f>
        <v>0</v>
      </c>
      <c r="KBQ35" s="7779" t="s">
        <v>3192</v>
      </c>
      <c r="KBR35" s="7779"/>
      <c r="KBS35" s="4879">
        <f>SUM(KBT35:KBW35)</f>
        <v>0</v>
      </c>
      <c r="KCG35" s="7779" t="s">
        <v>3192</v>
      </c>
      <c r="KCH35" s="7779"/>
      <c r="KCI35" s="4879">
        <f>SUM(KCJ35:KCM35)</f>
        <v>0</v>
      </c>
      <c r="KCW35" s="7779" t="s">
        <v>3192</v>
      </c>
      <c r="KCX35" s="7779"/>
      <c r="KCY35" s="4879">
        <f>SUM(KCZ35:KDC35)</f>
        <v>0</v>
      </c>
      <c r="KDM35" s="7779" t="s">
        <v>3192</v>
      </c>
      <c r="KDN35" s="7779"/>
      <c r="KDO35" s="4879">
        <f>SUM(KDP35:KDS35)</f>
        <v>0</v>
      </c>
      <c r="KEC35" s="7779" t="s">
        <v>3192</v>
      </c>
      <c r="KED35" s="7779"/>
      <c r="KEE35" s="4879">
        <f>SUM(KEF35:KEI35)</f>
        <v>0</v>
      </c>
      <c r="KES35" s="7779" t="s">
        <v>3192</v>
      </c>
      <c r="KET35" s="7779"/>
      <c r="KEU35" s="4879">
        <f>SUM(KEV35:KEY35)</f>
        <v>0</v>
      </c>
      <c r="KFI35" s="7779" t="s">
        <v>3192</v>
      </c>
      <c r="KFJ35" s="7779"/>
      <c r="KFK35" s="4879">
        <f>SUM(KFL35:KFO35)</f>
        <v>0</v>
      </c>
      <c r="KFY35" s="7779" t="s">
        <v>3192</v>
      </c>
      <c r="KFZ35" s="7779"/>
      <c r="KGA35" s="4879">
        <f>SUM(KGB35:KGE35)</f>
        <v>0</v>
      </c>
      <c r="KGO35" s="7779" t="s">
        <v>3192</v>
      </c>
      <c r="KGP35" s="7779"/>
      <c r="KGQ35" s="4879">
        <f>SUM(KGR35:KGU35)</f>
        <v>0</v>
      </c>
      <c r="KHE35" s="7779" t="s">
        <v>3192</v>
      </c>
      <c r="KHF35" s="7779"/>
      <c r="KHG35" s="4879">
        <f>SUM(KHH35:KHK35)</f>
        <v>0</v>
      </c>
      <c r="KHU35" s="7779" t="s">
        <v>3192</v>
      </c>
      <c r="KHV35" s="7779"/>
      <c r="KHW35" s="4879">
        <f>SUM(KHX35:KIA35)</f>
        <v>0</v>
      </c>
      <c r="KIK35" s="7779" t="s">
        <v>3192</v>
      </c>
      <c r="KIL35" s="7779"/>
      <c r="KIM35" s="4879">
        <f>SUM(KIN35:KIQ35)</f>
        <v>0</v>
      </c>
      <c r="KJA35" s="7779" t="s">
        <v>3192</v>
      </c>
      <c r="KJB35" s="7779"/>
      <c r="KJC35" s="4879">
        <f>SUM(KJD35:KJG35)</f>
        <v>0</v>
      </c>
      <c r="KJQ35" s="7779" t="s">
        <v>3192</v>
      </c>
      <c r="KJR35" s="7779"/>
      <c r="KJS35" s="4879">
        <f>SUM(KJT35:KJW35)</f>
        <v>0</v>
      </c>
      <c r="KKG35" s="7779" t="s">
        <v>3192</v>
      </c>
      <c r="KKH35" s="7779"/>
      <c r="KKI35" s="4879">
        <f>SUM(KKJ35:KKM35)</f>
        <v>0</v>
      </c>
      <c r="KKW35" s="7779" t="s">
        <v>3192</v>
      </c>
      <c r="KKX35" s="7779"/>
      <c r="KKY35" s="4879">
        <f>SUM(KKZ35:KLC35)</f>
        <v>0</v>
      </c>
      <c r="KLM35" s="7779" t="s">
        <v>3192</v>
      </c>
      <c r="KLN35" s="7779"/>
      <c r="KLO35" s="4879">
        <f>SUM(KLP35:KLS35)</f>
        <v>0</v>
      </c>
      <c r="KMC35" s="7779" t="s">
        <v>3192</v>
      </c>
      <c r="KMD35" s="7779"/>
      <c r="KME35" s="4879">
        <f>SUM(KMF35:KMI35)</f>
        <v>0</v>
      </c>
      <c r="KMS35" s="7779" t="s">
        <v>3192</v>
      </c>
      <c r="KMT35" s="7779"/>
      <c r="KMU35" s="4879">
        <f>SUM(KMV35:KMY35)</f>
        <v>0</v>
      </c>
      <c r="KNI35" s="7779" t="s">
        <v>3192</v>
      </c>
      <c r="KNJ35" s="7779"/>
      <c r="KNK35" s="4879">
        <f>SUM(KNL35:KNO35)</f>
        <v>0</v>
      </c>
      <c r="KNY35" s="7779" t="s">
        <v>3192</v>
      </c>
      <c r="KNZ35" s="7779"/>
      <c r="KOA35" s="4879">
        <f>SUM(KOB35:KOE35)</f>
        <v>0</v>
      </c>
      <c r="KOO35" s="7779" t="s">
        <v>3192</v>
      </c>
      <c r="KOP35" s="7779"/>
      <c r="KOQ35" s="4879">
        <f>SUM(KOR35:KOU35)</f>
        <v>0</v>
      </c>
      <c r="KPE35" s="7779" t="s">
        <v>3192</v>
      </c>
      <c r="KPF35" s="7779"/>
      <c r="KPG35" s="4879">
        <f>SUM(KPH35:KPK35)</f>
        <v>0</v>
      </c>
      <c r="KPU35" s="7779" t="s">
        <v>3192</v>
      </c>
      <c r="KPV35" s="7779"/>
      <c r="KPW35" s="4879">
        <f>SUM(KPX35:KQA35)</f>
        <v>0</v>
      </c>
      <c r="KQK35" s="7779" t="s">
        <v>3192</v>
      </c>
      <c r="KQL35" s="7779"/>
      <c r="KQM35" s="4879">
        <f>SUM(KQN35:KQQ35)</f>
        <v>0</v>
      </c>
      <c r="KRA35" s="7779" t="s">
        <v>3192</v>
      </c>
      <c r="KRB35" s="7779"/>
      <c r="KRC35" s="4879">
        <f>SUM(KRD35:KRG35)</f>
        <v>0</v>
      </c>
      <c r="KRQ35" s="7779" t="s">
        <v>3192</v>
      </c>
      <c r="KRR35" s="7779"/>
      <c r="KRS35" s="4879">
        <f>SUM(KRT35:KRW35)</f>
        <v>0</v>
      </c>
      <c r="KSG35" s="7779" t="s">
        <v>3192</v>
      </c>
      <c r="KSH35" s="7779"/>
      <c r="KSI35" s="4879">
        <f>SUM(KSJ35:KSM35)</f>
        <v>0</v>
      </c>
      <c r="KSW35" s="7779" t="s">
        <v>3192</v>
      </c>
      <c r="KSX35" s="7779"/>
      <c r="KSY35" s="4879">
        <f>SUM(KSZ35:KTC35)</f>
        <v>0</v>
      </c>
      <c r="KTM35" s="7779" t="s">
        <v>3192</v>
      </c>
      <c r="KTN35" s="7779"/>
      <c r="KTO35" s="4879">
        <f>SUM(KTP35:KTS35)</f>
        <v>0</v>
      </c>
      <c r="KUC35" s="7779" t="s">
        <v>3192</v>
      </c>
      <c r="KUD35" s="7779"/>
      <c r="KUE35" s="4879">
        <f>SUM(KUF35:KUI35)</f>
        <v>0</v>
      </c>
      <c r="KUS35" s="7779" t="s">
        <v>3192</v>
      </c>
      <c r="KUT35" s="7779"/>
      <c r="KUU35" s="4879">
        <f>SUM(KUV35:KUY35)</f>
        <v>0</v>
      </c>
      <c r="KVI35" s="7779" t="s">
        <v>3192</v>
      </c>
      <c r="KVJ35" s="7779"/>
      <c r="KVK35" s="4879">
        <f>SUM(KVL35:KVO35)</f>
        <v>0</v>
      </c>
      <c r="KVY35" s="7779" t="s">
        <v>3192</v>
      </c>
      <c r="KVZ35" s="7779"/>
      <c r="KWA35" s="4879">
        <f>SUM(KWB35:KWE35)</f>
        <v>0</v>
      </c>
      <c r="KWO35" s="7779" t="s">
        <v>3192</v>
      </c>
      <c r="KWP35" s="7779"/>
      <c r="KWQ35" s="4879">
        <f>SUM(KWR35:KWU35)</f>
        <v>0</v>
      </c>
      <c r="KXE35" s="7779" t="s">
        <v>3192</v>
      </c>
      <c r="KXF35" s="7779"/>
      <c r="KXG35" s="4879">
        <f>SUM(KXH35:KXK35)</f>
        <v>0</v>
      </c>
      <c r="KXU35" s="7779" t="s">
        <v>3192</v>
      </c>
      <c r="KXV35" s="7779"/>
      <c r="KXW35" s="4879">
        <f>SUM(KXX35:KYA35)</f>
        <v>0</v>
      </c>
      <c r="KYK35" s="7779" t="s">
        <v>3192</v>
      </c>
      <c r="KYL35" s="7779"/>
      <c r="KYM35" s="4879">
        <f>SUM(KYN35:KYQ35)</f>
        <v>0</v>
      </c>
      <c r="KZA35" s="7779" t="s">
        <v>3192</v>
      </c>
      <c r="KZB35" s="7779"/>
      <c r="KZC35" s="4879">
        <f>SUM(KZD35:KZG35)</f>
        <v>0</v>
      </c>
      <c r="KZQ35" s="7779" t="s">
        <v>3192</v>
      </c>
      <c r="KZR35" s="7779"/>
      <c r="KZS35" s="4879">
        <f>SUM(KZT35:KZW35)</f>
        <v>0</v>
      </c>
      <c r="LAG35" s="7779" t="s">
        <v>3192</v>
      </c>
      <c r="LAH35" s="7779"/>
      <c r="LAI35" s="4879">
        <f>SUM(LAJ35:LAM35)</f>
        <v>0</v>
      </c>
      <c r="LAW35" s="7779" t="s">
        <v>3192</v>
      </c>
      <c r="LAX35" s="7779"/>
      <c r="LAY35" s="4879">
        <f>SUM(LAZ35:LBC35)</f>
        <v>0</v>
      </c>
      <c r="LBM35" s="7779" t="s">
        <v>3192</v>
      </c>
      <c r="LBN35" s="7779"/>
      <c r="LBO35" s="4879">
        <f>SUM(LBP35:LBS35)</f>
        <v>0</v>
      </c>
      <c r="LCC35" s="7779" t="s">
        <v>3192</v>
      </c>
      <c r="LCD35" s="7779"/>
      <c r="LCE35" s="4879">
        <f>SUM(LCF35:LCI35)</f>
        <v>0</v>
      </c>
      <c r="LCS35" s="7779" t="s">
        <v>3192</v>
      </c>
      <c r="LCT35" s="7779"/>
      <c r="LCU35" s="4879">
        <f>SUM(LCV35:LCY35)</f>
        <v>0</v>
      </c>
      <c r="LDI35" s="7779" t="s">
        <v>3192</v>
      </c>
      <c r="LDJ35" s="7779"/>
      <c r="LDK35" s="4879">
        <f>SUM(LDL35:LDO35)</f>
        <v>0</v>
      </c>
      <c r="LDY35" s="7779" t="s">
        <v>3192</v>
      </c>
      <c r="LDZ35" s="7779"/>
      <c r="LEA35" s="4879">
        <f>SUM(LEB35:LEE35)</f>
        <v>0</v>
      </c>
      <c r="LEO35" s="7779" t="s">
        <v>3192</v>
      </c>
      <c r="LEP35" s="7779"/>
      <c r="LEQ35" s="4879">
        <f>SUM(LER35:LEU35)</f>
        <v>0</v>
      </c>
      <c r="LFE35" s="7779" t="s">
        <v>3192</v>
      </c>
      <c r="LFF35" s="7779"/>
      <c r="LFG35" s="4879">
        <f>SUM(LFH35:LFK35)</f>
        <v>0</v>
      </c>
      <c r="LFU35" s="7779" t="s">
        <v>3192</v>
      </c>
      <c r="LFV35" s="7779"/>
      <c r="LFW35" s="4879">
        <f>SUM(LFX35:LGA35)</f>
        <v>0</v>
      </c>
      <c r="LGK35" s="7779" t="s">
        <v>3192</v>
      </c>
      <c r="LGL35" s="7779"/>
      <c r="LGM35" s="4879">
        <f>SUM(LGN35:LGQ35)</f>
        <v>0</v>
      </c>
      <c r="LHA35" s="7779" t="s">
        <v>3192</v>
      </c>
      <c r="LHB35" s="7779"/>
      <c r="LHC35" s="4879">
        <f>SUM(LHD35:LHG35)</f>
        <v>0</v>
      </c>
      <c r="LHQ35" s="7779" t="s">
        <v>3192</v>
      </c>
      <c r="LHR35" s="7779"/>
      <c r="LHS35" s="4879">
        <f>SUM(LHT35:LHW35)</f>
        <v>0</v>
      </c>
      <c r="LIG35" s="7779" t="s">
        <v>3192</v>
      </c>
      <c r="LIH35" s="7779"/>
      <c r="LII35" s="4879">
        <f>SUM(LIJ35:LIM35)</f>
        <v>0</v>
      </c>
      <c r="LIW35" s="7779" t="s">
        <v>3192</v>
      </c>
      <c r="LIX35" s="7779"/>
      <c r="LIY35" s="4879">
        <f>SUM(LIZ35:LJC35)</f>
        <v>0</v>
      </c>
      <c r="LJM35" s="7779" t="s">
        <v>3192</v>
      </c>
      <c r="LJN35" s="7779"/>
      <c r="LJO35" s="4879">
        <f>SUM(LJP35:LJS35)</f>
        <v>0</v>
      </c>
      <c r="LKC35" s="7779" t="s">
        <v>3192</v>
      </c>
      <c r="LKD35" s="7779"/>
      <c r="LKE35" s="4879">
        <f>SUM(LKF35:LKI35)</f>
        <v>0</v>
      </c>
      <c r="LKS35" s="7779" t="s">
        <v>3192</v>
      </c>
      <c r="LKT35" s="7779"/>
      <c r="LKU35" s="4879">
        <f>SUM(LKV35:LKY35)</f>
        <v>0</v>
      </c>
      <c r="LLI35" s="7779" t="s">
        <v>3192</v>
      </c>
      <c r="LLJ35" s="7779"/>
      <c r="LLK35" s="4879">
        <f>SUM(LLL35:LLO35)</f>
        <v>0</v>
      </c>
      <c r="LLY35" s="7779" t="s">
        <v>3192</v>
      </c>
      <c r="LLZ35" s="7779"/>
      <c r="LMA35" s="4879">
        <f>SUM(LMB35:LME35)</f>
        <v>0</v>
      </c>
      <c r="LMO35" s="7779" t="s">
        <v>3192</v>
      </c>
      <c r="LMP35" s="7779"/>
      <c r="LMQ35" s="4879">
        <f>SUM(LMR35:LMU35)</f>
        <v>0</v>
      </c>
      <c r="LNE35" s="7779" t="s">
        <v>3192</v>
      </c>
      <c r="LNF35" s="7779"/>
      <c r="LNG35" s="4879">
        <f>SUM(LNH35:LNK35)</f>
        <v>0</v>
      </c>
      <c r="LNU35" s="7779" t="s">
        <v>3192</v>
      </c>
      <c r="LNV35" s="7779"/>
      <c r="LNW35" s="4879">
        <f>SUM(LNX35:LOA35)</f>
        <v>0</v>
      </c>
      <c r="LOK35" s="7779" t="s">
        <v>3192</v>
      </c>
      <c r="LOL35" s="7779"/>
      <c r="LOM35" s="4879">
        <f>SUM(LON35:LOQ35)</f>
        <v>0</v>
      </c>
      <c r="LPA35" s="7779" t="s">
        <v>3192</v>
      </c>
      <c r="LPB35" s="7779"/>
      <c r="LPC35" s="4879">
        <f>SUM(LPD35:LPG35)</f>
        <v>0</v>
      </c>
      <c r="LPQ35" s="7779" t="s">
        <v>3192</v>
      </c>
      <c r="LPR35" s="7779"/>
      <c r="LPS35" s="4879">
        <f>SUM(LPT35:LPW35)</f>
        <v>0</v>
      </c>
      <c r="LQG35" s="7779" t="s">
        <v>3192</v>
      </c>
      <c r="LQH35" s="7779"/>
      <c r="LQI35" s="4879">
        <f>SUM(LQJ35:LQM35)</f>
        <v>0</v>
      </c>
      <c r="LQW35" s="7779" t="s">
        <v>3192</v>
      </c>
      <c r="LQX35" s="7779"/>
      <c r="LQY35" s="4879">
        <f>SUM(LQZ35:LRC35)</f>
        <v>0</v>
      </c>
      <c r="LRM35" s="7779" t="s">
        <v>3192</v>
      </c>
      <c r="LRN35" s="7779"/>
      <c r="LRO35" s="4879">
        <f>SUM(LRP35:LRS35)</f>
        <v>0</v>
      </c>
      <c r="LSC35" s="7779" t="s">
        <v>3192</v>
      </c>
      <c r="LSD35" s="7779"/>
      <c r="LSE35" s="4879">
        <f>SUM(LSF35:LSI35)</f>
        <v>0</v>
      </c>
      <c r="LSS35" s="7779" t="s">
        <v>3192</v>
      </c>
      <c r="LST35" s="7779"/>
      <c r="LSU35" s="4879">
        <f>SUM(LSV35:LSY35)</f>
        <v>0</v>
      </c>
      <c r="LTI35" s="7779" t="s">
        <v>3192</v>
      </c>
      <c r="LTJ35" s="7779"/>
      <c r="LTK35" s="4879">
        <f>SUM(LTL35:LTO35)</f>
        <v>0</v>
      </c>
      <c r="LTY35" s="7779" t="s">
        <v>3192</v>
      </c>
      <c r="LTZ35" s="7779"/>
      <c r="LUA35" s="4879">
        <f>SUM(LUB35:LUE35)</f>
        <v>0</v>
      </c>
      <c r="LUO35" s="7779" t="s">
        <v>3192</v>
      </c>
      <c r="LUP35" s="7779"/>
      <c r="LUQ35" s="4879">
        <f>SUM(LUR35:LUU35)</f>
        <v>0</v>
      </c>
      <c r="LVE35" s="7779" t="s">
        <v>3192</v>
      </c>
      <c r="LVF35" s="7779"/>
      <c r="LVG35" s="4879">
        <f>SUM(LVH35:LVK35)</f>
        <v>0</v>
      </c>
      <c r="LVU35" s="7779" t="s">
        <v>3192</v>
      </c>
      <c r="LVV35" s="7779"/>
      <c r="LVW35" s="4879">
        <f>SUM(LVX35:LWA35)</f>
        <v>0</v>
      </c>
      <c r="LWK35" s="7779" t="s">
        <v>3192</v>
      </c>
      <c r="LWL35" s="7779"/>
      <c r="LWM35" s="4879">
        <f>SUM(LWN35:LWQ35)</f>
        <v>0</v>
      </c>
      <c r="LXA35" s="7779" t="s">
        <v>3192</v>
      </c>
      <c r="LXB35" s="7779"/>
      <c r="LXC35" s="4879">
        <f>SUM(LXD35:LXG35)</f>
        <v>0</v>
      </c>
      <c r="LXQ35" s="7779" t="s">
        <v>3192</v>
      </c>
      <c r="LXR35" s="7779"/>
      <c r="LXS35" s="4879">
        <f>SUM(LXT35:LXW35)</f>
        <v>0</v>
      </c>
      <c r="LYG35" s="7779" t="s">
        <v>3192</v>
      </c>
      <c r="LYH35" s="7779"/>
      <c r="LYI35" s="4879">
        <f>SUM(LYJ35:LYM35)</f>
        <v>0</v>
      </c>
      <c r="LYW35" s="7779" t="s">
        <v>3192</v>
      </c>
      <c r="LYX35" s="7779"/>
      <c r="LYY35" s="4879">
        <f>SUM(LYZ35:LZC35)</f>
        <v>0</v>
      </c>
      <c r="LZM35" s="7779" t="s">
        <v>3192</v>
      </c>
      <c r="LZN35" s="7779"/>
      <c r="LZO35" s="4879">
        <f>SUM(LZP35:LZS35)</f>
        <v>0</v>
      </c>
      <c r="MAC35" s="7779" t="s">
        <v>3192</v>
      </c>
      <c r="MAD35" s="7779"/>
      <c r="MAE35" s="4879">
        <f>SUM(MAF35:MAI35)</f>
        <v>0</v>
      </c>
      <c r="MAS35" s="7779" t="s">
        <v>3192</v>
      </c>
      <c r="MAT35" s="7779"/>
      <c r="MAU35" s="4879">
        <f>SUM(MAV35:MAY35)</f>
        <v>0</v>
      </c>
      <c r="MBI35" s="7779" t="s">
        <v>3192</v>
      </c>
      <c r="MBJ35" s="7779"/>
      <c r="MBK35" s="4879">
        <f>SUM(MBL35:MBO35)</f>
        <v>0</v>
      </c>
      <c r="MBY35" s="7779" t="s">
        <v>3192</v>
      </c>
      <c r="MBZ35" s="7779"/>
      <c r="MCA35" s="4879">
        <f>SUM(MCB35:MCE35)</f>
        <v>0</v>
      </c>
      <c r="MCO35" s="7779" t="s">
        <v>3192</v>
      </c>
      <c r="MCP35" s="7779"/>
      <c r="MCQ35" s="4879">
        <f>SUM(MCR35:MCU35)</f>
        <v>0</v>
      </c>
      <c r="MDE35" s="7779" t="s">
        <v>3192</v>
      </c>
      <c r="MDF35" s="7779"/>
      <c r="MDG35" s="4879">
        <f>SUM(MDH35:MDK35)</f>
        <v>0</v>
      </c>
      <c r="MDU35" s="7779" t="s">
        <v>3192</v>
      </c>
      <c r="MDV35" s="7779"/>
      <c r="MDW35" s="4879">
        <f>SUM(MDX35:MEA35)</f>
        <v>0</v>
      </c>
      <c r="MEK35" s="7779" t="s">
        <v>3192</v>
      </c>
      <c r="MEL35" s="7779"/>
      <c r="MEM35" s="4879">
        <f>SUM(MEN35:MEQ35)</f>
        <v>0</v>
      </c>
      <c r="MFA35" s="7779" t="s">
        <v>3192</v>
      </c>
      <c r="MFB35" s="7779"/>
      <c r="MFC35" s="4879">
        <f>SUM(MFD35:MFG35)</f>
        <v>0</v>
      </c>
      <c r="MFQ35" s="7779" t="s">
        <v>3192</v>
      </c>
      <c r="MFR35" s="7779"/>
      <c r="MFS35" s="4879">
        <f>SUM(MFT35:MFW35)</f>
        <v>0</v>
      </c>
      <c r="MGG35" s="7779" t="s">
        <v>3192</v>
      </c>
      <c r="MGH35" s="7779"/>
      <c r="MGI35" s="4879">
        <f>SUM(MGJ35:MGM35)</f>
        <v>0</v>
      </c>
      <c r="MGW35" s="7779" t="s">
        <v>3192</v>
      </c>
      <c r="MGX35" s="7779"/>
      <c r="MGY35" s="4879">
        <f>SUM(MGZ35:MHC35)</f>
        <v>0</v>
      </c>
      <c r="MHM35" s="7779" t="s">
        <v>3192</v>
      </c>
      <c r="MHN35" s="7779"/>
      <c r="MHO35" s="4879">
        <f>SUM(MHP35:MHS35)</f>
        <v>0</v>
      </c>
      <c r="MIC35" s="7779" t="s">
        <v>3192</v>
      </c>
      <c r="MID35" s="7779"/>
      <c r="MIE35" s="4879">
        <f>SUM(MIF35:MII35)</f>
        <v>0</v>
      </c>
      <c r="MIS35" s="7779" t="s">
        <v>3192</v>
      </c>
      <c r="MIT35" s="7779"/>
      <c r="MIU35" s="4879">
        <f>SUM(MIV35:MIY35)</f>
        <v>0</v>
      </c>
      <c r="MJI35" s="7779" t="s">
        <v>3192</v>
      </c>
      <c r="MJJ35" s="7779"/>
      <c r="MJK35" s="4879">
        <f>SUM(MJL35:MJO35)</f>
        <v>0</v>
      </c>
      <c r="MJY35" s="7779" t="s">
        <v>3192</v>
      </c>
      <c r="MJZ35" s="7779"/>
      <c r="MKA35" s="4879">
        <f>SUM(MKB35:MKE35)</f>
        <v>0</v>
      </c>
      <c r="MKO35" s="7779" t="s">
        <v>3192</v>
      </c>
      <c r="MKP35" s="7779"/>
      <c r="MKQ35" s="4879">
        <f>SUM(MKR35:MKU35)</f>
        <v>0</v>
      </c>
      <c r="MLE35" s="7779" t="s">
        <v>3192</v>
      </c>
      <c r="MLF35" s="7779"/>
      <c r="MLG35" s="4879">
        <f>SUM(MLH35:MLK35)</f>
        <v>0</v>
      </c>
      <c r="MLU35" s="7779" t="s">
        <v>3192</v>
      </c>
      <c r="MLV35" s="7779"/>
      <c r="MLW35" s="4879">
        <f>SUM(MLX35:MMA35)</f>
        <v>0</v>
      </c>
      <c r="MMK35" s="7779" t="s">
        <v>3192</v>
      </c>
      <c r="MML35" s="7779"/>
      <c r="MMM35" s="4879">
        <f>SUM(MMN35:MMQ35)</f>
        <v>0</v>
      </c>
      <c r="MNA35" s="7779" t="s">
        <v>3192</v>
      </c>
      <c r="MNB35" s="7779"/>
      <c r="MNC35" s="4879">
        <f>SUM(MND35:MNG35)</f>
        <v>0</v>
      </c>
      <c r="MNQ35" s="7779" t="s">
        <v>3192</v>
      </c>
      <c r="MNR35" s="7779"/>
      <c r="MNS35" s="4879">
        <f>SUM(MNT35:MNW35)</f>
        <v>0</v>
      </c>
      <c r="MOG35" s="7779" t="s">
        <v>3192</v>
      </c>
      <c r="MOH35" s="7779"/>
      <c r="MOI35" s="4879">
        <f>SUM(MOJ35:MOM35)</f>
        <v>0</v>
      </c>
      <c r="MOW35" s="7779" t="s">
        <v>3192</v>
      </c>
      <c r="MOX35" s="7779"/>
      <c r="MOY35" s="4879">
        <f>SUM(MOZ35:MPC35)</f>
        <v>0</v>
      </c>
      <c r="MPM35" s="7779" t="s">
        <v>3192</v>
      </c>
      <c r="MPN35" s="7779"/>
      <c r="MPO35" s="4879">
        <f>SUM(MPP35:MPS35)</f>
        <v>0</v>
      </c>
      <c r="MQC35" s="7779" t="s">
        <v>3192</v>
      </c>
      <c r="MQD35" s="7779"/>
      <c r="MQE35" s="4879">
        <f>SUM(MQF35:MQI35)</f>
        <v>0</v>
      </c>
      <c r="MQS35" s="7779" t="s">
        <v>3192</v>
      </c>
      <c r="MQT35" s="7779"/>
      <c r="MQU35" s="4879">
        <f>SUM(MQV35:MQY35)</f>
        <v>0</v>
      </c>
      <c r="MRI35" s="7779" t="s">
        <v>3192</v>
      </c>
      <c r="MRJ35" s="7779"/>
      <c r="MRK35" s="4879">
        <f>SUM(MRL35:MRO35)</f>
        <v>0</v>
      </c>
      <c r="MRY35" s="7779" t="s">
        <v>3192</v>
      </c>
      <c r="MRZ35" s="7779"/>
      <c r="MSA35" s="4879">
        <f>SUM(MSB35:MSE35)</f>
        <v>0</v>
      </c>
      <c r="MSO35" s="7779" t="s">
        <v>3192</v>
      </c>
      <c r="MSP35" s="7779"/>
      <c r="MSQ35" s="4879">
        <f>SUM(MSR35:MSU35)</f>
        <v>0</v>
      </c>
      <c r="MTE35" s="7779" t="s">
        <v>3192</v>
      </c>
      <c r="MTF35" s="7779"/>
      <c r="MTG35" s="4879">
        <f>SUM(MTH35:MTK35)</f>
        <v>0</v>
      </c>
      <c r="MTU35" s="7779" t="s">
        <v>3192</v>
      </c>
      <c r="MTV35" s="7779"/>
      <c r="MTW35" s="4879">
        <f>SUM(MTX35:MUA35)</f>
        <v>0</v>
      </c>
      <c r="MUK35" s="7779" t="s">
        <v>3192</v>
      </c>
      <c r="MUL35" s="7779"/>
      <c r="MUM35" s="4879">
        <f>SUM(MUN35:MUQ35)</f>
        <v>0</v>
      </c>
      <c r="MVA35" s="7779" t="s">
        <v>3192</v>
      </c>
      <c r="MVB35" s="7779"/>
      <c r="MVC35" s="4879">
        <f>SUM(MVD35:MVG35)</f>
        <v>0</v>
      </c>
      <c r="MVQ35" s="7779" t="s">
        <v>3192</v>
      </c>
      <c r="MVR35" s="7779"/>
      <c r="MVS35" s="4879">
        <f>SUM(MVT35:MVW35)</f>
        <v>0</v>
      </c>
      <c r="MWG35" s="7779" t="s">
        <v>3192</v>
      </c>
      <c r="MWH35" s="7779"/>
      <c r="MWI35" s="4879">
        <f>SUM(MWJ35:MWM35)</f>
        <v>0</v>
      </c>
      <c r="MWW35" s="7779" t="s">
        <v>3192</v>
      </c>
      <c r="MWX35" s="7779"/>
      <c r="MWY35" s="4879">
        <f>SUM(MWZ35:MXC35)</f>
        <v>0</v>
      </c>
      <c r="MXM35" s="7779" t="s">
        <v>3192</v>
      </c>
      <c r="MXN35" s="7779"/>
      <c r="MXO35" s="4879">
        <f>SUM(MXP35:MXS35)</f>
        <v>0</v>
      </c>
      <c r="MYC35" s="7779" t="s">
        <v>3192</v>
      </c>
      <c r="MYD35" s="7779"/>
      <c r="MYE35" s="4879">
        <f>SUM(MYF35:MYI35)</f>
        <v>0</v>
      </c>
      <c r="MYS35" s="7779" t="s">
        <v>3192</v>
      </c>
      <c r="MYT35" s="7779"/>
      <c r="MYU35" s="4879">
        <f>SUM(MYV35:MYY35)</f>
        <v>0</v>
      </c>
      <c r="MZI35" s="7779" t="s">
        <v>3192</v>
      </c>
      <c r="MZJ35" s="7779"/>
      <c r="MZK35" s="4879">
        <f>SUM(MZL35:MZO35)</f>
        <v>0</v>
      </c>
      <c r="MZY35" s="7779" t="s">
        <v>3192</v>
      </c>
      <c r="MZZ35" s="7779"/>
      <c r="NAA35" s="4879">
        <f>SUM(NAB35:NAE35)</f>
        <v>0</v>
      </c>
      <c r="NAO35" s="7779" t="s">
        <v>3192</v>
      </c>
      <c r="NAP35" s="7779"/>
      <c r="NAQ35" s="4879">
        <f>SUM(NAR35:NAU35)</f>
        <v>0</v>
      </c>
      <c r="NBE35" s="7779" t="s">
        <v>3192</v>
      </c>
      <c r="NBF35" s="7779"/>
      <c r="NBG35" s="4879">
        <f>SUM(NBH35:NBK35)</f>
        <v>0</v>
      </c>
      <c r="NBU35" s="7779" t="s">
        <v>3192</v>
      </c>
      <c r="NBV35" s="7779"/>
      <c r="NBW35" s="4879">
        <f>SUM(NBX35:NCA35)</f>
        <v>0</v>
      </c>
      <c r="NCK35" s="7779" t="s">
        <v>3192</v>
      </c>
      <c r="NCL35" s="7779"/>
      <c r="NCM35" s="4879">
        <f>SUM(NCN35:NCQ35)</f>
        <v>0</v>
      </c>
      <c r="NDA35" s="7779" t="s">
        <v>3192</v>
      </c>
      <c r="NDB35" s="7779"/>
      <c r="NDC35" s="4879">
        <f>SUM(NDD35:NDG35)</f>
        <v>0</v>
      </c>
      <c r="NDQ35" s="7779" t="s">
        <v>3192</v>
      </c>
      <c r="NDR35" s="7779"/>
      <c r="NDS35" s="4879">
        <f>SUM(NDT35:NDW35)</f>
        <v>0</v>
      </c>
      <c r="NEG35" s="7779" t="s">
        <v>3192</v>
      </c>
      <c r="NEH35" s="7779"/>
      <c r="NEI35" s="4879">
        <f>SUM(NEJ35:NEM35)</f>
        <v>0</v>
      </c>
      <c r="NEW35" s="7779" t="s">
        <v>3192</v>
      </c>
      <c r="NEX35" s="7779"/>
      <c r="NEY35" s="4879">
        <f>SUM(NEZ35:NFC35)</f>
        <v>0</v>
      </c>
      <c r="NFM35" s="7779" t="s">
        <v>3192</v>
      </c>
      <c r="NFN35" s="7779"/>
      <c r="NFO35" s="4879">
        <f>SUM(NFP35:NFS35)</f>
        <v>0</v>
      </c>
      <c r="NGC35" s="7779" t="s">
        <v>3192</v>
      </c>
      <c r="NGD35" s="7779"/>
      <c r="NGE35" s="4879">
        <f>SUM(NGF35:NGI35)</f>
        <v>0</v>
      </c>
      <c r="NGS35" s="7779" t="s">
        <v>3192</v>
      </c>
      <c r="NGT35" s="7779"/>
      <c r="NGU35" s="4879">
        <f>SUM(NGV35:NGY35)</f>
        <v>0</v>
      </c>
      <c r="NHI35" s="7779" t="s">
        <v>3192</v>
      </c>
      <c r="NHJ35" s="7779"/>
      <c r="NHK35" s="4879">
        <f>SUM(NHL35:NHO35)</f>
        <v>0</v>
      </c>
      <c r="NHY35" s="7779" t="s">
        <v>3192</v>
      </c>
      <c r="NHZ35" s="7779"/>
      <c r="NIA35" s="4879">
        <f>SUM(NIB35:NIE35)</f>
        <v>0</v>
      </c>
      <c r="NIO35" s="7779" t="s">
        <v>3192</v>
      </c>
      <c r="NIP35" s="7779"/>
      <c r="NIQ35" s="4879">
        <f>SUM(NIR35:NIU35)</f>
        <v>0</v>
      </c>
      <c r="NJE35" s="7779" t="s">
        <v>3192</v>
      </c>
      <c r="NJF35" s="7779"/>
      <c r="NJG35" s="4879">
        <f>SUM(NJH35:NJK35)</f>
        <v>0</v>
      </c>
      <c r="NJU35" s="7779" t="s">
        <v>3192</v>
      </c>
      <c r="NJV35" s="7779"/>
      <c r="NJW35" s="4879">
        <f>SUM(NJX35:NKA35)</f>
        <v>0</v>
      </c>
      <c r="NKK35" s="7779" t="s">
        <v>3192</v>
      </c>
      <c r="NKL35" s="7779"/>
      <c r="NKM35" s="4879">
        <f>SUM(NKN35:NKQ35)</f>
        <v>0</v>
      </c>
      <c r="NLA35" s="7779" t="s">
        <v>3192</v>
      </c>
      <c r="NLB35" s="7779"/>
      <c r="NLC35" s="4879">
        <f>SUM(NLD35:NLG35)</f>
        <v>0</v>
      </c>
      <c r="NLQ35" s="7779" t="s">
        <v>3192</v>
      </c>
      <c r="NLR35" s="7779"/>
      <c r="NLS35" s="4879">
        <f>SUM(NLT35:NLW35)</f>
        <v>0</v>
      </c>
      <c r="NMG35" s="7779" t="s">
        <v>3192</v>
      </c>
      <c r="NMH35" s="7779"/>
      <c r="NMI35" s="4879">
        <f>SUM(NMJ35:NMM35)</f>
        <v>0</v>
      </c>
      <c r="NMW35" s="7779" t="s">
        <v>3192</v>
      </c>
      <c r="NMX35" s="7779"/>
      <c r="NMY35" s="4879">
        <f>SUM(NMZ35:NNC35)</f>
        <v>0</v>
      </c>
      <c r="NNM35" s="7779" t="s">
        <v>3192</v>
      </c>
      <c r="NNN35" s="7779"/>
      <c r="NNO35" s="4879">
        <f>SUM(NNP35:NNS35)</f>
        <v>0</v>
      </c>
      <c r="NOC35" s="7779" t="s">
        <v>3192</v>
      </c>
      <c r="NOD35" s="7779"/>
      <c r="NOE35" s="4879">
        <f>SUM(NOF35:NOI35)</f>
        <v>0</v>
      </c>
      <c r="NOS35" s="7779" t="s">
        <v>3192</v>
      </c>
      <c r="NOT35" s="7779"/>
      <c r="NOU35" s="4879">
        <f>SUM(NOV35:NOY35)</f>
        <v>0</v>
      </c>
      <c r="NPI35" s="7779" t="s">
        <v>3192</v>
      </c>
      <c r="NPJ35" s="7779"/>
      <c r="NPK35" s="4879">
        <f>SUM(NPL35:NPO35)</f>
        <v>0</v>
      </c>
      <c r="NPY35" s="7779" t="s">
        <v>3192</v>
      </c>
      <c r="NPZ35" s="7779"/>
      <c r="NQA35" s="4879">
        <f>SUM(NQB35:NQE35)</f>
        <v>0</v>
      </c>
      <c r="NQO35" s="7779" t="s">
        <v>3192</v>
      </c>
      <c r="NQP35" s="7779"/>
      <c r="NQQ35" s="4879">
        <f>SUM(NQR35:NQU35)</f>
        <v>0</v>
      </c>
      <c r="NRE35" s="7779" t="s">
        <v>3192</v>
      </c>
      <c r="NRF35" s="7779"/>
      <c r="NRG35" s="4879">
        <f>SUM(NRH35:NRK35)</f>
        <v>0</v>
      </c>
      <c r="NRU35" s="7779" t="s">
        <v>3192</v>
      </c>
      <c r="NRV35" s="7779"/>
      <c r="NRW35" s="4879">
        <f>SUM(NRX35:NSA35)</f>
        <v>0</v>
      </c>
      <c r="NSK35" s="7779" t="s">
        <v>3192</v>
      </c>
      <c r="NSL35" s="7779"/>
      <c r="NSM35" s="4879">
        <f>SUM(NSN35:NSQ35)</f>
        <v>0</v>
      </c>
      <c r="NTA35" s="7779" t="s">
        <v>3192</v>
      </c>
      <c r="NTB35" s="7779"/>
      <c r="NTC35" s="4879">
        <f>SUM(NTD35:NTG35)</f>
        <v>0</v>
      </c>
      <c r="NTQ35" s="7779" t="s">
        <v>3192</v>
      </c>
      <c r="NTR35" s="7779"/>
      <c r="NTS35" s="4879">
        <f>SUM(NTT35:NTW35)</f>
        <v>0</v>
      </c>
      <c r="NUG35" s="7779" t="s">
        <v>3192</v>
      </c>
      <c r="NUH35" s="7779"/>
      <c r="NUI35" s="4879">
        <f>SUM(NUJ35:NUM35)</f>
        <v>0</v>
      </c>
      <c r="NUW35" s="7779" t="s">
        <v>3192</v>
      </c>
      <c r="NUX35" s="7779"/>
      <c r="NUY35" s="4879">
        <f>SUM(NUZ35:NVC35)</f>
        <v>0</v>
      </c>
      <c r="NVM35" s="7779" t="s">
        <v>3192</v>
      </c>
      <c r="NVN35" s="7779"/>
      <c r="NVO35" s="4879">
        <f>SUM(NVP35:NVS35)</f>
        <v>0</v>
      </c>
      <c r="NWC35" s="7779" t="s">
        <v>3192</v>
      </c>
      <c r="NWD35" s="7779"/>
      <c r="NWE35" s="4879">
        <f>SUM(NWF35:NWI35)</f>
        <v>0</v>
      </c>
      <c r="NWS35" s="7779" t="s">
        <v>3192</v>
      </c>
      <c r="NWT35" s="7779"/>
      <c r="NWU35" s="4879">
        <f>SUM(NWV35:NWY35)</f>
        <v>0</v>
      </c>
      <c r="NXI35" s="7779" t="s">
        <v>3192</v>
      </c>
      <c r="NXJ35" s="7779"/>
      <c r="NXK35" s="4879">
        <f>SUM(NXL35:NXO35)</f>
        <v>0</v>
      </c>
      <c r="NXY35" s="7779" t="s">
        <v>3192</v>
      </c>
      <c r="NXZ35" s="7779"/>
      <c r="NYA35" s="4879">
        <f>SUM(NYB35:NYE35)</f>
        <v>0</v>
      </c>
      <c r="NYO35" s="7779" t="s">
        <v>3192</v>
      </c>
      <c r="NYP35" s="7779"/>
      <c r="NYQ35" s="4879">
        <f>SUM(NYR35:NYU35)</f>
        <v>0</v>
      </c>
      <c r="NZE35" s="7779" t="s">
        <v>3192</v>
      </c>
      <c r="NZF35" s="7779"/>
      <c r="NZG35" s="4879">
        <f>SUM(NZH35:NZK35)</f>
        <v>0</v>
      </c>
      <c r="NZU35" s="7779" t="s">
        <v>3192</v>
      </c>
      <c r="NZV35" s="7779"/>
      <c r="NZW35" s="4879">
        <f>SUM(NZX35:OAA35)</f>
        <v>0</v>
      </c>
      <c r="OAK35" s="7779" t="s">
        <v>3192</v>
      </c>
      <c r="OAL35" s="7779"/>
      <c r="OAM35" s="4879">
        <f>SUM(OAN35:OAQ35)</f>
        <v>0</v>
      </c>
      <c r="OBA35" s="7779" t="s">
        <v>3192</v>
      </c>
      <c r="OBB35" s="7779"/>
      <c r="OBC35" s="4879">
        <f>SUM(OBD35:OBG35)</f>
        <v>0</v>
      </c>
      <c r="OBQ35" s="7779" t="s">
        <v>3192</v>
      </c>
      <c r="OBR35" s="7779"/>
      <c r="OBS35" s="4879">
        <f>SUM(OBT35:OBW35)</f>
        <v>0</v>
      </c>
      <c r="OCG35" s="7779" t="s">
        <v>3192</v>
      </c>
      <c r="OCH35" s="7779"/>
      <c r="OCI35" s="4879">
        <f>SUM(OCJ35:OCM35)</f>
        <v>0</v>
      </c>
      <c r="OCW35" s="7779" t="s">
        <v>3192</v>
      </c>
      <c r="OCX35" s="7779"/>
      <c r="OCY35" s="4879">
        <f>SUM(OCZ35:ODC35)</f>
        <v>0</v>
      </c>
      <c r="ODM35" s="7779" t="s">
        <v>3192</v>
      </c>
      <c r="ODN35" s="7779"/>
      <c r="ODO35" s="4879">
        <f>SUM(ODP35:ODS35)</f>
        <v>0</v>
      </c>
      <c r="OEC35" s="7779" t="s">
        <v>3192</v>
      </c>
      <c r="OED35" s="7779"/>
      <c r="OEE35" s="4879">
        <f>SUM(OEF35:OEI35)</f>
        <v>0</v>
      </c>
      <c r="OES35" s="7779" t="s">
        <v>3192</v>
      </c>
      <c r="OET35" s="7779"/>
      <c r="OEU35" s="4879">
        <f>SUM(OEV35:OEY35)</f>
        <v>0</v>
      </c>
      <c r="OFI35" s="7779" t="s">
        <v>3192</v>
      </c>
      <c r="OFJ35" s="7779"/>
      <c r="OFK35" s="4879">
        <f>SUM(OFL35:OFO35)</f>
        <v>0</v>
      </c>
      <c r="OFY35" s="7779" t="s">
        <v>3192</v>
      </c>
      <c r="OFZ35" s="7779"/>
      <c r="OGA35" s="4879">
        <f>SUM(OGB35:OGE35)</f>
        <v>0</v>
      </c>
      <c r="OGO35" s="7779" t="s">
        <v>3192</v>
      </c>
      <c r="OGP35" s="7779"/>
      <c r="OGQ35" s="4879">
        <f>SUM(OGR35:OGU35)</f>
        <v>0</v>
      </c>
      <c r="OHE35" s="7779" t="s">
        <v>3192</v>
      </c>
      <c r="OHF35" s="7779"/>
      <c r="OHG35" s="4879">
        <f>SUM(OHH35:OHK35)</f>
        <v>0</v>
      </c>
      <c r="OHU35" s="7779" t="s">
        <v>3192</v>
      </c>
      <c r="OHV35" s="7779"/>
      <c r="OHW35" s="4879">
        <f>SUM(OHX35:OIA35)</f>
        <v>0</v>
      </c>
      <c r="OIK35" s="7779" t="s">
        <v>3192</v>
      </c>
      <c r="OIL35" s="7779"/>
      <c r="OIM35" s="4879">
        <f>SUM(OIN35:OIQ35)</f>
        <v>0</v>
      </c>
      <c r="OJA35" s="7779" t="s">
        <v>3192</v>
      </c>
      <c r="OJB35" s="7779"/>
      <c r="OJC35" s="4879">
        <f>SUM(OJD35:OJG35)</f>
        <v>0</v>
      </c>
      <c r="OJQ35" s="7779" t="s">
        <v>3192</v>
      </c>
      <c r="OJR35" s="7779"/>
      <c r="OJS35" s="4879">
        <f>SUM(OJT35:OJW35)</f>
        <v>0</v>
      </c>
      <c r="OKG35" s="7779" t="s">
        <v>3192</v>
      </c>
      <c r="OKH35" s="7779"/>
      <c r="OKI35" s="4879">
        <f>SUM(OKJ35:OKM35)</f>
        <v>0</v>
      </c>
      <c r="OKW35" s="7779" t="s">
        <v>3192</v>
      </c>
      <c r="OKX35" s="7779"/>
      <c r="OKY35" s="4879">
        <f>SUM(OKZ35:OLC35)</f>
        <v>0</v>
      </c>
      <c r="OLM35" s="7779" t="s">
        <v>3192</v>
      </c>
      <c r="OLN35" s="7779"/>
      <c r="OLO35" s="4879">
        <f>SUM(OLP35:OLS35)</f>
        <v>0</v>
      </c>
      <c r="OMC35" s="7779" t="s">
        <v>3192</v>
      </c>
      <c r="OMD35" s="7779"/>
      <c r="OME35" s="4879">
        <f>SUM(OMF35:OMI35)</f>
        <v>0</v>
      </c>
      <c r="OMS35" s="7779" t="s">
        <v>3192</v>
      </c>
      <c r="OMT35" s="7779"/>
      <c r="OMU35" s="4879">
        <f>SUM(OMV35:OMY35)</f>
        <v>0</v>
      </c>
      <c r="ONI35" s="7779" t="s">
        <v>3192</v>
      </c>
      <c r="ONJ35" s="7779"/>
      <c r="ONK35" s="4879">
        <f>SUM(ONL35:ONO35)</f>
        <v>0</v>
      </c>
      <c r="ONY35" s="7779" t="s">
        <v>3192</v>
      </c>
      <c r="ONZ35" s="7779"/>
      <c r="OOA35" s="4879">
        <f>SUM(OOB35:OOE35)</f>
        <v>0</v>
      </c>
      <c r="OOO35" s="7779" t="s">
        <v>3192</v>
      </c>
      <c r="OOP35" s="7779"/>
      <c r="OOQ35" s="4879">
        <f>SUM(OOR35:OOU35)</f>
        <v>0</v>
      </c>
      <c r="OPE35" s="7779" t="s">
        <v>3192</v>
      </c>
      <c r="OPF35" s="7779"/>
      <c r="OPG35" s="4879">
        <f>SUM(OPH35:OPK35)</f>
        <v>0</v>
      </c>
      <c r="OPU35" s="7779" t="s">
        <v>3192</v>
      </c>
      <c r="OPV35" s="7779"/>
      <c r="OPW35" s="4879">
        <f>SUM(OPX35:OQA35)</f>
        <v>0</v>
      </c>
      <c r="OQK35" s="7779" t="s">
        <v>3192</v>
      </c>
      <c r="OQL35" s="7779"/>
      <c r="OQM35" s="4879">
        <f>SUM(OQN35:OQQ35)</f>
        <v>0</v>
      </c>
      <c r="ORA35" s="7779" t="s">
        <v>3192</v>
      </c>
      <c r="ORB35" s="7779"/>
      <c r="ORC35" s="4879">
        <f>SUM(ORD35:ORG35)</f>
        <v>0</v>
      </c>
      <c r="ORQ35" s="7779" t="s">
        <v>3192</v>
      </c>
      <c r="ORR35" s="7779"/>
      <c r="ORS35" s="4879">
        <f>SUM(ORT35:ORW35)</f>
        <v>0</v>
      </c>
      <c r="OSG35" s="7779" t="s">
        <v>3192</v>
      </c>
      <c r="OSH35" s="7779"/>
      <c r="OSI35" s="4879">
        <f>SUM(OSJ35:OSM35)</f>
        <v>0</v>
      </c>
      <c r="OSW35" s="7779" t="s">
        <v>3192</v>
      </c>
      <c r="OSX35" s="7779"/>
      <c r="OSY35" s="4879">
        <f>SUM(OSZ35:OTC35)</f>
        <v>0</v>
      </c>
      <c r="OTM35" s="7779" t="s">
        <v>3192</v>
      </c>
      <c r="OTN35" s="7779"/>
      <c r="OTO35" s="4879">
        <f>SUM(OTP35:OTS35)</f>
        <v>0</v>
      </c>
      <c r="OUC35" s="7779" t="s">
        <v>3192</v>
      </c>
      <c r="OUD35" s="7779"/>
      <c r="OUE35" s="4879">
        <f>SUM(OUF35:OUI35)</f>
        <v>0</v>
      </c>
      <c r="OUS35" s="7779" t="s">
        <v>3192</v>
      </c>
      <c r="OUT35" s="7779"/>
      <c r="OUU35" s="4879">
        <f>SUM(OUV35:OUY35)</f>
        <v>0</v>
      </c>
      <c r="OVI35" s="7779" t="s">
        <v>3192</v>
      </c>
      <c r="OVJ35" s="7779"/>
      <c r="OVK35" s="4879">
        <f>SUM(OVL35:OVO35)</f>
        <v>0</v>
      </c>
      <c r="OVY35" s="7779" t="s">
        <v>3192</v>
      </c>
      <c r="OVZ35" s="7779"/>
      <c r="OWA35" s="4879">
        <f>SUM(OWB35:OWE35)</f>
        <v>0</v>
      </c>
      <c r="OWO35" s="7779" t="s">
        <v>3192</v>
      </c>
      <c r="OWP35" s="7779"/>
      <c r="OWQ35" s="4879">
        <f>SUM(OWR35:OWU35)</f>
        <v>0</v>
      </c>
      <c r="OXE35" s="7779" t="s">
        <v>3192</v>
      </c>
      <c r="OXF35" s="7779"/>
      <c r="OXG35" s="4879">
        <f>SUM(OXH35:OXK35)</f>
        <v>0</v>
      </c>
      <c r="OXU35" s="7779" t="s">
        <v>3192</v>
      </c>
      <c r="OXV35" s="7779"/>
      <c r="OXW35" s="4879">
        <f>SUM(OXX35:OYA35)</f>
        <v>0</v>
      </c>
      <c r="OYK35" s="7779" t="s">
        <v>3192</v>
      </c>
      <c r="OYL35" s="7779"/>
      <c r="OYM35" s="4879">
        <f>SUM(OYN35:OYQ35)</f>
        <v>0</v>
      </c>
      <c r="OZA35" s="7779" t="s">
        <v>3192</v>
      </c>
      <c r="OZB35" s="7779"/>
      <c r="OZC35" s="4879">
        <f>SUM(OZD35:OZG35)</f>
        <v>0</v>
      </c>
      <c r="OZQ35" s="7779" t="s">
        <v>3192</v>
      </c>
      <c r="OZR35" s="7779"/>
      <c r="OZS35" s="4879">
        <f>SUM(OZT35:OZW35)</f>
        <v>0</v>
      </c>
      <c r="PAG35" s="7779" t="s">
        <v>3192</v>
      </c>
      <c r="PAH35" s="7779"/>
      <c r="PAI35" s="4879">
        <f>SUM(PAJ35:PAM35)</f>
        <v>0</v>
      </c>
      <c r="PAW35" s="7779" t="s">
        <v>3192</v>
      </c>
      <c r="PAX35" s="7779"/>
      <c r="PAY35" s="4879">
        <f>SUM(PAZ35:PBC35)</f>
        <v>0</v>
      </c>
      <c r="PBM35" s="7779" t="s">
        <v>3192</v>
      </c>
      <c r="PBN35" s="7779"/>
      <c r="PBO35" s="4879">
        <f>SUM(PBP35:PBS35)</f>
        <v>0</v>
      </c>
      <c r="PCC35" s="7779" t="s">
        <v>3192</v>
      </c>
      <c r="PCD35" s="7779"/>
      <c r="PCE35" s="4879">
        <f>SUM(PCF35:PCI35)</f>
        <v>0</v>
      </c>
      <c r="PCS35" s="7779" t="s">
        <v>3192</v>
      </c>
      <c r="PCT35" s="7779"/>
      <c r="PCU35" s="4879">
        <f>SUM(PCV35:PCY35)</f>
        <v>0</v>
      </c>
      <c r="PDI35" s="7779" t="s">
        <v>3192</v>
      </c>
      <c r="PDJ35" s="7779"/>
      <c r="PDK35" s="4879">
        <f>SUM(PDL35:PDO35)</f>
        <v>0</v>
      </c>
      <c r="PDY35" s="7779" t="s">
        <v>3192</v>
      </c>
      <c r="PDZ35" s="7779"/>
      <c r="PEA35" s="4879">
        <f>SUM(PEB35:PEE35)</f>
        <v>0</v>
      </c>
      <c r="PEO35" s="7779" t="s">
        <v>3192</v>
      </c>
      <c r="PEP35" s="7779"/>
      <c r="PEQ35" s="4879">
        <f>SUM(PER35:PEU35)</f>
        <v>0</v>
      </c>
      <c r="PFE35" s="7779" t="s">
        <v>3192</v>
      </c>
      <c r="PFF35" s="7779"/>
      <c r="PFG35" s="4879">
        <f>SUM(PFH35:PFK35)</f>
        <v>0</v>
      </c>
      <c r="PFU35" s="7779" t="s">
        <v>3192</v>
      </c>
      <c r="PFV35" s="7779"/>
      <c r="PFW35" s="4879">
        <f>SUM(PFX35:PGA35)</f>
        <v>0</v>
      </c>
      <c r="PGK35" s="7779" t="s">
        <v>3192</v>
      </c>
      <c r="PGL35" s="7779"/>
      <c r="PGM35" s="4879">
        <f>SUM(PGN35:PGQ35)</f>
        <v>0</v>
      </c>
      <c r="PHA35" s="7779" t="s">
        <v>3192</v>
      </c>
      <c r="PHB35" s="7779"/>
      <c r="PHC35" s="4879">
        <f>SUM(PHD35:PHG35)</f>
        <v>0</v>
      </c>
      <c r="PHQ35" s="7779" t="s">
        <v>3192</v>
      </c>
      <c r="PHR35" s="7779"/>
      <c r="PHS35" s="4879">
        <f>SUM(PHT35:PHW35)</f>
        <v>0</v>
      </c>
      <c r="PIG35" s="7779" t="s">
        <v>3192</v>
      </c>
      <c r="PIH35" s="7779"/>
      <c r="PII35" s="4879">
        <f>SUM(PIJ35:PIM35)</f>
        <v>0</v>
      </c>
      <c r="PIW35" s="7779" t="s">
        <v>3192</v>
      </c>
      <c r="PIX35" s="7779"/>
      <c r="PIY35" s="4879">
        <f>SUM(PIZ35:PJC35)</f>
        <v>0</v>
      </c>
      <c r="PJM35" s="7779" t="s">
        <v>3192</v>
      </c>
      <c r="PJN35" s="7779"/>
      <c r="PJO35" s="4879">
        <f>SUM(PJP35:PJS35)</f>
        <v>0</v>
      </c>
      <c r="PKC35" s="7779" t="s">
        <v>3192</v>
      </c>
      <c r="PKD35" s="7779"/>
      <c r="PKE35" s="4879">
        <f>SUM(PKF35:PKI35)</f>
        <v>0</v>
      </c>
      <c r="PKS35" s="7779" t="s">
        <v>3192</v>
      </c>
      <c r="PKT35" s="7779"/>
      <c r="PKU35" s="4879">
        <f>SUM(PKV35:PKY35)</f>
        <v>0</v>
      </c>
      <c r="PLI35" s="7779" t="s">
        <v>3192</v>
      </c>
      <c r="PLJ35" s="7779"/>
      <c r="PLK35" s="4879">
        <f>SUM(PLL35:PLO35)</f>
        <v>0</v>
      </c>
      <c r="PLY35" s="7779" t="s">
        <v>3192</v>
      </c>
      <c r="PLZ35" s="7779"/>
      <c r="PMA35" s="4879">
        <f>SUM(PMB35:PME35)</f>
        <v>0</v>
      </c>
      <c r="PMO35" s="7779" t="s">
        <v>3192</v>
      </c>
      <c r="PMP35" s="7779"/>
      <c r="PMQ35" s="4879">
        <f>SUM(PMR35:PMU35)</f>
        <v>0</v>
      </c>
      <c r="PNE35" s="7779" t="s">
        <v>3192</v>
      </c>
      <c r="PNF35" s="7779"/>
      <c r="PNG35" s="4879">
        <f>SUM(PNH35:PNK35)</f>
        <v>0</v>
      </c>
      <c r="PNU35" s="7779" t="s">
        <v>3192</v>
      </c>
      <c r="PNV35" s="7779"/>
      <c r="PNW35" s="4879">
        <f>SUM(PNX35:POA35)</f>
        <v>0</v>
      </c>
      <c r="POK35" s="7779" t="s">
        <v>3192</v>
      </c>
      <c r="POL35" s="7779"/>
      <c r="POM35" s="4879">
        <f>SUM(PON35:POQ35)</f>
        <v>0</v>
      </c>
      <c r="PPA35" s="7779" t="s">
        <v>3192</v>
      </c>
      <c r="PPB35" s="7779"/>
      <c r="PPC35" s="4879">
        <f>SUM(PPD35:PPG35)</f>
        <v>0</v>
      </c>
      <c r="PPQ35" s="7779" t="s">
        <v>3192</v>
      </c>
      <c r="PPR35" s="7779"/>
      <c r="PPS35" s="4879">
        <f>SUM(PPT35:PPW35)</f>
        <v>0</v>
      </c>
      <c r="PQG35" s="7779" t="s">
        <v>3192</v>
      </c>
      <c r="PQH35" s="7779"/>
      <c r="PQI35" s="4879">
        <f>SUM(PQJ35:PQM35)</f>
        <v>0</v>
      </c>
      <c r="PQW35" s="7779" t="s">
        <v>3192</v>
      </c>
      <c r="PQX35" s="7779"/>
      <c r="PQY35" s="4879">
        <f>SUM(PQZ35:PRC35)</f>
        <v>0</v>
      </c>
      <c r="PRM35" s="7779" t="s">
        <v>3192</v>
      </c>
      <c r="PRN35" s="7779"/>
      <c r="PRO35" s="4879">
        <f>SUM(PRP35:PRS35)</f>
        <v>0</v>
      </c>
      <c r="PSC35" s="7779" t="s">
        <v>3192</v>
      </c>
      <c r="PSD35" s="7779"/>
      <c r="PSE35" s="4879">
        <f>SUM(PSF35:PSI35)</f>
        <v>0</v>
      </c>
      <c r="PSS35" s="7779" t="s">
        <v>3192</v>
      </c>
      <c r="PST35" s="7779"/>
      <c r="PSU35" s="4879">
        <f>SUM(PSV35:PSY35)</f>
        <v>0</v>
      </c>
      <c r="PTI35" s="7779" t="s">
        <v>3192</v>
      </c>
      <c r="PTJ35" s="7779"/>
      <c r="PTK35" s="4879">
        <f>SUM(PTL35:PTO35)</f>
        <v>0</v>
      </c>
      <c r="PTY35" s="7779" t="s">
        <v>3192</v>
      </c>
      <c r="PTZ35" s="7779"/>
      <c r="PUA35" s="4879">
        <f>SUM(PUB35:PUE35)</f>
        <v>0</v>
      </c>
      <c r="PUO35" s="7779" t="s">
        <v>3192</v>
      </c>
      <c r="PUP35" s="7779"/>
      <c r="PUQ35" s="4879">
        <f>SUM(PUR35:PUU35)</f>
        <v>0</v>
      </c>
      <c r="PVE35" s="7779" t="s">
        <v>3192</v>
      </c>
      <c r="PVF35" s="7779"/>
      <c r="PVG35" s="4879">
        <f>SUM(PVH35:PVK35)</f>
        <v>0</v>
      </c>
      <c r="PVU35" s="7779" t="s">
        <v>3192</v>
      </c>
      <c r="PVV35" s="7779"/>
      <c r="PVW35" s="4879">
        <f>SUM(PVX35:PWA35)</f>
        <v>0</v>
      </c>
      <c r="PWK35" s="7779" t="s">
        <v>3192</v>
      </c>
      <c r="PWL35" s="7779"/>
      <c r="PWM35" s="4879">
        <f>SUM(PWN35:PWQ35)</f>
        <v>0</v>
      </c>
      <c r="PXA35" s="7779" t="s">
        <v>3192</v>
      </c>
      <c r="PXB35" s="7779"/>
      <c r="PXC35" s="4879">
        <f>SUM(PXD35:PXG35)</f>
        <v>0</v>
      </c>
      <c r="PXQ35" s="7779" t="s">
        <v>3192</v>
      </c>
      <c r="PXR35" s="7779"/>
      <c r="PXS35" s="4879">
        <f>SUM(PXT35:PXW35)</f>
        <v>0</v>
      </c>
      <c r="PYG35" s="7779" t="s">
        <v>3192</v>
      </c>
      <c r="PYH35" s="7779"/>
      <c r="PYI35" s="4879">
        <f>SUM(PYJ35:PYM35)</f>
        <v>0</v>
      </c>
      <c r="PYW35" s="7779" t="s">
        <v>3192</v>
      </c>
      <c r="PYX35" s="7779"/>
      <c r="PYY35" s="4879">
        <f>SUM(PYZ35:PZC35)</f>
        <v>0</v>
      </c>
      <c r="PZM35" s="7779" t="s">
        <v>3192</v>
      </c>
      <c r="PZN35" s="7779"/>
      <c r="PZO35" s="4879">
        <f>SUM(PZP35:PZS35)</f>
        <v>0</v>
      </c>
      <c r="QAC35" s="7779" t="s">
        <v>3192</v>
      </c>
      <c r="QAD35" s="7779"/>
      <c r="QAE35" s="4879">
        <f>SUM(QAF35:QAI35)</f>
        <v>0</v>
      </c>
      <c r="QAS35" s="7779" t="s">
        <v>3192</v>
      </c>
      <c r="QAT35" s="7779"/>
      <c r="QAU35" s="4879">
        <f>SUM(QAV35:QAY35)</f>
        <v>0</v>
      </c>
      <c r="QBI35" s="7779" t="s">
        <v>3192</v>
      </c>
      <c r="QBJ35" s="7779"/>
      <c r="QBK35" s="4879">
        <f>SUM(QBL35:QBO35)</f>
        <v>0</v>
      </c>
      <c r="QBY35" s="7779" t="s">
        <v>3192</v>
      </c>
      <c r="QBZ35" s="7779"/>
      <c r="QCA35" s="4879">
        <f>SUM(QCB35:QCE35)</f>
        <v>0</v>
      </c>
      <c r="QCO35" s="7779" t="s">
        <v>3192</v>
      </c>
      <c r="QCP35" s="7779"/>
      <c r="QCQ35" s="4879">
        <f>SUM(QCR35:QCU35)</f>
        <v>0</v>
      </c>
      <c r="QDE35" s="7779" t="s">
        <v>3192</v>
      </c>
      <c r="QDF35" s="7779"/>
      <c r="QDG35" s="4879">
        <f>SUM(QDH35:QDK35)</f>
        <v>0</v>
      </c>
      <c r="QDU35" s="7779" t="s">
        <v>3192</v>
      </c>
      <c r="QDV35" s="7779"/>
      <c r="QDW35" s="4879">
        <f>SUM(QDX35:QEA35)</f>
        <v>0</v>
      </c>
      <c r="QEK35" s="7779" t="s">
        <v>3192</v>
      </c>
      <c r="QEL35" s="7779"/>
      <c r="QEM35" s="4879">
        <f>SUM(QEN35:QEQ35)</f>
        <v>0</v>
      </c>
      <c r="QFA35" s="7779" t="s">
        <v>3192</v>
      </c>
      <c r="QFB35" s="7779"/>
      <c r="QFC35" s="4879">
        <f>SUM(QFD35:QFG35)</f>
        <v>0</v>
      </c>
      <c r="QFQ35" s="7779" t="s">
        <v>3192</v>
      </c>
      <c r="QFR35" s="7779"/>
      <c r="QFS35" s="4879">
        <f>SUM(QFT35:QFW35)</f>
        <v>0</v>
      </c>
      <c r="QGG35" s="7779" t="s">
        <v>3192</v>
      </c>
      <c r="QGH35" s="7779"/>
      <c r="QGI35" s="4879">
        <f>SUM(QGJ35:QGM35)</f>
        <v>0</v>
      </c>
      <c r="QGW35" s="7779" t="s">
        <v>3192</v>
      </c>
      <c r="QGX35" s="7779"/>
      <c r="QGY35" s="4879">
        <f>SUM(QGZ35:QHC35)</f>
        <v>0</v>
      </c>
      <c r="QHM35" s="7779" t="s">
        <v>3192</v>
      </c>
      <c r="QHN35" s="7779"/>
      <c r="QHO35" s="4879">
        <f>SUM(QHP35:QHS35)</f>
        <v>0</v>
      </c>
      <c r="QIC35" s="7779" t="s">
        <v>3192</v>
      </c>
      <c r="QID35" s="7779"/>
      <c r="QIE35" s="4879">
        <f>SUM(QIF35:QII35)</f>
        <v>0</v>
      </c>
      <c r="QIS35" s="7779" t="s">
        <v>3192</v>
      </c>
      <c r="QIT35" s="7779"/>
      <c r="QIU35" s="4879">
        <f>SUM(QIV35:QIY35)</f>
        <v>0</v>
      </c>
      <c r="QJI35" s="7779" t="s">
        <v>3192</v>
      </c>
      <c r="QJJ35" s="7779"/>
      <c r="QJK35" s="4879">
        <f>SUM(QJL35:QJO35)</f>
        <v>0</v>
      </c>
      <c r="QJY35" s="7779" t="s">
        <v>3192</v>
      </c>
      <c r="QJZ35" s="7779"/>
      <c r="QKA35" s="4879">
        <f>SUM(QKB35:QKE35)</f>
        <v>0</v>
      </c>
      <c r="QKO35" s="7779" t="s">
        <v>3192</v>
      </c>
      <c r="QKP35" s="7779"/>
      <c r="QKQ35" s="4879">
        <f>SUM(QKR35:QKU35)</f>
        <v>0</v>
      </c>
      <c r="QLE35" s="7779" t="s">
        <v>3192</v>
      </c>
      <c r="QLF35" s="7779"/>
      <c r="QLG35" s="4879">
        <f>SUM(QLH35:QLK35)</f>
        <v>0</v>
      </c>
      <c r="QLU35" s="7779" t="s">
        <v>3192</v>
      </c>
      <c r="QLV35" s="7779"/>
      <c r="QLW35" s="4879">
        <f>SUM(QLX35:QMA35)</f>
        <v>0</v>
      </c>
      <c r="QMK35" s="7779" t="s">
        <v>3192</v>
      </c>
      <c r="QML35" s="7779"/>
      <c r="QMM35" s="4879">
        <f>SUM(QMN35:QMQ35)</f>
        <v>0</v>
      </c>
      <c r="QNA35" s="7779" t="s">
        <v>3192</v>
      </c>
      <c r="QNB35" s="7779"/>
      <c r="QNC35" s="4879">
        <f>SUM(QND35:QNG35)</f>
        <v>0</v>
      </c>
      <c r="QNQ35" s="7779" t="s">
        <v>3192</v>
      </c>
      <c r="QNR35" s="7779"/>
      <c r="QNS35" s="4879">
        <f>SUM(QNT35:QNW35)</f>
        <v>0</v>
      </c>
      <c r="QOG35" s="7779" t="s">
        <v>3192</v>
      </c>
      <c r="QOH35" s="7779"/>
      <c r="QOI35" s="4879">
        <f>SUM(QOJ35:QOM35)</f>
        <v>0</v>
      </c>
      <c r="QOW35" s="7779" t="s">
        <v>3192</v>
      </c>
      <c r="QOX35" s="7779"/>
      <c r="QOY35" s="4879">
        <f>SUM(QOZ35:QPC35)</f>
        <v>0</v>
      </c>
      <c r="QPM35" s="7779" t="s">
        <v>3192</v>
      </c>
      <c r="QPN35" s="7779"/>
      <c r="QPO35" s="4879">
        <f>SUM(QPP35:QPS35)</f>
        <v>0</v>
      </c>
      <c r="QQC35" s="7779" t="s">
        <v>3192</v>
      </c>
      <c r="QQD35" s="7779"/>
      <c r="QQE35" s="4879">
        <f>SUM(QQF35:QQI35)</f>
        <v>0</v>
      </c>
      <c r="QQS35" s="7779" t="s">
        <v>3192</v>
      </c>
      <c r="QQT35" s="7779"/>
      <c r="QQU35" s="4879">
        <f>SUM(QQV35:QQY35)</f>
        <v>0</v>
      </c>
      <c r="QRI35" s="7779" t="s">
        <v>3192</v>
      </c>
      <c r="QRJ35" s="7779"/>
      <c r="QRK35" s="4879">
        <f>SUM(QRL35:QRO35)</f>
        <v>0</v>
      </c>
      <c r="QRY35" s="7779" t="s">
        <v>3192</v>
      </c>
      <c r="QRZ35" s="7779"/>
      <c r="QSA35" s="4879">
        <f>SUM(QSB35:QSE35)</f>
        <v>0</v>
      </c>
      <c r="QSO35" s="7779" t="s">
        <v>3192</v>
      </c>
      <c r="QSP35" s="7779"/>
      <c r="QSQ35" s="4879">
        <f>SUM(QSR35:QSU35)</f>
        <v>0</v>
      </c>
      <c r="QTE35" s="7779" t="s">
        <v>3192</v>
      </c>
      <c r="QTF35" s="7779"/>
      <c r="QTG35" s="4879">
        <f>SUM(QTH35:QTK35)</f>
        <v>0</v>
      </c>
      <c r="QTU35" s="7779" t="s">
        <v>3192</v>
      </c>
      <c r="QTV35" s="7779"/>
      <c r="QTW35" s="4879">
        <f>SUM(QTX35:QUA35)</f>
        <v>0</v>
      </c>
      <c r="QUK35" s="7779" t="s">
        <v>3192</v>
      </c>
      <c r="QUL35" s="7779"/>
      <c r="QUM35" s="4879">
        <f>SUM(QUN35:QUQ35)</f>
        <v>0</v>
      </c>
      <c r="QVA35" s="7779" t="s">
        <v>3192</v>
      </c>
      <c r="QVB35" s="7779"/>
      <c r="QVC35" s="4879">
        <f>SUM(QVD35:QVG35)</f>
        <v>0</v>
      </c>
      <c r="QVQ35" s="7779" t="s">
        <v>3192</v>
      </c>
      <c r="QVR35" s="7779"/>
      <c r="QVS35" s="4879">
        <f>SUM(QVT35:QVW35)</f>
        <v>0</v>
      </c>
      <c r="QWG35" s="7779" t="s">
        <v>3192</v>
      </c>
      <c r="QWH35" s="7779"/>
      <c r="QWI35" s="4879">
        <f>SUM(QWJ35:QWM35)</f>
        <v>0</v>
      </c>
      <c r="QWW35" s="7779" t="s">
        <v>3192</v>
      </c>
      <c r="QWX35" s="7779"/>
      <c r="QWY35" s="4879">
        <f>SUM(QWZ35:QXC35)</f>
        <v>0</v>
      </c>
      <c r="QXM35" s="7779" t="s">
        <v>3192</v>
      </c>
      <c r="QXN35" s="7779"/>
      <c r="QXO35" s="4879">
        <f>SUM(QXP35:QXS35)</f>
        <v>0</v>
      </c>
      <c r="QYC35" s="7779" t="s">
        <v>3192</v>
      </c>
      <c r="QYD35" s="7779"/>
      <c r="QYE35" s="4879">
        <f>SUM(QYF35:QYI35)</f>
        <v>0</v>
      </c>
      <c r="QYS35" s="7779" t="s">
        <v>3192</v>
      </c>
      <c r="QYT35" s="7779"/>
      <c r="QYU35" s="4879">
        <f>SUM(QYV35:QYY35)</f>
        <v>0</v>
      </c>
      <c r="QZI35" s="7779" t="s">
        <v>3192</v>
      </c>
      <c r="QZJ35" s="7779"/>
      <c r="QZK35" s="4879">
        <f>SUM(QZL35:QZO35)</f>
        <v>0</v>
      </c>
      <c r="QZY35" s="7779" t="s">
        <v>3192</v>
      </c>
      <c r="QZZ35" s="7779"/>
      <c r="RAA35" s="4879">
        <f>SUM(RAB35:RAE35)</f>
        <v>0</v>
      </c>
      <c r="RAO35" s="7779" t="s">
        <v>3192</v>
      </c>
      <c r="RAP35" s="7779"/>
      <c r="RAQ35" s="4879">
        <f>SUM(RAR35:RAU35)</f>
        <v>0</v>
      </c>
      <c r="RBE35" s="7779" t="s">
        <v>3192</v>
      </c>
      <c r="RBF35" s="7779"/>
      <c r="RBG35" s="4879">
        <f>SUM(RBH35:RBK35)</f>
        <v>0</v>
      </c>
      <c r="RBU35" s="7779" t="s">
        <v>3192</v>
      </c>
      <c r="RBV35" s="7779"/>
      <c r="RBW35" s="4879">
        <f>SUM(RBX35:RCA35)</f>
        <v>0</v>
      </c>
      <c r="RCK35" s="7779" t="s">
        <v>3192</v>
      </c>
      <c r="RCL35" s="7779"/>
      <c r="RCM35" s="4879">
        <f>SUM(RCN35:RCQ35)</f>
        <v>0</v>
      </c>
      <c r="RDA35" s="7779" t="s">
        <v>3192</v>
      </c>
      <c r="RDB35" s="7779"/>
      <c r="RDC35" s="4879">
        <f>SUM(RDD35:RDG35)</f>
        <v>0</v>
      </c>
      <c r="RDQ35" s="7779" t="s">
        <v>3192</v>
      </c>
      <c r="RDR35" s="7779"/>
      <c r="RDS35" s="4879">
        <f>SUM(RDT35:RDW35)</f>
        <v>0</v>
      </c>
      <c r="REG35" s="7779" t="s">
        <v>3192</v>
      </c>
      <c r="REH35" s="7779"/>
      <c r="REI35" s="4879">
        <f>SUM(REJ35:REM35)</f>
        <v>0</v>
      </c>
      <c r="REW35" s="7779" t="s">
        <v>3192</v>
      </c>
      <c r="REX35" s="7779"/>
      <c r="REY35" s="4879">
        <f>SUM(REZ35:RFC35)</f>
        <v>0</v>
      </c>
      <c r="RFM35" s="7779" t="s">
        <v>3192</v>
      </c>
      <c r="RFN35" s="7779"/>
      <c r="RFO35" s="4879">
        <f>SUM(RFP35:RFS35)</f>
        <v>0</v>
      </c>
      <c r="RGC35" s="7779" t="s">
        <v>3192</v>
      </c>
      <c r="RGD35" s="7779"/>
      <c r="RGE35" s="4879">
        <f>SUM(RGF35:RGI35)</f>
        <v>0</v>
      </c>
      <c r="RGS35" s="7779" t="s">
        <v>3192</v>
      </c>
      <c r="RGT35" s="7779"/>
      <c r="RGU35" s="4879">
        <f>SUM(RGV35:RGY35)</f>
        <v>0</v>
      </c>
      <c r="RHI35" s="7779" t="s">
        <v>3192</v>
      </c>
      <c r="RHJ35" s="7779"/>
      <c r="RHK35" s="4879">
        <f>SUM(RHL35:RHO35)</f>
        <v>0</v>
      </c>
      <c r="RHY35" s="7779" t="s">
        <v>3192</v>
      </c>
      <c r="RHZ35" s="7779"/>
      <c r="RIA35" s="4879">
        <f>SUM(RIB35:RIE35)</f>
        <v>0</v>
      </c>
      <c r="RIO35" s="7779" t="s">
        <v>3192</v>
      </c>
      <c r="RIP35" s="7779"/>
      <c r="RIQ35" s="4879">
        <f>SUM(RIR35:RIU35)</f>
        <v>0</v>
      </c>
      <c r="RJE35" s="7779" t="s">
        <v>3192</v>
      </c>
      <c r="RJF35" s="7779"/>
      <c r="RJG35" s="4879">
        <f>SUM(RJH35:RJK35)</f>
        <v>0</v>
      </c>
      <c r="RJU35" s="7779" t="s">
        <v>3192</v>
      </c>
      <c r="RJV35" s="7779"/>
      <c r="RJW35" s="4879">
        <f>SUM(RJX35:RKA35)</f>
        <v>0</v>
      </c>
      <c r="RKK35" s="7779" t="s">
        <v>3192</v>
      </c>
      <c r="RKL35" s="7779"/>
      <c r="RKM35" s="4879">
        <f>SUM(RKN35:RKQ35)</f>
        <v>0</v>
      </c>
      <c r="RLA35" s="7779" t="s">
        <v>3192</v>
      </c>
      <c r="RLB35" s="7779"/>
      <c r="RLC35" s="4879">
        <f>SUM(RLD35:RLG35)</f>
        <v>0</v>
      </c>
      <c r="RLQ35" s="7779" t="s">
        <v>3192</v>
      </c>
      <c r="RLR35" s="7779"/>
      <c r="RLS35" s="4879">
        <f>SUM(RLT35:RLW35)</f>
        <v>0</v>
      </c>
      <c r="RMG35" s="7779" t="s">
        <v>3192</v>
      </c>
      <c r="RMH35" s="7779"/>
      <c r="RMI35" s="4879">
        <f>SUM(RMJ35:RMM35)</f>
        <v>0</v>
      </c>
      <c r="RMW35" s="7779" t="s">
        <v>3192</v>
      </c>
      <c r="RMX35" s="7779"/>
      <c r="RMY35" s="4879">
        <f>SUM(RMZ35:RNC35)</f>
        <v>0</v>
      </c>
      <c r="RNM35" s="7779" t="s">
        <v>3192</v>
      </c>
      <c r="RNN35" s="7779"/>
      <c r="RNO35" s="4879">
        <f>SUM(RNP35:RNS35)</f>
        <v>0</v>
      </c>
      <c r="ROC35" s="7779" t="s">
        <v>3192</v>
      </c>
      <c r="ROD35" s="7779"/>
      <c r="ROE35" s="4879">
        <f>SUM(ROF35:ROI35)</f>
        <v>0</v>
      </c>
      <c r="ROS35" s="7779" t="s">
        <v>3192</v>
      </c>
      <c r="ROT35" s="7779"/>
      <c r="ROU35" s="4879">
        <f>SUM(ROV35:ROY35)</f>
        <v>0</v>
      </c>
      <c r="RPI35" s="7779" t="s">
        <v>3192</v>
      </c>
      <c r="RPJ35" s="7779"/>
      <c r="RPK35" s="4879">
        <f>SUM(RPL35:RPO35)</f>
        <v>0</v>
      </c>
      <c r="RPY35" s="7779" t="s">
        <v>3192</v>
      </c>
      <c r="RPZ35" s="7779"/>
      <c r="RQA35" s="4879">
        <f>SUM(RQB35:RQE35)</f>
        <v>0</v>
      </c>
      <c r="RQO35" s="7779" t="s">
        <v>3192</v>
      </c>
      <c r="RQP35" s="7779"/>
      <c r="RQQ35" s="4879">
        <f>SUM(RQR35:RQU35)</f>
        <v>0</v>
      </c>
      <c r="RRE35" s="7779" t="s">
        <v>3192</v>
      </c>
      <c r="RRF35" s="7779"/>
      <c r="RRG35" s="4879">
        <f>SUM(RRH35:RRK35)</f>
        <v>0</v>
      </c>
      <c r="RRU35" s="7779" t="s">
        <v>3192</v>
      </c>
      <c r="RRV35" s="7779"/>
      <c r="RRW35" s="4879">
        <f>SUM(RRX35:RSA35)</f>
        <v>0</v>
      </c>
      <c r="RSK35" s="7779" t="s">
        <v>3192</v>
      </c>
      <c r="RSL35" s="7779"/>
      <c r="RSM35" s="4879">
        <f>SUM(RSN35:RSQ35)</f>
        <v>0</v>
      </c>
      <c r="RTA35" s="7779" t="s">
        <v>3192</v>
      </c>
      <c r="RTB35" s="7779"/>
      <c r="RTC35" s="4879">
        <f>SUM(RTD35:RTG35)</f>
        <v>0</v>
      </c>
      <c r="RTQ35" s="7779" t="s">
        <v>3192</v>
      </c>
      <c r="RTR35" s="7779"/>
      <c r="RTS35" s="4879">
        <f>SUM(RTT35:RTW35)</f>
        <v>0</v>
      </c>
      <c r="RUG35" s="7779" t="s">
        <v>3192</v>
      </c>
      <c r="RUH35" s="7779"/>
      <c r="RUI35" s="4879">
        <f>SUM(RUJ35:RUM35)</f>
        <v>0</v>
      </c>
      <c r="RUW35" s="7779" t="s">
        <v>3192</v>
      </c>
      <c r="RUX35" s="7779"/>
      <c r="RUY35" s="4879">
        <f>SUM(RUZ35:RVC35)</f>
        <v>0</v>
      </c>
      <c r="RVM35" s="7779" t="s">
        <v>3192</v>
      </c>
      <c r="RVN35" s="7779"/>
      <c r="RVO35" s="4879">
        <f>SUM(RVP35:RVS35)</f>
        <v>0</v>
      </c>
      <c r="RWC35" s="7779" t="s">
        <v>3192</v>
      </c>
      <c r="RWD35" s="7779"/>
      <c r="RWE35" s="4879">
        <f>SUM(RWF35:RWI35)</f>
        <v>0</v>
      </c>
      <c r="RWS35" s="7779" t="s">
        <v>3192</v>
      </c>
      <c r="RWT35" s="7779"/>
      <c r="RWU35" s="4879">
        <f>SUM(RWV35:RWY35)</f>
        <v>0</v>
      </c>
      <c r="RXI35" s="7779" t="s">
        <v>3192</v>
      </c>
      <c r="RXJ35" s="7779"/>
      <c r="RXK35" s="4879">
        <f>SUM(RXL35:RXO35)</f>
        <v>0</v>
      </c>
      <c r="RXY35" s="7779" t="s">
        <v>3192</v>
      </c>
      <c r="RXZ35" s="7779"/>
      <c r="RYA35" s="4879">
        <f>SUM(RYB35:RYE35)</f>
        <v>0</v>
      </c>
      <c r="RYO35" s="7779" t="s">
        <v>3192</v>
      </c>
      <c r="RYP35" s="7779"/>
      <c r="RYQ35" s="4879">
        <f>SUM(RYR35:RYU35)</f>
        <v>0</v>
      </c>
      <c r="RZE35" s="7779" t="s">
        <v>3192</v>
      </c>
      <c r="RZF35" s="7779"/>
      <c r="RZG35" s="4879">
        <f>SUM(RZH35:RZK35)</f>
        <v>0</v>
      </c>
      <c r="RZU35" s="7779" t="s">
        <v>3192</v>
      </c>
      <c r="RZV35" s="7779"/>
      <c r="RZW35" s="4879">
        <f>SUM(RZX35:SAA35)</f>
        <v>0</v>
      </c>
      <c r="SAK35" s="7779" t="s">
        <v>3192</v>
      </c>
      <c r="SAL35" s="7779"/>
      <c r="SAM35" s="4879">
        <f>SUM(SAN35:SAQ35)</f>
        <v>0</v>
      </c>
      <c r="SBA35" s="7779" t="s">
        <v>3192</v>
      </c>
      <c r="SBB35" s="7779"/>
      <c r="SBC35" s="4879">
        <f>SUM(SBD35:SBG35)</f>
        <v>0</v>
      </c>
      <c r="SBQ35" s="7779" t="s">
        <v>3192</v>
      </c>
      <c r="SBR35" s="7779"/>
      <c r="SBS35" s="4879">
        <f>SUM(SBT35:SBW35)</f>
        <v>0</v>
      </c>
      <c r="SCG35" s="7779" t="s">
        <v>3192</v>
      </c>
      <c r="SCH35" s="7779"/>
      <c r="SCI35" s="4879">
        <f>SUM(SCJ35:SCM35)</f>
        <v>0</v>
      </c>
      <c r="SCW35" s="7779" t="s">
        <v>3192</v>
      </c>
      <c r="SCX35" s="7779"/>
      <c r="SCY35" s="4879">
        <f>SUM(SCZ35:SDC35)</f>
        <v>0</v>
      </c>
      <c r="SDM35" s="7779" t="s">
        <v>3192</v>
      </c>
      <c r="SDN35" s="7779"/>
      <c r="SDO35" s="4879">
        <f>SUM(SDP35:SDS35)</f>
        <v>0</v>
      </c>
      <c r="SEC35" s="7779" t="s">
        <v>3192</v>
      </c>
      <c r="SED35" s="7779"/>
      <c r="SEE35" s="4879">
        <f>SUM(SEF35:SEI35)</f>
        <v>0</v>
      </c>
      <c r="SES35" s="7779" t="s">
        <v>3192</v>
      </c>
      <c r="SET35" s="7779"/>
      <c r="SEU35" s="4879">
        <f>SUM(SEV35:SEY35)</f>
        <v>0</v>
      </c>
      <c r="SFI35" s="7779" t="s">
        <v>3192</v>
      </c>
      <c r="SFJ35" s="7779"/>
      <c r="SFK35" s="4879">
        <f>SUM(SFL35:SFO35)</f>
        <v>0</v>
      </c>
      <c r="SFY35" s="7779" t="s">
        <v>3192</v>
      </c>
      <c r="SFZ35" s="7779"/>
      <c r="SGA35" s="4879">
        <f>SUM(SGB35:SGE35)</f>
        <v>0</v>
      </c>
      <c r="SGO35" s="7779" t="s">
        <v>3192</v>
      </c>
      <c r="SGP35" s="7779"/>
      <c r="SGQ35" s="4879">
        <f>SUM(SGR35:SGU35)</f>
        <v>0</v>
      </c>
      <c r="SHE35" s="7779" t="s">
        <v>3192</v>
      </c>
      <c r="SHF35" s="7779"/>
      <c r="SHG35" s="4879">
        <f>SUM(SHH35:SHK35)</f>
        <v>0</v>
      </c>
      <c r="SHU35" s="7779" t="s">
        <v>3192</v>
      </c>
      <c r="SHV35" s="7779"/>
      <c r="SHW35" s="4879">
        <f>SUM(SHX35:SIA35)</f>
        <v>0</v>
      </c>
      <c r="SIK35" s="7779" t="s">
        <v>3192</v>
      </c>
      <c r="SIL35" s="7779"/>
      <c r="SIM35" s="4879">
        <f>SUM(SIN35:SIQ35)</f>
        <v>0</v>
      </c>
      <c r="SJA35" s="7779" t="s">
        <v>3192</v>
      </c>
      <c r="SJB35" s="7779"/>
      <c r="SJC35" s="4879">
        <f>SUM(SJD35:SJG35)</f>
        <v>0</v>
      </c>
      <c r="SJQ35" s="7779" t="s">
        <v>3192</v>
      </c>
      <c r="SJR35" s="7779"/>
      <c r="SJS35" s="4879">
        <f>SUM(SJT35:SJW35)</f>
        <v>0</v>
      </c>
      <c r="SKG35" s="7779" t="s">
        <v>3192</v>
      </c>
      <c r="SKH35" s="7779"/>
      <c r="SKI35" s="4879">
        <f>SUM(SKJ35:SKM35)</f>
        <v>0</v>
      </c>
      <c r="SKW35" s="7779" t="s">
        <v>3192</v>
      </c>
      <c r="SKX35" s="7779"/>
      <c r="SKY35" s="4879">
        <f>SUM(SKZ35:SLC35)</f>
        <v>0</v>
      </c>
      <c r="SLM35" s="7779" t="s">
        <v>3192</v>
      </c>
      <c r="SLN35" s="7779"/>
      <c r="SLO35" s="4879">
        <f>SUM(SLP35:SLS35)</f>
        <v>0</v>
      </c>
      <c r="SMC35" s="7779" t="s">
        <v>3192</v>
      </c>
      <c r="SMD35" s="7779"/>
      <c r="SME35" s="4879">
        <f>SUM(SMF35:SMI35)</f>
        <v>0</v>
      </c>
      <c r="SMS35" s="7779" t="s">
        <v>3192</v>
      </c>
      <c r="SMT35" s="7779"/>
      <c r="SMU35" s="4879">
        <f>SUM(SMV35:SMY35)</f>
        <v>0</v>
      </c>
      <c r="SNI35" s="7779" t="s">
        <v>3192</v>
      </c>
      <c r="SNJ35" s="7779"/>
      <c r="SNK35" s="4879">
        <f>SUM(SNL35:SNO35)</f>
        <v>0</v>
      </c>
      <c r="SNY35" s="7779" t="s">
        <v>3192</v>
      </c>
      <c r="SNZ35" s="7779"/>
      <c r="SOA35" s="4879">
        <f>SUM(SOB35:SOE35)</f>
        <v>0</v>
      </c>
      <c r="SOO35" s="7779" t="s">
        <v>3192</v>
      </c>
      <c r="SOP35" s="7779"/>
      <c r="SOQ35" s="4879">
        <f>SUM(SOR35:SOU35)</f>
        <v>0</v>
      </c>
      <c r="SPE35" s="7779" t="s">
        <v>3192</v>
      </c>
      <c r="SPF35" s="7779"/>
      <c r="SPG35" s="4879">
        <f>SUM(SPH35:SPK35)</f>
        <v>0</v>
      </c>
      <c r="SPU35" s="7779" t="s">
        <v>3192</v>
      </c>
      <c r="SPV35" s="7779"/>
      <c r="SPW35" s="4879">
        <f>SUM(SPX35:SQA35)</f>
        <v>0</v>
      </c>
      <c r="SQK35" s="7779" t="s">
        <v>3192</v>
      </c>
      <c r="SQL35" s="7779"/>
      <c r="SQM35" s="4879">
        <f>SUM(SQN35:SQQ35)</f>
        <v>0</v>
      </c>
      <c r="SRA35" s="7779" t="s">
        <v>3192</v>
      </c>
      <c r="SRB35" s="7779"/>
      <c r="SRC35" s="4879">
        <f>SUM(SRD35:SRG35)</f>
        <v>0</v>
      </c>
      <c r="SRQ35" s="7779" t="s">
        <v>3192</v>
      </c>
      <c r="SRR35" s="7779"/>
      <c r="SRS35" s="4879">
        <f>SUM(SRT35:SRW35)</f>
        <v>0</v>
      </c>
      <c r="SSG35" s="7779" t="s">
        <v>3192</v>
      </c>
      <c r="SSH35" s="7779"/>
      <c r="SSI35" s="4879">
        <f>SUM(SSJ35:SSM35)</f>
        <v>0</v>
      </c>
      <c r="SSW35" s="7779" t="s">
        <v>3192</v>
      </c>
      <c r="SSX35" s="7779"/>
      <c r="SSY35" s="4879">
        <f>SUM(SSZ35:STC35)</f>
        <v>0</v>
      </c>
      <c r="STM35" s="7779" t="s">
        <v>3192</v>
      </c>
      <c r="STN35" s="7779"/>
      <c r="STO35" s="4879">
        <f>SUM(STP35:STS35)</f>
        <v>0</v>
      </c>
      <c r="SUC35" s="7779" t="s">
        <v>3192</v>
      </c>
      <c r="SUD35" s="7779"/>
      <c r="SUE35" s="4879">
        <f>SUM(SUF35:SUI35)</f>
        <v>0</v>
      </c>
      <c r="SUS35" s="7779" t="s">
        <v>3192</v>
      </c>
      <c r="SUT35" s="7779"/>
      <c r="SUU35" s="4879">
        <f>SUM(SUV35:SUY35)</f>
        <v>0</v>
      </c>
      <c r="SVI35" s="7779" t="s">
        <v>3192</v>
      </c>
      <c r="SVJ35" s="7779"/>
      <c r="SVK35" s="4879">
        <f>SUM(SVL35:SVO35)</f>
        <v>0</v>
      </c>
      <c r="SVY35" s="7779" t="s">
        <v>3192</v>
      </c>
      <c r="SVZ35" s="7779"/>
      <c r="SWA35" s="4879">
        <f>SUM(SWB35:SWE35)</f>
        <v>0</v>
      </c>
      <c r="SWO35" s="7779" t="s">
        <v>3192</v>
      </c>
      <c r="SWP35" s="7779"/>
      <c r="SWQ35" s="4879">
        <f>SUM(SWR35:SWU35)</f>
        <v>0</v>
      </c>
      <c r="SXE35" s="7779" t="s">
        <v>3192</v>
      </c>
      <c r="SXF35" s="7779"/>
      <c r="SXG35" s="4879">
        <f>SUM(SXH35:SXK35)</f>
        <v>0</v>
      </c>
      <c r="SXU35" s="7779" t="s">
        <v>3192</v>
      </c>
      <c r="SXV35" s="7779"/>
      <c r="SXW35" s="4879">
        <f>SUM(SXX35:SYA35)</f>
        <v>0</v>
      </c>
      <c r="SYK35" s="7779" t="s">
        <v>3192</v>
      </c>
      <c r="SYL35" s="7779"/>
      <c r="SYM35" s="4879">
        <f>SUM(SYN35:SYQ35)</f>
        <v>0</v>
      </c>
      <c r="SZA35" s="7779" t="s">
        <v>3192</v>
      </c>
      <c r="SZB35" s="7779"/>
      <c r="SZC35" s="4879">
        <f>SUM(SZD35:SZG35)</f>
        <v>0</v>
      </c>
      <c r="SZQ35" s="7779" t="s">
        <v>3192</v>
      </c>
      <c r="SZR35" s="7779"/>
      <c r="SZS35" s="4879">
        <f>SUM(SZT35:SZW35)</f>
        <v>0</v>
      </c>
      <c r="TAG35" s="7779" t="s">
        <v>3192</v>
      </c>
      <c r="TAH35" s="7779"/>
      <c r="TAI35" s="4879">
        <f>SUM(TAJ35:TAM35)</f>
        <v>0</v>
      </c>
      <c r="TAW35" s="7779" t="s">
        <v>3192</v>
      </c>
      <c r="TAX35" s="7779"/>
      <c r="TAY35" s="4879">
        <f>SUM(TAZ35:TBC35)</f>
        <v>0</v>
      </c>
      <c r="TBM35" s="7779" t="s">
        <v>3192</v>
      </c>
      <c r="TBN35" s="7779"/>
      <c r="TBO35" s="4879">
        <f>SUM(TBP35:TBS35)</f>
        <v>0</v>
      </c>
      <c r="TCC35" s="7779" t="s">
        <v>3192</v>
      </c>
      <c r="TCD35" s="7779"/>
      <c r="TCE35" s="4879">
        <f>SUM(TCF35:TCI35)</f>
        <v>0</v>
      </c>
      <c r="TCS35" s="7779" t="s">
        <v>3192</v>
      </c>
      <c r="TCT35" s="7779"/>
      <c r="TCU35" s="4879">
        <f>SUM(TCV35:TCY35)</f>
        <v>0</v>
      </c>
      <c r="TDI35" s="7779" t="s">
        <v>3192</v>
      </c>
      <c r="TDJ35" s="7779"/>
      <c r="TDK35" s="4879">
        <f>SUM(TDL35:TDO35)</f>
        <v>0</v>
      </c>
      <c r="TDY35" s="7779" t="s">
        <v>3192</v>
      </c>
      <c r="TDZ35" s="7779"/>
      <c r="TEA35" s="4879">
        <f>SUM(TEB35:TEE35)</f>
        <v>0</v>
      </c>
      <c r="TEO35" s="7779" t="s">
        <v>3192</v>
      </c>
      <c r="TEP35" s="7779"/>
      <c r="TEQ35" s="4879">
        <f>SUM(TER35:TEU35)</f>
        <v>0</v>
      </c>
      <c r="TFE35" s="7779" t="s">
        <v>3192</v>
      </c>
      <c r="TFF35" s="7779"/>
      <c r="TFG35" s="4879">
        <f>SUM(TFH35:TFK35)</f>
        <v>0</v>
      </c>
      <c r="TFU35" s="7779" t="s">
        <v>3192</v>
      </c>
      <c r="TFV35" s="7779"/>
      <c r="TFW35" s="4879">
        <f>SUM(TFX35:TGA35)</f>
        <v>0</v>
      </c>
      <c r="TGK35" s="7779" t="s">
        <v>3192</v>
      </c>
      <c r="TGL35" s="7779"/>
      <c r="TGM35" s="4879">
        <f>SUM(TGN35:TGQ35)</f>
        <v>0</v>
      </c>
      <c r="THA35" s="7779" t="s">
        <v>3192</v>
      </c>
      <c r="THB35" s="7779"/>
      <c r="THC35" s="4879">
        <f>SUM(THD35:THG35)</f>
        <v>0</v>
      </c>
      <c r="THQ35" s="7779" t="s">
        <v>3192</v>
      </c>
      <c r="THR35" s="7779"/>
      <c r="THS35" s="4879">
        <f>SUM(THT35:THW35)</f>
        <v>0</v>
      </c>
      <c r="TIG35" s="7779" t="s">
        <v>3192</v>
      </c>
      <c r="TIH35" s="7779"/>
      <c r="TII35" s="4879">
        <f>SUM(TIJ35:TIM35)</f>
        <v>0</v>
      </c>
      <c r="TIW35" s="7779" t="s">
        <v>3192</v>
      </c>
      <c r="TIX35" s="7779"/>
      <c r="TIY35" s="4879">
        <f>SUM(TIZ35:TJC35)</f>
        <v>0</v>
      </c>
      <c r="TJM35" s="7779" t="s">
        <v>3192</v>
      </c>
      <c r="TJN35" s="7779"/>
      <c r="TJO35" s="4879">
        <f>SUM(TJP35:TJS35)</f>
        <v>0</v>
      </c>
      <c r="TKC35" s="7779" t="s">
        <v>3192</v>
      </c>
      <c r="TKD35" s="7779"/>
      <c r="TKE35" s="4879">
        <f>SUM(TKF35:TKI35)</f>
        <v>0</v>
      </c>
      <c r="TKS35" s="7779" t="s">
        <v>3192</v>
      </c>
      <c r="TKT35" s="7779"/>
      <c r="TKU35" s="4879">
        <f>SUM(TKV35:TKY35)</f>
        <v>0</v>
      </c>
      <c r="TLI35" s="7779" t="s">
        <v>3192</v>
      </c>
      <c r="TLJ35" s="7779"/>
      <c r="TLK35" s="4879">
        <f>SUM(TLL35:TLO35)</f>
        <v>0</v>
      </c>
      <c r="TLY35" s="7779" t="s">
        <v>3192</v>
      </c>
      <c r="TLZ35" s="7779"/>
      <c r="TMA35" s="4879">
        <f>SUM(TMB35:TME35)</f>
        <v>0</v>
      </c>
      <c r="TMO35" s="7779" t="s">
        <v>3192</v>
      </c>
      <c r="TMP35" s="7779"/>
      <c r="TMQ35" s="4879">
        <f>SUM(TMR35:TMU35)</f>
        <v>0</v>
      </c>
      <c r="TNE35" s="7779" t="s">
        <v>3192</v>
      </c>
      <c r="TNF35" s="7779"/>
      <c r="TNG35" s="4879">
        <f>SUM(TNH35:TNK35)</f>
        <v>0</v>
      </c>
      <c r="TNU35" s="7779" t="s">
        <v>3192</v>
      </c>
      <c r="TNV35" s="7779"/>
      <c r="TNW35" s="4879">
        <f>SUM(TNX35:TOA35)</f>
        <v>0</v>
      </c>
      <c r="TOK35" s="7779" t="s">
        <v>3192</v>
      </c>
      <c r="TOL35" s="7779"/>
      <c r="TOM35" s="4879">
        <f>SUM(TON35:TOQ35)</f>
        <v>0</v>
      </c>
      <c r="TPA35" s="7779" t="s">
        <v>3192</v>
      </c>
      <c r="TPB35" s="7779"/>
      <c r="TPC35" s="4879">
        <f>SUM(TPD35:TPG35)</f>
        <v>0</v>
      </c>
      <c r="TPQ35" s="7779" t="s">
        <v>3192</v>
      </c>
      <c r="TPR35" s="7779"/>
      <c r="TPS35" s="4879">
        <f>SUM(TPT35:TPW35)</f>
        <v>0</v>
      </c>
      <c r="TQG35" s="7779" t="s">
        <v>3192</v>
      </c>
      <c r="TQH35" s="7779"/>
      <c r="TQI35" s="4879">
        <f>SUM(TQJ35:TQM35)</f>
        <v>0</v>
      </c>
      <c r="TQW35" s="7779" t="s">
        <v>3192</v>
      </c>
      <c r="TQX35" s="7779"/>
      <c r="TQY35" s="4879">
        <f>SUM(TQZ35:TRC35)</f>
        <v>0</v>
      </c>
      <c r="TRM35" s="7779" t="s">
        <v>3192</v>
      </c>
      <c r="TRN35" s="7779"/>
      <c r="TRO35" s="4879">
        <f>SUM(TRP35:TRS35)</f>
        <v>0</v>
      </c>
      <c r="TSC35" s="7779" t="s">
        <v>3192</v>
      </c>
      <c r="TSD35" s="7779"/>
      <c r="TSE35" s="4879">
        <f>SUM(TSF35:TSI35)</f>
        <v>0</v>
      </c>
      <c r="TSS35" s="7779" t="s">
        <v>3192</v>
      </c>
      <c r="TST35" s="7779"/>
      <c r="TSU35" s="4879">
        <f>SUM(TSV35:TSY35)</f>
        <v>0</v>
      </c>
      <c r="TTI35" s="7779" t="s">
        <v>3192</v>
      </c>
      <c r="TTJ35" s="7779"/>
      <c r="TTK35" s="4879">
        <f>SUM(TTL35:TTO35)</f>
        <v>0</v>
      </c>
      <c r="TTY35" s="7779" t="s">
        <v>3192</v>
      </c>
      <c r="TTZ35" s="7779"/>
      <c r="TUA35" s="4879">
        <f>SUM(TUB35:TUE35)</f>
        <v>0</v>
      </c>
      <c r="TUO35" s="7779" t="s">
        <v>3192</v>
      </c>
      <c r="TUP35" s="7779"/>
      <c r="TUQ35" s="4879">
        <f>SUM(TUR35:TUU35)</f>
        <v>0</v>
      </c>
      <c r="TVE35" s="7779" t="s">
        <v>3192</v>
      </c>
      <c r="TVF35" s="7779"/>
      <c r="TVG35" s="4879">
        <f>SUM(TVH35:TVK35)</f>
        <v>0</v>
      </c>
      <c r="TVU35" s="7779" t="s">
        <v>3192</v>
      </c>
      <c r="TVV35" s="7779"/>
      <c r="TVW35" s="4879">
        <f>SUM(TVX35:TWA35)</f>
        <v>0</v>
      </c>
      <c r="TWK35" s="7779" t="s">
        <v>3192</v>
      </c>
      <c r="TWL35" s="7779"/>
      <c r="TWM35" s="4879">
        <f>SUM(TWN35:TWQ35)</f>
        <v>0</v>
      </c>
      <c r="TXA35" s="7779" t="s">
        <v>3192</v>
      </c>
      <c r="TXB35" s="7779"/>
      <c r="TXC35" s="4879">
        <f>SUM(TXD35:TXG35)</f>
        <v>0</v>
      </c>
      <c r="TXQ35" s="7779" t="s">
        <v>3192</v>
      </c>
      <c r="TXR35" s="7779"/>
      <c r="TXS35" s="4879">
        <f>SUM(TXT35:TXW35)</f>
        <v>0</v>
      </c>
      <c r="TYG35" s="7779" t="s">
        <v>3192</v>
      </c>
      <c r="TYH35" s="7779"/>
      <c r="TYI35" s="4879">
        <f>SUM(TYJ35:TYM35)</f>
        <v>0</v>
      </c>
      <c r="TYW35" s="7779" t="s">
        <v>3192</v>
      </c>
      <c r="TYX35" s="7779"/>
      <c r="TYY35" s="4879">
        <f>SUM(TYZ35:TZC35)</f>
        <v>0</v>
      </c>
      <c r="TZM35" s="7779" t="s">
        <v>3192</v>
      </c>
      <c r="TZN35" s="7779"/>
      <c r="TZO35" s="4879">
        <f>SUM(TZP35:TZS35)</f>
        <v>0</v>
      </c>
      <c r="UAC35" s="7779" t="s">
        <v>3192</v>
      </c>
      <c r="UAD35" s="7779"/>
      <c r="UAE35" s="4879">
        <f>SUM(UAF35:UAI35)</f>
        <v>0</v>
      </c>
      <c r="UAS35" s="7779" t="s">
        <v>3192</v>
      </c>
      <c r="UAT35" s="7779"/>
      <c r="UAU35" s="4879">
        <f>SUM(UAV35:UAY35)</f>
        <v>0</v>
      </c>
      <c r="UBI35" s="7779" t="s">
        <v>3192</v>
      </c>
      <c r="UBJ35" s="7779"/>
      <c r="UBK35" s="4879">
        <f>SUM(UBL35:UBO35)</f>
        <v>0</v>
      </c>
      <c r="UBY35" s="7779" t="s">
        <v>3192</v>
      </c>
      <c r="UBZ35" s="7779"/>
      <c r="UCA35" s="4879">
        <f>SUM(UCB35:UCE35)</f>
        <v>0</v>
      </c>
      <c r="UCO35" s="7779" t="s">
        <v>3192</v>
      </c>
      <c r="UCP35" s="7779"/>
      <c r="UCQ35" s="4879">
        <f>SUM(UCR35:UCU35)</f>
        <v>0</v>
      </c>
      <c r="UDE35" s="7779" t="s">
        <v>3192</v>
      </c>
      <c r="UDF35" s="7779"/>
      <c r="UDG35" s="4879">
        <f>SUM(UDH35:UDK35)</f>
        <v>0</v>
      </c>
      <c r="UDU35" s="7779" t="s">
        <v>3192</v>
      </c>
      <c r="UDV35" s="7779"/>
      <c r="UDW35" s="4879">
        <f>SUM(UDX35:UEA35)</f>
        <v>0</v>
      </c>
      <c r="UEK35" s="7779" t="s">
        <v>3192</v>
      </c>
      <c r="UEL35" s="7779"/>
      <c r="UEM35" s="4879">
        <f>SUM(UEN35:UEQ35)</f>
        <v>0</v>
      </c>
      <c r="UFA35" s="7779" t="s">
        <v>3192</v>
      </c>
      <c r="UFB35" s="7779"/>
      <c r="UFC35" s="4879">
        <f>SUM(UFD35:UFG35)</f>
        <v>0</v>
      </c>
      <c r="UFQ35" s="7779" t="s">
        <v>3192</v>
      </c>
      <c r="UFR35" s="7779"/>
      <c r="UFS35" s="4879">
        <f>SUM(UFT35:UFW35)</f>
        <v>0</v>
      </c>
      <c r="UGG35" s="7779" t="s">
        <v>3192</v>
      </c>
      <c r="UGH35" s="7779"/>
      <c r="UGI35" s="4879">
        <f>SUM(UGJ35:UGM35)</f>
        <v>0</v>
      </c>
      <c r="UGW35" s="7779" t="s">
        <v>3192</v>
      </c>
      <c r="UGX35" s="7779"/>
      <c r="UGY35" s="4879">
        <f>SUM(UGZ35:UHC35)</f>
        <v>0</v>
      </c>
      <c r="UHM35" s="7779" t="s">
        <v>3192</v>
      </c>
      <c r="UHN35" s="7779"/>
      <c r="UHO35" s="4879">
        <f>SUM(UHP35:UHS35)</f>
        <v>0</v>
      </c>
      <c r="UIC35" s="7779" t="s">
        <v>3192</v>
      </c>
      <c r="UID35" s="7779"/>
      <c r="UIE35" s="4879">
        <f>SUM(UIF35:UII35)</f>
        <v>0</v>
      </c>
      <c r="UIS35" s="7779" t="s">
        <v>3192</v>
      </c>
      <c r="UIT35" s="7779"/>
      <c r="UIU35" s="4879">
        <f>SUM(UIV35:UIY35)</f>
        <v>0</v>
      </c>
      <c r="UJI35" s="7779" t="s">
        <v>3192</v>
      </c>
      <c r="UJJ35" s="7779"/>
      <c r="UJK35" s="4879">
        <f>SUM(UJL35:UJO35)</f>
        <v>0</v>
      </c>
      <c r="UJY35" s="7779" t="s">
        <v>3192</v>
      </c>
      <c r="UJZ35" s="7779"/>
      <c r="UKA35" s="4879">
        <f>SUM(UKB35:UKE35)</f>
        <v>0</v>
      </c>
      <c r="UKO35" s="7779" t="s">
        <v>3192</v>
      </c>
      <c r="UKP35" s="7779"/>
      <c r="UKQ35" s="4879">
        <f>SUM(UKR35:UKU35)</f>
        <v>0</v>
      </c>
      <c r="ULE35" s="7779" t="s">
        <v>3192</v>
      </c>
      <c r="ULF35" s="7779"/>
      <c r="ULG35" s="4879">
        <f>SUM(ULH35:ULK35)</f>
        <v>0</v>
      </c>
      <c r="ULU35" s="7779" t="s">
        <v>3192</v>
      </c>
      <c r="ULV35" s="7779"/>
      <c r="ULW35" s="4879">
        <f>SUM(ULX35:UMA35)</f>
        <v>0</v>
      </c>
      <c r="UMK35" s="7779" t="s">
        <v>3192</v>
      </c>
      <c r="UML35" s="7779"/>
      <c r="UMM35" s="4879">
        <f>SUM(UMN35:UMQ35)</f>
        <v>0</v>
      </c>
      <c r="UNA35" s="7779" t="s">
        <v>3192</v>
      </c>
      <c r="UNB35" s="7779"/>
      <c r="UNC35" s="4879">
        <f>SUM(UND35:UNG35)</f>
        <v>0</v>
      </c>
      <c r="UNQ35" s="7779" t="s">
        <v>3192</v>
      </c>
      <c r="UNR35" s="7779"/>
      <c r="UNS35" s="4879">
        <f>SUM(UNT35:UNW35)</f>
        <v>0</v>
      </c>
      <c r="UOG35" s="7779" t="s">
        <v>3192</v>
      </c>
      <c r="UOH35" s="7779"/>
      <c r="UOI35" s="4879">
        <f>SUM(UOJ35:UOM35)</f>
        <v>0</v>
      </c>
      <c r="UOW35" s="7779" t="s">
        <v>3192</v>
      </c>
      <c r="UOX35" s="7779"/>
      <c r="UOY35" s="4879">
        <f>SUM(UOZ35:UPC35)</f>
        <v>0</v>
      </c>
      <c r="UPM35" s="7779" t="s">
        <v>3192</v>
      </c>
      <c r="UPN35" s="7779"/>
      <c r="UPO35" s="4879">
        <f>SUM(UPP35:UPS35)</f>
        <v>0</v>
      </c>
      <c r="UQC35" s="7779" t="s">
        <v>3192</v>
      </c>
      <c r="UQD35" s="7779"/>
      <c r="UQE35" s="4879">
        <f>SUM(UQF35:UQI35)</f>
        <v>0</v>
      </c>
      <c r="UQS35" s="7779" t="s">
        <v>3192</v>
      </c>
      <c r="UQT35" s="7779"/>
      <c r="UQU35" s="4879">
        <f>SUM(UQV35:UQY35)</f>
        <v>0</v>
      </c>
      <c r="URI35" s="7779" t="s">
        <v>3192</v>
      </c>
      <c r="URJ35" s="7779"/>
      <c r="URK35" s="4879">
        <f>SUM(URL35:URO35)</f>
        <v>0</v>
      </c>
      <c r="URY35" s="7779" t="s">
        <v>3192</v>
      </c>
      <c r="URZ35" s="7779"/>
      <c r="USA35" s="4879">
        <f>SUM(USB35:USE35)</f>
        <v>0</v>
      </c>
      <c r="USO35" s="7779" t="s">
        <v>3192</v>
      </c>
      <c r="USP35" s="7779"/>
      <c r="USQ35" s="4879">
        <f>SUM(USR35:USU35)</f>
        <v>0</v>
      </c>
      <c r="UTE35" s="7779" t="s">
        <v>3192</v>
      </c>
      <c r="UTF35" s="7779"/>
      <c r="UTG35" s="4879">
        <f>SUM(UTH35:UTK35)</f>
        <v>0</v>
      </c>
      <c r="UTU35" s="7779" t="s">
        <v>3192</v>
      </c>
      <c r="UTV35" s="7779"/>
      <c r="UTW35" s="4879">
        <f>SUM(UTX35:UUA35)</f>
        <v>0</v>
      </c>
      <c r="UUK35" s="7779" t="s">
        <v>3192</v>
      </c>
      <c r="UUL35" s="7779"/>
      <c r="UUM35" s="4879">
        <f>SUM(UUN35:UUQ35)</f>
        <v>0</v>
      </c>
      <c r="UVA35" s="7779" t="s">
        <v>3192</v>
      </c>
      <c r="UVB35" s="7779"/>
      <c r="UVC35" s="4879">
        <f>SUM(UVD35:UVG35)</f>
        <v>0</v>
      </c>
      <c r="UVQ35" s="7779" t="s">
        <v>3192</v>
      </c>
      <c r="UVR35" s="7779"/>
      <c r="UVS35" s="4879">
        <f>SUM(UVT35:UVW35)</f>
        <v>0</v>
      </c>
      <c r="UWG35" s="7779" t="s">
        <v>3192</v>
      </c>
      <c r="UWH35" s="7779"/>
      <c r="UWI35" s="4879">
        <f>SUM(UWJ35:UWM35)</f>
        <v>0</v>
      </c>
      <c r="UWW35" s="7779" t="s">
        <v>3192</v>
      </c>
      <c r="UWX35" s="7779"/>
      <c r="UWY35" s="4879">
        <f>SUM(UWZ35:UXC35)</f>
        <v>0</v>
      </c>
      <c r="UXM35" s="7779" t="s">
        <v>3192</v>
      </c>
      <c r="UXN35" s="7779"/>
      <c r="UXO35" s="4879">
        <f>SUM(UXP35:UXS35)</f>
        <v>0</v>
      </c>
      <c r="UYC35" s="7779" t="s">
        <v>3192</v>
      </c>
      <c r="UYD35" s="7779"/>
      <c r="UYE35" s="4879">
        <f>SUM(UYF35:UYI35)</f>
        <v>0</v>
      </c>
      <c r="UYS35" s="7779" t="s">
        <v>3192</v>
      </c>
      <c r="UYT35" s="7779"/>
      <c r="UYU35" s="4879">
        <f>SUM(UYV35:UYY35)</f>
        <v>0</v>
      </c>
      <c r="UZI35" s="7779" t="s">
        <v>3192</v>
      </c>
      <c r="UZJ35" s="7779"/>
      <c r="UZK35" s="4879">
        <f>SUM(UZL35:UZO35)</f>
        <v>0</v>
      </c>
      <c r="UZY35" s="7779" t="s">
        <v>3192</v>
      </c>
      <c r="UZZ35" s="7779"/>
      <c r="VAA35" s="4879">
        <f>SUM(VAB35:VAE35)</f>
        <v>0</v>
      </c>
      <c r="VAO35" s="7779" t="s">
        <v>3192</v>
      </c>
      <c r="VAP35" s="7779"/>
      <c r="VAQ35" s="4879">
        <f>SUM(VAR35:VAU35)</f>
        <v>0</v>
      </c>
      <c r="VBE35" s="7779" t="s">
        <v>3192</v>
      </c>
      <c r="VBF35" s="7779"/>
      <c r="VBG35" s="4879">
        <f>SUM(VBH35:VBK35)</f>
        <v>0</v>
      </c>
      <c r="VBU35" s="7779" t="s">
        <v>3192</v>
      </c>
      <c r="VBV35" s="7779"/>
      <c r="VBW35" s="4879">
        <f>SUM(VBX35:VCA35)</f>
        <v>0</v>
      </c>
      <c r="VCK35" s="7779" t="s">
        <v>3192</v>
      </c>
      <c r="VCL35" s="7779"/>
      <c r="VCM35" s="4879">
        <f>SUM(VCN35:VCQ35)</f>
        <v>0</v>
      </c>
      <c r="VDA35" s="7779" t="s">
        <v>3192</v>
      </c>
      <c r="VDB35" s="7779"/>
      <c r="VDC35" s="4879">
        <f>SUM(VDD35:VDG35)</f>
        <v>0</v>
      </c>
      <c r="VDQ35" s="7779" t="s">
        <v>3192</v>
      </c>
      <c r="VDR35" s="7779"/>
      <c r="VDS35" s="4879">
        <f>SUM(VDT35:VDW35)</f>
        <v>0</v>
      </c>
      <c r="VEG35" s="7779" t="s">
        <v>3192</v>
      </c>
      <c r="VEH35" s="7779"/>
      <c r="VEI35" s="4879">
        <f>SUM(VEJ35:VEM35)</f>
        <v>0</v>
      </c>
      <c r="VEW35" s="7779" t="s">
        <v>3192</v>
      </c>
      <c r="VEX35" s="7779"/>
      <c r="VEY35" s="4879">
        <f>SUM(VEZ35:VFC35)</f>
        <v>0</v>
      </c>
      <c r="VFM35" s="7779" t="s">
        <v>3192</v>
      </c>
      <c r="VFN35" s="7779"/>
      <c r="VFO35" s="4879">
        <f>SUM(VFP35:VFS35)</f>
        <v>0</v>
      </c>
      <c r="VGC35" s="7779" t="s">
        <v>3192</v>
      </c>
      <c r="VGD35" s="7779"/>
      <c r="VGE35" s="4879">
        <f>SUM(VGF35:VGI35)</f>
        <v>0</v>
      </c>
      <c r="VGS35" s="7779" t="s">
        <v>3192</v>
      </c>
      <c r="VGT35" s="7779"/>
      <c r="VGU35" s="4879">
        <f>SUM(VGV35:VGY35)</f>
        <v>0</v>
      </c>
      <c r="VHI35" s="7779" t="s">
        <v>3192</v>
      </c>
      <c r="VHJ35" s="7779"/>
      <c r="VHK35" s="4879">
        <f>SUM(VHL35:VHO35)</f>
        <v>0</v>
      </c>
      <c r="VHY35" s="7779" t="s">
        <v>3192</v>
      </c>
      <c r="VHZ35" s="7779"/>
      <c r="VIA35" s="4879">
        <f>SUM(VIB35:VIE35)</f>
        <v>0</v>
      </c>
      <c r="VIO35" s="7779" t="s">
        <v>3192</v>
      </c>
      <c r="VIP35" s="7779"/>
      <c r="VIQ35" s="4879">
        <f>SUM(VIR35:VIU35)</f>
        <v>0</v>
      </c>
      <c r="VJE35" s="7779" t="s">
        <v>3192</v>
      </c>
      <c r="VJF35" s="7779"/>
      <c r="VJG35" s="4879">
        <f>SUM(VJH35:VJK35)</f>
        <v>0</v>
      </c>
      <c r="VJU35" s="7779" t="s">
        <v>3192</v>
      </c>
      <c r="VJV35" s="7779"/>
      <c r="VJW35" s="4879">
        <f>SUM(VJX35:VKA35)</f>
        <v>0</v>
      </c>
      <c r="VKK35" s="7779" t="s">
        <v>3192</v>
      </c>
      <c r="VKL35" s="7779"/>
      <c r="VKM35" s="4879">
        <f>SUM(VKN35:VKQ35)</f>
        <v>0</v>
      </c>
      <c r="VLA35" s="7779" t="s">
        <v>3192</v>
      </c>
      <c r="VLB35" s="7779"/>
      <c r="VLC35" s="4879">
        <f>SUM(VLD35:VLG35)</f>
        <v>0</v>
      </c>
      <c r="VLQ35" s="7779" t="s">
        <v>3192</v>
      </c>
      <c r="VLR35" s="7779"/>
      <c r="VLS35" s="4879">
        <f>SUM(VLT35:VLW35)</f>
        <v>0</v>
      </c>
      <c r="VMG35" s="7779" t="s">
        <v>3192</v>
      </c>
      <c r="VMH35" s="7779"/>
      <c r="VMI35" s="4879">
        <f>SUM(VMJ35:VMM35)</f>
        <v>0</v>
      </c>
      <c r="VMW35" s="7779" t="s">
        <v>3192</v>
      </c>
      <c r="VMX35" s="7779"/>
      <c r="VMY35" s="4879">
        <f>SUM(VMZ35:VNC35)</f>
        <v>0</v>
      </c>
      <c r="VNM35" s="7779" t="s">
        <v>3192</v>
      </c>
      <c r="VNN35" s="7779"/>
      <c r="VNO35" s="4879">
        <f>SUM(VNP35:VNS35)</f>
        <v>0</v>
      </c>
      <c r="VOC35" s="7779" t="s">
        <v>3192</v>
      </c>
      <c r="VOD35" s="7779"/>
      <c r="VOE35" s="4879">
        <f>SUM(VOF35:VOI35)</f>
        <v>0</v>
      </c>
      <c r="VOS35" s="7779" t="s">
        <v>3192</v>
      </c>
      <c r="VOT35" s="7779"/>
      <c r="VOU35" s="4879">
        <f>SUM(VOV35:VOY35)</f>
        <v>0</v>
      </c>
      <c r="VPI35" s="7779" t="s">
        <v>3192</v>
      </c>
      <c r="VPJ35" s="7779"/>
      <c r="VPK35" s="4879">
        <f>SUM(VPL35:VPO35)</f>
        <v>0</v>
      </c>
      <c r="VPY35" s="7779" t="s">
        <v>3192</v>
      </c>
      <c r="VPZ35" s="7779"/>
      <c r="VQA35" s="4879">
        <f>SUM(VQB35:VQE35)</f>
        <v>0</v>
      </c>
      <c r="VQO35" s="7779" t="s">
        <v>3192</v>
      </c>
      <c r="VQP35" s="7779"/>
      <c r="VQQ35" s="4879">
        <f>SUM(VQR35:VQU35)</f>
        <v>0</v>
      </c>
      <c r="VRE35" s="7779" t="s">
        <v>3192</v>
      </c>
      <c r="VRF35" s="7779"/>
      <c r="VRG35" s="4879">
        <f>SUM(VRH35:VRK35)</f>
        <v>0</v>
      </c>
      <c r="VRU35" s="7779" t="s">
        <v>3192</v>
      </c>
      <c r="VRV35" s="7779"/>
      <c r="VRW35" s="4879">
        <f>SUM(VRX35:VSA35)</f>
        <v>0</v>
      </c>
      <c r="VSK35" s="7779" t="s">
        <v>3192</v>
      </c>
      <c r="VSL35" s="7779"/>
      <c r="VSM35" s="4879">
        <f>SUM(VSN35:VSQ35)</f>
        <v>0</v>
      </c>
      <c r="VTA35" s="7779" t="s">
        <v>3192</v>
      </c>
      <c r="VTB35" s="7779"/>
      <c r="VTC35" s="4879">
        <f>SUM(VTD35:VTG35)</f>
        <v>0</v>
      </c>
      <c r="VTQ35" s="7779" t="s">
        <v>3192</v>
      </c>
      <c r="VTR35" s="7779"/>
      <c r="VTS35" s="4879">
        <f>SUM(VTT35:VTW35)</f>
        <v>0</v>
      </c>
      <c r="VUG35" s="7779" t="s">
        <v>3192</v>
      </c>
      <c r="VUH35" s="7779"/>
      <c r="VUI35" s="4879">
        <f>SUM(VUJ35:VUM35)</f>
        <v>0</v>
      </c>
      <c r="VUW35" s="7779" t="s">
        <v>3192</v>
      </c>
      <c r="VUX35" s="7779"/>
      <c r="VUY35" s="4879">
        <f>SUM(VUZ35:VVC35)</f>
        <v>0</v>
      </c>
      <c r="VVM35" s="7779" t="s">
        <v>3192</v>
      </c>
      <c r="VVN35" s="7779"/>
      <c r="VVO35" s="4879">
        <f>SUM(VVP35:VVS35)</f>
        <v>0</v>
      </c>
      <c r="VWC35" s="7779" t="s">
        <v>3192</v>
      </c>
      <c r="VWD35" s="7779"/>
      <c r="VWE35" s="4879">
        <f>SUM(VWF35:VWI35)</f>
        <v>0</v>
      </c>
      <c r="VWS35" s="7779" t="s">
        <v>3192</v>
      </c>
      <c r="VWT35" s="7779"/>
      <c r="VWU35" s="4879">
        <f>SUM(VWV35:VWY35)</f>
        <v>0</v>
      </c>
      <c r="VXI35" s="7779" t="s">
        <v>3192</v>
      </c>
      <c r="VXJ35" s="7779"/>
      <c r="VXK35" s="4879">
        <f>SUM(VXL35:VXO35)</f>
        <v>0</v>
      </c>
      <c r="VXY35" s="7779" t="s">
        <v>3192</v>
      </c>
      <c r="VXZ35" s="7779"/>
      <c r="VYA35" s="4879">
        <f>SUM(VYB35:VYE35)</f>
        <v>0</v>
      </c>
      <c r="VYO35" s="7779" t="s">
        <v>3192</v>
      </c>
      <c r="VYP35" s="7779"/>
      <c r="VYQ35" s="4879">
        <f>SUM(VYR35:VYU35)</f>
        <v>0</v>
      </c>
      <c r="VZE35" s="7779" t="s">
        <v>3192</v>
      </c>
      <c r="VZF35" s="7779"/>
      <c r="VZG35" s="4879">
        <f>SUM(VZH35:VZK35)</f>
        <v>0</v>
      </c>
      <c r="VZU35" s="7779" t="s">
        <v>3192</v>
      </c>
      <c r="VZV35" s="7779"/>
      <c r="VZW35" s="4879">
        <f>SUM(VZX35:WAA35)</f>
        <v>0</v>
      </c>
      <c r="WAK35" s="7779" t="s">
        <v>3192</v>
      </c>
      <c r="WAL35" s="7779"/>
      <c r="WAM35" s="4879">
        <f>SUM(WAN35:WAQ35)</f>
        <v>0</v>
      </c>
      <c r="WBA35" s="7779" t="s">
        <v>3192</v>
      </c>
      <c r="WBB35" s="7779"/>
      <c r="WBC35" s="4879">
        <f>SUM(WBD35:WBG35)</f>
        <v>0</v>
      </c>
      <c r="WBQ35" s="7779" t="s">
        <v>3192</v>
      </c>
      <c r="WBR35" s="7779"/>
      <c r="WBS35" s="4879">
        <f>SUM(WBT35:WBW35)</f>
        <v>0</v>
      </c>
      <c r="WCG35" s="7779" t="s">
        <v>3192</v>
      </c>
      <c r="WCH35" s="7779"/>
      <c r="WCI35" s="4879">
        <f>SUM(WCJ35:WCM35)</f>
        <v>0</v>
      </c>
      <c r="WCW35" s="7779" t="s">
        <v>3192</v>
      </c>
      <c r="WCX35" s="7779"/>
      <c r="WCY35" s="4879">
        <f>SUM(WCZ35:WDC35)</f>
        <v>0</v>
      </c>
      <c r="WDM35" s="7779" t="s">
        <v>3192</v>
      </c>
      <c r="WDN35" s="7779"/>
      <c r="WDO35" s="4879">
        <f>SUM(WDP35:WDS35)</f>
        <v>0</v>
      </c>
      <c r="WEC35" s="7779" t="s">
        <v>3192</v>
      </c>
      <c r="WED35" s="7779"/>
      <c r="WEE35" s="4879">
        <f>SUM(WEF35:WEI35)</f>
        <v>0</v>
      </c>
      <c r="WES35" s="7779" t="s">
        <v>3192</v>
      </c>
      <c r="WET35" s="7779"/>
      <c r="WEU35" s="4879">
        <f>SUM(WEV35:WEY35)</f>
        <v>0</v>
      </c>
      <c r="WFI35" s="7779" t="s">
        <v>3192</v>
      </c>
      <c r="WFJ35" s="7779"/>
      <c r="WFK35" s="4879">
        <f>SUM(WFL35:WFO35)</f>
        <v>0</v>
      </c>
      <c r="WFY35" s="7779" t="s">
        <v>3192</v>
      </c>
      <c r="WFZ35" s="7779"/>
      <c r="WGA35" s="4879">
        <f>SUM(WGB35:WGE35)</f>
        <v>0</v>
      </c>
      <c r="WGO35" s="7779" t="s">
        <v>3192</v>
      </c>
      <c r="WGP35" s="7779"/>
      <c r="WGQ35" s="4879">
        <f>SUM(WGR35:WGU35)</f>
        <v>0</v>
      </c>
      <c r="WHE35" s="7779" t="s">
        <v>3192</v>
      </c>
      <c r="WHF35" s="7779"/>
      <c r="WHG35" s="4879">
        <f>SUM(WHH35:WHK35)</f>
        <v>0</v>
      </c>
      <c r="WHU35" s="7779" t="s">
        <v>3192</v>
      </c>
      <c r="WHV35" s="7779"/>
      <c r="WHW35" s="4879">
        <f>SUM(WHX35:WIA35)</f>
        <v>0</v>
      </c>
      <c r="WIK35" s="7779" t="s">
        <v>3192</v>
      </c>
      <c r="WIL35" s="7779"/>
      <c r="WIM35" s="4879">
        <f>SUM(WIN35:WIQ35)</f>
        <v>0</v>
      </c>
      <c r="WJA35" s="7779" t="s">
        <v>3192</v>
      </c>
      <c r="WJB35" s="7779"/>
      <c r="WJC35" s="4879">
        <f>SUM(WJD35:WJG35)</f>
        <v>0</v>
      </c>
      <c r="WJQ35" s="7779" t="s">
        <v>3192</v>
      </c>
      <c r="WJR35" s="7779"/>
      <c r="WJS35" s="4879">
        <f>SUM(WJT35:WJW35)</f>
        <v>0</v>
      </c>
      <c r="WKG35" s="7779" t="s">
        <v>3192</v>
      </c>
      <c r="WKH35" s="7779"/>
      <c r="WKI35" s="4879">
        <f>SUM(WKJ35:WKM35)</f>
        <v>0</v>
      </c>
      <c r="WKW35" s="7779" t="s">
        <v>3192</v>
      </c>
      <c r="WKX35" s="7779"/>
      <c r="WKY35" s="4879">
        <f>SUM(WKZ35:WLC35)</f>
        <v>0</v>
      </c>
      <c r="WLM35" s="7779" t="s">
        <v>3192</v>
      </c>
      <c r="WLN35" s="7779"/>
      <c r="WLO35" s="4879">
        <f>SUM(WLP35:WLS35)</f>
        <v>0</v>
      </c>
      <c r="WMC35" s="7779" t="s">
        <v>3192</v>
      </c>
      <c r="WMD35" s="7779"/>
      <c r="WME35" s="4879">
        <f>SUM(WMF35:WMI35)</f>
        <v>0</v>
      </c>
      <c r="WMS35" s="7779" t="s">
        <v>3192</v>
      </c>
      <c r="WMT35" s="7779"/>
      <c r="WMU35" s="4879">
        <f>SUM(WMV35:WMY35)</f>
        <v>0</v>
      </c>
      <c r="WNI35" s="7779" t="s">
        <v>3192</v>
      </c>
      <c r="WNJ35" s="7779"/>
      <c r="WNK35" s="4879">
        <f>SUM(WNL35:WNO35)</f>
        <v>0</v>
      </c>
      <c r="WNY35" s="7779" t="s">
        <v>3192</v>
      </c>
      <c r="WNZ35" s="7779"/>
      <c r="WOA35" s="4879">
        <f>SUM(WOB35:WOE35)</f>
        <v>0</v>
      </c>
      <c r="WOO35" s="7779" t="s">
        <v>3192</v>
      </c>
      <c r="WOP35" s="7779"/>
      <c r="WOQ35" s="4879">
        <f>SUM(WOR35:WOU35)</f>
        <v>0</v>
      </c>
      <c r="WPE35" s="7779" t="s">
        <v>3192</v>
      </c>
      <c r="WPF35" s="7779"/>
      <c r="WPG35" s="4879">
        <f>SUM(WPH35:WPK35)</f>
        <v>0</v>
      </c>
      <c r="WPU35" s="7779" t="s">
        <v>3192</v>
      </c>
      <c r="WPV35" s="7779"/>
      <c r="WPW35" s="4879">
        <f>SUM(WPX35:WQA35)</f>
        <v>0</v>
      </c>
      <c r="WQK35" s="7779" t="s">
        <v>3192</v>
      </c>
      <c r="WQL35" s="7779"/>
      <c r="WQM35" s="4879">
        <f>SUM(WQN35:WQQ35)</f>
        <v>0</v>
      </c>
      <c r="WRA35" s="7779" t="s">
        <v>3192</v>
      </c>
      <c r="WRB35" s="7779"/>
      <c r="WRC35" s="4879">
        <f>SUM(WRD35:WRG35)</f>
        <v>0</v>
      </c>
      <c r="WRQ35" s="7779" t="s">
        <v>3192</v>
      </c>
      <c r="WRR35" s="7779"/>
      <c r="WRS35" s="4879">
        <f>SUM(WRT35:WRW35)</f>
        <v>0</v>
      </c>
      <c r="WSG35" s="7779" t="s">
        <v>3192</v>
      </c>
      <c r="WSH35" s="7779"/>
      <c r="WSI35" s="4879">
        <f>SUM(WSJ35:WSM35)</f>
        <v>0</v>
      </c>
      <c r="WSW35" s="7779" t="s">
        <v>3192</v>
      </c>
      <c r="WSX35" s="7779"/>
      <c r="WSY35" s="4879">
        <f>SUM(WSZ35:WTC35)</f>
        <v>0</v>
      </c>
      <c r="WTM35" s="7779" t="s">
        <v>3192</v>
      </c>
      <c r="WTN35" s="7779"/>
      <c r="WTO35" s="4879">
        <f>SUM(WTP35:WTS35)</f>
        <v>0</v>
      </c>
      <c r="WUC35" s="7779" t="s">
        <v>3192</v>
      </c>
      <c r="WUD35" s="7779"/>
      <c r="WUE35" s="4879">
        <f>SUM(WUF35:WUI35)</f>
        <v>0</v>
      </c>
      <c r="WUS35" s="7779" t="s">
        <v>3192</v>
      </c>
      <c r="WUT35" s="7779"/>
      <c r="WUU35" s="4879">
        <f>SUM(WUV35:WUY35)</f>
        <v>0</v>
      </c>
      <c r="WVI35" s="7779" t="s">
        <v>3192</v>
      </c>
      <c r="WVJ35" s="7779"/>
      <c r="WVK35" s="4879">
        <f>SUM(WVL35:WVO35)</f>
        <v>0</v>
      </c>
      <c r="WVY35" s="7779" t="s">
        <v>3192</v>
      </c>
      <c r="WVZ35" s="7779"/>
      <c r="WWA35" s="4879">
        <f>SUM(WWB35:WWE35)</f>
        <v>0</v>
      </c>
      <c r="WWO35" s="7779" t="s">
        <v>3192</v>
      </c>
      <c r="WWP35" s="7779"/>
      <c r="WWQ35" s="4879">
        <f>SUM(WWR35:WWU35)</f>
        <v>0</v>
      </c>
      <c r="WXE35" s="7779" t="s">
        <v>3192</v>
      </c>
      <c r="WXF35" s="7779"/>
      <c r="WXG35" s="4879">
        <f>SUM(WXH35:WXK35)</f>
        <v>0</v>
      </c>
      <c r="WXU35" s="7779" t="s">
        <v>3192</v>
      </c>
      <c r="WXV35" s="7779"/>
      <c r="WXW35" s="4879">
        <f>SUM(WXX35:WYA35)</f>
        <v>0</v>
      </c>
      <c r="WYK35" s="7779" t="s">
        <v>3192</v>
      </c>
      <c r="WYL35" s="7779"/>
      <c r="WYM35" s="4879">
        <f>SUM(WYN35:WYQ35)</f>
        <v>0</v>
      </c>
      <c r="WZA35" s="7779" t="s">
        <v>3192</v>
      </c>
      <c r="WZB35" s="7779"/>
      <c r="WZC35" s="4879">
        <f>SUM(WZD35:WZG35)</f>
        <v>0</v>
      </c>
      <c r="WZQ35" s="7779" t="s">
        <v>3192</v>
      </c>
      <c r="WZR35" s="7779"/>
      <c r="WZS35" s="4879">
        <f>SUM(WZT35:WZW35)</f>
        <v>0</v>
      </c>
      <c r="XAG35" s="7779" t="s">
        <v>3192</v>
      </c>
      <c r="XAH35" s="7779"/>
      <c r="XAI35" s="4879">
        <f>SUM(XAJ35:XAM35)</f>
        <v>0</v>
      </c>
      <c r="XAW35" s="7779" t="s">
        <v>3192</v>
      </c>
      <c r="XAX35" s="7779"/>
      <c r="XAY35" s="4879">
        <f>SUM(XAZ35:XBC35)</f>
        <v>0</v>
      </c>
      <c r="XBM35" s="7779" t="s">
        <v>3192</v>
      </c>
      <c r="XBN35" s="7779"/>
      <c r="XBO35" s="4879">
        <f>SUM(XBP35:XBS35)</f>
        <v>0</v>
      </c>
      <c r="XCC35" s="7779" t="s">
        <v>3192</v>
      </c>
      <c r="XCD35" s="7779"/>
      <c r="XCE35" s="4879">
        <f>SUM(XCF35:XCI35)</f>
        <v>0</v>
      </c>
      <c r="XCS35" s="7779" t="s">
        <v>3192</v>
      </c>
      <c r="XCT35" s="7779"/>
      <c r="XCU35" s="4879">
        <f>SUM(XCV35:XCY35)</f>
        <v>0</v>
      </c>
      <c r="XDI35" s="7779" t="s">
        <v>3192</v>
      </c>
      <c r="XDJ35" s="7779"/>
      <c r="XDK35" s="4879">
        <f>SUM(XDL35:XDO35)</f>
        <v>0</v>
      </c>
      <c r="XDY35" s="7779" t="s">
        <v>3192</v>
      </c>
      <c r="XDZ35" s="7779"/>
      <c r="XEA35" s="4879">
        <f>SUM(XEB35:XEE35)</f>
        <v>0</v>
      </c>
      <c r="XEO35" s="7779" t="s">
        <v>3192</v>
      </c>
      <c r="XEP35" s="7779"/>
      <c r="XEQ35" s="4879">
        <f>SUM(XER35:XEU35)</f>
        <v>0</v>
      </c>
    </row>
    <row r="36" spans="1:16384" s="1419" customFormat="1" ht="24" customHeight="1" x14ac:dyDescent="0.2">
      <c r="A36" s="42" t="s">
        <v>3193</v>
      </c>
      <c r="B36" s="22"/>
      <c r="C36" s="22"/>
      <c r="D36" s="22"/>
      <c r="E36" s="22"/>
      <c r="F36" s="25"/>
      <c r="G36" s="256"/>
      <c r="H36" s="4895"/>
      <c r="I36" s="4895"/>
      <c r="J36" s="4895"/>
      <c r="K36" s="4895"/>
      <c r="L36" s="4895"/>
      <c r="M36" s="4896"/>
      <c r="N36" s="4896"/>
      <c r="Q36" s="1412"/>
      <c r="R36" s="1412"/>
      <c r="S36" s="1418"/>
      <c r="AG36" s="1412"/>
      <c r="AH36" s="1412"/>
      <c r="AI36" s="1418"/>
      <c r="AW36" s="1412"/>
      <c r="AX36" s="1412"/>
      <c r="AY36" s="1418"/>
      <c r="BM36" s="1412"/>
      <c r="BN36" s="1412"/>
      <c r="BO36" s="1418"/>
      <c r="CC36" s="1412"/>
      <c r="CD36" s="1412"/>
      <c r="CE36" s="1418"/>
      <c r="CS36" s="1412"/>
      <c r="CT36" s="1412"/>
      <c r="CU36" s="1418"/>
      <c r="DI36" s="1412"/>
      <c r="DJ36" s="1412"/>
      <c r="DK36" s="1418"/>
      <c r="DY36" s="1412"/>
      <c r="DZ36" s="1412"/>
      <c r="EA36" s="1418"/>
      <c r="EO36" s="1412"/>
      <c r="EP36" s="1412"/>
      <c r="EQ36" s="1418"/>
      <c r="FE36" s="1412"/>
      <c r="FF36" s="1412"/>
      <c r="FG36" s="1418"/>
      <c r="FU36" s="1412"/>
      <c r="FV36" s="1412"/>
      <c r="FW36" s="1418"/>
      <c r="GK36" s="1412"/>
      <c r="GL36" s="1412"/>
      <c r="GM36" s="1418"/>
      <c r="HA36" s="1412"/>
      <c r="HB36" s="1412"/>
      <c r="HC36" s="1418"/>
      <c r="HQ36" s="1412"/>
      <c r="HR36" s="1412"/>
      <c r="HS36" s="1418"/>
      <c r="IG36" s="1412"/>
      <c r="IH36" s="1412"/>
      <c r="II36" s="1418"/>
      <c r="IW36" s="1412"/>
      <c r="IX36" s="1412"/>
      <c r="IY36" s="1418"/>
      <c r="JM36" s="1412"/>
      <c r="JN36" s="1412"/>
      <c r="JO36" s="1418"/>
      <c r="KC36" s="1412"/>
      <c r="KD36" s="1412"/>
      <c r="KE36" s="1418"/>
      <c r="KS36" s="1412"/>
      <c r="KT36" s="1412"/>
      <c r="KU36" s="1418"/>
      <c r="LI36" s="1412"/>
      <c r="LJ36" s="1412"/>
      <c r="LK36" s="1418"/>
      <c r="LY36" s="1412"/>
      <c r="LZ36" s="1412"/>
      <c r="MA36" s="1418"/>
      <c r="MO36" s="1412"/>
      <c r="MP36" s="1412"/>
      <c r="MQ36" s="1418"/>
      <c r="NE36" s="1412"/>
      <c r="NF36" s="1412"/>
      <c r="NG36" s="1418"/>
      <c r="NU36" s="1412"/>
      <c r="NV36" s="1412"/>
      <c r="NW36" s="1418"/>
      <c r="OK36" s="1412"/>
      <c r="OL36" s="1412"/>
      <c r="OM36" s="1418"/>
      <c r="PA36" s="1412"/>
      <c r="PB36" s="1412"/>
      <c r="PC36" s="1418"/>
      <c r="PQ36" s="1412"/>
      <c r="PR36" s="1412"/>
      <c r="PS36" s="1418"/>
      <c r="QG36" s="1412"/>
      <c r="QH36" s="1412"/>
      <c r="QI36" s="1418"/>
      <c r="QW36" s="1412"/>
      <c r="QX36" s="1412"/>
      <c r="QY36" s="1418"/>
      <c r="RM36" s="1412"/>
      <c r="RN36" s="1412"/>
      <c r="RO36" s="1418"/>
      <c r="SC36" s="1412"/>
      <c r="SD36" s="1412"/>
      <c r="SE36" s="1418"/>
      <c r="SS36" s="1412"/>
      <c r="ST36" s="1412"/>
      <c r="SU36" s="1418"/>
      <c r="TI36" s="1412"/>
      <c r="TJ36" s="1412"/>
      <c r="TK36" s="1418"/>
      <c r="TY36" s="1412"/>
      <c r="TZ36" s="1412"/>
      <c r="UA36" s="1418"/>
      <c r="UO36" s="1412"/>
      <c r="UP36" s="1412"/>
      <c r="UQ36" s="1418"/>
      <c r="VE36" s="1412"/>
      <c r="VF36" s="1412"/>
      <c r="VG36" s="1418"/>
      <c r="VU36" s="1412"/>
      <c r="VV36" s="1412"/>
      <c r="VW36" s="1418"/>
      <c r="WK36" s="1412"/>
      <c r="WL36" s="1412"/>
      <c r="WM36" s="1418"/>
      <c r="XA36" s="1412"/>
      <c r="XB36" s="1412"/>
      <c r="XC36" s="1418"/>
      <c r="XQ36" s="1412"/>
      <c r="XR36" s="1412"/>
      <c r="XS36" s="1418"/>
      <c r="YG36" s="1412"/>
      <c r="YH36" s="1412"/>
      <c r="YI36" s="1418"/>
      <c r="YW36" s="1412"/>
      <c r="YX36" s="1412"/>
      <c r="YY36" s="1418"/>
      <c r="ZM36" s="1412"/>
      <c r="ZN36" s="1412"/>
      <c r="ZO36" s="1418"/>
      <c r="AAC36" s="1412"/>
      <c r="AAD36" s="1412"/>
      <c r="AAE36" s="1418"/>
      <c r="AAS36" s="1412"/>
      <c r="AAT36" s="1412"/>
      <c r="AAU36" s="1418"/>
      <c r="ABI36" s="1412"/>
      <c r="ABJ36" s="1412"/>
      <c r="ABK36" s="1418"/>
      <c r="ABY36" s="1412"/>
      <c r="ABZ36" s="1412"/>
      <c r="ACA36" s="1418"/>
      <c r="ACO36" s="1412"/>
      <c r="ACP36" s="1412"/>
      <c r="ACQ36" s="1418"/>
      <c r="ADE36" s="1412"/>
      <c r="ADF36" s="1412"/>
      <c r="ADG36" s="1418"/>
      <c r="ADU36" s="1412"/>
      <c r="ADV36" s="1412"/>
      <c r="ADW36" s="1418"/>
      <c r="AEK36" s="1412"/>
      <c r="AEL36" s="1412"/>
      <c r="AEM36" s="1418"/>
      <c r="AFA36" s="1412"/>
      <c r="AFB36" s="1412"/>
      <c r="AFC36" s="1418"/>
      <c r="AFQ36" s="1412"/>
      <c r="AFR36" s="1412"/>
      <c r="AFS36" s="1418"/>
      <c r="AGG36" s="1412"/>
      <c r="AGH36" s="1412"/>
      <c r="AGI36" s="1418"/>
      <c r="AGW36" s="1412"/>
      <c r="AGX36" s="1412"/>
      <c r="AGY36" s="1418"/>
      <c r="AHM36" s="1412"/>
      <c r="AHN36" s="1412"/>
      <c r="AHO36" s="1418"/>
      <c r="AIC36" s="1412"/>
      <c r="AID36" s="1412"/>
      <c r="AIE36" s="1418"/>
      <c r="AIS36" s="1412"/>
      <c r="AIT36" s="1412"/>
      <c r="AIU36" s="1418"/>
      <c r="AJI36" s="1412"/>
      <c r="AJJ36" s="1412"/>
      <c r="AJK36" s="1418"/>
      <c r="AJY36" s="1412"/>
      <c r="AJZ36" s="1412"/>
      <c r="AKA36" s="1418"/>
      <c r="AKO36" s="1412"/>
      <c r="AKP36" s="1412"/>
      <c r="AKQ36" s="1418"/>
      <c r="ALE36" s="1412"/>
      <c r="ALF36" s="1412"/>
      <c r="ALG36" s="1418"/>
      <c r="ALU36" s="1412"/>
      <c r="ALV36" s="1412"/>
      <c r="ALW36" s="1418"/>
      <c r="AMK36" s="1412"/>
      <c r="AML36" s="1412"/>
      <c r="AMM36" s="1418"/>
      <c r="ANA36" s="1412"/>
      <c r="ANB36" s="1412"/>
      <c r="ANC36" s="1418"/>
      <c r="ANQ36" s="1412"/>
      <c r="ANR36" s="1412"/>
      <c r="ANS36" s="1418"/>
      <c r="AOG36" s="1412"/>
      <c r="AOH36" s="1412"/>
      <c r="AOI36" s="1418"/>
      <c r="AOW36" s="1412"/>
      <c r="AOX36" s="1412"/>
      <c r="AOY36" s="1418"/>
      <c r="APM36" s="1412"/>
      <c r="APN36" s="1412"/>
      <c r="APO36" s="1418"/>
      <c r="AQC36" s="1412"/>
      <c r="AQD36" s="1412"/>
      <c r="AQE36" s="1418"/>
      <c r="AQS36" s="1412"/>
      <c r="AQT36" s="1412"/>
      <c r="AQU36" s="1418"/>
      <c r="ARI36" s="1412"/>
      <c r="ARJ36" s="1412"/>
      <c r="ARK36" s="1418"/>
      <c r="ARY36" s="1412"/>
      <c r="ARZ36" s="1412"/>
      <c r="ASA36" s="1418"/>
      <c r="ASO36" s="1412"/>
      <c r="ASP36" s="1412"/>
      <c r="ASQ36" s="1418"/>
      <c r="ATE36" s="1412"/>
      <c r="ATF36" s="1412"/>
      <c r="ATG36" s="1418"/>
      <c r="ATU36" s="1412"/>
      <c r="ATV36" s="1412"/>
      <c r="ATW36" s="1418"/>
      <c r="AUK36" s="1412"/>
      <c r="AUL36" s="1412"/>
      <c r="AUM36" s="1418"/>
      <c r="AVA36" s="1412"/>
      <c r="AVB36" s="1412"/>
      <c r="AVC36" s="1418"/>
      <c r="AVQ36" s="1412"/>
      <c r="AVR36" s="1412"/>
      <c r="AVS36" s="1418"/>
      <c r="AWG36" s="1412"/>
      <c r="AWH36" s="1412"/>
      <c r="AWI36" s="1418"/>
      <c r="AWW36" s="1412"/>
      <c r="AWX36" s="1412"/>
      <c r="AWY36" s="1418"/>
      <c r="AXM36" s="1412"/>
      <c r="AXN36" s="1412"/>
      <c r="AXO36" s="1418"/>
      <c r="AYC36" s="1412"/>
      <c r="AYD36" s="1412"/>
      <c r="AYE36" s="1418"/>
      <c r="AYS36" s="1412"/>
      <c r="AYT36" s="1412"/>
      <c r="AYU36" s="1418"/>
      <c r="AZI36" s="1412"/>
      <c r="AZJ36" s="1412"/>
      <c r="AZK36" s="1418"/>
      <c r="AZY36" s="1412"/>
      <c r="AZZ36" s="1412"/>
      <c r="BAA36" s="1418"/>
      <c r="BAO36" s="1412"/>
      <c r="BAP36" s="1412"/>
      <c r="BAQ36" s="1418"/>
      <c r="BBE36" s="1412"/>
      <c r="BBF36" s="1412"/>
      <c r="BBG36" s="1418"/>
      <c r="BBU36" s="1412"/>
      <c r="BBV36" s="1412"/>
      <c r="BBW36" s="1418"/>
      <c r="BCK36" s="1412"/>
      <c r="BCL36" s="1412"/>
      <c r="BCM36" s="1418"/>
      <c r="BDA36" s="1412"/>
      <c r="BDB36" s="1412"/>
      <c r="BDC36" s="1418"/>
      <c r="BDQ36" s="1412"/>
      <c r="BDR36" s="1412"/>
      <c r="BDS36" s="1418"/>
      <c r="BEG36" s="1412"/>
      <c r="BEH36" s="1412"/>
      <c r="BEI36" s="1418"/>
      <c r="BEW36" s="1412"/>
      <c r="BEX36" s="1412"/>
      <c r="BEY36" s="1418"/>
      <c r="BFM36" s="1412"/>
      <c r="BFN36" s="1412"/>
      <c r="BFO36" s="1418"/>
      <c r="BGC36" s="1412"/>
      <c r="BGD36" s="1412"/>
      <c r="BGE36" s="1418"/>
      <c r="BGS36" s="1412"/>
      <c r="BGT36" s="1412"/>
      <c r="BGU36" s="1418"/>
      <c r="BHI36" s="1412"/>
      <c r="BHJ36" s="1412"/>
      <c r="BHK36" s="1418"/>
      <c r="BHY36" s="1412"/>
      <c r="BHZ36" s="1412"/>
      <c r="BIA36" s="1418"/>
      <c r="BIO36" s="1412"/>
      <c r="BIP36" s="1412"/>
      <c r="BIQ36" s="1418"/>
      <c r="BJE36" s="1412"/>
      <c r="BJF36" s="1412"/>
      <c r="BJG36" s="1418"/>
      <c r="BJU36" s="1412"/>
      <c r="BJV36" s="1412"/>
      <c r="BJW36" s="1418"/>
      <c r="BKK36" s="1412"/>
      <c r="BKL36" s="1412"/>
      <c r="BKM36" s="1418"/>
      <c r="BLA36" s="1412"/>
      <c r="BLB36" s="1412"/>
      <c r="BLC36" s="1418"/>
      <c r="BLQ36" s="1412"/>
      <c r="BLR36" s="1412"/>
      <c r="BLS36" s="1418"/>
      <c r="BMG36" s="1412"/>
      <c r="BMH36" s="1412"/>
      <c r="BMI36" s="1418"/>
      <c r="BMW36" s="1412"/>
      <c r="BMX36" s="1412"/>
      <c r="BMY36" s="1418"/>
      <c r="BNM36" s="1412"/>
      <c r="BNN36" s="1412"/>
      <c r="BNO36" s="1418"/>
      <c r="BOC36" s="1412"/>
      <c r="BOD36" s="1412"/>
      <c r="BOE36" s="1418"/>
      <c r="BOS36" s="1412"/>
      <c r="BOT36" s="1412"/>
      <c r="BOU36" s="1418"/>
      <c r="BPI36" s="1412"/>
      <c r="BPJ36" s="1412"/>
      <c r="BPK36" s="1418"/>
      <c r="BPY36" s="1412"/>
      <c r="BPZ36" s="1412"/>
      <c r="BQA36" s="1418"/>
      <c r="BQO36" s="1412"/>
      <c r="BQP36" s="1412"/>
      <c r="BQQ36" s="1418"/>
      <c r="BRE36" s="1412"/>
      <c r="BRF36" s="1412"/>
      <c r="BRG36" s="1418"/>
      <c r="BRU36" s="1412"/>
      <c r="BRV36" s="1412"/>
      <c r="BRW36" s="1418"/>
      <c r="BSK36" s="1412"/>
      <c r="BSL36" s="1412"/>
      <c r="BSM36" s="1418"/>
      <c r="BTA36" s="1412"/>
      <c r="BTB36" s="1412"/>
      <c r="BTC36" s="1418"/>
      <c r="BTQ36" s="1412"/>
      <c r="BTR36" s="1412"/>
      <c r="BTS36" s="1418"/>
      <c r="BUG36" s="1412"/>
      <c r="BUH36" s="1412"/>
      <c r="BUI36" s="1418"/>
      <c r="BUW36" s="1412"/>
      <c r="BUX36" s="1412"/>
      <c r="BUY36" s="1418"/>
      <c r="BVM36" s="1412"/>
      <c r="BVN36" s="1412"/>
      <c r="BVO36" s="1418"/>
      <c r="BWC36" s="1412"/>
      <c r="BWD36" s="1412"/>
      <c r="BWE36" s="1418"/>
      <c r="BWS36" s="1412"/>
      <c r="BWT36" s="1412"/>
      <c r="BWU36" s="1418"/>
      <c r="BXI36" s="1412"/>
      <c r="BXJ36" s="1412"/>
      <c r="BXK36" s="1418"/>
      <c r="BXY36" s="1412"/>
      <c r="BXZ36" s="1412"/>
      <c r="BYA36" s="1418"/>
      <c r="BYO36" s="1412"/>
      <c r="BYP36" s="1412"/>
      <c r="BYQ36" s="1418"/>
      <c r="BZE36" s="1412"/>
      <c r="BZF36" s="1412"/>
      <c r="BZG36" s="1418"/>
      <c r="BZU36" s="1412"/>
      <c r="BZV36" s="1412"/>
      <c r="BZW36" s="1418"/>
      <c r="CAK36" s="1412"/>
      <c r="CAL36" s="1412"/>
      <c r="CAM36" s="1418"/>
      <c r="CBA36" s="1412"/>
      <c r="CBB36" s="1412"/>
      <c r="CBC36" s="1418"/>
      <c r="CBQ36" s="1412"/>
      <c r="CBR36" s="1412"/>
      <c r="CBS36" s="1418"/>
      <c r="CCG36" s="1412"/>
      <c r="CCH36" s="1412"/>
      <c r="CCI36" s="1418"/>
      <c r="CCW36" s="1412"/>
      <c r="CCX36" s="1412"/>
      <c r="CCY36" s="1418"/>
      <c r="CDM36" s="1412"/>
      <c r="CDN36" s="1412"/>
      <c r="CDO36" s="1418"/>
      <c r="CEC36" s="1412"/>
      <c r="CED36" s="1412"/>
      <c r="CEE36" s="1418"/>
      <c r="CES36" s="1412"/>
      <c r="CET36" s="1412"/>
      <c r="CEU36" s="1418"/>
      <c r="CFI36" s="1412"/>
      <c r="CFJ36" s="1412"/>
      <c r="CFK36" s="1418"/>
      <c r="CFY36" s="1412"/>
      <c r="CFZ36" s="1412"/>
      <c r="CGA36" s="1418"/>
      <c r="CGO36" s="1412"/>
      <c r="CGP36" s="1412"/>
      <c r="CGQ36" s="1418"/>
      <c r="CHE36" s="1412"/>
      <c r="CHF36" s="1412"/>
      <c r="CHG36" s="1418"/>
      <c r="CHU36" s="1412"/>
      <c r="CHV36" s="1412"/>
      <c r="CHW36" s="1418"/>
      <c r="CIK36" s="1412"/>
      <c r="CIL36" s="1412"/>
      <c r="CIM36" s="1418"/>
      <c r="CJA36" s="1412"/>
      <c r="CJB36" s="1412"/>
      <c r="CJC36" s="1418"/>
      <c r="CJQ36" s="1412"/>
      <c r="CJR36" s="1412"/>
      <c r="CJS36" s="1418"/>
      <c r="CKG36" s="1412"/>
      <c r="CKH36" s="1412"/>
      <c r="CKI36" s="1418"/>
      <c r="CKW36" s="1412"/>
      <c r="CKX36" s="1412"/>
      <c r="CKY36" s="1418"/>
      <c r="CLM36" s="1412"/>
      <c r="CLN36" s="1412"/>
      <c r="CLO36" s="1418"/>
      <c r="CMC36" s="1412"/>
      <c r="CMD36" s="1412"/>
      <c r="CME36" s="1418"/>
      <c r="CMS36" s="1412"/>
      <c r="CMT36" s="1412"/>
      <c r="CMU36" s="1418"/>
      <c r="CNI36" s="1412"/>
      <c r="CNJ36" s="1412"/>
      <c r="CNK36" s="1418"/>
      <c r="CNY36" s="1412"/>
      <c r="CNZ36" s="1412"/>
      <c r="COA36" s="1418"/>
      <c r="COO36" s="1412"/>
      <c r="COP36" s="1412"/>
      <c r="COQ36" s="1418"/>
      <c r="CPE36" s="1412"/>
      <c r="CPF36" s="1412"/>
      <c r="CPG36" s="1418"/>
      <c r="CPU36" s="1412"/>
      <c r="CPV36" s="1412"/>
      <c r="CPW36" s="1418"/>
      <c r="CQK36" s="1412"/>
      <c r="CQL36" s="1412"/>
      <c r="CQM36" s="1418"/>
      <c r="CRA36" s="1412"/>
      <c r="CRB36" s="1412"/>
      <c r="CRC36" s="1418"/>
      <c r="CRQ36" s="1412"/>
      <c r="CRR36" s="1412"/>
      <c r="CRS36" s="1418"/>
      <c r="CSG36" s="1412"/>
      <c r="CSH36" s="1412"/>
      <c r="CSI36" s="1418"/>
      <c r="CSW36" s="1412"/>
      <c r="CSX36" s="1412"/>
      <c r="CSY36" s="1418"/>
      <c r="CTM36" s="1412"/>
      <c r="CTN36" s="1412"/>
      <c r="CTO36" s="1418"/>
      <c r="CUC36" s="1412"/>
      <c r="CUD36" s="1412"/>
      <c r="CUE36" s="1418"/>
      <c r="CUS36" s="1412"/>
      <c r="CUT36" s="1412"/>
      <c r="CUU36" s="1418"/>
      <c r="CVI36" s="1412"/>
      <c r="CVJ36" s="1412"/>
      <c r="CVK36" s="1418"/>
      <c r="CVY36" s="1412"/>
      <c r="CVZ36" s="1412"/>
      <c r="CWA36" s="1418"/>
      <c r="CWO36" s="1412"/>
      <c r="CWP36" s="1412"/>
      <c r="CWQ36" s="1418"/>
      <c r="CXE36" s="1412"/>
      <c r="CXF36" s="1412"/>
      <c r="CXG36" s="1418"/>
      <c r="CXU36" s="1412"/>
      <c r="CXV36" s="1412"/>
      <c r="CXW36" s="1418"/>
      <c r="CYK36" s="1412"/>
      <c r="CYL36" s="1412"/>
      <c r="CYM36" s="1418"/>
      <c r="CZA36" s="1412"/>
      <c r="CZB36" s="1412"/>
      <c r="CZC36" s="1418"/>
      <c r="CZQ36" s="1412"/>
      <c r="CZR36" s="1412"/>
      <c r="CZS36" s="1418"/>
      <c r="DAG36" s="1412"/>
      <c r="DAH36" s="1412"/>
      <c r="DAI36" s="1418"/>
      <c r="DAW36" s="1412"/>
      <c r="DAX36" s="1412"/>
      <c r="DAY36" s="1418"/>
      <c r="DBM36" s="1412"/>
      <c r="DBN36" s="1412"/>
      <c r="DBO36" s="1418"/>
      <c r="DCC36" s="1412"/>
      <c r="DCD36" s="1412"/>
      <c r="DCE36" s="1418"/>
      <c r="DCS36" s="1412"/>
      <c r="DCT36" s="1412"/>
      <c r="DCU36" s="1418"/>
      <c r="DDI36" s="1412"/>
      <c r="DDJ36" s="1412"/>
      <c r="DDK36" s="1418"/>
      <c r="DDY36" s="1412"/>
      <c r="DDZ36" s="1412"/>
      <c r="DEA36" s="1418"/>
      <c r="DEO36" s="1412"/>
      <c r="DEP36" s="1412"/>
      <c r="DEQ36" s="1418"/>
      <c r="DFE36" s="1412"/>
      <c r="DFF36" s="1412"/>
      <c r="DFG36" s="1418"/>
      <c r="DFU36" s="1412"/>
      <c r="DFV36" s="1412"/>
      <c r="DFW36" s="1418"/>
      <c r="DGK36" s="1412"/>
      <c r="DGL36" s="1412"/>
      <c r="DGM36" s="1418"/>
      <c r="DHA36" s="1412"/>
      <c r="DHB36" s="1412"/>
      <c r="DHC36" s="1418"/>
      <c r="DHQ36" s="1412"/>
      <c r="DHR36" s="1412"/>
      <c r="DHS36" s="1418"/>
      <c r="DIG36" s="1412"/>
      <c r="DIH36" s="1412"/>
      <c r="DII36" s="1418"/>
      <c r="DIW36" s="1412"/>
      <c r="DIX36" s="1412"/>
      <c r="DIY36" s="1418"/>
      <c r="DJM36" s="1412"/>
      <c r="DJN36" s="1412"/>
      <c r="DJO36" s="1418"/>
      <c r="DKC36" s="1412"/>
      <c r="DKD36" s="1412"/>
      <c r="DKE36" s="1418"/>
      <c r="DKS36" s="1412"/>
      <c r="DKT36" s="1412"/>
      <c r="DKU36" s="1418"/>
      <c r="DLI36" s="1412"/>
      <c r="DLJ36" s="1412"/>
      <c r="DLK36" s="1418"/>
      <c r="DLY36" s="1412"/>
      <c r="DLZ36" s="1412"/>
      <c r="DMA36" s="1418"/>
      <c r="DMO36" s="1412"/>
      <c r="DMP36" s="1412"/>
      <c r="DMQ36" s="1418"/>
      <c r="DNE36" s="1412"/>
      <c r="DNF36" s="1412"/>
      <c r="DNG36" s="1418"/>
      <c r="DNU36" s="1412"/>
      <c r="DNV36" s="1412"/>
      <c r="DNW36" s="1418"/>
      <c r="DOK36" s="1412"/>
      <c r="DOL36" s="1412"/>
      <c r="DOM36" s="1418"/>
      <c r="DPA36" s="1412"/>
      <c r="DPB36" s="1412"/>
      <c r="DPC36" s="1418"/>
      <c r="DPQ36" s="1412"/>
      <c r="DPR36" s="1412"/>
      <c r="DPS36" s="1418"/>
      <c r="DQG36" s="1412"/>
      <c r="DQH36" s="1412"/>
      <c r="DQI36" s="1418"/>
      <c r="DQW36" s="1412"/>
      <c r="DQX36" s="1412"/>
      <c r="DQY36" s="1418"/>
      <c r="DRM36" s="1412"/>
      <c r="DRN36" s="1412"/>
      <c r="DRO36" s="1418"/>
      <c r="DSC36" s="1412"/>
      <c r="DSD36" s="1412"/>
      <c r="DSE36" s="1418"/>
      <c r="DSS36" s="1412"/>
      <c r="DST36" s="1412"/>
      <c r="DSU36" s="1418"/>
      <c r="DTI36" s="1412"/>
      <c r="DTJ36" s="1412"/>
      <c r="DTK36" s="1418"/>
      <c r="DTY36" s="1412"/>
      <c r="DTZ36" s="1412"/>
      <c r="DUA36" s="1418"/>
      <c r="DUO36" s="1412"/>
      <c r="DUP36" s="1412"/>
      <c r="DUQ36" s="1418"/>
      <c r="DVE36" s="1412"/>
      <c r="DVF36" s="1412"/>
      <c r="DVG36" s="1418"/>
      <c r="DVU36" s="1412"/>
      <c r="DVV36" s="1412"/>
      <c r="DVW36" s="1418"/>
      <c r="DWK36" s="1412"/>
      <c r="DWL36" s="1412"/>
      <c r="DWM36" s="1418"/>
      <c r="DXA36" s="1412"/>
      <c r="DXB36" s="1412"/>
      <c r="DXC36" s="1418"/>
      <c r="DXQ36" s="1412"/>
      <c r="DXR36" s="1412"/>
      <c r="DXS36" s="1418"/>
      <c r="DYG36" s="1412"/>
      <c r="DYH36" s="1412"/>
      <c r="DYI36" s="1418"/>
      <c r="DYW36" s="1412"/>
      <c r="DYX36" s="1412"/>
      <c r="DYY36" s="1418"/>
      <c r="DZM36" s="1412"/>
      <c r="DZN36" s="1412"/>
      <c r="DZO36" s="1418"/>
      <c r="EAC36" s="1412"/>
      <c r="EAD36" s="1412"/>
      <c r="EAE36" s="1418"/>
      <c r="EAS36" s="1412"/>
      <c r="EAT36" s="1412"/>
      <c r="EAU36" s="1418"/>
      <c r="EBI36" s="1412"/>
      <c r="EBJ36" s="1412"/>
      <c r="EBK36" s="1418"/>
      <c r="EBY36" s="1412"/>
      <c r="EBZ36" s="1412"/>
      <c r="ECA36" s="1418"/>
      <c r="ECO36" s="1412"/>
      <c r="ECP36" s="1412"/>
      <c r="ECQ36" s="1418"/>
      <c r="EDE36" s="1412"/>
      <c r="EDF36" s="1412"/>
      <c r="EDG36" s="1418"/>
      <c r="EDU36" s="1412"/>
      <c r="EDV36" s="1412"/>
      <c r="EDW36" s="1418"/>
      <c r="EEK36" s="1412"/>
      <c r="EEL36" s="1412"/>
      <c r="EEM36" s="1418"/>
      <c r="EFA36" s="1412"/>
      <c r="EFB36" s="1412"/>
      <c r="EFC36" s="1418"/>
      <c r="EFQ36" s="1412"/>
      <c r="EFR36" s="1412"/>
      <c r="EFS36" s="1418"/>
      <c r="EGG36" s="1412"/>
      <c r="EGH36" s="1412"/>
      <c r="EGI36" s="1418"/>
      <c r="EGW36" s="1412"/>
      <c r="EGX36" s="1412"/>
      <c r="EGY36" s="1418"/>
      <c r="EHM36" s="1412"/>
      <c r="EHN36" s="1412"/>
      <c r="EHO36" s="1418"/>
      <c r="EIC36" s="1412"/>
      <c r="EID36" s="1412"/>
      <c r="EIE36" s="1418"/>
      <c r="EIS36" s="1412"/>
      <c r="EIT36" s="1412"/>
      <c r="EIU36" s="1418"/>
      <c r="EJI36" s="1412"/>
      <c r="EJJ36" s="1412"/>
      <c r="EJK36" s="1418"/>
      <c r="EJY36" s="1412"/>
      <c r="EJZ36" s="1412"/>
      <c r="EKA36" s="1418"/>
      <c r="EKO36" s="1412"/>
      <c r="EKP36" s="1412"/>
      <c r="EKQ36" s="1418"/>
      <c r="ELE36" s="1412"/>
      <c r="ELF36" s="1412"/>
      <c r="ELG36" s="1418"/>
      <c r="ELU36" s="1412"/>
      <c r="ELV36" s="1412"/>
      <c r="ELW36" s="1418"/>
      <c r="EMK36" s="1412"/>
      <c r="EML36" s="1412"/>
      <c r="EMM36" s="1418"/>
      <c r="ENA36" s="1412"/>
      <c r="ENB36" s="1412"/>
      <c r="ENC36" s="1418"/>
      <c r="ENQ36" s="1412"/>
      <c r="ENR36" s="1412"/>
      <c r="ENS36" s="1418"/>
      <c r="EOG36" s="1412"/>
      <c r="EOH36" s="1412"/>
      <c r="EOI36" s="1418"/>
      <c r="EOW36" s="1412"/>
      <c r="EOX36" s="1412"/>
      <c r="EOY36" s="1418"/>
      <c r="EPM36" s="1412"/>
      <c r="EPN36" s="1412"/>
      <c r="EPO36" s="1418"/>
      <c r="EQC36" s="1412"/>
      <c r="EQD36" s="1412"/>
      <c r="EQE36" s="1418"/>
      <c r="EQS36" s="1412"/>
      <c r="EQT36" s="1412"/>
      <c r="EQU36" s="1418"/>
      <c r="ERI36" s="1412"/>
      <c r="ERJ36" s="1412"/>
      <c r="ERK36" s="1418"/>
      <c r="ERY36" s="1412"/>
      <c r="ERZ36" s="1412"/>
      <c r="ESA36" s="1418"/>
      <c r="ESO36" s="1412"/>
      <c r="ESP36" s="1412"/>
      <c r="ESQ36" s="1418"/>
      <c r="ETE36" s="1412"/>
      <c r="ETF36" s="1412"/>
      <c r="ETG36" s="1418"/>
      <c r="ETU36" s="1412"/>
      <c r="ETV36" s="1412"/>
      <c r="ETW36" s="1418"/>
      <c r="EUK36" s="1412"/>
      <c r="EUL36" s="1412"/>
      <c r="EUM36" s="1418"/>
      <c r="EVA36" s="1412"/>
      <c r="EVB36" s="1412"/>
      <c r="EVC36" s="1418"/>
      <c r="EVQ36" s="1412"/>
      <c r="EVR36" s="1412"/>
      <c r="EVS36" s="1418"/>
      <c r="EWG36" s="1412"/>
      <c r="EWH36" s="1412"/>
      <c r="EWI36" s="1418"/>
      <c r="EWW36" s="1412"/>
      <c r="EWX36" s="1412"/>
      <c r="EWY36" s="1418"/>
      <c r="EXM36" s="1412"/>
      <c r="EXN36" s="1412"/>
      <c r="EXO36" s="1418"/>
      <c r="EYC36" s="1412"/>
      <c r="EYD36" s="1412"/>
      <c r="EYE36" s="1418"/>
      <c r="EYS36" s="1412"/>
      <c r="EYT36" s="1412"/>
      <c r="EYU36" s="1418"/>
      <c r="EZI36" s="1412"/>
      <c r="EZJ36" s="1412"/>
      <c r="EZK36" s="1418"/>
      <c r="EZY36" s="1412"/>
      <c r="EZZ36" s="1412"/>
      <c r="FAA36" s="1418"/>
      <c r="FAO36" s="1412"/>
      <c r="FAP36" s="1412"/>
      <c r="FAQ36" s="1418"/>
      <c r="FBE36" s="1412"/>
      <c r="FBF36" s="1412"/>
      <c r="FBG36" s="1418"/>
      <c r="FBU36" s="1412"/>
      <c r="FBV36" s="1412"/>
      <c r="FBW36" s="1418"/>
      <c r="FCK36" s="1412"/>
      <c r="FCL36" s="1412"/>
      <c r="FCM36" s="1418"/>
      <c r="FDA36" s="1412"/>
      <c r="FDB36" s="1412"/>
      <c r="FDC36" s="1418"/>
      <c r="FDQ36" s="1412"/>
      <c r="FDR36" s="1412"/>
      <c r="FDS36" s="1418"/>
      <c r="FEG36" s="1412"/>
      <c r="FEH36" s="1412"/>
      <c r="FEI36" s="1418"/>
      <c r="FEW36" s="1412"/>
      <c r="FEX36" s="1412"/>
      <c r="FEY36" s="1418"/>
      <c r="FFM36" s="1412"/>
      <c r="FFN36" s="1412"/>
      <c r="FFO36" s="1418"/>
      <c r="FGC36" s="1412"/>
      <c r="FGD36" s="1412"/>
      <c r="FGE36" s="1418"/>
      <c r="FGS36" s="1412"/>
      <c r="FGT36" s="1412"/>
      <c r="FGU36" s="1418"/>
      <c r="FHI36" s="1412"/>
      <c r="FHJ36" s="1412"/>
      <c r="FHK36" s="1418"/>
      <c r="FHY36" s="1412"/>
      <c r="FHZ36" s="1412"/>
      <c r="FIA36" s="1418"/>
      <c r="FIO36" s="1412"/>
      <c r="FIP36" s="1412"/>
      <c r="FIQ36" s="1418"/>
      <c r="FJE36" s="1412"/>
      <c r="FJF36" s="1412"/>
      <c r="FJG36" s="1418"/>
      <c r="FJU36" s="1412"/>
      <c r="FJV36" s="1412"/>
      <c r="FJW36" s="1418"/>
      <c r="FKK36" s="1412"/>
      <c r="FKL36" s="1412"/>
      <c r="FKM36" s="1418"/>
      <c r="FLA36" s="1412"/>
      <c r="FLB36" s="1412"/>
      <c r="FLC36" s="1418"/>
      <c r="FLQ36" s="1412"/>
      <c r="FLR36" s="1412"/>
      <c r="FLS36" s="1418"/>
      <c r="FMG36" s="1412"/>
      <c r="FMH36" s="1412"/>
      <c r="FMI36" s="1418"/>
      <c r="FMW36" s="1412"/>
      <c r="FMX36" s="1412"/>
      <c r="FMY36" s="1418"/>
      <c r="FNM36" s="1412"/>
      <c r="FNN36" s="1412"/>
      <c r="FNO36" s="1418"/>
      <c r="FOC36" s="1412"/>
      <c r="FOD36" s="1412"/>
      <c r="FOE36" s="1418"/>
      <c r="FOS36" s="1412"/>
      <c r="FOT36" s="1412"/>
      <c r="FOU36" s="1418"/>
      <c r="FPI36" s="1412"/>
      <c r="FPJ36" s="1412"/>
      <c r="FPK36" s="1418"/>
      <c r="FPY36" s="1412"/>
      <c r="FPZ36" s="1412"/>
      <c r="FQA36" s="1418"/>
      <c r="FQO36" s="1412"/>
      <c r="FQP36" s="1412"/>
      <c r="FQQ36" s="1418"/>
      <c r="FRE36" s="1412"/>
      <c r="FRF36" s="1412"/>
      <c r="FRG36" s="1418"/>
      <c r="FRU36" s="1412"/>
      <c r="FRV36" s="1412"/>
      <c r="FRW36" s="1418"/>
      <c r="FSK36" s="1412"/>
      <c r="FSL36" s="1412"/>
      <c r="FSM36" s="1418"/>
      <c r="FTA36" s="1412"/>
      <c r="FTB36" s="1412"/>
      <c r="FTC36" s="1418"/>
      <c r="FTQ36" s="1412"/>
      <c r="FTR36" s="1412"/>
      <c r="FTS36" s="1418"/>
      <c r="FUG36" s="1412"/>
      <c r="FUH36" s="1412"/>
      <c r="FUI36" s="1418"/>
      <c r="FUW36" s="1412"/>
      <c r="FUX36" s="1412"/>
      <c r="FUY36" s="1418"/>
      <c r="FVM36" s="1412"/>
      <c r="FVN36" s="1412"/>
      <c r="FVO36" s="1418"/>
      <c r="FWC36" s="1412"/>
      <c r="FWD36" s="1412"/>
      <c r="FWE36" s="1418"/>
      <c r="FWS36" s="1412"/>
      <c r="FWT36" s="1412"/>
      <c r="FWU36" s="1418"/>
      <c r="FXI36" s="1412"/>
      <c r="FXJ36" s="1412"/>
      <c r="FXK36" s="1418"/>
      <c r="FXY36" s="1412"/>
      <c r="FXZ36" s="1412"/>
      <c r="FYA36" s="1418"/>
      <c r="FYO36" s="1412"/>
      <c r="FYP36" s="1412"/>
      <c r="FYQ36" s="1418"/>
      <c r="FZE36" s="1412"/>
      <c r="FZF36" s="1412"/>
      <c r="FZG36" s="1418"/>
      <c r="FZU36" s="1412"/>
      <c r="FZV36" s="1412"/>
      <c r="FZW36" s="1418"/>
      <c r="GAK36" s="1412"/>
      <c r="GAL36" s="1412"/>
      <c r="GAM36" s="1418"/>
      <c r="GBA36" s="1412"/>
      <c r="GBB36" s="1412"/>
      <c r="GBC36" s="1418"/>
      <c r="GBQ36" s="1412"/>
      <c r="GBR36" s="1412"/>
      <c r="GBS36" s="1418"/>
      <c r="GCG36" s="1412"/>
      <c r="GCH36" s="1412"/>
      <c r="GCI36" s="1418"/>
      <c r="GCW36" s="1412"/>
      <c r="GCX36" s="1412"/>
      <c r="GCY36" s="1418"/>
      <c r="GDM36" s="1412"/>
      <c r="GDN36" s="1412"/>
      <c r="GDO36" s="1418"/>
      <c r="GEC36" s="1412"/>
      <c r="GED36" s="1412"/>
      <c r="GEE36" s="1418"/>
      <c r="GES36" s="1412"/>
      <c r="GET36" s="1412"/>
      <c r="GEU36" s="1418"/>
      <c r="GFI36" s="1412"/>
      <c r="GFJ36" s="1412"/>
      <c r="GFK36" s="1418"/>
      <c r="GFY36" s="1412"/>
      <c r="GFZ36" s="1412"/>
      <c r="GGA36" s="1418"/>
      <c r="GGO36" s="1412"/>
      <c r="GGP36" s="1412"/>
      <c r="GGQ36" s="1418"/>
      <c r="GHE36" s="1412"/>
      <c r="GHF36" s="1412"/>
      <c r="GHG36" s="1418"/>
      <c r="GHU36" s="1412"/>
      <c r="GHV36" s="1412"/>
      <c r="GHW36" s="1418"/>
      <c r="GIK36" s="1412"/>
      <c r="GIL36" s="1412"/>
      <c r="GIM36" s="1418"/>
      <c r="GJA36" s="1412"/>
      <c r="GJB36" s="1412"/>
      <c r="GJC36" s="1418"/>
      <c r="GJQ36" s="1412"/>
      <c r="GJR36" s="1412"/>
      <c r="GJS36" s="1418"/>
      <c r="GKG36" s="1412"/>
      <c r="GKH36" s="1412"/>
      <c r="GKI36" s="1418"/>
      <c r="GKW36" s="1412"/>
      <c r="GKX36" s="1412"/>
      <c r="GKY36" s="1418"/>
      <c r="GLM36" s="1412"/>
      <c r="GLN36" s="1412"/>
      <c r="GLO36" s="1418"/>
      <c r="GMC36" s="1412"/>
      <c r="GMD36" s="1412"/>
      <c r="GME36" s="1418"/>
      <c r="GMS36" s="1412"/>
      <c r="GMT36" s="1412"/>
      <c r="GMU36" s="1418"/>
      <c r="GNI36" s="1412"/>
      <c r="GNJ36" s="1412"/>
      <c r="GNK36" s="1418"/>
      <c r="GNY36" s="1412"/>
      <c r="GNZ36" s="1412"/>
      <c r="GOA36" s="1418"/>
      <c r="GOO36" s="1412"/>
      <c r="GOP36" s="1412"/>
      <c r="GOQ36" s="1418"/>
      <c r="GPE36" s="1412"/>
      <c r="GPF36" s="1412"/>
      <c r="GPG36" s="1418"/>
      <c r="GPU36" s="1412"/>
      <c r="GPV36" s="1412"/>
      <c r="GPW36" s="1418"/>
      <c r="GQK36" s="1412"/>
      <c r="GQL36" s="1412"/>
      <c r="GQM36" s="1418"/>
      <c r="GRA36" s="1412"/>
      <c r="GRB36" s="1412"/>
      <c r="GRC36" s="1418"/>
      <c r="GRQ36" s="1412"/>
      <c r="GRR36" s="1412"/>
      <c r="GRS36" s="1418"/>
      <c r="GSG36" s="1412"/>
      <c r="GSH36" s="1412"/>
      <c r="GSI36" s="1418"/>
      <c r="GSW36" s="1412"/>
      <c r="GSX36" s="1412"/>
      <c r="GSY36" s="1418"/>
      <c r="GTM36" s="1412"/>
      <c r="GTN36" s="1412"/>
      <c r="GTO36" s="1418"/>
      <c r="GUC36" s="1412"/>
      <c r="GUD36" s="1412"/>
      <c r="GUE36" s="1418"/>
      <c r="GUS36" s="1412"/>
      <c r="GUT36" s="1412"/>
      <c r="GUU36" s="1418"/>
      <c r="GVI36" s="1412"/>
      <c r="GVJ36" s="1412"/>
      <c r="GVK36" s="1418"/>
      <c r="GVY36" s="1412"/>
      <c r="GVZ36" s="1412"/>
      <c r="GWA36" s="1418"/>
      <c r="GWO36" s="1412"/>
      <c r="GWP36" s="1412"/>
      <c r="GWQ36" s="1418"/>
      <c r="GXE36" s="1412"/>
      <c r="GXF36" s="1412"/>
      <c r="GXG36" s="1418"/>
      <c r="GXU36" s="1412"/>
      <c r="GXV36" s="1412"/>
      <c r="GXW36" s="1418"/>
      <c r="GYK36" s="1412"/>
      <c r="GYL36" s="1412"/>
      <c r="GYM36" s="1418"/>
      <c r="GZA36" s="1412"/>
      <c r="GZB36" s="1412"/>
      <c r="GZC36" s="1418"/>
      <c r="GZQ36" s="1412"/>
      <c r="GZR36" s="1412"/>
      <c r="GZS36" s="1418"/>
      <c r="HAG36" s="1412"/>
      <c r="HAH36" s="1412"/>
      <c r="HAI36" s="1418"/>
      <c r="HAW36" s="1412"/>
      <c r="HAX36" s="1412"/>
      <c r="HAY36" s="1418"/>
      <c r="HBM36" s="1412"/>
      <c r="HBN36" s="1412"/>
      <c r="HBO36" s="1418"/>
      <c r="HCC36" s="1412"/>
      <c r="HCD36" s="1412"/>
      <c r="HCE36" s="1418"/>
      <c r="HCS36" s="1412"/>
      <c r="HCT36" s="1412"/>
      <c r="HCU36" s="1418"/>
      <c r="HDI36" s="1412"/>
      <c r="HDJ36" s="1412"/>
      <c r="HDK36" s="1418"/>
      <c r="HDY36" s="1412"/>
      <c r="HDZ36" s="1412"/>
      <c r="HEA36" s="1418"/>
      <c r="HEO36" s="1412"/>
      <c r="HEP36" s="1412"/>
      <c r="HEQ36" s="1418"/>
      <c r="HFE36" s="1412"/>
      <c r="HFF36" s="1412"/>
      <c r="HFG36" s="1418"/>
      <c r="HFU36" s="1412"/>
      <c r="HFV36" s="1412"/>
      <c r="HFW36" s="1418"/>
      <c r="HGK36" s="1412"/>
      <c r="HGL36" s="1412"/>
      <c r="HGM36" s="1418"/>
      <c r="HHA36" s="1412"/>
      <c r="HHB36" s="1412"/>
      <c r="HHC36" s="1418"/>
      <c r="HHQ36" s="1412"/>
      <c r="HHR36" s="1412"/>
      <c r="HHS36" s="1418"/>
      <c r="HIG36" s="1412"/>
      <c r="HIH36" s="1412"/>
      <c r="HII36" s="1418"/>
      <c r="HIW36" s="1412"/>
      <c r="HIX36" s="1412"/>
      <c r="HIY36" s="1418"/>
      <c r="HJM36" s="1412"/>
      <c r="HJN36" s="1412"/>
      <c r="HJO36" s="1418"/>
      <c r="HKC36" s="1412"/>
      <c r="HKD36" s="1412"/>
      <c r="HKE36" s="1418"/>
      <c r="HKS36" s="1412"/>
      <c r="HKT36" s="1412"/>
      <c r="HKU36" s="1418"/>
      <c r="HLI36" s="1412"/>
      <c r="HLJ36" s="1412"/>
      <c r="HLK36" s="1418"/>
      <c r="HLY36" s="1412"/>
      <c r="HLZ36" s="1412"/>
      <c r="HMA36" s="1418"/>
      <c r="HMO36" s="1412"/>
      <c r="HMP36" s="1412"/>
      <c r="HMQ36" s="1418"/>
      <c r="HNE36" s="1412"/>
      <c r="HNF36" s="1412"/>
      <c r="HNG36" s="1418"/>
      <c r="HNU36" s="1412"/>
      <c r="HNV36" s="1412"/>
      <c r="HNW36" s="1418"/>
      <c r="HOK36" s="1412"/>
      <c r="HOL36" s="1412"/>
      <c r="HOM36" s="1418"/>
      <c r="HPA36" s="1412"/>
      <c r="HPB36" s="1412"/>
      <c r="HPC36" s="1418"/>
      <c r="HPQ36" s="1412"/>
      <c r="HPR36" s="1412"/>
      <c r="HPS36" s="1418"/>
      <c r="HQG36" s="1412"/>
      <c r="HQH36" s="1412"/>
      <c r="HQI36" s="1418"/>
      <c r="HQW36" s="1412"/>
      <c r="HQX36" s="1412"/>
      <c r="HQY36" s="1418"/>
      <c r="HRM36" s="1412"/>
      <c r="HRN36" s="1412"/>
      <c r="HRO36" s="1418"/>
      <c r="HSC36" s="1412"/>
      <c r="HSD36" s="1412"/>
      <c r="HSE36" s="1418"/>
      <c r="HSS36" s="1412"/>
      <c r="HST36" s="1412"/>
      <c r="HSU36" s="1418"/>
      <c r="HTI36" s="1412"/>
      <c r="HTJ36" s="1412"/>
      <c r="HTK36" s="1418"/>
      <c r="HTY36" s="1412"/>
      <c r="HTZ36" s="1412"/>
      <c r="HUA36" s="1418"/>
      <c r="HUO36" s="1412"/>
      <c r="HUP36" s="1412"/>
      <c r="HUQ36" s="1418"/>
      <c r="HVE36" s="1412"/>
      <c r="HVF36" s="1412"/>
      <c r="HVG36" s="1418"/>
      <c r="HVU36" s="1412"/>
      <c r="HVV36" s="1412"/>
      <c r="HVW36" s="1418"/>
      <c r="HWK36" s="1412"/>
      <c r="HWL36" s="1412"/>
      <c r="HWM36" s="1418"/>
      <c r="HXA36" s="1412"/>
      <c r="HXB36" s="1412"/>
      <c r="HXC36" s="1418"/>
      <c r="HXQ36" s="1412"/>
      <c r="HXR36" s="1412"/>
      <c r="HXS36" s="1418"/>
      <c r="HYG36" s="1412"/>
      <c r="HYH36" s="1412"/>
      <c r="HYI36" s="1418"/>
      <c r="HYW36" s="1412"/>
      <c r="HYX36" s="1412"/>
      <c r="HYY36" s="1418"/>
      <c r="HZM36" s="1412"/>
      <c r="HZN36" s="1412"/>
      <c r="HZO36" s="1418"/>
      <c r="IAC36" s="1412"/>
      <c r="IAD36" s="1412"/>
      <c r="IAE36" s="1418"/>
      <c r="IAS36" s="1412"/>
      <c r="IAT36" s="1412"/>
      <c r="IAU36" s="1418"/>
      <c r="IBI36" s="1412"/>
      <c r="IBJ36" s="1412"/>
      <c r="IBK36" s="1418"/>
      <c r="IBY36" s="1412"/>
      <c r="IBZ36" s="1412"/>
      <c r="ICA36" s="1418"/>
      <c r="ICO36" s="1412"/>
      <c r="ICP36" s="1412"/>
      <c r="ICQ36" s="1418"/>
      <c r="IDE36" s="1412"/>
      <c r="IDF36" s="1412"/>
      <c r="IDG36" s="1418"/>
      <c r="IDU36" s="1412"/>
      <c r="IDV36" s="1412"/>
      <c r="IDW36" s="1418"/>
      <c r="IEK36" s="1412"/>
      <c r="IEL36" s="1412"/>
      <c r="IEM36" s="1418"/>
      <c r="IFA36" s="1412"/>
      <c r="IFB36" s="1412"/>
      <c r="IFC36" s="1418"/>
      <c r="IFQ36" s="1412"/>
      <c r="IFR36" s="1412"/>
      <c r="IFS36" s="1418"/>
      <c r="IGG36" s="1412"/>
      <c r="IGH36" s="1412"/>
      <c r="IGI36" s="1418"/>
      <c r="IGW36" s="1412"/>
      <c r="IGX36" s="1412"/>
      <c r="IGY36" s="1418"/>
      <c r="IHM36" s="1412"/>
      <c r="IHN36" s="1412"/>
      <c r="IHO36" s="1418"/>
      <c r="IIC36" s="1412"/>
      <c r="IID36" s="1412"/>
      <c r="IIE36" s="1418"/>
      <c r="IIS36" s="1412"/>
      <c r="IIT36" s="1412"/>
      <c r="IIU36" s="1418"/>
      <c r="IJI36" s="1412"/>
      <c r="IJJ36" s="1412"/>
      <c r="IJK36" s="1418"/>
      <c r="IJY36" s="1412"/>
      <c r="IJZ36" s="1412"/>
      <c r="IKA36" s="1418"/>
      <c r="IKO36" s="1412"/>
      <c r="IKP36" s="1412"/>
      <c r="IKQ36" s="1418"/>
      <c r="ILE36" s="1412"/>
      <c r="ILF36" s="1412"/>
      <c r="ILG36" s="1418"/>
      <c r="ILU36" s="1412"/>
      <c r="ILV36" s="1412"/>
      <c r="ILW36" s="1418"/>
      <c r="IMK36" s="1412"/>
      <c r="IML36" s="1412"/>
      <c r="IMM36" s="1418"/>
      <c r="INA36" s="1412"/>
      <c r="INB36" s="1412"/>
      <c r="INC36" s="1418"/>
      <c r="INQ36" s="1412"/>
      <c r="INR36" s="1412"/>
      <c r="INS36" s="1418"/>
      <c r="IOG36" s="1412"/>
      <c r="IOH36" s="1412"/>
      <c r="IOI36" s="1418"/>
      <c r="IOW36" s="1412"/>
      <c r="IOX36" s="1412"/>
      <c r="IOY36" s="1418"/>
      <c r="IPM36" s="1412"/>
      <c r="IPN36" s="1412"/>
      <c r="IPO36" s="1418"/>
      <c r="IQC36" s="1412"/>
      <c r="IQD36" s="1412"/>
      <c r="IQE36" s="1418"/>
      <c r="IQS36" s="1412"/>
      <c r="IQT36" s="1412"/>
      <c r="IQU36" s="1418"/>
      <c r="IRI36" s="1412"/>
      <c r="IRJ36" s="1412"/>
      <c r="IRK36" s="1418"/>
      <c r="IRY36" s="1412"/>
      <c r="IRZ36" s="1412"/>
      <c r="ISA36" s="1418"/>
      <c r="ISO36" s="1412"/>
      <c r="ISP36" s="1412"/>
      <c r="ISQ36" s="1418"/>
      <c r="ITE36" s="1412"/>
      <c r="ITF36" s="1412"/>
      <c r="ITG36" s="1418"/>
      <c r="ITU36" s="1412"/>
      <c r="ITV36" s="1412"/>
      <c r="ITW36" s="1418"/>
      <c r="IUK36" s="1412"/>
      <c r="IUL36" s="1412"/>
      <c r="IUM36" s="1418"/>
      <c r="IVA36" s="1412"/>
      <c r="IVB36" s="1412"/>
      <c r="IVC36" s="1418"/>
      <c r="IVQ36" s="1412"/>
      <c r="IVR36" s="1412"/>
      <c r="IVS36" s="1418"/>
      <c r="IWG36" s="1412"/>
      <c r="IWH36" s="1412"/>
      <c r="IWI36" s="1418"/>
      <c r="IWW36" s="1412"/>
      <c r="IWX36" s="1412"/>
      <c r="IWY36" s="1418"/>
      <c r="IXM36" s="1412"/>
      <c r="IXN36" s="1412"/>
      <c r="IXO36" s="1418"/>
      <c r="IYC36" s="1412"/>
      <c r="IYD36" s="1412"/>
      <c r="IYE36" s="1418"/>
      <c r="IYS36" s="1412"/>
      <c r="IYT36" s="1412"/>
      <c r="IYU36" s="1418"/>
      <c r="IZI36" s="1412"/>
      <c r="IZJ36" s="1412"/>
      <c r="IZK36" s="1418"/>
      <c r="IZY36" s="1412"/>
      <c r="IZZ36" s="1412"/>
      <c r="JAA36" s="1418"/>
      <c r="JAO36" s="1412"/>
      <c r="JAP36" s="1412"/>
      <c r="JAQ36" s="1418"/>
      <c r="JBE36" s="1412"/>
      <c r="JBF36" s="1412"/>
      <c r="JBG36" s="1418"/>
      <c r="JBU36" s="1412"/>
      <c r="JBV36" s="1412"/>
      <c r="JBW36" s="1418"/>
      <c r="JCK36" s="1412"/>
      <c r="JCL36" s="1412"/>
      <c r="JCM36" s="1418"/>
      <c r="JDA36" s="1412"/>
      <c r="JDB36" s="1412"/>
      <c r="JDC36" s="1418"/>
      <c r="JDQ36" s="1412"/>
      <c r="JDR36" s="1412"/>
      <c r="JDS36" s="1418"/>
      <c r="JEG36" s="1412"/>
      <c r="JEH36" s="1412"/>
      <c r="JEI36" s="1418"/>
      <c r="JEW36" s="1412"/>
      <c r="JEX36" s="1412"/>
      <c r="JEY36" s="1418"/>
      <c r="JFM36" s="1412"/>
      <c r="JFN36" s="1412"/>
      <c r="JFO36" s="1418"/>
      <c r="JGC36" s="1412"/>
      <c r="JGD36" s="1412"/>
      <c r="JGE36" s="1418"/>
      <c r="JGS36" s="1412"/>
      <c r="JGT36" s="1412"/>
      <c r="JGU36" s="1418"/>
      <c r="JHI36" s="1412"/>
      <c r="JHJ36" s="1412"/>
      <c r="JHK36" s="1418"/>
      <c r="JHY36" s="1412"/>
      <c r="JHZ36" s="1412"/>
      <c r="JIA36" s="1418"/>
      <c r="JIO36" s="1412"/>
      <c r="JIP36" s="1412"/>
      <c r="JIQ36" s="1418"/>
      <c r="JJE36" s="1412"/>
      <c r="JJF36" s="1412"/>
      <c r="JJG36" s="1418"/>
      <c r="JJU36" s="1412"/>
      <c r="JJV36" s="1412"/>
      <c r="JJW36" s="1418"/>
      <c r="JKK36" s="1412"/>
      <c r="JKL36" s="1412"/>
      <c r="JKM36" s="1418"/>
      <c r="JLA36" s="1412"/>
      <c r="JLB36" s="1412"/>
      <c r="JLC36" s="1418"/>
      <c r="JLQ36" s="1412"/>
      <c r="JLR36" s="1412"/>
      <c r="JLS36" s="1418"/>
      <c r="JMG36" s="1412"/>
      <c r="JMH36" s="1412"/>
      <c r="JMI36" s="1418"/>
      <c r="JMW36" s="1412"/>
      <c r="JMX36" s="1412"/>
      <c r="JMY36" s="1418"/>
      <c r="JNM36" s="1412"/>
      <c r="JNN36" s="1412"/>
      <c r="JNO36" s="1418"/>
      <c r="JOC36" s="1412"/>
      <c r="JOD36" s="1412"/>
      <c r="JOE36" s="1418"/>
      <c r="JOS36" s="1412"/>
      <c r="JOT36" s="1412"/>
      <c r="JOU36" s="1418"/>
      <c r="JPI36" s="1412"/>
      <c r="JPJ36" s="1412"/>
      <c r="JPK36" s="1418"/>
      <c r="JPY36" s="1412"/>
      <c r="JPZ36" s="1412"/>
      <c r="JQA36" s="1418"/>
      <c r="JQO36" s="1412"/>
      <c r="JQP36" s="1412"/>
      <c r="JQQ36" s="1418"/>
      <c r="JRE36" s="1412"/>
      <c r="JRF36" s="1412"/>
      <c r="JRG36" s="1418"/>
      <c r="JRU36" s="1412"/>
      <c r="JRV36" s="1412"/>
      <c r="JRW36" s="1418"/>
      <c r="JSK36" s="1412"/>
      <c r="JSL36" s="1412"/>
      <c r="JSM36" s="1418"/>
      <c r="JTA36" s="1412"/>
      <c r="JTB36" s="1412"/>
      <c r="JTC36" s="1418"/>
      <c r="JTQ36" s="1412"/>
      <c r="JTR36" s="1412"/>
      <c r="JTS36" s="1418"/>
      <c r="JUG36" s="1412"/>
      <c r="JUH36" s="1412"/>
      <c r="JUI36" s="1418"/>
      <c r="JUW36" s="1412"/>
      <c r="JUX36" s="1412"/>
      <c r="JUY36" s="1418"/>
      <c r="JVM36" s="1412"/>
      <c r="JVN36" s="1412"/>
      <c r="JVO36" s="1418"/>
      <c r="JWC36" s="1412"/>
      <c r="JWD36" s="1412"/>
      <c r="JWE36" s="1418"/>
      <c r="JWS36" s="1412"/>
      <c r="JWT36" s="1412"/>
      <c r="JWU36" s="1418"/>
      <c r="JXI36" s="1412"/>
      <c r="JXJ36" s="1412"/>
      <c r="JXK36" s="1418"/>
      <c r="JXY36" s="1412"/>
      <c r="JXZ36" s="1412"/>
      <c r="JYA36" s="1418"/>
      <c r="JYO36" s="1412"/>
      <c r="JYP36" s="1412"/>
      <c r="JYQ36" s="1418"/>
      <c r="JZE36" s="1412"/>
      <c r="JZF36" s="1412"/>
      <c r="JZG36" s="1418"/>
      <c r="JZU36" s="1412"/>
      <c r="JZV36" s="1412"/>
      <c r="JZW36" s="1418"/>
      <c r="KAK36" s="1412"/>
      <c r="KAL36" s="1412"/>
      <c r="KAM36" s="1418"/>
      <c r="KBA36" s="1412"/>
      <c r="KBB36" s="1412"/>
      <c r="KBC36" s="1418"/>
      <c r="KBQ36" s="1412"/>
      <c r="KBR36" s="1412"/>
      <c r="KBS36" s="1418"/>
      <c r="KCG36" s="1412"/>
      <c r="KCH36" s="1412"/>
      <c r="KCI36" s="1418"/>
      <c r="KCW36" s="1412"/>
      <c r="KCX36" s="1412"/>
      <c r="KCY36" s="1418"/>
      <c r="KDM36" s="1412"/>
      <c r="KDN36" s="1412"/>
      <c r="KDO36" s="1418"/>
      <c r="KEC36" s="1412"/>
      <c r="KED36" s="1412"/>
      <c r="KEE36" s="1418"/>
      <c r="KES36" s="1412"/>
      <c r="KET36" s="1412"/>
      <c r="KEU36" s="1418"/>
      <c r="KFI36" s="1412"/>
      <c r="KFJ36" s="1412"/>
      <c r="KFK36" s="1418"/>
      <c r="KFY36" s="1412"/>
      <c r="KFZ36" s="1412"/>
      <c r="KGA36" s="1418"/>
      <c r="KGO36" s="1412"/>
      <c r="KGP36" s="1412"/>
      <c r="KGQ36" s="1418"/>
      <c r="KHE36" s="1412"/>
      <c r="KHF36" s="1412"/>
      <c r="KHG36" s="1418"/>
      <c r="KHU36" s="1412"/>
      <c r="KHV36" s="1412"/>
      <c r="KHW36" s="1418"/>
      <c r="KIK36" s="1412"/>
      <c r="KIL36" s="1412"/>
      <c r="KIM36" s="1418"/>
      <c r="KJA36" s="1412"/>
      <c r="KJB36" s="1412"/>
      <c r="KJC36" s="1418"/>
      <c r="KJQ36" s="1412"/>
      <c r="KJR36" s="1412"/>
      <c r="KJS36" s="1418"/>
      <c r="KKG36" s="1412"/>
      <c r="KKH36" s="1412"/>
      <c r="KKI36" s="1418"/>
      <c r="KKW36" s="1412"/>
      <c r="KKX36" s="1412"/>
      <c r="KKY36" s="1418"/>
      <c r="KLM36" s="1412"/>
      <c r="KLN36" s="1412"/>
      <c r="KLO36" s="1418"/>
      <c r="KMC36" s="1412"/>
      <c r="KMD36" s="1412"/>
      <c r="KME36" s="1418"/>
      <c r="KMS36" s="1412"/>
      <c r="KMT36" s="1412"/>
      <c r="KMU36" s="1418"/>
      <c r="KNI36" s="1412"/>
      <c r="KNJ36" s="1412"/>
      <c r="KNK36" s="1418"/>
      <c r="KNY36" s="1412"/>
      <c r="KNZ36" s="1412"/>
      <c r="KOA36" s="1418"/>
      <c r="KOO36" s="1412"/>
      <c r="KOP36" s="1412"/>
      <c r="KOQ36" s="1418"/>
      <c r="KPE36" s="1412"/>
      <c r="KPF36" s="1412"/>
      <c r="KPG36" s="1418"/>
      <c r="KPU36" s="1412"/>
      <c r="KPV36" s="1412"/>
      <c r="KPW36" s="1418"/>
      <c r="KQK36" s="1412"/>
      <c r="KQL36" s="1412"/>
      <c r="KQM36" s="1418"/>
      <c r="KRA36" s="1412"/>
      <c r="KRB36" s="1412"/>
      <c r="KRC36" s="1418"/>
      <c r="KRQ36" s="1412"/>
      <c r="KRR36" s="1412"/>
      <c r="KRS36" s="1418"/>
      <c r="KSG36" s="1412"/>
      <c r="KSH36" s="1412"/>
      <c r="KSI36" s="1418"/>
      <c r="KSW36" s="1412"/>
      <c r="KSX36" s="1412"/>
      <c r="KSY36" s="1418"/>
      <c r="KTM36" s="1412"/>
      <c r="KTN36" s="1412"/>
      <c r="KTO36" s="1418"/>
      <c r="KUC36" s="1412"/>
      <c r="KUD36" s="1412"/>
      <c r="KUE36" s="1418"/>
      <c r="KUS36" s="1412"/>
      <c r="KUT36" s="1412"/>
      <c r="KUU36" s="1418"/>
      <c r="KVI36" s="1412"/>
      <c r="KVJ36" s="1412"/>
      <c r="KVK36" s="1418"/>
      <c r="KVY36" s="1412"/>
      <c r="KVZ36" s="1412"/>
      <c r="KWA36" s="1418"/>
      <c r="KWO36" s="1412"/>
      <c r="KWP36" s="1412"/>
      <c r="KWQ36" s="1418"/>
      <c r="KXE36" s="1412"/>
      <c r="KXF36" s="1412"/>
      <c r="KXG36" s="1418"/>
      <c r="KXU36" s="1412"/>
      <c r="KXV36" s="1412"/>
      <c r="KXW36" s="1418"/>
      <c r="KYK36" s="1412"/>
      <c r="KYL36" s="1412"/>
      <c r="KYM36" s="1418"/>
      <c r="KZA36" s="1412"/>
      <c r="KZB36" s="1412"/>
      <c r="KZC36" s="1418"/>
      <c r="KZQ36" s="1412"/>
      <c r="KZR36" s="1412"/>
      <c r="KZS36" s="1418"/>
      <c r="LAG36" s="1412"/>
      <c r="LAH36" s="1412"/>
      <c r="LAI36" s="1418"/>
      <c r="LAW36" s="1412"/>
      <c r="LAX36" s="1412"/>
      <c r="LAY36" s="1418"/>
      <c r="LBM36" s="1412"/>
      <c r="LBN36" s="1412"/>
      <c r="LBO36" s="1418"/>
      <c r="LCC36" s="1412"/>
      <c r="LCD36" s="1412"/>
      <c r="LCE36" s="1418"/>
      <c r="LCS36" s="1412"/>
      <c r="LCT36" s="1412"/>
      <c r="LCU36" s="1418"/>
      <c r="LDI36" s="1412"/>
      <c r="LDJ36" s="1412"/>
      <c r="LDK36" s="1418"/>
      <c r="LDY36" s="1412"/>
      <c r="LDZ36" s="1412"/>
      <c r="LEA36" s="1418"/>
      <c r="LEO36" s="1412"/>
      <c r="LEP36" s="1412"/>
      <c r="LEQ36" s="1418"/>
      <c r="LFE36" s="1412"/>
      <c r="LFF36" s="1412"/>
      <c r="LFG36" s="1418"/>
      <c r="LFU36" s="1412"/>
      <c r="LFV36" s="1412"/>
      <c r="LFW36" s="1418"/>
      <c r="LGK36" s="1412"/>
      <c r="LGL36" s="1412"/>
      <c r="LGM36" s="1418"/>
      <c r="LHA36" s="1412"/>
      <c r="LHB36" s="1412"/>
      <c r="LHC36" s="1418"/>
      <c r="LHQ36" s="1412"/>
      <c r="LHR36" s="1412"/>
      <c r="LHS36" s="1418"/>
      <c r="LIG36" s="1412"/>
      <c r="LIH36" s="1412"/>
      <c r="LII36" s="1418"/>
      <c r="LIW36" s="1412"/>
      <c r="LIX36" s="1412"/>
      <c r="LIY36" s="1418"/>
      <c r="LJM36" s="1412"/>
      <c r="LJN36" s="1412"/>
      <c r="LJO36" s="1418"/>
      <c r="LKC36" s="1412"/>
      <c r="LKD36" s="1412"/>
      <c r="LKE36" s="1418"/>
      <c r="LKS36" s="1412"/>
      <c r="LKT36" s="1412"/>
      <c r="LKU36" s="1418"/>
      <c r="LLI36" s="1412"/>
      <c r="LLJ36" s="1412"/>
      <c r="LLK36" s="1418"/>
      <c r="LLY36" s="1412"/>
      <c r="LLZ36" s="1412"/>
      <c r="LMA36" s="1418"/>
      <c r="LMO36" s="1412"/>
      <c r="LMP36" s="1412"/>
      <c r="LMQ36" s="1418"/>
      <c r="LNE36" s="1412"/>
      <c r="LNF36" s="1412"/>
      <c r="LNG36" s="1418"/>
      <c r="LNU36" s="1412"/>
      <c r="LNV36" s="1412"/>
      <c r="LNW36" s="1418"/>
      <c r="LOK36" s="1412"/>
      <c r="LOL36" s="1412"/>
      <c r="LOM36" s="1418"/>
      <c r="LPA36" s="1412"/>
      <c r="LPB36" s="1412"/>
      <c r="LPC36" s="1418"/>
      <c r="LPQ36" s="1412"/>
      <c r="LPR36" s="1412"/>
      <c r="LPS36" s="1418"/>
      <c r="LQG36" s="1412"/>
      <c r="LQH36" s="1412"/>
      <c r="LQI36" s="1418"/>
      <c r="LQW36" s="1412"/>
      <c r="LQX36" s="1412"/>
      <c r="LQY36" s="1418"/>
      <c r="LRM36" s="1412"/>
      <c r="LRN36" s="1412"/>
      <c r="LRO36" s="1418"/>
      <c r="LSC36" s="1412"/>
      <c r="LSD36" s="1412"/>
      <c r="LSE36" s="1418"/>
      <c r="LSS36" s="1412"/>
      <c r="LST36" s="1412"/>
      <c r="LSU36" s="1418"/>
      <c r="LTI36" s="1412"/>
      <c r="LTJ36" s="1412"/>
      <c r="LTK36" s="1418"/>
      <c r="LTY36" s="1412"/>
      <c r="LTZ36" s="1412"/>
      <c r="LUA36" s="1418"/>
      <c r="LUO36" s="1412"/>
      <c r="LUP36" s="1412"/>
      <c r="LUQ36" s="1418"/>
      <c r="LVE36" s="1412"/>
      <c r="LVF36" s="1412"/>
      <c r="LVG36" s="1418"/>
      <c r="LVU36" s="1412"/>
      <c r="LVV36" s="1412"/>
      <c r="LVW36" s="1418"/>
      <c r="LWK36" s="1412"/>
      <c r="LWL36" s="1412"/>
      <c r="LWM36" s="1418"/>
      <c r="LXA36" s="1412"/>
      <c r="LXB36" s="1412"/>
      <c r="LXC36" s="1418"/>
      <c r="LXQ36" s="1412"/>
      <c r="LXR36" s="1412"/>
      <c r="LXS36" s="1418"/>
      <c r="LYG36" s="1412"/>
      <c r="LYH36" s="1412"/>
      <c r="LYI36" s="1418"/>
      <c r="LYW36" s="1412"/>
      <c r="LYX36" s="1412"/>
      <c r="LYY36" s="1418"/>
      <c r="LZM36" s="1412"/>
      <c r="LZN36" s="1412"/>
      <c r="LZO36" s="1418"/>
      <c r="MAC36" s="1412"/>
      <c r="MAD36" s="1412"/>
      <c r="MAE36" s="1418"/>
      <c r="MAS36" s="1412"/>
      <c r="MAT36" s="1412"/>
      <c r="MAU36" s="1418"/>
      <c r="MBI36" s="1412"/>
      <c r="MBJ36" s="1412"/>
      <c r="MBK36" s="1418"/>
      <c r="MBY36" s="1412"/>
      <c r="MBZ36" s="1412"/>
      <c r="MCA36" s="1418"/>
      <c r="MCO36" s="1412"/>
      <c r="MCP36" s="1412"/>
      <c r="MCQ36" s="1418"/>
      <c r="MDE36" s="1412"/>
      <c r="MDF36" s="1412"/>
      <c r="MDG36" s="1418"/>
      <c r="MDU36" s="1412"/>
      <c r="MDV36" s="1412"/>
      <c r="MDW36" s="1418"/>
      <c r="MEK36" s="1412"/>
      <c r="MEL36" s="1412"/>
      <c r="MEM36" s="1418"/>
      <c r="MFA36" s="1412"/>
      <c r="MFB36" s="1412"/>
      <c r="MFC36" s="1418"/>
      <c r="MFQ36" s="1412"/>
      <c r="MFR36" s="1412"/>
      <c r="MFS36" s="1418"/>
      <c r="MGG36" s="1412"/>
      <c r="MGH36" s="1412"/>
      <c r="MGI36" s="1418"/>
      <c r="MGW36" s="1412"/>
      <c r="MGX36" s="1412"/>
      <c r="MGY36" s="1418"/>
      <c r="MHM36" s="1412"/>
      <c r="MHN36" s="1412"/>
      <c r="MHO36" s="1418"/>
      <c r="MIC36" s="1412"/>
      <c r="MID36" s="1412"/>
      <c r="MIE36" s="1418"/>
      <c r="MIS36" s="1412"/>
      <c r="MIT36" s="1412"/>
      <c r="MIU36" s="1418"/>
      <c r="MJI36" s="1412"/>
      <c r="MJJ36" s="1412"/>
      <c r="MJK36" s="1418"/>
      <c r="MJY36" s="1412"/>
      <c r="MJZ36" s="1412"/>
      <c r="MKA36" s="1418"/>
      <c r="MKO36" s="1412"/>
      <c r="MKP36" s="1412"/>
      <c r="MKQ36" s="1418"/>
      <c r="MLE36" s="1412"/>
      <c r="MLF36" s="1412"/>
      <c r="MLG36" s="1418"/>
      <c r="MLU36" s="1412"/>
      <c r="MLV36" s="1412"/>
      <c r="MLW36" s="1418"/>
      <c r="MMK36" s="1412"/>
      <c r="MML36" s="1412"/>
      <c r="MMM36" s="1418"/>
      <c r="MNA36" s="1412"/>
      <c r="MNB36" s="1412"/>
      <c r="MNC36" s="1418"/>
      <c r="MNQ36" s="1412"/>
      <c r="MNR36" s="1412"/>
      <c r="MNS36" s="1418"/>
      <c r="MOG36" s="1412"/>
      <c r="MOH36" s="1412"/>
      <c r="MOI36" s="1418"/>
      <c r="MOW36" s="1412"/>
      <c r="MOX36" s="1412"/>
      <c r="MOY36" s="1418"/>
      <c r="MPM36" s="1412"/>
      <c r="MPN36" s="1412"/>
      <c r="MPO36" s="1418"/>
      <c r="MQC36" s="1412"/>
      <c r="MQD36" s="1412"/>
      <c r="MQE36" s="1418"/>
      <c r="MQS36" s="1412"/>
      <c r="MQT36" s="1412"/>
      <c r="MQU36" s="1418"/>
      <c r="MRI36" s="1412"/>
      <c r="MRJ36" s="1412"/>
      <c r="MRK36" s="1418"/>
      <c r="MRY36" s="1412"/>
      <c r="MRZ36" s="1412"/>
      <c r="MSA36" s="1418"/>
      <c r="MSO36" s="1412"/>
      <c r="MSP36" s="1412"/>
      <c r="MSQ36" s="1418"/>
      <c r="MTE36" s="1412"/>
      <c r="MTF36" s="1412"/>
      <c r="MTG36" s="1418"/>
      <c r="MTU36" s="1412"/>
      <c r="MTV36" s="1412"/>
      <c r="MTW36" s="1418"/>
      <c r="MUK36" s="1412"/>
      <c r="MUL36" s="1412"/>
      <c r="MUM36" s="1418"/>
      <c r="MVA36" s="1412"/>
      <c r="MVB36" s="1412"/>
      <c r="MVC36" s="1418"/>
      <c r="MVQ36" s="1412"/>
      <c r="MVR36" s="1412"/>
      <c r="MVS36" s="1418"/>
      <c r="MWG36" s="1412"/>
      <c r="MWH36" s="1412"/>
      <c r="MWI36" s="1418"/>
      <c r="MWW36" s="1412"/>
      <c r="MWX36" s="1412"/>
      <c r="MWY36" s="1418"/>
      <c r="MXM36" s="1412"/>
      <c r="MXN36" s="1412"/>
      <c r="MXO36" s="1418"/>
      <c r="MYC36" s="1412"/>
      <c r="MYD36" s="1412"/>
      <c r="MYE36" s="1418"/>
      <c r="MYS36" s="1412"/>
      <c r="MYT36" s="1412"/>
      <c r="MYU36" s="1418"/>
      <c r="MZI36" s="1412"/>
      <c r="MZJ36" s="1412"/>
      <c r="MZK36" s="1418"/>
      <c r="MZY36" s="1412"/>
      <c r="MZZ36" s="1412"/>
      <c r="NAA36" s="1418"/>
      <c r="NAO36" s="1412"/>
      <c r="NAP36" s="1412"/>
      <c r="NAQ36" s="1418"/>
      <c r="NBE36" s="1412"/>
      <c r="NBF36" s="1412"/>
      <c r="NBG36" s="1418"/>
      <c r="NBU36" s="1412"/>
      <c r="NBV36" s="1412"/>
      <c r="NBW36" s="1418"/>
      <c r="NCK36" s="1412"/>
      <c r="NCL36" s="1412"/>
      <c r="NCM36" s="1418"/>
      <c r="NDA36" s="1412"/>
      <c r="NDB36" s="1412"/>
      <c r="NDC36" s="1418"/>
      <c r="NDQ36" s="1412"/>
      <c r="NDR36" s="1412"/>
      <c r="NDS36" s="1418"/>
      <c r="NEG36" s="1412"/>
      <c r="NEH36" s="1412"/>
      <c r="NEI36" s="1418"/>
      <c r="NEW36" s="1412"/>
      <c r="NEX36" s="1412"/>
      <c r="NEY36" s="1418"/>
      <c r="NFM36" s="1412"/>
      <c r="NFN36" s="1412"/>
      <c r="NFO36" s="1418"/>
      <c r="NGC36" s="1412"/>
      <c r="NGD36" s="1412"/>
      <c r="NGE36" s="1418"/>
      <c r="NGS36" s="1412"/>
      <c r="NGT36" s="1412"/>
      <c r="NGU36" s="1418"/>
      <c r="NHI36" s="1412"/>
      <c r="NHJ36" s="1412"/>
      <c r="NHK36" s="1418"/>
      <c r="NHY36" s="1412"/>
      <c r="NHZ36" s="1412"/>
      <c r="NIA36" s="1418"/>
      <c r="NIO36" s="1412"/>
      <c r="NIP36" s="1412"/>
      <c r="NIQ36" s="1418"/>
      <c r="NJE36" s="1412"/>
      <c r="NJF36" s="1412"/>
      <c r="NJG36" s="1418"/>
      <c r="NJU36" s="1412"/>
      <c r="NJV36" s="1412"/>
      <c r="NJW36" s="1418"/>
      <c r="NKK36" s="1412"/>
      <c r="NKL36" s="1412"/>
      <c r="NKM36" s="1418"/>
      <c r="NLA36" s="1412"/>
      <c r="NLB36" s="1412"/>
      <c r="NLC36" s="1418"/>
      <c r="NLQ36" s="1412"/>
      <c r="NLR36" s="1412"/>
      <c r="NLS36" s="1418"/>
      <c r="NMG36" s="1412"/>
      <c r="NMH36" s="1412"/>
      <c r="NMI36" s="1418"/>
      <c r="NMW36" s="1412"/>
      <c r="NMX36" s="1412"/>
      <c r="NMY36" s="1418"/>
      <c r="NNM36" s="1412"/>
      <c r="NNN36" s="1412"/>
      <c r="NNO36" s="1418"/>
      <c r="NOC36" s="1412"/>
      <c r="NOD36" s="1412"/>
      <c r="NOE36" s="1418"/>
      <c r="NOS36" s="1412"/>
      <c r="NOT36" s="1412"/>
      <c r="NOU36" s="1418"/>
      <c r="NPI36" s="1412"/>
      <c r="NPJ36" s="1412"/>
      <c r="NPK36" s="1418"/>
      <c r="NPY36" s="1412"/>
      <c r="NPZ36" s="1412"/>
      <c r="NQA36" s="1418"/>
      <c r="NQO36" s="1412"/>
      <c r="NQP36" s="1412"/>
      <c r="NQQ36" s="1418"/>
      <c r="NRE36" s="1412"/>
      <c r="NRF36" s="1412"/>
      <c r="NRG36" s="1418"/>
      <c r="NRU36" s="1412"/>
      <c r="NRV36" s="1412"/>
      <c r="NRW36" s="1418"/>
      <c r="NSK36" s="1412"/>
      <c r="NSL36" s="1412"/>
      <c r="NSM36" s="1418"/>
      <c r="NTA36" s="1412"/>
      <c r="NTB36" s="1412"/>
      <c r="NTC36" s="1418"/>
      <c r="NTQ36" s="1412"/>
      <c r="NTR36" s="1412"/>
      <c r="NTS36" s="1418"/>
      <c r="NUG36" s="1412"/>
      <c r="NUH36" s="1412"/>
      <c r="NUI36" s="1418"/>
      <c r="NUW36" s="1412"/>
      <c r="NUX36" s="1412"/>
      <c r="NUY36" s="1418"/>
      <c r="NVM36" s="1412"/>
      <c r="NVN36" s="1412"/>
      <c r="NVO36" s="1418"/>
      <c r="NWC36" s="1412"/>
      <c r="NWD36" s="1412"/>
      <c r="NWE36" s="1418"/>
      <c r="NWS36" s="1412"/>
      <c r="NWT36" s="1412"/>
      <c r="NWU36" s="1418"/>
      <c r="NXI36" s="1412"/>
      <c r="NXJ36" s="1412"/>
      <c r="NXK36" s="1418"/>
      <c r="NXY36" s="1412"/>
      <c r="NXZ36" s="1412"/>
      <c r="NYA36" s="1418"/>
      <c r="NYO36" s="1412"/>
      <c r="NYP36" s="1412"/>
      <c r="NYQ36" s="1418"/>
      <c r="NZE36" s="1412"/>
      <c r="NZF36" s="1412"/>
      <c r="NZG36" s="1418"/>
      <c r="NZU36" s="1412"/>
      <c r="NZV36" s="1412"/>
      <c r="NZW36" s="1418"/>
      <c r="OAK36" s="1412"/>
      <c r="OAL36" s="1412"/>
      <c r="OAM36" s="1418"/>
      <c r="OBA36" s="1412"/>
      <c r="OBB36" s="1412"/>
      <c r="OBC36" s="1418"/>
      <c r="OBQ36" s="1412"/>
      <c r="OBR36" s="1412"/>
      <c r="OBS36" s="1418"/>
      <c r="OCG36" s="1412"/>
      <c r="OCH36" s="1412"/>
      <c r="OCI36" s="1418"/>
      <c r="OCW36" s="1412"/>
      <c r="OCX36" s="1412"/>
      <c r="OCY36" s="1418"/>
      <c r="ODM36" s="1412"/>
      <c r="ODN36" s="1412"/>
      <c r="ODO36" s="1418"/>
      <c r="OEC36" s="1412"/>
      <c r="OED36" s="1412"/>
      <c r="OEE36" s="1418"/>
      <c r="OES36" s="1412"/>
      <c r="OET36" s="1412"/>
      <c r="OEU36" s="1418"/>
      <c r="OFI36" s="1412"/>
      <c r="OFJ36" s="1412"/>
      <c r="OFK36" s="1418"/>
      <c r="OFY36" s="1412"/>
      <c r="OFZ36" s="1412"/>
      <c r="OGA36" s="1418"/>
      <c r="OGO36" s="1412"/>
      <c r="OGP36" s="1412"/>
      <c r="OGQ36" s="1418"/>
      <c r="OHE36" s="1412"/>
      <c r="OHF36" s="1412"/>
      <c r="OHG36" s="1418"/>
      <c r="OHU36" s="1412"/>
      <c r="OHV36" s="1412"/>
      <c r="OHW36" s="1418"/>
      <c r="OIK36" s="1412"/>
      <c r="OIL36" s="1412"/>
      <c r="OIM36" s="1418"/>
      <c r="OJA36" s="1412"/>
      <c r="OJB36" s="1412"/>
      <c r="OJC36" s="1418"/>
      <c r="OJQ36" s="1412"/>
      <c r="OJR36" s="1412"/>
      <c r="OJS36" s="1418"/>
      <c r="OKG36" s="1412"/>
      <c r="OKH36" s="1412"/>
      <c r="OKI36" s="1418"/>
      <c r="OKW36" s="1412"/>
      <c r="OKX36" s="1412"/>
      <c r="OKY36" s="1418"/>
      <c r="OLM36" s="1412"/>
      <c r="OLN36" s="1412"/>
      <c r="OLO36" s="1418"/>
      <c r="OMC36" s="1412"/>
      <c r="OMD36" s="1412"/>
      <c r="OME36" s="1418"/>
      <c r="OMS36" s="1412"/>
      <c r="OMT36" s="1412"/>
      <c r="OMU36" s="1418"/>
      <c r="ONI36" s="1412"/>
      <c r="ONJ36" s="1412"/>
      <c r="ONK36" s="1418"/>
      <c r="ONY36" s="1412"/>
      <c r="ONZ36" s="1412"/>
      <c r="OOA36" s="1418"/>
      <c r="OOO36" s="1412"/>
      <c r="OOP36" s="1412"/>
      <c r="OOQ36" s="1418"/>
      <c r="OPE36" s="1412"/>
      <c r="OPF36" s="1412"/>
      <c r="OPG36" s="1418"/>
      <c r="OPU36" s="1412"/>
      <c r="OPV36" s="1412"/>
      <c r="OPW36" s="1418"/>
      <c r="OQK36" s="1412"/>
      <c r="OQL36" s="1412"/>
      <c r="OQM36" s="1418"/>
      <c r="ORA36" s="1412"/>
      <c r="ORB36" s="1412"/>
      <c r="ORC36" s="1418"/>
      <c r="ORQ36" s="1412"/>
      <c r="ORR36" s="1412"/>
      <c r="ORS36" s="1418"/>
      <c r="OSG36" s="1412"/>
      <c r="OSH36" s="1412"/>
      <c r="OSI36" s="1418"/>
      <c r="OSW36" s="1412"/>
      <c r="OSX36" s="1412"/>
      <c r="OSY36" s="1418"/>
      <c r="OTM36" s="1412"/>
      <c r="OTN36" s="1412"/>
      <c r="OTO36" s="1418"/>
      <c r="OUC36" s="1412"/>
      <c r="OUD36" s="1412"/>
      <c r="OUE36" s="1418"/>
      <c r="OUS36" s="1412"/>
      <c r="OUT36" s="1412"/>
      <c r="OUU36" s="1418"/>
      <c r="OVI36" s="1412"/>
      <c r="OVJ36" s="1412"/>
      <c r="OVK36" s="1418"/>
      <c r="OVY36" s="1412"/>
      <c r="OVZ36" s="1412"/>
      <c r="OWA36" s="1418"/>
      <c r="OWO36" s="1412"/>
      <c r="OWP36" s="1412"/>
      <c r="OWQ36" s="1418"/>
      <c r="OXE36" s="1412"/>
      <c r="OXF36" s="1412"/>
      <c r="OXG36" s="1418"/>
      <c r="OXU36" s="1412"/>
      <c r="OXV36" s="1412"/>
      <c r="OXW36" s="1418"/>
      <c r="OYK36" s="1412"/>
      <c r="OYL36" s="1412"/>
      <c r="OYM36" s="1418"/>
      <c r="OZA36" s="1412"/>
      <c r="OZB36" s="1412"/>
      <c r="OZC36" s="1418"/>
      <c r="OZQ36" s="1412"/>
      <c r="OZR36" s="1412"/>
      <c r="OZS36" s="1418"/>
      <c r="PAG36" s="1412"/>
      <c r="PAH36" s="1412"/>
      <c r="PAI36" s="1418"/>
      <c r="PAW36" s="1412"/>
      <c r="PAX36" s="1412"/>
      <c r="PAY36" s="1418"/>
      <c r="PBM36" s="1412"/>
      <c r="PBN36" s="1412"/>
      <c r="PBO36" s="1418"/>
      <c r="PCC36" s="1412"/>
      <c r="PCD36" s="1412"/>
      <c r="PCE36" s="1418"/>
      <c r="PCS36" s="1412"/>
      <c r="PCT36" s="1412"/>
      <c r="PCU36" s="1418"/>
      <c r="PDI36" s="1412"/>
      <c r="PDJ36" s="1412"/>
      <c r="PDK36" s="1418"/>
      <c r="PDY36" s="1412"/>
      <c r="PDZ36" s="1412"/>
      <c r="PEA36" s="1418"/>
      <c r="PEO36" s="1412"/>
      <c r="PEP36" s="1412"/>
      <c r="PEQ36" s="1418"/>
      <c r="PFE36" s="1412"/>
      <c r="PFF36" s="1412"/>
      <c r="PFG36" s="1418"/>
      <c r="PFU36" s="1412"/>
      <c r="PFV36" s="1412"/>
      <c r="PFW36" s="1418"/>
      <c r="PGK36" s="1412"/>
      <c r="PGL36" s="1412"/>
      <c r="PGM36" s="1418"/>
      <c r="PHA36" s="1412"/>
      <c r="PHB36" s="1412"/>
      <c r="PHC36" s="1418"/>
      <c r="PHQ36" s="1412"/>
      <c r="PHR36" s="1412"/>
      <c r="PHS36" s="1418"/>
      <c r="PIG36" s="1412"/>
      <c r="PIH36" s="1412"/>
      <c r="PII36" s="1418"/>
      <c r="PIW36" s="1412"/>
      <c r="PIX36" s="1412"/>
      <c r="PIY36" s="1418"/>
      <c r="PJM36" s="1412"/>
      <c r="PJN36" s="1412"/>
      <c r="PJO36" s="1418"/>
      <c r="PKC36" s="1412"/>
      <c r="PKD36" s="1412"/>
      <c r="PKE36" s="1418"/>
      <c r="PKS36" s="1412"/>
      <c r="PKT36" s="1412"/>
      <c r="PKU36" s="1418"/>
      <c r="PLI36" s="1412"/>
      <c r="PLJ36" s="1412"/>
      <c r="PLK36" s="1418"/>
      <c r="PLY36" s="1412"/>
      <c r="PLZ36" s="1412"/>
      <c r="PMA36" s="1418"/>
      <c r="PMO36" s="1412"/>
      <c r="PMP36" s="1412"/>
      <c r="PMQ36" s="1418"/>
      <c r="PNE36" s="1412"/>
      <c r="PNF36" s="1412"/>
      <c r="PNG36" s="1418"/>
      <c r="PNU36" s="1412"/>
      <c r="PNV36" s="1412"/>
      <c r="PNW36" s="1418"/>
      <c r="POK36" s="1412"/>
      <c r="POL36" s="1412"/>
      <c r="POM36" s="1418"/>
      <c r="PPA36" s="1412"/>
      <c r="PPB36" s="1412"/>
      <c r="PPC36" s="1418"/>
      <c r="PPQ36" s="1412"/>
      <c r="PPR36" s="1412"/>
      <c r="PPS36" s="1418"/>
      <c r="PQG36" s="1412"/>
      <c r="PQH36" s="1412"/>
      <c r="PQI36" s="1418"/>
      <c r="PQW36" s="1412"/>
      <c r="PQX36" s="1412"/>
      <c r="PQY36" s="1418"/>
      <c r="PRM36" s="1412"/>
      <c r="PRN36" s="1412"/>
      <c r="PRO36" s="1418"/>
      <c r="PSC36" s="1412"/>
      <c r="PSD36" s="1412"/>
      <c r="PSE36" s="1418"/>
      <c r="PSS36" s="1412"/>
      <c r="PST36" s="1412"/>
      <c r="PSU36" s="1418"/>
      <c r="PTI36" s="1412"/>
      <c r="PTJ36" s="1412"/>
      <c r="PTK36" s="1418"/>
      <c r="PTY36" s="1412"/>
      <c r="PTZ36" s="1412"/>
      <c r="PUA36" s="1418"/>
      <c r="PUO36" s="1412"/>
      <c r="PUP36" s="1412"/>
      <c r="PUQ36" s="1418"/>
      <c r="PVE36" s="1412"/>
      <c r="PVF36" s="1412"/>
      <c r="PVG36" s="1418"/>
      <c r="PVU36" s="1412"/>
      <c r="PVV36" s="1412"/>
      <c r="PVW36" s="1418"/>
      <c r="PWK36" s="1412"/>
      <c r="PWL36" s="1412"/>
      <c r="PWM36" s="1418"/>
      <c r="PXA36" s="1412"/>
      <c r="PXB36" s="1412"/>
      <c r="PXC36" s="1418"/>
      <c r="PXQ36" s="1412"/>
      <c r="PXR36" s="1412"/>
      <c r="PXS36" s="1418"/>
      <c r="PYG36" s="1412"/>
      <c r="PYH36" s="1412"/>
      <c r="PYI36" s="1418"/>
      <c r="PYW36" s="1412"/>
      <c r="PYX36" s="1412"/>
      <c r="PYY36" s="1418"/>
      <c r="PZM36" s="1412"/>
      <c r="PZN36" s="1412"/>
      <c r="PZO36" s="1418"/>
      <c r="QAC36" s="1412"/>
      <c r="QAD36" s="1412"/>
      <c r="QAE36" s="1418"/>
      <c r="QAS36" s="1412"/>
      <c r="QAT36" s="1412"/>
      <c r="QAU36" s="1418"/>
      <c r="QBI36" s="1412"/>
      <c r="QBJ36" s="1412"/>
      <c r="QBK36" s="1418"/>
      <c r="QBY36" s="1412"/>
      <c r="QBZ36" s="1412"/>
      <c r="QCA36" s="1418"/>
      <c r="QCO36" s="1412"/>
      <c r="QCP36" s="1412"/>
      <c r="QCQ36" s="1418"/>
      <c r="QDE36" s="1412"/>
      <c r="QDF36" s="1412"/>
      <c r="QDG36" s="1418"/>
      <c r="QDU36" s="1412"/>
      <c r="QDV36" s="1412"/>
      <c r="QDW36" s="1418"/>
      <c r="QEK36" s="1412"/>
      <c r="QEL36" s="1412"/>
      <c r="QEM36" s="1418"/>
      <c r="QFA36" s="1412"/>
      <c r="QFB36" s="1412"/>
      <c r="QFC36" s="1418"/>
      <c r="QFQ36" s="1412"/>
      <c r="QFR36" s="1412"/>
      <c r="QFS36" s="1418"/>
      <c r="QGG36" s="1412"/>
      <c r="QGH36" s="1412"/>
      <c r="QGI36" s="1418"/>
      <c r="QGW36" s="1412"/>
      <c r="QGX36" s="1412"/>
      <c r="QGY36" s="1418"/>
      <c r="QHM36" s="1412"/>
      <c r="QHN36" s="1412"/>
      <c r="QHO36" s="1418"/>
      <c r="QIC36" s="1412"/>
      <c r="QID36" s="1412"/>
      <c r="QIE36" s="1418"/>
      <c r="QIS36" s="1412"/>
      <c r="QIT36" s="1412"/>
      <c r="QIU36" s="1418"/>
      <c r="QJI36" s="1412"/>
      <c r="QJJ36" s="1412"/>
      <c r="QJK36" s="1418"/>
      <c r="QJY36" s="1412"/>
      <c r="QJZ36" s="1412"/>
      <c r="QKA36" s="1418"/>
      <c r="QKO36" s="1412"/>
      <c r="QKP36" s="1412"/>
      <c r="QKQ36" s="1418"/>
      <c r="QLE36" s="1412"/>
      <c r="QLF36" s="1412"/>
      <c r="QLG36" s="1418"/>
      <c r="QLU36" s="1412"/>
      <c r="QLV36" s="1412"/>
      <c r="QLW36" s="1418"/>
      <c r="QMK36" s="1412"/>
      <c r="QML36" s="1412"/>
      <c r="QMM36" s="1418"/>
      <c r="QNA36" s="1412"/>
      <c r="QNB36" s="1412"/>
      <c r="QNC36" s="1418"/>
      <c r="QNQ36" s="1412"/>
      <c r="QNR36" s="1412"/>
      <c r="QNS36" s="1418"/>
      <c r="QOG36" s="1412"/>
      <c r="QOH36" s="1412"/>
      <c r="QOI36" s="1418"/>
      <c r="QOW36" s="1412"/>
      <c r="QOX36" s="1412"/>
      <c r="QOY36" s="1418"/>
      <c r="QPM36" s="1412"/>
      <c r="QPN36" s="1412"/>
      <c r="QPO36" s="1418"/>
      <c r="QQC36" s="1412"/>
      <c r="QQD36" s="1412"/>
      <c r="QQE36" s="1418"/>
      <c r="QQS36" s="1412"/>
      <c r="QQT36" s="1412"/>
      <c r="QQU36" s="1418"/>
      <c r="QRI36" s="1412"/>
      <c r="QRJ36" s="1412"/>
      <c r="QRK36" s="1418"/>
      <c r="QRY36" s="1412"/>
      <c r="QRZ36" s="1412"/>
      <c r="QSA36" s="1418"/>
      <c r="QSO36" s="1412"/>
      <c r="QSP36" s="1412"/>
      <c r="QSQ36" s="1418"/>
      <c r="QTE36" s="1412"/>
      <c r="QTF36" s="1412"/>
      <c r="QTG36" s="1418"/>
      <c r="QTU36" s="1412"/>
      <c r="QTV36" s="1412"/>
      <c r="QTW36" s="1418"/>
      <c r="QUK36" s="1412"/>
      <c r="QUL36" s="1412"/>
      <c r="QUM36" s="1418"/>
      <c r="QVA36" s="1412"/>
      <c r="QVB36" s="1412"/>
      <c r="QVC36" s="1418"/>
      <c r="QVQ36" s="1412"/>
      <c r="QVR36" s="1412"/>
      <c r="QVS36" s="1418"/>
      <c r="QWG36" s="1412"/>
      <c r="QWH36" s="1412"/>
      <c r="QWI36" s="1418"/>
      <c r="QWW36" s="1412"/>
      <c r="QWX36" s="1412"/>
      <c r="QWY36" s="1418"/>
      <c r="QXM36" s="1412"/>
      <c r="QXN36" s="1412"/>
      <c r="QXO36" s="1418"/>
      <c r="QYC36" s="1412"/>
      <c r="QYD36" s="1412"/>
      <c r="QYE36" s="1418"/>
      <c r="QYS36" s="1412"/>
      <c r="QYT36" s="1412"/>
      <c r="QYU36" s="1418"/>
      <c r="QZI36" s="1412"/>
      <c r="QZJ36" s="1412"/>
      <c r="QZK36" s="1418"/>
      <c r="QZY36" s="1412"/>
      <c r="QZZ36" s="1412"/>
      <c r="RAA36" s="1418"/>
      <c r="RAO36" s="1412"/>
      <c r="RAP36" s="1412"/>
      <c r="RAQ36" s="1418"/>
      <c r="RBE36" s="1412"/>
      <c r="RBF36" s="1412"/>
      <c r="RBG36" s="1418"/>
      <c r="RBU36" s="1412"/>
      <c r="RBV36" s="1412"/>
      <c r="RBW36" s="1418"/>
      <c r="RCK36" s="1412"/>
      <c r="RCL36" s="1412"/>
      <c r="RCM36" s="1418"/>
      <c r="RDA36" s="1412"/>
      <c r="RDB36" s="1412"/>
      <c r="RDC36" s="1418"/>
      <c r="RDQ36" s="1412"/>
      <c r="RDR36" s="1412"/>
      <c r="RDS36" s="1418"/>
      <c r="REG36" s="1412"/>
      <c r="REH36" s="1412"/>
      <c r="REI36" s="1418"/>
      <c r="REW36" s="1412"/>
      <c r="REX36" s="1412"/>
      <c r="REY36" s="1418"/>
      <c r="RFM36" s="1412"/>
      <c r="RFN36" s="1412"/>
      <c r="RFO36" s="1418"/>
      <c r="RGC36" s="1412"/>
      <c r="RGD36" s="1412"/>
      <c r="RGE36" s="1418"/>
      <c r="RGS36" s="1412"/>
      <c r="RGT36" s="1412"/>
      <c r="RGU36" s="1418"/>
      <c r="RHI36" s="1412"/>
      <c r="RHJ36" s="1412"/>
      <c r="RHK36" s="1418"/>
      <c r="RHY36" s="1412"/>
      <c r="RHZ36" s="1412"/>
      <c r="RIA36" s="1418"/>
      <c r="RIO36" s="1412"/>
      <c r="RIP36" s="1412"/>
      <c r="RIQ36" s="1418"/>
      <c r="RJE36" s="1412"/>
      <c r="RJF36" s="1412"/>
      <c r="RJG36" s="1418"/>
      <c r="RJU36" s="1412"/>
      <c r="RJV36" s="1412"/>
      <c r="RJW36" s="1418"/>
      <c r="RKK36" s="1412"/>
      <c r="RKL36" s="1412"/>
      <c r="RKM36" s="1418"/>
      <c r="RLA36" s="1412"/>
      <c r="RLB36" s="1412"/>
      <c r="RLC36" s="1418"/>
      <c r="RLQ36" s="1412"/>
      <c r="RLR36" s="1412"/>
      <c r="RLS36" s="1418"/>
      <c r="RMG36" s="1412"/>
      <c r="RMH36" s="1412"/>
      <c r="RMI36" s="1418"/>
      <c r="RMW36" s="1412"/>
      <c r="RMX36" s="1412"/>
      <c r="RMY36" s="1418"/>
      <c r="RNM36" s="1412"/>
      <c r="RNN36" s="1412"/>
      <c r="RNO36" s="1418"/>
      <c r="ROC36" s="1412"/>
      <c r="ROD36" s="1412"/>
      <c r="ROE36" s="1418"/>
      <c r="ROS36" s="1412"/>
      <c r="ROT36" s="1412"/>
      <c r="ROU36" s="1418"/>
      <c r="RPI36" s="1412"/>
      <c r="RPJ36" s="1412"/>
      <c r="RPK36" s="1418"/>
      <c r="RPY36" s="1412"/>
      <c r="RPZ36" s="1412"/>
      <c r="RQA36" s="1418"/>
      <c r="RQO36" s="1412"/>
      <c r="RQP36" s="1412"/>
      <c r="RQQ36" s="1418"/>
      <c r="RRE36" s="1412"/>
      <c r="RRF36" s="1412"/>
      <c r="RRG36" s="1418"/>
      <c r="RRU36" s="1412"/>
      <c r="RRV36" s="1412"/>
      <c r="RRW36" s="1418"/>
      <c r="RSK36" s="1412"/>
      <c r="RSL36" s="1412"/>
      <c r="RSM36" s="1418"/>
      <c r="RTA36" s="1412"/>
      <c r="RTB36" s="1412"/>
      <c r="RTC36" s="1418"/>
      <c r="RTQ36" s="1412"/>
      <c r="RTR36" s="1412"/>
      <c r="RTS36" s="1418"/>
      <c r="RUG36" s="1412"/>
      <c r="RUH36" s="1412"/>
      <c r="RUI36" s="1418"/>
      <c r="RUW36" s="1412"/>
      <c r="RUX36" s="1412"/>
      <c r="RUY36" s="1418"/>
      <c r="RVM36" s="1412"/>
      <c r="RVN36" s="1412"/>
      <c r="RVO36" s="1418"/>
      <c r="RWC36" s="1412"/>
      <c r="RWD36" s="1412"/>
      <c r="RWE36" s="1418"/>
      <c r="RWS36" s="1412"/>
      <c r="RWT36" s="1412"/>
      <c r="RWU36" s="1418"/>
      <c r="RXI36" s="1412"/>
      <c r="RXJ36" s="1412"/>
      <c r="RXK36" s="1418"/>
      <c r="RXY36" s="1412"/>
      <c r="RXZ36" s="1412"/>
      <c r="RYA36" s="1418"/>
      <c r="RYO36" s="1412"/>
      <c r="RYP36" s="1412"/>
      <c r="RYQ36" s="1418"/>
      <c r="RZE36" s="1412"/>
      <c r="RZF36" s="1412"/>
      <c r="RZG36" s="1418"/>
      <c r="RZU36" s="1412"/>
      <c r="RZV36" s="1412"/>
      <c r="RZW36" s="1418"/>
      <c r="SAK36" s="1412"/>
      <c r="SAL36" s="1412"/>
      <c r="SAM36" s="1418"/>
      <c r="SBA36" s="1412"/>
      <c r="SBB36" s="1412"/>
      <c r="SBC36" s="1418"/>
      <c r="SBQ36" s="1412"/>
      <c r="SBR36" s="1412"/>
      <c r="SBS36" s="1418"/>
      <c r="SCG36" s="1412"/>
      <c r="SCH36" s="1412"/>
      <c r="SCI36" s="1418"/>
      <c r="SCW36" s="1412"/>
      <c r="SCX36" s="1412"/>
      <c r="SCY36" s="1418"/>
      <c r="SDM36" s="1412"/>
      <c r="SDN36" s="1412"/>
      <c r="SDO36" s="1418"/>
      <c r="SEC36" s="1412"/>
      <c r="SED36" s="1412"/>
      <c r="SEE36" s="1418"/>
      <c r="SES36" s="1412"/>
      <c r="SET36" s="1412"/>
      <c r="SEU36" s="1418"/>
      <c r="SFI36" s="1412"/>
      <c r="SFJ36" s="1412"/>
      <c r="SFK36" s="1418"/>
      <c r="SFY36" s="1412"/>
      <c r="SFZ36" s="1412"/>
      <c r="SGA36" s="1418"/>
      <c r="SGO36" s="1412"/>
      <c r="SGP36" s="1412"/>
      <c r="SGQ36" s="1418"/>
      <c r="SHE36" s="1412"/>
      <c r="SHF36" s="1412"/>
      <c r="SHG36" s="1418"/>
      <c r="SHU36" s="1412"/>
      <c r="SHV36" s="1412"/>
      <c r="SHW36" s="1418"/>
      <c r="SIK36" s="1412"/>
      <c r="SIL36" s="1412"/>
      <c r="SIM36" s="1418"/>
      <c r="SJA36" s="1412"/>
      <c r="SJB36" s="1412"/>
      <c r="SJC36" s="1418"/>
      <c r="SJQ36" s="1412"/>
      <c r="SJR36" s="1412"/>
      <c r="SJS36" s="1418"/>
      <c r="SKG36" s="1412"/>
      <c r="SKH36" s="1412"/>
      <c r="SKI36" s="1418"/>
      <c r="SKW36" s="1412"/>
      <c r="SKX36" s="1412"/>
      <c r="SKY36" s="1418"/>
      <c r="SLM36" s="1412"/>
      <c r="SLN36" s="1412"/>
      <c r="SLO36" s="1418"/>
      <c r="SMC36" s="1412"/>
      <c r="SMD36" s="1412"/>
      <c r="SME36" s="1418"/>
      <c r="SMS36" s="1412"/>
      <c r="SMT36" s="1412"/>
      <c r="SMU36" s="1418"/>
      <c r="SNI36" s="1412"/>
      <c r="SNJ36" s="1412"/>
      <c r="SNK36" s="1418"/>
      <c r="SNY36" s="1412"/>
      <c r="SNZ36" s="1412"/>
      <c r="SOA36" s="1418"/>
      <c r="SOO36" s="1412"/>
      <c r="SOP36" s="1412"/>
      <c r="SOQ36" s="1418"/>
      <c r="SPE36" s="1412"/>
      <c r="SPF36" s="1412"/>
      <c r="SPG36" s="1418"/>
      <c r="SPU36" s="1412"/>
      <c r="SPV36" s="1412"/>
      <c r="SPW36" s="1418"/>
      <c r="SQK36" s="1412"/>
      <c r="SQL36" s="1412"/>
      <c r="SQM36" s="1418"/>
      <c r="SRA36" s="1412"/>
      <c r="SRB36" s="1412"/>
      <c r="SRC36" s="1418"/>
      <c r="SRQ36" s="1412"/>
      <c r="SRR36" s="1412"/>
      <c r="SRS36" s="1418"/>
      <c r="SSG36" s="1412"/>
      <c r="SSH36" s="1412"/>
      <c r="SSI36" s="1418"/>
      <c r="SSW36" s="1412"/>
      <c r="SSX36" s="1412"/>
      <c r="SSY36" s="1418"/>
      <c r="STM36" s="1412"/>
      <c r="STN36" s="1412"/>
      <c r="STO36" s="1418"/>
      <c r="SUC36" s="1412"/>
      <c r="SUD36" s="1412"/>
      <c r="SUE36" s="1418"/>
      <c r="SUS36" s="1412"/>
      <c r="SUT36" s="1412"/>
      <c r="SUU36" s="1418"/>
      <c r="SVI36" s="1412"/>
      <c r="SVJ36" s="1412"/>
      <c r="SVK36" s="1418"/>
      <c r="SVY36" s="1412"/>
      <c r="SVZ36" s="1412"/>
      <c r="SWA36" s="1418"/>
      <c r="SWO36" s="1412"/>
      <c r="SWP36" s="1412"/>
      <c r="SWQ36" s="1418"/>
      <c r="SXE36" s="1412"/>
      <c r="SXF36" s="1412"/>
      <c r="SXG36" s="1418"/>
      <c r="SXU36" s="1412"/>
      <c r="SXV36" s="1412"/>
      <c r="SXW36" s="1418"/>
      <c r="SYK36" s="1412"/>
      <c r="SYL36" s="1412"/>
      <c r="SYM36" s="1418"/>
      <c r="SZA36" s="1412"/>
      <c r="SZB36" s="1412"/>
      <c r="SZC36" s="1418"/>
      <c r="SZQ36" s="1412"/>
      <c r="SZR36" s="1412"/>
      <c r="SZS36" s="1418"/>
      <c r="TAG36" s="1412"/>
      <c r="TAH36" s="1412"/>
      <c r="TAI36" s="1418"/>
      <c r="TAW36" s="1412"/>
      <c r="TAX36" s="1412"/>
      <c r="TAY36" s="1418"/>
      <c r="TBM36" s="1412"/>
      <c r="TBN36" s="1412"/>
      <c r="TBO36" s="1418"/>
      <c r="TCC36" s="1412"/>
      <c r="TCD36" s="1412"/>
      <c r="TCE36" s="1418"/>
      <c r="TCS36" s="1412"/>
      <c r="TCT36" s="1412"/>
      <c r="TCU36" s="1418"/>
      <c r="TDI36" s="1412"/>
      <c r="TDJ36" s="1412"/>
      <c r="TDK36" s="1418"/>
      <c r="TDY36" s="1412"/>
      <c r="TDZ36" s="1412"/>
      <c r="TEA36" s="1418"/>
      <c r="TEO36" s="1412"/>
      <c r="TEP36" s="1412"/>
      <c r="TEQ36" s="1418"/>
      <c r="TFE36" s="1412"/>
      <c r="TFF36" s="1412"/>
      <c r="TFG36" s="1418"/>
      <c r="TFU36" s="1412"/>
      <c r="TFV36" s="1412"/>
      <c r="TFW36" s="1418"/>
      <c r="TGK36" s="1412"/>
      <c r="TGL36" s="1412"/>
      <c r="TGM36" s="1418"/>
      <c r="THA36" s="1412"/>
      <c r="THB36" s="1412"/>
      <c r="THC36" s="1418"/>
      <c r="THQ36" s="1412"/>
      <c r="THR36" s="1412"/>
      <c r="THS36" s="1418"/>
      <c r="TIG36" s="1412"/>
      <c r="TIH36" s="1412"/>
      <c r="TII36" s="1418"/>
      <c r="TIW36" s="1412"/>
      <c r="TIX36" s="1412"/>
      <c r="TIY36" s="1418"/>
      <c r="TJM36" s="1412"/>
      <c r="TJN36" s="1412"/>
      <c r="TJO36" s="1418"/>
      <c r="TKC36" s="1412"/>
      <c r="TKD36" s="1412"/>
      <c r="TKE36" s="1418"/>
      <c r="TKS36" s="1412"/>
      <c r="TKT36" s="1412"/>
      <c r="TKU36" s="1418"/>
      <c r="TLI36" s="1412"/>
      <c r="TLJ36" s="1412"/>
      <c r="TLK36" s="1418"/>
      <c r="TLY36" s="1412"/>
      <c r="TLZ36" s="1412"/>
      <c r="TMA36" s="1418"/>
      <c r="TMO36" s="1412"/>
      <c r="TMP36" s="1412"/>
      <c r="TMQ36" s="1418"/>
      <c r="TNE36" s="1412"/>
      <c r="TNF36" s="1412"/>
      <c r="TNG36" s="1418"/>
      <c r="TNU36" s="1412"/>
      <c r="TNV36" s="1412"/>
      <c r="TNW36" s="1418"/>
      <c r="TOK36" s="1412"/>
      <c r="TOL36" s="1412"/>
      <c r="TOM36" s="1418"/>
      <c r="TPA36" s="1412"/>
      <c r="TPB36" s="1412"/>
      <c r="TPC36" s="1418"/>
      <c r="TPQ36" s="1412"/>
      <c r="TPR36" s="1412"/>
      <c r="TPS36" s="1418"/>
      <c r="TQG36" s="1412"/>
      <c r="TQH36" s="1412"/>
      <c r="TQI36" s="1418"/>
      <c r="TQW36" s="1412"/>
      <c r="TQX36" s="1412"/>
      <c r="TQY36" s="1418"/>
      <c r="TRM36" s="1412"/>
      <c r="TRN36" s="1412"/>
      <c r="TRO36" s="1418"/>
      <c r="TSC36" s="1412"/>
      <c r="TSD36" s="1412"/>
      <c r="TSE36" s="1418"/>
      <c r="TSS36" s="1412"/>
      <c r="TST36" s="1412"/>
      <c r="TSU36" s="1418"/>
      <c r="TTI36" s="1412"/>
      <c r="TTJ36" s="1412"/>
      <c r="TTK36" s="1418"/>
      <c r="TTY36" s="1412"/>
      <c r="TTZ36" s="1412"/>
      <c r="TUA36" s="1418"/>
      <c r="TUO36" s="1412"/>
      <c r="TUP36" s="1412"/>
      <c r="TUQ36" s="1418"/>
      <c r="TVE36" s="1412"/>
      <c r="TVF36" s="1412"/>
      <c r="TVG36" s="1418"/>
      <c r="TVU36" s="1412"/>
      <c r="TVV36" s="1412"/>
      <c r="TVW36" s="1418"/>
      <c r="TWK36" s="1412"/>
      <c r="TWL36" s="1412"/>
      <c r="TWM36" s="1418"/>
      <c r="TXA36" s="1412"/>
      <c r="TXB36" s="1412"/>
      <c r="TXC36" s="1418"/>
      <c r="TXQ36" s="1412"/>
      <c r="TXR36" s="1412"/>
      <c r="TXS36" s="1418"/>
      <c r="TYG36" s="1412"/>
      <c r="TYH36" s="1412"/>
      <c r="TYI36" s="1418"/>
      <c r="TYW36" s="1412"/>
      <c r="TYX36" s="1412"/>
      <c r="TYY36" s="1418"/>
      <c r="TZM36" s="1412"/>
      <c r="TZN36" s="1412"/>
      <c r="TZO36" s="1418"/>
      <c r="UAC36" s="1412"/>
      <c r="UAD36" s="1412"/>
      <c r="UAE36" s="1418"/>
      <c r="UAS36" s="1412"/>
      <c r="UAT36" s="1412"/>
      <c r="UAU36" s="1418"/>
      <c r="UBI36" s="1412"/>
      <c r="UBJ36" s="1412"/>
      <c r="UBK36" s="1418"/>
      <c r="UBY36" s="1412"/>
      <c r="UBZ36" s="1412"/>
      <c r="UCA36" s="1418"/>
      <c r="UCO36" s="1412"/>
      <c r="UCP36" s="1412"/>
      <c r="UCQ36" s="1418"/>
      <c r="UDE36" s="1412"/>
      <c r="UDF36" s="1412"/>
      <c r="UDG36" s="1418"/>
      <c r="UDU36" s="1412"/>
      <c r="UDV36" s="1412"/>
      <c r="UDW36" s="1418"/>
      <c r="UEK36" s="1412"/>
      <c r="UEL36" s="1412"/>
      <c r="UEM36" s="1418"/>
      <c r="UFA36" s="1412"/>
      <c r="UFB36" s="1412"/>
      <c r="UFC36" s="1418"/>
      <c r="UFQ36" s="1412"/>
      <c r="UFR36" s="1412"/>
      <c r="UFS36" s="1418"/>
      <c r="UGG36" s="1412"/>
      <c r="UGH36" s="1412"/>
      <c r="UGI36" s="1418"/>
      <c r="UGW36" s="1412"/>
      <c r="UGX36" s="1412"/>
      <c r="UGY36" s="1418"/>
      <c r="UHM36" s="1412"/>
      <c r="UHN36" s="1412"/>
      <c r="UHO36" s="1418"/>
      <c r="UIC36" s="1412"/>
      <c r="UID36" s="1412"/>
      <c r="UIE36" s="1418"/>
      <c r="UIS36" s="1412"/>
      <c r="UIT36" s="1412"/>
      <c r="UIU36" s="1418"/>
      <c r="UJI36" s="1412"/>
      <c r="UJJ36" s="1412"/>
      <c r="UJK36" s="1418"/>
      <c r="UJY36" s="1412"/>
      <c r="UJZ36" s="1412"/>
      <c r="UKA36" s="1418"/>
      <c r="UKO36" s="1412"/>
      <c r="UKP36" s="1412"/>
      <c r="UKQ36" s="1418"/>
      <c r="ULE36" s="1412"/>
      <c r="ULF36" s="1412"/>
      <c r="ULG36" s="1418"/>
      <c r="ULU36" s="1412"/>
      <c r="ULV36" s="1412"/>
      <c r="ULW36" s="1418"/>
      <c r="UMK36" s="1412"/>
      <c r="UML36" s="1412"/>
      <c r="UMM36" s="1418"/>
      <c r="UNA36" s="1412"/>
      <c r="UNB36" s="1412"/>
      <c r="UNC36" s="1418"/>
      <c r="UNQ36" s="1412"/>
      <c r="UNR36" s="1412"/>
      <c r="UNS36" s="1418"/>
      <c r="UOG36" s="1412"/>
      <c r="UOH36" s="1412"/>
      <c r="UOI36" s="1418"/>
      <c r="UOW36" s="1412"/>
      <c r="UOX36" s="1412"/>
      <c r="UOY36" s="1418"/>
      <c r="UPM36" s="1412"/>
      <c r="UPN36" s="1412"/>
      <c r="UPO36" s="1418"/>
      <c r="UQC36" s="1412"/>
      <c r="UQD36" s="1412"/>
      <c r="UQE36" s="1418"/>
      <c r="UQS36" s="1412"/>
      <c r="UQT36" s="1412"/>
      <c r="UQU36" s="1418"/>
      <c r="URI36" s="1412"/>
      <c r="URJ36" s="1412"/>
      <c r="URK36" s="1418"/>
      <c r="URY36" s="1412"/>
      <c r="URZ36" s="1412"/>
      <c r="USA36" s="1418"/>
      <c r="USO36" s="1412"/>
      <c r="USP36" s="1412"/>
      <c r="USQ36" s="1418"/>
      <c r="UTE36" s="1412"/>
      <c r="UTF36" s="1412"/>
      <c r="UTG36" s="1418"/>
      <c r="UTU36" s="1412"/>
      <c r="UTV36" s="1412"/>
      <c r="UTW36" s="1418"/>
      <c r="UUK36" s="1412"/>
      <c r="UUL36" s="1412"/>
      <c r="UUM36" s="1418"/>
      <c r="UVA36" s="1412"/>
      <c r="UVB36" s="1412"/>
      <c r="UVC36" s="1418"/>
      <c r="UVQ36" s="1412"/>
      <c r="UVR36" s="1412"/>
      <c r="UVS36" s="1418"/>
      <c r="UWG36" s="1412"/>
      <c r="UWH36" s="1412"/>
      <c r="UWI36" s="1418"/>
      <c r="UWW36" s="1412"/>
      <c r="UWX36" s="1412"/>
      <c r="UWY36" s="1418"/>
      <c r="UXM36" s="1412"/>
      <c r="UXN36" s="1412"/>
      <c r="UXO36" s="1418"/>
      <c r="UYC36" s="1412"/>
      <c r="UYD36" s="1412"/>
      <c r="UYE36" s="1418"/>
      <c r="UYS36" s="1412"/>
      <c r="UYT36" s="1412"/>
      <c r="UYU36" s="1418"/>
      <c r="UZI36" s="1412"/>
      <c r="UZJ36" s="1412"/>
      <c r="UZK36" s="1418"/>
      <c r="UZY36" s="1412"/>
      <c r="UZZ36" s="1412"/>
      <c r="VAA36" s="1418"/>
      <c r="VAO36" s="1412"/>
      <c r="VAP36" s="1412"/>
      <c r="VAQ36" s="1418"/>
      <c r="VBE36" s="1412"/>
      <c r="VBF36" s="1412"/>
      <c r="VBG36" s="1418"/>
      <c r="VBU36" s="1412"/>
      <c r="VBV36" s="1412"/>
      <c r="VBW36" s="1418"/>
      <c r="VCK36" s="1412"/>
      <c r="VCL36" s="1412"/>
      <c r="VCM36" s="1418"/>
      <c r="VDA36" s="1412"/>
      <c r="VDB36" s="1412"/>
      <c r="VDC36" s="1418"/>
      <c r="VDQ36" s="1412"/>
      <c r="VDR36" s="1412"/>
      <c r="VDS36" s="1418"/>
      <c r="VEG36" s="1412"/>
      <c r="VEH36" s="1412"/>
      <c r="VEI36" s="1418"/>
      <c r="VEW36" s="1412"/>
      <c r="VEX36" s="1412"/>
      <c r="VEY36" s="1418"/>
      <c r="VFM36" s="1412"/>
      <c r="VFN36" s="1412"/>
      <c r="VFO36" s="1418"/>
      <c r="VGC36" s="1412"/>
      <c r="VGD36" s="1412"/>
      <c r="VGE36" s="1418"/>
      <c r="VGS36" s="1412"/>
      <c r="VGT36" s="1412"/>
      <c r="VGU36" s="1418"/>
      <c r="VHI36" s="1412"/>
      <c r="VHJ36" s="1412"/>
      <c r="VHK36" s="1418"/>
      <c r="VHY36" s="1412"/>
      <c r="VHZ36" s="1412"/>
      <c r="VIA36" s="1418"/>
      <c r="VIO36" s="1412"/>
      <c r="VIP36" s="1412"/>
      <c r="VIQ36" s="1418"/>
      <c r="VJE36" s="1412"/>
      <c r="VJF36" s="1412"/>
      <c r="VJG36" s="1418"/>
      <c r="VJU36" s="1412"/>
      <c r="VJV36" s="1412"/>
      <c r="VJW36" s="1418"/>
      <c r="VKK36" s="1412"/>
      <c r="VKL36" s="1412"/>
      <c r="VKM36" s="1418"/>
      <c r="VLA36" s="1412"/>
      <c r="VLB36" s="1412"/>
      <c r="VLC36" s="1418"/>
      <c r="VLQ36" s="1412"/>
      <c r="VLR36" s="1412"/>
      <c r="VLS36" s="1418"/>
      <c r="VMG36" s="1412"/>
      <c r="VMH36" s="1412"/>
      <c r="VMI36" s="1418"/>
      <c r="VMW36" s="1412"/>
      <c r="VMX36" s="1412"/>
      <c r="VMY36" s="1418"/>
      <c r="VNM36" s="1412"/>
      <c r="VNN36" s="1412"/>
      <c r="VNO36" s="1418"/>
      <c r="VOC36" s="1412"/>
      <c r="VOD36" s="1412"/>
      <c r="VOE36" s="1418"/>
      <c r="VOS36" s="1412"/>
      <c r="VOT36" s="1412"/>
      <c r="VOU36" s="1418"/>
      <c r="VPI36" s="1412"/>
      <c r="VPJ36" s="1412"/>
      <c r="VPK36" s="1418"/>
      <c r="VPY36" s="1412"/>
      <c r="VPZ36" s="1412"/>
      <c r="VQA36" s="1418"/>
      <c r="VQO36" s="1412"/>
      <c r="VQP36" s="1412"/>
      <c r="VQQ36" s="1418"/>
      <c r="VRE36" s="1412"/>
      <c r="VRF36" s="1412"/>
      <c r="VRG36" s="1418"/>
      <c r="VRU36" s="1412"/>
      <c r="VRV36" s="1412"/>
      <c r="VRW36" s="1418"/>
      <c r="VSK36" s="1412"/>
      <c r="VSL36" s="1412"/>
      <c r="VSM36" s="1418"/>
      <c r="VTA36" s="1412"/>
      <c r="VTB36" s="1412"/>
      <c r="VTC36" s="1418"/>
      <c r="VTQ36" s="1412"/>
      <c r="VTR36" s="1412"/>
      <c r="VTS36" s="1418"/>
      <c r="VUG36" s="1412"/>
      <c r="VUH36" s="1412"/>
      <c r="VUI36" s="1418"/>
      <c r="VUW36" s="1412"/>
      <c r="VUX36" s="1412"/>
      <c r="VUY36" s="1418"/>
      <c r="VVM36" s="1412"/>
      <c r="VVN36" s="1412"/>
      <c r="VVO36" s="1418"/>
      <c r="VWC36" s="1412"/>
      <c r="VWD36" s="1412"/>
      <c r="VWE36" s="1418"/>
      <c r="VWS36" s="1412"/>
      <c r="VWT36" s="1412"/>
      <c r="VWU36" s="1418"/>
      <c r="VXI36" s="1412"/>
      <c r="VXJ36" s="1412"/>
      <c r="VXK36" s="1418"/>
      <c r="VXY36" s="1412"/>
      <c r="VXZ36" s="1412"/>
      <c r="VYA36" s="1418"/>
      <c r="VYO36" s="1412"/>
      <c r="VYP36" s="1412"/>
      <c r="VYQ36" s="1418"/>
      <c r="VZE36" s="1412"/>
      <c r="VZF36" s="1412"/>
      <c r="VZG36" s="1418"/>
      <c r="VZU36" s="1412"/>
      <c r="VZV36" s="1412"/>
      <c r="VZW36" s="1418"/>
      <c r="WAK36" s="1412"/>
      <c r="WAL36" s="1412"/>
      <c r="WAM36" s="1418"/>
      <c r="WBA36" s="1412"/>
      <c r="WBB36" s="1412"/>
      <c r="WBC36" s="1418"/>
      <c r="WBQ36" s="1412"/>
      <c r="WBR36" s="1412"/>
      <c r="WBS36" s="1418"/>
      <c r="WCG36" s="1412"/>
      <c r="WCH36" s="1412"/>
      <c r="WCI36" s="1418"/>
      <c r="WCW36" s="1412"/>
      <c r="WCX36" s="1412"/>
      <c r="WCY36" s="1418"/>
      <c r="WDM36" s="1412"/>
      <c r="WDN36" s="1412"/>
      <c r="WDO36" s="1418"/>
      <c r="WEC36" s="1412"/>
      <c r="WED36" s="1412"/>
      <c r="WEE36" s="1418"/>
      <c r="WES36" s="1412"/>
      <c r="WET36" s="1412"/>
      <c r="WEU36" s="1418"/>
      <c r="WFI36" s="1412"/>
      <c r="WFJ36" s="1412"/>
      <c r="WFK36" s="1418"/>
      <c r="WFY36" s="1412"/>
      <c r="WFZ36" s="1412"/>
      <c r="WGA36" s="1418"/>
      <c r="WGO36" s="1412"/>
      <c r="WGP36" s="1412"/>
      <c r="WGQ36" s="1418"/>
      <c r="WHE36" s="1412"/>
      <c r="WHF36" s="1412"/>
      <c r="WHG36" s="1418"/>
      <c r="WHU36" s="1412"/>
      <c r="WHV36" s="1412"/>
      <c r="WHW36" s="1418"/>
      <c r="WIK36" s="1412"/>
      <c r="WIL36" s="1412"/>
      <c r="WIM36" s="1418"/>
      <c r="WJA36" s="1412"/>
      <c r="WJB36" s="1412"/>
      <c r="WJC36" s="1418"/>
      <c r="WJQ36" s="1412"/>
      <c r="WJR36" s="1412"/>
      <c r="WJS36" s="1418"/>
      <c r="WKG36" s="1412"/>
      <c r="WKH36" s="1412"/>
      <c r="WKI36" s="1418"/>
      <c r="WKW36" s="1412"/>
      <c r="WKX36" s="1412"/>
      <c r="WKY36" s="1418"/>
      <c r="WLM36" s="1412"/>
      <c r="WLN36" s="1412"/>
      <c r="WLO36" s="1418"/>
      <c r="WMC36" s="1412"/>
      <c r="WMD36" s="1412"/>
      <c r="WME36" s="1418"/>
      <c r="WMS36" s="1412"/>
      <c r="WMT36" s="1412"/>
      <c r="WMU36" s="1418"/>
      <c r="WNI36" s="1412"/>
      <c r="WNJ36" s="1412"/>
      <c r="WNK36" s="1418"/>
      <c r="WNY36" s="1412"/>
      <c r="WNZ36" s="1412"/>
      <c r="WOA36" s="1418"/>
      <c r="WOO36" s="1412"/>
      <c r="WOP36" s="1412"/>
      <c r="WOQ36" s="1418"/>
      <c r="WPE36" s="1412"/>
      <c r="WPF36" s="1412"/>
      <c r="WPG36" s="1418"/>
      <c r="WPU36" s="1412"/>
      <c r="WPV36" s="1412"/>
      <c r="WPW36" s="1418"/>
      <c r="WQK36" s="1412"/>
      <c r="WQL36" s="1412"/>
      <c r="WQM36" s="1418"/>
      <c r="WRA36" s="1412"/>
      <c r="WRB36" s="1412"/>
      <c r="WRC36" s="1418"/>
      <c r="WRQ36" s="1412"/>
      <c r="WRR36" s="1412"/>
      <c r="WRS36" s="1418"/>
      <c r="WSG36" s="1412"/>
      <c r="WSH36" s="1412"/>
      <c r="WSI36" s="1418"/>
      <c r="WSW36" s="1412"/>
      <c r="WSX36" s="1412"/>
      <c r="WSY36" s="1418"/>
      <c r="WTM36" s="1412"/>
      <c r="WTN36" s="1412"/>
      <c r="WTO36" s="1418"/>
      <c r="WUC36" s="1412"/>
      <c r="WUD36" s="1412"/>
      <c r="WUE36" s="1418"/>
      <c r="WUS36" s="1412"/>
      <c r="WUT36" s="1412"/>
      <c r="WUU36" s="1418"/>
      <c r="WVI36" s="1412"/>
      <c r="WVJ36" s="1412"/>
      <c r="WVK36" s="1418"/>
      <c r="WVY36" s="1412"/>
      <c r="WVZ36" s="1412"/>
      <c r="WWA36" s="1418"/>
      <c r="WWO36" s="1412"/>
      <c r="WWP36" s="1412"/>
      <c r="WWQ36" s="1418"/>
      <c r="WXE36" s="1412"/>
      <c r="WXF36" s="1412"/>
      <c r="WXG36" s="1418"/>
      <c r="WXU36" s="1412"/>
      <c r="WXV36" s="1412"/>
      <c r="WXW36" s="1418"/>
      <c r="WYK36" s="1412"/>
      <c r="WYL36" s="1412"/>
      <c r="WYM36" s="1418"/>
      <c r="WZA36" s="1412"/>
      <c r="WZB36" s="1412"/>
      <c r="WZC36" s="1418"/>
      <c r="WZQ36" s="1412"/>
      <c r="WZR36" s="1412"/>
      <c r="WZS36" s="1418"/>
      <c r="XAG36" s="1412"/>
      <c r="XAH36" s="1412"/>
      <c r="XAI36" s="1418"/>
      <c r="XAW36" s="1412"/>
      <c r="XAX36" s="1412"/>
      <c r="XAY36" s="1418"/>
      <c r="XBM36" s="1412"/>
      <c r="XBN36" s="1412"/>
      <c r="XBO36" s="1418"/>
      <c r="XCC36" s="1412"/>
      <c r="XCD36" s="1412"/>
      <c r="XCE36" s="1418"/>
      <c r="XCS36" s="1412"/>
      <c r="XCT36" s="1412"/>
      <c r="XCU36" s="1418"/>
      <c r="XDI36" s="1412"/>
      <c r="XDJ36" s="1412"/>
      <c r="XDK36" s="1418"/>
      <c r="XDY36" s="1412"/>
      <c r="XDZ36" s="1412"/>
      <c r="XEA36" s="1418"/>
      <c r="XEO36" s="1412"/>
      <c r="XEP36" s="1412"/>
      <c r="XEQ36" s="1418"/>
    </row>
    <row r="37" spans="1:16384" s="1419" customFormat="1" ht="39" customHeight="1" x14ac:dyDescent="0.15">
      <c r="A37" s="7781" t="s">
        <v>3015</v>
      </c>
      <c r="B37" s="7782"/>
      <c r="C37" s="4365" t="s">
        <v>3194</v>
      </c>
      <c r="D37" s="4897" t="s">
        <v>3195</v>
      </c>
      <c r="E37" s="4897" t="s">
        <v>3196</v>
      </c>
      <c r="F37" s="4897" t="s">
        <v>3197</v>
      </c>
      <c r="G37" s="4897" t="s">
        <v>3198</v>
      </c>
      <c r="H37" s="4897" t="s">
        <v>3199</v>
      </c>
      <c r="I37" s="4897" t="s">
        <v>3200</v>
      </c>
      <c r="J37" s="4898" t="s">
        <v>3201</v>
      </c>
      <c r="K37" s="4897" t="s">
        <v>14</v>
      </c>
      <c r="L37" s="4897" t="s">
        <v>13</v>
      </c>
      <c r="M37" s="4867" t="s">
        <v>3202</v>
      </c>
      <c r="N37" s="4899" t="s">
        <v>3203</v>
      </c>
      <c r="Q37" s="1412"/>
      <c r="R37" s="1412"/>
      <c r="S37" s="1418"/>
      <c r="AG37" s="1412"/>
      <c r="AH37" s="1412"/>
      <c r="AI37" s="1418"/>
      <c r="AW37" s="1412"/>
      <c r="AX37" s="1412"/>
      <c r="AY37" s="1418"/>
      <c r="BM37" s="1412"/>
      <c r="BN37" s="1412"/>
      <c r="BO37" s="1418"/>
      <c r="CC37" s="1412"/>
      <c r="CD37" s="1412"/>
      <c r="CE37" s="1418"/>
      <c r="CS37" s="1412"/>
      <c r="CT37" s="1412"/>
      <c r="CU37" s="1418"/>
      <c r="DI37" s="1412"/>
      <c r="DJ37" s="1412"/>
      <c r="DK37" s="1418"/>
      <c r="DY37" s="1412"/>
      <c r="DZ37" s="1412"/>
      <c r="EA37" s="1418"/>
      <c r="EO37" s="1412"/>
      <c r="EP37" s="1412"/>
      <c r="EQ37" s="1418"/>
      <c r="FE37" s="1412"/>
      <c r="FF37" s="1412"/>
      <c r="FG37" s="1418"/>
      <c r="FU37" s="1412"/>
      <c r="FV37" s="1412"/>
      <c r="FW37" s="1418"/>
      <c r="GK37" s="1412"/>
      <c r="GL37" s="1412"/>
      <c r="GM37" s="1418"/>
      <c r="HA37" s="1412"/>
      <c r="HB37" s="1412"/>
      <c r="HC37" s="1418"/>
      <c r="HQ37" s="1412"/>
      <c r="HR37" s="1412"/>
      <c r="HS37" s="1418"/>
      <c r="IG37" s="1412"/>
      <c r="IH37" s="1412"/>
      <c r="II37" s="1418"/>
      <c r="IW37" s="1412"/>
      <c r="IX37" s="1412"/>
      <c r="IY37" s="1418"/>
      <c r="JM37" s="1412"/>
      <c r="JN37" s="1412"/>
      <c r="JO37" s="1418"/>
      <c r="KC37" s="1412"/>
      <c r="KD37" s="1412"/>
      <c r="KE37" s="1418"/>
      <c r="KS37" s="1412"/>
      <c r="KT37" s="1412"/>
      <c r="KU37" s="1418"/>
      <c r="LI37" s="1412"/>
      <c r="LJ37" s="1412"/>
      <c r="LK37" s="1418"/>
      <c r="LY37" s="1412"/>
      <c r="LZ37" s="1412"/>
      <c r="MA37" s="1418"/>
      <c r="MO37" s="1412"/>
      <c r="MP37" s="1412"/>
      <c r="MQ37" s="1418"/>
      <c r="NE37" s="1412"/>
      <c r="NF37" s="1412"/>
      <c r="NG37" s="1418"/>
      <c r="NU37" s="1412"/>
      <c r="NV37" s="1412"/>
      <c r="NW37" s="1418"/>
      <c r="OK37" s="1412"/>
      <c r="OL37" s="1412"/>
      <c r="OM37" s="1418"/>
      <c r="PA37" s="1412"/>
      <c r="PB37" s="1412"/>
      <c r="PC37" s="1418"/>
      <c r="PQ37" s="1412"/>
      <c r="PR37" s="1412"/>
      <c r="PS37" s="1418"/>
      <c r="QG37" s="1412"/>
      <c r="QH37" s="1412"/>
      <c r="QI37" s="1418"/>
      <c r="QW37" s="1412"/>
      <c r="QX37" s="1412"/>
      <c r="QY37" s="1418"/>
      <c r="RM37" s="1412"/>
      <c r="RN37" s="1412"/>
      <c r="RO37" s="1418"/>
      <c r="SC37" s="1412"/>
      <c r="SD37" s="1412"/>
      <c r="SE37" s="1418"/>
      <c r="SS37" s="1412"/>
      <c r="ST37" s="1412"/>
      <c r="SU37" s="1418"/>
      <c r="TI37" s="1412"/>
      <c r="TJ37" s="1412"/>
      <c r="TK37" s="1418"/>
      <c r="TY37" s="1412"/>
      <c r="TZ37" s="1412"/>
      <c r="UA37" s="1418"/>
      <c r="UO37" s="1412"/>
      <c r="UP37" s="1412"/>
      <c r="UQ37" s="1418"/>
      <c r="VE37" s="1412"/>
      <c r="VF37" s="1412"/>
      <c r="VG37" s="1418"/>
      <c r="VU37" s="1412"/>
      <c r="VV37" s="1412"/>
      <c r="VW37" s="1418"/>
      <c r="WK37" s="1412"/>
      <c r="WL37" s="1412"/>
      <c r="WM37" s="1418"/>
      <c r="XA37" s="1412"/>
      <c r="XB37" s="1412"/>
      <c r="XC37" s="1418"/>
      <c r="XQ37" s="1412"/>
      <c r="XR37" s="1412"/>
      <c r="XS37" s="1418"/>
      <c r="YG37" s="1412"/>
      <c r="YH37" s="1412"/>
      <c r="YI37" s="1418"/>
      <c r="YW37" s="1412"/>
      <c r="YX37" s="1412"/>
      <c r="YY37" s="1418"/>
      <c r="ZM37" s="1412"/>
      <c r="ZN37" s="1412"/>
      <c r="ZO37" s="1418"/>
      <c r="AAC37" s="1412"/>
      <c r="AAD37" s="1412"/>
      <c r="AAE37" s="1418"/>
      <c r="AAS37" s="1412"/>
      <c r="AAT37" s="1412"/>
      <c r="AAU37" s="1418"/>
      <c r="ABI37" s="1412"/>
      <c r="ABJ37" s="1412"/>
      <c r="ABK37" s="1418"/>
      <c r="ABY37" s="1412"/>
      <c r="ABZ37" s="1412"/>
      <c r="ACA37" s="1418"/>
      <c r="ACO37" s="1412"/>
      <c r="ACP37" s="1412"/>
      <c r="ACQ37" s="1418"/>
      <c r="ADE37" s="1412"/>
      <c r="ADF37" s="1412"/>
      <c r="ADG37" s="1418"/>
      <c r="ADU37" s="1412"/>
      <c r="ADV37" s="1412"/>
      <c r="ADW37" s="1418"/>
      <c r="AEK37" s="1412"/>
      <c r="AEL37" s="1412"/>
      <c r="AEM37" s="1418"/>
      <c r="AFA37" s="1412"/>
      <c r="AFB37" s="1412"/>
      <c r="AFC37" s="1418"/>
      <c r="AFQ37" s="1412"/>
      <c r="AFR37" s="1412"/>
      <c r="AFS37" s="1418"/>
      <c r="AGG37" s="1412"/>
      <c r="AGH37" s="1412"/>
      <c r="AGI37" s="1418"/>
      <c r="AGW37" s="1412"/>
      <c r="AGX37" s="1412"/>
      <c r="AGY37" s="1418"/>
      <c r="AHM37" s="1412"/>
      <c r="AHN37" s="1412"/>
      <c r="AHO37" s="1418"/>
      <c r="AIC37" s="1412"/>
      <c r="AID37" s="1412"/>
      <c r="AIE37" s="1418"/>
      <c r="AIS37" s="1412"/>
      <c r="AIT37" s="1412"/>
      <c r="AIU37" s="1418"/>
      <c r="AJI37" s="1412"/>
      <c r="AJJ37" s="1412"/>
      <c r="AJK37" s="1418"/>
      <c r="AJY37" s="1412"/>
      <c r="AJZ37" s="1412"/>
      <c r="AKA37" s="1418"/>
      <c r="AKO37" s="1412"/>
      <c r="AKP37" s="1412"/>
      <c r="AKQ37" s="1418"/>
      <c r="ALE37" s="1412"/>
      <c r="ALF37" s="1412"/>
      <c r="ALG37" s="1418"/>
      <c r="ALU37" s="1412"/>
      <c r="ALV37" s="1412"/>
      <c r="ALW37" s="1418"/>
      <c r="AMK37" s="1412"/>
      <c r="AML37" s="1412"/>
      <c r="AMM37" s="1418"/>
      <c r="ANA37" s="1412"/>
      <c r="ANB37" s="1412"/>
      <c r="ANC37" s="1418"/>
      <c r="ANQ37" s="1412"/>
      <c r="ANR37" s="1412"/>
      <c r="ANS37" s="1418"/>
      <c r="AOG37" s="1412"/>
      <c r="AOH37" s="1412"/>
      <c r="AOI37" s="1418"/>
      <c r="AOW37" s="1412"/>
      <c r="AOX37" s="1412"/>
      <c r="AOY37" s="1418"/>
      <c r="APM37" s="1412"/>
      <c r="APN37" s="1412"/>
      <c r="APO37" s="1418"/>
      <c r="AQC37" s="1412"/>
      <c r="AQD37" s="1412"/>
      <c r="AQE37" s="1418"/>
      <c r="AQS37" s="1412"/>
      <c r="AQT37" s="1412"/>
      <c r="AQU37" s="1418"/>
      <c r="ARI37" s="1412"/>
      <c r="ARJ37" s="1412"/>
      <c r="ARK37" s="1418"/>
      <c r="ARY37" s="1412"/>
      <c r="ARZ37" s="1412"/>
      <c r="ASA37" s="1418"/>
      <c r="ASO37" s="1412"/>
      <c r="ASP37" s="1412"/>
      <c r="ASQ37" s="1418"/>
      <c r="ATE37" s="1412"/>
      <c r="ATF37" s="1412"/>
      <c r="ATG37" s="1418"/>
      <c r="ATU37" s="1412"/>
      <c r="ATV37" s="1412"/>
      <c r="ATW37" s="1418"/>
      <c r="AUK37" s="1412"/>
      <c r="AUL37" s="1412"/>
      <c r="AUM37" s="1418"/>
      <c r="AVA37" s="1412"/>
      <c r="AVB37" s="1412"/>
      <c r="AVC37" s="1418"/>
      <c r="AVQ37" s="1412"/>
      <c r="AVR37" s="1412"/>
      <c r="AVS37" s="1418"/>
      <c r="AWG37" s="1412"/>
      <c r="AWH37" s="1412"/>
      <c r="AWI37" s="1418"/>
      <c r="AWW37" s="1412"/>
      <c r="AWX37" s="1412"/>
      <c r="AWY37" s="1418"/>
      <c r="AXM37" s="1412"/>
      <c r="AXN37" s="1412"/>
      <c r="AXO37" s="1418"/>
      <c r="AYC37" s="1412"/>
      <c r="AYD37" s="1412"/>
      <c r="AYE37" s="1418"/>
      <c r="AYS37" s="1412"/>
      <c r="AYT37" s="1412"/>
      <c r="AYU37" s="1418"/>
      <c r="AZI37" s="1412"/>
      <c r="AZJ37" s="1412"/>
      <c r="AZK37" s="1418"/>
      <c r="AZY37" s="1412"/>
      <c r="AZZ37" s="1412"/>
      <c r="BAA37" s="1418"/>
      <c r="BAO37" s="1412"/>
      <c r="BAP37" s="1412"/>
      <c r="BAQ37" s="1418"/>
      <c r="BBE37" s="1412"/>
      <c r="BBF37" s="1412"/>
      <c r="BBG37" s="1418"/>
      <c r="BBU37" s="1412"/>
      <c r="BBV37" s="1412"/>
      <c r="BBW37" s="1418"/>
      <c r="BCK37" s="1412"/>
      <c r="BCL37" s="1412"/>
      <c r="BCM37" s="1418"/>
      <c r="BDA37" s="1412"/>
      <c r="BDB37" s="1412"/>
      <c r="BDC37" s="1418"/>
      <c r="BDQ37" s="1412"/>
      <c r="BDR37" s="1412"/>
      <c r="BDS37" s="1418"/>
      <c r="BEG37" s="1412"/>
      <c r="BEH37" s="1412"/>
      <c r="BEI37" s="1418"/>
      <c r="BEW37" s="1412"/>
      <c r="BEX37" s="1412"/>
      <c r="BEY37" s="1418"/>
      <c r="BFM37" s="1412"/>
      <c r="BFN37" s="1412"/>
      <c r="BFO37" s="1418"/>
      <c r="BGC37" s="1412"/>
      <c r="BGD37" s="1412"/>
      <c r="BGE37" s="1418"/>
      <c r="BGS37" s="1412"/>
      <c r="BGT37" s="1412"/>
      <c r="BGU37" s="1418"/>
      <c r="BHI37" s="1412"/>
      <c r="BHJ37" s="1412"/>
      <c r="BHK37" s="1418"/>
      <c r="BHY37" s="1412"/>
      <c r="BHZ37" s="1412"/>
      <c r="BIA37" s="1418"/>
      <c r="BIO37" s="1412"/>
      <c r="BIP37" s="1412"/>
      <c r="BIQ37" s="1418"/>
      <c r="BJE37" s="1412"/>
      <c r="BJF37" s="1412"/>
      <c r="BJG37" s="1418"/>
      <c r="BJU37" s="1412"/>
      <c r="BJV37" s="1412"/>
      <c r="BJW37" s="1418"/>
      <c r="BKK37" s="1412"/>
      <c r="BKL37" s="1412"/>
      <c r="BKM37" s="1418"/>
      <c r="BLA37" s="1412"/>
      <c r="BLB37" s="1412"/>
      <c r="BLC37" s="1418"/>
      <c r="BLQ37" s="1412"/>
      <c r="BLR37" s="1412"/>
      <c r="BLS37" s="1418"/>
      <c r="BMG37" s="1412"/>
      <c r="BMH37" s="1412"/>
      <c r="BMI37" s="1418"/>
      <c r="BMW37" s="1412"/>
      <c r="BMX37" s="1412"/>
      <c r="BMY37" s="1418"/>
      <c r="BNM37" s="1412"/>
      <c r="BNN37" s="1412"/>
      <c r="BNO37" s="1418"/>
      <c r="BOC37" s="1412"/>
      <c r="BOD37" s="1412"/>
      <c r="BOE37" s="1418"/>
      <c r="BOS37" s="1412"/>
      <c r="BOT37" s="1412"/>
      <c r="BOU37" s="1418"/>
      <c r="BPI37" s="1412"/>
      <c r="BPJ37" s="1412"/>
      <c r="BPK37" s="1418"/>
      <c r="BPY37" s="1412"/>
      <c r="BPZ37" s="1412"/>
      <c r="BQA37" s="1418"/>
      <c r="BQO37" s="1412"/>
      <c r="BQP37" s="1412"/>
      <c r="BQQ37" s="1418"/>
      <c r="BRE37" s="1412"/>
      <c r="BRF37" s="1412"/>
      <c r="BRG37" s="1418"/>
      <c r="BRU37" s="1412"/>
      <c r="BRV37" s="1412"/>
      <c r="BRW37" s="1418"/>
      <c r="BSK37" s="1412"/>
      <c r="BSL37" s="1412"/>
      <c r="BSM37" s="1418"/>
      <c r="BTA37" s="1412"/>
      <c r="BTB37" s="1412"/>
      <c r="BTC37" s="1418"/>
      <c r="BTQ37" s="1412"/>
      <c r="BTR37" s="1412"/>
      <c r="BTS37" s="1418"/>
      <c r="BUG37" s="1412"/>
      <c r="BUH37" s="1412"/>
      <c r="BUI37" s="1418"/>
      <c r="BUW37" s="1412"/>
      <c r="BUX37" s="1412"/>
      <c r="BUY37" s="1418"/>
      <c r="BVM37" s="1412"/>
      <c r="BVN37" s="1412"/>
      <c r="BVO37" s="1418"/>
      <c r="BWC37" s="1412"/>
      <c r="BWD37" s="1412"/>
      <c r="BWE37" s="1418"/>
      <c r="BWS37" s="1412"/>
      <c r="BWT37" s="1412"/>
      <c r="BWU37" s="1418"/>
      <c r="BXI37" s="1412"/>
      <c r="BXJ37" s="1412"/>
      <c r="BXK37" s="1418"/>
      <c r="BXY37" s="1412"/>
      <c r="BXZ37" s="1412"/>
      <c r="BYA37" s="1418"/>
      <c r="BYO37" s="1412"/>
      <c r="BYP37" s="1412"/>
      <c r="BYQ37" s="1418"/>
      <c r="BZE37" s="1412"/>
      <c r="BZF37" s="1412"/>
      <c r="BZG37" s="1418"/>
      <c r="BZU37" s="1412"/>
      <c r="BZV37" s="1412"/>
      <c r="BZW37" s="1418"/>
      <c r="CAK37" s="1412"/>
      <c r="CAL37" s="1412"/>
      <c r="CAM37" s="1418"/>
      <c r="CBA37" s="1412"/>
      <c r="CBB37" s="1412"/>
      <c r="CBC37" s="1418"/>
      <c r="CBQ37" s="1412"/>
      <c r="CBR37" s="1412"/>
      <c r="CBS37" s="1418"/>
      <c r="CCG37" s="1412"/>
      <c r="CCH37" s="1412"/>
      <c r="CCI37" s="1418"/>
      <c r="CCW37" s="1412"/>
      <c r="CCX37" s="1412"/>
      <c r="CCY37" s="1418"/>
      <c r="CDM37" s="1412"/>
      <c r="CDN37" s="1412"/>
      <c r="CDO37" s="1418"/>
      <c r="CEC37" s="1412"/>
      <c r="CED37" s="1412"/>
      <c r="CEE37" s="1418"/>
      <c r="CES37" s="1412"/>
      <c r="CET37" s="1412"/>
      <c r="CEU37" s="1418"/>
      <c r="CFI37" s="1412"/>
      <c r="CFJ37" s="1412"/>
      <c r="CFK37" s="1418"/>
      <c r="CFY37" s="1412"/>
      <c r="CFZ37" s="1412"/>
      <c r="CGA37" s="1418"/>
      <c r="CGO37" s="1412"/>
      <c r="CGP37" s="1412"/>
      <c r="CGQ37" s="1418"/>
      <c r="CHE37" s="1412"/>
      <c r="CHF37" s="1412"/>
      <c r="CHG37" s="1418"/>
      <c r="CHU37" s="1412"/>
      <c r="CHV37" s="1412"/>
      <c r="CHW37" s="1418"/>
      <c r="CIK37" s="1412"/>
      <c r="CIL37" s="1412"/>
      <c r="CIM37" s="1418"/>
      <c r="CJA37" s="1412"/>
      <c r="CJB37" s="1412"/>
      <c r="CJC37" s="1418"/>
      <c r="CJQ37" s="1412"/>
      <c r="CJR37" s="1412"/>
      <c r="CJS37" s="1418"/>
      <c r="CKG37" s="1412"/>
      <c r="CKH37" s="1412"/>
      <c r="CKI37" s="1418"/>
      <c r="CKW37" s="1412"/>
      <c r="CKX37" s="1412"/>
      <c r="CKY37" s="1418"/>
      <c r="CLM37" s="1412"/>
      <c r="CLN37" s="1412"/>
      <c r="CLO37" s="1418"/>
      <c r="CMC37" s="1412"/>
      <c r="CMD37" s="1412"/>
      <c r="CME37" s="1418"/>
      <c r="CMS37" s="1412"/>
      <c r="CMT37" s="1412"/>
      <c r="CMU37" s="1418"/>
      <c r="CNI37" s="1412"/>
      <c r="CNJ37" s="1412"/>
      <c r="CNK37" s="1418"/>
      <c r="CNY37" s="1412"/>
      <c r="CNZ37" s="1412"/>
      <c r="COA37" s="1418"/>
      <c r="COO37" s="1412"/>
      <c r="COP37" s="1412"/>
      <c r="COQ37" s="1418"/>
      <c r="CPE37" s="1412"/>
      <c r="CPF37" s="1412"/>
      <c r="CPG37" s="1418"/>
      <c r="CPU37" s="1412"/>
      <c r="CPV37" s="1412"/>
      <c r="CPW37" s="1418"/>
      <c r="CQK37" s="1412"/>
      <c r="CQL37" s="1412"/>
      <c r="CQM37" s="1418"/>
      <c r="CRA37" s="1412"/>
      <c r="CRB37" s="1412"/>
      <c r="CRC37" s="1418"/>
      <c r="CRQ37" s="1412"/>
      <c r="CRR37" s="1412"/>
      <c r="CRS37" s="1418"/>
      <c r="CSG37" s="1412"/>
      <c r="CSH37" s="1412"/>
      <c r="CSI37" s="1418"/>
      <c r="CSW37" s="1412"/>
      <c r="CSX37" s="1412"/>
      <c r="CSY37" s="1418"/>
      <c r="CTM37" s="1412"/>
      <c r="CTN37" s="1412"/>
      <c r="CTO37" s="1418"/>
      <c r="CUC37" s="1412"/>
      <c r="CUD37" s="1412"/>
      <c r="CUE37" s="1418"/>
      <c r="CUS37" s="1412"/>
      <c r="CUT37" s="1412"/>
      <c r="CUU37" s="1418"/>
      <c r="CVI37" s="1412"/>
      <c r="CVJ37" s="1412"/>
      <c r="CVK37" s="1418"/>
      <c r="CVY37" s="1412"/>
      <c r="CVZ37" s="1412"/>
      <c r="CWA37" s="1418"/>
      <c r="CWO37" s="1412"/>
      <c r="CWP37" s="1412"/>
      <c r="CWQ37" s="1418"/>
      <c r="CXE37" s="1412"/>
      <c r="CXF37" s="1412"/>
      <c r="CXG37" s="1418"/>
      <c r="CXU37" s="1412"/>
      <c r="CXV37" s="1412"/>
      <c r="CXW37" s="1418"/>
      <c r="CYK37" s="1412"/>
      <c r="CYL37" s="1412"/>
      <c r="CYM37" s="1418"/>
      <c r="CZA37" s="1412"/>
      <c r="CZB37" s="1412"/>
      <c r="CZC37" s="1418"/>
      <c r="CZQ37" s="1412"/>
      <c r="CZR37" s="1412"/>
      <c r="CZS37" s="1418"/>
      <c r="DAG37" s="1412"/>
      <c r="DAH37" s="1412"/>
      <c r="DAI37" s="1418"/>
      <c r="DAW37" s="1412"/>
      <c r="DAX37" s="1412"/>
      <c r="DAY37" s="1418"/>
      <c r="DBM37" s="1412"/>
      <c r="DBN37" s="1412"/>
      <c r="DBO37" s="1418"/>
      <c r="DCC37" s="1412"/>
      <c r="DCD37" s="1412"/>
      <c r="DCE37" s="1418"/>
      <c r="DCS37" s="1412"/>
      <c r="DCT37" s="1412"/>
      <c r="DCU37" s="1418"/>
      <c r="DDI37" s="1412"/>
      <c r="DDJ37" s="1412"/>
      <c r="DDK37" s="1418"/>
      <c r="DDY37" s="1412"/>
      <c r="DDZ37" s="1412"/>
      <c r="DEA37" s="1418"/>
      <c r="DEO37" s="1412"/>
      <c r="DEP37" s="1412"/>
      <c r="DEQ37" s="1418"/>
      <c r="DFE37" s="1412"/>
      <c r="DFF37" s="1412"/>
      <c r="DFG37" s="1418"/>
      <c r="DFU37" s="1412"/>
      <c r="DFV37" s="1412"/>
      <c r="DFW37" s="1418"/>
      <c r="DGK37" s="1412"/>
      <c r="DGL37" s="1412"/>
      <c r="DGM37" s="1418"/>
      <c r="DHA37" s="1412"/>
      <c r="DHB37" s="1412"/>
      <c r="DHC37" s="1418"/>
      <c r="DHQ37" s="1412"/>
      <c r="DHR37" s="1412"/>
      <c r="DHS37" s="1418"/>
      <c r="DIG37" s="1412"/>
      <c r="DIH37" s="1412"/>
      <c r="DII37" s="1418"/>
      <c r="DIW37" s="1412"/>
      <c r="DIX37" s="1412"/>
      <c r="DIY37" s="1418"/>
      <c r="DJM37" s="1412"/>
      <c r="DJN37" s="1412"/>
      <c r="DJO37" s="1418"/>
      <c r="DKC37" s="1412"/>
      <c r="DKD37" s="1412"/>
      <c r="DKE37" s="1418"/>
      <c r="DKS37" s="1412"/>
      <c r="DKT37" s="1412"/>
      <c r="DKU37" s="1418"/>
      <c r="DLI37" s="1412"/>
      <c r="DLJ37" s="1412"/>
      <c r="DLK37" s="1418"/>
      <c r="DLY37" s="1412"/>
      <c r="DLZ37" s="1412"/>
      <c r="DMA37" s="1418"/>
      <c r="DMO37" s="1412"/>
      <c r="DMP37" s="1412"/>
      <c r="DMQ37" s="1418"/>
      <c r="DNE37" s="1412"/>
      <c r="DNF37" s="1412"/>
      <c r="DNG37" s="1418"/>
      <c r="DNU37" s="1412"/>
      <c r="DNV37" s="1412"/>
      <c r="DNW37" s="1418"/>
      <c r="DOK37" s="1412"/>
      <c r="DOL37" s="1412"/>
      <c r="DOM37" s="1418"/>
      <c r="DPA37" s="1412"/>
      <c r="DPB37" s="1412"/>
      <c r="DPC37" s="1418"/>
      <c r="DPQ37" s="1412"/>
      <c r="DPR37" s="1412"/>
      <c r="DPS37" s="1418"/>
      <c r="DQG37" s="1412"/>
      <c r="DQH37" s="1412"/>
      <c r="DQI37" s="1418"/>
      <c r="DQW37" s="1412"/>
      <c r="DQX37" s="1412"/>
      <c r="DQY37" s="1418"/>
      <c r="DRM37" s="1412"/>
      <c r="DRN37" s="1412"/>
      <c r="DRO37" s="1418"/>
      <c r="DSC37" s="1412"/>
      <c r="DSD37" s="1412"/>
      <c r="DSE37" s="1418"/>
      <c r="DSS37" s="1412"/>
      <c r="DST37" s="1412"/>
      <c r="DSU37" s="1418"/>
      <c r="DTI37" s="1412"/>
      <c r="DTJ37" s="1412"/>
      <c r="DTK37" s="1418"/>
      <c r="DTY37" s="1412"/>
      <c r="DTZ37" s="1412"/>
      <c r="DUA37" s="1418"/>
      <c r="DUO37" s="1412"/>
      <c r="DUP37" s="1412"/>
      <c r="DUQ37" s="1418"/>
      <c r="DVE37" s="1412"/>
      <c r="DVF37" s="1412"/>
      <c r="DVG37" s="1418"/>
      <c r="DVU37" s="1412"/>
      <c r="DVV37" s="1412"/>
      <c r="DVW37" s="1418"/>
      <c r="DWK37" s="1412"/>
      <c r="DWL37" s="1412"/>
      <c r="DWM37" s="1418"/>
      <c r="DXA37" s="1412"/>
      <c r="DXB37" s="1412"/>
      <c r="DXC37" s="1418"/>
      <c r="DXQ37" s="1412"/>
      <c r="DXR37" s="1412"/>
      <c r="DXS37" s="1418"/>
      <c r="DYG37" s="1412"/>
      <c r="DYH37" s="1412"/>
      <c r="DYI37" s="1418"/>
      <c r="DYW37" s="1412"/>
      <c r="DYX37" s="1412"/>
      <c r="DYY37" s="1418"/>
      <c r="DZM37" s="1412"/>
      <c r="DZN37" s="1412"/>
      <c r="DZO37" s="1418"/>
      <c r="EAC37" s="1412"/>
      <c r="EAD37" s="1412"/>
      <c r="EAE37" s="1418"/>
      <c r="EAS37" s="1412"/>
      <c r="EAT37" s="1412"/>
      <c r="EAU37" s="1418"/>
      <c r="EBI37" s="1412"/>
      <c r="EBJ37" s="1412"/>
      <c r="EBK37" s="1418"/>
      <c r="EBY37" s="1412"/>
      <c r="EBZ37" s="1412"/>
      <c r="ECA37" s="1418"/>
      <c r="ECO37" s="1412"/>
      <c r="ECP37" s="1412"/>
      <c r="ECQ37" s="1418"/>
      <c r="EDE37" s="1412"/>
      <c r="EDF37" s="1412"/>
      <c r="EDG37" s="1418"/>
      <c r="EDU37" s="1412"/>
      <c r="EDV37" s="1412"/>
      <c r="EDW37" s="1418"/>
      <c r="EEK37" s="1412"/>
      <c r="EEL37" s="1412"/>
      <c r="EEM37" s="1418"/>
      <c r="EFA37" s="1412"/>
      <c r="EFB37" s="1412"/>
      <c r="EFC37" s="1418"/>
      <c r="EFQ37" s="1412"/>
      <c r="EFR37" s="1412"/>
      <c r="EFS37" s="1418"/>
      <c r="EGG37" s="1412"/>
      <c r="EGH37" s="1412"/>
      <c r="EGI37" s="1418"/>
      <c r="EGW37" s="1412"/>
      <c r="EGX37" s="1412"/>
      <c r="EGY37" s="1418"/>
      <c r="EHM37" s="1412"/>
      <c r="EHN37" s="1412"/>
      <c r="EHO37" s="1418"/>
      <c r="EIC37" s="1412"/>
      <c r="EID37" s="1412"/>
      <c r="EIE37" s="1418"/>
      <c r="EIS37" s="1412"/>
      <c r="EIT37" s="1412"/>
      <c r="EIU37" s="1418"/>
      <c r="EJI37" s="1412"/>
      <c r="EJJ37" s="1412"/>
      <c r="EJK37" s="1418"/>
      <c r="EJY37" s="1412"/>
      <c r="EJZ37" s="1412"/>
      <c r="EKA37" s="1418"/>
      <c r="EKO37" s="1412"/>
      <c r="EKP37" s="1412"/>
      <c r="EKQ37" s="1418"/>
      <c r="ELE37" s="1412"/>
      <c r="ELF37" s="1412"/>
      <c r="ELG37" s="1418"/>
      <c r="ELU37" s="1412"/>
      <c r="ELV37" s="1412"/>
      <c r="ELW37" s="1418"/>
      <c r="EMK37" s="1412"/>
      <c r="EML37" s="1412"/>
      <c r="EMM37" s="1418"/>
      <c r="ENA37" s="1412"/>
      <c r="ENB37" s="1412"/>
      <c r="ENC37" s="1418"/>
      <c r="ENQ37" s="1412"/>
      <c r="ENR37" s="1412"/>
      <c r="ENS37" s="1418"/>
      <c r="EOG37" s="1412"/>
      <c r="EOH37" s="1412"/>
      <c r="EOI37" s="1418"/>
      <c r="EOW37" s="1412"/>
      <c r="EOX37" s="1412"/>
      <c r="EOY37" s="1418"/>
      <c r="EPM37" s="1412"/>
      <c r="EPN37" s="1412"/>
      <c r="EPO37" s="1418"/>
      <c r="EQC37" s="1412"/>
      <c r="EQD37" s="1412"/>
      <c r="EQE37" s="1418"/>
      <c r="EQS37" s="1412"/>
      <c r="EQT37" s="1412"/>
      <c r="EQU37" s="1418"/>
      <c r="ERI37" s="1412"/>
      <c r="ERJ37" s="1412"/>
      <c r="ERK37" s="1418"/>
      <c r="ERY37" s="1412"/>
      <c r="ERZ37" s="1412"/>
      <c r="ESA37" s="1418"/>
      <c r="ESO37" s="1412"/>
      <c r="ESP37" s="1412"/>
      <c r="ESQ37" s="1418"/>
      <c r="ETE37" s="1412"/>
      <c r="ETF37" s="1412"/>
      <c r="ETG37" s="1418"/>
      <c r="ETU37" s="1412"/>
      <c r="ETV37" s="1412"/>
      <c r="ETW37" s="1418"/>
      <c r="EUK37" s="1412"/>
      <c r="EUL37" s="1412"/>
      <c r="EUM37" s="1418"/>
      <c r="EVA37" s="1412"/>
      <c r="EVB37" s="1412"/>
      <c r="EVC37" s="1418"/>
      <c r="EVQ37" s="1412"/>
      <c r="EVR37" s="1412"/>
      <c r="EVS37" s="1418"/>
      <c r="EWG37" s="1412"/>
      <c r="EWH37" s="1412"/>
      <c r="EWI37" s="1418"/>
      <c r="EWW37" s="1412"/>
      <c r="EWX37" s="1412"/>
      <c r="EWY37" s="1418"/>
      <c r="EXM37" s="1412"/>
      <c r="EXN37" s="1412"/>
      <c r="EXO37" s="1418"/>
      <c r="EYC37" s="1412"/>
      <c r="EYD37" s="1412"/>
      <c r="EYE37" s="1418"/>
      <c r="EYS37" s="1412"/>
      <c r="EYT37" s="1412"/>
      <c r="EYU37" s="1418"/>
      <c r="EZI37" s="1412"/>
      <c r="EZJ37" s="1412"/>
      <c r="EZK37" s="1418"/>
      <c r="EZY37" s="1412"/>
      <c r="EZZ37" s="1412"/>
      <c r="FAA37" s="1418"/>
      <c r="FAO37" s="1412"/>
      <c r="FAP37" s="1412"/>
      <c r="FAQ37" s="1418"/>
      <c r="FBE37" s="1412"/>
      <c r="FBF37" s="1412"/>
      <c r="FBG37" s="1418"/>
      <c r="FBU37" s="1412"/>
      <c r="FBV37" s="1412"/>
      <c r="FBW37" s="1418"/>
      <c r="FCK37" s="1412"/>
      <c r="FCL37" s="1412"/>
      <c r="FCM37" s="1418"/>
      <c r="FDA37" s="1412"/>
      <c r="FDB37" s="1412"/>
      <c r="FDC37" s="1418"/>
      <c r="FDQ37" s="1412"/>
      <c r="FDR37" s="1412"/>
      <c r="FDS37" s="1418"/>
      <c r="FEG37" s="1412"/>
      <c r="FEH37" s="1412"/>
      <c r="FEI37" s="1418"/>
      <c r="FEW37" s="1412"/>
      <c r="FEX37" s="1412"/>
      <c r="FEY37" s="1418"/>
      <c r="FFM37" s="1412"/>
      <c r="FFN37" s="1412"/>
      <c r="FFO37" s="1418"/>
      <c r="FGC37" s="1412"/>
      <c r="FGD37" s="1412"/>
      <c r="FGE37" s="1418"/>
      <c r="FGS37" s="1412"/>
      <c r="FGT37" s="1412"/>
      <c r="FGU37" s="1418"/>
      <c r="FHI37" s="1412"/>
      <c r="FHJ37" s="1412"/>
      <c r="FHK37" s="1418"/>
      <c r="FHY37" s="1412"/>
      <c r="FHZ37" s="1412"/>
      <c r="FIA37" s="1418"/>
      <c r="FIO37" s="1412"/>
      <c r="FIP37" s="1412"/>
      <c r="FIQ37" s="1418"/>
      <c r="FJE37" s="1412"/>
      <c r="FJF37" s="1412"/>
      <c r="FJG37" s="1418"/>
      <c r="FJU37" s="1412"/>
      <c r="FJV37" s="1412"/>
      <c r="FJW37" s="1418"/>
      <c r="FKK37" s="1412"/>
      <c r="FKL37" s="1412"/>
      <c r="FKM37" s="1418"/>
      <c r="FLA37" s="1412"/>
      <c r="FLB37" s="1412"/>
      <c r="FLC37" s="1418"/>
      <c r="FLQ37" s="1412"/>
      <c r="FLR37" s="1412"/>
      <c r="FLS37" s="1418"/>
      <c r="FMG37" s="1412"/>
      <c r="FMH37" s="1412"/>
      <c r="FMI37" s="1418"/>
      <c r="FMW37" s="1412"/>
      <c r="FMX37" s="1412"/>
      <c r="FMY37" s="1418"/>
      <c r="FNM37" s="1412"/>
      <c r="FNN37" s="1412"/>
      <c r="FNO37" s="1418"/>
      <c r="FOC37" s="1412"/>
      <c r="FOD37" s="1412"/>
      <c r="FOE37" s="1418"/>
      <c r="FOS37" s="1412"/>
      <c r="FOT37" s="1412"/>
      <c r="FOU37" s="1418"/>
      <c r="FPI37" s="1412"/>
      <c r="FPJ37" s="1412"/>
      <c r="FPK37" s="1418"/>
      <c r="FPY37" s="1412"/>
      <c r="FPZ37" s="1412"/>
      <c r="FQA37" s="1418"/>
      <c r="FQO37" s="1412"/>
      <c r="FQP37" s="1412"/>
      <c r="FQQ37" s="1418"/>
      <c r="FRE37" s="1412"/>
      <c r="FRF37" s="1412"/>
      <c r="FRG37" s="1418"/>
      <c r="FRU37" s="1412"/>
      <c r="FRV37" s="1412"/>
      <c r="FRW37" s="1418"/>
      <c r="FSK37" s="1412"/>
      <c r="FSL37" s="1412"/>
      <c r="FSM37" s="1418"/>
      <c r="FTA37" s="1412"/>
      <c r="FTB37" s="1412"/>
      <c r="FTC37" s="1418"/>
      <c r="FTQ37" s="1412"/>
      <c r="FTR37" s="1412"/>
      <c r="FTS37" s="1418"/>
      <c r="FUG37" s="1412"/>
      <c r="FUH37" s="1412"/>
      <c r="FUI37" s="1418"/>
      <c r="FUW37" s="1412"/>
      <c r="FUX37" s="1412"/>
      <c r="FUY37" s="1418"/>
      <c r="FVM37" s="1412"/>
      <c r="FVN37" s="1412"/>
      <c r="FVO37" s="1418"/>
      <c r="FWC37" s="1412"/>
      <c r="FWD37" s="1412"/>
      <c r="FWE37" s="1418"/>
      <c r="FWS37" s="1412"/>
      <c r="FWT37" s="1412"/>
      <c r="FWU37" s="1418"/>
      <c r="FXI37" s="1412"/>
      <c r="FXJ37" s="1412"/>
      <c r="FXK37" s="1418"/>
      <c r="FXY37" s="1412"/>
      <c r="FXZ37" s="1412"/>
      <c r="FYA37" s="1418"/>
      <c r="FYO37" s="1412"/>
      <c r="FYP37" s="1412"/>
      <c r="FYQ37" s="1418"/>
      <c r="FZE37" s="1412"/>
      <c r="FZF37" s="1412"/>
      <c r="FZG37" s="1418"/>
      <c r="FZU37" s="1412"/>
      <c r="FZV37" s="1412"/>
      <c r="FZW37" s="1418"/>
      <c r="GAK37" s="1412"/>
      <c r="GAL37" s="1412"/>
      <c r="GAM37" s="1418"/>
      <c r="GBA37" s="1412"/>
      <c r="GBB37" s="1412"/>
      <c r="GBC37" s="1418"/>
      <c r="GBQ37" s="1412"/>
      <c r="GBR37" s="1412"/>
      <c r="GBS37" s="1418"/>
      <c r="GCG37" s="1412"/>
      <c r="GCH37" s="1412"/>
      <c r="GCI37" s="1418"/>
      <c r="GCW37" s="1412"/>
      <c r="GCX37" s="1412"/>
      <c r="GCY37" s="1418"/>
      <c r="GDM37" s="1412"/>
      <c r="GDN37" s="1412"/>
      <c r="GDO37" s="1418"/>
      <c r="GEC37" s="1412"/>
      <c r="GED37" s="1412"/>
      <c r="GEE37" s="1418"/>
      <c r="GES37" s="1412"/>
      <c r="GET37" s="1412"/>
      <c r="GEU37" s="1418"/>
      <c r="GFI37" s="1412"/>
      <c r="GFJ37" s="1412"/>
      <c r="GFK37" s="1418"/>
      <c r="GFY37" s="1412"/>
      <c r="GFZ37" s="1412"/>
      <c r="GGA37" s="1418"/>
      <c r="GGO37" s="1412"/>
      <c r="GGP37" s="1412"/>
      <c r="GGQ37" s="1418"/>
      <c r="GHE37" s="1412"/>
      <c r="GHF37" s="1412"/>
      <c r="GHG37" s="1418"/>
      <c r="GHU37" s="1412"/>
      <c r="GHV37" s="1412"/>
      <c r="GHW37" s="1418"/>
      <c r="GIK37" s="1412"/>
      <c r="GIL37" s="1412"/>
      <c r="GIM37" s="1418"/>
      <c r="GJA37" s="1412"/>
      <c r="GJB37" s="1412"/>
      <c r="GJC37" s="1418"/>
      <c r="GJQ37" s="1412"/>
      <c r="GJR37" s="1412"/>
      <c r="GJS37" s="1418"/>
      <c r="GKG37" s="1412"/>
      <c r="GKH37" s="1412"/>
      <c r="GKI37" s="1418"/>
      <c r="GKW37" s="1412"/>
      <c r="GKX37" s="1412"/>
      <c r="GKY37" s="1418"/>
      <c r="GLM37" s="1412"/>
      <c r="GLN37" s="1412"/>
      <c r="GLO37" s="1418"/>
      <c r="GMC37" s="1412"/>
      <c r="GMD37" s="1412"/>
      <c r="GME37" s="1418"/>
      <c r="GMS37" s="1412"/>
      <c r="GMT37" s="1412"/>
      <c r="GMU37" s="1418"/>
      <c r="GNI37" s="1412"/>
      <c r="GNJ37" s="1412"/>
      <c r="GNK37" s="1418"/>
      <c r="GNY37" s="1412"/>
      <c r="GNZ37" s="1412"/>
      <c r="GOA37" s="1418"/>
      <c r="GOO37" s="1412"/>
      <c r="GOP37" s="1412"/>
      <c r="GOQ37" s="1418"/>
      <c r="GPE37" s="1412"/>
      <c r="GPF37" s="1412"/>
      <c r="GPG37" s="1418"/>
      <c r="GPU37" s="1412"/>
      <c r="GPV37" s="1412"/>
      <c r="GPW37" s="1418"/>
      <c r="GQK37" s="1412"/>
      <c r="GQL37" s="1412"/>
      <c r="GQM37" s="1418"/>
      <c r="GRA37" s="1412"/>
      <c r="GRB37" s="1412"/>
      <c r="GRC37" s="1418"/>
      <c r="GRQ37" s="1412"/>
      <c r="GRR37" s="1412"/>
      <c r="GRS37" s="1418"/>
      <c r="GSG37" s="1412"/>
      <c r="GSH37" s="1412"/>
      <c r="GSI37" s="1418"/>
      <c r="GSW37" s="1412"/>
      <c r="GSX37" s="1412"/>
      <c r="GSY37" s="1418"/>
      <c r="GTM37" s="1412"/>
      <c r="GTN37" s="1412"/>
      <c r="GTO37" s="1418"/>
      <c r="GUC37" s="1412"/>
      <c r="GUD37" s="1412"/>
      <c r="GUE37" s="1418"/>
      <c r="GUS37" s="1412"/>
      <c r="GUT37" s="1412"/>
      <c r="GUU37" s="1418"/>
      <c r="GVI37" s="1412"/>
      <c r="GVJ37" s="1412"/>
      <c r="GVK37" s="1418"/>
      <c r="GVY37" s="1412"/>
      <c r="GVZ37" s="1412"/>
      <c r="GWA37" s="1418"/>
      <c r="GWO37" s="1412"/>
      <c r="GWP37" s="1412"/>
      <c r="GWQ37" s="1418"/>
      <c r="GXE37" s="1412"/>
      <c r="GXF37" s="1412"/>
      <c r="GXG37" s="1418"/>
      <c r="GXU37" s="1412"/>
      <c r="GXV37" s="1412"/>
      <c r="GXW37" s="1418"/>
      <c r="GYK37" s="1412"/>
      <c r="GYL37" s="1412"/>
      <c r="GYM37" s="1418"/>
      <c r="GZA37" s="1412"/>
      <c r="GZB37" s="1412"/>
      <c r="GZC37" s="1418"/>
      <c r="GZQ37" s="1412"/>
      <c r="GZR37" s="1412"/>
      <c r="GZS37" s="1418"/>
      <c r="HAG37" s="1412"/>
      <c r="HAH37" s="1412"/>
      <c r="HAI37" s="1418"/>
      <c r="HAW37" s="1412"/>
      <c r="HAX37" s="1412"/>
      <c r="HAY37" s="1418"/>
      <c r="HBM37" s="1412"/>
      <c r="HBN37" s="1412"/>
      <c r="HBO37" s="1418"/>
      <c r="HCC37" s="1412"/>
      <c r="HCD37" s="1412"/>
      <c r="HCE37" s="1418"/>
      <c r="HCS37" s="1412"/>
      <c r="HCT37" s="1412"/>
      <c r="HCU37" s="1418"/>
      <c r="HDI37" s="1412"/>
      <c r="HDJ37" s="1412"/>
      <c r="HDK37" s="1418"/>
      <c r="HDY37" s="1412"/>
      <c r="HDZ37" s="1412"/>
      <c r="HEA37" s="1418"/>
      <c r="HEO37" s="1412"/>
      <c r="HEP37" s="1412"/>
      <c r="HEQ37" s="1418"/>
      <c r="HFE37" s="1412"/>
      <c r="HFF37" s="1412"/>
      <c r="HFG37" s="1418"/>
      <c r="HFU37" s="1412"/>
      <c r="HFV37" s="1412"/>
      <c r="HFW37" s="1418"/>
      <c r="HGK37" s="1412"/>
      <c r="HGL37" s="1412"/>
      <c r="HGM37" s="1418"/>
      <c r="HHA37" s="1412"/>
      <c r="HHB37" s="1412"/>
      <c r="HHC37" s="1418"/>
      <c r="HHQ37" s="1412"/>
      <c r="HHR37" s="1412"/>
      <c r="HHS37" s="1418"/>
      <c r="HIG37" s="1412"/>
      <c r="HIH37" s="1412"/>
      <c r="HII37" s="1418"/>
      <c r="HIW37" s="1412"/>
      <c r="HIX37" s="1412"/>
      <c r="HIY37" s="1418"/>
      <c r="HJM37" s="1412"/>
      <c r="HJN37" s="1412"/>
      <c r="HJO37" s="1418"/>
      <c r="HKC37" s="1412"/>
      <c r="HKD37" s="1412"/>
      <c r="HKE37" s="1418"/>
      <c r="HKS37" s="1412"/>
      <c r="HKT37" s="1412"/>
      <c r="HKU37" s="1418"/>
      <c r="HLI37" s="1412"/>
      <c r="HLJ37" s="1412"/>
      <c r="HLK37" s="1418"/>
      <c r="HLY37" s="1412"/>
      <c r="HLZ37" s="1412"/>
      <c r="HMA37" s="1418"/>
      <c r="HMO37" s="1412"/>
      <c r="HMP37" s="1412"/>
      <c r="HMQ37" s="1418"/>
      <c r="HNE37" s="1412"/>
      <c r="HNF37" s="1412"/>
      <c r="HNG37" s="1418"/>
      <c r="HNU37" s="1412"/>
      <c r="HNV37" s="1412"/>
      <c r="HNW37" s="1418"/>
      <c r="HOK37" s="1412"/>
      <c r="HOL37" s="1412"/>
      <c r="HOM37" s="1418"/>
      <c r="HPA37" s="1412"/>
      <c r="HPB37" s="1412"/>
      <c r="HPC37" s="1418"/>
      <c r="HPQ37" s="1412"/>
      <c r="HPR37" s="1412"/>
      <c r="HPS37" s="1418"/>
      <c r="HQG37" s="1412"/>
      <c r="HQH37" s="1412"/>
      <c r="HQI37" s="1418"/>
      <c r="HQW37" s="1412"/>
      <c r="HQX37" s="1412"/>
      <c r="HQY37" s="1418"/>
      <c r="HRM37" s="1412"/>
      <c r="HRN37" s="1412"/>
      <c r="HRO37" s="1418"/>
      <c r="HSC37" s="1412"/>
      <c r="HSD37" s="1412"/>
      <c r="HSE37" s="1418"/>
      <c r="HSS37" s="1412"/>
      <c r="HST37" s="1412"/>
      <c r="HSU37" s="1418"/>
      <c r="HTI37" s="1412"/>
      <c r="HTJ37" s="1412"/>
      <c r="HTK37" s="1418"/>
      <c r="HTY37" s="1412"/>
      <c r="HTZ37" s="1412"/>
      <c r="HUA37" s="1418"/>
      <c r="HUO37" s="1412"/>
      <c r="HUP37" s="1412"/>
      <c r="HUQ37" s="1418"/>
      <c r="HVE37" s="1412"/>
      <c r="HVF37" s="1412"/>
      <c r="HVG37" s="1418"/>
      <c r="HVU37" s="1412"/>
      <c r="HVV37" s="1412"/>
      <c r="HVW37" s="1418"/>
      <c r="HWK37" s="1412"/>
      <c r="HWL37" s="1412"/>
      <c r="HWM37" s="1418"/>
      <c r="HXA37" s="1412"/>
      <c r="HXB37" s="1412"/>
      <c r="HXC37" s="1418"/>
      <c r="HXQ37" s="1412"/>
      <c r="HXR37" s="1412"/>
      <c r="HXS37" s="1418"/>
      <c r="HYG37" s="1412"/>
      <c r="HYH37" s="1412"/>
      <c r="HYI37" s="1418"/>
      <c r="HYW37" s="1412"/>
      <c r="HYX37" s="1412"/>
      <c r="HYY37" s="1418"/>
      <c r="HZM37" s="1412"/>
      <c r="HZN37" s="1412"/>
      <c r="HZO37" s="1418"/>
      <c r="IAC37" s="1412"/>
      <c r="IAD37" s="1412"/>
      <c r="IAE37" s="1418"/>
      <c r="IAS37" s="1412"/>
      <c r="IAT37" s="1412"/>
      <c r="IAU37" s="1418"/>
      <c r="IBI37" s="1412"/>
      <c r="IBJ37" s="1412"/>
      <c r="IBK37" s="1418"/>
      <c r="IBY37" s="1412"/>
      <c r="IBZ37" s="1412"/>
      <c r="ICA37" s="1418"/>
      <c r="ICO37" s="1412"/>
      <c r="ICP37" s="1412"/>
      <c r="ICQ37" s="1418"/>
      <c r="IDE37" s="1412"/>
      <c r="IDF37" s="1412"/>
      <c r="IDG37" s="1418"/>
      <c r="IDU37" s="1412"/>
      <c r="IDV37" s="1412"/>
      <c r="IDW37" s="1418"/>
      <c r="IEK37" s="1412"/>
      <c r="IEL37" s="1412"/>
      <c r="IEM37" s="1418"/>
      <c r="IFA37" s="1412"/>
      <c r="IFB37" s="1412"/>
      <c r="IFC37" s="1418"/>
      <c r="IFQ37" s="1412"/>
      <c r="IFR37" s="1412"/>
      <c r="IFS37" s="1418"/>
      <c r="IGG37" s="1412"/>
      <c r="IGH37" s="1412"/>
      <c r="IGI37" s="1418"/>
      <c r="IGW37" s="1412"/>
      <c r="IGX37" s="1412"/>
      <c r="IGY37" s="1418"/>
      <c r="IHM37" s="1412"/>
      <c r="IHN37" s="1412"/>
      <c r="IHO37" s="1418"/>
      <c r="IIC37" s="1412"/>
      <c r="IID37" s="1412"/>
      <c r="IIE37" s="1418"/>
      <c r="IIS37" s="1412"/>
      <c r="IIT37" s="1412"/>
      <c r="IIU37" s="1418"/>
      <c r="IJI37" s="1412"/>
      <c r="IJJ37" s="1412"/>
      <c r="IJK37" s="1418"/>
      <c r="IJY37" s="1412"/>
      <c r="IJZ37" s="1412"/>
      <c r="IKA37" s="1418"/>
      <c r="IKO37" s="1412"/>
      <c r="IKP37" s="1412"/>
      <c r="IKQ37" s="1418"/>
      <c r="ILE37" s="1412"/>
      <c r="ILF37" s="1412"/>
      <c r="ILG37" s="1418"/>
      <c r="ILU37" s="1412"/>
      <c r="ILV37" s="1412"/>
      <c r="ILW37" s="1418"/>
      <c r="IMK37" s="1412"/>
      <c r="IML37" s="1412"/>
      <c r="IMM37" s="1418"/>
      <c r="INA37" s="1412"/>
      <c r="INB37" s="1412"/>
      <c r="INC37" s="1418"/>
      <c r="INQ37" s="1412"/>
      <c r="INR37" s="1412"/>
      <c r="INS37" s="1418"/>
      <c r="IOG37" s="1412"/>
      <c r="IOH37" s="1412"/>
      <c r="IOI37" s="1418"/>
      <c r="IOW37" s="1412"/>
      <c r="IOX37" s="1412"/>
      <c r="IOY37" s="1418"/>
      <c r="IPM37" s="1412"/>
      <c r="IPN37" s="1412"/>
      <c r="IPO37" s="1418"/>
      <c r="IQC37" s="1412"/>
      <c r="IQD37" s="1412"/>
      <c r="IQE37" s="1418"/>
      <c r="IQS37" s="1412"/>
      <c r="IQT37" s="1412"/>
      <c r="IQU37" s="1418"/>
      <c r="IRI37" s="1412"/>
      <c r="IRJ37" s="1412"/>
      <c r="IRK37" s="1418"/>
      <c r="IRY37" s="1412"/>
      <c r="IRZ37" s="1412"/>
      <c r="ISA37" s="1418"/>
      <c r="ISO37" s="1412"/>
      <c r="ISP37" s="1412"/>
      <c r="ISQ37" s="1418"/>
      <c r="ITE37" s="1412"/>
      <c r="ITF37" s="1412"/>
      <c r="ITG37" s="1418"/>
      <c r="ITU37" s="1412"/>
      <c r="ITV37" s="1412"/>
      <c r="ITW37" s="1418"/>
      <c r="IUK37" s="1412"/>
      <c r="IUL37" s="1412"/>
      <c r="IUM37" s="1418"/>
      <c r="IVA37" s="1412"/>
      <c r="IVB37" s="1412"/>
      <c r="IVC37" s="1418"/>
      <c r="IVQ37" s="1412"/>
      <c r="IVR37" s="1412"/>
      <c r="IVS37" s="1418"/>
      <c r="IWG37" s="1412"/>
      <c r="IWH37" s="1412"/>
      <c r="IWI37" s="1418"/>
      <c r="IWW37" s="1412"/>
      <c r="IWX37" s="1412"/>
      <c r="IWY37" s="1418"/>
      <c r="IXM37" s="1412"/>
      <c r="IXN37" s="1412"/>
      <c r="IXO37" s="1418"/>
      <c r="IYC37" s="1412"/>
      <c r="IYD37" s="1412"/>
      <c r="IYE37" s="1418"/>
      <c r="IYS37" s="1412"/>
      <c r="IYT37" s="1412"/>
      <c r="IYU37" s="1418"/>
      <c r="IZI37" s="1412"/>
      <c r="IZJ37" s="1412"/>
      <c r="IZK37" s="1418"/>
      <c r="IZY37" s="1412"/>
      <c r="IZZ37" s="1412"/>
      <c r="JAA37" s="1418"/>
      <c r="JAO37" s="1412"/>
      <c r="JAP37" s="1412"/>
      <c r="JAQ37" s="1418"/>
      <c r="JBE37" s="1412"/>
      <c r="JBF37" s="1412"/>
      <c r="JBG37" s="1418"/>
      <c r="JBU37" s="1412"/>
      <c r="JBV37" s="1412"/>
      <c r="JBW37" s="1418"/>
      <c r="JCK37" s="1412"/>
      <c r="JCL37" s="1412"/>
      <c r="JCM37" s="1418"/>
      <c r="JDA37" s="1412"/>
      <c r="JDB37" s="1412"/>
      <c r="JDC37" s="1418"/>
      <c r="JDQ37" s="1412"/>
      <c r="JDR37" s="1412"/>
      <c r="JDS37" s="1418"/>
      <c r="JEG37" s="1412"/>
      <c r="JEH37" s="1412"/>
      <c r="JEI37" s="1418"/>
      <c r="JEW37" s="1412"/>
      <c r="JEX37" s="1412"/>
      <c r="JEY37" s="1418"/>
      <c r="JFM37" s="1412"/>
      <c r="JFN37" s="1412"/>
      <c r="JFO37" s="1418"/>
      <c r="JGC37" s="1412"/>
      <c r="JGD37" s="1412"/>
      <c r="JGE37" s="1418"/>
      <c r="JGS37" s="1412"/>
      <c r="JGT37" s="1412"/>
      <c r="JGU37" s="1418"/>
      <c r="JHI37" s="1412"/>
      <c r="JHJ37" s="1412"/>
      <c r="JHK37" s="1418"/>
      <c r="JHY37" s="1412"/>
      <c r="JHZ37" s="1412"/>
      <c r="JIA37" s="1418"/>
      <c r="JIO37" s="1412"/>
      <c r="JIP37" s="1412"/>
      <c r="JIQ37" s="1418"/>
      <c r="JJE37" s="1412"/>
      <c r="JJF37" s="1412"/>
      <c r="JJG37" s="1418"/>
      <c r="JJU37" s="1412"/>
      <c r="JJV37" s="1412"/>
      <c r="JJW37" s="1418"/>
      <c r="JKK37" s="1412"/>
      <c r="JKL37" s="1412"/>
      <c r="JKM37" s="1418"/>
      <c r="JLA37" s="1412"/>
      <c r="JLB37" s="1412"/>
      <c r="JLC37" s="1418"/>
      <c r="JLQ37" s="1412"/>
      <c r="JLR37" s="1412"/>
      <c r="JLS37" s="1418"/>
      <c r="JMG37" s="1412"/>
      <c r="JMH37" s="1412"/>
      <c r="JMI37" s="1418"/>
      <c r="JMW37" s="1412"/>
      <c r="JMX37" s="1412"/>
      <c r="JMY37" s="1418"/>
      <c r="JNM37" s="1412"/>
      <c r="JNN37" s="1412"/>
      <c r="JNO37" s="1418"/>
      <c r="JOC37" s="1412"/>
      <c r="JOD37" s="1412"/>
      <c r="JOE37" s="1418"/>
      <c r="JOS37" s="1412"/>
      <c r="JOT37" s="1412"/>
      <c r="JOU37" s="1418"/>
      <c r="JPI37" s="1412"/>
      <c r="JPJ37" s="1412"/>
      <c r="JPK37" s="1418"/>
      <c r="JPY37" s="1412"/>
      <c r="JPZ37" s="1412"/>
      <c r="JQA37" s="1418"/>
      <c r="JQO37" s="1412"/>
      <c r="JQP37" s="1412"/>
      <c r="JQQ37" s="1418"/>
      <c r="JRE37" s="1412"/>
      <c r="JRF37" s="1412"/>
      <c r="JRG37" s="1418"/>
      <c r="JRU37" s="1412"/>
      <c r="JRV37" s="1412"/>
      <c r="JRW37" s="1418"/>
      <c r="JSK37" s="1412"/>
      <c r="JSL37" s="1412"/>
      <c r="JSM37" s="1418"/>
      <c r="JTA37" s="1412"/>
      <c r="JTB37" s="1412"/>
      <c r="JTC37" s="1418"/>
      <c r="JTQ37" s="1412"/>
      <c r="JTR37" s="1412"/>
      <c r="JTS37" s="1418"/>
      <c r="JUG37" s="1412"/>
      <c r="JUH37" s="1412"/>
      <c r="JUI37" s="1418"/>
      <c r="JUW37" s="1412"/>
      <c r="JUX37" s="1412"/>
      <c r="JUY37" s="1418"/>
      <c r="JVM37" s="1412"/>
      <c r="JVN37" s="1412"/>
      <c r="JVO37" s="1418"/>
      <c r="JWC37" s="1412"/>
      <c r="JWD37" s="1412"/>
      <c r="JWE37" s="1418"/>
      <c r="JWS37" s="1412"/>
      <c r="JWT37" s="1412"/>
      <c r="JWU37" s="1418"/>
      <c r="JXI37" s="1412"/>
      <c r="JXJ37" s="1412"/>
      <c r="JXK37" s="1418"/>
      <c r="JXY37" s="1412"/>
      <c r="JXZ37" s="1412"/>
      <c r="JYA37" s="1418"/>
      <c r="JYO37" s="1412"/>
      <c r="JYP37" s="1412"/>
      <c r="JYQ37" s="1418"/>
      <c r="JZE37" s="1412"/>
      <c r="JZF37" s="1412"/>
      <c r="JZG37" s="1418"/>
      <c r="JZU37" s="1412"/>
      <c r="JZV37" s="1412"/>
      <c r="JZW37" s="1418"/>
      <c r="KAK37" s="1412"/>
      <c r="KAL37" s="1412"/>
      <c r="KAM37" s="1418"/>
      <c r="KBA37" s="1412"/>
      <c r="KBB37" s="1412"/>
      <c r="KBC37" s="1418"/>
      <c r="KBQ37" s="1412"/>
      <c r="KBR37" s="1412"/>
      <c r="KBS37" s="1418"/>
      <c r="KCG37" s="1412"/>
      <c r="KCH37" s="1412"/>
      <c r="KCI37" s="1418"/>
      <c r="KCW37" s="1412"/>
      <c r="KCX37" s="1412"/>
      <c r="KCY37" s="1418"/>
      <c r="KDM37" s="1412"/>
      <c r="KDN37" s="1412"/>
      <c r="KDO37" s="1418"/>
      <c r="KEC37" s="1412"/>
      <c r="KED37" s="1412"/>
      <c r="KEE37" s="1418"/>
      <c r="KES37" s="1412"/>
      <c r="KET37" s="1412"/>
      <c r="KEU37" s="1418"/>
      <c r="KFI37" s="1412"/>
      <c r="KFJ37" s="1412"/>
      <c r="KFK37" s="1418"/>
      <c r="KFY37" s="1412"/>
      <c r="KFZ37" s="1412"/>
      <c r="KGA37" s="1418"/>
      <c r="KGO37" s="1412"/>
      <c r="KGP37" s="1412"/>
      <c r="KGQ37" s="1418"/>
      <c r="KHE37" s="1412"/>
      <c r="KHF37" s="1412"/>
      <c r="KHG37" s="1418"/>
      <c r="KHU37" s="1412"/>
      <c r="KHV37" s="1412"/>
      <c r="KHW37" s="1418"/>
      <c r="KIK37" s="1412"/>
      <c r="KIL37" s="1412"/>
      <c r="KIM37" s="1418"/>
      <c r="KJA37" s="1412"/>
      <c r="KJB37" s="1412"/>
      <c r="KJC37" s="1418"/>
      <c r="KJQ37" s="1412"/>
      <c r="KJR37" s="1412"/>
      <c r="KJS37" s="1418"/>
      <c r="KKG37" s="1412"/>
      <c r="KKH37" s="1412"/>
      <c r="KKI37" s="1418"/>
      <c r="KKW37" s="1412"/>
      <c r="KKX37" s="1412"/>
      <c r="KKY37" s="1418"/>
      <c r="KLM37" s="1412"/>
      <c r="KLN37" s="1412"/>
      <c r="KLO37" s="1418"/>
      <c r="KMC37" s="1412"/>
      <c r="KMD37" s="1412"/>
      <c r="KME37" s="1418"/>
      <c r="KMS37" s="1412"/>
      <c r="KMT37" s="1412"/>
      <c r="KMU37" s="1418"/>
      <c r="KNI37" s="1412"/>
      <c r="KNJ37" s="1412"/>
      <c r="KNK37" s="1418"/>
      <c r="KNY37" s="1412"/>
      <c r="KNZ37" s="1412"/>
      <c r="KOA37" s="1418"/>
      <c r="KOO37" s="1412"/>
      <c r="KOP37" s="1412"/>
      <c r="KOQ37" s="1418"/>
      <c r="KPE37" s="1412"/>
      <c r="KPF37" s="1412"/>
      <c r="KPG37" s="1418"/>
      <c r="KPU37" s="1412"/>
      <c r="KPV37" s="1412"/>
      <c r="KPW37" s="1418"/>
      <c r="KQK37" s="1412"/>
      <c r="KQL37" s="1412"/>
      <c r="KQM37" s="1418"/>
      <c r="KRA37" s="1412"/>
      <c r="KRB37" s="1412"/>
      <c r="KRC37" s="1418"/>
      <c r="KRQ37" s="1412"/>
      <c r="KRR37" s="1412"/>
      <c r="KRS37" s="1418"/>
      <c r="KSG37" s="1412"/>
      <c r="KSH37" s="1412"/>
      <c r="KSI37" s="1418"/>
      <c r="KSW37" s="1412"/>
      <c r="KSX37" s="1412"/>
      <c r="KSY37" s="1418"/>
      <c r="KTM37" s="1412"/>
      <c r="KTN37" s="1412"/>
      <c r="KTO37" s="1418"/>
      <c r="KUC37" s="1412"/>
      <c r="KUD37" s="1412"/>
      <c r="KUE37" s="1418"/>
      <c r="KUS37" s="1412"/>
      <c r="KUT37" s="1412"/>
      <c r="KUU37" s="1418"/>
      <c r="KVI37" s="1412"/>
      <c r="KVJ37" s="1412"/>
      <c r="KVK37" s="1418"/>
      <c r="KVY37" s="1412"/>
      <c r="KVZ37" s="1412"/>
      <c r="KWA37" s="1418"/>
      <c r="KWO37" s="1412"/>
      <c r="KWP37" s="1412"/>
      <c r="KWQ37" s="1418"/>
      <c r="KXE37" s="1412"/>
      <c r="KXF37" s="1412"/>
      <c r="KXG37" s="1418"/>
      <c r="KXU37" s="1412"/>
      <c r="KXV37" s="1412"/>
      <c r="KXW37" s="1418"/>
      <c r="KYK37" s="1412"/>
      <c r="KYL37" s="1412"/>
      <c r="KYM37" s="1418"/>
      <c r="KZA37" s="1412"/>
      <c r="KZB37" s="1412"/>
      <c r="KZC37" s="1418"/>
      <c r="KZQ37" s="1412"/>
      <c r="KZR37" s="1412"/>
      <c r="KZS37" s="1418"/>
      <c r="LAG37" s="1412"/>
      <c r="LAH37" s="1412"/>
      <c r="LAI37" s="1418"/>
      <c r="LAW37" s="1412"/>
      <c r="LAX37" s="1412"/>
      <c r="LAY37" s="1418"/>
      <c r="LBM37" s="1412"/>
      <c r="LBN37" s="1412"/>
      <c r="LBO37" s="1418"/>
      <c r="LCC37" s="1412"/>
      <c r="LCD37" s="1412"/>
      <c r="LCE37" s="1418"/>
      <c r="LCS37" s="1412"/>
      <c r="LCT37" s="1412"/>
      <c r="LCU37" s="1418"/>
      <c r="LDI37" s="1412"/>
      <c r="LDJ37" s="1412"/>
      <c r="LDK37" s="1418"/>
      <c r="LDY37" s="1412"/>
      <c r="LDZ37" s="1412"/>
      <c r="LEA37" s="1418"/>
      <c r="LEO37" s="1412"/>
      <c r="LEP37" s="1412"/>
      <c r="LEQ37" s="1418"/>
      <c r="LFE37" s="1412"/>
      <c r="LFF37" s="1412"/>
      <c r="LFG37" s="1418"/>
      <c r="LFU37" s="1412"/>
      <c r="LFV37" s="1412"/>
      <c r="LFW37" s="1418"/>
      <c r="LGK37" s="1412"/>
      <c r="LGL37" s="1412"/>
      <c r="LGM37" s="1418"/>
      <c r="LHA37" s="1412"/>
      <c r="LHB37" s="1412"/>
      <c r="LHC37" s="1418"/>
      <c r="LHQ37" s="1412"/>
      <c r="LHR37" s="1412"/>
      <c r="LHS37" s="1418"/>
      <c r="LIG37" s="1412"/>
      <c r="LIH37" s="1412"/>
      <c r="LII37" s="1418"/>
      <c r="LIW37" s="1412"/>
      <c r="LIX37" s="1412"/>
      <c r="LIY37" s="1418"/>
      <c r="LJM37" s="1412"/>
      <c r="LJN37" s="1412"/>
      <c r="LJO37" s="1418"/>
      <c r="LKC37" s="1412"/>
      <c r="LKD37" s="1412"/>
      <c r="LKE37" s="1418"/>
      <c r="LKS37" s="1412"/>
      <c r="LKT37" s="1412"/>
      <c r="LKU37" s="1418"/>
      <c r="LLI37" s="1412"/>
      <c r="LLJ37" s="1412"/>
      <c r="LLK37" s="1418"/>
      <c r="LLY37" s="1412"/>
      <c r="LLZ37" s="1412"/>
      <c r="LMA37" s="1418"/>
      <c r="LMO37" s="1412"/>
      <c r="LMP37" s="1412"/>
      <c r="LMQ37" s="1418"/>
      <c r="LNE37" s="1412"/>
      <c r="LNF37" s="1412"/>
      <c r="LNG37" s="1418"/>
      <c r="LNU37" s="1412"/>
      <c r="LNV37" s="1412"/>
      <c r="LNW37" s="1418"/>
      <c r="LOK37" s="1412"/>
      <c r="LOL37" s="1412"/>
      <c r="LOM37" s="1418"/>
      <c r="LPA37" s="1412"/>
      <c r="LPB37" s="1412"/>
      <c r="LPC37" s="1418"/>
      <c r="LPQ37" s="1412"/>
      <c r="LPR37" s="1412"/>
      <c r="LPS37" s="1418"/>
      <c r="LQG37" s="1412"/>
      <c r="LQH37" s="1412"/>
      <c r="LQI37" s="1418"/>
      <c r="LQW37" s="1412"/>
      <c r="LQX37" s="1412"/>
      <c r="LQY37" s="1418"/>
      <c r="LRM37" s="1412"/>
      <c r="LRN37" s="1412"/>
      <c r="LRO37" s="1418"/>
      <c r="LSC37" s="1412"/>
      <c r="LSD37" s="1412"/>
      <c r="LSE37" s="1418"/>
      <c r="LSS37" s="1412"/>
      <c r="LST37" s="1412"/>
      <c r="LSU37" s="1418"/>
      <c r="LTI37" s="1412"/>
      <c r="LTJ37" s="1412"/>
      <c r="LTK37" s="1418"/>
      <c r="LTY37" s="1412"/>
      <c r="LTZ37" s="1412"/>
      <c r="LUA37" s="1418"/>
      <c r="LUO37" s="1412"/>
      <c r="LUP37" s="1412"/>
      <c r="LUQ37" s="1418"/>
      <c r="LVE37" s="1412"/>
      <c r="LVF37" s="1412"/>
      <c r="LVG37" s="1418"/>
      <c r="LVU37" s="1412"/>
      <c r="LVV37" s="1412"/>
      <c r="LVW37" s="1418"/>
      <c r="LWK37" s="1412"/>
      <c r="LWL37" s="1412"/>
      <c r="LWM37" s="1418"/>
      <c r="LXA37" s="1412"/>
      <c r="LXB37" s="1412"/>
      <c r="LXC37" s="1418"/>
      <c r="LXQ37" s="1412"/>
      <c r="LXR37" s="1412"/>
      <c r="LXS37" s="1418"/>
      <c r="LYG37" s="1412"/>
      <c r="LYH37" s="1412"/>
      <c r="LYI37" s="1418"/>
      <c r="LYW37" s="1412"/>
      <c r="LYX37" s="1412"/>
      <c r="LYY37" s="1418"/>
      <c r="LZM37" s="1412"/>
      <c r="LZN37" s="1412"/>
      <c r="LZO37" s="1418"/>
      <c r="MAC37" s="1412"/>
      <c r="MAD37" s="1412"/>
      <c r="MAE37" s="1418"/>
      <c r="MAS37" s="1412"/>
      <c r="MAT37" s="1412"/>
      <c r="MAU37" s="1418"/>
      <c r="MBI37" s="1412"/>
      <c r="MBJ37" s="1412"/>
      <c r="MBK37" s="1418"/>
      <c r="MBY37" s="1412"/>
      <c r="MBZ37" s="1412"/>
      <c r="MCA37" s="1418"/>
      <c r="MCO37" s="1412"/>
      <c r="MCP37" s="1412"/>
      <c r="MCQ37" s="1418"/>
      <c r="MDE37" s="1412"/>
      <c r="MDF37" s="1412"/>
      <c r="MDG37" s="1418"/>
      <c r="MDU37" s="1412"/>
      <c r="MDV37" s="1412"/>
      <c r="MDW37" s="1418"/>
      <c r="MEK37" s="1412"/>
      <c r="MEL37" s="1412"/>
      <c r="MEM37" s="1418"/>
      <c r="MFA37" s="1412"/>
      <c r="MFB37" s="1412"/>
      <c r="MFC37" s="1418"/>
      <c r="MFQ37" s="1412"/>
      <c r="MFR37" s="1412"/>
      <c r="MFS37" s="1418"/>
      <c r="MGG37" s="1412"/>
      <c r="MGH37" s="1412"/>
      <c r="MGI37" s="1418"/>
      <c r="MGW37" s="1412"/>
      <c r="MGX37" s="1412"/>
      <c r="MGY37" s="1418"/>
      <c r="MHM37" s="1412"/>
      <c r="MHN37" s="1412"/>
      <c r="MHO37" s="1418"/>
      <c r="MIC37" s="1412"/>
      <c r="MID37" s="1412"/>
      <c r="MIE37" s="1418"/>
      <c r="MIS37" s="1412"/>
      <c r="MIT37" s="1412"/>
      <c r="MIU37" s="1418"/>
      <c r="MJI37" s="1412"/>
      <c r="MJJ37" s="1412"/>
      <c r="MJK37" s="1418"/>
      <c r="MJY37" s="1412"/>
      <c r="MJZ37" s="1412"/>
      <c r="MKA37" s="1418"/>
      <c r="MKO37" s="1412"/>
      <c r="MKP37" s="1412"/>
      <c r="MKQ37" s="1418"/>
      <c r="MLE37" s="1412"/>
      <c r="MLF37" s="1412"/>
      <c r="MLG37" s="1418"/>
      <c r="MLU37" s="1412"/>
      <c r="MLV37" s="1412"/>
      <c r="MLW37" s="1418"/>
      <c r="MMK37" s="1412"/>
      <c r="MML37" s="1412"/>
      <c r="MMM37" s="1418"/>
      <c r="MNA37" s="1412"/>
      <c r="MNB37" s="1412"/>
      <c r="MNC37" s="1418"/>
      <c r="MNQ37" s="1412"/>
      <c r="MNR37" s="1412"/>
      <c r="MNS37" s="1418"/>
      <c r="MOG37" s="1412"/>
      <c r="MOH37" s="1412"/>
      <c r="MOI37" s="1418"/>
      <c r="MOW37" s="1412"/>
      <c r="MOX37" s="1412"/>
      <c r="MOY37" s="1418"/>
      <c r="MPM37" s="1412"/>
      <c r="MPN37" s="1412"/>
      <c r="MPO37" s="1418"/>
      <c r="MQC37" s="1412"/>
      <c r="MQD37" s="1412"/>
      <c r="MQE37" s="1418"/>
      <c r="MQS37" s="1412"/>
      <c r="MQT37" s="1412"/>
      <c r="MQU37" s="1418"/>
      <c r="MRI37" s="1412"/>
      <c r="MRJ37" s="1412"/>
      <c r="MRK37" s="1418"/>
      <c r="MRY37" s="1412"/>
      <c r="MRZ37" s="1412"/>
      <c r="MSA37" s="1418"/>
      <c r="MSO37" s="1412"/>
      <c r="MSP37" s="1412"/>
      <c r="MSQ37" s="1418"/>
      <c r="MTE37" s="1412"/>
      <c r="MTF37" s="1412"/>
      <c r="MTG37" s="1418"/>
      <c r="MTU37" s="1412"/>
      <c r="MTV37" s="1412"/>
      <c r="MTW37" s="1418"/>
      <c r="MUK37" s="1412"/>
      <c r="MUL37" s="1412"/>
      <c r="MUM37" s="1418"/>
      <c r="MVA37" s="1412"/>
      <c r="MVB37" s="1412"/>
      <c r="MVC37" s="1418"/>
      <c r="MVQ37" s="1412"/>
      <c r="MVR37" s="1412"/>
      <c r="MVS37" s="1418"/>
      <c r="MWG37" s="1412"/>
      <c r="MWH37" s="1412"/>
      <c r="MWI37" s="1418"/>
      <c r="MWW37" s="1412"/>
      <c r="MWX37" s="1412"/>
      <c r="MWY37" s="1418"/>
      <c r="MXM37" s="1412"/>
      <c r="MXN37" s="1412"/>
      <c r="MXO37" s="1418"/>
      <c r="MYC37" s="1412"/>
      <c r="MYD37" s="1412"/>
      <c r="MYE37" s="1418"/>
      <c r="MYS37" s="1412"/>
      <c r="MYT37" s="1412"/>
      <c r="MYU37" s="1418"/>
      <c r="MZI37" s="1412"/>
      <c r="MZJ37" s="1412"/>
      <c r="MZK37" s="1418"/>
      <c r="MZY37" s="1412"/>
      <c r="MZZ37" s="1412"/>
      <c r="NAA37" s="1418"/>
      <c r="NAO37" s="1412"/>
      <c r="NAP37" s="1412"/>
      <c r="NAQ37" s="1418"/>
      <c r="NBE37" s="1412"/>
      <c r="NBF37" s="1412"/>
      <c r="NBG37" s="1418"/>
      <c r="NBU37" s="1412"/>
      <c r="NBV37" s="1412"/>
      <c r="NBW37" s="1418"/>
      <c r="NCK37" s="1412"/>
      <c r="NCL37" s="1412"/>
      <c r="NCM37" s="1418"/>
      <c r="NDA37" s="1412"/>
      <c r="NDB37" s="1412"/>
      <c r="NDC37" s="1418"/>
      <c r="NDQ37" s="1412"/>
      <c r="NDR37" s="1412"/>
      <c r="NDS37" s="1418"/>
      <c r="NEG37" s="1412"/>
      <c r="NEH37" s="1412"/>
      <c r="NEI37" s="1418"/>
      <c r="NEW37" s="1412"/>
      <c r="NEX37" s="1412"/>
      <c r="NEY37" s="1418"/>
      <c r="NFM37" s="1412"/>
      <c r="NFN37" s="1412"/>
      <c r="NFO37" s="1418"/>
      <c r="NGC37" s="1412"/>
      <c r="NGD37" s="1412"/>
      <c r="NGE37" s="1418"/>
      <c r="NGS37" s="1412"/>
      <c r="NGT37" s="1412"/>
      <c r="NGU37" s="1418"/>
      <c r="NHI37" s="1412"/>
      <c r="NHJ37" s="1412"/>
      <c r="NHK37" s="1418"/>
      <c r="NHY37" s="1412"/>
      <c r="NHZ37" s="1412"/>
      <c r="NIA37" s="1418"/>
      <c r="NIO37" s="1412"/>
      <c r="NIP37" s="1412"/>
      <c r="NIQ37" s="1418"/>
      <c r="NJE37" s="1412"/>
      <c r="NJF37" s="1412"/>
      <c r="NJG37" s="1418"/>
      <c r="NJU37" s="1412"/>
      <c r="NJV37" s="1412"/>
      <c r="NJW37" s="1418"/>
      <c r="NKK37" s="1412"/>
      <c r="NKL37" s="1412"/>
      <c r="NKM37" s="1418"/>
      <c r="NLA37" s="1412"/>
      <c r="NLB37" s="1412"/>
      <c r="NLC37" s="1418"/>
      <c r="NLQ37" s="1412"/>
      <c r="NLR37" s="1412"/>
      <c r="NLS37" s="1418"/>
      <c r="NMG37" s="1412"/>
      <c r="NMH37" s="1412"/>
      <c r="NMI37" s="1418"/>
      <c r="NMW37" s="1412"/>
      <c r="NMX37" s="1412"/>
      <c r="NMY37" s="1418"/>
      <c r="NNM37" s="1412"/>
      <c r="NNN37" s="1412"/>
      <c r="NNO37" s="1418"/>
      <c r="NOC37" s="1412"/>
      <c r="NOD37" s="1412"/>
      <c r="NOE37" s="1418"/>
      <c r="NOS37" s="1412"/>
      <c r="NOT37" s="1412"/>
      <c r="NOU37" s="1418"/>
      <c r="NPI37" s="1412"/>
      <c r="NPJ37" s="1412"/>
      <c r="NPK37" s="1418"/>
      <c r="NPY37" s="1412"/>
      <c r="NPZ37" s="1412"/>
      <c r="NQA37" s="1418"/>
      <c r="NQO37" s="1412"/>
      <c r="NQP37" s="1412"/>
      <c r="NQQ37" s="1418"/>
      <c r="NRE37" s="1412"/>
      <c r="NRF37" s="1412"/>
      <c r="NRG37" s="1418"/>
      <c r="NRU37" s="1412"/>
      <c r="NRV37" s="1412"/>
      <c r="NRW37" s="1418"/>
      <c r="NSK37" s="1412"/>
      <c r="NSL37" s="1412"/>
      <c r="NSM37" s="1418"/>
      <c r="NTA37" s="1412"/>
      <c r="NTB37" s="1412"/>
      <c r="NTC37" s="1418"/>
      <c r="NTQ37" s="1412"/>
      <c r="NTR37" s="1412"/>
      <c r="NTS37" s="1418"/>
      <c r="NUG37" s="1412"/>
      <c r="NUH37" s="1412"/>
      <c r="NUI37" s="1418"/>
      <c r="NUW37" s="1412"/>
      <c r="NUX37" s="1412"/>
      <c r="NUY37" s="1418"/>
      <c r="NVM37" s="1412"/>
      <c r="NVN37" s="1412"/>
      <c r="NVO37" s="1418"/>
      <c r="NWC37" s="1412"/>
      <c r="NWD37" s="1412"/>
      <c r="NWE37" s="1418"/>
      <c r="NWS37" s="1412"/>
      <c r="NWT37" s="1412"/>
      <c r="NWU37" s="1418"/>
      <c r="NXI37" s="1412"/>
      <c r="NXJ37" s="1412"/>
      <c r="NXK37" s="1418"/>
      <c r="NXY37" s="1412"/>
      <c r="NXZ37" s="1412"/>
      <c r="NYA37" s="1418"/>
      <c r="NYO37" s="1412"/>
      <c r="NYP37" s="1412"/>
      <c r="NYQ37" s="1418"/>
      <c r="NZE37" s="1412"/>
      <c r="NZF37" s="1412"/>
      <c r="NZG37" s="1418"/>
      <c r="NZU37" s="1412"/>
      <c r="NZV37" s="1412"/>
      <c r="NZW37" s="1418"/>
      <c r="OAK37" s="1412"/>
      <c r="OAL37" s="1412"/>
      <c r="OAM37" s="1418"/>
      <c r="OBA37" s="1412"/>
      <c r="OBB37" s="1412"/>
      <c r="OBC37" s="1418"/>
      <c r="OBQ37" s="1412"/>
      <c r="OBR37" s="1412"/>
      <c r="OBS37" s="1418"/>
      <c r="OCG37" s="1412"/>
      <c r="OCH37" s="1412"/>
      <c r="OCI37" s="1418"/>
      <c r="OCW37" s="1412"/>
      <c r="OCX37" s="1412"/>
      <c r="OCY37" s="1418"/>
      <c r="ODM37" s="1412"/>
      <c r="ODN37" s="1412"/>
      <c r="ODO37" s="1418"/>
      <c r="OEC37" s="1412"/>
      <c r="OED37" s="1412"/>
      <c r="OEE37" s="1418"/>
      <c r="OES37" s="1412"/>
      <c r="OET37" s="1412"/>
      <c r="OEU37" s="1418"/>
      <c r="OFI37" s="1412"/>
      <c r="OFJ37" s="1412"/>
      <c r="OFK37" s="1418"/>
      <c r="OFY37" s="1412"/>
      <c r="OFZ37" s="1412"/>
      <c r="OGA37" s="1418"/>
      <c r="OGO37" s="1412"/>
      <c r="OGP37" s="1412"/>
      <c r="OGQ37" s="1418"/>
      <c r="OHE37" s="1412"/>
      <c r="OHF37" s="1412"/>
      <c r="OHG37" s="1418"/>
      <c r="OHU37" s="1412"/>
      <c r="OHV37" s="1412"/>
      <c r="OHW37" s="1418"/>
      <c r="OIK37" s="1412"/>
      <c r="OIL37" s="1412"/>
      <c r="OIM37" s="1418"/>
      <c r="OJA37" s="1412"/>
      <c r="OJB37" s="1412"/>
      <c r="OJC37" s="1418"/>
      <c r="OJQ37" s="1412"/>
      <c r="OJR37" s="1412"/>
      <c r="OJS37" s="1418"/>
      <c r="OKG37" s="1412"/>
      <c r="OKH37" s="1412"/>
      <c r="OKI37" s="1418"/>
      <c r="OKW37" s="1412"/>
      <c r="OKX37" s="1412"/>
      <c r="OKY37" s="1418"/>
      <c r="OLM37" s="1412"/>
      <c r="OLN37" s="1412"/>
      <c r="OLO37" s="1418"/>
      <c r="OMC37" s="1412"/>
      <c r="OMD37" s="1412"/>
      <c r="OME37" s="1418"/>
      <c r="OMS37" s="1412"/>
      <c r="OMT37" s="1412"/>
      <c r="OMU37" s="1418"/>
      <c r="ONI37" s="1412"/>
      <c r="ONJ37" s="1412"/>
      <c r="ONK37" s="1418"/>
      <c r="ONY37" s="1412"/>
      <c r="ONZ37" s="1412"/>
      <c r="OOA37" s="1418"/>
      <c r="OOO37" s="1412"/>
      <c r="OOP37" s="1412"/>
      <c r="OOQ37" s="1418"/>
      <c r="OPE37" s="1412"/>
      <c r="OPF37" s="1412"/>
      <c r="OPG37" s="1418"/>
      <c r="OPU37" s="1412"/>
      <c r="OPV37" s="1412"/>
      <c r="OPW37" s="1418"/>
      <c r="OQK37" s="1412"/>
      <c r="OQL37" s="1412"/>
      <c r="OQM37" s="1418"/>
      <c r="ORA37" s="1412"/>
      <c r="ORB37" s="1412"/>
      <c r="ORC37" s="1418"/>
      <c r="ORQ37" s="1412"/>
      <c r="ORR37" s="1412"/>
      <c r="ORS37" s="1418"/>
      <c r="OSG37" s="1412"/>
      <c r="OSH37" s="1412"/>
      <c r="OSI37" s="1418"/>
      <c r="OSW37" s="1412"/>
      <c r="OSX37" s="1412"/>
      <c r="OSY37" s="1418"/>
      <c r="OTM37" s="1412"/>
      <c r="OTN37" s="1412"/>
      <c r="OTO37" s="1418"/>
      <c r="OUC37" s="1412"/>
      <c r="OUD37" s="1412"/>
      <c r="OUE37" s="1418"/>
      <c r="OUS37" s="1412"/>
      <c r="OUT37" s="1412"/>
      <c r="OUU37" s="1418"/>
      <c r="OVI37" s="1412"/>
      <c r="OVJ37" s="1412"/>
      <c r="OVK37" s="1418"/>
      <c r="OVY37" s="1412"/>
      <c r="OVZ37" s="1412"/>
      <c r="OWA37" s="1418"/>
      <c r="OWO37" s="1412"/>
      <c r="OWP37" s="1412"/>
      <c r="OWQ37" s="1418"/>
      <c r="OXE37" s="1412"/>
      <c r="OXF37" s="1412"/>
      <c r="OXG37" s="1418"/>
      <c r="OXU37" s="1412"/>
      <c r="OXV37" s="1412"/>
      <c r="OXW37" s="1418"/>
      <c r="OYK37" s="1412"/>
      <c r="OYL37" s="1412"/>
      <c r="OYM37" s="1418"/>
      <c r="OZA37" s="1412"/>
      <c r="OZB37" s="1412"/>
      <c r="OZC37" s="1418"/>
      <c r="OZQ37" s="1412"/>
      <c r="OZR37" s="1412"/>
      <c r="OZS37" s="1418"/>
      <c r="PAG37" s="1412"/>
      <c r="PAH37" s="1412"/>
      <c r="PAI37" s="1418"/>
      <c r="PAW37" s="1412"/>
      <c r="PAX37" s="1412"/>
      <c r="PAY37" s="1418"/>
      <c r="PBM37" s="1412"/>
      <c r="PBN37" s="1412"/>
      <c r="PBO37" s="1418"/>
      <c r="PCC37" s="1412"/>
      <c r="PCD37" s="1412"/>
      <c r="PCE37" s="1418"/>
      <c r="PCS37" s="1412"/>
      <c r="PCT37" s="1412"/>
      <c r="PCU37" s="1418"/>
      <c r="PDI37" s="1412"/>
      <c r="PDJ37" s="1412"/>
      <c r="PDK37" s="1418"/>
      <c r="PDY37" s="1412"/>
      <c r="PDZ37" s="1412"/>
      <c r="PEA37" s="1418"/>
      <c r="PEO37" s="1412"/>
      <c r="PEP37" s="1412"/>
      <c r="PEQ37" s="1418"/>
      <c r="PFE37" s="1412"/>
      <c r="PFF37" s="1412"/>
      <c r="PFG37" s="1418"/>
      <c r="PFU37" s="1412"/>
      <c r="PFV37" s="1412"/>
      <c r="PFW37" s="1418"/>
      <c r="PGK37" s="1412"/>
      <c r="PGL37" s="1412"/>
      <c r="PGM37" s="1418"/>
      <c r="PHA37" s="1412"/>
      <c r="PHB37" s="1412"/>
      <c r="PHC37" s="1418"/>
      <c r="PHQ37" s="1412"/>
      <c r="PHR37" s="1412"/>
      <c r="PHS37" s="1418"/>
      <c r="PIG37" s="1412"/>
      <c r="PIH37" s="1412"/>
      <c r="PII37" s="1418"/>
      <c r="PIW37" s="1412"/>
      <c r="PIX37" s="1412"/>
      <c r="PIY37" s="1418"/>
      <c r="PJM37" s="1412"/>
      <c r="PJN37" s="1412"/>
      <c r="PJO37" s="1418"/>
      <c r="PKC37" s="1412"/>
      <c r="PKD37" s="1412"/>
      <c r="PKE37" s="1418"/>
      <c r="PKS37" s="1412"/>
      <c r="PKT37" s="1412"/>
      <c r="PKU37" s="1418"/>
      <c r="PLI37" s="1412"/>
      <c r="PLJ37" s="1412"/>
      <c r="PLK37" s="1418"/>
      <c r="PLY37" s="1412"/>
      <c r="PLZ37" s="1412"/>
      <c r="PMA37" s="1418"/>
      <c r="PMO37" s="1412"/>
      <c r="PMP37" s="1412"/>
      <c r="PMQ37" s="1418"/>
      <c r="PNE37" s="1412"/>
      <c r="PNF37" s="1412"/>
      <c r="PNG37" s="1418"/>
      <c r="PNU37" s="1412"/>
      <c r="PNV37" s="1412"/>
      <c r="PNW37" s="1418"/>
      <c r="POK37" s="1412"/>
      <c r="POL37" s="1412"/>
      <c r="POM37" s="1418"/>
      <c r="PPA37" s="1412"/>
      <c r="PPB37" s="1412"/>
      <c r="PPC37" s="1418"/>
      <c r="PPQ37" s="1412"/>
      <c r="PPR37" s="1412"/>
      <c r="PPS37" s="1418"/>
      <c r="PQG37" s="1412"/>
      <c r="PQH37" s="1412"/>
      <c r="PQI37" s="1418"/>
      <c r="PQW37" s="1412"/>
      <c r="PQX37" s="1412"/>
      <c r="PQY37" s="1418"/>
      <c r="PRM37" s="1412"/>
      <c r="PRN37" s="1412"/>
      <c r="PRO37" s="1418"/>
      <c r="PSC37" s="1412"/>
      <c r="PSD37" s="1412"/>
      <c r="PSE37" s="1418"/>
      <c r="PSS37" s="1412"/>
      <c r="PST37" s="1412"/>
      <c r="PSU37" s="1418"/>
      <c r="PTI37" s="1412"/>
      <c r="PTJ37" s="1412"/>
      <c r="PTK37" s="1418"/>
      <c r="PTY37" s="1412"/>
      <c r="PTZ37" s="1412"/>
      <c r="PUA37" s="1418"/>
      <c r="PUO37" s="1412"/>
      <c r="PUP37" s="1412"/>
      <c r="PUQ37" s="1418"/>
      <c r="PVE37" s="1412"/>
      <c r="PVF37" s="1412"/>
      <c r="PVG37" s="1418"/>
      <c r="PVU37" s="1412"/>
      <c r="PVV37" s="1412"/>
      <c r="PVW37" s="1418"/>
      <c r="PWK37" s="1412"/>
      <c r="PWL37" s="1412"/>
      <c r="PWM37" s="1418"/>
      <c r="PXA37" s="1412"/>
      <c r="PXB37" s="1412"/>
      <c r="PXC37" s="1418"/>
      <c r="PXQ37" s="1412"/>
      <c r="PXR37" s="1412"/>
      <c r="PXS37" s="1418"/>
      <c r="PYG37" s="1412"/>
      <c r="PYH37" s="1412"/>
      <c r="PYI37" s="1418"/>
      <c r="PYW37" s="1412"/>
      <c r="PYX37" s="1412"/>
      <c r="PYY37" s="1418"/>
      <c r="PZM37" s="1412"/>
      <c r="PZN37" s="1412"/>
      <c r="PZO37" s="1418"/>
      <c r="QAC37" s="1412"/>
      <c r="QAD37" s="1412"/>
      <c r="QAE37" s="1418"/>
      <c r="QAS37" s="1412"/>
      <c r="QAT37" s="1412"/>
      <c r="QAU37" s="1418"/>
      <c r="QBI37" s="1412"/>
      <c r="QBJ37" s="1412"/>
      <c r="QBK37" s="1418"/>
      <c r="QBY37" s="1412"/>
      <c r="QBZ37" s="1412"/>
      <c r="QCA37" s="1418"/>
      <c r="QCO37" s="1412"/>
      <c r="QCP37" s="1412"/>
      <c r="QCQ37" s="1418"/>
      <c r="QDE37" s="1412"/>
      <c r="QDF37" s="1412"/>
      <c r="QDG37" s="1418"/>
      <c r="QDU37" s="1412"/>
      <c r="QDV37" s="1412"/>
      <c r="QDW37" s="1418"/>
      <c r="QEK37" s="1412"/>
      <c r="QEL37" s="1412"/>
      <c r="QEM37" s="1418"/>
      <c r="QFA37" s="1412"/>
      <c r="QFB37" s="1412"/>
      <c r="QFC37" s="1418"/>
      <c r="QFQ37" s="1412"/>
      <c r="QFR37" s="1412"/>
      <c r="QFS37" s="1418"/>
      <c r="QGG37" s="1412"/>
      <c r="QGH37" s="1412"/>
      <c r="QGI37" s="1418"/>
      <c r="QGW37" s="1412"/>
      <c r="QGX37" s="1412"/>
      <c r="QGY37" s="1418"/>
      <c r="QHM37" s="1412"/>
      <c r="QHN37" s="1412"/>
      <c r="QHO37" s="1418"/>
      <c r="QIC37" s="1412"/>
      <c r="QID37" s="1412"/>
      <c r="QIE37" s="1418"/>
      <c r="QIS37" s="1412"/>
      <c r="QIT37" s="1412"/>
      <c r="QIU37" s="1418"/>
      <c r="QJI37" s="1412"/>
      <c r="QJJ37" s="1412"/>
      <c r="QJK37" s="1418"/>
      <c r="QJY37" s="1412"/>
      <c r="QJZ37" s="1412"/>
      <c r="QKA37" s="1418"/>
      <c r="QKO37" s="1412"/>
      <c r="QKP37" s="1412"/>
      <c r="QKQ37" s="1418"/>
      <c r="QLE37" s="1412"/>
      <c r="QLF37" s="1412"/>
      <c r="QLG37" s="1418"/>
      <c r="QLU37" s="1412"/>
      <c r="QLV37" s="1412"/>
      <c r="QLW37" s="1418"/>
      <c r="QMK37" s="1412"/>
      <c r="QML37" s="1412"/>
      <c r="QMM37" s="1418"/>
      <c r="QNA37" s="1412"/>
      <c r="QNB37" s="1412"/>
      <c r="QNC37" s="1418"/>
      <c r="QNQ37" s="1412"/>
      <c r="QNR37" s="1412"/>
      <c r="QNS37" s="1418"/>
      <c r="QOG37" s="1412"/>
      <c r="QOH37" s="1412"/>
      <c r="QOI37" s="1418"/>
      <c r="QOW37" s="1412"/>
      <c r="QOX37" s="1412"/>
      <c r="QOY37" s="1418"/>
      <c r="QPM37" s="1412"/>
      <c r="QPN37" s="1412"/>
      <c r="QPO37" s="1418"/>
      <c r="QQC37" s="1412"/>
      <c r="QQD37" s="1412"/>
      <c r="QQE37" s="1418"/>
      <c r="QQS37" s="1412"/>
      <c r="QQT37" s="1412"/>
      <c r="QQU37" s="1418"/>
      <c r="QRI37" s="1412"/>
      <c r="QRJ37" s="1412"/>
      <c r="QRK37" s="1418"/>
      <c r="QRY37" s="1412"/>
      <c r="QRZ37" s="1412"/>
      <c r="QSA37" s="1418"/>
      <c r="QSO37" s="1412"/>
      <c r="QSP37" s="1412"/>
      <c r="QSQ37" s="1418"/>
      <c r="QTE37" s="1412"/>
      <c r="QTF37" s="1412"/>
      <c r="QTG37" s="1418"/>
      <c r="QTU37" s="1412"/>
      <c r="QTV37" s="1412"/>
      <c r="QTW37" s="1418"/>
      <c r="QUK37" s="1412"/>
      <c r="QUL37" s="1412"/>
      <c r="QUM37" s="1418"/>
      <c r="QVA37" s="1412"/>
      <c r="QVB37" s="1412"/>
      <c r="QVC37" s="1418"/>
      <c r="QVQ37" s="1412"/>
      <c r="QVR37" s="1412"/>
      <c r="QVS37" s="1418"/>
      <c r="QWG37" s="1412"/>
      <c r="QWH37" s="1412"/>
      <c r="QWI37" s="1418"/>
      <c r="QWW37" s="1412"/>
      <c r="QWX37" s="1412"/>
      <c r="QWY37" s="1418"/>
      <c r="QXM37" s="1412"/>
      <c r="QXN37" s="1412"/>
      <c r="QXO37" s="1418"/>
      <c r="QYC37" s="1412"/>
      <c r="QYD37" s="1412"/>
      <c r="QYE37" s="1418"/>
      <c r="QYS37" s="1412"/>
      <c r="QYT37" s="1412"/>
      <c r="QYU37" s="1418"/>
      <c r="QZI37" s="1412"/>
      <c r="QZJ37" s="1412"/>
      <c r="QZK37" s="1418"/>
      <c r="QZY37" s="1412"/>
      <c r="QZZ37" s="1412"/>
      <c r="RAA37" s="1418"/>
      <c r="RAO37" s="1412"/>
      <c r="RAP37" s="1412"/>
      <c r="RAQ37" s="1418"/>
      <c r="RBE37" s="1412"/>
      <c r="RBF37" s="1412"/>
      <c r="RBG37" s="1418"/>
      <c r="RBU37" s="1412"/>
      <c r="RBV37" s="1412"/>
      <c r="RBW37" s="1418"/>
      <c r="RCK37" s="1412"/>
      <c r="RCL37" s="1412"/>
      <c r="RCM37" s="1418"/>
      <c r="RDA37" s="1412"/>
      <c r="RDB37" s="1412"/>
      <c r="RDC37" s="1418"/>
      <c r="RDQ37" s="1412"/>
      <c r="RDR37" s="1412"/>
      <c r="RDS37" s="1418"/>
      <c r="REG37" s="1412"/>
      <c r="REH37" s="1412"/>
      <c r="REI37" s="1418"/>
      <c r="REW37" s="1412"/>
      <c r="REX37" s="1412"/>
      <c r="REY37" s="1418"/>
      <c r="RFM37" s="1412"/>
      <c r="RFN37" s="1412"/>
      <c r="RFO37" s="1418"/>
      <c r="RGC37" s="1412"/>
      <c r="RGD37" s="1412"/>
      <c r="RGE37" s="1418"/>
      <c r="RGS37" s="1412"/>
      <c r="RGT37" s="1412"/>
      <c r="RGU37" s="1418"/>
      <c r="RHI37" s="1412"/>
      <c r="RHJ37" s="1412"/>
      <c r="RHK37" s="1418"/>
      <c r="RHY37" s="1412"/>
      <c r="RHZ37" s="1412"/>
      <c r="RIA37" s="1418"/>
      <c r="RIO37" s="1412"/>
      <c r="RIP37" s="1412"/>
      <c r="RIQ37" s="1418"/>
      <c r="RJE37" s="1412"/>
      <c r="RJF37" s="1412"/>
      <c r="RJG37" s="1418"/>
      <c r="RJU37" s="1412"/>
      <c r="RJV37" s="1412"/>
      <c r="RJW37" s="1418"/>
      <c r="RKK37" s="1412"/>
      <c r="RKL37" s="1412"/>
      <c r="RKM37" s="1418"/>
      <c r="RLA37" s="1412"/>
      <c r="RLB37" s="1412"/>
      <c r="RLC37" s="1418"/>
      <c r="RLQ37" s="1412"/>
      <c r="RLR37" s="1412"/>
      <c r="RLS37" s="1418"/>
      <c r="RMG37" s="1412"/>
      <c r="RMH37" s="1412"/>
      <c r="RMI37" s="1418"/>
      <c r="RMW37" s="1412"/>
      <c r="RMX37" s="1412"/>
      <c r="RMY37" s="1418"/>
      <c r="RNM37" s="1412"/>
      <c r="RNN37" s="1412"/>
      <c r="RNO37" s="1418"/>
      <c r="ROC37" s="1412"/>
      <c r="ROD37" s="1412"/>
      <c r="ROE37" s="1418"/>
      <c r="ROS37" s="1412"/>
      <c r="ROT37" s="1412"/>
      <c r="ROU37" s="1418"/>
      <c r="RPI37" s="1412"/>
      <c r="RPJ37" s="1412"/>
      <c r="RPK37" s="1418"/>
      <c r="RPY37" s="1412"/>
      <c r="RPZ37" s="1412"/>
      <c r="RQA37" s="1418"/>
      <c r="RQO37" s="1412"/>
      <c r="RQP37" s="1412"/>
      <c r="RQQ37" s="1418"/>
      <c r="RRE37" s="1412"/>
      <c r="RRF37" s="1412"/>
      <c r="RRG37" s="1418"/>
      <c r="RRU37" s="1412"/>
      <c r="RRV37" s="1412"/>
      <c r="RRW37" s="1418"/>
      <c r="RSK37" s="1412"/>
      <c r="RSL37" s="1412"/>
      <c r="RSM37" s="1418"/>
      <c r="RTA37" s="1412"/>
      <c r="RTB37" s="1412"/>
      <c r="RTC37" s="1418"/>
      <c r="RTQ37" s="1412"/>
      <c r="RTR37" s="1412"/>
      <c r="RTS37" s="1418"/>
      <c r="RUG37" s="1412"/>
      <c r="RUH37" s="1412"/>
      <c r="RUI37" s="1418"/>
      <c r="RUW37" s="1412"/>
      <c r="RUX37" s="1412"/>
      <c r="RUY37" s="1418"/>
      <c r="RVM37" s="1412"/>
      <c r="RVN37" s="1412"/>
      <c r="RVO37" s="1418"/>
      <c r="RWC37" s="1412"/>
      <c r="RWD37" s="1412"/>
      <c r="RWE37" s="1418"/>
      <c r="RWS37" s="1412"/>
      <c r="RWT37" s="1412"/>
      <c r="RWU37" s="1418"/>
      <c r="RXI37" s="1412"/>
      <c r="RXJ37" s="1412"/>
      <c r="RXK37" s="1418"/>
      <c r="RXY37" s="1412"/>
      <c r="RXZ37" s="1412"/>
      <c r="RYA37" s="1418"/>
      <c r="RYO37" s="1412"/>
      <c r="RYP37" s="1412"/>
      <c r="RYQ37" s="1418"/>
      <c r="RZE37" s="1412"/>
      <c r="RZF37" s="1412"/>
      <c r="RZG37" s="1418"/>
      <c r="RZU37" s="1412"/>
      <c r="RZV37" s="1412"/>
      <c r="RZW37" s="1418"/>
      <c r="SAK37" s="1412"/>
      <c r="SAL37" s="1412"/>
      <c r="SAM37" s="1418"/>
      <c r="SBA37" s="1412"/>
      <c r="SBB37" s="1412"/>
      <c r="SBC37" s="1418"/>
      <c r="SBQ37" s="1412"/>
      <c r="SBR37" s="1412"/>
      <c r="SBS37" s="1418"/>
      <c r="SCG37" s="1412"/>
      <c r="SCH37" s="1412"/>
      <c r="SCI37" s="1418"/>
      <c r="SCW37" s="1412"/>
      <c r="SCX37" s="1412"/>
      <c r="SCY37" s="1418"/>
      <c r="SDM37" s="1412"/>
      <c r="SDN37" s="1412"/>
      <c r="SDO37" s="1418"/>
      <c r="SEC37" s="1412"/>
      <c r="SED37" s="1412"/>
      <c r="SEE37" s="1418"/>
      <c r="SES37" s="1412"/>
      <c r="SET37" s="1412"/>
      <c r="SEU37" s="1418"/>
      <c r="SFI37" s="1412"/>
      <c r="SFJ37" s="1412"/>
      <c r="SFK37" s="1418"/>
      <c r="SFY37" s="1412"/>
      <c r="SFZ37" s="1412"/>
      <c r="SGA37" s="1418"/>
      <c r="SGO37" s="1412"/>
      <c r="SGP37" s="1412"/>
      <c r="SGQ37" s="1418"/>
      <c r="SHE37" s="1412"/>
      <c r="SHF37" s="1412"/>
      <c r="SHG37" s="1418"/>
      <c r="SHU37" s="1412"/>
      <c r="SHV37" s="1412"/>
      <c r="SHW37" s="1418"/>
      <c r="SIK37" s="1412"/>
      <c r="SIL37" s="1412"/>
      <c r="SIM37" s="1418"/>
      <c r="SJA37" s="1412"/>
      <c r="SJB37" s="1412"/>
      <c r="SJC37" s="1418"/>
      <c r="SJQ37" s="1412"/>
      <c r="SJR37" s="1412"/>
      <c r="SJS37" s="1418"/>
      <c r="SKG37" s="1412"/>
      <c r="SKH37" s="1412"/>
      <c r="SKI37" s="1418"/>
      <c r="SKW37" s="1412"/>
      <c r="SKX37" s="1412"/>
      <c r="SKY37" s="1418"/>
      <c r="SLM37" s="1412"/>
      <c r="SLN37" s="1412"/>
      <c r="SLO37" s="1418"/>
      <c r="SMC37" s="1412"/>
      <c r="SMD37" s="1412"/>
      <c r="SME37" s="1418"/>
      <c r="SMS37" s="1412"/>
      <c r="SMT37" s="1412"/>
      <c r="SMU37" s="1418"/>
      <c r="SNI37" s="1412"/>
      <c r="SNJ37" s="1412"/>
      <c r="SNK37" s="1418"/>
      <c r="SNY37" s="1412"/>
      <c r="SNZ37" s="1412"/>
      <c r="SOA37" s="1418"/>
      <c r="SOO37" s="1412"/>
      <c r="SOP37" s="1412"/>
      <c r="SOQ37" s="1418"/>
      <c r="SPE37" s="1412"/>
      <c r="SPF37" s="1412"/>
      <c r="SPG37" s="1418"/>
      <c r="SPU37" s="1412"/>
      <c r="SPV37" s="1412"/>
      <c r="SPW37" s="1418"/>
      <c r="SQK37" s="1412"/>
      <c r="SQL37" s="1412"/>
      <c r="SQM37" s="1418"/>
      <c r="SRA37" s="1412"/>
      <c r="SRB37" s="1412"/>
      <c r="SRC37" s="1418"/>
      <c r="SRQ37" s="1412"/>
      <c r="SRR37" s="1412"/>
      <c r="SRS37" s="1418"/>
      <c r="SSG37" s="1412"/>
      <c r="SSH37" s="1412"/>
      <c r="SSI37" s="1418"/>
      <c r="SSW37" s="1412"/>
      <c r="SSX37" s="1412"/>
      <c r="SSY37" s="1418"/>
      <c r="STM37" s="1412"/>
      <c r="STN37" s="1412"/>
      <c r="STO37" s="1418"/>
      <c r="SUC37" s="1412"/>
      <c r="SUD37" s="1412"/>
      <c r="SUE37" s="1418"/>
      <c r="SUS37" s="1412"/>
      <c r="SUT37" s="1412"/>
      <c r="SUU37" s="1418"/>
      <c r="SVI37" s="1412"/>
      <c r="SVJ37" s="1412"/>
      <c r="SVK37" s="1418"/>
      <c r="SVY37" s="1412"/>
      <c r="SVZ37" s="1412"/>
      <c r="SWA37" s="1418"/>
      <c r="SWO37" s="1412"/>
      <c r="SWP37" s="1412"/>
      <c r="SWQ37" s="1418"/>
      <c r="SXE37" s="1412"/>
      <c r="SXF37" s="1412"/>
      <c r="SXG37" s="1418"/>
      <c r="SXU37" s="1412"/>
      <c r="SXV37" s="1412"/>
      <c r="SXW37" s="1418"/>
      <c r="SYK37" s="1412"/>
      <c r="SYL37" s="1412"/>
      <c r="SYM37" s="1418"/>
      <c r="SZA37" s="1412"/>
      <c r="SZB37" s="1412"/>
      <c r="SZC37" s="1418"/>
      <c r="SZQ37" s="1412"/>
      <c r="SZR37" s="1412"/>
      <c r="SZS37" s="1418"/>
      <c r="TAG37" s="1412"/>
      <c r="TAH37" s="1412"/>
      <c r="TAI37" s="1418"/>
      <c r="TAW37" s="1412"/>
      <c r="TAX37" s="1412"/>
      <c r="TAY37" s="1418"/>
      <c r="TBM37" s="1412"/>
      <c r="TBN37" s="1412"/>
      <c r="TBO37" s="1418"/>
      <c r="TCC37" s="1412"/>
      <c r="TCD37" s="1412"/>
      <c r="TCE37" s="1418"/>
      <c r="TCS37" s="1412"/>
      <c r="TCT37" s="1412"/>
      <c r="TCU37" s="1418"/>
      <c r="TDI37" s="1412"/>
      <c r="TDJ37" s="1412"/>
      <c r="TDK37" s="1418"/>
      <c r="TDY37" s="1412"/>
      <c r="TDZ37" s="1412"/>
      <c r="TEA37" s="1418"/>
      <c r="TEO37" s="1412"/>
      <c r="TEP37" s="1412"/>
      <c r="TEQ37" s="1418"/>
      <c r="TFE37" s="1412"/>
      <c r="TFF37" s="1412"/>
      <c r="TFG37" s="1418"/>
      <c r="TFU37" s="1412"/>
      <c r="TFV37" s="1412"/>
      <c r="TFW37" s="1418"/>
      <c r="TGK37" s="1412"/>
      <c r="TGL37" s="1412"/>
      <c r="TGM37" s="1418"/>
      <c r="THA37" s="1412"/>
      <c r="THB37" s="1412"/>
      <c r="THC37" s="1418"/>
      <c r="THQ37" s="1412"/>
      <c r="THR37" s="1412"/>
      <c r="THS37" s="1418"/>
      <c r="TIG37" s="1412"/>
      <c r="TIH37" s="1412"/>
      <c r="TII37" s="1418"/>
      <c r="TIW37" s="1412"/>
      <c r="TIX37" s="1412"/>
      <c r="TIY37" s="1418"/>
      <c r="TJM37" s="1412"/>
      <c r="TJN37" s="1412"/>
      <c r="TJO37" s="1418"/>
      <c r="TKC37" s="1412"/>
      <c r="TKD37" s="1412"/>
      <c r="TKE37" s="1418"/>
      <c r="TKS37" s="1412"/>
      <c r="TKT37" s="1412"/>
      <c r="TKU37" s="1418"/>
      <c r="TLI37" s="1412"/>
      <c r="TLJ37" s="1412"/>
      <c r="TLK37" s="1418"/>
      <c r="TLY37" s="1412"/>
      <c r="TLZ37" s="1412"/>
      <c r="TMA37" s="1418"/>
      <c r="TMO37" s="1412"/>
      <c r="TMP37" s="1412"/>
      <c r="TMQ37" s="1418"/>
      <c r="TNE37" s="1412"/>
      <c r="TNF37" s="1412"/>
      <c r="TNG37" s="1418"/>
      <c r="TNU37" s="1412"/>
      <c r="TNV37" s="1412"/>
      <c r="TNW37" s="1418"/>
      <c r="TOK37" s="1412"/>
      <c r="TOL37" s="1412"/>
      <c r="TOM37" s="1418"/>
      <c r="TPA37" s="1412"/>
      <c r="TPB37" s="1412"/>
      <c r="TPC37" s="1418"/>
      <c r="TPQ37" s="1412"/>
      <c r="TPR37" s="1412"/>
      <c r="TPS37" s="1418"/>
      <c r="TQG37" s="1412"/>
      <c r="TQH37" s="1412"/>
      <c r="TQI37" s="1418"/>
      <c r="TQW37" s="1412"/>
      <c r="TQX37" s="1412"/>
      <c r="TQY37" s="1418"/>
      <c r="TRM37" s="1412"/>
      <c r="TRN37" s="1412"/>
      <c r="TRO37" s="1418"/>
      <c r="TSC37" s="1412"/>
      <c r="TSD37" s="1412"/>
      <c r="TSE37" s="1418"/>
      <c r="TSS37" s="1412"/>
      <c r="TST37" s="1412"/>
      <c r="TSU37" s="1418"/>
      <c r="TTI37" s="1412"/>
      <c r="TTJ37" s="1412"/>
      <c r="TTK37" s="1418"/>
      <c r="TTY37" s="1412"/>
      <c r="TTZ37" s="1412"/>
      <c r="TUA37" s="1418"/>
      <c r="TUO37" s="1412"/>
      <c r="TUP37" s="1412"/>
      <c r="TUQ37" s="1418"/>
      <c r="TVE37" s="1412"/>
      <c r="TVF37" s="1412"/>
      <c r="TVG37" s="1418"/>
      <c r="TVU37" s="1412"/>
      <c r="TVV37" s="1412"/>
      <c r="TVW37" s="1418"/>
      <c r="TWK37" s="1412"/>
      <c r="TWL37" s="1412"/>
      <c r="TWM37" s="1418"/>
      <c r="TXA37" s="1412"/>
      <c r="TXB37" s="1412"/>
      <c r="TXC37" s="1418"/>
      <c r="TXQ37" s="1412"/>
      <c r="TXR37" s="1412"/>
      <c r="TXS37" s="1418"/>
      <c r="TYG37" s="1412"/>
      <c r="TYH37" s="1412"/>
      <c r="TYI37" s="1418"/>
      <c r="TYW37" s="1412"/>
      <c r="TYX37" s="1412"/>
      <c r="TYY37" s="1418"/>
      <c r="TZM37" s="1412"/>
      <c r="TZN37" s="1412"/>
      <c r="TZO37" s="1418"/>
      <c r="UAC37" s="1412"/>
      <c r="UAD37" s="1412"/>
      <c r="UAE37" s="1418"/>
      <c r="UAS37" s="1412"/>
      <c r="UAT37" s="1412"/>
      <c r="UAU37" s="1418"/>
      <c r="UBI37" s="1412"/>
      <c r="UBJ37" s="1412"/>
      <c r="UBK37" s="1418"/>
      <c r="UBY37" s="1412"/>
      <c r="UBZ37" s="1412"/>
      <c r="UCA37" s="1418"/>
      <c r="UCO37" s="1412"/>
      <c r="UCP37" s="1412"/>
      <c r="UCQ37" s="1418"/>
      <c r="UDE37" s="1412"/>
      <c r="UDF37" s="1412"/>
      <c r="UDG37" s="1418"/>
      <c r="UDU37" s="1412"/>
      <c r="UDV37" s="1412"/>
      <c r="UDW37" s="1418"/>
      <c r="UEK37" s="1412"/>
      <c r="UEL37" s="1412"/>
      <c r="UEM37" s="1418"/>
      <c r="UFA37" s="1412"/>
      <c r="UFB37" s="1412"/>
      <c r="UFC37" s="1418"/>
      <c r="UFQ37" s="1412"/>
      <c r="UFR37" s="1412"/>
      <c r="UFS37" s="1418"/>
      <c r="UGG37" s="1412"/>
      <c r="UGH37" s="1412"/>
      <c r="UGI37" s="1418"/>
      <c r="UGW37" s="1412"/>
      <c r="UGX37" s="1412"/>
      <c r="UGY37" s="1418"/>
      <c r="UHM37" s="1412"/>
      <c r="UHN37" s="1412"/>
      <c r="UHO37" s="1418"/>
      <c r="UIC37" s="1412"/>
      <c r="UID37" s="1412"/>
      <c r="UIE37" s="1418"/>
      <c r="UIS37" s="1412"/>
      <c r="UIT37" s="1412"/>
      <c r="UIU37" s="1418"/>
      <c r="UJI37" s="1412"/>
      <c r="UJJ37" s="1412"/>
      <c r="UJK37" s="1418"/>
      <c r="UJY37" s="1412"/>
      <c r="UJZ37" s="1412"/>
      <c r="UKA37" s="1418"/>
      <c r="UKO37" s="1412"/>
      <c r="UKP37" s="1412"/>
      <c r="UKQ37" s="1418"/>
      <c r="ULE37" s="1412"/>
      <c r="ULF37" s="1412"/>
      <c r="ULG37" s="1418"/>
      <c r="ULU37" s="1412"/>
      <c r="ULV37" s="1412"/>
      <c r="ULW37" s="1418"/>
      <c r="UMK37" s="1412"/>
      <c r="UML37" s="1412"/>
      <c r="UMM37" s="1418"/>
      <c r="UNA37" s="1412"/>
      <c r="UNB37" s="1412"/>
      <c r="UNC37" s="1418"/>
      <c r="UNQ37" s="1412"/>
      <c r="UNR37" s="1412"/>
      <c r="UNS37" s="1418"/>
      <c r="UOG37" s="1412"/>
      <c r="UOH37" s="1412"/>
      <c r="UOI37" s="1418"/>
      <c r="UOW37" s="1412"/>
      <c r="UOX37" s="1412"/>
      <c r="UOY37" s="1418"/>
      <c r="UPM37" s="1412"/>
      <c r="UPN37" s="1412"/>
      <c r="UPO37" s="1418"/>
      <c r="UQC37" s="1412"/>
      <c r="UQD37" s="1412"/>
      <c r="UQE37" s="1418"/>
      <c r="UQS37" s="1412"/>
      <c r="UQT37" s="1412"/>
      <c r="UQU37" s="1418"/>
      <c r="URI37" s="1412"/>
      <c r="URJ37" s="1412"/>
      <c r="URK37" s="1418"/>
      <c r="URY37" s="1412"/>
      <c r="URZ37" s="1412"/>
      <c r="USA37" s="1418"/>
      <c r="USO37" s="1412"/>
      <c r="USP37" s="1412"/>
      <c r="USQ37" s="1418"/>
      <c r="UTE37" s="1412"/>
      <c r="UTF37" s="1412"/>
      <c r="UTG37" s="1418"/>
      <c r="UTU37" s="1412"/>
      <c r="UTV37" s="1412"/>
      <c r="UTW37" s="1418"/>
      <c r="UUK37" s="1412"/>
      <c r="UUL37" s="1412"/>
      <c r="UUM37" s="1418"/>
      <c r="UVA37" s="1412"/>
      <c r="UVB37" s="1412"/>
      <c r="UVC37" s="1418"/>
      <c r="UVQ37" s="1412"/>
      <c r="UVR37" s="1412"/>
      <c r="UVS37" s="1418"/>
      <c r="UWG37" s="1412"/>
      <c r="UWH37" s="1412"/>
      <c r="UWI37" s="1418"/>
      <c r="UWW37" s="1412"/>
      <c r="UWX37" s="1412"/>
      <c r="UWY37" s="1418"/>
      <c r="UXM37" s="1412"/>
      <c r="UXN37" s="1412"/>
      <c r="UXO37" s="1418"/>
      <c r="UYC37" s="1412"/>
      <c r="UYD37" s="1412"/>
      <c r="UYE37" s="1418"/>
      <c r="UYS37" s="1412"/>
      <c r="UYT37" s="1412"/>
      <c r="UYU37" s="1418"/>
      <c r="UZI37" s="1412"/>
      <c r="UZJ37" s="1412"/>
      <c r="UZK37" s="1418"/>
      <c r="UZY37" s="1412"/>
      <c r="UZZ37" s="1412"/>
      <c r="VAA37" s="1418"/>
      <c r="VAO37" s="1412"/>
      <c r="VAP37" s="1412"/>
      <c r="VAQ37" s="1418"/>
      <c r="VBE37" s="1412"/>
      <c r="VBF37" s="1412"/>
      <c r="VBG37" s="1418"/>
      <c r="VBU37" s="1412"/>
      <c r="VBV37" s="1412"/>
      <c r="VBW37" s="1418"/>
      <c r="VCK37" s="1412"/>
      <c r="VCL37" s="1412"/>
      <c r="VCM37" s="1418"/>
      <c r="VDA37" s="1412"/>
      <c r="VDB37" s="1412"/>
      <c r="VDC37" s="1418"/>
      <c r="VDQ37" s="1412"/>
      <c r="VDR37" s="1412"/>
      <c r="VDS37" s="1418"/>
      <c r="VEG37" s="1412"/>
      <c r="VEH37" s="1412"/>
      <c r="VEI37" s="1418"/>
      <c r="VEW37" s="1412"/>
      <c r="VEX37" s="1412"/>
      <c r="VEY37" s="1418"/>
      <c r="VFM37" s="1412"/>
      <c r="VFN37" s="1412"/>
      <c r="VFO37" s="1418"/>
      <c r="VGC37" s="1412"/>
      <c r="VGD37" s="1412"/>
      <c r="VGE37" s="1418"/>
      <c r="VGS37" s="1412"/>
      <c r="VGT37" s="1412"/>
      <c r="VGU37" s="1418"/>
      <c r="VHI37" s="1412"/>
      <c r="VHJ37" s="1412"/>
      <c r="VHK37" s="1418"/>
      <c r="VHY37" s="1412"/>
      <c r="VHZ37" s="1412"/>
      <c r="VIA37" s="1418"/>
      <c r="VIO37" s="1412"/>
      <c r="VIP37" s="1412"/>
      <c r="VIQ37" s="1418"/>
      <c r="VJE37" s="1412"/>
      <c r="VJF37" s="1412"/>
      <c r="VJG37" s="1418"/>
      <c r="VJU37" s="1412"/>
      <c r="VJV37" s="1412"/>
      <c r="VJW37" s="1418"/>
      <c r="VKK37" s="1412"/>
      <c r="VKL37" s="1412"/>
      <c r="VKM37" s="1418"/>
      <c r="VLA37" s="1412"/>
      <c r="VLB37" s="1412"/>
      <c r="VLC37" s="1418"/>
      <c r="VLQ37" s="1412"/>
      <c r="VLR37" s="1412"/>
      <c r="VLS37" s="1418"/>
      <c r="VMG37" s="1412"/>
      <c r="VMH37" s="1412"/>
      <c r="VMI37" s="1418"/>
      <c r="VMW37" s="1412"/>
      <c r="VMX37" s="1412"/>
      <c r="VMY37" s="1418"/>
      <c r="VNM37" s="1412"/>
      <c r="VNN37" s="1412"/>
      <c r="VNO37" s="1418"/>
      <c r="VOC37" s="1412"/>
      <c r="VOD37" s="1412"/>
      <c r="VOE37" s="1418"/>
      <c r="VOS37" s="1412"/>
      <c r="VOT37" s="1412"/>
      <c r="VOU37" s="1418"/>
      <c r="VPI37" s="1412"/>
      <c r="VPJ37" s="1412"/>
      <c r="VPK37" s="1418"/>
      <c r="VPY37" s="1412"/>
      <c r="VPZ37" s="1412"/>
      <c r="VQA37" s="1418"/>
      <c r="VQO37" s="1412"/>
      <c r="VQP37" s="1412"/>
      <c r="VQQ37" s="1418"/>
      <c r="VRE37" s="1412"/>
      <c r="VRF37" s="1412"/>
      <c r="VRG37" s="1418"/>
      <c r="VRU37" s="1412"/>
      <c r="VRV37" s="1412"/>
      <c r="VRW37" s="1418"/>
      <c r="VSK37" s="1412"/>
      <c r="VSL37" s="1412"/>
      <c r="VSM37" s="1418"/>
      <c r="VTA37" s="1412"/>
      <c r="VTB37" s="1412"/>
      <c r="VTC37" s="1418"/>
      <c r="VTQ37" s="1412"/>
      <c r="VTR37" s="1412"/>
      <c r="VTS37" s="1418"/>
      <c r="VUG37" s="1412"/>
      <c r="VUH37" s="1412"/>
      <c r="VUI37" s="1418"/>
      <c r="VUW37" s="1412"/>
      <c r="VUX37" s="1412"/>
      <c r="VUY37" s="1418"/>
      <c r="VVM37" s="1412"/>
      <c r="VVN37" s="1412"/>
      <c r="VVO37" s="1418"/>
      <c r="VWC37" s="1412"/>
      <c r="VWD37" s="1412"/>
      <c r="VWE37" s="1418"/>
      <c r="VWS37" s="1412"/>
      <c r="VWT37" s="1412"/>
      <c r="VWU37" s="1418"/>
      <c r="VXI37" s="1412"/>
      <c r="VXJ37" s="1412"/>
      <c r="VXK37" s="1418"/>
      <c r="VXY37" s="1412"/>
      <c r="VXZ37" s="1412"/>
      <c r="VYA37" s="1418"/>
      <c r="VYO37" s="1412"/>
      <c r="VYP37" s="1412"/>
      <c r="VYQ37" s="1418"/>
      <c r="VZE37" s="1412"/>
      <c r="VZF37" s="1412"/>
      <c r="VZG37" s="1418"/>
      <c r="VZU37" s="1412"/>
      <c r="VZV37" s="1412"/>
      <c r="VZW37" s="1418"/>
      <c r="WAK37" s="1412"/>
      <c r="WAL37" s="1412"/>
      <c r="WAM37" s="1418"/>
      <c r="WBA37" s="1412"/>
      <c r="WBB37" s="1412"/>
      <c r="WBC37" s="1418"/>
      <c r="WBQ37" s="1412"/>
      <c r="WBR37" s="1412"/>
      <c r="WBS37" s="1418"/>
      <c r="WCG37" s="1412"/>
      <c r="WCH37" s="1412"/>
      <c r="WCI37" s="1418"/>
      <c r="WCW37" s="1412"/>
      <c r="WCX37" s="1412"/>
      <c r="WCY37" s="1418"/>
      <c r="WDM37" s="1412"/>
      <c r="WDN37" s="1412"/>
      <c r="WDO37" s="1418"/>
      <c r="WEC37" s="1412"/>
      <c r="WED37" s="1412"/>
      <c r="WEE37" s="1418"/>
      <c r="WES37" s="1412"/>
      <c r="WET37" s="1412"/>
      <c r="WEU37" s="1418"/>
      <c r="WFI37" s="1412"/>
      <c r="WFJ37" s="1412"/>
      <c r="WFK37" s="1418"/>
      <c r="WFY37" s="1412"/>
      <c r="WFZ37" s="1412"/>
      <c r="WGA37" s="1418"/>
      <c r="WGO37" s="1412"/>
      <c r="WGP37" s="1412"/>
      <c r="WGQ37" s="1418"/>
      <c r="WHE37" s="1412"/>
      <c r="WHF37" s="1412"/>
      <c r="WHG37" s="1418"/>
      <c r="WHU37" s="1412"/>
      <c r="WHV37" s="1412"/>
      <c r="WHW37" s="1418"/>
      <c r="WIK37" s="1412"/>
      <c r="WIL37" s="1412"/>
      <c r="WIM37" s="1418"/>
      <c r="WJA37" s="1412"/>
      <c r="WJB37" s="1412"/>
      <c r="WJC37" s="1418"/>
      <c r="WJQ37" s="1412"/>
      <c r="WJR37" s="1412"/>
      <c r="WJS37" s="1418"/>
      <c r="WKG37" s="1412"/>
      <c r="WKH37" s="1412"/>
      <c r="WKI37" s="1418"/>
      <c r="WKW37" s="1412"/>
      <c r="WKX37" s="1412"/>
      <c r="WKY37" s="1418"/>
      <c r="WLM37" s="1412"/>
      <c r="WLN37" s="1412"/>
      <c r="WLO37" s="1418"/>
      <c r="WMC37" s="1412"/>
      <c r="WMD37" s="1412"/>
      <c r="WME37" s="1418"/>
      <c r="WMS37" s="1412"/>
      <c r="WMT37" s="1412"/>
      <c r="WMU37" s="1418"/>
      <c r="WNI37" s="1412"/>
      <c r="WNJ37" s="1412"/>
      <c r="WNK37" s="1418"/>
      <c r="WNY37" s="1412"/>
      <c r="WNZ37" s="1412"/>
      <c r="WOA37" s="1418"/>
      <c r="WOO37" s="1412"/>
      <c r="WOP37" s="1412"/>
      <c r="WOQ37" s="1418"/>
      <c r="WPE37" s="1412"/>
      <c r="WPF37" s="1412"/>
      <c r="WPG37" s="1418"/>
      <c r="WPU37" s="1412"/>
      <c r="WPV37" s="1412"/>
      <c r="WPW37" s="1418"/>
      <c r="WQK37" s="1412"/>
      <c r="WQL37" s="1412"/>
      <c r="WQM37" s="1418"/>
      <c r="WRA37" s="1412"/>
      <c r="WRB37" s="1412"/>
      <c r="WRC37" s="1418"/>
      <c r="WRQ37" s="1412"/>
      <c r="WRR37" s="1412"/>
      <c r="WRS37" s="1418"/>
      <c r="WSG37" s="1412"/>
      <c r="WSH37" s="1412"/>
      <c r="WSI37" s="1418"/>
      <c r="WSW37" s="1412"/>
      <c r="WSX37" s="1412"/>
      <c r="WSY37" s="1418"/>
      <c r="WTM37" s="1412"/>
      <c r="WTN37" s="1412"/>
      <c r="WTO37" s="1418"/>
      <c r="WUC37" s="1412"/>
      <c r="WUD37" s="1412"/>
      <c r="WUE37" s="1418"/>
      <c r="WUS37" s="1412"/>
      <c r="WUT37" s="1412"/>
      <c r="WUU37" s="1418"/>
      <c r="WVI37" s="1412"/>
      <c r="WVJ37" s="1412"/>
      <c r="WVK37" s="1418"/>
      <c r="WVY37" s="1412"/>
      <c r="WVZ37" s="1412"/>
      <c r="WWA37" s="1418"/>
      <c r="WWO37" s="1412"/>
      <c r="WWP37" s="1412"/>
      <c r="WWQ37" s="1418"/>
      <c r="WXE37" s="1412"/>
      <c r="WXF37" s="1412"/>
      <c r="WXG37" s="1418"/>
      <c r="WXU37" s="1412"/>
      <c r="WXV37" s="1412"/>
      <c r="WXW37" s="1418"/>
      <c r="WYK37" s="1412"/>
      <c r="WYL37" s="1412"/>
      <c r="WYM37" s="1418"/>
      <c r="WZA37" s="1412"/>
      <c r="WZB37" s="1412"/>
      <c r="WZC37" s="1418"/>
      <c r="WZQ37" s="1412"/>
      <c r="WZR37" s="1412"/>
      <c r="WZS37" s="1418"/>
      <c r="XAG37" s="1412"/>
      <c r="XAH37" s="1412"/>
      <c r="XAI37" s="1418"/>
      <c r="XAW37" s="1412"/>
      <c r="XAX37" s="1412"/>
      <c r="XAY37" s="1418"/>
      <c r="XBM37" s="1412"/>
      <c r="XBN37" s="1412"/>
      <c r="XBO37" s="1418"/>
      <c r="XCC37" s="1412"/>
      <c r="XCD37" s="1412"/>
      <c r="XCE37" s="1418"/>
      <c r="XCS37" s="1412"/>
      <c r="XCT37" s="1412"/>
      <c r="XCU37" s="1418"/>
      <c r="XDI37" s="1412"/>
      <c r="XDJ37" s="1412"/>
      <c r="XDK37" s="1418"/>
      <c r="XDY37" s="1412"/>
      <c r="XDZ37" s="1412"/>
      <c r="XEA37" s="1418"/>
      <c r="XEO37" s="1412"/>
      <c r="XEP37" s="1412"/>
      <c r="XEQ37" s="1418"/>
    </row>
    <row r="38" spans="1:16384" ht="24.75" customHeight="1" x14ac:dyDescent="0.25">
      <c r="A38" s="7783" t="s">
        <v>3204</v>
      </c>
      <c r="B38" s="4900" t="s">
        <v>3205</v>
      </c>
      <c r="C38" s="4901"/>
      <c r="D38" s="4875"/>
      <c r="E38" s="4875"/>
      <c r="F38" s="4874"/>
      <c r="G38" s="4874"/>
      <c r="H38" s="4874"/>
      <c r="I38" s="4874"/>
      <c r="J38" s="4902"/>
      <c r="K38" s="4874"/>
      <c r="L38" s="4874"/>
      <c r="M38" s="4874"/>
      <c r="N38" s="4903"/>
      <c r="O38" s="1419"/>
      <c r="P38" s="1426"/>
      <c r="Q38" s="557"/>
      <c r="R38" s="256"/>
      <c r="S38" s="256"/>
      <c r="T38" s="256"/>
      <c r="U38" s="256"/>
      <c r="V38" s="256"/>
      <c r="W38" s="256"/>
      <c r="X38" s="256"/>
      <c r="Y38" s="256"/>
      <c r="Z38" s="256"/>
      <c r="AA38" s="246"/>
      <c r="AB38" s="246"/>
      <c r="AC38" s="246"/>
      <c r="AD38" s="246"/>
      <c r="AE38" s="246"/>
      <c r="AF38" s="246"/>
      <c r="AG38" s="246"/>
    </row>
    <row r="39" spans="1:16384" ht="29.25" customHeight="1" x14ac:dyDescent="0.25">
      <c r="A39" s="7783"/>
      <c r="B39" s="4904" t="s">
        <v>3206</v>
      </c>
      <c r="C39" s="4905"/>
      <c r="D39" s="4906"/>
      <c r="E39" s="4906"/>
      <c r="F39" s="4906"/>
      <c r="G39" s="4906"/>
      <c r="H39" s="4906"/>
      <c r="I39" s="4906"/>
      <c r="J39" s="4907"/>
      <c r="K39" s="4874"/>
      <c r="L39" s="4874"/>
      <c r="M39" s="4874"/>
      <c r="N39" s="4903"/>
      <c r="O39" s="1419"/>
      <c r="P39" s="1426"/>
      <c r="Q39" s="557"/>
      <c r="R39" s="256"/>
      <c r="S39" s="256"/>
      <c r="T39" s="256"/>
      <c r="U39" s="256"/>
      <c r="V39" s="256"/>
      <c r="W39" s="256"/>
      <c r="X39" s="256"/>
      <c r="Y39" s="256"/>
      <c r="Z39" s="256"/>
      <c r="AA39" s="246"/>
      <c r="AB39" s="246"/>
      <c r="AC39" s="246"/>
      <c r="AD39" s="246"/>
      <c r="AE39" s="246"/>
      <c r="AF39" s="246"/>
      <c r="AG39" s="246"/>
    </row>
    <row r="40" spans="1:16384" ht="24" customHeight="1" x14ac:dyDescent="0.25">
      <c r="A40" s="7783"/>
      <c r="B40" s="4904" t="s">
        <v>3207</v>
      </c>
      <c r="C40" s="4905"/>
      <c r="D40" s="4906"/>
      <c r="E40" s="4906"/>
      <c r="F40" s="4906"/>
      <c r="G40" s="4906"/>
      <c r="H40" s="4906"/>
      <c r="I40" s="4906"/>
      <c r="J40" s="4907"/>
      <c r="K40" s="4874"/>
      <c r="L40" s="4874"/>
      <c r="M40" s="4874"/>
      <c r="N40" s="4903"/>
      <c r="O40" s="1419"/>
      <c r="P40" s="1426"/>
      <c r="Q40" s="557"/>
      <c r="R40" s="256"/>
      <c r="S40" s="256"/>
      <c r="T40" s="256"/>
      <c r="U40" s="256"/>
      <c r="V40" s="256"/>
      <c r="W40" s="256"/>
      <c r="X40" s="256"/>
      <c r="Y40" s="256"/>
      <c r="Z40" s="256"/>
      <c r="AA40" s="246"/>
      <c r="AB40" s="246"/>
      <c r="AC40" s="246"/>
      <c r="AD40" s="246"/>
      <c r="AE40" s="246"/>
      <c r="AF40" s="246"/>
      <c r="AG40" s="246"/>
    </row>
    <row r="41" spans="1:16384" ht="22.5" customHeight="1" x14ac:dyDescent="0.25">
      <c r="A41" s="7783"/>
      <c r="B41" s="4904" t="s">
        <v>3208</v>
      </c>
      <c r="C41" s="4908"/>
      <c r="D41" s="4909"/>
      <c r="E41" s="4909"/>
      <c r="F41" s="4909"/>
      <c r="G41" s="4909"/>
      <c r="H41" s="4909"/>
      <c r="I41" s="4909"/>
      <c r="J41" s="4910"/>
      <c r="K41" s="4891"/>
      <c r="L41" s="4891"/>
      <c r="M41" s="4891"/>
      <c r="N41" s="4911"/>
      <c r="O41" s="1419"/>
      <c r="P41" s="1426"/>
      <c r="Q41" s="557"/>
      <c r="R41" s="256"/>
      <c r="S41" s="256"/>
      <c r="T41" s="256"/>
      <c r="U41" s="256"/>
      <c r="V41" s="256"/>
      <c r="W41" s="256"/>
      <c r="X41" s="256"/>
      <c r="Y41" s="256"/>
      <c r="Z41" s="256"/>
      <c r="AA41" s="246"/>
      <c r="AB41" s="246"/>
      <c r="AC41" s="246"/>
      <c r="AD41" s="246"/>
      <c r="AE41" s="246"/>
      <c r="AF41" s="246"/>
      <c r="AG41" s="246"/>
    </row>
    <row r="42" spans="1:16384" ht="22.5" customHeight="1" x14ac:dyDescent="0.25">
      <c r="A42" s="4912" t="s">
        <v>3209</v>
      </c>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2"/>
      <c r="AO42" s="22"/>
    </row>
    <row r="43" spans="1:16384" ht="22.5" customHeight="1" x14ac:dyDescent="0.25">
      <c r="A43" s="7784" t="s">
        <v>3015</v>
      </c>
      <c r="B43" s="7789" t="s">
        <v>49</v>
      </c>
      <c r="C43" s="7789"/>
      <c r="D43" s="7789"/>
      <c r="E43" s="7790" t="s">
        <v>6</v>
      </c>
      <c r="F43" s="7790"/>
      <c r="G43" s="7790"/>
      <c r="H43" s="7790"/>
      <c r="I43" s="7790"/>
      <c r="J43" s="7790"/>
      <c r="K43" s="7790"/>
      <c r="L43" s="7790"/>
      <c r="M43" s="7790"/>
      <c r="N43" s="7790"/>
      <c r="O43" s="7790"/>
      <c r="P43" s="7790"/>
      <c r="Q43" s="7790"/>
      <c r="R43" s="7790"/>
      <c r="S43" s="7790"/>
      <c r="T43" s="7790"/>
      <c r="U43" s="7790"/>
      <c r="V43" s="7790"/>
      <c r="W43" s="7790"/>
      <c r="X43" s="7790"/>
      <c r="Y43" s="7790"/>
      <c r="Z43" s="7790"/>
      <c r="AA43" s="7790"/>
      <c r="AB43" s="7790"/>
      <c r="AC43" s="7790"/>
      <c r="AD43" s="7790"/>
      <c r="AE43" s="7790"/>
      <c r="AF43" s="7790"/>
      <c r="AG43" s="7790"/>
      <c r="AH43" s="7790"/>
      <c r="AI43" s="7790"/>
      <c r="AJ43" s="7790"/>
      <c r="AK43" s="7790"/>
      <c r="AL43" s="7791"/>
      <c r="AM43" s="7784" t="s">
        <v>2964</v>
      </c>
      <c r="AN43" s="7792"/>
      <c r="AO43" s="7785"/>
    </row>
    <row r="44" spans="1:16384" ht="22.5" customHeight="1" x14ac:dyDescent="0.25">
      <c r="A44" s="7787"/>
      <c r="B44" s="7789"/>
      <c r="C44" s="7789"/>
      <c r="D44" s="7789"/>
      <c r="E44" s="7792" t="s">
        <v>308</v>
      </c>
      <c r="F44" s="7785"/>
      <c r="G44" s="7784" t="s">
        <v>2933</v>
      </c>
      <c r="H44" s="7785"/>
      <c r="I44" s="7784" t="s">
        <v>424</v>
      </c>
      <c r="J44" s="7785"/>
      <c r="K44" s="7784" t="s">
        <v>3210</v>
      </c>
      <c r="L44" s="7785"/>
      <c r="M44" s="7784" t="s">
        <v>2936</v>
      </c>
      <c r="N44" s="7785"/>
      <c r="O44" s="7784" t="s">
        <v>310</v>
      </c>
      <c r="P44" s="7785"/>
      <c r="Q44" s="7784" t="s">
        <v>21</v>
      </c>
      <c r="R44" s="7785"/>
      <c r="S44" s="7784" t="s">
        <v>22</v>
      </c>
      <c r="T44" s="7785"/>
      <c r="U44" s="7784" t="s">
        <v>23</v>
      </c>
      <c r="V44" s="7785"/>
      <c r="W44" s="7784" t="s">
        <v>24</v>
      </c>
      <c r="X44" s="7785"/>
      <c r="Y44" s="7784" t="s">
        <v>25</v>
      </c>
      <c r="Z44" s="7785"/>
      <c r="AA44" s="7784" t="s">
        <v>26</v>
      </c>
      <c r="AB44" s="7785"/>
      <c r="AC44" s="7784" t="s">
        <v>27</v>
      </c>
      <c r="AD44" s="7785"/>
      <c r="AE44" s="7784" t="s">
        <v>28</v>
      </c>
      <c r="AF44" s="7785"/>
      <c r="AG44" s="7784" t="s">
        <v>29</v>
      </c>
      <c r="AH44" s="7785"/>
      <c r="AI44" s="7784" t="s">
        <v>30</v>
      </c>
      <c r="AJ44" s="7785"/>
      <c r="AK44" s="7784" t="s">
        <v>504</v>
      </c>
      <c r="AL44" s="7785"/>
      <c r="AM44" s="7787"/>
      <c r="AN44" s="7793"/>
      <c r="AO44" s="7209"/>
    </row>
    <row r="45" spans="1:16384" ht="22.5" customHeight="1" x14ac:dyDescent="0.25">
      <c r="A45" s="7788"/>
      <c r="B45" s="4913" t="s">
        <v>52</v>
      </c>
      <c r="C45" s="4913" t="s">
        <v>53</v>
      </c>
      <c r="D45" s="4913" t="s">
        <v>54</v>
      </c>
      <c r="E45" s="4914" t="s">
        <v>53</v>
      </c>
      <c r="F45" s="4915" t="s">
        <v>54</v>
      </c>
      <c r="G45" s="4915" t="s">
        <v>53</v>
      </c>
      <c r="H45" s="4915" t="s">
        <v>54</v>
      </c>
      <c r="I45" s="4915" t="s">
        <v>53</v>
      </c>
      <c r="J45" s="4915" t="s">
        <v>54</v>
      </c>
      <c r="K45" s="4915" t="s">
        <v>53</v>
      </c>
      <c r="L45" s="4915" t="s">
        <v>54</v>
      </c>
      <c r="M45" s="4915" t="s">
        <v>53</v>
      </c>
      <c r="N45" s="4915" t="s">
        <v>54</v>
      </c>
      <c r="O45" s="4915" t="s">
        <v>53</v>
      </c>
      <c r="P45" s="4915" t="s">
        <v>54</v>
      </c>
      <c r="Q45" s="4915" t="s">
        <v>53</v>
      </c>
      <c r="R45" s="4915" t="s">
        <v>54</v>
      </c>
      <c r="S45" s="4915" t="s">
        <v>53</v>
      </c>
      <c r="T45" s="4915" t="s">
        <v>54</v>
      </c>
      <c r="U45" s="4915" t="s">
        <v>53</v>
      </c>
      <c r="V45" s="4915" t="s">
        <v>54</v>
      </c>
      <c r="W45" s="4915" t="s">
        <v>53</v>
      </c>
      <c r="X45" s="4915" t="s">
        <v>54</v>
      </c>
      <c r="Y45" s="4915" t="s">
        <v>53</v>
      </c>
      <c r="Z45" s="4915" t="s">
        <v>54</v>
      </c>
      <c r="AA45" s="4915" t="s">
        <v>53</v>
      </c>
      <c r="AB45" s="4915" t="s">
        <v>54</v>
      </c>
      <c r="AC45" s="4915" t="s">
        <v>53</v>
      </c>
      <c r="AD45" s="4915" t="s">
        <v>54</v>
      </c>
      <c r="AE45" s="4915" t="s">
        <v>53</v>
      </c>
      <c r="AF45" s="4915" t="s">
        <v>54</v>
      </c>
      <c r="AG45" s="4915" t="s">
        <v>53</v>
      </c>
      <c r="AH45" s="4915" t="s">
        <v>54</v>
      </c>
      <c r="AI45" s="4915" t="s">
        <v>53</v>
      </c>
      <c r="AJ45" s="4915" t="s">
        <v>54</v>
      </c>
      <c r="AK45" s="4915" t="s">
        <v>53</v>
      </c>
      <c r="AL45" s="4915" t="s">
        <v>54</v>
      </c>
      <c r="AM45" s="4915" t="s">
        <v>3211</v>
      </c>
      <c r="AN45" s="4915" t="s">
        <v>817</v>
      </c>
      <c r="AO45" s="4916" t="s">
        <v>1134</v>
      </c>
    </row>
    <row r="46" spans="1:16384" ht="22.5" customHeight="1" x14ac:dyDescent="0.25">
      <c r="A46" s="4917" t="s">
        <v>845</v>
      </c>
      <c r="B46" s="4918">
        <f>SUM(C46:D46)</f>
        <v>0</v>
      </c>
      <c r="C46" s="4918">
        <f t="shared" ref="C46:D49" si="0">+E46+G46+I46+K46+M46+O46+Q46+S46+U46+W46+Y46+AA46+AC46+AE46+AG46+AI46+AK46</f>
        <v>0</v>
      </c>
      <c r="D46" s="4918">
        <f t="shared" si="0"/>
        <v>0</v>
      </c>
      <c r="E46" s="4919"/>
      <c r="F46" s="4920"/>
      <c r="G46" s="4920"/>
      <c r="H46" s="4920"/>
      <c r="I46" s="4920"/>
      <c r="J46" s="4920"/>
      <c r="K46" s="4920"/>
      <c r="L46" s="4920"/>
      <c r="M46" s="4920"/>
      <c r="N46" s="4920"/>
      <c r="O46" s="4920"/>
      <c r="P46" s="4920"/>
      <c r="Q46" s="4920"/>
      <c r="R46" s="4920"/>
      <c r="S46" s="4920"/>
      <c r="T46" s="4920"/>
      <c r="U46" s="4920"/>
      <c r="V46" s="4920"/>
      <c r="W46" s="4920"/>
      <c r="X46" s="4920"/>
      <c r="Y46" s="4920"/>
      <c r="Z46" s="4920"/>
      <c r="AA46" s="4920"/>
      <c r="AB46" s="4920"/>
      <c r="AC46" s="4920"/>
      <c r="AD46" s="4920"/>
      <c r="AE46" s="4920"/>
      <c r="AF46" s="4920"/>
      <c r="AG46" s="4920"/>
      <c r="AH46" s="4920"/>
      <c r="AI46" s="4920"/>
      <c r="AJ46" s="4920"/>
      <c r="AK46" s="4920"/>
      <c r="AL46" s="4920"/>
      <c r="AM46" s="4921"/>
      <c r="AN46" s="4921"/>
      <c r="AO46" s="4922"/>
      <c r="AP46" s="1427"/>
    </row>
    <row r="47" spans="1:16384" ht="22.5" customHeight="1" x14ac:dyDescent="0.25">
      <c r="A47" s="4923" t="s">
        <v>3212</v>
      </c>
      <c r="B47" s="4918">
        <f>SUM(C47:D47)</f>
        <v>0</v>
      </c>
      <c r="C47" s="4918">
        <f t="shared" si="0"/>
        <v>0</v>
      </c>
      <c r="D47" s="4918">
        <f t="shared" si="0"/>
        <v>0</v>
      </c>
      <c r="E47" s="4919"/>
      <c r="F47" s="4920"/>
      <c r="G47" s="4920"/>
      <c r="H47" s="4920"/>
      <c r="I47" s="4920"/>
      <c r="J47" s="4920"/>
      <c r="K47" s="4920"/>
      <c r="L47" s="4920"/>
      <c r="M47" s="4920"/>
      <c r="N47" s="4920"/>
      <c r="O47" s="4920"/>
      <c r="P47" s="4920"/>
      <c r="Q47" s="4920"/>
      <c r="R47" s="4920"/>
      <c r="S47" s="4920"/>
      <c r="T47" s="4920"/>
      <c r="U47" s="4920"/>
      <c r="V47" s="4920"/>
      <c r="W47" s="4920"/>
      <c r="X47" s="4920"/>
      <c r="Y47" s="4920"/>
      <c r="Z47" s="4920"/>
      <c r="AA47" s="4920"/>
      <c r="AB47" s="4920"/>
      <c r="AC47" s="4920"/>
      <c r="AD47" s="4920"/>
      <c r="AE47" s="4920"/>
      <c r="AF47" s="4920"/>
      <c r="AG47" s="4920"/>
      <c r="AH47" s="4920"/>
      <c r="AI47" s="4920"/>
      <c r="AJ47" s="4920"/>
      <c r="AK47" s="4920"/>
      <c r="AL47" s="4920"/>
      <c r="AM47" s="4921"/>
      <c r="AN47" s="4921"/>
      <c r="AO47" s="4922"/>
      <c r="AP47" s="1427"/>
    </row>
    <row r="48" spans="1:16384" ht="22.5" customHeight="1" x14ac:dyDescent="0.25">
      <c r="A48" s="4924" t="s">
        <v>847</v>
      </c>
      <c r="B48" s="4918">
        <f>SUM(C48:D48)</f>
        <v>0</v>
      </c>
      <c r="C48" s="4918">
        <f t="shared" si="0"/>
        <v>0</v>
      </c>
      <c r="D48" s="4918">
        <f t="shared" si="0"/>
        <v>0</v>
      </c>
      <c r="E48" s="4919"/>
      <c r="F48" s="4920"/>
      <c r="G48" s="4920"/>
      <c r="H48" s="4920"/>
      <c r="I48" s="4920"/>
      <c r="J48" s="4920"/>
      <c r="K48" s="4920"/>
      <c r="L48" s="4920"/>
      <c r="M48" s="4920"/>
      <c r="N48" s="4920"/>
      <c r="O48" s="4920"/>
      <c r="P48" s="4920"/>
      <c r="Q48" s="4920"/>
      <c r="R48" s="4920"/>
      <c r="S48" s="4920"/>
      <c r="T48" s="4920"/>
      <c r="U48" s="4920"/>
      <c r="V48" s="4920"/>
      <c r="W48" s="4920"/>
      <c r="X48" s="4920"/>
      <c r="Y48" s="4920"/>
      <c r="Z48" s="4920"/>
      <c r="AA48" s="4920"/>
      <c r="AB48" s="4920"/>
      <c r="AC48" s="4920"/>
      <c r="AD48" s="4920"/>
      <c r="AE48" s="4920"/>
      <c r="AF48" s="4920"/>
      <c r="AG48" s="4920"/>
      <c r="AH48" s="4920"/>
      <c r="AI48" s="4920"/>
      <c r="AJ48" s="4920"/>
      <c r="AK48" s="4920"/>
      <c r="AL48" s="4920"/>
      <c r="AM48" s="4920"/>
      <c r="AN48" s="4920"/>
      <c r="AO48" s="4925"/>
    </row>
    <row r="49" spans="1:104" ht="22.5" customHeight="1" x14ac:dyDescent="0.25">
      <c r="A49" s="4926" t="s">
        <v>3213</v>
      </c>
      <c r="B49" s="4918">
        <f>SUM(C49:D49)</f>
        <v>0</v>
      </c>
      <c r="C49" s="4918">
        <f t="shared" si="0"/>
        <v>0</v>
      </c>
      <c r="D49" s="4918">
        <f t="shared" si="0"/>
        <v>0</v>
      </c>
      <c r="E49" s="4927"/>
      <c r="F49" s="4928"/>
      <c r="G49" s="4928"/>
      <c r="H49" s="4928"/>
      <c r="I49" s="4928"/>
      <c r="J49" s="4928"/>
      <c r="K49" s="4928"/>
      <c r="L49" s="4928"/>
      <c r="M49" s="4928"/>
      <c r="N49" s="4928"/>
      <c r="O49" s="4928"/>
      <c r="P49" s="4928"/>
      <c r="Q49" s="4928"/>
      <c r="R49" s="4928"/>
      <c r="S49" s="4928"/>
      <c r="T49" s="4928"/>
      <c r="U49" s="4928"/>
      <c r="V49" s="4928"/>
      <c r="W49" s="4928"/>
      <c r="X49" s="4928"/>
      <c r="Y49" s="4928"/>
      <c r="Z49" s="4928"/>
      <c r="AA49" s="4928"/>
      <c r="AB49" s="4928"/>
      <c r="AC49" s="4928"/>
      <c r="AD49" s="4928"/>
      <c r="AE49" s="4928"/>
      <c r="AF49" s="4928"/>
      <c r="AG49" s="4928"/>
      <c r="AH49" s="4928"/>
      <c r="AI49" s="4928"/>
      <c r="AJ49" s="4928"/>
      <c r="AK49" s="4928"/>
      <c r="AL49" s="4928"/>
      <c r="AM49" s="4929"/>
      <c r="AN49" s="4929"/>
      <c r="AO49" s="4930"/>
    </row>
    <row r="50" spans="1:104" ht="29.25" customHeight="1" x14ac:dyDescent="0.25">
      <c r="A50" s="4931" t="s">
        <v>3214</v>
      </c>
      <c r="B50" s="4932"/>
      <c r="C50" s="4932"/>
      <c r="D50" s="4933"/>
      <c r="E50" s="4934"/>
      <c r="F50" s="4934"/>
      <c r="G50" s="4934"/>
      <c r="H50" s="4934"/>
      <c r="I50" s="1428"/>
    </row>
    <row r="51" spans="1:104" ht="52.5" x14ac:dyDescent="0.25">
      <c r="A51" s="7765" t="s">
        <v>3015</v>
      </c>
      <c r="B51" s="7786"/>
      <c r="C51" s="4861" t="s">
        <v>49</v>
      </c>
      <c r="D51" s="4861" t="s">
        <v>3157</v>
      </c>
      <c r="E51" s="4862" t="s">
        <v>3215</v>
      </c>
      <c r="F51" s="4863" t="s">
        <v>3216</v>
      </c>
      <c r="G51" s="4935" t="s">
        <v>98</v>
      </c>
      <c r="H51" s="4936" t="s">
        <v>3160</v>
      </c>
      <c r="I51" s="4937" t="s">
        <v>3161</v>
      </c>
      <c r="J51" s="4870" t="s">
        <v>13</v>
      </c>
      <c r="K51" s="4938" t="s">
        <v>2371</v>
      </c>
      <c r="L51" s="4939" t="s">
        <v>422</v>
      </c>
      <c r="M51" s="4939" t="s">
        <v>12</v>
      </c>
    </row>
    <row r="52" spans="1:104" x14ac:dyDescent="0.25">
      <c r="A52" s="7255" t="s">
        <v>3217</v>
      </c>
      <c r="B52" s="7332"/>
      <c r="C52" s="4940"/>
      <c r="D52" s="4941"/>
      <c r="E52" s="4942"/>
      <c r="F52" s="4942"/>
      <c r="G52" s="2546"/>
      <c r="H52" s="4942"/>
      <c r="I52" s="4942"/>
      <c r="J52" s="3941"/>
      <c r="K52" s="4942"/>
      <c r="L52" s="4943"/>
      <c r="M52" s="4944"/>
    </row>
    <row r="53" spans="1:104" x14ac:dyDescent="0.25">
      <c r="A53" s="6857" t="s">
        <v>3218</v>
      </c>
      <c r="B53" s="7291"/>
      <c r="C53" s="4940"/>
      <c r="D53" s="4941"/>
      <c r="E53" s="4942"/>
      <c r="F53" s="4942"/>
      <c r="G53" s="2546"/>
      <c r="H53" s="4942"/>
      <c r="I53" s="4942"/>
      <c r="J53" s="3941"/>
      <c r="K53" s="4942"/>
      <c r="L53" s="4943"/>
      <c r="M53" s="4944"/>
    </row>
    <row r="54" spans="1:104" x14ac:dyDescent="0.25">
      <c r="A54" s="6857" t="s">
        <v>3219</v>
      </c>
      <c r="B54" s="7291"/>
      <c r="C54" s="4872"/>
      <c r="D54" s="4941"/>
      <c r="E54" s="4941"/>
      <c r="F54" s="4941"/>
      <c r="G54" s="2546"/>
      <c r="H54" s="4941"/>
      <c r="I54" s="4941"/>
      <c r="J54" s="3941"/>
      <c r="K54" s="4942"/>
      <c r="L54" s="4943"/>
      <c r="M54" s="4944"/>
    </row>
    <row r="55" spans="1:104" x14ac:dyDescent="0.25">
      <c r="A55" s="6857" t="s">
        <v>3220</v>
      </c>
      <c r="B55" s="7291"/>
      <c r="C55" s="4872"/>
      <c r="D55" s="4941"/>
      <c r="E55" s="4941"/>
      <c r="F55" s="4941"/>
      <c r="G55" s="2546"/>
      <c r="H55" s="4941"/>
      <c r="I55" s="4941"/>
      <c r="J55" s="3941"/>
      <c r="K55" s="4942"/>
      <c r="L55" s="4943"/>
      <c r="M55" s="4944"/>
    </row>
    <row r="56" spans="1:104" x14ac:dyDescent="0.25">
      <c r="A56" s="7815" t="s">
        <v>3221</v>
      </c>
      <c r="B56" s="4945" t="s">
        <v>3222</v>
      </c>
      <c r="C56" s="4946"/>
      <c r="D56" s="4941"/>
      <c r="E56" s="4942"/>
      <c r="F56" s="4942"/>
      <c r="G56" s="2546"/>
      <c r="H56" s="4942"/>
      <c r="I56" s="4942"/>
      <c r="J56" s="3941"/>
      <c r="K56" s="4942"/>
      <c r="L56" s="4943"/>
      <c r="M56" s="4944"/>
    </row>
    <row r="57" spans="1:104" x14ac:dyDescent="0.25">
      <c r="A57" s="7815"/>
      <c r="B57" s="4947" t="s">
        <v>3223</v>
      </c>
      <c r="C57" s="4872"/>
      <c r="D57" s="4941"/>
      <c r="E57" s="4942"/>
      <c r="F57" s="4942"/>
      <c r="G57" s="2546"/>
      <c r="H57" s="4942"/>
      <c r="I57" s="4942"/>
      <c r="J57" s="3941"/>
      <c r="K57" s="4942"/>
      <c r="L57" s="4943"/>
      <c r="M57" s="4944"/>
    </row>
    <row r="58" spans="1:104" x14ac:dyDescent="0.25">
      <c r="A58" s="7815"/>
      <c r="B58" s="4948" t="s">
        <v>3224</v>
      </c>
      <c r="C58" s="4946"/>
      <c r="D58" s="4941"/>
      <c r="E58" s="4942"/>
      <c r="F58" s="4942"/>
      <c r="G58" s="2546"/>
      <c r="H58" s="4942"/>
      <c r="I58" s="4942"/>
      <c r="J58" s="3941"/>
      <c r="K58" s="4942"/>
      <c r="L58" s="4943"/>
      <c r="M58" s="4944"/>
    </row>
    <row r="59" spans="1:104" x14ac:dyDescent="0.25">
      <c r="A59" s="7767" t="s">
        <v>3225</v>
      </c>
      <c r="B59" s="7768"/>
      <c r="C59" s="4946"/>
      <c r="D59" s="4941"/>
      <c r="E59" s="4941"/>
      <c r="F59" s="4941"/>
      <c r="G59" s="4941"/>
      <c r="H59" s="4941"/>
      <c r="I59" s="4941"/>
      <c r="J59" s="3941"/>
      <c r="K59" s="4942"/>
      <c r="L59" s="4943"/>
      <c r="M59" s="4944"/>
    </row>
    <row r="60" spans="1:104" x14ac:dyDescent="0.25">
      <c r="A60" s="7804" t="s">
        <v>914</v>
      </c>
      <c r="B60" s="7805"/>
      <c r="C60" s="4946"/>
      <c r="D60" s="4941"/>
      <c r="E60" s="4941"/>
      <c r="F60" s="4941"/>
      <c r="G60" s="4941"/>
      <c r="H60" s="4941"/>
      <c r="I60" s="4941"/>
      <c r="J60" s="3941"/>
      <c r="K60" s="4942"/>
      <c r="L60" s="4943"/>
      <c r="M60" s="4944"/>
    </row>
    <row r="61" spans="1:104" x14ac:dyDescent="0.25">
      <c r="A61" s="7806" t="s">
        <v>49</v>
      </c>
      <c r="B61" s="7807"/>
      <c r="C61" s="4949">
        <v>0</v>
      </c>
      <c r="D61" s="4950">
        <v>0</v>
      </c>
      <c r="E61" s="4950">
        <v>0</v>
      </c>
      <c r="F61" s="4950">
        <v>0</v>
      </c>
      <c r="G61" s="4950">
        <v>0</v>
      </c>
      <c r="H61" s="4950">
        <v>0</v>
      </c>
      <c r="I61" s="4950">
        <v>0</v>
      </c>
      <c r="J61" s="1970">
        <v>0</v>
      </c>
      <c r="K61" s="1970">
        <v>0</v>
      </c>
      <c r="L61" s="4951">
        <v>0</v>
      </c>
      <c r="M61" s="4742">
        <v>0</v>
      </c>
    </row>
    <row r="62" spans="1:104" x14ac:dyDescent="0.25">
      <c r="A62" s="398" t="s">
        <v>3226</v>
      </c>
    </row>
    <row r="63" spans="1:104" s="51" customFormat="1" ht="21" customHeight="1" x14ac:dyDescent="0.2">
      <c r="A63" s="4952" t="s">
        <v>3227</v>
      </c>
      <c r="B63" s="4953"/>
      <c r="C63" s="4953"/>
      <c r="D63" s="4953"/>
      <c r="E63" s="4953"/>
      <c r="F63" s="1400"/>
      <c r="G63" s="1400"/>
      <c r="H63" s="1400"/>
      <c r="I63" s="1401"/>
      <c r="J63" s="38"/>
      <c r="K63" s="38"/>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A63" s="22"/>
      <c r="BB63" s="22"/>
      <c r="BC63" s="22"/>
      <c r="BD63" s="22"/>
      <c r="BE63" s="22"/>
      <c r="BF63" s="22"/>
      <c r="BG63" s="22"/>
      <c r="BH63" s="22"/>
      <c r="BI63" s="22"/>
      <c r="BJ63" s="22"/>
      <c r="BK63" s="22"/>
      <c r="BL63" s="22"/>
      <c r="BM63" s="22"/>
      <c r="BN63" s="22"/>
      <c r="BO63" s="22"/>
      <c r="BP63" s="22"/>
      <c r="BQ63" s="22"/>
      <c r="BR63" s="22"/>
      <c r="BS63" s="22"/>
      <c r="BT63" s="22"/>
      <c r="BU63" s="22"/>
      <c r="CZ63" s="22"/>
    </row>
    <row r="64" spans="1:104" ht="21" x14ac:dyDescent="0.25">
      <c r="A64" s="7808" t="s">
        <v>3015</v>
      </c>
      <c r="B64" s="7809"/>
      <c r="C64" s="4860" t="s">
        <v>49</v>
      </c>
      <c r="D64" s="4954" t="s">
        <v>4</v>
      </c>
      <c r="E64" s="4935" t="s">
        <v>98</v>
      </c>
      <c r="F64" s="4864" t="s">
        <v>1134</v>
      </c>
      <c r="G64" s="4955" t="s">
        <v>13</v>
      </c>
      <c r="H64" s="4863" t="s">
        <v>14</v>
      </c>
      <c r="I64" s="4863" t="s">
        <v>3228</v>
      </c>
      <c r="J64" s="4870" t="s">
        <v>3229</v>
      </c>
    </row>
    <row r="65" spans="1:10" x14ac:dyDescent="0.25">
      <c r="A65" s="7810" t="s">
        <v>3230</v>
      </c>
      <c r="B65" s="7811"/>
      <c r="C65" s="4940"/>
      <c r="D65" s="4941"/>
      <c r="E65" s="4942"/>
      <c r="F65" s="3941"/>
      <c r="G65" s="4956"/>
      <c r="H65" s="4956"/>
      <c r="I65" s="4956"/>
      <c r="J65" s="4957"/>
    </row>
    <row r="66" spans="1:10" x14ac:dyDescent="0.25">
      <c r="A66" s="7812" t="s">
        <v>3231</v>
      </c>
      <c r="B66" s="7813"/>
      <c r="C66" s="4940"/>
      <c r="D66" s="4941"/>
      <c r="E66" s="4942"/>
      <c r="F66" s="4942"/>
      <c r="G66" s="4956"/>
      <c r="H66" s="4956"/>
      <c r="I66" s="4956"/>
      <c r="J66" s="4957"/>
    </row>
    <row r="67" spans="1:10" ht="21" x14ac:dyDescent="0.25">
      <c r="A67" s="7814" t="s">
        <v>3232</v>
      </c>
      <c r="B67" s="4958" t="s">
        <v>3233</v>
      </c>
      <c r="C67" s="4940"/>
      <c r="D67" s="4941"/>
      <c r="E67" s="4959"/>
      <c r="F67" s="4942"/>
      <c r="G67" s="4956"/>
      <c r="H67" s="4956"/>
      <c r="I67" s="4956"/>
      <c r="J67" s="4957"/>
    </row>
    <row r="68" spans="1:10" x14ac:dyDescent="0.25">
      <c r="A68" s="7814"/>
      <c r="B68" s="4960" t="s">
        <v>3234</v>
      </c>
      <c r="C68" s="4940"/>
      <c r="D68" s="4941"/>
      <c r="E68" s="4942"/>
      <c r="F68" s="4942"/>
      <c r="G68" s="4956"/>
      <c r="H68" s="4956"/>
      <c r="I68" s="4956"/>
      <c r="J68" s="4957"/>
    </row>
    <row r="69" spans="1:10" x14ac:dyDescent="0.25">
      <c r="A69" s="7814"/>
      <c r="B69" s="4961" t="s">
        <v>3235</v>
      </c>
      <c r="C69" s="4962"/>
      <c r="D69" s="4941"/>
      <c r="E69" s="4963"/>
      <c r="F69" s="3941"/>
      <c r="G69" s="4956"/>
      <c r="H69" s="4956"/>
      <c r="I69" s="4956"/>
      <c r="J69" s="4957"/>
    </row>
    <row r="70" spans="1:10" x14ac:dyDescent="0.25">
      <c r="A70" s="7814"/>
      <c r="B70" s="4964" t="s">
        <v>3236</v>
      </c>
      <c r="C70" s="4962"/>
      <c r="D70" s="4941"/>
      <c r="E70" s="4942"/>
      <c r="F70" s="4942"/>
      <c r="G70" s="4956"/>
      <c r="H70" s="4956"/>
      <c r="I70" s="4956"/>
      <c r="J70" s="4957"/>
    </row>
    <row r="71" spans="1:10" x14ac:dyDescent="0.25">
      <c r="A71" s="7814"/>
      <c r="B71" s="4964" t="s">
        <v>3237</v>
      </c>
      <c r="C71" s="4962"/>
      <c r="D71" s="4941"/>
      <c r="E71" s="4963"/>
      <c r="F71" s="3941"/>
      <c r="G71" s="4956"/>
      <c r="H71" s="4956"/>
      <c r="I71" s="4956"/>
      <c r="J71" s="4957"/>
    </row>
    <row r="72" spans="1:10" ht="21" x14ac:dyDescent="0.25">
      <c r="A72" s="7814"/>
      <c r="B72" s="4964" t="s">
        <v>3238</v>
      </c>
      <c r="C72" s="4962"/>
      <c r="D72" s="4941"/>
      <c r="E72" s="2546"/>
      <c r="F72" s="3941"/>
      <c r="G72" s="4956"/>
      <c r="H72" s="4956"/>
      <c r="I72" s="4956"/>
      <c r="J72" s="4957"/>
    </row>
    <row r="73" spans="1:10" x14ac:dyDescent="0.25">
      <c r="A73" s="7814"/>
      <c r="B73" s="4964" t="s">
        <v>3239</v>
      </c>
      <c r="C73" s="4962"/>
      <c r="D73" s="4965"/>
      <c r="E73" s="4963"/>
      <c r="F73" s="4942"/>
      <c r="G73" s="4956"/>
      <c r="H73" s="4956"/>
      <c r="I73" s="4956"/>
      <c r="J73" s="4957"/>
    </row>
    <row r="74" spans="1:10" x14ac:dyDescent="0.25">
      <c r="A74" s="7814"/>
      <c r="B74" s="4964" t="s">
        <v>3240</v>
      </c>
      <c r="C74" s="4962"/>
      <c r="D74" s="4941"/>
      <c r="E74" s="4942"/>
      <c r="F74" s="4942"/>
      <c r="G74" s="4956"/>
      <c r="H74" s="4956"/>
      <c r="I74" s="4956"/>
      <c r="J74" s="4957"/>
    </row>
    <row r="75" spans="1:10" x14ac:dyDescent="0.25">
      <c r="A75" s="7814"/>
      <c r="B75" s="4964" t="s">
        <v>3241</v>
      </c>
      <c r="C75" s="4962"/>
      <c r="D75" s="4941"/>
      <c r="E75" s="4942"/>
      <c r="F75" s="4942"/>
      <c r="G75" s="4956"/>
      <c r="H75" s="4956"/>
      <c r="I75" s="4956"/>
      <c r="J75" s="4957"/>
    </row>
    <row r="76" spans="1:10" x14ac:dyDescent="0.25">
      <c r="A76" s="7814"/>
      <c r="B76" s="4964" t="s">
        <v>3242</v>
      </c>
      <c r="C76" s="4962"/>
      <c r="D76" s="4941"/>
      <c r="E76" s="4942"/>
      <c r="F76" s="4942"/>
      <c r="G76" s="4956"/>
      <c r="H76" s="4956"/>
      <c r="I76" s="4956"/>
      <c r="J76" s="4957"/>
    </row>
    <row r="77" spans="1:10" ht="17.25" customHeight="1" x14ac:dyDescent="0.25">
      <c r="A77" s="7814"/>
      <c r="B77" s="4966" t="s">
        <v>3243</v>
      </c>
      <c r="C77" s="4962"/>
      <c r="D77" s="4967"/>
      <c r="E77" s="4968"/>
      <c r="F77" s="4968"/>
      <c r="G77" s="4969"/>
      <c r="H77" s="4969"/>
      <c r="I77" s="4969"/>
      <c r="J77" s="4970"/>
    </row>
    <row r="78" spans="1:10" ht="22.5" customHeight="1" x14ac:dyDescent="0.25">
      <c r="A78" s="4971" t="s">
        <v>3244</v>
      </c>
      <c r="B78" s="4972"/>
      <c r="C78" s="4972"/>
      <c r="D78" s="4972"/>
      <c r="E78" s="4972"/>
      <c r="F78" s="4972"/>
      <c r="G78" s="4972"/>
      <c r="H78" s="4972"/>
      <c r="I78" s="4973"/>
    </row>
    <row r="79" spans="1:10" ht="22.5" customHeight="1" x14ac:dyDescent="0.25">
      <c r="A79" s="7794" t="s">
        <v>1126</v>
      </c>
      <c r="B79" s="7795"/>
      <c r="C79" s="7800" t="s">
        <v>1127</v>
      </c>
      <c r="D79" s="7801"/>
      <c r="E79" s="7801"/>
      <c r="F79" s="7801"/>
      <c r="G79" s="7802"/>
      <c r="H79" s="7803" t="s">
        <v>3245</v>
      </c>
      <c r="I79" s="7803"/>
    </row>
    <row r="80" spans="1:10" ht="22.5" customHeight="1" x14ac:dyDescent="0.25">
      <c r="A80" s="7796"/>
      <c r="B80" s="7797"/>
      <c r="C80" s="7803" t="s">
        <v>49</v>
      </c>
      <c r="D80" s="7800" t="s">
        <v>1129</v>
      </c>
      <c r="E80" s="7801"/>
      <c r="F80" s="7802"/>
      <c r="G80" s="7783" t="s">
        <v>1130</v>
      </c>
      <c r="H80" s="7803"/>
      <c r="I80" s="7803"/>
    </row>
    <row r="81" spans="1:10" ht="22.5" customHeight="1" x14ac:dyDescent="0.25">
      <c r="A81" s="7798"/>
      <c r="B81" s="7799"/>
      <c r="C81" s="7803"/>
      <c r="D81" s="4974" t="s">
        <v>98</v>
      </c>
      <c r="E81" s="4975" t="s">
        <v>1133</v>
      </c>
      <c r="F81" s="4976" t="s">
        <v>1134</v>
      </c>
      <c r="G81" s="7783"/>
      <c r="H81" s="4977" t="s">
        <v>1135</v>
      </c>
      <c r="I81" s="4978" t="s">
        <v>1136</v>
      </c>
    </row>
    <row r="82" spans="1:10" ht="22.5" customHeight="1" x14ac:dyDescent="0.25">
      <c r="A82" s="7834" t="s">
        <v>3246</v>
      </c>
      <c r="B82" s="7835"/>
      <c r="C82" s="4979">
        <f t="shared" ref="C82:C89" si="1">SUM(D82:F82)+I82</f>
        <v>0</v>
      </c>
      <c r="D82" s="4980"/>
      <c r="E82" s="4981"/>
      <c r="F82" s="4982"/>
      <c r="G82" s="4983"/>
      <c r="H82" s="4984"/>
      <c r="I82" s="4985"/>
    </row>
    <row r="83" spans="1:10" ht="22.5" customHeight="1" x14ac:dyDescent="0.25">
      <c r="A83" s="7825" t="s">
        <v>3247</v>
      </c>
      <c r="B83" s="7826"/>
      <c r="C83" s="4979">
        <f t="shared" si="1"/>
        <v>0</v>
      </c>
      <c r="D83" s="4986"/>
      <c r="E83" s="4987"/>
      <c r="F83" s="4988"/>
      <c r="G83" s="4989"/>
      <c r="H83" s="4990"/>
      <c r="I83" s="4991"/>
    </row>
    <row r="84" spans="1:10" ht="22.5" customHeight="1" x14ac:dyDescent="0.25">
      <c r="A84" s="7836" t="s">
        <v>3248</v>
      </c>
      <c r="B84" s="7837"/>
      <c r="C84" s="4979">
        <f t="shared" si="1"/>
        <v>0</v>
      </c>
      <c r="D84" s="4986"/>
      <c r="E84" s="4987"/>
      <c r="F84" s="4988"/>
      <c r="G84" s="4989"/>
      <c r="H84" s="4990"/>
      <c r="I84" s="4991"/>
    </row>
    <row r="85" spans="1:10" x14ac:dyDescent="0.25">
      <c r="A85" s="7838" t="s">
        <v>3249</v>
      </c>
      <c r="B85" s="7839"/>
      <c r="C85" s="4979">
        <f>SUM(D85:F85)+I85</f>
        <v>0</v>
      </c>
      <c r="D85" s="4986"/>
      <c r="E85" s="4987"/>
      <c r="F85" s="4988"/>
      <c r="G85" s="4989"/>
      <c r="H85" s="4990"/>
      <c r="I85" s="4991"/>
    </row>
    <row r="86" spans="1:10" x14ac:dyDescent="0.25">
      <c r="A86" s="7838" t="s">
        <v>18</v>
      </c>
      <c r="B86" s="7839"/>
      <c r="C86" s="4979">
        <f>SUM(D86:F86)+I86</f>
        <v>0</v>
      </c>
      <c r="D86" s="4986"/>
      <c r="E86" s="4987"/>
      <c r="F86" s="4988"/>
      <c r="G86" s="4989"/>
      <c r="H86" s="4990"/>
      <c r="I86" s="4991"/>
    </row>
    <row r="87" spans="1:10" x14ac:dyDescent="0.25">
      <c r="A87" s="7840" t="s">
        <v>164</v>
      </c>
      <c r="B87" s="7839"/>
      <c r="C87" s="4979"/>
      <c r="D87" s="4986"/>
      <c r="E87" s="4992"/>
      <c r="F87" s="4988"/>
      <c r="G87" s="327"/>
      <c r="H87" s="4990"/>
      <c r="I87" s="4993"/>
    </row>
    <row r="88" spans="1:10" x14ac:dyDescent="0.25">
      <c r="A88" s="7825" t="s">
        <v>3250</v>
      </c>
      <c r="B88" s="7826"/>
      <c r="C88" s="4979">
        <f>SUM(D88:F88)+I88</f>
        <v>0</v>
      </c>
      <c r="D88" s="4986"/>
      <c r="E88" s="4987"/>
      <c r="F88" s="4988"/>
      <c r="G88" s="4989"/>
      <c r="H88" s="4990"/>
      <c r="I88" s="4991"/>
    </row>
    <row r="89" spans="1:10" x14ac:dyDescent="0.25">
      <c r="A89" s="7827" t="s">
        <v>3036</v>
      </c>
      <c r="B89" s="7828"/>
      <c r="C89" s="4979">
        <f t="shared" si="1"/>
        <v>0</v>
      </c>
      <c r="D89" s="4994"/>
      <c r="E89" s="4995"/>
      <c r="F89" s="4996"/>
      <c r="G89" s="4997"/>
      <c r="H89" s="4998"/>
      <c r="I89" s="4999"/>
    </row>
    <row r="90" spans="1:10" x14ac:dyDescent="0.25">
      <c r="A90" s="1429" t="s">
        <v>3251</v>
      </c>
    </row>
    <row r="91" spans="1:10" ht="21.75" customHeight="1" x14ac:dyDescent="0.25">
      <c r="A91" s="691" t="s">
        <v>3252</v>
      </c>
      <c r="B91" s="106"/>
      <c r="C91" s="106"/>
      <c r="D91" s="106"/>
      <c r="E91" s="106"/>
      <c r="F91" s="1430"/>
      <c r="G91" s="1430"/>
    </row>
    <row r="92" spans="1:10" x14ac:dyDescent="0.25">
      <c r="A92" s="7829" t="s">
        <v>3253</v>
      </c>
      <c r="B92" s="7829" t="s">
        <v>3254</v>
      </c>
      <c r="C92" s="7803" t="s">
        <v>3255</v>
      </c>
      <c r="D92" s="7803"/>
      <c r="E92" s="7803"/>
      <c r="F92" s="7803"/>
      <c r="G92" s="7803"/>
    </row>
    <row r="93" spans="1:10" x14ac:dyDescent="0.25">
      <c r="A93" s="7830"/>
      <c r="B93" s="7830"/>
      <c r="C93" s="5000" t="s">
        <v>423</v>
      </c>
      <c r="D93" s="5000" t="s">
        <v>288</v>
      </c>
      <c r="E93" s="5000" t="s">
        <v>424</v>
      </c>
      <c r="F93" s="5000" t="s">
        <v>120</v>
      </c>
      <c r="G93" s="5000" t="s">
        <v>19</v>
      </c>
    </row>
    <row r="94" spans="1:10" ht="30" customHeight="1" x14ac:dyDescent="0.25">
      <c r="A94" s="5001" t="s">
        <v>3256</v>
      </c>
      <c r="B94" s="5002">
        <f>SUM(C94:H94)</f>
        <v>0</v>
      </c>
      <c r="C94" s="4980"/>
      <c r="D94" s="5003"/>
      <c r="E94" s="5003"/>
      <c r="F94" s="5003"/>
      <c r="G94" s="4982"/>
    </row>
    <row r="95" spans="1:10" ht="27" customHeight="1" x14ac:dyDescent="0.25">
      <c r="A95" s="5004" t="s">
        <v>3223</v>
      </c>
      <c r="B95" s="5002">
        <f>SUM(C95:H95)</f>
        <v>0</v>
      </c>
      <c r="C95" s="4994"/>
      <c r="D95" s="5005"/>
      <c r="E95" s="5005"/>
      <c r="F95" s="5005"/>
      <c r="G95" s="4996"/>
    </row>
    <row r="96" spans="1:10" x14ac:dyDescent="0.25">
      <c r="A96" s="42" t="s">
        <v>3257</v>
      </c>
      <c r="B96" s="330"/>
      <c r="C96" s="330"/>
      <c r="D96" s="330"/>
      <c r="E96" s="330"/>
      <c r="F96" s="331"/>
      <c r="G96" s="331"/>
      <c r="H96" s="331"/>
      <c r="I96" s="330"/>
      <c r="J96" s="330"/>
    </row>
    <row r="97" spans="1:21" x14ac:dyDescent="0.25">
      <c r="A97" s="7831" t="s">
        <v>248</v>
      </c>
      <c r="B97" s="7832" t="s">
        <v>3258</v>
      </c>
      <c r="C97" s="7832" t="s">
        <v>3259</v>
      </c>
      <c r="D97" s="330"/>
      <c r="E97" s="330"/>
      <c r="F97" s="330"/>
      <c r="G97" s="330"/>
      <c r="H97" s="330"/>
      <c r="I97" s="330"/>
      <c r="J97" s="330"/>
    </row>
    <row r="98" spans="1:21" ht="33" customHeight="1" x14ac:dyDescent="0.25">
      <c r="A98" s="7584"/>
      <c r="B98" s="7727"/>
      <c r="C98" s="7833"/>
      <c r="D98" s="330"/>
      <c r="E98" s="330"/>
      <c r="F98" s="330"/>
      <c r="G98" s="330"/>
      <c r="H98" s="330"/>
      <c r="I98" s="330"/>
      <c r="J98" s="330"/>
    </row>
    <row r="99" spans="1:21" ht="36.75" customHeight="1" x14ac:dyDescent="0.25">
      <c r="A99" s="5006" t="s">
        <v>3256</v>
      </c>
      <c r="B99" s="5007"/>
      <c r="C99" s="5007"/>
      <c r="D99" s="330"/>
      <c r="E99" s="330"/>
      <c r="F99" s="330"/>
      <c r="G99" s="330"/>
      <c r="H99" s="330"/>
      <c r="I99" s="330"/>
      <c r="J99" s="330"/>
    </row>
    <row r="100" spans="1:21" ht="22.5" customHeight="1" x14ac:dyDescent="0.25">
      <c r="A100" s="1431" t="s">
        <v>3260</v>
      </c>
      <c r="B100" s="1432"/>
      <c r="C100" s="1432"/>
      <c r="D100" s="1432"/>
      <c r="E100" s="1432"/>
      <c r="F100" s="1432"/>
      <c r="G100" s="1432"/>
      <c r="H100" s="1432"/>
      <c r="I100" s="1432"/>
      <c r="J100" s="1432"/>
      <c r="K100" s="683"/>
      <c r="L100" s="683"/>
      <c r="M100" s="683"/>
      <c r="N100" s="683"/>
      <c r="O100" s="683"/>
      <c r="P100" s="683"/>
      <c r="Q100" s="683"/>
      <c r="R100" s="683"/>
      <c r="S100" s="683"/>
      <c r="T100" s="683"/>
      <c r="U100" s="1433"/>
    </row>
    <row r="101" spans="1:21" x14ac:dyDescent="0.25">
      <c r="A101" s="7816" t="s">
        <v>1068</v>
      </c>
      <c r="B101" s="7816" t="s">
        <v>49</v>
      </c>
      <c r="C101" s="7817"/>
      <c r="D101" s="7818"/>
      <c r="E101" s="7818"/>
      <c r="F101" s="7818"/>
      <c r="G101" s="7818"/>
      <c r="H101" s="7818"/>
      <c r="I101" s="7818"/>
      <c r="J101" s="7818"/>
      <c r="K101" s="7818"/>
      <c r="L101" s="7818"/>
      <c r="M101" s="7818"/>
      <c r="N101" s="7818"/>
      <c r="O101" s="7818"/>
      <c r="P101" s="7818"/>
      <c r="Q101" s="7818"/>
      <c r="R101" s="7818"/>
      <c r="S101" s="5008"/>
      <c r="T101" s="7819" t="s">
        <v>7</v>
      </c>
      <c r="U101" s="7820"/>
    </row>
    <row r="102" spans="1:21" x14ac:dyDescent="0.25">
      <c r="A102" s="7816"/>
      <c r="B102" s="7816"/>
      <c r="C102" s="7823" t="s">
        <v>3261</v>
      </c>
      <c r="D102" s="7823"/>
      <c r="E102" s="7823"/>
      <c r="F102" s="7823"/>
      <c r="G102" s="7823"/>
      <c r="H102" s="7823"/>
      <c r="I102" s="7823"/>
      <c r="J102" s="7823"/>
      <c r="K102" s="7823"/>
      <c r="L102" s="7823"/>
      <c r="M102" s="7823"/>
      <c r="N102" s="7823"/>
      <c r="O102" s="7823"/>
      <c r="P102" s="7823"/>
      <c r="Q102" s="7823"/>
      <c r="R102" s="7824"/>
      <c r="S102" s="5008"/>
      <c r="T102" s="7821"/>
      <c r="U102" s="7822"/>
    </row>
    <row r="103" spans="1:21" ht="21" x14ac:dyDescent="0.25">
      <c r="A103" s="7816"/>
      <c r="B103" s="7816"/>
      <c r="C103" s="5009" t="s">
        <v>423</v>
      </c>
      <c r="D103" s="5010" t="s">
        <v>288</v>
      </c>
      <c r="E103" s="5010" t="s">
        <v>424</v>
      </c>
      <c r="F103" s="5010" t="s">
        <v>120</v>
      </c>
      <c r="G103" s="5010" t="s">
        <v>19</v>
      </c>
      <c r="H103" s="5010" t="s">
        <v>20</v>
      </c>
      <c r="I103" s="5010" t="s">
        <v>21</v>
      </c>
      <c r="J103" s="5010" t="s">
        <v>22</v>
      </c>
      <c r="K103" s="5010" t="s">
        <v>23</v>
      </c>
      <c r="L103" s="5010" t="s">
        <v>24</v>
      </c>
      <c r="M103" s="5010" t="s">
        <v>25</v>
      </c>
      <c r="N103" s="5010" t="s">
        <v>26</v>
      </c>
      <c r="O103" s="5010" t="s">
        <v>27</v>
      </c>
      <c r="P103" s="5011" t="s">
        <v>28</v>
      </c>
      <c r="Q103" s="5010" t="s">
        <v>29</v>
      </c>
      <c r="R103" s="5010" t="s">
        <v>30</v>
      </c>
      <c r="S103" s="5012" t="s">
        <v>504</v>
      </c>
      <c r="T103" s="5013" t="s">
        <v>53</v>
      </c>
      <c r="U103" s="5014" t="s">
        <v>54</v>
      </c>
    </row>
    <row r="104" spans="1:21" ht="31.5" x14ac:dyDescent="0.25">
      <c r="A104" s="5015" t="s">
        <v>3262</v>
      </c>
      <c r="B104" s="1434">
        <f t="shared" ref="B104:B119" si="2">SUM(C104:S104)</f>
        <v>0</v>
      </c>
      <c r="C104" s="5016"/>
      <c r="D104" s="5017"/>
      <c r="E104" s="5017"/>
      <c r="F104" s="5017"/>
      <c r="G104" s="5017"/>
      <c r="H104" s="5017"/>
      <c r="I104" s="5017"/>
      <c r="J104" s="5017"/>
      <c r="K104" s="5017"/>
      <c r="L104" s="5017"/>
      <c r="M104" s="5017"/>
      <c r="N104" s="5017"/>
      <c r="O104" s="5017"/>
      <c r="P104" s="5017"/>
      <c r="Q104" s="5017"/>
      <c r="R104" s="5017"/>
      <c r="S104" s="5018"/>
      <c r="T104" s="5019"/>
      <c r="U104" s="5020"/>
    </row>
    <row r="105" spans="1:21" x14ac:dyDescent="0.25">
      <c r="A105" s="1435" t="s">
        <v>3263</v>
      </c>
      <c r="B105" s="1434">
        <f t="shared" si="2"/>
        <v>0</v>
      </c>
      <c r="C105" s="5021"/>
      <c r="D105" s="4943"/>
      <c r="E105" s="4943"/>
      <c r="F105" s="4943"/>
      <c r="G105" s="4943"/>
      <c r="H105" s="4943"/>
      <c r="I105" s="4943"/>
      <c r="J105" s="4943"/>
      <c r="K105" s="4943"/>
      <c r="L105" s="4943"/>
      <c r="M105" s="4943"/>
      <c r="N105" s="4943"/>
      <c r="O105" s="4943"/>
      <c r="P105" s="4943"/>
      <c r="Q105" s="4943"/>
      <c r="R105" s="4943"/>
      <c r="S105" s="4944"/>
      <c r="T105" s="5022"/>
      <c r="U105" s="5023"/>
    </row>
    <row r="106" spans="1:21" x14ac:dyDescent="0.25">
      <c r="A106" s="1435" t="s">
        <v>3264</v>
      </c>
      <c r="B106" s="1434">
        <f t="shared" si="2"/>
        <v>0</v>
      </c>
      <c r="C106" s="5021"/>
      <c r="D106" s="4943"/>
      <c r="E106" s="4943"/>
      <c r="F106" s="4943"/>
      <c r="G106" s="4943"/>
      <c r="H106" s="4943"/>
      <c r="I106" s="4943"/>
      <c r="J106" s="4943"/>
      <c r="K106" s="4943"/>
      <c r="L106" s="4943"/>
      <c r="M106" s="4943"/>
      <c r="N106" s="4943"/>
      <c r="O106" s="4943"/>
      <c r="P106" s="4943"/>
      <c r="Q106" s="4943"/>
      <c r="R106" s="4943"/>
      <c r="S106" s="4944"/>
      <c r="T106" s="5022"/>
      <c r="U106" s="5023"/>
    </row>
    <row r="107" spans="1:21" ht="21" x14ac:dyDescent="0.25">
      <c r="A107" s="1435" t="s">
        <v>3265</v>
      </c>
      <c r="B107" s="1434">
        <f t="shared" si="2"/>
        <v>0</v>
      </c>
      <c r="C107" s="5021"/>
      <c r="D107" s="4943"/>
      <c r="E107" s="4943"/>
      <c r="F107" s="4943"/>
      <c r="G107" s="4943"/>
      <c r="H107" s="4943"/>
      <c r="I107" s="4943"/>
      <c r="J107" s="4943"/>
      <c r="K107" s="4943"/>
      <c r="L107" s="4943"/>
      <c r="M107" s="4943"/>
      <c r="N107" s="4943"/>
      <c r="O107" s="4943"/>
      <c r="P107" s="4943"/>
      <c r="Q107" s="4943"/>
      <c r="R107" s="4943"/>
      <c r="S107" s="4944"/>
      <c r="T107" s="5022"/>
      <c r="U107" s="5023"/>
    </row>
    <row r="108" spans="1:21" x14ac:dyDescent="0.25">
      <c r="A108" s="1435" t="s">
        <v>3266</v>
      </c>
      <c r="B108" s="1434"/>
      <c r="C108" s="5021"/>
      <c r="D108" s="4943"/>
      <c r="E108" s="4943"/>
      <c r="F108" s="4943"/>
      <c r="G108" s="4943"/>
      <c r="H108" s="4943"/>
      <c r="I108" s="4943"/>
      <c r="J108" s="4943"/>
      <c r="K108" s="4943"/>
      <c r="L108" s="4943"/>
      <c r="M108" s="4943"/>
      <c r="N108" s="4943"/>
      <c r="O108" s="4943"/>
      <c r="P108" s="4943"/>
      <c r="Q108" s="4943"/>
      <c r="R108" s="4943"/>
      <c r="S108" s="4944"/>
      <c r="T108" s="5022"/>
      <c r="U108" s="5023"/>
    </row>
    <row r="109" spans="1:21" x14ac:dyDescent="0.25">
      <c r="A109" s="1435" t="s">
        <v>3267</v>
      </c>
      <c r="B109" s="1434">
        <f t="shared" si="2"/>
        <v>0</v>
      </c>
      <c r="C109" s="5021"/>
      <c r="D109" s="4943"/>
      <c r="E109" s="4943"/>
      <c r="F109" s="4943"/>
      <c r="G109" s="4943"/>
      <c r="H109" s="4943"/>
      <c r="I109" s="4943"/>
      <c r="J109" s="4943"/>
      <c r="K109" s="4943"/>
      <c r="L109" s="4943"/>
      <c r="M109" s="4943"/>
      <c r="N109" s="4943"/>
      <c r="O109" s="4943"/>
      <c r="P109" s="4943"/>
      <c r="Q109" s="4943"/>
      <c r="R109" s="4943"/>
      <c r="S109" s="4944"/>
      <c r="T109" s="5022"/>
      <c r="U109" s="5023"/>
    </row>
    <row r="110" spans="1:21" x14ac:dyDescent="0.25">
      <c r="A110" s="1435" t="s">
        <v>3268</v>
      </c>
      <c r="B110" s="1434">
        <f t="shared" si="2"/>
        <v>0</v>
      </c>
      <c r="C110" s="5021"/>
      <c r="D110" s="4943"/>
      <c r="E110" s="4943"/>
      <c r="F110" s="4943"/>
      <c r="G110" s="4943"/>
      <c r="H110" s="4943"/>
      <c r="I110" s="4943"/>
      <c r="J110" s="4943"/>
      <c r="K110" s="4943"/>
      <c r="L110" s="4943"/>
      <c r="M110" s="4943"/>
      <c r="N110" s="4943"/>
      <c r="O110" s="4943"/>
      <c r="P110" s="4943"/>
      <c r="Q110" s="4943"/>
      <c r="R110" s="4943"/>
      <c r="S110" s="4944"/>
      <c r="T110" s="5022"/>
      <c r="U110" s="5023"/>
    </row>
    <row r="111" spans="1:21" x14ac:dyDescent="0.25">
      <c r="A111" s="1435" t="s">
        <v>3269</v>
      </c>
      <c r="B111" s="1434">
        <f t="shared" si="2"/>
        <v>0</v>
      </c>
      <c r="C111" s="5021"/>
      <c r="D111" s="4943"/>
      <c r="E111" s="4943"/>
      <c r="F111" s="4943"/>
      <c r="G111" s="4943"/>
      <c r="H111" s="4943"/>
      <c r="I111" s="4943"/>
      <c r="J111" s="4943"/>
      <c r="K111" s="4943"/>
      <c r="L111" s="4943"/>
      <c r="M111" s="4943"/>
      <c r="N111" s="4943"/>
      <c r="O111" s="4943"/>
      <c r="P111" s="4943"/>
      <c r="Q111" s="4943"/>
      <c r="R111" s="4943"/>
      <c r="S111" s="4944"/>
      <c r="T111" s="5022"/>
      <c r="U111" s="5023"/>
    </row>
    <row r="112" spans="1:21" x14ac:dyDescent="0.25">
      <c r="A112" s="1435" t="s">
        <v>3270</v>
      </c>
      <c r="B112" s="1434">
        <f t="shared" si="2"/>
        <v>0</v>
      </c>
      <c r="C112" s="5021"/>
      <c r="D112" s="4943"/>
      <c r="E112" s="4943"/>
      <c r="F112" s="4943"/>
      <c r="G112" s="4943"/>
      <c r="H112" s="4943"/>
      <c r="I112" s="4943"/>
      <c r="J112" s="4943"/>
      <c r="K112" s="4943"/>
      <c r="L112" s="4943"/>
      <c r="M112" s="4943"/>
      <c r="N112" s="4943"/>
      <c r="O112" s="4943"/>
      <c r="P112" s="4943"/>
      <c r="Q112" s="4943"/>
      <c r="R112" s="4943"/>
      <c r="S112" s="4944"/>
      <c r="T112" s="5022"/>
      <c r="U112" s="5023"/>
    </row>
    <row r="113" spans="1:21" x14ac:dyDescent="0.25">
      <c r="A113" s="5024" t="s">
        <v>3271</v>
      </c>
      <c r="B113" s="1434">
        <f t="shared" si="2"/>
        <v>0</v>
      </c>
      <c r="C113" s="5021"/>
      <c r="D113" s="4943"/>
      <c r="E113" s="4943"/>
      <c r="F113" s="4943"/>
      <c r="G113" s="4943"/>
      <c r="H113" s="4943"/>
      <c r="I113" s="4943"/>
      <c r="J113" s="4943"/>
      <c r="K113" s="4943"/>
      <c r="L113" s="4943"/>
      <c r="M113" s="4943"/>
      <c r="N113" s="4943"/>
      <c r="O113" s="4943"/>
      <c r="P113" s="4943"/>
      <c r="Q113" s="4943"/>
      <c r="R113" s="4943"/>
      <c r="S113" s="4944"/>
      <c r="T113" s="5022"/>
      <c r="U113" s="5023"/>
    </row>
    <row r="114" spans="1:21" x14ac:dyDescent="0.25">
      <c r="A114" s="5024" t="s">
        <v>3272</v>
      </c>
      <c r="B114" s="1434">
        <f t="shared" si="2"/>
        <v>0</v>
      </c>
      <c r="C114" s="5021"/>
      <c r="D114" s="4943"/>
      <c r="E114" s="4943"/>
      <c r="F114" s="4943"/>
      <c r="G114" s="4943"/>
      <c r="H114" s="4943"/>
      <c r="I114" s="4943"/>
      <c r="J114" s="4943"/>
      <c r="K114" s="4943"/>
      <c r="L114" s="4943"/>
      <c r="M114" s="4943"/>
      <c r="N114" s="4943"/>
      <c r="O114" s="4943"/>
      <c r="P114" s="4943"/>
      <c r="Q114" s="4943"/>
      <c r="R114" s="4943"/>
      <c r="S114" s="4944"/>
      <c r="T114" s="5022"/>
      <c r="U114" s="5023"/>
    </row>
    <row r="115" spans="1:21" x14ac:dyDescent="0.25">
      <c r="A115" s="5024" t="s">
        <v>3273</v>
      </c>
      <c r="B115" s="1434">
        <f t="shared" si="2"/>
        <v>0</v>
      </c>
      <c r="C115" s="5021"/>
      <c r="D115" s="4943"/>
      <c r="E115" s="4943"/>
      <c r="F115" s="4943"/>
      <c r="G115" s="4943"/>
      <c r="H115" s="4943"/>
      <c r="I115" s="4943"/>
      <c r="J115" s="4943"/>
      <c r="K115" s="4943"/>
      <c r="L115" s="4943"/>
      <c r="M115" s="4943"/>
      <c r="N115" s="4943"/>
      <c r="O115" s="4943"/>
      <c r="P115" s="4943"/>
      <c r="Q115" s="4943"/>
      <c r="R115" s="4943"/>
      <c r="S115" s="4944"/>
      <c r="T115" s="5022"/>
      <c r="U115" s="5023"/>
    </row>
    <row r="116" spans="1:21" x14ac:dyDescent="0.25">
      <c r="A116" s="5024" t="s">
        <v>3274</v>
      </c>
      <c r="B116" s="1434">
        <f t="shared" si="2"/>
        <v>0</v>
      </c>
      <c r="C116" s="5021"/>
      <c r="D116" s="4943"/>
      <c r="E116" s="4943"/>
      <c r="F116" s="4943"/>
      <c r="G116" s="4943"/>
      <c r="H116" s="4943"/>
      <c r="I116" s="4943"/>
      <c r="J116" s="4943"/>
      <c r="K116" s="4943"/>
      <c r="L116" s="4943"/>
      <c r="M116" s="4943"/>
      <c r="N116" s="4943"/>
      <c r="O116" s="4943"/>
      <c r="P116" s="4943"/>
      <c r="Q116" s="4943"/>
      <c r="R116" s="4943"/>
      <c r="S116" s="4944"/>
      <c r="T116" s="5022"/>
      <c r="U116" s="5023"/>
    </row>
    <row r="117" spans="1:21" x14ac:dyDescent="0.25">
      <c r="A117" s="5024" t="s">
        <v>3275</v>
      </c>
      <c r="B117" s="1434">
        <f t="shared" si="2"/>
        <v>0</v>
      </c>
      <c r="C117" s="5021"/>
      <c r="D117" s="4943"/>
      <c r="E117" s="4943"/>
      <c r="F117" s="4943"/>
      <c r="G117" s="4943"/>
      <c r="H117" s="4943"/>
      <c r="I117" s="4943"/>
      <c r="J117" s="4943"/>
      <c r="K117" s="4943"/>
      <c r="L117" s="4943"/>
      <c r="M117" s="4943"/>
      <c r="N117" s="4943"/>
      <c r="O117" s="4943"/>
      <c r="P117" s="4943"/>
      <c r="Q117" s="4943"/>
      <c r="R117" s="4943"/>
      <c r="S117" s="4944"/>
      <c r="T117" s="5022"/>
      <c r="U117" s="5023"/>
    </row>
    <row r="118" spans="1:21" x14ac:dyDescent="0.25">
      <c r="A118" s="5025" t="s">
        <v>3276</v>
      </c>
      <c r="B118" s="1434">
        <f t="shared" si="2"/>
        <v>0</v>
      </c>
      <c r="C118" s="5026"/>
      <c r="D118" s="5027"/>
      <c r="E118" s="5027"/>
      <c r="F118" s="5027"/>
      <c r="G118" s="5027"/>
      <c r="H118" s="5027"/>
      <c r="I118" s="5027"/>
      <c r="J118" s="5027"/>
      <c r="K118" s="5027"/>
      <c r="L118" s="5027"/>
      <c r="M118" s="5027"/>
      <c r="N118" s="4943"/>
      <c r="O118" s="4943"/>
      <c r="P118" s="4943"/>
      <c r="Q118" s="5027"/>
      <c r="R118" s="5027"/>
      <c r="S118" s="5028"/>
      <c r="T118" s="5029"/>
      <c r="U118" s="5030"/>
    </row>
    <row r="119" spans="1:21" x14ac:dyDescent="0.25">
      <c r="A119" s="5031" t="s">
        <v>49</v>
      </c>
      <c r="B119" s="5032">
        <f t="shared" si="2"/>
        <v>0</v>
      </c>
      <c r="C119" s="5033">
        <f>SUM(C104:C118)</f>
        <v>0</v>
      </c>
      <c r="D119" s="5034">
        <f t="shared" ref="D119:P119" si="3">SUM(D104:D118)</f>
        <v>0</v>
      </c>
      <c r="E119" s="5034">
        <f t="shared" si="3"/>
        <v>0</v>
      </c>
      <c r="F119" s="5034">
        <f t="shared" si="3"/>
        <v>0</v>
      </c>
      <c r="G119" s="5034">
        <f t="shared" si="3"/>
        <v>0</v>
      </c>
      <c r="H119" s="5035">
        <f t="shared" si="3"/>
        <v>0</v>
      </c>
      <c r="I119" s="5034">
        <f t="shared" si="3"/>
        <v>0</v>
      </c>
      <c r="J119" s="5034">
        <f t="shared" si="3"/>
        <v>0</v>
      </c>
      <c r="K119" s="5034">
        <f t="shared" si="3"/>
        <v>0</v>
      </c>
      <c r="L119" s="5034">
        <f t="shared" si="3"/>
        <v>0</v>
      </c>
      <c r="M119" s="5034">
        <f t="shared" si="3"/>
        <v>0</v>
      </c>
      <c r="N119" s="5034">
        <f t="shared" si="3"/>
        <v>0</v>
      </c>
      <c r="O119" s="5034">
        <f t="shared" si="3"/>
        <v>0</v>
      </c>
      <c r="P119" s="5034">
        <f t="shared" si="3"/>
        <v>0</v>
      </c>
      <c r="Q119" s="5034">
        <f>SUM(Q104:Q118)</f>
        <v>0</v>
      </c>
      <c r="R119" s="5034">
        <f>SUM(R104:R118)</f>
        <v>0</v>
      </c>
      <c r="S119" s="5036">
        <f>SUM(S104:S118)</f>
        <v>0</v>
      </c>
      <c r="T119" s="5037">
        <f>SUM(T104:T118)</f>
        <v>0</v>
      </c>
      <c r="U119" s="5036">
        <f>SUM(U104:U118)</f>
        <v>0</v>
      </c>
    </row>
  </sheetData>
  <mergeCells count="3157">
    <mergeCell ref="A101:A103"/>
    <mergeCell ref="B101:B103"/>
    <mergeCell ref="C101:R101"/>
    <mergeCell ref="T101:U102"/>
    <mergeCell ref="C102:R102"/>
    <mergeCell ref="A88:B88"/>
    <mergeCell ref="A89:B89"/>
    <mergeCell ref="A92:A93"/>
    <mergeCell ref="B92:B93"/>
    <mergeCell ref="C92:G92"/>
    <mergeCell ref="A97:A98"/>
    <mergeCell ref="B97:B98"/>
    <mergeCell ref="C97:C98"/>
    <mergeCell ref="A82:B82"/>
    <mergeCell ref="A83:B83"/>
    <mergeCell ref="A84:B84"/>
    <mergeCell ref="A85:B85"/>
    <mergeCell ref="A86:B86"/>
    <mergeCell ref="A87:B87"/>
    <mergeCell ref="A79:B81"/>
    <mergeCell ref="C79:G79"/>
    <mergeCell ref="H79:I80"/>
    <mergeCell ref="C80:C81"/>
    <mergeCell ref="D80:F80"/>
    <mergeCell ref="G80:G81"/>
    <mergeCell ref="A60:B60"/>
    <mergeCell ref="A61:B61"/>
    <mergeCell ref="A64:B64"/>
    <mergeCell ref="A65:B65"/>
    <mergeCell ref="A66:B66"/>
    <mergeCell ref="A67:A77"/>
    <mergeCell ref="A52:B52"/>
    <mergeCell ref="A53:B53"/>
    <mergeCell ref="A54:B54"/>
    <mergeCell ref="A55:B55"/>
    <mergeCell ref="A56:A58"/>
    <mergeCell ref="A59:B59"/>
    <mergeCell ref="AC44:AD44"/>
    <mergeCell ref="AE44:AF44"/>
    <mergeCell ref="AG44:AH44"/>
    <mergeCell ref="AI44:AJ44"/>
    <mergeCell ref="AK44:AL44"/>
    <mergeCell ref="A51:B51"/>
    <mergeCell ref="Q44:R44"/>
    <mergeCell ref="S44:T44"/>
    <mergeCell ref="U44:V44"/>
    <mergeCell ref="W44:X44"/>
    <mergeCell ref="Y44:Z44"/>
    <mergeCell ref="AA44:AB44"/>
    <mergeCell ref="A43:A45"/>
    <mergeCell ref="B43:D44"/>
    <mergeCell ref="E43:AL43"/>
    <mergeCell ref="AM43:AO44"/>
    <mergeCell ref="E44:F44"/>
    <mergeCell ref="G44:H44"/>
    <mergeCell ref="I44:J44"/>
    <mergeCell ref="K44:L44"/>
    <mergeCell ref="M44:N44"/>
    <mergeCell ref="O44:P44"/>
    <mergeCell ref="XCS35:XCT35"/>
    <mergeCell ref="XDI35:XDJ35"/>
    <mergeCell ref="XDY35:XDZ35"/>
    <mergeCell ref="XEO35:XEP35"/>
    <mergeCell ref="A37:B37"/>
    <mergeCell ref="A38:A41"/>
    <mergeCell ref="WZA35:WZB35"/>
    <mergeCell ref="WZQ35:WZR35"/>
    <mergeCell ref="XAG35:XAH35"/>
    <mergeCell ref="XAW35:XAX35"/>
    <mergeCell ref="XBM35:XBN35"/>
    <mergeCell ref="XCC35:XCD35"/>
    <mergeCell ref="WVI35:WVJ35"/>
    <mergeCell ref="WVY35:WVZ35"/>
    <mergeCell ref="WWO35:WWP35"/>
    <mergeCell ref="WXE35:WXF35"/>
    <mergeCell ref="WXU35:WXV35"/>
    <mergeCell ref="WYK35:WYL35"/>
    <mergeCell ref="WRQ35:WRR35"/>
    <mergeCell ref="WSG35:WSH35"/>
    <mergeCell ref="WSW35:WSX35"/>
    <mergeCell ref="WTM35:WTN35"/>
    <mergeCell ref="WUC35:WUD35"/>
    <mergeCell ref="WUS35:WUT35"/>
    <mergeCell ref="WNY35:WNZ35"/>
    <mergeCell ref="WOO35:WOP35"/>
    <mergeCell ref="WPE35:WPF35"/>
    <mergeCell ref="WPU35:WPV35"/>
    <mergeCell ref="WQK35:WQL35"/>
    <mergeCell ref="WRA35:WRB35"/>
    <mergeCell ref="WKG35:WKH35"/>
    <mergeCell ref="WKW35:WKX35"/>
    <mergeCell ref="WLM35:WLN35"/>
    <mergeCell ref="WMC35:WMD35"/>
    <mergeCell ref="WMS35:WMT35"/>
    <mergeCell ref="WNI35:WNJ35"/>
    <mergeCell ref="WGO35:WGP35"/>
    <mergeCell ref="WHE35:WHF35"/>
    <mergeCell ref="WHU35:WHV35"/>
    <mergeCell ref="WIK35:WIL35"/>
    <mergeCell ref="WJA35:WJB35"/>
    <mergeCell ref="WJQ35:WJR35"/>
    <mergeCell ref="WCW35:WCX35"/>
    <mergeCell ref="WDM35:WDN35"/>
    <mergeCell ref="WEC35:WED35"/>
    <mergeCell ref="WES35:WET35"/>
    <mergeCell ref="WFI35:WFJ35"/>
    <mergeCell ref="WFY35:WFZ35"/>
    <mergeCell ref="VZE35:VZF35"/>
    <mergeCell ref="VZU35:VZV35"/>
    <mergeCell ref="WAK35:WAL35"/>
    <mergeCell ref="WBA35:WBB35"/>
    <mergeCell ref="WBQ35:WBR35"/>
    <mergeCell ref="WCG35:WCH35"/>
    <mergeCell ref="VVM35:VVN35"/>
    <mergeCell ref="VWC35:VWD35"/>
    <mergeCell ref="VWS35:VWT35"/>
    <mergeCell ref="VXI35:VXJ35"/>
    <mergeCell ref="VXY35:VXZ35"/>
    <mergeCell ref="VYO35:VYP35"/>
    <mergeCell ref="VRU35:VRV35"/>
    <mergeCell ref="VSK35:VSL35"/>
    <mergeCell ref="VTA35:VTB35"/>
    <mergeCell ref="VTQ35:VTR35"/>
    <mergeCell ref="VUG35:VUH35"/>
    <mergeCell ref="VUW35:VUX35"/>
    <mergeCell ref="VOC35:VOD35"/>
    <mergeCell ref="VOS35:VOT35"/>
    <mergeCell ref="VPI35:VPJ35"/>
    <mergeCell ref="VPY35:VPZ35"/>
    <mergeCell ref="VQO35:VQP35"/>
    <mergeCell ref="VRE35:VRF35"/>
    <mergeCell ref="VKK35:VKL35"/>
    <mergeCell ref="VLA35:VLB35"/>
    <mergeCell ref="VLQ35:VLR35"/>
    <mergeCell ref="VMG35:VMH35"/>
    <mergeCell ref="VMW35:VMX35"/>
    <mergeCell ref="VNM35:VNN35"/>
    <mergeCell ref="VGS35:VGT35"/>
    <mergeCell ref="VHI35:VHJ35"/>
    <mergeCell ref="VHY35:VHZ35"/>
    <mergeCell ref="VIO35:VIP35"/>
    <mergeCell ref="VJE35:VJF35"/>
    <mergeCell ref="VJU35:VJV35"/>
    <mergeCell ref="VDA35:VDB35"/>
    <mergeCell ref="VDQ35:VDR35"/>
    <mergeCell ref="VEG35:VEH35"/>
    <mergeCell ref="VEW35:VEX35"/>
    <mergeCell ref="VFM35:VFN35"/>
    <mergeCell ref="VGC35:VGD35"/>
    <mergeCell ref="UZI35:UZJ35"/>
    <mergeCell ref="UZY35:UZZ35"/>
    <mergeCell ref="VAO35:VAP35"/>
    <mergeCell ref="VBE35:VBF35"/>
    <mergeCell ref="VBU35:VBV35"/>
    <mergeCell ref="VCK35:VCL35"/>
    <mergeCell ref="UVQ35:UVR35"/>
    <mergeCell ref="UWG35:UWH35"/>
    <mergeCell ref="UWW35:UWX35"/>
    <mergeCell ref="UXM35:UXN35"/>
    <mergeCell ref="UYC35:UYD35"/>
    <mergeCell ref="UYS35:UYT35"/>
    <mergeCell ref="URY35:URZ35"/>
    <mergeCell ref="USO35:USP35"/>
    <mergeCell ref="UTE35:UTF35"/>
    <mergeCell ref="UTU35:UTV35"/>
    <mergeCell ref="UUK35:UUL35"/>
    <mergeCell ref="UVA35:UVB35"/>
    <mergeCell ref="UOG35:UOH35"/>
    <mergeCell ref="UOW35:UOX35"/>
    <mergeCell ref="UPM35:UPN35"/>
    <mergeCell ref="UQC35:UQD35"/>
    <mergeCell ref="UQS35:UQT35"/>
    <mergeCell ref="URI35:URJ35"/>
    <mergeCell ref="UKO35:UKP35"/>
    <mergeCell ref="ULE35:ULF35"/>
    <mergeCell ref="ULU35:ULV35"/>
    <mergeCell ref="UMK35:UML35"/>
    <mergeCell ref="UNA35:UNB35"/>
    <mergeCell ref="UNQ35:UNR35"/>
    <mergeCell ref="UGW35:UGX35"/>
    <mergeCell ref="UHM35:UHN35"/>
    <mergeCell ref="UIC35:UID35"/>
    <mergeCell ref="UIS35:UIT35"/>
    <mergeCell ref="UJI35:UJJ35"/>
    <mergeCell ref="UJY35:UJZ35"/>
    <mergeCell ref="UDE35:UDF35"/>
    <mergeCell ref="UDU35:UDV35"/>
    <mergeCell ref="UEK35:UEL35"/>
    <mergeCell ref="UFA35:UFB35"/>
    <mergeCell ref="UFQ35:UFR35"/>
    <mergeCell ref="UGG35:UGH35"/>
    <mergeCell ref="TZM35:TZN35"/>
    <mergeCell ref="UAC35:UAD35"/>
    <mergeCell ref="UAS35:UAT35"/>
    <mergeCell ref="UBI35:UBJ35"/>
    <mergeCell ref="UBY35:UBZ35"/>
    <mergeCell ref="UCO35:UCP35"/>
    <mergeCell ref="TVU35:TVV35"/>
    <mergeCell ref="TWK35:TWL35"/>
    <mergeCell ref="TXA35:TXB35"/>
    <mergeCell ref="TXQ35:TXR35"/>
    <mergeCell ref="TYG35:TYH35"/>
    <mergeCell ref="TYW35:TYX35"/>
    <mergeCell ref="TSC35:TSD35"/>
    <mergeCell ref="TSS35:TST35"/>
    <mergeCell ref="TTI35:TTJ35"/>
    <mergeCell ref="TTY35:TTZ35"/>
    <mergeCell ref="TUO35:TUP35"/>
    <mergeCell ref="TVE35:TVF35"/>
    <mergeCell ref="TOK35:TOL35"/>
    <mergeCell ref="TPA35:TPB35"/>
    <mergeCell ref="TPQ35:TPR35"/>
    <mergeCell ref="TQG35:TQH35"/>
    <mergeCell ref="TQW35:TQX35"/>
    <mergeCell ref="TRM35:TRN35"/>
    <mergeCell ref="TKS35:TKT35"/>
    <mergeCell ref="TLI35:TLJ35"/>
    <mergeCell ref="TLY35:TLZ35"/>
    <mergeCell ref="TMO35:TMP35"/>
    <mergeCell ref="TNE35:TNF35"/>
    <mergeCell ref="TNU35:TNV35"/>
    <mergeCell ref="THA35:THB35"/>
    <mergeCell ref="THQ35:THR35"/>
    <mergeCell ref="TIG35:TIH35"/>
    <mergeCell ref="TIW35:TIX35"/>
    <mergeCell ref="TJM35:TJN35"/>
    <mergeCell ref="TKC35:TKD35"/>
    <mergeCell ref="TDI35:TDJ35"/>
    <mergeCell ref="TDY35:TDZ35"/>
    <mergeCell ref="TEO35:TEP35"/>
    <mergeCell ref="TFE35:TFF35"/>
    <mergeCell ref="TFU35:TFV35"/>
    <mergeCell ref="TGK35:TGL35"/>
    <mergeCell ref="SZQ35:SZR35"/>
    <mergeCell ref="TAG35:TAH35"/>
    <mergeCell ref="TAW35:TAX35"/>
    <mergeCell ref="TBM35:TBN35"/>
    <mergeCell ref="TCC35:TCD35"/>
    <mergeCell ref="TCS35:TCT35"/>
    <mergeCell ref="SVY35:SVZ35"/>
    <mergeCell ref="SWO35:SWP35"/>
    <mergeCell ref="SXE35:SXF35"/>
    <mergeCell ref="SXU35:SXV35"/>
    <mergeCell ref="SYK35:SYL35"/>
    <mergeCell ref="SZA35:SZB35"/>
    <mergeCell ref="SSG35:SSH35"/>
    <mergeCell ref="SSW35:SSX35"/>
    <mergeCell ref="STM35:STN35"/>
    <mergeCell ref="SUC35:SUD35"/>
    <mergeCell ref="SUS35:SUT35"/>
    <mergeCell ref="SVI35:SVJ35"/>
    <mergeCell ref="SOO35:SOP35"/>
    <mergeCell ref="SPE35:SPF35"/>
    <mergeCell ref="SPU35:SPV35"/>
    <mergeCell ref="SQK35:SQL35"/>
    <mergeCell ref="SRA35:SRB35"/>
    <mergeCell ref="SRQ35:SRR35"/>
    <mergeCell ref="SKW35:SKX35"/>
    <mergeCell ref="SLM35:SLN35"/>
    <mergeCell ref="SMC35:SMD35"/>
    <mergeCell ref="SMS35:SMT35"/>
    <mergeCell ref="SNI35:SNJ35"/>
    <mergeCell ref="SNY35:SNZ35"/>
    <mergeCell ref="SHE35:SHF35"/>
    <mergeCell ref="SHU35:SHV35"/>
    <mergeCell ref="SIK35:SIL35"/>
    <mergeCell ref="SJA35:SJB35"/>
    <mergeCell ref="SJQ35:SJR35"/>
    <mergeCell ref="SKG35:SKH35"/>
    <mergeCell ref="SDM35:SDN35"/>
    <mergeCell ref="SEC35:SED35"/>
    <mergeCell ref="SES35:SET35"/>
    <mergeCell ref="SFI35:SFJ35"/>
    <mergeCell ref="SFY35:SFZ35"/>
    <mergeCell ref="SGO35:SGP35"/>
    <mergeCell ref="RZU35:RZV35"/>
    <mergeCell ref="SAK35:SAL35"/>
    <mergeCell ref="SBA35:SBB35"/>
    <mergeCell ref="SBQ35:SBR35"/>
    <mergeCell ref="SCG35:SCH35"/>
    <mergeCell ref="SCW35:SCX35"/>
    <mergeCell ref="RWC35:RWD35"/>
    <mergeCell ref="RWS35:RWT35"/>
    <mergeCell ref="RXI35:RXJ35"/>
    <mergeCell ref="RXY35:RXZ35"/>
    <mergeCell ref="RYO35:RYP35"/>
    <mergeCell ref="RZE35:RZF35"/>
    <mergeCell ref="RSK35:RSL35"/>
    <mergeCell ref="RTA35:RTB35"/>
    <mergeCell ref="RTQ35:RTR35"/>
    <mergeCell ref="RUG35:RUH35"/>
    <mergeCell ref="RUW35:RUX35"/>
    <mergeCell ref="RVM35:RVN35"/>
    <mergeCell ref="ROS35:ROT35"/>
    <mergeCell ref="RPI35:RPJ35"/>
    <mergeCell ref="RPY35:RPZ35"/>
    <mergeCell ref="RQO35:RQP35"/>
    <mergeCell ref="RRE35:RRF35"/>
    <mergeCell ref="RRU35:RRV35"/>
    <mergeCell ref="RLA35:RLB35"/>
    <mergeCell ref="RLQ35:RLR35"/>
    <mergeCell ref="RMG35:RMH35"/>
    <mergeCell ref="RMW35:RMX35"/>
    <mergeCell ref="RNM35:RNN35"/>
    <mergeCell ref="ROC35:ROD35"/>
    <mergeCell ref="RHI35:RHJ35"/>
    <mergeCell ref="RHY35:RHZ35"/>
    <mergeCell ref="RIO35:RIP35"/>
    <mergeCell ref="RJE35:RJF35"/>
    <mergeCell ref="RJU35:RJV35"/>
    <mergeCell ref="RKK35:RKL35"/>
    <mergeCell ref="RDQ35:RDR35"/>
    <mergeCell ref="REG35:REH35"/>
    <mergeCell ref="REW35:REX35"/>
    <mergeCell ref="RFM35:RFN35"/>
    <mergeCell ref="RGC35:RGD35"/>
    <mergeCell ref="RGS35:RGT35"/>
    <mergeCell ref="QZY35:QZZ35"/>
    <mergeCell ref="RAO35:RAP35"/>
    <mergeCell ref="RBE35:RBF35"/>
    <mergeCell ref="RBU35:RBV35"/>
    <mergeCell ref="RCK35:RCL35"/>
    <mergeCell ref="RDA35:RDB35"/>
    <mergeCell ref="QWG35:QWH35"/>
    <mergeCell ref="QWW35:QWX35"/>
    <mergeCell ref="QXM35:QXN35"/>
    <mergeCell ref="QYC35:QYD35"/>
    <mergeCell ref="QYS35:QYT35"/>
    <mergeCell ref="QZI35:QZJ35"/>
    <mergeCell ref="QSO35:QSP35"/>
    <mergeCell ref="QTE35:QTF35"/>
    <mergeCell ref="QTU35:QTV35"/>
    <mergeCell ref="QUK35:QUL35"/>
    <mergeCell ref="QVA35:QVB35"/>
    <mergeCell ref="QVQ35:QVR35"/>
    <mergeCell ref="QOW35:QOX35"/>
    <mergeCell ref="QPM35:QPN35"/>
    <mergeCell ref="QQC35:QQD35"/>
    <mergeCell ref="QQS35:QQT35"/>
    <mergeCell ref="QRI35:QRJ35"/>
    <mergeCell ref="QRY35:QRZ35"/>
    <mergeCell ref="QLE35:QLF35"/>
    <mergeCell ref="QLU35:QLV35"/>
    <mergeCell ref="QMK35:QML35"/>
    <mergeCell ref="QNA35:QNB35"/>
    <mergeCell ref="QNQ35:QNR35"/>
    <mergeCell ref="QOG35:QOH35"/>
    <mergeCell ref="QHM35:QHN35"/>
    <mergeCell ref="QIC35:QID35"/>
    <mergeCell ref="QIS35:QIT35"/>
    <mergeCell ref="QJI35:QJJ35"/>
    <mergeCell ref="QJY35:QJZ35"/>
    <mergeCell ref="QKO35:QKP35"/>
    <mergeCell ref="QDU35:QDV35"/>
    <mergeCell ref="QEK35:QEL35"/>
    <mergeCell ref="QFA35:QFB35"/>
    <mergeCell ref="QFQ35:QFR35"/>
    <mergeCell ref="QGG35:QGH35"/>
    <mergeCell ref="QGW35:QGX35"/>
    <mergeCell ref="QAC35:QAD35"/>
    <mergeCell ref="QAS35:QAT35"/>
    <mergeCell ref="QBI35:QBJ35"/>
    <mergeCell ref="QBY35:QBZ35"/>
    <mergeCell ref="QCO35:QCP35"/>
    <mergeCell ref="QDE35:QDF35"/>
    <mergeCell ref="PWK35:PWL35"/>
    <mergeCell ref="PXA35:PXB35"/>
    <mergeCell ref="PXQ35:PXR35"/>
    <mergeCell ref="PYG35:PYH35"/>
    <mergeCell ref="PYW35:PYX35"/>
    <mergeCell ref="PZM35:PZN35"/>
    <mergeCell ref="PSS35:PST35"/>
    <mergeCell ref="PTI35:PTJ35"/>
    <mergeCell ref="PTY35:PTZ35"/>
    <mergeCell ref="PUO35:PUP35"/>
    <mergeCell ref="PVE35:PVF35"/>
    <mergeCell ref="PVU35:PVV35"/>
    <mergeCell ref="PPA35:PPB35"/>
    <mergeCell ref="PPQ35:PPR35"/>
    <mergeCell ref="PQG35:PQH35"/>
    <mergeCell ref="PQW35:PQX35"/>
    <mergeCell ref="PRM35:PRN35"/>
    <mergeCell ref="PSC35:PSD35"/>
    <mergeCell ref="PLI35:PLJ35"/>
    <mergeCell ref="PLY35:PLZ35"/>
    <mergeCell ref="PMO35:PMP35"/>
    <mergeCell ref="PNE35:PNF35"/>
    <mergeCell ref="PNU35:PNV35"/>
    <mergeCell ref="POK35:POL35"/>
    <mergeCell ref="PHQ35:PHR35"/>
    <mergeCell ref="PIG35:PIH35"/>
    <mergeCell ref="PIW35:PIX35"/>
    <mergeCell ref="PJM35:PJN35"/>
    <mergeCell ref="PKC35:PKD35"/>
    <mergeCell ref="PKS35:PKT35"/>
    <mergeCell ref="PDY35:PDZ35"/>
    <mergeCell ref="PEO35:PEP35"/>
    <mergeCell ref="PFE35:PFF35"/>
    <mergeCell ref="PFU35:PFV35"/>
    <mergeCell ref="PGK35:PGL35"/>
    <mergeCell ref="PHA35:PHB35"/>
    <mergeCell ref="PAG35:PAH35"/>
    <mergeCell ref="PAW35:PAX35"/>
    <mergeCell ref="PBM35:PBN35"/>
    <mergeCell ref="PCC35:PCD35"/>
    <mergeCell ref="PCS35:PCT35"/>
    <mergeCell ref="PDI35:PDJ35"/>
    <mergeCell ref="OWO35:OWP35"/>
    <mergeCell ref="OXE35:OXF35"/>
    <mergeCell ref="OXU35:OXV35"/>
    <mergeCell ref="OYK35:OYL35"/>
    <mergeCell ref="OZA35:OZB35"/>
    <mergeCell ref="OZQ35:OZR35"/>
    <mergeCell ref="OSW35:OSX35"/>
    <mergeCell ref="OTM35:OTN35"/>
    <mergeCell ref="OUC35:OUD35"/>
    <mergeCell ref="OUS35:OUT35"/>
    <mergeCell ref="OVI35:OVJ35"/>
    <mergeCell ref="OVY35:OVZ35"/>
    <mergeCell ref="OPE35:OPF35"/>
    <mergeCell ref="OPU35:OPV35"/>
    <mergeCell ref="OQK35:OQL35"/>
    <mergeCell ref="ORA35:ORB35"/>
    <mergeCell ref="ORQ35:ORR35"/>
    <mergeCell ref="OSG35:OSH35"/>
    <mergeCell ref="OLM35:OLN35"/>
    <mergeCell ref="OMC35:OMD35"/>
    <mergeCell ref="OMS35:OMT35"/>
    <mergeCell ref="ONI35:ONJ35"/>
    <mergeCell ref="ONY35:ONZ35"/>
    <mergeCell ref="OOO35:OOP35"/>
    <mergeCell ref="OHU35:OHV35"/>
    <mergeCell ref="OIK35:OIL35"/>
    <mergeCell ref="OJA35:OJB35"/>
    <mergeCell ref="OJQ35:OJR35"/>
    <mergeCell ref="OKG35:OKH35"/>
    <mergeCell ref="OKW35:OKX35"/>
    <mergeCell ref="OEC35:OED35"/>
    <mergeCell ref="OES35:OET35"/>
    <mergeCell ref="OFI35:OFJ35"/>
    <mergeCell ref="OFY35:OFZ35"/>
    <mergeCell ref="OGO35:OGP35"/>
    <mergeCell ref="OHE35:OHF35"/>
    <mergeCell ref="OAK35:OAL35"/>
    <mergeCell ref="OBA35:OBB35"/>
    <mergeCell ref="OBQ35:OBR35"/>
    <mergeCell ref="OCG35:OCH35"/>
    <mergeCell ref="OCW35:OCX35"/>
    <mergeCell ref="ODM35:ODN35"/>
    <mergeCell ref="NWS35:NWT35"/>
    <mergeCell ref="NXI35:NXJ35"/>
    <mergeCell ref="NXY35:NXZ35"/>
    <mergeCell ref="NYO35:NYP35"/>
    <mergeCell ref="NZE35:NZF35"/>
    <mergeCell ref="NZU35:NZV35"/>
    <mergeCell ref="NTA35:NTB35"/>
    <mergeCell ref="NTQ35:NTR35"/>
    <mergeCell ref="NUG35:NUH35"/>
    <mergeCell ref="NUW35:NUX35"/>
    <mergeCell ref="NVM35:NVN35"/>
    <mergeCell ref="NWC35:NWD35"/>
    <mergeCell ref="NPI35:NPJ35"/>
    <mergeCell ref="NPY35:NPZ35"/>
    <mergeCell ref="NQO35:NQP35"/>
    <mergeCell ref="NRE35:NRF35"/>
    <mergeCell ref="NRU35:NRV35"/>
    <mergeCell ref="NSK35:NSL35"/>
    <mergeCell ref="NLQ35:NLR35"/>
    <mergeCell ref="NMG35:NMH35"/>
    <mergeCell ref="NMW35:NMX35"/>
    <mergeCell ref="NNM35:NNN35"/>
    <mergeCell ref="NOC35:NOD35"/>
    <mergeCell ref="NOS35:NOT35"/>
    <mergeCell ref="NHY35:NHZ35"/>
    <mergeCell ref="NIO35:NIP35"/>
    <mergeCell ref="NJE35:NJF35"/>
    <mergeCell ref="NJU35:NJV35"/>
    <mergeCell ref="NKK35:NKL35"/>
    <mergeCell ref="NLA35:NLB35"/>
    <mergeCell ref="NEG35:NEH35"/>
    <mergeCell ref="NEW35:NEX35"/>
    <mergeCell ref="NFM35:NFN35"/>
    <mergeCell ref="NGC35:NGD35"/>
    <mergeCell ref="NGS35:NGT35"/>
    <mergeCell ref="NHI35:NHJ35"/>
    <mergeCell ref="NAO35:NAP35"/>
    <mergeCell ref="NBE35:NBF35"/>
    <mergeCell ref="NBU35:NBV35"/>
    <mergeCell ref="NCK35:NCL35"/>
    <mergeCell ref="NDA35:NDB35"/>
    <mergeCell ref="NDQ35:NDR35"/>
    <mergeCell ref="MWW35:MWX35"/>
    <mergeCell ref="MXM35:MXN35"/>
    <mergeCell ref="MYC35:MYD35"/>
    <mergeCell ref="MYS35:MYT35"/>
    <mergeCell ref="MZI35:MZJ35"/>
    <mergeCell ref="MZY35:MZZ35"/>
    <mergeCell ref="MTE35:MTF35"/>
    <mergeCell ref="MTU35:MTV35"/>
    <mergeCell ref="MUK35:MUL35"/>
    <mergeCell ref="MVA35:MVB35"/>
    <mergeCell ref="MVQ35:MVR35"/>
    <mergeCell ref="MWG35:MWH35"/>
    <mergeCell ref="MPM35:MPN35"/>
    <mergeCell ref="MQC35:MQD35"/>
    <mergeCell ref="MQS35:MQT35"/>
    <mergeCell ref="MRI35:MRJ35"/>
    <mergeCell ref="MRY35:MRZ35"/>
    <mergeCell ref="MSO35:MSP35"/>
    <mergeCell ref="MLU35:MLV35"/>
    <mergeCell ref="MMK35:MML35"/>
    <mergeCell ref="MNA35:MNB35"/>
    <mergeCell ref="MNQ35:MNR35"/>
    <mergeCell ref="MOG35:MOH35"/>
    <mergeCell ref="MOW35:MOX35"/>
    <mergeCell ref="MIC35:MID35"/>
    <mergeCell ref="MIS35:MIT35"/>
    <mergeCell ref="MJI35:MJJ35"/>
    <mergeCell ref="MJY35:MJZ35"/>
    <mergeCell ref="MKO35:MKP35"/>
    <mergeCell ref="MLE35:MLF35"/>
    <mergeCell ref="MEK35:MEL35"/>
    <mergeCell ref="MFA35:MFB35"/>
    <mergeCell ref="MFQ35:MFR35"/>
    <mergeCell ref="MGG35:MGH35"/>
    <mergeCell ref="MGW35:MGX35"/>
    <mergeCell ref="MHM35:MHN35"/>
    <mergeCell ref="MAS35:MAT35"/>
    <mergeCell ref="MBI35:MBJ35"/>
    <mergeCell ref="MBY35:MBZ35"/>
    <mergeCell ref="MCO35:MCP35"/>
    <mergeCell ref="MDE35:MDF35"/>
    <mergeCell ref="MDU35:MDV35"/>
    <mergeCell ref="LXA35:LXB35"/>
    <mergeCell ref="LXQ35:LXR35"/>
    <mergeCell ref="LYG35:LYH35"/>
    <mergeCell ref="LYW35:LYX35"/>
    <mergeCell ref="LZM35:LZN35"/>
    <mergeCell ref="MAC35:MAD35"/>
    <mergeCell ref="LTI35:LTJ35"/>
    <mergeCell ref="LTY35:LTZ35"/>
    <mergeCell ref="LUO35:LUP35"/>
    <mergeCell ref="LVE35:LVF35"/>
    <mergeCell ref="LVU35:LVV35"/>
    <mergeCell ref="LWK35:LWL35"/>
    <mergeCell ref="LPQ35:LPR35"/>
    <mergeCell ref="LQG35:LQH35"/>
    <mergeCell ref="LQW35:LQX35"/>
    <mergeCell ref="LRM35:LRN35"/>
    <mergeCell ref="LSC35:LSD35"/>
    <mergeCell ref="LSS35:LST35"/>
    <mergeCell ref="LLY35:LLZ35"/>
    <mergeCell ref="LMO35:LMP35"/>
    <mergeCell ref="LNE35:LNF35"/>
    <mergeCell ref="LNU35:LNV35"/>
    <mergeCell ref="LOK35:LOL35"/>
    <mergeCell ref="LPA35:LPB35"/>
    <mergeCell ref="LIG35:LIH35"/>
    <mergeCell ref="LIW35:LIX35"/>
    <mergeCell ref="LJM35:LJN35"/>
    <mergeCell ref="LKC35:LKD35"/>
    <mergeCell ref="LKS35:LKT35"/>
    <mergeCell ref="LLI35:LLJ35"/>
    <mergeCell ref="LEO35:LEP35"/>
    <mergeCell ref="LFE35:LFF35"/>
    <mergeCell ref="LFU35:LFV35"/>
    <mergeCell ref="LGK35:LGL35"/>
    <mergeCell ref="LHA35:LHB35"/>
    <mergeCell ref="LHQ35:LHR35"/>
    <mergeCell ref="LAW35:LAX35"/>
    <mergeCell ref="LBM35:LBN35"/>
    <mergeCell ref="LCC35:LCD35"/>
    <mergeCell ref="LCS35:LCT35"/>
    <mergeCell ref="LDI35:LDJ35"/>
    <mergeCell ref="LDY35:LDZ35"/>
    <mergeCell ref="KXE35:KXF35"/>
    <mergeCell ref="KXU35:KXV35"/>
    <mergeCell ref="KYK35:KYL35"/>
    <mergeCell ref="KZA35:KZB35"/>
    <mergeCell ref="KZQ35:KZR35"/>
    <mergeCell ref="LAG35:LAH35"/>
    <mergeCell ref="KTM35:KTN35"/>
    <mergeCell ref="KUC35:KUD35"/>
    <mergeCell ref="KUS35:KUT35"/>
    <mergeCell ref="KVI35:KVJ35"/>
    <mergeCell ref="KVY35:KVZ35"/>
    <mergeCell ref="KWO35:KWP35"/>
    <mergeCell ref="KPU35:KPV35"/>
    <mergeCell ref="KQK35:KQL35"/>
    <mergeCell ref="KRA35:KRB35"/>
    <mergeCell ref="KRQ35:KRR35"/>
    <mergeCell ref="KSG35:KSH35"/>
    <mergeCell ref="KSW35:KSX35"/>
    <mergeCell ref="KMC35:KMD35"/>
    <mergeCell ref="KMS35:KMT35"/>
    <mergeCell ref="KNI35:KNJ35"/>
    <mergeCell ref="KNY35:KNZ35"/>
    <mergeCell ref="KOO35:KOP35"/>
    <mergeCell ref="KPE35:KPF35"/>
    <mergeCell ref="KIK35:KIL35"/>
    <mergeCell ref="KJA35:KJB35"/>
    <mergeCell ref="KJQ35:KJR35"/>
    <mergeCell ref="KKG35:KKH35"/>
    <mergeCell ref="KKW35:KKX35"/>
    <mergeCell ref="KLM35:KLN35"/>
    <mergeCell ref="KES35:KET35"/>
    <mergeCell ref="KFI35:KFJ35"/>
    <mergeCell ref="KFY35:KFZ35"/>
    <mergeCell ref="KGO35:KGP35"/>
    <mergeCell ref="KHE35:KHF35"/>
    <mergeCell ref="KHU35:KHV35"/>
    <mergeCell ref="KBA35:KBB35"/>
    <mergeCell ref="KBQ35:KBR35"/>
    <mergeCell ref="KCG35:KCH35"/>
    <mergeCell ref="KCW35:KCX35"/>
    <mergeCell ref="KDM35:KDN35"/>
    <mergeCell ref="KEC35:KED35"/>
    <mergeCell ref="JXI35:JXJ35"/>
    <mergeCell ref="JXY35:JXZ35"/>
    <mergeCell ref="JYO35:JYP35"/>
    <mergeCell ref="JZE35:JZF35"/>
    <mergeCell ref="JZU35:JZV35"/>
    <mergeCell ref="KAK35:KAL35"/>
    <mergeCell ref="JTQ35:JTR35"/>
    <mergeCell ref="JUG35:JUH35"/>
    <mergeCell ref="JUW35:JUX35"/>
    <mergeCell ref="JVM35:JVN35"/>
    <mergeCell ref="JWC35:JWD35"/>
    <mergeCell ref="JWS35:JWT35"/>
    <mergeCell ref="JPY35:JPZ35"/>
    <mergeCell ref="JQO35:JQP35"/>
    <mergeCell ref="JRE35:JRF35"/>
    <mergeCell ref="JRU35:JRV35"/>
    <mergeCell ref="JSK35:JSL35"/>
    <mergeCell ref="JTA35:JTB35"/>
    <mergeCell ref="JMG35:JMH35"/>
    <mergeCell ref="JMW35:JMX35"/>
    <mergeCell ref="JNM35:JNN35"/>
    <mergeCell ref="JOC35:JOD35"/>
    <mergeCell ref="JOS35:JOT35"/>
    <mergeCell ref="JPI35:JPJ35"/>
    <mergeCell ref="JIO35:JIP35"/>
    <mergeCell ref="JJE35:JJF35"/>
    <mergeCell ref="JJU35:JJV35"/>
    <mergeCell ref="JKK35:JKL35"/>
    <mergeCell ref="JLA35:JLB35"/>
    <mergeCell ref="JLQ35:JLR35"/>
    <mergeCell ref="JEW35:JEX35"/>
    <mergeCell ref="JFM35:JFN35"/>
    <mergeCell ref="JGC35:JGD35"/>
    <mergeCell ref="JGS35:JGT35"/>
    <mergeCell ref="JHI35:JHJ35"/>
    <mergeCell ref="JHY35:JHZ35"/>
    <mergeCell ref="JBE35:JBF35"/>
    <mergeCell ref="JBU35:JBV35"/>
    <mergeCell ref="JCK35:JCL35"/>
    <mergeCell ref="JDA35:JDB35"/>
    <mergeCell ref="JDQ35:JDR35"/>
    <mergeCell ref="JEG35:JEH35"/>
    <mergeCell ref="IXM35:IXN35"/>
    <mergeCell ref="IYC35:IYD35"/>
    <mergeCell ref="IYS35:IYT35"/>
    <mergeCell ref="IZI35:IZJ35"/>
    <mergeCell ref="IZY35:IZZ35"/>
    <mergeCell ref="JAO35:JAP35"/>
    <mergeCell ref="ITU35:ITV35"/>
    <mergeCell ref="IUK35:IUL35"/>
    <mergeCell ref="IVA35:IVB35"/>
    <mergeCell ref="IVQ35:IVR35"/>
    <mergeCell ref="IWG35:IWH35"/>
    <mergeCell ref="IWW35:IWX35"/>
    <mergeCell ref="IQC35:IQD35"/>
    <mergeCell ref="IQS35:IQT35"/>
    <mergeCell ref="IRI35:IRJ35"/>
    <mergeCell ref="IRY35:IRZ35"/>
    <mergeCell ref="ISO35:ISP35"/>
    <mergeCell ref="ITE35:ITF35"/>
    <mergeCell ref="IMK35:IML35"/>
    <mergeCell ref="INA35:INB35"/>
    <mergeCell ref="INQ35:INR35"/>
    <mergeCell ref="IOG35:IOH35"/>
    <mergeCell ref="IOW35:IOX35"/>
    <mergeCell ref="IPM35:IPN35"/>
    <mergeCell ref="IIS35:IIT35"/>
    <mergeCell ref="IJI35:IJJ35"/>
    <mergeCell ref="IJY35:IJZ35"/>
    <mergeCell ref="IKO35:IKP35"/>
    <mergeCell ref="ILE35:ILF35"/>
    <mergeCell ref="ILU35:ILV35"/>
    <mergeCell ref="IFA35:IFB35"/>
    <mergeCell ref="IFQ35:IFR35"/>
    <mergeCell ref="IGG35:IGH35"/>
    <mergeCell ref="IGW35:IGX35"/>
    <mergeCell ref="IHM35:IHN35"/>
    <mergeCell ref="IIC35:IID35"/>
    <mergeCell ref="IBI35:IBJ35"/>
    <mergeCell ref="IBY35:IBZ35"/>
    <mergeCell ref="ICO35:ICP35"/>
    <mergeCell ref="IDE35:IDF35"/>
    <mergeCell ref="IDU35:IDV35"/>
    <mergeCell ref="IEK35:IEL35"/>
    <mergeCell ref="HXQ35:HXR35"/>
    <mergeCell ref="HYG35:HYH35"/>
    <mergeCell ref="HYW35:HYX35"/>
    <mergeCell ref="HZM35:HZN35"/>
    <mergeCell ref="IAC35:IAD35"/>
    <mergeCell ref="IAS35:IAT35"/>
    <mergeCell ref="HTY35:HTZ35"/>
    <mergeCell ref="HUO35:HUP35"/>
    <mergeCell ref="HVE35:HVF35"/>
    <mergeCell ref="HVU35:HVV35"/>
    <mergeCell ref="HWK35:HWL35"/>
    <mergeCell ref="HXA35:HXB35"/>
    <mergeCell ref="HQG35:HQH35"/>
    <mergeCell ref="HQW35:HQX35"/>
    <mergeCell ref="HRM35:HRN35"/>
    <mergeCell ref="HSC35:HSD35"/>
    <mergeCell ref="HSS35:HST35"/>
    <mergeCell ref="HTI35:HTJ35"/>
    <mergeCell ref="HMO35:HMP35"/>
    <mergeCell ref="HNE35:HNF35"/>
    <mergeCell ref="HNU35:HNV35"/>
    <mergeCell ref="HOK35:HOL35"/>
    <mergeCell ref="HPA35:HPB35"/>
    <mergeCell ref="HPQ35:HPR35"/>
    <mergeCell ref="HIW35:HIX35"/>
    <mergeCell ref="HJM35:HJN35"/>
    <mergeCell ref="HKC35:HKD35"/>
    <mergeCell ref="HKS35:HKT35"/>
    <mergeCell ref="HLI35:HLJ35"/>
    <mergeCell ref="HLY35:HLZ35"/>
    <mergeCell ref="HFE35:HFF35"/>
    <mergeCell ref="HFU35:HFV35"/>
    <mergeCell ref="HGK35:HGL35"/>
    <mergeCell ref="HHA35:HHB35"/>
    <mergeCell ref="HHQ35:HHR35"/>
    <mergeCell ref="HIG35:HIH35"/>
    <mergeCell ref="HBM35:HBN35"/>
    <mergeCell ref="HCC35:HCD35"/>
    <mergeCell ref="HCS35:HCT35"/>
    <mergeCell ref="HDI35:HDJ35"/>
    <mergeCell ref="HDY35:HDZ35"/>
    <mergeCell ref="HEO35:HEP35"/>
    <mergeCell ref="GXU35:GXV35"/>
    <mergeCell ref="GYK35:GYL35"/>
    <mergeCell ref="GZA35:GZB35"/>
    <mergeCell ref="GZQ35:GZR35"/>
    <mergeCell ref="HAG35:HAH35"/>
    <mergeCell ref="HAW35:HAX35"/>
    <mergeCell ref="GUC35:GUD35"/>
    <mergeCell ref="GUS35:GUT35"/>
    <mergeCell ref="GVI35:GVJ35"/>
    <mergeCell ref="GVY35:GVZ35"/>
    <mergeCell ref="GWO35:GWP35"/>
    <mergeCell ref="GXE35:GXF35"/>
    <mergeCell ref="GQK35:GQL35"/>
    <mergeCell ref="GRA35:GRB35"/>
    <mergeCell ref="GRQ35:GRR35"/>
    <mergeCell ref="GSG35:GSH35"/>
    <mergeCell ref="GSW35:GSX35"/>
    <mergeCell ref="GTM35:GTN35"/>
    <mergeCell ref="GMS35:GMT35"/>
    <mergeCell ref="GNI35:GNJ35"/>
    <mergeCell ref="GNY35:GNZ35"/>
    <mergeCell ref="GOO35:GOP35"/>
    <mergeCell ref="GPE35:GPF35"/>
    <mergeCell ref="GPU35:GPV35"/>
    <mergeCell ref="GJA35:GJB35"/>
    <mergeCell ref="GJQ35:GJR35"/>
    <mergeCell ref="GKG35:GKH35"/>
    <mergeCell ref="GKW35:GKX35"/>
    <mergeCell ref="GLM35:GLN35"/>
    <mergeCell ref="GMC35:GMD35"/>
    <mergeCell ref="GFI35:GFJ35"/>
    <mergeCell ref="GFY35:GFZ35"/>
    <mergeCell ref="GGO35:GGP35"/>
    <mergeCell ref="GHE35:GHF35"/>
    <mergeCell ref="GHU35:GHV35"/>
    <mergeCell ref="GIK35:GIL35"/>
    <mergeCell ref="GBQ35:GBR35"/>
    <mergeCell ref="GCG35:GCH35"/>
    <mergeCell ref="GCW35:GCX35"/>
    <mergeCell ref="GDM35:GDN35"/>
    <mergeCell ref="GEC35:GED35"/>
    <mergeCell ref="GES35:GET35"/>
    <mergeCell ref="FXY35:FXZ35"/>
    <mergeCell ref="FYO35:FYP35"/>
    <mergeCell ref="FZE35:FZF35"/>
    <mergeCell ref="FZU35:FZV35"/>
    <mergeCell ref="GAK35:GAL35"/>
    <mergeCell ref="GBA35:GBB35"/>
    <mergeCell ref="FUG35:FUH35"/>
    <mergeCell ref="FUW35:FUX35"/>
    <mergeCell ref="FVM35:FVN35"/>
    <mergeCell ref="FWC35:FWD35"/>
    <mergeCell ref="FWS35:FWT35"/>
    <mergeCell ref="FXI35:FXJ35"/>
    <mergeCell ref="FQO35:FQP35"/>
    <mergeCell ref="FRE35:FRF35"/>
    <mergeCell ref="FRU35:FRV35"/>
    <mergeCell ref="FSK35:FSL35"/>
    <mergeCell ref="FTA35:FTB35"/>
    <mergeCell ref="FTQ35:FTR35"/>
    <mergeCell ref="FMW35:FMX35"/>
    <mergeCell ref="FNM35:FNN35"/>
    <mergeCell ref="FOC35:FOD35"/>
    <mergeCell ref="FOS35:FOT35"/>
    <mergeCell ref="FPI35:FPJ35"/>
    <mergeCell ref="FPY35:FPZ35"/>
    <mergeCell ref="FJE35:FJF35"/>
    <mergeCell ref="FJU35:FJV35"/>
    <mergeCell ref="FKK35:FKL35"/>
    <mergeCell ref="FLA35:FLB35"/>
    <mergeCell ref="FLQ35:FLR35"/>
    <mergeCell ref="FMG35:FMH35"/>
    <mergeCell ref="FFM35:FFN35"/>
    <mergeCell ref="FGC35:FGD35"/>
    <mergeCell ref="FGS35:FGT35"/>
    <mergeCell ref="FHI35:FHJ35"/>
    <mergeCell ref="FHY35:FHZ35"/>
    <mergeCell ref="FIO35:FIP35"/>
    <mergeCell ref="FBU35:FBV35"/>
    <mergeCell ref="FCK35:FCL35"/>
    <mergeCell ref="FDA35:FDB35"/>
    <mergeCell ref="FDQ35:FDR35"/>
    <mergeCell ref="FEG35:FEH35"/>
    <mergeCell ref="FEW35:FEX35"/>
    <mergeCell ref="EYC35:EYD35"/>
    <mergeCell ref="EYS35:EYT35"/>
    <mergeCell ref="EZI35:EZJ35"/>
    <mergeCell ref="EZY35:EZZ35"/>
    <mergeCell ref="FAO35:FAP35"/>
    <mergeCell ref="FBE35:FBF35"/>
    <mergeCell ref="EUK35:EUL35"/>
    <mergeCell ref="EVA35:EVB35"/>
    <mergeCell ref="EVQ35:EVR35"/>
    <mergeCell ref="EWG35:EWH35"/>
    <mergeCell ref="EWW35:EWX35"/>
    <mergeCell ref="EXM35:EXN35"/>
    <mergeCell ref="EQS35:EQT35"/>
    <mergeCell ref="ERI35:ERJ35"/>
    <mergeCell ref="ERY35:ERZ35"/>
    <mergeCell ref="ESO35:ESP35"/>
    <mergeCell ref="ETE35:ETF35"/>
    <mergeCell ref="ETU35:ETV35"/>
    <mergeCell ref="ENA35:ENB35"/>
    <mergeCell ref="ENQ35:ENR35"/>
    <mergeCell ref="EOG35:EOH35"/>
    <mergeCell ref="EOW35:EOX35"/>
    <mergeCell ref="EPM35:EPN35"/>
    <mergeCell ref="EQC35:EQD35"/>
    <mergeCell ref="EJI35:EJJ35"/>
    <mergeCell ref="EJY35:EJZ35"/>
    <mergeCell ref="EKO35:EKP35"/>
    <mergeCell ref="ELE35:ELF35"/>
    <mergeCell ref="ELU35:ELV35"/>
    <mergeCell ref="EMK35:EML35"/>
    <mergeCell ref="EFQ35:EFR35"/>
    <mergeCell ref="EGG35:EGH35"/>
    <mergeCell ref="EGW35:EGX35"/>
    <mergeCell ref="EHM35:EHN35"/>
    <mergeCell ref="EIC35:EID35"/>
    <mergeCell ref="EIS35:EIT35"/>
    <mergeCell ref="EBY35:EBZ35"/>
    <mergeCell ref="ECO35:ECP35"/>
    <mergeCell ref="EDE35:EDF35"/>
    <mergeCell ref="EDU35:EDV35"/>
    <mergeCell ref="EEK35:EEL35"/>
    <mergeCell ref="EFA35:EFB35"/>
    <mergeCell ref="DYG35:DYH35"/>
    <mergeCell ref="DYW35:DYX35"/>
    <mergeCell ref="DZM35:DZN35"/>
    <mergeCell ref="EAC35:EAD35"/>
    <mergeCell ref="EAS35:EAT35"/>
    <mergeCell ref="EBI35:EBJ35"/>
    <mergeCell ref="DUO35:DUP35"/>
    <mergeCell ref="DVE35:DVF35"/>
    <mergeCell ref="DVU35:DVV35"/>
    <mergeCell ref="DWK35:DWL35"/>
    <mergeCell ref="DXA35:DXB35"/>
    <mergeCell ref="DXQ35:DXR35"/>
    <mergeCell ref="DQW35:DQX35"/>
    <mergeCell ref="DRM35:DRN35"/>
    <mergeCell ref="DSC35:DSD35"/>
    <mergeCell ref="DSS35:DST35"/>
    <mergeCell ref="DTI35:DTJ35"/>
    <mergeCell ref="DTY35:DTZ35"/>
    <mergeCell ref="DNE35:DNF35"/>
    <mergeCell ref="DNU35:DNV35"/>
    <mergeCell ref="DOK35:DOL35"/>
    <mergeCell ref="DPA35:DPB35"/>
    <mergeCell ref="DPQ35:DPR35"/>
    <mergeCell ref="DQG35:DQH35"/>
    <mergeCell ref="DJM35:DJN35"/>
    <mergeCell ref="DKC35:DKD35"/>
    <mergeCell ref="DKS35:DKT35"/>
    <mergeCell ref="DLI35:DLJ35"/>
    <mergeCell ref="DLY35:DLZ35"/>
    <mergeCell ref="DMO35:DMP35"/>
    <mergeCell ref="DFU35:DFV35"/>
    <mergeCell ref="DGK35:DGL35"/>
    <mergeCell ref="DHA35:DHB35"/>
    <mergeCell ref="DHQ35:DHR35"/>
    <mergeCell ref="DIG35:DIH35"/>
    <mergeCell ref="DIW35:DIX35"/>
    <mergeCell ref="DCC35:DCD35"/>
    <mergeCell ref="DCS35:DCT35"/>
    <mergeCell ref="DDI35:DDJ35"/>
    <mergeCell ref="DDY35:DDZ35"/>
    <mergeCell ref="DEO35:DEP35"/>
    <mergeCell ref="DFE35:DFF35"/>
    <mergeCell ref="CYK35:CYL35"/>
    <mergeCell ref="CZA35:CZB35"/>
    <mergeCell ref="CZQ35:CZR35"/>
    <mergeCell ref="DAG35:DAH35"/>
    <mergeCell ref="DAW35:DAX35"/>
    <mergeCell ref="DBM35:DBN35"/>
    <mergeCell ref="CUS35:CUT35"/>
    <mergeCell ref="CVI35:CVJ35"/>
    <mergeCell ref="CVY35:CVZ35"/>
    <mergeCell ref="CWO35:CWP35"/>
    <mergeCell ref="CXE35:CXF35"/>
    <mergeCell ref="CXU35:CXV35"/>
    <mergeCell ref="CRA35:CRB35"/>
    <mergeCell ref="CRQ35:CRR35"/>
    <mergeCell ref="CSG35:CSH35"/>
    <mergeCell ref="CSW35:CSX35"/>
    <mergeCell ref="CTM35:CTN35"/>
    <mergeCell ref="CUC35:CUD35"/>
    <mergeCell ref="CNI35:CNJ35"/>
    <mergeCell ref="CNY35:CNZ35"/>
    <mergeCell ref="COO35:COP35"/>
    <mergeCell ref="CPE35:CPF35"/>
    <mergeCell ref="CPU35:CPV35"/>
    <mergeCell ref="CQK35:CQL35"/>
    <mergeCell ref="CJQ35:CJR35"/>
    <mergeCell ref="CKG35:CKH35"/>
    <mergeCell ref="CKW35:CKX35"/>
    <mergeCell ref="CLM35:CLN35"/>
    <mergeCell ref="CMC35:CMD35"/>
    <mergeCell ref="CMS35:CMT35"/>
    <mergeCell ref="CFY35:CFZ35"/>
    <mergeCell ref="CGO35:CGP35"/>
    <mergeCell ref="CHE35:CHF35"/>
    <mergeCell ref="CHU35:CHV35"/>
    <mergeCell ref="CIK35:CIL35"/>
    <mergeCell ref="CJA35:CJB35"/>
    <mergeCell ref="CCG35:CCH35"/>
    <mergeCell ref="CCW35:CCX35"/>
    <mergeCell ref="CDM35:CDN35"/>
    <mergeCell ref="CEC35:CED35"/>
    <mergeCell ref="CES35:CET35"/>
    <mergeCell ref="CFI35:CFJ35"/>
    <mergeCell ref="BYO35:BYP35"/>
    <mergeCell ref="BZE35:BZF35"/>
    <mergeCell ref="BZU35:BZV35"/>
    <mergeCell ref="CAK35:CAL35"/>
    <mergeCell ref="CBA35:CBB35"/>
    <mergeCell ref="CBQ35:CBR35"/>
    <mergeCell ref="BUW35:BUX35"/>
    <mergeCell ref="BVM35:BVN35"/>
    <mergeCell ref="BWC35:BWD35"/>
    <mergeCell ref="BWS35:BWT35"/>
    <mergeCell ref="BXI35:BXJ35"/>
    <mergeCell ref="BXY35:BXZ35"/>
    <mergeCell ref="BRE35:BRF35"/>
    <mergeCell ref="BRU35:BRV35"/>
    <mergeCell ref="BSK35:BSL35"/>
    <mergeCell ref="BTA35:BTB35"/>
    <mergeCell ref="BTQ35:BTR35"/>
    <mergeCell ref="BUG35:BUH35"/>
    <mergeCell ref="BNM35:BNN35"/>
    <mergeCell ref="BOC35:BOD35"/>
    <mergeCell ref="BOS35:BOT35"/>
    <mergeCell ref="BPI35:BPJ35"/>
    <mergeCell ref="BPY35:BPZ35"/>
    <mergeCell ref="BQO35:BQP35"/>
    <mergeCell ref="BJU35:BJV35"/>
    <mergeCell ref="BKK35:BKL35"/>
    <mergeCell ref="BLA35:BLB35"/>
    <mergeCell ref="BLQ35:BLR35"/>
    <mergeCell ref="BMG35:BMH35"/>
    <mergeCell ref="BMW35:BMX35"/>
    <mergeCell ref="BGC35:BGD35"/>
    <mergeCell ref="BGS35:BGT35"/>
    <mergeCell ref="BHI35:BHJ35"/>
    <mergeCell ref="BHY35:BHZ35"/>
    <mergeCell ref="BIO35:BIP35"/>
    <mergeCell ref="BJE35:BJF35"/>
    <mergeCell ref="BCK35:BCL35"/>
    <mergeCell ref="BDA35:BDB35"/>
    <mergeCell ref="BDQ35:BDR35"/>
    <mergeCell ref="BEG35:BEH35"/>
    <mergeCell ref="BEW35:BEX35"/>
    <mergeCell ref="BFM35:BFN35"/>
    <mergeCell ref="AYS35:AYT35"/>
    <mergeCell ref="AZI35:AZJ35"/>
    <mergeCell ref="AZY35:AZZ35"/>
    <mergeCell ref="BAO35:BAP35"/>
    <mergeCell ref="BBE35:BBF35"/>
    <mergeCell ref="BBU35:BBV35"/>
    <mergeCell ref="AVA35:AVB35"/>
    <mergeCell ref="AVQ35:AVR35"/>
    <mergeCell ref="AWG35:AWH35"/>
    <mergeCell ref="AWW35:AWX35"/>
    <mergeCell ref="AXM35:AXN35"/>
    <mergeCell ref="AYC35:AYD35"/>
    <mergeCell ref="ARI35:ARJ35"/>
    <mergeCell ref="ARY35:ARZ35"/>
    <mergeCell ref="ASO35:ASP35"/>
    <mergeCell ref="ATE35:ATF35"/>
    <mergeCell ref="ATU35:ATV35"/>
    <mergeCell ref="AUK35:AUL35"/>
    <mergeCell ref="ANQ35:ANR35"/>
    <mergeCell ref="AOG35:AOH35"/>
    <mergeCell ref="AOW35:AOX35"/>
    <mergeCell ref="APM35:APN35"/>
    <mergeCell ref="AQC35:AQD35"/>
    <mergeCell ref="AQS35:AQT35"/>
    <mergeCell ref="AJY35:AJZ35"/>
    <mergeCell ref="AKO35:AKP35"/>
    <mergeCell ref="ALE35:ALF35"/>
    <mergeCell ref="ALU35:ALV35"/>
    <mergeCell ref="AMK35:AML35"/>
    <mergeCell ref="ANA35:ANB35"/>
    <mergeCell ref="AGG35:AGH35"/>
    <mergeCell ref="AGW35:AGX35"/>
    <mergeCell ref="AHM35:AHN35"/>
    <mergeCell ref="AIC35:AID35"/>
    <mergeCell ref="AIS35:AIT35"/>
    <mergeCell ref="AJI35:AJJ35"/>
    <mergeCell ref="ACO35:ACP35"/>
    <mergeCell ref="ADE35:ADF35"/>
    <mergeCell ref="ADU35:ADV35"/>
    <mergeCell ref="AEK35:AEL35"/>
    <mergeCell ref="AFA35:AFB35"/>
    <mergeCell ref="AFQ35:AFR35"/>
    <mergeCell ref="YW35:YX35"/>
    <mergeCell ref="ZM35:ZN35"/>
    <mergeCell ref="AAC35:AAD35"/>
    <mergeCell ref="AAS35:AAT35"/>
    <mergeCell ref="ABI35:ABJ35"/>
    <mergeCell ref="ABY35:ABZ35"/>
    <mergeCell ref="VE35:VF35"/>
    <mergeCell ref="VU35:VV35"/>
    <mergeCell ref="WK35:WL35"/>
    <mergeCell ref="XA35:XB35"/>
    <mergeCell ref="XQ35:XR35"/>
    <mergeCell ref="YG35:YH35"/>
    <mergeCell ref="RM35:RN35"/>
    <mergeCell ref="SC35:SD35"/>
    <mergeCell ref="SS35:ST35"/>
    <mergeCell ref="TI35:TJ35"/>
    <mergeCell ref="TY35:TZ35"/>
    <mergeCell ref="UO35:UP35"/>
    <mergeCell ref="NU35:NV35"/>
    <mergeCell ref="OK35:OL35"/>
    <mergeCell ref="PA35:PB35"/>
    <mergeCell ref="PQ35:PR35"/>
    <mergeCell ref="QG35:QH35"/>
    <mergeCell ref="QW35:QX35"/>
    <mergeCell ref="KC35:KD35"/>
    <mergeCell ref="KS35:KT35"/>
    <mergeCell ref="LI35:LJ35"/>
    <mergeCell ref="LY35:LZ35"/>
    <mergeCell ref="MO35:MP35"/>
    <mergeCell ref="NE35:NF35"/>
    <mergeCell ref="GK35:GL35"/>
    <mergeCell ref="HA35:HB35"/>
    <mergeCell ref="HQ35:HR35"/>
    <mergeCell ref="IG35:IH35"/>
    <mergeCell ref="IW35:IX35"/>
    <mergeCell ref="JM35:JN35"/>
    <mergeCell ref="CS35:CT35"/>
    <mergeCell ref="DI35:DJ35"/>
    <mergeCell ref="DY35:DZ35"/>
    <mergeCell ref="EO35:EP35"/>
    <mergeCell ref="FE35:FF35"/>
    <mergeCell ref="FU35:FV35"/>
    <mergeCell ref="XCS34:XCT34"/>
    <mergeCell ref="XDI34:XDJ34"/>
    <mergeCell ref="XDY34:XDZ34"/>
    <mergeCell ref="XEO34:XEP34"/>
    <mergeCell ref="A35:B35"/>
    <mergeCell ref="Q35:R35"/>
    <mergeCell ref="AG35:AH35"/>
    <mergeCell ref="AW35:AX35"/>
    <mergeCell ref="BM35:BN35"/>
    <mergeCell ref="CC35:CD35"/>
    <mergeCell ref="WZA34:WZB34"/>
    <mergeCell ref="WZQ34:WZR34"/>
    <mergeCell ref="XAG34:XAH34"/>
    <mergeCell ref="XAW34:XAX34"/>
    <mergeCell ref="XBM34:XBN34"/>
    <mergeCell ref="XCC34:XCD34"/>
    <mergeCell ref="WVI34:WVJ34"/>
    <mergeCell ref="WVY34:WVZ34"/>
    <mergeCell ref="WWO34:WWP34"/>
    <mergeCell ref="WXE34:WXF34"/>
    <mergeCell ref="WXU34:WXV34"/>
    <mergeCell ref="WYK34:WYL34"/>
    <mergeCell ref="WRQ34:WRR34"/>
    <mergeCell ref="WSG34:WSH34"/>
    <mergeCell ref="WSW34:WSX34"/>
    <mergeCell ref="WTM34:WTN34"/>
    <mergeCell ref="WUC34:WUD34"/>
    <mergeCell ref="WUS34:WUT34"/>
    <mergeCell ref="WNY34:WNZ34"/>
    <mergeCell ref="WOO34:WOP34"/>
    <mergeCell ref="WPE34:WPF34"/>
    <mergeCell ref="WPU34:WPV34"/>
    <mergeCell ref="WQK34:WQL34"/>
    <mergeCell ref="WRA34:WRB34"/>
    <mergeCell ref="WKG34:WKH34"/>
    <mergeCell ref="WKW34:WKX34"/>
    <mergeCell ref="WLM34:WLN34"/>
    <mergeCell ref="WMC34:WMD34"/>
    <mergeCell ref="WMS34:WMT34"/>
    <mergeCell ref="WNI34:WNJ34"/>
    <mergeCell ref="WGO34:WGP34"/>
    <mergeCell ref="WHE34:WHF34"/>
    <mergeCell ref="WHU34:WHV34"/>
    <mergeCell ref="WIK34:WIL34"/>
    <mergeCell ref="WJA34:WJB34"/>
    <mergeCell ref="WJQ34:WJR34"/>
    <mergeCell ref="WCW34:WCX34"/>
    <mergeCell ref="WDM34:WDN34"/>
    <mergeCell ref="WEC34:WED34"/>
    <mergeCell ref="WES34:WET34"/>
    <mergeCell ref="WFI34:WFJ34"/>
    <mergeCell ref="WFY34:WFZ34"/>
    <mergeCell ref="VZE34:VZF34"/>
    <mergeCell ref="VZU34:VZV34"/>
    <mergeCell ref="WAK34:WAL34"/>
    <mergeCell ref="WBA34:WBB34"/>
    <mergeCell ref="WBQ34:WBR34"/>
    <mergeCell ref="WCG34:WCH34"/>
    <mergeCell ref="VVM34:VVN34"/>
    <mergeCell ref="VWC34:VWD34"/>
    <mergeCell ref="VWS34:VWT34"/>
    <mergeCell ref="VXI34:VXJ34"/>
    <mergeCell ref="VXY34:VXZ34"/>
    <mergeCell ref="VYO34:VYP34"/>
    <mergeCell ref="VRU34:VRV34"/>
    <mergeCell ref="VSK34:VSL34"/>
    <mergeCell ref="VTA34:VTB34"/>
    <mergeCell ref="VTQ34:VTR34"/>
    <mergeCell ref="VUG34:VUH34"/>
    <mergeCell ref="VUW34:VUX34"/>
    <mergeCell ref="VOC34:VOD34"/>
    <mergeCell ref="VOS34:VOT34"/>
    <mergeCell ref="VPI34:VPJ34"/>
    <mergeCell ref="VPY34:VPZ34"/>
    <mergeCell ref="VQO34:VQP34"/>
    <mergeCell ref="VRE34:VRF34"/>
    <mergeCell ref="VKK34:VKL34"/>
    <mergeCell ref="VLA34:VLB34"/>
    <mergeCell ref="VLQ34:VLR34"/>
    <mergeCell ref="VMG34:VMH34"/>
    <mergeCell ref="VMW34:VMX34"/>
    <mergeCell ref="VNM34:VNN34"/>
    <mergeCell ref="VGS34:VGT34"/>
    <mergeCell ref="VHI34:VHJ34"/>
    <mergeCell ref="VHY34:VHZ34"/>
    <mergeCell ref="VIO34:VIP34"/>
    <mergeCell ref="VJE34:VJF34"/>
    <mergeCell ref="VJU34:VJV34"/>
    <mergeCell ref="VDA34:VDB34"/>
    <mergeCell ref="VDQ34:VDR34"/>
    <mergeCell ref="VEG34:VEH34"/>
    <mergeCell ref="VEW34:VEX34"/>
    <mergeCell ref="VFM34:VFN34"/>
    <mergeCell ref="VGC34:VGD34"/>
    <mergeCell ref="UZI34:UZJ34"/>
    <mergeCell ref="UZY34:UZZ34"/>
    <mergeCell ref="VAO34:VAP34"/>
    <mergeCell ref="VBE34:VBF34"/>
    <mergeCell ref="VBU34:VBV34"/>
    <mergeCell ref="VCK34:VCL34"/>
    <mergeCell ref="UVQ34:UVR34"/>
    <mergeCell ref="UWG34:UWH34"/>
    <mergeCell ref="UWW34:UWX34"/>
    <mergeCell ref="UXM34:UXN34"/>
    <mergeCell ref="UYC34:UYD34"/>
    <mergeCell ref="UYS34:UYT34"/>
    <mergeCell ref="URY34:URZ34"/>
    <mergeCell ref="USO34:USP34"/>
    <mergeCell ref="UTE34:UTF34"/>
    <mergeCell ref="UTU34:UTV34"/>
    <mergeCell ref="UUK34:UUL34"/>
    <mergeCell ref="UVA34:UVB34"/>
    <mergeCell ref="UOG34:UOH34"/>
    <mergeCell ref="UOW34:UOX34"/>
    <mergeCell ref="UPM34:UPN34"/>
    <mergeCell ref="UQC34:UQD34"/>
    <mergeCell ref="UQS34:UQT34"/>
    <mergeCell ref="URI34:URJ34"/>
    <mergeCell ref="UKO34:UKP34"/>
    <mergeCell ref="ULE34:ULF34"/>
    <mergeCell ref="ULU34:ULV34"/>
    <mergeCell ref="UMK34:UML34"/>
    <mergeCell ref="UNA34:UNB34"/>
    <mergeCell ref="UNQ34:UNR34"/>
    <mergeCell ref="UGW34:UGX34"/>
    <mergeCell ref="UHM34:UHN34"/>
    <mergeCell ref="UIC34:UID34"/>
    <mergeCell ref="UIS34:UIT34"/>
    <mergeCell ref="UJI34:UJJ34"/>
    <mergeCell ref="UJY34:UJZ34"/>
    <mergeCell ref="UDE34:UDF34"/>
    <mergeCell ref="UDU34:UDV34"/>
    <mergeCell ref="UEK34:UEL34"/>
    <mergeCell ref="UFA34:UFB34"/>
    <mergeCell ref="UFQ34:UFR34"/>
    <mergeCell ref="UGG34:UGH34"/>
    <mergeCell ref="TZM34:TZN34"/>
    <mergeCell ref="UAC34:UAD34"/>
    <mergeCell ref="UAS34:UAT34"/>
    <mergeCell ref="UBI34:UBJ34"/>
    <mergeCell ref="UBY34:UBZ34"/>
    <mergeCell ref="UCO34:UCP34"/>
    <mergeCell ref="TVU34:TVV34"/>
    <mergeCell ref="TWK34:TWL34"/>
    <mergeCell ref="TXA34:TXB34"/>
    <mergeCell ref="TXQ34:TXR34"/>
    <mergeCell ref="TYG34:TYH34"/>
    <mergeCell ref="TYW34:TYX34"/>
    <mergeCell ref="TSC34:TSD34"/>
    <mergeCell ref="TSS34:TST34"/>
    <mergeCell ref="TTI34:TTJ34"/>
    <mergeCell ref="TTY34:TTZ34"/>
    <mergeCell ref="TUO34:TUP34"/>
    <mergeCell ref="TVE34:TVF34"/>
    <mergeCell ref="TOK34:TOL34"/>
    <mergeCell ref="TPA34:TPB34"/>
    <mergeCell ref="TPQ34:TPR34"/>
    <mergeCell ref="TQG34:TQH34"/>
    <mergeCell ref="TQW34:TQX34"/>
    <mergeCell ref="TRM34:TRN34"/>
    <mergeCell ref="TKS34:TKT34"/>
    <mergeCell ref="TLI34:TLJ34"/>
    <mergeCell ref="TLY34:TLZ34"/>
    <mergeCell ref="TMO34:TMP34"/>
    <mergeCell ref="TNE34:TNF34"/>
    <mergeCell ref="TNU34:TNV34"/>
    <mergeCell ref="THA34:THB34"/>
    <mergeCell ref="THQ34:THR34"/>
    <mergeCell ref="TIG34:TIH34"/>
    <mergeCell ref="TIW34:TIX34"/>
    <mergeCell ref="TJM34:TJN34"/>
    <mergeCell ref="TKC34:TKD34"/>
    <mergeCell ref="TDI34:TDJ34"/>
    <mergeCell ref="TDY34:TDZ34"/>
    <mergeCell ref="TEO34:TEP34"/>
    <mergeCell ref="TFE34:TFF34"/>
    <mergeCell ref="TFU34:TFV34"/>
    <mergeCell ref="TGK34:TGL34"/>
    <mergeCell ref="SZQ34:SZR34"/>
    <mergeCell ref="TAG34:TAH34"/>
    <mergeCell ref="TAW34:TAX34"/>
    <mergeCell ref="TBM34:TBN34"/>
    <mergeCell ref="TCC34:TCD34"/>
    <mergeCell ref="TCS34:TCT34"/>
    <mergeCell ref="SVY34:SVZ34"/>
    <mergeCell ref="SWO34:SWP34"/>
    <mergeCell ref="SXE34:SXF34"/>
    <mergeCell ref="SXU34:SXV34"/>
    <mergeCell ref="SYK34:SYL34"/>
    <mergeCell ref="SZA34:SZB34"/>
    <mergeCell ref="SSG34:SSH34"/>
    <mergeCell ref="SSW34:SSX34"/>
    <mergeCell ref="STM34:STN34"/>
    <mergeCell ref="SUC34:SUD34"/>
    <mergeCell ref="SUS34:SUT34"/>
    <mergeCell ref="SVI34:SVJ34"/>
    <mergeCell ref="SOO34:SOP34"/>
    <mergeCell ref="SPE34:SPF34"/>
    <mergeCell ref="SPU34:SPV34"/>
    <mergeCell ref="SQK34:SQL34"/>
    <mergeCell ref="SRA34:SRB34"/>
    <mergeCell ref="SRQ34:SRR34"/>
    <mergeCell ref="SKW34:SKX34"/>
    <mergeCell ref="SLM34:SLN34"/>
    <mergeCell ref="SMC34:SMD34"/>
    <mergeCell ref="SMS34:SMT34"/>
    <mergeCell ref="SNI34:SNJ34"/>
    <mergeCell ref="SNY34:SNZ34"/>
    <mergeCell ref="SHE34:SHF34"/>
    <mergeCell ref="SHU34:SHV34"/>
    <mergeCell ref="SIK34:SIL34"/>
    <mergeCell ref="SJA34:SJB34"/>
    <mergeCell ref="SJQ34:SJR34"/>
    <mergeCell ref="SKG34:SKH34"/>
    <mergeCell ref="SDM34:SDN34"/>
    <mergeCell ref="SEC34:SED34"/>
    <mergeCell ref="SES34:SET34"/>
    <mergeCell ref="SFI34:SFJ34"/>
    <mergeCell ref="SFY34:SFZ34"/>
    <mergeCell ref="SGO34:SGP34"/>
    <mergeCell ref="RZU34:RZV34"/>
    <mergeCell ref="SAK34:SAL34"/>
    <mergeCell ref="SBA34:SBB34"/>
    <mergeCell ref="SBQ34:SBR34"/>
    <mergeCell ref="SCG34:SCH34"/>
    <mergeCell ref="SCW34:SCX34"/>
    <mergeCell ref="RWC34:RWD34"/>
    <mergeCell ref="RWS34:RWT34"/>
    <mergeCell ref="RXI34:RXJ34"/>
    <mergeCell ref="RXY34:RXZ34"/>
    <mergeCell ref="RYO34:RYP34"/>
    <mergeCell ref="RZE34:RZF34"/>
    <mergeCell ref="RSK34:RSL34"/>
    <mergeCell ref="RTA34:RTB34"/>
    <mergeCell ref="RTQ34:RTR34"/>
    <mergeCell ref="RUG34:RUH34"/>
    <mergeCell ref="RUW34:RUX34"/>
    <mergeCell ref="RVM34:RVN34"/>
    <mergeCell ref="ROS34:ROT34"/>
    <mergeCell ref="RPI34:RPJ34"/>
    <mergeCell ref="RPY34:RPZ34"/>
    <mergeCell ref="RQO34:RQP34"/>
    <mergeCell ref="RRE34:RRF34"/>
    <mergeCell ref="RRU34:RRV34"/>
    <mergeCell ref="RLA34:RLB34"/>
    <mergeCell ref="RLQ34:RLR34"/>
    <mergeCell ref="RMG34:RMH34"/>
    <mergeCell ref="RMW34:RMX34"/>
    <mergeCell ref="RNM34:RNN34"/>
    <mergeCell ref="ROC34:ROD34"/>
    <mergeCell ref="RHI34:RHJ34"/>
    <mergeCell ref="RHY34:RHZ34"/>
    <mergeCell ref="RIO34:RIP34"/>
    <mergeCell ref="RJE34:RJF34"/>
    <mergeCell ref="RJU34:RJV34"/>
    <mergeCell ref="RKK34:RKL34"/>
    <mergeCell ref="RDQ34:RDR34"/>
    <mergeCell ref="REG34:REH34"/>
    <mergeCell ref="REW34:REX34"/>
    <mergeCell ref="RFM34:RFN34"/>
    <mergeCell ref="RGC34:RGD34"/>
    <mergeCell ref="RGS34:RGT34"/>
    <mergeCell ref="QZY34:QZZ34"/>
    <mergeCell ref="RAO34:RAP34"/>
    <mergeCell ref="RBE34:RBF34"/>
    <mergeCell ref="RBU34:RBV34"/>
    <mergeCell ref="RCK34:RCL34"/>
    <mergeCell ref="RDA34:RDB34"/>
    <mergeCell ref="QWG34:QWH34"/>
    <mergeCell ref="QWW34:QWX34"/>
    <mergeCell ref="QXM34:QXN34"/>
    <mergeCell ref="QYC34:QYD34"/>
    <mergeCell ref="QYS34:QYT34"/>
    <mergeCell ref="QZI34:QZJ34"/>
    <mergeCell ref="QSO34:QSP34"/>
    <mergeCell ref="QTE34:QTF34"/>
    <mergeCell ref="QTU34:QTV34"/>
    <mergeCell ref="QUK34:QUL34"/>
    <mergeCell ref="QVA34:QVB34"/>
    <mergeCell ref="QVQ34:QVR34"/>
    <mergeCell ref="QOW34:QOX34"/>
    <mergeCell ref="QPM34:QPN34"/>
    <mergeCell ref="QQC34:QQD34"/>
    <mergeCell ref="QQS34:QQT34"/>
    <mergeCell ref="QRI34:QRJ34"/>
    <mergeCell ref="QRY34:QRZ34"/>
    <mergeCell ref="QLE34:QLF34"/>
    <mergeCell ref="QLU34:QLV34"/>
    <mergeCell ref="QMK34:QML34"/>
    <mergeCell ref="QNA34:QNB34"/>
    <mergeCell ref="QNQ34:QNR34"/>
    <mergeCell ref="QOG34:QOH34"/>
    <mergeCell ref="QHM34:QHN34"/>
    <mergeCell ref="QIC34:QID34"/>
    <mergeCell ref="QIS34:QIT34"/>
    <mergeCell ref="QJI34:QJJ34"/>
    <mergeCell ref="QJY34:QJZ34"/>
    <mergeCell ref="QKO34:QKP34"/>
    <mergeCell ref="QDU34:QDV34"/>
    <mergeCell ref="QEK34:QEL34"/>
    <mergeCell ref="QFA34:QFB34"/>
    <mergeCell ref="QFQ34:QFR34"/>
    <mergeCell ref="QGG34:QGH34"/>
    <mergeCell ref="QGW34:QGX34"/>
    <mergeCell ref="QAC34:QAD34"/>
    <mergeCell ref="QAS34:QAT34"/>
    <mergeCell ref="QBI34:QBJ34"/>
    <mergeCell ref="QBY34:QBZ34"/>
    <mergeCell ref="QCO34:QCP34"/>
    <mergeCell ref="QDE34:QDF34"/>
    <mergeCell ref="PWK34:PWL34"/>
    <mergeCell ref="PXA34:PXB34"/>
    <mergeCell ref="PXQ34:PXR34"/>
    <mergeCell ref="PYG34:PYH34"/>
    <mergeCell ref="PYW34:PYX34"/>
    <mergeCell ref="PZM34:PZN34"/>
    <mergeCell ref="PSS34:PST34"/>
    <mergeCell ref="PTI34:PTJ34"/>
    <mergeCell ref="PTY34:PTZ34"/>
    <mergeCell ref="PUO34:PUP34"/>
    <mergeCell ref="PVE34:PVF34"/>
    <mergeCell ref="PVU34:PVV34"/>
    <mergeCell ref="PPA34:PPB34"/>
    <mergeCell ref="PPQ34:PPR34"/>
    <mergeCell ref="PQG34:PQH34"/>
    <mergeCell ref="PQW34:PQX34"/>
    <mergeCell ref="PRM34:PRN34"/>
    <mergeCell ref="PSC34:PSD34"/>
    <mergeCell ref="PLI34:PLJ34"/>
    <mergeCell ref="PLY34:PLZ34"/>
    <mergeCell ref="PMO34:PMP34"/>
    <mergeCell ref="PNE34:PNF34"/>
    <mergeCell ref="PNU34:PNV34"/>
    <mergeCell ref="POK34:POL34"/>
    <mergeCell ref="PHQ34:PHR34"/>
    <mergeCell ref="PIG34:PIH34"/>
    <mergeCell ref="PIW34:PIX34"/>
    <mergeCell ref="PJM34:PJN34"/>
    <mergeCell ref="PKC34:PKD34"/>
    <mergeCell ref="PKS34:PKT34"/>
    <mergeCell ref="PDY34:PDZ34"/>
    <mergeCell ref="PEO34:PEP34"/>
    <mergeCell ref="PFE34:PFF34"/>
    <mergeCell ref="PFU34:PFV34"/>
    <mergeCell ref="PGK34:PGL34"/>
    <mergeCell ref="PHA34:PHB34"/>
    <mergeCell ref="PAG34:PAH34"/>
    <mergeCell ref="PAW34:PAX34"/>
    <mergeCell ref="PBM34:PBN34"/>
    <mergeCell ref="PCC34:PCD34"/>
    <mergeCell ref="PCS34:PCT34"/>
    <mergeCell ref="PDI34:PDJ34"/>
    <mergeCell ref="OWO34:OWP34"/>
    <mergeCell ref="OXE34:OXF34"/>
    <mergeCell ref="OXU34:OXV34"/>
    <mergeCell ref="OYK34:OYL34"/>
    <mergeCell ref="OZA34:OZB34"/>
    <mergeCell ref="OZQ34:OZR34"/>
    <mergeCell ref="OSW34:OSX34"/>
    <mergeCell ref="OTM34:OTN34"/>
    <mergeCell ref="OUC34:OUD34"/>
    <mergeCell ref="OUS34:OUT34"/>
    <mergeCell ref="OVI34:OVJ34"/>
    <mergeCell ref="OVY34:OVZ34"/>
    <mergeCell ref="OPE34:OPF34"/>
    <mergeCell ref="OPU34:OPV34"/>
    <mergeCell ref="OQK34:OQL34"/>
    <mergeCell ref="ORA34:ORB34"/>
    <mergeCell ref="ORQ34:ORR34"/>
    <mergeCell ref="OSG34:OSH34"/>
    <mergeCell ref="OLM34:OLN34"/>
    <mergeCell ref="OMC34:OMD34"/>
    <mergeCell ref="OMS34:OMT34"/>
    <mergeCell ref="ONI34:ONJ34"/>
    <mergeCell ref="ONY34:ONZ34"/>
    <mergeCell ref="OOO34:OOP34"/>
    <mergeCell ref="OHU34:OHV34"/>
    <mergeCell ref="OIK34:OIL34"/>
    <mergeCell ref="OJA34:OJB34"/>
    <mergeCell ref="OJQ34:OJR34"/>
    <mergeCell ref="OKG34:OKH34"/>
    <mergeCell ref="OKW34:OKX34"/>
    <mergeCell ref="OEC34:OED34"/>
    <mergeCell ref="OES34:OET34"/>
    <mergeCell ref="OFI34:OFJ34"/>
    <mergeCell ref="OFY34:OFZ34"/>
    <mergeCell ref="OGO34:OGP34"/>
    <mergeCell ref="OHE34:OHF34"/>
    <mergeCell ref="OAK34:OAL34"/>
    <mergeCell ref="OBA34:OBB34"/>
    <mergeCell ref="OBQ34:OBR34"/>
    <mergeCell ref="OCG34:OCH34"/>
    <mergeCell ref="OCW34:OCX34"/>
    <mergeCell ref="ODM34:ODN34"/>
    <mergeCell ref="NWS34:NWT34"/>
    <mergeCell ref="NXI34:NXJ34"/>
    <mergeCell ref="NXY34:NXZ34"/>
    <mergeCell ref="NYO34:NYP34"/>
    <mergeCell ref="NZE34:NZF34"/>
    <mergeCell ref="NZU34:NZV34"/>
    <mergeCell ref="NTA34:NTB34"/>
    <mergeCell ref="NTQ34:NTR34"/>
    <mergeCell ref="NUG34:NUH34"/>
    <mergeCell ref="NUW34:NUX34"/>
    <mergeCell ref="NVM34:NVN34"/>
    <mergeCell ref="NWC34:NWD34"/>
    <mergeCell ref="NPI34:NPJ34"/>
    <mergeCell ref="NPY34:NPZ34"/>
    <mergeCell ref="NQO34:NQP34"/>
    <mergeCell ref="NRE34:NRF34"/>
    <mergeCell ref="NRU34:NRV34"/>
    <mergeCell ref="NSK34:NSL34"/>
    <mergeCell ref="NLQ34:NLR34"/>
    <mergeCell ref="NMG34:NMH34"/>
    <mergeCell ref="NMW34:NMX34"/>
    <mergeCell ref="NNM34:NNN34"/>
    <mergeCell ref="NOC34:NOD34"/>
    <mergeCell ref="NOS34:NOT34"/>
    <mergeCell ref="NHY34:NHZ34"/>
    <mergeCell ref="NIO34:NIP34"/>
    <mergeCell ref="NJE34:NJF34"/>
    <mergeCell ref="NJU34:NJV34"/>
    <mergeCell ref="NKK34:NKL34"/>
    <mergeCell ref="NLA34:NLB34"/>
    <mergeCell ref="NEG34:NEH34"/>
    <mergeCell ref="NEW34:NEX34"/>
    <mergeCell ref="NFM34:NFN34"/>
    <mergeCell ref="NGC34:NGD34"/>
    <mergeCell ref="NGS34:NGT34"/>
    <mergeCell ref="NHI34:NHJ34"/>
    <mergeCell ref="NAO34:NAP34"/>
    <mergeCell ref="NBE34:NBF34"/>
    <mergeCell ref="NBU34:NBV34"/>
    <mergeCell ref="NCK34:NCL34"/>
    <mergeCell ref="NDA34:NDB34"/>
    <mergeCell ref="NDQ34:NDR34"/>
    <mergeCell ref="MWW34:MWX34"/>
    <mergeCell ref="MXM34:MXN34"/>
    <mergeCell ref="MYC34:MYD34"/>
    <mergeCell ref="MYS34:MYT34"/>
    <mergeCell ref="MZI34:MZJ34"/>
    <mergeCell ref="MZY34:MZZ34"/>
    <mergeCell ref="MTE34:MTF34"/>
    <mergeCell ref="MTU34:MTV34"/>
    <mergeCell ref="MUK34:MUL34"/>
    <mergeCell ref="MVA34:MVB34"/>
    <mergeCell ref="MVQ34:MVR34"/>
    <mergeCell ref="MWG34:MWH34"/>
    <mergeCell ref="MPM34:MPN34"/>
    <mergeCell ref="MQC34:MQD34"/>
    <mergeCell ref="MQS34:MQT34"/>
    <mergeCell ref="MRI34:MRJ34"/>
    <mergeCell ref="MRY34:MRZ34"/>
    <mergeCell ref="MSO34:MSP34"/>
    <mergeCell ref="MLU34:MLV34"/>
    <mergeCell ref="MMK34:MML34"/>
    <mergeCell ref="MNA34:MNB34"/>
    <mergeCell ref="MNQ34:MNR34"/>
    <mergeCell ref="MOG34:MOH34"/>
    <mergeCell ref="MOW34:MOX34"/>
    <mergeCell ref="MIC34:MID34"/>
    <mergeCell ref="MIS34:MIT34"/>
    <mergeCell ref="MJI34:MJJ34"/>
    <mergeCell ref="MJY34:MJZ34"/>
    <mergeCell ref="MKO34:MKP34"/>
    <mergeCell ref="MLE34:MLF34"/>
    <mergeCell ref="MEK34:MEL34"/>
    <mergeCell ref="MFA34:MFB34"/>
    <mergeCell ref="MFQ34:MFR34"/>
    <mergeCell ref="MGG34:MGH34"/>
    <mergeCell ref="MGW34:MGX34"/>
    <mergeCell ref="MHM34:MHN34"/>
    <mergeCell ref="MAS34:MAT34"/>
    <mergeCell ref="MBI34:MBJ34"/>
    <mergeCell ref="MBY34:MBZ34"/>
    <mergeCell ref="MCO34:MCP34"/>
    <mergeCell ref="MDE34:MDF34"/>
    <mergeCell ref="MDU34:MDV34"/>
    <mergeCell ref="LXA34:LXB34"/>
    <mergeCell ref="LXQ34:LXR34"/>
    <mergeCell ref="LYG34:LYH34"/>
    <mergeCell ref="LYW34:LYX34"/>
    <mergeCell ref="LZM34:LZN34"/>
    <mergeCell ref="MAC34:MAD34"/>
    <mergeCell ref="LTI34:LTJ34"/>
    <mergeCell ref="LTY34:LTZ34"/>
    <mergeCell ref="LUO34:LUP34"/>
    <mergeCell ref="LVE34:LVF34"/>
    <mergeCell ref="LVU34:LVV34"/>
    <mergeCell ref="LWK34:LWL34"/>
    <mergeCell ref="LPQ34:LPR34"/>
    <mergeCell ref="LQG34:LQH34"/>
    <mergeCell ref="LQW34:LQX34"/>
    <mergeCell ref="LRM34:LRN34"/>
    <mergeCell ref="LSC34:LSD34"/>
    <mergeCell ref="LSS34:LST34"/>
    <mergeCell ref="LLY34:LLZ34"/>
    <mergeCell ref="LMO34:LMP34"/>
    <mergeCell ref="LNE34:LNF34"/>
    <mergeCell ref="LNU34:LNV34"/>
    <mergeCell ref="LOK34:LOL34"/>
    <mergeCell ref="LPA34:LPB34"/>
    <mergeCell ref="LIG34:LIH34"/>
    <mergeCell ref="LIW34:LIX34"/>
    <mergeCell ref="LJM34:LJN34"/>
    <mergeCell ref="LKC34:LKD34"/>
    <mergeCell ref="LKS34:LKT34"/>
    <mergeCell ref="LLI34:LLJ34"/>
    <mergeCell ref="LEO34:LEP34"/>
    <mergeCell ref="LFE34:LFF34"/>
    <mergeCell ref="LFU34:LFV34"/>
    <mergeCell ref="LGK34:LGL34"/>
    <mergeCell ref="LHA34:LHB34"/>
    <mergeCell ref="LHQ34:LHR34"/>
    <mergeCell ref="LAW34:LAX34"/>
    <mergeCell ref="LBM34:LBN34"/>
    <mergeCell ref="LCC34:LCD34"/>
    <mergeCell ref="LCS34:LCT34"/>
    <mergeCell ref="LDI34:LDJ34"/>
    <mergeCell ref="LDY34:LDZ34"/>
    <mergeCell ref="KXE34:KXF34"/>
    <mergeCell ref="KXU34:KXV34"/>
    <mergeCell ref="KYK34:KYL34"/>
    <mergeCell ref="KZA34:KZB34"/>
    <mergeCell ref="KZQ34:KZR34"/>
    <mergeCell ref="LAG34:LAH34"/>
    <mergeCell ref="KTM34:KTN34"/>
    <mergeCell ref="KUC34:KUD34"/>
    <mergeCell ref="KUS34:KUT34"/>
    <mergeCell ref="KVI34:KVJ34"/>
    <mergeCell ref="KVY34:KVZ34"/>
    <mergeCell ref="KWO34:KWP34"/>
    <mergeCell ref="KPU34:KPV34"/>
    <mergeCell ref="KQK34:KQL34"/>
    <mergeCell ref="KRA34:KRB34"/>
    <mergeCell ref="KRQ34:KRR34"/>
    <mergeCell ref="KSG34:KSH34"/>
    <mergeCell ref="KSW34:KSX34"/>
    <mergeCell ref="KMC34:KMD34"/>
    <mergeCell ref="KMS34:KMT34"/>
    <mergeCell ref="KNI34:KNJ34"/>
    <mergeCell ref="KNY34:KNZ34"/>
    <mergeCell ref="KOO34:KOP34"/>
    <mergeCell ref="KPE34:KPF34"/>
    <mergeCell ref="KIK34:KIL34"/>
    <mergeCell ref="KJA34:KJB34"/>
    <mergeCell ref="KJQ34:KJR34"/>
    <mergeCell ref="KKG34:KKH34"/>
    <mergeCell ref="KKW34:KKX34"/>
    <mergeCell ref="KLM34:KLN34"/>
    <mergeCell ref="KES34:KET34"/>
    <mergeCell ref="KFI34:KFJ34"/>
    <mergeCell ref="KFY34:KFZ34"/>
    <mergeCell ref="KGO34:KGP34"/>
    <mergeCell ref="KHE34:KHF34"/>
    <mergeCell ref="KHU34:KHV34"/>
    <mergeCell ref="KBA34:KBB34"/>
    <mergeCell ref="KBQ34:KBR34"/>
    <mergeCell ref="KCG34:KCH34"/>
    <mergeCell ref="KCW34:KCX34"/>
    <mergeCell ref="KDM34:KDN34"/>
    <mergeCell ref="KEC34:KED34"/>
    <mergeCell ref="JXI34:JXJ34"/>
    <mergeCell ref="JXY34:JXZ34"/>
    <mergeCell ref="JYO34:JYP34"/>
    <mergeCell ref="JZE34:JZF34"/>
    <mergeCell ref="JZU34:JZV34"/>
    <mergeCell ref="KAK34:KAL34"/>
    <mergeCell ref="JTQ34:JTR34"/>
    <mergeCell ref="JUG34:JUH34"/>
    <mergeCell ref="JUW34:JUX34"/>
    <mergeCell ref="JVM34:JVN34"/>
    <mergeCell ref="JWC34:JWD34"/>
    <mergeCell ref="JWS34:JWT34"/>
    <mergeCell ref="JPY34:JPZ34"/>
    <mergeCell ref="JQO34:JQP34"/>
    <mergeCell ref="JRE34:JRF34"/>
    <mergeCell ref="JRU34:JRV34"/>
    <mergeCell ref="JSK34:JSL34"/>
    <mergeCell ref="JTA34:JTB34"/>
    <mergeCell ref="JMG34:JMH34"/>
    <mergeCell ref="JMW34:JMX34"/>
    <mergeCell ref="JNM34:JNN34"/>
    <mergeCell ref="JOC34:JOD34"/>
    <mergeCell ref="JOS34:JOT34"/>
    <mergeCell ref="JPI34:JPJ34"/>
    <mergeCell ref="JIO34:JIP34"/>
    <mergeCell ref="JJE34:JJF34"/>
    <mergeCell ref="JJU34:JJV34"/>
    <mergeCell ref="JKK34:JKL34"/>
    <mergeCell ref="JLA34:JLB34"/>
    <mergeCell ref="JLQ34:JLR34"/>
    <mergeCell ref="JEW34:JEX34"/>
    <mergeCell ref="JFM34:JFN34"/>
    <mergeCell ref="JGC34:JGD34"/>
    <mergeCell ref="JGS34:JGT34"/>
    <mergeCell ref="JHI34:JHJ34"/>
    <mergeCell ref="JHY34:JHZ34"/>
    <mergeCell ref="JBE34:JBF34"/>
    <mergeCell ref="JBU34:JBV34"/>
    <mergeCell ref="JCK34:JCL34"/>
    <mergeCell ref="JDA34:JDB34"/>
    <mergeCell ref="JDQ34:JDR34"/>
    <mergeCell ref="JEG34:JEH34"/>
    <mergeCell ref="IXM34:IXN34"/>
    <mergeCell ref="IYC34:IYD34"/>
    <mergeCell ref="IYS34:IYT34"/>
    <mergeCell ref="IZI34:IZJ34"/>
    <mergeCell ref="IZY34:IZZ34"/>
    <mergeCell ref="JAO34:JAP34"/>
    <mergeCell ref="ITU34:ITV34"/>
    <mergeCell ref="IUK34:IUL34"/>
    <mergeCell ref="IVA34:IVB34"/>
    <mergeCell ref="IVQ34:IVR34"/>
    <mergeCell ref="IWG34:IWH34"/>
    <mergeCell ref="IWW34:IWX34"/>
    <mergeCell ref="IQC34:IQD34"/>
    <mergeCell ref="IQS34:IQT34"/>
    <mergeCell ref="IRI34:IRJ34"/>
    <mergeCell ref="IRY34:IRZ34"/>
    <mergeCell ref="ISO34:ISP34"/>
    <mergeCell ref="ITE34:ITF34"/>
    <mergeCell ref="IMK34:IML34"/>
    <mergeCell ref="INA34:INB34"/>
    <mergeCell ref="INQ34:INR34"/>
    <mergeCell ref="IOG34:IOH34"/>
    <mergeCell ref="IOW34:IOX34"/>
    <mergeCell ref="IPM34:IPN34"/>
    <mergeCell ref="IIS34:IIT34"/>
    <mergeCell ref="IJI34:IJJ34"/>
    <mergeCell ref="IJY34:IJZ34"/>
    <mergeCell ref="IKO34:IKP34"/>
    <mergeCell ref="ILE34:ILF34"/>
    <mergeCell ref="ILU34:ILV34"/>
    <mergeCell ref="IFA34:IFB34"/>
    <mergeCell ref="IFQ34:IFR34"/>
    <mergeCell ref="IGG34:IGH34"/>
    <mergeCell ref="IGW34:IGX34"/>
    <mergeCell ref="IHM34:IHN34"/>
    <mergeCell ref="IIC34:IID34"/>
    <mergeCell ref="IBI34:IBJ34"/>
    <mergeCell ref="IBY34:IBZ34"/>
    <mergeCell ref="ICO34:ICP34"/>
    <mergeCell ref="IDE34:IDF34"/>
    <mergeCell ref="IDU34:IDV34"/>
    <mergeCell ref="IEK34:IEL34"/>
    <mergeCell ref="HXQ34:HXR34"/>
    <mergeCell ref="HYG34:HYH34"/>
    <mergeCell ref="HYW34:HYX34"/>
    <mergeCell ref="HZM34:HZN34"/>
    <mergeCell ref="IAC34:IAD34"/>
    <mergeCell ref="IAS34:IAT34"/>
    <mergeCell ref="HTY34:HTZ34"/>
    <mergeCell ref="HUO34:HUP34"/>
    <mergeCell ref="HVE34:HVF34"/>
    <mergeCell ref="HVU34:HVV34"/>
    <mergeCell ref="HWK34:HWL34"/>
    <mergeCell ref="HXA34:HXB34"/>
    <mergeCell ref="HQG34:HQH34"/>
    <mergeCell ref="HQW34:HQX34"/>
    <mergeCell ref="HRM34:HRN34"/>
    <mergeCell ref="HSC34:HSD34"/>
    <mergeCell ref="HSS34:HST34"/>
    <mergeCell ref="HTI34:HTJ34"/>
    <mergeCell ref="HMO34:HMP34"/>
    <mergeCell ref="HNE34:HNF34"/>
    <mergeCell ref="HNU34:HNV34"/>
    <mergeCell ref="HOK34:HOL34"/>
    <mergeCell ref="HPA34:HPB34"/>
    <mergeCell ref="HPQ34:HPR34"/>
    <mergeCell ref="HIW34:HIX34"/>
    <mergeCell ref="HJM34:HJN34"/>
    <mergeCell ref="HKC34:HKD34"/>
    <mergeCell ref="HKS34:HKT34"/>
    <mergeCell ref="HLI34:HLJ34"/>
    <mergeCell ref="HLY34:HLZ34"/>
    <mergeCell ref="HFE34:HFF34"/>
    <mergeCell ref="HFU34:HFV34"/>
    <mergeCell ref="HGK34:HGL34"/>
    <mergeCell ref="HHA34:HHB34"/>
    <mergeCell ref="HHQ34:HHR34"/>
    <mergeCell ref="HIG34:HIH34"/>
    <mergeCell ref="HBM34:HBN34"/>
    <mergeCell ref="HCC34:HCD34"/>
    <mergeCell ref="HCS34:HCT34"/>
    <mergeCell ref="HDI34:HDJ34"/>
    <mergeCell ref="HDY34:HDZ34"/>
    <mergeCell ref="HEO34:HEP34"/>
    <mergeCell ref="GXU34:GXV34"/>
    <mergeCell ref="GYK34:GYL34"/>
    <mergeCell ref="GZA34:GZB34"/>
    <mergeCell ref="GZQ34:GZR34"/>
    <mergeCell ref="HAG34:HAH34"/>
    <mergeCell ref="HAW34:HAX34"/>
    <mergeCell ref="GUC34:GUD34"/>
    <mergeCell ref="GUS34:GUT34"/>
    <mergeCell ref="GVI34:GVJ34"/>
    <mergeCell ref="GVY34:GVZ34"/>
    <mergeCell ref="GWO34:GWP34"/>
    <mergeCell ref="GXE34:GXF34"/>
    <mergeCell ref="GQK34:GQL34"/>
    <mergeCell ref="GRA34:GRB34"/>
    <mergeCell ref="GRQ34:GRR34"/>
    <mergeCell ref="GSG34:GSH34"/>
    <mergeCell ref="GSW34:GSX34"/>
    <mergeCell ref="GTM34:GTN34"/>
    <mergeCell ref="GMS34:GMT34"/>
    <mergeCell ref="GNI34:GNJ34"/>
    <mergeCell ref="GNY34:GNZ34"/>
    <mergeCell ref="GOO34:GOP34"/>
    <mergeCell ref="GPE34:GPF34"/>
    <mergeCell ref="GPU34:GPV34"/>
    <mergeCell ref="GJA34:GJB34"/>
    <mergeCell ref="GJQ34:GJR34"/>
    <mergeCell ref="GKG34:GKH34"/>
    <mergeCell ref="GKW34:GKX34"/>
    <mergeCell ref="GLM34:GLN34"/>
    <mergeCell ref="GMC34:GMD34"/>
    <mergeCell ref="GFI34:GFJ34"/>
    <mergeCell ref="GFY34:GFZ34"/>
    <mergeCell ref="GGO34:GGP34"/>
    <mergeCell ref="GHE34:GHF34"/>
    <mergeCell ref="GHU34:GHV34"/>
    <mergeCell ref="GIK34:GIL34"/>
    <mergeCell ref="GBQ34:GBR34"/>
    <mergeCell ref="GCG34:GCH34"/>
    <mergeCell ref="GCW34:GCX34"/>
    <mergeCell ref="GDM34:GDN34"/>
    <mergeCell ref="GEC34:GED34"/>
    <mergeCell ref="GES34:GET34"/>
    <mergeCell ref="FXY34:FXZ34"/>
    <mergeCell ref="FYO34:FYP34"/>
    <mergeCell ref="FZE34:FZF34"/>
    <mergeCell ref="FZU34:FZV34"/>
    <mergeCell ref="GAK34:GAL34"/>
    <mergeCell ref="GBA34:GBB34"/>
    <mergeCell ref="FUG34:FUH34"/>
    <mergeCell ref="FUW34:FUX34"/>
    <mergeCell ref="FVM34:FVN34"/>
    <mergeCell ref="FWC34:FWD34"/>
    <mergeCell ref="FWS34:FWT34"/>
    <mergeCell ref="FXI34:FXJ34"/>
    <mergeCell ref="FQO34:FQP34"/>
    <mergeCell ref="FRE34:FRF34"/>
    <mergeCell ref="FRU34:FRV34"/>
    <mergeCell ref="FSK34:FSL34"/>
    <mergeCell ref="FTA34:FTB34"/>
    <mergeCell ref="FTQ34:FTR34"/>
    <mergeCell ref="FMW34:FMX34"/>
    <mergeCell ref="FNM34:FNN34"/>
    <mergeCell ref="FOC34:FOD34"/>
    <mergeCell ref="FOS34:FOT34"/>
    <mergeCell ref="FPI34:FPJ34"/>
    <mergeCell ref="FPY34:FPZ34"/>
    <mergeCell ref="FJE34:FJF34"/>
    <mergeCell ref="FJU34:FJV34"/>
    <mergeCell ref="FKK34:FKL34"/>
    <mergeCell ref="FLA34:FLB34"/>
    <mergeCell ref="FLQ34:FLR34"/>
    <mergeCell ref="FMG34:FMH34"/>
    <mergeCell ref="FFM34:FFN34"/>
    <mergeCell ref="FGC34:FGD34"/>
    <mergeCell ref="FGS34:FGT34"/>
    <mergeCell ref="FHI34:FHJ34"/>
    <mergeCell ref="FHY34:FHZ34"/>
    <mergeCell ref="FIO34:FIP34"/>
    <mergeCell ref="FBU34:FBV34"/>
    <mergeCell ref="FCK34:FCL34"/>
    <mergeCell ref="FDA34:FDB34"/>
    <mergeCell ref="FDQ34:FDR34"/>
    <mergeCell ref="FEG34:FEH34"/>
    <mergeCell ref="FEW34:FEX34"/>
    <mergeCell ref="EYC34:EYD34"/>
    <mergeCell ref="EYS34:EYT34"/>
    <mergeCell ref="EZI34:EZJ34"/>
    <mergeCell ref="EZY34:EZZ34"/>
    <mergeCell ref="FAO34:FAP34"/>
    <mergeCell ref="FBE34:FBF34"/>
    <mergeCell ref="EUK34:EUL34"/>
    <mergeCell ref="EVA34:EVB34"/>
    <mergeCell ref="EVQ34:EVR34"/>
    <mergeCell ref="EWG34:EWH34"/>
    <mergeCell ref="EWW34:EWX34"/>
    <mergeCell ref="EXM34:EXN34"/>
    <mergeCell ref="EQS34:EQT34"/>
    <mergeCell ref="ERI34:ERJ34"/>
    <mergeCell ref="ERY34:ERZ34"/>
    <mergeCell ref="ESO34:ESP34"/>
    <mergeCell ref="ETE34:ETF34"/>
    <mergeCell ref="ETU34:ETV34"/>
    <mergeCell ref="ENA34:ENB34"/>
    <mergeCell ref="ENQ34:ENR34"/>
    <mergeCell ref="EOG34:EOH34"/>
    <mergeCell ref="EOW34:EOX34"/>
    <mergeCell ref="EPM34:EPN34"/>
    <mergeCell ref="EQC34:EQD34"/>
    <mergeCell ref="EJI34:EJJ34"/>
    <mergeCell ref="EJY34:EJZ34"/>
    <mergeCell ref="EKO34:EKP34"/>
    <mergeCell ref="ELE34:ELF34"/>
    <mergeCell ref="ELU34:ELV34"/>
    <mergeCell ref="EMK34:EML34"/>
    <mergeCell ref="EFQ34:EFR34"/>
    <mergeCell ref="EGG34:EGH34"/>
    <mergeCell ref="EGW34:EGX34"/>
    <mergeCell ref="EHM34:EHN34"/>
    <mergeCell ref="EIC34:EID34"/>
    <mergeCell ref="EIS34:EIT34"/>
    <mergeCell ref="EBY34:EBZ34"/>
    <mergeCell ref="ECO34:ECP34"/>
    <mergeCell ref="EDE34:EDF34"/>
    <mergeCell ref="EDU34:EDV34"/>
    <mergeCell ref="EEK34:EEL34"/>
    <mergeCell ref="EFA34:EFB34"/>
    <mergeCell ref="DYG34:DYH34"/>
    <mergeCell ref="DYW34:DYX34"/>
    <mergeCell ref="DZM34:DZN34"/>
    <mergeCell ref="EAC34:EAD34"/>
    <mergeCell ref="EAS34:EAT34"/>
    <mergeCell ref="EBI34:EBJ34"/>
    <mergeCell ref="DUO34:DUP34"/>
    <mergeCell ref="DVE34:DVF34"/>
    <mergeCell ref="DVU34:DVV34"/>
    <mergeCell ref="DWK34:DWL34"/>
    <mergeCell ref="DXA34:DXB34"/>
    <mergeCell ref="DXQ34:DXR34"/>
    <mergeCell ref="DQW34:DQX34"/>
    <mergeCell ref="DRM34:DRN34"/>
    <mergeCell ref="DSC34:DSD34"/>
    <mergeCell ref="DSS34:DST34"/>
    <mergeCell ref="DTI34:DTJ34"/>
    <mergeCell ref="DTY34:DTZ34"/>
    <mergeCell ref="DNE34:DNF34"/>
    <mergeCell ref="DNU34:DNV34"/>
    <mergeCell ref="DOK34:DOL34"/>
    <mergeCell ref="DPA34:DPB34"/>
    <mergeCell ref="DPQ34:DPR34"/>
    <mergeCell ref="DQG34:DQH34"/>
    <mergeCell ref="DJM34:DJN34"/>
    <mergeCell ref="DKC34:DKD34"/>
    <mergeCell ref="DKS34:DKT34"/>
    <mergeCell ref="DLI34:DLJ34"/>
    <mergeCell ref="DLY34:DLZ34"/>
    <mergeCell ref="DMO34:DMP34"/>
    <mergeCell ref="DFU34:DFV34"/>
    <mergeCell ref="DGK34:DGL34"/>
    <mergeCell ref="DHA34:DHB34"/>
    <mergeCell ref="DHQ34:DHR34"/>
    <mergeCell ref="DIG34:DIH34"/>
    <mergeCell ref="DIW34:DIX34"/>
    <mergeCell ref="DCC34:DCD34"/>
    <mergeCell ref="DCS34:DCT34"/>
    <mergeCell ref="DDI34:DDJ34"/>
    <mergeCell ref="DDY34:DDZ34"/>
    <mergeCell ref="DEO34:DEP34"/>
    <mergeCell ref="DFE34:DFF34"/>
    <mergeCell ref="CYK34:CYL34"/>
    <mergeCell ref="CZA34:CZB34"/>
    <mergeCell ref="CZQ34:CZR34"/>
    <mergeCell ref="DAG34:DAH34"/>
    <mergeCell ref="DAW34:DAX34"/>
    <mergeCell ref="DBM34:DBN34"/>
    <mergeCell ref="CUS34:CUT34"/>
    <mergeCell ref="CVI34:CVJ34"/>
    <mergeCell ref="CVY34:CVZ34"/>
    <mergeCell ref="CWO34:CWP34"/>
    <mergeCell ref="CXE34:CXF34"/>
    <mergeCell ref="CXU34:CXV34"/>
    <mergeCell ref="CRA34:CRB34"/>
    <mergeCell ref="CRQ34:CRR34"/>
    <mergeCell ref="CSG34:CSH34"/>
    <mergeCell ref="CSW34:CSX34"/>
    <mergeCell ref="CTM34:CTN34"/>
    <mergeCell ref="CUC34:CUD34"/>
    <mergeCell ref="CNI34:CNJ34"/>
    <mergeCell ref="CNY34:CNZ34"/>
    <mergeCell ref="COO34:COP34"/>
    <mergeCell ref="CPE34:CPF34"/>
    <mergeCell ref="CPU34:CPV34"/>
    <mergeCell ref="CQK34:CQL34"/>
    <mergeCell ref="CJQ34:CJR34"/>
    <mergeCell ref="CKG34:CKH34"/>
    <mergeCell ref="CKW34:CKX34"/>
    <mergeCell ref="CLM34:CLN34"/>
    <mergeCell ref="CMC34:CMD34"/>
    <mergeCell ref="CMS34:CMT34"/>
    <mergeCell ref="CFY34:CFZ34"/>
    <mergeCell ref="CGO34:CGP34"/>
    <mergeCell ref="CHE34:CHF34"/>
    <mergeCell ref="CHU34:CHV34"/>
    <mergeCell ref="CIK34:CIL34"/>
    <mergeCell ref="CJA34:CJB34"/>
    <mergeCell ref="CCG34:CCH34"/>
    <mergeCell ref="CCW34:CCX34"/>
    <mergeCell ref="CDM34:CDN34"/>
    <mergeCell ref="CEC34:CED34"/>
    <mergeCell ref="CES34:CET34"/>
    <mergeCell ref="CFI34:CFJ34"/>
    <mergeCell ref="BYO34:BYP34"/>
    <mergeCell ref="BZE34:BZF34"/>
    <mergeCell ref="BZU34:BZV34"/>
    <mergeCell ref="CAK34:CAL34"/>
    <mergeCell ref="CBA34:CBB34"/>
    <mergeCell ref="CBQ34:CBR34"/>
    <mergeCell ref="BUW34:BUX34"/>
    <mergeCell ref="BVM34:BVN34"/>
    <mergeCell ref="BWC34:BWD34"/>
    <mergeCell ref="BWS34:BWT34"/>
    <mergeCell ref="BXI34:BXJ34"/>
    <mergeCell ref="BXY34:BXZ34"/>
    <mergeCell ref="BRE34:BRF34"/>
    <mergeCell ref="BRU34:BRV34"/>
    <mergeCell ref="BSK34:BSL34"/>
    <mergeCell ref="BTA34:BTB34"/>
    <mergeCell ref="BTQ34:BTR34"/>
    <mergeCell ref="BUG34:BUH34"/>
    <mergeCell ref="BNM34:BNN34"/>
    <mergeCell ref="BOC34:BOD34"/>
    <mergeCell ref="BOS34:BOT34"/>
    <mergeCell ref="BPI34:BPJ34"/>
    <mergeCell ref="BPY34:BPZ34"/>
    <mergeCell ref="BQO34:BQP34"/>
    <mergeCell ref="BJU34:BJV34"/>
    <mergeCell ref="BKK34:BKL34"/>
    <mergeCell ref="BLA34:BLB34"/>
    <mergeCell ref="BLQ34:BLR34"/>
    <mergeCell ref="BMG34:BMH34"/>
    <mergeCell ref="BMW34:BMX34"/>
    <mergeCell ref="BGC34:BGD34"/>
    <mergeCell ref="BGS34:BGT34"/>
    <mergeCell ref="BHI34:BHJ34"/>
    <mergeCell ref="BHY34:BHZ34"/>
    <mergeCell ref="BIO34:BIP34"/>
    <mergeCell ref="BJE34:BJF34"/>
    <mergeCell ref="BCK34:BCL34"/>
    <mergeCell ref="BDA34:BDB34"/>
    <mergeCell ref="BDQ34:BDR34"/>
    <mergeCell ref="BEG34:BEH34"/>
    <mergeCell ref="BEW34:BEX34"/>
    <mergeCell ref="BFM34:BFN34"/>
    <mergeCell ref="AYS34:AYT34"/>
    <mergeCell ref="AZI34:AZJ34"/>
    <mergeCell ref="AZY34:AZZ34"/>
    <mergeCell ref="BAO34:BAP34"/>
    <mergeCell ref="BBE34:BBF34"/>
    <mergeCell ref="BBU34:BBV34"/>
    <mergeCell ref="AVA34:AVB34"/>
    <mergeCell ref="AVQ34:AVR34"/>
    <mergeCell ref="AWG34:AWH34"/>
    <mergeCell ref="AWW34:AWX34"/>
    <mergeCell ref="AXM34:AXN34"/>
    <mergeCell ref="AYC34:AYD34"/>
    <mergeCell ref="ARI34:ARJ34"/>
    <mergeCell ref="ARY34:ARZ34"/>
    <mergeCell ref="ASO34:ASP34"/>
    <mergeCell ref="ATE34:ATF34"/>
    <mergeCell ref="ATU34:ATV34"/>
    <mergeCell ref="AUK34:AUL34"/>
    <mergeCell ref="ANQ34:ANR34"/>
    <mergeCell ref="AOG34:AOH34"/>
    <mergeCell ref="AOW34:AOX34"/>
    <mergeCell ref="APM34:APN34"/>
    <mergeCell ref="AQC34:AQD34"/>
    <mergeCell ref="AQS34:AQT34"/>
    <mergeCell ref="AJY34:AJZ34"/>
    <mergeCell ref="AKO34:AKP34"/>
    <mergeCell ref="ALE34:ALF34"/>
    <mergeCell ref="ALU34:ALV34"/>
    <mergeCell ref="AMK34:AML34"/>
    <mergeCell ref="ANA34:ANB34"/>
    <mergeCell ref="AGG34:AGH34"/>
    <mergeCell ref="AGW34:AGX34"/>
    <mergeCell ref="AHM34:AHN34"/>
    <mergeCell ref="AIC34:AID34"/>
    <mergeCell ref="AIS34:AIT34"/>
    <mergeCell ref="AJI34:AJJ34"/>
    <mergeCell ref="ACO34:ACP34"/>
    <mergeCell ref="ADE34:ADF34"/>
    <mergeCell ref="ADU34:ADV34"/>
    <mergeCell ref="AEK34:AEL34"/>
    <mergeCell ref="AFA34:AFB34"/>
    <mergeCell ref="AFQ34:AFR34"/>
    <mergeCell ref="YW34:YX34"/>
    <mergeCell ref="ZM34:ZN34"/>
    <mergeCell ref="AAC34:AAD34"/>
    <mergeCell ref="AAS34:AAT34"/>
    <mergeCell ref="ABI34:ABJ34"/>
    <mergeCell ref="ABY34:ABZ34"/>
    <mergeCell ref="VE34:VF34"/>
    <mergeCell ref="VU34:VV34"/>
    <mergeCell ref="WK34:WL34"/>
    <mergeCell ref="XA34:XB34"/>
    <mergeCell ref="XQ34:XR34"/>
    <mergeCell ref="YG34:YH34"/>
    <mergeCell ref="RM34:RN34"/>
    <mergeCell ref="SC34:SD34"/>
    <mergeCell ref="SS34:ST34"/>
    <mergeCell ref="TI34:TJ34"/>
    <mergeCell ref="TY34:TZ34"/>
    <mergeCell ref="UO34:UP34"/>
    <mergeCell ref="NU34:NV34"/>
    <mergeCell ref="OK34:OL34"/>
    <mergeCell ref="PA34:PB34"/>
    <mergeCell ref="PQ34:PR34"/>
    <mergeCell ref="QG34:QH34"/>
    <mergeCell ref="QW34:QX34"/>
    <mergeCell ref="KC34:KD34"/>
    <mergeCell ref="KS34:KT34"/>
    <mergeCell ref="LI34:LJ34"/>
    <mergeCell ref="LY34:LZ34"/>
    <mergeCell ref="MO34:MP34"/>
    <mergeCell ref="NE34:NF34"/>
    <mergeCell ref="GK34:GL34"/>
    <mergeCell ref="HA34:HB34"/>
    <mergeCell ref="HQ34:HR34"/>
    <mergeCell ref="IG34:IH34"/>
    <mergeCell ref="IW34:IX34"/>
    <mergeCell ref="JM34:JN34"/>
    <mergeCell ref="CS34:CT34"/>
    <mergeCell ref="DI34:DJ34"/>
    <mergeCell ref="DY34:DZ34"/>
    <mergeCell ref="EO34:EP34"/>
    <mergeCell ref="FE34:FF34"/>
    <mergeCell ref="FU34:FV34"/>
    <mergeCell ref="XDI32:XDJ32"/>
    <mergeCell ref="XDY32:XDZ32"/>
    <mergeCell ref="XEO32:XEP32"/>
    <mergeCell ref="A33:B33"/>
    <mergeCell ref="A34:B34"/>
    <mergeCell ref="Q34:R34"/>
    <mergeCell ref="AG34:AH34"/>
    <mergeCell ref="AW34:AX34"/>
    <mergeCell ref="BM34:BN34"/>
    <mergeCell ref="CC34:CD34"/>
    <mergeCell ref="WZQ32:WZR32"/>
    <mergeCell ref="XAG32:XAH32"/>
    <mergeCell ref="XAW32:XAX32"/>
    <mergeCell ref="XBM32:XBN32"/>
    <mergeCell ref="XCC32:XCD32"/>
    <mergeCell ref="XCS32:XCT32"/>
    <mergeCell ref="WVY32:WVZ32"/>
    <mergeCell ref="WWO32:WWP32"/>
    <mergeCell ref="WXE32:WXF32"/>
    <mergeCell ref="WXU32:WXV32"/>
    <mergeCell ref="WYK32:WYL32"/>
    <mergeCell ref="WZA32:WZB32"/>
    <mergeCell ref="WSG32:WSH32"/>
    <mergeCell ref="WSW32:WSX32"/>
    <mergeCell ref="WTM32:WTN32"/>
    <mergeCell ref="WUC32:WUD32"/>
    <mergeCell ref="WUS32:WUT32"/>
    <mergeCell ref="WVI32:WVJ32"/>
    <mergeCell ref="WOO32:WOP32"/>
    <mergeCell ref="WPE32:WPF32"/>
    <mergeCell ref="WPU32:WPV32"/>
    <mergeCell ref="WQK32:WQL32"/>
    <mergeCell ref="WRA32:WRB32"/>
    <mergeCell ref="WRQ32:WRR32"/>
    <mergeCell ref="WKW32:WKX32"/>
    <mergeCell ref="WLM32:WLN32"/>
    <mergeCell ref="WMC32:WMD32"/>
    <mergeCell ref="WMS32:WMT32"/>
    <mergeCell ref="WNI32:WNJ32"/>
    <mergeCell ref="WNY32:WNZ32"/>
    <mergeCell ref="WHE32:WHF32"/>
    <mergeCell ref="WHU32:WHV32"/>
    <mergeCell ref="WIK32:WIL32"/>
    <mergeCell ref="WJA32:WJB32"/>
    <mergeCell ref="WJQ32:WJR32"/>
    <mergeCell ref="WKG32:WKH32"/>
    <mergeCell ref="WDM32:WDN32"/>
    <mergeCell ref="WEC32:WED32"/>
    <mergeCell ref="WES32:WET32"/>
    <mergeCell ref="WFI32:WFJ32"/>
    <mergeCell ref="WFY32:WFZ32"/>
    <mergeCell ref="WGO32:WGP32"/>
    <mergeCell ref="VZU32:VZV32"/>
    <mergeCell ref="WAK32:WAL32"/>
    <mergeCell ref="WBA32:WBB32"/>
    <mergeCell ref="WBQ32:WBR32"/>
    <mergeCell ref="WCG32:WCH32"/>
    <mergeCell ref="WCW32:WCX32"/>
    <mergeCell ref="VWC32:VWD32"/>
    <mergeCell ref="VWS32:VWT32"/>
    <mergeCell ref="VXI32:VXJ32"/>
    <mergeCell ref="VXY32:VXZ32"/>
    <mergeCell ref="VYO32:VYP32"/>
    <mergeCell ref="VZE32:VZF32"/>
    <mergeCell ref="VSK32:VSL32"/>
    <mergeCell ref="VTA32:VTB32"/>
    <mergeCell ref="VTQ32:VTR32"/>
    <mergeCell ref="VUG32:VUH32"/>
    <mergeCell ref="VUW32:VUX32"/>
    <mergeCell ref="VVM32:VVN32"/>
    <mergeCell ref="VOS32:VOT32"/>
    <mergeCell ref="VPI32:VPJ32"/>
    <mergeCell ref="VPY32:VPZ32"/>
    <mergeCell ref="VQO32:VQP32"/>
    <mergeCell ref="VRE32:VRF32"/>
    <mergeCell ref="VRU32:VRV32"/>
    <mergeCell ref="VLA32:VLB32"/>
    <mergeCell ref="VLQ32:VLR32"/>
    <mergeCell ref="VMG32:VMH32"/>
    <mergeCell ref="VMW32:VMX32"/>
    <mergeCell ref="VNM32:VNN32"/>
    <mergeCell ref="VOC32:VOD32"/>
    <mergeCell ref="VHI32:VHJ32"/>
    <mergeCell ref="VHY32:VHZ32"/>
    <mergeCell ref="VIO32:VIP32"/>
    <mergeCell ref="VJE32:VJF32"/>
    <mergeCell ref="VJU32:VJV32"/>
    <mergeCell ref="VKK32:VKL32"/>
    <mergeCell ref="VDQ32:VDR32"/>
    <mergeCell ref="VEG32:VEH32"/>
    <mergeCell ref="VEW32:VEX32"/>
    <mergeCell ref="VFM32:VFN32"/>
    <mergeCell ref="VGC32:VGD32"/>
    <mergeCell ref="VGS32:VGT32"/>
    <mergeCell ref="UZY32:UZZ32"/>
    <mergeCell ref="VAO32:VAP32"/>
    <mergeCell ref="VBE32:VBF32"/>
    <mergeCell ref="VBU32:VBV32"/>
    <mergeCell ref="VCK32:VCL32"/>
    <mergeCell ref="VDA32:VDB32"/>
    <mergeCell ref="UWG32:UWH32"/>
    <mergeCell ref="UWW32:UWX32"/>
    <mergeCell ref="UXM32:UXN32"/>
    <mergeCell ref="UYC32:UYD32"/>
    <mergeCell ref="UYS32:UYT32"/>
    <mergeCell ref="UZI32:UZJ32"/>
    <mergeCell ref="USO32:USP32"/>
    <mergeCell ref="UTE32:UTF32"/>
    <mergeCell ref="UTU32:UTV32"/>
    <mergeCell ref="UUK32:UUL32"/>
    <mergeCell ref="UVA32:UVB32"/>
    <mergeCell ref="UVQ32:UVR32"/>
    <mergeCell ref="UOW32:UOX32"/>
    <mergeCell ref="UPM32:UPN32"/>
    <mergeCell ref="UQC32:UQD32"/>
    <mergeCell ref="UQS32:UQT32"/>
    <mergeCell ref="URI32:URJ32"/>
    <mergeCell ref="URY32:URZ32"/>
    <mergeCell ref="ULE32:ULF32"/>
    <mergeCell ref="ULU32:ULV32"/>
    <mergeCell ref="UMK32:UML32"/>
    <mergeCell ref="UNA32:UNB32"/>
    <mergeCell ref="UNQ32:UNR32"/>
    <mergeCell ref="UOG32:UOH32"/>
    <mergeCell ref="UHM32:UHN32"/>
    <mergeCell ref="UIC32:UID32"/>
    <mergeCell ref="UIS32:UIT32"/>
    <mergeCell ref="UJI32:UJJ32"/>
    <mergeCell ref="UJY32:UJZ32"/>
    <mergeCell ref="UKO32:UKP32"/>
    <mergeCell ref="UDU32:UDV32"/>
    <mergeCell ref="UEK32:UEL32"/>
    <mergeCell ref="UFA32:UFB32"/>
    <mergeCell ref="UFQ32:UFR32"/>
    <mergeCell ref="UGG32:UGH32"/>
    <mergeCell ref="UGW32:UGX32"/>
    <mergeCell ref="UAC32:UAD32"/>
    <mergeCell ref="UAS32:UAT32"/>
    <mergeCell ref="UBI32:UBJ32"/>
    <mergeCell ref="UBY32:UBZ32"/>
    <mergeCell ref="UCO32:UCP32"/>
    <mergeCell ref="UDE32:UDF32"/>
    <mergeCell ref="TWK32:TWL32"/>
    <mergeCell ref="TXA32:TXB32"/>
    <mergeCell ref="TXQ32:TXR32"/>
    <mergeCell ref="TYG32:TYH32"/>
    <mergeCell ref="TYW32:TYX32"/>
    <mergeCell ref="TZM32:TZN32"/>
    <mergeCell ref="TSS32:TST32"/>
    <mergeCell ref="TTI32:TTJ32"/>
    <mergeCell ref="TTY32:TTZ32"/>
    <mergeCell ref="TUO32:TUP32"/>
    <mergeCell ref="TVE32:TVF32"/>
    <mergeCell ref="TVU32:TVV32"/>
    <mergeCell ref="TPA32:TPB32"/>
    <mergeCell ref="TPQ32:TPR32"/>
    <mergeCell ref="TQG32:TQH32"/>
    <mergeCell ref="TQW32:TQX32"/>
    <mergeCell ref="TRM32:TRN32"/>
    <mergeCell ref="TSC32:TSD32"/>
    <mergeCell ref="TLI32:TLJ32"/>
    <mergeCell ref="TLY32:TLZ32"/>
    <mergeCell ref="TMO32:TMP32"/>
    <mergeCell ref="TNE32:TNF32"/>
    <mergeCell ref="TNU32:TNV32"/>
    <mergeCell ref="TOK32:TOL32"/>
    <mergeCell ref="THQ32:THR32"/>
    <mergeCell ref="TIG32:TIH32"/>
    <mergeCell ref="TIW32:TIX32"/>
    <mergeCell ref="TJM32:TJN32"/>
    <mergeCell ref="TKC32:TKD32"/>
    <mergeCell ref="TKS32:TKT32"/>
    <mergeCell ref="TDY32:TDZ32"/>
    <mergeCell ref="TEO32:TEP32"/>
    <mergeCell ref="TFE32:TFF32"/>
    <mergeCell ref="TFU32:TFV32"/>
    <mergeCell ref="TGK32:TGL32"/>
    <mergeCell ref="THA32:THB32"/>
    <mergeCell ref="TAG32:TAH32"/>
    <mergeCell ref="TAW32:TAX32"/>
    <mergeCell ref="TBM32:TBN32"/>
    <mergeCell ref="TCC32:TCD32"/>
    <mergeCell ref="TCS32:TCT32"/>
    <mergeCell ref="TDI32:TDJ32"/>
    <mergeCell ref="SWO32:SWP32"/>
    <mergeCell ref="SXE32:SXF32"/>
    <mergeCell ref="SXU32:SXV32"/>
    <mergeCell ref="SYK32:SYL32"/>
    <mergeCell ref="SZA32:SZB32"/>
    <mergeCell ref="SZQ32:SZR32"/>
    <mergeCell ref="SSW32:SSX32"/>
    <mergeCell ref="STM32:STN32"/>
    <mergeCell ref="SUC32:SUD32"/>
    <mergeCell ref="SUS32:SUT32"/>
    <mergeCell ref="SVI32:SVJ32"/>
    <mergeCell ref="SVY32:SVZ32"/>
    <mergeCell ref="SPE32:SPF32"/>
    <mergeCell ref="SPU32:SPV32"/>
    <mergeCell ref="SQK32:SQL32"/>
    <mergeCell ref="SRA32:SRB32"/>
    <mergeCell ref="SRQ32:SRR32"/>
    <mergeCell ref="SSG32:SSH32"/>
    <mergeCell ref="SLM32:SLN32"/>
    <mergeCell ref="SMC32:SMD32"/>
    <mergeCell ref="SMS32:SMT32"/>
    <mergeCell ref="SNI32:SNJ32"/>
    <mergeCell ref="SNY32:SNZ32"/>
    <mergeCell ref="SOO32:SOP32"/>
    <mergeCell ref="SHU32:SHV32"/>
    <mergeCell ref="SIK32:SIL32"/>
    <mergeCell ref="SJA32:SJB32"/>
    <mergeCell ref="SJQ32:SJR32"/>
    <mergeCell ref="SKG32:SKH32"/>
    <mergeCell ref="SKW32:SKX32"/>
    <mergeCell ref="SEC32:SED32"/>
    <mergeCell ref="SES32:SET32"/>
    <mergeCell ref="SFI32:SFJ32"/>
    <mergeCell ref="SFY32:SFZ32"/>
    <mergeCell ref="SGO32:SGP32"/>
    <mergeCell ref="SHE32:SHF32"/>
    <mergeCell ref="SAK32:SAL32"/>
    <mergeCell ref="SBA32:SBB32"/>
    <mergeCell ref="SBQ32:SBR32"/>
    <mergeCell ref="SCG32:SCH32"/>
    <mergeCell ref="SCW32:SCX32"/>
    <mergeCell ref="SDM32:SDN32"/>
    <mergeCell ref="RWS32:RWT32"/>
    <mergeCell ref="RXI32:RXJ32"/>
    <mergeCell ref="RXY32:RXZ32"/>
    <mergeCell ref="RYO32:RYP32"/>
    <mergeCell ref="RZE32:RZF32"/>
    <mergeCell ref="RZU32:RZV32"/>
    <mergeCell ref="RTA32:RTB32"/>
    <mergeCell ref="RTQ32:RTR32"/>
    <mergeCell ref="RUG32:RUH32"/>
    <mergeCell ref="RUW32:RUX32"/>
    <mergeCell ref="RVM32:RVN32"/>
    <mergeCell ref="RWC32:RWD32"/>
    <mergeCell ref="RPI32:RPJ32"/>
    <mergeCell ref="RPY32:RPZ32"/>
    <mergeCell ref="RQO32:RQP32"/>
    <mergeCell ref="RRE32:RRF32"/>
    <mergeCell ref="RRU32:RRV32"/>
    <mergeCell ref="RSK32:RSL32"/>
    <mergeCell ref="RLQ32:RLR32"/>
    <mergeCell ref="RMG32:RMH32"/>
    <mergeCell ref="RMW32:RMX32"/>
    <mergeCell ref="RNM32:RNN32"/>
    <mergeCell ref="ROC32:ROD32"/>
    <mergeCell ref="ROS32:ROT32"/>
    <mergeCell ref="RHY32:RHZ32"/>
    <mergeCell ref="RIO32:RIP32"/>
    <mergeCell ref="RJE32:RJF32"/>
    <mergeCell ref="RJU32:RJV32"/>
    <mergeCell ref="RKK32:RKL32"/>
    <mergeCell ref="RLA32:RLB32"/>
    <mergeCell ref="REG32:REH32"/>
    <mergeCell ref="REW32:REX32"/>
    <mergeCell ref="RFM32:RFN32"/>
    <mergeCell ref="RGC32:RGD32"/>
    <mergeCell ref="RGS32:RGT32"/>
    <mergeCell ref="RHI32:RHJ32"/>
    <mergeCell ref="RAO32:RAP32"/>
    <mergeCell ref="RBE32:RBF32"/>
    <mergeCell ref="RBU32:RBV32"/>
    <mergeCell ref="RCK32:RCL32"/>
    <mergeCell ref="RDA32:RDB32"/>
    <mergeCell ref="RDQ32:RDR32"/>
    <mergeCell ref="QWW32:QWX32"/>
    <mergeCell ref="QXM32:QXN32"/>
    <mergeCell ref="QYC32:QYD32"/>
    <mergeCell ref="QYS32:QYT32"/>
    <mergeCell ref="QZI32:QZJ32"/>
    <mergeCell ref="QZY32:QZZ32"/>
    <mergeCell ref="QTE32:QTF32"/>
    <mergeCell ref="QTU32:QTV32"/>
    <mergeCell ref="QUK32:QUL32"/>
    <mergeCell ref="QVA32:QVB32"/>
    <mergeCell ref="QVQ32:QVR32"/>
    <mergeCell ref="QWG32:QWH32"/>
    <mergeCell ref="QPM32:QPN32"/>
    <mergeCell ref="QQC32:QQD32"/>
    <mergeCell ref="QQS32:QQT32"/>
    <mergeCell ref="QRI32:QRJ32"/>
    <mergeCell ref="QRY32:QRZ32"/>
    <mergeCell ref="QSO32:QSP32"/>
    <mergeCell ref="QLU32:QLV32"/>
    <mergeCell ref="QMK32:QML32"/>
    <mergeCell ref="QNA32:QNB32"/>
    <mergeCell ref="QNQ32:QNR32"/>
    <mergeCell ref="QOG32:QOH32"/>
    <mergeCell ref="QOW32:QOX32"/>
    <mergeCell ref="QIC32:QID32"/>
    <mergeCell ref="QIS32:QIT32"/>
    <mergeCell ref="QJI32:QJJ32"/>
    <mergeCell ref="QJY32:QJZ32"/>
    <mergeCell ref="QKO32:QKP32"/>
    <mergeCell ref="QLE32:QLF32"/>
    <mergeCell ref="QEK32:QEL32"/>
    <mergeCell ref="QFA32:QFB32"/>
    <mergeCell ref="QFQ32:QFR32"/>
    <mergeCell ref="QGG32:QGH32"/>
    <mergeCell ref="QGW32:QGX32"/>
    <mergeCell ref="QHM32:QHN32"/>
    <mergeCell ref="QAS32:QAT32"/>
    <mergeCell ref="QBI32:QBJ32"/>
    <mergeCell ref="QBY32:QBZ32"/>
    <mergeCell ref="QCO32:QCP32"/>
    <mergeCell ref="QDE32:QDF32"/>
    <mergeCell ref="QDU32:QDV32"/>
    <mergeCell ref="PXA32:PXB32"/>
    <mergeCell ref="PXQ32:PXR32"/>
    <mergeCell ref="PYG32:PYH32"/>
    <mergeCell ref="PYW32:PYX32"/>
    <mergeCell ref="PZM32:PZN32"/>
    <mergeCell ref="QAC32:QAD32"/>
    <mergeCell ref="PTI32:PTJ32"/>
    <mergeCell ref="PTY32:PTZ32"/>
    <mergeCell ref="PUO32:PUP32"/>
    <mergeCell ref="PVE32:PVF32"/>
    <mergeCell ref="PVU32:PVV32"/>
    <mergeCell ref="PWK32:PWL32"/>
    <mergeCell ref="PPQ32:PPR32"/>
    <mergeCell ref="PQG32:PQH32"/>
    <mergeCell ref="PQW32:PQX32"/>
    <mergeCell ref="PRM32:PRN32"/>
    <mergeCell ref="PSC32:PSD32"/>
    <mergeCell ref="PSS32:PST32"/>
    <mergeCell ref="PLY32:PLZ32"/>
    <mergeCell ref="PMO32:PMP32"/>
    <mergeCell ref="PNE32:PNF32"/>
    <mergeCell ref="PNU32:PNV32"/>
    <mergeCell ref="POK32:POL32"/>
    <mergeCell ref="PPA32:PPB32"/>
    <mergeCell ref="PIG32:PIH32"/>
    <mergeCell ref="PIW32:PIX32"/>
    <mergeCell ref="PJM32:PJN32"/>
    <mergeCell ref="PKC32:PKD32"/>
    <mergeCell ref="PKS32:PKT32"/>
    <mergeCell ref="PLI32:PLJ32"/>
    <mergeCell ref="PEO32:PEP32"/>
    <mergeCell ref="PFE32:PFF32"/>
    <mergeCell ref="PFU32:PFV32"/>
    <mergeCell ref="PGK32:PGL32"/>
    <mergeCell ref="PHA32:PHB32"/>
    <mergeCell ref="PHQ32:PHR32"/>
    <mergeCell ref="PAW32:PAX32"/>
    <mergeCell ref="PBM32:PBN32"/>
    <mergeCell ref="PCC32:PCD32"/>
    <mergeCell ref="PCS32:PCT32"/>
    <mergeCell ref="PDI32:PDJ32"/>
    <mergeCell ref="PDY32:PDZ32"/>
    <mergeCell ref="OXE32:OXF32"/>
    <mergeCell ref="OXU32:OXV32"/>
    <mergeCell ref="OYK32:OYL32"/>
    <mergeCell ref="OZA32:OZB32"/>
    <mergeCell ref="OZQ32:OZR32"/>
    <mergeCell ref="PAG32:PAH32"/>
    <mergeCell ref="OTM32:OTN32"/>
    <mergeCell ref="OUC32:OUD32"/>
    <mergeCell ref="OUS32:OUT32"/>
    <mergeCell ref="OVI32:OVJ32"/>
    <mergeCell ref="OVY32:OVZ32"/>
    <mergeCell ref="OWO32:OWP32"/>
    <mergeCell ref="OPU32:OPV32"/>
    <mergeCell ref="OQK32:OQL32"/>
    <mergeCell ref="ORA32:ORB32"/>
    <mergeCell ref="ORQ32:ORR32"/>
    <mergeCell ref="OSG32:OSH32"/>
    <mergeCell ref="OSW32:OSX32"/>
    <mergeCell ref="OMC32:OMD32"/>
    <mergeCell ref="OMS32:OMT32"/>
    <mergeCell ref="ONI32:ONJ32"/>
    <mergeCell ref="ONY32:ONZ32"/>
    <mergeCell ref="OOO32:OOP32"/>
    <mergeCell ref="OPE32:OPF32"/>
    <mergeCell ref="OIK32:OIL32"/>
    <mergeCell ref="OJA32:OJB32"/>
    <mergeCell ref="OJQ32:OJR32"/>
    <mergeCell ref="OKG32:OKH32"/>
    <mergeCell ref="OKW32:OKX32"/>
    <mergeCell ref="OLM32:OLN32"/>
    <mergeCell ref="OES32:OET32"/>
    <mergeCell ref="OFI32:OFJ32"/>
    <mergeCell ref="OFY32:OFZ32"/>
    <mergeCell ref="OGO32:OGP32"/>
    <mergeCell ref="OHE32:OHF32"/>
    <mergeCell ref="OHU32:OHV32"/>
    <mergeCell ref="OBA32:OBB32"/>
    <mergeCell ref="OBQ32:OBR32"/>
    <mergeCell ref="OCG32:OCH32"/>
    <mergeCell ref="OCW32:OCX32"/>
    <mergeCell ref="ODM32:ODN32"/>
    <mergeCell ref="OEC32:OED32"/>
    <mergeCell ref="NXI32:NXJ32"/>
    <mergeCell ref="NXY32:NXZ32"/>
    <mergeCell ref="NYO32:NYP32"/>
    <mergeCell ref="NZE32:NZF32"/>
    <mergeCell ref="NZU32:NZV32"/>
    <mergeCell ref="OAK32:OAL32"/>
    <mergeCell ref="NTQ32:NTR32"/>
    <mergeCell ref="NUG32:NUH32"/>
    <mergeCell ref="NUW32:NUX32"/>
    <mergeCell ref="NVM32:NVN32"/>
    <mergeCell ref="NWC32:NWD32"/>
    <mergeCell ref="NWS32:NWT32"/>
    <mergeCell ref="NPY32:NPZ32"/>
    <mergeCell ref="NQO32:NQP32"/>
    <mergeCell ref="NRE32:NRF32"/>
    <mergeCell ref="NRU32:NRV32"/>
    <mergeCell ref="NSK32:NSL32"/>
    <mergeCell ref="NTA32:NTB32"/>
    <mergeCell ref="NMG32:NMH32"/>
    <mergeCell ref="NMW32:NMX32"/>
    <mergeCell ref="NNM32:NNN32"/>
    <mergeCell ref="NOC32:NOD32"/>
    <mergeCell ref="NOS32:NOT32"/>
    <mergeCell ref="NPI32:NPJ32"/>
    <mergeCell ref="NIO32:NIP32"/>
    <mergeCell ref="NJE32:NJF32"/>
    <mergeCell ref="NJU32:NJV32"/>
    <mergeCell ref="NKK32:NKL32"/>
    <mergeCell ref="NLA32:NLB32"/>
    <mergeCell ref="NLQ32:NLR32"/>
    <mergeCell ref="NEW32:NEX32"/>
    <mergeCell ref="NFM32:NFN32"/>
    <mergeCell ref="NGC32:NGD32"/>
    <mergeCell ref="NGS32:NGT32"/>
    <mergeCell ref="NHI32:NHJ32"/>
    <mergeCell ref="NHY32:NHZ32"/>
    <mergeCell ref="NBE32:NBF32"/>
    <mergeCell ref="NBU32:NBV32"/>
    <mergeCell ref="NCK32:NCL32"/>
    <mergeCell ref="NDA32:NDB32"/>
    <mergeCell ref="NDQ32:NDR32"/>
    <mergeCell ref="NEG32:NEH32"/>
    <mergeCell ref="MXM32:MXN32"/>
    <mergeCell ref="MYC32:MYD32"/>
    <mergeCell ref="MYS32:MYT32"/>
    <mergeCell ref="MZI32:MZJ32"/>
    <mergeCell ref="MZY32:MZZ32"/>
    <mergeCell ref="NAO32:NAP32"/>
    <mergeCell ref="MTU32:MTV32"/>
    <mergeCell ref="MUK32:MUL32"/>
    <mergeCell ref="MVA32:MVB32"/>
    <mergeCell ref="MVQ32:MVR32"/>
    <mergeCell ref="MWG32:MWH32"/>
    <mergeCell ref="MWW32:MWX32"/>
    <mergeCell ref="MQC32:MQD32"/>
    <mergeCell ref="MQS32:MQT32"/>
    <mergeCell ref="MRI32:MRJ32"/>
    <mergeCell ref="MRY32:MRZ32"/>
    <mergeCell ref="MSO32:MSP32"/>
    <mergeCell ref="MTE32:MTF32"/>
    <mergeCell ref="MMK32:MML32"/>
    <mergeCell ref="MNA32:MNB32"/>
    <mergeCell ref="MNQ32:MNR32"/>
    <mergeCell ref="MOG32:MOH32"/>
    <mergeCell ref="MOW32:MOX32"/>
    <mergeCell ref="MPM32:MPN32"/>
    <mergeCell ref="MIS32:MIT32"/>
    <mergeCell ref="MJI32:MJJ32"/>
    <mergeCell ref="MJY32:MJZ32"/>
    <mergeCell ref="MKO32:MKP32"/>
    <mergeCell ref="MLE32:MLF32"/>
    <mergeCell ref="MLU32:MLV32"/>
    <mergeCell ref="MFA32:MFB32"/>
    <mergeCell ref="MFQ32:MFR32"/>
    <mergeCell ref="MGG32:MGH32"/>
    <mergeCell ref="MGW32:MGX32"/>
    <mergeCell ref="MHM32:MHN32"/>
    <mergeCell ref="MIC32:MID32"/>
    <mergeCell ref="MBI32:MBJ32"/>
    <mergeCell ref="MBY32:MBZ32"/>
    <mergeCell ref="MCO32:MCP32"/>
    <mergeCell ref="MDE32:MDF32"/>
    <mergeCell ref="MDU32:MDV32"/>
    <mergeCell ref="MEK32:MEL32"/>
    <mergeCell ref="LXQ32:LXR32"/>
    <mergeCell ref="LYG32:LYH32"/>
    <mergeCell ref="LYW32:LYX32"/>
    <mergeCell ref="LZM32:LZN32"/>
    <mergeCell ref="MAC32:MAD32"/>
    <mergeCell ref="MAS32:MAT32"/>
    <mergeCell ref="LTY32:LTZ32"/>
    <mergeCell ref="LUO32:LUP32"/>
    <mergeCell ref="LVE32:LVF32"/>
    <mergeCell ref="LVU32:LVV32"/>
    <mergeCell ref="LWK32:LWL32"/>
    <mergeCell ref="LXA32:LXB32"/>
    <mergeCell ref="LQG32:LQH32"/>
    <mergeCell ref="LQW32:LQX32"/>
    <mergeCell ref="LRM32:LRN32"/>
    <mergeCell ref="LSC32:LSD32"/>
    <mergeCell ref="LSS32:LST32"/>
    <mergeCell ref="LTI32:LTJ32"/>
    <mergeCell ref="LMO32:LMP32"/>
    <mergeCell ref="LNE32:LNF32"/>
    <mergeCell ref="LNU32:LNV32"/>
    <mergeCell ref="LOK32:LOL32"/>
    <mergeCell ref="LPA32:LPB32"/>
    <mergeCell ref="LPQ32:LPR32"/>
    <mergeCell ref="LIW32:LIX32"/>
    <mergeCell ref="LJM32:LJN32"/>
    <mergeCell ref="LKC32:LKD32"/>
    <mergeCell ref="LKS32:LKT32"/>
    <mergeCell ref="LLI32:LLJ32"/>
    <mergeCell ref="LLY32:LLZ32"/>
    <mergeCell ref="LFE32:LFF32"/>
    <mergeCell ref="LFU32:LFV32"/>
    <mergeCell ref="LGK32:LGL32"/>
    <mergeCell ref="LHA32:LHB32"/>
    <mergeCell ref="LHQ32:LHR32"/>
    <mergeCell ref="LIG32:LIH32"/>
    <mergeCell ref="LBM32:LBN32"/>
    <mergeCell ref="LCC32:LCD32"/>
    <mergeCell ref="LCS32:LCT32"/>
    <mergeCell ref="LDI32:LDJ32"/>
    <mergeCell ref="LDY32:LDZ32"/>
    <mergeCell ref="LEO32:LEP32"/>
    <mergeCell ref="KXU32:KXV32"/>
    <mergeCell ref="KYK32:KYL32"/>
    <mergeCell ref="KZA32:KZB32"/>
    <mergeCell ref="KZQ32:KZR32"/>
    <mergeCell ref="LAG32:LAH32"/>
    <mergeCell ref="LAW32:LAX32"/>
    <mergeCell ref="KUC32:KUD32"/>
    <mergeCell ref="KUS32:KUT32"/>
    <mergeCell ref="KVI32:KVJ32"/>
    <mergeCell ref="KVY32:KVZ32"/>
    <mergeCell ref="KWO32:KWP32"/>
    <mergeCell ref="KXE32:KXF32"/>
    <mergeCell ref="KQK32:KQL32"/>
    <mergeCell ref="KRA32:KRB32"/>
    <mergeCell ref="KRQ32:KRR32"/>
    <mergeCell ref="KSG32:KSH32"/>
    <mergeCell ref="KSW32:KSX32"/>
    <mergeCell ref="KTM32:KTN32"/>
    <mergeCell ref="KMS32:KMT32"/>
    <mergeCell ref="KNI32:KNJ32"/>
    <mergeCell ref="KNY32:KNZ32"/>
    <mergeCell ref="KOO32:KOP32"/>
    <mergeCell ref="KPE32:KPF32"/>
    <mergeCell ref="KPU32:KPV32"/>
    <mergeCell ref="KJA32:KJB32"/>
    <mergeCell ref="KJQ32:KJR32"/>
    <mergeCell ref="KKG32:KKH32"/>
    <mergeCell ref="KKW32:KKX32"/>
    <mergeCell ref="KLM32:KLN32"/>
    <mergeCell ref="KMC32:KMD32"/>
    <mergeCell ref="KFI32:KFJ32"/>
    <mergeCell ref="KFY32:KFZ32"/>
    <mergeCell ref="KGO32:KGP32"/>
    <mergeCell ref="KHE32:KHF32"/>
    <mergeCell ref="KHU32:KHV32"/>
    <mergeCell ref="KIK32:KIL32"/>
    <mergeCell ref="KBQ32:KBR32"/>
    <mergeCell ref="KCG32:KCH32"/>
    <mergeCell ref="KCW32:KCX32"/>
    <mergeCell ref="KDM32:KDN32"/>
    <mergeCell ref="KEC32:KED32"/>
    <mergeCell ref="KES32:KET32"/>
    <mergeCell ref="JXY32:JXZ32"/>
    <mergeCell ref="JYO32:JYP32"/>
    <mergeCell ref="JZE32:JZF32"/>
    <mergeCell ref="JZU32:JZV32"/>
    <mergeCell ref="KAK32:KAL32"/>
    <mergeCell ref="KBA32:KBB32"/>
    <mergeCell ref="JUG32:JUH32"/>
    <mergeCell ref="JUW32:JUX32"/>
    <mergeCell ref="JVM32:JVN32"/>
    <mergeCell ref="JWC32:JWD32"/>
    <mergeCell ref="JWS32:JWT32"/>
    <mergeCell ref="JXI32:JXJ32"/>
    <mergeCell ref="JQO32:JQP32"/>
    <mergeCell ref="JRE32:JRF32"/>
    <mergeCell ref="JRU32:JRV32"/>
    <mergeCell ref="JSK32:JSL32"/>
    <mergeCell ref="JTA32:JTB32"/>
    <mergeCell ref="JTQ32:JTR32"/>
    <mergeCell ref="JMW32:JMX32"/>
    <mergeCell ref="JNM32:JNN32"/>
    <mergeCell ref="JOC32:JOD32"/>
    <mergeCell ref="JOS32:JOT32"/>
    <mergeCell ref="JPI32:JPJ32"/>
    <mergeCell ref="JPY32:JPZ32"/>
    <mergeCell ref="JJE32:JJF32"/>
    <mergeCell ref="JJU32:JJV32"/>
    <mergeCell ref="JKK32:JKL32"/>
    <mergeCell ref="JLA32:JLB32"/>
    <mergeCell ref="JLQ32:JLR32"/>
    <mergeCell ref="JMG32:JMH32"/>
    <mergeCell ref="JFM32:JFN32"/>
    <mergeCell ref="JGC32:JGD32"/>
    <mergeCell ref="JGS32:JGT32"/>
    <mergeCell ref="JHI32:JHJ32"/>
    <mergeCell ref="JHY32:JHZ32"/>
    <mergeCell ref="JIO32:JIP32"/>
    <mergeCell ref="JBU32:JBV32"/>
    <mergeCell ref="JCK32:JCL32"/>
    <mergeCell ref="JDA32:JDB32"/>
    <mergeCell ref="JDQ32:JDR32"/>
    <mergeCell ref="JEG32:JEH32"/>
    <mergeCell ref="JEW32:JEX32"/>
    <mergeCell ref="IYC32:IYD32"/>
    <mergeCell ref="IYS32:IYT32"/>
    <mergeCell ref="IZI32:IZJ32"/>
    <mergeCell ref="IZY32:IZZ32"/>
    <mergeCell ref="JAO32:JAP32"/>
    <mergeCell ref="JBE32:JBF32"/>
    <mergeCell ref="IUK32:IUL32"/>
    <mergeCell ref="IVA32:IVB32"/>
    <mergeCell ref="IVQ32:IVR32"/>
    <mergeCell ref="IWG32:IWH32"/>
    <mergeCell ref="IWW32:IWX32"/>
    <mergeCell ref="IXM32:IXN32"/>
    <mergeCell ref="IQS32:IQT32"/>
    <mergeCell ref="IRI32:IRJ32"/>
    <mergeCell ref="IRY32:IRZ32"/>
    <mergeCell ref="ISO32:ISP32"/>
    <mergeCell ref="ITE32:ITF32"/>
    <mergeCell ref="ITU32:ITV32"/>
    <mergeCell ref="INA32:INB32"/>
    <mergeCell ref="INQ32:INR32"/>
    <mergeCell ref="IOG32:IOH32"/>
    <mergeCell ref="IOW32:IOX32"/>
    <mergeCell ref="IPM32:IPN32"/>
    <mergeCell ref="IQC32:IQD32"/>
    <mergeCell ref="IJI32:IJJ32"/>
    <mergeCell ref="IJY32:IJZ32"/>
    <mergeCell ref="IKO32:IKP32"/>
    <mergeCell ref="ILE32:ILF32"/>
    <mergeCell ref="ILU32:ILV32"/>
    <mergeCell ref="IMK32:IML32"/>
    <mergeCell ref="IFQ32:IFR32"/>
    <mergeCell ref="IGG32:IGH32"/>
    <mergeCell ref="IGW32:IGX32"/>
    <mergeCell ref="IHM32:IHN32"/>
    <mergeCell ref="IIC32:IID32"/>
    <mergeCell ref="IIS32:IIT32"/>
    <mergeCell ref="IBY32:IBZ32"/>
    <mergeCell ref="ICO32:ICP32"/>
    <mergeCell ref="IDE32:IDF32"/>
    <mergeCell ref="IDU32:IDV32"/>
    <mergeCell ref="IEK32:IEL32"/>
    <mergeCell ref="IFA32:IFB32"/>
    <mergeCell ref="HYG32:HYH32"/>
    <mergeCell ref="HYW32:HYX32"/>
    <mergeCell ref="HZM32:HZN32"/>
    <mergeCell ref="IAC32:IAD32"/>
    <mergeCell ref="IAS32:IAT32"/>
    <mergeCell ref="IBI32:IBJ32"/>
    <mergeCell ref="HUO32:HUP32"/>
    <mergeCell ref="HVE32:HVF32"/>
    <mergeCell ref="HVU32:HVV32"/>
    <mergeCell ref="HWK32:HWL32"/>
    <mergeCell ref="HXA32:HXB32"/>
    <mergeCell ref="HXQ32:HXR32"/>
    <mergeCell ref="HQW32:HQX32"/>
    <mergeCell ref="HRM32:HRN32"/>
    <mergeCell ref="HSC32:HSD32"/>
    <mergeCell ref="HSS32:HST32"/>
    <mergeCell ref="HTI32:HTJ32"/>
    <mergeCell ref="HTY32:HTZ32"/>
    <mergeCell ref="HNE32:HNF32"/>
    <mergeCell ref="HNU32:HNV32"/>
    <mergeCell ref="HOK32:HOL32"/>
    <mergeCell ref="HPA32:HPB32"/>
    <mergeCell ref="HPQ32:HPR32"/>
    <mergeCell ref="HQG32:HQH32"/>
    <mergeCell ref="HJM32:HJN32"/>
    <mergeCell ref="HKC32:HKD32"/>
    <mergeCell ref="HKS32:HKT32"/>
    <mergeCell ref="HLI32:HLJ32"/>
    <mergeCell ref="HLY32:HLZ32"/>
    <mergeCell ref="HMO32:HMP32"/>
    <mergeCell ref="HFU32:HFV32"/>
    <mergeCell ref="HGK32:HGL32"/>
    <mergeCell ref="HHA32:HHB32"/>
    <mergeCell ref="HHQ32:HHR32"/>
    <mergeCell ref="HIG32:HIH32"/>
    <mergeCell ref="HIW32:HIX32"/>
    <mergeCell ref="HCC32:HCD32"/>
    <mergeCell ref="HCS32:HCT32"/>
    <mergeCell ref="HDI32:HDJ32"/>
    <mergeCell ref="HDY32:HDZ32"/>
    <mergeCell ref="HEO32:HEP32"/>
    <mergeCell ref="HFE32:HFF32"/>
    <mergeCell ref="GYK32:GYL32"/>
    <mergeCell ref="GZA32:GZB32"/>
    <mergeCell ref="GZQ32:GZR32"/>
    <mergeCell ref="HAG32:HAH32"/>
    <mergeCell ref="HAW32:HAX32"/>
    <mergeCell ref="HBM32:HBN32"/>
    <mergeCell ref="GUS32:GUT32"/>
    <mergeCell ref="GVI32:GVJ32"/>
    <mergeCell ref="GVY32:GVZ32"/>
    <mergeCell ref="GWO32:GWP32"/>
    <mergeCell ref="GXE32:GXF32"/>
    <mergeCell ref="GXU32:GXV32"/>
    <mergeCell ref="GRA32:GRB32"/>
    <mergeCell ref="GRQ32:GRR32"/>
    <mergeCell ref="GSG32:GSH32"/>
    <mergeCell ref="GSW32:GSX32"/>
    <mergeCell ref="GTM32:GTN32"/>
    <mergeCell ref="GUC32:GUD32"/>
    <mergeCell ref="GNI32:GNJ32"/>
    <mergeCell ref="GNY32:GNZ32"/>
    <mergeCell ref="GOO32:GOP32"/>
    <mergeCell ref="GPE32:GPF32"/>
    <mergeCell ref="GPU32:GPV32"/>
    <mergeCell ref="GQK32:GQL32"/>
    <mergeCell ref="GJQ32:GJR32"/>
    <mergeCell ref="GKG32:GKH32"/>
    <mergeCell ref="GKW32:GKX32"/>
    <mergeCell ref="GLM32:GLN32"/>
    <mergeCell ref="GMC32:GMD32"/>
    <mergeCell ref="GMS32:GMT32"/>
    <mergeCell ref="GFY32:GFZ32"/>
    <mergeCell ref="GGO32:GGP32"/>
    <mergeCell ref="GHE32:GHF32"/>
    <mergeCell ref="GHU32:GHV32"/>
    <mergeCell ref="GIK32:GIL32"/>
    <mergeCell ref="GJA32:GJB32"/>
    <mergeCell ref="GCG32:GCH32"/>
    <mergeCell ref="GCW32:GCX32"/>
    <mergeCell ref="GDM32:GDN32"/>
    <mergeCell ref="GEC32:GED32"/>
    <mergeCell ref="GES32:GET32"/>
    <mergeCell ref="GFI32:GFJ32"/>
    <mergeCell ref="FYO32:FYP32"/>
    <mergeCell ref="FZE32:FZF32"/>
    <mergeCell ref="FZU32:FZV32"/>
    <mergeCell ref="GAK32:GAL32"/>
    <mergeCell ref="GBA32:GBB32"/>
    <mergeCell ref="GBQ32:GBR32"/>
    <mergeCell ref="FUW32:FUX32"/>
    <mergeCell ref="FVM32:FVN32"/>
    <mergeCell ref="FWC32:FWD32"/>
    <mergeCell ref="FWS32:FWT32"/>
    <mergeCell ref="FXI32:FXJ32"/>
    <mergeCell ref="FXY32:FXZ32"/>
    <mergeCell ref="FRE32:FRF32"/>
    <mergeCell ref="FRU32:FRV32"/>
    <mergeCell ref="FSK32:FSL32"/>
    <mergeCell ref="FTA32:FTB32"/>
    <mergeCell ref="FTQ32:FTR32"/>
    <mergeCell ref="FUG32:FUH32"/>
    <mergeCell ref="FNM32:FNN32"/>
    <mergeCell ref="FOC32:FOD32"/>
    <mergeCell ref="FOS32:FOT32"/>
    <mergeCell ref="FPI32:FPJ32"/>
    <mergeCell ref="FPY32:FPZ32"/>
    <mergeCell ref="FQO32:FQP32"/>
    <mergeCell ref="FJU32:FJV32"/>
    <mergeCell ref="FKK32:FKL32"/>
    <mergeCell ref="FLA32:FLB32"/>
    <mergeCell ref="FLQ32:FLR32"/>
    <mergeCell ref="FMG32:FMH32"/>
    <mergeCell ref="FMW32:FMX32"/>
    <mergeCell ref="FGC32:FGD32"/>
    <mergeCell ref="FGS32:FGT32"/>
    <mergeCell ref="FHI32:FHJ32"/>
    <mergeCell ref="FHY32:FHZ32"/>
    <mergeCell ref="FIO32:FIP32"/>
    <mergeCell ref="FJE32:FJF32"/>
    <mergeCell ref="FCK32:FCL32"/>
    <mergeCell ref="FDA32:FDB32"/>
    <mergeCell ref="FDQ32:FDR32"/>
    <mergeCell ref="FEG32:FEH32"/>
    <mergeCell ref="FEW32:FEX32"/>
    <mergeCell ref="FFM32:FFN32"/>
    <mergeCell ref="EYS32:EYT32"/>
    <mergeCell ref="EZI32:EZJ32"/>
    <mergeCell ref="EZY32:EZZ32"/>
    <mergeCell ref="FAO32:FAP32"/>
    <mergeCell ref="FBE32:FBF32"/>
    <mergeCell ref="FBU32:FBV32"/>
    <mergeCell ref="EVA32:EVB32"/>
    <mergeCell ref="EVQ32:EVR32"/>
    <mergeCell ref="EWG32:EWH32"/>
    <mergeCell ref="EWW32:EWX32"/>
    <mergeCell ref="EXM32:EXN32"/>
    <mergeCell ref="EYC32:EYD32"/>
    <mergeCell ref="ERI32:ERJ32"/>
    <mergeCell ref="ERY32:ERZ32"/>
    <mergeCell ref="ESO32:ESP32"/>
    <mergeCell ref="ETE32:ETF32"/>
    <mergeCell ref="ETU32:ETV32"/>
    <mergeCell ref="EUK32:EUL32"/>
    <mergeCell ref="ENQ32:ENR32"/>
    <mergeCell ref="EOG32:EOH32"/>
    <mergeCell ref="EOW32:EOX32"/>
    <mergeCell ref="EPM32:EPN32"/>
    <mergeCell ref="EQC32:EQD32"/>
    <mergeCell ref="EQS32:EQT32"/>
    <mergeCell ref="EJY32:EJZ32"/>
    <mergeCell ref="EKO32:EKP32"/>
    <mergeCell ref="ELE32:ELF32"/>
    <mergeCell ref="ELU32:ELV32"/>
    <mergeCell ref="EMK32:EML32"/>
    <mergeCell ref="ENA32:ENB32"/>
    <mergeCell ref="EGG32:EGH32"/>
    <mergeCell ref="EGW32:EGX32"/>
    <mergeCell ref="EHM32:EHN32"/>
    <mergeCell ref="EIC32:EID32"/>
    <mergeCell ref="EIS32:EIT32"/>
    <mergeCell ref="EJI32:EJJ32"/>
    <mergeCell ref="ECO32:ECP32"/>
    <mergeCell ref="EDE32:EDF32"/>
    <mergeCell ref="EDU32:EDV32"/>
    <mergeCell ref="EEK32:EEL32"/>
    <mergeCell ref="EFA32:EFB32"/>
    <mergeCell ref="EFQ32:EFR32"/>
    <mergeCell ref="DYW32:DYX32"/>
    <mergeCell ref="DZM32:DZN32"/>
    <mergeCell ref="EAC32:EAD32"/>
    <mergeCell ref="EAS32:EAT32"/>
    <mergeCell ref="EBI32:EBJ32"/>
    <mergeCell ref="EBY32:EBZ32"/>
    <mergeCell ref="DVE32:DVF32"/>
    <mergeCell ref="DVU32:DVV32"/>
    <mergeCell ref="DWK32:DWL32"/>
    <mergeCell ref="DXA32:DXB32"/>
    <mergeCell ref="DXQ32:DXR32"/>
    <mergeCell ref="DYG32:DYH32"/>
    <mergeCell ref="DRM32:DRN32"/>
    <mergeCell ref="DSC32:DSD32"/>
    <mergeCell ref="DSS32:DST32"/>
    <mergeCell ref="DTI32:DTJ32"/>
    <mergeCell ref="DTY32:DTZ32"/>
    <mergeCell ref="DUO32:DUP32"/>
    <mergeCell ref="DNU32:DNV32"/>
    <mergeCell ref="DOK32:DOL32"/>
    <mergeCell ref="DPA32:DPB32"/>
    <mergeCell ref="DPQ32:DPR32"/>
    <mergeCell ref="DQG32:DQH32"/>
    <mergeCell ref="DQW32:DQX32"/>
    <mergeCell ref="DKC32:DKD32"/>
    <mergeCell ref="DKS32:DKT32"/>
    <mergeCell ref="DLI32:DLJ32"/>
    <mergeCell ref="DLY32:DLZ32"/>
    <mergeCell ref="DMO32:DMP32"/>
    <mergeCell ref="DNE32:DNF32"/>
    <mergeCell ref="DGK32:DGL32"/>
    <mergeCell ref="DHA32:DHB32"/>
    <mergeCell ref="DHQ32:DHR32"/>
    <mergeCell ref="DIG32:DIH32"/>
    <mergeCell ref="DIW32:DIX32"/>
    <mergeCell ref="DJM32:DJN32"/>
    <mergeCell ref="DCS32:DCT32"/>
    <mergeCell ref="DDI32:DDJ32"/>
    <mergeCell ref="DDY32:DDZ32"/>
    <mergeCell ref="DEO32:DEP32"/>
    <mergeCell ref="DFE32:DFF32"/>
    <mergeCell ref="DFU32:DFV32"/>
    <mergeCell ref="CZA32:CZB32"/>
    <mergeCell ref="CZQ32:CZR32"/>
    <mergeCell ref="DAG32:DAH32"/>
    <mergeCell ref="DAW32:DAX32"/>
    <mergeCell ref="DBM32:DBN32"/>
    <mergeCell ref="DCC32:DCD32"/>
    <mergeCell ref="CVI32:CVJ32"/>
    <mergeCell ref="CVY32:CVZ32"/>
    <mergeCell ref="CWO32:CWP32"/>
    <mergeCell ref="CXE32:CXF32"/>
    <mergeCell ref="CXU32:CXV32"/>
    <mergeCell ref="CYK32:CYL32"/>
    <mergeCell ref="CRQ32:CRR32"/>
    <mergeCell ref="CSG32:CSH32"/>
    <mergeCell ref="CSW32:CSX32"/>
    <mergeCell ref="CTM32:CTN32"/>
    <mergeCell ref="CUC32:CUD32"/>
    <mergeCell ref="CUS32:CUT32"/>
    <mergeCell ref="CNY32:CNZ32"/>
    <mergeCell ref="COO32:COP32"/>
    <mergeCell ref="CPE32:CPF32"/>
    <mergeCell ref="CPU32:CPV32"/>
    <mergeCell ref="CQK32:CQL32"/>
    <mergeCell ref="CRA32:CRB32"/>
    <mergeCell ref="CKG32:CKH32"/>
    <mergeCell ref="CKW32:CKX32"/>
    <mergeCell ref="CLM32:CLN32"/>
    <mergeCell ref="CMC32:CMD32"/>
    <mergeCell ref="CMS32:CMT32"/>
    <mergeCell ref="CNI32:CNJ32"/>
    <mergeCell ref="CGO32:CGP32"/>
    <mergeCell ref="CHE32:CHF32"/>
    <mergeCell ref="CHU32:CHV32"/>
    <mergeCell ref="CIK32:CIL32"/>
    <mergeCell ref="CJA32:CJB32"/>
    <mergeCell ref="CJQ32:CJR32"/>
    <mergeCell ref="CCW32:CCX32"/>
    <mergeCell ref="CDM32:CDN32"/>
    <mergeCell ref="CEC32:CED32"/>
    <mergeCell ref="CES32:CET32"/>
    <mergeCell ref="CFI32:CFJ32"/>
    <mergeCell ref="CFY32:CFZ32"/>
    <mergeCell ref="BZE32:BZF32"/>
    <mergeCell ref="BZU32:BZV32"/>
    <mergeCell ref="CAK32:CAL32"/>
    <mergeCell ref="CBA32:CBB32"/>
    <mergeCell ref="CBQ32:CBR32"/>
    <mergeCell ref="CCG32:CCH32"/>
    <mergeCell ref="BVM32:BVN32"/>
    <mergeCell ref="BWC32:BWD32"/>
    <mergeCell ref="BWS32:BWT32"/>
    <mergeCell ref="BXI32:BXJ32"/>
    <mergeCell ref="BXY32:BXZ32"/>
    <mergeCell ref="BYO32:BYP32"/>
    <mergeCell ref="BRU32:BRV32"/>
    <mergeCell ref="BSK32:BSL32"/>
    <mergeCell ref="BTA32:BTB32"/>
    <mergeCell ref="BTQ32:BTR32"/>
    <mergeCell ref="BUG32:BUH32"/>
    <mergeCell ref="BUW32:BUX32"/>
    <mergeCell ref="BOC32:BOD32"/>
    <mergeCell ref="BOS32:BOT32"/>
    <mergeCell ref="BPI32:BPJ32"/>
    <mergeCell ref="BPY32:BPZ32"/>
    <mergeCell ref="BQO32:BQP32"/>
    <mergeCell ref="BRE32:BRF32"/>
    <mergeCell ref="BKK32:BKL32"/>
    <mergeCell ref="BLA32:BLB32"/>
    <mergeCell ref="BLQ32:BLR32"/>
    <mergeCell ref="BMG32:BMH32"/>
    <mergeCell ref="BMW32:BMX32"/>
    <mergeCell ref="BNM32:BNN32"/>
    <mergeCell ref="BGS32:BGT32"/>
    <mergeCell ref="BHI32:BHJ32"/>
    <mergeCell ref="BHY32:BHZ32"/>
    <mergeCell ref="BIO32:BIP32"/>
    <mergeCell ref="BJE32:BJF32"/>
    <mergeCell ref="BJU32:BJV32"/>
    <mergeCell ref="BDA32:BDB32"/>
    <mergeCell ref="BDQ32:BDR32"/>
    <mergeCell ref="BEG32:BEH32"/>
    <mergeCell ref="BEW32:BEX32"/>
    <mergeCell ref="BFM32:BFN32"/>
    <mergeCell ref="BGC32:BGD32"/>
    <mergeCell ref="AZI32:AZJ32"/>
    <mergeCell ref="AZY32:AZZ32"/>
    <mergeCell ref="BAO32:BAP32"/>
    <mergeCell ref="BBE32:BBF32"/>
    <mergeCell ref="BBU32:BBV32"/>
    <mergeCell ref="BCK32:BCL32"/>
    <mergeCell ref="AVQ32:AVR32"/>
    <mergeCell ref="AWG32:AWH32"/>
    <mergeCell ref="AWW32:AWX32"/>
    <mergeCell ref="AXM32:AXN32"/>
    <mergeCell ref="AYC32:AYD32"/>
    <mergeCell ref="AYS32:AYT32"/>
    <mergeCell ref="ARY32:ARZ32"/>
    <mergeCell ref="ASO32:ASP32"/>
    <mergeCell ref="ATE32:ATF32"/>
    <mergeCell ref="ATU32:ATV32"/>
    <mergeCell ref="AUK32:AUL32"/>
    <mergeCell ref="AVA32:AVB32"/>
    <mergeCell ref="AOG32:AOH32"/>
    <mergeCell ref="AOW32:AOX32"/>
    <mergeCell ref="APM32:APN32"/>
    <mergeCell ref="AQC32:AQD32"/>
    <mergeCell ref="AQS32:AQT32"/>
    <mergeCell ref="ARI32:ARJ32"/>
    <mergeCell ref="AKO32:AKP32"/>
    <mergeCell ref="ALE32:ALF32"/>
    <mergeCell ref="ALU32:ALV32"/>
    <mergeCell ref="AMK32:AML32"/>
    <mergeCell ref="ANA32:ANB32"/>
    <mergeCell ref="ANQ32:ANR32"/>
    <mergeCell ref="AGW32:AGX32"/>
    <mergeCell ref="AHM32:AHN32"/>
    <mergeCell ref="AIC32:AID32"/>
    <mergeCell ref="AIS32:AIT32"/>
    <mergeCell ref="AJI32:AJJ32"/>
    <mergeCell ref="AJY32:AJZ32"/>
    <mergeCell ref="ADE32:ADF32"/>
    <mergeCell ref="ADU32:ADV32"/>
    <mergeCell ref="AEK32:AEL32"/>
    <mergeCell ref="AFA32:AFB32"/>
    <mergeCell ref="AFQ32:AFR32"/>
    <mergeCell ref="AGG32:AGH32"/>
    <mergeCell ref="ZM32:ZN32"/>
    <mergeCell ref="AAC32:AAD32"/>
    <mergeCell ref="AAS32:AAT32"/>
    <mergeCell ref="ABI32:ABJ32"/>
    <mergeCell ref="ABY32:ABZ32"/>
    <mergeCell ref="ACO32:ACP32"/>
    <mergeCell ref="VU32:VV32"/>
    <mergeCell ref="WK32:WL32"/>
    <mergeCell ref="XA32:XB32"/>
    <mergeCell ref="XQ32:XR32"/>
    <mergeCell ref="YG32:YH32"/>
    <mergeCell ref="YW32:YX32"/>
    <mergeCell ref="SC32:SD32"/>
    <mergeCell ref="SS32:ST32"/>
    <mergeCell ref="TI32:TJ32"/>
    <mergeCell ref="TY32:TZ32"/>
    <mergeCell ref="UO32:UP32"/>
    <mergeCell ref="VE32:VF32"/>
    <mergeCell ref="OK32:OL32"/>
    <mergeCell ref="PA32:PB32"/>
    <mergeCell ref="PQ32:PR32"/>
    <mergeCell ref="QG32:QH32"/>
    <mergeCell ref="QW32:QX32"/>
    <mergeCell ref="RM32:RN32"/>
    <mergeCell ref="KS32:KT32"/>
    <mergeCell ref="LI32:LJ32"/>
    <mergeCell ref="LY32:LZ32"/>
    <mergeCell ref="MO32:MP32"/>
    <mergeCell ref="NE32:NF32"/>
    <mergeCell ref="NU32:NV32"/>
    <mergeCell ref="HA32:HB32"/>
    <mergeCell ref="HQ32:HR32"/>
    <mergeCell ref="IG32:IH32"/>
    <mergeCell ref="IW32:IX32"/>
    <mergeCell ref="JM32:JN32"/>
    <mergeCell ref="KC32:KD32"/>
    <mergeCell ref="DI32:DJ32"/>
    <mergeCell ref="DY32:DZ32"/>
    <mergeCell ref="EO32:EP32"/>
    <mergeCell ref="FE32:FF32"/>
    <mergeCell ref="FU32:FV32"/>
    <mergeCell ref="GK32:GL32"/>
    <mergeCell ref="Q32:R32"/>
    <mergeCell ref="AG32:AH32"/>
    <mergeCell ref="AW32:AX32"/>
    <mergeCell ref="BM32:BN32"/>
    <mergeCell ref="CC32:CD32"/>
    <mergeCell ref="CS32:CT32"/>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15:B15"/>
    <mergeCell ref="A16:B16"/>
    <mergeCell ref="A17:B17"/>
    <mergeCell ref="A18:B18"/>
    <mergeCell ref="A19:B19"/>
    <mergeCell ref="A20:B20"/>
  </mergeCells>
  <dataValidations count="5">
    <dataValidation allowBlank="1" showInputMessage="1" showErrorMessage="1" errorTitle="Error" error="Por favor ingrese números enteros" sqref="C69:C77"/>
    <dataValidation type="whole" allowBlank="1" showInputMessage="1" showErrorMessage="1" sqref="J9:L9 G9 A31:B32 U36:U37 Q38:AG49 N33:P37 A33:A37 C33:C37 D36:M37 R33:T37 V33:XFD37 A38:O49">
      <formula1>0</formula1>
      <formula2>1E+27</formula2>
    </dataValidation>
    <dataValidation allowBlank="1" showInputMessage="1" showErrorMessage="1" errorTitle="Error de ingreso" error="Debe ingresar sólo números." sqref="A1:A5"/>
    <dataValidation type="whole" allowBlank="1" showInputMessage="1" showErrorMessage="1" errorTitle="Error" error="Por favor ingrese números enteros" sqref="C52:C60 C10:C30 C65:C77 C82:C89 P11:P30">
      <formula1>0</formula1>
      <formula2>10000000000</formula2>
    </dataValidation>
    <dataValidation type="whole" allowBlank="1" showInputMessage="1" showErrorMessage="1" errorTitle="ERROR" error="Por Favor Ingrese solo Números." sqref="C1:C9 A50:B60 C50:C51 C63:C64 B1:B30 C78:C81 G50:I50 A6:A30 H1:I35 G1:G8 D1:F35 H65:H77 J1:L8 D69:D77 D50:F60 D78:J78 H79 A91:C95 H91:H95 D91:G91 D93:G95 K52:K60 G69:G77 D87:J89 D63:G68 E73:F77 A63:B85 A87:B89 P1:P10 D80:G86 H81:J86 G10:G35 M1:M35 J10:L35 N1:O32 E69:F71 G51:H60 I52:I60">
      <formula1>0</formula1>
      <formula2>100000000</formula2>
    </dataValidation>
  </dataValidations>
  <pageMargins left="0.7" right="0.7" top="0.75" bottom="0.75" header="0.3" footer="0.3"/>
  <pageSetup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Z200"/>
  <sheetViews>
    <sheetView showGridLines="0" tabSelected="1" topLeftCell="D103" zoomScale="95" zoomScaleNormal="95" workbookViewId="0">
      <selection activeCell="N127" sqref="N127"/>
    </sheetView>
  </sheetViews>
  <sheetFormatPr baseColWidth="10" defaultColWidth="11.42578125" defaultRowHeight="15" x14ac:dyDescent="0.25"/>
  <cols>
    <col min="1" max="1" width="32.85546875" style="131" customWidth="1"/>
    <col min="2" max="2" width="26.7109375" style="131" customWidth="1"/>
    <col min="3" max="3" width="36.7109375" style="131" customWidth="1"/>
    <col min="4" max="4" width="17.85546875" style="131" customWidth="1"/>
    <col min="5" max="5" width="20" style="131" bestFit="1" customWidth="1"/>
    <col min="6" max="6" width="26.85546875" style="131" customWidth="1"/>
    <col min="7" max="7" width="17.7109375" style="131" customWidth="1"/>
    <col min="8" max="8" width="16.28515625" style="131" customWidth="1"/>
    <col min="9" max="9" width="44.140625" style="131" customWidth="1"/>
    <col min="10" max="10" width="14.42578125" style="131" bestFit="1" customWidth="1"/>
    <col min="11" max="11" width="11.42578125" style="131" bestFit="1" customWidth="1"/>
    <col min="12" max="12" width="18.42578125" style="131" bestFit="1" customWidth="1"/>
    <col min="13" max="13" width="20" style="131" bestFit="1" customWidth="1"/>
    <col min="14" max="71" width="11.42578125" style="131"/>
    <col min="72" max="91" width="0" style="132" hidden="1" customWidth="1"/>
    <col min="92" max="93" width="11.42578125" style="132"/>
    <col min="94" max="16384" width="11.42578125" style="131"/>
  </cols>
  <sheetData>
    <row r="1" spans="1:93" s="126" customFormat="1" x14ac:dyDescent="0.25">
      <c r="A1" s="125" t="s">
        <v>0</v>
      </c>
      <c r="B1" s="125"/>
      <c r="Y1"/>
      <c r="Z1"/>
      <c r="AA1"/>
      <c r="AB1"/>
      <c r="AC1"/>
      <c r="AD1"/>
      <c r="AE1"/>
      <c r="BT1" s="127"/>
      <c r="BU1" s="127"/>
      <c r="BV1" s="127"/>
      <c r="BW1" s="127"/>
      <c r="BX1" s="127"/>
      <c r="BY1" s="127"/>
      <c r="BZ1" s="127"/>
      <c r="CA1" s="127"/>
      <c r="CB1" s="127"/>
      <c r="CC1" s="127"/>
      <c r="CD1" s="127"/>
      <c r="CE1" s="127"/>
      <c r="CF1" s="127"/>
      <c r="CG1" s="127"/>
      <c r="CH1" s="127"/>
      <c r="CI1" s="127"/>
      <c r="CJ1" s="127"/>
      <c r="CK1" s="127"/>
      <c r="CL1" s="127"/>
      <c r="CM1" s="127"/>
      <c r="CN1" s="127"/>
      <c r="CO1" s="127"/>
    </row>
    <row r="2" spans="1:93" s="126" customFormat="1" x14ac:dyDescent="0.25">
      <c r="A2" s="125" t="s">
        <v>2746</v>
      </c>
      <c r="B2" s="125"/>
      <c r="Y2"/>
      <c r="Z2"/>
      <c r="AA2"/>
      <c r="AB2"/>
      <c r="AC2"/>
      <c r="AD2"/>
      <c r="AE2"/>
      <c r="BT2" s="127"/>
      <c r="BU2" s="127"/>
      <c r="BV2" s="127"/>
      <c r="BW2" s="127"/>
      <c r="BX2" s="127"/>
      <c r="BY2" s="127"/>
      <c r="BZ2" s="127"/>
      <c r="CA2" s="127"/>
      <c r="CB2" s="127"/>
      <c r="CC2" s="127"/>
      <c r="CD2" s="127"/>
      <c r="CE2" s="127"/>
      <c r="CF2" s="127"/>
      <c r="CG2" s="127"/>
      <c r="CH2" s="127"/>
      <c r="CI2" s="127"/>
      <c r="CJ2" s="127"/>
      <c r="CK2" s="127"/>
      <c r="CL2" s="127"/>
      <c r="CM2" s="127"/>
      <c r="CN2" s="127"/>
      <c r="CO2" s="127"/>
    </row>
    <row r="3" spans="1:93" s="126" customFormat="1" x14ac:dyDescent="0.25">
      <c r="A3" s="125" t="s">
        <v>3044</v>
      </c>
      <c r="B3" s="125"/>
      <c r="Y3"/>
      <c r="Z3"/>
      <c r="AA3"/>
      <c r="AB3"/>
      <c r="AC3"/>
      <c r="AD3"/>
      <c r="AE3"/>
      <c r="BT3" s="127"/>
      <c r="BU3" s="127"/>
      <c r="BV3" s="127"/>
      <c r="BW3" s="127"/>
      <c r="BX3" s="127"/>
      <c r="BY3" s="127"/>
      <c r="BZ3" s="127"/>
      <c r="CA3" s="127"/>
      <c r="CB3" s="127"/>
      <c r="CC3" s="127"/>
      <c r="CD3" s="127"/>
      <c r="CE3" s="127"/>
      <c r="CF3" s="127"/>
      <c r="CG3" s="127"/>
      <c r="CH3" s="127"/>
      <c r="CI3" s="127"/>
      <c r="CJ3" s="127"/>
      <c r="CK3" s="127"/>
      <c r="CL3" s="127"/>
      <c r="CM3" s="127"/>
      <c r="CN3" s="127"/>
      <c r="CO3" s="127"/>
    </row>
    <row r="4" spans="1:93" s="126" customFormat="1" x14ac:dyDescent="0.25">
      <c r="A4" s="125" t="s">
        <v>2748</v>
      </c>
      <c r="B4" s="125"/>
      <c r="Y4"/>
      <c r="Z4"/>
      <c r="AA4"/>
      <c r="AB4"/>
      <c r="AC4"/>
      <c r="AD4"/>
      <c r="AE4"/>
      <c r="BT4" s="127"/>
      <c r="BU4" s="127"/>
      <c r="BV4" s="127"/>
      <c r="BW4" s="127"/>
      <c r="BX4" s="127"/>
      <c r="BY4" s="127"/>
      <c r="BZ4" s="127"/>
      <c r="CA4" s="127"/>
      <c r="CB4" s="127"/>
      <c r="CC4" s="127"/>
      <c r="CD4" s="127"/>
      <c r="CE4" s="127"/>
      <c r="CF4" s="127"/>
      <c r="CG4" s="127"/>
      <c r="CH4" s="127"/>
      <c r="CI4" s="127"/>
      <c r="CJ4" s="127"/>
      <c r="CK4" s="127"/>
      <c r="CL4" s="127"/>
      <c r="CM4" s="127"/>
      <c r="CN4" s="127"/>
      <c r="CO4" s="127"/>
    </row>
    <row r="5" spans="1:93" s="126" customFormat="1" x14ac:dyDescent="0.25">
      <c r="A5" s="85" t="s">
        <v>3277</v>
      </c>
      <c r="B5" s="85"/>
      <c r="Y5"/>
      <c r="Z5"/>
      <c r="AA5"/>
      <c r="AB5"/>
      <c r="AC5"/>
      <c r="AD5"/>
      <c r="AE5"/>
      <c r="BT5" s="127"/>
      <c r="BU5" s="127"/>
      <c r="BV5" s="127"/>
      <c r="BW5" s="127"/>
      <c r="BX5" s="127"/>
      <c r="BY5" s="127"/>
      <c r="BZ5" s="127"/>
      <c r="CA5" s="127"/>
      <c r="CB5" s="127"/>
      <c r="CC5" s="127"/>
      <c r="CD5" s="127"/>
      <c r="CE5" s="127"/>
      <c r="CF5" s="127"/>
      <c r="CG5" s="127"/>
      <c r="CH5" s="127"/>
      <c r="CI5" s="127"/>
      <c r="CJ5" s="127"/>
      <c r="CK5" s="127"/>
      <c r="CL5" s="127"/>
      <c r="CM5" s="127"/>
      <c r="CN5" s="127"/>
      <c r="CO5" s="127"/>
    </row>
    <row r="6" spans="1:93" ht="15.75" x14ac:dyDescent="0.25">
      <c r="A6" s="6560" t="s">
        <v>3278</v>
      </c>
      <c r="B6" s="6560"/>
      <c r="C6" s="6560"/>
      <c r="D6" s="6560"/>
      <c r="E6" s="6560"/>
      <c r="F6" s="6560"/>
      <c r="G6" s="6560"/>
      <c r="H6" s="6560"/>
      <c r="I6" s="6560"/>
      <c r="J6" s="6560"/>
      <c r="K6" s="6560"/>
      <c r="L6" s="6560"/>
      <c r="M6" s="6560"/>
      <c r="N6" s="6560"/>
      <c r="O6" s="6560"/>
      <c r="P6" s="128"/>
      <c r="Q6" s="129"/>
      <c r="R6" s="130"/>
      <c r="S6" s="130"/>
      <c r="T6" s="130"/>
      <c r="U6" s="130"/>
      <c r="V6" s="130"/>
      <c r="W6" s="130"/>
      <c r="X6" s="130"/>
      <c r="Y6"/>
      <c r="Z6"/>
      <c r="AA6"/>
      <c r="AB6"/>
      <c r="AC6"/>
      <c r="AD6"/>
      <c r="AE6"/>
    </row>
    <row r="7" spans="1:93" ht="15.75" x14ac:dyDescent="0.25">
      <c r="A7" s="133"/>
      <c r="B7" s="133"/>
      <c r="C7" s="133"/>
      <c r="D7" s="133"/>
      <c r="E7" s="133"/>
      <c r="F7" s="133"/>
      <c r="G7" s="133"/>
      <c r="H7" s="133"/>
      <c r="I7" s="133"/>
      <c r="J7" s="133"/>
      <c r="K7" s="133"/>
      <c r="L7" s="133"/>
      <c r="M7" s="133"/>
      <c r="N7" s="133"/>
      <c r="O7" s="133"/>
      <c r="P7" s="128"/>
      <c r="Q7" s="129"/>
      <c r="R7" s="130"/>
      <c r="S7" s="130"/>
      <c r="T7" s="130"/>
      <c r="U7" s="130"/>
      <c r="V7" s="130"/>
      <c r="W7" s="130"/>
      <c r="X7" s="130"/>
      <c r="Y7"/>
      <c r="Z7"/>
      <c r="AA7"/>
      <c r="AB7"/>
      <c r="AC7"/>
      <c r="AD7"/>
      <c r="AE7"/>
    </row>
    <row r="8" spans="1:93" x14ac:dyDescent="0.25">
      <c r="A8" s="5038" t="s">
        <v>3279</v>
      </c>
      <c r="B8" s="134"/>
      <c r="C8" s="134"/>
      <c r="D8" s="134"/>
      <c r="E8" s="134"/>
      <c r="F8" s="134"/>
      <c r="G8" s="134"/>
      <c r="H8" s="134"/>
      <c r="I8" s="134"/>
      <c r="J8" s="134"/>
      <c r="K8" s="134"/>
      <c r="L8" s="134"/>
      <c r="M8" s="134"/>
      <c r="N8" s="134"/>
      <c r="O8" s="134"/>
      <c r="P8" s="135"/>
      <c r="Q8" s="130"/>
      <c r="R8" s="130"/>
      <c r="S8" s="130"/>
      <c r="T8" s="130"/>
      <c r="U8" s="130"/>
      <c r="V8" s="130"/>
      <c r="W8" s="130"/>
      <c r="X8" s="130"/>
      <c r="Y8"/>
      <c r="Z8"/>
      <c r="AA8"/>
      <c r="AB8"/>
      <c r="AC8"/>
      <c r="AD8"/>
      <c r="AE8"/>
    </row>
    <row r="9" spans="1:93" x14ac:dyDescent="0.25">
      <c r="A9" s="7849" t="s">
        <v>3280</v>
      </c>
      <c r="B9" s="7513"/>
      <c r="C9" s="7514"/>
      <c r="D9" s="7591" t="s">
        <v>49</v>
      </c>
      <c r="E9" s="7852" t="s">
        <v>3281</v>
      </c>
      <c r="F9" s="7853"/>
      <c r="G9" s="7853"/>
      <c r="H9" s="7853"/>
      <c r="I9" s="7854"/>
      <c r="J9" s="7855" t="s">
        <v>3261</v>
      </c>
      <c r="K9" s="7593"/>
      <c r="L9" s="7593"/>
      <c r="M9" s="7593"/>
      <c r="N9" s="7593"/>
      <c r="O9" s="7593"/>
      <c r="P9" s="7593"/>
      <c r="Q9" s="7593"/>
      <c r="R9" s="7593"/>
      <c r="S9" s="7593"/>
      <c r="T9" s="7593"/>
      <c r="U9" s="7593"/>
      <c r="V9" s="7593"/>
      <c r="W9" s="7593"/>
      <c r="X9" s="7856"/>
      <c r="Y9" s="7857" t="s">
        <v>934</v>
      </c>
      <c r="Z9" s="7593"/>
      <c r="AA9" s="7856"/>
      <c r="AB9" s="7866" t="s">
        <v>943</v>
      </c>
      <c r="AC9" s="7732"/>
      <c r="AD9" s="7867"/>
      <c r="AE9" s="7868" t="s">
        <v>3282</v>
      </c>
      <c r="AF9" s="7841" t="s">
        <v>13</v>
      </c>
      <c r="AG9" s="7841" t="s">
        <v>14</v>
      </c>
      <c r="AH9" s="7841" t="s">
        <v>10</v>
      </c>
    </row>
    <row r="10" spans="1:93" ht="21" x14ac:dyDescent="0.25">
      <c r="A10" s="7850"/>
      <c r="B10" s="7515"/>
      <c r="C10" s="7516"/>
      <c r="D10" s="7851"/>
      <c r="E10" s="5039" t="s">
        <v>3151</v>
      </c>
      <c r="F10" s="4445" t="s">
        <v>3283</v>
      </c>
      <c r="G10" s="4445" t="s">
        <v>3284</v>
      </c>
      <c r="H10" s="4252" t="s">
        <v>3285</v>
      </c>
      <c r="I10" s="5040" t="s">
        <v>289</v>
      </c>
      <c r="J10" s="5041" t="s">
        <v>459</v>
      </c>
      <c r="K10" s="4445" t="s">
        <v>141</v>
      </c>
      <c r="L10" s="4445" t="s">
        <v>142</v>
      </c>
      <c r="M10" s="4445" t="s">
        <v>72</v>
      </c>
      <c r="N10" s="4445" t="s">
        <v>73</v>
      </c>
      <c r="O10" s="4445" t="s">
        <v>74</v>
      </c>
      <c r="P10" s="4445" t="s">
        <v>75</v>
      </c>
      <c r="Q10" s="4445" t="s">
        <v>76</v>
      </c>
      <c r="R10" s="4445" t="s">
        <v>77</v>
      </c>
      <c r="S10" s="4445" t="s">
        <v>78</v>
      </c>
      <c r="T10" s="4445" t="s">
        <v>79</v>
      </c>
      <c r="U10" s="4445" t="s">
        <v>80</v>
      </c>
      <c r="V10" s="4445" t="s">
        <v>81</v>
      </c>
      <c r="W10" s="4445" t="s">
        <v>82</v>
      </c>
      <c r="X10" s="5042" t="s">
        <v>83</v>
      </c>
      <c r="Y10" s="5043" t="s">
        <v>1952</v>
      </c>
      <c r="Z10" s="5044" t="s">
        <v>3286</v>
      </c>
      <c r="AA10" s="3723" t="s">
        <v>3287</v>
      </c>
      <c r="AB10" s="5045" t="s">
        <v>1952</v>
      </c>
      <c r="AC10" s="4816" t="s">
        <v>3286</v>
      </c>
      <c r="AD10" s="4106" t="s">
        <v>3287</v>
      </c>
      <c r="AE10" s="7869"/>
      <c r="AF10" s="7842"/>
      <c r="AG10" s="7842"/>
      <c r="AH10" s="7842"/>
    </row>
    <row r="11" spans="1:93" x14ac:dyDescent="0.25">
      <c r="A11" s="7843" t="s">
        <v>3288</v>
      </c>
      <c r="B11" s="7846" t="s">
        <v>3289</v>
      </c>
      <c r="C11" s="7847"/>
      <c r="D11" s="136">
        <f>SUM(E11:G11)</f>
        <v>0</v>
      </c>
      <c r="E11" s="5046"/>
      <c r="F11" s="5047"/>
      <c r="G11" s="5047"/>
      <c r="H11" s="5048"/>
      <c r="I11" s="5049"/>
      <c r="J11" s="5050"/>
      <c r="K11" s="5051"/>
      <c r="L11" s="5051"/>
      <c r="M11" s="5052"/>
      <c r="N11" s="5052"/>
      <c r="O11" s="5052"/>
      <c r="P11" s="5052"/>
      <c r="Q11" s="5052"/>
      <c r="R11" s="5052"/>
      <c r="S11" s="5052"/>
      <c r="T11" s="5052"/>
      <c r="U11" s="5052"/>
      <c r="V11" s="5052"/>
      <c r="W11" s="5052"/>
      <c r="X11" s="5052"/>
      <c r="Y11" s="5053"/>
      <c r="Z11" s="5054"/>
      <c r="AA11" s="5055"/>
      <c r="AB11" s="5056"/>
      <c r="AC11" s="5057"/>
      <c r="AD11" s="5058"/>
      <c r="AE11" s="5058"/>
      <c r="AF11" s="3813"/>
      <c r="AG11" s="3813"/>
      <c r="AH11" s="3813"/>
    </row>
    <row r="12" spans="1:93" x14ac:dyDescent="0.25">
      <c r="A12" s="7844"/>
      <c r="B12" s="7848" t="s">
        <v>3290</v>
      </c>
      <c r="C12" s="5059" t="s">
        <v>3291</v>
      </c>
      <c r="D12" s="136">
        <f>SUM(E12:X12)</f>
        <v>0</v>
      </c>
      <c r="E12" s="3662"/>
      <c r="F12" s="2299"/>
      <c r="G12" s="2299"/>
      <c r="H12" s="2299"/>
      <c r="I12" s="5060"/>
      <c r="J12" s="2299"/>
      <c r="K12" s="2299"/>
      <c r="L12" s="2299"/>
      <c r="M12" s="2299"/>
      <c r="N12" s="2299"/>
      <c r="O12" s="2299"/>
      <c r="P12" s="2299"/>
      <c r="Q12" s="2299"/>
      <c r="R12" s="2299"/>
      <c r="S12" s="2299"/>
      <c r="T12" s="2299"/>
      <c r="U12" s="2299"/>
      <c r="V12" s="2299"/>
      <c r="W12" s="2299"/>
      <c r="X12" s="5061"/>
      <c r="Y12" s="5062"/>
      <c r="Z12" s="5063"/>
      <c r="AA12" s="5064"/>
      <c r="AB12" s="5065"/>
      <c r="AC12" s="5066"/>
      <c r="AD12" s="3919"/>
      <c r="AE12" s="3813"/>
      <c r="AF12" s="3813"/>
      <c r="AG12" s="3813"/>
      <c r="AH12" s="3813"/>
    </row>
    <row r="13" spans="1:93" x14ac:dyDescent="0.25">
      <c r="A13" s="7844"/>
      <c r="B13" s="6540"/>
      <c r="C13" s="5067" t="s">
        <v>3292</v>
      </c>
      <c r="D13" s="136">
        <f t="shared" ref="D13:D34" si="0">SUM(E13:X13)</f>
        <v>0</v>
      </c>
      <c r="E13" s="136"/>
      <c r="F13" s="137"/>
      <c r="G13" s="137"/>
      <c r="H13" s="137"/>
      <c r="I13" s="138"/>
      <c r="J13" s="137"/>
      <c r="K13" s="137"/>
      <c r="L13" s="137"/>
      <c r="M13" s="137"/>
      <c r="N13" s="137"/>
      <c r="O13" s="137"/>
      <c r="P13" s="137"/>
      <c r="Q13" s="137"/>
      <c r="R13" s="137"/>
      <c r="S13" s="137"/>
      <c r="T13" s="137"/>
      <c r="U13" s="137"/>
      <c r="V13" s="137"/>
      <c r="W13" s="137"/>
      <c r="X13" s="5068"/>
      <c r="Y13" s="139"/>
      <c r="Z13" s="5069"/>
      <c r="AA13" s="5070"/>
      <c r="AB13" s="5071"/>
      <c r="AC13" s="3018"/>
      <c r="AD13" s="3924"/>
      <c r="AE13" s="1222"/>
      <c r="AF13" s="1222"/>
      <c r="AG13" s="1222"/>
      <c r="AH13" s="1222"/>
    </row>
    <row r="14" spans="1:93" x14ac:dyDescent="0.25">
      <c r="A14" s="7844"/>
      <c r="B14" s="6540"/>
      <c r="C14" s="981" t="s">
        <v>3293</v>
      </c>
      <c r="D14" s="136">
        <f t="shared" si="0"/>
        <v>0</v>
      </c>
      <c r="E14" s="2473"/>
      <c r="F14" s="2477"/>
      <c r="G14" s="2477"/>
      <c r="H14" s="2477"/>
      <c r="I14" s="2475"/>
      <c r="J14" s="2477"/>
      <c r="K14" s="2477"/>
      <c r="L14" s="2477"/>
      <c r="M14" s="2477"/>
      <c r="N14" s="2477"/>
      <c r="O14" s="2477"/>
      <c r="P14" s="2477"/>
      <c r="Q14" s="2477"/>
      <c r="R14" s="2477"/>
      <c r="S14" s="2477"/>
      <c r="T14" s="2477"/>
      <c r="U14" s="2477"/>
      <c r="V14" s="2477"/>
      <c r="W14" s="2477"/>
      <c r="X14" s="5068"/>
      <c r="Y14" s="5072"/>
      <c r="Z14" s="5069"/>
      <c r="AA14" s="5070"/>
      <c r="AB14" s="5071"/>
      <c r="AC14" s="3018"/>
      <c r="AD14" s="3924"/>
      <c r="AE14" s="1584"/>
      <c r="AF14" s="1584"/>
      <c r="AG14" s="1584"/>
      <c r="AH14" s="1584"/>
    </row>
    <row r="15" spans="1:93" s="140" customFormat="1" x14ac:dyDescent="0.25">
      <c r="A15" s="7844"/>
      <c r="B15" s="7550"/>
      <c r="C15" s="981" t="s">
        <v>3294</v>
      </c>
      <c r="D15" s="5073" t="s">
        <v>3295</v>
      </c>
      <c r="E15" s="2306"/>
      <c r="F15" s="5074"/>
      <c r="G15" s="5074"/>
      <c r="H15" s="5074"/>
      <c r="I15" s="5075"/>
      <c r="J15" s="5076"/>
      <c r="K15" s="5074"/>
      <c r="L15" s="5074"/>
      <c r="M15" s="5077"/>
      <c r="N15" s="5077"/>
      <c r="O15" s="5077"/>
      <c r="P15" s="5077"/>
      <c r="Q15" s="5077"/>
      <c r="R15" s="5077"/>
      <c r="S15" s="5077"/>
      <c r="T15" s="5077"/>
      <c r="U15" s="5077"/>
      <c r="V15" s="5077"/>
      <c r="W15" s="5077"/>
      <c r="X15" s="5078"/>
      <c r="Y15" s="5079"/>
      <c r="Z15" s="5080"/>
      <c r="AA15" s="5081"/>
      <c r="AB15" s="5082"/>
      <c r="AC15" s="5083"/>
      <c r="AD15" s="5084"/>
      <c r="AE15" s="4124"/>
      <c r="AF15" s="4124"/>
      <c r="AG15" s="4124"/>
      <c r="AH15" s="4124"/>
      <c r="BT15" s="141"/>
      <c r="BU15" s="141"/>
      <c r="BV15" s="141"/>
      <c r="BW15" s="141"/>
      <c r="BX15" s="141"/>
      <c r="BY15" s="141"/>
      <c r="BZ15" s="141"/>
      <c r="CA15" s="141"/>
      <c r="CB15" s="141"/>
      <c r="CC15" s="141"/>
      <c r="CD15" s="141"/>
      <c r="CE15" s="141"/>
      <c r="CF15" s="141"/>
      <c r="CG15" s="141"/>
      <c r="CH15" s="141"/>
      <c r="CI15" s="141"/>
      <c r="CJ15" s="141"/>
      <c r="CK15" s="141"/>
      <c r="CL15" s="141"/>
      <c r="CM15" s="141"/>
      <c r="CN15" s="141"/>
      <c r="CO15" s="141"/>
    </row>
    <row r="16" spans="1:93" x14ac:dyDescent="0.25">
      <c r="A16" s="7844"/>
      <c r="B16" s="7371" t="s">
        <v>3296</v>
      </c>
      <c r="C16" s="7373"/>
      <c r="D16" s="136">
        <f t="shared" si="0"/>
        <v>0</v>
      </c>
      <c r="E16" s="136"/>
      <c r="F16" s="137"/>
      <c r="G16" s="137"/>
      <c r="H16" s="137"/>
      <c r="I16" s="2470"/>
      <c r="J16" s="142"/>
      <c r="K16" s="137"/>
      <c r="L16" s="137"/>
      <c r="M16" s="143"/>
      <c r="N16" s="143"/>
      <c r="O16" s="143"/>
      <c r="P16" s="143"/>
      <c r="Q16" s="143"/>
      <c r="R16" s="143"/>
      <c r="S16" s="143"/>
      <c r="T16" s="143"/>
      <c r="U16" s="143"/>
      <c r="V16" s="143"/>
      <c r="W16" s="143"/>
      <c r="X16" s="143"/>
      <c r="Y16" s="144"/>
      <c r="Z16" s="145"/>
      <c r="AA16" s="146"/>
      <c r="AB16" s="5065"/>
      <c r="AC16" s="5066"/>
      <c r="AD16" s="3919"/>
      <c r="AE16" s="1222"/>
      <c r="AF16" s="1222"/>
      <c r="AG16" s="1222"/>
      <c r="AH16" s="1222"/>
    </row>
    <row r="17" spans="1:99" x14ac:dyDescent="0.25">
      <c r="A17" s="7844"/>
      <c r="B17" s="7363" t="s">
        <v>3297</v>
      </c>
      <c r="C17" s="7365"/>
      <c r="D17" s="136">
        <f t="shared" si="0"/>
        <v>0</v>
      </c>
      <c r="E17" s="2473"/>
      <c r="F17" s="2477"/>
      <c r="G17" s="2477"/>
      <c r="H17" s="2477"/>
      <c r="I17" s="2474"/>
      <c r="J17" s="2476"/>
      <c r="K17" s="2477"/>
      <c r="L17" s="2477"/>
      <c r="M17" s="2478"/>
      <c r="N17" s="2478"/>
      <c r="O17" s="2478"/>
      <c r="P17" s="2478"/>
      <c r="Q17" s="2478"/>
      <c r="R17" s="2478"/>
      <c r="S17" s="2478"/>
      <c r="T17" s="2478"/>
      <c r="U17" s="2478"/>
      <c r="V17" s="2478"/>
      <c r="W17" s="2478"/>
      <c r="X17" s="2478"/>
      <c r="Y17" s="5085"/>
      <c r="Z17" s="5069"/>
      <c r="AA17" s="5070"/>
      <c r="AB17" s="5071"/>
      <c r="AC17" s="3018"/>
      <c r="AD17" s="3924"/>
      <c r="AE17" s="1584"/>
      <c r="AF17" s="1584"/>
      <c r="AG17" s="1584"/>
      <c r="AH17" s="1584"/>
    </row>
    <row r="18" spans="1:99" x14ac:dyDescent="0.25">
      <c r="A18" s="7844"/>
      <c r="B18" s="7363" t="s">
        <v>3298</v>
      </c>
      <c r="C18" s="7365"/>
      <c r="D18" s="136">
        <f t="shared" si="0"/>
        <v>0</v>
      </c>
      <c r="E18" s="2473"/>
      <c r="F18" s="2477"/>
      <c r="G18" s="2477"/>
      <c r="H18" s="2477"/>
      <c r="I18" s="2474"/>
      <c r="J18" s="2476"/>
      <c r="K18" s="2477"/>
      <c r="L18" s="2477"/>
      <c r="M18" s="2478"/>
      <c r="N18" s="2478"/>
      <c r="O18" s="2478"/>
      <c r="P18" s="2478"/>
      <c r="Q18" s="2478"/>
      <c r="R18" s="2478"/>
      <c r="S18" s="2478"/>
      <c r="T18" s="2478"/>
      <c r="U18" s="2478"/>
      <c r="V18" s="2478"/>
      <c r="W18" s="2478"/>
      <c r="X18" s="2478"/>
      <c r="Y18" s="5085"/>
      <c r="Z18" s="5069"/>
      <c r="AA18" s="5070"/>
      <c r="AB18" s="5071"/>
      <c r="AC18" s="3018"/>
      <c r="AD18" s="3924"/>
      <c r="AE18" s="1584"/>
      <c r="AF18" s="1584"/>
      <c r="AG18" s="1584"/>
      <c r="AH18" s="1584"/>
    </row>
    <row r="19" spans="1:99" x14ac:dyDescent="0.25">
      <c r="A19" s="7844"/>
      <c r="B19" s="7858" t="s">
        <v>3299</v>
      </c>
      <c r="C19" s="7859"/>
      <c r="D19" s="136">
        <f t="shared" si="0"/>
        <v>0</v>
      </c>
      <c r="E19" s="2473"/>
      <c r="F19" s="2477"/>
      <c r="G19" s="2477"/>
      <c r="H19" s="2477"/>
      <c r="I19" s="2474"/>
      <c r="J19" s="2476"/>
      <c r="K19" s="2477"/>
      <c r="L19" s="2477"/>
      <c r="M19" s="2478"/>
      <c r="N19" s="2478"/>
      <c r="O19" s="2478"/>
      <c r="P19" s="2478"/>
      <c r="Q19" s="2478"/>
      <c r="R19" s="2478"/>
      <c r="S19" s="2478"/>
      <c r="T19" s="2478"/>
      <c r="U19" s="2478"/>
      <c r="V19" s="2478"/>
      <c r="W19" s="2478"/>
      <c r="X19" s="2478"/>
      <c r="Y19" s="2879"/>
      <c r="Z19" s="1634"/>
      <c r="AA19" s="1710"/>
      <c r="AB19" s="1640"/>
      <c r="AC19" s="1640"/>
      <c r="AD19" s="1640"/>
      <c r="AE19" s="1640"/>
      <c r="AF19" s="1640"/>
      <c r="AG19" s="1640"/>
      <c r="AH19" s="1640"/>
    </row>
    <row r="20" spans="1:99" x14ac:dyDescent="0.25">
      <c r="A20" s="7844"/>
      <c r="B20" s="7860" t="s">
        <v>3300</v>
      </c>
      <c r="C20" s="5086" t="s">
        <v>33</v>
      </c>
      <c r="D20" s="136"/>
      <c r="E20" s="2473"/>
      <c r="F20" s="2477"/>
      <c r="G20" s="2477"/>
      <c r="H20" s="2477"/>
      <c r="I20" s="2474"/>
      <c r="J20" s="2476"/>
      <c r="K20" s="2477"/>
      <c r="L20" s="2477"/>
      <c r="M20" s="2478"/>
      <c r="N20" s="2478"/>
      <c r="O20" s="2478"/>
      <c r="P20" s="2478"/>
      <c r="Q20" s="2478"/>
      <c r="R20" s="2478"/>
      <c r="S20" s="2478"/>
      <c r="T20" s="2478"/>
      <c r="U20" s="2478"/>
      <c r="V20" s="2478"/>
      <c r="W20" s="2478"/>
      <c r="X20" s="2478"/>
      <c r="Y20" s="147"/>
      <c r="Z20" s="148"/>
      <c r="AA20" s="149"/>
      <c r="AB20" s="1222"/>
      <c r="AC20" s="1222"/>
      <c r="AD20" s="1222"/>
      <c r="AE20" s="1222"/>
      <c r="AF20" s="1222"/>
      <c r="AG20" s="1222"/>
      <c r="AH20" s="1222"/>
    </row>
    <row r="21" spans="1:99" x14ac:dyDescent="0.25">
      <c r="A21" s="7844"/>
      <c r="B21" s="7861"/>
      <c r="C21" s="5087" t="s">
        <v>32</v>
      </c>
      <c r="D21" s="136"/>
      <c r="E21" s="2473"/>
      <c r="F21" s="2477"/>
      <c r="G21" s="2477"/>
      <c r="H21" s="2477"/>
      <c r="I21" s="2474"/>
      <c r="J21" s="2476"/>
      <c r="K21" s="2477"/>
      <c r="L21" s="2477"/>
      <c r="M21" s="2478"/>
      <c r="N21" s="2478"/>
      <c r="O21" s="2478"/>
      <c r="P21" s="2478"/>
      <c r="Q21" s="2478"/>
      <c r="R21" s="2478"/>
      <c r="S21" s="2478"/>
      <c r="T21" s="2478"/>
      <c r="U21" s="2478"/>
      <c r="V21" s="2478"/>
      <c r="W21" s="2478"/>
      <c r="X21" s="2478"/>
      <c r="Y21" s="2894"/>
      <c r="Z21" s="1674"/>
      <c r="AA21" s="1679"/>
      <c r="AB21" s="1584"/>
      <c r="AC21" s="1584"/>
      <c r="AD21" s="1584"/>
      <c r="AE21" s="1584"/>
      <c r="AF21" s="1584"/>
      <c r="AG21" s="1584"/>
      <c r="AH21" s="1584"/>
    </row>
    <row r="22" spans="1:99" x14ac:dyDescent="0.25">
      <c r="A22" s="7844"/>
      <c r="B22" s="7861"/>
      <c r="C22" s="5088" t="s">
        <v>3301</v>
      </c>
      <c r="D22" s="136"/>
      <c r="E22" s="2473"/>
      <c r="F22" s="2477"/>
      <c r="G22" s="2477"/>
      <c r="H22" s="2477"/>
      <c r="I22" s="2474"/>
      <c r="J22" s="2476"/>
      <c r="K22" s="2477"/>
      <c r="L22" s="2477"/>
      <c r="M22" s="2478"/>
      <c r="N22" s="2478"/>
      <c r="O22" s="2478"/>
      <c r="P22" s="2478"/>
      <c r="Q22" s="2478"/>
      <c r="R22" s="2478"/>
      <c r="S22" s="2478"/>
      <c r="T22" s="2478"/>
      <c r="U22" s="2478"/>
      <c r="V22" s="2478"/>
      <c r="W22" s="2478"/>
      <c r="X22" s="2478"/>
      <c r="Y22" s="2894"/>
      <c r="Z22" s="1674"/>
      <c r="AA22" s="1679"/>
      <c r="AB22" s="1584"/>
      <c r="AC22" s="1584"/>
      <c r="AD22" s="1584"/>
      <c r="AE22" s="1584"/>
      <c r="AF22" s="1584"/>
      <c r="AG22" s="1584"/>
      <c r="AH22" s="1584"/>
    </row>
    <row r="23" spans="1:99" x14ac:dyDescent="0.25">
      <c r="A23" s="7844"/>
      <c r="B23" s="7572"/>
      <c r="C23" s="5089" t="s">
        <v>3302</v>
      </c>
      <c r="D23" s="136"/>
      <c r="E23" s="2473"/>
      <c r="F23" s="2477"/>
      <c r="G23" s="2477"/>
      <c r="H23" s="2477"/>
      <c r="I23" s="2474"/>
      <c r="J23" s="2476"/>
      <c r="K23" s="2477"/>
      <c r="L23" s="2477"/>
      <c r="M23" s="2478"/>
      <c r="N23" s="2478"/>
      <c r="O23" s="2478"/>
      <c r="P23" s="2478"/>
      <c r="Q23" s="2478"/>
      <c r="R23" s="2478"/>
      <c r="S23" s="2478"/>
      <c r="T23" s="2478"/>
      <c r="U23" s="2478"/>
      <c r="V23" s="2478"/>
      <c r="W23" s="2478"/>
      <c r="X23" s="2478"/>
      <c r="Y23" s="2879"/>
      <c r="Z23" s="1634"/>
      <c r="AA23" s="1710"/>
      <c r="AB23" s="1640"/>
      <c r="AC23" s="1640"/>
      <c r="AD23" s="1640"/>
      <c r="AE23" s="1640"/>
      <c r="AF23" s="1640"/>
      <c r="AG23" s="1640"/>
      <c r="AH23" s="1640"/>
    </row>
    <row r="24" spans="1:99" s="152" customFormat="1" x14ac:dyDescent="0.25">
      <c r="A24" s="7844"/>
      <c r="B24" s="7862" t="s">
        <v>3303</v>
      </c>
      <c r="C24" s="7863"/>
      <c r="D24" s="1583"/>
      <c r="E24" s="1583"/>
      <c r="F24" s="1674"/>
      <c r="G24" s="1674"/>
      <c r="H24" s="1674"/>
      <c r="I24" s="1584"/>
      <c r="J24" s="5072"/>
      <c r="K24" s="5069"/>
      <c r="L24" s="5069"/>
      <c r="M24" s="5090"/>
      <c r="N24" s="5090"/>
      <c r="O24" s="5090"/>
      <c r="P24" s="5090"/>
      <c r="Q24" s="2041"/>
      <c r="R24" s="2041"/>
      <c r="S24" s="2041"/>
      <c r="T24" s="2041"/>
      <c r="U24" s="5091"/>
      <c r="V24" s="5091"/>
      <c r="W24" s="5091"/>
      <c r="X24" s="5091"/>
      <c r="Y24" s="144"/>
      <c r="Z24" s="145"/>
      <c r="AA24" s="146"/>
      <c r="AB24" s="1222"/>
      <c r="AC24" s="1222"/>
      <c r="AD24" s="1222"/>
      <c r="AE24" s="1222"/>
      <c r="AF24" s="1222"/>
      <c r="AG24" s="1222"/>
      <c r="AH24" s="1222"/>
      <c r="AI24" s="150"/>
      <c r="AJ24" s="150"/>
      <c r="AK24" s="151"/>
      <c r="AL24" s="151"/>
      <c r="AM24" s="151"/>
      <c r="BT24" s="153"/>
      <c r="BU24" s="153"/>
      <c r="BV24" s="154"/>
      <c r="BW24" s="154"/>
      <c r="BX24" s="154"/>
      <c r="BY24" s="154"/>
      <c r="BZ24" s="154"/>
      <c r="CA24" s="154"/>
      <c r="CB24" s="155"/>
      <c r="CC24" s="156"/>
      <c r="CD24" s="156"/>
      <c r="CE24" s="156"/>
      <c r="CF24" s="156"/>
      <c r="CG24" s="156"/>
      <c r="CH24" s="156"/>
      <c r="CI24" s="156"/>
      <c r="CJ24" s="156"/>
      <c r="CK24" s="157"/>
      <c r="CL24" s="157"/>
      <c r="CM24" s="157"/>
      <c r="CN24" s="157"/>
      <c r="CO24" s="157"/>
      <c r="CP24" s="157"/>
      <c r="CQ24" s="157"/>
      <c r="CR24" s="157"/>
      <c r="CS24" s="157"/>
      <c r="CT24" s="157"/>
      <c r="CU24" s="157"/>
    </row>
    <row r="25" spans="1:99" x14ac:dyDescent="0.25">
      <c r="A25" s="7844"/>
      <c r="B25" s="7864" t="s">
        <v>3304</v>
      </c>
      <c r="C25" s="7865"/>
      <c r="D25" s="136">
        <f t="shared" si="0"/>
        <v>0</v>
      </c>
      <c r="E25" s="3669"/>
      <c r="F25" s="4437"/>
      <c r="G25" s="4437"/>
      <c r="H25" s="4437"/>
      <c r="I25" s="3670"/>
      <c r="J25" s="2476"/>
      <c r="K25" s="2477"/>
      <c r="L25" s="2477"/>
      <c r="M25" s="2477"/>
      <c r="N25" s="2477"/>
      <c r="O25" s="2477"/>
      <c r="P25" s="2477"/>
      <c r="Q25" s="2477"/>
      <c r="R25" s="2477"/>
      <c r="S25" s="2477"/>
      <c r="T25" s="5091"/>
      <c r="U25" s="5091"/>
      <c r="V25" s="5091"/>
      <c r="W25" s="5091"/>
      <c r="X25" s="5091"/>
      <c r="Y25" s="2894"/>
      <c r="Z25" s="1674"/>
      <c r="AA25" s="1679"/>
      <c r="AB25" s="1680"/>
      <c r="AC25" s="1680"/>
      <c r="AD25" s="1680"/>
      <c r="AE25" s="1680"/>
      <c r="AF25" s="1584"/>
      <c r="AG25" s="1584"/>
      <c r="AH25" s="1584"/>
    </row>
    <row r="26" spans="1:99" x14ac:dyDescent="0.25">
      <c r="A26" s="7844"/>
      <c r="B26" s="6855" t="s">
        <v>3305</v>
      </c>
      <c r="C26" s="6856"/>
      <c r="D26" s="136"/>
      <c r="E26" s="5092"/>
      <c r="F26" s="5093"/>
      <c r="G26" s="5093"/>
      <c r="H26" s="5093"/>
      <c r="I26" s="743"/>
      <c r="J26" s="982"/>
      <c r="K26" s="5094"/>
      <c r="L26" s="5094"/>
      <c r="M26" s="5094"/>
      <c r="N26" s="5094"/>
      <c r="O26" s="5094"/>
      <c r="P26" s="5094"/>
      <c r="Q26" s="5094"/>
      <c r="R26" s="5094"/>
      <c r="S26" s="5094"/>
      <c r="T26" s="5091"/>
      <c r="U26" s="5095"/>
      <c r="V26" s="5095"/>
      <c r="W26" s="5095"/>
      <c r="X26" s="5095"/>
      <c r="Y26" s="5085"/>
      <c r="Z26" s="5069"/>
      <c r="AA26" s="1858"/>
      <c r="AB26" s="935"/>
      <c r="AC26" s="935"/>
      <c r="AD26" s="935"/>
      <c r="AE26" s="935"/>
      <c r="AF26" s="1584"/>
      <c r="AG26" s="1584"/>
      <c r="AH26" s="1584"/>
    </row>
    <row r="27" spans="1:99" x14ac:dyDescent="0.25">
      <c r="A27" s="7844"/>
      <c r="B27" s="7858" t="s">
        <v>3306</v>
      </c>
      <c r="C27" s="7859"/>
      <c r="D27" s="136">
        <f t="shared" si="0"/>
        <v>0</v>
      </c>
      <c r="E27" s="5092"/>
      <c r="F27" s="5093"/>
      <c r="G27" s="5093"/>
      <c r="H27" s="5094"/>
      <c r="I27" s="744"/>
      <c r="J27" s="982"/>
      <c r="K27" s="5094"/>
      <c r="L27" s="5094"/>
      <c r="M27" s="5094"/>
      <c r="N27" s="5094"/>
      <c r="O27" s="5094"/>
      <c r="P27" s="5094"/>
      <c r="Q27" s="5094"/>
      <c r="R27" s="5094"/>
      <c r="S27" s="5094"/>
      <c r="T27" s="5094"/>
      <c r="U27" s="5094"/>
      <c r="V27" s="5094"/>
      <c r="W27" s="5094"/>
      <c r="X27" s="5094"/>
      <c r="Y27" s="2879"/>
      <c r="Z27" s="1634"/>
      <c r="AA27" s="1710"/>
      <c r="AB27" s="1640"/>
      <c r="AC27" s="1640"/>
      <c r="AD27" s="1640"/>
      <c r="AE27" s="1638"/>
      <c r="AF27" s="1640"/>
      <c r="AG27" s="1640"/>
      <c r="AH27" s="1640"/>
    </row>
    <row r="28" spans="1:99" x14ac:dyDescent="0.25">
      <c r="A28" s="7844"/>
      <c r="B28" s="7848" t="s">
        <v>3307</v>
      </c>
      <c r="C28" s="5096" t="s">
        <v>3308</v>
      </c>
      <c r="D28" s="136">
        <f t="shared" si="0"/>
        <v>0</v>
      </c>
      <c r="E28" s="3662"/>
      <c r="F28" s="3662"/>
      <c r="G28" s="5051"/>
      <c r="H28" s="5051"/>
      <c r="I28" s="5049"/>
      <c r="J28" s="5097"/>
      <c r="K28" s="5098"/>
      <c r="L28" s="5098"/>
      <c r="M28" s="5098"/>
      <c r="N28" s="5098"/>
      <c r="O28" s="5098"/>
      <c r="P28" s="5098"/>
      <c r="Q28" s="5098"/>
      <c r="R28" s="5098"/>
      <c r="S28" s="5098"/>
      <c r="T28" s="5098"/>
      <c r="U28" s="5098"/>
      <c r="V28" s="5098"/>
      <c r="W28" s="5098"/>
      <c r="X28" s="5052"/>
      <c r="Y28" s="158"/>
      <c r="Z28" s="159"/>
      <c r="AA28" s="1026"/>
      <c r="AB28" s="1263"/>
      <c r="AC28" s="983"/>
      <c r="AD28" s="983"/>
      <c r="AE28" s="1037"/>
      <c r="AF28" s="3813"/>
      <c r="AG28" s="3813"/>
      <c r="AH28" s="3813"/>
    </row>
    <row r="29" spans="1:99" x14ac:dyDescent="0.25">
      <c r="A29" s="7844"/>
      <c r="B29" s="6540"/>
      <c r="C29" s="981" t="s">
        <v>3309</v>
      </c>
      <c r="D29" s="136">
        <f t="shared" si="0"/>
        <v>0</v>
      </c>
      <c r="E29" s="2473"/>
      <c r="F29" s="3662"/>
      <c r="G29" s="3662"/>
      <c r="H29" s="5093"/>
      <c r="I29" s="5099"/>
      <c r="J29" s="3671"/>
      <c r="K29" s="4437"/>
      <c r="L29" s="4437"/>
      <c r="M29" s="4437"/>
      <c r="N29" s="4437"/>
      <c r="O29" s="4437"/>
      <c r="P29" s="4437"/>
      <c r="Q29" s="4437"/>
      <c r="R29" s="4437"/>
      <c r="S29" s="4437"/>
      <c r="T29" s="4437"/>
      <c r="U29" s="4437"/>
      <c r="V29" s="4437"/>
      <c r="W29" s="4437"/>
      <c r="X29" s="5095"/>
      <c r="Y29" s="5100"/>
      <c r="Z29" s="2248"/>
      <c r="AA29" s="5101"/>
      <c r="AB29" s="984"/>
      <c r="AC29" s="985"/>
      <c r="AD29" s="985"/>
      <c r="AE29" s="935"/>
      <c r="AF29" s="1584"/>
      <c r="AG29" s="1584"/>
      <c r="AH29" s="1584"/>
    </row>
    <row r="30" spans="1:99" x14ac:dyDescent="0.25">
      <c r="A30" s="7844"/>
      <c r="B30" s="7550"/>
      <c r="C30" s="5102" t="s">
        <v>2120</v>
      </c>
      <c r="D30" s="136">
        <f t="shared" si="0"/>
        <v>0</v>
      </c>
      <c r="E30" s="2309"/>
      <c r="F30" s="2484"/>
      <c r="G30" s="2484"/>
      <c r="H30" s="5103"/>
      <c r="I30" s="2931"/>
      <c r="J30" s="5103"/>
      <c r="K30" s="4441"/>
      <c r="L30" s="4441"/>
      <c r="M30" s="4441"/>
      <c r="N30" s="4441"/>
      <c r="O30" s="4441"/>
      <c r="P30" s="4441"/>
      <c r="Q30" s="4441"/>
      <c r="R30" s="4441"/>
      <c r="S30" s="4441"/>
      <c r="T30" s="4441"/>
      <c r="U30" s="4441"/>
      <c r="V30" s="4441"/>
      <c r="W30" s="4441"/>
      <c r="X30" s="5104"/>
      <c r="Y30" s="5105"/>
      <c r="Z30" s="1635"/>
      <c r="AA30" s="1732"/>
      <c r="AB30" s="5084"/>
      <c r="AC30" s="5084"/>
      <c r="AD30" s="5084"/>
      <c r="AE30" s="1640"/>
      <c r="AF30" s="4124"/>
      <c r="AG30" s="4124"/>
      <c r="AH30" s="4124"/>
    </row>
    <row r="31" spans="1:99" x14ac:dyDescent="0.25">
      <c r="A31" s="7844"/>
      <c r="B31" s="7868" t="s">
        <v>3310</v>
      </c>
      <c r="C31" s="5106" t="s">
        <v>3311</v>
      </c>
      <c r="D31" s="136">
        <f t="shared" si="0"/>
        <v>0</v>
      </c>
      <c r="E31" s="3662"/>
      <c r="F31" s="2299"/>
      <c r="G31" s="2299"/>
      <c r="H31" s="2299"/>
      <c r="I31" s="5107"/>
      <c r="J31" s="5097"/>
      <c r="K31" s="5098"/>
      <c r="L31" s="5098"/>
      <c r="M31" s="5108"/>
      <c r="N31" s="5108"/>
      <c r="O31" s="5108"/>
      <c r="P31" s="5108"/>
      <c r="Q31" s="5108"/>
      <c r="R31" s="5108"/>
      <c r="S31" s="5108"/>
      <c r="T31" s="5108"/>
      <c r="U31" s="5108"/>
      <c r="V31" s="5108"/>
      <c r="W31" s="5108"/>
      <c r="X31" s="5108"/>
      <c r="Y31" s="5109"/>
      <c r="Z31" s="5054"/>
      <c r="AA31" s="5055"/>
      <c r="AB31" s="5110"/>
      <c r="AC31" s="3919"/>
      <c r="AD31" s="3919"/>
      <c r="AE31" s="3813"/>
      <c r="AF31" s="3813"/>
      <c r="AG31" s="3813"/>
      <c r="AH31" s="3813"/>
    </row>
    <row r="32" spans="1:99" x14ac:dyDescent="0.25">
      <c r="A32" s="7844"/>
      <c r="B32" s="7872"/>
      <c r="C32" s="5111" t="s">
        <v>3312</v>
      </c>
      <c r="D32" s="136">
        <f t="shared" si="0"/>
        <v>0</v>
      </c>
      <c r="E32" s="5092"/>
      <c r="F32" s="5092"/>
      <c r="G32" s="5092"/>
      <c r="H32" s="5092"/>
      <c r="I32" s="2474"/>
      <c r="J32" s="2474"/>
      <c r="K32" s="4437"/>
      <c r="L32" s="4437"/>
      <c r="M32" s="5091"/>
      <c r="N32" s="5091"/>
      <c r="O32" s="5091"/>
      <c r="P32" s="5091"/>
      <c r="Q32" s="5091"/>
      <c r="R32" s="5091"/>
      <c r="S32" s="5091"/>
      <c r="T32" s="5091"/>
      <c r="U32" s="5091"/>
      <c r="V32" s="5091"/>
      <c r="W32" s="5091"/>
      <c r="X32" s="5091"/>
      <c r="Y32" s="5100"/>
      <c r="Z32" s="2248"/>
      <c r="AA32" s="5101"/>
      <c r="AB32" s="984"/>
      <c r="AC32" s="3924"/>
      <c r="AD32" s="3924"/>
      <c r="AE32" s="1584"/>
      <c r="AF32" s="1584"/>
      <c r="AG32" s="1584"/>
      <c r="AH32" s="1584"/>
    </row>
    <row r="33" spans="1:34" x14ac:dyDescent="0.25">
      <c r="A33" s="7844"/>
      <c r="B33" s="7869"/>
      <c r="C33" s="5112" t="s">
        <v>2120</v>
      </c>
      <c r="D33" s="136">
        <f t="shared" si="0"/>
        <v>0</v>
      </c>
      <c r="E33" s="2309"/>
      <c r="F33" s="2307"/>
      <c r="G33" s="2307"/>
      <c r="H33" s="2307"/>
      <c r="I33" s="2483"/>
      <c r="J33" s="5103"/>
      <c r="K33" s="4441"/>
      <c r="L33" s="4441"/>
      <c r="M33" s="5104"/>
      <c r="N33" s="5104"/>
      <c r="O33" s="5104"/>
      <c r="P33" s="5104"/>
      <c r="Q33" s="5104"/>
      <c r="R33" s="5104"/>
      <c r="S33" s="5104"/>
      <c r="T33" s="5104"/>
      <c r="U33" s="5104"/>
      <c r="V33" s="5104"/>
      <c r="W33" s="5104"/>
      <c r="X33" s="5104"/>
      <c r="Y33" s="5105"/>
      <c r="Z33" s="1635"/>
      <c r="AA33" s="1732"/>
      <c r="AB33" s="5084"/>
      <c r="AC33" s="5084"/>
      <c r="AD33" s="5084"/>
      <c r="AE33" s="1640"/>
      <c r="AF33" s="1640"/>
      <c r="AG33" s="1640"/>
      <c r="AH33" s="1640"/>
    </row>
    <row r="34" spans="1:34" x14ac:dyDescent="0.25">
      <c r="A34" s="7844"/>
      <c r="B34" s="7875" t="s">
        <v>3313</v>
      </c>
      <c r="C34" s="7876"/>
      <c r="D34" s="136">
        <f t="shared" si="0"/>
        <v>0</v>
      </c>
      <c r="E34" s="2473"/>
      <c r="F34" s="2477"/>
      <c r="G34" s="2477"/>
      <c r="H34" s="2477"/>
      <c r="I34" s="2474"/>
      <c r="J34" s="2476"/>
      <c r="K34" s="2477"/>
      <c r="L34" s="2477"/>
      <c r="M34" s="2478"/>
      <c r="N34" s="2478"/>
      <c r="O34" s="2478"/>
      <c r="P34" s="2478"/>
      <c r="Q34" s="2478"/>
      <c r="R34" s="2478"/>
      <c r="S34" s="2478"/>
      <c r="T34" s="2478"/>
      <c r="U34" s="2478"/>
      <c r="V34" s="2478"/>
      <c r="W34" s="2478"/>
      <c r="X34" s="2478"/>
      <c r="Y34" s="5113"/>
      <c r="Z34" s="5114"/>
      <c r="AA34" s="5115"/>
      <c r="AB34" s="5116"/>
      <c r="AC34" s="5116"/>
      <c r="AD34" s="5116"/>
      <c r="AE34" s="5116"/>
      <c r="AF34" s="5116"/>
      <c r="AG34" s="5116"/>
      <c r="AH34" s="5116"/>
    </row>
    <row r="35" spans="1:34" x14ac:dyDescent="0.25">
      <c r="A35" s="7844"/>
      <c r="B35" s="7815" t="s">
        <v>3314</v>
      </c>
      <c r="C35" s="5117" t="s">
        <v>3315</v>
      </c>
      <c r="D35" s="136">
        <f>SUM(E35:X35)</f>
        <v>0</v>
      </c>
      <c r="E35" s="2473"/>
      <c r="F35" s="2477"/>
      <c r="G35" s="2477"/>
      <c r="H35" s="2477"/>
      <c r="I35" s="2474"/>
      <c r="J35" s="2476"/>
      <c r="K35" s="2477"/>
      <c r="L35" s="2477"/>
      <c r="M35" s="2478"/>
      <c r="N35" s="2478"/>
      <c r="O35" s="2478"/>
      <c r="P35" s="2478"/>
      <c r="Q35" s="2478"/>
      <c r="R35" s="2478"/>
      <c r="S35" s="2478"/>
      <c r="T35" s="2478"/>
      <c r="U35" s="2478"/>
      <c r="V35" s="2478"/>
      <c r="W35" s="2478"/>
      <c r="X35" s="2478"/>
      <c r="Y35" s="147"/>
      <c r="Z35" s="148"/>
      <c r="AA35" s="149"/>
      <c r="AB35" s="1222"/>
      <c r="AC35" s="1222"/>
      <c r="AD35" s="1222"/>
      <c r="AE35" s="1222"/>
      <c r="AF35" s="1222"/>
      <c r="AG35" s="1222"/>
      <c r="AH35" s="1222"/>
    </row>
    <row r="36" spans="1:34" x14ac:dyDescent="0.25">
      <c r="A36" s="7844"/>
      <c r="B36" s="7815"/>
      <c r="C36" s="5117" t="s">
        <v>3316</v>
      </c>
      <c r="D36" s="136">
        <f>SUM(E36:X36)</f>
        <v>0</v>
      </c>
      <c r="E36" s="2473"/>
      <c r="F36" s="2477"/>
      <c r="G36" s="2477"/>
      <c r="H36" s="2477"/>
      <c r="I36" s="2474"/>
      <c r="J36" s="2476"/>
      <c r="K36" s="2477"/>
      <c r="L36" s="2477"/>
      <c r="M36" s="2478"/>
      <c r="N36" s="2478"/>
      <c r="O36" s="2478"/>
      <c r="P36" s="2478"/>
      <c r="Q36" s="2478"/>
      <c r="R36" s="2478"/>
      <c r="S36" s="2478"/>
      <c r="T36" s="2478"/>
      <c r="U36" s="2478"/>
      <c r="V36" s="2478"/>
      <c r="W36" s="2478"/>
      <c r="X36" s="2478"/>
      <c r="Y36" s="2894"/>
      <c r="Z36" s="1674"/>
      <c r="AA36" s="1679"/>
      <c r="AB36" s="1584"/>
      <c r="AC36" s="1584"/>
      <c r="AD36" s="1584"/>
      <c r="AE36" s="1584"/>
      <c r="AF36" s="1584"/>
      <c r="AG36" s="1584"/>
      <c r="AH36" s="1584"/>
    </row>
    <row r="37" spans="1:34" x14ac:dyDescent="0.25">
      <c r="A37" s="7844"/>
      <c r="B37" s="7877" t="s">
        <v>3317</v>
      </c>
      <c r="C37" s="7878"/>
      <c r="D37" s="136">
        <v>0</v>
      </c>
      <c r="E37" s="2473"/>
      <c r="F37" s="2477"/>
      <c r="G37" s="2477"/>
      <c r="H37" s="2477"/>
      <c r="I37" s="2474"/>
      <c r="J37" s="2476"/>
      <c r="K37" s="2477"/>
      <c r="L37" s="2477"/>
      <c r="M37" s="2478"/>
      <c r="N37" s="2478"/>
      <c r="O37" s="2478"/>
      <c r="P37" s="2478"/>
      <c r="Q37" s="2478"/>
      <c r="R37" s="2478"/>
      <c r="S37" s="2478"/>
      <c r="T37" s="2478"/>
      <c r="U37" s="2478"/>
      <c r="V37" s="2478"/>
      <c r="W37" s="2478"/>
      <c r="X37" s="2478"/>
      <c r="Y37" s="2894"/>
      <c r="Z37" s="1674"/>
      <c r="AA37" s="1679"/>
      <c r="AB37" s="1584"/>
      <c r="AC37" s="1584"/>
      <c r="AD37" s="1584"/>
      <c r="AE37" s="1584"/>
      <c r="AF37" s="1584"/>
      <c r="AG37" s="1584"/>
      <c r="AH37" s="1584"/>
    </row>
    <row r="38" spans="1:34" x14ac:dyDescent="0.25">
      <c r="A38" s="7844"/>
      <c r="B38" s="7371" t="s">
        <v>3318</v>
      </c>
      <c r="C38" s="7373"/>
      <c r="D38" s="136">
        <f t="shared" ref="D38:D46" si="1">SUM(E38:X38)</f>
        <v>0</v>
      </c>
      <c r="E38" s="2473"/>
      <c r="F38" s="2477"/>
      <c r="G38" s="2477"/>
      <c r="H38" s="2477"/>
      <c r="I38" s="2474"/>
      <c r="J38" s="2476"/>
      <c r="K38" s="2477"/>
      <c r="L38" s="2477"/>
      <c r="M38" s="2478"/>
      <c r="N38" s="2478"/>
      <c r="O38" s="2478"/>
      <c r="P38" s="2478"/>
      <c r="Q38" s="2478"/>
      <c r="R38" s="2478"/>
      <c r="S38" s="2478"/>
      <c r="T38" s="2478"/>
      <c r="U38" s="2478"/>
      <c r="V38" s="2478"/>
      <c r="W38" s="2478"/>
      <c r="X38" s="2478"/>
      <c r="Y38" s="2894"/>
      <c r="Z38" s="1674"/>
      <c r="AA38" s="1679"/>
      <c r="AB38" s="1584"/>
      <c r="AC38" s="1584"/>
      <c r="AD38" s="1584"/>
      <c r="AE38" s="1584"/>
      <c r="AF38" s="1584"/>
      <c r="AG38" s="1584"/>
      <c r="AH38" s="1584"/>
    </row>
    <row r="39" spans="1:34" x14ac:dyDescent="0.25">
      <c r="A39" s="7844"/>
      <c r="B39" s="6524" t="s">
        <v>3319</v>
      </c>
      <c r="C39" s="6525"/>
      <c r="D39" s="136">
        <f t="shared" si="1"/>
        <v>0</v>
      </c>
      <c r="E39" s="3669"/>
      <c r="F39" s="4437"/>
      <c r="G39" s="4437"/>
      <c r="H39" s="4437"/>
      <c r="I39" s="3670"/>
      <c r="J39" s="2476"/>
      <c r="K39" s="2477"/>
      <c r="L39" s="2477"/>
      <c r="M39" s="2478"/>
      <c r="N39" s="2478"/>
      <c r="O39" s="2478"/>
      <c r="P39" s="2478"/>
      <c r="Q39" s="2478"/>
      <c r="R39" s="2478"/>
      <c r="S39" s="2478"/>
      <c r="T39" s="5118"/>
      <c r="U39" s="5091"/>
      <c r="V39" s="5091"/>
      <c r="W39" s="5091"/>
      <c r="X39" s="5091"/>
      <c r="Y39" s="2894"/>
      <c r="Z39" s="1674"/>
      <c r="AA39" s="1679"/>
      <c r="AB39" s="1584"/>
      <c r="AC39" s="1584"/>
      <c r="AD39" s="1584"/>
      <c r="AE39" s="1680"/>
      <c r="AF39" s="1584"/>
      <c r="AG39" s="1584"/>
      <c r="AH39" s="1584"/>
    </row>
    <row r="40" spans="1:34" x14ac:dyDescent="0.25">
      <c r="A40" s="7844"/>
      <c r="B40" s="7870" t="s">
        <v>3320</v>
      </c>
      <c r="C40" s="7871"/>
      <c r="D40" s="136">
        <f t="shared" si="1"/>
        <v>0</v>
      </c>
      <c r="E40" s="5119"/>
      <c r="F40" s="5094"/>
      <c r="G40" s="5094"/>
      <c r="H40" s="5094"/>
      <c r="I40" s="744"/>
      <c r="J40" s="982"/>
      <c r="K40" s="5094"/>
      <c r="L40" s="5094"/>
      <c r="M40" s="5120"/>
      <c r="N40" s="5120"/>
      <c r="O40" s="5120"/>
      <c r="P40" s="5120"/>
      <c r="Q40" s="5120"/>
      <c r="R40" s="5120"/>
      <c r="S40" s="5120"/>
      <c r="T40" s="5120"/>
      <c r="U40" s="5120"/>
      <c r="V40" s="5120"/>
      <c r="W40" s="5120"/>
      <c r="X40" s="5120"/>
      <c r="Y40" s="4130"/>
      <c r="Z40" s="2281"/>
      <c r="AA40" s="1858"/>
      <c r="AB40" s="706"/>
      <c r="AC40" s="1584"/>
      <c r="AD40" s="706"/>
      <c r="AE40" s="706"/>
      <c r="AF40" s="706"/>
      <c r="AG40" s="706"/>
      <c r="AH40" s="706"/>
    </row>
    <row r="41" spans="1:34" x14ac:dyDescent="0.25">
      <c r="A41" s="7844"/>
      <c r="B41" s="7868" t="s">
        <v>3321</v>
      </c>
      <c r="C41" s="5121" t="s">
        <v>3322</v>
      </c>
      <c r="D41" s="136">
        <f t="shared" si="1"/>
        <v>0</v>
      </c>
      <c r="E41" s="5122"/>
      <c r="F41" s="5098"/>
      <c r="G41" s="5098"/>
      <c r="H41" s="5098"/>
      <c r="I41" s="5107"/>
      <c r="J41" s="5097"/>
      <c r="K41" s="5098"/>
      <c r="L41" s="5098"/>
      <c r="M41" s="5098"/>
      <c r="N41" s="5098"/>
      <c r="O41" s="5098"/>
      <c r="P41" s="5098"/>
      <c r="Q41" s="5098"/>
      <c r="R41" s="5098"/>
      <c r="S41" s="5098"/>
      <c r="T41" s="5098"/>
      <c r="U41" s="5123"/>
      <c r="V41" s="5123"/>
      <c r="W41" s="5123"/>
      <c r="X41" s="5123"/>
      <c r="Y41" s="5124"/>
      <c r="Z41" s="1626"/>
      <c r="AA41" s="4129"/>
      <c r="AB41" s="3900"/>
      <c r="AC41" s="3900"/>
      <c r="AD41" s="3900"/>
      <c r="AE41" s="3900"/>
      <c r="AF41" s="1584"/>
      <c r="AG41" s="1584"/>
      <c r="AH41" s="1584"/>
    </row>
    <row r="42" spans="1:34" x14ac:dyDescent="0.25">
      <c r="A42" s="7844"/>
      <c r="B42" s="7872"/>
      <c r="C42" s="5125" t="s">
        <v>3323</v>
      </c>
      <c r="D42" s="136">
        <f t="shared" si="1"/>
        <v>0</v>
      </c>
      <c r="E42" s="3669"/>
      <c r="F42" s="4437"/>
      <c r="G42" s="4437"/>
      <c r="H42" s="4437"/>
      <c r="I42" s="3670"/>
      <c r="J42" s="3671"/>
      <c r="K42" s="4437"/>
      <c r="L42" s="4437"/>
      <c r="M42" s="4437"/>
      <c r="N42" s="4437"/>
      <c r="O42" s="4437"/>
      <c r="P42" s="4437"/>
      <c r="Q42" s="4437"/>
      <c r="R42" s="4437"/>
      <c r="S42" s="4437"/>
      <c r="T42" s="4437"/>
      <c r="U42" s="2478"/>
      <c r="V42" s="2478"/>
      <c r="W42" s="2478"/>
      <c r="X42" s="2478"/>
      <c r="Y42" s="5126"/>
      <c r="Z42" s="1678"/>
      <c r="AA42" s="1727"/>
      <c r="AB42" s="1680"/>
      <c r="AC42" s="1680"/>
      <c r="AD42" s="1680"/>
      <c r="AE42" s="1680"/>
      <c r="AF42" s="1584"/>
      <c r="AG42" s="1584"/>
      <c r="AH42" s="1584"/>
    </row>
    <row r="43" spans="1:34" x14ac:dyDescent="0.25">
      <c r="A43" s="7844"/>
      <c r="B43" s="7872"/>
      <c r="C43" s="5127" t="s">
        <v>3324</v>
      </c>
      <c r="D43" s="136">
        <f>SUM(E45:X45)</f>
        <v>0</v>
      </c>
      <c r="E43" s="5092"/>
      <c r="F43" s="5093"/>
      <c r="G43" s="5093"/>
      <c r="H43" s="5093"/>
      <c r="I43" s="743"/>
      <c r="J43" s="986"/>
      <c r="K43" s="5093"/>
      <c r="L43" s="5093"/>
      <c r="M43" s="5093"/>
      <c r="N43" s="5093"/>
      <c r="O43" s="5093"/>
      <c r="P43" s="5093"/>
      <c r="Q43" s="5093"/>
      <c r="R43" s="5093"/>
      <c r="S43" s="5093"/>
      <c r="T43" s="5093"/>
      <c r="U43" s="5120"/>
      <c r="V43" s="5120"/>
      <c r="W43" s="5120"/>
      <c r="X43" s="5120"/>
      <c r="Y43" s="5100"/>
      <c r="Z43" s="2248"/>
      <c r="AA43" s="5101"/>
      <c r="AB43" s="935"/>
      <c r="AC43" s="935"/>
      <c r="AD43" s="935"/>
      <c r="AE43" s="935"/>
      <c r="AF43" s="1584"/>
      <c r="AG43" s="1584"/>
      <c r="AH43" s="1584"/>
    </row>
    <row r="44" spans="1:34" x14ac:dyDescent="0.25">
      <c r="A44" s="7844"/>
      <c r="B44" s="7872"/>
      <c r="C44" s="5128" t="s">
        <v>3325</v>
      </c>
      <c r="D44" s="136"/>
      <c r="E44" s="5092"/>
      <c r="F44" s="5093"/>
      <c r="G44" s="5093"/>
      <c r="H44" s="5093"/>
      <c r="I44" s="743"/>
      <c r="J44" s="986"/>
      <c r="K44" s="5093"/>
      <c r="L44" s="5093"/>
      <c r="M44" s="5093"/>
      <c r="N44" s="5093"/>
      <c r="O44" s="5093"/>
      <c r="P44" s="5093"/>
      <c r="Q44" s="5093"/>
      <c r="R44" s="5093"/>
      <c r="S44" s="5093"/>
      <c r="T44" s="5093"/>
      <c r="U44" s="5120"/>
      <c r="V44" s="5120"/>
      <c r="W44" s="5120"/>
      <c r="X44" s="5120"/>
      <c r="Y44" s="5100"/>
      <c r="Z44" s="2248"/>
      <c r="AA44" s="5101"/>
      <c r="AB44" s="935"/>
      <c r="AC44" s="935"/>
      <c r="AD44" s="935"/>
      <c r="AE44" s="935"/>
      <c r="AF44" s="1584"/>
      <c r="AG44" s="1584"/>
      <c r="AH44" s="1584"/>
    </row>
    <row r="45" spans="1:34" x14ac:dyDescent="0.25">
      <c r="A45" s="7844"/>
      <c r="B45" s="7869"/>
      <c r="C45" s="5128" t="s">
        <v>3326</v>
      </c>
      <c r="D45" s="136"/>
      <c r="E45" s="4439"/>
      <c r="F45" s="4441"/>
      <c r="G45" s="4441"/>
      <c r="H45" s="4441"/>
      <c r="I45" s="4440"/>
      <c r="J45" s="986"/>
      <c r="K45" s="5093"/>
      <c r="L45" s="5093"/>
      <c r="M45" s="5093"/>
      <c r="N45" s="5093"/>
      <c r="O45" s="5093"/>
      <c r="P45" s="5093"/>
      <c r="Q45" s="5093"/>
      <c r="R45" s="5093"/>
      <c r="S45" s="5093"/>
      <c r="T45" s="5093"/>
      <c r="U45" s="5120"/>
      <c r="V45" s="5120"/>
      <c r="W45" s="5120"/>
      <c r="X45" s="5120"/>
      <c r="Y45" s="5105"/>
      <c r="Z45" s="1635"/>
      <c r="AA45" s="1732"/>
      <c r="AB45" s="1638"/>
      <c r="AC45" s="1638"/>
      <c r="AD45" s="1638"/>
      <c r="AE45" s="1638"/>
      <c r="AF45" s="1584"/>
      <c r="AG45" s="1584"/>
      <c r="AH45" s="1584"/>
    </row>
    <row r="46" spans="1:34" x14ac:dyDescent="0.25">
      <c r="A46" s="7844"/>
      <c r="B46" s="7873" t="s">
        <v>3327</v>
      </c>
      <c r="C46" s="7874"/>
      <c r="D46" s="136">
        <f t="shared" si="1"/>
        <v>0</v>
      </c>
      <c r="E46" s="3662"/>
      <c r="F46" s="2299"/>
      <c r="G46" s="2299"/>
      <c r="H46" s="2299"/>
      <c r="I46" s="3664"/>
      <c r="J46" s="2477"/>
      <c r="K46" s="2477"/>
      <c r="L46" s="2477"/>
      <c r="M46" s="2478"/>
      <c r="N46" s="2478"/>
      <c r="O46" s="2478"/>
      <c r="P46" s="2478"/>
      <c r="Q46" s="2478"/>
      <c r="R46" s="2478"/>
      <c r="S46" s="2477"/>
      <c r="T46" s="2478"/>
      <c r="U46" s="2478"/>
      <c r="V46" s="2478"/>
      <c r="W46" s="2478"/>
      <c r="X46" s="2478"/>
      <c r="Y46" s="5124"/>
      <c r="Z46" s="1626"/>
      <c r="AA46" s="4129"/>
      <c r="AB46" s="3900"/>
      <c r="AC46" s="3900"/>
      <c r="AD46" s="3900"/>
      <c r="AE46" s="3900"/>
      <c r="AF46" s="987"/>
      <c r="AG46" s="987"/>
      <c r="AH46" s="987"/>
    </row>
    <row r="47" spans="1:34" x14ac:dyDescent="0.25">
      <c r="A47" s="7844"/>
      <c r="B47" s="7873" t="s">
        <v>3328</v>
      </c>
      <c r="C47" s="7874"/>
      <c r="D47" s="988">
        <v>0</v>
      </c>
      <c r="E47" s="5129"/>
      <c r="F47" s="5130"/>
      <c r="G47" s="5130"/>
      <c r="H47" s="5130"/>
      <c r="I47" s="5131"/>
      <c r="J47" s="5132"/>
      <c r="K47" s="5130"/>
      <c r="L47" s="5130"/>
      <c r="M47" s="5133"/>
      <c r="N47" s="5133"/>
      <c r="O47" s="5133"/>
      <c r="P47" s="5133"/>
      <c r="Q47" s="5133"/>
      <c r="R47" s="5133"/>
      <c r="S47" s="5133"/>
      <c r="T47" s="5133"/>
      <c r="U47" s="5133"/>
      <c r="V47" s="5133"/>
      <c r="W47" s="5133"/>
      <c r="X47" s="5133"/>
      <c r="Y47" s="5134"/>
      <c r="Z47" s="4826"/>
      <c r="AA47" s="5135"/>
      <c r="AB47" s="5136"/>
      <c r="AC47" s="5136"/>
      <c r="AD47" s="5136"/>
      <c r="AE47" s="5136"/>
      <c r="AF47" s="987"/>
      <c r="AG47" s="987"/>
      <c r="AH47" s="987"/>
    </row>
    <row r="48" spans="1:34" x14ac:dyDescent="0.25">
      <c r="A48" s="7845"/>
      <c r="B48" s="7879" t="s">
        <v>49</v>
      </c>
      <c r="C48" s="7880"/>
      <c r="D48" s="4465">
        <f>SUM(E48:X48)</f>
        <v>0</v>
      </c>
      <c r="E48" s="4461">
        <f t="shared" ref="E48:X48" si="2">SUM(E11:E46)</f>
        <v>0</v>
      </c>
      <c r="F48" s="4462">
        <f t="shared" si="2"/>
        <v>0</v>
      </c>
      <c r="G48" s="4462">
        <f t="shared" si="2"/>
        <v>0</v>
      </c>
      <c r="H48" s="4462">
        <f t="shared" si="2"/>
        <v>0</v>
      </c>
      <c r="I48" s="5137">
        <f t="shared" si="2"/>
        <v>0</v>
      </c>
      <c r="J48" s="5138">
        <f t="shared" si="2"/>
        <v>0</v>
      </c>
      <c r="K48" s="4462">
        <f t="shared" si="2"/>
        <v>0</v>
      </c>
      <c r="L48" s="4462">
        <f t="shared" si="2"/>
        <v>0</v>
      </c>
      <c r="M48" s="5139">
        <f t="shared" si="2"/>
        <v>0</v>
      </c>
      <c r="N48" s="5139">
        <f t="shared" si="2"/>
        <v>0</v>
      </c>
      <c r="O48" s="5139">
        <f t="shared" si="2"/>
        <v>0</v>
      </c>
      <c r="P48" s="5139">
        <f t="shared" si="2"/>
        <v>0</v>
      </c>
      <c r="Q48" s="5139">
        <f t="shared" si="2"/>
        <v>0</v>
      </c>
      <c r="R48" s="5139">
        <f t="shared" si="2"/>
        <v>0</v>
      </c>
      <c r="S48" s="5139">
        <f t="shared" si="2"/>
        <v>0</v>
      </c>
      <c r="T48" s="5139">
        <f t="shared" si="2"/>
        <v>0</v>
      </c>
      <c r="U48" s="5139">
        <f t="shared" si="2"/>
        <v>0</v>
      </c>
      <c r="V48" s="5139">
        <f t="shared" si="2"/>
        <v>0</v>
      </c>
      <c r="W48" s="5139">
        <f t="shared" si="2"/>
        <v>0</v>
      </c>
      <c r="X48" s="5139">
        <f t="shared" si="2"/>
        <v>0</v>
      </c>
      <c r="Y48" s="5140">
        <f t="shared" ref="Y48:AD48" si="3">SUM(Y11:Y47)</f>
        <v>0</v>
      </c>
      <c r="Z48" s="5141">
        <f t="shared" si="3"/>
        <v>0</v>
      </c>
      <c r="AA48" s="5141">
        <f t="shared" si="3"/>
        <v>0</v>
      </c>
      <c r="AB48" s="5142">
        <f t="shared" si="3"/>
        <v>0</v>
      </c>
      <c r="AC48" s="5142">
        <f t="shared" si="3"/>
        <v>0</v>
      </c>
      <c r="AD48" s="5142">
        <f t="shared" si="3"/>
        <v>0</v>
      </c>
      <c r="AE48" s="5142">
        <f>SUM(AE11:AE47)</f>
        <v>0</v>
      </c>
      <c r="AF48" s="5142">
        <f ca="1">SUM(AF11:AF48)</f>
        <v>0</v>
      </c>
      <c r="AG48" s="5142">
        <f ca="1">SUM(AG11:AG48)</f>
        <v>0</v>
      </c>
      <c r="AH48" s="5142">
        <f ca="1">SUM(AH11:AH48)</f>
        <v>0</v>
      </c>
    </row>
    <row r="49" spans="1:93" x14ac:dyDescent="0.25">
      <c r="A49" s="5143" t="s">
        <v>3329</v>
      </c>
      <c r="B49" s="5144"/>
      <c r="C49" s="5144"/>
      <c r="D49" s="5144"/>
      <c r="E49" s="5144"/>
      <c r="F49" s="5144"/>
      <c r="G49" s="5145"/>
      <c r="H49" s="5145"/>
      <c r="I49" s="129"/>
      <c r="J49" s="129"/>
      <c r="K49" s="129"/>
      <c r="L49" s="129"/>
      <c r="M49" s="129"/>
      <c r="N49" s="129"/>
      <c r="O49" s="160"/>
      <c r="P49" s="129"/>
      <c r="Q49" s="129"/>
      <c r="R49" s="130"/>
      <c r="S49" s="130"/>
      <c r="T49" s="130"/>
      <c r="U49" s="130"/>
      <c r="V49" s="130"/>
      <c r="W49" s="130"/>
      <c r="X49" s="130"/>
      <c r="Y49"/>
      <c r="Z49"/>
      <c r="AA49"/>
      <c r="AB49"/>
      <c r="AC49"/>
      <c r="AD49"/>
      <c r="AE49"/>
      <c r="BQ49" s="132"/>
      <c r="BR49" s="132"/>
      <c r="BS49" s="132"/>
      <c r="CM49" s="131"/>
      <c r="CN49" s="131"/>
      <c r="CO49" s="131"/>
    </row>
    <row r="50" spans="1:93" ht="31.5" x14ac:dyDescent="0.25">
      <c r="A50" s="7881" t="s">
        <v>3280</v>
      </c>
      <c r="B50" s="7599"/>
      <c r="C50" s="7882"/>
      <c r="D50" s="5146" t="s">
        <v>49</v>
      </c>
      <c r="E50" s="5147" t="s">
        <v>3157</v>
      </c>
      <c r="F50" s="4443" t="s">
        <v>3158</v>
      </c>
      <c r="G50" s="4443" t="s">
        <v>3330</v>
      </c>
      <c r="H50" s="5148" t="s">
        <v>3331</v>
      </c>
      <c r="I50" s="5149" t="s">
        <v>3332</v>
      </c>
      <c r="J50" s="129"/>
      <c r="K50" s="129"/>
      <c r="L50" s="129"/>
      <c r="M50" s="129"/>
      <c r="N50" s="129"/>
      <c r="O50" s="129"/>
      <c r="P50" s="129"/>
      <c r="Q50" s="129"/>
      <c r="R50" s="130"/>
      <c r="S50" s="130"/>
      <c r="T50" s="130"/>
      <c r="U50" s="130"/>
      <c r="V50" s="130"/>
      <c r="W50" s="130"/>
      <c r="X50" s="130"/>
      <c r="Y50"/>
      <c r="Z50"/>
      <c r="AA50"/>
      <c r="AB50"/>
      <c r="AC50"/>
      <c r="AD50"/>
      <c r="AE50"/>
    </row>
    <row r="51" spans="1:93" x14ac:dyDescent="0.25">
      <c r="A51" s="7843" t="s">
        <v>3333</v>
      </c>
      <c r="B51" s="7846" t="s">
        <v>3289</v>
      </c>
      <c r="C51" s="7847"/>
      <c r="D51" s="3662">
        <f>SUM(E51:H51)</f>
        <v>0</v>
      </c>
      <c r="E51" s="5046"/>
      <c r="F51" s="5047"/>
      <c r="G51" s="5047"/>
      <c r="H51" s="5150"/>
      <c r="I51" s="5150"/>
      <c r="J51" s="161"/>
      <c r="K51" s="129"/>
      <c r="L51" s="129"/>
      <c r="M51" s="129"/>
      <c r="N51" s="129"/>
      <c r="O51" s="129"/>
      <c r="P51" s="129"/>
      <c r="Q51" s="129"/>
      <c r="R51" s="130"/>
      <c r="S51" s="130"/>
      <c r="T51" s="130"/>
      <c r="U51" s="130"/>
      <c r="V51" s="130"/>
      <c r="W51" s="130"/>
      <c r="X51" s="130"/>
      <c r="Y51"/>
      <c r="Z51"/>
      <c r="AA51"/>
      <c r="AB51"/>
      <c r="AC51"/>
      <c r="AD51"/>
      <c r="AE51"/>
    </row>
    <row r="52" spans="1:93" x14ac:dyDescent="0.25">
      <c r="A52" s="7844"/>
      <c r="B52" s="7848" t="s">
        <v>3290</v>
      </c>
      <c r="C52" s="5151" t="s">
        <v>3291</v>
      </c>
      <c r="D52" s="3662">
        <f t="shared" ref="D52:D70" si="4">SUM(E52:H52)</f>
        <v>0</v>
      </c>
      <c r="E52" s="3662"/>
      <c r="F52" s="2299"/>
      <c r="G52" s="2299"/>
      <c r="H52" s="5060"/>
      <c r="I52" s="5060"/>
      <c r="J52" s="161"/>
      <c r="K52" s="129"/>
      <c r="L52" s="129"/>
      <c r="M52" s="129"/>
      <c r="N52" s="129"/>
      <c r="O52" s="129"/>
      <c r="P52" s="129"/>
      <c r="Q52" s="129"/>
      <c r="R52" s="130"/>
      <c r="S52" s="130"/>
      <c r="T52" s="130"/>
      <c r="U52" s="130"/>
      <c r="V52" s="130"/>
      <c r="W52" s="130"/>
      <c r="X52" s="130"/>
      <c r="Y52"/>
      <c r="Z52"/>
      <c r="AA52"/>
      <c r="AB52"/>
      <c r="AC52"/>
      <c r="AD52"/>
      <c r="AE52"/>
    </row>
    <row r="53" spans="1:93" x14ac:dyDescent="0.25">
      <c r="A53" s="7844"/>
      <c r="B53" s="6540"/>
      <c r="C53" s="989" t="s">
        <v>3292</v>
      </c>
      <c r="D53" s="5046">
        <f t="shared" si="4"/>
        <v>0</v>
      </c>
      <c r="E53" s="5119"/>
      <c r="F53" s="5094"/>
      <c r="G53" s="5094"/>
      <c r="H53" s="5152"/>
      <c r="I53" s="5152"/>
      <c r="J53" s="161"/>
      <c r="K53" s="129"/>
      <c r="L53" s="129"/>
      <c r="M53" s="129"/>
      <c r="N53" s="129"/>
      <c r="O53" s="129"/>
      <c r="P53" s="129"/>
      <c r="Q53" s="129"/>
      <c r="R53" s="130"/>
      <c r="S53" s="130"/>
      <c r="T53" s="130"/>
      <c r="U53" s="130"/>
      <c r="V53" s="130"/>
      <c r="W53" s="130"/>
      <c r="X53" s="130"/>
      <c r="Y53"/>
      <c r="Z53"/>
      <c r="AA53"/>
      <c r="AB53"/>
      <c r="AC53"/>
      <c r="AD53"/>
      <c r="AE53"/>
    </row>
    <row r="54" spans="1:93" x14ac:dyDescent="0.25">
      <c r="A54" s="7844"/>
      <c r="B54" s="6540"/>
      <c r="C54" s="5153" t="s">
        <v>3293</v>
      </c>
      <c r="D54" s="2473">
        <f t="shared" si="4"/>
        <v>0</v>
      </c>
      <c r="E54" s="2473"/>
      <c r="F54" s="2477"/>
      <c r="G54" s="2477"/>
      <c r="H54" s="2475"/>
      <c r="I54" s="2475"/>
      <c r="J54" s="161"/>
      <c r="K54" s="129"/>
      <c r="L54" s="129"/>
      <c r="M54" s="129"/>
      <c r="N54" s="129"/>
      <c r="O54" s="129"/>
      <c r="P54" s="129"/>
      <c r="Q54" s="129"/>
      <c r="R54" s="130"/>
      <c r="S54" s="130"/>
      <c r="T54" s="130"/>
      <c r="U54" s="130"/>
      <c r="V54" s="130"/>
      <c r="W54" s="130"/>
      <c r="X54" s="130"/>
      <c r="Y54"/>
      <c r="Z54"/>
      <c r="AA54"/>
      <c r="AB54"/>
      <c r="AC54"/>
      <c r="AD54"/>
      <c r="AE54"/>
    </row>
    <row r="55" spans="1:93" x14ac:dyDescent="0.25">
      <c r="A55" s="7844"/>
      <c r="B55" s="7550"/>
      <c r="C55" s="5154" t="s">
        <v>3294</v>
      </c>
      <c r="D55" s="5129"/>
      <c r="E55" s="5129"/>
      <c r="F55" s="5130"/>
      <c r="G55" s="5130"/>
      <c r="H55" s="5155"/>
      <c r="I55" s="5155"/>
      <c r="J55" s="161"/>
      <c r="K55" s="129"/>
      <c r="L55" s="129"/>
      <c r="M55" s="129"/>
      <c r="N55" s="129"/>
      <c r="O55" s="129"/>
      <c r="P55" s="129"/>
      <c r="Q55" s="129"/>
      <c r="R55" s="130"/>
      <c r="S55" s="130"/>
      <c r="T55" s="130"/>
      <c r="U55" s="130"/>
      <c r="V55" s="130"/>
      <c r="W55" s="130"/>
      <c r="X55" s="130"/>
      <c r="Y55"/>
      <c r="Z55"/>
      <c r="AA55"/>
      <c r="AB55"/>
      <c r="AC55"/>
      <c r="AD55"/>
      <c r="AE55"/>
    </row>
    <row r="56" spans="1:93" x14ac:dyDescent="0.25">
      <c r="A56" s="7844"/>
      <c r="B56" s="7371" t="s">
        <v>3296</v>
      </c>
      <c r="C56" s="7373"/>
      <c r="D56" s="136">
        <f t="shared" si="4"/>
        <v>0</v>
      </c>
      <c r="E56" s="136"/>
      <c r="F56" s="137"/>
      <c r="G56" s="137"/>
      <c r="H56" s="138"/>
      <c r="I56" s="138"/>
      <c r="J56" s="161"/>
      <c r="K56" s="129"/>
      <c r="L56" s="129"/>
      <c r="M56" s="129"/>
      <c r="N56" s="129"/>
      <c r="O56" s="129"/>
      <c r="P56" s="129"/>
      <c r="Q56" s="129"/>
      <c r="R56" s="130"/>
      <c r="S56" s="130"/>
      <c r="T56" s="130"/>
      <c r="U56" s="130"/>
      <c r="V56" s="130"/>
      <c r="W56" s="130"/>
      <c r="X56" s="130"/>
      <c r="Y56"/>
      <c r="Z56"/>
      <c r="AA56"/>
      <c r="AB56"/>
      <c r="AC56"/>
      <c r="AD56"/>
      <c r="AE56"/>
    </row>
    <row r="57" spans="1:93" x14ac:dyDescent="0.25">
      <c r="A57" s="7844"/>
      <c r="B57" s="7363" t="s">
        <v>3297</v>
      </c>
      <c r="C57" s="7365"/>
      <c r="D57" s="3662">
        <f t="shared" si="4"/>
        <v>0</v>
      </c>
      <c r="E57" s="2473"/>
      <c r="F57" s="2477"/>
      <c r="G57" s="2477"/>
      <c r="H57" s="2475"/>
      <c r="I57" s="2475"/>
      <c r="J57" s="161"/>
      <c r="K57" s="129"/>
      <c r="L57" s="129"/>
      <c r="M57" s="129"/>
      <c r="N57" s="129"/>
      <c r="O57" s="129"/>
      <c r="P57" s="129"/>
      <c r="Q57" s="129"/>
      <c r="R57" s="130"/>
      <c r="S57" s="130"/>
      <c r="T57" s="130"/>
      <c r="U57" s="130"/>
      <c r="V57" s="130"/>
      <c r="W57" s="130"/>
      <c r="X57" s="130"/>
      <c r="Y57"/>
      <c r="Z57"/>
      <c r="AA57"/>
      <c r="AB57"/>
      <c r="AC57"/>
      <c r="AD57"/>
      <c r="AE57"/>
    </row>
    <row r="58" spans="1:93" x14ac:dyDescent="0.25">
      <c r="A58" s="7844"/>
      <c r="B58" s="7363" t="s">
        <v>3298</v>
      </c>
      <c r="C58" s="7365"/>
      <c r="D58" s="3662">
        <f t="shared" si="4"/>
        <v>0</v>
      </c>
      <c r="E58" s="2473"/>
      <c r="F58" s="2477"/>
      <c r="G58" s="2477"/>
      <c r="H58" s="2475"/>
      <c r="I58" s="2475"/>
      <c r="J58" s="161"/>
      <c r="K58" s="129"/>
      <c r="L58" s="129"/>
      <c r="M58" s="129"/>
      <c r="N58" s="129"/>
      <c r="O58" s="129"/>
      <c r="P58" s="129"/>
      <c r="Q58" s="129"/>
      <c r="R58" s="130"/>
      <c r="S58" s="130"/>
      <c r="T58" s="130"/>
      <c r="U58" s="130"/>
      <c r="V58" s="130"/>
      <c r="W58" s="130"/>
      <c r="X58" s="130"/>
      <c r="Y58"/>
      <c r="Z58"/>
      <c r="AA58"/>
      <c r="AB58"/>
      <c r="AC58"/>
      <c r="AD58"/>
      <c r="AE58"/>
    </row>
    <row r="59" spans="1:93" x14ac:dyDescent="0.25">
      <c r="A59" s="7844"/>
      <c r="B59" s="7273" t="s">
        <v>3299</v>
      </c>
      <c r="C59" s="7274"/>
      <c r="D59" s="3662">
        <f t="shared" si="4"/>
        <v>0</v>
      </c>
      <c r="E59" s="2473"/>
      <c r="F59" s="2477"/>
      <c r="G59" s="2477"/>
      <c r="H59" s="2475"/>
      <c r="I59" s="2475"/>
      <c r="J59" s="161"/>
      <c r="K59" s="129"/>
      <c r="L59" s="129"/>
      <c r="M59" s="129"/>
      <c r="N59" s="129"/>
      <c r="O59" s="129"/>
      <c r="P59" s="129"/>
      <c r="Q59" s="129"/>
      <c r="R59" s="130"/>
      <c r="S59" s="130"/>
      <c r="T59" s="130"/>
      <c r="U59" s="130"/>
      <c r="V59" s="130"/>
      <c r="W59" s="130"/>
      <c r="X59" s="130"/>
      <c r="Y59"/>
      <c r="Z59"/>
      <c r="AA59"/>
      <c r="AB59"/>
      <c r="AC59"/>
      <c r="AD59"/>
      <c r="AE59"/>
    </row>
    <row r="60" spans="1:93" x14ac:dyDescent="0.25">
      <c r="A60" s="7844"/>
      <c r="B60" s="7363" t="s">
        <v>3300</v>
      </c>
      <c r="C60" s="7365"/>
      <c r="D60" s="3662">
        <f t="shared" si="4"/>
        <v>0</v>
      </c>
      <c r="E60" s="2473"/>
      <c r="F60" s="2477"/>
      <c r="G60" s="2477"/>
      <c r="H60" s="2475"/>
      <c r="I60" s="2475"/>
      <c r="J60" s="161"/>
      <c r="K60" s="129"/>
      <c r="L60" s="129"/>
      <c r="M60" s="129"/>
      <c r="N60" s="129"/>
      <c r="O60" s="129"/>
      <c r="P60" s="129"/>
      <c r="Q60" s="129"/>
      <c r="R60" s="130"/>
      <c r="S60" s="130"/>
      <c r="T60" s="130"/>
      <c r="U60" s="130"/>
      <c r="V60" s="130"/>
      <c r="W60" s="130"/>
      <c r="X60" s="130"/>
      <c r="Y60"/>
      <c r="Z60"/>
      <c r="AA60"/>
      <c r="AB60"/>
      <c r="AC60"/>
      <c r="AD60"/>
      <c r="AE60"/>
    </row>
    <row r="61" spans="1:93" x14ac:dyDescent="0.25">
      <c r="A61" s="7844"/>
      <c r="B61" s="6474" t="s">
        <v>3303</v>
      </c>
      <c r="C61" s="6475"/>
      <c r="D61" s="3662"/>
      <c r="E61" s="5119"/>
      <c r="F61" s="5094"/>
      <c r="G61" s="5094"/>
      <c r="H61" s="5152"/>
      <c r="I61" s="5152"/>
      <c r="J61" s="161"/>
      <c r="K61" s="129"/>
      <c r="L61" s="129"/>
      <c r="M61" s="129"/>
      <c r="N61" s="129"/>
      <c r="O61" s="129"/>
      <c r="P61" s="129"/>
      <c r="Q61" s="129"/>
      <c r="R61" s="130"/>
      <c r="S61" s="130"/>
      <c r="T61" s="130"/>
      <c r="U61" s="130"/>
      <c r="V61" s="130"/>
      <c r="W61" s="130"/>
      <c r="X61" s="130"/>
      <c r="Y61"/>
      <c r="Z61"/>
      <c r="AA61"/>
      <c r="AB61"/>
      <c r="AC61"/>
      <c r="AD61"/>
      <c r="AE61"/>
    </row>
    <row r="62" spans="1:93" x14ac:dyDescent="0.25">
      <c r="A62" s="7844"/>
      <c r="B62" s="6857" t="s">
        <v>3304</v>
      </c>
      <c r="C62" s="6858"/>
      <c r="D62" s="3662">
        <f t="shared" si="4"/>
        <v>0</v>
      </c>
      <c r="E62" s="5119"/>
      <c r="F62" s="5094"/>
      <c r="G62" s="5094"/>
      <c r="H62" s="5152"/>
      <c r="I62" s="5152"/>
      <c r="J62" s="161"/>
      <c r="K62" s="129"/>
      <c r="L62" s="129"/>
      <c r="M62" s="129"/>
      <c r="N62" s="129"/>
      <c r="O62" s="129"/>
      <c r="P62" s="129"/>
      <c r="Q62" s="129"/>
      <c r="R62" s="130"/>
      <c r="S62" s="130"/>
      <c r="T62" s="130"/>
      <c r="U62" s="130"/>
      <c r="V62" s="130"/>
      <c r="W62" s="130"/>
      <c r="X62" s="130"/>
      <c r="Y62"/>
      <c r="Z62"/>
      <c r="AA62"/>
      <c r="AB62"/>
      <c r="AC62"/>
      <c r="AD62"/>
      <c r="AE62"/>
    </row>
    <row r="63" spans="1:93" x14ac:dyDescent="0.25">
      <c r="A63" s="7844"/>
      <c r="B63" s="6855" t="s">
        <v>3305</v>
      </c>
      <c r="C63" s="6856"/>
      <c r="D63" s="3662"/>
      <c r="E63" s="5119"/>
      <c r="F63" s="5094"/>
      <c r="G63" s="5094"/>
      <c r="H63" s="5152"/>
      <c r="I63" s="5152"/>
      <c r="J63" s="161"/>
      <c r="K63" s="129"/>
      <c r="L63" s="129"/>
      <c r="M63" s="129"/>
      <c r="N63" s="129"/>
      <c r="O63" s="129"/>
      <c r="P63" s="129"/>
      <c r="Q63" s="129"/>
      <c r="R63" s="130"/>
      <c r="S63" s="130"/>
      <c r="T63" s="130"/>
      <c r="U63" s="130"/>
      <c r="V63" s="130"/>
      <c r="W63" s="130"/>
      <c r="X63" s="130"/>
      <c r="Y63"/>
      <c r="Z63"/>
      <c r="AA63"/>
      <c r="AB63"/>
      <c r="AC63"/>
      <c r="AD63"/>
      <c r="AE63"/>
    </row>
    <row r="64" spans="1:93" x14ac:dyDescent="0.25">
      <c r="A64" s="7844"/>
      <c r="B64" s="7858" t="s">
        <v>3306</v>
      </c>
      <c r="C64" s="7859"/>
      <c r="D64" s="3662">
        <f t="shared" si="4"/>
        <v>0</v>
      </c>
      <c r="E64" s="5119"/>
      <c r="F64" s="5094"/>
      <c r="G64" s="5094"/>
      <c r="H64" s="5152"/>
      <c r="I64" s="5152"/>
      <c r="J64" s="161"/>
      <c r="K64" s="129"/>
      <c r="L64" s="129"/>
      <c r="M64" s="129"/>
      <c r="N64" s="129"/>
      <c r="O64" s="129"/>
      <c r="P64" s="129"/>
      <c r="Q64" s="129"/>
      <c r="R64" s="130"/>
      <c r="S64" s="130"/>
      <c r="T64" s="130"/>
      <c r="U64" s="130"/>
      <c r="V64" s="130"/>
      <c r="W64" s="130"/>
      <c r="X64" s="130"/>
      <c r="Y64"/>
      <c r="Z64"/>
      <c r="AA64"/>
      <c r="AB64"/>
      <c r="AC64"/>
      <c r="AD64"/>
      <c r="AE64"/>
    </row>
    <row r="65" spans="1:31" x14ac:dyDescent="0.25">
      <c r="A65" s="7844"/>
      <c r="B65" s="7848" t="s">
        <v>3307</v>
      </c>
      <c r="C65" s="5096" t="s">
        <v>3308</v>
      </c>
      <c r="D65" s="3662">
        <f t="shared" si="4"/>
        <v>0</v>
      </c>
      <c r="E65" s="5156"/>
      <c r="F65" s="2299"/>
      <c r="G65" s="2299"/>
      <c r="H65" s="5060"/>
      <c r="I65" s="5060"/>
      <c r="J65" s="161"/>
      <c r="K65" s="129"/>
      <c r="L65" s="129"/>
      <c r="M65" s="129"/>
      <c r="N65" s="129"/>
      <c r="O65" s="129"/>
      <c r="P65" s="129"/>
      <c r="Q65" s="129"/>
      <c r="R65" s="130"/>
      <c r="S65" s="130"/>
      <c r="T65" s="130"/>
      <c r="U65" s="130"/>
      <c r="V65" s="130"/>
      <c r="W65" s="130"/>
      <c r="X65" s="130"/>
      <c r="Y65"/>
      <c r="Z65"/>
      <c r="AA65"/>
      <c r="AB65"/>
      <c r="AC65"/>
      <c r="AD65"/>
      <c r="AE65"/>
    </row>
    <row r="66" spans="1:31" x14ac:dyDescent="0.25">
      <c r="A66" s="7844"/>
      <c r="B66" s="6540"/>
      <c r="C66" s="981" t="s">
        <v>3309</v>
      </c>
      <c r="D66" s="3662">
        <f t="shared" si="4"/>
        <v>0</v>
      </c>
      <c r="E66" s="2476"/>
      <c r="F66" s="2477"/>
      <c r="G66" s="2477"/>
      <c r="H66" s="2475"/>
      <c r="I66" s="2475"/>
      <c r="J66" s="161"/>
      <c r="K66" s="129"/>
      <c r="L66" s="129"/>
      <c r="M66" s="129"/>
      <c r="N66" s="129"/>
      <c r="O66" s="129"/>
      <c r="P66" s="129"/>
      <c r="Q66" s="129"/>
      <c r="R66" s="130"/>
      <c r="S66" s="130"/>
      <c r="T66" s="130"/>
      <c r="U66" s="130"/>
      <c r="V66" s="130"/>
      <c r="W66" s="130"/>
      <c r="X66" s="130"/>
      <c r="Y66"/>
      <c r="Z66"/>
      <c r="AA66"/>
      <c r="AB66"/>
      <c r="AC66"/>
      <c r="AD66"/>
      <c r="AE66"/>
    </row>
    <row r="67" spans="1:31" x14ac:dyDescent="0.25">
      <c r="A67" s="7844"/>
      <c r="B67" s="7550"/>
      <c r="C67" s="5102" t="s">
        <v>2120</v>
      </c>
      <c r="D67" s="3662">
        <f t="shared" si="4"/>
        <v>0</v>
      </c>
      <c r="E67" s="2484"/>
      <c r="F67" s="2307"/>
      <c r="G67" s="2307"/>
      <c r="H67" s="2308"/>
      <c r="I67" s="2308"/>
      <c r="J67" s="161"/>
      <c r="K67" s="129"/>
      <c r="L67" s="129"/>
      <c r="M67" s="129"/>
      <c r="N67" s="129"/>
      <c r="O67" s="129"/>
      <c r="P67" s="129"/>
      <c r="Q67" s="129"/>
      <c r="R67" s="130"/>
      <c r="S67" s="130"/>
      <c r="T67" s="130"/>
      <c r="U67" s="130"/>
      <c r="V67" s="130"/>
      <c r="W67" s="130"/>
      <c r="X67" s="130"/>
      <c r="Y67"/>
      <c r="Z67"/>
      <c r="AA67"/>
      <c r="AB67"/>
      <c r="AC67"/>
      <c r="AD67"/>
      <c r="AE67"/>
    </row>
    <row r="68" spans="1:31" x14ac:dyDescent="0.25">
      <c r="A68" s="7844"/>
      <c r="B68" s="7868" t="s">
        <v>3310</v>
      </c>
      <c r="C68" s="5106" t="s">
        <v>3311</v>
      </c>
      <c r="D68" s="3662">
        <f t="shared" si="4"/>
        <v>0</v>
      </c>
      <c r="E68" s="3662"/>
      <c r="F68" s="2299"/>
      <c r="G68" s="2299"/>
      <c r="H68" s="5060"/>
      <c r="I68" s="5060"/>
      <c r="J68" s="161"/>
      <c r="K68" s="129"/>
      <c r="L68" s="129"/>
      <c r="M68" s="129"/>
      <c r="N68" s="129"/>
      <c r="O68" s="129"/>
      <c r="P68" s="129"/>
      <c r="Q68" s="129"/>
      <c r="R68" s="130"/>
      <c r="S68" s="130"/>
      <c r="T68" s="130"/>
      <c r="U68" s="130"/>
      <c r="V68" s="130"/>
      <c r="W68" s="130"/>
      <c r="X68" s="130"/>
      <c r="Y68"/>
      <c r="Z68"/>
      <c r="AA68"/>
      <c r="AB68"/>
      <c r="AC68"/>
      <c r="AD68"/>
      <c r="AE68"/>
    </row>
    <row r="69" spans="1:31" x14ac:dyDescent="0.25">
      <c r="A69" s="7844"/>
      <c r="B69" s="7872"/>
      <c r="C69" s="5111" t="s">
        <v>3312</v>
      </c>
      <c r="D69" s="3662">
        <f t="shared" si="4"/>
        <v>0</v>
      </c>
      <c r="E69" s="2473"/>
      <c r="F69" s="2477"/>
      <c r="G69" s="2477"/>
      <c r="H69" s="2475"/>
      <c r="I69" s="2475"/>
      <c r="J69" s="161"/>
      <c r="K69" s="129"/>
      <c r="L69" s="129"/>
      <c r="M69" s="129"/>
      <c r="N69" s="129"/>
      <c r="O69" s="129"/>
      <c r="P69" s="129"/>
      <c r="Q69" s="129"/>
      <c r="R69" s="130"/>
      <c r="S69" s="130"/>
      <c r="T69" s="130"/>
      <c r="U69" s="130"/>
      <c r="V69" s="130"/>
      <c r="W69" s="130"/>
      <c r="X69" s="130"/>
      <c r="Y69"/>
      <c r="Z69"/>
      <c r="AA69"/>
      <c r="AB69"/>
      <c r="AC69"/>
      <c r="AD69"/>
      <c r="AE69"/>
    </row>
    <row r="70" spans="1:31" x14ac:dyDescent="0.25">
      <c r="A70" s="7844"/>
      <c r="B70" s="7869"/>
      <c r="C70" s="5112" t="s">
        <v>2120</v>
      </c>
      <c r="D70" s="3662">
        <f t="shared" si="4"/>
        <v>0</v>
      </c>
      <c r="E70" s="2309"/>
      <c r="F70" s="2307"/>
      <c r="G70" s="2307"/>
      <c r="H70" s="2308"/>
      <c r="I70" s="2308"/>
      <c r="J70" s="161"/>
      <c r="K70" s="129"/>
      <c r="L70" s="129"/>
      <c r="M70" s="129"/>
      <c r="N70" s="129"/>
      <c r="O70" s="129"/>
      <c r="P70" s="129"/>
      <c r="Q70" s="129"/>
      <c r="R70" s="130"/>
      <c r="S70" s="130"/>
      <c r="T70" s="130"/>
      <c r="U70" s="130"/>
      <c r="V70" s="130"/>
      <c r="W70" s="130"/>
      <c r="X70" s="130"/>
      <c r="Y70"/>
      <c r="Z70"/>
      <c r="AA70"/>
      <c r="AB70"/>
      <c r="AC70"/>
      <c r="AD70"/>
      <c r="AE70"/>
    </row>
    <row r="71" spans="1:31" x14ac:dyDescent="0.25">
      <c r="A71" s="7844"/>
      <c r="B71" s="7875" t="s">
        <v>3313</v>
      </c>
      <c r="C71" s="7876"/>
      <c r="D71" s="3662">
        <f>SUM(E71:H71)</f>
        <v>0</v>
      </c>
      <c r="E71" s="2473"/>
      <c r="F71" s="2477"/>
      <c r="G71" s="2477"/>
      <c r="H71" s="2475"/>
      <c r="I71" s="2475"/>
      <c r="J71" s="161"/>
      <c r="K71" s="129"/>
      <c r="L71" s="129"/>
      <c r="M71" s="129"/>
      <c r="N71" s="129"/>
      <c r="O71" s="129"/>
      <c r="P71" s="129"/>
      <c r="Q71" s="129"/>
      <c r="R71" s="130"/>
      <c r="S71" s="130"/>
      <c r="T71" s="130"/>
      <c r="U71" s="130"/>
      <c r="V71" s="130"/>
      <c r="W71" s="130"/>
      <c r="X71" s="130"/>
      <c r="Y71"/>
      <c r="Z71"/>
      <c r="AA71"/>
      <c r="AB71"/>
      <c r="AC71"/>
      <c r="AD71"/>
      <c r="AE71"/>
    </row>
    <row r="72" spans="1:31" x14ac:dyDescent="0.25">
      <c r="A72" s="7844"/>
      <c r="B72" s="7815" t="s">
        <v>3314</v>
      </c>
      <c r="C72" s="5157" t="s">
        <v>3315</v>
      </c>
      <c r="D72" s="3662">
        <f>SUM(E72:H72)</f>
        <v>0</v>
      </c>
      <c r="E72" s="2473"/>
      <c r="F72" s="2477"/>
      <c r="G72" s="2477"/>
      <c r="H72" s="2475"/>
      <c r="I72" s="2475"/>
      <c r="J72" s="161"/>
      <c r="K72" s="129"/>
      <c r="L72" s="129"/>
      <c r="M72" s="129"/>
      <c r="N72" s="129"/>
      <c r="O72" s="129"/>
      <c r="P72" s="129"/>
      <c r="Q72" s="129"/>
      <c r="R72" s="130"/>
      <c r="S72" s="130"/>
      <c r="T72" s="130"/>
      <c r="U72" s="130"/>
      <c r="V72" s="130"/>
      <c r="W72" s="130"/>
      <c r="X72" s="130"/>
      <c r="Y72"/>
      <c r="Z72"/>
      <c r="AA72"/>
      <c r="AB72"/>
      <c r="AC72"/>
      <c r="AD72"/>
      <c r="AE72"/>
    </row>
    <row r="73" spans="1:31" x14ac:dyDescent="0.25">
      <c r="A73" s="7844"/>
      <c r="B73" s="7815"/>
      <c r="C73" s="5157" t="s">
        <v>3316</v>
      </c>
      <c r="D73" s="3662">
        <f>SUM(E73:H73)</f>
        <v>0</v>
      </c>
      <c r="E73" s="2473"/>
      <c r="F73" s="2477"/>
      <c r="G73" s="2477"/>
      <c r="H73" s="2475"/>
      <c r="I73" s="2475"/>
      <c r="J73" s="161"/>
      <c r="K73" s="129"/>
      <c r="L73" s="129"/>
      <c r="M73" s="129"/>
      <c r="N73" s="129"/>
      <c r="O73" s="129"/>
      <c r="P73" s="129"/>
      <c r="Q73" s="129"/>
      <c r="R73" s="130"/>
      <c r="S73" s="130"/>
      <c r="T73" s="130"/>
      <c r="U73" s="130"/>
      <c r="V73" s="130"/>
      <c r="W73" s="130"/>
      <c r="X73" s="130"/>
      <c r="Y73"/>
      <c r="Z73"/>
      <c r="AA73"/>
      <c r="AB73"/>
      <c r="AC73"/>
      <c r="AD73"/>
      <c r="AE73"/>
    </row>
    <row r="74" spans="1:31" x14ac:dyDescent="0.25">
      <c r="A74" s="7844"/>
      <c r="B74" s="7877" t="s">
        <v>3317</v>
      </c>
      <c r="C74" s="7878"/>
      <c r="D74" s="3662">
        <v>0</v>
      </c>
      <c r="E74" s="2473"/>
      <c r="F74" s="2477"/>
      <c r="G74" s="2477"/>
      <c r="H74" s="2475"/>
      <c r="I74" s="2475"/>
      <c r="J74" s="161"/>
      <c r="K74" s="129"/>
      <c r="L74" s="129"/>
      <c r="M74" s="129"/>
      <c r="N74" s="129"/>
      <c r="O74" s="129"/>
      <c r="P74" s="129"/>
      <c r="Q74" s="129"/>
      <c r="R74" s="130"/>
      <c r="S74" s="130"/>
      <c r="T74" s="130"/>
      <c r="U74" s="130"/>
      <c r="V74" s="130"/>
      <c r="W74" s="130"/>
      <c r="X74" s="130"/>
      <c r="Y74"/>
      <c r="Z74"/>
      <c r="AA74"/>
      <c r="AB74"/>
      <c r="AC74"/>
      <c r="AD74"/>
      <c r="AE74"/>
    </row>
    <row r="75" spans="1:31" x14ac:dyDescent="0.25">
      <c r="A75" s="7844"/>
      <c r="B75" s="7890" t="s">
        <v>3318</v>
      </c>
      <c r="C75" s="7891"/>
      <c r="D75" s="3662">
        <f t="shared" ref="D75:D83" si="5">SUM(E75:H75)</f>
        <v>0</v>
      </c>
      <c r="E75" s="2473"/>
      <c r="F75" s="2477"/>
      <c r="G75" s="2477"/>
      <c r="H75" s="2475"/>
      <c r="I75" s="2475"/>
      <c r="J75" s="161"/>
      <c r="K75" s="129"/>
      <c r="L75" s="129"/>
      <c r="M75" s="129"/>
      <c r="N75" s="129"/>
      <c r="O75" s="129"/>
      <c r="P75" s="129"/>
      <c r="Q75" s="129"/>
      <c r="R75" s="130"/>
      <c r="S75" s="130"/>
      <c r="T75" s="130"/>
      <c r="U75" s="130"/>
      <c r="V75" s="130"/>
      <c r="W75" s="130"/>
      <c r="X75" s="130"/>
      <c r="Y75"/>
      <c r="Z75"/>
      <c r="AA75"/>
      <c r="AB75"/>
      <c r="AC75"/>
      <c r="AD75"/>
      <c r="AE75"/>
    </row>
    <row r="76" spans="1:31" x14ac:dyDescent="0.25">
      <c r="A76" s="7844"/>
      <c r="B76" s="6524" t="s">
        <v>3334</v>
      </c>
      <c r="C76" s="6525"/>
      <c r="D76" s="3662">
        <f t="shared" si="5"/>
        <v>0</v>
      </c>
      <c r="E76" s="5119"/>
      <c r="F76" s="5094"/>
      <c r="G76" s="5094"/>
      <c r="H76" s="5152"/>
      <c r="I76" s="5152"/>
      <c r="J76" s="161"/>
      <c r="K76" s="129"/>
      <c r="L76" s="129"/>
      <c r="M76" s="129"/>
      <c r="N76" s="129"/>
      <c r="O76" s="129"/>
      <c r="P76" s="129"/>
      <c r="Q76" s="129"/>
      <c r="R76" s="130"/>
      <c r="S76" s="130"/>
      <c r="T76" s="130"/>
      <c r="U76" s="130"/>
      <c r="V76" s="130"/>
      <c r="W76" s="130"/>
      <c r="X76" s="130"/>
      <c r="Y76"/>
      <c r="Z76"/>
      <c r="AA76"/>
      <c r="AB76"/>
      <c r="AC76"/>
      <c r="AD76"/>
      <c r="AE76"/>
    </row>
    <row r="77" spans="1:31" x14ac:dyDescent="0.25">
      <c r="A77" s="7844"/>
      <c r="B77" s="7870" t="s">
        <v>3320</v>
      </c>
      <c r="C77" s="7871"/>
      <c r="D77" s="3662">
        <f t="shared" si="5"/>
        <v>0</v>
      </c>
      <c r="E77" s="5119"/>
      <c r="F77" s="5094"/>
      <c r="G77" s="5094"/>
      <c r="H77" s="5152"/>
      <c r="I77" s="5152"/>
      <c r="J77" s="161"/>
      <c r="K77" s="129"/>
      <c r="L77" s="129"/>
      <c r="M77" s="129"/>
      <c r="N77" s="129"/>
      <c r="O77" s="129"/>
      <c r="P77" s="129"/>
      <c r="Q77" s="129"/>
      <c r="R77" s="130"/>
      <c r="S77" s="130"/>
      <c r="T77" s="130"/>
      <c r="U77" s="130"/>
      <c r="V77" s="130"/>
      <c r="W77" s="130"/>
      <c r="X77" s="130"/>
      <c r="Y77"/>
      <c r="Z77"/>
      <c r="AA77"/>
      <c r="AB77"/>
      <c r="AC77"/>
      <c r="AD77"/>
      <c r="AE77"/>
    </row>
    <row r="78" spans="1:31" x14ac:dyDescent="0.25">
      <c r="A78" s="7844"/>
      <c r="B78" s="7868" t="s">
        <v>3321</v>
      </c>
      <c r="C78" s="5121" t="s">
        <v>3322</v>
      </c>
      <c r="D78" s="3662">
        <f t="shared" si="5"/>
        <v>0</v>
      </c>
      <c r="E78" s="3662"/>
      <c r="F78" s="2299"/>
      <c r="G78" s="2299"/>
      <c r="H78" s="5060"/>
      <c r="I78" s="5060"/>
      <c r="J78" s="161"/>
      <c r="K78" s="129"/>
      <c r="L78" s="129"/>
      <c r="M78" s="129"/>
      <c r="N78" s="129"/>
      <c r="O78" s="129"/>
      <c r="P78" s="129"/>
      <c r="Q78" s="129"/>
      <c r="R78" s="130"/>
      <c r="S78" s="130"/>
      <c r="T78" s="130"/>
      <c r="U78" s="130"/>
      <c r="V78" s="130"/>
      <c r="W78" s="130"/>
      <c r="X78" s="130"/>
      <c r="Y78"/>
      <c r="Z78"/>
      <c r="AA78"/>
      <c r="AB78"/>
      <c r="AC78"/>
      <c r="AD78"/>
      <c r="AE78"/>
    </row>
    <row r="79" spans="1:31" x14ac:dyDescent="0.25">
      <c r="A79" s="7844"/>
      <c r="B79" s="7872"/>
      <c r="C79" s="5158" t="s">
        <v>3323</v>
      </c>
      <c r="D79" s="3662">
        <f t="shared" si="5"/>
        <v>0</v>
      </c>
      <c r="E79" s="2473"/>
      <c r="F79" s="2477"/>
      <c r="G79" s="2477"/>
      <c r="H79" s="2475"/>
      <c r="I79" s="2475"/>
      <c r="J79" s="161"/>
      <c r="K79" s="129"/>
      <c r="L79" s="129"/>
      <c r="M79" s="129"/>
      <c r="N79" s="129"/>
      <c r="O79" s="129"/>
      <c r="P79" s="129"/>
      <c r="Q79" s="129"/>
      <c r="R79" s="130"/>
      <c r="S79" s="130"/>
      <c r="T79" s="130"/>
      <c r="U79" s="130"/>
      <c r="V79" s="130"/>
      <c r="W79" s="130"/>
      <c r="X79" s="130"/>
      <c r="Y79"/>
      <c r="Z79"/>
      <c r="AA79"/>
      <c r="AB79"/>
      <c r="AC79"/>
      <c r="AD79"/>
      <c r="AE79"/>
    </row>
    <row r="80" spans="1:31" x14ac:dyDescent="0.25">
      <c r="A80" s="7844"/>
      <c r="B80" s="7872"/>
      <c r="C80" s="5127" t="s">
        <v>3324</v>
      </c>
      <c r="D80" s="3662">
        <f>SUM(E82:H82)</f>
        <v>0</v>
      </c>
      <c r="E80" s="5119"/>
      <c r="F80" s="5094"/>
      <c r="G80" s="5094"/>
      <c r="H80" s="5152"/>
      <c r="I80" s="5152"/>
      <c r="J80" s="161"/>
      <c r="K80" s="129"/>
      <c r="L80" s="129"/>
      <c r="M80" s="129"/>
      <c r="N80" s="129"/>
      <c r="O80" s="129"/>
      <c r="P80" s="129"/>
      <c r="Q80" s="129"/>
      <c r="R80" s="130"/>
      <c r="S80" s="130"/>
      <c r="T80" s="130"/>
      <c r="U80" s="130"/>
      <c r="V80" s="130"/>
      <c r="W80" s="130"/>
      <c r="X80" s="130"/>
      <c r="Y80"/>
      <c r="Z80"/>
      <c r="AA80"/>
      <c r="AB80"/>
      <c r="AC80"/>
      <c r="AD80"/>
      <c r="AE80"/>
    </row>
    <row r="81" spans="1:93" x14ac:dyDescent="0.25">
      <c r="A81" s="7844"/>
      <c r="B81" s="7872"/>
      <c r="C81" s="5128" t="s">
        <v>3325</v>
      </c>
      <c r="D81" s="136"/>
      <c r="E81" s="5119"/>
      <c r="F81" s="5094"/>
      <c r="G81" s="5094"/>
      <c r="H81" s="5152"/>
      <c r="I81" s="5152"/>
      <c r="J81" s="161"/>
      <c r="K81" s="129"/>
      <c r="L81" s="129"/>
      <c r="M81" s="129"/>
      <c r="N81" s="129"/>
      <c r="O81" s="129"/>
      <c r="P81" s="129"/>
      <c r="Q81" s="129"/>
      <c r="R81" s="130"/>
      <c r="S81" s="130"/>
      <c r="T81" s="130"/>
      <c r="U81" s="130"/>
      <c r="V81" s="130"/>
      <c r="W81" s="130"/>
      <c r="X81" s="130"/>
      <c r="Y81"/>
      <c r="Z81"/>
      <c r="AA81"/>
      <c r="AB81"/>
      <c r="AC81"/>
      <c r="AD81"/>
      <c r="AE81"/>
    </row>
    <row r="82" spans="1:93" x14ac:dyDescent="0.25">
      <c r="A82" s="7844"/>
      <c r="B82" s="7869"/>
      <c r="C82" s="5128" t="s">
        <v>3326</v>
      </c>
      <c r="D82" s="136"/>
      <c r="E82" s="5119"/>
      <c r="F82" s="5094"/>
      <c r="G82" s="5094"/>
      <c r="H82" s="5152"/>
      <c r="I82" s="5152"/>
      <c r="J82" s="161"/>
      <c r="K82" s="129"/>
      <c r="L82" s="129"/>
      <c r="M82" s="129"/>
      <c r="N82" s="129"/>
      <c r="O82" s="129"/>
      <c r="P82" s="129"/>
      <c r="Q82" s="129"/>
      <c r="R82" s="130"/>
      <c r="S82" s="130"/>
      <c r="T82" s="130"/>
      <c r="U82" s="130"/>
      <c r="V82" s="130"/>
      <c r="W82" s="130"/>
      <c r="X82" s="130"/>
      <c r="Y82"/>
      <c r="Z82"/>
      <c r="AA82"/>
      <c r="AB82"/>
      <c r="AC82"/>
      <c r="AD82"/>
      <c r="AE82"/>
    </row>
    <row r="83" spans="1:93" x14ac:dyDescent="0.25">
      <c r="A83" s="7844"/>
      <c r="B83" s="7877" t="s">
        <v>3327</v>
      </c>
      <c r="C83" s="7878"/>
      <c r="D83" s="3662">
        <f t="shared" si="5"/>
        <v>0</v>
      </c>
      <c r="E83" s="5159"/>
      <c r="F83" s="5160"/>
      <c r="G83" s="5160"/>
      <c r="H83" s="5161"/>
      <c r="I83" s="5161"/>
      <c r="J83" s="161"/>
      <c r="K83" s="129"/>
      <c r="L83" s="129"/>
      <c r="M83" s="129"/>
      <c r="N83" s="129"/>
      <c r="O83" s="129"/>
      <c r="P83" s="129"/>
      <c r="Q83" s="129"/>
      <c r="R83" s="130"/>
      <c r="S83" s="130"/>
      <c r="T83" s="130"/>
      <c r="U83" s="130"/>
      <c r="V83" s="130"/>
      <c r="W83" s="130"/>
      <c r="X83" s="130"/>
      <c r="Y83"/>
      <c r="Z83"/>
      <c r="AA83"/>
      <c r="AB83"/>
      <c r="AC83"/>
      <c r="AD83"/>
      <c r="AE83"/>
    </row>
    <row r="84" spans="1:93" x14ac:dyDescent="0.25">
      <c r="A84" s="7844"/>
      <c r="B84" s="7255" t="s">
        <v>3328</v>
      </c>
      <c r="C84" s="7256"/>
      <c r="D84" s="5162">
        <v>0</v>
      </c>
      <c r="E84" s="5163"/>
      <c r="F84" s="5164"/>
      <c r="G84" s="5164"/>
      <c r="H84" s="5161"/>
      <c r="I84" s="5165"/>
      <c r="J84" s="161"/>
      <c r="K84" s="129"/>
      <c r="L84" s="129"/>
      <c r="M84" s="129"/>
      <c r="N84" s="129"/>
      <c r="O84" s="129"/>
      <c r="P84" s="129"/>
      <c r="Q84" s="129"/>
      <c r="R84" s="130"/>
      <c r="S84" s="130"/>
      <c r="T84" s="130"/>
      <c r="U84" s="130"/>
      <c r="V84" s="130"/>
      <c r="W84" s="130"/>
      <c r="X84" s="130"/>
      <c r="Y84"/>
      <c r="Z84"/>
      <c r="AA84"/>
      <c r="AB84"/>
      <c r="AC84"/>
      <c r="AD84"/>
      <c r="AE84"/>
    </row>
    <row r="85" spans="1:93" x14ac:dyDescent="0.25">
      <c r="A85" s="7845"/>
      <c r="B85" s="7883" t="s">
        <v>49</v>
      </c>
      <c r="C85" s="7884"/>
      <c r="D85" s="4465">
        <f>SUM(E85:I85)</f>
        <v>0</v>
      </c>
      <c r="E85" s="4465">
        <f>SUM(E51:E83)</f>
        <v>0</v>
      </c>
      <c r="F85" s="4465">
        <f>SUM(F51:F83)</f>
        <v>0</v>
      </c>
      <c r="G85" s="4465">
        <f>SUM(G51:G83)</f>
        <v>0</v>
      </c>
      <c r="H85" s="4465">
        <f>SUM(H51:H83)</f>
        <v>0</v>
      </c>
      <c r="I85" s="4465">
        <f>SUM(I51:I83)</f>
        <v>0</v>
      </c>
      <c r="J85" s="161"/>
      <c r="K85" s="129"/>
      <c r="L85" s="129"/>
      <c r="M85" s="129"/>
      <c r="N85" s="129"/>
      <c r="O85" s="129"/>
      <c r="P85" s="129"/>
      <c r="Q85" s="129"/>
      <c r="R85" s="130"/>
      <c r="S85" s="130"/>
      <c r="T85" s="130"/>
      <c r="U85" s="130"/>
      <c r="V85" s="130"/>
      <c r="W85" s="130"/>
      <c r="X85" s="130"/>
      <c r="Y85"/>
      <c r="Z85"/>
      <c r="AA85"/>
      <c r="AB85"/>
      <c r="AC85"/>
      <c r="AD85"/>
      <c r="AE85"/>
    </row>
    <row r="86" spans="1:93" x14ac:dyDescent="0.25">
      <c r="A86" s="5166" t="s">
        <v>3335</v>
      </c>
      <c r="B86" s="5167"/>
      <c r="C86" s="5167"/>
      <c r="D86" s="5167"/>
      <c r="E86" s="162"/>
      <c r="F86" s="162"/>
      <c r="G86" s="162"/>
      <c r="H86" s="162"/>
      <c r="I86" s="162"/>
      <c r="J86" s="162"/>
      <c r="K86" s="163"/>
      <c r="L86" s="163"/>
      <c r="M86" s="163"/>
      <c r="N86" s="164"/>
      <c r="O86" s="129"/>
      <c r="P86" s="129"/>
      <c r="Q86" s="129"/>
      <c r="R86" s="130"/>
      <c r="S86" s="130"/>
      <c r="T86" s="130"/>
      <c r="U86" s="130"/>
      <c r="V86" s="130"/>
      <c r="W86" s="130"/>
      <c r="X86" s="130"/>
      <c r="Y86"/>
      <c r="Z86"/>
      <c r="AA86"/>
      <c r="AB86"/>
      <c r="AC86"/>
      <c r="AD86"/>
      <c r="AE86"/>
    </row>
    <row r="87" spans="1:93" ht="21" x14ac:dyDescent="0.25">
      <c r="A87" s="7885" t="s">
        <v>3008</v>
      </c>
      <c r="B87" s="7886"/>
      <c r="C87" s="7887"/>
      <c r="D87" s="5168" t="s">
        <v>3336</v>
      </c>
      <c r="E87" s="7888"/>
      <c r="F87" s="7889"/>
      <c r="G87" s="129"/>
      <c r="H87" s="129"/>
      <c r="I87" s="129"/>
      <c r="J87" s="129"/>
      <c r="K87" s="129"/>
      <c r="L87" s="129"/>
      <c r="M87" s="129"/>
      <c r="N87" s="129"/>
      <c r="O87" s="129"/>
      <c r="P87" s="129"/>
      <c r="Q87" s="129"/>
      <c r="R87" s="130"/>
      <c r="S87" s="130"/>
      <c r="T87" s="130"/>
      <c r="U87" s="130"/>
      <c r="V87" s="130"/>
      <c r="W87" s="130"/>
      <c r="X87" s="130"/>
      <c r="Y87"/>
      <c r="Z87"/>
      <c r="AA87"/>
      <c r="AB87"/>
      <c r="AC87"/>
      <c r="AD87"/>
      <c r="AE87"/>
    </row>
    <row r="88" spans="1:93" x14ac:dyDescent="0.25">
      <c r="A88" s="7895" t="s">
        <v>3003</v>
      </c>
      <c r="B88" s="7896"/>
      <c r="C88" s="7897"/>
      <c r="D88" s="990"/>
      <c r="E88" s="7898"/>
      <c r="F88" s="7899"/>
      <c r="G88" s="129"/>
      <c r="H88" s="129"/>
      <c r="I88" s="129"/>
      <c r="J88" s="129"/>
      <c r="K88" s="129"/>
      <c r="L88" s="129"/>
      <c r="M88" s="129"/>
      <c r="N88" s="129"/>
      <c r="O88" s="129"/>
      <c r="P88" s="129"/>
      <c r="Q88" s="129"/>
      <c r="R88" s="130"/>
      <c r="S88" s="130"/>
      <c r="T88" s="130"/>
      <c r="U88" s="130"/>
      <c r="V88" s="130"/>
      <c r="W88" s="130"/>
      <c r="X88" s="130"/>
      <c r="Y88"/>
      <c r="Z88"/>
      <c r="AA88"/>
      <c r="AB88"/>
      <c r="AC88"/>
      <c r="AD88"/>
      <c r="AE88"/>
    </row>
    <row r="89" spans="1:93" x14ac:dyDescent="0.25">
      <c r="A89" s="7900" t="s">
        <v>3337</v>
      </c>
      <c r="B89" s="7901"/>
      <c r="C89" s="7902"/>
      <c r="D89" s="990"/>
      <c r="E89" s="7898"/>
      <c r="F89" s="7899"/>
      <c r="G89" s="129"/>
      <c r="H89" s="129"/>
      <c r="I89" s="129"/>
      <c r="J89" s="129"/>
      <c r="K89" s="129"/>
      <c r="L89" s="129"/>
      <c r="M89" s="129"/>
      <c r="N89" s="129"/>
      <c r="O89" s="129"/>
      <c r="P89" s="129"/>
      <c r="Q89" s="129"/>
      <c r="R89" s="130"/>
      <c r="S89" s="130"/>
      <c r="T89" s="130"/>
      <c r="U89" s="130"/>
      <c r="V89" s="130"/>
      <c r="W89" s="130"/>
      <c r="X89" s="130"/>
      <c r="Y89"/>
      <c r="Z89"/>
      <c r="AA89"/>
      <c r="AB89"/>
      <c r="AC89"/>
      <c r="AD89"/>
      <c r="AE89"/>
    </row>
    <row r="90" spans="1:93" x14ac:dyDescent="0.25">
      <c r="A90" s="7903" t="s">
        <v>3338</v>
      </c>
      <c r="B90" s="7904"/>
      <c r="C90" s="7905"/>
      <c r="D90" s="990"/>
      <c r="E90" s="166"/>
      <c r="F90" s="166"/>
      <c r="G90" s="129"/>
      <c r="H90" s="129"/>
      <c r="I90" s="129"/>
      <c r="J90" s="129"/>
      <c r="K90" s="129"/>
      <c r="L90" s="129"/>
      <c r="M90" s="129"/>
      <c r="N90" s="129"/>
      <c r="O90" s="129"/>
      <c r="P90" s="129"/>
      <c r="Q90" s="129"/>
      <c r="R90" s="130"/>
      <c r="S90" s="130"/>
      <c r="T90" s="130"/>
      <c r="U90" s="130"/>
      <c r="V90" s="130"/>
      <c r="W90" s="130"/>
      <c r="X90" s="130"/>
      <c r="Y90"/>
      <c r="Z90"/>
      <c r="AA90"/>
      <c r="AB90"/>
      <c r="AC90"/>
      <c r="AD90"/>
      <c r="AE90"/>
    </row>
    <row r="91" spans="1:93" x14ac:dyDescent="0.25">
      <c r="A91" s="5169" t="s">
        <v>3339</v>
      </c>
      <c r="B91" s="5169"/>
      <c r="C91" s="5170"/>
      <c r="D91" s="167"/>
      <c r="E91" s="168"/>
      <c r="Y91"/>
      <c r="Z91"/>
      <c r="AA91"/>
      <c r="AB91"/>
      <c r="AC91"/>
      <c r="AD91"/>
      <c r="AE91"/>
    </row>
    <row r="92" spans="1:93" x14ac:dyDescent="0.25">
      <c r="A92" s="7849" t="s">
        <v>3340</v>
      </c>
      <c r="B92" s="7513"/>
      <c r="C92" s="7514"/>
      <c r="D92" s="7848" t="s">
        <v>3341</v>
      </c>
      <c r="E92" s="7848" t="s">
        <v>3342</v>
      </c>
      <c r="Y92"/>
      <c r="Z92"/>
      <c r="AA92"/>
      <c r="AB92"/>
      <c r="AC92"/>
      <c r="AD92"/>
      <c r="AE92"/>
    </row>
    <row r="93" spans="1:93" x14ac:dyDescent="0.25">
      <c r="A93" s="7850"/>
      <c r="B93" s="7515"/>
      <c r="C93" s="7516"/>
      <c r="D93" s="7550"/>
      <c r="E93" s="7550"/>
      <c r="G93" s="169"/>
      <c r="Y93"/>
      <c r="Z93"/>
      <c r="AA93"/>
      <c r="AB93"/>
      <c r="AC93"/>
      <c r="AD93"/>
      <c r="AE93"/>
    </row>
    <row r="94" spans="1:93" x14ac:dyDescent="0.25">
      <c r="A94" s="7255" t="s">
        <v>3343</v>
      </c>
      <c r="B94" s="7332"/>
      <c r="C94" s="7256"/>
      <c r="D94" s="5171"/>
      <c r="E94" s="5172"/>
      <c r="F94" s="132"/>
      <c r="Y94"/>
      <c r="Z94"/>
      <c r="AA94"/>
      <c r="AB94"/>
      <c r="AC94"/>
      <c r="AD94"/>
      <c r="AE94"/>
    </row>
    <row r="95" spans="1:93" x14ac:dyDescent="0.25">
      <c r="A95" s="6857" t="s">
        <v>3344</v>
      </c>
      <c r="B95" s="7291"/>
      <c r="C95" s="6858"/>
      <c r="D95" s="5173"/>
      <c r="E95" s="5174"/>
      <c r="F95" s="132"/>
      <c r="Y95"/>
      <c r="Z95"/>
      <c r="AA95"/>
      <c r="AB95"/>
      <c r="AC95"/>
      <c r="AD95"/>
      <c r="AE95"/>
    </row>
    <row r="96" spans="1:93" x14ac:dyDescent="0.25">
      <c r="A96" s="7858" t="s">
        <v>3345</v>
      </c>
      <c r="B96" s="7892"/>
      <c r="C96" s="7859"/>
      <c r="D96" s="5175"/>
      <c r="E96" s="5176"/>
      <c r="F96" s="132"/>
      <c r="Y96"/>
      <c r="Z96"/>
      <c r="AA96"/>
      <c r="AB96"/>
      <c r="AC96"/>
      <c r="AD96"/>
      <c r="AE96"/>
      <c r="BP96" s="132"/>
      <c r="BQ96" s="132"/>
      <c r="BR96" s="132"/>
      <c r="BS96" s="132"/>
      <c r="CL96" s="131"/>
      <c r="CM96" s="131"/>
      <c r="CN96" s="131"/>
      <c r="CO96" s="131"/>
    </row>
    <row r="97" spans="1:93" s="172" customFormat="1" x14ac:dyDescent="0.25">
      <c r="A97" s="5177" t="s">
        <v>3346</v>
      </c>
      <c r="B97" s="5178"/>
      <c r="C97" s="5177"/>
      <c r="D97" s="170"/>
      <c r="E97" s="171"/>
      <c r="Y97"/>
      <c r="Z97"/>
      <c r="AA97"/>
      <c r="AB97"/>
      <c r="AC97"/>
      <c r="AD97"/>
      <c r="AE97"/>
      <c r="BP97" s="173"/>
      <c r="BQ97" s="173"/>
      <c r="BR97" s="173"/>
      <c r="BS97" s="173"/>
      <c r="BT97" s="173"/>
      <c r="BU97" s="173"/>
      <c r="BV97" s="173"/>
      <c r="BW97" s="173"/>
      <c r="BX97" s="173"/>
      <c r="BY97" s="173"/>
      <c r="BZ97" s="173"/>
      <c r="CA97" s="173"/>
      <c r="CB97" s="173"/>
      <c r="CC97" s="173"/>
      <c r="CD97" s="173"/>
      <c r="CE97" s="173"/>
      <c r="CF97" s="173"/>
      <c r="CG97" s="173"/>
      <c r="CH97" s="173"/>
      <c r="CI97" s="173"/>
      <c r="CJ97" s="173"/>
      <c r="CK97" s="173"/>
    </row>
    <row r="98" spans="1:93" x14ac:dyDescent="0.25">
      <c r="A98" s="7849" t="s">
        <v>3340</v>
      </c>
      <c r="B98" s="7513"/>
      <c r="C98" s="7514"/>
      <c r="D98" s="7848" t="s">
        <v>3341</v>
      </c>
      <c r="E98" s="7893" t="s">
        <v>3342</v>
      </c>
      <c r="F98" s="7906" t="s">
        <v>3281</v>
      </c>
      <c r="G98" s="7907"/>
      <c r="H98" s="7938" t="s">
        <v>6</v>
      </c>
      <c r="I98" s="7939"/>
      <c r="J98" s="7939"/>
      <c r="K98" s="7939"/>
      <c r="L98" s="7939"/>
      <c r="M98" s="7939"/>
      <c r="N98" s="7939"/>
      <c r="O98" s="7939"/>
      <c r="P98" s="7939"/>
      <c r="Q98" s="7939"/>
      <c r="R98" s="7939"/>
      <c r="S98" s="7939"/>
      <c r="T98" s="7939"/>
      <c r="U98" s="7940"/>
      <c r="V98" s="7908" t="s">
        <v>934</v>
      </c>
      <c r="W98" s="7910" t="s">
        <v>3347</v>
      </c>
      <c r="Y98"/>
      <c r="Z98"/>
      <c r="AA98"/>
      <c r="AB98"/>
      <c r="AC98"/>
      <c r="AD98"/>
      <c r="AE98"/>
      <c r="BP98" s="132"/>
      <c r="BQ98" s="132"/>
      <c r="BR98" s="132"/>
      <c r="BS98" s="132"/>
      <c r="CL98" s="131"/>
      <c r="CM98" s="131"/>
      <c r="CN98" s="131"/>
      <c r="CO98" s="131"/>
    </row>
    <row r="99" spans="1:93" ht="21" x14ac:dyDescent="0.25">
      <c r="A99" s="7850"/>
      <c r="B99" s="7515"/>
      <c r="C99" s="7516"/>
      <c r="D99" s="7550"/>
      <c r="E99" s="7894"/>
      <c r="F99" s="4654" t="s">
        <v>3151</v>
      </c>
      <c r="G99" s="5179" t="s">
        <v>3283</v>
      </c>
      <c r="H99" s="5180" t="s">
        <v>3348</v>
      </c>
      <c r="I99" s="4802" t="s">
        <v>511</v>
      </c>
      <c r="J99" s="4532" t="s">
        <v>458</v>
      </c>
      <c r="K99" s="4532" t="s">
        <v>459</v>
      </c>
      <c r="L99" s="4532" t="s">
        <v>141</v>
      </c>
      <c r="M99" s="4532" t="s">
        <v>142</v>
      </c>
      <c r="N99" s="4532" t="s">
        <v>72</v>
      </c>
      <c r="O99" s="4532" t="s">
        <v>73</v>
      </c>
      <c r="P99" s="4532" t="s">
        <v>74</v>
      </c>
      <c r="Q99" s="4532" t="s">
        <v>75</v>
      </c>
      <c r="R99" s="4532" t="s">
        <v>76</v>
      </c>
      <c r="S99" s="4532" t="s">
        <v>77</v>
      </c>
      <c r="T99" s="4532" t="s">
        <v>78</v>
      </c>
      <c r="U99" s="5181" t="s">
        <v>79</v>
      </c>
      <c r="V99" s="7909"/>
      <c r="W99" s="7911"/>
      <c r="Y99"/>
      <c r="Z99"/>
      <c r="AA99"/>
      <c r="AB99"/>
      <c r="AC99"/>
      <c r="AD99"/>
      <c r="AE99"/>
      <c r="BP99" s="132"/>
      <c r="BQ99" s="132"/>
      <c r="BR99" s="132"/>
      <c r="BS99" s="132"/>
      <c r="CL99" s="131"/>
      <c r="CM99" s="131"/>
      <c r="CN99" s="131"/>
      <c r="CO99" s="131"/>
    </row>
    <row r="100" spans="1:93" x14ac:dyDescent="0.25">
      <c r="A100" s="7371" t="s">
        <v>3349</v>
      </c>
      <c r="B100" s="7372"/>
      <c r="C100" s="7912"/>
      <c r="D100" s="5182"/>
      <c r="E100" s="5183"/>
      <c r="F100" s="5184"/>
      <c r="G100" s="5185"/>
      <c r="H100" s="5186"/>
      <c r="I100" s="5187"/>
      <c r="J100" s="5187"/>
      <c r="K100" s="5187"/>
      <c r="L100" s="5187"/>
      <c r="M100" s="5187"/>
      <c r="N100" s="5187"/>
      <c r="O100" s="5187"/>
      <c r="P100" s="5187"/>
      <c r="Q100" s="5187"/>
      <c r="R100" s="5187"/>
      <c r="S100" s="5187"/>
      <c r="T100" s="5187"/>
      <c r="U100" s="5188"/>
      <c r="V100" s="5189"/>
      <c r="W100" s="5190"/>
      <c r="Y100"/>
      <c r="Z100"/>
      <c r="AA100"/>
      <c r="AB100"/>
      <c r="AC100"/>
      <c r="AD100"/>
      <c r="AE100"/>
      <c r="BP100" s="132"/>
      <c r="BQ100" s="132"/>
      <c r="BR100" s="132"/>
      <c r="BS100" s="132"/>
      <c r="CL100" s="131"/>
      <c r="CM100" s="131"/>
      <c r="CN100" s="131"/>
      <c r="CO100" s="131"/>
    </row>
    <row r="101" spans="1:93" x14ac:dyDescent="0.25">
      <c r="A101" s="174" t="s">
        <v>3350</v>
      </c>
      <c r="B101" s="174"/>
      <c r="C101" s="174"/>
      <c r="D101" s="5191"/>
      <c r="E101" s="175"/>
      <c r="F101" s="5192"/>
      <c r="G101" s="5193"/>
      <c r="H101" s="5194"/>
      <c r="I101" s="5195"/>
      <c r="J101" s="5195"/>
      <c r="K101" s="5195"/>
      <c r="L101" s="5195"/>
      <c r="M101" s="5195"/>
      <c r="N101" s="5195"/>
      <c r="O101" s="5195"/>
      <c r="P101" s="5195"/>
      <c r="Q101" s="5195"/>
      <c r="R101" s="5195"/>
      <c r="S101" s="5195"/>
      <c r="T101" s="5195"/>
      <c r="U101" s="5196"/>
      <c r="V101" s="5197"/>
      <c r="W101" s="5198"/>
      <c r="Y101"/>
      <c r="Z101"/>
      <c r="AA101"/>
      <c r="AB101"/>
      <c r="AC101"/>
      <c r="AD101"/>
      <c r="AE101"/>
      <c r="BP101" s="132"/>
      <c r="BQ101" s="132"/>
      <c r="BR101" s="132"/>
      <c r="BS101" s="132"/>
      <c r="CL101" s="131"/>
      <c r="CM101" s="131"/>
      <c r="CN101" s="131"/>
      <c r="CO101" s="131"/>
    </row>
    <row r="102" spans="1:93" x14ac:dyDescent="0.25">
      <c r="A102" s="5199" t="s">
        <v>3351</v>
      </c>
      <c r="B102" s="5199"/>
      <c r="C102" s="5199"/>
      <c r="D102" s="5200"/>
      <c r="E102" s="5201"/>
      <c r="F102" s="5202"/>
      <c r="G102" s="5203"/>
      <c r="H102" s="5204"/>
      <c r="I102" s="5205"/>
      <c r="J102" s="5205"/>
      <c r="K102" s="5205"/>
      <c r="L102" s="5205"/>
      <c r="M102" s="5205"/>
      <c r="N102" s="5205"/>
      <c r="O102" s="5205"/>
      <c r="P102" s="5205"/>
      <c r="Q102" s="5205"/>
      <c r="R102" s="5205"/>
      <c r="S102" s="5205"/>
      <c r="T102" s="5205"/>
      <c r="U102" s="5206"/>
      <c r="V102" s="5207"/>
      <c r="W102" s="5208"/>
      <c r="Y102"/>
      <c r="Z102"/>
      <c r="AA102"/>
      <c r="AB102"/>
      <c r="AC102"/>
      <c r="AD102"/>
      <c r="AE102"/>
      <c r="BP102" s="132"/>
      <c r="BQ102" s="132"/>
      <c r="BR102" s="132"/>
      <c r="BS102" s="132"/>
      <c r="CL102" s="131"/>
      <c r="CM102" s="131"/>
      <c r="CN102" s="131"/>
      <c r="CO102" s="131"/>
    </row>
    <row r="103" spans="1:93" s="179" customFormat="1" x14ac:dyDescent="0.25">
      <c r="A103" s="5209" t="s">
        <v>3352</v>
      </c>
      <c r="B103" s="5210"/>
      <c r="C103" s="5210"/>
      <c r="D103" s="176"/>
      <c r="E103" s="177"/>
      <c r="F103" s="178"/>
      <c r="G103" s="178"/>
      <c r="H103" s="178"/>
      <c r="Y103"/>
      <c r="Z103"/>
      <c r="AA103"/>
      <c r="AB103"/>
      <c r="AC103"/>
      <c r="AD103"/>
      <c r="AE103"/>
      <c r="BP103" s="180"/>
      <c r="BQ103" s="180"/>
      <c r="BR103" s="180"/>
      <c r="BS103" s="180"/>
      <c r="BT103" s="180"/>
      <c r="BU103" s="180"/>
      <c r="BV103" s="180"/>
      <c r="BW103" s="180"/>
      <c r="BX103" s="180"/>
      <c r="BY103" s="180"/>
      <c r="BZ103" s="180"/>
      <c r="CA103" s="180"/>
      <c r="CB103" s="180"/>
      <c r="CC103" s="180"/>
      <c r="CD103" s="180"/>
      <c r="CE103" s="180"/>
      <c r="CF103" s="180"/>
      <c r="CG103" s="180"/>
      <c r="CH103" s="180"/>
      <c r="CI103" s="180"/>
      <c r="CJ103" s="180"/>
      <c r="CK103" s="180"/>
    </row>
    <row r="104" spans="1:93" x14ac:dyDescent="0.25">
      <c r="A104" s="7913" t="s">
        <v>3353</v>
      </c>
      <c r="B104" s="7914"/>
      <c r="C104" s="7915"/>
      <c r="D104" s="7868" t="s">
        <v>3354</v>
      </c>
      <c r="E104" s="7855" t="s">
        <v>6</v>
      </c>
      <c r="F104" s="7593"/>
      <c r="G104" s="7593"/>
      <c r="H104" s="7593"/>
      <c r="I104" s="7593"/>
      <c r="J104" s="7919"/>
      <c r="K104" s="7855" t="s">
        <v>7</v>
      </c>
      <c r="L104" s="7919"/>
      <c r="Y104"/>
      <c r="Z104"/>
      <c r="AA104"/>
      <c r="AB104"/>
      <c r="AC104"/>
      <c r="AD104"/>
      <c r="AE104"/>
    </row>
    <row r="105" spans="1:93" x14ac:dyDescent="0.25">
      <c r="A105" s="7916"/>
      <c r="B105" s="7917"/>
      <c r="C105" s="7918"/>
      <c r="D105" s="7869"/>
      <c r="E105" s="4442" t="s">
        <v>267</v>
      </c>
      <c r="F105" s="5211" t="s">
        <v>268</v>
      </c>
      <c r="G105" s="4252" t="s">
        <v>269</v>
      </c>
      <c r="H105" s="4252" t="s">
        <v>270</v>
      </c>
      <c r="I105" s="5212" t="s">
        <v>271</v>
      </c>
      <c r="J105" s="5040" t="s">
        <v>3355</v>
      </c>
      <c r="K105" s="5146" t="s">
        <v>53</v>
      </c>
      <c r="L105" s="5146" t="s">
        <v>54</v>
      </c>
      <c r="Y105"/>
      <c r="Z105"/>
      <c r="AA105"/>
      <c r="AB105"/>
      <c r="AC105"/>
      <c r="AD105"/>
      <c r="AE105"/>
    </row>
    <row r="106" spans="1:93" x14ac:dyDescent="0.25">
      <c r="A106" s="7597" t="s">
        <v>3356</v>
      </c>
      <c r="B106" s="7514"/>
      <c r="C106" s="5213" t="s">
        <v>3357</v>
      </c>
      <c r="D106" s="5214"/>
      <c r="E106" s="3662"/>
      <c r="F106" s="5156"/>
      <c r="G106" s="2299"/>
      <c r="H106" s="2299"/>
      <c r="I106" s="2299"/>
      <c r="J106" s="3663"/>
      <c r="K106" s="4087"/>
      <c r="L106" s="3663"/>
      <c r="M106" s="181"/>
      <c r="Y106"/>
      <c r="Z106"/>
      <c r="AA106"/>
      <c r="AB106"/>
      <c r="AC106"/>
      <c r="AD106"/>
      <c r="AE106"/>
    </row>
    <row r="107" spans="1:93" x14ac:dyDescent="0.25">
      <c r="A107" s="6536"/>
      <c r="B107" s="6537"/>
      <c r="C107" s="5215" t="s">
        <v>3358</v>
      </c>
      <c r="D107" s="5216"/>
      <c r="E107" s="2473"/>
      <c r="F107" s="2476"/>
      <c r="G107" s="2477"/>
      <c r="H107" s="2477"/>
      <c r="I107" s="2477"/>
      <c r="J107" s="2474"/>
      <c r="K107" s="2325"/>
      <c r="L107" s="2474"/>
      <c r="M107" s="181"/>
      <c r="Y107"/>
      <c r="Z107"/>
      <c r="AA107"/>
      <c r="AB107"/>
      <c r="AC107"/>
      <c r="AD107"/>
      <c r="AE107"/>
    </row>
    <row r="108" spans="1:93" x14ac:dyDescent="0.25">
      <c r="A108" s="6536"/>
      <c r="B108" s="6537"/>
      <c r="C108" s="5215" t="s">
        <v>3359</v>
      </c>
      <c r="D108" s="5200"/>
      <c r="E108" s="2309"/>
      <c r="F108" s="2484"/>
      <c r="G108" s="2307"/>
      <c r="H108" s="2307"/>
      <c r="I108" s="2307"/>
      <c r="J108" s="2483"/>
      <c r="K108" s="2331"/>
      <c r="L108" s="2483"/>
      <c r="M108" s="181"/>
      <c r="Y108"/>
      <c r="Z108"/>
      <c r="AA108"/>
      <c r="AB108"/>
      <c r="AC108"/>
      <c r="AD108"/>
      <c r="AE108"/>
    </row>
    <row r="109" spans="1:93" x14ac:dyDescent="0.25">
      <c r="A109" s="7930" t="s">
        <v>3360</v>
      </c>
      <c r="B109" s="7931"/>
      <c r="C109" s="5213" t="s">
        <v>3357</v>
      </c>
      <c r="D109" s="5214"/>
      <c r="E109" s="136"/>
      <c r="F109" s="142"/>
      <c r="G109" s="137"/>
      <c r="H109" s="137"/>
      <c r="I109" s="137"/>
      <c r="J109" s="2470"/>
      <c r="K109" s="182"/>
      <c r="L109" s="2470"/>
      <c r="M109" s="181"/>
      <c r="Y109"/>
      <c r="Z109"/>
      <c r="AA109"/>
      <c r="AB109"/>
      <c r="AC109"/>
      <c r="AD109"/>
      <c r="AE109"/>
    </row>
    <row r="110" spans="1:93" x14ac:dyDescent="0.25">
      <c r="A110" s="7932"/>
      <c r="B110" s="7933"/>
      <c r="C110" s="5215" t="s">
        <v>3358</v>
      </c>
      <c r="D110" s="5216"/>
      <c r="E110" s="5119"/>
      <c r="F110" s="982"/>
      <c r="G110" s="5094"/>
      <c r="H110" s="5094"/>
      <c r="I110" s="5094"/>
      <c r="J110" s="744"/>
      <c r="K110" s="2585"/>
      <c r="L110" s="744"/>
      <c r="M110" s="181"/>
      <c r="Y110"/>
      <c r="Z110"/>
      <c r="AA110"/>
      <c r="AB110"/>
      <c r="AC110"/>
      <c r="AD110"/>
      <c r="AE110"/>
    </row>
    <row r="111" spans="1:93" x14ac:dyDescent="0.25">
      <c r="A111" s="7932"/>
      <c r="B111" s="7933"/>
      <c r="C111" s="5215" t="s">
        <v>3359</v>
      </c>
      <c r="D111" s="5200"/>
      <c r="E111" s="5119"/>
      <c r="F111" s="982"/>
      <c r="G111" s="5094"/>
      <c r="H111" s="5094"/>
      <c r="I111" s="5094"/>
      <c r="J111" s="744"/>
      <c r="K111" s="2585"/>
      <c r="L111" s="744"/>
      <c r="M111" s="181"/>
      <c r="Y111"/>
      <c r="Z111"/>
      <c r="AA111"/>
      <c r="AB111"/>
      <c r="AC111"/>
      <c r="AD111"/>
      <c r="AE111"/>
    </row>
    <row r="112" spans="1:93" x14ac:dyDescent="0.25">
      <c r="A112" s="7597" t="s">
        <v>3361</v>
      </c>
      <c r="B112" s="7248"/>
      <c r="C112" s="5213" t="s">
        <v>3357</v>
      </c>
      <c r="D112" s="5214"/>
      <c r="E112" s="3662"/>
      <c r="F112" s="5156"/>
      <c r="G112" s="2299"/>
      <c r="H112" s="2299"/>
      <c r="I112" s="2299"/>
      <c r="J112" s="3663"/>
      <c r="K112" s="4087"/>
      <c r="L112" s="3663"/>
      <c r="M112" s="181"/>
      <c r="Y112"/>
      <c r="Z112"/>
      <c r="AA112"/>
      <c r="AB112"/>
      <c r="AC112"/>
      <c r="AD112"/>
      <c r="AE112"/>
    </row>
    <row r="113" spans="1:93" x14ac:dyDescent="0.25">
      <c r="A113" s="6541"/>
      <c r="B113" s="6542"/>
      <c r="C113" s="5215" t="s">
        <v>3358</v>
      </c>
      <c r="D113" s="5216"/>
      <c r="E113" s="2473"/>
      <c r="F113" s="2476"/>
      <c r="G113" s="2477"/>
      <c r="H113" s="2477"/>
      <c r="I113" s="2477"/>
      <c r="J113" s="2474"/>
      <c r="K113" s="2325"/>
      <c r="L113" s="2474"/>
      <c r="M113" s="181"/>
      <c r="Y113"/>
      <c r="Z113"/>
      <c r="AA113"/>
      <c r="AB113"/>
      <c r="AC113"/>
      <c r="AD113"/>
      <c r="AE113"/>
    </row>
    <row r="114" spans="1:93" x14ac:dyDescent="0.25">
      <c r="A114" s="7598"/>
      <c r="B114" s="7551"/>
      <c r="C114" s="5217" t="s">
        <v>3359</v>
      </c>
      <c r="D114" s="5200"/>
      <c r="E114" s="2309"/>
      <c r="F114" s="2484"/>
      <c r="G114" s="2307"/>
      <c r="H114" s="2307"/>
      <c r="I114" s="2307"/>
      <c r="J114" s="2483"/>
      <c r="K114" s="2331"/>
      <c r="L114" s="2483"/>
      <c r="M114" s="181"/>
      <c r="Y114"/>
      <c r="Z114"/>
      <c r="AA114"/>
      <c r="AB114"/>
      <c r="AC114"/>
      <c r="AD114"/>
      <c r="AE114"/>
    </row>
    <row r="115" spans="1:93" x14ac:dyDescent="0.25">
      <c r="A115" s="5209" t="s">
        <v>3362</v>
      </c>
      <c r="B115" s="92"/>
      <c r="C115" s="92"/>
      <c r="D115" s="92"/>
      <c r="E115" s="92"/>
      <c r="F115" s="183"/>
      <c r="G115" s="183"/>
      <c r="H115" s="183"/>
      <c r="I115" s="183"/>
      <c r="J115" s="183"/>
      <c r="K115" s="183"/>
      <c r="L115" s="183"/>
      <c r="M115" s="183"/>
      <c r="Y115"/>
      <c r="Z115"/>
      <c r="AA115"/>
      <c r="AB115"/>
      <c r="AC115"/>
      <c r="AD115"/>
      <c r="AE115"/>
    </row>
    <row r="116" spans="1:93" ht="21" x14ac:dyDescent="0.25">
      <c r="A116" s="5218" t="s">
        <v>3363</v>
      </c>
      <c r="B116" s="4146" t="s">
        <v>3364</v>
      </c>
      <c r="C116" s="5219" t="s">
        <v>3365</v>
      </c>
      <c r="D116" s="5218" t="s">
        <v>3366</v>
      </c>
      <c r="E116" s="183"/>
      <c r="F116" s="183"/>
      <c r="G116" s="183"/>
      <c r="H116" s="183"/>
      <c r="I116" s="183"/>
      <c r="J116" s="183"/>
      <c r="K116" s="183"/>
      <c r="L116" s="183"/>
      <c r="M116" s="183"/>
      <c r="Y116"/>
      <c r="Z116"/>
      <c r="AA116"/>
      <c r="AB116"/>
      <c r="AC116"/>
      <c r="AD116"/>
      <c r="AE116"/>
    </row>
    <row r="117" spans="1:93" x14ac:dyDescent="0.25">
      <c r="A117" s="5220" t="s">
        <v>3367</v>
      </c>
      <c r="B117" s="5221"/>
      <c r="C117" s="5221"/>
      <c r="D117" s="5221"/>
      <c r="E117" s="183"/>
      <c r="F117" s="183"/>
      <c r="G117" s="183"/>
      <c r="H117" s="183"/>
      <c r="I117" s="183"/>
      <c r="J117" s="183"/>
      <c r="K117" s="183"/>
      <c r="L117" s="183"/>
      <c r="M117" s="183"/>
      <c r="Y117"/>
      <c r="Z117"/>
      <c r="AA117"/>
      <c r="AB117"/>
      <c r="AC117"/>
      <c r="AD117"/>
      <c r="AE117"/>
    </row>
    <row r="118" spans="1:93" x14ac:dyDescent="0.25">
      <c r="A118" s="5209" t="s">
        <v>3368</v>
      </c>
      <c r="B118" s="111"/>
      <c r="C118" s="111"/>
      <c r="D118" s="111"/>
      <c r="E118" s="111"/>
      <c r="F118" s="111"/>
      <c r="G118" s="111"/>
      <c r="H118" s="111"/>
      <c r="I118" s="111"/>
      <c r="J118" s="110"/>
      <c r="K118" s="110"/>
      <c r="L118" s="110"/>
      <c r="M118" s="110"/>
      <c r="N118"/>
      <c r="O118"/>
      <c r="P118"/>
      <c r="Q118"/>
      <c r="R118"/>
      <c r="S118"/>
      <c r="T118"/>
      <c r="U118"/>
      <c r="V118"/>
      <c r="W118"/>
      <c r="X118"/>
      <c r="Y118"/>
      <c r="Z118"/>
      <c r="AA118"/>
      <c r="AB118"/>
      <c r="AC118"/>
      <c r="AD118"/>
      <c r="AE118"/>
    </row>
    <row r="119" spans="1:93" x14ac:dyDescent="0.25">
      <c r="A119" s="7591" t="s">
        <v>3363</v>
      </c>
      <c r="B119" s="7935" t="s">
        <v>3369</v>
      </c>
      <c r="C119" s="7936"/>
      <c r="D119" s="7936"/>
      <c r="E119" s="7936"/>
      <c r="F119" s="7936"/>
      <c r="G119" s="7936"/>
      <c r="H119" s="7936"/>
      <c r="I119" s="7937"/>
      <c r="J119" s="110"/>
      <c r="K119" s="110"/>
      <c r="L119" s="110"/>
      <c r="M119" s="110"/>
      <c r="N119"/>
      <c r="O119"/>
      <c r="P119"/>
      <c r="Q119"/>
      <c r="R119"/>
      <c r="S119"/>
      <c r="T119"/>
      <c r="U119"/>
      <c r="V119"/>
      <c r="W119"/>
      <c r="X119"/>
      <c r="Y119"/>
      <c r="Z119"/>
      <c r="AA119"/>
      <c r="AB119"/>
      <c r="AC119"/>
      <c r="AD119"/>
      <c r="AE119"/>
    </row>
    <row r="120" spans="1:93" ht="21" x14ac:dyDescent="0.25">
      <c r="A120" s="7934"/>
      <c r="B120" s="5220" t="s">
        <v>3370</v>
      </c>
      <c r="C120" s="4082" t="s">
        <v>3371</v>
      </c>
      <c r="D120" s="5222" t="s">
        <v>3372</v>
      </c>
      <c r="E120" s="4082" t="s">
        <v>3373</v>
      </c>
      <c r="F120" s="4082" t="s">
        <v>3374</v>
      </c>
      <c r="G120" s="5223" t="s">
        <v>3375</v>
      </c>
      <c r="H120" s="4082" t="s">
        <v>3376</v>
      </c>
      <c r="I120" s="5222" t="s">
        <v>3377</v>
      </c>
      <c r="J120" s="110"/>
      <c r="K120" s="110"/>
      <c r="L120" s="110"/>
      <c r="M120" s="110"/>
      <c r="N120"/>
      <c r="O120"/>
      <c r="P120"/>
      <c r="Q120"/>
      <c r="R120"/>
      <c r="S120"/>
      <c r="T120"/>
      <c r="U120"/>
      <c r="V120"/>
      <c r="W120"/>
      <c r="X120"/>
      <c r="Y120"/>
      <c r="Z120"/>
      <c r="AA120"/>
      <c r="AB120"/>
      <c r="AC120"/>
      <c r="AD120"/>
      <c r="AE120"/>
    </row>
    <row r="121" spans="1:93" ht="43.5" x14ac:dyDescent="0.25">
      <c r="A121" s="5224" t="s">
        <v>3378</v>
      </c>
      <c r="B121" s="5225">
        <v>0</v>
      </c>
      <c r="C121" s="4465">
        <v>0</v>
      </c>
      <c r="D121" s="4465">
        <v>0</v>
      </c>
      <c r="E121" s="4465"/>
      <c r="F121" s="4465">
        <v>0</v>
      </c>
      <c r="G121" s="4465">
        <v>0</v>
      </c>
      <c r="H121" s="4465">
        <v>0</v>
      </c>
      <c r="I121" s="4465">
        <v>0</v>
      </c>
      <c r="J121" s="110"/>
      <c r="K121" s="110"/>
      <c r="L121" s="110"/>
      <c r="M121" s="110"/>
      <c r="N121"/>
      <c r="O121"/>
      <c r="P121"/>
      <c r="Q121"/>
      <c r="R121"/>
      <c r="S121"/>
      <c r="T121"/>
      <c r="U121"/>
      <c r="V121"/>
      <c r="W121"/>
      <c r="X121"/>
      <c r="Y121"/>
      <c r="Z121"/>
      <c r="AA121"/>
      <c r="AB121"/>
      <c r="AC121"/>
      <c r="AD121"/>
      <c r="AE121"/>
    </row>
    <row r="122" spans="1:93" ht="43.5" x14ac:dyDescent="0.25">
      <c r="A122" s="5226" t="s">
        <v>3379</v>
      </c>
      <c r="B122" s="5225">
        <v>0</v>
      </c>
      <c r="C122" s="4465">
        <v>0</v>
      </c>
      <c r="D122" s="4465">
        <v>0</v>
      </c>
      <c r="E122" s="4465">
        <v>0</v>
      </c>
      <c r="F122" s="4465">
        <v>0</v>
      </c>
      <c r="G122" s="4465">
        <v>0</v>
      </c>
      <c r="H122" s="4465">
        <v>0</v>
      </c>
      <c r="I122" s="4465">
        <v>0</v>
      </c>
      <c r="J122" s="110"/>
      <c r="K122" s="110"/>
      <c r="L122" s="110"/>
      <c r="M122" s="110"/>
      <c r="N122"/>
      <c r="O122"/>
      <c r="P122"/>
      <c r="Q122"/>
      <c r="R122"/>
      <c r="S122"/>
      <c r="T122"/>
      <c r="U122"/>
      <c r="V122"/>
      <c r="W122"/>
      <c r="X122"/>
      <c r="Y122"/>
      <c r="Z122"/>
      <c r="AA122"/>
      <c r="AB122"/>
      <c r="AC122"/>
      <c r="AD122"/>
      <c r="AE122"/>
    </row>
    <row r="123" spans="1:93" x14ac:dyDescent="0.25">
      <c r="A123" s="5209" t="s">
        <v>3380</v>
      </c>
      <c r="B123" s="111"/>
      <c r="C123" s="111"/>
      <c r="D123" s="111"/>
      <c r="E123" s="111"/>
      <c r="F123" s="111"/>
      <c r="G123" s="111"/>
      <c r="H123" s="111"/>
      <c r="I123" s="111"/>
      <c r="J123" s="111"/>
      <c r="K123" s="111"/>
      <c r="L123" s="111"/>
      <c r="M123" s="111"/>
      <c r="N123"/>
      <c r="O123"/>
      <c r="P123"/>
      <c r="Q123"/>
      <c r="R123"/>
      <c r="S123"/>
      <c r="T123"/>
      <c r="U123"/>
      <c r="V123"/>
      <c r="W123"/>
      <c r="X123"/>
      <c r="Y123"/>
      <c r="Z123"/>
      <c r="AA123"/>
      <c r="AB123"/>
      <c r="AC123"/>
      <c r="AD123"/>
      <c r="AE123"/>
    </row>
    <row r="124" spans="1:93" x14ac:dyDescent="0.25">
      <c r="A124" s="7591" t="s">
        <v>3363</v>
      </c>
      <c r="B124" s="7935" t="s">
        <v>3381</v>
      </c>
      <c r="C124" s="7936"/>
      <c r="D124" s="7936"/>
      <c r="E124" s="7936"/>
      <c r="F124" s="7936"/>
      <c r="G124" s="7936"/>
      <c r="H124" s="7936"/>
      <c r="I124" s="7936"/>
      <c r="J124" s="7936"/>
      <c r="K124" s="7936"/>
      <c r="L124" s="7936"/>
      <c r="M124" s="7937"/>
      <c r="N124"/>
      <c r="O124"/>
      <c r="P124"/>
      <c r="Q124"/>
      <c r="R124"/>
      <c r="S124"/>
      <c r="T124"/>
      <c r="U124"/>
      <c r="V124"/>
      <c r="W124"/>
      <c r="X124"/>
      <c r="Y124"/>
      <c r="Z124"/>
      <c r="AA124"/>
      <c r="AB124"/>
      <c r="AC124"/>
      <c r="AD124"/>
      <c r="AE124"/>
    </row>
    <row r="125" spans="1:93" ht="21" x14ac:dyDescent="0.25">
      <c r="A125" s="7934"/>
      <c r="B125" s="5224" t="s">
        <v>3382</v>
      </c>
      <c r="C125" s="5146" t="s">
        <v>3383</v>
      </c>
      <c r="D125" s="5146" t="s">
        <v>3384</v>
      </c>
      <c r="E125" s="5146" t="s">
        <v>3385</v>
      </c>
      <c r="F125" s="5146" t="s">
        <v>3386</v>
      </c>
      <c r="G125" s="5146" t="s">
        <v>3387</v>
      </c>
      <c r="H125" s="5146" t="s">
        <v>3388</v>
      </c>
      <c r="I125" s="5146" t="s">
        <v>3389</v>
      </c>
      <c r="J125" s="5146" t="s">
        <v>3390</v>
      </c>
      <c r="K125" s="5146" t="s">
        <v>3391</v>
      </c>
      <c r="L125" s="5146" t="s">
        <v>3392</v>
      </c>
      <c r="M125" s="5227" t="s">
        <v>3393</v>
      </c>
      <c r="N125"/>
      <c r="O125"/>
      <c r="P125"/>
      <c r="Q125"/>
      <c r="R125"/>
      <c r="S125"/>
      <c r="T125"/>
      <c r="U125"/>
      <c r="V125"/>
      <c r="W125"/>
      <c r="X125"/>
      <c r="Y125"/>
      <c r="Z125"/>
      <c r="AA125"/>
      <c r="AB125"/>
      <c r="AC125"/>
      <c r="AD125"/>
      <c r="AE125"/>
    </row>
    <row r="126" spans="1:93" ht="33" x14ac:dyDescent="0.25">
      <c r="A126" s="5224" t="s">
        <v>3394</v>
      </c>
      <c r="B126" s="5225">
        <v>0</v>
      </c>
      <c r="C126" s="184"/>
      <c r="D126" s="185"/>
      <c r="E126" s="5228"/>
      <c r="F126" s="184"/>
      <c r="G126" s="184"/>
      <c r="H126" s="185"/>
      <c r="I126" s="5228"/>
      <c r="J126" s="184"/>
      <c r="K126" s="184"/>
      <c r="L126" s="185"/>
      <c r="M126" s="185"/>
      <c r="N126"/>
      <c r="O126"/>
      <c r="P126"/>
      <c r="Q126"/>
      <c r="R126"/>
      <c r="S126"/>
      <c r="T126"/>
      <c r="U126"/>
      <c r="V126"/>
      <c r="W126"/>
      <c r="X126"/>
      <c r="Y126"/>
      <c r="Z126"/>
      <c r="AA126"/>
      <c r="AB126"/>
      <c r="AC126"/>
      <c r="AD126"/>
      <c r="AE126"/>
    </row>
    <row r="127" spans="1:93" ht="54" x14ac:dyDescent="0.25">
      <c r="A127" s="5229" t="s">
        <v>3395</v>
      </c>
      <c r="B127" s="5230">
        <v>0</v>
      </c>
      <c r="C127" s="5231"/>
      <c r="D127" s="5232"/>
      <c r="E127" s="5228"/>
      <c r="F127" s="5228"/>
      <c r="G127" s="5231"/>
      <c r="H127" s="5232"/>
      <c r="I127" s="5228"/>
      <c r="J127" s="5228"/>
      <c r="K127" s="5231"/>
      <c r="L127" s="5232"/>
      <c r="M127" s="5232"/>
      <c r="N127"/>
      <c r="O127"/>
      <c r="P127"/>
      <c r="Q127"/>
      <c r="R127"/>
      <c r="S127"/>
      <c r="T127"/>
      <c r="U127"/>
      <c r="V127"/>
      <c r="W127"/>
      <c r="X127"/>
      <c r="Y127"/>
      <c r="Z127"/>
      <c r="AA127"/>
      <c r="AB127"/>
      <c r="AC127"/>
      <c r="AD127"/>
      <c r="AE127"/>
    </row>
    <row r="128" spans="1:93" s="187" customFormat="1" x14ac:dyDescent="0.25">
      <c r="A128" s="5233" t="s">
        <v>3396</v>
      </c>
      <c r="B128" s="5234"/>
      <c r="C128" s="186"/>
      <c r="D128" s="186"/>
      <c r="E128" s="186"/>
      <c r="F128" s="186"/>
      <c r="G128" s="186"/>
      <c r="H128" s="186"/>
      <c r="I128" s="186"/>
      <c r="J128" s="186"/>
      <c r="K128" s="186"/>
      <c r="L128" s="186"/>
      <c r="M128" s="186"/>
      <c r="BT128" s="188"/>
      <c r="BU128" s="188"/>
      <c r="BV128" s="188"/>
      <c r="BW128" s="188"/>
      <c r="BX128" s="188"/>
      <c r="BY128" s="188"/>
      <c r="BZ128" s="188"/>
      <c r="CA128" s="188"/>
      <c r="CB128" s="188"/>
      <c r="CC128" s="188"/>
      <c r="CD128" s="188"/>
      <c r="CE128" s="188"/>
      <c r="CF128" s="188"/>
      <c r="CG128" s="188"/>
      <c r="CH128" s="188"/>
      <c r="CI128" s="188"/>
      <c r="CJ128" s="188"/>
      <c r="CK128" s="188"/>
      <c r="CL128" s="188"/>
      <c r="CM128" s="188"/>
      <c r="CN128" s="188"/>
      <c r="CO128" s="188"/>
    </row>
    <row r="129" spans="1:104" s="187" customFormat="1" x14ac:dyDescent="0.25">
      <c r="A129" s="7920" t="s">
        <v>248</v>
      </c>
      <c r="B129" s="7922" t="s">
        <v>3397</v>
      </c>
      <c r="C129" s="7924" t="s">
        <v>3143</v>
      </c>
      <c r="D129" s="7925"/>
      <c r="E129" s="7925"/>
      <c r="F129" s="7926"/>
      <c r="G129" s="7841" t="s">
        <v>13</v>
      </c>
      <c r="H129" s="7841" t="s">
        <v>14</v>
      </c>
    </row>
    <row r="130" spans="1:104" s="187" customFormat="1" ht="21" x14ac:dyDescent="0.25">
      <c r="A130" s="7921"/>
      <c r="B130" s="7923"/>
      <c r="C130" s="5235" t="s">
        <v>579</v>
      </c>
      <c r="D130" s="5236" t="s">
        <v>580</v>
      </c>
      <c r="E130" s="5236" t="s">
        <v>581</v>
      </c>
      <c r="F130" s="5237" t="s">
        <v>582</v>
      </c>
      <c r="G130" s="7842"/>
      <c r="H130" s="7842"/>
    </row>
    <row r="131" spans="1:104" s="187" customFormat="1" ht="31.5" x14ac:dyDescent="0.25">
      <c r="A131" s="3912" t="s">
        <v>3398</v>
      </c>
      <c r="B131" s="5238"/>
      <c r="C131" s="5239"/>
      <c r="D131" s="3331"/>
      <c r="E131" s="3331"/>
      <c r="F131" s="5240"/>
      <c r="G131" s="5241"/>
      <c r="H131" s="5242"/>
    </row>
    <row r="132" spans="1:104" s="187" customFormat="1" ht="31.5" x14ac:dyDescent="0.25">
      <c r="A132" s="5243" t="s">
        <v>3399</v>
      </c>
      <c r="B132" s="5244"/>
      <c r="C132" s="5245"/>
      <c r="D132" s="5246"/>
      <c r="E132" s="5246"/>
      <c r="F132" s="5247"/>
      <c r="G132" s="5248"/>
      <c r="H132" s="5249"/>
    </row>
    <row r="133" spans="1:104" s="194" customFormat="1" x14ac:dyDescent="0.25">
      <c r="A133" s="189" t="s">
        <v>3400</v>
      </c>
      <c r="B133" s="190"/>
      <c r="C133" s="190"/>
      <c r="D133" s="191"/>
      <c r="E133" s="192"/>
      <c r="F133" s="192"/>
      <c r="G133" s="192"/>
      <c r="H133" s="192"/>
      <c r="I133" s="192"/>
      <c r="J133" s="193"/>
      <c r="K133" s="192"/>
      <c r="L133" s="192"/>
      <c r="M133" s="192"/>
      <c r="N133" s="192"/>
      <c r="O133" s="192"/>
      <c r="P133" s="192"/>
      <c r="BY133" s="195"/>
      <c r="BZ133" s="195"/>
      <c r="CE133" s="195"/>
      <c r="CF133" s="195"/>
      <c r="CK133" s="195"/>
      <c r="CL133" s="195"/>
      <c r="CM133" s="195"/>
      <c r="CN133" s="195"/>
      <c r="CO133" s="195"/>
      <c r="CP133" s="195"/>
      <c r="CQ133" s="195"/>
      <c r="CR133" s="195"/>
      <c r="CS133" s="195"/>
      <c r="CT133" s="195"/>
      <c r="CU133" s="195"/>
      <c r="CV133" s="195"/>
      <c r="CW133" s="195"/>
      <c r="CX133" s="195"/>
      <c r="CY133" s="195"/>
      <c r="CZ133" s="195"/>
    </row>
    <row r="134" spans="1:104" s="194" customFormat="1" x14ac:dyDescent="0.25">
      <c r="A134" s="7943" t="s">
        <v>3353</v>
      </c>
      <c r="B134" s="7928"/>
      <c r="C134" s="7944"/>
      <c r="D134" s="7947" t="s">
        <v>3354</v>
      </c>
      <c r="E134" s="7927" t="s">
        <v>6</v>
      </c>
      <c r="F134" s="7928"/>
      <c r="G134" s="7928"/>
      <c r="H134" s="7928"/>
      <c r="I134" s="7928"/>
      <c r="J134" s="7928"/>
      <c r="K134" s="7928"/>
      <c r="L134" s="7928"/>
      <c r="M134" s="7928"/>
      <c r="N134" s="7929"/>
      <c r="O134" s="7941" t="s">
        <v>7</v>
      </c>
      <c r="P134" s="7942"/>
      <c r="BY134" s="195"/>
      <c r="BZ134" s="195"/>
      <c r="CE134" s="195"/>
      <c r="CF134" s="195"/>
      <c r="CK134" s="195"/>
      <c r="CL134" s="195"/>
      <c r="CM134" s="195"/>
      <c r="CN134" s="195"/>
      <c r="CO134" s="195"/>
      <c r="CP134" s="195"/>
      <c r="CQ134" s="195"/>
      <c r="CR134" s="195"/>
      <c r="CS134" s="195"/>
      <c r="CT134" s="195"/>
      <c r="CU134" s="195"/>
      <c r="CV134" s="195"/>
      <c r="CW134" s="195"/>
      <c r="CX134" s="195"/>
      <c r="CY134" s="195"/>
      <c r="CZ134" s="195"/>
    </row>
    <row r="135" spans="1:104" s="194" customFormat="1" ht="21" x14ac:dyDescent="0.25">
      <c r="A135" s="7945"/>
      <c r="B135" s="7945"/>
      <c r="C135" s="7946"/>
      <c r="D135" s="7948"/>
      <c r="E135" s="196" t="s">
        <v>404</v>
      </c>
      <c r="F135" s="197" t="s">
        <v>405</v>
      </c>
      <c r="G135" s="197" t="s">
        <v>267</v>
      </c>
      <c r="H135" s="197" t="s">
        <v>268</v>
      </c>
      <c r="I135" s="197" t="s">
        <v>269</v>
      </c>
      <c r="J135" s="197" t="s">
        <v>270</v>
      </c>
      <c r="K135" s="197" t="s">
        <v>271</v>
      </c>
      <c r="L135" s="197" t="s">
        <v>272</v>
      </c>
      <c r="M135" s="197" t="s">
        <v>273</v>
      </c>
      <c r="N135" s="198" t="s">
        <v>31</v>
      </c>
      <c r="O135" s="199" t="s">
        <v>53</v>
      </c>
      <c r="P135" s="200" t="s">
        <v>54</v>
      </c>
      <c r="BY135" s="195"/>
      <c r="BZ135" s="195"/>
      <c r="CE135" s="195"/>
      <c r="CF135" s="195"/>
      <c r="CK135" s="195"/>
      <c r="CL135" s="195"/>
      <c r="CM135" s="195"/>
      <c r="CN135" s="195"/>
      <c r="CO135" s="195"/>
      <c r="CP135" s="195"/>
      <c r="CQ135" s="195"/>
      <c r="CR135" s="195"/>
      <c r="CS135" s="195"/>
      <c r="CT135" s="195"/>
      <c r="CU135" s="195"/>
      <c r="CV135" s="195"/>
      <c r="CW135" s="195"/>
      <c r="CX135" s="195"/>
      <c r="CY135" s="195"/>
      <c r="CZ135" s="195"/>
    </row>
    <row r="136" spans="1:104" s="194" customFormat="1" x14ac:dyDescent="0.25">
      <c r="A136" s="7949" t="s">
        <v>3401</v>
      </c>
      <c r="B136" s="7944"/>
      <c r="C136" s="201" t="s">
        <v>3402</v>
      </c>
      <c r="D136" s="202">
        <f>+E136</f>
        <v>0</v>
      </c>
      <c r="E136" s="203"/>
      <c r="F136" s="204"/>
      <c r="G136" s="204"/>
      <c r="H136" s="204"/>
      <c r="I136" s="204"/>
      <c r="J136" s="204"/>
      <c r="K136" s="204"/>
      <c r="L136" s="204"/>
      <c r="M136" s="204"/>
      <c r="N136" s="205"/>
      <c r="O136" s="206"/>
      <c r="P136" s="207"/>
      <c r="Q136" s="194" t="str">
        <f>CA136</f>
        <v/>
      </c>
      <c r="BY136" s="195"/>
      <c r="BZ136" s="195"/>
      <c r="CA136" s="194" t="str">
        <f>IF(CG136=1," * El Total por sexo Debe ser igual al total de las intervenciones. ","")</f>
        <v/>
      </c>
      <c r="CE136" s="195"/>
      <c r="CF136" s="195"/>
      <c r="CG136" s="194">
        <f>IF((O136+P136)&lt;&gt;D136,1,0)</f>
        <v>0</v>
      </c>
      <c r="CK136" s="195"/>
      <c r="CL136" s="195"/>
      <c r="CM136" s="195"/>
      <c r="CN136" s="195"/>
      <c r="CO136" s="195"/>
      <c r="CP136" s="195"/>
      <c r="CQ136" s="195"/>
      <c r="CR136" s="195"/>
      <c r="CS136" s="195"/>
      <c r="CT136" s="195"/>
      <c r="CU136" s="195"/>
      <c r="CV136" s="195"/>
      <c r="CW136" s="195"/>
      <c r="CX136" s="195"/>
      <c r="CY136" s="195"/>
      <c r="CZ136" s="195"/>
    </row>
    <row r="137" spans="1:104" s="194" customFormat="1" x14ac:dyDescent="0.25">
      <c r="A137" s="7950"/>
      <c r="B137" s="7951"/>
      <c r="C137" s="208" t="s">
        <v>3403</v>
      </c>
      <c r="D137" s="202">
        <f>+F137</f>
        <v>0</v>
      </c>
      <c r="E137" s="209"/>
      <c r="F137" s="210"/>
      <c r="G137" s="211"/>
      <c r="H137" s="211"/>
      <c r="I137" s="211"/>
      <c r="J137" s="211"/>
      <c r="K137" s="211"/>
      <c r="L137" s="211"/>
      <c r="M137" s="211"/>
      <c r="N137" s="212"/>
      <c r="O137" s="213"/>
      <c r="P137" s="214"/>
      <c r="Q137" s="194" t="str">
        <f t="shared" ref="Q137:Q151" si="6">CA137</f>
        <v/>
      </c>
      <c r="BY137" s="195"/>
      <c r="BZ137" s="195"/>
      <c r="CA137" s="194" t="str">
        <f t="shared" ref="CA137:CA151" si="7">IF(CG137=1," * El Total por sexo Debe ser igual al total de las intervenciones. ","")</f>
        <v/>
      </c>
      <c r="CE137" s="195"/>
      <c r="CF137" s="195"/>
      <c r="CG137" s="194">
        <f t="shared" ref="CG137:CG151" si="8">IF((O137+P137)&lt;&gt;D137,1,0)</f>
        <v>0</v>
      </c>
      <c r="CK137" s="195"/>
      <c r="CL137" s="195"/>
      <c r="CM137" s="195"/>
      <c r="CN137" s="195"/>
      <c r="CO137" s="195"/>
      <c r="CP137" s="195"/>
      <c r="CQ137" s="195"/>
      <c r="CR137" s="195"/>
      <c r="CS137" s="195"/>
      <c r="CT137" s="195"/>
      <c r="CU137" s="195"/>
      <c r="CV137" s="195"/>
      <c r="CW137" s="195"/>
      <c r="CX137" s="195"/>
      <c r="CY137" s="195"/>
      <c r="CZ137" s="195"/>
    </row>
    <row r="138" spans="1:104" s="194" customFormat="1" x14ac:dyDescent="0.25">
      <c r="A138" s="7950"/>
      <c r="B138" s="7951"/>
      <c r="C138" s="208" t="s">
        <v>3404</v>
      </c>
      <c r="D138" s="202">
        <f>+G138</f>
        <v>0</v>
      </c>
      <c r="E138" s="209"/>
      <c r="F138" s="211"/>
      <c r="G138" s="210"/>
      <c r="H138" s="211"/>
      <c r="I138" s="211"/>
      <c r="J138" s="211"/>
      <c r="K138" s="211"/>
      <c r="L138" s="211"/>
      <c r="M138" s="211"/>
      <c r="N138" s="212"/>
      <c r="O138" s="213"/>
      <c r="P138" s="214"/>
      <c r="Q138" s="194" t="str">
        <f t="shared" si="6"/>
        <v/>
      </c>
      <c r="BY138" s="195"/>
      <c r="BZ138" s="195"/>
      <c r="CA138" s="194" t="str">
        <f t="shared" si="7"/>
        <v/>
      </c>
      <c r="CE138" s="195"/>
      <c r="CF138" s="195"/>
      <c r="CG138" s="194">
        <f t="shared" si="8"/>
        <v>0</v>
      </c>
      <c r="CK138" s="195"/>
      <c r="CL138" s="195"/>
      <c r="CM138" s="195"/>
      <c r="CN138" s="195"/>
      <c r="CO138" s="195"/>
      <c r="CP138" s="195"/>
      <c r="CQ138" s="195"/>
      <c r="CR138" s="195"/>
      <c r="CS138" s="195"/>
      <c r="CT138" s="195"/>
      <c r="CU138" s="195"/>
      <c r="CV138" s="195"/>
      <c r="CW138" s="195"/>
      <c r="CX138" s="195"/>
      <c r="CY138" s="195"/>
      <c r="CZ138" s="195"/>
    </row>
    <row r="139" spans="1:104" s="194" customFormat="1" ht="21" x14ac:dyDescent="0.25">
      <c r="A139" s="7950"/>
      <c r="B139" s="7951"/>
      <c r="C139" s="215" t="s">
        <v>3405</v>
      </c>
      <c r="D139" s="202">
        <f>+H139</f>
        <v>0</v>
      </c>
      <c r="E139" s="209"/>
      <c r="F139" s="211"/>
      <c r="G139" s="211"/>
      <c r="H139" s="210"/>
      <c r="I139" s="211"/>
      <c r="J139" s="211"/>
      <c r="K139" s="211"/>
      <c r="L139" s="211"/>
      <c r="M139" s="211"/>
      <c r="N139" s="212"/>
      <c r="O139" s="213"/>
      <c r="P139" s="214"/>
      <c r="Q139" s="194" t="str">
        <f t="shared" si="6"/>
        <v/>
      </c>
      <c r="BY139" s="195"/>
      <c r="BZ139" s="195"/>
      <c r="CA139" s="194" t="str">
        <f t="shared" si="7"/>
        <v/>
      </c>
      <c r="CE139" s="195"/>
      <c r="CF139" s="195"/>
      <c r="CG139" s="194">
        <f t="shared" si="8"/>
        <v>0</v>
      </c>
      <c r="CK139" s="195"/>
      <c r="CL139" s="195"/>
      <c r="CM139" s="195"/>
      <c r="CN139" s="195"/>
      <c r="CO139" s="195"/>
      <c r="CP139" s="195"/>
      <c r="CQ139" s="195"/>
      <c r="CR139" s="195"/>
      <c r="CS139" s="195"/>
      <c r="CT139" s="195"/>
      <c r="CU139" s="195"/>
      <c r="CV139" s="195"/>
      <c r="CW139" s="195"/>
      <c r="CX139" s="195"/>
      <c r="CY139" s="195"/>
      <c r="CZ139" s="195"/>
    </row>
    <row r="140" spans="1:104" s="194" customFormat="1" x14ac:dyDescent="0.25">
      <c r="A140" s="7950"/>
      <c r="B140" s="7951"/>
      <c r="C140" s="215" t="s">
        <v>3406</v>
      </c>
      <c r="D140" s="202">
        <f>+I140+J140+K140</f>
        <v>0</v>
      </c>
      <c r="E140" s="209"/>
      <c r="F140" s="211"/>
      <c r="G140" s="211"/>
      <c r="H140" s="211"/>
      <c r="I140" s="210"/>
      <c r="J140" s="210"/>
      <c r="K140" s="210"/>
      <c r="L140" s="211"/>
      <c r="M140" s="211"/>
      <c r="N140" s="212"/>
      <c r="O140" s="213"/>
      <c r="P140" s="214"/>
      <c r="Q140" s="194" t="str">
        <f t="shared" si="6"/>
        <v/>
      </c>
      <c r="BY140" s="195"/>
      <c r="BZ140" s="195"/>
      <c r="CA140" s="194" t="str">
        <f t="shared" si="7"/>
        <v/>
      </c>
      <c r="CE140" s="195"/>
      <c r="CF140" s="195"/>
      <c r="CG140" s="194">
        <f t="shared" si="8"/>
        <v>0</v>
      </c>
      <c r="CK140" s="195"/>
      <c r="CL140" s="195"/>
      <c r="CM140" s="195"/>
      <c r="CN140" s="195"/>
      <c r="CO140" s="195"/>
      <c r="CP140" s="195"/>
      <c r="CQ140" s="195"/>
      <c r="CR140" s="195"/>
      <c r="CS140" s="195"/>
      <c r="CT140" s="195"/>
      <c r="CU140" s="195"/>
      <c r="CV140" s="195"/>
      <c r="CW140" s="195"/>
      <c r="CX140" s="195"/>
      <c r="CY140" s="195"/>
      <c r="CZ140" s="195"/>
    </row>
    <row r="141" spans="1:104" s="194" customFormat="1" x14ac:dyDescent="0.25">
      <c r="A141" s="7950"/>
      <c r="B141" s="7951"/>
      <c r="C141" s="216" t="s">
        <v>3407</v>
      </c>
      <c r="D141" s="202">
        <f>+G141+H141+I141</f>
        <v>0</v>
      </c>
      <c r="E141" s="209"/>
      <c r="F141" s="211"/>
      <c r="G141" s="210"/>
      <c r="H141" s="210"/>
      <c r="I141" s="210"/>
      <c r="J141" s="211"/>
      <c r="K141" s="211"/>
      <c r="L141" s="211"/>
      <c r="M141" s="211"/>
      <c r="N141" s="212"/>
      <c r="O141" s="213"/>
      <c r="P141" s="214"/>
      <c r="Q141" s="194" t="str">
        <f t="shared" si="6"/>
        <v/>
      </c>
      <c r="BY141" s="195"/>
      <c r="BZ141" s="195"/>
      <c r="CA141" s="194" t="str">
        <f t="shared" si="7"/>
        <v/>
      </c>
      <c r="CE141" s="195"/>
      <c r="CF141" s="195"/>
      <c r="CG141" s="194">
        <f t="shared" si="8"/>
        <v>0</v>
      </c>
      <c r="CK141" s="195"/>
      <c r="CL141" s="195"/>
      <c r="CM141" s="195"/>
      <c r="CN141" s="195"/>
      <c r="CO141" s="195"/>
      <c r="CP141" s="195"/>
      <c r="CQ141" s="195"/>
      <c r="CR141" s="195"/>
      <c r="CS141" s="195"/>
      <c r="CT141" s="195"/>
      <c r="CU141" s="195"/>
      <c r="CV141" s="195"/>
      <c r="CW141" s="195"/>
      <c r="CX141" s="195"/>
      <c r="CY141" s="195"/>
      <c r="CZ141" s="195"/>
    </row>
    <row r="142" spans="1:104" s="194" customFormat="1" x14ac:dyDescent="0.25">
      <c r="A142" s="7950"/>
      <c r="B142" s="7951"/>
      <c r="C142" s="216" t="s">
        <v>3408</v>
      </c>
      <c r="D142" s="202">
        <f>+G142+H142+I142</f>
        <v>0</v>
      </c>
      <c r="E142" s="209"/>
      <c r="F142" s="211"/>
      <c r="G142" s="210"/>
      <c r="H142" s="210"/>
      <c r="I142" s="210"/>
      <c r="J142" s="211"/>
      <c r="K142" s="211"/>
      <c r="L142" s="211"/>
      <c r="M142" s="211"/>
      <c r="N142" s="212"/>
      <c r="O142" s="217"/>
      <c r="P142" s="218"/>
      <c r="Q142" s="194" t="str">
        <f t="shared" si="6"/>
        <v/>
      </c>
      <c r="BY142" s="195"/>
      <c r="BZ142" s="195"/>
      <c r="CA142" s="194" t="str">
        <f t="shared" si="7"/>
        <v/>
      </c>
      <c r="CE142" s="195"/>
      <c r="CF142" s="195"/>
      <c r="CG142" s="194">
        <f t="shared" si="8"/>
        <v>0</v>
      </c>
      <c r="CK142" s="195"/>
      <c r="CL142" s="195"/>
      <c r="CM142" s="195"/>
      <c r="CN142" s="195"/>
      <c r="CO142" s="195"/>
      <c r="CP142" s="195"/>
      <c r="CQ142" s="195"/>
      <c r="CR142" s="195"/>
      <c r="CS142" s="195"/>
      <c r="CT142" s="195"/>
      <c r="CU142" s="195"/>
      <c r="CV142" s="195"/>
      <c r="CW142" s="195"/>
      <c r="CX142" s="195"/>
      <c r="CY142" s="195"/>
      <c r="CZ142" s="195"/>
    </row>
    <row r="143" spans="1:104" s="194" customFormat="1" ht="21" x14ac:dyDescent="0.25">
      <c r="A143" s="7950"/>
      <c r="B143" s="7951"/>
      <c r="C143" s="215" t="s">
        <v>3409</v>
      </c>
      <c r="D143" s="219">
        <f>+L143+M143+N143</f>
        <v>0</v>
      </c>
      <c r="E143" s="220"/>
      <c r="F143" s="221"/>
      <c r="G143" s="221"/>
      <c r="H143" s="221"/>
      <c r="I143" s="221"/>
      <c r="J143" s="221"/>
      <c r="K143" s="221"/>
      <c r="L143" s="222"/>
      <c r="M143" s="222"/>
      <c r="N143" s="223"/>
      <c r="O143" s="224"/>
      <c r="P143" s="225"/>
      <c r="Q143" s="194" t="str">
        <f t="shared" si="6"/>
        <v/>
      </c>
      <c r="BY143" s="195"/>
      <c r="BZ143" s="195"/>
      <c r="CA143" s="194" t="str">
        <f t="shared" si="7"/>
        <v/>
      </c>
      <c r="CE143" s="195"/>
      <c r="CF143" s="195"/>
      <c r="CG143" s="194">
        <f t="shared" si="8"/>
        <v>0</v>
      </c>
      <c r="CK143" s="195"/>
      <c r="CL143" s="195"/>
      <c r="CM143" s="195"/>
      <c r="CN143" s="195"/>
      <c r="CO143" s="195"/>
      <c r="CP143" s="195"/>
      <c r="CQ143" s="195"/>
      <c r="CR143" s="195"/>
      <c r="CS143" s="195"/>
      <c r="CT143" s="195"/>
      <c r="CU143" s="195"/>
      <c r="CV143" s="195"/>
      <c r="CW143" s="195"/>
      <c r="CX143" s="195"/>
      <c r="CY143" s="195"/>
      <c r="CZ143" s="195"/>
    </row>
    <row r="144" spans="1:104" s="194" customFormat="1" x14ac:dyDescent="0.25">
      <c r="A144" s="7949" t="s">
        <v>3410</v>
      </c>
      <c r="B144" s="7944"/>
      <c r="C144" s="201" t="s">
        <v>3402</v>
      </c>
      <c r="D144" s="226">
        <f>+E144</f>
        <v>0</v>
      </c>
      <c r="E144" s="227"/>
      <c r="F144" s="228"/>
      <c r="G144" s="228"/>
      <c r="H144" s="228"/>
      <c r="I144" s="228"/>
      <c r="J144" s="228"/>
      <c r="K144" s="228"/>
      <c r="L144" s="228"/>
      <c r="M144" s="228"/>
      <c r="N144" s="229"/>
      <c r="O144" s="230"/>
      <c r="P144" s="231"/>
      <c r="Q144" s="194" t="str">
        <f t="shared" si="6"/>
        <v/>
      </c>
      <c r="BY144" s="195"/>
      <c r="BZ144" s="195"/>
      <c r="CA144" s="194" t="str">
        <f t="shared" si="7"/>
        <v/>
      </c>
      <c r="CE144" s="195"/>
      <c r="CF144" s="195"/>
      <c r="CG144" s="194">
        <f t="shared" si="8"/>
        <v>0</v>
      </c>
      <c r="CK144" s="195"/>
      <c r="CL144" s="195"/>
      <c r="CM144" s="195"/>
      <c r="CN144" s="195"/>
      <c r="CO144" s="195"/>
      <c r="CP144" s="195"/>
      <c r="CQ144" s="195"/>
      <c r="CR144" s="195"/>
      <c r="CS144" s="195"/>
      <c r="CT144" s="195"/>
      <c r="CU144" s="195"/>
      <c r="CV144" s="195"/>
      <c r="CW144" s="195"/>
      <c r="CX144" s="195"/>
      <c r="CY144" s="195"/>
      <c r="CZ144" s="195"/>
    </row>
    <row r="145" spans="1:104" s="194" customFormat="1" x14ac:dyDescent="0.25">
      <c r="A145" s="7950"/>
      <c r="B145" s="7951"/>
      <c r="C145" s="208" t="s">
        <v>3403</v>
      </c>
      <c r="D145" s="202">
        <f>+F145</f>
        <v>0</v>
      </c>
      <c r="E145" s="209"/>
      <c r="F145" s="210"/>
      <c r="G145" s="211"/>
      <c r="H145" s="211"/>
      <c r="I145" s="211"/>
      <c r="J145" s="211"/>
      <c r="K145" s="211"/>
      <c r="L145" s="211"/>
      <c r="M145" s="211"/>
      <c r="N145" s="212"/>
      <c r="O145" s="213"/>
      <c r="P145" s="214"/>
      <c r="Q145" s="194" t="str">
        <f t="shared" si="6"/>
        <v/>
      </c>
      <c r="BY145" s="195"/>
      <c r="BZ145" s="195"/>
      <c r="CA145" s="194" t="str">
        <f t="shared" si="7"/>
        <v/>
      </c>
      <c r="CE145" s="195"/>
      <c r="CF145" s="195"/>
      <c r="CG145" s="194">
        <f t="shared" si="8"/>
        <v>0</v>
      </c>
      <c r="CK145" s="195"/>
      <c r="CL145" s="195"/>
      <c r="CM145" s="195"/>
      <c r="CN145" s="195"/>
      <c r="CO145" s="195"/>
      <c r="CP145" s="195"/>
      <c r="CQ145" s="195"/>
      <c r="CR145" s="195"/>
      <c r="CS145" s="195"/>
      <c r="CT145" s="195"/>
      <c r="CU145" s="195"/>
      <c r="CV145" s="195"/>
      <c r="CW145" s="195"/>
      <c r="CX145" s="195"/>
      <c r="CY145" s="195"/>
      <c r="CZ145" s="195"/>
    </row>
    <row r="146" spans="1:104" s="194" customFormat="1" x14ac:dyDescent="0.25">
      <c r="A146" s="7950"/>
      <c r="B146" s="7951"/>
      <c r="C146" s="208" t="s">
        <v>3404</v>
      </c>
      <c r="D146" s="202">
        <f>+G146</f>
        <v>0</v>
      </c>
      <c r="E146" s="209"/>
      <c r="F146" s="211"/>
      <c r="G146" s="210"/>
      <c r="H146" s="211"/>
      <c r="I146" s="211"/>
      <c r="J146" s="211"/>
      <c r="K146" s="211"/>
      <c r="L146" s="211"/>
      <c r="M146" s="211"/>
      <c r="N146" s="212"/>
      <c r="O146" s="213"/>
      <c r="P146" s="214"/>
      <c r="Q146" s="194" t="str">
        <f t="shared" si="6"/>
        <v/>
      </c>
      <c r="BY146" s="195"/>
      <c r="BZ146" s="195"/>
      <c r="CA146" s="194" t="str">
        <f t="shared" si="7"/>
        <v/>
      </c>
      <c r="CE146" s="195"/>
      <c r="CF146" s="195"/>
      <c r="CG146" s="194">
        <f t="shared" si="8"/>
        <v>0</v>
      </c>
      <c r="CK146" s="195"/>
      <c r="CL146" s="195"/>
      <c r="CM146" s="195"/>
      <c r="CN146" s="195"/>
      <c r="CO146" s="195"/>
      <c r="CP146" s="195"/>
      <c r="CQ146" s="195"/>
      <c r="CR146" s="195"/>
      <c r="CS146" s="195"/>
      <c r="CT146" s="195"/>
      <c r="CU146" s="195"/>
      <c r="CV146" s="195"/>
      <c r="CW146" s="195"/>
      <c r="CX146" s="195"/>
      <c r="CY146" s="195"/>
      <c r="CZ146" s="195"/>
    </row>
    <row r="147" spans="1:104" s="194" customFormat="1" ht="21" x14ac:dyDescent="0.25">
      <c r="A147" s="7950"/>
      <c r="B147" s="7951"/>
      <c r="C147" s="215" t="s">
        <v>3405</v>
      </c>
      <c r="D147" s="202">
        <f>+H147</f>
        <v>0</v>
      </c>
      <c r="E147" s="209"/>
      <c r="F147" s="211"/>
      <c r="G147" s="211"/>
      <c r="H147" s="210"/>
      <c r="I147" s="211"/>
      <c r="J147" s="211"/>
      <c r="K147" s="211"/>
      <c r="L147" s="211"/>
      <c r="M147" s="211"/>
      <c r="N147" s="212"/>
      <c r="O147" s="213"/>
      <c r="P147" s="214"/>
      <c r="Q147" s="194" t="str">
        <f t="shared" si="6"/>
        <v/>
      </c>
      <c r="BY147" s="195"/>
      <c r="BZ147" s="195"/>
      <c r="CA147" s="194" t="str">
        <f t="shared" si="7"/>
        <v/>
      </c>
      <c r="CE147" s="195"/>
      <c r="CF147" s="195"/>
      <c r="CG147" s="194">
        <f t="shared" si="8"/>
        <v>0</v>
      </c>
      <c r="CK147" s="195"/>
      <c r="CL147" s="195"/>
      <c r="CM147" s="195"/>
      <c r="CN147" s="195"/>
      <c r="CO147" s="195"/>
      <c r="CP147" s="195"/>
      <c r="CQ147" s="195"/>
      <c r="CR147" s="195"/>
      <c r="CS147" s="195"/>
      <c r="CT147" s="195"/>
      <c r="CU147" s="195"/>
      <c r="CV147" s="195"/>
      <c r="CW147" s="195"/>
      <c r="CX147" s="195"/>
      <c r="CY147" s="195"/>
      <c r="CZ147" s="195"/>
    </row>
    <row r="148" spans="1:104" s="194" customFormat="1" x14ac:dyDescent="0.25">
      <c r="A148" s="7950"/>
      <c r="B148" s="7951"/>
      <c r="C148" s="215" t="s">
        <v>3406</v>
      </c>
      <c r="D148" s="202">
        <f>+I148+J148+K148</f>
        <v>0</v>
      </c>
      <c r="E148" s="209"/>
      <c r="F148" s="211"/>
      <c r="G148" s="211"/>
      <c r="H148" s="211"/>
      <c r="I148" s="210"/>
      <c r="J148" s="210"/>
      <c r="K148" s="210"/>
      <c r="L148" s="211"/>
      <c r="M148" s="211"/>
      <c r="N148" s="212"/>
      <c r="O148" s="213"/>
      <c r="P148" s="214"/>
      <c r="Q148" s="194" t="str">
        <f t="shared" si="6"/>
        <v/>
      </c>
      <c r="BY148" s="195"/>
      <c r="BZ148" s="195"/>
      <c r="CA148" s="194" t="str">
        <f t="shared" si="7"/>
        <v/>
      </c>
      <c r="CE148" s="195"/>
      <c r="CF148" s="195"/>
      <c r="CG148" s="194">
        <f t="shared" si="8"/>
        <v>0</v>
      </c>
      <c r="CK148" s="195"/>
      <c r="CL148" s="195"/>
      <c r="CM148" s="195"/>
      <c r="CN148" s="195"/>
      <c r="CO148" s="195"/>
      <c r="CP148" s="195"/>
      <c r="CQ148" s="195"/>
      <c r="CR148" s="195"/>
      <c r="CS148" s="195"/>
      <c r="CT148" s="195"/>
      <c r="CU148" s="195"/>
      <c r="CV148" s="195"/>
      <c r="CW148" s="195"/>
      <c r="CX148" s="195"/>
      <c r="CY148" s="195"/>
      <c r="CZ148" s="195"/>
    </row>
    <row r="149" spans="1:104" s="194" customFormat="1" x14ac:dyDescent="0.25">
      <c r="A149" s="7950"/>
      <c r="B149" s="7951"/>
      <c r="C149" s="216" t="s">
        <v>3407</v>
      </c>
      <c r="D149" s="202">
        <f>+G149+H149+I149</f>
        <v>0</v>
      </c>
      <c r="E149" s="209"/>
      <c r="F149" s="211"/>
      <c r="G149" s="210"/>
      <c r="H149" s="210"/>
      <c r="I149" s="210"/>
      <c r="J149" s="211"/>
      <c r="K149" s="211"/>
      <c r="L149" s="211"/>
      <c r="M149" s="211"/>
      <c r="N149" s="212"/>
      <c r="O149" s="213"/>
      <c r="P149" s="214"/>
      <c r="Q149" s="194" t="str">
        <f t="shared" si="6"/>
        <v/>
      </c>
      <c r="BY149" s="195"/>
      <c r="BZ149" s="195"/>
      <c r="CA149" s="194" t="str">
        <f t="shared" si="7"/>
        <v/>
      </c>
      <c r="CE149" s="195"/>
      <c r="CF149" s="195"/>
      <c r="CG149" s="194">
        <f t="shared" si="8"/>
        <v>0</v>
      </c>
      <c r="CK149" s="195"/>
      <c r="CL149" s="195"/>
      <c r="CM149" s="195"/>
      <c r="CN149" s="195"/>
      <c r="CO149" s="195"/>
      <c r="CP149" s="195"/>
      <c r="CQ149" s="195"/>
      <c r="CR149" s="195"/>
      <c r="CS149" s="195"/>
      <c r="CT149" s="195"/>
      <c r="CU149" s="195"/>
      <c r="CV149" s="195"/>
      <c r="CW149" s="195"/>
      <c r="CX149" s="195"/>
      <c r="CY149" s="195"/>
      <c r="CZ149" s="195"/>
    </row>
    <row r="150" spans="1:104" s="194" customFormat="1" x14ac:dyDescent="0.25">
      <c r="A150" s="7950"/>
      <c r="B150" s="7951"/>
      <c r="C150" s="216" t="s">
        <v>3408</v>
      </c>
      <c r="D150" s="202">
        <f>+G150+H150+I150</f>
        <v>0</v>
      </c>
      <c r="E150" s="209"/>
      <c r="F150" s="211"/>
      <c r="G150" s="210"/>
      <c r="H150" s="210"/>
      <c r="I150" s="210"/>
      <c r="J150" s="211"/>
      <c r="K150" s="211"/>
      <c r="L150" s="211"/>
      <c r="M150" s="211"/>
      <c r="N150" s="212"/>
      <c r="O150" s="217"/>
      <c r="P150" s="218"/>
      <c r="Q150" s="194" t="str">
        <f t="shared" si="6"/>
        <v/>
      </c>
      <c r="BY150" s="195"/>
      <c r="BZ150" s="195"/>
      <c r="CA150" s="194" t="str">
        <f t="shared" si="7"/>
        <v/>
      </c>
      <c r="CE150" s="195"/>
      <c r="CF150" s="195"/>
      <c r="CG150" s="194">
        <f t="shared" si="8"/>
        <v>0</v>
      </c>
      <c r="CK150" s="195"/>
      <c r="CL150" s="195"/>
      <c r="CM150" s="195"/>
      <c r="CN150" s="195"/>
      <c r="CO150" s="195"/>
      <c r="CP150" s="195"/>
      <c r="CQ150" s="195"/>
      <c r="CR150" s="195"/>
      <c r="CS150" s="195"/>
      <c r="CT150" s="195"/>
      <c r="CU150" s="195"/>
      <c r="CV150" s="195"/>
      <c r="CW150" s="195"/>
      <c r="CX150" s="195"/>
      <c r="CY150" s="195"/>
      <c r="CZ150" s="195"/>
    </row>
    <row r="151" spans="1:104" s="194" customFormat="1" ht="21" x14ac:dyDescent="0.25">
      <c r="A151" s="7952"/>
      <c r="B151" s="7946"/>
      <c r="C151" s="215" t="s">
        <v>3409</v>
      </c>
      <c r="D151" s="219">
        <f>+L151+M151+N151</f>
        <v>0</v>
      </c>
      <c r="E151" s="220"/>
      <c r="F151" s="221"/>
      <c r="G151" s="221"/>
      <c r="H151" s="221"/>
      <c r="I151" s="221"/>
      <c r="J151" s="221"/>
      <c r="K151" s="221"/>
      <c r="L151" s="232"/>
      <c r="M151" s="232"/>
      <c r="N151" s="233"/>
      <c r="O151" s="224"/>
      <c r="P151" s="225"/>
      <c r="Q151" s="194" t="str">
        <f t="shared" si="6"/>
        <v/>
      </c>
      <c r="BY151" s="195"/>
      <c r="BZ151" s="195"/>
      <c r="CA151" s="194" t="str">
        <f t="shared" si="7"/>
        <v/>
      </c>
      <c r="CE151" s="195"/>
      <c r="CF151" s="195"/>
      <c r="CG151" s="194">
        <f t="shared" si="8"/>
        <v>0</v>
      </c>
      <c r="CK151" s="195"/>
      <c r="CL151" s="195"/>
      <c r="CM151" s="195"/>
      <c r="CN151" s="195"/>
      <c r="CO151" s="195"/>
      <c r="CP151" s="195"/>
      <c r="CQ151" s="195"/>
      <c r="CR151" s="195"/>
      <c r="CS151" s="195"/>
      <c r="CT151" s="195"/>
      <c r="CU151" s="195"/>
      <c r="CV151" s="195"/>
      <c r="CW151" s="195"/>
      <c r="CX151" s="195"/>
      <c r="CY151" s="195"/>
      <c r="CZ151" s="195"/>
    </row>
    <row r="152" spans="1:104" s="394" customFormat="1" x14ac:dyDescent="0.25">
      <c r="A152" s="468" t="s">
        <v>3411</v>
      </c>
      <c r="B152" s="105"/>
      <c r="C152" s="251"/>
      <c r="D152" s="251"/>
      <c r="E152" s="251"/>
      <c r="F152" s="246"/>
      <c r="G152" s="246"/>
      <c r="H152" s="246"/>
      <c r="I152" s="246"/>
      <c r="BY152" s="395"/>
      <c r="BZ152" s="395"/>
      <c r="CA152" s="395"/>
      <c r="CB152" s="395"/>
      <c r="CC152" s="395"/>
      <c r="CD152" s="395"/>
      <c r="CE152" s="395"/>
      <c r="CF152" s="395"/>
      <c r="CG152" s="395"/>
      <c r="CH152" s="395"/>
      <c r="CI152" s="395"/>
      <c r="CJ152" s="395"/>
      <c r="CK152" s="395"/>
      <c r="CL152" s="395"/>
      <c r="CM152" s="395"/>
      <c r="CN152" s="395"/>
      <c r="CO152" s="395"/>
      <c r="CP152" s="395"/>
      <c r="CQ152" s="395"/>
      <c r="CR152" s="395"/>
      <c r="CS152" s="395"/>
      <c r="CT152" s="395"/>
      <c r="CU152" s="395"/>
      <c r="CV152" s="395"/>
      <c r="CW152" s="395"/>
      <c r="CX152" s="395"/>
      <c r="CY152" s="395"/>
      <c r="CZ152" s="395"/>
    </row>
    <row r="153" spans="1:104" s="394" customFormat="1" ht="31.5" x14ac:dyDescent="0.25">
      <c r="A153" s="7953" t="s">
        <v>3280</v>
      </c>
      <c r="B153" s="7954"/>
      <c r="C153" s="7955"/>
      <c r="D153" s="5250" t="s">
        <v>49</v>
      </c>
      <c r="E153" s="5251" t="s">
        <v>3412</v>
      </c>
      <c r="F153" s="4444" t="s">
        <v>3413</v>
      </c>
      <c r="G153" s="4444" t="s">
        <v>3414</v>
      </c>
      <c r="H153" s="5252" t="s">
        <v>3415</v>
      </c>
      <c r="I153" s="5253" t="s">
        <v>3332</v>
      </c>
      <c r="BY153" s="395"/>
      <c r="BZ153" s="395"/>
      <c r="CA153" s="395"/>
      <c r="CB153" s="395"/>
      <c r="CC153" s="395"/>
      <c r="CD153" s="395"/>
      <c r="CE153" s="395"/>
      <c r="CF153" s="395"/>
      <c r="CG153" s="395"/>
      <c r="CH153" s="395"/>
      <c r="CI153" s="395"/>
      <c r="CJ153" s="395"/>
      <c r="CK153" s="395"/>
      <c r="CL153" s="395"/>
      <c r="CM153" s="395"/>
      <c r="CN153" s="395"/>
      <c r="CO153" s="395"/>
      <c r="CP153" s="395"/>
      <c r="CQ153" s="395"/>
      <c r="CR153" s="395"/>
      <c r="CS153" s="395"/>
      <c r="CT153" s="395"/>
      <c r="CU153" s="395"/>
      <c r="CV153" s="395"/>
      <c r="CW153" s="395"/>
      <c r="CX153" s="395"/>
      <c r="CY153" s="395"/>
      <c r="CZ153" s="395"/>
    </row>
    <row r="154" spans="1:104" s="394" customFormat="1" x14ac:dyDescent="0.25">
      <c r="A154" s="7956" t="s">
        <v>3333</v>
      </c>
      <c r="B154" s="7959" t="s">
        <v>3289</v>
      </c>
      <c r="C154" s="7960"/>
      <c r="D154" s="136">
        <f>SUM(E154:G154)</f>
        <v>0</v>
      </c>
      <c r="E154" s="5254"/>
      <c r="F154" s="5255"/>
      <c r="G154" s="5255"/>
      <c r="H154" s="5256"/>
      <c r="I154" s="5257"/>
      <c r="BY154" s="395"/>
      <c r="BZ154" s="395"/>
      <c r="CA154" s="395"/>
      <c r="CB154" s="395"/>
      <c r="CC154" s="395"/>
      <c r="CD154" s="395"/>
      <c r="CE154" s="395"/>
      <c r="CF154" s="395"/>
      <c r="CG154" s="395"/>
      <c r="CH154" s="395"/>
      <c r="CI154" s="395"/>
      <c r="CJ154" s="395"/>
      <c r="CK154" s="395"/>
      <c r="CL154" s="395"/>
      <c r="CM154" s="395"/>
      <c r="CN154" s="395"/>
      <c r="CO154" s="395"/>
      <c r="CP154" s="395"/>
      <c r="CQ154" s="395"/>
      <c r="CR154" s="395"/>
      <c r="CS154" s="395"/>
      <c r="CT154" s="395"/>
      <c r="CU154" s="395"/>
      <c r="CV154" s="395"/>
      <c r="CW154" s="395"/>
      <c r="CX154" s="395"/>
      <c r="CY154" s="395"/>
      <c r="CZ154" s="395"/>
    </row>
    <row r="155" spans="1:104" s="394" customFormat="1" x14ac:dyDescent="0.25">
      <c r="A155" s="7957"/>
      <c r="B155" s="7961" t="s">
        <v>3290</v>
      </c>
      <c r="C155" s="5258" t="s">
        <v>3291</v>
      </c>
      <c r="D155" s="136">
        <f>SUM(E155:X155)</f>
        <v>0</v>
      </c>
      <c r="E155" s="5259"/>
      <c r="F155" s="3939"/>
      <c r="G155" s="3939"/>
      <c r="H155" s="5260"/>
      <c r="I155" s="5261"/>
      <c r="BY155" s="395"/>
      <c r="BZ155" s="395"/>
      <c r="CA155" s="395"/>
      <c r="CB155" s="395"/>
      <c r="CC155" s="395"/>
      <c r="CD155" s="395"/>
      <c r="CE155" s="395"/>
      <c r="CF155" s="395"/>
      <c r="CG155" s="395"/>
      <c r="CH155" s="395"/>
      <c r="CI155" s="395"/>
      <c r="CJ155" s="395"/>
      <c r="CK155" s="395"/>
      <c r="CL155" s="395"/>
      <c r="CM155" s="395"/>
      <c r="CN155" s="395"/>
      <c r="CO155" s="395"/>
      <c r="CP155" s="395"/>
      <c r="CQ155" s="395"/>
      <c r="CR155" s="395"/>
      <c r="CS155" s="395"/>
      <c r="CT155" s="395"/>
      <c r="CU155" s="395"/>
      <c r="CV155" s="395"/>
      <c r="CW155" s="395"/>
      <c r="CX155" s="395"/>
      <c r="CY155" s="395"/>
      <c r="CZ155" s="395"/>
    </row>
    <row r="156" spans="1:104" s="394" customFormat="1" x14ac:dyDescent="0.25">
      <c r="A156" s="7957"/>
      <c r="B156" s="7962"/>
      <c r="C156" s="1581" t="s">
        <v>3292</v>
      </c>
      <c r="D156" s="136">
        <f>SUM(E156:X156)</f>
        <v>0</v>
      </c>
      <c r="E156" s="2549"/>
      <c r="F156" s="3941"/>
      <c r="G156" s="3941"/>
      <c r="H156" s="5262"/>
      <c r="I156" s="5263"/>
      <c r="BY156" s="395"/>
      <c r="BZ156" s="395"/>
      <c r="CA156" s="395"/>
      <c r="CB156" s="395"/>
      <c r="CC156" s="395"/>
      <c r="CD156" s="395"/>
      <c r="CE156" s="395"/>
      <c r="CF156" s="395"/>
      <c r="CG156" s="395"/>
      <c r="CH156" s="395"/>
      <c r="CI156" s="395"/>
      <c r="CJ156" s="395"/>
      <c r="CK156" s="395"/>
      <c r="CL156" s="395"/>
      <c r="CM156" s="395"/>
      <c r="CN156" s="395"/>
      <c r="CO156" s="395"/>
      <c r="CP156" s="395"/>
      <c r="CQ156" s="395"/>
      <c r="CR156" s="395"/>
      <c r="CS156" s="395"/>
      <c r="CT156" s="395"/>
      <c r="CU156" s="395"/>
      <c r="CV156" s="395"/>
      <c r="CW156" s="395"/>
      <c r="CX156" s="395"/>
      <c r="CY156" s="395"/>
      <c r="CZ156" s="395"/>
    </row>
    <row r="157" spans="1:104" s="394" customFormat="1" x14ac:dyDescent="0.25">
      <c r="A157" s="7957"/>
      <c r="B157" s="7962"/>
      <c r="C157" s="1581" t="s">
        <v>3293</v>
      </c>
      <c r="D157" s="136">
        <f>SUM(E157:X157)</f>
        <v>0</v>
      </c>
      <c r="E157" s="2549"/>
      <c r="F157" s="3941"/>
      <c r="G157" s="3941"/>
      <c r="H157" s="5262"/>
      <c r="I157" s="5263"/>
      <c r="BY157" s="395"/>
      <c r="BZ157" s="395"/>
      <c r="CA157" s="395"/>
      <c r="CB157" s="395"/>
      <c r="CC157" s="395"/>
      <c r="CD157" s="395"/>
      <c r="CE157" s="395"/>
      <c r="CF157" s="395"/>
      <c r="CG157" s="395"/>
      <c r="CH157" s="395"/>
      <c r="CI157" s="395"/>
      <c r="CJ157" s="395"/>
      <c r="CK157" s="395"/>
      <c r="CL157" s="395"/>
      <c r="CM157" s="395"/>
      <c r="CN157" s="395"/>
      <c r="CO157" s="395"/>
      <c r="CP157" s="395"/>
      <c r="CQ157" s="395"/>
      <c r="CR157" s="395"/>
      <c r="CS157" s="395"/>
      <c r="CT157" s="395"/>
      <c r="CU157" s="395"/>
      <c r="CV157" s="395"/>
      <c r="CW157" s="395"/>
      <c r="CX157" s="395"/>
      <c r="CY157" s="395"/>
      <c r="CZ157" s="395"/>
    </row>
    <row r="158" spans="1:104" s="394" customFormat="1" x14ac:dyDescent="0.25">
      <c r="A158" s="7957"/>
      <c r="B158" s="7963"/>
      <c r="C158" s="5264" t="s">
        <v>3416</v>
      </c>
      <c r="D158" s="5073" t="s">
        <v>3295</v>
      </c>
      <c r="E158" s="5265"/>
      <c r="F158" s="5266"/>
      <c r="G158" s="5266"/>
      <c r="H158" s="5267"/>
      <c r="I158" s="5268"/>
      <c r="BY158" s="395"/>
      <c r="BZ158" s="395"/>
      <c r="CA158" s="395"/>
      <c r="CB158" s="395"/>
      <c r="CC158" s="395"/>
      <c r="CD158" s="395"/>
      <c r="CE158" s="395"/>
      <c r="CF158" s="395"/>
      <c r="CG158" s="395"/>
      <c r="CH158" s="395"/>
      <c r="CI158" s="395"/>
      <c r="CJ158" s="395"/>
      <c r="CK158" s="395"/>
      <c r="CL158" s="395"/>
      <c r="CM158" s="395"/>
      <c r="CN158" s="395"/>
      <c r="CO158" s="395"/>
      <c r="CP158" s="395"/>
      <c r="CQ158" s="395"/>
      <c r="CR158" s="395"/>
      <c r="CS158" s="395"/>
      <c r="CT158" s="395"/>
      <c r="CU158" s="395"/>
      <c r="CV158" s="395"/>
      <c r="CW158" s="395"/>
      <c r="CX158" s="395"/>
      <c r="CY158" s="395"/>
      <c r="CZ158" s="395"/>
    </row>
    <row r="159" spans="1:104" s="394" customFormat="1" x14ac:dyDescent="0.25">
      <c r="A159" s="7957"/>
      <c r="B159" s="7964" t="s">
        <v>3296</v>
      </c>
      <c r="C159" s="7965"/>
      <c r="D159" s="136">
        <f>SUM(E159:X159)</f>
        <v>0</v>
      </c>
      <c r="E159" s="454"/>
      <c r="F159" s="991"/>
      <c r="G159" s="991"/>
      <c r="H159" s="992"/>
      <c r="I159" s="993"/>
      <c r="BY159" s="395"/>
      <c r="BZ159" s="395"/>
      <c r="CA159" s="395"/>
      <c r="CB159" s="395"/>
      <c r="CC159" s="395"/>
      <c r="CD159" s="395"/>
      <c r="CE159" s="395"/>
      <c r="CF159" s="395"/>
      <c r="CG159" s="395"/>
      <c r="CH159" s="395"/>
      <c r="CI159" s="395"/>
      <c r="CJ159" s="395"/>
      <c r="CK159" s="395"/>
      <c r="CL159" s="395"/>
      <c r="CM159" s="395"/>
      <c r="CN159" s="395"/>
      <c r="CO159" s="395"/>
      <c r="CP159" s="395"/>
      <c r="CQ159" s="395"/>
      <c r="CR159" s="395"/>
      <c r="CS159" s="395"/>
      <c r="CT159" s="395"/>
      <c r="CU159" s="395"/>
      <c r="CV159" s="395"/>
      <c r="CW159" s="395"/>
      <c r="CX159" s="395"/>
      <c r="CY159" s="395"/>
      <c r="CZ159" s="395"/>
    </row>
    <row r="160" spans="1:104" s="394" customFormat="1" x14ac:dyDescent="0.25">
      <c r="A160" s="7957"/>
      <c r="B160" s="6474" t="s">
        <v>3297</v>
      </c>
      <c r="C160" s="6475"/>
      <c r="D160" s="136">
        <f>SUM(E160:X160)</f>
        <v>0</v>
      </c>
      <c r="E160" s="2549"/>
      <c r="F160" s="3941"/>
      <c r="G160" s="3941"/>
      <c r="H160" s="5262"/>
      <c r="I160" s="5263"/>
      <c r="BY160" s="395"/>
      <c r="BZ160" s="395"/>
      <c r="CA160" s="395"/>
      <c r="CB160" s="395"/>
      <c r="CC160" s="395"/>
      <c r="CD160" s="395"/>
      <c r="CE160" s="395"/>
      <c r="CF160" s="395"/>
      <c r="CG160" s="395"/>
      <c r="CH160" s="395"/>
      <c r="CI160" s="395"/>
      <c r="CJ160" s="395"/>
      <c r="CK160" s="395"/>
      <c r="CL160" s="395"/>
      <c r="CM160" s="395"/>
      <c r="CN160" s="395"/>
      <c r="CO160" s="395"/>
      <c r="CP160" s="395"/>
      <c r="CQ160" s="395"/>
      <c r="CR160" s="395"/>
      <c r="CS160" s="395"/>
      <c r="CT160" s="395"/>
      <c r="CU160" s="395"/>
      <c r="CV160" s="395"/>
      <c r="CW160" s="395"/>
      <c r="CX160" s="395"/>
      <c r="CY160" s="395"/>
      <c r="CZ160" s="395"/>
    </row>
    <row r="161" spans="1:104" s="394" customFormat="1" x14ac:dyDescent="0.25">
      <c r="A161" s="7957"/>
      <c r="B161" s="6474" t="s">
        <v>3298</v>
      </c>
      <c r="C161" s="6475"/>
      <c r="D161" s="3662">
        <f>SUM(E161:H161)</f>
        <v>0</v>
      </c>
      <c r="E161" s="2549"/>
      <c r="F161" s="3941"/>
      <c r="G161" s="3941"/>
      <c r="H161" s="5262"/>
      <c r="I161" s="5263"/>
      <c r="BY161" s="395"/>
      <c r="BZ161" s="395"/>
      <c r="CA161" s="395"/>
      <c r="CB161" s="395"/>
      <c r="CC161" s="395"/>
      <c r="CD161" s="395"/>
      <c r="CE161" s="395"/>
      <c r="CF161" s="395"/>
      <c r="CG161" s="395"/>
      <c r="CH161" s="395"/>
      <c r="CI161" s="395"/>
      <c r="CJ161" s="395"/>
      <c r="CK161" s="395"/>
      <c r="CL161" s="395"/>
      <c r="CM161" s="395"/>
      <c r="CN161" s="395"/>
      <c r="CO161" s="395"/>
      <c r="CP161" s="395"/>
      <c r="CQ161" s="395"/>
      <c r="CR161" s="395"/>
      <c r="CS161" s="395"/>
      <c r="CT161" s="395"/>
      <c r="CU161" s="395"/>
      <c r="CV161" s="395"/>
      <c r="CW161" s="395"/>
      <c r="CX161" s="395"/>
      <c r="CY161" s="395"/>
      <c r="CZ161" s="395"/>
    </row>
    <row r="162" spans="1:104" s="394" customFormat="1" x14ac:dyDescent="0.25">
      <c r="A162" s="7957"/>
      <c r="B162" s="6474" t="s">
        <v>3299</v>
      </c>
      <c r="C162" s="6475"/>
      <c r="D162" s="3662">
        <f>SUM(E162:H162)</f>
        <v>0</v>
      </c>
      <c r="E162" s="2549"/>
      <c r="F162" s="3941"/>
      <c r="G162" s="3941"/>
      <c r="H162" s="5262"/>
      <c r="I162" s="5263"/>
      <c r="BY162" s="395"/>
      <c r="BZ162" s="395"/>
      <c r="CA162" s="395"/>
      <c r="CB162" s="395"/>
      <c r="CC162" s="395"/>
      <c r="CD162" s="395"/>
      <c r="CE162" s="395"/>
      <c r="CF162" s="395"/>
      <c r="CG162" s="395"/>
      <c r="CH162" s="395"/>
      <c r="CI162" s="395"/>
      <c r="CJ162" s="395"/>
      <c r="CK162" s="395"/>
      <c r="CL162" s="395"/>
      <c r="CM162" s="395"/>
      <c r="CN162" s="395"/>
      <c r="CO162" s="395"/>
      <c r="CP162" s="395"/>
      <c r="CQ162" s="395"/>
      <c r="CR162" s="395"/>
      <c r="CS162" s="395"/>
      <c r="CT162" s="395"/>
      <c r="CU162" s="395"/>
      <c r="CV162" s="395"/>
      <c r="CW162" s="395"/>
      <c r="CX162" s="395"/>
      <c r="CY162" s="395"/>
      <c r="CZ162" s="395"/>
    </row>
    <row r="163" spans="1:104" s="394" customFormat="1" x14ac:dyDescent="0.25">
      <c r="A163" s="7957"/>
      <c r="B163" s="6474" t="s">
        <v>3300</v>
      </c>
      <c r="C163" s="6475"/>
      <c r="D163" s="3662">
        <f>SUM(E163:H163)</f>
        <v>0</v>
      </c>
      <c r="E163" s="2549"/>
      <c r="F163" s="3941"/>
      <c r="G163" s="3941"/>
      <c r="H163" s="5262"/>
      <c r="I163" s="5263"/>
      <c r="BY163" s="395"/>
      <c r="BZ163" s="395"/>
      <c r="CA163" s="395"/>
      <c r="CB163" s="395"/>
      <c r="CC163" s="395"/>
      <c r="CD163" s="395"/>
      <c r="CE163" s="395"/>
      <c r="CF163" s="395"/>
      <c r="CG163" s="395"/>
      <c r="CH163" s="395"/>
      <c r="CI163" s="395"/>
      <c r="CJ163" s="395"/>
      <c r="CK163" s="395"/>
      <c r="CL163" s="395"/>
      <c r="CM163" s="395"/>
      <c r="CN163" s="395"/>
      <c r="CO163" s="395"/>
      <c r="CP163" s="395"/>
      <c r="CQ163" s="395"/>
      <c r="CR163" s="395"/>
      <c r="CS163" s="395"/>
      <c r="CT163" s="395"/>
      <c r="CU163" s="395"/>
      <c r="CV163" s="395"/>
      <c r="CW163" s="395"/>
      <c r="CX163" s="395"/>
      <c r="CY163" s="395"/>
      <c r="CZ163" s="395"/>
    </row>
    <row r="164" spans="1:104" s="394" customFormat="1" x14ac:dyDescent="0.25">
      <c r="A164" s="7957"/>
      <c r="B164" s="6474" t="s">
        <v>3303</v>
      </c>
      <c r="C164" s="6475"/>
      <c r="D164" s="3662">
        <f>SUM(E164:H164)</f>
        <v>0</v>
      </c>
      <c r="E164" s="2553"/>
      <c r="F164" s="4456"/>
      <c r="G164" s="4456"/>
      <c r="H164" s="5269"/>
      <c r="I164" s="5270"/>
      <c r="BY164" s="395"/>
      <c r="BZ164" s="395"/>
      <c r="CA164" s="395"/>
      <c r="CB164" s="395"/>
      <c r="CC164" s="395"/>
      <c r="CD164" s="395"/>
      <c r="CE164" s="395"/>
      <c r="CF164" s="395"/>
      <c r="CG164" s="395"/>
      <c r="CH164" s="395"/>
      <c r="CI164" s="395"/>
      <c r="CJ164" s="395"/>
      <c r="CK164" s="395"/>
      <c r="CL164" s="395"/>
      <c r="CM164" s="395"/>
      <c r="CN164" s="395"/>
      <c r="CO164" s="395"/>
      <c r="CP164" s="395"/>
      <c r="CQ164" s="395"/>
      <c r="CR164" s="395"/>
      <c r="CS164" s="395"/>
      <c r="CT164" s="395"/>
      <c r="CU164" s="395"/>
      <c r="CV164" s="395"/>
      <c r="CW164" s="395"/>
      <c r="CX164" s="395"/>
      <c r="CY164" s="395"/>
      <c r="CZ164" s="395"/>
    </row>
    <row r="165" spans="1:104" s="394" customFormat="1" x14ac:dyDescent="0.25">
      <c r="A165" s="7957"/>
      <c r="B165" s="6855" t="s">
        <v>3417</v>
      </c>
      <c r="C165" s="6856"/>
      <c r="D165" s="3662">
        <f>SUM(E165:H165)</f>
        <v>0</v>
      </c>
      <c r="E165" s="2553"/>
      <c r="F165" s="4456"/>
      <c r="G165" s="4456"/>
      <c r="H165" s="5269"/>
      <c r="I165" s="5270"/>
      <c r="BY165" s="395"/>
      <c r="BZ165" s="395"/>
      <c r="CA165" s="395"/>
      <c r="CB165" s="395"/>
      <c r="CC165" s="395"/>
      <c r="CD165" s="395"/>
      <c r="CE165" s="395"/>
      <c r="CF165" s="395"/>
      <c r="CG165" s="395"/>
      <c r="CH165" s="395"/>
      <c r="CI165" s="395"/>
      <c r="CJ165" s="395"/>
      <c r="CK165" s="395"/>
      <c r="CL165" s="395"/>
      <c r="CM165" s="395"/>
      <c r="CN165" s="395"/>
      <c r="CO165" s="395"/>
      <c r="CP165" s="395"/>
      <c r="CQ165" s="395"/>
      <c r="CR165" s="395"/>
      <c r="CS165" s="395"/>
      <c r="CT165" s="395"/>
      <c r="CU165" s="395"/>
      <c r="CV165" s="395"/>
      <c r="CW165" s="395"/>
      <c r="CX165" s="395"/>
      <c r="CY165" s="395"/>
      <c r="CZ165" s="395"/>
    </row>
    <row r="166" spans="1:104" s="394" customFormat="1" x14ac:dyDescent="0.25">
      <c r="A166" s="7957"/>
      <c r="B166" s="6855" t="s">
        <v>3305</v>
      </c>
      <c r="C166" s="6856"/>
      <c r="D166" s="3662"/>
      <c r="E166" s="2553"/>
      <c r="F166" s="4456"/>
      <c r="G166" s="4456"/>
      <c r="H166" s="5269"/>
      <c r="I166" s="5270"/>
      <c r="BY166" s="395"/>
      <c r="BZ166" s="395"/>
      <c r="CA166" s="395"/>
      <c r="CB166" s="395"/>
      <c r="CC166" s="395"/>
      <c r="CD166" s="395"/>
      <c r="CE166" s="395"/>
      <c r="CF166" s="395"/>
      <c r="CG166" s="395"/>
      <c r="CH166" s="395"/>
      <c r="CI166" s="395"/>
      <c r="CJ166" s="395"/>
      <c r="CK166" s="395"/>
      <c r="CL166" s="395"/>
      <c r="CM166" s="395"/>
      <c r="CN166" s="395"/>
      <c r="CO166" s="395"/>
      <c r="CP166" s="395"/>
      <c r="CQ166" s="395"/>
      <c r="CR166" s="395"/>
      <c r="CS166" s="395"/>
      <c r="CT166" s="395"/>
      <c r="CU166" s="395"/>
      <c r="CV166" s="395"/>
      <c r="CW166" s="395"/>
      <c r="CX166" s="395"/>
      <c r="CY166" s="395"/>
      <c r="CZ166" s="395"/>
    </row>
    <row r="167" spans="1:104" s="394" customFormat="1" x14ac:dyDescent="0.25">
      <c r="A167" s="7957"/>
      <c r="B167" s="7968" t="s">
        <v>3306</v>
      </c>
      <c r="C167" s="7969"/>
      <c r="D167" s="3662">
        <f t="shared" ref="D167:D173" si="9">SUM(E167:H167)</f>
        <v>0</v>
      </c>
      <c r="E167" s="2553"/>
      <c r="F167" s="4456"/>
      <c r="G167" s="4456"/>
      <c r="H167" s="5269"/>
      <c r="I167" s="5270"/>
      <c r="BY167" s="395"/>
      <c r="BZ167" s="395"/>
      <c r="CA167" s="395"/>
      <c r="CB167" s="395"/>
      <c r="CC167" s="395"/>
      <c r="CD167" s="395"/>
      <c r="CE167" s="395"/>
      <c r="CF167" s="395"/>
      <c r="CG167" s="395"/>
      <c r="CH167" s="395"/>
      <c r="CI167" s="395"/>
      <c r="CJ167" s="395"/>
      <c r="CK167" s="395"/>
      <c r="CL167" s="395"/>
      <c r="CM167" s="395"/>
      <c r="CN167" s="395"/>
      <c r="CO167" s="395"/>
      <c r="CP167" s="395"/>
      <c r="CQ167" s="395"/>
      <c r="CR167" s="395"/>
      <c r="CS167" s="395"/>
      <c r="CT167" s="395"/>
      <c r="CU167" s="395"/>
      <c r="CV167" s="395"/>
      <c r="CW167" s="395"/>
      <c r="CX167" s="395"/>
      <c r="CY167" s="395"/>
      <c r="CZ167" s="395"/>
    </row>
    <row r="168" spans="1:104" s="394" customFormat="1" x14ac:dyDescent="0.25">
      <c r="A168" s="7957"/>
      <c r="B168" s="7860" t="s">
        <v>3307</v>
      </c>
      <c r="C168" s="5271" t="s">
        <v>3308</v>
      </c>
      <c r="D168" s="3662">
        <f t="shared" si="9"/>
        <v>0</v>
      </c>
      <c r="E168" s="3938"/>
      <c r="F168" s="3939"/>
      <c r="G168" s="3939"/>
      <c r="H168" s="5260"/>
      <c r="I168" s="5261"/>
      <c r="BY168" s="395"/>
      <c r="BZ168" s="395"/>
      <c r="CA168" s="395"/>
      <c r="CB168" s="395"/>
      <c r="CC168" s="395"/>
      <c r="CD168" s="395"/>
      <c r="CE168" s="395"/>
      <c r="CF168" s="395"/>
      <c r="CG168" s="395"/>
      <c r="CH168" s="395"/>
      <c r="CI168" s="395"/>
      <c r="CJ168" s="395"/>
      <c r="CK168" s="395"/>
      <c r="CL168" s="395"/>
      <c r="CM168" s="395"/>
      <c r="CN168" s="395"/>
      <c r="CO168" s="395"/>
      <c r="CP168" s="395"/>
      <c r="CQ168" s="395"/>
      <c r="CR168" s="395"/>
      <c r="CS168" s="395"/>
      <c r="CT168" s="395"/>
      <c r="CU168" s="395"/>
      <c r="CV168" s="395"/>
      <c r="CW168" s="395"/>
      <c r="CX168" s="395"/>
      <c r="CY168" s="395"/>
      <c r="CZ168" s="395"/>
    </row>
    <row r="169" spans="1:104" s="394" customFormat="1" x14ac:dyDescent="0.25">
      <c r="A169" s="7957"/>
      <c r="B169" s="7861"/>
      <c r="C169" s="994" t="s">
        <v>3309</v>
      </c>
      <c r="D169" s="3662">
        <f t="shared" si="9"/>
        <v>0</v>
      </c>
      <c r="E169" s="2552"/>
      <c r="F169" s="3941"/>
      <c r="G169" s="3941"/>
      <c r="H169" s="5262"/>
      <c r="I169" s="5263"/>
      <c r="BY169" s="395"/>
      <c r="BZ169" s="395"/>
      <c r="CA169" s="395"/>
      <c r="CB169" s="395"/>
      <c r="CC169" s="395"/>
      <c r="CD169" s="395"/>
      <c r="CE169" s="395"/>
      <c r="CF169" s="395"/>
      <c r="CG169" s="395"/>
      <c r="CH169" s="395"/>
      <c r="CI169" s="395"/>
      <c r="CJ169" s="395"/>
      <c r="CK169" s="395"/>
      <c r="CL169" s="395"/>
      <c r="CM169" s="395"/>
      <c r="CN169" s="395"/>
      <c r="CO169" s="395"/>
      <c r="CP169" s="395"/>
      <c r="CQ169" s="395"/>
      <c r="CR169" s="395"/>
      <c r="CS169" s="395"/>
      <c r="CT169" s="395"/>
      <c r="CU169" s="395"/>
      <c r="CV169" s="395"/>
      <c r="CW169" s="395"/>
      <c r="CX169" s="395"/>
      <c r="CY169" s="395"/>
      <c r="CZ169" s="395"/>
    </row>
    <row r="170" spans="1:104" s="394" customFormat="1" x14ac:dyDescent="0.25">
      <c r="A170" s="7957"/>
      <c r="B170" s="7572"/>
      <c r="C170" s="5272" t="s">
        <v>2120</v>
      </c>
      <c r="D170" s="3662">
        <f t="shared" si="9"/>
        <v>0</v>
      </c>
      <c r="E170" s="2561"/>
      <c r="F170" s="2569"/>
      <c r="G170" s="2569"/>
      <c r="H170" s="5273"/>
      <c r="I170" s="5274"/>
      <c r="BY170" s="395"/>
      <c r="BZ170" s="395"/>
      <c r="CA170" s="395"/>
      <c r="CB170" s="395"/>
      <c r="CC170" s="395"/>
      <c r="CD170" s="395"/>
      <c r="CE170" s="395"/>
      <c r="CF170" s="395"/>
      <c r="CG170" s="395"/>
      <c r="CH170" s="395"/>
      <c r="CI170" s="395"/>
      <c r="CJ170" s="395"/>
      <c r="CK170" s="395"/>
      <c r="CL170" s="395"/>
      <c r="CM170" s="395"/>
      <c r="CN170" s="395"/>
      <c r="CO170" s="395"/>
      <c r="CP170" s="395"/>
      <c r="CQ170" s="395"/>
      <c r="CR170" s="395"/>
      <c r="CS170" s="395"/>
      <c r="CT170" s="395"/>
      <c r="CU170" s="395"/>
      <c r="CV170" s="395"/>
      <c r="CW170" s="395"/>
      <c r="CX170" s="395"/>
      <c r="CY170" s="395"/>
      <c r="CZ170" s="395"/>
    </row>
    <row r="171" spans="1:104" s="394" customFormat="1" x14ac:dyDescent="0.25">
      <c r="A171" s="7957"/>
      <c r="B171" s="7860" t="s">
        <v>3310</v>
      </c>
      <c r="C171" s="5275" t="s">
        <v>3311</v>
      </c>
      <c r="D171" s="3662">
        <f t="shared" si="9"/>
        <v>0</v>
      </c>
      <c r="E171" s="5259"/>
      <c r="F171" s="3939"/>
      <c r="G171" s="3939"/>
      <c r="H171" s="5260"/>
      <c r="I171" s="5261"/>
      <c r="BY171" s="395"/>
      <c r="BZ171" s="395"/>
      <c r="CA171" s="395"/>
      <c r="CB171" s="395"/>
      <c r="CC171" s="395"/>
      <c r="CD171" s="395"/>
      <c r="CE171" s="395"/>
      <c r="CF171" s="395"/>
      <c r="CG171" s="395"/>
      <c r="CH171" s="395"/>
      <c r="CI171" s="395"/>
      <c r="CJ171" s="395"/>
      <c r="CK171" s="395"/>
      <c r="CL171" s="395"/>
      <c r="CM171" s="395"/>
      <c r="CN171" s="395"/>
      <c r="CO171" s="395"/>
      <c r="CP171" s="395"/>
      <c r="CQ171" s="395"/>
      <c r="CR171" s="395"/>
      <c r="CS171" s="395"/>
      <c r="CT171" s="395"/>
      <c r="CU171" s="395"/>
      <c r="CV171" s="395"/>
      <c r="CW171" s="395"/>
      <c r="CX171" s="395"/>
      <c r="CY171" s="395"/>
      <c r="CZ171" s="395"/>
    </row>
    <row r="172" spans="1:104" s="394" customFormat="1" x14ac:dyDescent="0.25">
      <c r="A172" s="7957"/>
      <c r="B172" s="7861"/>
      <c r="C172" s="5276" t="s">
        <v>3312</v>
      </c>
      <c r="D172" s="3662">
        <f t="shared" si="9"/>
        <v>0</v>
      </c>
      <c r="E172" s="2549"/>
      <c r="F172" s="3941"/>
      <c r="G172" s="3941"/>
      <c r="H172" s="5262"/>
      <c r="I172" s="5263"/>
      <c r="BY172" s="395"/>
      <c r="BZ172" s="395"/>
      <c r="CA172" s="395"/>
      <c r="CB172" s="395"/>
      <c r="CC172" s="395"/>
      <c r="CD172" s="395"/>
      <c r="CE172" s="395"/>
      <c r="CF172" s="395"/>
      <c r="CG172" s="395"/>
      <c r="CH172" s="395"/>
      <c r="CI172" s="395"/>
      <c r="CJ172" s="395"/>
      <c r="CK172" s="395"/>
      <c r="CL172" s="395"/>
      <c r="CM172" s="395"/>
      <c r="CN172" s="395"/>
      <c r="CO172" s="395"/>
      <c r="CP172" s="395"/>
      <c r="CQ172" s="395"/>
      <c r="CR172" s="395"/>
      <c r="CS172" s="395"/>
      <c r="CT172" s="395"/>
      <c r="CU172" s="395"/>
      <c r="CV172" s="395"/>
      <c r="CW172" s="395"/>
      <c r="CX172" s="395"/>
      <c r="CY172" s="395"/>
      <c r="CZ172" s="395"/>
    </row>
    <row r="173" spans="1:104" s="394" customFormat="1" x14ac:dyDescent="0.25">
      <c r="A173" s="7957"/>
      <c r="B173" s="7572"/>
      <c r="C173" s="5272" t="s">
        <v>2120</v>
      </c>
      <c r="D173" s="3662">
        <f t="shared" si="9"/>
        <v>0</v>
      </c>
      <c r="E173" s="2558"/>
      <c r="F173" s="2569"/>
      <c r="G173" s="2569"/>
      <c r="H173" s="5273"/>
      <c r="I173" s="5274"/>
      <c r="BY173" s="395"/>
      <c r="BZ173" s="395"/>
      <c r="CA173" s="395"/>
      <c r="CB173" s="395"/>
      <c r="CC173" s="395"/>
      <c r="CD173" s="395"/>
      <c r="CE173" s="395"/>
      <c r="CF173" s="395"/>
      <c r="CG173" s="395"/>
      <c r="CH173" s="395"/>
      <c r="CI173" s="395"/>
      <c r="CJ173" s="395"/>
      <c r="CK173" s="395"/>
      <c r="CL173" s="395"/>
      <c r="CM173" s="395"/>
      <c r="CN173" s="395"/>
      <c r="CO173" s="395"/>
      <c r="CP173" s="395"/>
      <c r="CQ173" s="395"/>
      <c r="CR173" s="395"/>
      <c r="CS173" s="395"/>
      <c r="CT173" s="395"/>
      <c r="CU173" s="395"/>
      <c r="CV173" s="395"/>
      <c r="CW173" s="395"/>
      <c r="CX173" s="395"/>
      <c r="CY173" s="395"/>
      <c r="CZ173" s="395"/>
    </row>
    <row r="174" spans="1:104" s="394" customFormat="1" x14ac:dyDescent="0.25">
      <c r="A174" s="7957"/>
      <c r="B174" s="6474" t="s">
        <v>3313</v>
      </c>
      <c r="C174" s="6475"/>
      <c r="D174" s="3662">
        <f>SUM(E174:H174)</f>
        <v>0</v>
      </c>
      <c r="E174" s="5277"/>
      <c r="F174" s="4463"/>
      <c r="G174" s="4463"/>
      <c r="H174" s="5278"/>
      <c r="I174" s="5279"/>
      <c r="BY174" s="395"/>
      <c r="BZ174" s="395"/>
      <c r="CA174" s="395"/>
      <c r="CB174" s="395"/>
      <c r="CC174" s="395"/>
      <c r="CD174" s="395"/>
      <c r="CE174" s="395"/>
      <c r="CF174" s="395"/>
      <c r="CG174" s="395"/>
      <c r="CH174" s="395"/>
      <c r="CI174" s="395"/>
      <c r="CJ174" s="395"/>
      <c r="CK174" s="395"/>
      <c r="CL174" s="395"/>
      <c r="CM174" s="395"/>
      <c r="CN174" s="395"/>
      <c r="CO174" s="395"/>
      <c r="CP174" s="395"/>
      <c r="CQ174" s="395"/>
      <c r="CR174" s="395"/>
      <c r="CS174" s="395"/>
      <c r="CT174" s="395"/>
      <c r="CU174" s="395"/>
      <c r="CV174" s="395"/>
      <c r="CW174" s="395"/>
      <c r="CX174" s="395"/>
      <c r="CY174" s="395"/>
      <c r="CZ174" s="395"/>
    </row>
    <row r="175" spans="1:104" s="394" customFormat="1" x14ac:dyDescent="0.25">
      <c r="A175" s="7957"/>
      <c r="B175" s="7966" t="s">
        <v>3314</v>
      </c>
      <c r="C175" s="5280" t="s">
        <v>3315</v>
      </c>
      <c r="D175" s="3662">
        <f>SUM(E175:H175)</f>
        <v>0</v>
      </c>
      <c r="E175" s="454"/>
      <c r="F175" s="991"/>
      <c r="G175" s="991"/>
      <c r="H175" s="992"/>
      <c r="I175" s="993"/>
      <c r="BY175" s="395"/>
      <c r="BZ175" s="395"/>
      <c r="CA175" s="395"/>
      <c r="CB175" s="395"/>
      <c r="CC175" s="395"/>
      <c r="CD175" s="395"/>
      <c r="CE175" s="395"/>
      <c r="CF175" s="395"/>
      <c r="CG175" s="395"/>
      <c r="CH175" s="395"/>
      <c r="CI175" s="395"/>
      <c r="CJ175" s="395"/>
      <c r="CK175" s="395"/>
      <c r="CL175" s="395"/>
      <c r="CM175" s="395"/>
      <c r="CN175" s="395"/>
      <c r="CO175" s="395"/>
      <c r="CP175" s="395"/>
      <c r="CQ175" s="395"/>
      <c r="CR175" s="395"/>
      <c r="CS175" s="395"/>
      <c r="CT175" s="395"/>
      <c r="CU175" s="395"/>
      <c r="CV175" s="395"/>
      <c r="CW175" s="395"/>
      <c r="CX175" s="395"/>
      <c r="CY175" s="395"/>
      <c r="CZ175" s="395"/>
    </row>
    <row r="176" spans="1:104" s="394" customFormat="1" x14ac:dyDescent="0.25">
      <c r="A176" s="7957"/>
      <c r="B176" s="7966"/>
      <c r="C176" s="5280" t="s">
        <v>3316</v>
      </c>
      <c r="D176" s="3662">
        <f>SUM(E176:H176)</f>
        <v>0</v>
      </c>
      <c r="E176" s="2549"/>
      <c r="F176" s="3941"/>
      <c r="G176" s="3941"/>
      <c r="H176" s="5262"/>
      <c r="I176" s="5263"/>
      <c r="BY176" s="395"/>
      <c r="BZ176" s="395"/>
      <c r="CA176" s="395"/>
      <c r="CB176" s="395"/>
      <c r="CC176" s="395"/>
      <c r="CD176" s="395"/>
      <c r="CE176" s="395"/>
      <c r="CF176" s="395"/>
      <c r="CG176" s="395"/>
      <c r="CH176" s="395"/>
      <c r="CI176" s="395"/>
      <c r="CJ176" s="395"/>
      <c r="CK176" s="395"/>
      <c r="CL176" s="395"/>
      <c r="CM176" s="395"/>
      <c r="CN176" s="395"/>
      <c r="CO176" s="395"/>
      <c r="CP176" s="395"/>
      <c r="CQ176" s="395"/>
      <c r="CR176" s="395"/>
      <c r="CS176" s="395"/>
      <c r="CT176" s="395"/>
      <c r="CU176" s="395"/>
      <c r="CV176" s="395"/>
      <c r="CW176" s="395"/>
      <c r="CX176" s="395"/>
      <c r="CY176" s="395"/>
      <c r="CZ176" s="395"/>
    </row>
    <row r="177" spans="1:104" s="394" customFormat="1" x14ac:dyDescent="0.25">
      <c r="A177" s="7957"/>
      <c r="B177" s="7967" t="s">
        <v>3418</v>
      </c>
      <c r="C177" s="7967"/>
      <c r="D177" s="3662">
        <v>0</v>
      </c>
      <c r="E177" s="2549"/>
      <c r="F177" s="3941"/>
      <c r="G177" s="3941"/>
      <c r="H177" s="5262"/>
      <c r="I177" s="5263"/>
      <c r="BY177" s="395"/>
      <c r="BZ177" s="395"/>
      <c r="CA177" s="395"/>
      <c r="CB177" s="395"/>
      <c r="CC177" s="395"/>
      <c r="CD177" s="395"/>
      <c r="CE177" s="395"/>
      <c r="CF177" s="395"/>
      <c r="CG177" s="395"/>
      <c r="CH177" s="395"/>
      <c r="CI177" s="395"/>
      <c r="CJ177" s="395"/>
      <c r="CK177" s="395"/>
      <c r="CL177" s="395"/>
      <c r="CM177" s="395"/>
      <c r="CN177" s="395"/>
      <c r="CO177" s="395"/>
      <c r="CP177" s="395"/>
      <c r="CQ177" s="395"/>
      <c r="CR177" s="395"/>
      <c r="CS177" s="395"/>
      <c r="CT177" s="395"/>
      <c r="CU177" s="395"/>
      <c r="CV177" s="395"/>
      <c r="CW177" s="395"/>
      <c r="CX177" s="395"/>
      <c r="CY177" s="395"/>
      <c r="CZ177" s="395"/>
    </row>
    <row r="178" spans="1:104" s="394" customFormat="1" x14ac:dyDescent="0.25">
      <c r="A178" s="7957"/>
      <c r="B178" s="7964" t="s">
        <v>3318</v>
      </c>
      <c r="C178" s="7965"/>
      <c r="D178" s="3662">
        <f t="shared" ref="D178:D184" si="10">SUM(E178:H178)</f>
        <v>0</v>
      </c>
      <c r="E178" s="2549"/>
      <c r="F178" s="3941"/>
      <c r="G178" s="3941"/>
      <c r="H178" s="5262"/>
      <c r="I178" s="5263"/>
      <c r="BY178" s="395"/>
      <c r="BZ178" s="395"/>
      <c r="CA178" s="395"/>
      <c r="CB178" s="395"/>
      <c r="CC178" s="395"/>
      <c r="CD178" s="395"/>
      <c r="CE178" s="395"/>
      <c r="CF178" s="395"/>
      <c r="CG178" s="395"/>
      <c r="CH178" s="395"/>
      <c r="CI178" s="395"/>
      <c r="CJ178" s="395"/>
      <c r="CK178" s="395"/>
      <c r="CL178" s="395"/>
      <c r="CM178" s="395"/>
      <c r="CN178" s="395"/>
      <c r="CO178" s="395"/>
      <c r="CP178" s="395"/>
      <c r="CQ178" s="395"/>
      <c r="CR178" s="395"/>
      <c r="CS178" s="395"/>
      <c r="CT178" s="395"/>
      <c r="CU178" s="395"/>
      <c r="CV178" s="395"/>
      <c r="CW178" s="395"/>
      <c r="CX178" s="395"/>
      <c r="CY178" s="395"/>
      <c r="CZ178" s="395"/>
    </row>
    <row r="179" spans="1:104" s="394" customFormat="1" x14ac:dyDescent="0.25">
      <c r="A179" s="7957"/>
      <c r="B179" s="6855" t="s">
        <v>3319</v>
      </c>
      <c r="C179" s="6856"/>
      <c r="D179" s="3662">
        <f t="shared" si="10"/>
        <v>0</v>
      </c>
      <c r="E179" s="2553"/>
      <c r="F179" s="4456"/>
      <c r="G179" s="4456"/>
      <c r="H179" s="5269"/>
      <c r="I179" s="5270"/>
      <c r="BY179" s="395"/>
      <c r="BZ179" s="395"/>
      <c r="CA179" s="395"/>
      <c r="CB179" s="395"/>
      <c r="CC179" s="395"/>
      <c r="CD179" s="395"/>
      <c r="CE179" s="395"/>
      <c r="CF179" s="395"/>
      <c r="CG179" s="395"/>
      <c r="CH179" s="395"/>
      <c r="CI179" s="395"/>
      <c r="CJ179" s="395"/>
      <c r="CK179" s="395"/>
      <c r="CL179" s="395"/>
      <c r="CM179" s="395"/>
      <c r="CN179" s="395"/>
      <c r="CO179" s="395"/>
      <c r="CP179" s="395"/>
      <c r="CQ179" s="395"/>
      <c r="CR179" s="395"/>
      <c r="CS179" s="395"/>
      <c r="CT179" s="395"/>
      <c r="CU179" s="395"/>
      <c r="CV179" s="395"/>
      <c r="CW179" s="395"/>
      <c r="CX179" s="395"/>
      <c r="CY179" s="395"/>
      <c r="CZ179" s="395"/>
    </row>
    <row r="180" spans="1:104" s="394" customFormat="1" x14ac:dyDescent="0.25">
      <c r="A180" s="7957"/>
      <c r="B180" s="7968" t="s">
        <v>3320</v>
      </c>
      <c r="C180" s="7969"/>
      <c r="D180" s="3662">
        <f t="shared" si="10"/>
        <v>0</v>
      </c>
      <c r="E180" s="2553"/>
      <c r="F180" s="4456"/>
      <c r="G180" s="4456"/>
      <c r="H180" s="5269"/>
      <c r="I180" s="5270"/>
      <c r="BY180" s="395"/>
      <c r="BZ180" s="395"/>
      <c r="CA180" s="395"/>
      <c r="CB180" s="395"/>
      <c r="CC180" s="395"/>
      <c r="CD180" s="395"/>
      <c r="CE180" s="395"/>
      <c r="CF180" s="395"/>
      <c r="CG180" s="395"/>
      <c r="CH180" s="395"/>
      <c r="CI180" s="395"/>
      <c r="CJ180" s="395"/>
      <c r="CK180" s="395"/>
      <c r="CL180" s="395"/>
      <c r="CM180" s="395"/>
      <c r="CN180" s="395"/>
      <c r="CO180" s="395"/>
      <c r="CP180" s="395"/>
      <c r="CQ180" s="395"/>
      <c r="CR180" s="395"/>
      <c r="CS180" s="395"/>
      <c r="CT180" s="395"/>
      <c r="CU180" s="395"/>
      <c r="CV180" s="395"/>
      <c r="CW180" s="395"/>
      <c r="CX180" s="395"/>
      <c r="CY180" s="395"/>
      <c r="CZ180" s="395"/>
    </row>
    <row r="181" spans="1:104" s="394" customFormat="1" x14ac:dyDescent="0.25">
      <c r="A181" s="7957"/>
      <c r="B181" s="7860" t="s">
        <v>3321</v>
      </c>
      <c r="C181" s="5281" t="s">
        <v>3322</v>
      </c>
      <c r="D181" s="3662">
        <f t="shared" si="10"/>
        <v>0</v>
      </c>
      <c r="E181" s="5259"/>
      <c r="F181" s="3939"/>
      <c r="G181" s="3939"/>
      <c r="H181" s="5260"/>
      <c r="I181" s="5261"/>
      <c r="BY181" s="395"/>
      <c r="BZ181" s="395"/>
      <c r="CA181" s="395"/>
      <c r="CB181" s="395"/>
      <c r="CC181" s="395"/>
      <c r="CD181" s="395"/>
      <c r="CE181" s="395"/>
      <c r="CF181" s="395"/>
      <c r="CG181" s="395"/>
      <c r="CH181" s="395"/>
      <c r="CI181" s="395"/>
      <c r="CJ181" s="395"/>
      <c r="CK181" s="395"/>
      <c r="CL181" s="395"/>
      <c r="CM181" s="395"/>
      <c r="CN181" s="395"/>
      <c r="CO181" s="395"/>
      <c r="CP181" s="395"/>
      <c r="CQ181" s="395"/>
      <c r="CR181" s="395"/>
      <c r="CS181" s="395"/>
      <c r="CT181" s="395"/>
      <c r="CU181" s="395"/>
      <c r="CV181" s="395"/>
      <c r="CW181" s="395"/>
      <c r="CX181" s="395"/>
      <c r="CY181" s="395"/>
      <c r="CZ181" s="395"/>
    </row>
    <row r="182" spans="1:104" s="394" customFormat="1" x14ac:dyDescent="0.25">
      <c r="A182" s="7957"/>
      <c r="B182" s="7861"/>
      <c r="C182" s="5282" t="s">
        <v>3323</v>
      </c>
      <c r="D182" s="3662">
        <f t="shared" si="10"/>
        <v>0</v>
      </c>
      <c r="E182" s="2549"/>
      <c r="F182" s="3941"/>
      <c r="G182" s="3941"/>
      <c r="H182" s="5262"/>
      <c r="I182" s="5263"/>
      <c r="BY182" s="395"/>
      <c r="BZ182" s="395"/>
      <c r="CA182" s="395"/>
      <c r="CB182" s="395"/>
      <c r="CC182" s="395"/>
      <c r="CD182" s="395"/>
      <c r="CE182" s="395"/>
      <c r="CF182" s="395"/>
      <c r="CG182" s="395"/>
      <c r="CH182" s="395"/>
      <c r="CI182" s="395"/>
      <c r="CJ182" s="395"/>
      <c r="CK182" s="395"/>
      <c r="CL182" s="395"/>
      <c r="CM182" s="395"/>
      <c r="CN182" s="395"/>
      <c r="CO182" s="395"/>
      <c r="CP182" s="395"/>
      <c r="CQ182" s="395"/>
      <c r="CR182" s="395"/>
      <c r="CS182" s="395"/>
      <c r="CT182" s="395"/>
      <c r="CU182" s="395"/>
      <c r="CV182" s="395"/>
      <c r="CW182" s="395"/>
      <c r="CX182" s="395"/>
      <c r="CY182" s="395"/>
      <c r="CZ182" s="395"/>
    </row>
    <row r="183" spans="1:104" s="394" customFormat="1" x14ac:dyDescent="0.25">
      <c r="A183" s="7957"/>
      <c r="B183" s="7572"/>
      <c r="C183" s="5283" t="s">
        <v>3324</v>
      </c>
      <c r="D183" s="3662">
        <f t="shared" si="10"/>
        <v>0</v>
      </c>
      <c r="E183" s="2553"/>
      <c r="F183" s="4456"/>
      <c r="G183" s="4456"/>
      <c r="H183" s="5269"/>
      <c r="I183" s="5270"/>
      <c r="BY183" s="395"/>
      <c r="BZ183" s="395"/>
      <c r="CA183" s="395"/>
      <c r="CB183" s="395"/>
      <c r="CC183" s="395"/>
      <c r="CD183" s="395"/>
      <c r="CE183" s="395"/>
      <c r="CF183" s="395"/>
      <c r="CG183" s="395"/>
      <c r="CH183" s="395"/>
      <c r="CI183" s="395"/>
      <c r="CJ183" s="395"/>
      <c r="CK183" s="395"/>
      <c r="CL183" s="395"/>
      <c r="CM183" s="395"/>
      <c r="CN183" s="395"/>
      <c r="CO183" s="395"/>
      <c r="CP183" s="395"/>
      <c r="CQ183" s="395"/>
      <c r="CR183" s="395"/>
      <c r="CS183" s="395"/>
      <c r="CT183" s="395"/>
      <c r="CU183" s="395"/>
      <c r="CV183" s="395"/>
      <c r="CW183" s="395"/>
      <c r="CX183" s="395"/>
      <c r="CY183" s="395"/>
      <c r="CZ183" s="395"/>
    </row>
    <row r="184" spans="1:104" s="394" customFormat="1" x14ac:dyDescent="0.25">
      <c r="A184" s="7957"/>
      <c r="B184" s="7270" t="s">
        <v>3327</v>
      </c>
      <c r="C184" s="7271"/>
      <c r="D184" s="3662">
        <f t="shared" si="10"/>
        <v>0</v>
      </c>
      <c r="E184" s="5259"/>
      <c r="F184" s="3939"/>
      <c r="G184" s="3939"/>
      <c r="H184" s="5284"/>
      <c r="I184" s="5261"/>
      <c r="BY184" s="395"/>
      <c r="BZ184" s="395"/>
      <c r="CA184" s="395"/>
      <c r="CB184" s="395"/>
      <c r="CC184" s="395"/>
      <c r="CD184" s="395"/>
      <c r="CE184" s="395"/>
      <c r="CF184" s="395"/>
      <c r="CG184" s="395"/>
      <c r="CH184" s="395"/>
      <c r="CI184" s="395"/>
      <c r="CJ184" s="395"/>
      <c r="CK184" s="395"/>
      <c r="CL184" s="395"/>
      <c r="CM184" s="395"/>
      <c r="CN184" s="395"/>
      <c r="CO184" s="395"/>
      <c r="CP184" s="395"/>
      <c r="CQ184" s="395"/>
      <c r="CR184" s="395"/>
      <c r="CS184" s="395"/>
      <c r="CT184" s="395"/>
      <c r="CU184" s="395"/>
      <c r="CV184" s="395"/>
      <c r="CW184" s="395"/>
      <c r="CX184" s="395"/>
      <c r="CY184" s="395"/>
      <c r="CZ184" s="395"/>
    </row>
    <row r="185" spans="1:104" s="394" customFormat="1" x14ac:dyDescent="0.25">
      <c r="A185" s="7957"/>
      <c r="B185" s="7976" t="s">
        <v>3328</v>
      </c>
      <c r="C185" s="7977"/>
      <c r="D185" s="5162">
        <v>0</v>
      </c>
      <c r="E185" s="5265"/>
      <c r="F185" s="5266"/>
      <c r="G185" s="5266"/>
      <c r="H185" s="5285"/>
      <c r="I185" s="5268"/>
      <c r="BY185" s="395"/>
      <c r="BZ185" s="395"/>
      <c r="CA185" s="395"/>
      <c r="CB185" s="395"/>
      <c r="CC185" s="395"/>
      <c r="CD185" s="395"/>
      <c r="CE185" s="395"/>
      <c r="CF185" s="395"/>
      <c r="CG185" s="395"/>
      <c r="CH185" s="395"/>
      <c r="CI185" s="395"/>
      <c r="CJ185" s="395"/>
      <c r="CK185" s="395"/>
      <c r="CL185" s="395"/>
      <c r="CM185" s="395"/>
      <c r="CN185" s="395"/>
      <c r="CO185" s="395"/>
      <c r="CP185" s="395"/>
      <c r="CQ185" s="395"/>
      <c r="CR185" s="395"/>
      <c r="CS185" s="395"/>
      <c r="CT185" s="395"/>
      <c r="CU185" s="395"/>
      <c r="CV185" s="395"/>
      <c r="CW185" s="395"/>
      <c r="CX185" s="395"/>
      <c r="CY185" s="395"/>
      <c r="CZ185" s="395"/>
    </row>
    <row r="186" spans="1:104" s="394" customFormat="1" x14ac:dyDescent="0.25">
      <c r="A186" s="7958"/>
      <c r="B186" s="7978" t="s">
        <v>49</v>
      </c>
      <c r="C186" s="7979"/>
      <c r="D186" s="5286">
        <f>SUM(E186:H186)</f>
        <v>0</v>
      </c>
      <c r="E186" s="5287">
        <f>SUM(E154:E185)</f>
        <v>0</v>
      </c>
      <c r="F186" s="5288">
        <f>SUM(F154:F185)</f>
        <v>0</v>
      </c>
      <c r="G186" s="5288">
        <f>SUM(G154:G185)</f>
        <v>0</v>
      </c>
      <c r="H186" s="5289">
        <f>SUM(H154:H185)</f>
        <v>0</v>
      </c>
      <c r="I186" s="5290">
        <f>SUM(I154:I185)</f>
        <v>0</v>
      </c>
      <c r="J186" s="995"/>
      <c r="BY186" s="395"/>
      <c r="BZ186" s="395"/>
      <c r="CA186" s="395"/>
      <c r="CB186" s="395"/>
      <c r="CC186" s="395"/>
      <c r="CD186" s="395"/>
      <c r="CE186" s="395"/>
      <c r="CF186" s="395"/>
      <c r="CG186" s="395"/>
      <c r="CH186" s="395"/>
      <c r="CI186" s="395"/>
      <c r="CJ186" s="395"/>
      <c r="CK186" s="395"/>
      <c r="CL186" s="395"/>
      <c r="CM186" s="395"/>
      <c r="CN186" s="395"/>
      <c r="CO186" s="395"/>
      <c r="CP186" s="395"/>
      <c r="CQ186" s="395"/>
      <c r="CR186" s="395"/>
      <c r="CS186" s="395"/>
      <c r="CT186" s="395"/>
      <c r="CU186" s="395"/>
      <c r="CV186" s="395"/>
      <c r="CW186" s="395"/>
      <c r="CX186" s="395"/>
      <c r="CY186" s="395"/>
      <c r="CZ186" s="395"/>
    </row>
    <row r="187" spans="1:104" s="240" customFormat="1" x14ac:dyDescent="0.25">
      <c r="A187" s="234" t="s">
        <v>3419</v>
      </c>
      <c r="B187" s="234"/>
      <c r="C187" s="234"/>
      <c r="D187" s="234"/>
      <c r="E187" s="234"/>
      <c r="F187" s="5291"/>
      <c r="G187" s="5291" t="s">
        <v>326</v>
      </c>
      <c r="H187" s="5292"/>
      <c r="I187" s="5292"/>
      <c r="J187" s="5293"/>
      <c r="K187" s="5293"/>
      <c r="L187" s="5293"/>
      <c r="M187" s="5293"/>
      <c r="N187" s="5293"/>
      <c r="O187" s="5293"/>
      <c r="P187" s="5293"/>
      <c r="Q187" s="5293"/>
      <c r="R187" s="5293"/>
      <c r="S187" s="5293"/>
      <c r="T187" s="5293"/>
      <c r="U187" s="5293"/>
      <c r="V187" s="5293"/>
      <c r="W187" s="5293"/>
      <c r="X187" s="5293"/>
      <c r="Y187" s="5294"/>
      <c r="Z187" s="5294"/>
      <c r="AA187" s="5294"/>
      <c r="AB187" s="5294"/>
      <c r="AC187" s="5294"/>
      <c r="AD187" s="5294"/>
      <c r="AE187" s="5294"/>
      <c r="AF187" s="5294"/>
      <c r="AG187" s="5294"/>
      <c r="AH187" s="5294"/>
      <c r="AI187" s="239"/>
      <c r="AJ187" s="239"/>
      <c r="AK187" s="239"/>
      <c r="AL187" s="239"/>
      <c r="AM187" s="239"/>
      <c r="AN187" s="239"/>
      <c r="BY187" s="241"/>
      <c r="BZ187" s="241"/>
      <c r="CA187" s="241"/>
      <c r="CB187" s="241"/>
      <c r="CC187" s="241"/>
      <c r="CD187" s="241"/>
      <c r="CE187" s="241"/>
      <c r="CF187" s="241"/>
      <c r="CG187" s="241"/>
      <c r="CH187" s="241"/>
      <c r="CI187" s="241"/>
      <c r="CJ187" s="241"/>
      <c r="CK187" s="241"/>
      <c r="CL187" s="241"/>
      <c r="CM187" s="241"/>
      <c r="CN187" s="241"/>
      <c r="CO187" s="241"/>
      <c r="CP187" s="241"/>
      <c r="CQ187" s="241"/>
      <c r="CR187" s="241"/>
      <c r="CS187" s="241"/>
      <c r="CT187" s="241"/>
      <c r="CU187" s="241"/>
      <c r="CV187" s="241"/>
      <c r="CW187" s="241"/>
      <c r="CX187" s="241"/>
      <c r="CY187" s="241"/>
      <c r="CZ187" s="241"/>
    </row>
    <row r="188" spans="1:104" s="240" customFormat="1" x14ac:dyDescent="0.25">
      <c r="A188" s="7984" t="s">
        <v>3420</v>
      </c>
      <c r="B188" s="7985" t="s">
        <v>3421</v>
      </c>
      <c r="C188" s="7988" t="s">
        <v>49</v>
      </c>
      <c r="D188" s="7988"/>
      <c r="E188" s="7970"/>
      <c r="F188" s="7972" t="s">
        <v>50</v>
      </c>
      <c r="G188" s="7989"/>
      <c r="H188" s="7989"/>
      <c r="I188" s="7989"/>
      <c r="J188" s="7989"/>
      <c r="K188" s="7989"/>
      <c r="L188" s="7989"/>
      <c r="M188" s="7989"/>
      <c r="N188" s="7989"/>
      <c r="O188" s="7989"/>
      <c r="P188" s="7989"/>
      <c r="Q188" s="7989"/>
      <c r="R188" s="7989"/>
      <c r="S188" s="7989"/>
      <c r="T188" s="7989"/>
      <c r="U188" s="7989"/>
      <c r="V188" s="7989"/>
      <c r="W188" s="7989"/>
      <c r="X188" s="7989"/>
      <c r="Y188" s="7989"/>
      <c r="Z188" s="7989"/>
      <c r="AA188" s="7989"/>
      <c r="AB188" s="7989"/>
      <c r="AC188" s="7989"/>
      <c r="AD188" s="7989"/>
      <c r="AE188" s="7989"/>
      <c r="AF188" s="7989"/>
      <c r="AG188" s="7990"/>
      <c r="AH188" s="7970" t="s">
        <v>421</v>
      </c>
      <c r="BS188" s="241"/>
      <c r="BT188" s="241"/>
      <c r="BU188" s="241"/>
      <c r="BV188" s="241"/>
      <c r="BW188" s="241"/>
      <c r="BX188" s="241"/>
      <c r="BY188" s="241"/>
      <c r="BZ188" s="241"/>
      <c r="CA188" s="241"/>
      <c r="CB188" s="241"/>
      <c r="CC188" s="241"/>
      <c r="CD188" s="241"/>
      <c r="CE188" s="241"/>
      <c r="CF188" s="241"/>
      <c r="CG188" s="241"/>
      <c r="CH188" s="241"/>
      <c r="CI188" s="241"/>
      <c r="CJ188" s="241"/>
      <c r="CK188" s="241"/>
      <c r="CL188" s="241"/>
      <c r="CM188" s="241"/>
      <c r="CN188" s="241"/>
      <c r="CO188" s="241"/>
      <c r="CP188" s="241"/>
      <c r="CQ188" s="241"/>
      <c r="CR188" s="241"/>
      <c r="CS188" s="241"/>
      <c r="CT188" s="241"/>
    </row>
    <row r="189" spans="1:104" s="240" customFormat="1" x14ac:dyDescent="0.25">
      <c r="A189" s="7984"/>
      <c r="B189" s="7986"/>
      <c r="C189" s="6205"/>
      <c r="D189" s="6205"/>
      <c r="E189" s="6598"/>
      <c r="F189" s="7972" t="s">
        <v>18</v>
      </c>
      <c r="G189" s="7973"/>
      <c r="H189" s="7974" t="s">
        <v>19</v>
      </c>
      <c r="I189" s="7975"/>
      <c r="J189" s="7974" t="s">
        <v>20</v>
      </c>
      <c r="K189" s="7975"/>
      <c r="L189" s="7974" t="s">
        <v>21</v>
      </c>
      <c r="M189" s="7975"/>
      <c r="N189" s="7974" t="s">
        <v>22</v>
      </c>
      <c r="O189" s="7975"/>
      <c r="P189" s="7974" t="s">
        <v>23</v>
      </c>
      <c r="Q189" s="7975"/>
      <c r="R189" s="7974" t="s">
        <v>24</v>
      </c>
      <c r="S189" s="7975"/>
      <c r="T189" s="7974" t="s">
        <v>25</v>
      </c>
      <c r="U189" s="7975"/>
      <c r="V189" s="7974" t="s">
        <v>26</v>
      </c>
      <c r="W189" s="7975"/>
      <c r="X189" s="7974" t="s">
        <v>27</v>
      </c>
      <c r="Y189" s="7975"/>
      <c r="Z189" s="7974" t="s">
        <v>28</v>
      </c>
      <c r="AA189" s="7975"/>
      <c r="AB189" s="7974" t="s">
        <v>29</v>
      </c>
      <c r="AC189" s="7975"/>
      <c r="AD189" s="7974" t="s">
        <v>30</v>
      </c>
      <c r="AE189" s="7975"/>
      <c r="AF189" s="7974" t="s">
        <v>504</v>
      </c>
      <c r="AG189" s="7980"/>
      <c r="AH189" s="6598"/>
      <c r="BS189" s="241"/>
      <c r="BT189" s="241"/>
      <c r="BU189" s="241"/>
      <c r="BV189" s="241"/>
      <c r="BW189" s="241"/>
      <c r="BX189" s="241"/>
      <c r="BY189" s="241"/>
      <c r="BZ189" s="241"/>
      <c r="CA189" s="241"/>
      <c r="CB189" s="241"/>
      <c r="CC189" s="241"/>
      <c r="CD189" s="241"/>
      <c r="CE189" s="241"/>
      <c r="CF189" s="241"/>
      <c r="CG189" s="241"/>
      <c r="CH189" s="241"/>
      <c r="CI189" s="241"/>
      <c r="CJ189" s="241"/>
      <c r="CK189" s="241"/>
      <c r="CL189" s="241"/>
      <c r="CM189" s="241"/>
      <c r="CN189" s="241"/>
      <c r="CO189" s="241"/>
      <c r="CP189" s="241"/>
      <c r="CQ189" s="241"/>
      <c r="CR189" s="241"/>
      <c r="CS189" s="241"/>
      <c r="CT189" s="241"/>
    </row>
    <row r="190" spans="1:104" s="240" customFormat="1" x14ac:dyDescent="0.25">
      <c r="A190" s="7984"/>
      <c r="B190" s="7987"/>
      <c r="C190" s="5295" t="s">
        <v>52</v>
      </c>
      <c r="D190" s="5296" t="s">
        <v>53</v>
      </c>
      <c r="E190" s="5297" t="s">
        <v>54</v>
      </c>
      <c r="F190" s="5298" t="s">
        <v>53</v>
      </c>
      <c r="G190" s="5297" t="s">
        <v>54</v>
      </c>
      <c r="H190" s="5298" t="s">
        <v>53</v>
      </c>
      <c r="I190" s="5297" t="s">
        <v>54</v>
      </c>
      <c r="J190" s="5298" t="s">
        <v>53</v>
      </c>
      <c r="K190" s="5297" t="s">
        <v>54</v>
      </c>
      <c r="L190" s="5298" t="s">
        <v>53</v>
      </c>
      <c r="M190" s="5297" t="s">
        <v>54</v>
      </c>
      <c r="N190" s="5298" t="s">
        <v>53</v>
      </c>
      <c r="O190" s="5297" t="s">
        <v>54</v>
      </c>
      <c r="P190" s="5298" t="s">
        <v>53</v>
      </c>
      <c r="Q190" s="5297" t="s">
        <v>54</v>
      </c>
      <c r="R190" s="5298" t="s">
        <v>53</v>
      </c>
      <c r="S190" s="5297" t="s">
        <v>54</v>
      </c>
      <c r="T190" s="5298" t="s">
        <v>53</v>
      </c>
      <c r="U190" s="5297" t="s">
        <v>54</v>
      </c>
      <c r="V190" s="5298" t="s">
        <v>53</v>
      </c>
      <c r="W190" s="5297" t="s">
        <v>54</v>
      </c>
      <c r="X190" s="5298" t="s">
        <v>53</v>
      </c>
      <c r="Y190" s="5297" t="s">
        <v>54</v>
      </c>
      <c r="Z190" s="5298" t="s">
        <v>53</v>
      </c>
      <c r="AA190" s="5297" t="s">
        <v>54</v>
      </c>
      <c r="AB190" s="5298" t="s">
        <v>53</v>
      </c>
      <c r="AC190" s="5297" t="s">
        <v>54</v>
      </c>
      <c r="AD190" s="5298" t="s">
        <v>53</v>
      </c>
      <c r="AE190" s="5297" t="s">
        <v>54</v>
      </c>
      <c r="AF190" s="5298" t="s">
        <v>53</v>
      </c>
      <c r="AG190" s="5299" t="s">
        <v>54</v>
      </c>
      <c r="AH190" s="7971"/>
      <c r="BS190" s="241"/>
      <c r="BT190" s="241"/>
      <c r="BU190" s="241"/>
      <c r="BV190" s="241"/>
      <c r="BW190" s="241"/>
      <c r="BX190" s="241"/>
      <c r="BY190" s="241"/>
      <c r="BZ190" s="241"/>
      <c r="CA190" s="241"/>
      <c r="CB190" s="241"/>
      <c r="CC190" s="241"/>
      <c r="CD190" s="241"/>
      <c r="CE190" s="241"/>
      <c r="CF190" s="241"/>
      <c r="CG190" s="241"/>
      <c r="CH190" s="241"/>
      <c r="CI190" s="241"/>
      <c r="CJ190" s="241"/>
      <c r="CK190" s="241"/>
      <c r="CL190" s="241"/>
      <c r="CM190" s="241"/>
      <c r="CN190" s="241"/>
      <c r="CO190" s="241"/>
      <c r="CP190" s="241"/>
      <c r="CQ190" s="241"/>
      <c r="CR190" s="241"/>
      <c r="CS190" s="241"/>
      <c r="CT190" s="241"/>
    </row>
    <row r="191" spans="1:104" s="240" customFormat="1" x14ac:dyDescent="0.25">
      <c r="A191" s="7981" t="s">
        <v>3422</v>
      </c>
      <c r="B191" s="5300" t="s">
        <v>35</v>
      </c>
      <c r="C191" s="5301">
        <f t="shared" ref="C191:C197" si="11">SUM(D191:E191)</f>
        <v>0</v>
      </c>
      <c r="D191" s="5302">
        <f>+F191+H191+J191+L191+N191+P191+R191+T191+V191+X191+Z191+AB191+AD191+AF191</f>
        <v>0</v>
      </c>
      <c r="E191" s="5303">
        <f>+G191+I191+K191+M191+O191+Q191+S191+U191+W191+Y191+AA191+AC191+AE191+AG191</f>
        <v>0</v>
      </c>
      <c r="F191" s="3340"/>
      <c r="G191" s="3325"/>
      <c r="H191" s="3340"/>
      <c r="I191" s="3325"/>
      <c r="J191" s="3340"/>
      <c r="K191" s="3325"/>
      <c r="L191" s="3340"/>
      <c r="M191" s="3325"/>
      <c r="N191" s="3340"/>
      <c r="O191" s="3325"/>
      <c r="P191" s="3340"/>
      <c r="Q191" s="3325"/>
      <c r="R191" s="3340"/>
      <c r="S191" s="3325"/>
      <c r="T191" s="3340"/>
      <c r="U191" s="3325"/>
      <c r="V191" s="3340"/>
      <c r="W191" s="3325"/>
      <c r="X191" s="3340"/>
      <c r="Y191" s="3325"/>
      <c r="Z191" s="3340"/>
      <c r="AA191" s="3325"/>
      <c r="AB191" s="3340"/>
      <c r="AC191" s="3325"/>
      <c r="AD191" s="3340"/>
      <c r="AE191" s="3325"/>
      <c r="AF191" s="3340"/>
      <c r="AG191" s="5304"/>
      <c r="AH191" s="5305"/>
      <c r="AI191" s="240" t="str">
        <f t="shared" ref="AI191:AI196" si="12">CA191&amp;CB191</f>
        <v/>
      </c>
      <c r="BS191" s="241"/>
      <c r="BT191" s="241"/>
      <c r="BU191" s="241"/>
      <c r="BV191" s="241"/>
      <c r="BW191" s="241"/>
      <c r="BX191" s="241"/>
      <c r="BY191" s="241"/>
      <c r="BZ191" s="241"/>
      <c r="CA191" s="240" t="str">
        <f t="shared" ref="CA191:CA196" si="13">IF(CG191=1,"* No olvide ingresar la columna Beneficiarios (Digite cero si no tiene). ","")</f>
        <v/>
      </c>
      <c r="CB191" s="240" t="str">
        <f t="shared" ref="CB191:CB196" si="14">IF(CH191=1,"* El total de Beneficiarios NO DEBE superar el total por sexo. ","")</f>
        <v/>
      </c>
      <c r="CC191" s="241"/>
      <c r="CD191" s="241"/>
      <c r="CE191" s="241"/>
      <c r="CF191" s="241"/>
      <c r="CG191" s="240">
        <f t="shared" ref="CG191:CG196" si="15">IF(AND(AH191="",C191&lt;&gt;0),1,0)</f>
        <v>0</v>
      </c>
      <c r="CH191" s="240">
        <f t="shared" ref="CH191:CH196" si="16">IF(C191&lt;AH191,1,0)</f>
        <v>0</v>
      </c>
      <c r="CI191" s="241"/>
      <c r="CJ191" s="241"/>
      <c r="CK191" s="241"/>
      <c r="CL191" s="241"/>
      <c r="CM191" s="241"/>
      <c r="CN191" s="241"/>
      <c r="CO191" s="241"/>
      <c r="CP191" s="241"/>
      <c r="CQ191" s="241"/>
      <c r="CR191" s="241"/>
      <c r="CS191" s="241"/>
      <c r="CT191" s="241"/>
    </row>
    <row r="192" spans="1:104" s="240" customFormat="1" x14ac:dyDescent="0.25">
      <c r="A192" s="7982"/>
      <c r="B192" s="5306" t="s">
        <v>87</v>
      </c>
      <c r="C192" s="5307">
        <f t="shared" si="11"/>
        <v>0</v>
      </c>
      <c r="D192" s="996">
        <f t="shared" ref="D192:E197" si="17">+F192+H192+J192+L192+N192+P192+R192+T192+V192+X192+Z192+AB192+AD192+AF192</f>
        <v>0</v>
      </c>
      <c r="E192" s="997">
        <f t="shared" si="17"/>
        <v>0</v>
      </c>
      <c r="F192" s="5308"/>
      <c r="G192" s="5309"/>
      <c r="H192" s="5308"/>
      <c r="I192" s="5309"/>
      <c r="J192" s="5308"/>
      <c r="K192" s="5309"/>
      <c r="L192" s="5308"/>
      <c r="M192" s="5309"/>
      <c r="N192" s="5308"/>
      <c r="O192" s="5309"/>
      <c r="P192" s="5308"/>
      <c r="Q192" s="5309"/>
      <c r="R192" s="5308"/>
      <c r="S192" s="5309"/>
      <c r="T192" s="5308"/>
      <c r="U192" s="5309"/>
      <c r="V192" s="5308"/>
      <c r="W192" s="5309"/>
      <c r="X192" s="5308"/>
      <c r="Y192" s="5309"/>
      <c r="Z192" s="5308"/>
      <c r="AA192" s="5309"/>
      <c r="AB192" s="5308"/>
      <c r="AC192" s="5309"/>
      <c r="AD192" s="5308"/>
      <c r="AE192" s="5309"/>
      <c r="AF192" s="5308"/>
      <c r="AG192" s="5310"/>
      <c r="AH192" s="998"/>
      <c r="AI192" s="240" t="str">
        <f t="shared" si="12"/>
        <v/>
      </c>
      <c r="BS192" s="241"/>
      <c r="BT192" s="241"/>
      <c r="BU192" s="241"/>
      <c r="BV192" s="241"/>
      <c r="BW192" s="241"/>
      <c r="BX192" s="241"/>
      <c r="BY192" s="241"/>
      <c r="BZ192" s="241"/>
      <c r="CA192" s="240" t="str">
        <f t="shared" si="13"/>
        <v/>
      </c>
      <c r="CB192" s="240" t="str">
        <f t="shared" si="14"/>
        <v/>
      </c>
      <c r="CC192" s="241"/>
      <c r="CD192" s="241"/>
      <c r="CE192" s="241"/>
      <c r="CF192" s="241"/>
      <c r="CG192" s="240">
        <f t="shared" si="15"/>
        <v>0</v>
      </c>
      <c r="CH192" s="240">
        <f t="shared" si="16"/>
        <v>0</v>
      </c>
      <c r="CI192" s="241"/>
      <c r="CJ192" s="241"/>
      <c r="CK192" s="241"/>
      <c r="CL192" s="241"/>
      <c r="CM192" s="241"/>
      <c r="CN192" s="241"/>
      <c r="CO192" s="241"/>
      <c r="CP192" s="241"/>
      <c r="CQ192" s="241"/>
      <c r="CR192" s="241"/>
      <c r="CS192" s="241"/>
      <c r="CT192" s="241"/>
    </row>
    <row r="193" spans="1:98" s="240" customFormat="1" x14ac:dyDescent="0.25">
      <c r="A193" s="7982"/>
      <c r="B193" s="1719" t="s">
        <v>92</v>
      </c>
      <c r="C193" s="5307">
        <f t="shared" si="11"/>
        <v>0</v>
      </c>
      <c r="D193" s="996">
        <f t="shared" si="17"/>
        <v>0</v>
      </c>
      <c r="E193" s="997">
        <f t="shared" si="17"/>
        <v>0</v>
      </c>
      <c r="F193" s="5308"/>
      <c r="G193" s="5309"/>
      <c r="H193" s="5308"/>
      <c r="I193" s="5309"/>
      <c r="J193" s="5308"/>
      <c r="K193" s="5309"/>
      <c r="L193" s="5308"/>
      <c r="M193" s="5309"/>
      <c r="N193" s="5308"/>
      <c r="O193" s="5309"/>
      <c r="P193" s="5308"/>
      <c r="Q193" s="5309"/>
      <c r="R193" s="5308"/>
      <c r="S193" s="5309"/>
      <c r="T193" s="5308"/>
      <c r="U193" s="5309"/>
      <c r="V193" s="5308"/>
      <c r="W193" s="5309"/>
      <c r="X193" s="5308"/>
      <c r="Y193" s="5309"/>
      <c r="Z193" s="5308"/>
      <c r="AA193" s="5309"/>
      <c r="AB193" s="5308"/>
      <c r="AC193" s="5309"/>
      <c r="AD193" s="5308"/>
      <c r="AE193" s="5309"/>
      <c r="AF193" s="5308"/>
      <c r="AG193" s="5310"/>
      <c r="AH193" s="998"/>
      <c r="AI193" s="240" t="str">
        <f t="shared" si="12"/>
        <v/>
      </c>
      <c r="BS193" s="241"/>
      <c r="BT193" s="241"/>
      <c r="BU193" s="241"/>
      <c r="BV193" s="241"/>
      <c r="BW193" s="241"/>
      <c r="BX193" s="241"/>
      <c r="BY193" s="241"/>
      <c r="BZ193" s="241"/>
      <c r="CA193" s="240" t="str">
        <f t="shared" si="13"/>
        <v/>
      </c>
      <c r="CB193" s="240" t="str">
        <f t="shared" si="14"/>
        <v/>
      </c>
      <c r="CC193" s="241"/>
      <c r="CD193" s="241"/>
      <c r="CE193" s="241"/>
      <c r="CF193" s="241"/>
      <c r="CG193" s="240">
        <f t="shared" si="15"/>
        <v>0</v>
      </c>
      <c r="CH193" s="240">
        <f t="shared" si="16"/>
        <v>0</v>
      </c>
      <c r="CI193" s="241"/>
      <c r="CJ193" s="241"/>
      <c r="CK193" s="241"/>
      <c r="CL193" s="241"/>
      <c r="CM193" s="241"/>
      <c r="CN193" s="241"/>
      <c r="CO193" s="241"/>
      <c r="CP193" s="241"/>
      <c r="CQ193" s="241"/>
      <c r="CR193" s="241"/>
      <c r="CS193" s="241"/>
      <c r="CT193" s="241"/>
    </row>
    <row r="194" spans="1:98" s="240" customFormat="1" x14ac:dyDescent="0.25">
      <c r="A194" s="7982"/>
      <c r="B194" s="5311" t="s">
        <v>3423</v>
      </c>
      <c r="C194" s="5307">
        <f t="shared" si="11"/>
        <v>0</v>
      </c>
      <c r="D194" s="996">
        <f t="shared" si="17"/>
        <v>0</v>
      </c>
      <c r="E194" s="997">
        <f t="shared" si="17"/>
        <v>0</v>
      </c>
      <c r="F194" s="5308"/>
      <c r="G194" s="5309"/>
      <c r="H194" s="5308"/>
      <c r="I194" s="5309"/>
      <c r="J194" s="5308"/>
      <c r="K194" s="5309"/>
      <c r="L194" s="5308"/>
      <c r="M194" s="5309"/>
      <c r="N194" s="5308"/>
      <c r="O194" s="5309"/>
      <c r="P194" s="5308"/>
      <c r="Q194" s="5309"/>
      <c r="R194" s="5308"/>
      <c r="S194" s="5309"/>
      <c r="T194" s="5308"/>
      <c r="U194" s="5309"/>
      <c r="V194" s="5308"/>
      <c r="W194" s="5309"/>
      <c r="X194" s="5308"/>
      <c r="Y194" s="5309"/>
      <c r="Z194" s="5308"/>
      <c r="AA194" s="5309"/>
      <c r="AB194" s="5308"/>
      <c r="AC194" s="5309"/>
      <c r="AD194" s="5308"/>
      <c r="AE194" s="5309"/>
      <c r="AF194" s="5308"/>
      <c r="AG194" s="5310"/>
      <c r="AH194" s="998"/>
      <c r="AI194" s="240" t="str">
        <f t="shared" si="12"/>
        <v/>
      </c>
      <c r="BS194" s="241"/>
      <c r="BT194" s="241"/>
      <c r="BU194" s="241"/>
      <c r="BV194" s="241"/>
      <c r="BW194" s="241"/>
      <c r="BX194" s="241"/>
      <c r="BY194" s="241"/>
      <c r="BZ194" s="241"/>
      <c r="CA194" s="240" t="str">
        <f t="shared" si="13"/>
        <v/>
      </c>
      <c r="CB194" s="240" t="str">
        <f t="shared" si="14"/>
        <v/>
      </c>
      <c r="CC194" s="241"/>
      <c r="CD194" s="241"/>
      <c r="CE194" s="241"/>
      <c r="CF194" s="241"/>
      <c r="CG194" s="240">
        <f t="shared" si="15"/>
        <v>0</v>
      </c>
      <c r="CH194" s="240">
        <f t="shared" si="16"/>
        <v>0</v>
      </c>
      <c r="CI194" s="241"/>
      <c r="CJ194" s="241"/>
      <c r="CK194" s="241"/>
      <c r="CL194" s="241"/>
      <c r="CM194" s="241"/>
      <c r="CN194" s="241"/>
      <c r="CO194" s="241"/>
      <c r="CP194" s="241"/>
      <c r="CQ194" s="241"/>
      <c r="CR194" s="241"/>
      <c r="CS194" s="241"/>
      <c r="CT194" s="241"/>
    </row>
    <row r="195" spans="1:98" s="240" customFormat="1" x14ac:dyDescent="0.25">
      <c r="A195" s="7982"/>
      <c r="B195" s="5306" t="s">
        <v>88</v>
      </c>
      <c r="C195" s="5312">
        <f t="shared" si="11"/>
        <v>0</v>
      </c>
      <c r="D195" s="5302">
        <f t="shared" si="17"/>
        <v>0</v>
      </c>
      <c r="E195" s="5303">
        <f t="shared" si="17"/>
        <v>0</v>
      </c>
      <c r="F195" s="3340"/>
      <c r="G195" s="3325"/>
      <c r="H195" s="3340"/>
      <c r="I195" s="3325"/>
      <c r="J195" s="3340"/>
      <c r="K195" s="3325"/>
      <c r="L195" s="3340"/>
      <c r="M195" s="3325"/>
      <c r="N195" s="3340"/>
      <c r="O195" s="3325"/>
      <c r="P195" s="3340"/>
      <c r="Q195" s="3325"/>
      <c r="R195" s="3340"/>
      <c r="S195" s="3325"/>
      <c r="T195" s="3340"/>
      <c r="U195" s="3325"/>
      <c r="V195" s="3340"/>
      <c r="W195" s="3325"/>
      <c r="X195" s="3340"/>
      <c r="Y195" s="3325"/>
      <c r="Z195" s="3340"/>
      <c r="AA195" s="3325"/>
      <c r="AB195" s="3340"/>
      <c r="AC195" s="3325"/>
      <c r="AD195" s="3340"/>
      <c r="AE195" s="3325"/>
      <c r="AF195" s="3340"/>
      <c r="AG195" s="5304"/>
      <c r="AH195" s="5313"/>
      <c r="AI195" s="240" t="str">
        <f t="shared" si="12"/>
        <v/>
      </c>
      <c r="BS195" s="241"/>
      <c r="BT195" s="241"/>
      <c r="BU195" s="241"/>
      <c r="BV195" s="241"/>
      <c r="BW195" s="241"/>
      <c r="BX195" s="241"/>
      <c r="BY195" s="241"/>
      <c r="BZ195" s="241"/>
      <c r="CA195" s="240" t="str">
        <f t="shared" si="13"/>
        <v/>
      </c>
      <c r="CB195" s="240" t="str">
        <f t="shared" si="14"/>
        <v/>
      </c>
      <c r="CC195" s="241"/>
      <c r="CD195" s="241"/>
      <c r="CE195" s="241"/>
      <c r="CF195" s="241"/>
      <c r="CG195" s="240">
        <f t="shared" si="15"/>
        <v>0</v>
      </c>
      <c r="CH195" s="240">
        <f t="shared" si="16"/>
        <v>0</v>
      </c>
      <c r="CI195" s="241"/>
      <c r="CJ195" s="241"/>
      <c r="CK195" s="241"/>
      <c r="CL195" s="241"/>
      <c r="CM195" s="241"/>
      <c r="CN195" s="241"/>
      <c r="CO195" s="241"/>
      <c r="CP195" s="241"/>
      <c r="CQ195" s="241"/>
      <c r="CR195" s="241"/>
      <c r="CS195" s="241"/>
      <c r="CT195" s="241"/>
    </row>
    <row r="196" spans="1:98" s="240" customFormat="1" x14ac:dyDescent="0.25">
      <c r="A196" s="7983"/>
      <c r="B196" s="5314" t="s">
        <v>495</v>
      </c>
      <c r="C196" s="5312">
        <f t="shared" si="11"/>
        <v>0</v>
      </c>
      <c r="D196" s="5302">
        <f>+F196+H196+J196+L196+N196+P196+R196+T196+V196+X196+Z196+AB196+AD196+AF196</f>
        <v>0</v>
      </c>
      <c r="E196" s="5303">
        <f>+G196+I196+K196+M196+O196+Q196+S196+U196+W196+Y196+AA196+AC196+AE196+AG196</f>
        <v>0</v>
      </c>
      <c r="F196" s="3348"/>
      <c r="G196" s="3354"/>
      <c r="H196" s="3348"/>
      <c r="I196" s="3354"/>
      <c r="J196" s="3348"/>
      <c r="K196" s="3354"/>
      <c r="L196" s="3348"/>
      <c r="M196" s="3354"/>
      <c r="N196" s="3348"/>
      <c r="O196" s="3354"/>
      <c r="P196" s="3348"/>
      <c r="Q196" s="3354"/>
      <c r="R196" s="3348"/>
      <c r="S196" s="3354"/>
      <c r="T196" s="3348"/>
      <c r="U196" s="3354"/>
      <c r="V196" s="3348"/>
      <c r="W196" s="3354"/>
      <c r="X196" s="3348"/>
      <c r="Y196" s="3354"/>
      <c r="Z196" s="3348"/>
      <c r="AA196" s="3354"/>
      <c r="AB196" s="3348"/>
      <c r="AC196" s="3354"/>
      <c r="AD196" s="3348"/>
      <c r="AE196" s="3354"/>
      <c r="AF196" s="3348"/>
      <c r="AG196" s="5315"/>
      <c r="AH196" s="5316"/>
      <c r="AI196" s="240" t="str">
        <f t="shared" si="12"/>
        <v/>
      </c>
      <c r="BS196" s="241"/>
      <c r="BT196" s="241"/>
      <c r="BU196" s="241"/>
      <c r="BV196" s="241"/>
      <c r="BW196" s="241"/>
      <c r="BX196" s="241"/>
      <c r="BY196" s="241"/>
      <c r="BZ196" s="241"/>
      <c r="CA196" s="240" t="str">
        <f t="shared" si="13"/>
        <v/>
      </c>
      <c r="CB196" s="240" t="str">
        <f t="shared" si="14"/>
        <v/>
      </c>
      <c r="CC196" s="241"/>
      <c r="CD196" s="241"/>
      <c r="CE196" s="241"/>
      <c r="CF196" s="241"/>
      <c r="CG196" s="240">
        <f t="shared" si="15"/>
        <v>0</v>
      </c>
      <c r="CH196" s="240">
        <f t="shared" si="16"/>
        <v>0</v>
      </c>
      <c r="CI196" s="241"/>
      <c r="CJ196" s="241"/>
      <c r="CK196" s="241"/>
      <c r="CL196" s="241"/>
      <c r="CM196" s="241"/>
      <c r="CN196" s="241"/>
      <c r="CO196" s="241"/>
      <c r="CP196" s="241"/>
      <c r="CQ196" s="241"/>
      <c r="CR196" s="241"/>
      <c r="CS196" s="241"/>
      <c r="CT196" s="241"/>
    </row>
    <row r="197" spans="1:98" s="179" customFormat="1" x14ac:dyDescent="0.25">
      <c r="A197" s="5317" t="s">
        <v>3424</v>
      </c>
      <c r="B197" s="5318" t="s">
        <v>3425</v>
      </c>
      <c r="C197" s="5319">
        <f t="shared" si="11"/>
        <v>0</v>
      </c>
      <c r="D197" s="5320">
        <f t="shared" si="17"/>
        <v>0</v>
      </c>
      <c r="E197" s="5321">
        <f t="shared" si="17"/>
        <v>0</v>
      </c>
      <c r="F197" s="5322"/>
      <c r="G197" s="5323"/>
      <c r="H197" s="5322"/>
      <c r="I197" s="5323"/>
      <c r="J197" s="5322"/>
      <c r="K197" s="5323"/>
      <c r="L197" s="5322"/>
      <c r="M197" s="5323"/>
      <c r="N197" s="5322"/>
      <c r="O197" s="5323"/>
      <c r="P197" s="5322"/>
      <c r="Q197" s="5323"/>
      <c r="R197" s="5322"/>
      <c r="S197" s="5323"/>
      <c r="T197" s="5322"/>
      <c r="U197" s="5323"/>
      <c r="V197" s="5322"/>
      <c r="W197" s="5323"/>
      <c r="X197" s="5322"/>
      <c r="Y197" s="5323"/>
      <c r="Z197" s="5322"/>
      <c r="AA197" s="5323"/>
      <c r="AB197" s="5322"/>
      <c r="AC197" s="5323"/>
      <c r="AD197" s="5322"/>
      <c r="AE197" s="5323"/>
      <c r="AF197" s="5322"/>
      <c r="AG197" s="5324"/>
      <c r="AH197" s="5325"/>
    </row>
    <row r="198" spans="1:98" x14ac:dyDescent="0.25">
      <c r="BT198" s="131"/>
      <c r="BU198" s="131"/>
      <c r="BV198" s="131"/>
      <c r="BW198" s="131"/>
      <c r="BX198" s="131"/>
      <c r="BY198" s="131"/>
      <c r="BZ198" s="131"/>
      <c r="CA198" s="131"/>
      <c r="CB198" s="131"/>
      <c r="CC198" s="131"/>
      <c r="CD198" s="131"/>
      <c r="CE198" s="131"/>
      <c r="CF198" s="131"/>
      <c r="CG198" s="131"/>
      <c r="CH198" s="131"/>
      <c r="CI198" s="131"/>
      <c r="CJ198" s="131"/>
      <c r="CK198" s="131"/>
      <c r="CL198" s="131"/>
      <c r="CM198" s="131"/>
      <c r="CN198" s="131"/>
      <c r="CO198" s="131"/>
    </row>
    <row r="199" spans="1:98" x14ac:dyDescent="0.25">
      <c r="BT199" s="131"/>
      <c r="BU199" s="131"/>
      <c r="BV199" s="131"/>
      <c r="BW199" s="131"/>
      <c r="BX199" s="131"/>
      <c r="BY199" s="131"/>
      <c r="BZ199" s="131"/>
      <c r="CA199" s="131"/>
      <c r="CB199" s="131"/>
      <c r="CC199" s="131"/>
      <c r="CD199" s="131"/>
      <c r="CE199" s="131"/>
      <c r="CF199" s="131"/>
      <c r="CG199" s="131"/>
      <c r="CH199" s="131"/>
      <c r="CI199" s="131"/>
      <c r="CJ199" s="131"/>
      <c r="CK199" s="131"/>
      <c r="CL199" s="131"/>
      <c r="CM199" s="131"/>
      <c r="CN199" s="131"/>
      <c r="CO199" s="131"/>
    </row>
    <row r="200" spans="1:98" x14ac:dyDescent="0.25">
      <c r="BT200" s="131"/>
      <c r="BU200" s="131"/>
      <c r="BV200" s="131"/>
      <c r="BW200" s="131"/>
      <c r="BX200" s="131"/>
      <c r="BY200" s="131"/>
      <c r="BZ200" s="131"/>
      <c r="CA200" s="131"/>
      <c r="CB200" s="131"/>
      <c r="CC200" s="131"/>
      <c r="CD200" s="131"/>
      <c r="CE200" s="131"/>
      <c r="CF200" s="131"/>
      <c r="CG200" s="131"/>
      <c r="CH200" s="131"/>
      <c r="CI200" s="131"/>
      <c r="CJ200" s="131"/>
      <c r="CK200" s="131"/>
      <c r="CL200" s="131"/>
      <c r="CM200" s="131"/>
      <c r="CN200" s="131"/>
      <c r="CO200" s="131"/>
    </row>
  </sheetData>
  <mergeCells count="148">
    <mergeCell ref="A191:A196"/>
    <mergeCell ref="P189:Q189"/>
    <mergeCell ref="R189:S189"/>
    <mergeCell ref="T189:U189"/>
    <mergeCell ref="V189:W189"/>
    <mergeCell ref="X189:Y189"/>
    <mergeCell ref="Z189:AA189"/>
    <mergeCell ref="A188:A190"/>
    <mergeCell ref="B188:B190"/>
    <mergeCell ref="C188:E189"/>
    <mergeCell ref="F188:AG188"/>
    <mergeCell ref="AH188:AH190"/>
    <mergeCell ref="F189:G189"/>
    <mergeCell ref="H189:I189"/>
    <mergeCell ref="J189:K189"/>
    <mergeCell ref="L189:M189"/>
    <mergeCell ref="N189:O189"/>
    <mergeCell ref="B179:C179"/>
    <mergeCell ref="B180:C180"/>
    <mergeCell ref="B181:B183"/>
    <mergeCell ref="B184:C184"/>
    <mergeCell ref="B185:C185"/>
    <mergeCell ref="B186:C186"/>
    <mergeCell ref="AB189:AC189"/>
    <mergeCell ref="AD189:AE189"/>
    <mergeCell ref="AF189:AG189"/>
    <mergeCell ref="A136:B143"/>
    <mergeCell ref="A144:B151"/>
    <mergeCell ref="A153:C153"/>
    <mergeCell ref="A154:A186"/>
    <mergeCell ref="B154:C154"/>
    <mergeCell ref="B155:B158"/>
    <mergeCell ref="B159:C159"/>
    <mergeCell ref="B160:C160"/>
    <mergeCell ref="B161:C161"/>
    <mergeCell ref="B168:B170"/>
    <mergeCell ref="B171:B173"/>
    <mergeCell ref="B174:C174"/>
    <mergeCell ref="B175:B176"/>
    <mergeCell ref="B177:C177"/>
    <mergeCell ref="B178:C178"/>
    <mergeCell ref="B162:C162"/>
    <mergeCell ref="B163:C163"/>
    <mergeCell ref="B164:C164"/>
    <mergeCell ref="B165:C165"/>
    <mergeCell ref="B166:C166"/>
    <mergeCell ref="B167:C167"/>
    <mergeCell ref="E134:N134"/>
    <mergeCell ref="A106:B108"/>
    <mergeCell ref="A109:B111"/>
    <mergeCell ref="A112:B114"/>
    <mergeCell ref="A119:A120"/>
    <mergeCell ref="B119:I119"/>
    <mergeCell ref="A124:A125"/>
    <mergeCell ref="B124:M124"/>
    <mergeCell ref="H98:U98"/>
    <mergeCell ref="O134:P134"/>
    <mergeCell ref="A134:C135"/>
    <mergeCell ref="D134:D135"/>
    <mergeCell ref="V98:V99"/>
    <mergeCell ref="W98:W99"/>
    <mergeCell ref="A100:C100"/>
    <mergeCell ref="A104:C105"/>
    <mergeCell ref="D104:D105"/>
    <mergeCell ref="E104:J104"/>
    <mergeCell ref="K104:L104"/>
    <mergeCell ref="A129:A130"/>
    <mergeCell ref="B129:B130"/>
    <mergeCell ref="C129:F129"/>
    <mergeCell ref="G129:G130"/>
    <mergeCell ref="H129:H130"/>
    <mergeCell ref="A95:C95"/>
    <mergeCell ref="A96:C96"/>
    <mergeCell ref="A98:C99"/>
    <mergeCell ref="D98:D99"/>
    <mergeCell ref="E98:E99"/>
    <mergeCell ref="A88:C88"/>
    <mergeCell ref="E88:F88"/>
    <mergeCell ref="A89:C89"/>
    <mergeCell ref="E89:F89"/>
    <mergeCell ref="A90:C90"/>
    <mergeCell ref="A92:C93"/>
    <mergeCell ref="D92:D93"/>
    <mergeCell ref="E92:E93"/>
    <mergeCell ref="F98:G98"/>
    <mergeCell ref="A87:C87"/>
    <mergeCell ref="E87:F87"/>
    <mergeCell ref="B71:C71"/>
    <mergeCell ref="B72:B73"/>
    <mergeCell ref="B74:C74"/>
    <mergeCell ref="B75:C75"/>
    <mergeCell ref="B76:C76"/>
    <mergeCell ref="B77:C77"/>
    <mergeCell ref="A94:C94"/>
    <mergeCell ref="B61:C61"/>
    <mergeCell ref="B62:C62"/>
    <mergeCell ref="B63:C63"/>
    <mergeCell ref="B64:C64"/>
    <mergeCell ref="B65:B67"/>
    <mergeCell ref="B68:B70"/>
    <mergeCell ref="B48:C48"/>
    <mergeCell ref="A50:C50"/>
    <mergeCell ref="A51:A85"/>
    <mergeCell ref="B51:C51"/>
    <mergeCell ref="B52:B55"/>
    <mergeCell ref="B56:C56"/>
    <mergeCell ref="B57:C57"/>
    <mergeCell ref="B58:C58"/>
    <mergeCell ref="B59:C59"/>
    <mergeCell ref="B60:C60"/>
    <mergeCell ref="B78:B82"/>
    <mergeCell ref="B83:C83"/>
    <mergeCell ref="B84:C84"/>
    <mergeCell ref="B85:C85"/>
    <mergeCell ref="B40:C40"/>
    <mergeCell ref="B41:B45"/>
    <mergeCell ref="B46:C46"/>
    <mergeCell ref="B47:C47"/>
    <mergeCell ref="B27:C27"/>
    <mergeCell ref="B28:B30"/>
    <mergeCell ref="B31:B33"/>
    <mergeCell ref="B34:C34"/>
    <mergeCell ref="B35:B36"/>
    <mergeCell ref="B37:C37"/>
    <mergeCell ref="AG9:AG10"/>
    <mergeCell ref="AH9:AH10"/>
    <mergeCell ref="A11:A48"/>
    <mergeCell ref="B11:C11"/>
    <mergeCell ref="B12:B15"/>
    <mergeCell ref="B16:C16"/>
    <mergeCell ref="B17:C17"/>
    <mergeCell ref="A6:O6"/>
    <mergeCell ref="A9:C10"/>
    <mergeCell ref="D9:D10"/>
    <mergeCell ref="E9:I9"/>
    <mergeCell ref="J9:X9"/>
    <mergeCell ref="Y9:AA9"/>
    <mergeCell ref="B18:C18"/>
    <mergeCell ref="B19:C19"/>
    <mergeCell ref="B20:B23"/>
    <mergeCell ref="B24:C24"/>
    <mergeCell ref="B25:C25"/>
    <mergeCell ref="B26:C26"/>
    <mergeCell ref="AB9:AD9"/>
    <mergeCell ref="AE9:AE10"/>
    <mergeCell ref="AF9:AF10"/>
    <mergeCell ref="B38:C38"/>
    <mergeCell ref="B39:C39"/>
  </mergeCells>
  <dataValidations count="8">
    <dataValidation type="decimal" prompt="Error - Favor ingresar Números." sqref="N136:N140">
      <formula1>0</formula1>
      <formula2>1E+29</formula2>
    </dataValidation>
    <dataValidation type="decimal" allowBlank="1" prompt="Error - Favor ingresar Números." sqref="L136:M140 K136:K139 F144:N144 G145:N145 H146:N146 I147:N147 L148:N150 J149:K151 E151:I151 E145 E146:F150 G147:G148 H148">
      <formula1>0</formula1>
      <formula2>1E+29</formula2>
    </dataValidation>
    <dataValidation allowBlank="1" sqref="F136:J136 G137:J137 H138:J138 I139:J139 E137 E138:F138 E139:G139 E140:H140 E141:F143 G143:K143 J141:N142"/>
    <dataValidation allowBlank="1" showInputMessage="1" showErrorMessage="1" error="Valor no Permitido" sqref="B20 C20:C23 B26 B61:C61 B63 AC10:AD48 AB9:AB48 Y11:Y48 Z10:AA48 AE11:AE48 AG9:AH10 AF9 AF11:AH49 D186:D187 D130:F130 D131:H132 A129:C132 C153:C165 A153:B186 C167:C192 B187:B192 AI192:XFD200 A198:AH200 CJ191:XFD191 Q133:XFD187 AH188:XFD190 AH191:CH191 J152:P187 B193:E197 A197 D188:E192 AH192:AH197 F188:F197 G189:AG197 A187:A191 E153:I187 D153 H129:H130 G129"/>
    <dataValidation allowBlank="1" showInputMessage="1" showErrorMessage="1" errorTitle="Error de ingreso" error="Debe ingresar sólo números." sqref="A1:A5"/>
    <dataValidation type="textLength" showInputMessage="1" showErrorMessage="1" errorTitle="ERROR" error="Por favor ingrese solo Números." sqref="D35:D36 D72:D73 D48:D50 A97:C99 C24 D1:D9 B27:B52 A103:A119 C103:C118 G99:I118 D175:D176 A121:A124 J99:J123 L99:M123 C120:I123 V98:W98 C1:C19 B16:B19 C48:C60 B56:B60 B62:C62 B24:B25 AE9:AE10 B6:B12 Y9:Y10 AF1:AH8 C27:C44 AF49:XFD49 AI1:XFD48 C83 C64:C81 C125:H128 B103:B128 A126:A128 I125:M132 N99:U132 V100:W132 A201:XFD1048576 AF51:AH132 AI50:XFD132 X86:X132 E1:F118 A6:A93 L1:X97 K1:K123 C85:C93 B64:B93 D85:D87 G1:J97 D91:D118">
      <formula1>0</formula1>
      <formula2>5000</formula2>
    </dataValidation>
    <dataValidation allowBlank="1" showInputMessage="1" showErrorMessage="1" errorTitle="Error" error="Por favor ingrese números enteros" sqref="D74 D11:D34 D37:D47 D81:D82 D154:D160 D177 D88:D90"/>
    <dataValidation type="whole" allowBlank="1" showInputMessage="1" showErrorMessage="1" errorTitle="Error" error="Por favor ingrese números enteros" sqref="D178:D185 D51:D71 D83:D84 D75:D80 D161:D174">
      <formula1>0</formula1>
      <formula2>1000000000</formula2>
    </dataValidation>
  </dataValidations>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37"/>
  <sheetViews>
    <sheetView topLeftCell="A10" workbookViewId="0">
      <selection activeCell="B12" sqref="B12"/>
    </sheetView>
  </sheetViews>
  <sheetFormatPr baseColWidth="10" defaultColWidth="9.140625" defaultRowHeight="15" x14ac:dyDescent="0.25"/>
  <cols>
    <col min="1" max="1" width="37.42578125" customWidth="1"/>
    <col min="2" max="2" width="12.140625" bestFit="1" customWidth="1"/>
    <col min="5" max="6" width="10" customWidth="1"/>
    <col min="33" max="34" width="9.85546875" customWidth="1"/>
  </cols>
  <sheetData>
    <row r="1" spans="1:33" x14ac:dyDescent="0.25">
      <c r="A1" s="85" t="s">
        <v>0</v>
      </c>
      <c r="B1" s="245"/>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row>
    <row r="2" spans="1:33" x14ac:dyDescent="0.25">
      <c r="A2" s="85" t="s">
        <v>127</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row>
    <row r="3" spans="1:33" x14ac:dyDescent="0.25">
      <c r="A3" s="85" t="s">
        <v>128</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row>
    <row r="4" spans="1:33" x14ac:dyDescent="0.25">
      <c r="A4" s="85" t="s">
        <v>129</v>
      </c>
      <c r="B4" s="245"/>
      <c r="C4" s="245"/>
      <c r="D4" s="245"/>
      <c r="E4" s="245"/>
      <c r="F4" s="245"/>
      <c r="G4" s="245"/>
      <c r="H4" s="245"/>
      <c r="I4" s="245"/>
      <c r="J4" s="245"/>
      <c r="K4" s="245"/>
      <c r="L4" s="245"/>
      <c r="M4" s="245"/>
      <c r="N4" s="245"/>
      <c r="O4" s="245"/>
      <c r="P4" s="245"/>
      <c r="Q4" s="245"/>
      <c r="R4" s="245"/>
      <c r="S4" s="245"/>
      <c r="T4" s="245"/>
      <c r="U4" s="245"/>
      <c r="V4" s="245"/>
      <c r="W4" s="245"/>
      <c r="X4" s="245"/>
      <c r="Y4" s="245"/>
      <c r="Z4" s="245"/>
      <c r="AA4" s="245"/>
      <c r="AB4" s="245"/>
      <c r="AC4" s="245"/>
      <c r="AD4" s="245"/>
      <c r="AE4" s="245"/>
      <c r="AF4" s="245"/>
      <c r="AG4" s="245"/>
    </row>
    <row r="5" spans="1:33" x14ac:dyDescent="0.25">
      <c r="A5" s="85" t="s">
        <v>130</v>
      </c>
      <c r="B5" s="245"/>
      <c r="C5" s="245"/>
      <c r="D5" s="245"/>
      <c r="E5" s="245"/>
      <c r="F5" s="245"/>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s="245"/>
      <c r="AG5" s="245"/>
    </row>
    <row r="6" spans="1:33" ht="19.5" x14ac:dyDescent="0.25">
      <c r="A6" s="6169" t="s">
        <v>131</v>
      </c>
      <c r="B6" s="6169"/>
      <c r="C6" s="6169"/>
      <c r="D6" s="6169"/>
      <c r="E6" s="6169"/>
      <c r="F6" s="6169"/>
      <c r="G6" s="6169"/>
      <c r="H6" s="6169"/>
      <c r="I6" s="6169"/>
      <c r="J6" s="6169"/>
      <c r="K6" s="6169"/>
      <c r="L6" s="6169"/>
      <c r="M6" s="6169"/>
      <c r="N6" s="6169"/>
      <c r="O6" s="6169"/>
      <c r="P6" s="6169"/>
      <c r="Q6" s="6169"/>
      <c r="R6" s="6169"/>
      <c r="S6" s="6169"/>
      <c r="T6" s="6169"/>
      <c r="U6" s="6169"/>
      <c r="V6" s="6169"/>
      <c r="W6" s="6169"/>
      <c r="X6" s="6169"/>
      <c r="Y6" s="6169"/>
      <c r="Z6" s="6169"/>
      <c r="AA6" s="6169"/>
      <c r="AB6" s="6169"/>
      <c r="AC6" s="6169"/>
      <c r="AD6" s="6169"/>
      <c r="AE6" s="459"/>
      <c r="AF6" s="250"/>
      <c r="AG6" s="245"/>
    </row>
    <row r="7" spans="1:33" ht="19.5" x14ac:dyDescent="0.25">
      <c r="A7" s="89"/>
      <c r="B7" s="89"/>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459"/>
      <c r="AF7" s="250"/>
      <c r="AG7" s="245"/>
    </row>
    <row r="8" spans="1:33" ht="15.75" x14ac:dyDescent="0.25">
      <c r="A8" s="253" t="s">
        <v>132</v>
      </c>
      <c r="B8" s="254"/>
      <c r="C8" s="254"/>
      <c r="D8" s="254"/>
      <c r="E8" s="254"/>
      <c r="F8" s="254"/>
      <c r="G8" s="254"/>
      <c r="H8" s="254"/>
      <c r="I8" s="254"/>
      <c r="J8" s="254"/>
      <c r="K8" s="254"/>
      <c r="L8" s="254"/>
      <c r="M8" s="254"/>
      <c r="N8" s="254"/>
      <c r="O8" s="254"/>
      <c r="P8" s="254"/>
      <c r="Q8" s="252"/>
      <c r="R8" s="252"/>
      <c r="S8" s="252"/>
      <c r="T8" s="252"/>
      <c r="U8" s="252"/>
      <c r="V8" s="252"/>
      <c r="W8" s="252"/>
      <c r="X8" s="252"/>
      <c r="Y8" s="252"/>
      <c r="Z8" s="252"/>
      <c r="AA8" s="252"/>
      <c r="AB8" s="252"/>
      <c r="AC8" s="252"/>
      <c r="AD8" s="252"/>
      <c r="AE8" s="252"/>
      <c r="AF8" s="250"/>
      <c r="AG8" s="245"/>
    </row>
    <row r="9" spans="1:33" ht="15" customHeight="1" x14ac:dyDescent="0.25">
      <c r="A9" s="6233" t="s">
        <v>4</v>
      </c>
      <c r="B9" s="6227" t="s">
        <v>49</v>
      </c>
      <c r="C9" s="6235"/>
      <c r="D9" s="6236"/>
      <c r="E9" s="6240" t="s">
        <v>133</v>
      </c>
      <c r="F9" s="6242" t="s">
        <v>134</v>
      </c>
      <c r="G9" s="250"/>
      <c r="H9" s="250"/>
      <c r="I9" s="250"/>
      <c r="J9" s="250"/>
      <c r="K9" s="250"/>
      <c r="L9" s="250"/>
      <c r="M9" s="250"/>
      <c r="N9" s="250"/>
      <c r="O9" s="250"/>
      <c r="P9" s="250"/>
      <c r="Q9" s="250"/>
      <c r="R9" s="250"/>
      <c r="S9" s="250"/>
      <c r="T9" s="250"/>
      <c r="U9" s="250"/>
      <c r="V9" s="250"/>
      <c r="W9" s="250"/>
      <c r="X9" s="250"/>
      <c r="Y9" s="250"/>
      <c r="Z9" s="250"/>
      <c r="AA9" s="250"/>
      <c r="AB9" s="250"/>
      <c r="AC9" s="250"/>
      <c r="AD9" s="250"/>
      <c r="AE9" s="245"/>
      <c r="AF9" s="245"/>
      <c r="AG9" s="245"/>
    </row>
    <row r="10" spans="1:33" x14ac:dyDescent="0.25">
      <c r="A10" s="6234"/>
      <c r="B10" s="1776" t="s">
        <v>52</v>
      </c>
      <c r="C10" s="1777" t="s">
        <v>53</v>
      </c>
      <c r="D10" s="1778" t="s">
        <v>54</v>
      </c>
      <c r="E10" s="6241"/>
      <c r="F10" s="6243"/>
      <c r="G10" s="250"/>
      <c r="H10" s="250"/>
      <c r="I10" s="250"/>
      <c r="J10" s="250"/>
      <c r="K10" s="250"/>
      <c r="L10" s="250"/>
      <c r="M10" s="250"/>
      <c r="N10" s="250"/>
      <c r="O10" s="250"/>
      <c r="P10" s="250"/>
      <c r="Q10" s="250"/>
      <c r="R10" s="250"/>
      <c r="S10" s="250"/>
      <c r="T10" s="250"/>
      <c r="U10" s="250"/>
      <c r="V10" s="250"/>
      <c r="W10" s="250"/>
      <c r="X10" s="250"/>
      <c r="Y10" s="250"/>
      <c r="Z10" s="250"/>
      <c r="AA10" s="250"/>
      <c r="AB10" s="250"/>
      <c r="AC10" s="250"/>
      <c r="AD10" s="250"/>
      <c r="AE10" s="245"/>
      <c r="AF10" s="245"/>
      <c r="AG10" s="245"/>
    </row>
    <row r="11" spans="1:33" x14ac:dyDescent="0.25">
      <c r="A11" s="1779" t="s">
        <v>118</v>
      </c>
      <c r="B11" s="1741">
        <f>SUM(B12:B17)</f>
        <v>0</v>
      </c>
      <c r="C11" s="1780">
        <f>SUM(C12:C17)</f>
        <v>0</v>
      </c>
      <c r="D11" s="1744">
        <f>SUM(D12:D17)</f>
        <v>0</v>
      </c>
      <c r="E11" s="1781">
        <f>SUM(E12:E17)</f>
        <v>0</v>
      </c>
      <c r="F11" s="1782">
        <f>SUM(F12:F17)</f>
        <v>0</v>
      </c>
      <c r="G11" s="250"/>
      <c r="H11" s="250"/>
      <c r="I11" s="250"/>
      <c r="J11" s="250"/>
      <c r="K11" s="250"/>
      <c r="L11" s="250"/>
      <c r="M11" s="250"/>
      <c r="N11" s="250"/>
      <c r="O11" s="250"/>
      <c r="P11" s="250"/>
      <c r="Q11" s="250"/>
      <c r="R11" s="250"/>
      <c r="S11" s="250"/>
      <c r="T11" s="250"/>
      <c r="U11" s="250"/>
      <c r="V11" s="250"/>
      <c r="W11" s="250"/>
      <c r="X11" s="249"/>
      <c r="Y11" s="249"/>
      <c r="Z11" s="249"/>
      <c r="AA11" s="249"/>
      <c r="AB11" s="249"/>
      <c r="AC11" s="249"/>
      <c r="AD11" s="250"/>
      <c r="AE11" s="245"/>
      <c r="AF11" s="245"/>
      <c r="AG11" s="245"/>
    </row>
    <row r="12" spans="1:33" x14ac:dyDescent="0.25">
      <c r="A12" s="458" t="s">
        <v>135</v>
      </c>
      <c r="B12" s="1602">
        <f t="shared" ref="B12:B17" si="0">SUM(C12:D12)</f>
        <v>0</v>
      </c>
      <c r="C12" s="266"/>
      <c r="D12" s="1222"/>
      <c r="E12" s="457"/>
      <c r="F12" s="1451"/>
      <c r="G12" s="291"/>
      <c r="H12" s="250"/>
      <c r="I12" s="250"/>
      <c r="J12" s="250"/>
      <c r="K12" s="250"/>
      <c r="L12" s="250"/>
      <c r="M12" s="250"/>
      <c r="N12" s="250"/>
      <c r="O12" s="250"/>
      <c r="P12" s="250"/>
      <c r="Q12" s="250"/>
      <c r="R12" s="250"/>
      <c r="S12" s="250"/>
      <c r="T12" s="250"/>
      <c r="U12" s="250"/>
      <c r="V12" s="250"/>
      <c r="W12" s="250"/>
      <c r="X12" s="250"/>
      <c r="Y12" s="250"/>
      <c r="Z12" s="250"/>
      <c r="AA12" s="250"/>
      <c r="AB12" s="250"/>
      <c r="AC12" s="250"/>
      <c r="AD12" s="250"/>
      <c r="AE12" s="245"/>
      <c r="AF12" s="245"/>
      <c r="AG12" s="245"/>
    </row>
    <row r="13" spans="1:33" x14ac:dyDescent="0.25">
      <c r="A13" s="1783" t="s">
        <v>136</v>
      </c>
      <c r="B13" s="1602">
        <f t="shared" si="0"/>
        <v>0</v>
      </c>
      <c r="C13" s="1583"/>
      <c r="D13" s="1584"/>
      <c r="E13" s="1784"/>
      <c r="F13" s="1785"/>
      <c r="G13" s="291"/>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45"/>
      <c r="AF13" s="245"/>
      <c r="AG13" s="246"/>
    </row>
    <row r="14" spans="1:33" x14ac:dyDescent="0.25">
      <c r="A14" s="1783" t="s">
        <v>43</v>
      </c>
      <c r="B14" s="1602">
        <f t="shared" si="0"/>
        <v>0</v>
      </c>
      <c r="C14" s="266"/>
      <c r="D14" s="1222"/>
      <c r="E14" s="457"/>
      <c r="F14" s="1451"/>
      <c r="G14" s="291"/>
      <c r="H14" s="250"/>
      <c r="I14" s="250"/>
      <c r="J14" s="250"/>
      <c r="K14" s="250"/>
      <c r="L14" s="250"/>
      <c r="M14" s="250"/>
      <c r="N14" s="250"/>
      <c r="O14" s="250"/>
      <c r="P14" s="250"/>
      <c r="Q14" s="250"/>
      <c r="R14" s="250"/>
      <c r="S14" s="250"/>
      <c r="T14" s="250"/>
      <c r="U14" s="250"/>
      <c r="V14" s="250"/>
      <c r="W14" s="250"/>
      <c r="X14" s="250"/>
      <c r="Y14" s="250"/>
      <c r="Z14" s="250"/>
      <c r="AA14" s="250"/>
      <c r="AB14" s="250"/>
      <c r="AC14" s="250"/>
      <c r="AD14" s="250"/>
      <c r="AE14" s="245"/>
      <c r="AF14" s="245"/>
      <c r="AG14" s="246"/>
    </row>
    <row r="15" spans="1:33" x14ac:dyDescent="0.25">
      <c r="A15" s="1783" t="s">
        <v>137</v>
      </c>
      <c r="B15" s="1602">
        <f t="shared" si="0"/>
        <v>0</v>
      </c>
      <c r="C15" s="1583"/>
      <c r="D15" s="1584"/>
      <c r="E15" s="1784"/>
      <c r="F15" s="1785"/>
      <c r="G15" s="291"/>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45"/>
      <c r="AF15" s="245"/>
      <c r="AG15" s="246"/>
    </row>
    <row r="16" spans="1:33" x14ac:dyDescent="0.25">
      <c r="A16" s="1786" t="s">
        <v>138</v>
      </c>
      <c r="B16" s="1602">
        <f t="shared" si="0"/>
        <v>0</v>
      </c>
      <c r="C16" s="266"/>
      <c r="D16" s="1222"/>
      <c r="E16" s="457"/>
      <c r="F16" s="1451"/>
      <c r="G16" s="291"/>
      <c r="H16" s="250"/>
      <c r="I16" s="250"/>
      <c r="J16" s="250"/>
      <c r="K16" s="250"/>
      <c r="L16" s="250"/>
      <c r="M16" s="250"/>
      <c r="N16" s="250"/>
      <c r="O16" s="250"/>
      <c r="P16" s="250"/>
      <c r="Q16" s="250"/>
      <c r="R16" s="250"/>
      <c r="S16" s="250"/>
      <c r="T16" s="250"/>
      <c r="U16" s="250"/>
      <c r="V16" s="250"/>
      <c r="W16" s="250"/>
      <c r="X16" s="250"/>
      <c r="Y16" s="250"/>
      <c r="Z16" s="250"/>
      <c r="AA16" s="250"/>
      <c r="AB16" s="250"/>
      <c r="AC16" s="250"/>
      <c r="AD16" s="250"/>
      <c r="AE16" s="245"/>
      <c r="AF16" s="245"/>
      <c r="AG16" s="246"/>
    </row>
    <row r="17" spans="1:34" x14ac:dyDescent="0.25">
      <c r="A17" s="1611" t="s">
        <v>98</v>
      </c>
      <c r="B17" s="1602">
        <f t="shared" si="0"/>
        <v>0</v>
      </c>
      <c r="C17" s="1596"/>
      <c r="D17" s="1640"/>
      <c r="E17" s="1787"/>
      <c r="F17" s="1788"/>
      <c r="G17" s="291"/>
      <c r="H17" s="250"/>
      <c r="I17" s="250"/>
      <c r="J17" s="250"/>
      <c r="K17" s="250"/>
      <c r="L17" s="250"/>
      <c r="M17" s="250"/>
      <c r="N17" s="250"/>
      <c r="O17" s="250"/>
      <c r="P17" s="250"/>
      <c r="Q17" s="250"/>
      <c r="R17" s="250"/>
      <c r="S17" s="250"/>
      <c r="T17" s="250"/>
      <c r="U17" s="250"/>
      <c r="V17" s="250"/>
      <c r="W17" s="250"/>
      <c r="X17" s="250"/>
      <c r="Y17" s="250"/>
      <c r="Z17" s="250"/>
      <c r="AA17" s="250"/>
      <c r="AB17" s="250"/>
      <c r="AC17" s="250"/>
      <c r="AD17" s="250"/>
      <c r="AE17" s="245"/>
      <c r="AF17" s="245"/>
      <c r="AG17" s="246"/>
    </row>
    <row r="18" spans="1:34" ht="15.75" x14ac:dyDescent="0.25">
      <c r="A18" s="253" t="s">
        <v>139</v>
      </c>
      <c r="B18" s="254"/>
      <c r="C18" s="254"/>
      <c r="D18" s="254"/>
      <c r="E18" s="254"/>
      <c r="F18" s="254"/>
      <c r="G18" s="254"/>
      <c r="H18" s="254"/>
      <c r="I18" s="254"/>
      <c r="J18" s="254"/>
      <c r="K18" s="254"/>
      <c r="L18" s="254"/>
      <c r="M18" s="254"/>
      <c r="N18" s="254"/>
      <c r="O18" s="254"/>
      <c r="P18" s="254"/>
      <c r="Q18" s="252"/>
      <c r="R18" s="252"/>
      <c r="S18" s="252"/>
      <c r="T18" s="252"/>
      <c r="U18" s="252"/>
      <c r="V18" s="252"/>
      <c r="W18" s="252"/>
      <c r="X18" s="252"/>
      <c r="Y18" s="252"/>
      <c r="Z18" s="252"/>
      <c r="AA18" s="252"/>
      <c r="AB18" s="252"/>
      <c r="AC18" s="252"/>
      <c r="AD18" s="252"/>
      <c r="AE18" s="252"/>
      <c r="AF18" s="250"/>
      <c r="AG18" s="246"/>
    </row>
    <row r="19" spans="1:34" ht="15" customHeight="1" x14ac:dyDescent="0.25">
      <c r="A19" s="6238" t="s">
        <v>140</v>
      </c>
      <c r="B19" s="6227" t="s">
        <v>49</v>
      </c>
      <c r="C19" s="6235"/>
      <c r="D19" s="6236"/>
      <c r="E19" s="6229" t="s">
        <v>141</v>
      </c>
      <c r="F19" s="6237"/>
      <c r="G19" s="6229" t="s">
        <v>142</v>
      </c>
      <c r="H19" s="6230"/>
      <c r="I19" s="6229" t="s">
        <v>143</v>
      </c>
      <c r="J19" s="6230"/>
      <c r="K19" s="6229" t="s">
        <v>144</v>
      </c>
      <c r="L19" s="6230"/>
      <c r="M19" s="6229" t="s">
        <v>145</v>
      </c>
      <c r="N19" s="6230"/>
      <c r="O19" s="6229" t="s">
        <v>146</v>
      </c>
      <c r="P19" s="6230"/>
      <c r="Q19" s="6229" t="s">
        <v>147</v>
      </c>
      <c r="R19" s="6230"/>
      <c r="S19" s="6229" t="s">
        <v>148</v>
      </c>
      <c r="T19" s="6230"/>
      <c r="U19" s="6229" t="s">
        <v>149</v>
      </c>
      <c r="V19" s="6230"/>
      <c r="W19" s="6229" t="s">
        <v>150</v>
      </c>
      <c r="X19" s="6230"/>
      <c r="Y19" s="6229" t="s">
        <v>151</v>
      </c>
      <c r="Z19" s="6230"/>
      <c r="AA19" s="6229" t="s">
        <v>152</v>
      </c>
      <c r="AB19" s="6230"/>
      <c r="AC19" s="6229" t="s">
        <v>153</v>
      </c>
      <c r="AD19" s="6230"/>
      <c r="AE19" s="6229" t="s">
        <v>154</v>
      </c>
      <c r="AF19" s="6230"/>
      <c r="AG19" s="6231" t="s">
        <v>133</v>
      </c>
      <c r="AH19" s="6222" t="s">
        <v>134</v>
      </c>
    </row>
    <row r="20" spans="1:34" x14ac:dyDescent="0.25">
      <c r="A20" s="6239"/>
      <c r="B20" s="1776" t="s">
        <v>52</v>
      </c>
      <c r="C20" s="1777" t="s">
        <v>53</v>
      </c>
      <c r="D20" s="1778" t="s">
        <v>54</v>
      </c>
      <c r="E20" s="1777" t="s">
        <v>53</v>
      </c>
      <c r="F20" s="1789" t="s">
        <v>54</v>
      </c>
      <c r="G20" s="1777" t="s">
        <v>53</v>
      </c>
      <c r="H20" s="1789" t="s">
        <v>54</v>
      </c>
      <c r="I20" s="1777" t="s">
        <v>53</v>
      </c>
      <c r="J20" s="1789" t="s">
        <v>54</v>
      </c>
      <c r="K20" s="1777" t="s">
        <v>53</v>
      </c>
      <c r="L20" s="1789" t="s">
        <v>54</v>
      </c>
      <c r="M20" s="1777" t="s">
        <v>53</v>
      </c>
      <c r="N20" s="1789" t="s">
        <v>54</v>
      </c>
      <c r="O20" s="1777" t="s">
        <v>53</v>
      </c>
      <c r="P20" s="1789" t="s">
        <v>54</v>
      </c>
      <c r="Q20" s="1777" t="s">
        <v>53</v>
      </c>
      <c r="R20" s="1789" t="s">
        <v>54</v>
      </c>
      <c r="S20" s="1777" t="s">
        <v>53</v>
      </c>
      <c r="T20" s="1789" t="s">
        <v>54</v>
      </c>
      <c r="U20" s="1777" t="s">
        <v>53</v>
      </c>
      <c r="V20" s="1789" t="s">
        <v>54</v>
      </c>
      <c r="W20" s="1777" t="s">
        <v>53</v>
      </c>
      <c r="X20" s="1789" t="s">
        <v>54</v>
      </c>
      <c r="Y20" s="1777" t="s">
        <v>53</v>
      </c>
      <c r="Z20" s="1789" t="s">
        <v>54</v>
      </c>
      <c r="AA20" s="1777" t="s">
        <v>53</v>
      </c>
      <c r="AB20" s="1789" t="s">
        <v>54</v>
      </c>
      <c r="AC20" s="1777" t="s">
        <v>53</v>
      </c>
      <c r="AD20" s="1789" t="s">
        <v>54</v>
      </c>
      <c r="AE20" s="1777" t="s">
        <v>53</v>
      </c>
      <c r="AF20" s="1789" t="s">
        <v>54</v>
      </c>
      <c r="AG20" s="6232"/>
      <c r="AH20" s="6228"/>
    </row>
    <row r="21" spans="1:34" x14ac:dyDescent="0.25">
      <c r="A21" s="1779" t="s">
        <v>49</v>
      </c>
      <c r="B21" s="1741">
        <f t="shared" ref="B21:AF21" si="1">SUM(B22:B25)</f>
        <v>0</v>
      </c>
      <c r="C21" s="1780">
        <f t="shared" si="1"/>
        <v>0</v>
      </c>
      <c r="D21" s="1744">
        <f t="shared" si="1"/>
        <v>0</v>
      </c>
      <c r="E21" s="1780">
        <f t="shared" si="1"/>
        <v>0</v>
      </c>
      <c r="F21" s="1790">
        <f t="shared" si="1"/>
        <v>0</v>
      </c>
      <c r="G21" s="1780">
        <f t="shared" si="1"/>
        <v>0</v>
      </c>
      <c r="H21" s="1790">
        <f t="shared" si="1"/>
        <v>0</v>
      </c>
      <c r="I21" s="1780">
        <f t="shared" si="1"/>
        <v>0</v>
      </c>
      <c r="J21" s="1790">
        <f t="shared" si="1"/>
        <v>0</v>
      </c>
      <c r="K21" s="1780">
        <f t="shared" si="1"/>
        <v>0</v>
      </c>
      <c r="L21" s="1790">
        <f t="shared" si="1"/>
        <v>0</v>
      </c>
      <c r="M21" s="1780">
        <f t="shared" si="1"/>
        <v>0</v>
      </c>
      <c r="N21" s="1790">
        <f t="shared" si="1"/>
        <v>0</v>
      </c>
      <c r="O21" s="1780">
        <f t="shared" si="1"/>
        <v>0</v>
      </c>
      <c r="P21" s="1790">
        <f t="shared" si="1"/>
        <v>0</v>
      </c>
      <c r="Q21" s="1780">
        <f t="shared" si="1"/>
        <v>0</v>
      </c>
      <c r="R21" s="1790">
        <f t="shared" si="1"/>
        <v>0</v>
      </c>
      <c r="S21" s="1780">
        <f t="shared" si="1"/>
        <v>0</v>
      </c>
      <c r="T21" s="1790">
        <f t="shared" si="1"/>
        <v>0</v>
      </c>
      <c r="U21" s="1780">
        <f t="shared" si="1"/>
        <v>0</v>
      </c>
      <c r="V21" s="1790">
        <f t="shared" si="1"/>
        <v>0</v>
      </c>
      <c r="W21" s="1780">
        <f t="shared" si="1"/>
        <v>0</v>
      </c>
      <c r="X21" s="1790">
        <f t="shared" si="1"/>
        <v>0</v>
      </c>
      <c r="Y21" s="1780">
        <f t="shared" si="1"/>
        <v>0</v>
      </c>
      <c r="Z21" s="1790">
        <f t="shared" si="1"/>
        <v>0</v>
      </c>
      <c r="AA21" s="1780">
        <f t="shared" si="1"/>
        <v>0</v>
      </c>
      <c r="AB21" s="1790">
        <f t="shared" si="1"/>
        <v>0</v>
      </c>
      <c r="AC21" s="1780">
        <f t="shared" si="1"/>
        <v>0</v>
      </c>
      <c r="AD21" s="1790">
        <f t="shared" si="1"/>
        <v>0</v>
      </c>
      <c r="AE21" s="1780">
        <f t="shared" si="1"/>
        <v>0</v>
      </c>
      <c r="AF21" s="1790">
        <f t="shared" si="1"/>
        <v>0</v>
      </c>
      <c r="AG21" s="1781">
        <f>SUM(AG22:AG27)</f>
        <v>0</v>
      </c>
      <c r="AH21" s="1782">
        <f>SUM(AH22:AH27)</f>
        <v>0</v>
      </c>
    </row>
    <row r="22" spans="1:34" x14ac:dyDescent="0.25">
      <c r="A22" s="458" t="s">
        <v>155</v>
      </c>
      <c r="B22" s="1602">
        <f>SUM(C22:D22)</f>
        <v>0</v>
      </c>
      <c r="C22" s="1791">
        <f t="shared" ref="C22:D25" si="2">SUM(E22+G22+I22+K22+M22+O22+Q22+S22+U22+W22+Y22+AA22+AC22+AE22)</f>
        <v>0</v>
      </c>
      <c r="D22" s="1592">
        <f t="shared" si="2"/>
        <v>0</v>
      </c>
      <c r="E22" s="266"/>
      <c r="F22" s="315"/>
      <c r="G22" s="266"/>
      <c r="H22" s="315"/>
      <c r="I22" s="266"/>
      <c r="J22" s="315"/>
      <c r="K22" s="266"/>
      <c r="L22" s="315"/>
      <c r="M22" s="266"/>
      <c r="N22" s="315"/>
      <c r="O22" s="266"/>
      <c r="P22" s="315"/>
      <c r="Q22" s="266"/>
      <c r="R22" s="315"/>
      <c r="S22" s="266"/>
      <c r="T22" s="315"/>
      <c r="U22" s="266"/>
      <c r="V22" s="315"/>
      <c r="W22" s="266"/>
      <c r="X22" s="315"/>
      <c r="Y22" s="266"/>
      <c r="Z22" s="315"/>
      <c r="AA22" s="266"/>
      <c r="AB22" s="315"/>
      <c r="AC22" s="266"/>
      <c r="AD22" s="315"/>
      <c r="AE22" s="266"/>
      <c r="AF22" s="315"/>
      <c r="AG22" s="457"/>
      <c r="AH22" s="1451"/>
    </row>
    <row r="23" spans="1:34" x14ac:dyDescent="0.25">
      <c r="A23" s="1783" t="s">
        <v>156</v>
      </c>
      <c r="B23" s="1602">
        <f>SUM(C23:D23)</f>
        <v>0</v>
      </c>
      <c r="C23" s="1791">
        <f t="shared" si="2"/>
        <v>0</v>
      </c>
      <c r="D23" s="1592">
        <f t="shared" si="2"/>
        <v>0</v>
      </c>
      <c r="E23" s="1583"/>
      <c r="F23" s="1595"/>
      <c r="G23" s="1583"/>
      <c r="H23" s="1595"/>
      <c r="I23" s="1583"/>
      <c r="J23" s="1595"/>
      <c r="K23" s="1583"/>
      <c r="L23" s="1595"/>
      <c r="M23" s="1583"/>
      <c r="N23" s="1595"/>
      <c r="O23" s="1583"/>
      <c r="P23" s="1595"/>
      <c r="Q23" s="1583"/>
      <c r="R23" s="1595"/>
      <c r="S23" s="1583"/>
      <c r="T23" s="1595"/>
      <c r="U23" s="1583"/>
      <c r="V23" s="1595"/>
      <c r="W23" s="1583"/>
      <c r="X23" s="1595"/>
      <c r="Y23" s="1583"/>
      <c r="Z23" s="1595"/>
      <c r="AA23" s="1583"/>
      <c r="AB23" s="1595"/>
      <c r="AC23" s="1583"/>
      <c r="AD23" s="1595"/>
      <c r="AE23" s="1583"/>
      <c r="AF23" s="1595"/>
      <c r="AG23" s="1784"/>
      <c r="AH23" s="1785"/>
    </row>
    <row r="24" spans="1:34" x14ac:dyDescent="0.25">
      <c r="A24" s="1783" t="s">
        <v>157</v>
      </c>
      <c r="B24" s="1602">
        <f>SUM(C24:D24)</f>
        <v>0</v>
      </c>
      <c r="C24" s="1791">
        <f t="shared" si="2"/>
        <v>0</v>
      </c>
      <c r="D24" s="1592">
        <f t="shared" si="2"/>
        <v>0</v>
      </c>
      <c r="E24" s="266"/>
      <c r="F24" s="315"/>
      <c r="G24" s="266"/>
      <c r="H24" s="315"/>
      <c r="I24" s="266"/>
      <c r="J24" s="315"/>
      <c r="K24" s="266"/>
      <c r="L24" s="315"/>
      <c r="M24" s="266"/>
      <c r="N24" s="315"/>
      <c r="O24" s="266"/>
      <c r="P24" s="315"/>
      <c r="Q24" s="266"/>
      <c r="R24" s="315"/>
      <c r="S24" s="266"/>
      <c r="T24" s="315"/>
      <c r="U24" s="266"/>
      <c r="V24" s="315"/>
      <c r="W24" s="266"/>
      <c r="X24" s="315"/>
      <c r="Y24" s="266"/>
      <c r="Z24" s="315"/>
      <c r="AA24" s="266"/>
      <c r="AB24" s="315"/>
      <c r="AC24" s="266"/>
      <c r="AD24" s="315"/>
      <c r="AE24" s="266"/>
      <c r="AF24" s="315"/>
      <c r="AG24" s="457"/>
      <c r="AH24" s="1451"/>
    </row>
    <row r="25" spans="1:34" x14ac:dyDescent="0.25">
      <c r="A25" s="1792" t="s">
        <v>158</v>
      </c>
      <c r="B25" s="1606">
        <f>SUM(C25:D25)</f>
        <v>0</v>
      </c>
      <c r="C25" s="1793">
        <f t="shared" si="2"/>
        <v>0</v>
      </c>
      <c r="D25" s="1794">
        <f t="shared" si="2"/>
        <v>0</v>
      </c>
      <c r="E25" s="1596"/>
      <c r="F25" s="1597"/>
      <c r="G25" s="1596"/>
      <c r="H25" s="1597"/>
      <c r="I25" s="1596"/>
      <c r="J25" s="1597"/>
      <c r="K25" s="1596"/>
      <c r="L25" s="1597"/>
      <c r="M25" s="1596"/>
      <c r="N25" s="1597"/>
      <c r="O25" s="1596"/>
      <c r="P25" s="1597"/>
      <c r="Q25" s="1596"/>
      <c r="R25" s="1597"/>
      <c r="S25" s="1596"/>
      <c r="T25" s="1597"/>
      <c r="U25" s="1596"/>
      <c r="V25" s="1597"/>
      <c r="W25" s="1596"/>
      <c r="X25" s="1597"/>
      <c r="Y25" s="1596"/>
      <c r="Z25" s="1597"/>
      <c r="AA25" s="1596"/>
      <c r="AB25" s="1597"/>
      <c r="AC25" s="1596"/>
      <c r="AD25" s="1597"/>
      <c r="AE25" s="1596"/>
      <c r="AF25" s="1597"/>
      <c r="AG25" s="1784"/>
      <c r="AH25" s="1785"/>
    </row>
    <row r="26" spans="1:34" ht="15.75" x14ac:dyDescent="0.25">
      <c r="A26" s="253" t="s">
        <v>159</v>
      </c>
      <c r="B26" s="252"/>
      <c r="C26" s="252"/>
      <c r="D26" s="252"/>
      <c r="E26" s="252"/>
      <c r="F26" s="252"/>
      <c r="G26" s="252"/>
      <c r="H26" s="252"/>
      <c r="I26" s="252"/>
      <c r="J26" s="252"/>
      <c r="K26" s="252"/>
      <c r="L26" s="252"/>
      <c r="M26" s="252"/>
      <c r="N26" s="252"/>
      <c r="O26" s="252"/>
      <c r="P26" s="252"/>
      <c r="Q26" s="252"/>
      <c r="R26" s="252"/>
      <c r="S26" s="252"/>
      <c r="T26" s="252"/>
      <c r="U26" s="252"/>
      <c r="V26" s="252"/>
      <c r="W26" s="252"/>
      <c r="X26" s="252"/>
      <c r="Y26" s="252"/>
      <c r="Z26" s="252"/>
      <c r="AA26" s="252"/>
      <c r="AB26" s="252"/>
      <c r="AC26" s="252"/>
      <c r="AD26" s="252"/>
      <c r="AE26" s="252"/>
      <c r="AF26" s="252"/>
    </row>
    <row r="27" spans="1:34" ht="15" customHeight="1" x14ac:dyDescent="0.25">
      <c r="A27" s="6233" t="s">
        <v>160</v>
      </c>
      <c r="B27" s="6227" t="s">
        <v>49</v>
      </c>
      <c r="C27" s="6235"/>
      <c r="D27" s="6236"/>
      <c r="E27" s="6229" t="s">
        <v>141</v>
      </c>
      <c r="F27" s="6237"/>
      <c r="G27" s="6229" t="s">
        <v>142</v>
      </c>
      <c r="H27" s="6230"/>
      <c r="I27" s="6229" t="s">
        <v>143</v>
      </c>
      <c r="J27" s="6230"/>
      <c r="K27" s="6229" t="s">
        <v>144</v>
      </c>
      <c r="L27" s="6230"/>
      <c r="M27" s="6229" t="s">
        <v>145</v>
      </c>
      <c r="N27" s="6230"/>
      <c r="O27" s="6229" t="s">
        <v>146</v>
      </c>
      <c r="P27" s="6230"/>
      <c r="Q27" s="6229" t="s">
        <v>147</v>
      </c>
      <c r="R27" s="6230"/>
      <c r="S27" s="6229" t="s">
        <v>148</v>
      </c>
      <c r="T27" s="6230"/>
      <c r="U27" s="6229" t="s">
        <v>149</v>
      </c>
      <c r="V27" s="6230"/>
      <c r="W27" s="6229" t="s">
        <v>150</v>
      </c>
      <c r="X27" s="6230"/>
      <c r="Y27" s="6229" t="s">
        <v>151</v>
      </c>
      <c r="Z27" s="6230"/>
      <c r="AA27" s="6229" t="s">
        <v>152</v>
      </c>
      <c r="AB27" s="6230"/>
      <c r="AC27" s="6229" t="s">
        <v>153</v>
      </c>
      <c r="AD27" s="6230"/>
      <c r="AE27" s="6229" t="s">
        <v>154</v>
      </c>
      <c r="AF27" s="6230"/>
      <c r="AG27" s="6231" t="s">
        <v>133</v>
      </c>
      <c r="AH27" s="6222" t="s">
        <v>134</v>
      </c>
    </row>
    <row r="28" spans="1:34" x14ac:dyDescent="0.25">
      <c r="A28" s="6234"/>
      <c r="B28" s="1776" t="s">
        <v>52</v>
      </c>
      <c r="C28" s="1777" t="s">
        <v>53</v>
      </c>
      <c r="D28" s="1778" t="s">
        <v>54</v>
      </c>
      <c r="E28" s="1777" t="s">
        <v>53</v>
      </c>
      <c r="F28" s="1789" t="s">
        <v>54</v>
      </c>
      <c r="G28" s="1777" t="s">
        <v>53</v>
      </c>
      <c r="H28" s="1789" t="s">
        <v>54</v>
      </c>
      <c r="I28" s="1777" t="s">
        <v>53</v>
      </c>
      <c r="J28" s="1789" t="s">
        <v>54</v>
      </c>
      <c r="K28" s="1777" t="s">
        <v>53</v>
      </c>
      <c r="L28" s="1789" t="s">
        <v>54</v>
      </c>
      <c r="M28" s="1777" t="s">
        <v>53</v>
      </c>
      <c r="N28" s="1789" t="s">
        <v>54</v>
      </c>
      <c r="O28" s="1777" t="s">
        <v>53</v>
      </c>
      <c r="P28" s="1789" t="s">
        <v>54</v>
      </c>
      <c r="Q28" s="1777" t="s">
        <v>53</v>
      </c>
      <c r="R28" s="1789" t="s">
        <v>54</v>
      </c>
      <c r="S28" s="1777" t="s">
        <v>53</v>
      </c>
      <c r="T28" s="1789" t="s">
        <v>54</v>
      </c>
      <c r="U28" s="1777" t="s">
        <v>53</v>
      </c>
      <c r="V28" s="1789" t="s">
        <v>54</v>
      </c>
      <c r="W28" s="1777" t="s">
        <v>53</v>
      </c>
      <c r="X28" s="1789" t="s">
        <v>54</v>
      </c>
      <c r="Y28" s="1777" t="s">
        <v>53</v>
      </c>
      <c r="Z28" s="1789" t="s">
        <v>54</v>
      </c>
      <c r="AA28" s="1777" t="s">
        <v>53</v>
      </c>
      <c r="AB28" s="1789" t="s">
        <v>54</v>
      </c>
      <c r="AC28" s="1777" t="s">
        <v>53</v>
      </c>
      <c r="AD28" s="1789" t="s">
        <v>54</v>
      </c>
      <c r="AE28" s="1777" t="s">
        <v>53</v>
      </c>
      <c r="AF28" s="1789" t="s">
        <v>54</v>
      </c>
      <c r="AG28" s="6232"/>
      <c r="AH28" s="6228"/>
    </row>
    <row r="29" spans="1:34" x14ac:dyDescent="0.25">
      <c r="A29" s="1795" t="s">
        <v>161</v>
      </c>
      <c r="B29" s="1739">
        <f>SUM(C29:D29)</f>
        <v>0</v>
      </c>
      <c r="C29" s="1796">
        <f>SUM(E29+G29+I29+K29+M29+O29+Q29+S29+U29+W29+Y29+AA29+AC29+AE29)</f>
        <v>0</v>
      </c>
      <c r="D29" s="1797">
        <f>SUM(F29+H29+J29+L29+N29+P29+R29+T29+V29+X29+Z29+AB29+AD29+AF29)</f>
        <v>0</v>
      </c>
      <c r="E29" s="1798"/>
      <c r="F29" s="1799"/>
      <c r="G29" s="1798"/>
      <c r="H29" s="1799"/>
      <c r="I29" s="1798"/>
      <c r="J29" s="1799"/>
      <c r="K29" s="1798"/>
      <c r="L29" s="1799"/>
      <c r="M29" s="1798"/>
      <c r="N29" s="1799"/>
      <c r="O29" s="1798"/>
      <c r="P29" s="1799"/>
      <c r="Q29" s="1798"/>
      <c r="R29" s="1799"/>
      <c r="S29" s="1798"/>
      <c r="T29" s="1799"/>
      <c r="U29" s="1798"/>
      <c r="V29" s="1799"/>
      <c r="W29" s="1798"/>
      <c r="X29" s="1799"/>
      <c r="Y29" s="1798"/>
      <c r="Z29" s="1799"/>
      <c r="AA29" s="1798"/>
      <c r="AB29" s="1799"/>
      <c r="AC29" s="1798"/>
      <c r="AD29" s="1799"/>
      <c r="AE29" s="1798"/>
      <c r="AF29" s="1799"/>
      <c r="AG29" s="1781">
        <f>SUM(AG30:AG35)</f>
        <v>0</v>
      </c>
      <c r="AH29" s="1782">
        <f>SUM(AH30:AH35)</f>
        <v>0</v>
      </c>
    </row>
    <row r="30" spans="1:34" ht="21" x14ac:dyDescent="0.25">
      <c r="A30" s="1800" t="s">
        <v>162</v>
      </c>
      <c r="B30" s="1606">
        <f>SUM(C30:D30)</f>
        <v>0</v>
      </c>
      <c r="C30" s="1793">
        <f>SUM(E30+G30+I30+K30+M30+O30+Q30+S30+U30+W30+Y30+AA30+AC30+AE30)</f>
        <v>0</v>
      </c>
      <c r="D30" s="1794">
        <f>SUM(F30+H30+J30+L30+N30+P30+R30+T30+V30+X30+Z30+AB30+AD30+AF30)</f>
        <v>0</v>
      </c>
      <c r="E30" s="1801"/>
      <c r="F30" s="1525"/>
      <c r="G30" s="1801"/>
      <c r="H30" s="1525"/>
      <c r="I30" s="1801"/>
      <c r="J30" s="1525"/>
      <c r="K30" s="1801"/>
      <c r="L30" s="1525"/>
      <c r="M30" s="1801"/>
      <c r="N30" s="1525"/>
      <c r="O30" s="1801"/>
      <c r="P30" s="1525"/>
      <c r="Q30" s="1801"/>
      <c r="R30" s="1525"/>
      <c r="S30" s="1801"/>
      <c r="T30" s="1525"/>
      <c r="U30" s="1801"/>
      <c r="V30" s="1525"/>
      <c r="W30" s="1801"/>
      <c r="X30" s="1525"/>
      <c r="Y30" s="1801"/>
      <c r="Z30" s="1525"/>
      <c r="AA30" s="1801"/>
      <c r="AB30" s="1525"/>
      <c r="AC30" s="1801"/>
      <c r="AD30" s="1525"/>
      <c r="AE30" s="1801"/>
      <c r="AF30" s="1525"/>
      <c r="AG30" s="457"/>
      <c r="AH30" s="1451"/>
    </row>
    <row r="31" spans="1:34" ht="15.75" x14ac:dyDescent="0.25">
      <c r="A31" s="253" t="s">
        <v>163</v>
      </c>
      <c r="B31" s="254"/>
      <c r="C31" s="254"/>
      <c r="D31" s="254"/>
      <c r="E31" s="254"/>
      <c r="F31" s="254"/>
      <c r="G31" s="254"/>
      <c r="H31" s="254"/>
      <c r="I31" s="254"/>
      <c r="J31" s="254"/>
      <c r="K31" s="254"/>
      <c r="L31" s="254"/>
      <c r="M31" s="254"/>
      <c r="N31" s="254"/>
      <c r="O31" s="243"/>
      <c r="P31" s="254"/>
      <c r="Q31" s="252"/>
      <c r="R31" s="252"/>
      <c r="S31" s="252"/>
      <c r="T31" s="252"/>
      <c r="U31" s="252"/>
      <c r="V31" s="252"/>
      <c r="W31" s="252"/>
      <c r="X31" s="252"/>
      <c r="Y31" s="252"/>
      <c r="Z31" s="252"/>
      <c r="AA31" s="252"/>
      <c r="AB31" s="252"/>
      <c r="AC31" s="252"/>
      <c r="AD31" s="252"/>
      <c r="AE31" s="252"/>
      <c r="AF31" s="250"/>
    </row>
    <row r="32" spans="1:34" ht="15" customHeight="1" x14ac:dyDescent="0.25">
      <c r="A32" s="6233" t="s">
        <v>160</v>
      </c>
      <c r="B32" s="6227" t="s">
        <v>49</v>
      </c>
      <c r="C32" s="6235"/>
      <c r="D32" s="6236"/>
      <c r="E32" s="6229" t="s">
        <v>18</v>
      </c>
      <c r="F32" s="6237"/>
      <c r="G32" s="6229" t="s">
        <v>164</v>
      </c>
      <c r="H32" s="6230"/>
      <c r="I32" s="6229" t="s">
        <v>143</v>
      </c>
      <c r="J32" s="6230"/>
      <c r="K32" s="6229" t="s">
        <v>144</v>
      </c>
      <c r="L32" s="6230"/>
      <c r="M32" s="6229" t="s">
        <v>145</v>
      </c>
      <c r="N32" s="6230"/>
      <c r="O32" s="6229" t="s">
        <v>146</v>
      </c>
      <c r="P32" s="6230"/>
      <c r="Q32" s="6229" t="s">
        <v>147</v>
      </c>
      <c r="R32" s="6230"/>
      <c r="S32" s="6229" t="s">
        <v>148</v>
      </c>
      <c r="T32" s="6230"/>
      <c r="U32" s="6229" t="s">
        <v>149</v>
      </c>
      <c r="V32" s="6230"/>
      <c r="W32" s="6229" t="s">
        <v>150</v>
      </c>
      <c r="X32" s="6230"/>
      <c r="Y32" s="6229" t="s">
        <v>151</v>
      </c>
      <c r="Z32" s="6230"/>
      <c r="AA32" s="6229" t="s">
        <v>152</v>
      </c>
      <c r="AB32" s="6230"/>
      <c r="AC32" s="6229" t="s">
        <v>153</v>
      </c>
      <c r="AD32" s="6230"/>
      <c r="AE32" s="6229" t="s">
        <v>154</v>
      </c>
      <c r="AF32" s="6230"/>
      <c r="AG32" s="6231" t="s">
        <v>133</v>
      </c>
      <c r="AH32" s="6222" t="s">
        <v>134</v>
      </c>
    </row>
    <row r="33" spans="1:34" x14ac:dyDescent="0.25">
      <c r="A33" s="6234"/>
      <c r="B33" s="1776" t="s">
        <v>52</v>
      </c>
      <c r="C33" s="1777" t="s">
        <v>53</v>
      </c>
      <c r="D33" s="1778" t="s">
        <v>54</v>
      </c>
      <c r="E33" s="1777" t="s">
        <v>53</v>
      </c>
      <c r="F33" s="1789" t="s">
        <v>54</v>
      </c>
      <c r="G33" s="1777" t="s">
        <v>53</v>
      </c>
      <c r="H33" s="1789" t="s">
        <v>54</v>
      </c>
      <c r="I33" s="1777" t="s">
        <v>53</v>
      </c>
      <c r="J33" s="1789" t="s">
        <v>54</v>
      </c>
      <c r="K33" s="1777" t="s">
        <v>53</v>
      </c>
      <c r="L33" s="1789" t="s">
        <v>54</v>
      </c>
      <c r="M33" s="1777" t="s">
        <v>53</v>
      </c>
      <c r="N33" s="1789" t="s">
        <v>54</v>
      </c>
      <c r="O33" s="1777" t="s">
        <v>53</v>
      </c>
      <c r="P33" s="1789" t="s">
        <v>54</v>
      </c>
      <c r="Q33" s="1777" t="s">
        <v>53</v>
      </c>
      <c r="R33" s="1789" t="s">
        <v>54</v>
      </c>
      <c r="S33" s="1777" t="s">
        <v>53</v>
      </c>
      <c r="T33" s="1789" t="s">
        <v>54</v>
      </c>
      <c r="U33" s="1777" t="s">
        <v>53</v>
      </c>
      <c r="V33" s="1789" t="s">
        <v>54</v>
      </c>
      <c r="W33" s="1777" t="s">
        <v>53</v>
      </c>
      <c r="X33" s="1789" t="s">
        <v>54</v>
      </c>
      <c r="Y33" s="1777" t="s">
        <v>53</v>
      </c>
      <c r="Z33" s="1789" t="s">
        <v>54</v>
      </c>
      <c r="AA33" s="1777" t="s">
        <v>53</v>
      </c>
      <c r="AB33" s="1789" t="s">
        <v>54</v>
      </c>
      <c r="AC33" s="1777" t="s">
        <v>53</v>
      </c>
      <c r="AD33" s="1789" t="s">
        <v>54</v>
      </c>
      <c r="AE33" s="1777" t="s">
        <v>53</v>
      </c>
      <c r="AF33" s="1789" t="s">
        <v>54</v>
      </c>
      <c r="AG33" s="6232"/>
      <c r="AH33" s="6228"/>
    </row>
    <row r="34" spans="1:34" x14ac:dyDescent="0.25">
      <c r="A34" s="1802" t="s">
        <v>165</v>
      </c>
      <c r="B34" s="1602">
        <f>SUM(C34:D34)</f>
        <v>0</v>
      </c>
      <c r="C34" s="1791">
        <f>SUM(E34+G34+I34+K34+M34+O34+Q34+S34+U34+W34+Y34+AA34+AC34+AE34)</f>
        <v>0</v>
      </c>
      <c r="D34" s="1592">
        <f>SUM(F34+H34+J34+L34+N34+P34+R34+T34+V34+X34+Z34+AB34+AD34+AF34)</f>
        <v>0</v>
      </c>
      <c r="E34" s="266"/>
      <c r="F34" s="315"/>
      <c r="G34" s="266"/>
      <c r="H34" s="315"/>
      <c r="I34" s="266"/>
      <c r="J34" s="315"/>
      <c r="K34" s="266"/>
      <c r="L34" s="315"/>
      <c r="M34" s="266"/>
      <c r="N34" s="315"/>
      <c r="O34" s="266"/>
      <c r="P34" s="315"/>
      <c r="Q34" s="266"/>
      <c r="R34" s="315"/>
      <c r="S34" s="266"/>
      <c r="T34" s="315"/>
      <c r="U34" s="266"/>
      <c r="V34" s="315"/>
      <c r="W34" s="266"/>
      <c r="X34" s="315"/>
      <c r="Y34" s="266"/>
      <c r="Z34" s="315"/>
      <c r="AA34" s="266"/>
      <c r="AB34" s="315"/>
      <c r="AC34" s="266"/>
      <c r="AD34" s="315"/>
      <c r="AE34" s="266"/>
      <c r="AF34" s="315"/>
      <c r="AG34" s="1781">
        <f>SUM(AG35:AG40)</f>
        <v>0</v>
      </c>
      <c r="AH34" s="1782">
        <f>SUM(AH35:AH40)</f>
        <v>0</v>
      </c>
    </row>
    <row r="35" spans="1:34" x14ac:dyDescent="0.25">
      <c r="A35" s="1803" t="s">
        <v>166</v>
      </c>
      <c r="B35" s="1606">
        <f>SUM(C35:D35)</f>
        <v>0</v>
      </c>
      <c r="C35" s="1793">
        <f>SUM(E35+G35+I35+K35+M35+O35+Q35+S35+U35+W35+Y35+AA35+AC35+AE35)</f>
        <v>0</v>
      </c>
      <c r="D35" s="1794">
        <f>SUM(F35+H35+J35+L35+N35+P35+R35+T35+V35+X35+Z35+AB35+AD35+AF35)</f>
        <v>0</v>
      </c>
      <c r="E35" s="1596"/>
      <c r="F35" s="1597"/>
      <c r="G35" s="1596"/>
      <c r="H35" s="1597"/>
      <c r="I35" s="1596"/>
      <c r="J35" s="1597"/>
      <c r="K35" s="1596"/>
      <c r="L35" s="1597"/>
      <c r="M35" s="1596"/>
      <c r="N35" s="1597"/>
      <c r="O35" s="1596"/>
      <c r="P35" s="1597"/>
      <c r="Q35" s="1596"/>
      <c r="R35" s="1597"/>
      <c r="S35" s="1596"/>
      <c r="T35" s="1597"/>
      <c r="U35" s="1596"/>
      <c r="V35" s="1597"/>
      <c r="W35" s="1596"/>
      <c r="X35" s="1597"/>
      <c r="Y35" s="1596"/>
      <c r="Z35" s="1597"/>
      <c r="AA35" s="1596"/>
      <c r="AB35" s="1597"/>
      <c r="AC35" s="1596"/>
      <c r="AD35" s="1597"/>
      <c r="AE35" s="1596"/>
      <c r="AF35" s="1597"/>
      <c r="AG35" s="457"/>
      <c r="AH35" s="1451"/>
    </row>
    <row r="36" spans="1:34" x14ac:dyDescent="0.25">
      <c r="A36" s="245"/>
      <c r="B36" s="245"/>
      <c r="C36" s="245"/>
      <c r="D36" s="245"/>
      <c r="E36" s="245"/>
      <c r="F36" s="245"/>
      <c r="G36" s="245"/>
      <c r="H36" s="245"/>
      <c r="I36" s="245"/>
      <c r="J36" s="245"/>
      <c r="K36" s="245"/>
      <c r="L36" s="245"/>
      <c r="M36" s="245"/>
      <c r="N36" s="245"/>
      <c r="O36" s="245"/>
      <c r="P36" s="245"/>
      <c r="Q36" s="245"/>
      <c r="R36" s="245"/>
      <c r="S36" s="245"/>
      <c r="T36" s="245"/>
      <c r="U36" s="245"/>
      <c r="V36" s="245"/>
      <c r="W36" s="245"/>
      <c r="X36" s="245"/>
      <c r="Y36" s="245"/>
      <c r="Z36" s="245"/>
      <c r="AA36" s="245"/>
      <c r="AB36" s="245"/>
      <c r="AC36" s="245"/>
      <c r="AD36" s="245"/>
      <c r="AE36" s="245"/>
      <c r="AF36" s="245"/>
      <c r="AG36" s="246"/>
    </row>
    <row r="37" spans="1:34" x14ac:dyDescent="0.25">
      <c r="A37" s="245"/>
      <c r="B37" s="245"/>
      <c r="C37" s="245"/>
      <c r="D37" s="245"/>
      <c r="E37" s="245"/>
      <c r="F37" s="245"/>
      <c r="G37" s="245"/>
      <c r="H37" s="245"/>
      <c r="I37" s="245"/>
      <c r="J37" s="245"/>
      <c r="K37" s="245"/>
      <c r="L37" s="245"/>
      <c r="M37" s="245"/>
      <c r="N37" s="245"/>
      <c r="O37" s="245"/>
      <c r="P37" s="245"/>
      <c r="Q37" s="245"/>
      <c r="R37" s="245"/>
      <c r="S37" s="245"/>
      <c r="T37" s="245"/>
      <c r="U37" s="245"/>
      <c r="V37" s="245"/>
      <c r="W37" s="245"/>
      <c r="X37" s="245"/>
      <c r="Y37" s="245"/>
      <c r="Z37" s="245"/>
      <c r="AA37" s="245"/>
      <c r="AB37" s="245"/>
      <c r="AC37" s="245"/>
      <c r="AD37" s="245"/>
      <c r="AE37" s="245"/>
      <c r="AF37" s="245"/>
      <c r="AG37" s="246"/>
    </row>
  </sheetData>
  <mergeCells count="59">
    <mergeCell ref="A6:AD6"/>
    <mergeCell ref="A9:A10"/>
    <mergeCell ref="B9:D9"/>
    <mergeCell ref="E9:E10"/>
    <mergeCell ref="F9:F10"/>
    <mergeCell ref="A19:A20"/>
    <mergeCell ref="B19:D19"/>
    <mergeCell ref="E19:F19"/>
    <mergeCell ref="G19:H19"/>
    <mergeCell ref="I19:J19"/>
    <mergeCell ref="K19:L19"/>
    <mergeCell ref="M19:N19"/>
    <mergeCell ref="O19:P19"/>
    <mergeCell ref="Q19:R19"/>
    <mergeCell ref="S19:T19"/>
    <mergeCell ref="U19:V19"/>
    <mergeCell ref="W19:X19"/>
    <mergeCell ref="Y19:Z19"/>
    <mergeCell ref="AA19:AB19"/>
    <mergeCell ref="AC19:AD19"/>
    <mergeCell ref="AE19:AF19"/>
    <mergeCell ref="AG19:AG20"/>
    <mergeCell ref="AC27:AD27"/>
    <mergeCell ref="AH19:AH20"/>
    <mergeCell ref="A27:A28"/>
    <mergeCell ref="B27:D27"/>
    <mergeCell ref="E27:F27"/>
    <mergeCell ref="G27:H27"/>
    <mergeCell ref="I27:J27"/>
    <mergeCell ref="K27:L27"/>
    <mergeCell ref="M27:N27"/>
    <mergeCell ref="O27:P27"/>
    <mergeCell ref="AA27:AB27"/>
    <mergeCell ref="AE27:AF27"/>
    <mergeCell ref="AG27:AG28"/>
    <mergeCell ref="AH27:AH28"/>
    <mergeCell ref="S27:T27"/>
    <mergeCell ref="U27:V27"/>
    <mergeCell ref="W27:X27"/>
    <mergeCell ref="Y27:Z27"/>
    <mergeCell ref="Q27:R27"/>
    <mergeCell ref="A32:A33"/>
    <mergeCell ref="B32:D32"/>
    <mergeCell ref="E32:F32"/>
    <mergeCell ref="G32:H32"/>
    <mergeCell ref="I32:J32"/>
    <mergeCell ref="K32:L32"/>
    <mergeCell ref="AA32:AB32"/>
    <mergeCell ref="AC32:AD32"/>
    <mergeCell ref="AE32:AF32"/>
    <mergeCell ref="AG32:AG33"/>
    <mergeCell ref="M32:N32"/>
    <mergeCell ref="Y32:Z32"/>
    <mergeCell ref="AH32:AH33"/>
    <mergeCell ref="O32:P32"/>
    <mergeCell ref="Q32:R32"/>
    <mergeCell ref="S32:T32"/>
    <mergeCell ref="U32:V32"/>
    <mergeCell ref="W32:X32"/>
  </mergeCells>
  <dataValidations count="2">
    <dataValidation type="whole" allowBlank="1" showInputMessage="1" showErrorMessage="1" error="Valor no Permitido" sqref="C12:D17 E22:AF25 E29:AF30 E34:AF35">
      <formula1>0</formula1>
      <formula2>1E+28</formula2>
    </dataValidation>
    <dataValidation type="whole" operator="notBetween" allowBlank="1" showInputMessage="1" showErrorMessage="1" error="Valor no Permitido" sqref="C18:D37 C1:D11 E18:F21 A18:A37 E26:AF28 E31:AF33 B1:B37 A6:A15 G1:AF21 E1:F8 AG1:AG18 E36:AG37">
      <formula1>0</formula1>
      <formula2>1E+28</formula2>
    </dataValidation>
  </dataValidations>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DZ309"/>
  <sheetViews>
    <sheetView topLeftCell="B30" zoomScaleNormal="100" workbookViewId="0">
      <selection activeCell="B30" sqref="B30"/>
    </sheetView>
  </sheetViews>
  <sheetFormatPr baseColWidth="10" defaultColWidth="11.42578125" defaultRowHeight="15" x14ac:dyDescent="0.25"/>
  <cols>
    <col min="1" max="1" width="50.140625" style="107" customWidth="1"/>
    <col min="2" max="2" width="43.85546875" style="107" bestFit="1" customWidth="1"/>
    <col min="3" max="3" width="18.7109375" style="107" customWidth="1"/>
    <col min="4" max="5" width="11.42578125" style="107"/>
    <col min="6" max="6" width="14.5703125" style="107" customWidth="1"/>
    <col min="7" max="7" width="11.42578125" style="107"/>
    <col min="8" max="8" width="27.42578125" style="107" customWidth="1"/>
    <col min="9" max="9" width="18.5703125" style="107" bestFit="1" customWidth="1"/>
    <col min="10" max="42" width="11.42578125" style="107"/>
    <col min="43" max="43" width="14.42578125" style="107" customWidth="1"/>
    <col min="44" max="16384" width="11.42578125" style="107"/>
  </cols>
  <sheetData>
    <row r="1" spans="1:130" x14ac:dyDescent="0.25">
      <c r="A1" s="85" t="s">
        <v>0</v>
      </c>
      <c r="B1" s="245"/>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row>
    <row r="2" spans="1:130" x14ac:dyDescent="0.25">
      <c r="A2" s="85" t="s">
        <v>127</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row>
    <row r="3" spans="1:130" x14ac:dyDescent="0.25">
      <c r="A3" s="85" t="s">
        <v>128</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row>
    <row r="4" spans="1:130" x14ac:dyDescent="0.25">
      <c r="A4" s="85" t="s">
        <v>129</v>
      </c>
      <c r="B4" s="245"/>
      <c r="C4" s="245"/>
      <c r="D4" s="245"/>
      <c r="E4" s="245"/>
      <c r="F4" s="245"/>
      <c r="G4" s="245"/>
      <c r="H4" s="245"/>
      <c r="I4" s="245"/>
      <c r="J4" s="245"/>
      <c r="K4" s="245"/>
      <c r="L4" s="245"/>
      <c r="M4" s="245"/>
      <c r="N4" s="245"/>
      <c r="O4" s="245"/>
      <c r="P4" s="245"/>
      <c r="Q4" s="245"/>
      <c r="R4" s="245"/>
      <c r="S4" s="245"/>
      <c r="T4" s="245"/>
      <c r="U4" s="245"/>
      <c r="V4" s="245"/>
      <c r="W4" s="245"/>
      <c r="X4" s="245"/>
      <c r="Y4" s="245"/>
      <c r="Z4" s="245"/>
      <c r="AA4" s="245"/>
      <c r="AB4" s="245"/>
      <c r="AC4" s="245"/>
      <c r="AD4" s="245"/>
      <c r="AE4" s="245"/>
      <c r="AF4" s="245"/>
      <c r="AG4" s="245"/>
      <c r="AH4" s="245"/>
      <c r="AI4" s="245"/>
      <c r="AJ4" s="245"/>
      <c r="AK4" s="245"/>
      <c r="AL4" s="245"/>
      <c r="AM4" s="245"/>
      <c r="AN4" s="245"/>
      <c r="AO4" s="245"/>
      <c r="AP4" s="245"/>
      <c r="AQ4" s="245"/>
      <c r="AR4" s="245"/>
      <c r="AS4" s="245"/>
      <c r="AT4" s="245"/>
      <c r="AU4" s="245"/>
    </row>
    <row r="5" spans="1:130" x14ac:dyDescent="0.25">
      <c r="A5" s="85" t="s">
        <v>2679</v>
      </c>
      <c r="B5" s="245"/>
      <c r="C5" s="245"/>
      <c r="D5" s="245"/>
      <c r="E5" s="245"/>
      <c r="F5" s="245"/>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245"/>
      <c r="AQ5" s="245"/>
      <c r="AR5" s="245"/>
      <c r="AS5" s="245"/>
      <c r="AT5" s="245"/>
      <c r="AU5" s="245"/>
    </row>
    <row r="6" spans="1:130" ht="15" customHeight="1" x14ac:dyDescent="0.25">
      <c r="A6" s="7991" t="s">
        <v>3426</v>
      </c>
      <c r="B6" s="7991"/>
      <c r="C6" s="7991"/>
      <c r="D6" s="7991"/>
      <c r="E6" s="7991"/>
      <c r="F6" s="7991"/>
      <c r="G6" s="7991"/>
      <c r="H6" s="7991"/>
      <c r="I6" s="7991"/>
      <c r="J6" s="7991"/>
      <c r="K6" s="7991"/>
      <c r="L6" s="7991"/>
      <c r="M6" s="7991"/>
      <c r="N6" s="7991"/>
      <c r="O6" s="814"/>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45"/>
      <c r="AQ6" s="245"/>
      <c r="AR6" s="245"/>
      <c r="AS6" s="245"/>
      <c r="AT6" s="245"/>
      <c r="AU6" s="245"/>
    </row>
    <row r="7" spans="1:130" x14ac:dyDescent="0.25">
      <c r="A7" s="249"/>
      <c r="B7" s="249"/>
      <c r="C7" s="249"/>
      <c r="D7" s="249"/>
      <c r="E7" s="249"/>
      <c r="F7" s="249"/>
      <c r="G7" s="249"/>
      <c r="H7" s="249"/>
      <c r="I7" s="249"/>
      <c r="J7" s="249"/>
      <c r="K7" s="249"/>
      <c r="L7" s="249"/>
      <c r="M7" s="249"/>
      <c r="N7" s="249"/>
      <c r="O7" s="250"/>
      <c r="P7" s="250"/>
      <c r="Q7" s="250"/>
      <c r="R7" s="250"/>
      <c r="S7" s="250"/>
      <c r="T7" s="250"/>
      <c r="U7" s="250"/>
      <c r="V7" s="250"/>
      <c r="W7" s="250"/>
      <c r="X7" s="250"/>
      <c r="Y7" s="250"/>
      <c r="Z7" s="250"/>
      <c r="AA7" s="250"/>
      <c r="AB7" s="250"/>
      <c r="AC7" s="250"/>
      <c r="AD7" s="250"/>
      <c r="AE7" s="250"/>
      <c r="AF7" s="250"/>
      <c r="AG7" s="250"/>
      <c r="AH7" s="250"/>
      <c r="AI7" s="250"/>
      <c r="AJ7" s="250"/>
      <c r="AK7" s="250"/>
      <c r="AL7" s="250"/>
      <c r="AM7" s="250"/>
      <c r="AN7" s="250"/>
      <c r="AO7" s="250"/>
      <c r="AP7" s="245"/>
      <c r="AQ7" s="245"/>
      <c r="AR7" s="245"/>
      <c r="AS7" s="245"/>
      <c r="AT7" s="245"/>
      <c r="AU7" s="245"/>
    </row>
    <row r="8" spans="1:130" s="245" customFormat="1" ht="32.1" customHeight="1" x14ac:dyDescent="0.25">
      <c r="A8" s="253" t="s">
        <v>3427</v>
      </c>
      <c r="B8" s="249"/>
      <c r="C8" s="249"/>
      <c r="D8" s="249"/>
      <c r="E8" s="249"/>
      <c r="F8" s="107"/>
      <c r="G8" s="107"/>
      <c r="H8" s="107"/>
      <c r="I8" s="107"/>
      <c r="J8" s="107"/>
      <c r="K8" s="107"/>
      <c r="L8" s="107"/>
      <c r="M8" s="107"/>
      <c r="N8" s="107"/>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5"/>
      <c r="BV8" s="105"/>
      <c r="BW8" s="105"/>
      <c r="BX8" s="105"/>
      <c r="BY8" s="105"/>
      <c r="BZ8" s="105"/>
      <c r="CA8" s="247"/>
      <c r="CB8" s="247"/>
      <c r="CC8" s="247"/>
      <c r="CD8" s="247"/>
      <c r="CE8" s="247"/>
      <c r="CF8" s="247"/>
      <c r="CG8" s="464"/>
      <c r="CH8" s="464"/>
      <c r="CI8" s="464"/>
      <c r="CJ8" s="464"/>
      <c r="CK8" s="464"/>
      <c r="CL8" s="464"/>
      <c r="CM8" s="464"/>
      <c r="CN8" s="464"/>
      <c r="CO8" s="464"/>
      <c r="CP8" s="464"/>
      <c r="CQ8" s="464"/>
      <c r="CR8" s="464"/>
      <c r="CS8" s="464"/>
      <c r="CT8" s="464"/>
      <c r="CU8" s="246"/>
      <c r="CV8" s="246"/>
      <c r="CW8" s="246"/>
      <c r="CX8" s="246"/>
      <c r="CY8" s="246"/>
      <c r="CZ8" s="246"/>
      <c r="DA8" s="246"/>
      <c r="DB8" s="246"/>
      <c r="DC8" s="246"/>
      <c r="DD8" s="246"/>
      <c r="DE8" s="246"/>
      <c r="DF8" s="246"/>
      <c r="DG8" s="246"/>
      <c r="DH8" s="246"/>
      <c r="DI8" s="246"/>
      <c r="DJ8" s="246"/>
      <c r="DK8" s="246"/>
      <c r="DL8" s="246"/>
      <c r="DM8" s="246"/>
      <c r="DN8" s="246"/>
      <c r="DO8" s="246"/>
      <c r="DP8" s="246"/>
      <c r="DQ8" s="246"/>
      <c r="DR8" s="246"/>
      <c r="DS8" s="246"/>
      <c r="DT8" s="246"/>
      <c r="DU8" s="246"/>
      <c r="DV8" s="246"/>
      <c r="DW8" s="246"/>
      <c r="DX8" s="246"/>
      <c r="DY8" s="246"/>
      <c r="DZ8" s="246"/>
    </row>
    <row r="9" spans="1:130" s="245" customFormat="1" ht="32.1" customHeight="1" x14ac:dyDescent="0.25">
      <c r="A9" s="815" t="s">
        <v>3428</v>
      </c>
      <c r="B9" s="293"/>
      <c r="C9" s="277"/>
      <c r="D9" s="107"/>
      <c r="E9" s="107"/>
      <c r="F9" s="107"/>
      <c r="G9" s="107"/>
      <c r="H9" s="107"/>
      <c r="I9" s="107"/>
      <c r="J9" s="107"/>
      <c r="K9" s="107"/>
      <c r="L9" s="107"/>
      <c r="M9" s="107"/>
      <c r="N9" s="107"/>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c r="BJ9" s="107"/>
      <c r="BK9" s="107"/>
      <c r="BL9" s="107"/>
      <c r="BM9" s="107"/>
      <c r="BN9" s="107"/>
      <c r="BO9" s="107"/>
      <c r="BP9" s="107"/>
      <c r="BQ9" s="107"/>
      <c r="BR9" s="107"/>
      <c r="BS9" s="107"/>
      <c r="BT9" s="107"/>
      <c r="BU9" s="105"/>
      <c r="BV9" s="105"/>
      <c r="BW9" s="105"/>
      <c r="BX9" s="105"/>
      <c r="BY9" s="105"/>
      <c r="BZ9" s="105"/>
      <c r="CA9" s="247"/>
      <c r="CB9" s="247"/>
      <c r="CC9" s="247"/>
      <c r="CD9" s="247"/>
      <c r="CE9" s="247"/>
      <c r="CF9" s="247"/>
      <c r="CG9" s="464"/>
      <c r="CH9" s="464"/>
      <c r="CI9" s="464"/>
      <c r="CJ9" s="464"/>
      <c r="CK9" s="464"/>
      <c r="CL9" s="464"/>
      <c r="CM9" s="464"/>
      <c r="CN9" s="464"/>
      <c r="CO9" s="464"/>
      <c r="CP9" s="464"/>
      <c r="CQ9" s="464"/>
      <c r="CR9" s="464"/>
      <c r="CS9" s="464"/>
      <c r="CT9" s="464"/>
      <c r="CU9" s="246"/>
      <c r="CV9" s="246"/>
      <c r="CW9" s="246"/>
      <c r="CX9" s="246"/>
      <c r="CY9" s="246"/>
      <c r="CZ9" s="246"/>
      <c r="DA9" s="246"/>
      <c r="DB9" s="246"/>
      <c r="DC9" s="246"/>
      <c r="DD9" s="246"/>
      <c r="DE9" s="246"/>
      <c r="DF9" s="246"/>
      <c r="DG9" s="246"/>
      <c r="DH9" s="246"/>
      <c r="DI9" s="246"/>
      <c r="DJ9" s="246"/>
      <c r="DK9" s="246"/>
      <c r="DL9" s="246"/>
      <c r="DM9" s="246"/>
      <c r="DN9" s="246"/>
      <c r="DO9" s="246"/>
      <c r="DP9" s="246"/>
      <c r="DQ9" s="246"/>
      <c r="DR9" s="246"/>
      <c r="DS9" s="246"/>
      <c r="DT9" s="246"/>
      <c r="DU9" s="246"/>
      <c r="DV9" s="246"/>
      <c r="DW9" s="246"/>
      <c r="DX9" s="246"/>
      <c r="DY9" s="246"/>
      <c r="DZ9" s="246"/>
    </row>
    <row r="10" spans="1:130" ht="15" customHeight="1" x14ac:dyDescent="0.25">
      <c r="A10" s="7742" t="s">
        <v>3429</v>
      </c>
      <c r="B10" s="7730" t="s">
        <v>49</v>
      </c>
      <c r="C10" s="7455"/>
      <c r="D10" s="7440"/>
      <c r="E10" s="7992" t="s">
        <v>2064</v>
      </c>
      <c r="F10" s="7732"/>
      <c r="G10" s="7732"/>
      <c r="H10" s="7732"/>
      <c r="I10" s="7732"/>
      <c r="J10" s="7732"/>
      <c r="K10" s="7732"/>
      <c r="L10" s="7732"/>
      <c r="M10" s="7732"/>
      <c r="N10" s="7732"/>
      <c r="O10" s="7732"/>
      <c r="P10" s="7732"/>
      <c r="Q10" s="7732"/>
      <c r="R10" s="7732"/>
      <c r="S10" s="7732"/>
      <c r="T10" s="7732"/>
      <c r="U10" s="7732"/>
      <c r="V10" s="7732"/>
      <c r="W10" s="7732"/>
      <c r="X10" s="7732"/>
      <c r="Y10" s="7732"/>
      <c r="Z10" s="7732"/>
      <c r="AA10" s="7732"/>
      <c r="AB10" s="7732"/>
      <c r="AC10" s="7732"/>
      <c r="AD10" s="7732"/>
      <c r="AE10" s="7732"/>
      <c r="AF10" s="7732"/>
      <c r="AG10" s="7732"/>
      <c r="AH10" s="7732"/>
      <c r="AI10" s="7732"/>
      <c r="AJ10" s="7732"/>
      <c r="AK10" s="7732"/>
      <c r="AL10" s="7993"/>
      <c r="AM10" s="7866" t="s">
        <v>3430</v>
      </c>
      <c r="AN10" s="7732"/>
      <c r="AO10" s="7732"/>
      <c r="AP10" s="7732"/>
      <c r="AQ10" s="7994" t="s">
        <v>3431</v>
      </c>
      <c r="AR10" s="8009" t="s">
        <v>13</v>
      </c>
      <c r="AS10" s="7997" t="s">
        <v>14</v>
      </c>
      <c r="AT10" s="5326"/>
      <c r="AU10" s="5327"/>
    </row>
    <row r="11" spans="1:130" ht="15" customHeight="1" x14ac:dyDescent="0.25">
      <c r="A11" s="6664"/>
      <c r="B11" s="6604"/>
      <c r="C11" s="6202"/>
      <c r="D11" s="6203"/>
      <c r="E11" s="7995" t="s">
        <v>308</v>
      </c>
      <c r="F11" s="7996"/>
      <c r="G11" s="7995" t="s">
        <v>597</v>
      </c>
      <c r="H11" s="7996"/>
      <c r="I11" s="7995" t="s">
        <v>598</v>
      </c>
      <c r="J11" s="7996"/>
      <c r="K11" s="7995" t="s">
        <v>716</v>
      </c>
      <c r="L11" s="7996"/>
      <c r="M11" s="7995" t="s">
        <v>3432</v>
      </c>
      <c r="N11" s="7996"/>
      <c r="O11" s="7995" t="s">
        <v>3433</v>
      </c>
      <c r="P11" s="7996"/>
      <c r="Q11" s="7995" t="s">
        <v>3434</v>
      </c>
      <c r="R11" s="7996"/>
      <c r="S11" s="7995" t="s">
        <v>74</v>
      </c>
      <c r="T11" s="7996"/>
      <c r="U11" s="7995" t="s">
        <v>75</v>
      </c>
      <c r="V11" s="7996"/>
      <c r="W11" s="7995" t="s">
        <v>3435</v>
      </c>
      <c r="X11" s="7996"/>
      <c r="Y11" s="7995" t="s">
        <v>77</v>
      </c>
      <c r="Z11" s="7996"/>
      <c r="AA11" s="7995" t="s">
        <v>78</v>
      </c>
      <c r="AB11" s="7996"/>
      <c r="AC11" s="7995" t="s">
        <v>79</v>
      </c>
      <c r="AD11" s="7996"/>
      <c r="AE11" s="7995" t="s">
        <v>80</v>
      </c>
      <c r="AF11" s="7996"/>
      <c r="AG11" s="7995" t="s">
        <v>81</v>
      </c>
      <c r="AH11" s="7996"/>
      <c r="AI11" s="7995" t="s">
        <v>82</v>
      </c>
      <c r="AJ11" s="7996"/>
      <c r="AK11" s="7995" t="s">
        <v>83</v>
      </c>
      <c r="AL11" s="8008"/>
      <c r="AM11" s="6884" t="s">
        <v>3436</v>
      </c>
      <c r="AN11" s="8000" t="s">
        <v>3437</v>
      </c>
      <c r="AO11" s="8002" t="s">
        <v>3438</v>
      </c>
      <c r="AP11" s="8004" t="s">
        <v>3439</v>
      </c>
      <c r="AQ11" s="7994"/>
      <c r="AR11" s="6225"/>
      <c r="AS11" s="6924"/>
    </row>
    <row r="12" spans="1:130" x14ac:dyDescent="0.25">
      <c r="A12" s="7422"/>
      <c r="B12" s="5328" t="s">
        <v>52</v>
      </c>
      <c r="C12" s="4104" t="s">
        <v>53</v>
      </c>
      <c r="D12" s="5329" t="s">
        <v>54</v>
      </c>
      <c r="E12" s="5330" t="s">
        <v>53</v>
      </c>
      <c r="F12" s="5331" t="s">
        <v>54</v>
      </c>
      <c r="G12" s="5330" t="s">
        <v>53</v>
      </c>
      <c r="H12" s="5331" t="s">
        <v>54</v>
      </c>
      <c r="I12" s="5330" t="s">
        <v>53</v>
      </c>
      <c r="J12" s="5331" t="s">
        <v>54</v>
      </c>
      <c r="K12" s="5330" t="s">
        <v>53</v>
      </c>
      <c r="L12" s="5331" t="s">
        <v>54</v>
      </c>
      <c r="M12" s="5330" t="s">
        <v>53</v>
      </c>
      <c r="N12" s="5331" t="s">
        <v>54</v>
      </c>
      <c r="O12" s="5330" t="s">
        <v>53</v>
      </c>
      <c r="P12" s="5331" t="s">
        <v>54</v>
      </c>
      <c r="Q12" s="5330" t="s">
        <v>53</v>
      </c>
      <c r="R12" s="5331" t="s">
        <v>54</v>
      </c>
      <c r="S12" s="5330" t="s">
        <v>53</v>
      </c>
      <c r="T12" s="5331" t="s">
        <v>54</v>
      </c>
      <c r="U12" s="5330" t="s">
        <v>53</v>
      </c>
      <c r="V12" s="5331" t="s">
        <v>54</v>
      </c>
      <c r="W12" s="5330" t="s">
        <v>53</v>
      </c>
      <c r="X12" s="5331" t="s">
        <v>54</v>
      </c>
      <c r="Y12" s="5330" t="s">
        <v>53</v>
      </c>
      <c r="Z12" s="5331" t="s">
        <v>54</v>
      </c>
      <c r="AA12" s="5330" t="s">
        <v>53</v>
      </c>
      <c r="AB12" s="5331" t="s">
        <v>54</v>
      </c>
      <c r="AC12" s="5330" t="s">
        <v>53</v>
      </c>
      <c r="AD12" s="5331" t="s">
        <v>54</v>
      </c>
      <c r="AE12" s="5330" t="s">
        <v>53</v>
      </c>
      <c r="AF12" s="5331" t="s">
        <v>54</v>
      </c>
      <c r="AG12" s="5330" t="s">
        <v>53</v>
      </c>
      <c r="AH12" s="5331" t="s">
        <v>54</v>
      </c>
      <c r="AI12" s="5330" t="s">
        <v>53</v>
      </c>
      <c r="AJ12" s="5331" t="s">
        <v>54</v>
      </c>
      <c r="AK12" s="5330" t="s">
        <v>53</v>
      </c>
      <c r="AL12" s="5332" t="s">
        <v>54</v>
      </c>
      <c r="AM12" s="7568"/>
      <c r="AN12" s="8001"/>
      <c r="AO12" s="8003"/>
      <c r="AP12" s="8005"/>
      <c r="AQ12" s="7994"/>
      <c r="AR12" s="7999"/>
      <c r="AS12" s="7998"/>
    </row>
    <row r="13" spans="1:130" x14ac:dyDescent="0.25">
      <c r="A13" s="5333" t="s">
        <v>772</v>
      </c>
      <c r="B13" s="5334"/>
      <c r="C13" s="4787"/>
      <c r="D13" s="5335"/>
      <c r="E13" s="5336"/>
      <c r="F13" s="5337"/>
      <c r="G13" s="5336"/>
      <c r="H13" s="5337"/>
      <c r="I13" s="5336"/>
      <c r="J13" s="5337"/>
      <c r="K13" s="5336"/>
      <c r="L13" s="5337"/>
      <c r="M13" s="5336"/>
      <c r="N13" s="5337"/>
      <c r="O13" s="5336"/>
      <c r="P13" s="5337"/>
      <c r="Q13" s="5336"/>
      <c r="R13" s="5337"/>
      <c r="S13" s="5336"/>
      <c r="T13" s="5337"/>
      <c r="U13" s="5336"/>
      <c r="V13" s="5337"/>
      <c r="W13" s="5336"/>
      <c r="X13" s="5337"/>
      <c r="Y13" s="5336"/>
      <c r="Z13" s="5337"/>
      <c r="AA13" s="5336"/>
      <c r="AB13" s="5337"/>
      <c r="AC13" s="5336"/>
      <c r="AD13" s="5337"/>
      <c r="AE13" s="5336"/>
      <c r="AF13" s="5337"/>
      <c r="AG13" s="5336"/>
      <c r="AH13" s="5337"/>
      <c r="AI13" s="5336"/>
      <c r="AJ13" s="5337"/>
      <c r="AK13" s="5338"/>
      <c r="AL13" s="5339"/>
      <c r="AM13" s="5340"/>
      <c r="AN13" s="5341"/>
      <c r="AO13" s="5342"/>
      <c r="AP13" s="5343"/>
      <c r="AQ13" s="5343"/>
      <c r="AR13" s="5343"/>
      <c r="AS13" s="5343"/>
    </row>
    <row r="14" spans="1:130" x14ac:dyDescent="0.25">
      <c r="A14" s="816" t="s">
        <v>3440</v>
      </c>
      <c r="B14" s="817"/>
      <c r="C14" s="818"/>
      <c r="D14" s="2835"/>
      <c r="E14" s="373"/>
      <c r="F14" s="381"/>
      <c r="G14" s="373"/>
      <c r="H14" s="381"/>
      <c r="I14" s="373"/>
      <c r="J14" s="381"/>
      <c r="K14" s="373"/>
      <c r="L14" s="381"/>
      <c r="M14" s="373"/>
      <c r="N14" s="381"/>
      <c r="O14" s="373"/>
      <c r="P14" s="381"/>
      <c r="Q14" s="373"/>
      <c r="R14" s="381"/>
      <c r="S14" s="373"/>
      <c r="T14" s="381"/>
      <c r="U14" s="373"/>
      <c r="V14" s="381"/>
      <c r="W14" s="373"/>
      <c r="X14" s="381"/>
      <c r="Y14" s="373"/>
      <c r="Z14" s="381"/>
      <c r="AA14" s="373"/>
      <c r="AB14" s="381"/>
      <c r="AC14" s="373"/>
      <c r="AD14" s="381"/>
      <c r="AE14" s="373"/>
      <c r="AF14" s="381"/>
      <c r="AG14" s="373"/>
      <c r="AH14" s="381"/>
      <c r="AI14" s="373"/>
      <c r="AJ14" s="381"/>
      <c r="AK14" s="715"/>
      <c r="AL14" s="383"/>
      <c r="AM14" s="315"/>
      <c r="AN14" s="378"/>
      <c r="AO14" s="374"/>
      <c r="AP14" s="2280"/>
      <c r="AQ14" s="5340"/>
      <c r="AR14" s="5340"/>
      <c r="AS14" s="5340"/>
    </row>
    <row r="15" spans="1:130" ht="21" x14ac:dyDescent="0.25">
      <c r="A15" s="1605" t="s">
        <v>3441</v>
      </c>
      <c r="B15" s="5344"/>
      <c r="C15" s="5345"/>
      <c r="D15" s="1587"/>
      <c r="E15" s="4015"/>
      <c r="F15" s="4016"/>
      <c r="G15" s="4015"/>
      <c r="H15" s="4016"/>
      <c r="I15" s="4015"/>
      <c r="J15" s="4016"/>
      <c r="K15" s="4015"/>
      <c r="L15" s="4016"/>
      <c r="M15" s="3169"/>
      <c r="N15" s="3170"/>
      <c r="O15" s="3169"/>
      <c r="P15" s="3170"/>
      <c r="Q15" s="3169"/>
      <c r="R15" s="3170"/>
      <c r="S15" s="3169"/>
      <c r="T15" s="3170"/>
      <c r="U15" s="3169"/>
      <c r="V15" s="3170"/>
      <c r="W15" s="3169"/>
      <c r="X15" s="3170"/>
      <c r="Y15" s="3169"/>
      <c r="Z15" s="3170"/>
      <c r="AA15" s="3169"/>
      <c r="AB15" s="3170"/>
      <c r="AC15" s="3169"/>
      <c r="AD15" s="3170"/>
      <c r="AE15" s="3169"/>
      <c r="AF15" s="3170"/>
      <c r="AG15" s="3169"/>
      <c r="AH15" s="3170"/>
      <c r="AI15" s="3169"/>
      <c r="AJ15" s="3170"/>
      <c r="AK15" s="4290"/>
      <c r="AL15" s="3171"/>
      <c r="AM15" s="1595"/>
      <c r="AN15" s="3172"/>
      <c r="AO15" s="3970"/>
      <c r="AP15" s="2238"/>
      <c r="AQ15" s="315"/>
      <c r="AR15" s="315"/>
      <c r="AS15" s="315"/>
    </row>
    <row r="16" spans="1:130" x14ac:dyDescent="0.25">
      <c r="A16" s="5346" t="s">
        <v>3442</v>
      </c>
      <c r="B16" s="5347"/>
      <c r="C16" s="5348"/>
      <c r="D16" s="720"/>
      <c r="E16" s="3169"/>
      <c r="F16" s="3170"/>
      <c r="G16" s="3169"/>
      <c r="H16" s="3170"/>
      <c r="I16" s="3169"/>
      <c r="J16" s="3170"/>
      <c r="K16" s="3169"/>
      <c r="L16" s="3170"/>
      <c r="M16" s="3169"/>
      <c r="N16" s="3170"/>
      <c r="O16" s="3169"/>
      <c r="P16" s="3170"/>
      <c r="Q16" s="3169"/>
      <c r="R16" s="3170"/>
      <c r="S16" s="3169"/>
      <c r="T16" s="3170"/>
      <c r="U16" s="3169"/>
      <c r="V16" s="3170"/>
      <c r="W16" s="3169"/>
      <c r="X16" s="3170"/>
      <c r="Y16" s="3169"/>
      <c r="Z16" s="3170"/>
      <c r="AA16" s="3169"/>
      <c r="AB16" s="3170"/>
      <c r="AC16" s="3169"/>
      <c r="AD16" s="3170"/>
      <c r="AE16" s="3169"/>
      <c r="AF16" s="3170"/>
      <c r="AG16" s="3169"/>
      <c r="AH16" s="3170"/>
      <c r="AI16" s="3169"/>
      <c r="AJ16" s="3170"/>
      <c r="AK16" s="4290"/>
      <c r="AL16" s="3171"/>
      <c r="AM16" s="1595"/>
      <c r="AN16" s="3172"/>
      <c r="AO16" s="3970"/>
      <c r="AP16" s="2238"/>
      <c r="AQ16" s="1595"/>
      <c r="AR16" s="1595"/>
      <c r="AS16" s="1595"/>
    </row>
    <row r="17" spans="1:127" s="245" customFormat="1" ht="18" customHeight="1" x14ac:dyDescent="0.25">
      <c r="A17" s="5349" t="s">
        <v>3212</v>
      </c>
      <c r="B17" s="5350"/>
      <c r="C17" s="5351"/>
      <c r="D17" s="1487"/>
      <c r="E17" s="1583"/>
      <c r="F17" s="1595"/>
      <c r="G17" s="1583"/>
      <c r="H17" s="1595"/>
      <c r="I17" s="1583"/>
      <c r="J17" s="1595"/>
      <c r="K17" s="1583"/>
      <c r="L17" s="1595"/>
      <c r="M17" s="1583"/>
      <c r="N17" s="1595"/>
      <c r="O17" s="1583"/>
      <c r="P17" s="1595"/>
      <c r="Q17" s="1583"/>
      <c r="R17" s="1595"/>
      <c r="S17" s="1583"/>
      <c r="T17" s="1595"/>
      <c r="U17" s="1583"/>
      <c r="V17" s="1595"/>
      <c r="W17" s="1583"/>
      <c r="X17" s="1595"/>
      <c r="Y17" s="1583"/>
      <c r="Z17" s="1595"/>
      <c r="AA17" s="1583"/>
      <c r="AB17" s="1595"/>
      <c r="AC17" s="1583"/>
      <c r="AD17" s="1595"/>
      <c r="AE17" s="1583"/>
      <c r="AF17" s="1595"/>
      <c r="AG17" s="1583"/>
      <c r="AH17" s="1679"/>
      <c r="AI17" s="5352"/>
      <c r="AJ17" s="1591"/>
      <c r="AK17" s="1674"/>
      <c r="AL17" s="1584"/>
      <c r="AM17" s="5352"/>
      <c r="AN17" s="5352"/>
      <c r="AO17" s="5352"/>
      <c r="AP17" s="5352"/>
      <c r="AQ17" s="1595"/>
      <c r="AR17" s="1595"/>
      <c r="AS17" s="1595"/>
      <c r="AT17" s="819"/>
      <c r="AU17" s="819"/>
      <c r="AV17" s="819"/>
      <c r="AW17" s="819"/>
      <c r="AX17" s="819"/>
      <c r="AY17" s="819"/>
      <c r="AZ17" s="819"/>
      <c r="BA17" s="819"/>
      <c r="BB17" s="246"/>
      <c r="BC17" s="246"/>
      <c r="BD17" s="107"/>
      <c r="BE17" s="107"/>
      <c r="BF17" s="107"/>
      <c r="BG17" s="107"/>
      <c r="BH17" s="107"/>
      <c r="BI17" s="107"/>
      <c r="BJ17" s="107"/>
      <c r="BK17" s="107"/>
      <c r="BL17" s="107"/>
      <c r="BM17" s="107"/>
      <c r="BN17" s="107"/>
      <c r="BO17" s="107"/>
      <c r="BP17" s="107"/>
      <c r="BQ17" s="107"/>
      <c r="BR17" s="105"/>
      <c r="BS17" s="105"/>
      <c r="BT17" s="257"/>
      <c r="BU17" s="257"/>
      <c r="BV17" s="246"/>
      <c r="BW17" s="246"/>
      <c r="BX17" s="473" t="str">
        <f>IF(CD17=1,"* Total Ingresos debe ser igual a la suma de los Tipos de Estrategia. ","")</f>
        <v/>
      </c>
      <c r="BY17" s="473" t="str">
        <f>IF(CE17=1," * El Número de personas con discapacidad NO DEBE superar el total de ingresos. ","")</f>
        <v/>
      </c>
      <c r="BZ17" s="473" t="str">
        <f>IF(CF17=1," * El Número de personas de pueblos originarios NO DEBE superar el total de ingresos. ","")</f>
        <v/>
      </c>
      <c r="CA17" s="473" t="str">
        <f>IF(CG17=1," * El Número de personas migrantes NO DEBE superar el total de ingresos. ","")</f>
        <v/>
      </c>
      <c r="CB17" s="473"/>
      <c r="CC17" s="473"/>
      <c r="CD17" s="474">
        <f>IF(B17&lt;&gt;SUM(AI17:AL17),1,0)</f>
        <v>0</v>
      </c>
      <c r="CE17" s="474">
        <f>IF(B17&lt;AN17,1,0)</f>
        <v>0</v>
      </c>
      <c r="CF17" s="474">
        <f>IF(C17&lt;AO17,1,0)</f>
        <v>0</v>
      </c>
      <c r="CG17" s="474">
        <f>IF(D17&lt;AP17,1,0)</f>
        <v>0</v>
      </c>
      <c r="CH17" s="464"/>
      <c r="CI17" s="464"/>
      <c r="CJ17" s="464"/>
      <c r="CK17" s="464"/>
      <c r="CL17" s="464"/>
      <c r="CM17" s="464"/>
      <c r="CN17" s="464"/>
      <c r="CO17" s="464"/>
      <c r="CP17" s="464"/>
      <c r="CQ17" s="464"/>
      <c r="CR17" s="246"/>
      <c r="CS17" s="246"/>
      <c r="CT17" s="246"/>
      <c r="CU17" s="246"/>
      <c r="CV17" s="246"/>
      <c r="CW17" s="246"/>
      <c r="CX17" s="246"/>
      <c r="CY17" s="246"/>
      <c r="CZ17" s="246"/>
      <c r="DA17" s="246"/>
      <c r="DB17" s="246"/>
      <c r="DC17" s="246"/>
      <c r="DD17" s="246"/>
      <c r="DE17" s="246"/>
      <c r="DF17" s="246"/>
      <c r="DG17" s="246"/>
      <c r="DH17" s="246"/>
      <c r="DI17" s="246"/>
      <c r="DJ17" s="246"/>
      <c r="DK17" s="246"/>
      <c r="DL17" s="246"/>
      <c r="DM17" s="246"/>
      <c r="DN17" s="246"/>
      <c r="DO17" s="246"/>
      <c r="DP17" s="246"/>
      <c r="DQ17" s="246"/>
      <c r="DR17" s="246"/>
      <c r="DS17" s="246"/>
      <c r="DT17" s="246"/>
      <c r="DU17" s="246"/>
      <c r="DV17" s="246"/>
      <c r="DW17" s="246"/>
    </row>
    <row r="18" spans="1:127" x14ac:dyDescent="0.25">
      <c r="A18" s="1605" t="s">
        <v>3443</v>
      </c>
      <c r="B18" s="5353"/>
      <c r="C18" s="5354"/>
      <c r="D18" s="2846"/>
      <c r="E18" s="4322"/>
      <c r="F18" s="4323"/>
      <c r="G18" s="4322"/>
      <c r="H18" s="4323"/>
      <c r="I18" s="4322"/>
      <c r="J18" s="4323"/>
      <c r="K18" s="4220"/>
      <c r="L18" s="4004"/>
      <c r="M18" s="4220"/>
      <c r="N18" s="4004"/>
      <c r="O18" s="4220"/>
      <c r="P18" s="4004"/>
      <c r="Q18" s="4220"/>
      <c r="R18" s="4004"/>
      <c r="S18" s="4220"/>
      <c r="T18" s="4004"/>
      <c r="U18" s="4220"/>
      <c r="V18" s="4004"/>
      <c r="W18" s="4220"/>
      <c r="X18" s="4004"/>
      <c r="Y18" s="4220"/>
      <c r="Z18" s="4004"/>
      <c r="AA18" s="4220"/>
      <c r="AB18" s="4004"/>
      <c r="AC18" s="4220"/>
      <c r="AD18" s="4004"/>
      <c r="AE18" s="4220"/>
      <c r="AF18" s="4004"/>
      <c r="AG18" s="4220"/>
      <c r="AH18" s="4004"/>
      <c r="AI18" s="4220"/>
      <c r="AJ18" s="4004"/>
      <c r="AK18" s="4300"/>
      <c r="AL18" s="4269"/>
      <c r="AN18" s="3997"/>
      <c r="AO18" s="4003"/>
      <c r="AP18" s="2262"/>
    </row>
    <row r="19" spans="1:127" x14ac:dyDescent="0.25">
      <c r="A19" s="5355" t="s">
        <v>783</v>
      </c>
      <c r="B19" s="5353"/>
      <c r="C19" s="5356"/>
      <c r="D19" s="5335"/>
      <c r="E19" s="5334">
        <f t="shared" ref="E19:AL19" si="0">SUM(E20:E23)</f>
        <v>0</v>
      </c>
      <c r="F19" s="5357">
        <f t="shared" si="0"/>
        <v>0</v>
      </c>
      <c r="G19" s="5334">
        <f t="shared" si="0"/>
        <v>0</v>
      </c>
      <c r="H19" s="5357">
        <f t="shared" si="0"/>
        <v>0</v>
      </c>
      <c r="I19" s="5334">
        <f t="shared" si="0"/>
        <v>0</v>
      </c>
      <c r="J19" s="5357">
        <f t="shared" si="0"/>
        <v>0</v>
      </c>
      <c r="K19" s="5334">
        <f t="shared" si="0"/>
        <v>0</v>
      </c>
      <c r="L19" s="5357">
        <f t="shared" si="0"/>
        <v>0</v>
      </c>
      <c r="M19" s="5334">
        <f t="shared" si="0"/>
        <v>0</v>
      </c>
      <c r="N19" s="5357">
        <f t="shared" si="0"/>
        <v>0</v>
      </c>
      <c r="O19" s="5334">
        <f t="shared" si="0"/>
        <v>0</v>
      </c>
      <c r="P19" s="5357">
        <f t="shared" si="0"/>
        <v>0</v>
      </c>
      <c r="Q19" s="5334">
        <f t="shared" si="0"/>
        <v>0</v>
      </c>
      <c r="R19" s="5357">
        <f t="shared" si="0"/>
        <v>0</v>
      </c>
      <c r="S19" s="5334">
        <f t="shared" si="0"/>
        <v>0</v>
      </c>
      <c r="T19" s="5357">
        <f t="shared" si="0"/>
        <v>0</v>
      </c>
      <c r="U19" s="5334">
        <f t="shared" si="0"/>
        <v>0</v>
      </c>
      <c r="V19" s="5357">
        <f t="shared" si="0"/>
        <v>0</v>
      </c>
      <c r="W19" s="5334">
        <f t="shared" si="0"/>
        <v>0</v>
      </c>
      <c r="X19" s="5357">
        <f t="shared" si="0"/>
        <v>0</v>
      </c>
      <c r="Y19" s="5334">
        <f t="shared" si="0"/>
        <v>0</v>
      </c>
      <c r="Z19" s="5357">
        <f t="shared" si="0"/>
        <v>0</v>
      </c>
      <c r="AA19" s="5334">
        <f t="shared" si="0"/>
        <v>0</v>
      </c>
      <c r="AB19" s="5357">
        <f t="shared" si="0"/>
        <v>0</v>
      </c>
      <c r="AC19" s="5334">
        <f t="shared" si="0"/>
        <v>0</v>
      </c>
      <c r="AD19" s="5357">
        <f t="shared" si="0"/>
        <v>0</v>
      </c>
      <c r="AE19" s="5334">
        <f t="shared" si="0"/>
        <v>0</v>
      </c>
      <c r="AF19" s="5357">
        <f t="shared" si="0"/>
        <v>0</v>
      </c>
      <c r="AG19" s="5334">
        <f t="shared" si="0"/>
        <v>0</v>
      </c>
      <c r="AH19" s="5357">
        <f t="shared" si="0"/>
        <v>0</v>
      </c>
      <c r="AI19" s="5334">
        <f t="shared" si="0"/>
        <v>0</v>
      </c>
      <c r="AJ19" s="5357">
        <f t="shared" si="0"/>
        <v>0</v>
      </c>
      <c r="AK19" s="5358">
        <f t="shared" si="0"/>
        <v>0</v>
      </c>
      <c r="AL19" s="5359">
        <f t="shared" si="0"/>
        <v>0</v>
      </c>
      <c r="AM19" s="5360">
        <f>SUM(AM20:AM24)</f>
        <v>0</v>
      </c>
      <c r="AN19" s="5361">
        <f>SUM(AM22:AM24)</f>
        <v>0</v>
      </c>
      <c r="AO19" s="4787">
        <f>SUM(AN20:AN23)</f>
        <v>0</v>
      </c>
      <c r="AP19" s="5335">
        <f>SUM(AO20:AO23)</f>
        <v>0</v>
      </c>
      <c r="AQ19" s="5360">
        <f>SUM(AQ20:AQ24)</f>
        <v>0</v>
      </c>
      <c r="AR19" s="5360">
        <f>SUM(AR20:AR24)</f>
        <v>0</v>
      </c>
      <c r="AS19" s="5360">
        <f>SUM(AS20:AS24)</f>
        <v>0</v>
      </c>
    </row>
    <row r="20" spans="1:127" x14ac:dyDescent="0.25">
      <c r="A20" s="4120" t="s">
        <v>3444</v>
      </c>
      <c r="B20" s="5350"/>
      <c r="C20" s="5348"/>
      <c r="D20" s="5362"/>
      <c r="E20" s="5363"/>
      <c r="F20" s="3972"/>
      <c r="G20" s="5363"/>
      <c r="H20" s="3972"/>
      <c r="I20" s="5363"/>
      <c r="J20" s="3972"/>
      <c r="K20" s="5363"/>
      <c r="L20" s="3972"/>
      <c r="M20" s="5363"/>
      <c r="N20" s="3972"/>
      <c r="O20" s="5363"/>
      <c r="P20" s="3972"/>
      <c r="Q20" s="5363"/>
      <c r="R20" s="3972"/>
      <c r="S20" s="5363"/>
      <c r="T20" s="3972"/>
      <c r="U20" s="5363"/>
      <c r="V20" s="3972"/>
      <c r="W20" s="5363"/>
      <c r="X20" s="3972"/>
      <c r="Y20" s="5363"/>
      <c r="Z20" s="3972"/>
      <c r="AA20" s="5363"/>
      <c r="AB20" s="3972"/>
      <c r="AC20" s="5363"/>
      <c r="AD20" s="3972"/>
      <c r="AE20" s="5363"/>
      <c r="AF20" s="3972"/>
      <c r="AG20" s="5363"/>
      <c r="AH20" s="3972"/>
      <c r="AI20" s="5363"/>
      <c r="AJ20" s="3972"/>
      <c r="AK20" s="4292"/>
      <c r="AL20" s="4262"/>
      <c r="AM20" s="5364"/>
      <c r="AN20" s="722"/>
      <c r="AO20" s="3977"/>
      <c r="AP20" s="709"/>
      <c r="AQ20" s="5364"/>
      <c r="AR20" s="5364"/>
      <c r="AS20" s="5364"/>
    </row>
    <row r="21" spans="1:127" x14ac:dyDescent="0.25">
      <c r="A21" s="1605" t="s">
        <v>2328</v>
      </c>
      <c r="B21" s="5347"/>
      <c r="C21" s="5351"/>
      <c r="D21" s="1587"/>
      <c r="E21" s="3169"/>
      <c r="F21" s="3170"/>
      <c r="G21" s="3169"/>
      <c r="H21" s="3170"/>
      <c r="I21" s="3169"/>
      <c r="J21" s="3170"/>
      <c r="K21" s="3169"/>
      <c r="L21" s="3170"/>
      <c r="M21" s="3169"/>
      <c r="N21" s="3170"/>
      <c r="O21" s="3169"/>
      <c r="P21" s="3170"/>
      <c r="Q21" s="3169"/>
      <c r="R21" s="3170"/>
      <c r="S21" s="3169"/>
      <c r="T21" s="3170"/>
      <c r="U21" s="3169"/>
      <c r="V21" s="3170"/>
      <c r="W21" s="3169"/>
      <c r="X21" s="3170"/>
      <c r="Y21" s="3169"/>
      <c r="Z21" s="3170"/>
      <c r="AA21" s="3169"/>
      <c r="AB21" s="3170"/>
      <c r="AC21" s="3169"/>
      <c r="AD21" s="3170"/>
      <c r="AE21" s="3169"/>
      <c r="AF21" s="3170"/>
      <c r="AG21" s="3169"/>
      <c r="AH21" s="3170"/>
      <c r="AI21" s="3169"/>
      <c r="AJ21" s="3170"/>
      <c r="AK21" s="4290"/>
      <c r="AL21" s="3171"/>
      <c r="AM21" s="1585"/>
      <c r="AN21" s="3172"/>
      <c r="AO21" s="3970"/>
      <c r="AP21" s="2238"/>
      <c r="AQ21" s="1585"/>
      <c r="AR21" s="1585"/>
      <c r="AS21" s="1585"/>
    </row>
    <row r="22" spans="1:127" x14ac:dyDescent="0.25">
      <c r="A22" s="5365" t="s">
        <v>3445</v>
      </c>
      <c r="B22" s="820"/>
      <c r="C22" s="821"/>
      <c r="D22" s="1046"/>
      <c r="E22" s="822"/>
      <c r="F22" s="619"/>
      <c r="G22" s="822"/>
      <c r="H22" s="619"/>
      <c r="I22" s="822"/>
      <c r="J22" s="619"/>
      <c r="K22" s="822"/>
      <c r="L22" s="619"/>
      <c r="M22" s="822"/>
      <c r="N22" s="619"/>
      <c r="O22" s="822"/>
      <c r="P22" s="619"/>
      <c r="Q22" s="822"/>
      <c r="R22" s="619"/>
      <c r="S22" s="822"/>
      <c r="T22" s="619"/>
      <c r="U22" s="822"/>
      <c r="V22" s="619"/>
      <c r="W22" s="822"/>
      <c r="X22" s="619"/>
      <c r="Y22" s="822"/>
      <c r="Z22" s="619"/>
      <c r="AA22" s="822"/>
      <c r="AB22" s="619"/>
      <c r="AC22" s="822"/>
      <c r="AD22" s="619"/>
      <c r="AE22" s="822"/>
      <c r="AF22" s="619"/>
      <c r="AG22" s="822"/>
      <c r="AH22" s="619"/>
      <c r="AI22" s="822"/>
      <c r="AJ22" s="619"/>
      <c r="AK22" s="823"/>
      <c r="AL22" s="386"/>
      <c r="AM22" s="261"/>
      <c r="AN22" s="618"/>
      <c r="AO22" s="1032"/>
      <c r="AP22" s="824"/>
      <c r="AQ22" s="261"/>
      <c r="AR22" s="261"/>
      <c r="AS22" s="261"/>
    </row>
    <row r="23" spans="1:127" x14ac:dyDescent="0.25">
      <c r="A23" s="5366" t="s">
        <v>3446</v>
      </c>
      <c r="B23" s="5347"/>
      <c r="C23" s="5351"/>
      <c r="D23" s="1587"/>
      <c r="E23" s="3169"/>
      <c r="F23" s="3170"/>
      <c r="G23" s="3169"/>
      <c r="H23" s="3170"/>
      <c r="I23" s="3169"/>
      <c r="J23" s="3170"/>
      <c r="K23" s="3169"/>
      <c r="L23" s="3170"/>
      <c r="M23" s="3169"/>
      <c r="N23" s="3170"/>
      <c r="O23" s="3169"/>
      <c r="P23" s="3170"/>
      <c r="Q23" s="3169"/>
      <c r="R23" s="3170"/>
      <c r="S23" s="3169"/>
      <c r="T23" s="3170"/>
      <c r="U23" s="3169"/>
      <c r="V23" s="3170"/>
      <c r="W23" s="3169"/>
      <c r="X23" s="3170"/>
      <c r="Y23" s="3169"/>
      <c r="Z23" s="3170"/>
      <c r="AA23" s="3169"/>
      <c r="AB23" s="3170"/>
      <c r="AC23" s="3169"/>
      <c r="AD23" s="3170"/>
      <c r="AE23" s="3169"/>
      <c r="AF23" s="3170"/>
      <c r="AG23" s="3169"/>
      <c r="AH23" s="3170"/>
      <c r="AI23" s="3169"/>
      <c r="AJ23" s="3170"/>
      <c r="AK23" s="4290"/>
      <c r="AL23" s="3171"/>
      <c r="AM23" s="1585"/>
      <c r="AN23" s="3970"/>
      <c r="AO23" s="2238"/>
      <c r="AP23" s="2237"/>
      <c r="AQ23" s="1585"/>
      <c r="AR23" s="1585"/>
      <c r="AS23" s="1585"/>
    </row>
    <row r="24" spans="1:127" x14ac:dyDescent="0.25">
      <c r="A24" s="2639" t="s">
        <v>3447</v>
      </c>
      <c r="B24" s="5353"/>
      <c r="C24" s="5356"/>
      <c r="D24" s="5367"/>
      <c r="E24" s="4220"/>
      <c r="F24" s="4004"/>
      <c r="G24" s="4220"/>
      <c r="H24" s="4004"/>
      <c r="I24" s="4220"/>
      <c r="J24" s="4004"/>
      <c r="K24" s="4220"/>
      <c r="L24" s="4004"/>
      <c r="M24" s="4220"/>
      <c r="N24" s="4004"/>
      <c r="O24" s="4220"/>
      <c r="P24" s="4004"/>
      <c r="Q24" s="4220"/>
      <c r="R24" s="4004"/>
      <c r="S24" s="4220"/>
      <c r="T24" s="4004"/>
      <c r="U24" s="4220"/>
      <c r="V24" s="4004"/>
      <c r="W24" s="4220"/>
      <c r="X24" s="4004"/>
      <c r="Y24" s="4220"/>
      <c r="Z24" s="4004"/>
      <c r="AA24" s="4220"/>
      <c r="AB24" s="4004"/>
      <c r="AC24" s="4220"/>
      <c r="AD24" s="4004"/>
      <c r="AE24" s="4220"/>
      <c r="AF24" s="4004"/>
      <c r="AG24" s="4220"/>
      <c r="AH24" s="4004"/>
      <c r="AI24" s="4220"/>
      <c r="AJ24" s="4004"/>
      <c r="AK24" s="4300"/>
      <c r="AL24" s="4269"/>
      <c r="AM24" s="4125"/>
      <c r="AN24" s="4003"/>
      <c r="AO24" s="3998"/>
      <c r="AP24" s="4004"/>
      <c r="AQ24" s="4125"/>
      <c r="AR24" s="4125"/>
      <c r="AS24" s="4125"/>
    </row>
    <row r="25" spans="1:127" x14ac:dyDescent="0.25">
      <c r="A25" s="273" t="s">
        <v>3448</v>
      </c>
      <c r="B25" s="468"/>
      <c r="C25" s="246"/>
      <c r="D25" s="468"/>
      <c r="E25" s="468"/>
      <c r="F25" s="246"/>
      <c r="G25" s="246"/>
      <c r="H25" s="246"/>
      <c r="I25" s="246"/>
      <c r="J25" s="245"/>
      <c r="K25" s="245"/>
      <c r="L25" s="245"/>
      <c r="M25" s="245"/>
      <c r="N25" s="245"/>
      <c r="O25" s="245"/>
      <c r="P25" s="245"/>
      <c r="Q25" s="245"/>
      <c r="R25" s="245"/>
      <c r="S25" s="245"/>
      <c r="T25" s="245"/>
      <c r="U25" s="245"/>
      <c r="V25" s="245"/>
      <c r="W25" s="245"/>
      <c r="X25" s="245"/>
      <c r="Y25" s="245"/>
      <c r="Z25" s="245"/>
      <c r="AA25" s="245"/>
      <c r="AB25" s="245"/>
      <c r="AC25" s="245"/>
      <c r="AD25" s="245"/>
      <c r="AE25" s="245"/>
      <c r="AF25" s="245"/>
      <c r="AG25" s="245"/>
      <c r="AH25" s="245"/>
      <c r="AI25" s="245"/>
      <c r="AJ25" s="245"/>
      <c r="AK25" s="245"/>
      <c r="AL25" s="245"/>
      <c r="AM25" s="245"/>
      <c r="AN25" s="245"/>
      <c r="AO25" s="245"/>
      <c r="AP25" s="245"/>
      <c r="AQ25" s="245"/>
      <c r="AR25" s="245"/>
      <c r="AS25" s="245"/>
      <c r="AT25" s="245"/>
      <c r="AU25" s="245"/>
    </row>
    <row r="26" spans="1:127" ht="15" customHeight="1" x14ac:dyDescent="0.25">
      <c r="A26" s="7440" t="s">
        <v>3449</v>
      </c>
      <c r="B26" s="7730" t="s">
        <v>248</v>
      </c>
      <c r="C26" s="7440"/>
      <c r="D26" s="7730" t="s">
        <v>49</v>
      </c>
      <c r="E26" s="7455"/>
      <c r="F26" s="7440"/>
      <c r="G26" s="7992" t="s">
        <v>2064</v>
      </c>
      <c r="H26" s="7732"/>
      <c r="I26" s="7732"/>
      <c r="J26" s="7732"/>
      <c r="K26" s="7732"/>
      <c r="L26" s="7732"/>
      <c r="M26" s="7732"/>
      <c r="N26" s="7732"/>
      <c r="O26" s="7732"/>
      <c r="P26" s="7732"/>
      <c r="Q26" s="7732"/>
      <c r="R26" s="7732"/>
      <c r="S26" s="7732"/>
      <c r="T26" s="7732"/>
      <c r="U26" s="7732"/>
      <c r="V26" s="7732"/>
      <c r="W26" s="7732"/>
      <c r="X26" s="7732"/>
      <c r="Y26" s="7732"/>
      <c r="Z26" s="7732"/>
      <c r="AA26" s="7732"/>
      <c r="AB26" s="7732"/>
      <c r="AC26" s="7732"/>
      <c r="AD26" s="7732"/>
      <c r="AE26" s="7732"/>
      <c r="AF26" s="7732"/>
      <c r="AG26" s="7732"/>
      <c r="AH26" s="7732"/>
      <c r="AI26" s="7732"/>
      <c r="AJ26" s="7732"/>
      <c r="AK26" s="7732"/>
      <c r="AL26" s="7732"/>
      <c r="AM26" s="7732"/>
      <c r="AN26" s="7867"/>
      <c r="AO26" s="7992" t="s">
        <v>3430</v>
      </c>
      <c r="AP26" s="7732"/>
      <c r="AQ26" s="7732"/>
      <c r="AR26" s="7867"/>
      <c r="AS26" s="5368"/>
    </row>
    <row r="27" spans="1:127" ht="15" customHeight="1" x14ac:dyDescent="0.25">
      <c r="A27" s="6203"/>
      <c r="B27" s="6604"/>
      <c r="C27" s="6203"/>
      <c r="D27" s="7439"/>
      <c r="E27" s="7456"/>
      <c r="F27" s="7441"/>
      <c r="G27" s="8006" t="s">
        <v>308</v>
      </c>
      <c r="H27" s="8007"/>
      <c r="I27" s="7995" t="s">
        <v>597</v>
      </c>
      <c r="J27" s="7996"/>
      <c r="K27" s="8015" t="s">
        <v>598</v>
      </c>
      <c r="L27" s="7996"/>
      <c r="M27" s="7995" t="s">
        <v>716</v>
      </c>
      <c r="N27" s="7996"/>
      <c r="O27" s="7995" t="s">
        <v>3432</v>
      </c>
      <c r="P27" s="7996"/>
      <c r="Q27" s="7995" t="s">
        <v>3433</v>
      </c>
      <c r="R27" s="7996"/>
      <c r="S27" s="7995" t="s">
        <v>3434</v>
      </c>
      <c r="T27" s="7996"/>
      <c r="U27" s="7995" t="s">
        <v>74</v>
      </c>
      <c r="V27" s="7996"/>
      <c r="W27" s="7995" t="s">
        <v>75</v>
      </c>
      <c r="X27" s="7996"/>
      <c r="Y27" s="7995" t="s">
        <v>3435</v>
      </c>
      <c r="Z27" s="7996"/>
      <c r="AA27" s="7995" t="s">
        <v>77</v>
      </c>
      <c r="AB27" s="7996"/>
      <c r="AC27" s="7995" t="s">
        <v>78</v>
      </c>
      <c r="AD27" s="7996"/>
      <c r="AE27" s="7995" t="s">
        <v>79</v>
      </c>
      <c r="AF27" s="7996"/>
      <c r="AG27" s="7995" t="s">
        <v>80</v>
      </c>
      <c r="AH27" s="7996"/>
      <c r="AI27" s="7995" t="s">
        <v>81</v>
      </c>
      <c r="AJ27" s="7996"/>
      <c r="AK27" s="7995" t="s">
        <v>82</v>
      </c>
      <c r="AL27" s="7996"/>
      <c r="AM27" s="7995" t="s">
        <v>83</v>
      </c>
      <c r="AN27" s="8008"/>
      <c r="AO27" s="7007" t="s">
        <v>3436</v>
      </c>
      <c r="AP27" s="8013" t="s">
        <v>3437</v>
      </c>
      <c r="AQ27" s="8002" t="s">
        <v>3438</v>
      </c>
      <c r="AR27" s="8010" t="s">
        <v>3439</v>
      </c>
    </row>
    <row r="28" spans="1:127" ht="21" x14ac:dyDescent="0.25">
      <c r="A28" s="7441"/>
      <c r="B28" s="7439"/>
      <c r="C28" s="7441"/>
      <c r="D28" s="4816" t="s">
        <v>52</v>
      </c>
      <c r="E28" s="4816" t="s">
        <v>53</v>
      </c>
      <c r="F28" s="4816" t="s">
        <v>54</v>
      </c>
      <c r="G28" s="5328" t="s">
        <v>53</v>
      </c>
      <c r="H28" s="5329" t="s">
        <v>54</v>
      </c>
      <c r="I28" s="5328" t="s">
        <v>53</v>
      </c>
      <c r="J28" s="5329" t="s">
        <v>54</v>
      </c>
      <c r="K28" s="5369" t="s">
        <v>53</v>
      </c>
      <c r="L28" s="5329" t="s">
        <v>54</v>
      </c>
      <c r="M28" s="5328" t="s">
        <v>53</v>
      </c>
      <c r="N28" s="5329" t="s">
        <v>54</v>
      </c>
      <c r="O28" s="5328" t="s">
        <v>53</v>
      </c>
      <c r="P28" s="5329" t="s">
        <v>54</v>
      </c>
      <c r="Q28" s="5328" t="s">
        <v>53</v>
      </c>
      <c r="R28" s="5329" t="s">
        <v>54</v>
      </c>
      <c r="S28" s="5328" t="s">
        <v>53</v>
      </c>
      <c r="T28" s="5329" t="s">
        <v>54</v>
      </c>
      <c r="U28" s="5328" t="s">
        <v>53</v>
      </c>
      <c r="V28" s="5329" t="s">
        <v>54</v>
      </c>
      <c r="W28" s="5328" t="s">
        <v>53</v>
      </c>
      <c r="X28" s="5329" t="s">
        <v>54</v>
      </c>
      <c r="Y28" s="5328" t="s">
        <v>53</v>
      </c>
      <c r="Z28" s="5329" t="s">
        <v>54</v>
      </c>
      <c r="AA28" s="5328" t="s">
        <v>53</v>
      </c>
      <c r="AB28" s="5329" t="s">
        <v>54</v>
      </c>
      <c r="AC28" s="5328" t="s">
        <v>53</v>
      </c>
      <c r="AD28" s="5329" t="s">
        <v>54</v>
      </c>
      <c r="AE28" s="5328" t="s">
        <v>53</v>
      </c>
      <c r="AF28" s="5329" t="s">
        <v>54</v>
      </c>
      <c r="AG28" s="5328" t="s">
        <v>53</v>
      </c>
      <c r="AH28" s="5329" t="s">
        <v>54</v>
      </c>
      <c r="AI28" s="5328" t="s">
        <v>53</v>
      </c>
      <c r="AJ28" s="5329" t="s">
        <v>54</v>
      </c>
      <c r="AK28" s="5328" t="s">
        <v>53</v>
      </c>
      <c r="AL28" s="5329" t="s">
        <v>54</v>
      </c>
      <c r="AM28" s="5328" t="s">
        <v>53</v>
      </c>
      <c r="AN28" s="5370" t="s">
        <v>54</v>
      </c>
      <c r="AO28" s="8012"/>
      <c r="AP28" s="8014"/>
      <c r="AQ28" s="8003"/>
      <c r="AR28" s="8011"/>
    </row>
    <row r="29" spans="1:127" x14ac:dyDescent="0.25">
      <c r="A29" s="8029" t="s">
        <v>3450</v>
      </c>
      <c r="B29" s="8030"/>
      <c r="C29" s="8031"/>
      <c r="D29" s="5371"/>
      <c r="E29" s="5372"/>
      <c r="F29" s="5371"/>
      <c r="G29" s="5372"/>
      <c r="H29" s="5373"/>
      <c r="I29" s="5374"/>
      <c r="J29" s="5373"/>
      <c r="K29" s="5374"/>
      <c r="L29" s="5373"/>
      <c r="M29" s="5374"/>
      <c r="N29" s="5373"/>
      <c r="O29" s="5374"/>
      <c r="P29" s="5373"/>
      <c r="Q29" s="5374"/>
      <c r="R29" s="5373"/>
      <c r="S29" s="5374"/>
      <c r="T29" s="5373"/>
      <c r="U29" s="5374"/>
      <c r="V29" s="5373"/>
      <c r="W29" s="3482"/>
      <c r="X29" s="3482"/>
      <c r="Y29" s="3482"/>
      <c r="Z29" s="3482"/>
      <c r="AA29" s="3482"/>
      <c r="AB29" s="3482"/>
      <c r="AC29" s="3482"/>
      <c r="AD29" s="3482"/>
      <c r="AE29" s="3482"/>
      <c r="AF29" s="3482"/>
      <c r="AG29" s="3482"/>
      <c r="AH29" s="3482"/>
      <c r="AI29" s="3482"/>
      <c r="AJ29" s="3482"/>
      <c r="AK29" s="3482"/>
      <c r="AL29" s="3482"/>
      <c r="AM29" s="3482"/>
      <c r="AN29" s="3482"/>
      <c r="AO29" s="3482"/>
      <c r="AP29" s="3482"/>
      <c r="AQ29" s="3482"/>
      <c r="AR29" s="3482"/>
    </row>
    <row r="30" spans="1:127" ht="15" customHeight="1" x14ac:dyDescent="0.25">
      <c r="A30" s="7742" t="s">
        <v>3451</v>
      </c>
      <c r="B30" s="5375" t="s">
        <v>3452</v>
      </c>
      <c r="C30" s="5329"/>
      <c r="D30" s="5329"/>
      <c r="E30" s="5329"/>
      <c r="F30" s="5376"/>
      <c r="G30" s="825"/>
      <c r="H30" s="5376"/>
      <c r="I30" s="825"/>
      <c r="J30" s="5376"/>
      <c r="K30" s="825"/>
      <c r="L30" s="5376"/>
      <c r="M30" s="825"/>
      <c r="N30" s="5376"/>
      <c r="O30" s="825"/>
      <c r="P30" s="5376"/>
      <c r="Q30" s="825"/>
      <c r="R30" s="5376"/>
      <c r="S30" s="825"/>
      <c r="T30" s="5376"/>
      <c r="U30" s="825"/>
      <c r="V30" s="5376"/>
      <c r="W30" s="3482"/>
      <c r="X30" s="3482"/>
      <c r="Y30" s="3482"/>
      <c r="Z30" s="3482"/>
      <c r="AA30" s="3482"/>
      <c r="AB30" s="3482"/>
      <c r="AC30" s="3482"/>
      <c r="AD30" s="3482"/>
      <c r="AE30" s="3482"/>
      <c r="AF30" s="3482"/>
      <c r="AG30" s="3482"/>
      <c r="AH30" s="3482"/>
      <c r="AI30" s="3482"/>
      <c r="AJ30" s="3482"/>
      <c r="AK30" s="3482"/>
      <c r="AL30" s="3482"/>
      <c r="AM30" s="3482"/>
      <c r="AN30" s="3482"/>
      <c r="AO30" s="3482"/>
      <c r="AP30" s="3482"/>
      <c r="AQ30" s="3482"/>
      <c r="AR30" s="3482"/>
    </row>
    <row r="31" spans="1:127" ht="15" customHeight="1" x14ac:dyDescent="0.25">
      <c r="A31" s="6664"/>
      <c r="B31" s="5375" t="s">
        <v>3453</v>
      </c>
      <c r="C31" s="5329"/>
      <c r="D31" s="5329"/>
      <c r="E31" s="5329"/>
      <c r="F31" s="3191"/>
      <c r="G31" s="3482"/>
      <c r="H31" s="3191"/>
      <c r="I31" s="3482"/>
      <c r="J31" s="3191"/>
      <c r="K31" s="3482"/>
      <c r="L31" s="3191"/>
      <c r="M31" s="3482"/>
      <c r="N31" s="3191"/>
      <c r="O31" s="3482"/>
      <c r="P31" s="3191"/>
      <c r="Q31" s="3482"/>
      <c r="R31" s="3191"/>
      <c r="S31" s="3482"/>
      <c r="T31" s="3191"/>
      <c r="U31" s="3482"/>
      <c r="V31" s="3191"/>
      <c r="W31" s="3482"/>
      <c r="X31" s="3482"/>
      <c r="Y31" s="3482"/>
      <c r="Z31" s="3482"/>
      <c r="AA31" s="3482"/>
      <c r="AB31" s="3482"/>
      <c r="AC31" s="3482"/>
      <c r="AD31" s="3482"/>
      <c r="AE31" s="3482"/>
      <c r="AF31" s="3482"/>
      <c r="AG31" s="3482"/>
      <c r="AH31" s="3482"/>
      <c r="AI31" s="3482"/>
      <c r="AJ31" s="3482"/>
      <c r="AK31" s="3482"/>
      <c r="AL31" s="3482"/>
      <c r="AM31" s="3482"/>
      <c r="AN31" s="3482"/>
      <c r="AO31" s="3482"/>
      <c r="AP31" s="3482"/>
      <c r="AQ31" s="3482"/>
      <c r="AR31" s="3482"/>
    </row>
    <row r="32" spans="1:127" ht="15" customHeight="1" x14ac:dyDescent="0.25">
      <c r="A32" s="6664"/>
      <c r="B32" s="5375" t="s">
        <v>3454</v>
      </c>
      <c r="C32" s="5329"/>
      <c r="D32" s="5329"/>
      <c r="E32" s="5329"/>
      <c r="F32" s="3191"/>
      <c r="G32" s="3482"/>
      <c r="H32" s="3191"/>
      <c r="I32" s="3482"/>
      <c r="J32" s="3191"/>
      <c r="K32" s="3482"/>
      <c r="L32" s="3191"/>
      <c r="M32" s="3482"/>
      <c r="N32" s="3191"/>
      <c r="O32" s="3482"/>
      <c r="P32" s="3191"/>
      <c r="Q32" s="3482"/>
      <c r="R32" s="3191"/>
      <c r="S32" s="3482"/>
      <c r="T32" s="3191"/>
      <c r="U32" s="3482"/>
      <c r="V32" s="3191"/>
      <c r="W32" s="3482"/>
      <c r="X32" s="3482"/>
      <c r="Y32" s="3482"/>
      <c r="Z32" s="3482"/>
      <c r="AA32" s="3482"/>
      <c r="AB32" s="3482"/>
      <c r="AC32" s="3482"/>
      <c r="AD32" s="3482"/>
      <c r="AE32" s="3482"/>
      <c r="AF32" s="3482"/>
      <c r="AG32" s="3482"/>
      <c r="AH32" s="3482"/>
      <c r="AI32" s="3482"/>
      <c r="AJ32" s="3482"/>
      <c r="AK32" s="3482"/>
      <c r="AL32" s="3482"/>
      <c r="AM32" s="3482"/>
      <c r="AN32" s="3482"/>
      <c r="AO32" s="3482"/>
      <c r="AP32" s="3482"/>
      <c r="AQ32" s="3482"/>
      <c r="AR32" s="3482"/>
    </row>
    <row r="33" spans="1:44" ht="15" customHeight="1" x14ac:dyDescent="0.25">
      <c r="A33" s="6664"/>
      <c r="B33" s="5375" t="s">
        <v>3455</v>
      </c>
      <c r="C33" s="5329"/>
      <c r="D33" s="5329"/>
      <c r="E33" s="5329"/>
      <c r="F33" s="3191"/>
      <c r="G33" s="3482"/>
      <c r="H33" s="3191"/>
      <c r="I33" s="3482"/>
      <c r="J33" s="3191"/>
      <c r="K33" s="3482"/>
      <c r="L33" s="3191"/>
      <c r="M33" s="3482"/>
      <c r="N33" s="3191"/>
      <c r="O33" s="3482"/>
      <c r="P33" s="3191"/>
      <c r="Q33" s="3482"/>
      <c r="R33" s="3191"/>
      <c r="S33" s="3482"/>
      <c r="T33" s="3191"/>
      <c r="U33" s="3482"/>
      <c r="V33" s="3191"/>
      <c r="W33" s="3482"/>
      <c r="X33" s="3482"/>
      <c r="Y33" s="3482"/>
      <c r="Z33" s="3482"/>
      <c r="AA33" s="3482"/>
      <c r="AB33" s="3482"/>
      <c r="AC33" s="3482"/>
      <c r="AD33" s="3482"/>
      <c r="AE33" s="3482"/>
      <c r="AF33" s="3482"/>
      <c r="AG33" s="3482"/>
      <c r="AH33" s="3482"/>
      <c r="AI33" s="3482"/>
      <c r="AJ33" s="3482"/>
      <c r="AK33" s="3482"/>
      <c r="AL33" s="3482"/>
      <c r="AM33" s="3482"/>
      <c r="AN33" s="3482"/>
      <c r="AO33" s="3482"/>
      <c r="AP33" s="3482"/>
      <c r="AQ33" s="3482"/>
      <c r="AR33" s="3482"/>
    </row>
    <row r="34" spans="1:44" ht="15" customHeight="1" x14ac:dyDescent="0.25">
      <c r="A34" s="6664"/>
      <c r="B34" s="5375" t="s">
        <v>3456</v>
      </c>
      <c r="C34" s="5329"/>
      <c r="D34" s="5329"/>
      <c r="E34" s="5329"/>
      <c r="F34" s="3191"/>
      <c r="G34" s="3482"/>
      <c r="H34" s="3191"/>
      <c r="I34" s="3482"/>
      <c r="J34" s="3191"/>
      <c r="K34" s="3482"/>
      <c r="L34" s="3191"/>
      <c r="M34" s="3482"/>
      <c r="N34" s="3191"/>
      <c r="O34" s="3482"/>
      <c r="P34" s="3191"/>
      <c r="Q34" s="3482"/>
      <c r="R34" s="3191"/>
      <c r="S34" s="3482"/>
      <c r="T34" s="3191"/>
      <c r="U34" s="3482"/>
      <c r="V34" s="3191"/>
      <c r="W34" s="3482"/>
      <c r="X34" s="3482"/>
      <c r="Y34" s="3482"/>
      <c r="Z34" s="3482"/>
      <c r="AA34" s="3482"/>
      <c r="AB34" s="3482"/>
      <c r="AC34" s="3482"/>
      <c r="AD34" s="3482"/>
      <c r="AE34" s="3482"/>
      <c r="AF34" s="3482"/>
      <c r="AG34" s="3482"/>
      <c r="AH34" s="3482"/>
      <c r="AI34" s="3482"/>
      <c r="AJ34" s="3482"/>
      <c r="AK34" s="3482"/>
      <c r="AL34" s="3482"/>
      <c r="AM34" s="3482"/>
      <c r="AN34" s="3482"/>
      <c r="AO34" s="3482"/>
      <c r="AP34" s="3482"/>
      <c r="AQ34" s="3482"/>
      <c r="AR34" s="3482"/>
    </row>
    <row r="35" spans="1:44" ht="15" customHeight="1" x14ac:dyDescent="0.25">
      <c r="A35" s="6664"/>
      <c r="B35" s="5375" t="s">
        <v>3457</v>
      </c>
      <c r="C35" s="5329"/>
      <c r="D35" s="5329"/>
      <c r="E35" s="5329"/>
      <c r="F35" s="3191"/>
      <c r="G35" s="3482"/>
      <c r="H35" s="3191"/>
      <c r="I35" s="3482"/>
      <c r="J35" s="3191"/>
      <c r="K35" s="3482"/>
      <c r="L35" s="3191"/>
      <c r="M35" s="3482"/>
      <c r="N35" s="3191"/>
      <c r="O35" s="3482"/>
      <c r="P35" s="3191"/>
      <c r="Q35" s="3482"/>
      <c r="R35" s="3191"/>
      <c r="S35" s="3482"/>
      <c r="T35" s="3191"/>
      <c r="U35" s="3482"/>
      <c r="V35" s="3191"/>
      <c r="W35" s="3482"/>
      <c r="X35" s="3482"/>
      <c r="Y35" s="3482"/>
      <c r="Z35" s="3482"/>
      <c r="AA35" s="3482"/>
      <c r="AB35" s="3482"/>
      <c r="AC35" s="3482"/>
      <c r="AD35" s="3482"/>
      <c r="AE35" s="3482"/>
      <c r="AF35" s="3482"/>
      <c r="AG35" s="3482"/>
      <c r="AH35" s="3482"/>
      <c r="AI35" s="3482"/>
      <c r="AJ35" s="3482"/>
      <c r="AK35" s="3482"/>
      <c r="AL35" s="3482"/>
      <c r="AM35" s="3482"/>
      <c r="AN35" s="3482"/>
      <c r="AO35" s="3482"/>
      <c r="AP35" s="3482"/>
      <c r="AQ35" s="3482"/>
      <c r="AR35" s="3482"/>
    </row>
    <row r="36" spans="1:44" ht="15" customHeight="1" x14ac:dyDescent="0.25">
      <c r="A36" s="6664"/>
      <c r="B36" s="5375" t="s">
        <v>3458</v>
      </c>
      <c r="C36" s="5329"/>
      <c r="D36" s="5329"/>
      <c r="E36" s="5329"/>
      <c r="F36" s="3191"/>
      <c r="G36" s="3482"/>
      <c r="H36" s="3191"/>
      <c r="I36" s="3482"/>
      <c r="J36" s="3191"/>
      <c r="K36" s="3482"/>
      <c r="L36" s="3191"/>
      <c r="M36" s="3482"/>
      <c r="N36" s="3191"/>
      <c r="O36" s="3482"/>
      <c r="P36" s="3191"/>
      <c r="Q36" s="3482"/>
      <c r="R36" s="3191"/>
      <c r="S36" s="3482"/>
      <c r="T36" s="3191"/>
      <c r="U36" s="3482"/>
      <c r="V36" s="3191"/>
      <c r="W36" s="3482"/>
      <c r="X36" s="3482"/>
      <c r="Y36" s="3482"/>
      <c r="Z36" s="3482"/>
      <c r="AA36" s="3482"/>
      <c r="AB36" s="3482"/>
      <c r="AC36" s="3482"/>
      <c r="AD36" s="3482"/>
      <c r="AE36" s="3482"/>
      <c r="AF36" s="3482"/>
      <c r="AG36" s="3482"/>
      <c r="AH36" s="3482"/>
      <c r="AI36" s="3482"/>
      <c r="AJ36" s="3482"/>
      <c r="AK36" s="3482"/>
      <c r="AL36" s="3482"/>
      <c r="AM36" s="3482"/>
      <c r="AN36" s="3482"/>
      <c r="AO36" s="3482"/>
      <c r="AP36" s="3482"/>
      <c r="AQ36" s="3482"/>
      <c r="AR36" s="3482"/>
    </row>
    <row r="37" spans="1:44" ht="15" customHeight="1" x14ac:dyDescent="0.25">
      <c r="A37" s="6664"/>
      <c r="B37" s="5375" t="s">
        <v>3459</v>
      </c>
      <c r="C37" s="5329"/>
      <c r="D37" s="5329"/>
      <c r="E37" s="5329"/>
      <c r="F37" s="3191"/>
      <c r="G37" s="3482"/>
      <c r="H37" s="3191"/>
      <c r="I37" s="3482"/>
      <c r="J37" s="3191"/>
      <c r="K37" s="3482"/>
      <c r="L37" s="3191"/>
      <c r="M37" s="3482"/>
      <c r="N37" s="3191"/>
      <c r="O37" s="3482"/>
      <c r="P37" s="3191"/>
      <c r="Q37" s="3482"/>
      <c r="R37" s="3191"/>
      <c r="S37" s="3482"/>
      <c r="T37" s="3191"/>
      <c r="U37" s="3482"/>
      <c r="V37" s="3191"/>
      <c r="W37" s="3482"/>
      <c r="X37" s="3482"/>
      <c r="Y37" s="3482"/>
      <c r="Z37" s="3482"/>
      <c r="AA37" s="3482"/>
      <c r="AB37" s="3482"/>
      <c r="AC37" s="3482"/>
      <c r="AD37" s="3482"/>
      <c r="AE37" s="3482"/>
      <c r="AF37" s="3482"/>
      <c r="AG37" s="3482"/>
      <c r="AH37" s="3482"/>
      <c r="AI37" s="3482"/>
      <c r="AJ37" s="3482"/>
      <c r="AK37" s="3482"/>
      <c r="AL37" s="3482"/>
      <c r="AM37" s="3482"/>
      <c r="AN37" s="3482"/>
      <c r="AO37" s="3482"/>
      <c r="AP37" s="3482"/>
      <c r="AQ37" s="3482"/>
      <c r="AR37" s="3482"/>
    </row>
    <row r="38" spans="1:44" ht="15" customHeight="1" x14ac:dyDescent="0.25">
      <c r="A38" s="6664"/>
      <c r="B38" s="5375" t="s">
        <v>3460</v>
      </c>
      <c r="C38" s="5329"/>
      <c r="D38" s="5329"/>
      <c r="E38" s="5329"/>
      <c r="F38" s="3191"/>
      <c r="G38" s="3482"/>
      <c r="H38" s="3191"/>
      <c r="I38" s="3482"/>
      <c r="J38" s="3191"/>
      <c r="K38" s="3482"/>
      <c r="L38" s="3191"/>
      <c r="M38" s="3482"/>
      <c r="N38" s="3191"/>
      <c r="O38" s="3482"/>
      <c r="P38" s="3191"/>
      <c r="Q38" s="3482"/>
      <c r="R38" s="3191"/>
      <c r="S38" s="3482"/>
      <c r="T38" s="3191"/>
      <c r="U38" s="3482"/>
      <c r="V38" s="3191"/>
      <c r="W38" s="3482"/>
      <c r="X38" s="3482"/>
      <c r="Y38" s="3482"/>
      <c r="Z38" s="3482"/>
      <c r="AA38" s="3482"/>
      <c r="AB38" s="3482"/>
      <c r="AC38" s="3482"/>
      <c r="AD38" s="3482"/>
      <c r="AE38" s="3482"/>
      <c r="AF38" s="3482"/>
      <c r="AG38" s="3482"/>
      <c r="AH38" s="3482"/>
      <c r="AI38" s="3482"/>
      <c r="AJ38" s="3482"/>
      <c r="AK38" s="3482"/>
      <c r="AL38" s="3482"/>
      <c r="AM38" s="3482"/>
      <c r="AN38" s="3482"/>
      <c r="AO38" s="3482"/>
      <c r="AP38" s="3482"/>
      <c r="AQ38" s="3482"/>
      <c r="AR38" s="3482"/>
    </row>
    <row r="39" spans="1:44" ht="15" customHeight="1" x14ac:dyDescent="0.25">
      <c r="A39" s="6664"/>
      <c r="B39" s="5375" t="s">
        <v>3461</v>
      </c>
      <c r="C39" s="5329"/>
      <c r="D39" s="5329"/>
      <c r="E39" s="5329"/>
      <c r="F39" s="3191"/>
      <c r="G39" s="3482"/>
      <c r="H39" s="3191"/>
      <c r="I39" s="3482"/>
      <c r="J39" s="3191"/>
      <c r="K39" s="3482"/>
      <c r="L39" s="3191"/>
      <c r="M39" s="3482"/>
      <c r="N39" s="3191"/>
      <c r="O39" s="3482"/>
      <c r="P39" s="3191"/>
      <c r="Q39" s="3482"/>
      <c r="R39" s="3191"/>
      <c r="S39" s="3482"/>
      <c r="T39" s="3191"/>
      <c r="U39" s="3482"/>
      <c r="V39" s="3191"/>
      <c r="W39" s="3482"/>
      <c r="X39" s="3482"/>
      <c r="Y39" s="3482"/>
      <c r="Z39" s="3482"/>
      <c r="AA39" s="3482"/>
      <c r="AB39" s="3482"/>
      <c r="AC39" s="3482"/>
      <c r="AD39" s="3482"/>
      <c r="AE39" s="3482"/>
      <c r="AF39" s="3482"/>
      <c r="AG39" s="3482"/>
      <c r="AH39" s="3482"/>
      <c r="AI39" s="3482"/>
      <c r="AJ39" s="3482"/>
      <c r="AK39" s="3482"/>
      <c r="AL39" s="3482"/>
      <c r="AM39" s="3482"/>
      <c r="AN39" s="3482"/>
      <c r="AO39" s="3482"/>
      <c r="AP39" s="3482"/>
      <c r="AQ39" s="3482"/>
      <c r="AR39" s="3482"/>
    </row>
    <row r="40" spans="1:44" ht="15" customHeight="1" x14ac:dyDescent="0.25">
      <c r="A40" s="6664"/>
      <c r="B40" s="5375" t="s">
        <v>3462</v>
      </c>
      <c r="C40" s="5329"/>
      <c r="D40" s="5329"/>
      <c r="E40" s="5329"/>
      <c r="F40" s="3191"/>
      <c r="G40" s="3482"/>
      <c r="H40" s="3191"/>
      <c r="I40" s="3482"/>
      <c r="J40" s="3191"/>
      <c r="K40" s="3482"/>
      <c r="L40" s="3191"/>
      <c r="M40" s="3482"/>
      <c r="N40" s="3191"/>
      <c r="O40" s="3482"/>
      <c r="P40" s="3191"/>
      <c r="Q40" s="3482"/>
      <c r="R40" s="3191"/>
      <c r="S40" s="3482"/>
      <c r="T40" s="3191"/>
      <c r="U40" s="3482"/>
      <c r="V40" s="3191"/>
      <c r="W40" s="3482"/>
      <c r="X40" s="3482"/>
      <c r="Y40" s="3482"/>
      <c r="Z40" s="3482"/>
      <c r="AA40" s="3482"/>
      <c r="AB40" s="3482"/>
      <c r="AC40" s="3482"/>
      <c r="AD40" s="3482"/>
      <c r="AE40" s="3482"/>
      <c r="AF40" s="3482"/>
      <c r="AG40" s="3482"/>
      <c r="AH40" s="3482"/>
      <c r="AI40" s="3482"/>
      <c r="AJ40" s="3482"/>
      <c r="AK40" s="3482"/>
      <c r="AL40" s="3482"/>
      <c r="AM40" s="3482"/>
      <c r="AN40" s="3482"/>
      <c r="AO40" s="3482"/>
      <c r="AP40" s="3482"/>
      <c r="AQ40" s="3482"/>
      <c r="AR40" s="3482"/>
    </row>
    <row r="41" spans="1:44" ht="15" customHeight="1" x14ac:dyDescent="0.25">
      <c r="A41" s="6664"/>
      <c r="B41" s="5375" t="s">
        <v>3463</v>
      </c>
      <c r="C41" s="5329"/>
      <c r="D41" s="5329"/>
      <c r="E41" s="5329"/>
      <c r="F41" s="3191"/>
      <c r="G41" s="3482"/>
      <c r="H41" s="3191"/>
      <c r="I41" s="3482"/>
      <c r="J41" s="3191"/>
      <c r="K41" s="3482"/>
      <c r="L41" s="3191"/>
      <c r="M41" s="3482"/>
      <c r="N41" s="3191"/>
      <c r="O41" s="3482"/>
      <c r="P41" s="3191"/>
      <c r="Q41" s="3482"/>
      <c r="R41" s="3191"/>
      <c r="S41" s="3482"/>
      <c r="T41" s="3191"/>
      <c r="U41" s="3482"/>
      <c r="V41" s="3191"/>
      <c r="W41" s="3482"/>
      <c r="X41" s="3482"/>
      <c r="Y41" s="3482"/>
      <c r="Z41" s="3482"/>
      <c r="AA41" s="3482"/>
      <c r="AB41" s="3482"/>
      <c r="AC41" s="3482"/>
      <c r="AD41" s="3482"/>
      <c r="AE41" s="3482"/>
      <c r="AF41" s="3482"/>
      <c r="AG41" s="3482"/>
      <c r="AH41" s="3482"/>
      <c r="AI41" s="3482"/>
      <c r="AJ41" s="3482"/>
      <c r="AK41" s="3482"/>
      <c r="AL41" s="3482"/>
      <c r="AM41" s="3482"/>
      <c r="AN41" s="3482"/>
      <c r="AO41" s="3482"/>
      <c r="AP41" s="3482"/>
      <c r="AQ41" s="3482"/>
      <c r="AR41" s="3482"/>
    </row>
    <row r="42" spans="1:44" x14ac:dyDescent="0.25">
      <c r="A42" s="6664"/>
      <c r="B42" s="5375" t="s">
        <v>3464</v>
      </c>
      <c r="C42" s="5329"/>
      <c r="D42" s="5329"/>
      <c r="E42" s="5329"/>
      <c r="F42" s="3484"/>
      <c r="G42" s="3482"/>
      <c r="H42" s="3484"/>
      <c r="I42" s="5377"/>
      <c r="J42" s="3484"/>
      <c r="K42" s="5377"/>
      <c r="L42" s="3484"/>
      <c r="M42" s="5377"/>
      <c r="N42" s="3484"/>
      <c r="O42" s="5377"/>
      <c r="P42" s="3484"/>
      <c r="Q42" s="5377"/>
      <c r="R42" s="3484"/>
      <c r="S42" s="5377"/>
      <c r="T42" s="3484"/>
      <c r="U42" s="5377"/>
      <c r="V42" s="3484"/>
      <c r="W42" s="3482"/>
      <c r="X42" s="3482"/>
      <c r="Y42" s="3482"/>
      <c r="Z42" s="3482"/>
      <c r="AA42" s="3482"/>
      <c r="AB42" s="3482"/>
      <c r="AC42" s="3482"/>
      <c r="AD42" s="3482"/>
      <c r="AE42" s="3482"/>
      <c r="AF42" s="3482"/>
      <c r="AG42" s="3482"/>
      <c r="AH42" s="3482"/>
      <c r="AI42" s="3482"/>
      <c r="AJ42" s="3482"/>
      <c r="AK42" s="3482"/>
      <c r="AL42" s="3482"/>
      <c r="AM42" s="3482"/>
      <c r="AN42" s="3482"/>
      <c r="AO42" s="3482"/>
      <c r="AP42" s="3482"/>
      <c r="AQ42" s="3482"/>
      <c r="AR42" s="3482"/>
    </row>
    <row r="43" spans="1:44" ht="15" customHeight="1" x14ac:dyDescent="0.25">
      <c r="A43" s="6604"/>
      <c r="B43" s="5375" t="s">
        <v>3465</v>
      </c>
      <c r="C43" s="5329"/>
      <c r="D43" s="5329"/>
      <c r="E43" s="5329"/>
      <c r="F43" s="3484"/>
      <c r="G43" s="3482"/>
      <c r="H43" s="3484"/>
      <c r="I43" s="5377"/>
      <c r="J43" s="3484"/>
      <c r="K43" s="5377"/>
      <c r="L43" s="3484"/>
      <c r="M43" s="5377"/>
      <c r="N43" s="3484"/>
      <c r="O43" s="5377"/>
      <c r="P43" s="3484"/>
      <c r="Q43" s="5377"/>
      <c r="R43" s="3484"/>
      <c r="S43" s="5377"/>
      <c r="T43" s="3484"/>
      <c r="U43" s="5377"/>
      <c r="V43" s="3484"/>
      <c r="W43" s="3482"/>
      <c r="X43" s="3482"/>
      <c r="Y43" s="3482"/>
      <c r="Z43" s="3482"/>
      <c r="AA43" s="3482"/>
      <c r="AB43" s="3482"/>
      <c r="AC43" s="3482"/>
      <c r="AD43" s="3482"/>
      <c r="AE43" s="3482"/>
      <c r="AF43" s="3482"/>
      <c r="AG43" s="3482"/>
      <c r="AH43" s="3482"/>
      <c r="AI43" s="3482"/>
      <c r="AJ43" s="3482"/>
      <c r="AK43" s="3482"/>
      <c r="AL43" s="3482"/>
      <c r="AM43" s="3482"/>
      <c r="AN43" s="3482"/>
      <c r="AO43" s="3482"/>
      <c r="AP43" s="3482"/>
      <c r="AQ43" s="3482"/>
      <c r="AR43" s="3482"/>
    </row>
    <row r="44" spans="1:44" ht="15" customHeight="1" x14ac:dyDescent="0.25">
      <c r="A44" s="6604"/>
      <c r="B44" s="5375" t="s">
        <v>3466</v>
      </c>
      <c r="C44" s="5329"/>
      <c r="D44" s="5329"/>
      <c r="E44" s="5329"/>
      <c r="F44" s="3484"/>
      <c r="G44" s="3482"/>
      <c r="H44" s="3484"/>
      <c r="I44" s="5377"/>
      <c r="J44" s="3484"/>
      <c r="K44" s="5377"/>
      <c r="L44" s="3484"/>
      <c r="M44" s="5377"/>
      <c r="N44" s="3484"/>
      <c r="O44" s="5377"/>
      <c r="P44" s="3484"/>
      <c r="Q44" s="5377"/>
      <c r="R44" s="3484"/>
      <c r="S44" s="5377"/>
      <c r="T44" s="3484"/>
      <c r="U44" s="5377"/>
      <c r="V44" s="3484"/>
      <c r="W44" s="3482"/>
      <c r="X44" s="3482"/>
      <c r="Y44" s="3482"/>
      <c r="Z44" s="3482"/>
      <c r="AA44" s="3482"/>
      <c r="AB44" s="3482"/>
      <c r="AC44" s="3482"/>
      <c r="AD44" s="3482"/>
      <c r="AE44" s="3482"/>
      <c r="AF44" s="3482"/>
      <c r="AG44" s="3482"/>
      <c r="AH44" s="3482"/>
      <c r="AI44" s="3482"/>
      <c r="AJ44" s="3482"/>
      <c r="AK44" s="3482"/>
      <c r="AL44" s="3482"/>
      <c r="AM44" s="3482"/>
      <c r="AN44" s="3482"/>
      <c r="AO44" s="3482"/>
      <c r="AP44" s="3482"/>
      <c r="AQ44" s="3482"/>
      <c r="AR44" s="3482"/>
    </row>
    <row r="45" spans="1:44" ht="15" customHeight="1" x14ac:dyDescent="0.25">
      <c r="A45" s="6604"/>
      <c r="B45" s="5375" t="s">
        <v>3467</v>
      </c>
      <c r="C45" s="5329"/>
      <c r="D45" s="5329"/>
      <c r="E45" s="5329"/>
      <c r="F45" s="3484"/>
      <c r="G45" s="3482"/>
      <c r="H45" s="3484"/>
      <c r="I45" s="5377"/>
      <c r="J45" s="3484"/>
      <c r="K45" s="5377"/>
      <c r="L45" s="3484"/>
      <c r="M45" s="5377"/>
      <c r="N45" s="3484"/>
      <c r="O45" s="5377"/>
      <c r="P45" s="3484"/>
      <c r="Q45" s="5377"/>
      <c r="R45" s="3484"/>
      <c r="S45" s="5377"/>
      <c r="T45" s="3484"/>
      <c r="U45" s="5377"/>
      <c r="V45" s="3484"/>
      <c r="W45" s="3482"/>
      <c r="X45" s="3482"/>
      <c r="Y45" s="3482"/>
      <c r="Z45" s="3482"/>
      <c r="AA45" s="3482"/>
      <c r="AB45" s="3482"/>
      <c r="AC45" s="3482"/>
      <c r="AD45" s="3482"/>
      <c r="AE45" s="3482"/>
      <c r="AF45" s="3482"/>
      <c r="AG45" s="3482"/>
      <c r="AH45" s="3482"/>
      <c r="AI45" s="3482"/>
      <c r="AJ45" s="3482"/>
      <c r="AK45" s="3482"/>
      <c r="AL45" s="3482"/>
      <c r="AM45" s="3482"/>
      <c r="AN45" s="3482"/>
      <c r="AO45" s="3482"/>
      <c r="AP45" s="3482"/>
      <c r="AQ45" s="3482"/>
      <c r="AR45" s="3482"/>
    </row>
    <row r="46" spans="1:44" ht="15" customHeight="1" x14ac:dyDescent="0.25">
      <c r="A46" s="6604"/>
      <c r="B46" s="5375" t="s">
        <v>3468</v>
      </c>
      <c r="C46" s="5329"/>
      <c r="D46" s="5329"/>
      <c r="E46" s="5329"/>
      <c r="F46" s="3484"/>
      <c r="G46" s="3482"/>
      <c r="H46" s="3484"/>
      <c r="I46" s="5377"/>
      <c r="J46" s="3484"/>
      <c r="K46" s="5377"/>
      <c r="L46" s="3484"/>
      <c r="M46" s="5377"/>
      <c r="N46" s="3484"/>
      <c r="O46" s="5377"/>
      <c r="P46" s="3484"/>
      <c r="Q46" s="5377"/>
      <c r="R46" s="3484"/>
      <c r="S46" s="5377"/>
      <c r="T46" s="3484"/>
      <c r="U46" s="5377"/>
      <c r="V46" s="3484"/>
      <c r="W46" s="3482"/>
      <c r="X46" s="3482"/>
      <c r="Y46" s="3482"/>
      <c r="Z46" s="3482"/>
      <c r="AA46" s="3482"/>
      <c r="AB46" s="3482"/>
      <c r="AC46" s="3482"/>
      <c r="AD46" s="3482"/>
      <c r="AE46" s="3482"/>
      <c r="AF46" s="3482"/>
      <c r="AG46" s="3482"/>
      <c r="AH46" s="3482"/>
      <c r="AI46" s="3482"/>
      <c r="AJ46" s="3482"/>
      <c r="AK46" s="3482"/>
      <c r="AL46" s="3482"/>
      <c r="AM46" s="3482"/>
      <c r="AN46" s="3482"/>
      <c r="AO46" s="3482"/>
      <c r="AP46" s="3482"/>
      <c r="AQ46" s="3482"/>
      <c r="AR46" s="3482"/>
    </row>
    <row r="47" spans="1:44" x14ac:dyDescent="0.25">
      <c r="A47" s="6604"/>
      <c r="B47" s="5375" t="s">
        <v>3469</v>
      </c>
      <c r="C47" s="5329"/>
      <c r="D47" s="5329"/>
      <c r="E47" s="5329"/>
      <c r="F47" s="3484"/>
      <c r="G47" s="3482"/>
      <c r="H47" s="3484"/>
      <c r="I47" s="5377"/>
      <c r="J47" s="3484"/>
      <c r="K47" s="5377"/>
      <c r="L47" s="3484"/>
      <c r="M47" s="5377"/>
      <c r="N47" s="3484"/>
      <c r="O47" s="5377"/>
      <c r="P47" s="3484"/>
      <c r="Q47" s="5377"/>
      <c r="R47" s="3484"/>
      <c r="S47" s="5377"/>
      <c r="T47" s="3484"/>
      <c r="U47" s="5377"/>
      <c r="V47" s="3484"/>
      <c r="W47" s="3482"/>
      <c r="X47" s="3482"/>
      <c r="Y47" s="3482"/>
      <c r="Z47" s="3482"/>
      <c r="AA47" s="3482"/>
      <c r="AB47" s="3482"/>
      <c r="AC47" s="3482"/>
      <c r="AD47" s="3482"/>
      <c r="AE47" s="3482"/>
      <c r="AF47" s="3482"/>
      <c r="AG47" s="3482"/>
      <c r="AH47" s="3482"/>
      <c r="AI47" s="3482"/>
      <c r="AJ47" s="3482"/>
      <c r="AK47" s="3482"/>
      <c r="AL47" s="3482"/>
      <c r="AM47" s="3482"/>
      <c r="AN47" s="3482"/>
      <c r="AO47" s="3482"/>
      <c r="AP47" s="3482"/>
      <c r="AQ47" s="3482"/>
      <c r="AR47" s="3482"/>
    </row>
    <row r="48" spans="1:44" x14ac:dyDescent="0.25">
      <c r="A48" s="6604"/>
      <c r="B48" s="5378" t="s">
        <v>2120</v>
      </c>
      <c r="C48" s="5329"/>
      <c r="D48" s="5329"/>
      <c r="E48" s="5329"/>
      <c r="F48" s="3484"/>
      <c r="G48" s="3482"/>
      <c r="H48" s="3484"/>
      <c r="I48" s="5377"/>
      <c r="J48" s="3484"/>
      <c r="K48" s="5377"/>
      <c r="L48" s="3484"/>
      <c r="M48" s="5377"/>
      <c r="N48" s="3484"/>
      <c r="O48" s="5377"/>
      <c r="P48" s="3484"/>
      <c r="Q48" s="5377"/>
      <c r="R48" s="3484"/>
      <c r="S48" s="5377"/>
      <c r="T48" s="3484"/>
      <c r="U48" s="5377"/>
      <c r="V48" s="3484"/>
      <c r="W48" s="3482"/>
      <c r="X48" s="3482"/>
      <c r="Y48" s="3482"/>
      <c r="Z48" s="3482"/>
      <c r="AA48" s="3482"/>
      <c r="AB48" s="3482"/>
      <c r="AC48" s="3482"/>
      <c r="AD48" s="3482"/>
      <c r="AE48" s="3482"/>
      <c r="AF48" s="3482"/>
      <c r="AG48" s="3482"/>
      <c r="AH48" s="3482"/>
      <c r="AI48" s="3482"/>
      <c r="AJ48" s="3482"/>
      <c r="AK48" s="3482"/>
      <c r="AL48" s="3482"/>
      <c r="AM48" s="3482"/>
      <c r="AN48" s="3482"/>
      <c r="AO48" s="3482"/>
      <c r="AP48" s="3482"/>
      <c r="AQ48" s="3482"/>
      <c r="AR48" s="3482"/>
    </row>
    <row r="49" spans="1:47" x14ac:dyDescent="0.25">
      <c r="A49" s="7351" t="s">
        <v>3470</v>
      </c>
      <c r="B49" s="8032"/>
      <c r="C49" s="7352"/>
      <c r="D49" s="5329"/>
      <c r="E49" s="5329"/>
      <c r="F49" s="5329"/>
      <c r="G49" s="826"/>
      <c r="H49" s="825"/>
      <c r="I49" s="5376"/>
      <c r="J49" s="825"/>
      <c r="K49" s="5376"/>
      <c r="L49" s="825"/>
      <c r="M49" s="5376"/>
      <c r="N49" s="825"/>
      <c r="O49" s="5376"/>
      <c r="P49" s="825"/>
      <c r="Q49" s="5376"/>
      <c r="R49" s="825"/>
      <c r="S49" s="5376"/>
      <c r="T49" s="825"/>
      <c r="U49" s="5376"/>
      <c r="V49" s="825"/>
      <c r="W49" s="3482"/>
      <c r="X49" s="3482"/>
      <c r="Y49" s="3482"/>
      <c r="Z49" s="3482"/>
      <c r="AA49" s="3482"/>
      <c r="AB49" s="3482"/>
      <c r="AC49" s="3482"/>
      <c r="AD49" s="3482"/>
      <c r="AE49" s="3482"/>
      <c r="AF49" s="3482"/>
      <c r="AG49" s="3482"/>
      <c r="AH49" s="3482"/>
      <c r="AI49" s="3482"/>
      <c r="AJ49" s="3482"/>
      <c r="AK49" s="3482"/>
      <c r="AL49" s="3482"/>
      <c r="AM49" s="3482"/>
      <c r="AN49" s="3482"/>
      <c r="AO49" s="3482"/>
      <c r="AP49" s="3482"/>
      <c r="AQ49" s="3482"/>
      <c r="AR49" s="3482"/>
    </row>
    <row r="50" spans="1:47" x14ac:dyDescent="0.25">
      <c r="A50" s="6509" t="s">
        <v>3471</v>
      </c>
      <c r="B50" s="8033"/>
      <c r="C50" s="6510"/>
      <c r="D50" s="5329"/>
      <c r="E50" s="5329"/>
      <c r="F50" s="5329"/>
      <c r="G50" s="5379"/>
      <c r="H50" s="5380"/>
      <c r="I50" s="3194"/>
      <c r="J50" s="5380"/>
      <c r="K50" s="3194"/>
      <c r="L50" s="5380"/>
      <c r="M50" s="3194"/>
      <c r="N50" s="5380"/>
      <c r="O50" s="3194"/>
      <c r="P50" s="5380"/>
      <c r="Q50" s="3194"/>
      <c r="R50" s="5380"/>
      <c r="S50" s="3194"/>
      <c r="T50" s="5380"/>
      <c r="U50" s="3194"/>
      <c r="V50" s="5380"/>
      <c r="W50" s="3194"/>
      <c r="X50" s="5380"/>
      <c r="Y50" s="3194"/>
      <c r="Z50" s="5380"/>
      <c r="AA50" s="3194"/>
      <c r="AB50" s="5380"/>
      <c r="AC50" s="3194"/>
      <c r="AD50" s="5380"/>
      <c r="AE50" s="3194"/>
      <c r="AF50" s="5380"/>
      <c r="AG50" s="3194"/>
      <c r="AH50" s="5380"/>
      <c r="AI50" s="3194"/>
      <c r="AJ50" s="5380"/>
      <c r="AK50" s="5381"/>
      <c r="AL50" s="5382"/>
      <c r="AM50" s="5380"/>
      <c r="AN50" s="3194"/>
      <c r="AO50" s="827"/>
      <c r="AP50" s="3482"/>
      <c r="AQ50" s="3482"/>
      <c r="AR50" s="3482"/>
    </row>
    <row r="51" spans="1:47" x14ac:dyDescent="0.25">
      <c r="A51" s="273" t="s">
        <v>3472</v>
      </c>
      <c r="B51" s="253"/>
      <c r="C51" s="828"/>
      <c r="D51" s="253"/>
      <c r="E51" s="253"/>
      <c r="F51" s="253"/>
      <c r="G51" s="253"/>
      <c r="H51" s="253"/>
      <c r="I51" s="253"/>
      <c r="J51" s="253"/>
      <c r="K51" s="253"/>
      <c r="L51" s="253"/>
      <c r="M51" s="253"/>
      <c r="N51" s="253"/>
      <c r="O51" s="253"/>
      <c r="P51" s="245"/>
      <c r="Q51" s="245"/>
      <c r="R51" s="245"/>
      <c r="S51" s="245"/>
      <c r="T51" s="245"/>
      <c r="U51" s="245"/>
      <c r="V51" s="245"/>
      <c r="W51" s="245"/>
      <c r="X51" s="245"/>
      <c r="Y51" s="245"/>
      <c r="Z51" s="245"/>
      <c r="AA51" s="245"/>
      <c r="AB51" s="245"/>
      <c r="AC51" s="245"/>
      <c r="AD51" s="245"/>
      <c r="AE51" s="245"/>
      <c r="AF51" s="245"/>
      <c r="AG51" s="245"/>
      <c r="AH51" s="245"/>
      <c r="AI51" s="245"/>
      <c r="AJ51" s="245"/>
      <c r="AK51" s="245"/>
      <c r="AL51" s="245"/>
      <c r="AM51" s="245"/>
      <c r="AN51" s="245"/>
      <c r="AO51" s="245"/>
      <c r="AP51" s="245"/>
      <c r="AQ51" s="245"/>
      <c r="AR51" s="245"/>
      <c r="AS51" s="245"/>
      <c r="AT51" s="245"/>
      <c r="AU51" s="245"/>
    </row>
    <row r="52" spans="1:47" x14ac:dyDescent="0.25">
      <c r="A52" s="7743" t="s">
        <v>4</v>
      </c>
      <c r="B52" s="7742" t="s">
        <v>5</v>
      </c>
      <c r="C52" s="8025" t="s">
        <v>3430</v>
      </c>
      <c r="D52" s="8016"/>
      <c r="E52" s="8016"/>
      <c r="F52" s="8016"/>
      <c r="G52" s="8034" t="s">
        <v>3473</v>
      </c>
      <c r="H52" s="8034"/>
      <c r="I52" s="5383"/>
      <c r="J52" s="245"/>
      <c r="K52" s="245"/>
      <c r="L52" s="245"/>
      <c r="M52" s="245"/>
      <c r="N52" s="245"/>
      <c r="O52" s="245"/>
      <c r="P52" s="245"/>
      <c r="Q52" s="245"/>
      <c r="R52" s="245"/>
      <c r="S52" s="245"/>
      <c r="T52" s="245"/>
      <c r="U52" s="245"/>
      <c r="V52" s="245"/>
      <c r="W52" s="245"/>
      <c r="X52" s="245"/>
      <c r="Y52" s="245"/>
      <c r="Z52" s="245"/>
      <c r="AA52" s="245"/>
      <c r="AB52" s="245"/>
      <c r="AC52" s="245"/>
      <c r="AD52" s="245"/>
      <c r="AE52" s="245"/>
      <c r="AF52" s="245"/>
      <c r="AG52" s="245"/>
      <c r="AH52" s="245"/>
      <c r="AI52" s="245"/>
      <c r="AJ52" s="244"/>
      <c r="AK52" s="244"/>
      <c r="AL52" s="245"/>
      <c r="AM52" s="245"/>
      <c r="AN52" s="245"/>
      <c r="AO52" s="245"/>
      <c r="AP52" s="245"/>
      <c r="AQ52" s="245"/>
      <c r="AR52" s="245"/>
      <c r="AS52" s="245"/>
      <c r="AT52" s="245"/>
      <c r="AU52" s="245"/>
    </row>
    <row r="53" spans="1:47" ht="15" customHeight="1" x14ac:dyDescent="0.25">
      <c r="A53" s="6912"/>
      <c r="B53" s="6664"/>
      <c r="C53" s="6225" t="s">
        <v>3436</v>
      </c>
      <c r="D53" s="8026" t="s">
        <v>3437</v>
      </c>
      <c r="E53" s="8028" t="s">
        <v>3438</v>
      </c>
      <c r="F53" s="5384" t="s">
        <v>3439</v>
      </c>
      <c r="G53" s="7996" t="s">
        <v>3474</v>
      </c>
      <c r="H53" s="7994" t="s">
        <v>3475</v>
      </c>
      <c r="I53" s="245"/>
      <c r="J53" s="245"/>
      <c r="K53" s="245"/>
      <c r="L53" s="245"/>
      <c r="M53" s="245"/>
      <c r="N53" s="245"/>
      <c r="O53" s="245"/>
      <c r="P53" s="245"/>
      <c r="Q53" s="245"/>
      <c r="R53" s="245"/>
      <c r="S53" s="245"/>
      <c r="T53" s="245"/>
      <c r="U53" s="245"/>
      <c r="V53" s="245"/>
      <c r="W53" s="245"/>
      <c r="X53" s="245"/>
      <c r="Y53" s="245"/>
      <c r="Z53" s="245"/>
      <c r="AA53" s="245"/>
      <c r="AB53" s="245"/>
      <c r="AC53" s="245"/>
      <c r="AD53" s="245"/>
      <c r="AE53" s="245"/>
      <c r="AF53" s="245"/>
      <c r="AG53" s="245"/>
      <c r="AH53" s="244"/>
      <c r="AI53" s="244"/>
      <c r="AJ53" s="245"/>
      <c r="AK53" s="245"/>
      <c r="AL53" s="245"/>
      <c r="AM53" s="245"/>
      <c r="AN53" s="245"/>
      <c r="AO53" s="245"/>
      <c r="AP53" s="245"/>
      <c r="AQ53" s="245"/>
      <c r="AR53" s="245"/>
      <c r="AS53" s="245"/>
    </row>
    <row r="54" spans="1:47" x14ac:dyDescent="0.25">
      <c r="A54" s="7744"/>
      <c r="B54" s="7422"/>
      <c r="C54" s="7999"/>
      <c r="D54" s="8027"/>
      <c r="E54" s="8003"/>
      <c r="F54" s="5385"/>
      <c r="G54" s="7996"/>
      <c r="H54" s="7994"/>
      <c r="I54" s="245"/>
      <c r="J54" s="245"/>
      <c r="K54" s="245"/>
      <c r="L54" s="245"/>
      <c r="M54" s="245"/>
      <c r="N54" s="245"/>
      <c r="O54" s="245"/>
      <c r="P54" s="245"/>
      <c r="Q54" s="245"/>
      <c r="R54" s="245"/>
      <c r="S54" s="245"/>
      <c r="T54" s="245"/>
      <c r="U54" s="245"/>
      <c r="V54" s="245"/>
      <c r="W54" s="245"/>
      <c r="X54" s="245"/>
      <c r="Y54" s="245"/>
      <c r="Z54" s="245"/>
      <c r="AA54" s="245"/>
      <c r="AB54" s="245"/>
      <c r="AC54" s="245"/>
      <c r="AD54" s="245"/>
      <c r="AE54" s="245"/>
      <c r="AF54" s="245"/>
      <c r="AG54" s="245"/>
      <c r="AH54" s="244"/>
      <c r="AI54" s="244"/>
      <c r="AJ54" s="245"/>
      <c r="AK54" s="245"/>
      <c r="AL54" s="245"/>
      <c r="AM54" s="245"/>
      <c r="AN54" s="245"/>
      <c r="AO54" s="245"/>
      <c r="AP54" s="245"/>
      <c r="AQ54" s="245"/>
      <c r="AR54" s="245"/>
      <c r="AS54" s="245"/>
    </row>
    <row r="55" spans="1:47" x14ac:dyDescent="0.25">
      <c r="A55" s="829" t="s">
        <v>135</v>
      </c>
      <c r="B55" s="453">
        <f>SUM(C55:F55)</f>
        <v>0</v>
      </c>
      <c r="C55" s="3169"/>
      <c r="D55" s="3970"/>
      <c r="E55" s="2280"/>
      <c r="F55" s="2280"/>
      <c r="G55" s="2280"/>
      <c r="H55" s="2280"/>
      <c r="I55" s="245"/>
      <c r="J55" s="245"/>
      <c r="K55" s="245"/>
      <c r="L55" s="245"/>
      <c r="M55" s="245"/>
      <c r="N55" s="245"/>
      <c r="O55" s="245"/>
      <c r="P55" s="245"/>
      <c r="Q55" s="245"/>
      <c r="R55" s="245"/>
      <c r="S55" s="245"/>
      <c r="T55" s="245"/>
      <c r="U55" s="245"/>
      <c r="V55" s="245"/>
      <c r="W55" s="245"/>
      <c r="X55" s="245"/>
      <c r="Y55" s="245"/>
      <c r="Z55" s="245"/>
      <c r="AA55" s="245"/>
      <c r="AB55" s="245"/>
      <c r="AC55" s="245"/>
      <c r="AD55" s="245"/>
      <c r="AE55" s="245"/>
      <c r="AF55" s="245"/>
      <c r="AG55" s="245"/>
      <c r="AH55" s="244"/>
      <c r="AI55" s="244"/>
      <c r="AJ55" s="245"/>
      <c r="AK55" s="245"/>
      <c r="AL55" s="245"/>
      <c r="AM55" s="245"/>
      <c r="AN55" s="245"/>
      <c r="AO55" s="245"/>
      <c r="AP55" s="245"/>
      <c r="AQ55" s="245"/>
      <c r="AR55" s="245"/>
      <c r="AS55" s="245"/>
    </row>
    <row r="56" spans="1:47" x14ac:dyDescent="0.25">
      <c r="A56" s="5386" t="s">
        <v>2770</v>
      </c>
      <c r="B56" s="453">
        <f>SUM(C56:F56)</f>
        <v>0</v>
      </c>
      <c r="C56" s="3169"/>
      <c r="D56" s="3970"/>
      <c r="E56" s="2238"/>
      <c r="F56" s="2238"/>
      <c r="G56" s="2238"/>
      <c r="H56" s="2238"/>
      <c r="I56" s="245"/>
      <c r="J56" s="245"/>
      <c r="K56" s="245"/>
      <c r="L56" s="245"/>
      <c r="M56" s="245"/>
      <c r="N56" s="245"/>
      <c r="O56" s="245"/>
      <c r="P56" s="245"/>
      <c r="Q56" s="245"/>
      <c r="R56" s="245"/>
      <c r="S56" s="245"/>
      <c r="T56" s="245"/>
      <c r="U56" s="245"/>
      <c r="V56" s="245"/>
      <c r="W56" s="245"/>
      <c r="X56" s="245"/>
      <c r="Y56" s="245"/>
      <c r="Z56" s="245"/>
      <c r="AA56" s="245"/>
      <c r="AB56" s="245"/>
      <c r="AC56" s="245"/>
      <c r="AD56" s="245"/>
      <c r="AE56" s="245"/>
      <c r="AF56" s="245"/>
      <c r="AG56" s="245"/>
      <c r="AH56" s="244"/>
      <c r="AI56" s="244"/>
      <c r="AJ56" s="245"/>
      <c r="AK56" s="245"/>
      <c r="AL56" s="245"/>
      <c r="AM56" s="245"/>
      <c r="AN56" s="245"/>
      <c r="AO56" s="245"/>
      <c r="AP56" s="245"/>
      <c r="AQ56" s="245"/>
      <c r="AR56" s="245"/>
      <c r="AS56" s="245"/>
    </row>
    <row r="57" spans="1:47" x14ac:dyDescent="0.25">
      <c r="A57" s="5386" t="s">
        <v>442</v>
      </c>
      <c r="B57" s="453">
        <f>SUM(C57:F57)</f>
        <v>0</v>
      </c>
      <c r="C57" s="3169"/>
      <c r="D57" s="3970"/>
      <c r="E57" s="2238"/>
      <c r="F57" s="2238"/>
      <c r="G57" s="2238"/>
      <c r="H57" s="2238"/>
      <c r="I57" s="245"/>
      <c r="J57" s="245"/>
      <c r="K57" s="245"/>
      <c r="L57" s="245"/>
      <c r="M57" s="245"/>
      <c r="N57" s="245"/>
      <c r="O57" s="245"/>
      <c r="P57" s="245"/>
      <c r="Q57" s="245"/>
      <c r="R57" s="245"/>
      <c r="S57" s="245"/>
      <c r="T57" s="245"/>
      <c r="U57" s="245"/>
      <c r="V57" s="245"/>
      <c r="W57" s="245"/>
      <c r="X57" s="245"/>
      <c r="Y57" s="245"/>
      <c r="Z57" s="245"/>
      <c r="AA57" s="245"/>
      <c r="AB57" s="245"/>
      <c r="AC57" s="245"/>
      <c r="AD57" s="245"/>
      <c r="AE57" s="245"/>
      <c r="AF57" s="245"/>
      <c r="AG57" s="245"/>
      <c r="AH57" s="244"/>
      <c r="AI57" s="244"/>
      <c r="AJ57" s="245"/>
      <c r="AK57" s="245"/>
      <c r="AL57" s="245"/>
      <c r="AM57" s="245"/>
      <c r="AN57" s="245"/>
      <c r="AO57" s="245"/>
      <c r="AP57" s="245"/>
      <c r="AQ57" s="245"/>
      <c r="AR57" s="245"/>
      <c r="AS57" s="245"/>
    </row>
    <row r="58" spans="1:47" x14ac:dyDescent="0.25">
      <c r="A58" s="5386" t="s">
        <v>3476</v>
      </c>
      <c r="B58" s="453">
        <f>SUM(C58:F58)</f>
        <v>0</v>
      </c>
      <c r="C58" s="3169"/>
      <c r="D58" s="3970"/>
      <c r="E58" s="2238"/>
      <c r="F58" s="2238"/>
      <c r="G58" s="2238"/>
      <c r="H58" s="2238"/>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5"/>
      <c r="AG58" s="245"/>
      <c r="AH58" s="244"/>
      <c r="AI58" s="244"/>
      <c r="AJ58" s="245"/>
      <c r="AK58" s="245"/>
      <c r="AL58" s="245"/>
      <c r="AM58" s="245"/>
      <c r="AN58" s="245"/>
      <c r="AO58" s="245"/>
      <c r="AP58" s="245"/>
      <c r="AQ58" s="245"/>
      <c r="AR58" s="245"/>
      <c r="AS58" s="245"/>
    </row>
    <row r="59" spans="1:47" x14ac:dyDescent="0.25">
      <c r="A59" s="5386" t="s">
        <v>431</v>
      </c>
      <c r="B59" s="453">
        <f>SUM(C59:F59)</f>
        <v>0</v>
      </c>
      <c r="C59" s="3961"/>
      <c r="D59" s="3966"/>
      <c r="E59" s="2262"/>
      <c r="F59" s="2262"/>
      <c r="G59" s="2262"/>
      <c r="H59" s="2262"/>
      <c r="I59" s="245"/>
      <c r="J59" s="245"/>
      <c r="K59" s="245"/>
      <c r="L59" s="245"/>
      <c r="M59" s="245"/>
      <c r="N59" s="245"/>
      <c r="O59" s="245"/>
      <c r="P59" s="245"/>
      <c r="Q59" s="245"/>
      <c r="R59" s="245"/>
      <c r="S59" s="245"/>
      <c r="T59" s="245"/>
      <c r="U59" s="245"/>
      <c r="V59" s="245"/>
      <c r="W59" s="245"/>
      <c r="X59" s="245"/>
      <c r="Y59" s="245"/>
      <c r="Z59" s="245"/>
      <c r="AA59" s="245"/>
      <c r="AB59" s="245"/>
      <c r="AC59" s="245"/>
      <c r="AD59" s="245"/>
      <c r="AE59" s="245"/>
      <c r="AF59" s="245"/>
      <c r="AG59" s="245"/>
      <c r="AH59" s="244"/>
      <c r="AI59" s="244"/>
      <c r="AJ59" s="245"/>
      <c r="AK59" s="245"/>
      <c r="AL59" s="245"/>
      <c r="AM59" s="245"/>
      <c r="AN59" s="245"/>
      <c r="AO59" s="245"/>
      <c r="AP59" s="245"/>
      <c r="AQ59" s="245"/>
      <c r="AR59" s="245"/>
      <c r="AS59" s="245"/>
    </row>
    <row r="60" spans="1:47" x14ac:dyDescent="0.25">
      <c r="A60" s="5387" t="s">
        <v>49</v>
      </c>
      <c r="B60" s="5388">
        <f t="shared" ref="B60:G60" si="1">SUM(B55:B59)</f>
        <v>0</v>
      </c>
      <c r="C60" s="2847">
        <f t="shared" si="1"/>
        <v>0</v>
      </c>
      <c r="D60" s="2848">
        <f t="shared" si="1"/>
        <v>0</v>
      </c>
      <c r="E60" s="2846">
        <f t="shared" si="1"/>
        <v>0</v>
      </c>
      <c r="F60" s="2846">
        <f t="shared" si="1"/>
        <v>0</v>
      </c>
      <c r="G60" s="2846">
        <f t="shared" si="1"/>
        <v>0</v>
      </c>
      <c r="H60" s="2846">
        <f>SUM(H55:H59)</f>
        <v>0</v>
      </c>
      <c r="I60" s="245"/>
      <c r="J60" s="245"/>
      <c r="K60" s="245"/>
      <c r="L60" s="245"/>
      <c r="M60" s="245"/>
      <c r="N60" s="245"/>
      <c r="O60" s="245"/>
      <c r="P60" s="245"/>
      <c r="Q60" s="245"/>
      <c r="R60" s="245"/>
      <c r="S60" s="245"/>
      <c r="T60" s="245"/>
      <c r="U60" s="245"/>
      <c r="V60" s="245"/>
      <c r="W60" s="245"/>
      <c r="X60" s="245"/>
      <c r="Y60" s="245"/>
      <c r="Z60" s="245"/>
      <c r="AA60" s="245"/>
      <c r="AB60" s="245"/>
      <c r="AC60" s="245"/>
      <c r="AD60" s="245"/>
      <c r="AE60" s="245"/>
      <c r="AF60" s="245"/>
      <c r="AG60" s="245"/>
      <c r="AH60" s="244"/>
      <c r="AI60" s="244"/>
      <c r="AJ60" s="245"/>
      <c r="AK60" s="245"/>
      <c r="AL60" s="245"/>
      <c r="AM60" s="245"/>
      <c r="AN60" s="245"/>
      <c r="AO60" s="245"/>
      <c r="AP60" s="245"/>
      <c r="AQ60" s="245"/>
      <c r="AR60" s="245"/>
      <c r="AS60" s="245"/>
    </row>
    <row r="61" spans="1:47" x14ac:dyDescent="0.25">
      <c r="A61" s="273" t="s">
        <v>3477</v>
      </c>
      <c r="B61" s="245"/>
      <c r="C61" s="245"/>
      <c r="D61" s="253"/>
      <c r="E61" s="253"/>
      <c r="F61" s="253"/>
      <c r="G61" s="253"/>
      <c r="H61" s="253"/>
      <c r="I61" s="253"/>
      <c r="J61" s="253"/>
      <c r="K61" s="245"/>
      <c r="L61" s="245"/>
      <c r="M61" s="245"/>
      <c r="N61" s="245"/>
      <c r="O61" s="245"/>
      <c r="P61" s="245"/>
      <c r="Q61" s="245"/>
      <c r="R61" s="245"/>
      <c r="S61" s="245"/>
      <c r="T61" s="245"/>
      <c r="U61" s="245"/>
      <c r="V61" s="245"/>
      <c r="W61" s="245"/>
      <c r="X61" s="245"/>
      <c r="Y61" s="245"/>
      <c r="Z61" s="245"/>
      <c r="AA61" s="245"/>
      <c r="AB61" s="245"/>
      <c r="AC61" s="245"/>
      <c r="AD61" s="245"/>
      <c r="AE61" s="245"/>
      <c r="AF61" s="245"/>
      <c r="AG61" s="245"/>
      <c r="AH61" s="245"/>
      <c r="AI61" s="245"/>
      <c r="AJ61" s="245"/>
      <c r="AK61" s="245"/>
      <c r="AL61" s="245"/>
      <c r="AM61" s="245"/>
      <c r="AN61" s="245"/>
      <c r="AO61" s="245"/>
      <c r="AP61" s="245"/>
      <c r="AQ61" s="245"/>
      <c r="AR61" s="245"/>
      <c r="AS61" s="245"/>
      <c r="AT61" s="245"/>
    </row>
    <row r="62" spans="1:47" x14ac:dyDescent="0.25">
      <c r="A62" s="7198" t="s">
        <v>4</v>
      </c>
      <c r="B62" s="6202" t="s">
        <v>5</v>
      </c>
      <c r="C62" s="8023" t="s">
        <v>2064</v>
      </c>
      <c r="D62" s="8023"/>
      <c r="E62" s="8023"/>
      <c r="F62" s="8023"/>
      <c r="G62" s="8023"/>
      <c r="H62" s="8023"/>
      <c r="I62" s="8023"/>
      <c r="J62" s="8023"/>
      <c r="K62" s="8023"/>
      <c r="L62" s="8023"/>
      <c r="M62" s="8023"/>
      <c r="N62" s="8023"/>
      <c r="O62" s="8023"/>
      <c r="P62" s="8023"/>
      <c r="Q62" s="8023"/>
      <c r="R62" s="8023"/>
      <c r="S62" s="8024"/>
      <c r="T62" s="8016" t="s">
        <v>3430</v>
      </c>
      <c r="U62" s="8016"/>
      <c r="V62" s="8016"/>
      <c r="W62" s="8017"/>
      <c r="X62" s="8018" t="s">
        <v>3478</v>
      </c>
      <c r="Y62" s="8019"/>
      <c r="Z62" s="8020"/>
      <c r="AA62" s="245"/>
      <c r="AB62" s="245"/>
      <c r="AC62" s="245"/>
      <c r="AD62" s="245"/>
      <c r="AE62" s="245"/>
      <c r="AF62" s="245"/>
      <c r="AG62" s="245"/>
      <c r="AH62" s="245"/>
      <c r="AI62" s="245"/>
      <c r="AJ62" s="245"/>
      <c r="AK62" s="245"/>
      <c r="AL62" s="245"/>
      <c r="AM62" s="245"/>
      <c r="AN62" s="245"/>
      <c r="AO62" s="245"/>
      <c r="AP62" s="245"/>
      <c r="AQ62" s="245"/>
      <c r="AR62" s="245"/>
      <c r="AS62" s="245"/>
      <c r="AT62" s="245"/>
      <c r="AU62" s="245"/>
    </row>
    <row r="63" spans="1:47" ht="42" x14ac:dyDescent="0.25">
      <c r="A63" s="7425"/>
      <c r="B63" s="7456"/>
      <c r="C63" s="5389" t="s">
        <v>308</v>
      </c>
      <c r="D63" s="5389" t="s">
        <v>309</v>
      </c>
      <c r="E63" s="5389" t="s">
        <v>598</v>
      </c>
      <c r="F63" s="5389" t="s">
        <v>716</v>
      </c>
      <c r="G63" s="5389" t="s">
        <v>3432</v>
      </c>
      <c r="H63" s="5389" t="s">
        <v>3433</v>
      </c>
      <c r="I63" s="5389" t="s">
        <v>3434</v>
      </c>
      <c r="J63" s="5389" t="s">
        <v>74</v>
      </c>
      <c r="K63" s="5389" t="s">
        <v>75</v>
      </c>
      <c r="L63" s="5389" t="s">
        <v>3435</v>
      </c>
      <c r="M63" s="5389" t="s">
        <v>77</v>
      </c>
      <c r="N63" s="5389" t="s">
        <v>78</v>
      </c>
      <c r="O63" s="5389" t="s">
        <v>79</v>
      </c>
      <c r="P63" s="5389" t="s">
        <v>80</v>
      </c>
      <c r="Q63" s="5389" t="s">
        <v>81</v>
      </c>
      <c r="R63" s="5389" t="s">
        <v>82</v>
      </c>
      <c r="S63" s="5390" t="s">
        <v>83</v>
      </c>
      <c r="T63" s="5331" t="s">
        <v>3436</v>
      </c>
      <c r="U63" s="5369" t="s">
        <v>3437</v>
      </c>
      <c r="V63" s="4104" t="s">
        <v>3479</v>
      </c>
      <c r="W63" s="4104" t="s">
        <v>3439</v>
      </c>
      <c r="X63" s="5391" t="s">
        <v>3480</v>
      </c>
      <c r="Y63" s="5331" t="s">
        <v>3481</v>
      </c>
      <c r="Z63" s="5331" t="s">
        <v>3475</v>
      </c>
      <c r="AA63" s="245"/>
      <c r="AB63" s="245"/>
      <c r="AC63" s="245"/>
      <c r="AD63" s="245"/>
      <c r="AE63" s="245"/>
      <c r="AF63" s="245"/>
      <c r="AG63" s="245"/>
      <c r="AH63" s="245"/>
      <c r="AI63" s="245"/>
      <c r="AJ63" s="245"/>
      <c r="AK63" s="245"/>
      <c r="AL63" s="245"/>
      <c r="AM63" s="245"/>
      <c r="AN63" s="245"/>
      <c r="AO63" s="245"/>
      <c r="AP63" s="245"/>
      <c r="AQ63" s="245"/>
      <c r="AR63" s="245"/>
      <c r="AS63" s="245"/>
      <c r="AT63" s="245"/>
      <c r="AU63" s="250"/>
    </row>
    <row r="64" spans="1:47" x14ac:dyDescent="0.25">
      <c r="A64" s="829" t="s">
        <v>2770</v>
      </c>
      <c r="B64" s="312">
        <f>SUM(C64:G64)</f>
        <v>0</v>
      </c>
      <c r="C64" s="2237"/>
      <c r="D64" s="2238"/>
      <c r="E64" s="2238"/>
      <c r="F64" s="2238"/>
      <c r="G64" s="2238"/>
      <c r="H64" s="2238"/>
      <c r="I64" s="2238"/>
      <c r="J64" s="2238"/>
      <c r="K64" s="2238"/>
      <c r="L64" s="2238"/>
      <c r="M64" s="2238"/>
      <c r="N64" s="2238"/>
      <c r="O64" s="2238"/>
      <c r="P64" s="2238"/>
      <c r="Q64" s="2238"/>
      <c r="R64" s="2238"/>
      <c r="S64" s="4255"/>
      <c r="T64" s="1222"/>
      <c r="U64" s="274"/>
      <c r="V64" s="148"/>
      <c r="W64" s="148"/>
      <c r="X64" s="255"/>
      <c r="Y64" s="255"/>
      <c r="Z64" s="255"/>
      <c r="AA64" s="245"/>
      <c r="AB64" s="245"/>
      <c r="AC64" s="245"/>
      <c r="AD64" s="245"/>
      <c r="AE64" s="245"/>
      <c r="AF64" s="245"/>
      <c r="AG64" s="245"/>
      <c r="AH64" s="245"/>
      <c r="AI64" s="245"/>
      <c r="AJ64" s="245"/>
      <c r="AK64" s="245"/>
      <c r="AL64" s="245"/>
      <c r="AM64" s="245"/>
      <c r="AN64" s="245"/>
      <c r="AO64" s="245"/>
      <c r="AP64" s="245"/>
      <c r="AQ64" s="245"/>
      <c r="AR64" s="245"/>
      <c r="AS64" s="245"/>
      <c r="AT64" s="245"/>
      <c r="AU64" s="250"/>
    </row>
    <row r="65" spans="1:47" x14ac:dyDescent="0.25">
      <c r="A65" s="5386" t="s">
        <v>442</v>
      </c>
      <c r="B65" s="1764">
        <f>SUM(C65:G65)</f>
        <v>0</v>
      </c>
      <c r="C65" s="2237"/>
      <c r="D65" s="2238"/>
      <c r="E65" s="2238"/>
      <c r="F65" s="2238"/>
      <c r="G65" s="2238"/>
      <c r="H65" s="2238"/>
      <c r="I65" s="2238"/>
      <c r="J65" s="2238"/>
      <c r="K65" s="2238"/>
      <c r="L65" s="2238"/>
      <c r="M65" s="2238"/>
      <c r="N65" s="2238"/>
      <c r="O65" s="2238"/>
      <c r="P65" s="2238"/>
      <c r="Q65" s="2238"/>
      <c r="R65" s="2238"/>
      <c r="S65" s="4255"/>
      <c r="T65" s="1584"/>
      <c r="U65" s="1591"/>
      <c r="V65" s="1674"/>
      <c r="W65" s="1674"/>
      <c r="X65" s="1585"/>
      <c r="Y65" s="1585"/>
      <c r="Z65" s="1585"/>
      <c r="AA65" s="245"/>
      <c r="AB65" s="245"/>
      <c r="AC65" s="245"/>
      <c r="AD65" s="245"/>
      <c r="AE65" s="245"/>
      <c r="AF65" s="245"/>
      <c r="AG65" s="245"/>
      <c r="AH65" s="245"/>
      <c r="AI65" s="245"/>
      <c r="AJ65" s="245"/>
      <c r="AK65" s="245"/>
      <c r="AL65" s="245"/>
      <c r="AM65" s="245"/>
      <c r="AN65" s="245"/>
      <c r="AO65" s="245"/>
      <c r="AP65" s="245"/>
      <c r="AQ65" s="245"/>
      <c r="AR65" s="245"/>
      <c r="AS65" s="245"/>
      <c r="AT65" s="245"/>
      <c r="AU65" s="250"/>
    </row>
    <row r="66" spans="1:47" x14ac:dyDescent="0.25">
      <c r="A66" s="5386" t="s">
        <v>3476</v>
      </c>
      <c r="B66" s="1764">
        <f>SUM(C66:G66)</f>
        <v>0</v>
      </c>
      <c r="C66" s="2237"/>
      <c r="D66" s="2238"/>
      <c r="E66" s="2238"/>
      <c r="F66" s="2238"/>
      <c r="G66" s="2238"/>
      <c r="H66" s="2238"/>
      <c r="I66" s="2238"/>
      <c r="J66" s="2238"/>
      <c r="K66" s="2238"/>
      <c r="L66" s="2238"/>
      <c r="M66" s="2238"/>
      <c r="N66" s="2238"/>
      <c r="O66" s="2238"/>
      <c r="P66" s="2238"/>
      <c r="Q66" s="2238"/>
      <c r="R66" s="2238"/>
      <c r="S66" s="4255"/>
      <c r="T66" s="1584"/>
      <c r="U66" s="1591"/>
      <c r="V66" s="1674"/>
      <c r="W66" s="1674"/>
      <c r="X66" s="1585"/>
      <c r="Y66" s="1585"/>
      <c r="Z66" s="1585"/>
      <c r="AA66" s="245"/>
      <c r="AB66" s="245"/>
      <c r="AC66" s="245"/>
      <c r="AD66" s="245"/>
      <c r="AE66" s="245"/>
      <c r="AF66" s="245"/>
      <c r="AG66" s="245"/>
      <c r="AH66" s="245"/>
      <c r="AI66" s="245"/>
      <c r="AJ66" s="245"/>
      <c r="AK66" s="245"/>
      <c r="AL66" s="245"/>
      <c r="AM66" s="245"/>
      <c r="AN66" s="245"/>
      <c r="AO66" s="245"/>
      <c r="AP66" s="245"/>
      <c r="AQ66" s="245"/>
      <c r="AR66" s="245"/>
      <c r="AS66" s="245"/>
      <c r="AT66" s="245"/>
      <c r="AU66" s="250"/>
    </row>
    <row r="67" spans="1:47" x14ac:dyDescent="0.25">
      <c r="A67" s="5386" t="s">
        <v>431</v>
      </c>
      <c r="B67" s="2554">
        <f>SUM(C67:G67)</f>
        <v>0</v>
      </c>
      <c r="C67" s="2237"/>
      <c r="D67" s="2238"/>
      <c r="E67" s="2238"/>
      <c r="F67" s="2238"/>
      <c r="G67" s="2238"/>
      <c r="H67" s="2238"/>
      <c r="I67" s="2238"/>
      <c r="J67" s="2238"/>
      <c r="K67" s="2238"/>
      <c r="L67" s="2238"/>
      <c r="M67" s="2238"/>
      <c r="N67" s="2238"/>
      <c r="O67" s="2238"/>
      <c r="P67" s="2238"/>
      <c r="Q67" s="2238"/>
      <c r="R67" s="2238"/>
      <c r="S67" s="4255"/>
      <c r="T67" s="1640"/>
      <c r="U67" s="1907"/>
      <c r="V67" s="1634"/>
      <c r="W67" s="1634"/>
      <c r="X67" s="1598"/>
      <c r="Y67" s="1598"/>
      <c r="Z67" s="1598"/>
      <c r="AA67" s="245"/>
      <c r="AB67" s="245"/>
      <c r="AC67" s="245"/>
      <c r="AD67" s="245"/>
      <c r="AE67" s="245"/>
      <c r="AF67" s="245"/>
      <c r="AG67" s="245"/>
      <c r="AH67" s="245"/>
      <c r="AI67" s="245"/>
      <c r="AJ67" s="245"/>
      <c r="AK67" s="245"/>
      <c r="AL67" s="245"/>
      <c r="AM67" s="245"/>
      <c r="AN67" s="245"/>
      <c r="AO67" s="245"/>
      <c r="AP67" s="245"/>
      <c r="AQ67" s="245"/>
      <c r="AR67" s="245"/>
      <c r="AS67" s="245"/>
      <c r="AT67" s="245"/>
      <c r="AU67" s="250"/>
    </row>
    <row r="68" spans="1:47" x14ac:dyDescent="0.25">
      <c r="A68" s="5387" t="s">
        <v>49</v>
      </c>
      <c r="B68" s="5392">
        <f>SUM(B64:B67)</f>
        <v>0</v>
      </c>
      <c r="C68" s="5286">
        <f>SUM(C64:C67)</f>
        <v>0</v>
      </c>
      <c r="D68" s="5286">
        <f t="shared" ref="D68:S68" si="2">SUM(D64:D67)</f>
        <v>0</v>
      </c>
      <c r="E68" s="5286">
        <f t="shared" si="2"/>
        <v>0</v>
      </c>
      <c r="F68" s="5286">
        <f t="shared" si="2"/>
        <v>0</v>
      </c>
      <c r="G68" s="5286">
        <f t="shared" si="2"/>
        <v>0</v>
      </c>
      <c r="H68" s="5286">
        <f t="shared" si="2"/>
        <v>0</v>
      </c>
      <c r="I68" s="5286">
        <f t="shared" si="2"/>
        <v>0</v>
      </c>
      <c r="J68" s="5286">
        <f t="shared" si="2"/>
        <v>0</v>
      </c>
      <c r="K68" s="5286">
        <f t="shared" si="2"/>
        <v>0</v>
      </c>
      <c r="L68" s="5286">
        <f t="shared" si="2"/>
        <v>0</v>
      </c>
      <c r="M68" s="5286">
        <f t="shared" si="2"/>
        <v>0</v>
      </c>
      <c r="N68" s="5286">
        <f t="shared" si="2"/>
        <v>0</v>
      </c>
      <c r="O68" s="5286">
        <f t="shared" si="2"/>
        <v>0</v>
      </c>
      <c r="P68" s="5286">
        <f t="shared" si="2"/>
        <v>0</v>
      </c>
      <c r="Q68" s="5286">
        <f t="shared" si="2"/>
        <v>0</v>
      </c>
      <c r="R68" s="5286">
        <f t="shared" si="2"/>
        <v>0</v>
      </c>
      <c r="S68" s="5393">
        <f t="shared" si="2"/>
        <v>0</v>
      </c>
      <c r="T68" s="5394">
        <v>0</v>
      </c>
      <c r="U68" s="5395">
        <v>0</v>
      </c>
      <c r="V68" s="5396">
        <v>0</v>
      </c>
      <c r="W68" s="5396">
        <v>0</v>
      </c>
      <c r="X68" s="5392"/>
      <c r="Y68" s="5392"/>
      <c r="Z68" s="5392"/>
      <c r="AA68" s="245"/>
      <c r="AB68" s="245"/>
      <c r="AC68" s="245"/>
      <c r="AD68" s="245"/>
      <c r="AE68" s="245"/>
      <c r="AF68" s="245"/>
      <c r="AG68" s="245"/>
      <c r="AH68" s="245"/>
      <c r="AI68" s="245"/>
      <c r="AJ68" s="245"/>
      <c r="AK68" s="245"/>
      <c r="AL68" s="245"/>
      <c r="AM68" s="245"/>
      <c r="AN68" s="245"/>
      <c r="AO68" s="245"/>
      <c r="AP68" s="245"/>
      <c r="AQ68" s="245"/>
      <c r="AR68" s="245"/>
      <c r="AS68" s="245"/>
      <c r="AT68" s="245"/>
      <c r="AU68" s="250"/>
    </row>
    <row r="69" spans="1:47" x14ac:dyDescent="0.25">
      <c r="A69" s="273" t="s">
        <v>3482</v>
      </c>
      <c r="B69" s="245"/>
      <c r="C69" s="245"/>
      <c r="D69" s="250"/>
      <c r="E69" s="250"/>
      <c r="F69" s="250"/>
      <c r="G69" s="250"/>
      <c r="H69" s="250"/>
      <c r="I69" s="250"/>
      <c r="J69" s="250"/>
      <c r="K69" s="250"/>
      <c r="L69" s="245"/>
      <c r="M69" s="245"/>
      <c r="N69" s="245"/>
      <c r="O69" s="245"/>
      <c r="P69" s="245"/>
      <c r="Q69" s="245"/>
      <c r="R69" s="245"/>
      <c r="S69" s="245"/>
      <c r="T69" s="245"/>
      <c r="U69" s="245"/>
      <c r="V69" s="245"/>
      <c r="W69" s="245"/>
      <c r="X69" s="245"/>
      <c r="Y69" s="245"/>
      <c r="Z69" s="245"/>
      <c r="AA69" s="245"/>
      <c r="AB69" s="245"/>
      <c r="AC69" s="245"/>
      <c r="AD69" s="245"/>
      <c r="AE69" s="245"/>
      <c r="AF69" s="245"/>
      <c r="AG69" s="245"/>
      <c r="AH69" s="245"/>
      <c r="AI69" s="245"/>
      <c r="AJ69" s="245"/>
      <c r="AK69" s="245"/>
      <c r="AL69" s="245"/>
      <c r="AM69" s="245"/>
      <c r="AN69" s="245"/>
      <c r="AO69" s="245"/>
      <c r="AP69" s="245"/>
      <c r="AQ69" s="245"/>
      <c r="AR69" s="245"/>
      <c r="AS69" s="245"/>
      <c r="AT69" s="245"/>
      <c r="AU69" s="250"/>
    </row>
    <row r="70" spans="1:47" x14ac:dyDescent="0.25">
      <c r="A70" s="8021" t="s">
        <v>4</v>
      </c>
      <c r="B70" s="8022" t="s">
        <v>5</v>
      </c>
      <c r="C70" s="8023" t="s">
        <v>2064</v>
      </c>
      <c r="D70" s="8023"/>
      <c r="E70" s="8023"/>
      <c r="F70" s="8023"/>
      <c r="G70" s="8023"/>
      <c r="H70" s="8023"/>
      <c r="I70" s="8023"/>
      <c r="J70" s="8023"/>
      <c r="K70" s="8023"/>
      <c r="L70" s="8023"/>
      <c r="M70" s="8023"/>
      <c r="N70" s="8023"/>
      <c r="O70" s="8023"/>
      <c r="P70" s="8023"/>
      <c r="Q70" s="8023"/>
      <c r="R70" s="8023"/>
      <c r="S70" s="8024"/>
      <c r="T70" s="8025" t="s">
        <v>3430</v>
      </c>
      <c r="U70" s="8016"/>
      <c r="V70" s="8016"/>
      <c r="W70" s="8017"/>
      <c r="X70" s="8018" t="s">
        <v>3478</v>
      </c>
      <c r="Y70" s="8019"/>
      <c r="Z70" s="8020"/>
      <c r="AA70" s="245"/>
      <c r="AB70" s="245"/>
      <c r="AC70" s="245"/>
      <c r="AD70" s="245"/>
      <c r="AE70" s="245"/>
      <c r="AF70" s="245"/>
      <c r="AG70" s="245"/>
      <c r="AH70" s="245"/>
      <c r="AI70" s="245"/>
      <c r="AJ70" s="245"/>
      <c r="AK70" s="245"/>
      <c r="AL70" s="245"/>
      <c r="AM70" s="245"/>
      <c r="AN70" s="245"/>
      <c r="AO70" s="245"/>
      <c r="AP70" s="245"/>
      <c r="AQ70" s="245"/>
      <c r="AR70" s="245"/>
      <c r="AS70" s="245"/>
      <c r="AT70" s="245"/>
      <c r="AU70" s="250"/>
    </row>
    <row r="71" spans="1:47" ht="42" x14ac:dyDescent="0.25">
      <c r="A71" s="8021"/>
      <c r="B71" s="8022"/>
      <c r="C71" s="5389" t="s">
        <v>308</v>
      </c>
      <c r="D71" s="5389" t="s">
        <v>309</v>
      </c>
      <c r="E71" s="5389" t="s">
        <v>598</v>
      </c>
      <c r="F71" s="5389" t="s">
        <v>716</v>
      </c>
      <c r="G71" s="5389" t="s">
        <v>3432</v>
      </c>
      <c r="H71" s="5389" t="s">
        <v>3433</v>
      </c>
      <c r="I71" s="5389" t="s">
        <v>3434</v>
      </c>
      <c r="J71" s="5389" t="s">
        <v>74</v>
      </c>
      <c r="K71" s="5389" t="s">
        <v>75</v>
      </c>
      <c r="L71" s="5389" t="s">
        <v>3435</v>
      </c>
      <c r="M71" s="5389" t="s">
        <v>77</v>
      </c>
      <c r="N71" s="5389" t="s">
        <v>78</v>
      </c>
      <c r="O71" s="5389" t="s">
        <v>79</v>
      </c>
      <c r="P71" s="5389" t="s">
        <v>80</v>
      </c>
      <c r="Q71" s="5389" t="s">
        <v>81</v>
      </c>
      <c r="R71" s="5389" t="s">
        <v>82</v>
      </c>
      <c r="S71" s="5390" t="s">
        <v>83</v>
      </c>
      <c r="T71" s="5330" t="s">
        <v>3436</v>
      </c>
      <c r="U71" s="5369" t="s">
        <v>3437</v>
      </c>
      <c r="V71" s="4104" t="s">
        <v>3479</v>
      </c>
      <c r="W71" s="4104" t="s">
        <v>3439</v>
      </c>
      <c r="X71" s="5391" t="s">
        <v>3480</v>
      </c>
      <c r="Y71" s="5331" t="s">
        <v>3481</v>
      </c>
      <c r="Z71" s="5331" t="s">
        <v>3475</v>
      </c>
      <c r="AA71" s="245"/>
      <c r="AB71" s="245"/>
      <c r="AC71" s="245"/>
      <c r="AD71" s="245"/>
      <c r="AE71" s="245"/>
      <c r="AF71" s="245"/>
      <c r="AG71" s="245"/>
      <c r="AH71" s="245"/>
      <c r="AI71" s="245"/>
      <c r="AJ71" s="245"/>
      <c r="AK71" s="245"/>
      <c r="AL71" s="245"/>
      <c r="AM71" s="245"/>
      <c r="AN71" s="245"/>
      <c r="AO71" s="245"/>
      <c r="AP71" s="245"/>
      <c r="AQ71" s="245"/>
      <c r="AR71" s="245"/>
      <c r="AS71" s="245"/>
      <c r="AT71" s="245"/>
      <c r="AU71" s="250"/>
    </row>
    <row r="72" spans="1:47" x14ac:dyDescent="0.25">
      <c r="A72" s="829" t="s">
        <v>2770</v>
      </c>
      <c r="B72" s="312">
        <f>SUM(C72:G72)</f>
        <v>0</v>
      </c>
      <c r="C72" s="2237"/>
      <c r="D72" s="2238"/>
      <c r="E72" s="2238"/>
      <c r="F72" s="2238"/>
      <c r="G72" s="2238"/>
      <c r="H72" s="2238"/>
      <c r="I72" s="2238"/>
      <c r="J72" s="2238"/>
      <c r="K72" s="2238"/>
      <c r="L72" s="2238"/>
      <c r="M72" s="2238"/>
      <c r="N72" s="2238"/>
      <c r="O72" s="2238"/>
      <c r="P72" s="2238"/>
      <c r="Q72" s="2238"/>
      <c r="R72" s="2238"/>
      <c r="S72" s="4255"/>
      <c r="T72" s="266"/>
      <c r="U72" s="274"/>
      <c r="V72" s="148"/>
      <c r="W72" s="148"/>
      <c r="X72" s="255"/>
      <c r="Y72" s="255"/>
      <c r="Z72" s="255"/>
      <c r="AA72" s="245"/>
      <c r="AB72" s="245"/>
      <c r="AC72" s="245"/>
      <c r="AD72" s="245"/>
      <c r="AE72" s="245"/>
      <c r="AF72" s="245"/>
      <c r="AG72" s="245"/>
      <c r="AH72" s="245"/>
      <c r="AI72" s="245"/>
      <c r="AJ72" s="245"/>
      <c r="AK72" s="245"/>
      <c r="AL72" s="245"/>
      <c r="AM72" s="245"/>
      <c r="AN72" s="245"/>
      <c r="AO72" s="245"/>
      <c r="AP72" s="245"/>
      <c r="AQ72" s="245"/>
      <c r="AR72" s="245"/>
      <c r="AS72" s="245"/>
      <c r="AT72" s="245"/>
      <c r="AU72" s="250"/>
    </row>
    <row r="73" spans="1:47" x14ac:dyDescent="0.25">
      <c r="A73" s="5386" t="s">
        <v>442</v>
      </c>
      <c r="B73" s="1764">
        <f>SUM(C73:G73)</f>
        <v>0</v>
      </c>
      <c r="C73" s="2237"/>
      <c r="D73" s="2238"/>
      <c r="E73" s="2238"/>
      <c r="F73" s="2238"/>
      <c r="G73" s="2238"/>
      <c r="H73" s="2238"/>
      <c r="I73" s="2238"/>
      <c r="J73" s="2238"/>
      <c r="K73" s="2238"/>
      <c r="L73" s="2238"/>
      <c r="M73" s="2238"/>
      <c r="N73" s="2238"/>
      <c r="O73" s="2238"/>
      <c r="P73" s="2238"/>
      <c r="Q73" s="2238"/>
      <c r="R73" s="2238"/>
      <c r="S73" s="4255"/>
      <c r="T73" s="1583"/>
      <c r="U73" s="1591"/>
      <c r="V73" s="1674"/>
      <c r="W73" s="1674"/>
      <c r="X73" s="1585"/>
      <c r="Y73" s="1585"/>
      <c r="Z73" s="1585"/>
      <c r="AA73" s="245"/>
      <c r="AB73" s="245"/>
      <c r="AC73" s="245"/>
      <c r="AD73" s="245"/>
      <c r="AE73" s="245"/>
      <c r="AF73" s="245"/>
      <c r="AG73" s="245"/>
      <c r="AH73" s="245"/>
      <c r="AI73" s="245"/>
      <c r="AJ73" s="245"/>
      <c r="AK73" s="245"/>
      <c r="AL73" s="245"/>
      <c r="AM73" s="245"/>
      <c r="AN73" s="245"/>
      <c r="AO73" s="245"/>
      <c r="AP73" s="245"/>
      <c r="AQ73" s="245"/>
      <c r="AR73" s="245"/>
      <c r="AS73" s="245"/>
      <c r="AT73" s="245"/>
      <c r="AU73" s="250"/>
    </row>
    <row r="74" spans="1:47" x14ac:dyDescent="0.25">
      <c r="A74" s="5386" t="s">
        <v>3476</v>
      </c>
      <c r="B74" s="1764">
        <f>SUM(C74:G74)</f>
        <v>0</v>
      </c>
      <c r="C74" s="2237"/>
      <c r="D74" s="2238"/>
      <c r="E74" s="2238"/>
      <c r="F74" s="2238"/>
      <c r="G74" s="2238"/>
      <c r="H74" s="2238"/>
      <c r="I74" s="2238"/>
      <c r="J74" s="2238"/>
      <c r="K74" s="2238"/>
      <c r="L74" s="2238"/>
      <c r="M74" s="2238"/>
      <c r="N74" s="2238"/>
      <c r="O74" s="2238"/>
      <c r="P74" s="2238"/>
      <c r="Q74" s="2238"/>
      <c r="R74" s="2238"/>
      <c r="S74" s="4255"/>
      <c r="T74" s="1583"/>
      <c r="U74" s="1591"/>
      <c r="V74" s="1674"/>
      <c r="W74" s="1674"/>
      <c r="X74" s="1585"/>
      <c r="Y74" s="1585"/>
      <c r="Z74" s="1585"/>
      <c r="AA74" s="245"/>
      <c r="AB74" s="245"/>
      <c r="AC74" s="245"/>
      <c r="AD74" s="245"/>
      <c r="AE74" s="245"/>
      <c r="AF74" s="245"/>
      <c r="AG74" s="245"/>
      <c r="AH74" s="245"/>
      <c r="AI74" s="245"/>
      <c r="AJ74" s="245"/>
      <c r="AK74" s="245"/>
      <c r="AL74" s="245"/>
      <c r="AM74" s="245"/>
      <c r="AN74" s="245"/>
      <c r="AO74" s="245"/>
      <c r="AP74" s="245"/>
      <c r="AQ74" s="245"/>
      <c r="AR74" s="245"/>
      <c r="AS74" s="245"/>
      <c r="AT74" s="245"/>
      <c r="AU74" s="250"/>
    </row>
    <row r="75" spans="1:47" x14ac:dyDescent="0.25">
      <c r="A75" s="5386" t="s">
        <v>431</v>
      </c>
      <c r="B75" s="2554">
        <f>SUM(C75:G75)</f>
        <v>0</v>
      </c>
      <c r="C75" s="2237"/>
      <c r="D75" s="2238"/>
      <c r="E75" s="2238"/>
      <c r="F75" s="2238"/>
      <c r="G75" s="2238"/>
      <c r="H75" s="2238"/>
      <c r="I75" s="2238"/>
      <c r="J75" s="2238"/>
      <c r="K75" s="2238"/>
      <c r="L75" s="2238"/>
      <c r="M75" s="2238"/>
      <c r="N75" s="2238"/>
      <c r="O75" s="2238"/>
      <c r="P75" s="2238"/>
      <c r="Q75" s="2238"/>
      <c r="R75" s="2238"/>
      <c r="S75" s="4255"/>
      <c r="T75" s="1596"/>
      <c r="U75" s="1907"/>
      <c r="V75" s="1634"/>
      <c r="W75" s="1634"/>
      <c r="X75" s="1598"/>
      <c r="Y75" s="1598"/>
      <c r="Z75" s="1598"/>
      <c r="AA75" s="245"/>
      <c r="AB75" s="245"/>
      <c r="AC75" s="245"/>
      <c r="AD75" s="245"/>
      <c r="AE75" s="245"/>
      <c r="AF75" s="245"/>
      <c r="AG75" s="245"/>
      <c r="AH75" s="245"/>
      <c r="AI75" s="245"/>
      <c r="AJ75" s="245"/>
      <c r="AK75" s="245"/>
      <c r="AL75" s="245"/>
      <c r="AM75" s="245"/>
      <c r="AN75" s="245"/>
      <c r="AO75" s="245"/>
      <c r="AP75" s="245"/>
      <c r="AQ75" s="245"/>
      <c r="AR75" s="245"/>
      <c r="AS75" s="245"/>
      <c r="AT75" s="245"/>
      <c r="AU75" s="250"/>
    </row>
    <row r="76" spans="1:47" x14ac:dyDescent="0.25">
      <c r="A76" s="5387" t="s">
        <v>49</v>
      </c>
      <c r="B76" s="5392">
        <f>SUM(B72:B75)</f>
        <v>0</v>
      </c>
      <c r="C76" s="5286">
        <f>SUM(C72:C75)</f>
        <v>0</v>
      </c>
      <c r="D76" s="5286">
        <f t="shared" ref="D76:R76" si="3">SUM(D72:D75)</f>
        <v>0</v>
      </c>
      <c r="E76" s="5286">
        <f t="shared" si="3"/>
        <v>0</v>
      </c>
      <c r="F76" s="5286">
        <f t="shared" si="3"/>
        <v>0</v>
      </c>
      <c r="G76" s="5286">
        <f t="shared" si="3"/>
        <v>0</v>
      </c>
      <c r="H76" s="5286">
        <f t="shared" si="3"/>
        <v>0</v>
      </c>
      <c r="I76" s="5286">
        <f t="shared" si="3"/>
        <v>0</v>
      </c>
      <c r="J76" s="5286">
        <f t="shared" si="3"/>
        <v>0</v>
      </c>
      <c r="K76" s="5286">
        <f t="shared" si="3"/>
        <v>0</v>
      </c>
      <c r="L76" s="5286">
        <f t="shared" si="3"/>
        <v>0</v>
      </c>
      <c r="M76" s="5286">
        <f t="shared" si="3"/>
        <v>0</v>
      </c>
      <c r="N76" s="5286">
        <f t="shared" si="3"/>
        <v>0</v>
      </c>
      <c r="O76" s="5286">
        <f t="shared" si="3"/>
        <v>0</v>
      </c>
      <c r="P76" s="5286">
        <f t="shared" si="3"/>
        <v>0</v>
      </c>
      <c r="Q76" s="5286">
        <f t="shared" si="3"/>
        <v>0</v>
      </c>
      <c r="R76" s="5286">
        <f t="shared" si="3"/>
        <v>0</v>
      </c>
      <c r="S76" s="5393">
        <f>SUM(S72:S75)</f>
        <v>0</v>
      </c>
      <c r="T76" s="5397">
        <v>0</v>
      </c>
      <c r="U76" s="5395">
        <v>0</v>
      </c>
      <c r="V76" s="5396">
        <v>0</v>
      </c>
      <c r="W76" s="5396">
        <v>0</v>
      </c>
      <c r="X76" s="5392"/>
      <c r="Y76" s="5392"/>
      <c r="Z76" s="5392"/>
      <c r="AA76" s="245"/>
      <c r="AB76" s="245"/>
      <c r="AC76" s="245"/>
      <c r="AD76" s="245"/>
      <c r="AE76" s="245"/>
      <c r="AF76" s="245"/>
      <c r="AG76" s="245"/>
      <c r="AH76" s="245"/>
      <c r="AI76" s="245"/>
      <c r="AJ76" s="245"/>
      <c r="AK76" s="245"/>
      <c r="AL76" s="245"/>
      <c r="AM76" s="245"/>
      <c r="AN76" s="245"/>
      <c r="AO76" s="245"/>
      <c r="AP76" s="245"/>
      <c r="AQ76" s="245"/>
      <c r="AR76" s="245"/>
      <c r="AS76" s="245"/>
      <c r="AT76" s="245"/>
      <c r="AU76" s="250"/>
    </row>
    <row r="77" spans="1:47" x14ac:dyDescent="0.25">
      <c r="A77" s="335" t="s">
        <v>3483</v>
      </c>
      <c r="B77" s="830"/>
      <c r="C77" s="326"/>
      <c r="D77" s="270"/>
      <c r="E77" s="245"/>
      <c r="F77" s="250"/>
      <c r="G77" s="250"/>
      <c r="H77" s="245"/>
      <c r="I77" s="250"/>
      <c r="J77" s="250"/>
      <c r="K77" s="250"/>
      <c r="L77" s="245"/>
      <c r="M77" s="245"/>
      <c r="N77" s="245"/>
      <c r="O77" s="245"/>
      <c r="P77" s="245"/>
      <c r="Q77" s="245"/>
      <c r="R77" s="245"/>
      <c r="S77" s="245"/>
      <c r="T77" s="245"/>
      <c r="U77" s="245"/>
      <c r="V77" s="245"/>
      <c r="W77" s="245"/>
      <c r="X77" s="245"/>
      <c r="Y77" s="245"/>
      <c r="Z77" s="245"/>
      <c r="AA77" s="245"/>
      <c r="AB77" s="245"/>
      <c r="AC77" s="245"/>
      <c r="AD77" s="245"/>
      <c r="AE77" s="245"/>
      <c r="AF77" s="245"/>
      <c r="AG77" s="245"/>
      <c r="AH77" s="245"/>
      <c r="AI77" s="245"/>
      <c r="AJ77" s="245"/>
      <c r="AK77" s="245"/>
      <c r="AL77" s="245"/>
      <c r="AM77" s="245"/>
      <c r="AN77" s="245"/>
      <c r="AO77" s="245"/>
      <c r="AP77" s="245"/>
      <c r="AQ77" s="245"/>
      <c r="AR77" s="245"/>
      <c r="AS77" s="245"/>
      <c r="AT77" s="245"/>
      <c r="AU77" s="250"/>
    </row>
    <row r="78" spans="1:47" ht="31.5" x14ac:dyDescent="0.25">
      <c r="A78" s="5398" t="s">
        <v>241</v>
      </c>
      <c r="B78" s="5330" t="s">
        <v>3436</v>
      </c>
      <c r="C78" s="5399" t="s">
        <v>3484</v>
      </c>
      <c r="D78" s="5400" t="s">
        <v>3485</v>
      </c>
      <c r="E78" s="5401" t="s">
        <v>3486</v>
      </c>
      <c r="F78" s="250"/>
      <c r="G78" s="245"/>
      <c r="H78" s="250"/>
      <c r="I78" s="250"/>
      <c r="J78" s="250"/>
      <c r="K78" s="245"/>
      <c r="L78" s="245"/>
      <c r="M78" s="245"/>
      <c r="N78" s="245"/>
      <c r="O78" s="245"/>
      <c r="P78" s="245"/>
      <c r="Q78" s="245"/>
      <c r="R78" s="245"/>
      <c r="S78" s="245"/>
      <c r="T78" s="245"/>
      <c r="U78" s="245"/>
      <c r="V78" s="245"/>
      <c r="W78" s="245"/>
      <c r="X78" s="245"/>
      <c r="Y78" s="245"/>
      <c r="Z78" s="245"/>
      <c r="AA78" s="245"/>
      <c r="AB78" s="245"/>
      <c r="AC78" s="245"/>
      <c r="AD78" s="245"/>
      <c r="AE78" s="245"/>
      <c r="AF78" s="245"/>
      <c r="AG78" s="245"/>
      <c r="AH78" s="245"/>
      <c r="AI78" s="245"/>
      <c r="AJ78" s="245"/>
      <c r="AK78" s="245"/>
      <c r="AL78" s="245"/>
      <c r="AM78" s="245"/>
      <c r="AN78" s="245"/>
      <c r="AO78" s="245"/>
      <c r="AP78" s="245"/>
      <c r="AQ78" s="245"/>
      <c r="AR78" s="245"/>
      <c r="AS78" s="245"/>
      <c r="AT78" s="250"/>
    </row>
    <row r="79" spans="1:47" x14ac:dyDescent="0.25">
      <c r="A79" s="1672" t="s">
        <v>3487</v>
      </c>
      <c r="B79" s="266"/>
      <c r="C79" s="274"/>
      <c r="D79" s="148"/>
      <c r="E79" s="315"/>
      <c r="F79" s="250"/>
      <c r="G79" s="245"/>
      <c r="H79" s="250"/>
      <c r="I79" s="250"/>
      <c r="J79" s="250"/>
      <c r="K79" s="245"/>
      <c r="L79" s="245"/>
      <c r="M79" s="245"/>
      <c r="N79" s="245"/>
      <c r="O79" s="245"/>
      <c r="P79" s="245"/>
      <c r="Q79" s="245"/>
      <c r="R79" s="245"/>
      <c r="S79" s="245"/>
      <c r="T79" s="245"/>
      <c r="U79" s="245"/>
      <c r="V79" s="245"/>
      <c r="W79" s="245"/>
      <c r="X79" s="245"/>
      <c r="Y79" s="245"/>
      <c r="Z79" s="245"/>
      <c r="AA79" s="245"/>
      <c r="AB79" s="245"/>
      <c r="AC79" s="245"/>
      <c r="AD79" s="245"/>
      <c r="AE79" s="245"/>
      <c r="AF79" s="245"/>
      <c r="AG79" s="245"/>
      <c r="AH79" s="245"/>
      <c r="AI79" s="245"/>
      <c r="AJ79" s="245"/>
      <c r="AK79" s="245"/>
      <c r="AL79" s="245"/>
      <c r="AM79" s="245"/>
      <c r="AN79" s="245"/>
      <c r="AO79" s="245"/>
      <c r="AP79" s="245"/>
      <c r="AQ79" s="245"/>
      <c r="AR79" s="245"/>
      <c r="AS79" s="245"/>
      <c r="AT79" s="250"/>
    </row>
    <row r="80" spans="1:47" x14ac:dyDescent="0.25">
      <c r="A80" s="5402" t="s">
        <v>2859</v>
      </c>
      <c r="B80" s="1583"/>
      <c r="C80" s="1591"/>
      <c r="D80" s="1674"/>
      <c r="E80" s="1595"/>
      <c r="F80" s="250"/>
      <c r="G80" s="245"/>
      <c r="H80" s="250"/>
      <c r="I80" s="250"/>
      <c r="J80" s="250"/>
      <c r="K80" s="245"/>
      <c r="L80" s="245"/>
      <c r="M80" s="245"/>
      <c r="N80" s="245"/>
      <c r="O80" s="245"/>
      <c r="P80" s="245"/>
      <c r="Q80" s="245"/>
      <c r="R80" s="245"/>
      <c r="S80" s="245"/>
      <c r="T80" s="245"/>
      <c r="U80" s="245"/>
      <c r="V80" s="245"/>
      <c r="W80" s="245"/>
      <c r="X80" s="245"/>
      <c r="Y80" s="245"/>
      <c r="Z80" s="245"/>
      <c r="AA80" s="245"/>
      <c r="AB80" s="245"/>
      <c r="AC80" s="245"/>
      <c r="AD80" s="245"/>
      <c r="AE80" s="245"/>
      <c r="AF80" s="245"/>
      <c r="AG80" s="245"/>
      <c r="AH80" s="245"/>
      <c r="AI80" s="245"/>
      <c r="AJ80" s="245"/>
      <c r="AK80" s="245"/>
      <c r="AL80" s="245"/>
      <c r="AM80" s="245"/>
      <c r="AN80" s="245"/>
      <c r="AO80" s="245"/>
      <c r="AP80" s="245"/>
      <c r="AQ80" s="245"/>
      <c r="AR80" s="245"/>
      <c r="AS80" s="245"/>
      <c r="AT80" s="250"/>
    </row>
    <row r="81" spans="1:47" x14ac:dyDescent="0.25">
      <c r="A81" s="5402" t="s">
        <v>3488</v>
      </c>
      <c r="B81" s="1583"/>
      <c r="C81" s="1591"/>
      <c r="D81" s="1674"/>
      <c r="E81" s="1595"/>
      <c r="F81" s="250"/>
      <c r="G81" s="245"/>
      <c r="H81" s="250"/>
      <c r="I81" s="250"/>
      <c r="J81" s="250"/>
      <c r="K81" s="245"/>
      <c r="L81" s="245"/>
      <c r="M81" s="245"/>
      <c r="N81" s="245"/>
      <c r="O81" s="245"/>
      <c r="P81" s="245"/>
      <c r="Q81" s="245"/>
      <c r="R81" s="245"/>
      <c r="S81" s="245"/>
      <c r="T81" s="245"/>
      <c r="U81" s="245"/>
      <c r="V81" s="245"/>
      <c r="W81" s="245"/>
      <c r="X81" s="245"/>
      <c r="Y81" s="245"/>
      <c r="Z81" s="245"/>
      <c r="AA81" s="245"/>
      <c r="AB81" s="245"/>
      <c r="AC81" s="245"/>
      <c r="AD81" s="245"/>
      <c r="AE81" s="245"/>
      <c r="AF81" s="245"/>
      <c r="AG81" s="245"/>
      <c r="AH81" s="245"/>
      <c r="AI81" s="245"/>
      <c r="AJ81" s="245"/>
      <c r="AK81" s="245"/>
      <c r="AL81" s="245"/>
      <c r="AM81" s="245"/>
      <c r="AN81" s="245"/>
      <c r="AO81" s="245"/>
      <c r="AP81" s="245"/>
      <c r="AQ81" s="245"/>
      <c r="AR81" s="245"/>
      <c r="AS81" s="245"/>
      <c r="AT81" s="250"/>
    </row>
    <row r="82" spans="1:47" ht="21" x14ac:dyDescent="0.25">
      <c r="A82" s="3221" t="s">
        <v>3489</v>
      </c>
      <c r="B82" s="1583"/>
      <c r="C82" s="1591"/>
      <c r="D82" s="1674"/>
      <c r="E82" s="1595"/>
      <c r="F82" s="250"/>
      <c r="G82" s="245"/>
      <c r="H82" s="250"/>
      <c r="I82" s="250"/>
      <c r="J82" s="250"/>
      <c r="K82" s="245"/>
      <c r="L82" s="245"/>
      <c r="M82" s="245"/>
      <c r="N82" s="245"/>
      <c r="O82" s="245"/>
      <c r="P82" s="245"/>
      <c r="Q82" s="245"/>
      <c r="R82" s="245"/>
      <c r="S82" s="245"/>
      <c r="T82" s="245"/>
      <c r="U82" s="245"/>
      <c r="V82" s="245"/>
      <c r="W82" s="245"/>
      <c r="X82" s="245"/>
      <c r="Y82" s="245"/>
      <c r="Z82" s="245"/>
      <c r="AA82" s="245"/>
      <c r="AB82" s="245"/>
      <c r="AC82" s="245"/>
      <c r="AD82" s="245"/>
      <c r="AE82" s="245"/>
      <c r="AF82" s="245"/>
      <c r="AG82" s="245"/>
      <c r="AH82" s="245"/>
      <c r="AI82" s="245"/>
      <c r="AJ82" s="245"/>
      <c r="AK82" s="245"/>
      <c r="AL82" s="245"/>
      <c r="AM82" s="245"/>
      <c r="AN82" s="245"/>
      <c r="AO82" s="245"/>
      <c r="AP82" s="245"/>
      <c r="AQ82" s="245"/>
      <c r="AR82" s="245"/>
      <c r="AS82" s="245"/>
      <c r="AT82" s="250"/>
    </row>
    <row r="83" spans="1:47" x14ac:dyDescent="0.25">
      <c r="A83" s="1593" t="s">
        <v>3490</v>
      </c>
      <c r="B83" s="5403"/>
      <c r="C83" s="309"/>
      <c r="D83" s="2281"/>
      <c r="E83" s="1856"/>
      <c r="F83" s="250"/>
      <c r="G83" s="245"/>
      <c r="H83" s="250"/>
      <c r="I83" s="250"/>
      <c r="J83" s="250"/>
      <c r="K83" s="245"/>
      <c r="L83" s="245"/>
      <c r="M83" s="245"/>
      <c r="N83" s="245"/>
      <c r="O83" s="245"/>
      <c r="P83" s="245"/>
      <c r="Q83" s="245"/>
      <c r="R83" s="245"/>
      <c r="S83" s="245"/>
      <c r="T83" s="245"/>
      <c r="U83" s="245"/>
      <c r="V83" s="245"/>
      <c r="W83" s="245"/>
      <c r="X83" s="245"/>
      <c r="Y83" s="245"/>
      <c r="Z83" s="245"/>
      <c r="AA83" s="245"/>
      <c r="AB83" s="245"/>
      <c r="AC83" s="245"/>
      <c r="AD83" s="245"/>
      <c r="AE83" s="245"/>
      <c r="AF83" s="245"/>
      <c r="AG83" s="245"/>
      <c r="AH83" s="245"/>
      <c r="AI83" s="245"/>
      <c r="AJ83" s="245"/>
      <c r="AK83" s="245"/>
      <c r="AL83" s="245"/>
      <c r="AM83" s="245"/>
      <c r="AN83" s="245"/>
      <c r="AO83" s="245"/>
      <c r="AP83" s="245"/>
      <c r="AQ83" s="245"/>
      <c r="AR83" s="245"/>
      <c r="AS83" s="245"/>
      <c r="AT83" s="250"/>
    </row>
    <row r="84" spans="1:47" x14ac:dyDescent="0.25">
      <c r="A84" s="1672" t="s">
        <v>3491</v>
      </c>
      <c r="B84" s="5403"/>
      <c r="C84" s="1591"/>
      <c r="D84" s="2281"/>
      <c r="E84" s="1856"/>
      <c r="F84" s="250"/>
      <c r="G84" s="245"/>
      <c r="H84" s="250"/>
      <c r="I84" s="250"/>
      <c r="J84" s="250"/>
      <c r="K84" s="245"/>
      <c r="L84" s="245"/>
      <c r="M84" s="245"/>
      <c r="N84" s="245"/>
      <c r="O84" s="245"/>
      <c r="P84" s="245"/>
      <c r="Q84" s="245"/>
      <c r="R84" s="245"/>
      <c r="S84" s="245"/>
      <c r="T84" s="245"/>
      <c r="U84" s="245"/>
      <c r="V84" s="245"/>
      <c r="W84" s="245"/>
      <c r="X84" s="245"/>
      <c r="Y84" s="245"/>
      <c r="Z84" s="245"/>
      <c r="AA84" s="245"/>
      <c r="AB84" s="245"/>
      <c r="AC84" s="245"/>
      <c r="AD84" s="245"/>
      <c r="AE84" s="245"/>
      <c r="AF84" s="245"/>
      <c r="AG84" s="245"/>
      <c r="AH84" s="245"/>
      <c r="AI84" s="245"/>
      <c r="AJ84" s="245"/>
      <c r="AK84" s="245"/>
      <c r="AL84" s="245"/>
      <c r="AM84" s="245"/>
      <c r="AN84" s="245"/>
      <c r="AO84" s="245"/>
      <c r="AP84" s="245"/>
      <c r="AQ84" s="245"/>
      <c r="AR84" s="245"/>
      <c r="AS84" s="245"/>
      <c r="AT84" s="250"/>
    </row>
    <row r="85" spans="1:47" x14ac:dyDescent="0.25">
      <c r="A85" s="1672" t="s">
        <v>3492</v>
      </c>
      <c r="B85" s="5403"/>
      <c r="C85" s="1591"/>
      <c r="D85" s="2281"/>
      <c r="E85" s="1856"/>
      <c r="F85" s="250"/>
      <c r="G85" s="245"/>
      <c r="H85" s="250"/>
      <c r="I85" s="250"/>
      <c r="J85" s="250"/>
      <c r="K85" s="245"/>
      <c r="L85" s="245"/>
      <c r="M85" s="245"/>
      <c r="N85" s="245"/>
      <c r="O85" s="245"/>
      <c r="P85" s="245"/>
      <c r="Q85" s="245"/>
      <c r="R85" s="245"/>
      <c r="S85" s="245"/>
      <c r="T85" s="245"/>
      <c r="U85" s="245"/>
      <c r="V85" s="245"/>
      <c r="W85" s="245"/>
      <c r="X85" s="245"/>
      <c r="Y85" s="245"/>
      <c r="Z85" s="245"/>
      <c r="AA85" s="245"/>
      <c r="AB85" s="245"/>
      <c r="AC85" s="245"/>
      <c r="AD85" s="245"/>
      <c r="AE85" s="245"/>
      <c r="AF85" s="245"/>
      <c r="AG85" s="245"/>
      <c r="AH85" s="245"/>
      <c r="AI85" s="245"/>
      <c r="AJ85" s="245"/>
      <c r="AK85" s="245"/>
      <c r="AL85" s="245"/>
      <c r="AM85" s="245"/>
      <c r="AN85" s="245"/>
      <c r="AO85" s="245"/>
      <c r="AP85" s="245"/>
      <c r="AQ85" s="245"/>
      <c r="AR85" s="245"/>
      <c r="AS85" s="245"/>
      <c r="AT85" s="250"/>
    </row>
    <row r="86" spans="1:47" x14ac:dyDescent="0.25">
      <c r="A86" s="1602" t="s">
        <v>3493</v>
      </c>
      <c r="B86" s="5403"/>
      <c r="C86" s="1591"/>
      <c r="D86" s="2281"/>
      <c r="E86" s="1856"/>
      <c r="F86" s="250"/>
      <c r="G86" s="245"/>
      <c r="H86" s="250"/>
      <c r="I86" s="250"/>
      <c r="J86" s="250"/>
      <c r="K86" s="245"/>
      <c r="L86" s="245"/>
      <c r="M86" s="245"/>
      <c r="N86" s="245"/>
      <c r="O86" s="245"/>
      <c r="P86" s="245"/>
      <c r="Q86" s="245"/>
      <c r="R86" s="245"/>
      <c r="S86" s="245"/>
      <c r="T86" s="245"/>
      <c r="U86" s="245"/>
      <c r="V86" s="245"/>
      <c r="W86" s="245"/>
      <c r="X86" s="245"/>
      <c r="Y86" s="245"/>
      <c r="Z86" s="245"/>
      <c r="AA86" s="245"/>
      <c r="AB86" s="245"/>
      <c r="AC86" s="245"/>
      <c r="AD86" s="245"/>
      <c r="AE86" s="245"/>
      <c r="AF86" s="245"/>
      <c r="AG86" s="245"/>
      <c r="AH86" s="245"/>
      <c r="AI86" s="245"/>
      <c r="AJ86" s="245"/>
      <c r="AK86" s="245"/>
      <c r="AL86" s="245"/>
      <c r="AM86" s="245"/>
      <c r="AN86" s="245"/>
      <c r="AO86" s="245"/>
      <c r="AP86" s="245"/>
      <c r="AQ86" s="245"/>
      <c r="AR86" s="245"/>
      <c r="AS86" s="245"/>
      <c r="AT86" s="250"/>
    </row>
    <row r="87" spans="1:47" x14ac:dyDescent="0.25">
      <c r="A87" s="5402" t="s">
        <v>3494</v>
      </c>
      <c r="B87" s="5403"/>
      <c r="C87" s="1591"/>
      <c r="D87" s="2281"/>
      <c r="E87" s="1856"/>
      <c r="F87" s="250"/>
      <c r="G87" s="245"/>
      <c r="H87" s="250"/>
      <c r="I87" s="250"/>
      <c r="J87" s="250"/>
      <c r="K87" s="245"/>
      <c r="L87" s="245"/>
      <c r="M87" s="245"/>
      <c r="N87" s="245"/>
      <c r="O87" s="245"/>
      <c r="P87" s="245"/>
      <c r="Q87" s="245"/>
      <c r="R87" s="245"/>
      <c r="S87" s="245"/>
      <c r="T87" s="245"/>
      <c r="U87" s="245"/>
      <c r="V87" s="245"/>
      <c r="W87" s="245"/>
      <c r="X87" s="245"/>
      <c r="Y87" s="245"/>
      <c r="Z87" s="245"/>
      <c r="AA87" s="245"/>
      <c r="AB87" s="245"/>
      <c r="AC87" s="245"/>
      <c r="AD87" s="245"/>
      <c r="AE87" s="245"/>
      <c r="AF87" s="245"/>
      <c r="AG87" s="245"/>
      <c r="AH87" s="245"/>
      <c r="AI87" s="245"/>
      <c r="AJ87" s="245"/>
      <c r="AK87" s="245"/>
      <c r="AL87" s="245"/>
      <c r="AM87" s="245"/>
      <c r="AN87" s="245"/>
      <c r="AO87" s="245"/>
      <c r="AP87" s="245"/>
      <c r="AQ87" s="245"/>
      <c r="AR87" s="245"/>
      <c r="AS87" s="245"/>
      <c r="AT87" s="250"/>
    </row>
    <row r="88" spans="1:47" x14ac:dyDescent="0.25">
      <c r="A88" s="5402" t="s">
        <v>3495</v>
      </c>
      <c r="B88" s="5403"/>
      <c r="C88" s="1591"/>
      <c r="D88" s="2281"/>
      <c r="E88" s="1856"/>
      <c r="F88" s="250"/>
      <c r="G88" s="245"/>
      <c r="H88" s="250"/>
      <c r="I88" s="250"/>
      <c r="J88" s="250"/>
      <c r="K88" s="245"/>
      <c r="L88" s="245"/>
      <c r="M88" s="245"/>
      <c r="N88" s="245"/>
      <c r="O88" s="245"/>
      <c r="P88" s="245"/>
      <c r="Q88" s="245"/>
      <c r="R88" s="245"/>
      <c r="S88" s="245"/>
      <c r="T88" s="245"/>
      <c r="U88" s="245"/>
      <c r="V88" s="245"/>
      <c r="W88" s="245"/>
      <c r="X88" s="245"/>
      <c r="Y88" s="245"/>
      <c r="Z88" s="245"/>
      <c r="AA88" s="245"/>
      <c r="AB88" s="245"/>
      <c r="AC88" s="245"/>
      <c r="AD88" s="245"/>
      <c r="AE88" s="245"/>
      <c r="AF88" s="245"/>
      <c r="AG88" s="245"/>
      <c r="AH88" s="245"/>
      <c r="AI88" s="245"/>
      <c r="AJ88" s="245"/>
      <c r="AK88" s="245"/>
      <c r="AL88" s="245"/>
      <c r="AM88" s="245"/>
      <c r="AN88" s="245"/>
      <c r="AO88" s="245"/>
      <c r="AP88" s="245"/>
      <c r="AQ88" s="245"/>
      <c r="AR88" s="245"/>
      <c r="AS88" s="245"/>
      <c r="AT88" s="250"/>
    </row>
    <row r="89" spans="1:47" x14ac:dyDescent="0.25">
      <c r="A89" s="5402" t="s">
        <v>3496</v>
      </c>
      <c r="B89" s="5403"/>
      <c r="C89" s="1591"/>
      <c r="D89" s="2281"/>
      <c r="E89" s="1856"/>
      <c r="F89" s="250"/>
      <c r="G89" s="245"/>
      <c r="H89" s="250"/>
      <c r="I89" s="250"/>
      <c r="J89" s="250"/>
      <c r="K89" s="245"/>
      <c r="L89" s="245"/>
      <c r="M89" s="245"/>
      <c r="N89" s="245"/>
      <c r="O89" s="245"/>
      <c r="P89" s="245"/>
      <c r="Q89" s="245"/>
      <c r="R89" s="245"/>
      <c r="S89" s="245"/>
      <c r="T89" s="245"/>
      <c r="U89" s="245"/>
      <c r="V89" s="245"/>
      <c r="W89" s="245"/>
      <c r="X89" s="245"/>
      <c r="Y89" s="245"/>
      <c r="Z89" s="245"/>
      <c r="AA89" s="245"/>
      <c r="AB89" s="245"/>
      <c r="AC89" s="245"/>
      <c r="AD89" s="245"/>
      <c r="AE89" s="245"/>
      <c r="AF89" s="245"/>
      <c r="AG89" s="245"/>
      <c r="AH89" s="245"/>
      <c r="AI89" s="245"/>
      <c r="AJ89" s="245"/>
      <c r="AK89" s="245"/>
      <c r="AL89" s="245"/>
      <c r="AM89" s="245"/>
      <c r="AN89" s="245"/>
      <c r="AO89" s="245"/>
      <c r="AP89" s="245"/>
      <c r="AQ89" s="245"/>
      <c r="AR89" s="245"/>
      <c r="AS89" s="245"/>
      <c r="AT89" s="250"/>
    </row>
    <row r="90" spans="1:47" x14ac:dyDescent="0.25">
      <c r="A90" s="3562" t="s">
        <v>3497</v>
      </c>
      <c r="B90" s="5403"/>
      <c r="C90" s="1591"/>
      <c r="D90" s="2281"/>
      <c r="E90" s="1856"/>
      <c r="F90" s="250"/>
      <c r="G90" s="245"/>
      <c r="H90" s="250"/>
      <c r="I90" s="250"/>
      <c r="J90" s="250"/>
      <c r="K90" s="245"/>
      <c r="L90" s="245"/>
      <c r="M90" s="245"/>
      <c r="N90" s="245"/>
      <c r="O90" s="245"/>
      <c r="P90" s="245"/>
      <c r="Q90" s="245"/>
      <c r="R90" s="245"/>
      <c r="S90" s="245"/>
      <c r="T90" s="245"/>
      <c r="U90" s="245"/>
      <c r="V90" s="245"/>
      <c r="W90" s="245"/>
      <c r="X90" s="245"/>
      <c r="Y90" s="245"/>
      <c r="Z90" s="245"/>
      <c r="AA90" s="245"/>
      <c r="AB90" s="245"/>
      <c r="AC90" s="245"/>
      <c r="AD90" s="245"/>
      <c r="AE90" s="245"/>
      <c r="AF90" s="245"/>
      <c r="AG90" s="245"/>
      <c r="AH90" s="245"/>
      <c r="AI90" s="245"/>
      <c r="AJ90" s="245"/>
      <c r="AK90" s="245"/>
      <c r="AL90" s="245"/>
      <c r="AM90" s="245"/>
      <c r="AN90" s="245"/>
      <c r="AO90" s="245"/>
      <c r="AP90" s="245"/>
      <c r="AQ90" s="245"/>
      <c r="AR90" s="245"/>
      <c r="AS90" s="245"/>
      <c r="AT90" s="250"/>
    </row>
    <row r="91" spans="1:47" x14ac:dyDescent="0.25">
      <c r="A91" s="3221" t="s">
        <v>3498</v>
      </c>
      <c r="B91" s="5403"/>
      <c r="C91" s="1591"/>
      <c r="D91" s="2281"/>
      <c r="E91" s="1856"/>
      <c r="F91" s="250"/>
      <c r="G91" s="245"/>
      <c r="H91" s="250"/>
      <c r="I91" s="250"/>
      <c r="J91" s="250"/>
      <c r="K91" s="245"/>
      <c r="L91" s="245"/>
      <c r="M91" s="245"/>
      <c r="N91" s="245"/>
      <c r="O91" s="245"/>
      <c r="P91" s="245"/>
      <c r="Q91" s="245"/>
      <c r="R91" s="245"/>
      <c r="S91" s="245"/>
      <c r="T91" s="245"/>
      <c r="U91" s="245"/>
      <c r="V91" s="245"/>
      <c r="W91" s="245"/>
      <c r="X91" s="245"/>
      <c r="Y91" s="245"/>
      <c r="Z91" s="245"/>
      <c r="AA91" s="245"/>
      <c r="AB91" s="245"/>
      <c r="AC91" s="245"/>
      <c r="AD91" s="245"/>
      <c r="AE91" s="245"/>
      <c r="AF91" s="245"/>
      <c r="AG91" s="245"/>
      <c r="AH91" s="245"/>
      <c r="AI91" s="245"/>
      <c r="AJ91" s="245"/>
      <c r="AK91" s="245"/>
      <c r="AL91" s="245"/>
      <c r="AM91" s="245"/>
      <c r="AN91" s="245"/>
      <c r="AO91" s="245"/>
      <c r="AP91" s="245"/>
      <c r="AQ91" s="245"/>
      <c r="AR91" s="245"/>
      <c r="AS91" s="245"/>
      <c r="AT91" s="250"/>
    </row>
    <row r="92" spans="1:47" x14ac:dyDescent="0.25">
      <c r="A92" s="831" t="s">
        <v>3499</v>
      </c>
      <c r="B92" s="5403"/>
      <c r="C92" s="1591"/>
      <c r="D92" s="2281"/>
      <c r="E92" s="1856"/>
      <c r="F92" s="250"/>
      <c r="G92" s="245"/>
      <c r="H92" s="250"/>
      <c r="I92" s="250"/>
      <c r="J92" s="250"/>
      <c r="K92" s="245"/>
      <c r="L92" s="245"/>
      <c r="M92" s="245"/>
      <c r="N92" s="245"/>
      <c r="O92" s="245"/>
      <c r="P92" s="245"/>
      <c r="Q92" s="245"/>
      <c r="R92" s="245"/>
      <c r="S92" s="245"/>
      <c r="T92" s="245"/>
      <c r="U92" s="245"/>
      <c r="V92" s="245"/>
      <c r="W92" s="245"/>
      <c r="X92" s="245"/>
      <c r="Y92" s="245"/>
      <c r="Z92" s="245"/>
      <c r="AA92" s="245"/>
      <c r="AB92" s="245"/>
      <c r="AC92" s="245"/>
      <c r="AD92" s="245"/>
      <c r="AE92" s="245"/>
      <c r="AF92" s="245"/>
      <c r="AG92" s="245"/>
      <c r="AH92" s="245"/>
      <c r="AI92" s="245"/>
      <c r="AJ92" s="245"/>
      <c r="AK92" s="245"/>
      <c r="AL92" s="245"/>
      <c r="AM92" s="245"/>
      <c r="AN92" s="245"/>
      <c r="AO92" s="245"/>
      <c r="AP92" s="245"/>
      <c r="AQ92" s="245"/>
      <c r="AR92" s="245"/>
      <c r="AS92" s="245"/>
      <c r="AT92" s="250"/>
    </row>
    <row r="93" spans="1:47" x14ac:dyDescent="0.25">
      <c r="A93" s="5404" t="s">
        <v>3500</v>
      </c>
      <c r="B93" s="5403"/>
      <c r="C93" s="1591"/>
      <c r="D93" s="2281"/>
      <c r="E93" s="1856"/>
      <c r="F93" s="250"/>
      <c r="G93" s="245"/>
      <c r="H93" s="250"/>
      <c r="I93" s="250"/>
      <c r="J93" s="250"/>
      <c r="K93" s="245"/>
      <c r="L93" s="245"/>
      <c r="M93" s="245"/>
      <c r="N93" s="245"/>
      <c r="O93" s="245"/>
      <c r="P93" s="245"/>
      <c r="Q93" s="245"/>
      <c r="R93" s="245"/>
      <c r="S93" s="245"/>
      <c r="T93" s="245"/>
      <c r="U93" s="245"/>
      <c r="V93" s="245"/>
      <c r="W93" s="245"/>
      <c r="X93" s="245"/>
      <c r="Y93" s="245"/>
      <c r="Z93" s="245"/>
      <c r="AA93" s="245"/>
      <c r="AB93" s="245"/>
      <c r="AC93" s="245"/>
      <c r="AD93" s="245"/>
      <c r="AE93" s="245"/>
      <c r="AF93" s="245"/>
      <c r="AG93" s="245"/>
      <c r="AH93" s="245"/>
      <c r="AI93" s="245"/>
      <c r="AJ93" s="245"/>
      <c r="AK93" s="245"/>
      <c r="AL93" s="245"/>
      <c r="AM93" s="245"/>
      <c r="AN93" s="245"/>
      <c r="AO93" s="245"/>
      <c r="AP93" s="245"/>
      <c r="AQ93" s="245"/>
      <c r="AR93" s="245"/>
      <c r="AS93" s="245"/>
      <c r="AT93" s="250"/>
    </row>
    <row r="94" spans="1:47" ht="22.5" x14ac:dyDescent="0.25">
      <c r="A94" s="5402" t="s">
        <v>3501</v>
      </c>
      <c r="B94" s="5403"/>
      <c r="C94" s="1591"/>
      <c r="D94" s="2281"/>
      <c r="E94" s="1856"/>
      <c r="F94" s="250"/>
      <c r="G94" s="250"/>
      <c r="H94" s="245"/>
      <c r="I94" s="250"/>
      <c r="J94" s="250"/>
      <c r="K94" s="250"/>
      <c r="L94" s="245"/>
      <c r="M94" s="245"/>
      <c r="N94" s="245"/>
      <c r="O94" s="245"/>
      <c r="P94" s="245"/>
      <c r="Q94" s="245"/>
      <c r="R94" s="245"/>
      <c r="S94" s="245"/>
      <c r="T94" s="245"/>
      <c r="U94" s="245"/>
      <c r="V94" s="245"/>
      <c r="W94" s="245"/>
      <c r="X94" s="245"/>
      <c r="Y94" s="245"/>
      <c r="Z94" s="245"/>
      <c r="AA94" s="245"/>
      <c r="AB94" s="245"/>
      <c r="AC94" s="245"/>
      <c r="AD94" s="245"/>
      <c r="AE94" s="245"/>
      <c r="AF94" s="245"/>
      <c r="AG94" s="245"/>
      <c r="AH94" s="245"/>
      <c r="AI94" s="245"/>
      <c r="AJ94" s="245"/>
      <c r="AK94" s="245"/>
      <c r="AL94" s="245"/>
      <c r="AM94" s="245"/>
      <c r="AN94" s="245"/>
      <c r="AO94" s="245"/>
      <c r="AP94" s="245"/>
      <c r="AQ94" s="245"/>
      <c r="AR94" s="245"/>
      <c r="AS94" s="245"/>
      <c r="AT94" s="245"/>
      <c r="AU94" s="250"/>
    </row>
    <row r="95" spans="1:47" x14ac:dyDescent="0.25">
      <c r="A95" s="5402" t="s">
        <v>3502</v>
      </c>
      <c r="B95" s="5403"/>
      <c r="C95" s="1591"/>
      <c r="D95" s="2281"/>
      <c r="E95" s="1856"/>
      <c r="F95" s="250"/>
      <c r="G95" s="250"/>
      <c r="H95" s="245"/>
      <c r="I95" s="250"/>
      <c r="J95" s="250"/>
      <c r="K95" s="250"/>
      <c r="L95" s="245"/>
      <c r="M95" s="245"/>
      <c r="N95" s="245"/>
      <c r="O95" s="245"/>
      <c r="P95" s="245"/>
      <c r="Q95" s="245"/>
      <c r="R95" s="245"/>
      <c r="S95" s="245"/>
      <c r="T95" s="245"/>
      <c r="U95" s="245"/>
      <c r="V95" s="245"/>
      <c r="W95" s="245"/>
      <c r="X95" s="245"/>
      <c r="Y95" s="245"/>
      <c r="Z95" s="245"/>
      <c r="AA95" s="245"/>
      <c r="AB95" s="245"/>
      <c r="AC95" s="245"/>
      <c r="AD95" s="245"/>
      <c r="AE95" s="245"/>
      <c r="AF95" s="245"/>
      <c r="AG95" s="245"/>
      <c r="AH95" s="245"/>
      <c r="AI95" s="245"/>
      <c r="AJ95" s="245"/>
      <c r="AK95" s="245"/>
      <c r="AL95" s="245"/>
      <c r="AM95" s="245"/>
      <c r="AN95" s="245"/>
      <c r="AO95" s="245"/>
      <c r="AP95" s="245"/>
      <c r="AQ95" s="245"/>
      <c r="AR95" s="245"/>
      <c r="AS95" s="245"/>
      <c r="AT95" s="245"/>
      <c r="AU95" s="250"/>
    </row>
    <row r="96" spans="1:47" x14ac:dyDescent="0.25">
      <c r="A96" s="5405" t="s">
        <v>49</v>
      </c>
      <c r="B96" s="5397">
        <f>SUM(B79:B95)</f>
        <v>0</v>
      </c>
      <c r="C96" s="5395">
        <f>SUM(C79:C95)</f>
        <v>0</v>
      </c>
      <c r="D96" s="5396">
        <f>SUM(D79:D95)</f>
        <v>0</v>
      </c>
      <c r="E96" s="5406">
        <f>SUM(E79:E95)</f>
        <v>0</v>
      </c>
      <c r="F96" s="250"/>
      <c r="G96" s="250"/>
      <c r="H96" s="245"/>
      <c r="I96" s="250"/>
      <c r="J96" s="250"/>
      <c r="K96" s="250"/>
      <c r="L96" s="245"/>
      <c r="M96" s="245"/>
      <c r="N96" s="245"/>
      <c r="O96" s="245"/>
      <c r="P96" s="245"/>
      <c r="Q96" s="245"/>
      <c r="R96" s="245"/>
      <c r="S96" s="245"/>
      <c r="T96" s="245"/>
      <c r="U96" s="245"/>
      <c r="V96" s="245"/>
      <c r="W96" s="245"/>
      <c r="X96" s="245"/>
      <c r="Y96" s="245"/>
      <c r="Z96" s="245"/>
      <c r="AA96" s="245"/>
      <c r="AB96" s="245"/>
      <c r="AC96" s="245"/>
      <c r="AD96" s="245"/>
      <c r="AE96" s="245"/>
      <c r="AF96" s="245"/>
      <c r="AG96" s="245"/>
      <c r="AH96" s="245"/>
      <c r="AI96" s="245"/>
      <c r="AJ96" s="245"/>
      <c r="AK96" s="245"/>
      <c r="AL96" s="245"/>
      <c r="AM96" s="245"/>
      <c r="AN96" s="245"/>
      <c r="AO96" s="245"/>
      <c r="AP96" s="245"/>
      <c r="AQ96" s="245"/>
      <c r="AR96" s="245"/>
      <c r="AS96" s="245"/>
      <c r="AT96" s="245"/>
      <c r="AU96" s="250"/>
    </row>
    <row r="97" spans="1:47" x14ac:dyDescent="0.25">
      <c r="A97" s="338" t="s">
        <v>3503</v>
      </c>
      <c r="B97" s="245"/>
      <c r="C97" s="245"/>
      <c r="D97" s="249"/>
      <c r="E97" s="249"/>
      <c r="F97" s="249"/>
      <c r="G97" s="249"/>
      <c r="H97" s="249"/>
      <c r="I97" s="249"/>
      <c r="J97" s="249"/>
      <c r="K97" s="249"/>
      <c r="L97" s="249"/>
      <c r="M97" s="249"/>
      <c r="N97" s="249"/>
      <c r="O97" s="250"/>
      <c r="P97" s="250"/>
      <c r="Q97" s="250"/>
      <c r="R97" s="250"/>
      <c r="S97" s="250"/>
      <c r="T97" s="250"/>
      <c r="U97" s="250"/>
      <c r="V97" s="250"/>
      <c r="W97" s="250"/>
      <c r="X97" s="250"/>
      <c r="Y97" s="250"/>
      <c r="Z97" s="250"/>
      <c r="AA97" s="250"/>
      <c r="AB97" s="250"/>
      <c r="AC97" s="250"/>
      <c r="AD97" s="250"/>
      <c r="AE97" s="250"/>
      <c r="AF97" s="250"/>
      <c r="AG97" s="250"/>
      <c r="AH97" s="250"/>
      <c r="AI97" s="250"/>
      <c r="AJ97" s="250"/>
      <c r="AK97" s="250"/>
      <c r="AL97" s="250"/>
      <c r="AM97" s="250"/>
      <c r="AN97" s="250"/>
      <c r="AO97" s="250"/>
      <c r="AP97" s="250"/>
      <c r="AQ97" s="250"/>
      <c r="AR97" s="250"/>
      <c r="AS97" s="250"/>
      <c r="AT97" s="250"/>
      <c r="AU97" s="245"/>
    </row>
    <row r="98" spans="1:47" ht="31.5" x14ac:dyDescent="0.3">
      <c r="A98" s="5407" t="s">
        <v>4</v>
      </c>
      <c r="B98" s="5236" t="s">
        <v>3436</v>
      </c>
      <c r="C98" s="5399" t="s">
        <v>3484</v>
      </c>
      <c r="D98" s="5400" t="s">
        <v>3485</v>
      </c>
      <c r="E98" s="5401" t="s">
        <v>3486</v>
      </c>
      <c r="F98" s="832"/>
      <c r="G98" s="249"/>
      <c r="H98" s="249"/>
      <c r="I98" s="249"/>
      <c r="J98" s="249"/>
      <c r="K98" s="249"/>
      <c r="L98" s="249"/>
      <c r="M98" s="249"/>
      <c r="N98" s="250"/>
      <c r="O98" s="250"/>
      <c r="P98" s="250"/>
      <c r="Q98" s="250"/>
      <c r="R98" s="250"/>
      <c r="S98" s="250"/>
      <c r="T98" s="250"/>
      <c r="U98" s="250"/>
      <c r="V98" s="250"/>
      <c r="W98" s="250"/>
      <c r="X98" s="250"/>
      <c r="Y98" s="250"/>
      <c r="Z98" s="250"/>
      <c r="AA98" s="250"/>
      <c r="AB98" s="250"/>
      <c r="AC98" s="250"/>
      <c r="AD98" s="250"/>
      <c r="AE98" s="250"/>
      <c r="AF98" s="250"/>
      <c r="AG98" s="250"/>
      <c r="AH98" s="250"/>
      <c r="AI98" s="250"/>
      <c r="AJ98" s="250"/>
      <c r="AK98" s="250"/>
      <c r="AL98" s="250"/>
      <c r="AM98" s="250"/>
      <c r="AN98" s="250"/>
      <c r="AO98" s="250"/>
      <c r="AP98" s="250"/>
      <c r="AQ98" s="250"/>
      <c r="AR98" s="250"/>
      <c r="AS98" s="250"/>
      <c r="AT98" s="245"/>
    </row>
    <row r="99" spans="1:47" x14ac:dyDescent="0.25">
      <c r="A99" s="5408" t="s">
        <v>2770</v>
      </c>
      <c r="B99" s="1674"/>
      <c r="C99" s="1591"/>
      <c r="D99" s="1674"/>
      <c r="E99" s="1595"/>
      <c r="F99" s="249"/>
      <c r="G99" s="249"/>
      <c r="H99" s="249"/>
      <c r="I99" s="249"/>
      <c r="J99" s="249"/>
      <c r="K99" s="249"/>
      <c r="L99" s="249"/>
      <c r="M99" s="249"/>
      <c r="N99" s="250"/>
      <c r="O99" s="250"/>
      <c r="P99" s="250"/>
      <c r="Q99" s="250"/>
      <c r="R99" s="250"/>
      <c r="S99" s="250"/>
      <c r="T99" s="250"/>
      <c r="U99" s="250"/>
      <c r="V99" s="250"/>
      <c r="W99" s="250"/>
      <c r="X99" s="250"/>
      <c r="Y99" s="250"/>
      <c r="Z99" s="250"/>
      <c r="AA99" s="250"/>
      <c r="AB99" s="250"/>
      <c r="AC99" s="250"/>
      <c r="AD99" s="250"/>
      <c r="AE99" s="250"/>
      <c r="AF99" s="250"/>
      <c r="AG99" s="250"/>
      <c r="AH99" s="250"/>
      <c r="AI99" s="250"/>
      <c r="AJ99" s="250"/>
      <c r="AK99" s="250"/>
      <c r="AL99" s="250"/>
      <c r="AM99" s="250"/>
      <c r="AN99" s="250"/>
      <c r="AO99" s="250"/>
      <c r="AP99" s="250"/>
      <c r="AQ99" s="250"/>
      <c r="AR99" s="250"/>
      <c r="AS99" s="250"/>
      <c r="AT99" s="250"/>
    </row>
    <row r="100" spans="1:47" x14ac:dyDescent="0.25">
      <c r="A100" s="5409" t="s">
        <v>442</v>
      </c>
      <c r="B100" s="1674"/>
      <c r="C100" s="1591"/>
      <c r="D100" s="1674"/>
      <c r="E100" s="1595"/>
      <c r="F100" s="249"/>
      <c r="G100" s="249"/>
      <c r="H100" s="249"/>
      <c r="I100" s="249"/>
      <c r="J100" s="249"/>
      <c r="K100" s="249"/>
      <c r="L100" s="249"/>
      <c r="M100" s="249"/>
      <c r="N100" s="250"/>
      <c r="O100" s="250"/>
      <c r="P100" s="250"/>
      <c r="Q100" s="250"/>
      <c r="R100" s="250"/>
      <c r="S100" s="250"/>
      <c r="T100" s="250"/>
      <c r="U100" s="250"/>
      <c r="V100" s="250"/>
      <c r="W100" s="250"/>
      <c r="X100" s="250"/>
      <c r="Y100" s="250"/>
      <c r="Z100" s="250"/>
      <c r="AA100" s="250"/>
      <c r="AB100" s="250"/>
      <c r="AC100" s="250"/>
      <c r="AD100" s="250"/>
      <c r="AE100" s="250"/>
      <c r="AF100" s="250"/>
      <c r="AG100" s="250"/>
      <c r="AH100" s="250"/>
      <c r="AI100" s="250"/>
      <c r="AJ100" s="250"/>
      <c r="AK100" s="250"/>
      <c r="AL100" s="250"/>
      <c r="AM100" s="250"/>
      <c r="AN100" s="250"/>
      <c r="AO100" s="250"/>
      <c r="AP100" s="250"/>
      <c r="AQ100" s="250"/>
      <c r="AR100" s="250"/>
      <c r="AS100" s="250"/>
      <c r="AT100" s="250"/>
    </row>
    <row r="101" spans="1:47" x14ac:dyDescent="0.25">
      <c r="A101" s="5409" t="s">
        <v>3476</v>
      </c>
      <c r="B101" s="1674"/>
      <c r="C101" s="1591"/>
      <c r="D101" s="1674"/>
      <c r="E101" s="1595"/>
      <c r="F101" s="249"/>
      <c r="G101" s="249"/>
      <c r="H101" s="249"/>
      <c r="I101" s="249"/>
      <c r="J101" s="249"/>
      <c r="K101" s="249"/>
      <c r="L101" s="249"/>
      <c r="M101" s="249"/>
      <c r="N101" s="250"/>
      <c r="O101" s="250"/>
      <c r="P101" s="250"/>
      <c r="Q101" s="250"/>
      <c r="R101" s="250"/>
      <c r="S101" s="250"/>
      <c r="T101" s="250"/>
      <c r="U101" s="250"/>
      <c r="V101" s="250"/>
      <c r="W101" s="250"/>
      <c r="X101" s="250"/>
      <c r="Y101" s="250"/>
      <c r="Z101" s="250"/>
      <c r="AA101" s="250"/>
      <c r="AB101" s="250"/>
      <c r="AC101" s="250"/>
      <c r="AD101" s="250"/>
      <c r="AE101" s="250"/>
      <c r="AF101" s="250"/>
      <c r="AG101" s="250"/>
      <c r="AH101" s="250"/>
      <c r="AI101" s="250"/>
      <c r="AJ101" s="250"/>
      <c r="AK101" s="250"/>
      <c r="AL101" s="250"/>
      <c r="AM101" s="250"/>
      <c r="AN101" s="250"/>
      <c r="AO101" s="250"/>
      <c r="AP101" s="250"/>
      <c r="AQ101" s="250"/>
      <c r="AR101" s="250"/>
      <c r="AS101" s="250"/>
      <c r="AT101" s="250"/>
    </row>
    <row r="102" spans="1:47" x14ac:dyDescent="0.25">
      <c r="A102" s="5409" t="s">
        <v>431</v>
      </c>
      <c r="B102" s="1674"/>
      <c r="C102" s="1591"/>
      <c r="D102" s="1674"/>
      <c r="E102" s="1595"/>
      <c r="F102" s="249"/>
      <c r="G102" s="249"/>
      <c r="H102" s="249"/>
      <c r="I102" s="249"/>
      <c r="J102" s="249"/>
      <c r="K102" s="249"/>
      <c r="L102" s="249"/>
      <c r="M102" s="249"/>
      <c r="N102" s="250"/>
      <c r="O102" s="250"/>
      <c r="P102" s="250"/>
      <c r="Q102" s="250"/>
      <c r="R102" s="250"/>
      <c r="S102" s="250"/>
      <c r="T102" s="250"/>
      <c r="U102" s="250"/>
      <c r="V102" s="250"/>
      <c r="W102" s="250"/>
      <c r="X102" s="250"/>
      <c r="Y102" s="250"/>
      <c r="Z102" s="250"/>
      <c r="AA102" s="250"/>
      <c r="AB102" s="250"/>
      <c r="AC102" s="250"/>
      <c r="AD102" s="250"/>
      <c r="AE102" s="250"/>
      <c r="AF102" s="250"/>
      <c r="AG102" s="250"/>
      <c r="AH102" s="250"/>
      <c r="AI102" s="250"/>
      <c r="AJ102" s="250"/>
      <c r="AK102" s="250"/>
      <c r="AL102" s="250"/>
      <c r="AM102" s="250"/>
      <c r="AN102" s="250"/>
      <c r="AO102" s="250"/>
      <c r="AP102" s="250"/>
      <c r="AQ102" s="250"/>
      <c r="AR102" s="250"/>
      <c r="AS102" s="250"/>
      <c r="AT102" s="250"/>
    </row>
    <row r="103" spans="1:47" x14ac:dyDescent="0.25">
      <c r="A103" s="5410" t="s">
        <v>3504</v>
      </c>
      <c r="B103" s="1634"/>
      <c r="C103" s="1907"/>
      <c r="D103" s="1634"/>
      <c r="E103" s="1597"/>
      <c r="F103" s="249"/>
      <c r="G103" s="249"/>
      <c r="H103" s="249"/>
      <c r="I103" s="249"/>
      <c r="J103" s="249"/>
      <c r="K103" s="249"/>
      <c r="L103" s="249"/>
      <c r="M103" s="249"/>
      <c r="N103" s="250"/>
      <c r="O103" s="250"/>
      <c r="P103" s="250"/>
      <c r="Q103" s="250"/>
      <c r="R103" s="250"/>
      <c r="S103" s="250"/>
      <c r="T103" s="250"/>
      <c r="U103" s="250"/>
      <c r="V103" s="250"/>
      <c r="W103" s="250"/>
      <c r="X103" s="250"/>
      <c r="Y103" s="250"/>
      <c r="Z103" s="250"/>
      <c r="AA103" s="250"/>
      <c r="AB103" s="250"/>
      <c r="AC103" s="250"/>
      <c r="AD103" s="250"/>
      <c r="AE103" s="250"/>
      <c r="AF103" s="250"/>
      <c r="AG103" s="250"/>
      <c r="AH103" s="250"/>
      <c r="AI103" s="250"/>
      <c r="AJ103" s="250"/>
      <c r="AK103" s="250"/>
      <c r="AL103" s="250"/>
      <c r="AM103" s="250"/>
      <c r="AN103" s="250"/>
      <c r="AO103" s="250"/>
      <c r="AP103" s="250"/>
      <c r="AQ103" s="250"/>
      <c r="AR103" s="250"/>
      <c r="AS103" s="250"/>
      <c r="AT103" s="250"/>
    </row>
    <row r="104" spans="1:47" x14ac:dyDescent="0.25">
      <c r="A104" s="5387" t="s">
        <v>49</v>
      </c>
      <c r="B104" s="5397">
        <f>SUM(B99:B103)</f>
        <v>0</v>
      </c>
      <c r="C104" s="5396">
        <f>SUM(C99:C103)</f>
        <v>0</v>
      </c>
      <c r="D104" s="5395">
        <f>SUM(D99:D103)</f>
        <v>0</v>
      </c>
      <c r="E104" s="5396">
        <f>SUM(E99:E103)</f>
        <v>0</v>
      </c>
      <c r="F104" s="249"/>
      <c r="G104" s="249"/>
      <c r="H104" s="249"/>
      <c r="I104" s="249"/>
      <c r="J104" s="249"/>
      <c r="K104" s="249"/>
      <c r="L104" s="249"/>
      <c r="M104" s="249"/>
      <c r="N104" s="250"/>
      <c r="O104" s="250"/>
      <c r="P104" s="250"/>
      <c r="Q104" s="250"/>
      <c r="R104" s="250"/>
      <c r="S104" s="250"/>
      <c r="T104" s="250"/>
      <c r="U104" s="250"/>
      <c r="V104" s="250"/>
      <c r="W104" s="250"/>
      <c r="X104" s="250"/>
      <c r="Y104" s="250"/>
      <c r="Z104" s="250"/>
      <c r="AA104" s="250"/>
      <c r="AB104" s="250"/>
      <c r="AC104" s="250"/>
      <c r="AD104" s="250"/>
      <c r="AE104" s="250"/>
      <c r="AF104" s="250"/>
      <c r="AG104" s="250"/>
      <c r="AH104" s="250"/>
      <c r="AI104" s="250"/>
      <c r="AJ104" s="250"/>
      <c r="AK104" s="250"/>
      <c r="AL104" s="250"/>
      <c r="AM104" s="250"/>
      <c r="AN104" s="250"/>
      <c r="AO104" s="250"/>
      <c r="AP104" s="250"/>
      <c r="AQ104" s="250"/>
      <c r="AR104" s="250"/>
      <c r="AS104" s="250"/>
      <c r="AT104" s="250"/>
    </row>
    <row r="105" spans="1:47" x14ac:dyDescent="0.25">
      <c r="A105" s="338" t="s">
        <v>3505</v>
      </c>
      <c r="B105" s="245"/>
      <c r="C105" s="245"/>
      <c r="D105" s="249"/>
      <c r="E105" s="249"/>
      <c r="F105" s="249"/>
      <c r="G105" s="249"/>
      <c r="H105" s="249"/>
      <c r="I105" s="249"/>
      <c r="J105" s="249"/>
      <c r="K105" s="249"/>
      <c r="L105" s="249"/>
      <c r="M105" s="249"/>
      <c r="N105" s="249"/>
      <c r="O105" s="250"/>
      <c r="P105" s="250"/>
      <c r="Q105" s="250"/>
      <c r="R105" s="250"/>
      <c r="S105" s="250"/>
      <c r="T105" s="250"/>
      <c r="U105" s="250"/>
      <c r="V105" s="250"/>
      <c r="W105" s="250"/>
      <c r="X105" s="250"/>
      <c r="Y105" s="250"/>
      <c r="Z105" s="250"/>
      <c r="AA105" s="250"/>
      <c r="AB105" s="250"/>
      <c r="AC105" s="250"/>
      <c r="AD105" s="250"/>
      <c r="AE105" s="250"/>
      <c r="AF105" s="250"/>
      <c r="AG105" s="250"/>
      <c r="AH105" s="250"/>
      <c r="AI105" s="250"/>
      <c r="AJ105" s="250"/>
      <c r="AK105" s="250"/>
      <c r="AL105" s="250"/>
      <c r="AM105" s="250"/>
      <c r="AN105" s="250"/>
      <c r="AO105" s="250"/>
      <c r="AP105" s="250"/>
      <c r="AQ105" s="250"/>
      <c r="AR105" s="250"/>
      <c r="AS105" s="250"/>
      <c r="AT105" s="250"/>
      <c r="AU105" s="250"/>
    </row>
    <row r="106" spans="1:47" ht="31.5" x14ac:dyDescent="0.25">
      <c r="A106" s="5407" t="s">
        <v>4</v>
      </c>
      <c r="B106" s="5236" t="s">
        <v>3436</v>
      </c>
      <c r="C106" s="5399" t="s">
        <v>3484</v>
      </c>
      <c r="D106" s="5400" t="s">
        <v>3485</v>
      </c>
      <c r="E106" s="5401" t="s">
        <v>3486</v>
      </c>
      <c r="F106" s="249"/>
      <c r="G106" s="249"/>
      <c r="H106" s="249"/>
      <c r="I106" s="249"/>
      <c r="J106" s="249"/>
      <c r="K106" s="249"/>
      <c r="L106" s="249"/>
      <c r="M106" s="249"/>
      <c r="N106" s="250"/>
      <c r="O106" s="250"/>
      <c r="P106" s="250"/>
      <c r="Q106" s="250"/>
      <c r="R106" s="250"/>
      <c r="S106" s="250"/>
      <c r="T106" s="250"/>
      <c r="U106" s="250"/>
      <c r="V106" s="250"/>
      <c r="W106" s="250"/>
      <c r="X106" s="250"/>
      <c r="Y106" s="250"/>
      <c r="Z106" s="250"/>
      <c r="AA106" s="250"/>
      <c r="AB106" s="250"/>
      <c r="AC106" s="250"/>
      <c r="AD106" s="250"/>
      <c r="AE106" s="250"/>
      <c r="AF106" s="250"/>
      <c r="AG106" s="250"/>
      <c r="AH106" s="250"/>
      <c r="AI106" s="250"/>
      <c r="AJ106" s="250"/>
      <c r="AK106" s="250"/>
      <c r="AL106" s="250"/>
      <c r="AM106" s="250"/>
      <c r="AN106" s="250"/>
      <c r="AO106" s="250"/>
      <c r="AP106" s="250"/>
      <c r="AQ106" s="250"/>
      <c r="AR106" s="250"/>
      <c r="AS106" s="250"/>
      <c r="AT106" s="250"/>
    </row>
    <row r="107" spans="1:47" x14ac:dyDescent="0.25">
      <c r="A107" s="5408" t="s">
        <v>2770</v>
      </c>
      <c r="B107" s="5411"/>
      <c r="C107" s="1583"/>
      <c r="D107" s="1674"/>
      <c r="E107" s="1674"/>
      <c r="F107" s="249"/>
      <c r="G107" s="249"/>
      <c r="H107" s="249"/>
      <c r="I107" s="249"/>
      <c r="J107" s="249"/>
      <c r="K107" s="249"/>
      <c r="L107" s="249"/>
      <c r="M107" s="249"/>
      <c r="N107" s="250"/>
      <c r="O107" s="250"/>
      <c r="P107" s="250"/>
      <c r="Q107" s="250"/>
      <c r="R107" s="250"/>
      <c r="S107" s="250"/>
      <c r="T107" s="250"/>
      <c r="U107" s="250"/>
      <c r="V107" s="250"/>
      <c r="W107" s="250"/>
      <c r="X107" s="250"/>
      <c r="Y107" s="250"/>
      <c r="Z107" s="250"/>
      <c r="AA107" s="250"/>
      <c r="AB107" s="250"/>
      <c r="AC107" s="250"/>
      <c r="AD107" s="250"/>
      <c r="AE107" s="250"/>
      <c r="AF107" s="250"/>
      <c r="AG107" s="250"/>
      <c r="AH107" s="250"/>
      <c r="AI107" s="250"/>
      <c r="AJ107" s="250"/>
      <c r="AK107" s="250"/>
      <c r="AL107" s="250"/>
      <c r="AM107" s="250"/>
      <c r="AN107" s="250"/>
      <c r="AO107" s="250"/>
      <c r="AP107" s="250"/>
      <c r="AQ107" s="250"/>
      <c r="AR107" s="250"/>
      <c r="AS107" s="250"/>
      <c r="AT107" s="250"/>
    </row>
    <row r="108" spans="1:47" x14ac:dyDescent="0.25">
      <c r="A108" s="5409" t="s">
        <v>442</v>
      </c>
      <c r="B108" s="5411"/>
      <c r="C108" s="1583"/>
      <c r="D108" s="1674"/>
      <c r="E108" s="1674"/>
      <c r="F108" s="249"/>
      <c r="G108" s="249"/>
      <c r="H108" s="249"/>
      <c r="I108" s="249"/>
      <c r="J108" s="249"/>
      <c r="K108" s="249"/>
      <c r="L108" s="249"/>
      <c r="M108" s="249"/>
      <c r="N108" s="250"/>
      <c r="O108" s="250"/>
      <c r="P108" s="250"/>
      <c r="Q108" s="250"/>
      <c r="R108" s="250"/>
      <c r="S108" s="250"/>
      <c r="T108" s="250"/>
      <c r="U108" s="250"/>
      <c r="V108" s="250"/>
      <c r="W108" s="250"/>
      <c r="X108" s="250"/>
      <c r="Y108" s="250"/>
      <c r="Z108" s="250"/>
      <c r="AA108" s="250"/>
      <c r="AB108" s="250"/>
      <c r="AC108" s="250"/>
      <c r="AD108" s="250"/>
      <c r="AE108" s="250"/>
      <c r="AF108" s="250"/>
      <c r="AG108" s="250"/>
      <c r="AH108" s="250"/>
      <c r="AI108" s="250"/>
      <c r="AJ108" s="250"/>
      <c r="AK108" s="250"/>
      <c r="AL108" s="250"/>
      <c r="AM108" s="250"/>
      <c r="AN108" s="250"/>
      <c r="AO108" s="250"/>
      <c r="AP108" s="250"/>
      <c r="AQ108" s="250"/>
      <c r="AR108" s="250"/>
      <c r="AS108" s="250"/>
      <c r="AT108" s="250"/>
    </row>
    <row r="109" spans="1:47" x14ac:dyDescent="0.25">
      <c r="A109" s="5409" t="s">
        <v>3476</v>
      </c>
      <c r="B109" s="5411"/>
      <c r="C109" s="1583"/>
      <c r="D109" s="1674"/>
      <c r="E109" s="1674"/>
      <c r="F109" s="249"/>
      <c r="G109" s="249"/>
      <c r="H109" s="249"/>
      <c r="I109" s="249"/>
      <c r="J109" s="249"/>
      <c r="K109" s="249"/>
      <c r="L109" s="249"/>
      <c r="M109" s="249"/>
      <c r="N109" s="250"/>
      <c r="O109" s="250"/>
      <c r="P109" s="250"/>
      <c r="Q109" s="250"/>
      <c r="R109" s="250"/>
      <c r="S109" s="250"/>
      <c r="T109" s="250"/>
      <c r="U109" s="250"/>
      <c r="V109" s="250"/>
      <c r="W109" s="250"/>
      <c r="X109" s="250"/>
      <c r="Y109" s="250"/>
      <c r="Z109" s="250"/>
      <c r="AA109" s="250"/>
      <c r="AB109" s="250"/>
      <c r="AC109" s="250"/>
      <c r="AD109" s="250"/>
      <c r="AE109" s="250"/>
      <c r="AF109" s="250"/>
      <c r="AG109" s="250"/>
      <c r="AH109" s="250"/>
      <c r="AI109" s="250"/>
      <c r="AJ109" s="250"/>
      <c r="AK109" s="250"/>
      <c r="AL109" s="250"/>
      <c r="AM109" s="250"/>
      <c r="AN109" s="250"/>
      <c r="AO109" s="250"/>
      <c r="AP109" s="250"/>
      <c r="AQ109" s="250"/>
      <c r="AR109" s="250"/>
      <c r="AS109" s="250"/>
      <c r="AT109" s="250"/>
    </row>
    <row r="110" spans="1:47" x14ac:dyDescent="0.25">
      <c r="A110" s="5409" t="s">
        <v>431</v>
      </c>
      <c r="B110" s="5411"/>
      <c r="C110" s="1583"/>
      <c r="D110" s="1674"/>
      <c r="E110" s="1674"/>
      <c r="F110" s="249"/>
      <c r="G110" s="249"/>
      <c r="H110" s="249"/>
      <c r="I110" s="249"/>
      <c r="J110" s="249"/>
      <c r="K110" s="249"/>
      <c r="L110" s="249"/>
      <c r="M110" s="249"/>
      <c r="N110" s="250"/>
      <c r="O110" s="250"/>
      <c r="P110" s="250"/>
      <c r="Q110" s="250"/>
      <c r="R110" s="250"/>
      <c r="S110" s="250"/>
      <c r="T110" s="250"/>
      <c r="U110" s="250"/>
      <c r="V110" s="250"/>
      <c r="W110" s="250"/>
      <c r="X110" s="250"/>
      <c r="Y110" s="250"/>
      <c r="Z110" s="250"/>
      <c r="AA110" s="250"/>
      <c r="AB110" s="250"/>
      <c r="AC110" s="250"/>
      <c r="AD110" s="250"/>
      <c r="AE110" s="250"/>
      <c r="AF110" s="250"/>
      <c r="AG110" s="250"/>
      <c r="AH110" s="250"/>
      <c r="AI110" s="250"/>
      <c r="AJ110" s="250"/>
      <c r="AK110" s="250"/>
      <c r="AL110" s="250"/>
      <c r="AM110" s="250"/>
      <c r="AN110" s="250"/>
      <c r="AO110" s="250"/>
      <c r="AP110" s="250"/>
      <c r="AQ110" s="250"/>
      <c r="AR110" s="250"/>
      <c r="AS110" s="250"/>
      <c r="AT110" s="250"/>
    </row>
    <row r="111" spans="1:47" x14ac:dyDescent="0.25">
      <c r="A111" s="5410" t="s">
        <v>430</v>
      </c>
      <c r="B111" s="5411"/>
      <c r="C111" s="1596"/>
      <c r="D111" s="1634"/>
      <c r="E111" s="1634"/>
      <c r="F111" s="249"/>
      <c r="G111" s="249"/>
      <c r="H111" s="249"/>
      <c r="I111" s="249"/>
      <c r="J111" s="249"/>
      <c r="K111" s="249"/>
      <c r="L111" s="249"/>
      <c r="M111" s="249"/>
      <c r="N111" s="250"/>
      <c r="O111" s="250"/>
      <c r="P111" s="250"/>
      <c r="Q111" s="250"/>
      <c r="R111" s="250"/>
      <c r="S111" s="250"/>
      <c r="T111" s="250"/>
      <c r="U111" s="250"/>
      <c r="V111" s="250"/>
      <c r="W111" s="250"/>
      <c r="X111" s="250"/>
      <c r="Y111" s="250"/>
      <c r="Z111" s="250"/>
      <c r="AA111" s="250"/>
      <c r="AB111" s="250"/>
      <c r="AC111" s="250"/>
      <c r="AD111" s="250"/>
      <c r="AE111" s="250"/>
      <c r="AF111" s="250"/>
      <c r="AG111" s="250"/>
      <c r="AH111" s="250"/>
      <c r="AI111" s="250"/>
      <c r="AJ111" s="250"/>
      <c r="AK111" s="250"/>
      <c r="AL111" s="250"/>
      <c r="AM111" s="250"/>
      <c r="AN111" s="250"/>
      <c r="AO111" s="250"/>
      <c r="AP111" s="250"/>
      <c r="AQ111" s="250"/>
      <c r="AR111" s="250"/>
      <c r="AS111" s="250"/>
      <c r="AT111" s="250"/>
    </row>
    <row r="112" spans="1:47" x14ac:dyDescent="0.25">
      <c r="A112" s="5387" t="s">
        <v>49</v>
      </c>
      <c r="B112" s="5396">
        <f>SUM(B107:B111)</f>
        <v>0</v>
      </c>
      <c r="C112" s="5395">
        <f>SUM(C107:C111)</f>
        <v>0</v>
      </c>
      <c r="D112" s="5396">
        <f>SUM(D107:D111)</f>
        <v>0</v>
      </c>
      <c r="E112" s="5406">
        <f>SUM(E107:E111)</f>
        <v>0</v>
      </c>
      <c r="F112" s="249"/>
      <c r="G112" s="249"/>
      <c r="H112" s="249"/>
      <c r="I112" s="249"/>
      <c r="J112" s="249"/>
      <c r="K112" s="249"/>
      <c r="L112" s="249"/>
      <c r="M112" s="249"/>
      <c r="N112" s="250"/>
      <c r="O112" s="250"/>
      <c r="P112" s="250"/>
      <c r="Q112" s="250"/>
      <c r="R112" s="250"/>
      <c r="S112" s="250"/>
      <c r="T112" s="250"/>
      <c r="U112" s="250"/>
      <c r="V112" s="250"/>
      <c r="W112" s="250"/>
      <c r="X112" s="250"/>
      <c r="Y112" s="250"/>
      <c r="Z112" s="250"/>
      <c r="AA112" s="250"/>
      <c r="AB112" s="250"/>
      <c r="AC112" s="250"/>
      <c r="AD112" s="250"/>
      <c r="AE112" s="250"/>
      <c r="AF112" s="250"/>
      <c r="AG112" s="250"/>
      <c r="AH112" s="250"/>
      <c r="AI112" s="250"/>
      <c r="AJ112" s="250"/>
      <c r="AK112" s="250"/>
      <c r="AL112" s="250"/>
      <c r="AM112" s="250"/>
      <c r="AN112" s="250"/>
      <c r="AO112" s="250"/>
      <c r="AP112" s="250"/>
      <c r="AQ112" s="250"/>
      <c r="AR112" s="250"/>
      <c r="AS112" s="250"/>
      <c r="AT112" s="250"/>
    </row>
    <row r="113" spans="1:47" x14ac:dyDescent="0.25">
      <c r="A113" s="703" t="s">
        <v>3506</v>
      </c>
      <c r="B113" s="245"/>
      <c r="C113" s="245"/>
      <c r="D113" s="89"/>
      <c r="E113" s="249"/>
      <c r="F113" s="249"/>
      <c r="G113" s="249"/>
      <c r="H113" s="249"/>
      <c r="I113" s="249"/>
      <c r="J113" s="249"/>
      <c r="K113" s="249"/>
      <c r="L113" s="249"/>
      <c r="M113" s="249"/>
      <c r="N113" s="249"/>
      <c r="O113" s="250"/>
      <c r="P113" s="250"/>
      <c r="Q113" s="250"/>
      <c r="R113" s="250"/>
      <c r="S113" s="250"/>
      <c r="T113" s="250"/>
      <c r="U113" s="250"/>
      <c r="V113" s="250"/>
      <c r="W113" s="250"/>
      <c r="X113" s="250"/>
      <c r="Y113" s="250"/>
      <c r="Z113" s="250"/>
      <c r="AA113" s="250"/>
      <c r="AB113" s="250"/>
      <c r="AC113" s="250"/>
      <c r="AD113" s="250"/>
      <c r="AE113" s="250"/>
      <c r="AF113" s="250"/>
      <c r="AG113" s="250"/>
      <c r="AH113" s="250"/>
      <c r="AI113" s="250"/>
      <c r="AJ113" s="250"/>
      <c r="AK113" s="250"/>
      <c r="AL113" s="250"/>
      <c r="AM113" s="250"/>
      <c r="AN113" s="250"/>
      <c r="AO113" s="250"/>
      <c r="AP113" s="250"/>
      <c r="AQ113" s="250"/>
      <c r="AR113" s="250"/>
      <c r="AS113" s="250"/>
      <c r="AT113" s="250"/>
      <c r="AU113" s="245"/>
    </row>
    <row r="114" spans="1:47" x14ac:dyDescent="0.25">
      <c r="A114" s="8035" t="s">
        <v>3507</v>
      </c>
      <c r="B114" s="8037" t="s">
        <v>49</v>
      </c>
      <c r="C114" s="8025" t="s">
        <v>3430</v>
      </c>
      <c r="D114" s="8016"/>
      <c r="E114" s="8016"/>
      <c r="F114" s="8016"/>
      <c r="G114" s="8017"/>
      <c r="H114" s="8006" t="s">
        <v>3508</v>
      </c>
      <c r="I114" s="8007"/>
      <c r="J114" s="398"/>
      <c r="K114" s="249"/>
      <c r="L114" s="249"/>
      <c r="M114" s="250"/>
      <c r="N114" s="250"/>
      <c r="O114" s="250"/>
      <c r="P114" s="250"/>
      <c r="Q114" s="250"/>
      <c r="R114" s="250"/>
      <c r="S114" s="250"/>
      <c r="T114" s="250"/>
      <c r="U114" s="250"/>
      <c r="V114" s="250"/>
      <c r="W114" s="250"/>
      <c r="X114" s="250"/>
      <c r="Y114" s="250"/>
      <c r="Z114" s="250"/>
      <c r="AA114" s="250"/>
      <c r="AB114" s="250"/>
      <c r="AC114" s="250"/>
      <c r="AD114" s="250"/>
      <c r="AE114" s="250"/>
      <c r="AF114" s="250"/>
      <c r="AG114" s="250"/>
      <c r="AH114" s="250"/>
      <c r="AI114" s="250"/>
      <c r="AJ114" s="250"/>
      <c r="AK114" s="250"/>
      <c r="AL114" s="250"/>
      <c r="AM114" s="250"/>
      <c r="AN114" s="250"/>
      <c r="AO114" s="250"/>
      <c r="AP114" s="250"/>
      <c r="AQ114" s="250"/>
      <c r="AR114" s="250"/>
      <c r="AS114" s="246"/>
      <c r="AT114" s="246"/>
      <c r="AU114" s="246"/>
    </row>
    <row r="115" spans="1:47" ht="42" x14ac:dyDescent="0.25">
      <c r="A115" s="8036"/>
      <c r="B115" s="8038"/>
      <c r="C115" s="5330" t="s">
        <v>3436</v>
      </c>
      <c r="D115" s="5328" t="s">
        <v>3437</v>
      </c>
      <c r="E115" s="4104" t="s">
        <v>3438</v>
      </c>
      <c r="F115" s="4104" t="s">
        <v>3439</v>
      </c>
      <c r="G115" s="5412" t="s">
        <v>566</v>
      </c>
      <c r="H115" s="5331" t="s">
        <v>3480</v>
      </c>
      <c r="I115" s="5331" t="s">
        <v>3481</v>
      </c>
      <c r="J115" s="249"/>
      <c r="K115" s="249"/>
      <c r="L115" s="250"/>
      <c r="M115" s="250"/>
      <c r="N115" s="250"/>
      <c r="O115" s="250"/>
      <c r="P115" s="250"/>
      <c r="Q115" s="250"/>
      <c r="R115" s="250"/>
      <c r="S115" s="250"/>
      <c r="T115" s="250"/>
      <c r="U115" s="250"/>
      <c r="V115" s="250"/>
      <c r="W115" s="250"/>
      <c r="X115" s="250"/>
      <c r="Y115" s="250"/>
      <c r="Z115" s="250"/>
      <c r="AA115" s="250"/>
      <c r="AB115" s="250"/>
      <c r="AC115" s="250"/>
      <c r="AD115" s="250"/>
      <c r="AE115" s="250"/>
      <c r="AF115" s="250"/>
      <c r="AG115" s="250"/>
      <c r="AH115" s="250"/>
      <c r="AI115" s="250"/>
      <c r="AJ115" s="250"/>
      <c r="AK115" s="250"/>
      <c r="AL115" s="250"/>
      <c r="AM115" s="250"/>
      <c r="AN115" s="250"/>
      <c r="AO115" s="250"/>
      <c r="AP115" s="250"/>
      <c r="AQ115" s="250"/>
      <c r="AR115" s="246"/>
      <c r="AS115" s="246"/>
      <c r="AT115" s="246"/>
    </row>
    <row r="116" spans="1:47" x14ac:dyDescent="0.25">
      <c r="A116" s="5413" t="s">
        <v>3509</v>
      </c>
      <c r="B116" s="5414">
        <f>SUM(D116:G116)</f>
        <v>0</v>
      </c>
      <c r="C116" s="5415"/>
      <c r="D116" s="3808"/>
      <c r="E116" s="1641"/>
      <c r="F116" s="1641"/>
      <c r="G116" s="1641"/>
      <c r="H116" s="5415"/>
      <c r="I116" s="5415"/>
      <c r="J116" s="249"/>
      <c r="K116" s="249"/>
      <c r="L116" s="250"/>
      <c r="M116" s="250"/>
      <c r="N116" s="250"/>
      <c r="O116" s="250"/>
      <c r="P116" s="250"/>
      <c r="Q116" s="250"/>
      <c r="R116" s="250"/>
      <c r="S116" s="250"/>
      <c r="T116" s="250"/>
      <c r="U116" s="250"/>
      <c r="V116" s="250"/>
      <c r="W116" s="250"/>
      <c r="X116" s="250"/>
      <c r="Y116" s="250"/>
      <c r="Z116" s="250"/>
      <c r="AA116" s="250"/>
      <c r="AB116" s="250"/>
      <c r="AC116" s="250"/>
      <c r="AD116" s="250"/>
      <c r="AE116" s="250"/>
      <c r="AF116" s="250"/>
      <c r="AG116" s="250"/>
      <c r="AH116" s="250"/>
      <c r="AI116" s="250"/>
      <c r="AJ116" s="250"/>
      <c r="AK116" s="250"/>
      <c r="AL116" s="250"/>
      <c r="AM116" s="250"/>
      <c r="AN116" s="250"/>
      <c r="AO116" s="250"/>
      <c r="AP116" s="250"/>
      <c r="AQ116" s="250"/>
      <c r="AR116" s="5416"/>
      <c r="AS116" s="246"/>
      <c r="AT116" s="246"/>
    </row>
    <row r="117" spans="1:47" x14ac:dyDescent="0.25">
      <c r="A117" s="5417" t="s">
        <v>3510</v>
      </c>
      <c r="B117" s="5418">
        <f>SUM(D117:G117)</f>
        <v>0</v>
      </c>
      <c r="C117" s="5419"/>
      <c r="D117" s="4122"/>
      <c r="E117" s="4123"/>
      <c r="F117" s="4123"/>
      <c r="G117" s="4123"/>
      <c r="H117" s="5419"/>
      <c r="I117" s="5419"/>
      <c r="J117" s="269"/>
      <c r="K117" s="269"/>
      <c r="L117" s="251"/>
      <c r="M117" s="251"/>
      <c r="N117" s="251"/>
      <c r="O117" s="251"/>
      <c r="P117" s="251"/>
      <c r="Q117" s="251"/>
      <c r="R117" s="251"/>
      <c r="S117" s="251"/>
      <c r="T117" s="251"/>
      <c r="U117" s="251"/>
      <c r="V117" s="251"/>
      <c r="W117" s="251"/>
      <c r="X117" s="251"/>
      <c r="Y117" s="251"/>
      <c r="Z117" s="250"/>
      <c r="AA117" s="250"/>
      <c r="AB117" s="250"/>
      <c r="AC117" s="250"/>
      <c r="AD117" s="250"/>
      <c r="AE117" s="250"/>
      <c r="AF117" s="250"/>
      <c r="AG117" s="250"/>
      <c r="AH117" s="250"/>
      <c r="AI117" s="250"/>
      <c r="AJ117" s="250"/>
      <c r="AK117" s="250"/>
      <c r="AL117" s="250"/>
      <c r="AM117" s="250"/>
      <c r="AN117" s="250"/>
      <c r="AO117" s="250"/>
      <c r="AP117" s="250"/>
      <c r="AQ117" s="250"/>
      <c r="AR117" s="246"/>
      <c r="AS117" s="246"/>
      <c r="AT117" s="246"/>
    </row>
    <row r="118" spans="1:47" x14ac:dyDescent="0.25">
      <c r="A118" s="293" t="s">
        <v>3511</v>
      </c>
      <c r="B118" s="245"/>
      <c r="C118" s="245"/>
      <c r="D118" s="833"/>
      <c r="E118" s="5420"/>
      <c r="F118" s="5421"/>
      <c r="G118" s="5422"/>
      <c r="H118" s="834"/>
      <c r="I118" s="834"/>
      <c r="J118" s="834"/>
      <c r="K118" s="834"/>
      <c r="L118" s="246"/>
      <c r="M118" s="246"/>
      <c r="N118" s="246"/>
      <c r="O118" s="246"/>
      <c r="P118" s="246"/>
      <c r="Q118" s="246"/>
      <c r="R118" s="246"/>
      <c r="S118" s="246"/>
      <c r="T118" s="246"/>
      <c r="U118" s="246"/>
      <c r="V118" s="246"/>
      <c r="W118" s="246"/>
      <c r="X118" s="246"/>
      <c r="Y118" s="246"/>
      <c r="Z118" s="246"/>
      <c r="AA118" s="246"/>
      <c r="AB118" s="245"/>
      <c r="AC118" s="245"/>
      <c r="AD118" s="245"/>
      <c r="AE118" s="245"/>
      <c r="AF118" s="245"/>
      <c r="AG118" s="245"/>
      <c r="AH118" s="245"/>
      <c r="AI118" s="245"/>
      <c r="AJ118" s="245"/>
      <c r="AK118" s="245"/>
      <c r="AL118" s="245"/>
      <c r="AM118" s="245"/>
      <c r="AN118" s="245"/>
      <c r="AO118" s="245"/>
      <c r="AP118" s="245"/>
      <c r="AQ118" s="245"/>
      <c r="AR118" s="245"/>
      <c r="AS118" s="245"/>
      <c r="AT118" s="819"/>
    </row>
    <row r="119" spans="1:47" x14ac:dyDescent="0.25">
      <c r="A119" s="7743" t="s">
        <v>3512</v>
      </c>
      <c r="B119" s="7742" t="s">
        <v>49</v>
      </c>
      <c r="C119" s="7992" t="s">
        <v>3513</v>
      </c>
      <c r="D119" s="7732"/>
      <c r="E119" s="7867"/>
      <c r="F119" s="8022" t="s">
        <v>3514</v>
      </c>
      <c r="G119" s="7992" t="s">
        <v>3515</v>
      </c>
      <c r="H119" s="8025" t="s">
        <v>3430</v>
      </c>
      <c r="I119" s="8016"/>
      <c r="J119" s="8016"/>
      <c r="K119" s="8017"/>
      <c r="L119" s="366"/>
      <c r="M119" s="246"/>
      <c r="N119" s="246"/>
      <c r="O119" s="246"/>
      <c r="P119" s="246"/>
      <c r="Q119" s="246"/>
      <c r="R119" s="246"/>
      <c r="S119" s="246"/>
      <c r="T119" s="246"/>
      <c r="U119" s="246"/>
      <c r="V119" s="246"/>
      <c r="W119" s="246"/>
      <c r="X119" s="246"/>
      <c r="Y119" s="246"/>
      <c r="Z119" s="246"/>
      <c r="AA119" s="246"/>
      <c r="AB119" s="245"/>
      <c r="AC119" s="245"/>
      <c r="AD119" s="245"/>
      <c r="AE119" s="245"/>
      <c r="AF119" s="245"/>
      <c r="AG119" s="245"/>
      <c r="AH119" s="245"/>
      <c r="AI119" s="245"/>
      <c r="AJ119" s="245"/>
      <c r="AK119" s="245"/>
      <c r="AL119" s="245"/>
      <c r="AM119" s="245"/>
      <c r="AN119" s="245"/>
      <c r="AO119" s="245"/>
      <c r="AP119" s="245"/>
      <c r="AQ119" s="245"/>
      <c r="AR119" s="245"/>
      <c r="AS119" s="245"/>
      <c r="AT119" s="245"/>
      <c r="AU119" s="819"/>
    </row>
    <row r="120" spans="1:47" ht="63" x14ac:dyDescent="0.25">
      <c r="A120" s="7744"/>
      <c r="B120" s="7422"/>
      <c r="C120" s="5423" t="s">
        <v>3516</v>
      </c>
      <c r="D120" s="4817" t="s">
        <v>3517</v>
      </c>
      <c r="E120" s="5329" t="s">
        <v>3518</v>
      </c>
      <c r="F120" s="8022"/>
      <c r="G120" s="8039"/>
      <c r="H120" s="5391" t="s">
        <v>3436</v>
      </c>
      <c r="I120" s="5329" t="s">
        <v>3437</v>
      </c>
      <c r="J120" s="4816" t="s">
        <v>3438</v>
      </c>
      <c r="K120" s="4816" t="s">
        <v>3439</v>
      </c>
      <c r="L120" s="246"/>
      <c r="M120" s="246"/>
      <c r="N120" s="246"/>
      <c r="O120" s="246"/>
      <c r="P120" s="246"/>
      <c r="Q120" s="246"/>
      <c r="R120" s="246"/>
      <c r="S120" s="246"/>
      <c r="T120" s="246"/>
      <c r="U120" s="246"/>
      <c r="V120" s="246"/>
      <c r="W120" s="246"/>
      <c r="X120" s="246"/>
      <c r="Y120" s="246"/>
      <c r="Z120" s="245"/>
      <c r="AA120" s="245"/>
      <c r="AB120" s="245"/>
      <c r="AC120" s="245"/>
      <c r="AD120" s="245"/>
      <c r="AE120" s="245"/>
      <c r="AF120" s="245"/>
      <c r="AG120" s="245"/>
      <c r="AH120" s="245"/>
      <c r="AI120" s="245"/>
      <c r="AJ120" s="245"/>
      <c r="AK120" s="245"/>
      <c r="AL120" s="245"/>
      <c r="AM120" s="245"/>
      <c r="AN120" s="245"/>
      <c r="AO120" s="245"/>
      <c r="AP120" s="245"/>
      <c r="AQ120" s="245"/>
      <c r="AR120" s="245"/>
      <c r="AS120" s="819"/>
    </row>
    <row r="121" spans="1:47" x14ac:dyDescent="0.25">
      <c r="A121" s="3612" t="s">
        <v>3451</v>
      </c>
      <c r="B121" s="4115">
        <f>SUM(C121:G121)</f>
        <v>0</v>
      </c>
      <c r="C121" s="5415"/>
      <c r="D121" s="5424"/>
      <c r="E121" s="5425"/>
      <c r="F121" s="5424"/>
      <c r="G121" s="5238"/>
      <c r="H121" s="5425"/>
      <c r="I121" s="3813"/>
      <c r="J121" s="3814"/>
      <c r="K121" s="3814"/>
      <c r="L121" s="819"/>
      <c r="M121" s="819"/>
      <c r="N121" s="819"/>
      <c r="O121" s="819"/>
      <c r="P121" s="819"/>
      <c r="Q121" s="819"/>
      <c r="R121" s="819"/>
      <c r="S121" s="819"/>
      <c r="T121" s="819"/>
      <c r="U121" s="819"/>
      <c r="V121" s="246"/>
      <c r="W121" s="246"/>
      <c r="X121" s="246"/>
      <c r="Y121" s="246"/>
      <c r="Z121" s="245"/>
      <c r="AA121" s="245"/>
      <c r="AB121" s="245"/>
      <c r="AC121" s="245"/>
      <c r="AD121" s="245"/>
      <c r="AE121" s="245"/>
      <c r="AF121" s="245"/>
      <c r="AG121" s="245"/>
      <c r="AH121" s="245"/>
      <c r="AI121" s="245"/>
      <c r="AJ121" s="245"/>
      <c r="AK121" s="245"/>
      <c r="AL121" s="245"/>
      <c r="AM121" s="245"/>
      <c r="AN121" s="245"/>
      <c r="AO121" s="245"/>
      <c r="AP121" s="245"/>
      <c r="AQ121" s="245"/>
      <c r="AR121" s="245"/>
      <c r="AS121" s="819"/>
    </row>
    <row r="122" spans="1:47" x14ac:dyDescent="0.25">
      <c r="A122" s="3235" t="s">
        <v>3470</v>
      </c>
      <c r="B122" s="1602">
        <f>SUM(C122:G122)</f>
        <v>0</v>
      </c>
      <c r="C122" s="3336"/>
      <c r="D122" s="3339"/>
      <c r="E122" s="1785"/>
      <c r="F122" s="3339"/>
      <c r="G122" s="5426"/>
      <c r="H122" s="1785"/>
      <c r="I122" s="1584"/>
      <c r="J122" s="1585"/>
      <c r="K122" s="1585"/>
      <c r="L122" s="819"/>
      <c r="M122" s="819"/>
      <c r="N122" s="819"/>
      <c r="O122" s="819"/>
      <c r="P122" s="819"/>
      <c r="Q122" s="819"/>
      <c r="R122" s="819"/>
      <c r="S122" s="819"/>
      <c r="T122" s="819"/>
      <c r="U122" s="819"/>
      <c r="V122" s="246"/>
      <c r="W122" s="246"/>
      <c r="X122" s="246"/>
      <c r="Y122" s="246"/>
      <c r="Z122" s="245"/>
      <c r="AA122" s="245"/>
      <c r="AB122" s="245"/>
      <c r="AC122" s="245"/>
      <c r="AD122" s="245"/>
      <c r="AE122" s="245"/>
      <c r="AF122" s="245"/>
      <c r="AG122" s="245"/>
      <c r="AH122" s="245"/>
      <c r="AI122" s="245"/>
      <c r="AJ122" s="245"/>
      <c r="AK122" s="245"/>
      <c r="AL122" s="245"/>
      <c r="AM122" s="245"/>
      <c r="AN122" s="245"/>
      <c r="AO122" s="245"/>
      <c r="AP122" s="245"/>
      <c r="AQ122" s="245"/>
      <c r="AR122" s="245"/>
      <c r="AS122" s="819"/>
    </row>
    <row r="123" spans="1:47" x14ac:dyDescent="0.25">
      <c r="A123" s="1800" t="s">
        <v>3471</v>
      </c>
      <c r="B123" s="1606">
        <f>SUM(C123:G123)</f>
        <v>0</v>
      </c>
      <c r="C123" s="3355"/>
      <c r="D123" s="3347"/>
      <c r="E123" s="1788"/>
      <c r="F123" s="3347"/>
      <c r="G123" s="5427"/>
      <c r="H123" s="1788"/>
      <c r="I123" s="1640"/>
      <c r="J123" s="1598"/>
      <c r="K123" s="1598"/>
      <c r="L123" s="819"/>
      <c r="M123" s="819"/>
      <c r="N123" s="819"/>
      <c r="O123" s="819"/>
      <c r="P123" s="819"/>
      <c r="Q123" s="819"/>
      <c r="R123" s="819"/>
      <c r="S123" s="819"/>
      <c r="T123" s="819"/>
      <c r="U123" s="819"/>
      <c r="V123" s="246"/>
      <c r="W123" s="246"/>
      <c r="X123" s="246"/>
      <c r="Y123" s="246"/>
      <c r="Z123" s="245"/>
      <c r="AA123" s="245"/>
      <c r="AB123" s="245"/>
      <c r="AC123" s="245"/>
      <c r="AD123" s="245"/>
      <c r="AE123" s="245"/>
      <c r="AF123" s="245"/>
      <c r="AG123" s="245"/>
      <c r="AH123" s="245"/>
      <c r="AI123" s="245"/>
      <c r="AJ123" s="245"/>
      <c r="AK123" s="245"/>
      <c r="AL123" s="245"/>
      <c r="AM123" s="245"/>
      <c r="AN123" s="245"/>
      <c r="AO123" s="245"/>
      <c r="AP123" s="245"/>
      <c r="AQ123" s="245"/>
      <c r="AR123" s="245"/>
      <c r="AS123" s="819"/>
    </row>
    <row r="124" spans="1:47" x14ac:dyDescent="0.25">
      <c r="A124" s="703" t="s">
        <v>3519</v>
      </c>
      <c r="B124" s="245"/>
      <c r="C124" s="245"/>
      <c r="D124" s="89"/>
      <c r="E124" s="89"/>
      <c r="F124" s="89"/>
      <c r="G124" s="89"/>
      <c r="H124" s="89"/>
      <c r="I124" s="89"/>
      <c r="J124" s="89"/>
      <c r="K124" s="89"/>
      <c r="L124" s="89"/>
      <c r="M124" s="246"/>
      <c r="N124" s="246"/>
      <c r="O124" s="246"/>
      <c r="P124" s="246"/>
      <c r="Q124" s="246"/>
      <c r="R124" s="246"/>
      <c r="S124" s="246"/>
      <c r="T124" s="246"/>
      <c r="U124" s="246"/>
      <c r="V124" s="246"/>
      <c r="W124" s="246"/>
      <c r="X124" s="246"/>
      <c r="Y124" s="246"/>
      <c r="Z124" s="246"/>
      <c r="AA124" s="246"/>
      <c r="AB124" s="246"/>
      <c r="AC124" s="245"/>
      <c r="AD124" s="245"/>
      <c r="AE124" s="245"/>
      <c r="AF124" s="245"/>
      <c r="AG124" s="245"/>
      <c r="AH124" s="245"/>
      <c r="AI124" s="245"/>
      <c r="AJ124" s="245"/>
      <c r="AK124" s="245"/>
      <c r="AL124" s="245"/>
      <c r="AM124" s="245"/>
      <c r="AN124" s="245"/>
      <c r="AO124" s="245"/>
      <c r="AP124" s="245"/>
      <c r="AQ124" s="245"/>
      <c r="AR124" s="245"/>
      <c r="AS124" s="245"/>
      <c r="AT124" s="245"/>
      <c r="AU124" s="819"/>
    </row>
    <row r="125" spans="1:47" ht="15" customHeight="1" x14ac:dyDescent="0.25">
      <c r="A125" s="8035" t="s">
        <v>3520</v>
      </c>
      <c r="B125" s="7742" t="s">
        <v>3521</v>
      </c>
      <c r="C125" s="7995" t="s">
        <v>3522</v>
      </c>
      <c r="D125" s="7996"/>
      <c r="E125" s="8045" t="s">
        <v>3523</v>
      </c>
      <c r="F125" s="8046"/>
      <c r="G125" s="7665" t="s">
        <v>3524</v>
      </c>
      <c r="H125" s="8046"/>
      <c r="I125" s="8045" t="s">
        <v>3525</v>
      </c>
      <c r="J125" s="7665"/>
      <c r="K125" s="8040" t="s">
        <v>3526</v>
      </c>
      <c r="L125" s="8040"/>
      <c r="M125" s="5428"/>
      <c r="N125" s="251"/>
      <c r="O125" s="251"/>
      <c r="P125" s="251"/>
      <c r="Q125" s="251"/>
      <c r="R125" s="251"/>
      <c r="S125" s="251"/>
      <c r="T125" s="251"/>
      <c r="U125" s="251"/>
      <c r="V125" s="251"/>
      <c r="W125" s="251"/>
      <c r="X125" s="251"/>
      <c r="Y125" s="251"/>
      <c r="Z125" s="251"/>
      <c r="AA125" s="250"/>
      <c r="AB125" s="250"/>
      <c r="AC125" s="250"/>
      <c r="AD125" s="250"/>
      <c r="AE125" s="250"/>
      <c r="AF125" s="250"/>
      <c r="AG125" s="250"/>
      <c r="AH125" s="250"/>
      <c r="AI125" s="250"/>
      <c r="AJ125" s="250"/>
      <c r="AK125" s="250"/>
      <c r="AL125" s="250"/>
      <c r="AM125" s="250"/>
      <c r="AN125" s="250"/>
      <c r="AO125" s="250"/>
      <c r="AP125" s="250"/>
      <c r="AQ125" s="250"/>
      <c r="AR125" s="250"/>
      <c r="AS125" s="819"/>
    </row>
    <row r="126" spans="1:47" ht="31.5" x14ac:dyDescent="0.25">
      <c r="A126" s="8036"/>
      <c r="B126" s="7422"/>
      <c r="C126" s="5330" t="s">
        <v>3527</v>
      </c>
      <c r="D126" s="5331" t="s">
        <v>3528</v>
      </c>
      <c r="E126" s="5328" t="s">
        <v>3527</v>
      </c>
      <c r="F126" s="5329" t="s">
        <v>3528</v>
      </c>
      <c r="G126" s="5328" t="s">
        <v>3527</v>
      </c>
      <c r="H126" s="4098" t="s">
        <v>3528</v>
      </c>
      <c r="I126" s="5328" t="s">
        <v>3527</v>
      </c>
      <c r="J126" s="4845" t="s">
        <v>3528</v>
      </c>
      <c r="K126" s="5391" t="s">
        <v>3480</v>
      </c>
      <c r="L126" s="5391" t="s">
        <v>3481</v>
      </c>
      <c r="M126" s="250"/>
      <c r="N126" s="250"/>
      <c r="O126" s="250"/>
      <c r="P126" s="250"/>
      <c r="Q126" s="250"/>
      <c r="R126" s="250"/>
      <c r="S126" s="250"/>
      <c r="T126" s="250"/>
      <c r="U126" s="250"/>
      <c r="V126" s="250"/>
      <c r="W126" s="250"/>
      <c r="X126" s="250"/>
      <c r="Y126" s="250"/>
      <c r="Z126" s="250"/>
      <c r="AA126" s="250"/>
      <c r="AB126" s="250"/>
      <c r="AC126" s="250"/>
      <c r="AD126" s="250"/>
      <c r="AE126" s="250"/>
      <c r="AF126" s="250"/>
      <c r="AG126" s="250"/>
      <c r="AH126" s="250"/>
      <c r="AI126" s="250"/>
      <c r="AJ126" s="250"/>
      <c r="AK126" s="250"/>
      <c r="AL126" s="250"/>
      <c r="AM126" s="250"/>
      <c r="AN126" s="250"/>
      <c r="AO126" s="250"/>
      <c r="AP126" s="250"/>
      <c r="AQ126" s="250"/>
      <c r="AR126" s="819"/>
    </row>
    <row r="127" spans="1:47" x14ac:dyDescent="0.25">
      <c r="A127" s="8041" t="s">
        <v>3529</v>
      </c>
      <c r="B127" s="3612" t="s">
        <v>2845</v>
      </c>
      <c r="C127" s="5415"/>
      <c r="D127" s="5425"/>
      <c r="E127" s="3808"/>
      <c r="F127" s="3813"/>
      <c r="G127" s="3808"/>
      <c r="H127" s="3813"/>
      <c r="I127" s="3808"/>
      <c r="J127" s="3813"/>
      <c r="K127" s="5415"/>
      <c r="L127" s="5415"/>
      <c r="M127" s="250"/>
      <c r="N127" s="250"/>
      <c r="O127" s="250"/>
      <c r="P127" s="250"/>
      <c r="Q127" s="250"/>
      <c r="R127" s="250"/>
      <c r="S127" s="250"/>
      <c r="T127" s="250"/>
      <c r="U127" s="250"/>
      <c r="V127" s="250"/>
      <c r="W127" s="250"/>
      <c r="X127" s="250"/>
      <c r="Y127" s="250"/>
      <c r="Z127" s="250"/>
      <c r="AA127" s="250"/>
      <c r="AB127" s="250"/>
      <c r="AC127" s="250"/>
      <c r="AD127" s="250"/>
      <c r="AE127" s="250"/>
      <c r="AF127" s="250"/>
      <c r="AG127" s="250"/>
      <c r="AH127" s="250"/>
      <c r="AI127" s="250"/>
      <c r="AJ127" s="250"/>
      <c r="AK127" s="250"/>
      <c r="AL127" s="250"/>
      <c r="AM127" s="250"/>
      <c r="AN127" s="250"/>
      <c r="AO127" s="250"/>
      <c r="AP127" s="250"/>
      <c r="AQ127" s="250"/>
      <c r="AR127" s="819"/>
    </row>
    <row r="128" spans="1:47" ht="21" x14ac:dyDescent="0.25">
      <c r="A128" s="6884"/>
      <c r="B128" s="3235" t="s">
        <v>3530</v>
      </c>
      <c r="C128" s="3336"/>
      <c r="D128" s="1785"/>
      <c r="E128" s="1583"/>
      <c r="F128" s="1584"/>
      <c r="G128" s="1583"/>
      <c r="H128" s="1584"/>
      <c r="I128" s="1583"/>
      <c r="J128" s="1584"/>
      <c r="K128" s="3336"/>
      <c r="L128" s="3336"/>
      <c r="M128" s="250"/>
      <c r="N128" s="250"/>
      <c r="O128" s="250"/>
      <c r="P128" s="250"/>
      <c r="Q128" s="250"/>
      <c r="R128" s="250"/>
      <c r="S128" s="250"/>
      <c r="T128" s="250"/>
      <c r="U128" s="250"/>
      <c r="V128" s="250"/>
      <c r="W128" s="250"/>
      <c r="X128" s="250"/>
      <c r="Y128" s="250"/>
      <c r="Z128" s="250"/>
      <c r="AA128" s="250"/>
      <c r="AB128" s="250"/>
      <c r="AC128" s="250"/>
      <c r="AD128" s="250"/>
      <c r="AE128" s="250"/>
      <c r="AF128" s="250"/>
      <c r="AG128" s="250"/>
      <c r="AH128" s="250"/>
      <c r="AI128" s="250"/>
      <c r="AJ128" s="250"/>
      <c r="AK128" s="250"/>
      <c r="AL128" s="250"/>
      <c r="AM128" s="250"/>
      <c r="AN128" s="250"/>
      <c r="AO128" s="250"/>
      <c r="AP128" s="250"/>
      <c r="AQ128" s="250"/>
      <c r="AR128" s="819"/>
    </row>
    <row r="129" spans="1:47" x14ac:dyDescent="0.25">
      <c r="A129" s="6884"/>
      <c r="B129" s="3235" t="s">
        <v>3531</v>
      </c>
      <c r="C129" s="3336"/>
      <c r="D129" s="1785"/>
      <c r="E129" s="1583"/>
      <c r="F129" s="1584"/>
      <c r="G129" s="1583"/>
      <c r="H129" s="1584"/>
      <c r="I129" s="1583"/>
      <c r="J129" s="1584"/>
      <c r="K129" s="3336"/>
      <c r="L129" s="3336"/>
      <c r="M129" s="250"/>
      <c r="N129" s="250"/>
      <c r="O129" s="250"/>
      <c r="P129" s="250"/>
      <c r="Q129" s="250"/>
      <c r="R129" s="250"/>
      <c r="S129" s="250"/>
      <c r="T129" s="250"/>
      <c r="U129" s="250"/>
      <c r="V129" s="250"/>
      <c r="W129" s="250"/>
      <c r="X129" s="250"/>
      <c r="Y129" s="250"/>
      <c r="Z129" s="250"/>
      <c r="AA129" s="250"/>
      <c r="AB129" s="250"/>
      <c r="AC129" s="250"/>
      <c r="AD129" s="250"/>
      <c r="AE129" s="250"/>
      <c r="AF129" s="250"/>
      <c r="AG129" s="250"/>
      <c r="AH129" s="250"/>
      <c r="AI129" s="250"/>
      <c r="AJ129" s="250"/>
      <c r="AK129" s="250"/>
      <c r="AL129" s="250"/>
      <c r="AM129" s="250"/>
      <c r="AN129" s="250"/>
      <c r="AO129" s="250"/>
      <c r="AP129" s="250"/>
      <c r="AQ129" s="250"/>
      <c r="AR129" s="819"/>
    </row>
    <row r="130" spans="1:47" x14ac:dyDescent="0.25">
      <c r="A130" s="7568"/>
      <c r="B130" s="3235" t="s">
        <v>3532</v>
      </c>
      <c r="C130" s="3355"/>
      <c r="D130" s="1788"/>
      <c r="E130" s="1596"/>
      <c r="F130" s="1640"/>
      <c r="G130" s="1596"/>
      <c r="H130" s="1640"/>
      <c r="I130" s="1596"/>
      <c r="J130" s="1640"/>
      <c r="K130" s="3355"/>
      <c r="L130" s="3355"/>
      <c r="M130" s="250"/>
      <c r="N130" s="250"/>
      <c r="O130" s="250"/>
      <c r="P130" s="250"/>
      <c r="Q130" s="250"/>
      <c r="R130" s="250"/>
      <c r="S130" s="250"/>
      <c r="T130" s="250"/>
      <c r="U130" s="250"/>
      <c r="V130" s="250"/>
      <c r="W130" s="250"/>
      <c r="X130" s="250"/>
      <c r="Y130" s="250"/>
      <c r="Z130" s="250"/>
      <c r="AA130" s="250"/>
      <c r="AB130" s="250"/>
      <c r="AC130" s="250"/>
      <c r="AD130" s="250"/>
      <c r="AE130" s="250"/>
      <c r="AF130" s="250"/>
      <c r="AG130" s="250"/>
      <c r="AH130" s="250"/>
      <c r="AI130" s="250"/>
      <c r="AJ130" s="250"/>
      <c r="AK130" s="250"/>
      <c r="AL130" s="250"/>
      <c r="AM130" s="250"/>
      <c r="AN130" s="250"/>
      <c r="AO130" s="250"/>
      <c r="AP130" s="250"/>
      <c r="AQ130" s="250"/>
      <c r="AR130" s="819"/>
    </row>
    <row r="131" spans="1:47" x14ac:dyDescent="0.25">
      <c r="A131" s="7994" t="s">
        <v>3533</v>
      </c>
      <c r="B131" s="3612" t="s">
        <v>2829</v>
      </c>
      <c r="C131" s="5415"/>
      <c r="D131" s="5425"/>
      <c r="E131" s="3808"/>
      <c r="F131" s="3813"/>
      <c r="G131" s="3808"/>
      <c r="H131" s="3813"/>
      <c r="I131" s="3808"/>
      <c r="J131" s="3813"/>
      <c r="K131" s="5415"/>
      <c r="L131" s="5415"/>
      <c r="M131" s="250"/>
      <c r="N131" s="250"/>
      <c r="O131" s="250"/>
      <c r="P131" s="250"/>
      <c r="Q131" s="250"/>
      <c r="R131" s="250"/>
      <c r="S131" s="250"/>
      <c r="T131" s="250"/>
      <c r="U131" s="250"/>
      <c r="V131" s="250"/>
      <c r="W131" s="250"/>
      <c r="X131" s="250"/>
      <c r="Y131" s="250"/>
      <c r="Z131" s="250"/>
      <c r="AA131" s="250"/>
      <c r="AB131" s="250"/>
      <c r="AC131" s="250"/>
      <c r="AD131" s="250"/>
      <c r="AE131" s="250"/>
      <c r="AF131" s="250"/>
      <c r="AG131" s="250"/>
      <c r="AH131" s="250"/>
      <c r="AI131" s="250"/>
      <c r="AJ131" s="250"/>
      <c r="AK131" s="250"/>
      <c r="AL131" s="250"/>
      <c r="AM131" s="250"/>
      <c r="AN131" s="250"/>
      <c r="AO131" s="250"/>
      <c r="AP131" s="250"/>
      <c r="AQ131" s="250"/>
      <c r="AR131" s="819"/>
    </row>
    <row r="132" spans="1:47" x14ac:dyDescent="0.25">
      <c r="A132" s="8040"/>
      <c r="B132" s="3235" t="s">
        <v>3534</v>
      </c>
      <c r="C132" s="3336"/>
      <c r="D132" s="1785"/>
      <c r="E132" s="1583"/>
      <c r="F132" s="1584"/>
      <c r="G132" s="1583"/>
      <c r="H132" s="1584"/>
      <c r="I132" s="1583"/>
      <c r="J132" s="1584"/>
      <c r="K132" s="3336"/>
      <c r="L132" s="3336"/>
      <c r="M132" s="250"/>
      <c r="N132" s="250"/>
      <c r="O132" s="250"/>
      <c r="P132" s="250"/>
      <c r="Q132" s="250"/>
      <c r="R132" s="250"/>
      <c r="S132" s="250"/>
      <c r="T132" s="250"/>
      <c r="U132" s="250"/>
      <c r="V132" s="250"/>
      <c r="W132" s="250"/>
      <c r="X132" s="250"/>
      <c r="Y132" s="250"/>
      <c r="Z132" s="250"/>
      <c r="AA132" s="250"/>
      <c r="AB132" s="250"/>
      <c r="AC132" s="250"/>
      <c r="AD132" s="250"/>
      <c r="AE132" s="250"/>
      <c r="AF132" s="250"/>
      <c r="AG132" s="250"/>
      <c r="AH132" s="250"/>
      <c r="AI132" s="250"/>
      <c r="AJ132" s="250"/>
      <c r="AK132" s="250"/>
      <c r="AL132" s="250"/>
      <c r="AM132" s="250"/>
      <c r="AN132" s="250"/>
      <c r="AO132" s="250"/>
      <c r="AP132" s="250"/>
      <c r="AQ132" s="250"/>
      <c r="AR132" s="819"/>
    </row>
    <row r="133" spans="1:47" x14ac:dyDescent="0.25">
      <c r="A133" s="8040"/>
      <c r="B133" s="3235" t="s">
        <v>3532</v>
      </c>
      <c r="C133" s="3336"/>
      <c r="D133" s="1785"/>
      <c r="E133" s="1583"/>
      <c r="F133" s="1584"/>
      <c r="G133" s="1583"/>
      <c r="H133" s="1584"/>
      <c r="I133" s="1583"/>
      <c r="J133" s="1584"/>
      <c r="K133" s="3336"/>
      <c r="L133" s="3336"/>
      <c r="M133" s="250"/>
      <c r="N133" s="250"/>
      <c r="O133" s="250"/>
      <c r="P133" s="250"/>
      <c r="Q133" s="250"/>
      <c r="R133" s="250"/>
      <c r="S133" s="250"/>
      <c r="T133" s="250"/>
      <c r="U133" s="250"/>
      <c r="V133" s="250"/>
      <c r="W133" s="250"/>
      <c r="X133" s="250"/>
      <c r="Y133" s="250"/>
      <c r="Z133" s="250"/>
      <c r="AA133" s="250"/>
      <c r="AB133" s="250"/>
      <c r="AC133" s="250"/>
      <c r="AD133" s="250"/>
      <c r="AE133" s="250"/>
      <c r="AF133" s="250"/>
      <c r="AG133" s="250"/>
      <c r="AH133" s="250"/>
      <c r="AI133" s="250"/>
      <c r="AJ133" s="250"/>
      <c r="AK133" s="250"/>
      <c r="AL133" s="250"/>
      <c r="AM133" s="250"/>
      <c r="AN133" s="250"/>
      <c r="AO133" s="250"/>
      <c r="AP133" s="250"/>
      <c r="AQ133" s="250"/>
      <c r="AR133" s="819"/>
    </row>
    <row r="134" spans="1:47" x14ac:dyDescent="0.25">
      <c r="A134" s="8040"/>
      <c r="B134" s="469" t="s">
        <v>3535</v>
      </c>
      <c r="C134" s="5429"/>
      <c r="D134" s="835"/>
      <c r="E134" s="5403"/>
      <c r="F134" s="706"/>
      <c r="G134" s="5403"/>
      <c r="H134" s="706"/>
      <c r="I134" s="5403"/>
      <c r="J134" s="706"/>
      <c r="K134" s="5429"/>
      <c r="L134" s="5429"/>
      <c r="M134" s="250"/>
      <c r="N134" s="250"/>
      <c r="O134" s="250"/>
      <c r="P134" s="250"/>
      <c r="Q134" s="250"/>
      <c r="R134" s="250"/>
      <c r="S134" s="250"/>
      <c r="T134" s="250"/>
      <c r="U134" s="250"/>
      <c r="V134" s="250"/>
      <c r="W134" s="250"/>
      <c r="X134" s="250"/>
      <c r="Y134" s="250"/>
      <c r="Z134" s="250"/>
      <c r="AA134" s="250"/>
      <c r="AB134" s="250"/>
      <c r="AC134" s="250"/>
      <c r="AD134" s="250"/>
      <c r="AE134" s="250"/>
      <c r="AF134" s="250"/>
      <c r="AG134" s="250"/>
      <c r="AH134" s="250"/>
      <c r="AI134" s="250"/>
      <c r="AJ134" s="250"/>
      <c r="AK134" s="250"/>
      <c r="AL134" s="250"/>
      <c r="AM134" s="250"/>
      <c r="AN134" s="250"/>
      <c r="AO134" s="250"/>
      <c r="AP134" s="250"/>
      <c r="AQ134" s="250"/>
      <c r="AR134" s="819"/>
    </row>
    <row r="135" spans="1:47" x14ac:dyDescent="0.25">
      <c r="A135" s="8040"/>
      <c r="B135" s="1800" t="s">
        <v>3536</v>
      </c>
      <c r="C135" s="3355"/>
      <c r="D135" s="1788"/>
      <c r="E135" s="1596"/>
      <c r="F135" s="1640"/>
      <c r="G135" s="1596"/>
      <c r="H135" s="1640"/>
      <c r="I135" s="1596"/>
      <c r="J135" s="1640"/>
      <c r="K135" s="3355"/>
      <c r="L135" s="3355"/>
      <c r="M135" s="250"/>
      <c r="N135" s="250"/>
      <c r="O135" s="250"/>
      <c r="P135" s="250"/>
      <c r="Q135" s="250"/>
      <c r="R135" s="250"/>
      <c r="S135" s="250"/>
      <c r="T135" s="250"/>
      <c r="U135" s="250"/>
      <c r="V135" s="250"/>
      <c r="W135" s="250"/>
      <c r="X135" s="250"/>
      <c r="Y135" s="250"/>
      <c r="Z135" s="250"/>
      <c r="AA135" s="250"/>
      <c r="AB135" s="250"/>
      <c r="AC135" s="250"/>
      <c r="AD135" s="250"/>
      <c r="AE135" s="250"/>
      <c r="AF135" s="250"/>
      <c r="AG135" s="250"/>
      <c r="AH135" s="250"/>
      <c r="AI135" s="250"/>
      <c r="AJ135" s="250"/>
      <c r="AK135" s="250"/>
      <c r="AL135" s="250"/>
      <c r="AM135" s="250"/>
      <c r="AN135" s="250"/>
      <c r="AO135" s="250"/>
      <c r="AP135" s="250"/>
      <c r="AQ135" s="250"/>
      <c r="AR135" s="819"/>
    </row>
    <row r="136" spans="1:47" x14ac:dyDescent="0.25">
      <c r="A136" s="8041" t="s">
        <v>3537</v>
      </c>
      <c r="B136" s="3612" t="s">
        <v>3538</v>
      </c>
      <c r="C136" s="5415"/>
      <c r="D136" s="5425"/>
      <c r="E136" s="3808"/>
      <c r="F136" s="3813"/>
      <c r="G136" s="3808"/>
      <c r="H136" s="3813"/>
      <c r="I136" s="3808"/>
      <c r="J136" s="3813"/>
      <c r="K136" s="5415"/>
      <c r="L136" s="5415"/>
      <c r="M136" s="250"/>
      <c r="N136" s="250"/>
      <c r="O136" s="250"/>
      <c r="P136" s="250"/>
      <c r="Q136" s="250"/>
      <c r="R136" s="250"/>
      <c r="S136" s="250"/>
      <c r="T136" s="250"/>
      <c r="U136" s="250"/>
      <c r="V136" s="250"/>
      <c r="W136" s="250"/>
      <c r="X136" s="250"/>
      <c r="Y136" s="250"/>
      <c r="Z136" s="250"/>
      <c r="AA136" s="250"/>
      <c r="AB136" s="250"/>
      <c r="AC136" s="250"/>
      <c r="AD136" s="250"/>
      <c r="AE136" s="250"/>
      <c r="AF136" s="250"/>
      <c r="AG136" s="250"/>
      <c r="AH136" s="250"/>
      <c r="AI136" s="250"/>
      <c r="AJ136" s="250"/>
      <c r="AK136" s="250"/>
      <c r="AL136" s="250"/>
      <c r="AM136" s="250"/>
      <c r="AN136" s="250"/>
      <c r="AO136" s="250"/>
      <c r="AP136" s="250"/>
      <c r="AQ136" s="250"/>
      <c r="AR136" s="819"/>
    </row>
    <row r="137" spans="1:47" x14ac:dyDescent="0.25">
      <c r="A137" s="6884"/>
      <c r="B137" s="3235" t="s">
        <v>3534</v>
      </c>
      <c r="C137" s="3336"/>
      <c r="D137" s="1785"/>
      <c r="E137" s="1583"/>
      <c r="F137" s="1584"/>
      <c r="G137" s="1583"/>
      <c r="H137" s="1584"/>
      <c r="I137" s="1583"/>
      <c r="J137" s="1584"/>
      <c r="K137" s="3336"/>
      <c r="L137" s="3336"/>
      <c r="M137" s="250"/>
      <c r="N137" s="250"/>
      <c r="O137" s="250"/>
      <c r="P137" s="250"/>
      <c r="Q137" s="250"/>
      <c r="R137" s="250"/>
      <c r="S137" s="250"/>
      <c r="T137" s="250"/>
      <c r="U137" s="250"/>
      <c r="V137" s="250"/>
      <c r="W137" s="250"/>
      <c r="X137" s="250"/>
      <c r="Y137" s="250"/>
      <c r="Z137" s="250"/>
      <c r="AA137" s="250"/>
      <c r="AB137" s="250"/>
      <c r="AC137" s="250"/>
      <c r="AD137" s="250"/>
      <c r="AE137" s="250"/>
      <c r="AF137" s="250"/>
      <c r="AG137" s="250"/>
      <c r="AH137" s="250"/>
      <c r="AI137" s="250"/>
      <c r="AJ137" s="250"/>
      <c r="AK137" s="250"/>
      <c r="AL137" s="250"/>
      <c r="AM137" s="250"/>
      <c r="AN137" s="250"/>
      <c r="AO137" s="250"/>
      <c r="AP137" s="250"/>
      <c r="AQ137" s="250"/>
      <c r="AR137" s="819"/>
    </row>
    <row r="138" spans="1:47" x14ac:dyDescent="0.25">
      <c r="A138" s="6884"/>
      <c r="B138" s="3235" t="s">
        <v>3532</v>
      </c>
      <c r="C138" s="3336"/>
      <c r="D138" s="1785"/>
      <c r="E138" s="1583"/>
      <c r="F138" s="1584"/>
      <c r="G138" s="1583"/>
      <c r="H138" s="1584"/>
      <c r="I138" s="1583"/>
      <c r="J138" s="1584"/>
      <c r="K138" s="3336"/>
      <c r="L138" s="3336"/>
      <c r="M138" s="250"/>
      <c r="N138" s="250"/>
      <c r="O138" s="250"/>
      <c r="P138" s="250"/>
      <c r="Q138" s="250"/>
      <c r="R138" s="250"/>
      <c r="S138" s="250"/>
      <c r="T138" s="250"/>
      <c r="U138" s="250"/>
      <c r="V138" s="250"/>
      <c r="W138" s="250"/>
      <c r="X138" s="250"/>
      <c r="Y138" s="250"/>
      <c r="Z138" s="250"/>
      <c r="AA138" s="250"/>
      <c r="AB138" s="250"/>
      <c r="AC138" s="250"/>
      <c r="AD138" s="250"/>
      <c r="AE138" s="250"/>
      <c r="AF138" s="250"/>
      <c r="AG138" s="250"/>
      <c r="AH138" s="250"/>
      <c r="AI138" s="250"/>
      <c r="AJ138" s="250"/>
      <c r="AK138" s="250"/>
      <c r="AL138" s="250"/>
      <c r="AM138" s="250"/>
      <c r="AN138" s="250"/>
      <c r="AO138" s="250"/>
      <c r="AP138" s="250"/>
      <c r="AQ138" s="250"/>
      <c r="AR138" s="819"/>
    </row>
    <row r="139" spans="1:47" x14ac:dyDescent="0.25">
      <c r="A139" s="6884"/>
      <c r="B139" s="469" t="s">
        <v>3539</v>
      </c>
      <c r="C139" s="3336"/>
      <c r="D139" s="1785"/>
      <c r="E139" s="1583"/>
      <c r="F139" s="1584"/>
      <c r="G139" s="1583"/>
      <c r="H139" s="1584"/>
      <c r="I139" s="1583"/>
      <c r="J139" s="1584"/>
      <c r="K139" s="3336"/>
      <c r="L139" s="3336"/>
      <c r="M139" s="250"/>
      <c r="N139" s="250"/>
      <c r="O139" s="250"/>
      <c r="P139" s="250"/>
      <c r="Q139" s="250"/>
      <c r="R139" s="250"/>
      <c r="S139" s="250"/>
      <c r="T139" s="250"/>
      <c r="U139" s="250"/>
      <c r="V139" s="250"/>
      <c r="W139" s="250"/>
      <c r="X139" s="250"/>
      <c r="Y139" s="250"/>
      <c r="Z139" s="250"/>
      <c r="AA139" s="250"/>
      <c r="AB139" s="250"/>
      <c r="AC139" s="250"/>
      <c r="AD139" s="250"/>
      <c r="AE139" s="250"/>
      <c r="AF139" s="250"/>
      <c r="AG139" s="250"/>
      <c r="AH139" s="250"/>
      <c r="AI139" s="250"/>
      <c r="AJ139" s="250"/>
      <c r="AK139" s="250"/>
      <c r="AL139" s="250"/>
      <c r="AM139" s="250"/>
      <c r="AN139" s="250"/>
      <c r="AO139" s="250"/>
      <c r="AP139" s="250"/>
      <c r="AQ139" s="250"/>
      <c r="AR139" s="819"/>
    </row>
    <row r="140" spans="1:47" x14ac:dyDescent="0.25">
      <c r="A140" s="6884"/>
      <c r="B140" s="469" t="s">
        <v>3535</v>
      </c>
      <c r="C140" s="3336"/>
      <c r="D140" s="1785"/>
      <c r="E140" s="1583"/>
      <c r="F140" s="1584"/>
      <c r="G140" s="1583"/>
      <c r="H140" s="1584"/>
      <c r="I140" s="1583"/>
      <c r="J140" s="1584"/>
      <c r="K140" s="3336"/>
      <c r="L140" s="3336"/>
      <c r="M140" s="250"/>
      <c r="N140" s="250"/>
      <c r="O140" s="250"/>
      <c r="P140" s="250"/>
      <c r="Q140" s="250"/>
      <c r="R140" s="250"/>
      <c r="S140" s="250"/>
      <c r="T140" s="250"/>
      <c r="U140" s="250"/>
      <c r="V140" s="250"/>
      <c r="W140" s="250"/>
      <c r="X140" s="250"/>
      <c r="Y140" s="250"/>
      <c r="Z140" s="250"/>
      <c r="AA140" s="250"/>
      <c r="AB140" s="250"/>
      <c r="AC140" s="250"/>
      <c r="AD140" s="250"/>
      <c r="AE140" s="250"/>
      <c r="AF140" s="250"/>
      <c r="AG140" s="250"/>
      <c r="AH140" s="250"/>
      <c r="AI140" s="250"/>
      <c r="AJ140" s="250"/>
      <c r="AK140" s="250"/>
      <c r="AL140" s="250"/>
      <c r="AM140" s="250"/>
      <c r="AN140" s="250"/>
      <c r="AO140" s="250"/>
      <c r="AP140" s="250"/>
      <c r="AQ140" s="250"/>
      <c r="AR140" s="819"/>
    </row>
    <row r="141" spans="1:47" x14ac:dyDescent="0.25">
      <c r="A141" s="7568"/>
      <c r="B141" s="1800" t="s">
        <v>3536</v>
      </c>
      <c r="C141" s="836"/>
      <c r="D141" s="1488"/>
      <c r="E141" s="267"/>
      <c r="F141" s="987"/>
      <c r="G141" s="267"/>
      <c r="H141" s="987"/>
      <c r="I141" s="267"/>
      <c r="J141" s="987"/>
      <c r="K141" s="836"/>
      <c r="L141" s="836"/>
      <c r="M141" s="250"/>
      <c r="N141" s="250"/>
      <c r="O141" s="250"/>
      <c r="P141" s="250"/>
      <c r="Q141" s="250"/>
      <c r="R141" s="250"/>
      <c r="S141" s="250"/>
      <c r="T141" s="250"/>
      <c r="U141" s="250"/>
      <c r="V141" s="250"/>
      <c r="W141" s="250"/>
      <c r="X141" s="250"/>
      <c r="Y141" s="250"/>
      <c r="Z141" s="250"/>
      <c r="AA141" s="250"/>
      <c r="AB141" s="250"/>
      <c r="AC141" s="250"/>
      <c r="AD141" s="250"/>
      <c r="AE141" s="250"/>
      <c r="AF141" s="250"/>
      <c r="AG141" s="250"/>
      <c r="AH141" s="250"/>
      <c r="AI141" s="250"/>
      <c r="AJ141" s="250"/>
      <c r="AK141" s="250"/>
      <c r="AL141" s="250"/>
      <c r="AM141" s="250"/>
      <c r="AN141" s="250"/>
      <c r="AO141" s="250"/>
      <c r="AP141" s="250"/>
      <c r="AQ141" s="250"/>
      <c r="AR141" s="819"/>
    </row>
    <row r="142" spans="1:47" x14ac:dyDescent="0.25">
      <c r="A142" s="5430" t="s">
        <v>3540</v>
      </c>
      <c r="B142" s="5431" t="s">
        <v>3531</v>
      </c>
      <c r="C142" s="5432"/>
      <c r="D142" s="5433"/>
      <c r="E142" s="5434"/>
      <c r="F142" s="5116"/>
      <c r="G142" s="5434"/>
      <c r="H142" s="5116"/>
      <c r="I142" s="5434"/>
      <c r="J142" s="5116"/>
      <c r="K142" s="5432"/>
      <c r="L142" s="5432"/>
      <c r="M142" s="250"/>
      <c r="N142" s="250"/>
      <c r="O142" s="250"/>
      <c r="P142" s="250"/>
      <c r="Q142" s="250"/>
      <c r="R142" s="250"/>
      <c r="S142" s="250"/>
      <c r="T142" s="250"/>
      <c r="U142" s="250"/>
      <c r="V142" s="250"/>
      <c r="W142" s="250"/>
      <c r="X142" s="250"/>
      <c r="Y142" s="250"/>
      <c r="Z142" s="250"/>
      <c r="AA142" s="250"/>
      <c r="AB142" s="250"/>
      <c r="AC142" s="250"/>
      <c r="AD142" s="250"/>
      <c r="AE142" s="250"/>
      <c r="AF142" s="250"/>
      <c r="AG142" s="250"/>
      <c r="AH142" s="250"/>
      <c r="AI142" s="250"/>
      <c r="AJ142" s="250"/>
      <c r="AK142" s="250"/>
      <c r="AL142" s="250"/>
      <c r="AM142" s="250"/>
      <c r="AN142" s="250"/>
      <c r="AO142" s="250"/>
      <c r="AP142" s="250"/>
      <c r="AQ142" s="250"/>
      <c r="AR142" s="819"/>
    </row>
    <row r="143" spans="1:47" x14ac:dyDescent="0.25">
      <c r="A143" s="253" t="s">
        <v>3541</v>
      </c>
      <c r="B143" s="245"/>
      <c r="C143" s="245"/>
      <c r="D143" s="249"/>
      <c r="E143" s="249"/>
      <c r="F143" s="249"/>
      <c r="G143" s="249"/>
      <c r="H143" s="249"/>
      <c r="I143" s="249"/>
      <c r="J143" s="249"/>
      <c r="K143" s="249"/>
      <c r="L143" s="249"/>
      <c r="M143" s="249"/>
      <c r="N143" s="249"/>
      <c r="O143" s="250"/>
      <c r="P143" s="250"/>
      <c r="Q143" s="250"/>
      <c r="R143" s="250"/>
      <c r="S143" s="250"/>
      <c r="T143" s="250"/>
      <c r="U143" s="250"/>
      <c r="V143" s="250"/>
      <c r="W143" s="250"/>
      <c r="X143" s="250"/>
      <c r="Y143" s="250"/>
      <c r="Z143" s="250"/>
      <c r="AA143" s="250"/>
      <c r="AB143" s="250"/>
      <c r="AC143" s="250"/>
      <c r="AD143" s="250"/>
      <c r="AE143" s="250"/>
      <c r="AF143" s="250"/>
      <c r="AG143" s="250"/>
      <c r="AH143" s="250"/>
      <c r="AI143" s="250"/>
      <c r="AJ143" s="250"/>
      <c r="AK143" s="250"/>
      <c r="AL143" s="250"/>
      <c r="AM143" s="250"/>
      <c r="AN143" s="250"/>
      <c r="AO143" s="250"/>
      <c r="AP143" s="250"/>
      <c r="AQ143" s="250"/>
      <c r="AR143" s="250"/>
      <c r="AS143" s="250"/>
      <c r="AT143" s="245"/>
      <c r="AU143" s="246"/>
    </row>
    <row r="144" spans="1:47" x14ac:dyDescent="0.25">
      <c r="A144" s="273" t="s">
        <v>3542</v>
      </c>
      <c r="B144" s="463"/>
      <c r="C144" s="249"/>
      <c r="D144" s="837"/>
      <c r="E144" s="5435"/>
      <c r="F144" s="837"/>
      <c r="G144" s="5435"/>
      <c r="H144" s="5435"/>
      <c r="I144" s="837"/>
      <c r="J144" s="5436"/>
      <c r="K144" s="5436"/>
      <c r="L144" s="5436"/>
      <c r="M144" s="5436"/>
      <c r="N144" s="5436"/>
      <c r="O144" s="5437"/>
      <c r="P144" s="5437"/>
      <c r="Q144" s="5437"/>
      <c r="R144" s="5438"/>
      <c r="S144" s="277"/>
      <c r="T144" s="5437"/>
      <c r="U144" s="5437"/>
      <c r="V144" s="5438"/>
      <c r="W144" s="5438"/>
      <c r="X144" s="277"/>
      <c r="Y144" s="5437"/>
      <c r="Z144" s="5438"/>
      <c r="AA144" s="5438"/>
      <c r="AB144" s="277"/>
      <c r="AC144" s="5437"/>
      <c r="AD144" s="5437"/>
      <c r="AE144" s="5437"/>
      <c r="AF144" s="5437"/>
      <c r="AG144" s="5438"/>
      <c r="AH144" s="5439"/>
      <c r="AI144" s="277"/>
      <c r="AJ144" s="5438"/>
      <c r="AK144" s="5438"/>
      <c r="AL144" s="5438"/>
      <c r="AM144" s="5438"/>
      <c r="AN144" s="5438"/>
      <c r="AO144" s="5439"/>
      <c r="AP144" s="277"/>
      <c r="AQ144" s="5438"/>
      <c r="AR144" s="5438"/>
      <c r="AS144" s="5438"/>
      <c r="AT144" s="246"/>
      <c r="AU144" s="246"/>
    </row>
    <row r="145" spans="1:24" x14ac:dyDescent="0.25">
      <c r="A145" s="8037" t="s">
        <v>772</v>
      </c>
      <c r="B145" s="7742" t="s">
        <v>49</v>
      </c>
      <c r="C145" s="8025" t="s">
        <v>453</v>
      </c>
      <c r="D145" s="8016"/>
      <c r="E145" s="8016"/>
      <c r="F145" s="8016"/>
      <c r="G145" s="8016"/>
      <c r="H145" s="8016"/>
      <c r="I145" s="8016"/>
      <c r="J145" s="8016"/>
      <c r="K145" s="8016"/>
      <c r="L145" s="8016"/>
      <c r="M145" s="8016"/>
      <c r="N145" s="8016"/>
      <c r="O145" s="8016"/>
      <c r="P145" s="8016"/>
      <c r="Q145" s="8016"/>
      <c r="R145" s="8016"/>
      <c r="S145" s="8043"/>
      <c r="T145" s="8015" t="s">
        <v>3543</v>
      </c>
      <c r="U145" s="8015"/>
      <c r="V145" s="7996"/>
      <c r="W145" s="270"/>
      <c r="X145" s="270"/>
    </row>
    <row r="146" spans="1:24" x14ac:dyDescent="0.25">
      <c r="A146" s="8042"/>
      <c r="B146" s="6664"/>
      <c r="C146" s="8047" t="s">
        <v>965</v>
      </c>
      <c r="D146" s="8049" t="s">
        <v>597</v>
      </c>
      <c r="E146" s="8049" t="s">
        <v>598</v>
      </c>
      <c r="F146" s="8049" t="s">
        <v>3544</v>
      </c>
      <c r="G146" s="8044" t="s">
        <v>3432</v>
      </c>
      <c r="H146" s="8044" t="s">
        <v>3433</v>
      </c>
      <c r="I146" s="8044" t="s">
        <v>3434</v>
      </c>
      <c r="J146" s="8044" t="s">
        <v>74</v>
      </c>
      <c r="K146" s="8044" t="s">
        <v>75</v>
      </c>
      <c r="L146" s="8044" t="s">
        <v>3435</v>
      </c>
      <c r="M146" s="8044" t="s">
        <v>77</v>
      </c>
      <c r="N146" s="8044" t="s">
        <v>78</v>
      </c>
      <c r="O146" s="8044" t="s">
        <v>79</v>
      </c>
      <c r="P146" s="8044" t="s">
        <v>80</v>
      </c>
      <c r="Q146" s="8044" t="s">
        <v>81</v>
      </c>
      <c r="R146" s="8044" t="s">
        <v>82</v>
      </c>
      <c r="S146" s="8063" t="s">
        <v>83</v>
      </c>
      <c r="T146" s="7920" t="s">
        <v>3545</v>
      </c>
      <c r="U146" s="8006" t="s">
        <v>3546</v>
      </c>
      <c r="V146" s="8050"/>
      <c r="W146" s="5440"/>
      <c r="X146" s="270"/>
    </row>
    <row r="147" spans="1:24" ht="31.5" x14ac:dyDescent="0.25">
      <c r="A147" s="8038"/>
      <c r="B147" s="7422"/>
      <c r="C147" s="8048"/>
      <c r="D147" s="7290"/>
      <c r="E147" s="7290"/>
      <c r="F147" s="7290"/>
      <c r="G147" s="7290"/>
      <c r="H147" s="7290"/>
      <c r="I147" s="7290"/>
      <c r="J147" s="7290"/>
      <c r="K147" s="7290"/>
      <c r="L147" s="7290"/>
      <c r="M147" s="7290"/>
      <c r="N147" s="7290"/>
      <c r="O147" s="7290"/>
      <c r="P147" s="7290"/>
      <c r="Q147" s="7290"/>
      <c r="R147" s="7290"/>
      <c r="S147" s="8064"/>
      <c r="T147" s="8065"/>
      <c r="U147" s="5391" t="s">
        <v>3547</v>
      </c>
      <c r="V147" s="5331" t="s">
        <v>3548</v>
      </c>
      <c r="W147" s="270"/>
      <c r="X147" s="270"/>
    </row>
    <row r="148" spans="1:24" x14ac:dyDescent="0.25">
      <c r="A148" s="5441" t="s">
        <v>3450</v>
      </c>
      <c r="B148" s="3904">
        <f>SUM(C148:S148)</f>
        <v>0</v>
      </c>
      <c r="C148" s="1583"/>
      <c r="D148" s="1674"/>
      <c r="E148" s="1674"/>
      <c r="F148" s="1674"/>
      <c r="G148" s="1674"/>
      <c r="H148" s="1674"/>
      <c r="I148" s="1674"/>
      <c r="J148" s="1674"/>
      <c r="K148" s="1674"/>
      <c r="L148" s="1674"/>
      <c r="M148" s="1674"/>
      <c r="N148" s="1674"/>
      <c r="O148" s="1674"/>
      <c r="P148" s="1674"/>
      <c r="Q148" s="1674"/>
      <c r="R148" s="1674"/>
      <c r="S148" s="1679"/>
      <c r="T148" s="1594"/>
      <c r="U148" s="1585"/>
      <c r="V148" s="1584"/>
      <c r="W148" s="427"/>
      <c r="X148" s="277"/>
    </row>
    <row r="149" spans="1:24" x14ac:dyDescent="0.25">
      <c r="A149" s="5402" t="s">
        <v>3440</v>
      </c>
      <c r="B149" s="3851">
        <f t="shared" ref="B149:B176" si="4">SUM(C149:S149)</f>
        <v>0</v>
      </c>
      <c r="C149" s="1583"/>
      <c r="D149" s="1674"/>
      <c r="E149" s="1674"/>
      <c r="F149" s="1674"/>
      <c r="G149" s="1674"/>
      <c r="H149" s="1674"/>
      <c r="I149" s="1674"/>
      <c r="J149" s="1674"/>
      <c r="K149" s="1674"/>
      <c r="L149" s="1674"/>
      <c r="M149" s="1674"/>
      <c r="N149" s="1674"/>
      <c r="O149" s="1674"/>
      <c r="P149" s="1674"/>
      <c r="Q149" s="1674"/>
      <c r="R149" s="1674"/>
      <c r="S149" s="1679"/>
      <c r="T149" s="1594"/>
      <c r="U149" s="1585"/>
      <c r="V149" s="1584"/>
      <c r="W149" s="427"/>
      <c r="X149" s="277"/>
    </row>
    <row r="150" spans="1:24" x14ac:dyDescent="0.25">
      <c r="A150" s="5386" t="s">
        <v>3459</v>
      </c>
      <c r="B150" s="604">
        <f t="shared" si="4"/>
        <v>0</v>
      </c>
      <c r="C150" s="266"/>
      <c r="D150" s="148"/>
      <c r="E150" s="148"/>
      <c r="F150" s="148"/>
      <c r="G150" s="148"/>
      <c r="H150" s="148"/>
      <c r="I150" s="148"/>
      <c r="J150" s="148"/>
      <c r="K150" s="148"/>
      <c r="L150" s="148"/>
      <c r="M150" s="148"/>
      <c r="N150" s="148"/>
      <c r="O150" s="148"/>
      <c r="P150" s="148"/>
      <c r="Q150" s="148"/>
      <c r="R150" s="148"/>
      <c r="S150" s="149"/>
      <c r="T150" s="304"/>
      <c r="U150" s="255"/>
      <c r="V150" s="1222"/>
      <c r="W150" s="427"/>
      <c r="X150" s="277"/>
    </row>
    <row r="151" spans="1:24" x14ac:dyDescent="0.25">
      <c r="A151" s="5386" t="s">
        <v>3460</v>
      </c>
      <c r="B151" s="3967">
        <f t="shared" si="4"/>
        <v>0</v>
      </c>
      <c r="C151" s="1583"/>
      <c r="D151" s="1674"/>
      <c r="E151" s="1674"/>
      <c r="F151" s="1674"/>
      <c r="G151" s="1674"/>
      <c r="H151" s="1674"/>
      <c r="I151" s="1674"/>
      <c r="J151" s="1674"/>
      <c r="K151" s="1674"/>
      <c r="L151" s="1674"/>
      <c r="M151" s="1674"/>
      <c r="N151" s="1674"/>
      <c r="O151" s="1674"/>
      <c r="P151" s="1674"/>
      <c r="Q151" s="1674"/>
      <c r="R151" s="1674"/>
      <c r="S151" s="1679"/>
      <c r="T151" s="1594"/>
      <c r="U151" s="1585"/>
      <c r="V151" s="1584"/>
      <c r="W151" s="427"/>
      <c r="X151" s="270"/>
    </row>
    <row r="152" spans="1:24" x14ac:dyDescent="0.25">
      <c r="A152" s="5386" t="s">
        <v>3461</v>
      </c>
      <c r="B152" s="3967">
        <f t="shared" si="4"/>
        <v>0</v>
      </c>
      <c r="C152" s="1583"/>
      <c r="D152" s="1674"/>
      <c r="E152" s="1674"/>
      <c r="F152" s="1674"/>
      <c r="G152" s="1674"/>
      <c r="H152" s="1674"/>
      <c r="I152" s="1674"/>
      <c r="J152" s="1674"/>
      <c r="K152" s="1674"/>
      <c r="L152" s="1674"/>
      <c r="M152" s="1674"/>
      <c r="N152" s="1674"/>
      <c r="O152" s="1674"/>
      <c r="P152" s="1674"/>
      <c r="Q152" s="1674"/>
      <c r="R152" s="1674"/>
      <c r="S152" s="1679"/>
      <c r="T152" s="1594"/>
      <c r="U152" s="1585"/>
      <c r="V152" s="1584"/>
      <c r="W152" s="427"/>
      <c r="X152" s="838"/>
    </row>
    <row r="153" spans="1:24" x14ac:dyDescent="0.25">
      <c r="A153" s="5386" t="s">
        <v>3549</v>
      </c>
      <c r="B153" s="3967">
        <f t="shared" si="4"/>
        <v>0</v>
      </c>
      <c r="C153" s="1583"/>
      <c r="D153" s="1674"/>
      <c r="E153" s="1674"/>
      <c r="F153" s="1674"/>
      <c r="G153" s="1674"/>
      <c r="H153" s="1674"/>
      <c r="I153" s="1674"/>
      <c r="J153" s="1674"/>
      <c r="K153" s="1674"/>
      <c r="L153" s="1674"/>
      <c r="M153" s="1674"/>
      <c r="N153" s="1674"/>
      <c r="O153" s="1674"/>
      <c r="P153" s="1674"/>
      <c r="Q153" s="1674"/>
      <c r="R153" s="1674"/>
      <c r="S153" s="1679"/>
      <c r="T153" s="1594"/>
      <c r="U153" s="1585"/>
      <c r="V153" s="1584"/>
      <c r="W153" s="427"/>
      <c r="X153" s="838"/>
    </row>
    <row r="154" spans="1:24" x14ac:dyDescent="0.25">
      <c r="A154" s="5386" t="s">
        <v>3550</v>
      </c>
      <c r="B154" s="3967">
        <f t="shared" si="4"/>
        <v>0</v>
      </c>
      <c r="C154" s="1583"/>
      <c r="D154" s="1674"/>
      <c r="E154" s="1674"/>
      <c r="F154" s="1674"/>
      <c r="G154" s="1674"/>
      <c r="H154" s="1674"/>
      <c r="I154" s="1674"/>
      <c r="J154" s="1674"/>
      <c r="K154" s="1674"/>
      <c r="L154" s="1674"/>
      <c r="M154" s="1674"/>
      <c r="N154" s="1674"/>
      <c r="O154" s="1674"/>
      <c r="P154" s="1674"/>
      <c r="Q154" s="1674"/>
      <c r="R154" s="1674"/>
      <c r="S154" s="1679"/>
      <c r="T154" s="1594"/>
      <c r="U154" s="1585"/>
      <c r="V154" s="1584"/>
      <c r="W154" s="427"/>
      <c r="X154" s="838"/>
    </row>
    <row r="155" spans="1:24" x14ac:dyDescent="0.25">
      <c r="A155" s="5386" t="s">
        <v>3465</v>
      </c>
      <c r="B155" s="3967">
        <f t="shared" si="4"/>
        <v>0</v>
      </c>
      <c r="C155" s="1583"/>
      <c r="D155" s="1674"/>
      <c r="E155" s="1674"/>
      <c r="F155" s="1674"/>
      <c r="G155" s="1674"/>
      <c r="H155" s="1674"/>
      <c r="I155" s="1674"/>
      <c r="J155" s="1674"/>
      <c r="K155" s="1674"/>
      <c r="L155" s="1674"/>
      <c r="M155" s="1674"/>
      <c r="N155" s="1674"/>
      <c r="O155" s="1674"/>
      <c r="P155" s="1674"/>
      <c r="Q155" s="1674"/>
      <c r="R155" s="1674"/>
      <c r="S155" s="1679"/>
      <c r="T155" s="1594"/>
      <c r="U155" s="1585"/>
      <c r="V155" s="1584"/>
      <c r="W155" s="427"/>
      <c r="X155" s="838"/>
    </row>
    <row r="156" spans="1:24" x14ac:dyDescent="0.25">
      <c r="A156" s="5386" t="s">
        <v>3551</v>
      </c>
      <c r="B156" s="3967">
        <f t="shared" si="4"/>
        <v>0</v>
      </c>
      <c r="C156" s="1583"/>
      <c r="D156" s="1674"/>
      <c r="E156" s="1674"/>
      <c r="F156" s="1674"/>
      <c r="G156" s="1674"/>
      <c r="H156" s="1674"/>
      <c r="I156" s="1674"/>
      <c r="J156" s="1674"/>
      <c r="K156" s="1674"/>
      <c r="L156" s="1674"/>
      <c r="M156" s="1674"/>
      <c r="N156" s="1674"/>
      <c r="O156" s="1674"/>
      <c r="P156" s="1674"/>
      <c r="Q156" s="1674"/>
      <c r="R156" s="1674"/>
      <c r="S156" s="1679"/>
      <c r="T156" s="1594"/>
      <c r="U156" s="1585"/>
      <c r="V156" s="1584"/>
      <c r="W156" s="427"/>
      <c r="X156" s="838"/>
    </row>
    <row r="157" spans="1:24" x14ac:dyDescent="0.25">
      <c r="A157" s="5386" t="s">
        <v>3552</v>
      </c>
      <c r="B157" s="3967">
        <f t="shared" si="4"/>
        <v>0</v>
      </c>
      <c r="C157" s="1583"/>
      <c r="D157" s="1674"/>
      <c r="E157" s="1674"/>
      <c r="F157" s="1674"/>
      <c r="G157" s="1674"/>
      <c r="H157" s="1674"/>
      <c r="I157" s="1674"/>
      <c r="J157" s="1674"/>
      <c r="K157" s="1674"/>
      <c r="L157" s="1674"/>
      <c r="M157" s="1674"/>
      <c r="N157" s="1674"/>
      <c r="O157" s="1674"/>
      <c r="P157" s="1674"/>
      <c r="Q157" s="1674"/>
      <c r="R157" s="1674"/>
      <c r="S157" s="1679"/>
      <c r="T157" s="1594"/>
      <c r="U157" s="1585"/>
      <c r="V157" s="1584"/>
      <c r="W157" s="427"/>
      <c r="X157" s="838"/>
    </row>
    <row r="158" spans="1:24" x14ac:dyDescent="0.25">
      <c r="A158" s="5386" t="s">
        <v>3553</v>
      </c>
      <c r="B158" s="3967">
        <f t="shared" si="4"/>
        <v>0</v>
      </c>
      <c r="C158" s="1583"/>
      <c r="D158" s="1674"/>
      <c r="E158" s="1674"/>
      <c r="F158" s="1674"/>
      <c r="G158" s="1674"/>
      <c r="H158" s="1674"/>
      <c r="I158" s="1674"/>
      <c r="J158" s="1674"/>
      <c r="K158" s="1674"/>
      <c r="L158" s="1674"/>
      <c r="M158" s="1674"/>
      <c r="N158" s="1674"/>
      <c r="O158" s="1674"/>
      <c r="P158" s="1674"/>
      <c r="Q158" s="1674"/>
      <c r="R158" s="1674"/>
      <c r="S158" s="1679"/>
      <c r="T158" s="1594"/>
      <c r="U158" s="1585"/>
      <c r="V158" s="1584"/>
      <c r="W158" s="427"/>
      <c r="X158" s="270"/>
    </row>
    <row r="159" spans="1:24" x14ac:dyDescent="0.25">
      <c r="A159" s="5386" t="s">
        <v>3554</v>
      </c>
      <c r="B159" s="3967">
        <f t="shared" si="4"/>
        <v>0</v>
      </c>
      <c r="C159" s="1583"/>
      <c r="D159" s="1674"/>
      <c r="E159" s="1674"/>
      <c r="F159" s="1674"/>
      <c r="G159" s="1674"/>
      <c r="H159" s="1674"/>
      <c r="I159" s="1674"/>
      <c r="J159" s="1674"/>
      <c r="K159" s="1674"/>
      <c r="L159" s="1674"/>
      <c r="M159" s="1674"/>
      <c r="N159" s="1674"/>
      <c r="O159" s="1674"/>
      <c r="P159" s="1674"/>
      <c r="Q159" s="1674"/>
      <c r="R159" s="1674"/>
      <c r="S159" s="1679"/>
      <c r="T159" s="1594"/>
      <c r="U159" s="1585"/>
      <c r="V159" s="1584"/>
      <c r="W159" s="427"/>
      <c r="X159" s="270"/>
    </row>
    <row r="160" spans="1:24" x14ac:dyDescent="0.25">
      <c r="A160" s="5386" t="s">
        <v>3555</v>
      </c>
      <c r="B160" s="3967">
        <f t="shared" si="4"/>
        <v>0</v>
      </c>
      <c r="C160" s="1583"/>
      <c r="D160" s="1674"/>
      <c r="E160" s="1674"/>
      <c r="F160" s="1674"/>
      <c r="G160" s="1674"/>
      <c r="H160" s="1674"/>
      <c r="I160" s="1674"/>
      <c r="J160" s="1674"/>
      <c r="K160" s="1674"/>
      <c r="L160" s="1674"/>
      <c r="M160" s="1674"/>
      <c r="N160" s="1674"/>
      <c r="O160" s="1674"/>
      <c r="P160" s="1674"/>
      <c r="Q160" s="1674"/>
      <c r="R160" s="1674"/>
      <c r="S160" s="1679"/>
      <c r="T160" s="1594"/>
      <c r="U160" s="1585"/>
      <c r="V160" s="1584"/>
      <c r="W160" s="427"/>
      <c r="X160" s="270"/>
    </row>
    <row r="161" spans="1:24" x14ac:dyDescent="0.25">
      <c r="A161" s="5386" t="s">
        <v>3469</v>
      </c>
      <c r="B161" s="3967">
        <f t="shared" si="4"/>
        <v>0</v>
      </c>
      <c r="C161" s="1583"/>
      <c r="D161" s="1674"/>
      <c r="E161" s="1674"/>
      <c r="F161" s="1674"/>
      <c r="G161" s="1674"/>
      <c r="H161" s="1674"/>
      <c r="I161" s="1674"/>
      <c r="J161" s="1674"/>
      <c r="K161" s="1674"/>
      <c r="L161" s="1674"/>
      <c r="M161" s="1674"/>
      <c r="N161" s="1674"/>
      <c r="O161" s="1674"/>
      <c r="P161" s="1674"/>
      <c r="Q161" s="1674"/>
      <c r="R161" s="1674"/>
      <c r="S161" s="1679"/>
      <c r="T161" s="1594"/>
      <c r="U161" s="1585"/>
      <c r="V161" s="1584"/>
      <c r="W161" s="427"/>
      <c r="X161" s="270"/>
    </row>
    <row r="162" spans="1:24" x14ac:dyDescent="0.25">
      <c r="A162" s="5386" t="s">
        <v>3556</v>
      </c>
      <c r="B162" s="3967">
        <f t="shared" si="4"/>
        <v>0</v>
      </c>
      <c r="C162" s="1583"/>
      <c r="D162" s="1674"/>
      <c r="E162" s="1674"/>
      <c r="F162" s="1674"/>
      <c r="G162" s="1674"/>
      <c r="H162" s="1674"/>
      <c r="I162" s="1674"/>
      <c r="J162" s="1674"/>
      <c r="K162" s="1674"/>
      <c r="L162" s="1674"/>
      <c r="M162" s="1674"/>
      <c r="N162" s="1674"/>
      <c r="O162" s="1674"/>
      <c r="P162" s="1674"/>
      <c r="Q162" s="1674"/>
      <c r="R162" s="1674"/>
      <c r="S162" s="1679"/>
      <c r="T162" s="1594"/>
      <c r="U162" s="1585"/>
      <c r="V162" s="1584"/>
      <c r="W162" s="427"/>
      <c r="X162" s="270"/>
    </row>
    <row r="163" spans="1:24" x14ac:dyDescent="0.25">
      <c r="A163" s="5386" t="s">
        <v>3557</v>
      </c>
      <c r="B163" s="3967">
        <f t="shared" si="4"/>
        <v>0</v>
      </c>
      <c r="C163" s="1583"/>
      <c r="D163" s="1674"/>
      <c r="E163" s="1674"/>
      <c r="F163" s="1674"/>
      <c r="G163" s="1674"/>
      <c r="H163" s="1674"/>
      <c r="I163" s="1674"/>
      <c r="J163" s="1674"/>
      <c r="K163" s="1674"/>
      <c r="L163" s="1674"/>
      <c r="M163" s="1674"/>
      <c r="N163" s="1674"/>
      <c r="O163" s="1674"/>
      <c r="P163" s="1674"/>
      <c r="Q163" s="1674"/>
      <c r="R163" s="1674"/>
      <c r="S163" s="1679"/>
      <c r="T163" s="1594"/>
      <c r="U163" s="1585"/>
      <c r="V163" s="1584"/>
      <c r="W163" s="427"/>
      <c r="X163" s="270"/>
    </row>
    <row r="164" spans="1:24" x14ac:dyDescent="0.25">
      <c r="A164" s="5386" t="s">
        <v>3558</v>
      </c>
      <c r="B164" s="3967">
        <f t="shared" si="4"/>
        <v>0</v>
      </c>
      <c r="C164" s="1583"/>
      <c r="D164" s="1674"/>
      <c r="E164" s="1674"/>
      <c r="F164" s="1674"/>
      <c r="G164" s="1674"/>
      <c r="H164" s="1674"/>
      <c r="I164" s="1674"/>
      <c r="J164" s="1674"/>
      <c r="K164" s="1674"/>
      <c r="L164" s="1674"/>
      <c r="M164" s="1674"/>
      <c r="N164" s="1674"/>
      <c r="O164" s="1674"/>
      <c r="P164" s="1674"/>
      <c r="Q164" s="1674"/>
      <c r="R164" s="1674"/>
      <c r="S164" s="1679"/>
      <c r="T164" s="1594"/>
      <c r="U164" s="1585"/>
      <c r="V164" s="1584"/>
      <c r="W164" s="427"/>
      <c r="X164" s="270"/>
    </row>
    <row r="165" spans="1:24" x14ac:dyDescent="0.25">
      <c r="A165" s="5386" t="s">
        <v>3457</v>
      </c>
      <c r="B165" s="3967">
        <f t="shared" si="4"/>
        <v>0</v>
      </c>
      <c r="C165" s="1583"/>
      <c r="D165" s="1674"/>
      <c r="E165" s="1674"/>
      <c r="F165" s="1674"/>
      <c r="G165" s="1674"/>
      <c r="H165" s="1674"/>
      <c r="I165" s="1674"/>
      <c r="J165" s="1674"/>
      <c r="K165" s="1674"/>
      <c r="L165" s="1674"/>
      <c r="M165" s="1674"/>
      <c r="N165" s="1674"/>
      <c r="O165" s="1674"/>
      <c r="P165" s="1674"/>
      <c r="Q165" s="1674"/>
      <c r="R165" s="1674"/>
      <c r="S165" s="1679"/>
      <c r="T165" s="1594"/>
      <c r="U165" s="1585"/>
      <c r="V165" s="1584"/>
      <c r="W165" s="427"/>
      <c r="X165" s="270"/>
    </row>
    <row r="166" spans="1:24" x14ac:dyDescent="0.25">
      <c r="A166" s="5386" t="s">
        <v>3559</v>
      </c>
      <c r="B166" s="3967">
        <f t="shared" si="4"/>
        <v>0</v>
      </c>
      <c r="C166" s="1583"/>
      <c r="D166" s="1674"/>
      <c r="E166" s="1674"/>
      <c r="F166" s="1674"/>
      <c r="G166" s="1674"/>
      <c r="H166" s="1674"/>
      <c r="I166" s="1674"/>
      <c r="J166" s="1674"/>
      <c r="K166" s="1674"/>
      <c r="L166" s="1674"/>
      <c r="M166" s="1674"/>
      <c r="N166" s="1674"/>
      <c r="O166" s="1674"/>
      <c r="P166" s="1674"/>
      <c r="Q166" s="1674"/>
      <c r="R166" s="1674"/>
      <c r="S166" s="1679"/>
      <c r="T166" s="1594"/>
      <c r="U166" s="1585"/>
      <c r="V166" s="1584"/>
      <c r="W166" s="427"/>
      <c r="X166" s="270"/>
    </row>
    <row r="167" spans="1:24" x14ac:dyDescent="0.25">
      <c r="A167" s="5386" t="s">
        <v>3560</v>
      </c>
      <c r="B167" s="5442">
        <f t="shared" si="4"/>
        <v>0</v>
      </c>
      <c r="C167" s="1583"/>
      <c r="D167" s="1674"/>
      <c r="E167" s="1674"/>
      <c r="F167" s="1674"/>
      <c r="G167" s="1674"/>
      <c r="H167" s="1674"/>
      <c r="I167" s="1674"/>
      <c r="J167" s="1674"/>
      <c r="K167" s="1674"/>
      <c r="L167" s="1674"/>
      <c r="M167" s="1674"/>
      <c r="N167" s="1674"/>
      <c r="O167" s="1674"/>
      <c r="P167" s="1674"/>
      <c r="Q167" s="1674"/>
      <c r="R167" s="1674"/>
      <c r="S167" s="1679"/>
      <c r="T167" s="1594"/>
      <c r="U167" s="1585"/>
      <c r="V167" s="1584"/>
      <c r="W167" s="427"/>
      <c r="X167" s="270"/>
    </row>
    <row r="168" spans="1:24" x14ac:dyDescent="0.25">
      <c r="A168" s="5386" t="s">
        <v>3561</v>
      </c>
      <c r="B168" s="5442">
        <f t="shared" si="4"/>
        <v>0</v>
      </c>
      <c r="C168" s="1583"/>
      <c r="D168" s="1674"/>
      <c r="E168" s="1674"/>
      <c r="F168" s="1674"/>
      <c r="G168" s="1674"/>
      <c r="H168" s="1674"/>
      <c r="I168" s="1674"/>
      <c r="J168" s="1674"/>
      <c r="K168" s="1674"/>
      <c r="L168" s="1674"/>
      <c r="M168" s="1674"/>
      <c r="N168" s="1674"/>
      <c r="O168" s="1674"/>
      <c r="P168" s="1674"/>
      <c r="Q168" s="1674"/>
      <c r="R168" s="1674"/>
      <c r="S168" s="1679"/>
      <c r="T168" s="1594"/>
      <c r="U168" s="1585"/>
      <c r="V168" s="1584"/>
      <c r="W168" s="427"/>
      <c r="X168" s="270"/>
    </row>
    <row r="169" spans="1:24" x14ac:dyDescent="0.25">
      <c r="A169" s="5386" t="s">
        <v>3562</v>
      </c>
      <c r="B169" s="5442">
        <f t="shared" si="4"/>
        <v>0</v>
      </c>
      <c r="C169" s="1583"/>
      <c r="D169" s="1674"/>
      <c r="E169" s="1674"/>
      <c r="F169" s="1674"/>
      <c r="G169" s="1674"/>
      <c r="H169" s="1674"/>
      <c r="I169" s="1674"/>
      <c r="J169" s="1674"/>
      <c r="K169" s="1674"/>
      <c r="L169" s="1674"/>
      <c r="M169" s="1674"/>
      <c r="N169" s="1674"/>
      <c r="O169" s="1674"/>
      <c r="P169" s="1674"/>
      <c r="Q169" s="1674"/>
      <c r="R169" s="1674"/>
      <c r="S169" s="1679"/>
      <c r="T169" s="1594"/>
      <c r="U169" s="1585"/>
      <c r="V169" s="1584"/>
      <c r="W169" s="427"/>
      <c r="X169" s="270"/>
    </row>
    <row r="170" spans="1:24" x14ac:dyDescent="0.25">
      <c r="A170" s="5386" t="s">
        <v>3563</v>
      </c>
      <c r="B170" s="5442">
        <f t="shared" si="4"/>
        <v>0</v>
      </c>
      <c r="C170" s="1583"/>
      <c r="D170" s="1674"/>
      <c r="E170" s="1674"/>
      <c r="F170" s="1674"/>
      <c r="G170" s="1674"/>
      <c r="H170" s="1674"/>
      <c r="I170" s="1674"/>
      <c r="J170" s="1674"/>
      <c r="K170" s="1674"/>
      <c r="L170" s="1674"/>
      <c r="M170" s="1674"/>
      <c r="N170" s="1674"/>
      <c r="O170" s="1674"/>
      <c r="P170" s="1674"/>
      <c r="Q170" s="1674"/>
      <c r="R170" s="1674"/>
      <c r="S170" s="1679"/>
      <c r="T170" s="1594"/>
      <c r="U170" s="1585"/>
      <c r="V170" s="1584"/>
      <c r="W170" s="427"/>
      <c r="X170" s="270"/>
    </row>
    <row r="171" spans="1:24" x14ac:dyDescent="0.25">
      <c r="A171" s="5386" t="s">
        <v>3467</v>
      </c>
      <c r="B171" s="5442">
        <f t="shared" si="4"/>
        <v>0</v>
      </c>
      <c r="C171" s="1583"/>
      <c r="D171" s="1674"/>
      <c r="E171" s="1674"/>
      <c r="F171" s="1674"/>
      <c r="G171" s="1674"/>
      <c r="H171" s="1674"/>
      <c r="I171" s="1674"/>
      <c r="J171" s="1674"/>
      <c r="K171" s="1674"/>
      <c r="L171" s="1674"/>
      <c r="M171" s="1674"/>
      <c r="N171" s="1674"/>
      <c r="O171" s="1674"/>
      <c r="P171" s="1674"/>
      <c r="Q171" s="1674"/>
      <c r="R171" s="1674"/>
      <c r="S171" s="1679"/>
      <c r="T171" s="1594"/>
      <c r="U171" s="1585"/>
      <c r="V171" s="1584"/>
      <c r="W171" s="427"/>
      <c r="X171" s="270"/>
    </row>
    <row r="172" spans="1:24" x14ac:dyDescent="0.25">
      <c r="A172" s="5386" t="s">
        <v>3468</v>
      </c>
      <c r="B172" s="5442">
        <f t="shared" si="4"/>
        <v>0</v>
      </c>
      <c r="C172" s="1583"/>
      <c r="D172" s="1674"/>
      <c r="E172" s="1674"/>
      <c r="F172" s="1674"/>
      <c r="G172" s="1674"/>
      <c r="H172" s="1674"/>
      <c r="I172" s="1674"/>
      <c r="J172" s="1674"/>
      <c r="K172" s="1674"/>
      <c r="L172" s="1674"/>
      <c r="M172" s="1674"/>
      <c r="N172" s="1674"/>
      <c r="O172" s="1674"/>
      <c r="P172" s="1674"/>
      <c r="Q172" s="1674"/>
      <c r="R172" s="1674"/>
      <c r="S172" s="1679"/>
      <c r="T172" s="1594"/>
      <c r="U172" s="1585"/>
      <c r="V172" s="1584"/>
      <c r="W172" s="427"/>
      <c r="X172" s="270"/>
    </row>
    <row r="173" spans="1:24" x14ac:dyDescent="0.25">
      <c r="A173" s="5386" t="s">
        <v>3564</v>
      </c>
      <c r="B173" s="5442">
        <f t="shared" si="4"/>
        <v>0</v>
      </c>
      <c r="C173" s="1583"/>
      <c r="D173" s="1674"/>
      <c r="E173" s="1674"/>
      <c r="F173" s="1674"/>
      <c r="G173" s="1674"/>
      <c r="H173" s="1674"/>
      <c r="I173" s="1674"/>
      <c r="J173" s="1674"/>
      <c r="K173" s="1674"/>
      <c r="L173" s="1674"/>
      <c r="M173" s="1674"/>
      <c r="N173" s="1674"/>
      <c r="O173" s="1674"/>
      <c r="P173" s="1674"/>
      <c r="Q173" s="1674"/>
      <c r="R173" s="1674"/>
      <c r="S173" s="1679"/>
      <c r="T173" s="1594"/>
      <c r="U173" s="1585"/>
      <c r="V173" s="1584"/>
      <c r="W173" s="427"/>
      <c r="X173" s="270"/>
    </row>
    <row r="174" spans="1:24" x14ac:dyDescent="0.25">
      <c r="A174" s="5386" t="s">
        <v>3565</v>
      </c>
      <c r="B174" s="5442">
        <f t="shared" si="4"/>
        <v>0</v>
      </c>
      <c r="C174" s="1583"/>
      <c r="D174" s="1674"/>
      <c r="E174" s="1674"/>
      <c r="F174" s="1674"/>
      <c r="G174" s="1674"/>
      <c r="H174" s="1674"/>
      <c r="I174" s="1674"/>
      <c r="J174" s="1674"/>
      <c r="K174" s="1674"/>
      <c r="L174" s="1674"/>
      <c r="M174" s="1674"/>
      <c r="N174" s="1674"/>
      <c r="O174" s="1674"/>
      <c r="P174" s="1674"/>
      <c r="Q174" s="1674"/>
      <c r="R174" s="1674"/>
      <c r="S174" s="1679"/>
      <c r="T174" s="1594"/>
      <c r="U174" s="1585"/>
      <c r="V174" s="1584"/>
      <c r="W174" s="427"/>
      <c r="X174" s="270"/>
    </row>
    <row r="175" spans="1:24" x14ac:dyDescent="0.25">
      <c r="A175" s="5386" t="s">
        <v>3566</v>
      </c>
      <c r="B175" s="5442">
        <f t="shared" si="4"/>
        <v>0</v>
      </c>
      <c r="C175" s="1583"/>
      <c r="D175" s="1674"/>
      <c r="E175" s="1674"/>
      <c r="F175" s="1674"/>
      <c r="G175" s="1674"/>
      <c r="H175" s="1674"/>
      <c r="I175" s="1674"/>
      <c r="J175" s="1674"/>
      <c r="K175" s="1674"/>
      <c r="L175" s="1674"/>
      <c r="M175" s="1674"/>
      <c r="N175" s="1674"/>
      <c r="O175" s="1674"/>
      <c r="P175" s="1674"/>
      <c r="Q175" s="1674"/>
      <c r="R175" s="1674"/>
      <c r="S175" s="1679"/>
      <c r="T175" s="1594"/>
      <c r="U175" s="1585"/>
      <c r="V175" s="1584"/>
      <c r="W175" s="427"/>
      <c r="X175" s="270"/>
    </row>
    <row r="176" spans="1:24" x14ac:dyDescent="0.25">
      <c r="A176" s="5375" t="s">
        <v>2120</v>
      </c>
      <c r="B176" s="5442">
        <f t="shared" si="4"/>
        <v>0</v>
      </c>
      <c r="C176" s="1583"/>
      <c r="D176" s="1674"/>
      <c r="E176" s="1674"/>
      <c r="F176" s="1674"/>
      <c r="G176" s="1674"/>
      <c r="H176" s="1674"/>
      <c r="I176" s="1674"/>
      <c r="J176" s="1674"/>
      <c r="K176" s="1674"/>
      <c r="L176" s="1674"/>
      <c r="M176" s="1674"/>
      <c r="N176" s="1674"/>
      <c r="O176" s="1674"/>
      <c r="P176" s="1674"/>
      <c r="Q176" s="1674"/>
      <c r="R176" s="1674"/>
      <c r="S176" s="1679"/>
      <c r="T176" s="1594"/>
      <c r="U176" s="1585"/>
      <c r="V176" s="1584"/>
      <c r="W176" s="427"/>
      <c r="X176" s="270"/>
    </row>
    <row r="177" spans="1:47" x14ac:dyDescent="0.25">
      <c r="A177" s="5443" t="s">
        <v>783</v>
      </c>
      <c r="B177" s="5388">
        <f>SUM(B178:B182)</f>
        <v>0</v>
      </c>
      <c r="C177" s="5444">
        <f>SUM(C178:C182)</f>
        <v>0</v>
      </c>
      <c r="D177" s="5141">
        <f t="shared" ref="D177:V177" si="5">SUM(D178:D182)</f>
        <v>0</v>
      </c>
      <c r="E177" s="5141">
        <f t="shared" si="5"/>
        <v>0</v>
      </c>
      <c r="F177" s="5141">
        <f t="shared" si="5"/>
        <v>0</v>
      </c>
      <c r="G177" s="5141">
        <f t="shared" si="5"/>
        <v>0</v>
      </c>
      <c r="H177" s="5141">
        <f t="shared" si="5"/>
        <v>0</v>
      </c>
      <c r="I177" s="5141">
        <f t="shared" si="5"/>
        <v>0</v>
      </c>
      <c r="J177" s="5141">
        <f t="shared" si="5"/>
        <v>0</v>
      </c>
      <c r="K177" s="5141">
        <f t="shared" si="5"/>
        <v>0</v>
      </c>
      <c r="L177" s="5141">
        <f t="shared" si="5"/>
        <v>0</v>
      </c>
      <c r="M177" s="5141">
        <f t="shared" si="5"/>
        <v>0</v>
      </c>
      <c r="N177" s="5141">
        <f t="shared" si="5"/>
        <v>0</v>
      </c>
      <c r="O177" s="5141">
        <f t="shared" si="5"/>
        <v>0</v>
      </c>
      <c r="P177" s="5141">
        <f t="shared" si="5"/>
        <v>0</v>
      </c>
      <c r="Q177" s="5141">
        <f t="shared" si="5"/>
        <v>0</v>
      </c>
      <c r="R177" s="5141">
        <f t="shared" si="5"/>
        <v>0</v>
      </c>
      <c r="S177" s="5445">
        <f t="shared" si="5"/>
        <v>0</v>
      </c>
      <c r="T177" s="5446">
        <f t="shared" si="5"/>
        <v>0</v>
      </c>
      <c r="U177" s="5447">
        <f t="shared" si="5"/>
        <v>0</v>
      </c>
      <c r="V177" s="5142">
        <f t="shared" si="5"/>
        <v>0</v>
      </c>
      <c r="W177" s="427"/>
      <c r="X177" s="270"/>
    </row>
    <row r="178" spans="1:47" x14ac:dyDescent="0.25">
      <c r="A178" s="5386" t="s">
        <v>3444</v>
      </c>
      <c r="B178" s="839">
        <f>SUM(C178:S178)</f>
        <v>0</v>
      </c>
      <c r="C178" s="267"/>
      <c r="D178" s="262"/>
      <c r="E178" s="262"/>
      <c r="F178" s="262"/>
      <c r="G178" s="262"/>
      <c r="H178" s="262"/>
      <c r="I178" s="262"/>
      <c r="J178" s="262"/>
      <c r="K178" s="262"/>
      <c r="L178" s="262"/>
      <c r="M178" s="262"/>
      <c r="N178" s="262"/>
      <c r="O178" s="262"/>
      <c r="P178" s="262"/>
      <c r="Q178" s="262"/>
      <c r="R178" s="262"/>
      <c r="S178" s="272"/>
      <c r="T178" s="987"/>
      <c r="U178" s="840"/>
      <c r="V178" s="840"/>
      <c r="W178" s="427"/>
      <c r="X178" s="270"/>
    </row>
    <row r="179" spans="1:47" x14ac:dyDescent="0.25">
      <c r="A179" s="5386" t="s">
        <v>2328</v>
      </c>
      <c r="B179" s="3967">
        <f>SUM(C179:S179)</f>
        <v>0</v>
      </c>
      <c r="C179" s="5403"/>
      <c r="D179" s="1674"/>
      <c r="E179" s="1674"/>
      <c r="F179" s="1674"/>
      <c r="G179" s="1674"/>
      <c r="H179" s="1674"/>
      <c r="I179" s="1674"/>
      <c r="J179" s="1674"/>
      <c r="K179" s="1674"/>
      <c r="L179" s="1674"/>
      <c r="M179" s="1674"/>
      <c r="N179" s="1674"/>
      <c r="O179" s="1674"/>
      <c r="P179" s="1674"/>
      <c r="Q179" s="1674"/>
      <c r="R179" s="1674"/>
      <c r="S179" s="1679"/>
      <c r="T179" s="1584"/>
      <c r="U179" s="1595"/>
      <c r="V179" s="2041"/>
      <c r="W179" s="427"/>
      <c r="X179" s="270"/>
    </row>
    <row r="180" spans="1:47" x14ac:dyDescent="0.25">
      <c r="A180" s="5386" t="s">
        <v>3445</v>
      </c>
      <c r="B180" s="3967">
        <f>SUM(C180:S180)</f>
        <v>0</v>
      </c>
      <c r="C180" s="1583"/>
      <c r="D180" s="2281"/>
      <c r="E180" s="262"/>
      <c r="F180" s="262"/>
      <c r="G180" s="262"/>
      <c r="H180" s="262"/>
      <c r="I180" s="262"/>
      <c r="J180" s="262"/>
      <c r="K180" s="262"/>
      <c r="L180" s="262"/>
      <c r="M180" s="262"/>
      <c r="N180" s="262"/>
      <c r="O180" s="262"/>
      <c r="P180" s="262"/>
      <c r="Q180" s="262"/>
      <c r="R180" s="262"/>
      <c r="S180" s="272"/>
      <c r="T180" s="987"/>
      <c r="U180" s="840"/>
      <c r="V180" s="840"/>
      <c r="W180" s="427"/>
      <c r="X180" s="270"/>
    </row>
    <row r="181" spans="1:47" x14ac:dyDescent="0.25">
      <c r="A181" s="5386" t="s">
        <v>3567</v>
      </c>
      <c r="B181" s="3967">
        <f>SUM(C181:S181)</f>
        <v>0</v>
      </c>
      <c r="C181" s="267"/>
      <c r="D181" s="1674"/>
      <c r="E181" s="1674"/>
      <c r="F181" s="1674"/>
      <c r="G181" s="1674"/>
      <c r="H181" s="1674"/>
      <c r="I181" s="1674"/>
      <c r="J181" s="1674"/>
      <c r="K181" s="1674"/>
      <c r="L181" s="1674"/>
      <c r="M181" s="1674"/>
      <c r="N181" s="1674"/>
      <c r="O181" s="1674"/>
      <c r="P181" s="1674"/>
      <c r="Q181" s="1674"/>
      <c r="R181" s="1674"/>
      <c r="S181" s="1679"/>
      <c r="T181" s="1584"/>
      <c r="U181" s="1595"/>
      <c r="V181" s="2041"/>
      <c r="W181" s="837"/>
      <c r="X181" s="837"/>
      <c r="Y181" s="837"/>
      <c r="Z181" s="837"/>
      <c r="AA181" s="837"/>
      <c r="AB181" s="837"/>
      <c r="AC181" s="837"/>
      <c r="AD181" s="837"/>
      <c r="AE181" s="837"/>
      <c r="AF181" s="837"/>
      <c r="AG181" s="837"/>
      <c r="AH181" s="837"/>
      <c r="AI181" s="837"/>
      <c r="AJ181" s="837"/>
      <c r="AK181" s="837"/>
      <c r="AL181" s="249"/>
      <c r="AM181" s="249"/>
      <c r="AN181" s="249"/>
      <c r="AO181" s="249"/>
      <c r="AP181" s="249"/>
      <c r="AQ181" s="250"/>
      <c r="AR181" s="250"/>
      <c r="AS181" s="250"/>
      <c r="AT181" s="251"/>
      <c r="AU181" s="245"/>
    </row>
    <row r="182" spans="1:47" x14ac:dyDescent="0.25">
      <c r="A182" s="4838" t="s">
        <v>2120</v>
      </c>
      <c r="B182" s="5448">
        <f>SUM(C182:S182)</f>
        <v>0</v>
      </c>
      <c r="C182" s="1596"/>
      <c r="D182" s="4123"/>
      <c r="E182" s="4123"/>
      <c r="F182" s="4123"/>
      <c r="G182" s="4123"/>
      <c r="H182" s="4123"/>
      <c r="I182" s="4123"/>
      <c r="J182" s="4123"/>
      <c r="K182" s="4123"/>
      <c r="L182" s="4123"/>
      <c r="M182" s="4123"/>
      <c r="N182" s="4123"/>
      <c r="O182" s="4123"/>
      <c r="P182" s="4123"/>
      <c r="Q182" s="4123"/>
      <c r="R182" s="4123"/>
      <c r="S182" s="4206"/>
      <c r="T182" s="4124"/>
      <c r="U182" s="4125"/>
      <c r="V182" s="4125"/>
      <c r="W182" s="270"/>
      <c r="X182" s="270"/>
      <c r="Y182" s="270"/>
      <c r="Z182" s="270"/>
      <c r="AA182" s="270"/>
      <c r="AB182" s="270"/>
      <c r="AC182" s="270"/>
      <c r="AD182" s="270"/>
      <c r="AE182" s="270"/>
      <c r="AF182" s="270"/>
      <c r="AG182" s="270"/>
      <c r="AH182" s="270"/>
      <c r="AI182" s="270"/>
      <c r="AJ182" s="270"/>
      <c r="AK182" s="324"/>
      <c r="AL182" s="244"/>
      <c r="AM182" s="245"/>
      <c r="AN182" s="245"/>
      <c r="AO182" s="245"/>
      <c r="AP182" s="245"/>
      <c r="AQ182" s="245"/>
      <c r="AR182" s="245"/>
      <c r="AS182" s="245"/>
      <c r="AT182" s="245"/>
      <c r="AU182" s="245"/>
    </row>
    <row r="183" spans="1:47" x14ac:dyDescent="0.25">
      <c r="A183" s="253" t="s">
        <v>3568</v>
      </c>
      <c r="B183" s="245"/>
      <c r="C183" s="245"/>
      <c r="D183" s="253"/>
      <c r="E183" s="249"/>
      <c r="F183" s="249"/>
      <c r="G183" s="249"/>
      <c r="H183" s="249"/>
      <c r="I183" s="249"/>
      <c r="J183" s="249"/>
      <c r="K183" s="249"/>
      <c r="L183" s="249"/>
      <c r="M183" s="249"/>
      <c r="N183" s="249"/>
      <c r="O183" s="249"/>
      <c r="P183" s="249"/>
      <c r="Q183" s="249"/>
      <c r="R183" s="249"/>
      <c r="S183" s="249"/>
      <c r="T183" s="249"/>
      <c r="U183" s="249"/>
      <c r="V183" s="249"/>
      <c r="W183" s="249"/>
      <c r="X183" s="249"/>
      <c r="Y183" s="245"/>
      <c r="Z183" s="245"/>
      <c r="AA183" s="245"/>
      <c r="AB183" s="245"/>
      <c r="AC183" s="245"/>
      <c r="AD183" s="245"/>
      <c r="AE183" s="245"/>
      <c r="AF183" s="245"/>
      <c r="AG183" s="245"/>
      <c r="AH183" s="245"/>
      <c r="AI183" s="245"/>
      <c r="AJ183" s="245"/>
      <c r="AK183" s="245"/>
      <c r="AL183" s="245"/>
      <c r="AM183" s="245"/>
      <c r="AN183" s="245"/>
      <c r="AO183" s="245"/>
      <c r="AP183" s="245"/>
      <c r="AQ183" s="245"/>
      <c r="AR183" s="245"/>
      <c r="AS183" s="245"/>
      <c r="AT183" s="245"/>
      <c r="AU183" s="245"/>
    </row>
    <row r="184" spans="1:47" x14ac:dyDescent="0.25">
      <c r="A184" s="7743" t="s">
        <v>4</v>
      </c>
      <c r="B184" s="8051" t="s">
        <v>425</v>
      </c>
      <c r="C184" s="8052" t="s">
        <v>2064</v>
      </c>
      <c r="D184" s="8053"/>
      <c r="E184" s="8053"/>
      <c r="F184" s="8053"/>
      <c r="G184" s="8053"/>
      <c r="H184" s="8053"/>
      <c r="I184" s="8053"/>
      <c r="J184" s="8053"/>
      <c r="K184" s="8053"/>
      <c r="L184" s="8053"/>
      <c r="M184" s="8053"/>
      <c r="N184" s="8053"/>
      <c r="O184" s="8053"/>
      <c r="P184" s="8053"/>
      <c r="Q184" s="8053"/>
      <c r="R184" s="8053"/>
      <c r="S184" s="8054"/>
      <c r="T184" s="8058" t="s">
        <v>3543</v>
      </c>
      <c r="U184" s="7994"/>
      <c r="V184" s="7994"/>
      <c r="W184" s="7994"/>
      <c r="X184" s="7994"/>
      <c r="Y184" s="245"/>
      <c r="Z184" s="245"/>
      <c r="AA184" s="245"/>
      <c r="AB184" s="245"/>
      <c r="AC184" s="245"/>
      <c r="AD184" s="245"/>
      <c r="AE184" s="245"/>
      <c r="AF184" s="245"/>
      <c r="AG184" s="245"/>
      <c r="AH184" s="245"/>
      <c r="AI184" s="245"/>
      <c r="AJ184" s="245"/>
      <c r="AK184" s="245"/>
      <c r="AL184" s="245"/>
      <c r="AM184" s="245"/>
      <c r="AN184" s="245"/>
      <c r="AO184" s="245"/>
      <c r="AP184" s="245"/>
      <c r="AQ184" s="245"/>
      <c r="AR184" s="245"/>
      <c r="AS184" s="245"/>
      <c r="AT184" s="245"/>
      <c r="AU184" s="245"/>
    </row>
    <row r="185" spans="1:47" x14ac:dyDescent="0.25">
      <c r="A185" s="6912"/>
      <c r="B185" s="7322"/>
      <c r="C185" s="8055"/>
      <c r="D185" s="8056"/>
      <c r="E185" s="8056"/>
      <c r="F185" s="8056"/>
      <c r="G185" s="8056"/>
      <c r="H185" s="8056"/>
      <c r="I185" s="8056"/>
      <c r="J185" s="8056"/>
      <c r="K185" s="8056"/>
      <c r="L185" s="8056"/>
      <c r="M185" s="8056"/>
      <c r="N185" s="8056"/>
      <c r="O185" s="8056"/>
      <c r="P185" s="8056"/>
      <c r="Q185" s="8056"/>
      <c r="R185" s="8056"/>
      <c r="S185" s="8057"/>
      <c r="T185" s="8059" t="s">
        <v>3545</v>
      </c>
      <c r="U185" s="8059"/>
      <c r="V185" s="8060"/>
      <c r="W185" s="8061" t="s">
        <v>3569</v>
      </c>
      <c r="X185" s="8062"/>
      <c r="Y185" s="245"/>
      <c r="Z185" s="245"/>
      <c r="AA185" s="245"/>
      <c r="AB185" s="245"/>
      <c r="AC185" s="245"/>
      <c r="AD185" s="245"/>
      <c r="AE185" s="245"/>
      <c r="AF185" s="245"/>
      <c r="AG185" s="245"/>
      <c r="AH185" s="245"/>
      <c r="AI185" s="245"/>
      <c r="AJ185" s="245"/>
      <c r="AK185" s="245"/>
      <c r="AL185" s="245"/>
      <c r="AM185" s="245"/>
      <c r="AN185" s="245"/>
      <c r="AO185" s="245"/>
      <c r="AP185" s="245"/>
      <c r="AQ185" s="245"/>
      <c r="AR185" s="245"/>
      <c r="AS185" s="245"/>
      <c r="AT185" s="245"/>
      <c r="AU185" s="245"/>
    </row>
    <row r="186" spans="1:47" ht="31.5" x14ac:dyDescent="0.25">
      <c r="A186" s="7744"/>
      <c r="B186" s="7963"/>
      <c r="C186" s="5389" t="s">
        <v>308</v>
      </c>
      <c r="D186" s="5389" t="s">
        <v>309</v>
      </c>
      <c r="E186" s="5389" t="s">
        <v>598</v>
      </c>
      <c r="F186" s="5389" t="s">
        <v>716</v>
      </c>
      <c r="G186" s="5389" t="s">
        <v>3432</v>
      </c>
      <c r="H186" s="5389" t="s">
        <v>3433</v>
      </c>
      <c r="I186" s="5389" t="s">
        <v>3434</v>
      </c>
      <c r="J186" s="5389" t="s">
        <v>74</v>
      </c>
      <c r="K186" s="5389" t="s">
        <v>75</v>
      </c>
      <c r="L186" s="5389" t="s">
        <v>3435</v>
      </c>
      <c r="M186" s="5389" t="s">
        <v>77</v>
      </c>
      <c r="N186" s="5389" t="s">
        <v>78</v>
      </c>
      <c r="O186" s="5389" t="s">
        <v>79</v>
      </c>
      <c r="P186" s="5389" t="s">
        <v>80</v>
      </c>
      <c r="Q186" s="5389" t="s">
        <v>81</v>
      </c>
      <c r="R186" s="5389" t="s">
        <v>82</v>
      </c>
      <c r="S186" s="5390" t="s">
        <v>83</v>
      </c>
      <c r="T186" s="5331" t="s">
        <v>3570</v>
      </c>
      <c r="U186" s="5331" t="s">
        <v>3571</v>
      </c>
      <c r="V186" s="5331" t="s">
        <v>3572</v>
      </c>
      <c r="W186" s="5391" t="s">
        <v>3547</v>
      </c>
      <c r="X186" s="5331" t="s">
        <v>3548</v>
      </c>
      <c r="Y186" s="245"/>
      <c r="Z186" s="245"/>
      <c r="AA186" s="245"/>
      <c r="AB186" s="245"/>
      <c r="AC186" s="245"/>
      <c r="AD186" s="245"/>
      <c r="AE186" s="245"/>
      <c r="AF186" s="245"/>
      <c r="AG186" s="245"/>
      <c r="AH186" s="245"/>
      <c r="AI186" s="245"/>
      <c r="AJ186" s="245"/>
      <c r="AK186" s="245"/>
      <c r="AL186" s="245"/>
      <c r="AM186" s="245"/>
      <c r="AN186" s="245"/>
      <c r="AO186" s="245"/>
      <c r="AP186" s="245"/>
      <c r="AQ186" s="245"/>
      <c r="AR186" s="245"/>
      <c r="AS186" s="245"/>
      <c r="AT186" s="245"/>
      <c r="AU186" s="245"/>
    </row>
    <row r="187" spans="1:47" x14ac:dyDescent="0.25">
      <c r="A187" s="829" t="s">
        <v>441</v>
      </c>
      <c r="B187" s="279">
        <f t="shared" ref="B187:B193" si="6">SUM(C187:S187)</f>
        <v>0</v>
      </c>
      <c r="C187" s="1585"/>
      <c r="D187" s="1585"/>
      <c r="E187" s="1585"/>
      <c r="F187" s="1585"/>
      <c r="G187" s="1585"/>
      <c r="H187" s="1585"/>
      <c r="I187" s="1585"/>
      <c r="J187" s="1585"/>
      <c r="K187" s="1585"/>
      <c r="L187" s="1585"/>
      <c r="M187" s="1585"/>
      <c r="N187" s="1585"/>
      <c r="O187" s="1585"/>
      <c r="P187" s="1585"/>
      <c r="Q187" s="1585"/>
      <c r="R187" s="1585"/>
      <c r="S187" s="1586"/>
      <c r="T187" s="1584"/>
      <c r="U187" s="1584"/>
      <c r="V187" s="1584"/>
      <c r="W187" s="1584"/>
      <c r="X187" s="1584"/>
      <c r="Y187" s="245"/>
      <c r="Z187" s="245"/>
      <c r="AA187" s="245"/>
      <c r="AB187" s="245"/>
      <c r="AC187" s="245"/>
      <c r="AD187" s="245"/>
      <c r="AE187" s="245"/>
      <c r="AF187" s="245"/>
      <c r="AG187" s="245"/>
      <c r="AH187" s="245"/>
      <c r="AI187" s="245"/>
      <c r="AJ187" s="245"/>
      <c r="AK187" s="245"/>
      <c r="AL187" s="245"/>
      <c r="AM187" s="245"/>
      <c r="AN187" s="245"/>
      <c r="AO187" s="245"/>
      <c r="AP187" s="245"/>
      <c r="AQ187" s="245"/>
      <c r="AR187" s="245"/>
      <c r="AS187" s="245"/>
      <c r="AT187" s="245"/>
      <c r="AU187" s="245"/>
    </row>
    <row r="188" spans="1:47" x14ac:dyDescent="0.25">
      <c r="A188" s="5386" t="s">
        <v>442</v>
      </c>
      <c r="B188" s="1602">
        <f t="shared" si="6"/>
        <v>0</v>
      </c>
      <c r="C188" s="1585"/>
      <c r="D188" s="1585"/>
      <c r="E188" s="1585"/>
      <c r="F188" s="1585"/>
      <c r="G188" s="1585"/>
      <c r="H188" s="1585"/>
      <c r="I188" s="1585"/>
      <c r="J188" s="1585"/>
      <c r="K188" s="1585"/>
      <c r="L188" s="1585"/>
      <c r="M188" s="1585"/>
      <c r="N188" s="1585"/>
      <c r="O188" s="1585"/>
      <c r="P188" s="1585"/>
      <c r="Q188" s="1585"/>
      <c r="R188" s="1585"/>
      <c r="S188" s="1586"/>
      <c r="T188" s="1584"/>
      <c r="U188" s="1584"/>
      <c r="V188" s="1584"/>
      <c r="W188" s="1584"/>
      <c r="X188" s="1584"/>
      <c r="Y188" s="245"/>
      <c r="Z188" s="245"/>
      <c r="AA188" s="245"/>
      <c r="AB188" s="245"/>
      <c r="AC188" s="245"/>
      <c r="AD188" s="245"/>
      <c r="AE188" s="245"/>
      <c r="AF188" s="245"/>
      <c r="AG188" s="245"/>
      <c r="AH188" s="245"/>
      <c r="AI188" s="245"/>
      <c r="AJ188" s="245"/>
      <c r="AK188" s="245"/>
      <c r="AL188" s="245"/>
      <c r="AM188" s="245"/>
      <c r="AN188" s="245"/>
      <c r="AO188" s="245"/>
      <c r="AP188" s="245"/>
      <c r="AQ188" s="245"/>
      <c r="AR188" s="245"/>
      <c r="AS188" s="245"/>
      <c r="AT188" s="245"/>
      <c r="AU188" s="245"/>
    </row>
    <row r="189" spans="1:47" x14ac:dyDescent="0.25">
      <c r="A189" s="5386" t="s">
        <v>485</v>
      </c>
      <c r="B189" s="1602">
        <f t="shared" si="6"/>
        <v>0</v>
      </c>
      <c r="C189" s="1585"/>
      <c r="D189" s="1585"/>
      <c r="E189" s="1585"/>
      <c r="F189" s="1585"/>
      <c r="G189" s="1585"/>
      <c r="H189" s="1585"/>
      <c r="I189" s="1585"/>
      <c r="J189" s="1585"/>
      <c r="K189" s="1585"/>
      <c r="L189" s="1585"/>
      <c r="M189" s="1585"/>
      <c r="N189" s="1585"/>
      <c r="O189" s="1585"/>
      <c r="P189" s="1585"/>
      <c r="Q189" s="1585"/>
      <c r="R189" s="1585"/>
      <c r="S189" s="1586"/>
      <c r="T189" s="1584"/>
      <c r="U189" s="1584"/>
      <c r="V189" s="1584"/>
      <c r="W189" s="1584"/>
      <c r="X189" s="1584"/>
      <c r="Y189" s="245"/>
      <c r="Z189" s="245"/>
      <c r="AA189" s="245"/>
      <c r="AB189" s="245"/>
      <c r="AC189" s="245"/>
      <c r="AD189" s="245"/>
      <c r="AE189" s="245"/>
      <c r="AF189" s="245"/>
      <c r="AG189" s="245"/>
      <c r="AH189" s="245"/>
      <c r="AI189" s="245"/>
      <c r="AJ189" s="245"/>
      <c r="AK189" s="245"/>
      <c r="AL189" s="245"/>
      <c r="AM189" s="245"/>
      <c r="AN189" s="245"/>
      <c r="AO189" s="245"/>
      <c r="AP189" s="245"/>
      <c r="AQ189" s="245"/>
      <c r="AR189" s="245"/>
      <c r="AS189" s="245"/>
      <c r="AT189" s="245"/>
      <c r="AU189" s="245"/>
    </row>
    <row r="190" spans="1:47" x14ac:dyDescent="0.25">
      <c r="A190" s="1612" t="s">
        <v>431</v>
      </c>
      <c r="B190" s="1602">
        <f t="shared" si="6"/>
        <v>0</v>
      </c>
      <c r="C190" s="1585"/>
      <c r="D190" s="1585"/>
      <c r="E190" s="1585"/>
      <c r="F190" s="1585"/>
      <c r="G190" s="1585"/>
      <c r="H190" s="1585"/>
      <c r="I190" s="1585"/>
      <c r="J190" s="1585"/>
      <c r="K190" s="1585"/>
      <c r="L190" s="1585"/>
      <c r="M190" s="1585"/>
      <c r="N190" s="1585"/>
      <c r="O190" s="1585"/>
      <c r="P190" s="1585"/>
      <c r="Q190" s="1585"/>
      <c r="R190" s="1585"/>
      <c r="S190" s="1586"/>
      <c r="T190" s="1584"/>
      <c r="U190" s="1584"/>
      <c r="V190" s="1584"/>
      <c r="W190" s="1584"/>
      <c r="X190" s="1584"/>
      <c r="Y190" s="245"/>
      <c r="Z190" s="245"/>
      <c r="AA190" s="245"/>
      <c r="AB190" s="245"/>
      <c r="AC190" s="245"/>
      <c r="AD190" s="245"/>
      <c r="AE190" s="245"/>
      <c r="AF190" s="245"/>
      <c r="AG190" s="245"/>
      <c r="AH190" s="245"/>
      <c r="AI190" s="245"/>
      <c r="AJ190" s="245"/>
      <c r="AK190" s="245"/>
      <c r="AL190" s="245"/>
      <c r="AM190" s="245"/>
      <c r="AN190" s="245"/>
      <c r="AO190" s="245"/>
      <c r="AP190" s="245"/>
      <c r="AQ190" s="245"/>
      <c r="AR190" s="245"/>
      <c r="AS190" s="245"/>
      <c r="AT190" s="245"/>
      <c r="AU190" s="245"/>
    </row>
    <row r="191" spans="1:47" x14ac:dyDescent="0.25">
      <c r="A191" s="1612" t="s">
        <v>430</v>
      </c>
      <c r="B191" s="1602">
        <f t="shared" si="6"/>
        <v>0</v>
      </c>
      <c r="C191" s="1585"/>
      <c r="D191" s="1585"/>
      <c r="E191" s="1585"/>
      <c r="F191" s="1585"/>
      <c r="G191" s="1585"/>
      <c r="H191" s="1585"/>
      <c r="I191" s="1585"/>
      <c r="J191" s="1585"/>
      <c r="K191" s="1585"/>
      <c r="L191" s="1585"/>
      <c r="M191" s="1585"/>
      <c r="N191" s="1585"/>
      <c r="O191" s="1585"/>
      <c r="P191" s="1585"/>
      <c r="Q191" s="1585"/>
      <c r="R191" s="1585"/>
      <c r="S191" s="1586"/>
      <c r="T191" s="1584"/>
      <c r="U191" s="1584"/>
      <c r="V191" s="1584"/>
      <c r="W191" s="1584"/>
      <c r="X191" s="1584"/>
      <c r="Y191" s="245"/>
      <c r="Z191" s="245"/>
      <c r="AA191" s="245"/>
      <c r="AB191" s="245"/>
      <c r="AC191" s="245"/>
      <c r="AD191" s="245"/>
      <c r="AE191" s="245"/>
      <c r="AF191" s="245"/>
      <c r="AG191" s="245"/>
      <c r="AH191" s="245"/>
      <c r="AI191" s="245"/>
      <c r="AJ191" s="245"/>
      <c r="AK191" s="245"/>
      <c r="AL191" s="245"/>
      <c r="AM191" s="245"/>
      <c r="AN191" s="245"/>
      <c r="AO191" s="245"/>
      <c r="AP191" s="245"/>
      <c r="AQ191" s="245"/>
      <c r="AR191" s="245"/>
      <c r="AS191" s="245"/>
      <c r="AT191" s="245"/>
      <c r="AU191" s="245"/>
    </row>
    <row r="192" spans="1:47" x14ac:dyDescent="0.25">
      <c r="A192" s="5449" t="s">
        <v>3573</v>
      </c>
      <c r="B192" s="1602">
        <f t="shared" si="6"/>
        <v>0</v>
      </c>
      <c r="C192" s="1585"/>
      <c r="D192" s="1585"/>
      <c r="E192" s="1585"/>
      <c r="F192" s="1585"/>
      <c r="G192" s="1585"/>
      <c r="H192" s="1585"/>
      <c r="I192" s="1585"/>
      <c r="J192" s="1585"/>
      <c r="K192" s="1585"/>
      <c r="L192" s="1585"/>
      <c r="M192" s="1585"/>
      <c r="N192" s="1585"/>
      <c r="O192" s="1585"/>
      <c r="P192" s="1585"/>
      <c r="Q192" s="1585"/>
      <c r="R192" s="1585"/>
      <c r="S192" s="1586"/>
      <c r="T192" s="1584"/>
      <c r="U192" s="1584"/>
      <c r="V192" s="1584"/>
      <c r="W192" s="1584"/>
      <c r="X192" s="1584"/>
      <c r="Y192" s="245"/>
      <c r="Z192" s="245"/>
      <c r="AA192" s="245"/>
      <c r="AB192" s="245"/>
      <c r="AC192" s="245"/>
      <c r="AD192" s="245"/>
      <c r="AE192" s="245"/>
      <c r="AF192" s="245"/>
      <c r="AG192" s="245"/>
      <c r="AH192" s="245"/>
      <c r="AI192" s="245"/>
      <c r="AJ192" s="245"/>
      <c r="AK192" s="245"/>
      <c r="AL192" s="245"/>
      <c r="AM192" s="245"/>
      <c r="AN192" s="245"/>
      <c r="AO192" s="245"/>
      <c r="AP192" s="245"/>
      <c r="AQ192" s="245"/>
      <c r="AR192" s="245"/>
      <c r="AS192" s="245"/>
      <c r="AT192" s="245"/>
      <c r="AU192" s="245"/>
    </row>
    <row r="193" spans="1:47" x14ac:dyDescent="0.25">
      <c r="A193" s="1611" t="s">
        <v>87</v>
      </c>
      <c r="B193" s="5450">
        <f t="shared" si="6"/>
        <v>0</v>
      </c>
      <c r="C193" s="255"/>
      <c r="D193" s="255"/>
      <c r="E193" s="255"/>
      <c r="F193" s="255"/>
      <c r="G193" s="255"/>
      <c r="H193" s="255"/>
      <c r="I193" s="255"/>
      <c r="J193" s="255"/>
      <c r="K193" s="255"/>
      <c r="L193" s="255"/>
      <c r="M193" s="255"/>
      <c r="N193" s="255"/>
      <c r="O193" s="255"/>
      <c r="P193" s="255"/>
      <c r="Q193" s="255"/>
      <c r="R193" s="255"/>
      <c r="S193" s="275"/>
      <c r="T193" s="4124"/>
      <c r="U193" s="4124"/>
      <c r="V193" s="4124"/>
      <c r="W193" s="4124"/>
      <c r="X193" s="4124"/>
      <c r="Y193" s="245"/>
      <c r="Z193" s="245"/>
      <c r="AA193" s="245"/>
      <c r="AB193" s="245"/>
      <c r="AC193" s="245"/>
      <c r="AD193" s="245"/>
      <c r="AE193" s="245"/>
      <c r="AF193" s="245"/>
      <c r="AG193" s="245"/>
      <c r="AH193" s="245"/>
      <c r="AI193" s="245"/>
      <c r="AJ193" s="245"/>
      <c r="AK193" s="245"/>
      <c r="AL193" s="245"/>
      <c r="AM193" s="245"/>
      <c r="AN193" s="245"/>
      <c r="AO193" s="245"/>
      <c r="AP193" s="245"/>
      <c r="AQ193" s="245"/>
      <c r="AR193" s="245"/>
      <c r="AS193" s="245"/>
      <c r="AT193" s="245"/>
      <c r="AU193" s="245"/>
    </row>
    <row r="194" spans="1:47" x14ac:dyDescent="0.25">
      <c r="A194" s="5451" t="s">
        <v>49</v>
      </c>
      <c r="B194" s="5286">
        <f>SUM(B187:B193)</f>
        <v>0</v>
      </c>
      <c r="C194" s="5286">
        <f>SUM(C187:C193)</f>
        <v>0</v>
      </c>
      <c r="D194" s="5286">
        <f t="shared" ref="D194:S194" si="7">SUM(D187:D193)</f>
        <v>0</v>
      </c>
      <c r="E194" s="5286">
        <f t="shared" si="7"/>
        <v>0</v>
      </c>
      <c r="F194" s="5286">
        <f t="shared" si="7"/>
        <v>0</v>
      </c>
      <c r="G194" s="5286">
        <f t="shared" si="7"/>
        <v>0</v>
      </c>
      <c r="H194" s="5286">
        <f t="shared" si="7"/>
        <v>0</v>
      </c>
      <c r="I194" s="5286">
        <f t="shared" si="7"/>
        <v>0</v>
      </c>
      <c r="J194" s="5286">
        <f t="shared" si="7"/>
        <v>0</v>
      </c>
      <c r="K194" s="5286">
        <f t="shared" si="7"/>
        <v>0</v>
      </c>
      <c r="L194" s="5286">
        <f t="shared" si="7"/>
        <v>0</v>
      </c>
      <c r="M194" s="5286">
        <f t="shared" si="7"/>
        <v>0</v>
      </c>
      <c r="N194" s="5286">
        <f t="shared" si="7"/>
        <v>0</v>
      </c>
      <c r="O194" s="5286">
        <f t="shared" si="7"/>
        <v>0</v>
      </c>
      <c r="P194" s="5286">
        <f t="shared" si="7"/>
        <v>0</v>
      </c>
      <c r="Q194" s="5286">
        <f t="shared" si="7"/>
        <v>0</v>
      </c>
      <c r="R194" s="5286">
        <f t="shared" si="7"/>
        <v>0</v>
      </c>
      <c r="S194" s="5393">
        <f t="shared" si="7"/>
        <v>0</v>
      </c>
      <c r="T194" s="4113">
        <f>SUM(T187:T193)</f>
        <v>0</v>
      </c>
      <c r="U194" s="5452">
        <f>SUM(U187:U193)</f>
        <v>0</v>
      </c>
      <c r="V194" s="5452">
        <f>SUM(V187:V193)</f>
        <v>0</v>
      </c>
      <c r="W194" s="5452">
        <f>SUM(W187:W193)</f>
        <v>0</v>
      </c>
      <c r="X194" s="5452">
        <f>SUM(X187:X193)</f>
        <v>0</v>
      </c>
      <c r="Y194" s="245"/>
      <c r="Z194" s="245"/>
      <c r="AA194" s="245"/>
      <c r="AB194" s="245"/>
      <c r="AC194" s="245"/>
      <c r="AD194" s="245"/>
      <c r="AE194" s="245"/>
      <c r="AF194" s="245"/>
      <c r="AG194" s="245"/>
      <c r="AH194" s="245"/>
      <c r="AI194" s="245"/>
      <c r="AJ194" s="245"/>
      <c r="AK194" s="245"/>
      <c r="AL194" s="245"/>
      <c r="AM194" s="245"/>
      <c r="AN194" s="245"/>
      <c r="AO194" s="245"/>
      <c r="AP194" s="245"/>
      <c r="AQ194" s="245"/>
      <c r="AR194" s="245"/>
      <c r="AS194" s="245"/>
      <c r="AT194" s="245"/>
      <c r="AU194" s="245"/>
    </row>
    <row r="195" spans="1:47" x14ac:dyDescent="0.25">
      <c r="A195" s="273" t="s">
        <v>3574</v>
      </c>
      <c r="B195" s="245"/>
      <c r="C195" s="245"/>
      <c r="D195" s="245"/>
      <c r="E195" s="245"/>
      <c r="F195" s="245"/>
      <c r="G195" s="245"/>
      <c r="H195" s="245"/>
      <c r="I195" s="245"/>
      <c r="J195" s="245"/>
      <c r="K195" s="245"/>
      <c r="L195" s="245"/>
      <c r="M195" s="245"/>
      <c r="N195" s="245"/>
      <c r="O195" s="245"/>
      <c r="P195" s="245"/>
      <c r="Q195" s="245"/>
      <c r="R195" s="245"/>
      <c r="S195" s="245"/>
      <c r="T195" s="245"/>
      <c r="U195" s="245"/>
      <c r="V195" s="245"/>
      <c r="W195" s="245"/>
      <c r="X195" s="245"/>
      <c r="Y195" s="245"/>
      <c r="Z195" s="245"/>
      <c r="AA195" s="245"/>
      <c r="AB195" s="245"/>
      <c r="AC195" s="245"/>
      <c r="AD195" s="245"/>
      <c r="AE195" s="245"/>
      <c r="AF195" s="245"/>
      <c r="AG195" s="245"/>
      <c r="AH195" s="245"/>
      <c r="AI195" s="245"/>
      <c r="AJ195" s="245"/>
      <c r="AK195" s="245"/>
      <c r="AL195" s="245"/>
      <c r="AM195" s="245"/>
      <c r="AN195" s="245"/>
      <c r="AO195" s="245"/>
      <c r="AP195" s="245"/>
      <c r="AQ195" s="245"/>
      <c r="AR195" s="245"/>
      <c r="AS195" s="245"/>
      <c r="AT195" s="245"/>
      <c r="AU195" s="245"/>
    </row>
    <row r="196" spans="1:47" x14ac:dyDescent="0.25">
      <c r="A196" s="8066" t="s">
        <v>4</v>
      </c>
      <c r="B196" s="8051" t="s">
        <v>425</v>
      </c>
      <c r="C196" s="8052" t="s">
        <v>2064</v>
      </c>
      <c r="D196" s="8053"/>
      <c r="E196" s="8053"/>
      <c r="F196" s="8053"/>
      <c r="G196" s="8053"/>
      <c r="H196" s="8053"/>
      <c r="I196" s="8053"/>
      <c r="J196" s="8053"/>
      <c r="K196" s="8053"/>
      <c r="L196" s="8053"/>
      <c r="M196" s="8053"/>
      <c r="N196" s="8053"/>
      <c r="O196" s="8053"/>
      <c r="P196" s="8053"/>
      <c r="Q196" s="8053"/>
      <c r="R196" s="8053"/>
      <c r="S196" s="8054"/>
      <c r="T196" s="8015" t="s">
        <v>3543</v>
      </c>
      <c r="U196" s="8015"/>
      <c r="V196" s="8015"/>
      <c r="W196" s="8015"/>
      <c r="X196" s="8058"/>
      <c r="Y196" s="245"/>
      <c r="Z196" s="245"/>
      <c r="AA196" s="245"/>
      <c r="AB196" s="245"/>
      <c r="AC196" s="245"/>
      <c r="AD196" s="245"/>
      <c r="AE196" s="245"/>
      <c r="AF196" s="245"/>
      <c r="AG196" s="245"/>
      <c r="AH196" s="245"/>
      <c r="AI196" s="245"/>
      <c r="AJ196" s="245"/>
      <c r="AK196" s="245"/>
      <c r="AL196" s="245"/>
      <c r="AM196" s="245"/>
      <c r="AN196" s="245"/>
      <c r="AO196" s="245"/>
      <c r="AP196" s="245"/>
      <c r="AQ196" s="245"/>
      <c r="AR196" s="245"/>
      <c r="AS196" s="245"/>
      <c r="AT196" s="245"/>
      <c r="AU196" s="245"/>
    </row>
    <row r="197" spans="1:47" x14ac:dyDescent="0.25">
      <c r="A197" s="7084"/>
      <c r="B197" s="7322"/>
      <c r="C197" s="8055"/>
      <c r="D197" s="8056"/>
      <c r="E197" s="8056"/>
      <c r="F197" s="8056"/>
      <c r="G197" s="8056"/>
      <c r="H197" s="8056"/>
      <c r="I197" s="8056"/>
      <c r="J197" s="8056"/>
      <c r="K197" s="8056"/>
      <c r="L197" s="8056"/>
      <c r="M197" s="8056"/>
      <c r="N197" s="8056"/>
      <c r="O197" s="8056"/>
      <c r="P197" s="8056"/>
      <c r="Q197" s="8056"/>
      <c r="R197" s="8056"/>
      <c r="S197" s="8057"/>
      <c r="T197" s="8059" t="s">
        <v>3545</v>
      </c>
      <c r="U197" s="8059"/>
      <c r="V197" s="8060"/>
      <c r="W197" s="8061" t="s">
        <v>3569</v>
      </c>
      <c r="X197" s="8062"/>
      <c r="Y197" s="245"/>
      <c r="Z197" s="245"/>
      <c r="AA197" s="245"/>
      <c r="AB197" s="245"/>
      <c r="AC197" s="245"/>
      <c r="AD197" s="245"/>
      <c r="AE197" s="245"/>
      <c r="AF197" s="245"/>
      <c r="AG197" s="245"/>
      <c r="AH197" s="245"/>
      <c r="AI197" s="245"/>
      <c r="AJ197" s="245"/>
      <c r="AK197" s="245"/>
      <c r="AL197" s="245"/>
      <c r="AM197" s="245"/>
      <c r="AN197" s="245"/>
      <c r="AO197" s="245"/>
      <c r="AP197" s="245"/>
      <c r="AQ197" s="245"/>
      <c r="AR197" s="245"/>
      <c r="AS197" s="245"/>
      <c r="AT197" s="245"/>
      <c r="AU197" s="245"/>
    </row>
    <row r="198" spans="1:47" ht="31.5" x14ac:dyDescent="0.25">
      <c r="A198" s="7426"/>
      <c r="B198" s="7963"/>
      <c r="C198" s="5389" t="s">
        <v>308</v>
      </c>
      <c r="D198" s="5389" t="s">
        <v>309</v>
      </c>
      <c r="E198" s="5389" t="s">
        <v>598</v>
      </c>
      <c r="F198" s="5389" t="s">
        <v>716</v>
      </c>
      <c r="G198" s="5389" t="s">
        <v>3432</v>
      </c>
      <c r="H198" s="5389" t="s">
        <v>3433</v>
      </c>
      <c r="I198" s="5389" t="s">
        <v>3434</v>
      </c>
      <c r="J198" s="5389" t="s">
        <v>74</v>
      </c>
      <c r="K198" s="5389" t="s">
        <v>75</v>
      </c>
      <c r="L198" s="5389" t="s">
        <v>3435</v>
      </c>
      <c r="M198" s="5389" t="s">
        <v>77</v>
      </c>
      <c r="N198" s="5389" t="s">
        <v>78</v>
      </c>
      <c r="O198" s="5389" t="s">
        <v>79</v>
      </c>
      <c r="P198" s="5389" t="s">
        <v>80</v>
      </c>
      <c r="Q198" s="5389" t="s">
        <v>81</v>
      </c>
      <c r="R198" s="5389" t="s">
        <v>82</v>
      </c>
      <c r="S198" s="5390" t="s">
        <v>83</v>
      </c>
      <c r="T198" s="5331" t="s">
        <v>3570</v>
      </c>
      <c r="U198" s="5331" t="s">
        <v>3571</v>
      </c>
      <c r="V198" s="5331" t="s">
        <v>3572</v>
      </c>
      <c r="W198" s="5391" t="s">
        <v>3547</v>
      </c>
      <c r="X198" s="5331" t="s">
        <v>3548</v>
      </c>
      <c r="Y198" s="245"/>
      <c r="Z198" s="245"/>
      <c r="AA198" s="245"/>
      <c r="AB198" s="245"/>
      <c r="AC198" s="245"/>
      <c r="AD198" s="245"/>
      <c r="AE198" s="245"/>
      <c r="AF198" s="245"/>
      <c r="AG198" s="245"/>
      <c r="AH198" s="245"/>
      <c r="AI198" s="245"/>
      <c r="AJ198" s="245"/>
      <c r="AK198" s="245"/>
      <c r="AL198" s="245"/>
      <c r="AM198" s="245"/>
      <c r="AN198" s="245"/>
      <c r="AO198" s="245"/>
      <c r="AP198" s="245"/>
      <c r="AQ198" s="245"/>
      <c r="AR198" s="245"/>
      <c r="AS198" s="245"/>
      <c r="AT198" s="245"/>
      <c r="AU198" s="245"/>
    </row>
    <row r="199" spans="1:47" x14ac:dyDescent="0.25">
      <c r="A199" s="829" t="s">
        <v>441</v>
      </c>
      <c r="B199" s="279">
        <f t="shared" ref="B199:B204" si="8">SUM(C199:S199)</f>
        <v>0</v>
      </c>
      <c r="C199" s="1585"/>
      <c r="D199" s="1585"/>
      <c r="E199" s="1585"/>
      <c r="F199" s="1585"/>
      <c r="G199" s="1585"/>
      <c r="H199" s="1585"/>
      <c r="I199" s="1585"/>
      <c r="J199" s="1585"/>
      <c r="K199" s="1585"/>
      <c r="L199" s="1585"/>
      <c r="M199" s="1585"/>
      <c r="N199" s="1585"/>
      <c r="O199" s="1585"/>
      <c r="P199" s="1585"/>
      <c r="Q199" s="1585"/>
      <c r="R199" s="1585"/>
      <c r="S199" s="1586"/>
      <c r="T199" s="3813"/>
      <c r="U199" s="3814"/>
      <c r="V199" s="3814"/>
      <c r="W199" s="3814"/>
      <c r="X199" s="3814"/>
      <c r="Y199" s="245"/>
      <c r="Z199" s="245"/>
      <c r="AA199" s="245"/>
      <c r="AB199" s="245"/>
      <c r="AC199" s="245"/>
      <c r="AD199" s="245"/>
      <c r="AE199" s="245"/>
      <c r="AF199" s="245"/>
      <c r="AG199" s="245"/>
      <c r="AH199" s="245"/>
      <c r="AI199" s="245"/>
      <c r="AJ199" s="245"/>
      <c r="AK199" s="245"/>
      <c r="AL199" s="245"/>
      <c r="AM199" s="245"/>
      <c r="AN199" s="245"/>
      <c r="AO199" s="245"/>
      <c r="AP199" s="245"/>
      <c r="AQ199" s="245"/>
      <c r="AR199" s="245"/>
      <c r="AS199" s="245"/>
      <c r="AT199" s="245"/>
      <c r="AU199" s="245"/>
    </row>
    <row r="200" spans="1:47" x14ac:dyDescent="0.25">
      <c r="A200" s="5386" t="s">
        <v>442</v>
      </c>
      <c r="B200" s="1602">
        <f t="shared" si="8"/>
        <v>0</v>
      </c>
      <c r="C200" s="1585"/>
      <c r="D200" s="1585"/>
      <c r="E200" s="1585"/>
      <c r="F200" s="1585"/>
      <c r="G200" s="1585"/>
      <c r="H200" s="1585"/>
      <c r="I200" s="1585"/>
      <c r="J200" s="1585"/>
      <c r="K200" s="1585"/>
      <c r="L200" s="1585"/>
      <c r="M200" s="1585"/>
      <c r="N200" s="1585"/>
      <c r="O200" s="1585"/>
      <c r="P200" s="1585"/>
      <c r="Q200" s="1585"/>
      <c r="R200" s="1585"/>
      <c r="S200" s="1586"/>
      <c r="T200" s="1584"/>
      <c r="U200" s="1585"/>
      <c r="V200" s="1585"/>
      <c r="W200" s="1585"/>
      <c r="X200" s="1585"/>
      <c r="Y200" s="245"/>
      <c r="Z200" s="245"/>
      <c r="AA200" s="245"/>
      <c r="AB200" s="245"/>
      <c r="AC200" s="245"/>
      <c r="AD200" s="245"/>
      <c r="AE200" s="245"/>
      <c r="AF200" s="245"/>
      <c r="AG200" s="245"/>
      <c r="AH200" s="245"/>
      <c r="AI200" s="245"/>
      <c r="AJ200" s="245"/>
      <c r="AK200" s="245"/>
      <c r="AL200" s="245"/>
      <c r="AM200" s="245"/>
      <c r="AN200" s="245"/>
      <c r="AO200" s="245"/>
      <c r="AP200" s="245"/>
      <c r="AQ200" s="245"/>
      <c r="AR200" s="245"/>
      <c r="AS200" s="245"/>
      <c r="AT200" s="245"/>
      <c r="AU200" s="245"/>
    </row>
    <row r="201" spans="1:47" x14ac:dyDescent="0.25">
      <c r="A201" s="5386" t="s">
        <v>485</v>
      </c>
      <c r="B201" s="1602">
        <f t="shared" si="8"/>
        <v>0</v>
      </c>
      <c r="C201" s="1585"/>
      <c r="D201" s="1585"/>
      <c r="E201" s="1585"/>
      <c r="F201" s="1585"/>
      <c r="G201" s="1585"/>
      <c r="H201" s="1585"/>
      <c r="I201" s="1585"/>
      <c r="J201" s="1585"/>
      <c r="K201" s="1585"/>
      <c r="L201" s="1585"/>
      <c r="M201" s="1585"/>
      <c r="N201" s="1585"/>
      <c r="O201" s="1585"/>
      <c r="P201" s="1585"/>
      <c r="Q201" s="1585"/>
      <c r="R201" s="1585"/>
      <c r="S201" s="1586"/>
      <c r="T201" s="1584"/>
      <c r="U201" s="1585"/>
      <c r="V201" s="1585"/>
      <c r="W201" s="1585"/>
      <c r="X201" s="1585"/>
      <c r="Y201" s="245"/>
      <c r="Z201" s="245"/>
      <c r="AA201" s="245"/>
      <c r="AB201" s="245"/>
      <c r="AC201" s="245"/>
      <c r="AD201" s="245"/>
      <c r="AE201" s="245"/>
      <c r="AF201" s="245"/>
      <c r="AG201" s="245"/>
      <c r="AH201" s="245"/>
      <c r="AI201" s="245"/>
      <c r="AJ201" s="245"/>
      <c r="AK201" s="245"/>
      <c r="AL201" s="245"/>
      <c r="AM201" s="245"/>
      <c r="AN201" s="245"/>
      <c r="AO201" s="245"/>
      <c r="AP201" s="245"/>
      <c r="AQ201" s="245"/>
      <c r="AR201" s="245"/>
      <c r="AS201" s="245"/>
      <c r="AT201" s="245"/>
      <c r="AU201" s="245"/>
    </row>
    <row r="202" spans="1:47" x14ac:dyDescent="0.25">
      <c r="A202" s="1612" t="s">
        <v>431</v>
      </c>
      <c r="B202" s="1602">
        <f t="shared" si="8"/>
        <v>0</v>
      </c>
      <c r="C202" s="1585"/>
      <c r="D202" s="1585"/>
      <c r="E202" s="1585"/>
      <c r="F202" s="1585"/>
      <c r="G202" s="1585"/>
      <c r="H202" s="1585"/>
      <c r="I202" s="1585"/>
      <c r="J202" s="1585"/>
      <c r="K202" s="1585"/>
      <c r="L202" s="1585"/>
      <c r="M202" s="1585"/>
      <c r="N202" s="1585"/>
      <c r="O202" s="1585"/>
      <c r="P202" s="1585"/>
      <c r="Q202" s="1585"/>
      <c r="R202" s="1585"/>
      <c r="S202" s="1586"/>
      <c r="T202" s="1584"/>
      <c r="U202" s="1585"/>
      <c r="V202" s="1585"/>
      <c r="W202" s="1585"/>
      <c r="X202" s="1585"/>
      <c r="Y202" s="245"/>
      <c r="Z202" s="245"/>
      <c r="AA202" s="245"/>
      <c r="AB202" s="245"/>
      <c r="AC202" s="245"/>
      <c r="AD202" s="245"/>
      <c r="AE202" s="245"/>
      <c r="AF202" s="245"/>
      <c r="AG202" s="245"/>
      <c r="AH202" s="245"/>
      <c r="AI202" s="245"/>
      <c r="AJ202" s="245"/>
      <c r="AK202" s="245"/>
      <c r="AL202" s="245"/>
      <c r="AM202" s="245"/>
      <c r="AN202" s="245"/>
      <c r="AO202" s="245"/>
      <c r="AP202" s="245"/>
      <c r="AQ202" s="245"/>
      <c r="AR202" s="245"/>
      <c r="AS202" s="245"/>
      <c r="AT202" s="245"/>
      <c r="AU202" s="245"/>
    </row>
    <row r="203" spans="1:47" x14ac:dyDescent="0.25">
      <c r="A203" s="841" t="s">
        <v>3573</v>
      </c>
      <c r="B203" s="1602">
        <f t="shared" si="8"/>
        <v>0</v>
      </c>
      <c r="C203" s="1585"/>
      <c r="D203" s="1585"/>
      <c r="E203" s="1585"/>
      <c r="F203" s="1585"/>
      <c r="G203" s="1585"/>
      <c r="H203" s="1585"/>
      <c r="I203" s="1585"/>
      <c r="J203" s="1585"/>
      <c r="K203" s="1585"/>
      <c r="L203" s="1585"/>
      <c r="M203" s="1585"/>
      <c r="N203" s="1585"/>
      <c r="O203" s="1585"/>
      <c r="P203" s="1585"/>
      <c r="Q203" s="1585"/>
      <c r="R203" s="1585"/>
      <c r="S203" s="1586"/>
      <c r="T203" s="1584"/>
      <c r="U203" s="1585"/>
      <c r="V203" s="1585"/>
      <c r="W203" s="1585"/>
      <c r="X203" s="1585"/>
      <c r="Y203" s="245"/>
      <c r="Z203" s="245"/>
      <c r="AA203" s="245"/>
      <c r="AB203" s="245"/>
      <c r="AC203" s="245"/>
      <c r="AD203" s="245"/>
      <c r="AE203" s="245"/>
      <c r="AF203" s="245"/>
      <c r="AG203" s="245"/>
      <c r="AH203" s="245"/>
      <c r="AI203" s="245"/>
      <c r="AJ203" s="245"/>
      <c r="AK203" s="245"/>
      <c r="AL203" s="245"/>
      <c r="AM203" s="245"/>
      <c r="AN203" s="245"/>
      <c r="AO203" s="245"/>
      <c r="AP203" s="245"/>
      <c r="AQ203" s="245"/>
      <c r="AR203" s="245"/>
      <c r="AS203" s="245"/>
      <c r="AT203" s="245"/>
      <c r="AU203" s="245"/>
    </row>
    <row r="204" spans="1:47" x14ac:dyDescent="0.25">
      <c r="A204" s="582" t="s">
        <v>430</v>
      </c>
      <c r="B204" s="271">
        <f t="shared" si="8"/>
        <v>0</v>
      </c>
      <c r="C204" s="1585"/>
      <c r="D204" s="1585"/>
      <c r="E204" s="1585"/>
      <c r="F204" s="1585"/>
      <c r="G204" s="1585"/>
      <c r="H204" s="1585"/>
      <c r="I204" s="1585"/>
      <c r="J204" s="1585"/>
      <c r="K204" s="1585"/>
      <c r="L204" s="1585"/>
      <c r="M204" s="1585"/>
      <c r="N204" s="1585"/>
      <c r="O204" s="1585"/>
      <c r="P204" s="1585"/>
      <c r="Q204" s="1585"/>
      <c r="R204" s="1585"/>
      <c r="S204" s="1586"/>
      <c r="T204" s="4124"/>
      <c r="U204" s="5453"/>
      <c r="V204" s="5453"/>
      <c r="W204" s="5453"/>
      <c r="X204" s="5453"/>
      <c r="Y204" s="245"/>
      <c r="Z204" s="245"/>
      <c r="AA204" s="245"/>
      <c r="AB204" s="245"/>
      <c r="AC204" s="245"/>
      <c r="AD204" s="245"/>
      <c r="AE204" s="245"/>
      <c r="AF204" s="245"/>
      <c r="AG204" s="245"/>
      <c r="AH204" s="245"/>
      <c r="AI204" s="245"/>
      <c r="AJ204" s="245"/>
      <c r="AK204" s="245"/>
      <c r="AL204" s="245"/>
      <c r="AM204" s="245"/>
      <c r="AN204" s="245"/>
      <c r="AO204" s="245"/>
      <c r="AP204" s="245"/>
      <c r="AQ204" s="245"/>
      <c r="AR204" s="245"/>
      <c r="AS204" s="245"/>
      <c r="AT204" s="245"/>
      <c r="AU204" s="245"/>
    </row>
    <row r="205" spans="1:47" x14ac:dyDescent="0.25">
      <c r="A205" s="5454" t="s">
        <v>49</v>
      </c>
      <c r="B205" s="5286">
        <f>SUM(B199:B204)</f>
        <v>0</v>
      </c>
      <c r="C205" s="5286">
        <f>SUM(C199:C204)</f>
        <v>0</v>
      </c>
      <c r="D205" s="5286">
        <f>SUM(D199:D204)</f>
        <v>0</v>
      </c>
      <c r="E205" s="5286">
        <f t="shared" ref="E205:X205" si="9">SUM(E199:E204)</f>
        <v>0</v>
      </c>
      <c r="F205" s="5286">
        <f t="shared" si="9"/>
        <v>0</v>
      </c>
      <c r="G205" s="5286">
        <f t="shared" si="9"/>
        <v>0</v>
      </c>
      <c r="H205" s="5286">
        <f t="shared" si="9"/>
        <v>0</v>
      </c>
      <c r="I205" s="5286">
        <f t="shared" si="9"/>
        <v>0</v>
      </c>
      <c r="J205" s="5286">
        <f t="shared" si="9"/>
        <v>0</v>
      </c>
      <c r="K205" s="5286">
        <f t="shared" si="9"/>
        <v>0</v>
      </c>
      <c r="L205" s="5286">
        <f t="shared" si="9"/>
        <v>0</v>
      </c>
      <c r="M205" s="5286">
        <f t="shared" si="9"/>
        <v>0</v>
      </c>
      <c r="N205" s="5286">
        <f t="shared" si="9"/>
        <v>0</v>
      </c>
      <c r="O205" s="5286">
        <f t="shared" si="9"/>
        <v>0</v>
      </c>
      <c r="P205" s="5286">
        <f t="shared" si="9"/>
        <v>0</v>
      </c>
      <c r="Q205" s="5286">
        <f t="shared" si="9"/>
        <v>0</v>
      </c>
      <c r="R205" s="5286">
        <f t="shared" si="9"/>
        <v>0</v>
      </c>
      <c r="S205" s="5393">
        <f t="shared" si="9"/>
        <v>0</v>
      </c>
      <c r="T205" s="1794">
        <f t="shared" si="9"/>
        <v>0</v>
      </c>
      <c r="U205" s="1606">
        <f t="shared" si="9"/>
        <v>0</v>
      </c>
      <c r="V205" s="1606">
        <f t="shared" si="9"/>
        <v>0</v>
      </c>
      <c r="W205" s="1606">
        <f t="shared" si="9"/>
        <v>0</v>
      </c>
      <c r="X205" s="1606">
        <f t="shared" si="9"/>
        <v>0</v>
      </c>
      <c r="Y205" s="245"/>
      <c r="Z205" s="245"/>
      <c r="AA205" s="245"/>
      <c r="AB205" s="245"/>
      <c r="AC205" s="245"/>
      <c r="AD205" s="245"/>
      <c r="AE205" s="245"/>
      <c r="AF205" s="245"/>
      <c r="AG205" s="245"/>
      <c r="AH205" s="245"/>
      <c r="AI205" s="245"/>
      <c r="AJ205" s="245"/>
      <c r="AK205" s="245"/>
      <c r="AL205" s="245"/>
      <c r="AM205" s="245"/>
      <c r="AN205" s="245"/>
      <c r="AO205" s="245"/>
      <c r="AP205" s="245"/>
      <c r="AQ205" s="245"/>
      <c r="AR205" s="245"/>
      <c r="AS205" s="245"/>
      <c r="AT205" s="245"/>
      <c r="AU205" s="245"/>
    </row>
    <row r="206" spans="1:47" x14ac:dyDescent="0.25">
      <c r="A206" s="273" t="s">
        <v>3575</v>
      </c>
      <c r="B206" s="245"/>
      <c r="C206" s="245"/>
      <c r="D206" s="245"/>
      <c r="E206" s="245"/>
      <c r="F206" s="245"/>
      <c r="G206" s="245"/>
      <c r="H206" s="245"/>
      <c r="I206" s="245"/>
      <c r="J206" s="245"/>
      <c r="K206" s="245"/>
      <c r="L206" s="245"/>
      <c r="M206" s="245"/>
      <c r="N206" s="245"/>
      <c r="O206" s="245"/>
      <c r="P206" s="245"/>
      <c r="Q206" s="245"/>
      <c r="R206" s="245"/>
      <c r="S206" s="245"/>
      <c r="T206" s="245"/>
      <c r="U206" s="245"/>
      <c r="V206" s="245"/>
      <c r="W206" s="245"/>
      <c r="X206" s="245"/>
      <c r="Y206" s="245"/>
      <c r="Z206" s="245"/>
      <c r="AA206" s="245"/>
      <c r="AB206" s="245"/>
      <c r="AC206" s="245"/>
      <c r="AD206" s="245"/>
      <c r="AE206" s="245"/>
      <c r="AF206" s="245"/>
      <c r="AG206" s="245"/>
      <c r="AH206" s="245"/>
      <c r="AI206" s="245"/>
      <c r="AJ206" s="245"/>
      <c r="AK206" s="245"/>
      <c r="AL206" s="245"/>
      <c r="AM206" s="245"/>
      <c r="AN206" s="245"/>
      <c r="AO206" s="245"/>
      <c r="AP206" s="245"/>
      <c r="AQ206" s="245"/>
      <c r="AR206" s="245"/>
      <c r="AS206" s="245"/>
      <c r="AT206" s="245"/>
      <c r="AU206" s="245"/>
    </row>
    <row r="207" spans="1:47" x14ac:dyDescent="0.25">
      <c r="A207" s="8066" t="s">
        <v>4</v>
      </c>
      <c r="B207" s="8051" t="s">
        <v>425</v>
      </c>
      <c r="C207" s="8052" t="s">
        <v>2064</v>
      </c>
      <c r="D207" s="8053"/>
      <c r="E207" s="8053"/>
      <c r="F207" s="8053"/>
      <c r="G207" s="8053"/>
      <c r="H207" s="8053"/>
      <c r="I207" s="8053"/>
      <c r="J207" s="8053"/>
      <c r="K207" s="8053"/>
      <c r="L207" s="8053"/>
      <c r="M207" s="8053"/>
      <c r="N207" s="8053"/>
      <c r="O207" s="8053"/>
      <c r="P207" s="8053"/>
      <c r="Q207" s="8053"/>
      <c r="R207" s="8053"/>
      <c r="S207" s="8054"/>
      <c r="T207" s="8015" t="s">
        <v>3543</v>
      </c>
      <c r="U207" s="8015"/>
      <c r="V207" s="8015"/>
      <c r="W207" s="8015"/>
      <c r="X207" s="8058"/>
      <c r="Y207" s="245"/>
      <c r="Z207" s="245"/>
      <c r="AA207" s="245"/>
      <c r="AB207" s="245"/>
      <c r="AC207" s="245"/>
      <c r="AD207" s="245"/>
      <c r="AE207" s="245"/>
      <c r="AF207" s="245"/>
      <c r="AG207" s="245"/>
      <c r="AH207" s="245"/>
      <c r="AI207" s="245"/>
      <c r="AJ207" s="245"/>
      <c r="AK207" s="245"/>
      <c r="AL207" s="245"/>
      <c r="AM207" s="245"/>
      <c r="AN207" s="245"/>
      <c r="AO207" s="245"/>
      <c r="AP207" s="245"/>
      <c r="AQ207" s="245"/>
      <c r="AR207" s="245"/>
      <c r="AS207" s="245"/>
      <c r="AT207" s="245"/>
      <c r="AU207" s="245"/>
    </row>
    <row r="208" spans="1:47" x14ac:dyDescent="0.25">
      <c r="A208" s="7084"/>
      <c r="B208" s="7322"/>
      <c r="C208" s="8055"/>
      <c r="D208" s="8056"/>
      <c r="E208" s="8056"/>
      <c r="F208" s="8056"/>
      <c r="G208" s="8056"/>
      <c r="H208" s="8056"/>
      <c r="I208" s="8056"/>
      <c r="J208" s="8056"/>
      <c r="K208" s="8056"/>
      <c r="L208" s="8056"/>
      <c r="M208" s="8056"/>
      <c r="N208" s="8056"/>
      <c r="O208" s="8056"/>
      <c r="P208" s="8056"/>
      <c r="Q208" s="8056"/>
      <c r="R208" s="8056"/>
      <c r="S208" s="8057"/>
      <c r="T208" s="8059" t="s">
        <v>3545</v>
      </c>
      <c r="U208" s="8059"/>
      <c r="V208" s="8060"/>
      <c r="W208" s="8061" t="s">
        <v>3569</v>
      </c>
      <c r="X208" s="8062"/>
      <c r="Y208" s="245"/>
      <c r="Z208" s="245"/>
      <c r="AA208" s="245"/>
      <c r="AB208" s="245"/>
      <c r="AC208" s="245"/>
      <c r="AD208" s="245"/>
      <c r="AE208" s="245"/>
      <c r="AF208" s="245"/>
      <c r="AG208" s="245"/>
      <c r="AH208" s="245"/>
      <c r="AI208" s="245"/>
      <c r="AJ208" s="245"/>
      <c r="AK208" s="245"/>
      <c r="AL208" s="245"/>
      <c r="AM208" s="245"/>
      <c r="AN208" s="245"/>
      <c r="AO208" s="245"/>
      <c r="AP208" s="245"/>
      <c r="AQ208" s="245"/>
      <c r="AR208" s="245"/>
      <c r="AS208" s="245"/>
      <c r="AT208" s="245"/>
      <c r="AU208" s="245"/>
    </row>
    <row r="209" spans="1:130" ht="31.5" x14ac:dyDescent="0.25">
      <c r="A209" s="7426"/>
      <c r="B209" s="7963"/>
      <c r="C209" s="5389" t="s">
        <v>308</v>
      </c>
      <c r="D209" s="5389" t="s">
        <v>309</v>
      </c>
      <c r="E209" s="5389" t="s">
        <v>598</v>
      </c>
      <c r="F209" s="5389" t="s">
        <v>716</v>
      </c>
      <c r="G209" s="5389" t="s">
        <v>3432</v>
      </c>
      <c r="H209" s="5389" t="s">
        <v>3433</v>
      </c>
      <c r="I209" s="5389" t="s">
        <v>3434</v>
      </c>
      <c r="J209" s="5389" t="s">
        <v>74</v>
      </c>
      <c r="K209" s="5389" t="s">
        <v>75</v>
      </c>
      <c r="L209" s="5389" t="s">
        <v>3435</v>
      </c>
      <c r="M209" s="5389" t="s">
        <v>77</v>
      </c>
      <c r="N209" s="5389" t="s">
        <v>78</v>
      </c>
      <c r="O209" s="5389" t="s">
        <v>79</v>
      </c>
      <c r="P209" s="5389" t="s">
        <v>80</v>
      </c>
      <c r="Q209" s="5389" t="s">
        <v>81</v>
      </c>
      <c r="R209" s="5389" t="s">
        <v>82</v>
      </c>
      <c r="S209" s="5390" t="s">
        <v>83</v>
      </c>
      <c r="T209" s="5331" t="s">
        <v>3570</v>
      </c>
      <c r="U209" s="5331" t="s">
        <v>3571</v>
      </c>
      <c r="V209" s="5331" t="s">
        <v>3572</v>
      </c>
      <c r="W209" s="5391" t="s">
        <v>3547</v>
      </c>
      <c r="X209" s="5331" t="s">
        <v>3548</v>
      </c>
      <c r="Y209" s="245"/>
      <c r="Z209" s="245"/>
      <c r="AA209" s="245"/>
      <c r="AB209" s="245"/>
      <c r="AC209" s="245"/>
      <c r="AD209" s="245"/>
      <c r="AE209" s="245"/>
      <c r="AF209" s="245"/>
      <c r="AG209" s="245"/>
      <c r="AH209" s="245"/>
      <c r="AI209" s="245"/>
      <c r="AJ209" s="245"/>
      <c r="AK209" s="245"/>
      <c r="AL209" s="245"/>
      <c r="AM209" s="245"/>
      <c r="AN209" s="245"/>
      <c r="AO209" s="245"/>
      <c r="AP209" s="245"/>
      <c r="AQ209" s="245"/>
      <c r="AR209" s="245"/>
      <c r="AS209" s="245"/>
      <c r="AT209" s="245"/>
      <c r="AU209" s="245"/>
    </row>
    <row r="210" spans="1:130" x14ac:dyDescent="0.25">
      <c r="A210" s="829" t="s">
        <v>441</v>
      </c>
      <c r="B210" s="279">
        <f>SUM(C210:S210)</f>
        <v>0</v>
      </c>
      <c r="C210" s="1585"/>
      <c r="D210" s="1585"/>
      <c r="E210" s="1585"/>
      <c r="F210" s="1585"/>
      <c r="G210" s="1585"/>
      <c r="H210" s="1585"/>
      <c r="I210" s="1585"/>
      <c r="J210" s="1585"/>
      <c r="K210" s="1585"/>
      <c r="L210" s="1585"/>
      <c r="M210" s="1585"/>
      <c r="N210" s="1585"/>
      <c r="O210" s="1585"/>
      <c r="P210" s="1585"/>
      <c r="Q210" s="1585"/>
      <c r="R210" s="1585"/>
      <c r="S210" s="1586"/>
      <c r="T210" s="1222"/>
      <c r="U210" s="255"/>
      <c r="V210" s="255"/>
      <c r="W210" s="255"/>
      <c r="X210" s="255"/>
      <c r="Y210" s="245"/>
      <c r="Z210" s="245"/>
      <c r="AA210" s="245"/>
      <c r="AB210" s="245"/>
      <c r="AC210" s="245"/>
      <c r="AD210" s="245"/>
      <c r="AE210" s="245"/>
      <c r="AF210" s="245"/>
      <c r="AG210" s="245"/>
      <c r="AH210" s="245"/>
      <c r="AI210" s="245"/>
      <c r="AJ210" s="245"/>
      <c r="AK210" s="245"/>
      <c r="AL210" s="245"/>
      <c r="AM210" s="245"/>
      <c r="AN210" s="245"/>
      <c r="AO210" s="245"/>
      <c r="AP210" s="245"/>
      <c r="AQ210" s="245"/>
      <c r="AR210" s="245"/>
      <c r="AS210" s="245"/>
      <c r="AT210" s="245"/>
      <c r="AU210" s="245"/>
    </row>
    <row r="211" spans="1:130" x14ac:dyDescent="0.25">
      <c r="A211" s="5386" t="s">
        <v>442</v>
      </c>
      <c r="B211" s="1602">
        <f>SUM(C211:S211)</f>
        <v>0</v>
      </c>
      <c r="C211" s="1585"/>
      <c r="D211" s="1585"/>
      <c r="E211" s="1585"/>
      <c r="F211" s="1585"/>
      <c r="G211" s="1585"/>
      <c r="H211" s="1585"/>
      <c r="I211" s="1585"/>
      <c r="J211" s="1585"/>
      <c r="K211" s="1585"/>
      <c r="L211" s="1585"/>
      <c r="M211" s="1585"/>
      <c r="N211" s="1585"/>
      <c r="O211" s="1585"/>
      <c r="P211" s="1585"/>
      <c r="Q211" s="1585"/>
      <c r="R211" s="1585"/>
      <c r="S211" s="1586"/>
      <c r="T211" s="1584"/>
      <c r="U211" s="1585"/>
      <c r="V211" s="1585"/>
      <c r="W211" s="1585"/>
      <c r="X211" s="1585"/>
      <c r="Y211" s="245"/>
      <c r="Z211" s="245"/>
      <c r="AA211" s="245"/>
      <c r="AB211" s="245"/>
      <c r="AC211" s="245"/>
      <c r="AD211" s="245"/>
      <c r="AE211" s="245"/>
      <c r="AF211" s="245"/>
      <c r="AG211" s="245"/>
      <c r="AH211" s="245"/>
      <c r="AI211" s="245"/>
      <c r="AJ211" s="245"/>
      <c r="AK211" s="245"/>
      <c r="AL211" s="245"/>
      <c r="AM211" s="245"/>
      <c r="AN211" s="245"/>
      <c r="AO211" s="245"/>
      <c r="AP211" s="245"/>
      <c r="AQ211" s="245"/>
      <c r="AR211" s="245"/>
      <c r="AS211" s="245"/>
      <c r="AT211" s="245"/>
      <c r="AU211" s="245"/>
    </row>
    <row r="212" spans="1:130" x14ac:dyDescent="0.25">
      <c r="A212" s="5386" t="s">
        <v>485</v>
      </c>
      <c r="B212" s="1602">
        <f>SUM(C212:S212)</f>
        <v>0</v>
      </c>
      <c r="C212" s="1585"/>
      <c r="D212" s="1585"/>
      <c r="E212" s="1585"/>
      <c r="F212" s="1585"/>
      <c r="G212" s="1585"/>
      <c r="H212" s="1585"/>
      <c r="I212" s="1585"/>
      <c r="J212" s="1585"/>
      <c r="K212" s="1585"/>
      <c r="L212" s="1585"/>
      <c r="M212" s="1585"/>
      <c r="N212" s="1585"/>
      <c r="O212" s="1585"/>
      <c r="P212" s="1585"/>
      <c r="Q212" s="1585"/>
      <c r="R212" s="1585"/>
      <c r="S212" s="1586"/>
      <c r="T212" s="1584"/>
      <c r="U212" s="1585"/>
      <c r="V212" s="1585"/>
      <c r="W212" s="1585"/>
      <c r="X212" s="1585"/>
      <c r="Y212" s="245"/>
      <c r="Z212" s="245"/>
      <c r="AA212" s="245"/>
      <c r="AB212" s="245"/>
      <c r="AC212" s="245"/>
      <c r="AD212" s="245"/>
      <c r="AE212" s="245"/>
      <c r="AF212" s="245"/>
      <c r="AG212" s="245"/>
      <c r="AH212" s="245"/>
      <c r="AI212" s="245"/>
      <c r="AJ212" s="245"/>
      <c r="AK212" s="245"/>
      <c r="AL212" s="245"/>
      <c r="AM212" s="245"/>
      <c r="AN212" s="245"/>
      <c r="AO212" s="245"/>
      <c r="AP212" s="245"/>
      <c r="AQ212" s="245"/>
      <c r="AR212" s="245"/>
      <c r="AS212" s="245"/>
      <c r="AT212" s="245"/>
      <c r="AU212" s="245"/>
    </row>
    <row r="213" spans="1:130" x14ac:dyDescent="0.25">
      <c r="A213" s="1611" t="s">
        <v>431</v>
      </c>
      <c r="B213" s="1606">
        <f>SUM(C213:S213)</f>
        <v>0</v>
      </c>
      <c r="C213" s="1598"/>
      <c r="D213" s="1598"/>
      <c r="E213" s="1598"/>
      <c r="F213" s="1598"/>
      <c r="G213" s="1598"/>
      <c r="H213" s="1598"/>
      <c r="I213" s="1598"/>
      <c r="J213" s="1598"/>
      <c r="K213" s="1598"/>
      <c r="L213" s="1598"/>
      <c r="M213" s="1598"/>
      <c r="N213" s="1598"/>
      <c r="O213" s="1598"/>
      <c r="P213" s="1598"/>
      <c r="Q213" s="1598"/>
      <c r="R213" s="1598"/>
      <c r="S213" s="1601"/>
      <c r="T213" s="1640"/>
      <c r="U213" s="1598"/>
      <c r="V213" s="1598"/>
      <c r="W213" s="1598"/>
      <c r="X213" s="1598"/>
      <c r="Y213" s="245"/>
      <c r="Z213" s="245"/>
      <c r="AA213" s="245"/>
      <c r="AB213" s="245"/>
      <c r="AC213" s="245"/>
      <c r="AD213" s="245"/>
      <c r="AE213" s="245"/>
      <c r="AF213" s="245"/>
      <c r="AG213" s="245"/>
      <c r="AH213" s="245"/>
      <c r="AI213" s="245"/>
      <c r="AJ213" s="245"/>
      <c r="AK213" s="245"/>
      <c r="AL213" s="245"/>
      <c r="AM213" s="245"/>
      <c r="AN213" s="245"/>
      <c r="AO213" s="245"/>
      <c r="AP213" s="245"/>
      <c r="AQ213" s="245"/>
      <c r="AR213" s="245"/>
      <c r="AS213" s="245"/>
      <c r="AT213" s="245"/>
      <c r="AU213" s="245"/>
    </row>
    <row r="214" spans="1:130" s="245" customFormat="1" ht="22.5" customHeight="1" x14ac:dyDescent="0.2">
      <c r="A214" s="5454" t="s">
        <v>49</v>
      </c>
      <c r="B214" s="5450">
        <f>SUM(B210:B213)</f>
        <v>0</v>
      </c>
      <c r="C214" s="5455">
        <f>SUM(C210:C213)</f>
        <v>0</v>
      </c>
      <c r="D214" s="5455">
        <f t="shared" ref="D214:X214" si="10">SUM(D210:D213)</f>
        <v>0</v>
      </c>
      <c r="E214" s="5455">
        <f t="shared" si="10"/>
        <v>0</v>
      </c>
      <c r="F214" s="5455">
        <f t="shared" si="10"/>
        <v>0</v>
      </c>
      <c r="G214" s="5455">
        <f t="shared" si="10"/>
        <v>0</v>
      </c>
      <c r="H214" s="5455">
        <f t="shared" si="10"/>
        <v>0</v>
      </c>
      <c r="I214" s="5455">
        <f t="shared" si="10"/>
        <v>0</v>
      </c>
      <c r="J214" s="5455">
        <f t="shared" si="10"/>
        <v>0</v>
      </c>
      <c r="K214" s="5455">
        <f t="shared" si="10"/>
        <v>0</v>
      </c>
      <c r="L214" s="5455">
        <f t="shared" si="10"/>
        <v>0</v>
      </c>
      <c r="M214" s="5455">
        <f t="shared" si="10"/>
        <v>0</v>
      </c>
      <c r="N214" s="5455">
        <f t="shared" si="10"/>
        <v>0</v>
      </c>
      <c r="O214" s="5455">
        <f t="shared" si="10"/>
        <v>0</v>
      </c>
      <c r="P214" s="5455">
        <f t="shared" si="10"/>
        <v>0</v>
      </c>
      <c r="Q214" s="5455">
        <f t="shared" si="10"/>
        <v>0</v>
      </c>
      <c r="R214" s="5455">
        <f t="shared" si="10"/>
        <v>0</v>
      </c>
      <c r="S214" s="5456">
        <f t="shared" si="10"/>
        <v>0</v>
      </c>
      <c r="T214" s="1794">
        <f t="shared" si="10"/>
        <v>0</v>
      </c>
      <c r="U214" s="1606">
        <f t="shared" si="10"/>
        <v>0</v>
      </c>
      <c r="V214" s="1606">
        <f t="shared" si="10"/>
        <v>0</v>
      </c>
      <c r="W214" s="1606">
        <f t="shared" si="10"/>
        <v>0</v>
      </c>
      <c r="X214" s="1606">
        <f t="shared" si="10"/>
        <v>0</v>
      </c>
      <c r="BU214" s="246"/>
      <c r="BV214" s="246"/>
      <c r="BW214" s="246"/>
      <c r="BX214" s="246"/>
      <c r="BY214" s="246"/>
      <c r="BZ214" s="246"/>
      <c r="CA214" s="247"/>
      <c r="CB214" s="247"/>
      <c r="CC214" s="247"/>
      <c r="CD214" s="247"/>
      <c r="CE214" s="247"/>
      <c r="CF214" s="247"/>
      <c r="CG214" s="464"/>
      <c r="CH214" s="464"/>
      <c r="CI214" s="464"/>
      <c r="CJ214" s="464"/>
      <c r="CK214" s="464"/>
      <c r="CL214" s="464"/>
      <c r="CM214" s="464"/>
      <c r="CN214" s="464"/>
      <c r="CO214" s="464"/>
      <c r="CP214" s="464"/>
      <c r="CQ214" s="464"/>
      <c r="CR214" s="464"/>
      <c r="CS214" s="464"/>
      <c r="CT214" s="464"/>
      <c r="CU214" s="257"/>
      <c r="CV214" s="257"/>
      <c r="CW214" s="257"/>
      <c r="CX214" s="257"/>
      <c r="CY214" s="257"/>
      <c r="CZ214" s="257"/>
      <c r="DA214" s="257"/>
      <c r="DB214" s="257"/>
      <c r="DC214" s="257"/>
      <c r="DD214" s="257"/>
      <c r="DE214" s="257"/>
      <c r="DF214" s="257"/>
      <c r="DG214" s="257"/>
      <c r="DH214" s="257"/>
      <c r="DI214" s="257"/>
      <c r="DJ214" s="257"/>
      <c r="DK214" s="257"/>
      <c r="DL214" s="257"/>
      <c r="DM214" s="246"/>
      <c r="DN214" s="246"/>
      <c r="DO214" s="246"/>
      <c r="DP214" s="246"/>
      <c r="DQ214" s="246"/>
      <c r="DR214" s="246"/>
      <c r="DS214" s="246"/>
      <c r="DT214" s="246"/>
      <c r="DU214" s="246"/>
      <c r="DV214" s="246"/>
      <c r="DW214" s="246"/>
      <c r="DX214" s="246"/>
      <c r="DY214" s="246"/>
      <c r="DZ214" s="246"/>
    </row>
    <row r="215" spans="1:130" x14ac:dyDescent="0.25">
      <c r="A215" s="253" t="s">
        <v>3576</v>
      </c>
      <c r="B215" s="245"/>
      <c r="C215" s="245"/>
      <c r="D215" s="245"/>
      <c r="E215" s="245"/>
      <c r="F215" s="245"/>
      <c r="G215" s="245"/>
      <c r="H215" s="245"/>
      <c r="I215" s="245"/>
      <c r="J215" s="245"/>
      <c r="K215" s="245"/>
      <c r="L215" s="245"/>
      <c r="M215" s="245"/>
      <c r="N215" s="245"/>
      <c r="O215" s="245"/>
      <c r="P215" s="245"/>
      <c r="Q215" s="245"/>
      <c r="R215" s="245"/>
      <c r="S215" s="245"/>
      <c r="T215" s="245"/>
      <c r="U215" s="245"/>
      <c r="V215" s="245"/>
      <c r="W215" s="245"/>
      <c r="X215" s="245"/>
      <c r="Y215" s="245"/>
      <c r="Z215" s="245"/>
      <c r="AA215" s="245"/>
      <c r="AB215" s="245"/>
      <c r="AC215" s="245"/>
      <c r="AD215" s="245"/>
      <c r="AE215" s="245"/>
      <c r="AF215" s="245"/>
      <c r="AG215" s="245"/>
      <c r="AH215" s="245"/>
      <c r="AI215" s="245"/>
      <c r="AJ215" s="245"/>
      <c r="AK215" s="245"/>
      <c r="AL215" s="245"/>
      <c r="AM215" s="245"/>
      <c r="AN215" s="245"/>
      <c r="AO215" s="245"/>
      <c r="AP215" s="245"/>
      <c r="AQ215" s="245"/>
      <c r="AR215" s="245"/>
      <c r="AS215" s="245"/>
      <c r="AT215" s="245"/>
      <c r="AU215" s="245"/>
    </row>
    <row r="216" spans="1:130" ht="15" customHeight="1" x14ac:dyDescent="0.25">
      <c r="A216" s="5457" t="s">
        <v>369</v>
      </c>
      <c r="B216" s="4816" t="s">
        <v>5</v>
      </c>
      <c r="C216" s="245"/>
      <c r="D216" s="245"/>
      <c r="E216" s="245"/>
      <c r="F216" s="245"/>
      <c r="G216" s="245"/>
      <c r="H216" s="245"/>
      <c r="I216" s="245"/>
      <c r="J216" s="245"/>
      <c r="K216" s="245"/>
      <c r="L216" s="245"/>
      <c r="M216" s="245"/>
      <c r="N216" s="245"/>
      <c r="O216" s="245"/>
      <c r="P216" s="245"/>
      <c r="Q216" s="245"/>
      <c r="R216" s="245"/>
      <c r="S216" s="245"/>
      <c r="T216" s="245"/>
      <c r="U216" s="245"/>
      <c r="V216" s="245"/>
      <c r="W216" s="245"/>
      <c r="X216" s="245"/>
      <c r="Y216" s="245"/>
      <c r="Z216" s="245"/>
      <c r="AA216" s="245"/>
      <c r="AB216" s="245"/>
      <c r="AC216" s="245"/>
      <c r="AD216" s="245"/>
      <c r="AE216" s="245"/>
      <c r="AF216" s="245"/>
      <c r="AG216" s="245"/>
      <c r="AH216" s="245"/>
      <c r="AI216" s="245"/>
      <c r="AJ216" s="245"/>
      <c r="AK216" s="245"/>
      <c r="AL216" s="245"/>
      <c r="AM216" s="245"/>
      <c r="AN216" s="245"/>
      <c r="AO216" s="245"/>
      <c r="AP216" s="245"/>
      <c r="AQ216" s="245"/>
      <c r="AR216" s="245"/>
      <c r="AS216" s="245"/>
      <c r="AT216" s="245"/>
      <c r="AU216" s="245"/>
    </row>
    <row r="217" spans="1:130" x14ac:dyDescent="0.25">
      <c r="A217" s="842" t="s">
        <v>3577</v>
      </c>
      <c r="B217" s="843"/>
      <c r="C217" s="245"/>
      <c r="D217" s="245"/>
      <c r="E217" s="245"/>
      <c r="F217" s="245"/>
      <c r="G217" s="245"/>
      <c r="H217" s="245"/>
      <c r="I217" s="245"/>
      <c r="J217" s="245"/>
      <c r="K217" s="245"/>
      <c r="L217" s="245"/>
      <c r="M217" s="245"/>
      <c r="N217" s="245"/>
      <c r="O217" s="245"/>
      <c r="P217" s="245"/>
      <c r="Q217" s="245"/>
      <c r="R217" s="245"/>
      <c r="S217" s="245"/>
      <c r="T217" s="245"/>
      <c r="U217" s="245"/>
      <c r="V217" s="245"/>
      <c r="W217" s="245"/>
      <c r="X217" s="245"/>
      <c r="Y217" s="245"/>
      <c r="Z217" s="245"/>
      <c r="AA217" s="245"/>
      <c r="AB217" s="245"/>
      <c r="AC217" s="245"/>
      <c r="AD217" s="245"/>
      <c r="AE217" s="245"/>
      <c r="AF217" s="245"/>
      <c r="AG217" s="245"/>
      <c r="AH217" s="245"/>
      <c r="AI217" s="245"/>
      <c r="AJ217" s="245"/>
      <c r="AK217" s="245"/>
      <c r="AL217" s="245"/>
      <c r="AM217" s="245"/>
      <c r="AN217" s="245"/>
      <c r="AO217" s="245"/>
      <c r="AP217" s="245"/>
      <c r="AQ217" s="245"/>
      <c r="AR217" s="245"/>
      <c r="AS217" s="245"/>
      <c r="AT217" s="245"/>
      <c r="AU217" s="245"/>
    </row>
    <row r="218" spans="1:130" x14ac:dyDescent="0.25">
      <c r="A218" s="1604" t="s">
        <v>3578</v>
      </c>
      <c r="B218" s="3041"/>
      <c r="C218" s="245"/>
      <c r="D218" s="245"/>
      <c r="E218" s="245"/>
      <c r="F218" s="245"/>
      <c r="G218" s="245"/>
      <c r="H218" s="245"/>
      <c r="I218" s="245"/>
      <c r="J218" s="245"/>
      <c r="K218" s="245"/>
      <c r="L218" s="245"/>
      <c r="M218" s="245"/>
      <c r="N218" s="245"/>
      <c r="O218" s="245"/>
      <c r="P218" s="245"/>
      <c r="Q218" s="245"/>
      <c r="R218" s="245"/>
      <c r="S218" s="245"/>
      <c r="T218" s="245"/>
      <c r="U218" s="245"/>
      <c r="V218" s="245"/>
      <c r="W218" s="245"/>
      <c r="X218" s="245"/>
      <c r="Y218" s="245"/>
      <c r="Z218" s="245"/>
      <c r="AA218" s="245"/>
      <c r="AB218" s="283"/>
      <c r="AC218" s="283"/>
      <c r="AD218" s="283"/>
      <c r="AE218" s="283"/>
      <c r="AF218" s="283"/>
      <c r="AG218" s="283"/>
      <c r="AH218" s="283"/>
      <c r="AI218" s="283"/>
      <c r="AJ218" s="283"/>
      <c r="AK218" s="283"/>
      <c r="AL218" s="283"/>
      <c r="AM218" s="283"/>
      <c r="AN218" s="283"/>
      <c r="AO218" s="283"/>
      <c r="AP218" s="283"/>
      <c r="AQ218" s="283"/>
      <c r="AR218" s="283"/>
      <c r="AS218" s="283"/>
      <c r="AT218" s="283"/>
      <c r="AU218" s="283"/>
    </row>
    <row r="219" spans="1:130" x14ac:dyDescent="0.25">
      <c r="A219" s="1604" t="s">
        <v>3579</v>
      </c>
      <c r="B219" s="3041"/>
      <c r="C219" s="245"/>
      <c r="D219" s="245"/>
      <c r="E219" s="245"/>
      <c r="F219" s="245"/>
      <c r="G219" s="245"/>
      <c r="H219" s="245"/>
      <c r="I219" s="245"/>
      <c r="J219" s="245"/>
      <c r="K219" s="245"/>
      <c r="L219" s="245"/>
      <c r="M219" s="245"/>
      <c r="N219" s="245"/>
      <c r="O219" s="245"/>
      <c r="P219" s="245"/>
      <c r="Q219" s="245"/>
      <c r="R219" s="245"/>
      <c r="S219" s="245"/>
      <c r="T219" s="245"/>
      <c r="U219" s="245"/>
      <c r="V219" s="245"/>
      <c r="W219" s="245"/>
      <c r="X219" s="245"/>
      <c r="Y219" s="245"/>
      <c r="Z219" s="245"/>
      <c r="AA219" s="245"/>
      <c r="AB219" s="244"/>
      <c r="AC219" s="244"/>
      <c r="AD219" s="244"/>
      <c r="AE219" s="244"/>
      <c r="AF219" s="244"/>
      <c r="AG219" s="244"/>
      <c r="AH219" s="244"/>
      <c r="AI219" s="244"/>
      <c r="AJ219" s="244"/>
      <c r="AK219" s="244"/>
      <c r="AL219" s="244"/>
      <c r="AM219" s="244"/>
      <c r="AN219" s="244"/>
      <c r="AO219" s="244"/>
      <c r="AP219" s="244"/>
      <c r="AQ219" s="244"/>
      <c r="AR219" s="244"/>
      <c r="AS219" s="244"/>
      <c r="AT219" s="244"/>
      <c r="AU219" s="244"/>
    </row>
    <row r="220" spans="1:130" x14ac:dyDescent="0.25">
      <c r="A220" s="2365" t="s">
        <v>3580</v>
      </c>
      <c r="B220" s="3927"/>
      <c r="C220" s="245"/>
      <c r="D220" s="245"/>
      <c r="E220" s="245"/>
      <c r="F220" s="245"/>
      <c r="G220" s="245"/>
      <c r="H220" s="245"/>
      <c r="I220" s="245"/>
      <c r="J220" s="245"/>
      <c r="K220" s="245"/>
      <c r="L220" s="245"/>
      <c r="M220" s="245"/>
      <c r="N220" s="245"/>
      <c r="O220" s="245"/>
      <c r="P220" s="245"/>
      <c r="Q220" s="245"/>
      <c r="R220" s="245"/>
      <c r="S220" s="245"/>
      <c r="T220" s="245"/>
      <c r="U220" s="245"/>
      <c r="V220" s="245"/>
      <c r="W220" s="245"/>
      <c r="X220" s="245"/>
      <c r="Y220" s="245"/>
      <c r="Z220" s="245"/>
      <c r="AA220" s="245"/>
      <c r="AB220" s="245"/>
      <c r="AC220" s="245"/>
      <c r="AD220" s="245"/>
      <c r="AE220" s="245"/>
      <c r="AF220" s="245"/>
      <c r="AG220" s="245"/>
      <c r="AH220" s="245"/>
      <c r="AI220" s="245"/>
      <c r="AJ220" s="245"/>
      <c r="AK220" s="245"/>
      <c r="AL220" s="245"/>
      <c r="AM220" s="245"/>
      <c r="AN220" s="245"/>
      <c r="AO220" s="245"/>
      <c r="AP220" s="245"/>
      <c r="AQ220" s="245"/>
      <c r="AR220" s="245"/>
      <c r="AS220" s="245"/>
      <c r="AT220" s="245"/>
      <c r="AU220" s="245"/>
    </row>
    <row r="221" spans="1:130" s="245" customFormat="1" ht="26.25" customHeight="1" x14ac:dyDescent="0.2">
      <c r="A221" s="273" t="s">
        <v>3581</v>
      </c>
      <c r="BU221" s="246"/>
      <c r="BV221" s="246"/>
      <c r="BW221" s="246"/>
      <c r="BX221" s="246"/>
      <c r="BY221" s="257"/>
      <c r="BZ221" s="257"/>
      <c r="CA221" s="247"/>
      <c r="CB221" s="247"/>
      <c r="CC221" s="247"/>
      <c r="CD221" s="247"/>
      <c r="CE221" s="247"/>
      <c r="CF221" s="247"/>
      <c r="CG221" s="464"/>
      <c r="CH221" s="464"/>
      <c r="CI221" s="464"/>
      <c r="CJ221" s="464"/>
      <c r="CK221" s="464"/>
      <c r="CL221" s="464"/>
      <c r="CM221" s="464"/>
      <c r="CN221" s="464"/>
      <c r="CO221" s="464"/>
      <c r="CP221" s="464"/>
      <c r="CQ221" s="464"/>
      <c r="CR221" s="464"/>
      <c r="CS221" s="464"/>
      <c r="CT221" s="464"/>
      <c r="CU221" s="246"/>
      <c r="CV221" s="246"/>
      <c r="CW221" s="246"/>
      <c r="CX221" s="246"/>
      <c r="CY221" s="246"/>
      <c r="CZ221" s="246"/>
      <c r="DA221" s="246"/>
      <c r="DB221" s="246"/>
      <c r="DC221" s="246"/>
      <c r="DD221" s="246"/>
      <c r="DE221" s="246"/>
      <c r="DF221" s="246"/>
      <c r="DG221" s="246"/>
      <c r="DH221" s="246"/>
      <c r="DI221" s="246"/>
      <c r="DJ221" s="246"/>
      <c r="DK221" s="246"/>
      <c r="DL221" s="246"/>
      <c r="DM221" s="246"/>
      <c r="DN221" s="246"/>
      <c r="DO221" s="246"/>
      <c r="DP221" s="246"/>
      <c r="DQ221" s="246"/>
      <c r="DR221" s="246"/>
      <c r="DS221" s="246"/>
      <c r="DT221" s="246"/>
      <c r="DU221" s="246"/>
      <c r="DV221" s="246"/>
      <c r="DW221" s="246"/>
      <c r="DX221" s="246"/>
      <c r="DY221" s="246"/>
      <c r="DZ221" s="246"/>
    </row>
    <row r="222" spans="1:130" s="245" customFormat="1" ht="24" customHeight="1" x14ac:dyDescent="0.2">
      <c r="A222" s="5458" t="s">
        <v>241</v>
      </c>
      <c r="B222" s="4816" t="s">
        <v>49</v>
      </c>
      <c r="BU222" s="246"/>
      <c r="BV222" s="246"/>
      <c r="BW222" s="246"/>
      <c r="BX222" s="246"/>
      <c r="BY222" s="257"/>
      <c r="BZ222" s="257"/>
      <c r="CA222" s="247"/>
      <c r="CB222" s="247"/>
      <c r="CC222" s="247"/>
      <c r="CD222" s="247"/>
      <c r="CE222" s="247"/>
      <c r="CF222" s="247"/>
      <c r="CG222" s="464"/>
      <c r="CH222" s="464"/>
      <c r="CI222" s="464"/>
      <c r="CJ222" s="464"/>
      <c r="CK222" s="464"/>
      <c r="CL222" s="464"/>
      <c r="CM222" s="464"/>
      <c r="CN222" s="464"/>
      <c r="CO222" s="464"/>
      <c r="CP222" s="464"/>
      <c r="CQ222" s="464"/>
      <c r="CR222" s="464"/>
      <c r="CS222" s="464"/>
      <c r="CT222" s="464"/>
      <c r="CU222" s="246"/>
      <c r="CV222" s="246"/>
      <c r="CW222" s="246"/>
      <c r="CX222" s="246"/>
      <c r="CY222" s="246"/>
      <c r="CZ222" s="246"/>
      <c r="DA222" s="246"/>
      <c r="DB222" s="246"/>
      <c r="DC222" s="246"/>
      <c r="DD222" s="246"/>
      <c r="DE222" s="246"/>
      <c r="DF222" s="246"/>
      <c r="DG222" s="246"/>
      <c r="DH222" s="246"/>
      <c r="DI222" s="246"/>
      <c r="DJ222" s="246"/>
      <c r="DK222" s="246"/>
      <c r="DL222" s="246"/>
      <c r="DM222" s="246"/>
      <c r="DN222" s="246"/>
      <c r="DO222" s="246"/>
      <c r="DP222" s="246"/>
      <c r="DQ222" s="246"/>
      <c r="DR222" s="246"/>
      <c r="DS222" s="246"/>
      <c r="DT222" s="246"/>
      <c r="DU222" s="246"/>
      <c r="DV222" s="246"/>
      <c r="DW222" s="246"/>
      <c r="DX222" s="246"/>
      <c r="DY222" s="246"/>
      <c r="DZ222" s="246"/>
    </row>
    <row r="223" spans="1:130" s="245" customFormat="1" ht="19.149999999999999" customHeight="1" x14ac:dyDescent="0.2">
      <c r="A223" s="1604" t="s">
        <v>3487</v>
      </c>
      <c r="B223" s="1585"/>
      <c r="BU223" s="246"/>
      <c r="BV223" s="246"/>
      <c r="BW223" s="246"/>
      <c r="BX223" s="246"/>
      <c r="BY223" s="257"/>
      <c r="BZ223" s="257"/>
      <c r="CA223" s="247"/>
      <c r="CB223" s="247"/>
      <c r="CC223" s="247"/>
      <c r="CD223" s="247"/>
      <c r="CE223" s="247"/>
      <c r="CF223" s="247"/>
      <c r="CG223" s="464"/>
      <c r="CH223" s="464"/>
      <c r="CI223" s="464"/>
      <c r="CJ223" s="464"/>
      <c r="CK223" s="464"/>
      <c r="CL223" s="464"/>
      <c r="CM223" s="464"/>
      <c r="CN223" s="464"/>
      <c r="CO223" s="464"/>
      <c r="CP223" s="464"/>
      <c r="CQ223" s="464"/>
      <c r="CR223" s="464"/>
      <c r="CS223" s="464"/>
      <c r="CT223" s="464"/>
      <c r="CU223" s="246"/>
      <c r="CV223" s="246"/>
      <c r="CW223" s="246"/>
      <c r="CX223" s="246"/>
      <c r="CY223" s="246"/>
      <c r="CZ223" s="246"/>
      <c r="DA223" s="246"/>
      <c r="DB223" s="246"/>
      <c r="DC223" s="246"/>
      <c r="DD223" s="246"/>
      <c r="DE223" s="246"/>
      <c r="DF223" s="246"/>
      <c r="DG223" s="246"/>
      <c r="DH223" s="246"/>
      <c r="DI223" s="246"/>
      <c r="DJ223" s="246"/>
      <c r="DK223" s="246"/>
      <c r="DL223" s="246"/>
      <c r="DM223" s="246"/>
      <c r="DN223" s="246"/>
      <c r="DO223" s="246"/>
      <c r="DP223" s="246"/>
      <c r="DQ223" s="246"/>
      <c r="DR223" s="246"/>
      <c r="DS223" s="246"/>
      <c r="DT223" s="246"/>
      <c r="DU223" s="246"/>
      <c r="DV223" s="246"/>
      <c r="DW223" s="246"/>
      <c r="DX223" s="246"/>
      <c r="DY223" s="246"/>
      <c r="DZ223" s="246"/>
    </row>
    <row r="224" spans="1:130" s="245" customFormat="1" ht="19.149999999999999" customHeight="1" x14ac:dyDescent="0.2">
      <c r="A224" s="1604" t="s">
        <v>2859</v>
      </c>
      <c r="B224" s="1585"/>
      <c r="BU224" s="246"/>
      <c r="BV224" s="246"/>
      <c r="BW224" s="246"/>
      <c r="BX224" s="246"/>
      <c r="BY224" s="257"/>
      <c r="BZ224" s="257"/>
      <c r="CA224" s="247"/>
      <c r="CB224" s="247"/>
      <c r="CC224" s="247"/>
      <c r="CD224" s="247"/>
      <c r="CE224" s="247"/>
      <c r="CF224" s="247"/>
      <c r="CG224" s="464"/>
      <c r="CH224" s="464"/>
      <c r="CI224" s="464"/>
      <c r="CJ224" s="464"/>
      <c r="CK224" s="464"/>
      <c r="CL224" s="464"/>
      <c r="CM224" s="464"/>
      <c r="CN224" s="464"/>
      <c r="CO224" s="464"/>
      <c r="CP224" s="464"/>
      <c r="CQ224" s="464"/>
      <c r="CR224" s="464"/>
      <c r="CS224" s="464"/>
      <c r="CT224" s="464"/>
      <c r="CU224" s="246"/>
      <c r="CV224" s="246"/>
      <c r="CW224" s="246"/>
      <c r="CX224" s="246"/>
      <c r="CY224" s="246"/>
      <c r="CZ224" s="246"/>
      <c r="DA224" s="246"/>
      <c r="DB224" s="246"/>
      <c r="DC224" s="246"/>
      <c r="DD224" s="246"/>
      <c r="DE224" s="246"/>
      <c r="DF224" s="246"/>
      <c r="DG224" s="246"/>
      <c r="DH224" s="246"/>
      <c r="DI224" s="246"/>
      <c r="DJ224" s="246"/>
      <c r="DK224" s="246"/>
      <c r="DL224" s="246"/>
      <c r="DM224" s="246"/>
      <c r="DN224" s="246"/>
      <c r="DO224" s="246"/>
      <c r="DP224" s="246"/>
      <c r="DQ224" s="246"/>
      <c r="DR224" s="246"/>
      <c r="DS224" s="246"/>
      <c r="DT224" s="246"/>
      <c r="DU224" s="246"/>
      <c r="DV224" s="246"/>
      <c r="DW224" s="246"/>
      <c r="DX224" s="246"/>
      <c r="DY224" s="246"/>
      <c r="DZ224" s="246"/>
    </row>
    <row r="225" spans="1:130" s="245" customFormat="1" ht="19.149999999999999" customHeight="1" x14ac:dyDescent="0.2">
      <c r="A225" s="1604" t="s">
        <v>3488</v>
      </c>
      <c r="B225" s="1585"/>
      <c r="BU225" s="246"/>
      <c r="BV225" s="246"/>
      <c r="BW225" s="246"/>
      <c r="BX225" s="246"/>
      <c r="BY225" s="257"/>
      <c r="BZ225" s="257"/>
      <c r="CA225" s="247"/>
      <c r="CB225" s="247"/>
      <c r="CC225" s="247"/>
      <c r="CD225" s="247"/>
      <c r="CE225" s="247"/>
      <c r="CF225" s="247"/>
      <c r="CG225" s="464"/>
      <c r="CH225" s="464"/>
      <c r="CI225" s="464"/>
      <c r="CJ225" s="464"/>
      <c r="CK225" s="464"/>
      <c r="CL225" s="464"/>
      <c r="CM225" s="464"/>
      <c r="CN225" s="464"/>
      <c r="CO225" s="464"/>
      <c r="CP225" s="464"/>
      <c r="CQ225" s="464"/>
      <c r="CR225" s="464"/>
      <c r="CS225" s="464"/>
      <c r="CT225" s="464"/>
      <c r="CU225" s="246"/>
      <c r="CV225" s="246"/>
      <c r="CW225" s="246"/>
      <c r="CX225" s="246"/>
      <c r="CY225" s="246"/>
      <c r="CZ225" s="246"/>
      <c r="DA225" s="246"/>
      <c r="DB225" s="246"/>
      <c r="DC225" s="246"/>
      <c r="DD225" s="246"/>
      <c r="DE225" s="246"/>
      <c r="DF225" s="246"/>
      <c r="DG225" s="246"/>
      <c r="DH225" s="246"/>
      <c r="DI225" s="246"/>
      <c r="DJ225" s="246"/>
      <c r="DK225" s="246"/>
      <c r="DL225" s="246"/>
      <c r="DM225" s="246"/>
      <c r="DN225" s="246"/>
      <c r="DO225" s="246"/>
      <c r="DP225" s="246"/>
      <c r="DQ225" s="246"/>
      <c r="DR225" s="246"/>
      <c r="DS225" s="246"/>
      <c r="DT225" s="246"/>
      <c r="DU225" s="246"/>
      <c r="DV225" s="246"/>
      <c r="DW225" s="246"/>
      <c r="DX225" s="246"/>
      <c r="DY225" s="246"/>
      <c r="DZ225" s="246"/>
    </row>
    <row r="226" spans="1:130" s="245" customFormat="1" ht="24.6" customHeight="1" x14ac:dyDescent="0.2">
      <c r="A226" s="5459" t="s">
        <v>3489</v>
      </c>
      <c r="B226" s="1585"/>
      <c r="BU226" s="246"/>
      <c r="BV226" s="246"/>
      <c r="BW226" s="246"/>
      <c r="BX226" s="246"/>
      <c r="BY226" s="257"/>
      <c r="BZ226" s="257"/>
      <c r="CA226" s="247"/>
      <c r="CB226" s="247"/>
      <c r="CC226" s="247"/>
      <c r="CD226" s="247"/>
      <c r="CE226" s="247"/>
      <c r="CF226" s="247"/>
      <c r="CG226" s="464"/>
      <c r="CH226" s="464"/>
      <c r="CI226" s="464"/>
      <c r="CJ226" s="464"/>
      <c r="CK226" s="464"/>
      <c r="CL226" s="464"/>
      <c r="CM226" s="464"/>
      <c r="CN226" s="464"/>
      <c r="CO226" s="464"/>
      <c r="CP226" s="464"/>
      <c r="CQ226" s="464"/>
      <c r="CR226" s="464"/>
      <c r="CS226" s="464"/>
      <c r="CT226" s="464"/>
      <c r="CU226" s="246"/>
      <c r="CV226" s="246"/>
      <c r="CW226" s="246"/>
      <c r="CX226" s="246"/>
      <c r="CY226" s="246"/>
      <c r="CZ226" s="246"/>
      <c r="DA226" s="246"/>
      <c r="DB226" s="246"/>
      <c r="DC226" s="246"/>
      <c r="DD226" s="246"/>
      <c r="DE226" s="246"/>
      <c r="DF226" s="246"/>
      <c r="DG226" s="246"/>
      <c r="DH226" s="246"/>
      <c r="DI226" s="246"/>
      <c r="DJ226" s="246"/>
      <c r="DK226" s="246"/>
      <c r="DL226" s="246"/>
      <c r="DM226" s="246"/>
      <c r="DN226" s="246"/>
      <c r="DO226" s="246"/>
      <c r="DP226" s="246"/>
      <c r="DQ226" s="246"/>
      <c r="DR226" s="246"/>
      <c r="DS226" s="246"/>
      <c r="DT226" s="246"/>
      <c r="DU226" s="246"/>
      <c r="DV226" s="246"/>
      <c r="DW226" s="246"/>
      <c r="DX226" s="246"/>
      <c r="DY226" s="246"/>
      <c r="DZ226" s="246"/>
    </row>
    <row r="227" spans="1:130" s="245" customFormat="1" ht="19.149999999999999" customHeight="1" x14ac:dyDescent="0.2">
      <c r="A227" s="1604" t="s">
        <v>3490</v>
      </c>
      <c r="B227" s="1585"/>
      <c r="BU227" s="246"/>
      <c r="BV227" s="246"/>
      <c r="BW227" s="246"/>
      <c r="BX227" s="246"/>
      <c r="BY227" s="257"/>
      <c r="BZ227" s="257"/>
      <c r="CA227" s="247"/>
      <c r="CB227" s="247"/>
      <c r="CC227" s="247"/>
      <c r="CD227" s="247"/>
      <c r="CE227" s="247"/>
      <c r="CF227" s="247"/>
      <c r="CG227" s="464"/>
      <c r="CH227" s="464"/>
      <c r="CI227" s="464"/>
      <c r="CJ227" s="464"/>
      <c r="CK227" s="464"/>
      <c r="CL227" s="464"/>
      <c r="CM227" s="464"/>
      <c r="CN227" s="464"/>
      <c r="CO227" s="464"/>
      <c r="CP227" s="464"/>
      <c r="CQ227" s="464"/>
      <c r="CR227" s="464"/>
      <c r="CS227" s="464"/>
      <c r="CT227" s="464"/>
      <c r="CU227" s="246"/>
      <c r="CV227" s="246"/>
      <c r="CW227" s="246"/>
      <c r="CX227" s="246"/>
      <c r="CY227" s="246"/>
      <c r="CZ227" s="246"/>
      <c r="DA227" s="246"/>
      <c r="DB227" s="246"/>
      <c r="DC227" s="246"/>
      <c r="DD227" s="246"/>
      <c r="DE227" s="246"/>
      <c r="DF227" s="246"/>
      <c r="DG227" s="246"/>
      <c r="DH227" s="246"/>
      <c r="DI227" s="246"/>
      <c r="DJ227" s="246"/>
      <c r="DK227" s="246"/>
      <c r="DL227" s="246"/>
      <c r="DM227" s="246"/>
      <c r="DN227" s="246"/>
      <c r="DO227" s="246"/>
      <c r="DP227" s="246"/>
      <c r="DQ227" s="246"/>
      <c r="DR227" s="246"/>
      <c r="DS227" s="246"/>
      <c r="DT227" s="246"/>
      <c r="DU227" s="246"/>
      <c r="DV227" s="246"/>
      <c r="DW227" s="246"/>
      <c r="DX227" s="246"/>
      <c r="DY227" s="246"/>
      <c r="DZ227" s="246"/>
    </row>
    <row r="228" spans="1:130" s="245" customFormat="1" ht="19.149999999999999" customHeight="1" x14ac:dyDescent="0.2">
      <c r="A228" s="1604" t="s">
        <v>3491</v>
      </c>
      <c r="B228" s="1585"/>
      <c r="BU228" s="246"/>
      <c r="BV228" s="246"/>
      <c r="BW228" s="246"/>
      <c r="BX228" s="246"/>
      <c r="BY228" s="246"/>
      <c r="BZ228" s="246"/>
      <c r="CA228" s="247"/>
      <c r="CB228" s="247"/>
      <c r="CC228" s="247"/>
      <c r="CD228" s="247"/>
      <c r="CE228" s="247"/>
      <c r="CF228" s="247"/>
      <c r="CG228" s="464"/>
      <c r="CH228" s="464"/>
      <c r="CI228" s="464"/>
      <c r="CJ228" s="464"/>
      <c r="CK228" s="464"/>
      <c r="CL228" s="464"/>
      <c r="CM228" s="464"/>
      <c r="CN228" s="464"/>
      <c r="CO228" s="464"/>
      <c r="CP228" s="464"/>
      <c r="CQ228" s="464"/>
      <c r="CR228" s="464"/>
      <c r="CS228" s="464"/>
      <c r="CT228" s="464"/>
      <c r="CU228" s="246"/>
      <c r="CV228" s="246"/>
      <c r="CW228" s="246"/>
      <c r="CX228" s="246"/>
      <c r="CY228" s="246"/>
      <c r="CZ228" s="246"/>
      <c r="DA228" s="246"/>
      <c r="DB228" s="246"/>
      <c r="DC228" s="246"/>
      <c r="DD228" s="246"/>
      <c r="DE228" s="246"/>
      <c r="DF228" s="246"/>
      <c r="DG228" s="246"/>
      <c r="DH228" s="246"/>
      <c r="DI228" s="246"/>
      <c r="DJ228" s="246"/>
      <c r="DK228" s="246"/>
      <c r="DL228" s="246"/>
      <c r="DM228" s="246"/>
      <c r="DN228" s="246"/>
      <c r="DO228" s="246"/>
      <c r="DP228" s="246"/>
      <c r="DQ228" s="246"/>
      <c r="DR228" s="246"/>
      <c r="DS228" s="246"/>
      <c r="DT228" s="246"/>
      <c r="DU228" s="246"/>
      <c r="DV228" s="246"/>
      <c r="DW228" s="246"/>
      <c r="DX228" s="246"/>
      <c r="DY228" s="246"/>
      <c r="DZ228" s="246"/>
    </row>
    <row r="229" spans="1:130" s="245" customFormat="1" ht="19.149999999999999" customHeight="1" x14ac:dyDescent="0.2">
      <c r="A229" s="1604" t="s">
        <v>3492</v>
      </c>
      <c r="B229" s="1585"/>
      <c r="BU229" s="246"/>
      <c r="BV229" s="246"/>
      <c r="BW229" s="246"/>
      <c r="BX229" s="246"/>
      <c r="BY229" s="246"/>
      <c r="BZ229" s="246"/>
      <c r="CA229" s="247"/>
      <c r="CB229" s="247"/>
      <c r="CC229" s="247"/>
      <c r="CD229" s="247"/>
      <c r="CE229" s="247"/>
      <c r="CF229" s="247"/>
      <c r="CG229" s="464"/>
      <c r="CH229" s="464"/>
      <c r="CI229" s="464"/>
      <c r="CJ229" s="464"/>
      <c r="CK229" s="464"/>
      <c r="CL229" s="464"/>
      <c r="CM229" s="464"/>
      <c r="CN229" s="464"/>
      <c r="CO229" s="464"/>
      <c r="CP229" s="464"/>
      <c r="CQ229" s="464"/>
      <c r="CR229" s="464"/>
      <c r="CS229" s="464"/>
      <c r="CT229" s="464"/>
      <c r="CU229" s="246"/>
      <c r="CV229" s="246"/>
      <c r="CW229" s="246"/>
      <c r="CX229" s="246"/>
      <c r="CY229" s="246"/>
      <c r="CZ229" s="246"/>
      <c r="DA229" s="246"/>
      <c r="DB229" s="246"/>
      <c r="DC229" s="246"/>
      <c r="DD229" s="246"/>
      <c r="DE229" s="246"/>
      <c r="DF229" s="246"/>
      <c r="DG229" s="246"/>
      <c r="DH229" s="246"/>
      <c r="DI229" s="246"/>
      <c r="DJ229" s="246"/>
      <c r="DK229" s="246"/>
      <c r="DL229" s="246"/>
      <c r="DM229" s="246"/>
      <c r="DN229" s="246"/>
      <c r="DO229" s="246"/>
      <c r="DP229" s="246"/>
      <c r="DQ229" s="246"/>
      <c r="DR229" s="246"/>
      <c r="DS229" s="246"/>
      <c r="DT229" s="246"/>
      <c r="DU229" s="246"/>
      <c r="DV229" s="246"/>
      <c r="DW229" s="246"/>
      <c r="DX229" s="246"/>
      <c r="DY229" s="246"/>
      <c r="DZ229" s="246"/>
    </row>
    <row r="230" spans="1:130" s="245" customFormat="1" ht="19.149999999999999" customHeight="1" x14ac:dyDescent="0.2">
      <c r="A230" s="1604" t="s">
        <v>3582</v>
      </c>
      <c r="B230" s="1585"/>
      <c r="BU230" s="246"/>
      <c r="BV230" s="246"/>
      <c r="BW230" s="246"/>
      <c r="BX230" s="246"/>
      <c r="BY230" s="246"/>
      <c r="BZ230" s="246"/>
      <c r="CA230" s="247"/>
      <c r="CB230" s="247"/>
      <c r="CC230" s="247"/>
      <c r="CD230" s="247"/>
      <c r="CE230" s="247"/>
      <c r="CF230" s="247"/>
      <c r="CG230" s="464"/>
      <c r="CH230" s="464"/>
      <c r="CI230" s="464"/>
      <c r="CJ230" s="464"/>
      <c r="CK230" s="464"/>
      <c r="CL230" s="464"/>
      <c r="CM230" s="464"/>
      <c r="CN230" s="464"/>
      <c r="CO230" s="464"/>
      <c r="CP230" s="464"/>
      <c r="CQ230" s="464"/>
      <c r="CR230" s="464"/>
      <c r="CS230" s="464"/>
      <c r="CT230" s="464"/>
      <c r="CU230" s="246"/>
      <c r="CV230" s="246"/>
      <c r="CW230" s="246"/>
      <c r="CX230" s="246"/>
      <c r="CY230" s="246"/>
      <c r="CZ230" s="246"/>
      <c r="DA230" s="246"/>
      <c r="DB230" s="246"/>
      <c r="DC230" s="246"/>
      <c r="DD230" s="246"/>
      <c r="DE230" s="246"/>
      <c r="DF230" s="246"/>
      <c r="DG230" s="246"/>
      <c r="DH230" s="246"/>
      <c r="DI230" s="246"/>
      <c r="DJ230" s="246"/>
      <c r="DK230" s="246"/>
      <c r="DL230" s="246"/>
      <c r="DM230" s="246"/>
      <c r="DN230" s="246"/>
      <c r="DO230" s="246"/>
      <c r="DP230" s="246"/>
      <c r="DQ230" s="246"/>
      <c r="DR230" s="246"/>
      <c r="DS230" s="246"/>
      <c r="DT230" s="246"/>
      <c r="DU230" s="246"/>
      <c r="DV230" s="246"/>
      <c r="DW230" s="246"/>
      <c r="DX230" s="246"/>
      <c r="DY230" s="246"/>
      <c r="DZ230" s="246"/>
    </row>
    <row r="231" spans="1:130" s="245" customFormat="1" ht="19.149999999999999" customHeight="1" x14ac:dyDescent="0.2">
      <c r="A231" s="1604" t="s">
        <v>3496</v>
      </c>
      <c r="B231" s="1585"/>
      <c r="BU231" s="246"/>
      <c r="BV231" s="246"/>
      <c r="BW231" s="246"/>
      <c r="BX231" s="246"/>
      <c r="BY231" s="246"/>
      <c r="BZ231" s="246"/>
      <c r="CA231" s="247"/>
      <c r="CB231" s="247"/>
      <c r="CC231" s="247"/>
      <c r="CD231" s="247"/>
      <c r="CE231" s="247"/>
      <c r="CF231" s="247"/>
      <c r="CG231" s="464"/>
      <c r="CH231" s="464"/>
      <c r="CI231" s="464"/>
      <c r="CJ231" s="464"/>
      <c r="CK231" s="464"/>
      <c r="CL231" s="464"/>
      <c r="CM231" s="464"/>
      <c r="CN231" s="464"/>
      <c r="CO231" s="464"/>
      <c r="CP231" s="464"/>
      <c r="CQ231" s="464"/>
      <c r="CR231" s="464"/>
      <c r="CS231" s="464"/>
      <c r="CT231" s="464"/>
      <c r="CU231" s="246"/>
      <c r="CV231" s="246"/>
      <c r="CW231" s="246"/>
      <c r="CX231" s="246"/>
      <c r="CY231" s="246"/>
      <c r="CZ231" s="246"/>
      <c r="DA231" s="246"/>
      <c r="DB231" s="246"/>
      <c r="DC231" s="246"/>
      <c r="DD231" s="246"/>
      <c r="DE231" s="246"/>
      <c r="DF231" s="246"/>
      <c r="DG231" s="246"/>
      <c r="DH231" s="246"/>
      <c r="DI231" s="246"/>
      <c r="DJ231" s="246"/>
      <c r="DK231" s="246"/>
      <c r="DL231" s="246"/>
      <c r="DM231" s="246"/>
      <c r="DN231" s="246"/>
      <c r="DO231" s="246"/>
      <c r="DP231" s="246"/>
      <c r="DQ231" s="246"/>
      <c r="DR231" s="246"/>
      <c r="DS231" s="246"/>
      <c r="DT231" s="246"/>
      <c r="DU231" s="246"/>
      <c r="DV231" s="246"/>
      <c r="DW231" s="246"/>
      <c r="DX231" s="246"/>
      <c r="DY231" s="246"/>
      <c r="DZ231" s="246"/>
    </row>
    <row r="232" spans="1:130" s="245" customFormat="1" ht="19.149999999999999" customHeight="1" x14ac:dyDescent="0.2">
      <c r="A232" s="1604" t="s">
        <v>3493</v>
      </c>
      <c r="B232" s="1585"/>
      <c r="BU232" s="246"/>
      <c r="BV232" s="246"/>
      <c r="BW232" s="246"/>
      <c r="BX232" s="246"/>
      <c r="BY232" s="246"/>
      <c r="BZ232" s="246"/>
      <c r="CA232" s="247"/>
      <c r="CB232" s="247"/>
      <c r="CC232" s="247"/>
      <c r="CD232" s="247"/>
      <c r="CE232" s="247"/>
      <c r="CF232" s="247"/>
      <c r="CG232" s="464"/>
      <c r="CH232" s="464"/>
      <c r="CI232" s="464"/>
      <c r="CJ232" s="464"/>
      <c r="CK232" s="464"/>
      <c r="CL232" s="464"/>
      <c r="CM232" s="464"/>
      <c r="CN232" s="464"/>
      <c r="CO232" s="464"/>
      <c r="CP232" s="464"/>
      <c r="CQ232" s="464"/>
      <c r="CR232" s="464"/>
      <c r="CS232" s="464"/>
      <c r="CT232" s="464"/>
      <c r="CU232" s="246"/>
      <c r="CV232" s="246"/>
      <c r="CW232" s="246"/>
      <c r="CX232" s="246"/>
      <c r="CY232" s="246"/>
      <c r="CZ232" s="246"/>
      <c r="DA232" s="246"/>
      <c r="DB232" s="246"/>
      <c r="DC232" s="246"/>
      <c r="DD232" s="246"/>
      <c r="DE232" s="246"/>
      <c r="DF232" s="246"/>
      <c r="DG232" s="246"/>
      <c r="DH232" s="246"/>
      <c r="DI232" s="246"/>
      <c r="DJ232" s="246"/>
      <c r="DK232" s="246"/>
      <c r="DL232" s="246"/>
      <c r="DM232" s="246"/>
      <c r="DN232" s="246"/>
      <c r="DO232" s="246"/>
      <c r="DP232" s="246"/>
      <c r="DQ232" s="246"/>
      <c r="DR232" s="246"/>
      <c r="DS232" s="246"/>
      <c r="DT232" s="246"/>
      <c r="DU232" s="246"/>
      <c r="DV232" s="246"/>
      <c r="DW232" s="246"/>
      <c r="DX232" s="246"/>
      <c r="DY232" s="246"/>
      <c r="DZ232" s="246"/>
    </row>
    <row r="233" spans="1:130" s="245" customFormat="1" ht="19.149999999999999" customHeight="1" x14ac:dyDescent="0.2">
      <c r="A233" s="1604" t="s">
        <v>3494</v>
      </c>
      <c r="B233" s="1585"/>
      <c r="BU233" s="246"/>
      <c r="BV233" s="246"/>
      <c r="BW233" s="246"/>
      <c r="BX233" s="246"/>
      <c r="BY233" s="246"/>
      <c r="BZ233" s="246"/>
      <c r="CA233" s="247"/>
      <c r="CB233" s="247"/>
      <c r="CC233" s="247"/>
      <c r="CD233" s="247"/>
      <c r="CE233" s="247"/>
      <c r="CF233" s="247"/>
      <c r="CG233" s="464"/>
      <c r="CH233" s="464"/>
      <c r="CI233" s="464"/>
      <c r="CJ233" s="464"/>
      <c r="CK233" s="464"/>
      <c r="CL233" s="464"/>
      <c r="CM233" s="464"/>
      <c r="CN233" s="464"/>
      <c r="CO233" s="464"/>
      <c r="CP233" s="464"/>
      <c r="CQ233" s="464"/>
      <c r="CR233" s="464"/>
      <c r="CS233" s="464"/>
      <c r="CT233" s="464"/>
      <c r="CU233" s="246"/>
      <c r="CV233" s="246"/>
      <c r="CW233" s="246"/>
      <c r="CX233" s="246"/>
      <c r="CY233" s="246"/>
      <c r="CZ233" s="246"/>
      <c r="DA233" s="246"/>
      <c r="DB233" s="246"/>
      <c r="DC233" s="246"/>
      <c r="DD233" s="246"/>
      <c r="DE233" s="246"/>
      <c r="DF233" s="246"/>
      <c r="DG233" s="246"/>
      <c r="DH233" s="246"/>
      <c r="DI233" s="246"/>
      <c r="DJ233" s="246"/>
      <c r="DK233" s="246"/>
      <c r="DL233" s="246"/>
      <c r="DM233" s="246"/>
      <c r="DN233" s="246"/>
      <c r="DO233" s="246"/>
      <c r="DP233" s="246"/>
      <c r="DQ233" s="246"/>
      <c r="DR233" s="246"/>
      <c r="DS233" s="246"/>
      <c r="DT233" s="246"/>
      <c r="DU233" s="246"/>
      <c r="DV233" s="246"/>
      <c r="DW233" s="246"/>
      <c r="DX233" s="246"/>
      <c r="DY233" s="246"/>
      <c r="DZ233" s="246"/>
    </row>
    <row r="234" spans="1:130" s="245" customFormat="1" ht="19.149999999999999" customHeight="1" x14ac:dyDescent="0.2">
      <c r="A234" s="1604" t="s">
        <v>3495</v>
      </c>
      <c r="B234" s="1585"/>
      <c r="BU234" s="246"/>
      <c r="BV234" s="246"/>
      <c r="BW234" s="246"/>
      <c r="BX234" s="246"/>
      <c r="BY234" s="246"/>
      <c r="BZ234" s="246"/>
      <c r="CA234" s="247"/>
      <c r="CB234" s="247"/>
      <c r="CC234" s="247"/>
      <c r="CD234" s="247"/>
      <c r="CE234" s="247"/>
      <c r="CF234" s="247"/>
      <c r="CG234" s="464"/>
      <c r="CH234" s="464"/>
      <c r="CI234" s="464"/>
      <c r="CJ234" s="464"/>
      <c r="CK234" s="464"/>
      <c r="CL234" s="464"/>
      <c r="CM234" s="464"/>
      <c r="CN234" s="464"/>
      <c r="CO234" s="464"/>
      <c r="CP234" s="464"/>
      <c r="CQ234" s="464"/>
      <c r="CR234" s="464"/>
      <c r="CS234" s="464"/>
      <c r="CT234" s="464"/>
      <c r="CU234" s="246"/>
      <c r="CV234" s="246"/>
      <c r="CW234" s="246"/>
      <c r="CX234" s="246"/>
      <c r="CY234" s="246"/>
      <c r="CZ234" s="246"/>
      <c r="DA234" s="246"/>
      <c r="DB234" s="246"/>
      <c r="DC234" s="246"/>
      <c r="DD234" s="246"/>
      <c r="DE234" s="246"/>
      <c r="DF234" s="246"/>
      <c r="DG234" s="246"/>
      <c r="DH234" s="246"/>
      <c r="DI234" s="246"/>
      <c r="DJ234" s="246"/>
      <c r="DK234" s="246"/>
      <c r="DL234" s="246"/>
      <c r="DM234" s="246"/>
      <c r="DN234" s="246"/>
      <c r="DO234" s="246"/>
      <c r="DP234" s="246"/>
      <c r="DQ234" s="246"/>
      <c r="DR234" s="246"/>
      <c r="DS234" s="246"/>
      <c r="DT234" s="246"/>
      <c r="DU234" s="246"/>
      <c r="DV234" s="246"/>
      <c r="DW234" s="246"/>
      <c r="DX234" s="246"/>
      <c r="DY234" s="246"/>
      <c r="DZ234" s="246"/>
    </row>
    <row r="235" spans="1:130" s="245" customFormat="1" ht="19.149999999999999" customHeight="1" x14ac:dyDescent="0.2">
      <c r="A235" s="1604" t="s">
        <v>3583</v>
      </c>
      <c r="B235" s="1585"/>
      <c r="BU235" s="246"/>
      <c r="BV235" s="246"/>
      <c r="BW235" s="246"/>
      <c r="BX235" s="246"/>
      <c r="BY235" s="246"/>
      <c r="BZ235" s="246"/>
      <c r="CA235" s="247"/>
      <c r="CB235" s="247"/>
      <c r="CC235" s="247"/>
      <c r="CD235" s="247"/>
      <c r="CE235" s="247"/>
      <c r="CF235" s="247"/>
      <c r="CG235" s="464"/>
      <c r="CH235" s="464"/>
      <c r="CI235" s="464"/>
      <c r="CJ235" s="464"/>
      <c r="CK235" s="464"/>
      <c r="CL235" s="464"/>
      <c r="CM235" s="464"/>
      <c r="CN235" s="464"/>
      <c r="CO235" s="464"/>
      <c r="CP235" s="464"/>
      <c r="CQ235" s="464"/>
      <c r="CR235" s="464"/>
      <c r="CS235" s="464"/>
      <c r="CT235" s="464"/>
      <c r="CU235" s="246"/>
      <c r="CV235" s="246"/>
      <c r="CW235" s="246"/>
      <c r="CX235" s="246"/>
      <c r="CY235" s="246"/>
      <c r="CZ235" s="246"/>
      <c r="DA235" s="246"/>
      <c r="DB235" s="246"/>
      <c r="DC235" s="246"/>
      <c r="DD235" s="246"/>
      <c r="DE235" s="246"/>
      <c r="DF235" s="246"/>
      <c r="DG235" s="246"/>
      <c r="DH235" s="246"/>
      <c r="DI235" s="246"/>
      <c r="DJ235" s="246"/>
      <c r="DK235" s="246"/>
      <c r="DL235" s="246"/>
      <c r="DM235" s="246"/>
      <c r="DN235" s="246"/>
      <c r="DO235" s="246"/>
      <c r="DP235" s="246"/>
      <c r="DQ235" s="246"/>
      <c r="DR235" s="246"/>
      <c r="DS235" s="246"/>
      <c r="DT235" s="246"/>
      <c r="DU235" s="246"/>
      <c r="DV235" s="246"/>
      <c r="DW235" s="246"/>
      <c r="DX235" s="246"/>
      <c r="DY235" s="246"/>
      <c r="DZ235" s="246"/>
    </row>
    <row r="236" spans="1:130" s="245" customFormat="1" ht="19.149999999999999" customHeight="1" x14ac:dyDescent="0.2">
      <c r="A236" s="1604" t="s">
        <v>2409</v>
      </c>
      <c r="B236" s="1585"/>
      <c r="BU236" s="246"/>
      <c r="BV236" s="246"/>
      <c r="BW236" s="246"/>
      <c r="BX236" s="246"/>
      <c r="BY236" s="246"/>
      <c r="BZ236" s="246"/>
      <c r="CA236" s="247"/>
      <c r="CB236" s="247"/>
      <c r="CC236" s="247"/>
      <c r="CD236" s="247"/>
      <c r="CE236" s="247"/>
      <c r="CF236" s="247"/>
      <c r="CG236" s="464"/>
      <c r="CH236" s="464"/>
      <c r="CI236" s="464"/>
      <c r="CJ236" s="464"/>
      <c r="CK236" s="464"/>
      <c r="CL236" s="464"/>
      <c r="CM236" s="464"/>
      <c r="CN236" s="464"/>
      <c r="CO236" s="464"/>
      <c r="CP236" s="464"/>
      <c r="CQ236" s="464"/>
      <c r="CR236" s="464"/>
      <c r="CS236" s="464"/>
      <c r="CT236" s="464"/>
      <c r="CU236" s="246"/>
      <c r="CV236" s="246"/>
      <c r="CW236" s="246"/>
      <c r="CX236" s="246"/>
      <c r="CY236" s="246"/>
      <c r="CZ236" s="246"/>
      <c r="DA236" s="246"/>
      <c r="DB236" s="246"/>
      <c r="DC236" s="246"/>
      <c r="DD236" s="246"/>
      <c r="DE236" s="246"/>
      <c r="DF236" s="246"/>
      <c r="DG236" s="246"/>
      <c r="DH236" s="246"/>
      <c r="DI236" s="246"/>
      <c r="DJ236" s="246"/>
      <c r="DK236" s="246"/>
      <c r="DL236" s="246"/>
      <c r="DM236" s="246"/>
      <c r="DN236" s="246"/>
      <c r="DO236" s="246"/>
      <c r="DP236" s="246"/>
      <c r="DQ236" s="246"/>
      <c r="DR236" s="246"/>
      <c r="DS236" s="246"/>
      <c r="DT236" s="246"/>
      <c r="DU236" s="246"/>
      <c r="DV236" s="246"/>
      <c r="DW236" s="246"/>
      <c r="DX236" s="246"/>
      <c r="DY236" s="246"/>
      <c r="DZ236" s="246"/>
    </row>
    <row r="237" spans="1:130" s="245" customFormat="1" ht="19.149999999999999" customHeight="1" x14ac:dyDescent="0.2">
      <c r="A237" s="1604" t="s">
        <v>3497</v>
      </c>
      <c r="B237" s="1585"/>
      <c r="BU237" s="246"/>
      <c r="BV237" s="246"/>
      <c r="BW237" s="246"/>
      <c r="BX237" s="246"/>
      <c r="BY237" s="246"/>
      <c r="BZ237" s="246"/>
      <c r="CA237" s="247"/>
      <c r="CB237" s="247"/>
      <c r="CC237" s="247"/>
      <c r="CD237" s="247"/>
      <c r="CE237" s="247"/>
      <c r="CF237" s="247"/>
      <c r="CG237" s="464"/>
      <c r="CH237" s="464"/>
      <c r="CI237" s="464"/>
      <c r="CJ237" s="464"/>
      <c r="CK237" s="464"/>
      <c r="CL237" s="464"/>
      <c r="CM237" s="464"/>
      <c r="CN237" s="464"/>
      <c r="CO237" s="464"/>
      <c r="CP237" s="464"/>
      <c r="CQ237" s="464"/>
      <c r="CR237" s="464"/>
      <c r="CS237" s="464"/>
      <c r="CT237" s="464"/>
      <c r="CU237" s="246"/>
      <c r="CV237" s="246"/>
      <c r="CW237" s="246"/>
      <c r="CX237" s="246"/>
      <c r="CY237" s="246"/>
      <c r="CZ237" s="246"/>
      <c r="DA237" s="246"/>
      <c r="DB237" s="246"/>
      <c r="DC237" s="246"/>
      <c r="DD237" s="246"/>
      <c r="DE237" s="246"/>
      <c r="DF237" s="246"/>
      <c r="DG237" s="246"/>
      <c r="DH237" s="246"/>
      <c r="DI237" s="246"/>
      <c r="DJ237" s="246"/>
      <c r="DK237" s="246"/>
      <c r="DL237" s="246"/>
      <c r="DM237" s="246"/>
      <c r="DN237" s="246"/>
      <c r="DO237" s="246"/>
      <c r="DP237" s="246"/>
      <c r="DQ237" s="246"/>
      <c r="DR237" s="246"/>
      <c r="DS237" s="246"/>
      <c r="DT237" s="246"/>
      <c r="DU237" s="246"/>
      <c r="DV237" s="246"/>
      <c r="DW237" s="246"/>
      <c r="DX237" s="246"/>
      <c r="DY237" s="246"/>
      <c r="DZ237" s="246"/>
    </row>
    <row r="238" spans="1:130" s="245" customFormat="1" ht="19.149999999999999" customHeight="1" x14ac:dyDescent="0.2">
      <c r="A238" s="1604" t="s">
        <v>3498</v>
      </c>
      <c r="B238" s="1585"/>
      <c r="BU238" s="246"/>
      <c r="BV238" s="246"/>
      <c r="BW238" s="246"/>
      <c r="BX238" s="246"/>
      <c r="BY238" s="246"/>
      <c r="BZ238" s="246"/>
      <c r="CA238" s="247"/>
      <c r="CB238" s="247"/>
      <c r="CC238" s="247"/>
      <c r="CD238" s="247"/>
      <c r="CE238" s="247"/>
      <c r="CF238" s="247"/>
      <c r="CG238" s="247"/>
      <c r="CH238" s="247"/>
      <c r="CI238" s="247"/>
      <c r="CJ238" s="247"/>
      <c r="CK238" s="247"/>
      <c r="CL238" s="247"/>
      <c r="CM238" s="247"/>
      <c r="CN238" s="247"/>
      <c r="CO238" s="247"/>
      <c r="CP238" s="247"/>
      <c r="CQ238" s="247"/>
      <c r="CR238" s="247"/>
      <c r="CS238" s="247"/>
      <c r="CT238" s="247"/>
      <c r="CU238" s="246"/>
      <c r="CV238" s="246"/>
      <c r="CW238" s="246"/>
      <c r="CX238" s="246"/>
      <c r="CY238" s="246"/>
      <c r="CZ238" s="246"/>
      <c r="DA238" s="246"/>
      <c r="DB238" s="246"/>
      <c r="DC238" s="246"/>
      <c r="DD238" s="246"/>
      <c r="DE238" s="246"/>
      <c r="DF238" s="246"/>
      <c r="DG238" s="246"/>
      <c r="DH238" s="246"/>
      <c r="DI238" s="246"/>
      <c r="DJ238" s="246"/>
      <c r="DK238" s="246"/>
      <c r="DL238" s="246"/>
      <c r="DM238" s="246"/>
      <c r="DN238" s="246"/>
      <c r="DO238" s="246"/>
      <c r="DP238" s="246"/>
      <c r="DQ238" s="246"/>
      <c r="DR238" s="246"/>
      <c r="DS238" s="246"/>
      <c r="DT238" s="246"/>
      <c r="DU238" s="246"/>
      <c r="DV238" s="246"/>
      <c r="DW238" s="246"/>
      <c r="DX238" s="246"/>
      <c r="DY238" s="246"/>
      <c r="DZ238" s="246"/>
    </row>
    <row r="239" spans="1:130" s="245" customFormat="1" ht="19.149999999999999" customHeight="1" x14ac:dyDescent="0.2">
      <c r="A239" s="1604" t="s">
        <v>3499</v>
      </c>
      <c r="B239" s="1585"/>
      <c r="BU239" s="246"/>
      <c r="BV239" s="246"/>
      <c r="BW239" s="246"/>
      <c r="BX239" s="246"/>
      <c r="BY239" s="246"/>
      <c r="BZ239" s="246"/>
      <c r="CU239" s="246"/>
      <c r="CV239" s="246"/>
      <c r="CW239" s="246"/>
      <c r="CX239" s="246"/>
      <c r="CY239" s="246"/>
      <c r="CZ239" s="246"/>
      <c r="DA239" s="246"/>
      <c r="DB239" s="246"/>
      <c r="DC239" s="246"/>
      <c r="DD239" s="246"/>
      <c r="DE239" s="246"/>
      <c r="DF239" s="246"/>
      <c r="DG239" s="246"/>
      <c r="DH239" s="246"/>
      <c r="DI239" s="246"/>
      <c r="DJ239" s="246"/>
      <c r="DK239" s="246"/>
      <c r="DL239" s="246"/>
      <c r="DM239" s="246"/>
      <c r="DN239" s="246"/>
      <c r="DO239" s="246"/>
      <c r="DP239" s="246"/>
      <c r="DQ239" s="246"/>
      <c r="DR239" s="246"/>
      <c r="DS239" s="246"/>
      <c r="DT239" s="246"/>
      <c r="DU239" s="246"/>
      <c r="DV239" s="246"/>
      <c r="DW239" s="246"/>
      <c r="DX239" s="246"/>
      <c r="DY239" s="246"/>
      <c r="DZ239" s="246"/>
    </row>
    <row r="240" spans="1:130" s="245" customFormat="1" ht="19.149999999999999" customHeight="1" x14ac:dyDescent="0.2">
      <c r="A240" s="1604" t="s">
        <v>3500</v>
      </c>
      <c r="B240" s="1585"/>
      <c r="BU240" s="246"/>
      <c r="BV240" s="246"/>
      <c r="BW240" s="246"/>
      <c r="BX240" s="246"/>
      <c r="BY240" s="246"/>
      <c r="BZ240" s="246"/>
      <c r="CU240" s="246"/>
      <c r="CV240" s="246"/>
      <c r="CW240" s="246"/>
      <c r="CX240" s="246"/>
      <c r="CY240" s="246"/>
      <c r="CZ240" s="246"/>
      <c r="DA240" s="246"/>
      <c r="DB240" s="246"/>
      <c r="DC240" s="246"/>
      <c r="DD240" s="246"/>
      <c r="DE240" s="246"/>
      <c r="DF240" s="246"/>
      <c r="DG240" s="246"/>
      <c r="DH240" s="246"/>
      <c r="DI240" s="246"/>
      <c r="DJ240" s="246"/>
      <c r="DK240" s="246"/>
      <c r="DL240" s="246"/>
      <c r="DM240" s="246"/>
      <c r="DN240" s="246"/>
      <c r="DO240" s="246"/>
      <c r="DP240" s="246"/>
      <c r="DQ240" s="246"/>
      <c r="DR240" s="246"/>
      <c r="DS240" s="246"/>
      <c r="DT240" s="246"/>
      <c r="DU240" s="246"/>
      <c r="DV240" s="246"/>
      <c r="DW240" s="246"/>
      <c r="DX240" s="246"/>
      <c r="DY240" s="246"/>
      <c r="DZ240" s="246"/>
    </row>
    <row r="241" spans="1:130" s="245" customFormat="1" ht="19.149999999999999" customHeight="1" x14ac:dyDescent="0.2">
      <c r="A241" s="1604" t="s">
        <v>3584</v>
      </c>
      <c r="B241" s="1585"/>
      <c r="BU241" s="246"/>
      <c r="BV241" s="246"/>
      <c r="BW241" s="246"/>
      <c r="BX241" s="246"/>
      <c r="BY241" s="257"/>
      <c r="BZ241" s="257"/>
      <c r="CU241" s="246"/>
      <c r="CV241" s="246"/>
      <c r="CW241" s="246"/>
      <c r="CX241" s="246"/>
      <c r="CY241" s="246"/>
      <c r="CZ241" s="246"/>
      <c r="DA241" s="246"/>
      <c r="DB241" s="246"/>
      <c r="DC241" s="246"/>
      <c r="DD241" s="246"/>
      <c r="DE241" s="246"/>
      <c r="DF241" s="246"/>
      <c r="DG241" s="246"/>
      <c r="DH241" s="246"/>
      <c r="DI241" s="246"/>
      <c r="DJ241" s="246"/>
      <c r="DK241" s="246"/>
      <c r="DL241" s="246"/>
      <c r="DM241" s="246"/>
      <c r="DN241" s="246"/>
      <c r="DO241" s="246"/>
      <c r="DP241" s="246"/>
      <c r="DQ241" s="246"/>
      <c r="DR241" s="246"/>
      <c r="DS241" s="246"/>
      <c r="DT241" s="246"/>
      <c r="DU241" s="246"/>
      <c r="DV241" s="246"/>
      <c r="DW241" s="246"/>
      <c r="DX241" s="246"/>
      <c r="DY241" s="246"/>
      <c r="DZ241" s="246"/>
    </row>
    <row r="242" spans="1:130" s="245" customFormat="1" ht="19.149999999999999" customHeight="1" x14ac:dyDescent="0.2">
      <c r="A242" s="1604" t="s">
        <v>3502</v>
      </c>
      <c r="B242" s="1585"/>
      <c r="BU242" s="246"/>
      <c r="BV242" s="246"/>
      <c r="BW242" s="246"/>
      <c r="BX242" s="246"/>
      <c r="BY242" s="257"/>
      <c r="BZ242" s="257"/>
      <c r="CU242" s="246"/>
      <c r="CV242" s="246"/>
      <c r="CW242" s="246"/>
      <c r="CX242" s="246"/>
      <c r="CY242" s="246"/>
      <c r="CZ242" s="246"/>
      <c r="DA242" s="246"/>
      <c r="DB242" s="246"/>
      <c r="DC242" s="246"/>
      <c r="DD242" s="246"/>
      <c r="DE242" s="246"/>
      <c r="DF242" s="246"/>
      <c r="DG242" s="246"/>
      <c r="DH242" s="246"/>
      <c r="DI242" s="246"/>
      <c r="DJ242" s="246"/>
      <c r="DK242" s="246"/>
      <c r="DL242" s="246"/>
      <c r="DM242" s="246"/>
      <c r="DN242" s="246"/>
      <c r="DO242" s="246"/>
      <c r="DP242" s="246"/>
      <c r="DQ242" s="246"/>
      <c r="DR242" s="246"/>
      <c r="DS242" s="246"/>
      <c r="DT242" s="246"/>
      <c r="DU242" s="246"/>
      <c r="DV242" s="246"/>
      <c r="DW242" s="246"/>
      <c r="DX242" s="246"/>
      <c r="DY242" s="246"/>
      <c r="DZ242" s="246"/>
    </row>
    <row r="243" spans="1:130" s="245" customFormat="1" ht="19.149999999999999" customHeight="1" x14ac:dyDescent="0.2">
      <c r="A243" s="1604" t="s">
        <v>3585</v>
      </c>
      <c r="B243" s="1585"/>
      <c r="BU243" s="246"/>
      <c r="BV243" s="246"/>
      <c r="BW243" s="246"/>
      <c r="BX243" s="246"/>
      <c r="BY243" s="257"/>
      <c r="BZ243" s="257"/>
      <c r="CU243" s="246"/>
      <c r="CV243" s="246"/>
      <c r="CW243" s="246"/>
      <c r="CX243" s="246"/>
      <c r="CY243" s="246"/>
      <c r="CZ243" s="246"/>
      <c r="DA243" s="246"/>
      <c r="DB243" s="246"/>
      <c r="DC243" s="246"/>
      <c r="DD243" s="246"/>
      <c r="DE243" s="246"/>
      <c r="DF243" s="246"/>
      <c r="DG243" s="246"/>
      <c r="DH243" s="246"/>
      <c r="DI243" s="246"/>
      <c r="DJ243" s="246"/>
      <c r="DK243" s="246"/>
      <c r="DL243" s="246"/>
      <c r="DM243" s="246"/>
      <c r="DN243" s="246"/>
      <c r="DO243" s="246"/>
      <c r="DP243" s="246"/>
      <c r="DQ243" s="246"/>
      <c r="DR243" s="246"/>
      <c r="DS243" s="246"/>
      <c r="DT243" s="246"/>
      <c r="DU243" s="246"/>
      <c r="DV243" s="246"/>
      <c r="DW243" s="246"/>
      <c r="DX243" s="246"/>
      <c r="DY243" s="246"/>
      <c r="DZ243" s="246"/>
    </row>
    <row r="244" spans="1:130" s="245" customFormat="1" ht="19.149999999999999" customHeight="1" x14ac:dyDescent="0.2">
      <c r="A244" s="1604" t="s">
        <v>3586</v>
      </c>
      <c r="B244" s="1585"/>
      <c r="BU244" s="246"/>
      <c r="BV244" s="246"/>
      <c r="BW244" s="246"/>
      <c r="BX244" s="246"/>
      <c r="BY244" s="257"/>
      <c r="BZ244" s="257"/>
      <c r="CU244" s="246"/>
      <c r="CV244" s="246"/>
      <c r="CW244" s="246"/>
      <c r="CX244" s="246"/>
      <c r="CY244" s="246"/>
      <c r="CZ244" s="246"/>
      <c r="DA244" s="246"/>
      <c r="DB244" s="246"/>
      <c r="DC244" s="246"/>
      <c r="DD244" s="246"/>
      <c r="DE244" s="246"/>
      <c r="DF244" s="246"/>
      <c r="DG244" s="246"/>
      <c r="DH244" s="246"/>
      <c r="DI244" s="246"/>
      <c r="DJ244" s="246"/>
      <c r="DK244" s="246"/>
      <c r="DL244" s="246"/>
      <c r="DM244" s="246"/>
      <c r="DN244" s="246"/>
      <c r="DO244" s="246"/>
      <c r="DP244" s="246"/>
      <c r="DQ244" s="246"/>
      <c r="DR244" s="246"/>
      <c r="DS244" s="246"/>
      <c r="DT244" s="246"/>
      <c r="DU244" s="246"/>
      <c r="DV244" s="246"/>
      <c r="DW244" s="246"/>
      <c r="DX244" s="246"/>
      <c r="DY244" s="246"/>
      <c r="DZ244" s="246"/>
    </row>
    <row r="245" spans="1:130" s="245" customFormat="1" ht="19.149999999999999" customHeight="1" x14ac:dyDescent="0.2">
      <c r="A245" s="1604" t="s">
        <v>3587</v>
      </c>
      <c r="B245" s="1585"/>
      <c r="BU245" s="246"/>
      <c r="BV245" s="246"/>
      <c r="BW245" s="246"/>
      <c r="BX245" s="246"/>
      <c r="BY245" s="257"/>
      <c r="BZ245" s="257"/>
      <c r="CU245" s="246"/>
      <c r="CV245" s="246"/>
      <c r="CW245" s="246"/>
      <c r="CX245" s="246"/>
      <c r="CY245" s="246"/>
      <c r="CZ245" s="246"/>
      <c r="DA245" s="246"/>
      <c r="DB245" s="246"/>
      <c r="DC245" s="246"/>
      <c r="DD245" s="246"/>
      <c r="DE245" s="246"/>
      <c r="DF245" s="246"/>
      <c r="DG245" s="246"/>
      <c r="DH245" s="246"/>
      <c r="DI245" s="246"/>
      <c r="DJ245" s="246"/>
      <c r="DK245" s="246"/>
      <c r="DL245" s="246"/>
      <c r="DM245" s="246"/>
      <c r="DN245" s="246"/>
      <c r="DO245" s="246"/>
      <c r="DP245" s="246"/>
      <c r="DQ245" s="246"/>
      <c r="DR245" s="246"/>
      <c r="DS245" s="246"/>
      <c r="DT245" s="246"/>
      <c r="DU245" s="246"/>
      <c r="DV245" s="246"/>
      <c r="DW245" s="246"/>
      <c r="DX245" s="246"/>
      <c r="DY245" s="246"/>
      <c r="DZ245" s="246"/>
    </row>
    <row r="246" spans="1:130" s="245" customFormat="1" ht="19.149999999999999" customHeight="1" x14ac:dyDescent="0.2">
      <c r="A246" s="1604" t="s">
        <v>3588</v>
      </c>
      <c r="B246" s="1585"/>
      <c r="BU246" s="246"/>
      <c r="BV246" s="246"/>
      <c r="BW246" s="246"/>
      <c r="BX246" s="246"/>
      <c r="BY246" s="257"/>
      <c r="BZ246" s="257"/>
      <c r="CU246" s="246"/>
      <c r="CV246" s="246"/>
      <c r="CW246" s="246"/>
      <c r="CX246" s="246"/>
      <c r="CY246" s="246"/>
      <c r="CZ246" s="246"/>
      <c r="DA246" s="246"/>
      <c r="DB246" s="246"/>
      <c r="DC246" s="246"/>
      <c r="DD246" s="246"/>
      <c r="DE246" s="246"/>
      <c r="DF246" s="246"/>
      <c r="DG246" s="246"/>
      <c r="DH246" s="246"/>
      <c r="DI246" s="246"/>
      <c r="DJ246" s="246"/>
      <c r="DK246" s="246"/>
      <c r="DL246" s="246"/>
      <c r="DM246" s="246"/>
      <c r="DN246" s="246"/>
      <c r="DO246" s="246"/>
      <c r="DP246" s="246"/>
      <c r="DQ246" s="246"/>
      <c r="DR246" s="246"/>
      <c r="DS246" s="246"/>
      <c r="DT246" s="246"/>
      <c r="DU246" s="246"/>
      <c r="DV246" s="246"/>
      <c r="DW246" s="246"/>
      <c r="DX246" s="246"/>
      <c r="DY246" s="246"/>
      <c r="DZ246" s="246"/>
    </row>
    <row r="247" spans="1:130" s="245" customFormat="1" ht="19.149999999999999" customHeight="1" x14ac:dyDescent="0.2">
      <c r="A247" s="2365" t="s">
        <v>3589</v>
      </c>
      <c r="B247" s="1598"/>
      <c r="BU247" s="246"/>
      <c r="BV247" s="246"/>
      <c r="BW247" s="246"/>
      <c r="BX247" s="246"/>
      <c r="BY247" s="257"/>
      <c r="BZ247" s="257"/>
      <c r="CU247" s="246"/>
      <c r="CV247" s="246"/>
      <c r="CW247" s="246"/>
      <c r="CX247" s="246"/>
      <c r="CY247" s="246"/>
      <c r="CZ247" s="246"/>
      <c r="DA247" s="246"/>
      <c r="DB247" s="246"/>
      <c r="DC247" s="246"/>
      <c r="DD247" s="246"/>
      <c r="DE247" s="246"/>
      <c r="DF247" s="246"/>
      <c r="DG247" s="246"/>
      <c r="DH247" s="246"/>
      <c r="DI247" s="246"/>
      <c r="DJ247" s="246"/>
      <c r="DK247" s="246"/>
      <c r="DL247" s="246"/>
      <c r="DM247" s="246"/>
      <c r="DN247" s="246"/>
      <c r="DO247" s="246"/>
      <c r="DP247" s="246"/>
      <c r="DQ247" s="246"/>
      <c r="DR247" s="246"/>
      <c r="DS247" s="246"/>
      <c r="DT247" s="246"/>
      <c r="DU247" s="246"/>
      <c r="DV247" s="246"/>
      <c r="DW247" s="246"/>
      <c r="DX247" s="246"/>
      <c r="DY247" s="246"/>
      <c r="DZ247" s="246"/>
    </row>
    <row r="248" spans="1:130" s="245" customFormat="1" ht="15" customHeight="1" x14ac:dyDescent="0.2">
      <c r="A248" s="5460" t="s">
        <v>49</v>
      </c>
      <c r="B248" s="5450">
        <f>SUM(B223:B247)</f>
        <v>0</v>
      </c>
      <c r="BU248" s="246"/>
      <c r="BV248" s="246"/>
      <c r="BW248" s="246"/>
      <c r="BX248" s="246"/>
      <c r="BY248" s="257"/>
      <c r="BZ248" s="257"/>
      <c r="CU248" s="246"/>
      <c r="CV248" s="246"/>
      <c r="CW248" s="246"/>
      <c r="CX248" s="246"/>
      <c r="CY248" s="246"/>
      <c r="CZ248" s="246"/>
      <c r="DA248" s="246"/>
      <c r="DB248" s="246"/>
      <c r="DC248" s="246"/>
      <c r="DD248" s="246"/>
      <c r="DE248" s="246"/>
      <c r="DF248" s="246"/>
      <c r="DG248" s="246"/>
      <c r="DH248" s="246"/>
      <c r="DI248" s="246"/>
      <c r="DJ248" s="246"/>
      <c r="DK248" s="246"/>
      <c r="DL248" s="246"/>
      <c r="DM248" s="246"/>
      <c r="DN248" s="246"/>
      <c r="DO248" s="246"/>
      <c r="DP248" s="246"/>
      <c r="DQ248" s="246"/>
      <c r="DR248" s="246"/>
      <c r="DS248" s="246"/>
      <c r="DT248" s="246"/>
      <c r="DU248" s="246"/>
      <c r="DV248" s="246"/>
      <c r="DW248" s="246"/>
      <c r="DX248" s="246"/>
      <c r="DY248" s="246"/>
      <c r="DZ248" s="246"/>
    </row>
    <row r="249" spans="1:130" x14ac:dyDescent="0.25">
      <c r="A249" s="253" t="s">
        <v>3590</v>
      </c>
      <c r="B249" s="253"/>
      <c r="C249" s="245"/>
      <c r="D249" s="245"/>
      <c r="E249" s="245"/>
      <c r="F249" s="245"/>
      <c r="G249" s="245"/>
      <c r="H249" s="245"/>
      <c r="I249" s="245"/>
      <c r="J249" s="245"/>
      <c r="K249" s="245"/>
      <c r="L249" s="245"/>
      <c r="M249" s="245"/>
      <c r="N249" s="245"/>
      <c r="O249" s="245"/>
      <c r="P249" s="245"/>
      <c r="Q249" s="245"/>
      <c r="R249" s="245"/>
      <c r="S249" s="245"/>
      <c r="T249" s="245"/>
      <c r="U249" s="245"/>
      <c r="V249" s="245"/>
      <c r="W249" s="245"/>
      <c r="X249" s="245"/>
      <c r="Y249" s="245"/>
      <c r="Z249" s="245"/>
      <c r="AA249" s="245"/>
      <c r="AB249" s="245"/>
      <c r="AC249" s="245"/>
      <c r="AD249" s="245"/>
      <c r="AE249" s="245"/>
      <c r="AF249" s="245"/>
      <c r="AG249" s="245"/>
      <c r="AH249" s="245"/>
      <c r="AI249" s="245"/>
      <c r="AJ249" s="245"/>
      <c r="AK249" s="245"/>
      <c r="AL249" s="245"/>
      <c r="AM249" s="245"/>
      <c r="AN249" s="245"/>
      <c r="AO249" s="245"/>
      <c r="AP249" s="245"/>
      <c r="AQ249" s="245"/>
      <c r="AR249" s="245"/>
      <c r="AS249" s="245"/>
      <c r="AT249" s="245"/>
      <c r="AU249" s="245"/>
    </row>
    <row r="250" spans="1:130" x14ac:dyDescent="0.25">
      <c r="A250" s="335" t="s">
        <v>3591</v>
      </c>
      <c r="B250" s="335"/>
      <c r="C250" s="245"/>
      <c r="D250" s="245"/>
      <c r="E250" s="245"/>
      <c r="F250" s="245"/>
      <c r="G250" s="245"/>
      <c r="H250" s="245"/>
      <c r="I250" s="245"/>
      <c r="J250" s="245"/>
      <c r="K250" s="245"/>
      <c r="L250" s="245"/>
      <c r="M250" s="245"/>
      <c r="N250" s="245"/>
      <c r="O250" s="245"/>
      <c r="P250" s="245"/>
      <c r="Q250" s="245"/>
      <c r="R250" s="245"/>
      <c r="S250" s="245"/>
    </row>
    <row r="251" spans="1:130" ht="15" customHeight="1" x14ac:dyDescent="0.25">
      <c r="A251" s="7742" t="s">
        <v>3592</v>
      </c>
      <c r="B251" s="8067" t="s">
        <v>49</v>
      </c>
      <c r="C251" s="8068" t="s">
        <v>453</v>
      </c>
      <c r="D251" s="8016"/>
      <c r="E251" s="8016"/>
      <c r="F251" s="8016"/>
      <c r="G251" s="8016"/>
      <c r="H251" s="8016"/>
      <c r="I251" s="8016"/>
      <c r="J251" s="8016"/>
      <c r="K251" s="8016"/>
      <c r="L251" s="8016"/>
      <c r="M251" s="8016"/>
      <c r="N251" s="8016"/>
      <c r="O251" s="8016"/>
      <c r="P251" s="8016"/>
      <c r="Q251" s="8016"/>
      <c r="R251" s="8016"/>
      <c r="S251" s="8069"/>
    </row>
    <row r="252" spans="1:130" x14ac:dyDescent="0.25">
      <c r="A252" s="7422"/>
      <c r="B252" s="7550"/>
      <c r="C252" s="5461" t="s">
        <v>965</v>
      </c>
      <c r="D252" s="5461" t="s">
        <v>597</v>
      </c>
      <c r="E252" s="5461" t="s">
        <v>598</v>
      </c>
      <c r="F252" s="5462" t="s">
        <v>716</v>
      </c>
      <c r="G252" s="5462" t="s">
        <v>3432</v>
      </c>
      <c r="H252" s="5462" t="s">
        <v>3433</v>
      </c>
      <c r="I252" s="5462" t="s">
        <v>3434</v>
      </c>
      <c r="J252" s="5462" t="s">
        <v>74</v>
      </c>
      <c r="K252" s="5462" t="s">
        <v>75</v>
      </c>
      <c r="L252" s="5462" t="s">
        <v>3435</v>
      </c>
      <c r="M252" s="5462" t="s">
        <v>77</v>
      </c>
      <c r="N252" s="5462" t="s">
        <v>78</v>
      </c>
      <c r="O252" s="5462" t="s">
        <v>79</v>
      </c>
      <c r="P252" s="5462" t="s">
        <v>80</v>
      </c>
      <c r="Q252" s="5462" t="s">
        <v>81</v>
      </c>
      <c r="R252" s="5462" t="s">
        <v>82</v>
      </c>
      <c r="S252" s="5463" t="s">
        <v>83</v>
      </c>
    </row>
    <row r="253" spans="1:130" x14ac:dyDescent="0.25">
      <c r="A253" s="5464" t="s">
        <v>3593</v>
      </c>
      <c r="B253" s="5465"/>
      <c r="C253" s="3811"/>
      <c r="D253" s="1641"/>
      <c r="E253" s="1641"/>
      <c r="F253" s="1641"/>
      <c r="G253" s="1641"/>
      <c r="H253" s="1641"/>
      <c r="I253" s="1641"/>
      <c r="J253" s="1641"/>
      <c r="K253" s="1641"/>
      <c r="L253" s="1641"/>
      <c r="M253" s="1641"/>
      <c r="N253" s="1641"/>
      <c r="O253" s="1641"/>
      <c r="P253" s="1641"/>
      <c r="Q253" s="1641"/>
      <c r="R253" s="1641"/>
      <c r="S253" s="3809"/>
    </row>
    <row r="254" spans="1:130" ht="21" x14ac:dyDescent="0.25">
      <c r="A254" s="5464" t="s">
        <v>3594</v>
      </c>
      <c r="B254" s="5466">
        <f>SUM(C254:S254)</f>
        <v>0</v>
      </c>
      <c r="C254" s="1583"/>
      <c r="D254" s="1674"/>
      <c r="E254" s="1674"/>
      <c r="F254" s="1674"/>
      <c r="G254" s="1674"/>
      <c r="H254" s="1674"/>
      <c r="I254" s="1674"/>
      <c r="J254" s="1674"/>
      <c r="K254" s="1674"/>
      <c r="L254" s="1674"/>
      <c r="M254" s="1674"/>
      <c r="N254" s="1674"/>
      <c r="O254" s="1674"/>
      <c r="P254" s="1674"/>
      <c r="Q254" s="1674"/>
      <c r="R254" s="1674"/>
      <c r="S254" s="1584"/>
    </row>
    <row r="255" spans="1:130" x14ac:dyDescent="0.25">
      <c r="A255" s="5467" t="s">
        <v>3595</v>
      </c>
      <c r="C255" s="4122"/>
      <c r="D255" s="4123"/>
      <c r="E255" s="4123"/>
      <c r="F255" s="4123"/>
      <c r="G255" s="4123"/>
      <c r="H255" s="4123"/>
      <c r="I255" s="4123"/>
      <c r="J255" s="4123"/>
      <c r="K255" s="4123"/>
      <c r="L255" s="4123"/>
      <c r="M255" s="4123"/>
      <c r="N255" s="4123"/>
      <c r="O255" s="4123"/>
      <c r="P255" s="4123"/>
      <c r="Q255" s="4123"/>
      <c r="R255" s="4123"/>
      <c r="S255" s="4124"/>
    </row>
    <row r="256" spans="1:130" x14ac:dyDescent="0.25">
      <c r="A256" s="335" t="s">
        <v>3596</v>
      </c>
      <c r="B256" s="5468"/>
      <c r="C256" s="245"/>
      <c r="D256" s="322"/>
      <c r="E256" s="245"/>
      <c r="F256" s="245"/>
      <c r="G256" s="245"/>
      <c r="H256" s="245"/>
      <c r="I256" s="245"/>
      <c r="J256" s="245"/>
      <c r="K256" s="245"/>
      <c r="L256" s="245"/>
      <c r="M256" s="245"/>
      <c r="N256" s="245"/>
      <c r="O256" s="245"/>
      <c r="P256" s="245"/>
      <c r="Q256" s="245"/>
      <c r="R256" s="245"/>
      <c r="S256" s="245"/>
    </row>
    <row r="257" spans="1:60" x14ac:dyDescent="0.25">
      <c r="A257" s="7440" t="s">
        <v>3597</v>
      </c>
      <c r="B257" s="8067" t="s">
        <v>118</v>
      </c>
      <c r="C257" s="8068" t="s">
        <v>453</v>
      </c>
      <c r="D257" s="8016"/>
      <c r="E257" s="8016"/>
      <c r="F257" s="8016"/>
      <c r="G257" s="8016"/>
      <c r="H257" s="8016"/>
      <c r="I257" s="8016"/>
      <c r="J257" s="8016"/>
      <c r="K257" s="8016"/>
      <c r="L257" s="8016"/>
      <c r="M257" s="8016"/>
      <c r="N257" s="8016"/>
      <c r="O257" s="8016"/>
      <c r="P257" s="8016"/>
      <c r="Q257" s="8016"/>
      <c r="R257" s="8016"/>
      <c r="S257" s="8016"/>
    </row>
    <row r="258" spans="1:60" x14ac:dyDescent="0.25">
      <c r="A258" s="7441"/>
      <c r="B258" s="7550"/>
      <c r="C258" s="5461" t="s">
        <v>965</v>
      </c>
      <c r="D258" s="5461" t="s">
        <v>597</v>
      </c>
      <c r="E258" s="5461" t="s">
        <v>598</v>
      </c>
      <c r="F258" s="5462" t="s">
        <v>716</v>
      </c>
      <c r="G258" s="5462" t="s">
        <v>3432</v>
      </c>
      <c r="H258" s="5462" t="s">
        <v>3433</v>
      </c>
      <c r="I258" s="5462" t="s">
        <v>3434</v>
      </c>
      <c r="J258" s="5462" t="s">
        <v>74</v>
      </c>
      <c r="K258" s="5462" t="s">
        <v>75</v>
      </c>
      <c r="L258" s="5462" t="s">
        <v>3435</v>
      </c>
      <c r="M258" s="5462" t="s">
        <v>77</v>
      </c>
      <c r="N258" s="5462" t="s">
        <v>78</v>
      </c>
      <c r="O258" s="5462" t="s">
        <v>79</v>
      </c>
      <c r="P258" s="5462" t="s">
        <v>80</v>
      </c>
      <c r="Q258" s="5462" t="s">
        <v>81</v>
      </c>
      <c r="R258" s="5462" t="s">
        <v>82</v>
      </c>
      <c r="S258" s="5463" t="s">
        <v>83</v>
      </c>
    </row>
    <row r="259" spans="1:60" x14ac:dyDescent="0.25">
      <c r="A259" s="842" t="s">
        <v>3598</v>
      </c>
      <c r="B259" s="279">
        <f t="shared" ref="B259:B265" si="11">SUM(C259:S259)</f>
        <v>0</v>
      </c>
      <c r="C259" s="1641"/>
      <c r="D259" s="1641"/>
      <c r="E259" s="1641"/>
      <c r="F259" s="1641"/>
      <c r="G259" s="1641"/>
      <c r="H259" s="1641"/>
      <c r="I259" s="1641"/>
      <c r="J259" s="1641"/>
      <c r="K259" s="1641"/>
      <c r="L259" s="1641"/>
      <c r="M259" s="1641"/>
      <c r="N259" s="1641"/>
      <c r="O259" s="1641"/>
      <c r="P259" s="1641"/>
      <c r="Q259" s="1641"/>
      <c r="R259" s="1641"/>
      <c r="S259" s="3813"/>
    </row>
    <row r="260" spans="1:60" x14ac:dyDescent="0.25">
      <c r="A260" s="1604" t="s">
        <v>3599</v>
      </c>
      <c r="B260" s="1602">
        <f t="shared" si="11"/>
        <v>0</v>
      </c>
      <c r="C260" s="1674"/>
      <c r="D260" s="1674"/>
      <c r="E260" s="1674"/>
      <c r="F260" s="1674"/>
      <c r="G260" s="1674"/>
      <c r="H260" s="1674"/>
      <c r="I260" s="1674"/>
      <c r="J260" s="1674"/>
      <c r="K260" s="1674"/>
      <c r="L260" s="1674"/>
      <c r="M260" s="1674"/>
      <c r="N260" s="1674"/>
      <c r="O260" s="1674"/>
      <c r="P260" s="1674"/>
      <c r="Q260" s="1674"/>
      <c r="R260" s="1674"/>
      <c r="S260" s="1584"/>
    </row>
    <row r="261" spans="1:60" x14ac:dyDescent="0.25">
      <c r="A261" s="1604" t="s">
        <v>3600</v>
      </c>
      <c r="B261" s="1602">
        <f t="shared" si="11"/>
        <v>0</v>
      </c>
      <c r="C261" s="1674"/>
      <c r="D261" s="1674"/>
      <c r="E261" s="1674"/>
      <c r="F261" s="1674"/>
      <c r="G261" s="1674"/>
      <c r="H261" s="1674"/>
      <c r="I261" s="1674"/>
      <c r="J261" s="1674"/>
      <c r="K261" s="1674"/>
      <c r="L261" s="1674"/>
      <c r="M261" s="1674"/>
      <c r="N261" s="1674"/>
      <c r="O261" s="1674"/>
      <c r="P261" s="1674"/>
      <c r="Q261" s="1674"/>
      <c r="R261" s="1674"/>
      <c r="S261" s="1584"/>
    </row>
    <row r="262" spans="1:60" x14ac:dyDescent="0.25">
      <c r="A262" s="1604" t="s">
        <v>3601</v>
      </c>
      <c r="B262" s="1602">
        <f t="shared" si="11"/>
        <v>0</v>
      </c>
      <c r="C262" s="1674"/>
      <c r="D262" s="1674"/>
      <c r="E262" s="1674"/>
      <c r="F262" s="1674"/>
      <c r="G262" s="1674"/>
      <c r="H262" s="1674"/>
      <c r="I262" s="1674"/>
      <c r="J262" s="1674"/>
      <c r="K262" s="1674"/>
      <c r="L262" s="1674"/>
      <c r="M262" s="1674"/>
      <c r="N262" s="1674"/>
      <c r="O262" s="1674"/>
      <c r="P262" s="1674"/>
      <c r="Q262" s="1674"/>
      <c r="R262" s="1674"/>
      <c r="S262" s="1584"/>
    </row>
    <row r="263" spans="1:60" x14ac:dyDescent="0.25">
      <c r="A263" s="1604" t="s">
        <v>3602</v>
      </c>
      <c r="B263" s="1602">
        <f t="shared" si="11"/>
        <v>0</v>
      </c>
      <c r="C263" s="1674"/>
      <c r="D263" s="1674"/>
      <c r="E263" s="1674"/>
      <c r="F263" s="1674"/>
      <c r="G263" s="1674"/>
      <c r="H263" s="1674"/>
      <c r="I263" s="1674"/>
      <c r="J263" s="1674"/>
      <c r="K263" s="1674"/>
      <c r="L263" s="1674"/>
      <c r="M263" s="1674"/>
      <c r="N263" s="1674"/>
      <c r="O263" s="1674"/>
      <c r="P263" s="1674"/>
      <c r="Q263" s="1674"/>
      <c r="R263" s="1674"/>
      <c r="S263" s="1584"/>
    </row>
    <row r="264" spans="1:60" x14ac:dyDescent="0.25">
      <c r="A264" s="1604" t="s">
        <v>3603</v>
      </c>
      <c r="B264" s="1602">
        <f t="shared" si="11"/>
        <v>0</v>
      </c>
      <c r="C264" s="1674"/>
      <c r="D264" s="1674"/>
      <c r="E264" s="1674"/>
      <c r="F264" s="1674"/>
      <c r="G264" s="1674"/>
      <c r="H264" s="1674"/>
      <c r="I264" s="1674"/>
      <c r="J264" s="1674"/>
      <c r="K264" s="1674"/>
      <c r="L264" s="1674"/>
      <c r="M264" s="1674"/>
      <c r="N264" s="1674"/>
      <c r="O264" s="1674"/>
      <c r="P264" s="1674"/>
      <c r="Q264" s="1674"/>
      <c r="R264" s="1674"/>
      <c r="S264" s="1584"/>
    </row>
    <row r="265" spans="1:60" x14ac:dyDescent="0.25">
      <c r="A265" s="1604" t="s">
        <v>3604</v>
      </c>
      <c r="B265" s="1602">
        <f t="shared" si="11"/>
        <v>0</v>
      </c>
      <c r="C265" s="1674"/>
      <c r="D265" s="1674"/>
      <c r="E265" s="1674"/>
      <c r="F265" s="1674"/>
      <c r="G265" s="1674"/>
      <c r="H265" s="1674"/>
      <c r="I265" s="1674"/>
      <c r="J265" s="1674"/>
      <c r="K265" s="1674"/>
      <c r="L265" s="1674"/>
      <c r="M265" s="1674"/>
      <c r="N265" s="1674"/>
      <c r="O265" s="1674"/>
      <c r="P265" s="1674"/>
      <c r="Q265" s="1674"/>
      <c r="R265" s="1674"/>
      <c r="S265" s="1584"/>
    </row>
    <row r="266" spans="1:60" s="283" customFormat="1" ht="13.9" customHeight="1" x14ac:dyDescent="0.2">
      <c r="A266" s="1604" t="s">
        <v>3605</v>
      </c>
      <c r="B266" s="1602">
        <f>SUM(C266:Q266)</f>
        <v>0</v>
      </c>
      <c r="C266" s="1674"/>
      <c r="D266" s="1674"/>
      <c r="E266" s="1674"/>
      <c r="F266" s="1674"/>
      <c r="G266" s="1674"/>
      <c r="H266" s="1674"/>
      <c r="I266" s="1674"/>
      <c r="J266" s="1674"/>
      <c r="K266" s="1674"/>
      <c r="L266" s="1674"/>
      <c r="M266" s="1674"/>
      <c r="N266" s="1674"/>
      <c r="O266" s="1674"/>
      <c r="P266" s="1674"/>
      <c r="Q266" s="1584"/>
      <c r="R266" s="1584"/>
      <c r="S266" s="1584"/>
      <c r="T266" s="245"/>
      <c r="U266" s="245"/>
      <c r="V266" s="245"/>
      <c r="W266" s="245"/>
      <c r="X266" s="245"/>
      <c r="Y266" s="245"/>
      <c r="Z266" s="245"/>
      <c r="AA266" s="245"/>
      <c r="AB266" s="245"/>
      <c r="AC266" s="246"/>
      <c r="AD266" s="246"/>
      <c r="AE266" s="246"/>
      <c r="AF266" s="246"/>
      <c r="AG266" s="246"/>
      <c r="AH266" s="246"/>
      <c r="AI266" s="246"/>
      <c r="AJ266" s="246"/>
      <c r="AK266" s="246"/>
      <c r="AL266" s="246"/>
      <c r="AM266" s="246"/>
      <c r="AN266" s="246"/>
      <c r="AO266" s="246"/>
      <c r="AP266" s="246"/>
      <c r="AQ266" s="246"/>
      <c r="AR266" s="246"/>
      <c r="AS266" s="246"/>
      <c r="AT266" s="246"/>
      <c r="AU266" s="246"/>
      <c r="AV266" s="246"/>
      <c r="AW266" s="246"/>
      <c r="AX266" s="246"/>
      <c r="AY266" s="246"/>
      <c r="AZ266" s="246"/>
      <c r="BA266" s="246"/>
      <c r="BB266" s="246"/>
      <c r="BC266" s="246"/>
      <c r="BD266" s="246"/>
      <c r="BE266" s="246"/>
      <c r="BF266" s="246"/>
      <c r="BG266" s="246"/>
      <c r="BH266" s="246"/>
    </row>
    <row r="267" spans="1:60" s="283" customFormat="1" ht="13.9" customHeight="1" x14ac:dyDescent="0.2">
      <c r="A267" s="1604" t="s">
        <v>3606</v>
      </c>
      <c r="B267" s="1602">
        <f>SUM(C267:Q267)</f>
        <v>0</v>
      </c>
      <c r="C267" s="1674"/>
      <c r="D267" s="1674"/>
      <c r="E267" s="1674"/>
      <c r="F267" s="1674"/>
      <c r="G267" s="1674"/>
      <c r="H267" s="1674"/>
      <c r="I267" s="1674"/>
      <c r="J267" s="1674"/>
      <c r="K267" s="1674"/>
      <c r="L267" s="1674"/>
      <c r="M267" s="1674"/>
      <c r="N267" s="1674"/>
      <c r="O267" s="1674"/>
      <c r="P267" s="1674"/>
      <c r="Q267" s="1584"/>
      <c r="R267" s="1584"/>
      <c r="S267" s="1584"/>
      <c r="T267" s="245"/>
      <c r="U267" s="245"/>
      <c r="V267" s="245"/>
      <c r="W267" s="245"/>
      <c r="X267" s="245"/>
      <c r="Y267" s="245"/>
      <c r="Z267" s="245"/>
      <c r="AA267" s="245"/>
      <c r="AB267" s="245"/>
      <c r="AC267" s="246"/>
      <c r="AD267" s="246"/>
      <c r="AE267" s="246"/>
      <c r="AF267" s="246"/>
      <c r="AG267" s="246"/>
      <c r="AH267" s="246"/>
      <c r="AI267" s="246"/>
      <c r="AJ267" s="246"/>
      <c r="AK267" s="246"/>
      <c r="AL267" s="246"/>
      <c r="AM267" s="246"/>
      <c r="AN267" s="246"/>
      <c r="AO267" s="246"/>
      <c r="AP267" s="246"/>
      <c r="AQ267" s="246"/>
      <c r="AR267" s="246"/>
      <c r="AS267" s="246"/>
      <c r="AT267" s="246"/>
      <c r="AU267" s="246"/>
      <c r="AV267" s="246"/>
      <c r="AW267" s="246"/>
      <c r="AX267" s="246"/>
      <c r="AY267" s="246"/>
      <c r="AZ267" s="246"/>
      <c r="BA267" s="246"/>
      <c r="BB267" s="246"/>
      <c r="BC267" s="246"/>
      <c r="BD267" s="246"/>
      <c r="BE267" s="246"/>
      <c r="BF267" s="246"/>
      <c r="BG267" s="246"/>
      <c r="BH267" s="246"/>
    </row>
    <row r="268" spans="1:60" s="245" customFormat="1" ht="13.9" customHeight="1" x14ac:dyDescent="0.2">
      <c r="A268" s="1604" t="s">
        <v>3607</v>
      </c>
      <c r="B268" s="1602">
        <f>SUM(C268:Q268)</f>
        <v>0</v>
      </c>
      <c r="C268" s="1674"/>
      <c r="D268" s="1674"/>
      <c r="E268" s="1674"/>
      <c r="F268" s="1674"/>
      <c r="G268" s="1674"/>
      <c r="H268" s="1674"/>
      <c r="I268" s="1674"/>
      <c r="J268" s="1674"/>
      <c r="K268" s="1674"/>
      <c r="L268" s="1674"/>
      <c r="M268" s="1674"/>
      <c r="N268" s="1674"/>
      <c r="O268" s="1674"/>
      <c r="P268" s="1674"/>
      <c r="Q268" s="1584"/>
      <c r="R268" s="1584"/>
      <c r="S268" s="1584"/>
      <c r="AC268" s="246"/>
      <c r="AD268" s="246"/>
      <c r="AE268" s="246"/>
      <c r="AF268" s="246"/>
      <c r="AG268" s="246"/>
      <c r="AH268" s="246"/>
      <c r="AI268" s="246"/>
      <c r="AJ268" s="246"/>
      <c r="AK268" s="246"/>
      <c r="AL268" s="246"/>
      <c r="AM268" s="246"/>
      <c r="AN268" s="246"/>
      <c r="AO268" s="246"/>
      <c r="AP268" s="246"/>
      <c r="AQ268" s="246"/>
      <c r="AR268" s="246"/>
      <c r="AS268" s="246"/>
      <c r="AT268" s="246"/>
      <c r="AU268" s="246"/>
      <c r="AV268" s="246"/>
      <c r="AW268" s="246"/>
      <c r="AX268" s="246"/>
      <c r="AY268" s="246"/>
      <c r="AZ268" s="246"/>
      <c r="BA268" s="246"/>
      <c r="BB268" s="246"/>
      <c r="BC268" s="246"/>
      <c r="BD268" s="246"/>
      <c r="BE268" s="246"/>
      <c r="BF268" s="246"/>
      <c r="BG268" s="246"/>
      <c r="BH268" s="246"/>
    </row>
    <row r="269" spans="1:60" s="245" customFormat="1" ht="23.45" customHeight="1" x14ac:dyDescent="0.2">
      <c r="A269" s="5459" t="s">
        <v>3608</v>
      </c>
      <c r="B269" s="1602">
        <f>SUM(C269:Q269)</f>
        <v>0</v>
      </c>
      <c r="C269" s="1674"/>
      <c r="D269" s="1674"/>
      <c r="E269" s="1674"/>
      <c r="F269" s="1674"/>
      <c r="G269" s="1674"/>
      <c r="H269" s="1674"/>
      <c r="I269" s="1674"/>
      <c r="J269" s="1674"/>
      <c r="K269" s="1674"/>
      <c r="L269" s="1674"/>
      <c r="M269" s="1674"/>
      <c r="N269" s="1674"/>
      <c r="O269" s="1674"/>
      <c r="P269" s="1674"/>
      <c r="Q269" s="1584"/>
      <c r="R269" s="1584"/>
      <c r="S269" s="1584"/>
      <c r="Y269" s="246"/>
      <c r="Z269" s="246"/>
      <c r="AA269" s="246"/>
      <c r="AB269" s="246"/>
      <c r="AC269" s="246"/>
      <c r="AD269" s="246"/>
      <c r="AE269" s="246"/>
      <c r="AF269" s="246"/>
      <c r="AG269" s="246"/>
      <c r="AH269" s="246"/>
      <c r="AI269" s="246"/>
      <c r="AJ269" s="246"/>
      <c r="AK269" s="246"/>
      <c r="AL269" s="246"/>
      <c r="AM269" s="246"/>
      <c r="AN269" s="246"/>
      <c r="AO269" s="246"/>
      <c r="AP269" s="246"/>
      <c r="AQ269" s="246"/>
      <c r="AR269" s="246"/>
      <c r="AS269" s="246"/>
      <c r="AT269" s="246"/>
      <c r="AU269" s="246"/>
      <c r="AV269" s="246"/>
      <c r="AW269" s="246"/>
      <c r="AX269" s="246"/>
      <c r="AY269" s="246"/>
      <c r="AZ269" s="246"/>
      <c r="BA269" s="246"/>
      <c r="BB269" s="246"/>
      <c r="BC269" s="246"/>
      <c r="BD269" s="246"/>
    </row>
    <row r="270" spans="1:60" s="245" customFormat="1" ht="25.15" customHeight="1" x14ac:dyDescent="0.2">
      <c r="A270" s="5459" t="s">
        <v>3609</v>
      </c>
      <c r="B270" s="1602">
        <f>SUM(C270:Q270)</f>
        <v>0</v>
      </c>
      <c r="C270" s="1674"/>
      <c r="D270" s="1674"/>
      <c r="E270" s="1674"/>
      <c r="F270" s="1674"/>
      <c r="G270" s="1674"/>
      <c r="H270" s="1674"/>
      <c r="I270" s="1674"/>
      <c r="J270" s="1674"/>
      <c r="K270" s="1674"/>
      <c r="L270" s="1674"/>
      <c r="M270" s="1674"/>
      <c r="N270" s="1674"/>
      <c r="O270" s="1674"/>
      <c r="P270" s="1674"/>
      <c r="Q270" s="1584"/>
      <c r="R270" s="1584"/>
      <c r="S270" s="1584"/>
      <c r="Y270" s="246"/>
      <c r="Z270" s="246"/>
      <c r="AA270" s="246"/>
      <c r="AB270" s="246"/>
      <c r="AC270" s="246"/>
      <c r="AD270" s="246"/>
      <c r="AE270" s="246"/>
      <c r="AF270" s="246"/>
      <c r="AG270" s="246"/>
      <c r="AH270" s="246"/>
      <c r="AI270" s="246"/>
      <c r="AJ270" s="246"/>
      <c r="AK270" s="246"/>
      <c r="AL270" s="246"/>
      <c r="AM270" s="246"/>
      <c r="AN270" s="246"/>
      <c r="AO270" s="246"/>
      <c r="AP270" s="246"/>
      <c r="AQ270" s="246"/>
      <c r="AR270" s="246"/>
      <c r="AS270" s="246"/>
      <c r="AT270" s="246"/>
      <c r="AU270" s="246"/>
      <c r="AV270" s="246"/>
      <c r="AW270" s="246"/>
      <c r="AX270" s="246"/>
      <c r="AY270" s="246"/>
      <c r="AZ270" s="246"/>
      <c r="BA270" s="246"/>
      <c r="BB270" s="246"/>
      <c r="BC270" s="246"/>
      <c r="BD270" s="246"/>
    </row>
    <row r="271" spans="1:60" x14ac:dyDescent="0.25">
      <c r="A271" s="1604" t="s">
        <v>3610</v>
      </c>
      <c r="B271" s="1602">
        <f t="shared" ref="B271:B285" si="12">SUM(C271:S271)</f>
        <v>0</v>
      </c>
      <c r="C271" s="1674"/>
      <c r="D271" s="1674"/>
      <c r="E271" s="1674"/>
      <c r="F271" s="1674"/>
      <c r="G271" s="1674"/>
      <c r="H271" s="1674"/>
      <c r="I271" s="1674"/>
      <c r="J271" s="1674"/>
      <c r="K271" s="1674"/>
      <c r="L271" s="1674"/>
      <c r="M271" s="1674"/>
      <c r="N271" s="1674"/>
      <c r="O271" s="1674"/>
      <c r="P271" s="1674"/>
      <c r="Q271" s="1674"/>
      <c r="R271" s="1584"/>
      <c r="S271" s="1584"/>
    </row>
    <row r="272" spans="1:60" x14ac:dyDescent="0.25">
      <c r="A272" s="1604" t="s">
        <v>3611</v>
      </c>
      <c r="B272" s="1602">
        <f t="shared" si="12"/>
        <v>0</v>
      </c>
      <c r="C272" s="1674"/>
      <c r="D272" s="1674"/>
      <c r="E272" s="1674"/>
      <c r="F272" s="1674"/>
      <c r="G272" s="1674"/>
      <c r="H272" s="1674"/>
      <c r="I272" s="1674"/>
      <c r="J272" s="1674"/>
      <c r="K272" s="1674"/>
      <c r="L272" s="1674"/>
      <c r="M272" s="1674"/>
      <c r="N272" s="1674"/>
      <c r="O272" s="1674"/>
      <c r="P272" s="1674"/>
      <c r="Q272" s="1674"/>
      <c r="R272" s="1584"/>
      <c r="S272" s="1584"/>
    </row>
    <row r="273" spans="1:19" ht="15" customHeight="1" x14ac:dyDescent="0.25">
      <c r="A273" s="1604" t="s">
        <v>3612</v>
      </c>
      <c r="B273" s="1602">
        <f t="shared" si="12"/>
        <v>0</v>
      </c>
      <c r="C273" s="1674"/>
      <c r="D273" s="1674"/>
      <c r="E273" s="1674"/>
      <c r="F273" s="1674"/>
      <c r="G273" s="1674"/>
      <c r="H273" s="1674"/>
      <c r="I273" s="1674"/>
      <c r="J273" s="1674"/>
      <c r="K273" s="1674"/>
      <c r="L273" s="1674"/>
      <c r="M273" s="1674"/>
      <c r="N273" s="1674"/>
      <c r="O273" s="1674"/>
      <c r="P273" s="1674"/>
      <c r="Q273" s="1674"/>
      <c r="R273" s="1674"/>
      <c r="S273" s="1584"/>
    </row>
    <row r="274" spans="1:19" x14ac:dyDescent="0.25">
      <c r="A274" s="1604" t="s">
        <v>3613</v>
      </c>
      <c r="B274" s="1602">
        <f t="shared" si="12"/>
        <v>0</v>
      </c>
      <c r="C274" s="1674"/>
      <c r="D274" s="1674"/>
      <c r="E274" s="1674"/>
      <c r="F274" s="1674"/>
      <c r="G274" s="1674"/>
      <c r="H274" s="1674"/>
      <c r="I274" s="1674"/>
      <c r="J274" s="1674"/>
      <c r="K274" s="1674"/>
      <c r="L274" s="1674"/>
      <c r="M274" s="1674"/>
      <c r="N274" s="1674"/>
      <c r="O274" s="1674"/>
      <c r="P274" s="1674"/>
      <c r="Q274" s="1674"/>
      <c r="R274" s="1674"/>
      <c r="S274" s="1584"/>
    </row>
    <row r="275" spans="1:19" x14ac:dyDescent="0.25">
      <c r="A275" s="1604" t="s">
        <v>3614</v>
      </c>
      <c r="B275" s="1602">
        <f t="shared" si="12"/>
        <v>0</v>
      </c>
      <c r="C275" s="1674"/>
      <c r="D275" s="1674"/>
      <c r="E275" s="1674"/>
      <c r="F275" s="1674"/>
      <c r="G275" s="1674"/>
      <c r="H275" s="1674"/>
      <c r="I275" s="1674"/>
      <c r="J275" s="1674"/>
      <c r="K275" s="1674"/>
      <c r="L275" s="1674"/>
      <c r="M275" s="1674"/>
      <c r="N275" s="1674"/>
      <c r="O275" s="1674"/>
      <c r="P275" s="1674"/>
      <c r="Q275" s="1674"/>
      <c r="R275" s="1674"/>
      <c r="S275" s="1584"/>
    </row>
    <row r="276" spans="1:19" x14ac:dyDescent="0.25">
      <c r="A276" s="1604" t="s">
        <v>3615</v>
      </c>
      <c r="B276" s="1602">
        <f t="shared" si="12"/>
        <v>0</v>
      </c>
      <c r="C276" s="1674"/>
      <c r="D276" s="1674"/>
      <c r="E276" s="1674"/>
      <c r="F276" s="1674"/>
      <c r="G276" s="1674"/>
      <c r="H276" s="1674"/>
      <c r="I276" s="1674"/>
      <c r="J276" s="1674"/>
      <c r="K276" s="1674"/>
      <c r="L276" s="1674"/>
      <c r="M276" s="1674"/>
      <c r="N276" s="1674"/>
      <c r="O276" s="1674"/>
      <c r="P276" s="1674"/>
      <c r="Q276" s="1674"/>
      <c r="R276" s="1674"/>
      <c r="S276" s="1584"/>
    </row>
    <row r="277" spans="1:19" x14ac:dyDescent="0.25">
      <c r="A277" s="1604" t="s">
        <v>3616</v>
      </c>
      <c r="B277" s="1602">
        <f t="shared" si="12"/>
        <v>0</v>
      </c>
      <c r="C277" s="1674"/>
      <c r="D277" s="1674"/>
      <c r="E277" s="1674"/>
      <c r="F277" s="1674"/>
      <c r="G277" s="1674"/>
      <c r="H277" s="1674"/>
      <c r="I277" s="1674"/>
      <c r="J277" s="1674"/>
      <c r="K277" s="1674"/>
      <c r="L277" s="1674"/>
      <c r="M277" s="1674"/>
      <c r="N277" s="1674"/>
      <c r="O277" s="1674"/>
      <c r="P277" s="1674"/>
      <c r="Q277" s="1674"/>
      <c r="R277" s="1674"/>
      <c r="S277" s="1584"/>
    </row>
    <row r="278" spans="1:19" x14ac:dyDescent="0.25">
      <c r="A278" s="1604" t="s">
        <v>3617</v>
      </c>
      <c r="B278" s="1602">
        <f t="shared" si="12"/>
        <v>0</v>
      </c>
      <c r="C278" s="1674"/>
      <c r="D278" s="1674"/>
      <c r="E278" s="1674"/>
      <c r="F278" s="1674"/>
      <c r="G278" s="1674"/>
      <c r="H278" s="1674"/>
      <c r="I278" s="1674"/>
      <c r="J278" s="1674"/>
      <c r="K278" s="1674"/>
      <c r="L278" s="1674"/>
      <c r="M278" s="1674"/>
      <c r="N278" s="1674"/>
      <c r="O278" s="1674"/>
      <c r="P278" s="1674"/>
      <c r="Q278" s="1674"/>
      <c r="R278" s="1674"/>
      <c r="S278" s="1584"/>
    </row>
    <row r="279" spans="1:19" x14ac:dyDescent="0.25">
      <c r="A279" s="1604" t="s">
        <v>3618</v>
      </c>
      <c r="B279" s="1602">
        <f t="shared" si="12"/>
        <v>0</v>
      </c>
      <c r="C279" s="1674"/>
      <c r="D279" s="1674"/>
      <c r="E279" s="1674"/>
      <c r="F279" s="1674"/>
      <c r="G279" s="1674"/>
      <c r="H279" s="1674"/>
      <c r="I279" s="1674"/>
      <c r="J279" s="1674"/>
      <c r="K279" s="1674"/>
      <c r="L279" s="1674"/>
      <c r="M279" s="1674"/>
      <c r="N279" s="1674"/>
      <c r="O279" s="1674"/>
      <c r="P279" s="1674"/>
      <c r="Q279" s="1674"/>
      <c r="R279" s="1674"/>
      <c r="S279" s="1584"/>
    </row>
    <row r="280" spans="1:19" x14ac:dyDescent="0.25">
      <c r="A280" s="844" t="s">
        <v>3619</v>
      </c>
      <c r="B280" s="1602">
        <f t="shared" si="12"/>
        <v>0</v>
      </c>
      <c r="C280" s="148"/>
      <c r="D280" s="148"/>
      <c r="E280" s="148"/>
      <c r="F280" s="148"/>
      <c r="G280" s="148"/>
      <c r="H280" s="148"/>
      <c r="I280" s="148"/>
      <c r="J280" s="148"/>
      <c r="K280" s="148"/>
      <c r="L280" s="148"/>
      <c r="M280" s="148"/>
      <c r="N280" s="148"/>
      <c r="O280" s="148"/>
      <c r="P280" s="148"/>
      <c r="Q280" s="148"/>
      <c r="R280" s="148"/>
      <c r="S280" s="1222"/>
    </row>
    <row r="281" spans="1:19" x14ac:dyDescent="0.25">
      <c r="A281" s="844" t="s">
        <v>3620</v>
      </c>
      <c r="B281" s="1602">
        <f t="shared" si="12"/>
        <v>0</v>
      </c>
      <c r="C281" s="1674"/>
      <c r="D281" s="1674"/>
      <c r="E281" s="1674"/>
      <c r="F281" s="1674"/>
      <c r="G281" s="1674"/>
      <c r="H281" s="1674"/>
      <c r="I281" s="1674"/>
      <c r="J281" s="1674"/>
      <c r="K281" s="1674"/>
      <c r="L281" s="1674"/>
      <c r="M281" s="1674"/>
      <c r="N281" s="1674"/>
      <c r="O281" s="1674"/>
      <c r="P281" s="1674"/>
      <c r="Q281" s="1674"/>
      <c r="R281" s="1674"/>
      <c r="S281" s="1584"/>
    </row>
    <row r="282" spans="1:19" ht="22.5" x14ac:dyDescent="0.25">
      <c r="A282" s="845" t="s">
        <v>3621</v>
      </c>
      <c r="B282" s="1602">
        <f t="shared" si="12"/>
        <v>0</v>
      </c>
      <c r="C282" s="1674"/>
      <c r="D282" s="1674"/>
      <c r="E282" s="1674"/>
      <c r="F282" s="1674"/>
      <c r="G282" s="1674"/>
      <c r="H282" s="1674"/>
      <c r="I282" s="1674"/>
      <c r="J282" s="1674"/>
      <c r="K282" s="1674"/>
      <c r="L282" s="1674"/>
      <c r="M282" s="1674"/>
      <c r="N282" s="1674"/>
      <c r="O282" s="1674"/>
      <c r="P282" s="1674"/>
      <c r="Q282" s="1674"/>
      <c r="R282" s="1674"/>
      <c r="S282" s="1584"/>
    </row>
    <row r="283" spans="1:19" x14ac:dyDescent="0.25">
      <c r="A283" s="844" t="s">
        <v>3622</v>
      </c>
      <c r="B283" s="1602">
        <f t="shared" si="12"/>
        <v>0</v>
      </c>
      <c r="C283" s="1674"/>
      <c r="D283" s="1674"/>
      <c r="E283" s="1674"/>
      <c r="F283" s="1674"/>
      <c r="G283" s="1674"/>
      <c r="H283" s="1674"/>
      <c r="I283" s="1674"/>
      <c r="J283" s="1674"/>
      <c r="K283" s="1674"/>
      <c r="L283" s="1674"/>
      <c r="M283" s="1674"/>
      <c r="N283" s="1674"/>
      <c r="O283" s="1674"/>
      <c r="P283" s="1674"/>
      <c r="Q283" s="1674"/>
      <c r="R283" s="1674"/>
      <c r="S283" s="1584"/>
    </row>
    <row r="284" spans="1:19" x14ac:dyDescent="0.25">
      <c r="A284" s="844" t="s">
        <v>3623</v>
      </c>
      <c r="B284" s="1602">
        <f t="shared" si="12"/>
        <v>0</v>
      </c>
      <c r="C284" s="1674"/>
      <c r="D284" s="1674"/>
      <c r="E284" s="1674"/>
      <c r="F284" s="1674"/>
      <c r="G284" s="1674"/>
      <c r="H284" s="1674"/>
      <c r="I284" s="1674"/>
      <c r="J284" s="1674"/>
      <c r="K284" s="1674"/>
      <c r="L284" s="1674"/>
      <c r="M284" s="1674"/>
      <c r="N284" s="1674"/>
      <c r="O284" s="1674"/>
      <c r="P284" s="1674"/>
      <c r="Q284" s="1674"/>
      <c r="R284" s="1674"/>
      <c r="S284" s="1584"/>
    </row>
    <row r="285" spans="1:19" x14ac:dyDescent="0.25">
      <c r="A285" s="5469" t="s">
        <v>914</v>
      </c>
      <c r="B285" s="1606">
        <f t="shared" si="12"/>
        <v>0</v>
      </c>
      <c r="C285" s="1634"/>
      <c r="D285" s="1634"/>
      <c r="E285" s="1634"/>
      <c r="F285" s="1634"/>
      <c r="G285" s="1634"/>
      <c r="H285" s="1634"/>
      <c r="I285" s="1634"/>
      <c r="J285" s="1634"/>
      <c r="K285" s="1634"/>
      <c r="L285" s="1634"/>
      <c r="M285" s="1634"/>
      <c r="N285" s="1634"/>
      <c r="O285" s="1634"/>
      <c r="P285" s="1634"/>
      <c r="Q285" s="1634"/>
      <c r="R285" s="1634"/>
      <c r="S285" s="1640"/>
    </row>
    <row r="286" spans="1:19" x14ac:dyDescent="0.25">
      <c r="A286" s="335" t="s">
        <v>3624</v>
      </c>
      <c r="B286" s="335"/>
      <c r="C286" s="245"/>
      <c r="D286" s="245"/>
      <c r="E286" s="245"/>
      <c r="F286" s="245"/>
      <c r="G286" s="245"/>
      <c r="H286" s="245"/>
      <c r="I286" s="245"/>
      <c r="J286" s="245"/>
      <c r="K286" s="245"/>
      <c r="L286" s="245"/>
      <c r="M286" s="245"/>
      <c r="N286" s="245"/>
      <c r="O286" s="245"/>
      <c r="P286" s="245"/>
      <c r="Q286" s="245"/>
      <c r="R286" s="245"/>
      <c r="S286" s="245"/>
    </row>
    <row r="287" spans="1:19" x14ac:dyDescent="0.25">
      <c r="A287" s="7742" t="s">
        <v>3625</v>
      </c>
      <c r="B287" s="8067" t="s">
        <v>49</v>
      </c>
      <c r="C287" s="8068" t="s">
        <v>453</v>
      </c>
      <c r="D287" s="8016"/>
      <c r="E287" s="8016"/>
      <c r="F287" s="8016"/>
      <c r="G287" s="8016"/>
      <c r="H287" s="8016"/>
      <c r="I287" s="8016"/>
      <c r="J287" s="8016"/>
      <c r="K287" s="8016"/>
      <c r="L287" s="8016"/>
      <c r="M287" s="8016"/>
      <c r="N287" s="8016"/>
      <c r="O287" s="8016"/>
      <c r="P287" s="8016"/>
      <c r="Q287" s="8016"/>
      <c r="R287" s="8016"/>
      <c r="S287" s="8016"/>
    </row>
    <row r="288" spans="1:19" x14ac:dyDescent="0.25">
      <c r="A288" s="7422"/>
      <c r="B288" s="7550"/>
      <c r="C288" s="5461" t="s">
        <v>965</v>
      </c>
      <c r="D288" s="5461" t="s">
        <v>597</v>
      </c>
      <c r="E288" s="5461" t="s">
        <v>598</v>
      </c>
      <c r="F288" s="5462" t="s">
        <v>716</v>
      </c>
      <c r="G288" s="5462" t="s">
        <v>3432</v>
      </c>
      <c r="H288" s="5462" t="s">
        <v>3433</v>
      </c>
      <c r="I288" s="5462" t="s">
        <v>3434</v>
      </c>
      <c r="J288" s="5462" t="s">
        <v>74</v>
      </c>
      <c r="K288" s="5462" t="s">
        <v>75</v>
      </c>
      <c r="L288" s="5462" t="s">
        <v>3435</v>
      </c>
      <c r="M288" s="5462" t="s">
        <v>77</v>
      </c>
      <c r="N288" s="5462" t="s">
        <v>78</v>
      </c>
      <c r="O288" s="5462" t="s">
        <v>79</v>
      </c>
      <c r="P288" s="5462" t="s">
        <v>80</v>
      </c>
      <c r="Q288" s="5462" t="s">
        <v>81</v>
      </c>
      <c r="R288" s="5462" t="s">
        <v>82</v>
      </c>
      <c r="S288" s="5463" t="s">
        <v>83</v>
      </c>
    </row>
    <row r="289" spans="1:19" ht="15" customHeight="1" x14ac:dyDescent="0.25">
      <c r="A289" s="5470" t="s">
        <v>3460</v>
      </c>
      <c r="B289" s="3640">
        <f t="shared" ref="B289:B309" si="13">SUM(C289:S289)</f>
        <v>0</v>
      </c>
      <c r="C289" s="148"/>
      <c r="D289" s="148"/>
      <c r="E289" s="148"/>
      <c r="F289" s="148"/>
      <c r="G289" s="148"/>
      <c r="H289" s="148"/>
      <c r="I289" s="148"/>
      <c r="J289" s="148"/>
      <c r="K289" s="148"/>
      <c r="L289" s="148"/>
      <c r="M289" s="148"/>
      <c r="N289" s="148"/>
      <c r="O289" s="148"/>
      <c r="P289" s="148"/>
      <c r="Q289" s="148"/>
      <c r="R289" s="148"/>
      <c r="S289" s="1222"/>
    </row>
    <row r="290" spans="1:19" x14ac:dyDescent="0.25">
      <c r="A290" s="5386" t="s">
        <v>3465</v>
      </c>
      <c r="B290" s="3640">
        <f t="shared" si="13"/>
        <v>0</v>
      </c>
      <c r="C290" s="1674"/>
      <c r="D290" s="1674"/>
      <c r="E290" s="1674"/>
      <c r="F290" s="1674"/>
      <c r="G290" s="1674"/>
      <c r="H290" s="1674"/>
      <c r="I290" s="1674"/>
      <c r="J290" s="1674"/>
      <c r="K290" s="1674"/>
      <c r="L290" s="1674"/>
      <c r="M290" s="1674"/>
      <c r="N290" s="1674"/>
      <c r="O290" s="1674"/>
      <c r="P290" s="1674"/>
      <c r="Q290" s="1674"/>
      <c r="R290" s="1674"/>
      <c r="S290" s="1584"/>
    </row>
    <row r="291" spans="1:19" x14ac:dyDescent="0.25">
      <c r="A291" s="1612" t="s">
        <v>3461</v>
      </c>
      <c r="B291" s="3640">
        <f t="shared" si="13"/>
        <v>0</v>
      </c>
      <c r="C291" s="1674"/>
      <c r="D291" s="1674"/>
      <c r="E291" s="1674"/>
      <c r="F291" s="1674"/>
      <c r="G291" s="1674"/>
      <c r="H291" s="1674"/>
      <c r="I291" s="1674"/>
      <c r="J291" s="1674"/>
      <c r="K291" s="1674"/>
      <c r="L291" s="1674"/>
      <c r="M291" s="1674"/>
      <c r="N291" s="1674"/>
      <c r="O291" s="1674"/>
      <c r="P291" s="1674"/>
      <c r="Q291" s="1674"/>
      <c r="R291" s="1674"/>
      <c r="S291" s="1584"/>
    </row>
    <row r="292" spans="1:19" x14ac:dyDescent="0.25">
      <c r="A292" s="1612" t="s">
        <v>3459</v>
      </c>
      <c r="B292" s="3640">
        <f t="shared" si="13"/>
        <v>0</v>
      </c>
      <c r="C292" s="1674"/>
      <c r="D292" s="1674"/>
      <c r="E292" s="1674"/>
      <c r="F292" s="1674"/>
      <c r="G292" s="1674"/>
      <c r="H292" s="1674"/>
      <c r="I292" s="1674"/>
      <c r="J292" s="1674"/>
      <c r="K292" s="1674"/>
      <c r="L292" s="1674"/>
      <c r="M292" s="1674"/>
      <c r="N292" s="1674"/>
      <c r="O292" s="1674"/>
      <c r="P292" s="1674"/>
      <c r="Q292" s="1674"/>
      <c r="R292" s="1674"/>
      <c r="S292" s="1584"/>
    </row>
    <row r="293" spans="1:19" x14ac:dyDescent="0.25">
      <c r="A293" s="5386" t="s">
        <v>3553</v>
      </c>
      <c r="B293" s="3640">
        <f t="shared" si="13"/>
        <v>0</v>
      </c>
      <c r="C293" s="1674"/>
      <c r="D293" s="1674"/>
      <c r="E293" s="1674"/>
      <c r="F293" s="1674"/>
      <c r="G293" s="1674"/>
      <c r="H293" s="1674"/>
      <c r="I293" s="1674"/>
      <c r="J293" s="1674"/>
      <c r="K293" s="1674"/>
      <c r="L293" s="1674"/>
      <c r="M293" s="1674"/>
      <c r="N293" s="1674"/>
      <c r="O293" s="1674"/>
      <c r="P293" s="1674"/>
      <c r="Q293" s="1674"/>
      <c r="R293" s="1674"/>
      <c r="S293" s="1584"/>
    </row>
    <row r="294" spans="1:19" x14ac:dyDescent="0.25">
      <c r="A294" s="5386" t="s">
        <v>3462</v>
      </c>
      <c r="B294" s="3640">
        <f t="shared" si="13"/>
        <v>0</v>
      </c>
      <c r="C294" s="1674"/>
      <c r="D294" s="1674"/>
      <c r="E294" s="1674"/>
      <c r="F294" s="1674"/>
      <c r="G294" s="1674"/>
      <c r="H294" s="1674"/>
      <c r="I294" s="1674"/>
      <c r="J294" s="1674"/>
      <c r="K294" s="1674"/>
      <c r="L294" s="1674"/>
      <c r="M294" s="1674"/>
      <c r="N294" s="1674"/>
      <c r="O294" s="1674"/>
      <c r="P294" s="1674"/>
      <c r="Q294" s="1674"/>
      <c r="R294" s="1674"/>
      <c r="S294" s="1584"/>
    </row>
    <row r="295" spans="1:19" x14ac:dyDescent="0.25">
      <c r="A295" s="5386" t="s">
        <v>3626</v>
      </c>
      <c r="B295" s="3640">
        <f t="shared" si="13"/>
        <v>0</v>
      </c>
      <c r="C295" s="1674"/>
      <c r="D295" s="1674"/>
      <c r="E295" s="1674"/>
      <c r="F295" s="1674"/>
      <c r="G295" s="1674"/>
      <c r="H295" s="1674"/>
      <c r="I295" s="1674"/>
      <c r="J295" s="1674"/>
      <c r="K295" s="1674"/>
      <c r="L295" s="1674"/>
      <c r="M295" s="1674"/>
      <c r="N295" s="1674"/>
      <c r="O295" s="1674"/>
      <c r="P295" s="1674"/>
      <c r="Q295" s="1674"/>
      <c r="R295" s="1674"/>
      <c r="S295" s="1584"/>
    </row>
    <row r="296" spans="1:19" x14ac:dyDescent="0.25">
      <c r="A296" s="5386" t="s">
        <v>3627</v>
      </c>
      <c r="B296" s="3640">
        <f t="shared" si="13"/>
        <v>0</v>
      </c>
      <c r="C296" s="1674"/>
      <c r="D296" s="1674"/>
      <c r="E296" s="1674"/>
      <c r="F296" s="1674"/>
      <c r="G296" s="1674"/>
      <c r="H296" s="1674"/>
      <c r="I296" s="1674"/>
      <c r="J296" s="1674"/>
      <c r="K296" s="1674"/>
      <c r="L296" s="1674"/>
      <c r="M296" s="1674"/>
      <c r="N296" s="1674"/>
      <c r="O296" s="1674"/>
      <c r="P296" s="1674"/>
      <c r="Q296" s="1674"/>
      <c r="R296" s="1674"/>
      <c r="S296" s="1584"/>
    </row>
    <row r="297" spans="1:19" x14ac:dyDescent="0.25">
      <c r="A297" s="5386" t="s">
        <v>3558</v>
      </c>
      <c r="B297" s="3640">
        <f t="shared" si="13"/>
        <v>0</v>
      </c>
      <c r="C297" s="1674"/>
      <c r="D297" s="1674"/>
      <c r="E297" s="1674"/>
      <c r="F297" s="1674"/>
      <c r="G297" s="1674"/>
      <c r="H297" s="1674"/>
      <c r="I297" s="1674"/>
      <c r="J297" s="1674"/>
      <c r="K297" s="1674"/>
      <c r="L297" s="1674"/>
      <c r="M297" s="1674"/>
      <c r="N297" s="1674"/>
      <c r="O297" s="1674"/>
      <c r="P297" s="1674"/>
      <c r="Q297" s="1674"/>
      <c r="R297" s="1674"/>
      <c r="S297" s="1584"/>
    </row>
    <row r="298" spans="1:19" x14ac:dyDescent="0.25">
      <c r="A298" s="842" t="s">
        <v>806</v>
      </c>
      <c r="B298" s="3640">
        <f t="shared" si="13"/>
        <v>0</v>
      </c>
      <c r="C298" s="1674"/>
      <c r="D298" s="1674"/>
      <c r="E298" s="1674"/>
      <c r="F298" s="1674"/>
      <c r="G298" s="1674"/>
      <c r="H298" s="1674"/>
      <c r="I298" s="1674"/>
      <c r="J298" s="1674"/>
      <c r="K298" s="1674"/>
      <c r="L298" s="1674"/>
      <c r="M298" s="1674"/>
      <c r="N298" s="1674"/>
      <c r="O298" s="1674"/>
      <c r="P298" s="1674"/>
      <c r="Q298" s="1674"/>
      <c r="R298" s="1674"/>
      <c r="S298" s="1584"/>
    </row>
    <row r="299" spans="1:19" x14ac:dyDescent="0.25">
      <c r="A299" s="5386" t="s">
        <v>3467</v>
      </c>
      <c r="B299" s="3640">
        <f t="shared" si="13"/>
        <v>0</v>
      </c>
      <c r="C299" s="1674"/>
      <c r="D299" s="1674"/>
      <c r="E299" s="1674"/>
      <c r="F299" s="1674"/>
      <c r="G299" s="1674"/>
      <c r="H299" s="1674"/>
      <c r="I299" s="1674"/>
      <c r="J299" s="1674"/>
      <c r="K299" s="1674"/>
      <c r="L299" s="1674"/>
      <c r="M299" s="1674"/>
      <c r="N299" s="1674"/>
      <c r="O299" s="1674"/>
      <c r="P299" s="1674"/>
      <c r="Q299" s="1674"/>
      <c r="R299" s="1674"/>
      <c r="S299" s="1584"/>
    </row>
    <row r="300" spans="1:19" x14ac:dyDescent="0.25">
      <c r="A300" s="1604" t="s">
        <v>3628</v>
      </c>
      <c r="B300" s="3640">
        <f t="shared" si="13"/>
        <v>0</v>
      </c>
      <c r="C300" s="1674"/>
      <c r="D300" s="1674"/>
      <c r="E300" s="1674"/>
      <c r="F300" s="1674"/>
      <c r="G300" s="1674"/>
      <c r="H300" s="1674"/>
      <c r="I300" s="1674"/>
      <c r="J300" s="1674"/>
      <c r="K300" s="1674"/>
      <c r="L300" s="1674"/>
      <c r="M300" s="1674"/>
      <c r="N300" s="1674"/>
      <c r="O300" s="1674"/>
      <c r="P300" s="1674"/>
      <c r="Q300" s="1674"/>
      <c r="R300" s="1674"/>
      <c r="S300" s="1584"/>
    </row>
    <row r="301" spans="1:19" x14ac:dyDescent="0.25">
      <c r="A301" s="5386" t="s">
        <v>3468</v>
      </c>
      <c r="B301" s="3640">
        <f t="shared" si="13"/>
        <v>0</v>
      </c>
      <c r="C301" s="1674"/>
      <c r="D301" s="1674"/>
      <c r="E301" s="1674"/>
      <c r="F301" s="1674"/>
      <c r="G301" s="1674"/>
      <c r="H301" s="1674"/>
      <c r="I301" s="1674"/>
      <c r="J301" s="1674"/>
      <c r="K301" s="1674"/>
      <c r="L301" s="1674"/>
      <c r="M301" s="1674"/>
      <c r="N301" s="1674"/>
      <c r="O301" s="1674"/>
      <c r="P301" s="1674"/>
      <c r="Q301" s="1674"/>
      <c r="R301" s="1674"/>
      <c r="S301" s="1584"/>
    </row>
    <row r="302" spans="1:19" x14ac:dyDescent="0.25">
      <c r="A302" s="1604" t="s">
        <v>3629</v>
      </c>
      <c r="B302" s="3640">
        <f t="shared" si="13"/>
        <v>0</v>
      </c>
      <c r="C302" s="148"/>
      <c r="D302" s="148"/>
      <c r="E302" s="148"/>
      <c r="F302" s="148"/>
      <c r="G302" s="148"/>
      <c r="H302" s="148"/>
      <c r="I302" s="148"/>
      <c r="J302" s="148"/>
      <c r="K302" s="148"/>
      <c r="L302" s="148"/>
      <c r="M302" s="148"/>
      <c r="N302" s="148"/>
      <c r="O302" s="148"/>
      <c r="P302" s="148"/>
      <c r="Q302" s="148"/>
      <c r="R302" s="148"/>
      <c r="S302" s="1222"/>
    </row>
    <row r="303" spans="1:19" x14ac:dyDescent="0.25">
      <c r="A303" s="1604" t="s">
        <v>3630</v>
      </c>
      <c r="B303" s="3640">
        <f t="shared" si="13"/>
        <v>0</v>
      </c>
      <c r="C303" s="148"/>
      <c r="D303" s="148"/>
      <c r="E303" s="148"/>
      <c r="F303" s="148"/>
      <c r="G303" s="148"/>
      <c r="H303" s="148"/>
      <c r="I303" s="148"/>
      <c r="J303" s="148"/>
      <c r="K303" s="148"/>
      <c r="L303" s="148"/>
      <c r="M303" s="148"/>
      <c r="N303" s="148"/>
      <c r="O303" s="148"/>
      <c r="P303" s="148"/>
      <c r="Q303" s="148"/>
      <c r="R303" s="148"/>
      <c r="S303" s="1222"/>
    </row>
    <row r="304" spans="1:19" x14ac:dyDescent="0.25">
      <c r="A304" s="5386" t="s">
        <v>3469</v>
      </c>
      <c r="B304" s="3640">
        <f t="shared" si="13"/>
        <v>0</v>
      </c>
      <c r="C304" s="1674"/>
      <c r="D304" s="1674"/>
      <c r="E304" s="1674"/>
      <c r="F304" s="1674"/>
      <c r="G304" s="1674"/>
      <c r="H304" s="1674"/>
      <c r="I304" s="1674"/>
      <c r="J304" s="1674"/>
      <c r="K304" s="1674"/>
      <c r="L304" s="1674"/>
      <c r="M304" s="1674"/>
      <c r="N304" s="1674"/>
      <c r="O304" s="1674"/>
      <c r="P304" s="1674"/>
      <c r="Q304" s="1674"/>
      <c r="R304" s="1674"/>
      <c r="S304" s="1584"/>
    </row>
    <row r="305" spans="1:19" x14ac:dyDescent="0.25">
      <c r="A305" s="5402" t="s">
        <v>3555</v>
      </c>
      <c r="B305" s="3640">
        <f t="shared" si="13"/>
        <v>0</v>
      </c>
      <c r="C305" s="1674"/>
      <c r="D305" s="1674"/>
      <c r="E305" s="1674"/>
      <c r="F305" s="1674"/>
      <c r="G305" s="1674"/>
      <c r="H305" s="1674"/>
      <c r="I305" s="1674"/>
      <c r="J305" s="1674"/>
      <c r="K305" s="1674"/>
      <c r="L305" s="1674"/>
      <c r="M305" s="1674"/>
      <c r="N305" s="1674"/>
      <c r="O305" s="1674"/>
      <c r="P305" s="1674"/>
      <c r="Q305" s="1674"/>
      <c r="R305" s="1674"/>
      <c r="S305" s="1584"/>
    </row>
    <row r="306" spans="1:19" x14ac:dyDescent="0.25">
      <c r="A306" s="3221" t="s">
        <v>3631</v>
      </c>
      <c r="B306" s="3640">
        <f t="shared" si="13"/>
        <v>0</v>
      </c>
      <c r="C306" s="1674"/>
      <c r="D306" s="1674"/>
      <c r="E306" s="1674"/>
      <c r="F306" s="1674"/>
      <c r="G306" s="1674"/>
      <c r="H306" s="1674"/>
      <c r="I306" s="1674"/>
      <c r="J306" s="1674"/>
      <c r="K306" s="1674"/>
      <c r="L306" s="1674"/>
      <c r="M306" s="1674"/>
      <c r="N306" s="1674"/>
      <c r="O306" s="1674"/>
      <c r="P306" s="1674"/>
      <c r="Q306" s="1674"/>
      <c r="R306" s="1674"/>
      <c r="S306" s="1584"/>
    </row>
    <row r="307" spans="1:19" x14ac:dyDescent="0.25">
      <c r="A307" s="3221" t="s">
        <v>3457</v>
      </c>
      <c r="B307" s="3640">
        <f t="shared" si="13"/>
        <v>0</v>
      </c>
      <c r="C307" s="1674"/>
      <c r="D307" s="1674"/>
      <c r="E307" s="1674"/>
      <c r="F307" s="1674"/>
      <c r="G307" s="1674"/>
      <c r="H307" s="1674"/>
      <c r="I307" s="1674"/>
      <c r="J307" s="1674"/>
      <c r="K307" s="1674"/>
      <c r="L307" s="1674"/>
      <c r="M307" s="1674"/>
      <c r="N307" s="1674"/>
      <c r="O307" s="1674"/>
      <c r="P307" s="1674"/>
      <c r="Q307" s="1674"/>
      <c r="R307" s="1674"/>
      <c r="S307" s="1584"/>
    </row>
    <row r="308" spans="1:19" x14ac:dyDescent="0.25">
      <c r="A308" s="3221" t="s">
        <v>3559</v>
      </c>
      <c r="B308" s="3640">
        <f t="shared" si="13"/>
        <v>0</v>
      </c>
      <c r="C308" s="1674"/>
      <c r="D308" s="1674"/>
      <c r="E308" s="1674"/>
      <c r="F308" s="1674"/>
      <c r="G308" s="1674"/>
      <c r="H308" s="1674"/>
      <c r="I308" s="1674"/>
      <c r="J308" s="1674"/>
      <c r="K308" s="1674"/>
      <c r="L308" s="1674"/>
      <c r="M308" s="1674"/>
      <c r="N308" s="1674"/>
      <c r="O308" s="1674"/>
      <c r="P308" s="1674"/>
      <c r="Q308" s="1674"/>
      <c r="R308" s="1674"/>
      <c r="S308" s="1584"/>
    </row>
    <row r="309" spans="1:19" x14ac:dyDescent="0.25">
      <c r="A309" s="2365" t="s">
        <v>3632</v>
      </c>
      <c r="B309" s="3640">
        <f t="shared" si="13"/>
        <v>0</v>
      </c>
      <c r="C309" s="1674"/>
      <c r="D309" s="1674"/>
      <c r="E309" s="1674"/>
      <c r="F309" s="1674"/>
      <c r="G309" s="1674"/>
      <c r="H309" s="1674"/>
      <c r="I309" s="1674"/>
      <c r="J309" s="1674"/>
      <c r="K309" s="1674"/>
      <c r="L309" s="1674"/>
      <c r="M309" s="1674"/>
      <c r="N309" s="1674"/>
      <c r="O309" s="1674"/>
      <c r="P309" s="1674"/>
      <c r="Q309" s="1674"/>
      <c r="R309" s="1674"/>
      <c r="S309" s="1584"/>
    </row>
  </sheetData>
  <mergeCells count="148">
    <mergeCell ref="A287:A288"/>
    <mergeCell ref="B287:B288"/>
    <mergeCell ref="C287:S287"/>
    <mergeCell ref="A251:A252"/>
    <mergeCell ref="B251:B252"/>
    <mergeCell ref="C251:S251"/>
    <mergeCell ref="A257:A258"/>
    <mergeCell ref="B257:B258"/>
    <mergeCell ref="C257:S257"/>
    <mergeCell ref="A207:A209"/>
    <mergeCell ref="B207:B209"/>
    <mergeCell ref="C207:S208"/>
    <mergeCell ref="T207:X207"/>
    <mergeCell ref="T208:V208"/>
    <mergeCell ref="W208:X208"/>
    <mergeCell ref="A196:A198"/>
    <mergeCell ref="B196:B198"/>
    <mergeCell ref="C196:S197"/>
    <mergeCell ref="T196:X196"/>
    <mergeCell ref="T197:V197"/>
    <mergeCell ref="W197:X197"/>
    <mergeCell ref="A184:A186"/>
    <mergeCell ref="B184:B186"/>
    <mergeCell ref="C184:S185"/>
    <mergeCell ref="T184:X184"/>
    <mergeCell ref="T185:V185"/>
    <mergeCell ref="W185:X185"/>
    <mergeCell ref="O146:O147"/>
    <mergeCell ref="P146:P147"/>
    <mergeCell ref="Q146:Q147"/>
    <mergeCell ref="R146:R147"/>
    <mergeCell ref="S146:S147"/>
    <mergeCell ref="T146:T147"/>
    <mergeCell ref="T145:V145"/>
    <mergeCell ref="C146:C147"/>
    <mergeCell ref="D146:D147"/>
    <mergeCell ref="E146:E147"/>
    <mergeCell ref="F146:F147"/>
    <mergeCell ref="G146:G147"/>
    <mergeCell ref="H146:H147"/>
    <mergeCell ref="I146:I147"/>
    <mergeCell ref="J146:J147"/>
    <mergeCell ref="K146:K147"/>
    <mergeCell ref="U146:V146"/>
    <mergeCell ref="K125:L125"/>
    <mergeCell ref="A127:A130"/>
    <mergeCell ref="A131:A135"/>
    <mergeCell ref="A136:A141"/>
    <mergeCell ref="A145:A147"/>
    <mergeCell ref="B145:B147"/>
    <mergeCell ref="C145:S145"/>
    <mergeCell ref="L146:L147"/>
    <mergeCell ref="M146:M147"/>
    <mergeCell ref="N146:N147"/>
    <mergeCell ref="A125:A126"/>
    <mergeCell ref="B125:B126"/>
    <mergeCell ref="C125:D125"/>
    <mergeCell ref="E125:F125"/>
    <mergeCell ref="G125:H125"/>
    <mergeCell ref="I125:J125"/>
    <mergeCell ref="A114:A115"/>
    <mergeCell ref="B114:B115"/>
    <mergeCell ref="C114:G114"/>
    <mergeCell ref="H114:I114"/>
    <mergeCell ref="A119:A120"/>
    <mergeCell ref="B119:B120"/>
    <mergeCell ref="C119:E119"/>
    <mergeCell ref="F119:F120"/>
    <mergeCell ref="G119:G120"/>
    <mergeCell ref="H119:K119"/>
    <mergeCell ref="K27:L27"/>
    <mergeCell ref="M27:N27"/>
    <mergeCell ref="T62:W62"/>
    <mergeCell ref="X62:Z62"/>
    <mergeCell ref="A70:A71"/>
    <mergeCell ref="B70:B71"/>
    <mergeCell ref="C70:S70"/>
    <mergeCell ref="T70:W70"/>
    <mergeCell ref="X70:Z70"/>
    <mergeCell ref="D53:D54"/>
    <mergeCell ref="E53:E54"/>
    <mergeCell ref="G53:G54"/>
    <mergeCell ref="H53:H54"/>
    <mergeCell ref="A62:A63"/>
    <mergeCell ref="B62:B63"/>
    <mergeCell ref="C62:S62"/>
    <mergeCell ref="A29:C29"/>
    <mergeCell ref="A30:A48"/>
    <mergeCell ref="A49:C49"/>
    <mergeCell ref="A50:C50"/>
    <mergeCell ref="A52:A54"/>
    <mergeCell ref="B52:B54"/>
    <mergeCell ref="C52:F52"/>
    <mergeCell ref="G52:H52"/>
    <mergeCell ref="AM27:AN27"/>
    <mergeCell ref="AO27:AO28"/>
    <mergeCell ref="AP27:AP28"/>
    <mergeCell ref="AQ27:AQ28"/>
    <mergeCell ref="W27:X27"/>
    <mergeCell ref="Y27:Z27"/>
    <mergeCell ref="AA27:AB27"/>
    <mergeCell ref="AC27:AD27"/>
    <mergeCell ref="AE27:AF27"/>
    <mergeCell ref="AG27:AH27"/>
    <mergeCell ref="AK27:AL27"/>
    <mergeCell ref="C53:C54"/>
    <mergeCell ref="O27:P27"/>
    <mergeCell ref="Q27:R27"/>
    <mergeCell ref="S27:T27"/>
    <mergeCell ref="U27:V27"/>
    <mergeCell ref="AN11:AN12"/>
    <mergeCell ref="AO11:AO12"/>
    <mergeCell ref="AP11:AP12"/>
    <mergeCell ref="A26:A28"/>
    <mergeCell ref="B26:C28"/>
    <mergeCell ref="D26:F27"/>
    <mergeCell ref="G26:AN26"/>
    <mergeCell ref="AO26:AR26"/>
    <mergeCell ref="G27:H27"/>
    <mergeCell ref="I27:J27"/>
    <mergeCell ref="AC11:AD11"/>
    <mergeCell ref="AE11:AF11"/>
    <mergeCell ref="AG11:AH11"/>
    <mergeCell ref="AI11:AJ11"/>
    <mergeCell ref="AK11:AL11"/>
    <mergeCell ref="AM11:AM12"/>
    <mergeCell ref="AR10:AR12"/>
    <mergeCell ref="AR27:AR28"/>
    <mergeCell ref="AI27:AJ27"/>
    <mergeCell ref="AS10:AS12"/>
    <mergeCell ref="E11:F11"/>
    <mergeCell ref="G11:H11"/>
    <mergeCell ref="I11:J11"/>
    <mergeCell ref="K11:L11"/>
    <mergeCell ref="M11:N11"/>
    <mergeCell ref="O11:P11"/>
    <mergeCell ref="Q11:R11"/>
    <mergeCell ref="S11:T11"/>
    <mergeCell ref="A6:N6"/>
    <mergeCell ref="A10:A12"/>
    <mergeCell ref="B10:D11"/>
    <mergeCell ref="E10:AL10"/>
    <mergeCell ref="AM10:AP10"/>
    <mergeCell ref="AQ10:AQ12"/>
    <mergeCell ref="U11:V11"/>
    <mergeCell ref="W11:X11"/>
    <mergeCell ref="Y11:Z11"/>
    <mergeCell ref="AA11:AB11"/>
  </mergeCells>
  <dataValidations count="3">
    <dataValidation type="whole" allowBlank="1" showInputMessage="1" showErrorMessage="1" sqref="AR10:AR12">
      <formula1>0</formula1>
      <formula2>1E+27</formula2>
    </dataValidation>
    <dataValidation type="whole" allowBlank="1" showInputMessage="1" showErrorMessage="1" error="Valor no Permitido" sqref="C113:AU113 B1:N5 O1:AU7 A7:N7 CG8:CT9 CD17:CQ17 AN11:AP16 M125:AS125 C22:AP24 AT10:AU10 C25:AU25 C26:C29 AM10 B259:C265 T71:T76 C51:C52 D51:I51 J51:AU52 I118:K118 C55:F60 I53:AS60 AN18:AP21 B18:B29 C18:AL21 A18:A62 B49:B62 C69:Z69 A64:B70 A72:A79 A83:A86 B72:B77 C77:Z77 F78:AT93 A97:A102 B97:E97 F98:AT104 F94:AU97 A104:A110 B104:E105 C107:E111 I120:AS123 AS118:AT118 A112 A116:A117 AS119:AU119 D288:S309 C120:G123 D116:G117 C115:G115 A114:G114 A119:A123 C124:AU124 A125:A143 B113:B157 CG214:CT214 C215:AU220 CG221:CT248 T249:AU249 A249:A252 A254 B249:B254 C249:S250 A256:A264 E126:AR142 D256:S256 T269:X270 C49:AQ50 T266:AB268 B256:C257 D258:S265 A10:E10 G28:H28 G26 AO26 I27:AR28 C30:AP48 D29:AQ29 B289:C309 B271:C287 D271:S286 C118:H119 L118:AR119 D53:D54 F53:F54 E53 C61:AT61 AA62:AU77 T63:T68 W62 J115:AT117 K114:AU114 W145:X182 C143:AU144 Y181:AU213 H117:I117 E125:K125 A11:AL16 H121:H123 C127:D142 C117 A271:A309 F106:AT112 F105:AU105">
      <formula1>0</formula1>
      <formula2>1E+30</formula2>
    </dataValidation>
    <dataValidation allowBlank="1" sqref="CA8:CF9 BX17:CC17 CA214:CF214 CA221:CF248"/>
  </dataValidations>
  <pageMargins left="0.7" right="0.7" top="0.75" bottom="0.75" header="0.3" footer="0.3"/>
  <pageSetup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180"/>
  <sheetViews>
    <sheetView topLeftCell="A9" workbookViewId="0">
      <selection activeCell="A18" sqref="A18"/>
    </sheetView>
  </sheetViews>
  <sheetFormatPr baseColWidth="10" defaultColWidth="11.42578125" defaultRowHeight="14.25" x14ac:dyDescent="0.2"/>
  <cols>
    <col min="1" max="1" width="66.42578125" style="245" customWidth="1"/>
    <col min="2" max="2" width="13.5703125" style="245" customWidth="1"/>
    <col min="3" max="7" width="11.42578125" style="245"/>
    <col min="8" max="8" width="16.7109375" style="245" customWidth="1"/>
    <col min="9" max="9" width="13.42578125" style="245" customWidth="1"/>
    <col min="10" max="10" width="13.28515625" style="245" bestFit="1" customWidth="1"/>
    <col min="11" max="17" width="11.42578125" style="245"/>
    <col min="18" max="18" width="15.85546875" style="245" customWidth="1"/>
    <col min="19" max="19" width="14" style="245" customWidth="1"/>
    <col min="20" max="20" width="14.42578125" style="245" customWidth="1"/>
    <col min="21" max="23" width="11.42578125" style="245"/>
    <col min="24" max="24" width="11.28515625" style="245" customWidth="1"/>
    <col min="25" max="25" width="12" style="245" customWidth="1"/>
    <col min="26" max="16384" width="11.42578125" style="245"/>
  </cols>
  <sheetData>
    <row r="1" spans="1:37" ht="16.350000000000001" customHeight="1" x14ac:dyDescent="0.2">
      <c r="A1" s="243" t="s">
        <v>0</v>
      </c>
    </row>
    <row r="2" spans="1:37" ht="16.350000000000001" customHeight="1" x14ac:dyDescent="0.2">
      <c r="A2" s="243" t="s">
        <v>2746</v>
      </c>
      <c r="D2" s="5471"/>
      <c r="E2" s="5471"/>
      <c r="F2" s="5471"/>
      <c r="G2" s="5471"/>
    </row>
    <row r="3" spans="1:37" ht="16.350000000000001" customHeight="1" x14ac:dyDescent="0.2">
      <c r="A3" s="243" t="s">
        <v>2747</v>
      </c>
      <c r="E3" s="5472"/>
      <c r="G3" s="5472"/>
      <c r="H3" s="5473"/>
    </row>
    <row r="4" spans="1:37" ht="16.350000000000001" customHeight="1" x14ac:dyDescent="0.2">
      <c r="A4" s="243" t="s">
        <v>2748</v>
      </c>
    </row>
    <row r="5" spans="1:37" ht="16.350000000000001" customHeight="1" x14ac:dyDescent="0.2">
      <c r="A5" s="243" t="s">
        <v>2749</v>
      </c>
    </row>
    <row r="6" spans="1:37" ht="15" x14ac:dyDescent="0.2">
      <c r="B6" s="250"/>
      <c r="C6" s="250"/>
      <c r="D6" s="250"/>
      <c r="E6" s="337" t="s">
        <v>3633</v>
      </c>
      <c r="F6" s="250"/>
      <c r="G6" s="337"/>
      <c r="H6" s="250"/>
      <c r="I6" s="250"/>
      <c r="J6" s="250"/>
      <c r="K6" s="250"/>
      <c r="L6" s="250"/>
      <c r="M6" s="250"/>
      <c r="N6" s="250"/>
      <c r="O6" s="250"/>
      <c r="P6" s="250"/>
      <c r="Q6" s="250"/>
      <c r="R6" s="250"/>
      <c r="S6" s="250"/>
      <c r="T6" s="250"/>
      <c r="U6" s="250"/>
      <c r="V6" s="250"/>
      <c r="W6" s="250"/>
      <c r="X6" s="250"/>
      <c r="Y6" s="250"/>
      <c r="Z6" s="250"/>
      <c r="AA6" s="250"/>
      <c r="AB6" s="250"/>
      <c r="AC6" s="250"/>
      <c r="AD6" s="250"/>
      <c r="AE6" s="250"/>
      <c r="AF6" s="250"/>
      <c r="AG6" s="250"/>
    </row>
    <row r="7" spans="1:37" ht="15" x14ac:dyDescent="0.2">
      <c r="A7" s="337"/>
      <c r="B7" s="250"/>
      <c r="C7" s="250"/>
      <c r="D7" s="250"/>
      <c r="E7" s="250"/>
      <c r="F7" s="250"/>
      <c r="G7" s="250"/>
      <c r="H7" s="250"/>
      <c r="I7" s="250"/>
      <c r="J7" s="250"/>
      <c r="K7" s="250"/>
      <c r="L7" s="250"/>
      <c r="M7" s="250"/>
      <c r="N7" s="250"/>
      <c r="O7" s="250"/>
      <c r="P7" s="250"/>
      <c r="Q7" s="250"/>
      <c r="R7" s="250"/>
      <c r="S7" s="250"/>
      <c r="T7" s="250"/>
      <c r="U7" s="250"/>
      <c r="V7" s="250"/>
      <c r="W7" s="250"/>
      <c r="X7" s="250"/>
      <c r="Y7" s="250"/>
      <c r="Z7" s="250"/>
      <c r="AA7" s="250"/>
      <c r="AB7" s="250"/>
      <c r="AC7" s="250"/>
      <c r="AD7" s="250"/>
      <c r="AE7" s="250"/>
      <c r="AF7" s="250"/>
      <c r="AG7" s="250"/>
    </row>
    <row r="8" spans="1:37" ht="15" x14ac:dyDescent="0.2">
      <c r="A8" s="337"/>
      <c r="B8" s="250"/>
      <c r="C8" s="250"/>
      <c r="D8" s="250"/>
      <c r="E8" s="250"/>
      <c r="F8" s="250"/>
      <c r="G8" s="250"/>
      <c r="H8" s="250"/>
      <c r="I8" s="250"/>
      <c r="J8" s="250"/>
      <c r="K8" s="250"/>
      <c r="L8" s="250"/>
      <c r="M8" s="250"/>
      <c r="N8" s="250"/>
      <c r="O8" s="250"/>
      <c r="P8" s="250"/>
      <c r="Q8" s="250"/>
      <c r="R8" s="250"/>
      <c r="S8" s="250"/>
      <c r="T8" s="250"/>
      <c r="U8" s="250"/>
      <c r="V8" s="250"/>
      <c r="W8" s="250"/>
      <c r="X8" s="250"/>
      <c r="Y8" s="250"/>
      <c r="Z8" s="250"/>
      <c r="AA8" s="250"/>
      <c r="AB8" s="250"/>
      <c r="AC8" s="250"/>
      <c r="AD8" s="250"/>
      <c r="AE8" s="250"/>
      <c r="AF8" s="250"/>
      <c r="AG8" s="250"/>
    </row>
    <row r="9" spans="1:37" x14ac:dyDescent="0.2">
      <c r="A9" s="476"/>
      <c r="B9" s="250"/>
      <c r="C9" s="250"/>
      <c r="D9" s="250"/>
      <c r="E9" s="250"/>
      <c r="F9" s="250"/>
      <c r="G9" s="250"/>
      <c r="H9" s="250"/>
      <c r="I9" s="250"/>
      <c r="J9" s="250"/>
      <c r="K9" s="250"/>
      <c r="L9" s="250"/>
      <c r="M9" s="250"/>
      <c r="N9" s="250"/>
      <c r="O9" s="250"/>
      <c r="P9" s="250"/>
      <c r="Q9" s="250"/>
      <c r="R9" s="250"/>
      <c r="S9" s="250"/>
      <c r="T9" s="250"/>
      <c r="U9" s="250"/>
      <c r="V9" s="250"/>
      <c r="W9" s="250"/>
      <c r="X9" s="250"/>
      <c r="Y9" s="250"/>
      <c r="Z9" s="250"/>
      <c r="AA9" s="250"/>
      <c r="AB9" s="250"/>
      <c r="AC9" s="250"/>
      <c r="AD9" s="250"/>
      <c r="AE9" s="250"/>
      <c r="AF9" s="250"/>
      <c r="AG9" s="250"/>
    </row>
    <row r="10" spans="1:37" ht="32.1" customHeight="1" x14ac:dyDescent="0.2">
      <c r="A10" s="338" t="s">
        <v>3634</v>
      </c>
      <c r="B10" s="338"/>
      <c r="C10" s="338"/>
      <c r="D10" s="338"/>
      <c r="E10" s="338"/>
      <c r="F10" s="338"/>
      <c r="G10" s="338"/>
      <c r="H10" s="250"/>
      <c r="I10" s="250"/>
      <c r="J10" s="250"/>
      <c r="K10" s="250"/>
      <c r="L10" s="250"/>
      <c r="M10" s="250"/>
      <c r="N10" s="250"/>
      <c r="O10" s="250"/>
      <c r="P10" s="250"/>
      <c r="Q10" s="250"/>
      <c r="R10" s="250"/>
      <c r="S10" s="250"/>
      <c r="T10" s="250"/>
      <c r="U10" s="250"/>
      <c r="V10" s="250"/>
      <c r="W10" s="250"/>
      <c r="X10" s="250"/>
      <c r="Y10" s="250"/>
      <c r="Z10" s="250"/>
      <c r="AA10" s="250"/>
      <c r="AB10" s="250"/>
      <c r="AC10" s="250"/>
      <c r="AD10" s="250"/>
      <c r="AE10" s="250"/>
      <c r="AF10" s="250"/>
      <c r="AG10" s="250"/>
    </row>
    <row r="11" spans="1:37" hidden="1" x14ac:dyDescent="0.2">
      <c r="A11" s="476"/>
      <c r="B11" s="250"/>
      <c r="C11" s="250"/>
      <c r="D11" s="250"/>
      <c r="E11" s="250"/>
      <c r="F11" s="250"/>
      <c r="G11" s="250"/>
      <c r="H11" s="250"/>
      <c r="I11" s="250"/>
      <c r="J11" s="250"/>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row>
    <row r="12" spans="1:37" hidden="1" x14ac:dyDescent="0.2">
      <c r="A12" s="476"/>
      <c r="B12" s="250"/>
      <c r="C12" s="250"/>
      <c r="D12" s="250"/>
      <c r="E12" s="250"/>
      <c r="F12" s="250"/>
      <c r="G12" s="250"/>
      <c r="H12" s="250"/>
      <c r="I12" s="250"/>
      <c r="J12" s="250"/>
      <c r="K12" s="250"/>
      <c r="L12" s="250"/>
      <c r="M12" s="250"/>
      <c r="N12" s="250"/>
      <c r="O12" s="250"/>
      <c r="P12" s="250"/>
      <c r="Q12" s="250"/>
      <c r="R12" s="250"/>
      <c r="S12" s="250"/>
      <c r="T12" s="250"/>
      <c r="U12" s="250"/>
      <c r="V12" s="250"/>
      <c r="W12" s="250"/>
      <c r="X12" s="250"/>
      <c r="Y12" s="250"/>
      <c r="Z12" s="250"/>
      <c r="AA12" s="250"/>
      <c r="AB12" s="250"/>
      <c r="AC12" s="250"/>
      <c r="AD12" s="250"/>
      <c r="AE12" s="250"/>
      <c r="AF12" s="250"/>
      <c r="AG12" s="250"/>
    </row>
    <row r="13" spans="1:37" hidden="1" x14ac:dyDescent="0.2">
      <c r="A13" s="476"/>
      <c r="B13" s="250"/>
      <c r="C13" s="250"/>
      <c r="D13" s="250"/>
      <c r="E13" s="250"/>
      <c r="F13" s="250"/>
      <c r="G13" s="250"/>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row>
    <row r="14" spans="1:37" ht="53.25" customHeight="1" x14ac:dyDescent="0.2">
      <c r="A14" s="8115" t="s">
        <v>3635</v>
      </c>
      <c r="B14" s="8078" t="s">
        <v>3636</v>
      </c>
      <c r="C14" s="8097"/>
      <c r="D14" s="8097"/>
      <c r="E14" s="8097"/>
      <c r="F14" s="8097"/>
      <c r="G14" s="8098"/>
      <c r="H14" s="8078" t="s">
        <v>3637</v>
      </c>
      <c r="I14" s="8097"/>
      <c r="J14" s="8097"/>
      <c r="K14" s="8097"/>
      <c r="L14" s="8097"/>
      <c r="M14" s="8098"/>
      <c r="N14" s="8078" t="s">
        <v>3638</v>
      </c>
      <c r="O14" s="8097"/>
      <c r="P14" s="8097"/>
      <c r="Q14" s="8097"/>
      <c r="R14" s="8097"/>
      <c r="S14" s="8079"/>
      <c r="T14" s="8082" t="s">
        <v>3639</v>
      </c>
      <c r="U14" s="8082"/>
      <c r="V14" s="8105"/>
      <c r="W14" s="8096" t="s">
        <v>3640</v>
      </c>
      <c r="X14" s="8097"/>
      <c r="Y14" s="8097"/>
      <c r="Z14" s="8097"/>
      <c r="AA14" s="8097"/>
      <c r="AB14" s="8079"/>
      <c r="AC14" s="8080" t="s">
        <v>3639</v>
      </c>
      <c r="AD14" s="8082"/>
      <c r="AE14" s="8105"/>
      <c r="AF14" s="8096" t="s">
        <v>3641</v>
      </c>
      <c r="AG14" s="8097"/>
      <c r="AH14" s="8097"/>
      <c r="AI14" s="8097"/>
      <c r="AJ14" s="8097"/>
      <c r="AK14" s="8098"/>
    </row>
    <row r="15" spans="1:37" ht="14.25" customHeight="1" x14ac:dyDescent="0.2">
      <c r="A15" s="6664"/>
      <c r="B15" s="8082" t="s">
        <v>3642</v>
      </c>
      <c r="C15" s="8081"/>
      <c r="D15" s="8083" t="s">
        <v>18</v>
      </c>
      <c r="E15" s="8081"/>
      <c r="F15" s="8083" t="s">
        <v>3643</v>
      </c>
      <c r="G15" s="8081"/>
      <c r="H15" s="8082" t="s">
        <v>3642</v>
      </c>
      <c r="I15" s="8081"/>
      <c r="J15" s="8083" t="s">
        <v>18</v>
      </c>
      <c r="K15" s="8081"/>
      <c r="L15" s="8083" t="s">
        <v>3643</v>
      </c>
      <c r="M15" s="8081"/>
      <c r="N15" s="8083" t="s">
        <v>3642</v>
      </c>
      <c r="O15" s="8081"/>
      <c r="P15" s="8083" t="s">
        <v>18</v>
      </c>
      <c r="Q15" s="8081"/>
      <c r="R15" s="8083" t="s">
        <v>3643</v>
      </c>
      <c r="S15" s="8105"/>
      <c r="T15" s="8122" t="s">
        <v>3644</v>
      </c>
      <c r="U15" s="8110" t="s">
        <v>2440</v>
      </c>
      <c r="V15" s="8079"/>
      <c r="W15" s="8080" t="s">
        <v>3642</v>
      </c>
      <c r="X15" s="8081"/>
      <c r="Y15" s="8082" t="s">
        <v>18</v>
      </c>
      <c r="Z15" s="8081"/>
      <c r="AA15" s="8083" t="s">
        <v>3643</v>
      </c>
      <c r="AB15" s="8081"/>
      <c r="AC15" s="8109" t="s">
        <v>3644</v>
      </c>
      <c r="AD15" s="8110" t="s">
        <v>2440</v>
      </c>
      <c r="AE15" s="8079"/>
      <c r="AF15" s="8082" t="s">
        <v>3642</v>
      </c>
      <c r="AG15" s="8081"/>
      <c r="AH15" s="8083" t="s">
        <v>18</v>
      </c>
      <c r="AI15" s="8081"/>
      <c r="AJ15" s="8083" t="s">
        <v>3643</v>
      </c>
      <c r="AK15" s="8081"/>
    </row>
    <row r="16" spans="1:37" ht="14.25" customHeight="1" x14ac:dyDescent="0.2">
      <c r="A16" s="7422"/>
      <c r="B16" s="5474" t="s">
        <v>53</v>
      </c>
      <c r="C16" s="4836" t="s">
        <v>54</v>
      </c>
      <c r="D16" s="5475" t="s">
        <v>53</v>
      </c>
      <c r="E16" s="4836" t="s">
        <v>54</v>
      </c>
      <c r="F16" s="5475" t="s">
        <v>53</v>
      </c>
      <c r="G16" s="4836" t="s">
        <v>54</v>
      </c>
      <c r="H16" s="5475" t="s">
        <v>53</v>
      </c>
      <c r="I16" s="4836" t="s">
        <v>54</v>
      </c>
      <c r="J16" s="5475" t="s">
        <v>53</v>
      </c>
      <c r="K16" s="4836" t="s">
        <v>54</v>
      </c>
      <c r="L16" s="5475" t="s">
        <v>53</v>
      </c>
      <c r="M16" s="4836" t="s">
        <v>54</v>
      </c>
      <c r="N16" s="5475" t="s">
        <v>53</v>
      </c>
      <c r="O16" s="4836" t="s">
        <v>54</v>
      </c>
      <c r="P16" s="5475" t="s">
        <v>53</v>
      </c>
      <c r="Q16" s="4836" t="s">
        <v>54</v>
      </c>
      <c r="R16" s="5475" t="s">
        <v>53</v>
      </c>
      <c r="S16" s="5476" t="s">
        <v>54</v>
      </c>
      <c r="T16" s="7443"/>
      <c r="U16" s="4104" t="s">
        <v>3645</v>
      </c>
      <c r="V16" s="5477" t="s">
        <v>3646</v>
      </c>
      <c r="W16" s="5478" t="s">
        <v>53</v>
      </c>
      <c r="X16" s="4836" t="s">
        <v>54</v>
      </c>
      <c r="Y16" s="5474" t="s">
        <v>53</v>
      </c>
      <c r="Z16" s="4836" t="s">
        <v>54</v>
      </c>
      <c r="AA16" s="5475" t="s">
        <v>53</v>
      </c>
      <c r="AB16" s="5476" t="s">
        <v>54</v>
      </c>
      <c r="AC16" s="7755"/>
      <c r="AD16" s="4104" t="s">
        <v>3645</v>
      </c>
      <c r="AE16" s="5477" t="s">
        <v>3646</v>
      </c>
      <c r="AF16" s="5478" t="s">
        <v>53</v>
      </c>
      <c r="AG16" s="4836" t="s">
        <v>54</v>
      </c>
      <c r="AH16" s="5474" t="s">
        <v>53</v>
      </c>
      <c r="AI16" s="4836" t="s">
        <v>54</v>
      </c>
      <c r="AJ16" s="5475" t="s">
        <v>53</v>
      </c>
      <c r="AK16" s="4836" t="s">
        <v>54</v>
      </c>
    </row>
    <row r="17" spans="1:41" x14ac:dyDescent="0.2">
      <c r="A17" s="5479" t="s">
        <v>49</v>
      </c>
      <c r="B17" s="3089">
        <f t="shared" ref="B17:AK17" si="0">SUM(B18:B77)</f>
        <v>0</v>
      </c>
      <c r="C17" s="3827">
        <f t="shared" si="0"/>
        <v>0</v>
      </c>
      <c r="D17" s="1793">
        <f t="shared" si="0"/>
        <v>0</v>
      </c>
      <c r="E17" s="3827">
        <f t="shared" si="0"/>
        <v>0</v>
      </c>
      <c r="F17" s="1793">
        <f>SUM(F18:F77)</f>
        <v>0</v>
      </c>
      <c r="G17" s="3827">
        <f>SUM(G18:G77)</f>
        <v>0</v>
      </c>
      <c r="H17" s="1793">
        <f>SUM(H18:H77)</f>
        <v>0</v>
      </c>
      <c r="I17" s="3827">
        <f>SUM(I18:I77)</f>
        <v>0</v>
      </c>
      <c r="J17" s="1793">
        <f t="shared" si="0"/>
        <v>0</v>
      </c>
      <c r="K17" s="3827">
        <f t="shared" si="0"/>
        <v>0</v>
      </c>
      <c r="L17" s="1793">
        <f t="shared" si="0"/>
        <v>0</v>
      </c>
      <c r="M17" s="3827">
        <f t="shared" si="0"/>
        <v>0</v>
      </c>
      <c r="N17" s="1793">
        <f>SUM(N18:N77)</f>
        <v>0</v>
      </c>
      <c r="O17" s="3827">
        <f>SUM(O18:O77)</f>
        <v>0</v>
      </c>
      <c r="P17" s="3089">
        <f>SUM(P18:P77)</f>
        <v>0</v>
      </c>
      <c r="Q17" s="3827">
        <f t="shared" si="0"/>
        <v>0</v>
      </c>
      <c r="R17" s="1793">
        <f t="shared" si="0"/>
        <v>0</v>
      </c>
      <c r="S17" s="5480">
        <f t="shared" si="0"/>
        <v>0</v>
      </c>
      <c r="T17" s="5481">
        <f t="shared" si="0"/>
        <v>0</v>
      </c>
      <c r="U17" s="3089">
        <f t="shared" si="0"/>
        <v>0</v>
      </c>
      <c r="V17" s="5452">
        <f t="shared" si="0"/>
        <v>0</v>
      </c>
      <c r="W17" s="5482">
        <f>SUM(W18:W77)</f>
        <v>0</v>
      </c>
      <c r="X17" s="3827">
        <f>SUM(X18:X77)</f>
        <v>0</v>
      </c>
      <c r="Y17" s="3089">
        <f t="shared" si="0"/>
        <v>0</v>
      </c>
      <c r="Z17" s="3827">
        <f t="shared" si="0"/>
        <v>0</v>
      </c>
      <c r="AA17" s="1793">
        <f t="shared" si="0"/>
        <v>0</v>
      </c>
      <c r="AB17" s="5480">
        <f t="shared" si="0"/>
        <v>0</v>
      </c>
      <c r="AC17" s="5140">
        <f t="shared" si="0"/>
        <v>0</v>
      </c>
      <c r="AD17" s="3089">
        <f t="shared" si="0"/>
        <v>0</v>
      </c>
      <c r="AE17" s="5452">
        <f t="shared" si="0"/>
        <v>0</v>
      </c>
      <c r="AF17" s="5482">
        <f>SUM(AF18:AF77)</f>
        <v>0</v>
      </c>
      <c r="AG17" s="3827">
        <f>SUM(AG18:AG77)</f>
        <v>0</v>
      </c>
      <c r="AH17" s="3089">
        <f t="shared" si="0"/>
        <v>0</v>
      </c>
      <c r="AI17" s="3827">
        <f t="shared" si="0"/>
        <v>0</v>
      </c>
      <c r="AJ17" s="1793">
        <f t="shared" si="0"/>
        <v>0</v>
      </c>
      <c r="AK17" s="3827">
        <f t="shared" si="0"/>
        <v>0</v>
      </c>
    </row>
    <row r="18" spans="1:41" x14ac:dyDescent="0.2">
      <c r="A18" s="426" t="s">
        <v>1957</v>
      </c>
      <c r="B18" s="3808"/>
      <c r="C18" s="3809"/>
      <c r="D18" s="3808"/>
      <c r="E18" s="3809"/>
      <c r="F18" s="3808"/>
      <c r="G18" s="3809"/>
      <c r="H18" s="3808"/>
      <c r="I18" s="3809"/>
      <c r="J18" s="3808"/>
      <c r="K18" s="3809"/>
      <c r="L18" s="3808"/>
      <c r="M18" s="3809"/>
      <c r="N18" s="3806">
        <f t="shared" ref="N18:S33" si="1">SUM(B18+H18)</f>
        <v>0</v>
      </c>
      <c r="O18" s="3807">
        <f t="shared" si="1"/>
        <v>0</v>
      </c>
      <c r="P18" s="3806">
        <f t="shared" si="1"/>
        <v>0</v>
      </c>
      <c r="Q18" s="3807">
        <f t="shared" si="1"/>
        <v>0</v>
      </c>
      <c r="R18" s="4108">
        <f t="shared" si="1"/>
        <v>0</v>
      </c>
      <c r="S18" s="5483">
        <f t="shared" si="1"/>
        <v>0</v>
      </c>
      <c r="T18" s="4134"/>
      <c r="U18" s="3882"/>
      <c r="V18" s="3809"/>
      <c r="W18" s="4134"/>
      <c r="X18" s="3809"/>
      <c r="Y18" s="3811"/>
      <c r="Z18" s="3809"/>
      <c r="AA18" s="3808"/>
      <c r="AB18" s="3812"/>
      <c r="AC18" s="4134"/>
      <c r="AD18" s="3882"/>
      <c r="AE18" s="3809"/>
      <c r="AF18" s="5484"/>
      <c r="AG18" s="5485"/>
      <c r="AH18" s="5486"/>
      <c r="AI18" s="5485"/>
      <c r="AJ18" s="5487"/>
      <c r="AK18" s="5485"/>
    </row>
    <row r="19" spans="1:41" x14ac:dyDescent="0.2">
      <c r="A19" s="1672" t="s">
        <v>1958</v>
      </c>
      <c r="B19" s="5403"/>
      <c r="C19" s="1856"/>
      <c r="D19" s="5403"/>
      <c r="E19" s="1856"/>
      <c r="F19" s="5403"/>
      <c r="G19" s="1856"/>
      <c r="H19" s="5403"/>
      <c r="I19" s="1856"/>
      <c r="J19" s="5403"/>
      <c r="K19" s="1856"/>
      <c r="L19" s="5403"/>
      <c r="M19" s="1856"/>
      <c r="N19" s="700">
        <f t="shared" si="1"/>
        <v>0</v>
      </c>
      <c r="O19" s="4139">
        <f t="shared" si="1"/>
        <v>0</v>
      </c>
      <c r="P19" s="700">
        <f t="shared" si="1"/>
        <v>0</v>
      </c>
      <c r="Q19" s="4139">
        <f t="shared" si="1"/>
        <v>0</v>
      </c>
      <c r="R19" s="5488">
        <f t="shared" si="1"/>
        <v>0</v>
      </c>
      <c r="S19" s="5489">
        <f t="shared" si="1"/>
        <v>0</v>
      </c>
      <c r="T19" s="4130"/>
      <c r="U19" s="305"/>
      <c r="V19" s="1856"/>
      <c r="W19" s="4130"/>
      <c r="X19" s="1856"/>
      <c r="Y19" s="701"/>
      <c r="Z19" s="1856"/>
      <c r="AA19" s="5403"/>
      <c r="AB19" s="1858"/>
      <c r="AC19" s="4130"/>
      <c r="AD19" s="305"/>
      <c r="AE19" s="1856"/>
      <c r="AF19" s="5490"/>
      <c r="AG19" s="5491"/>
      <c r="AH19" s="702"/>
      <c r="AI19" s="5491"/>
      <c r="AJ19" s="5492"/>
      <c r="AK19" s="5491"/>
    </row>
    <row r="20" spans="1:41" x14ac:dyDescent="0.2">
      <c r="A20" s="1672" t="s">
        <v>1959</v>
      </c>
      <c r="B20" s="5403"/>
      <c r="C20" s="1856"/>
      <c r="D20" s="5403"/>
      <c r="E20" s="1856"/>
      <c r="F20" s="5403"/>
      <c r="G20" s="1856"/>
      <c r="H20" s="5403"/>
      <c r="I20" s="1856"/>
      <c r="J20" s="5403"/>
      <c r="K20" s="1856"/>
      <c r="L20" s="5403"/>
      <c r="M20" s="1856"/>
      <c r="N20" s="700">
        <f t="shared" si="1"/>
        <v>0</v>
      </c>
      <c r="O20" s="4139">
        <f t="shared" si="1"/>
        <v>0</v>
      </c>
      <c r="P20" s="700">
        <f t="shared" si="1"/>
        <v>0</v>
      </c>
      <c r="Q20" s="4139">
        <f t="shared" si="1"/>
        <v>0</v>
      </c>
      <c r="R20" s="5488">
        <f t="shared" si="1"/>
        <v>0</v>
      </c>
      <c r="S20" s="5489">
        <f t="shared" si="1"/>
        <v>0</v>
      </c>
      <c r="T20" s="4130"/>
      <c r="U20" s="305"/>
      <c r="V20" s="1856"/>
      <c r="W20" s="4130"/>
      <c r="X20" s="1856"/>
      <c r="Y20" s="701"/>
      <c r="Z20" s="1856"/>
      <c r="AA20" s="5403"/>
      <c r="AB20" s="1858"/>
      <c r="AC20" s="4130"/>
      <c r="AD20" s="305"/>
      <c r="AE20" s="1856"/>
      <c r="AF20" s="5490"/>
      <c r="AG20" s="5491"/>
      <c r="AH20" s="702"/>
      <c r="AI20" s="5491"/>
      <c r="AJ20" s="5492"/>
      <c r="AK20" s="5491"/>
    </row>
    <row r="21" spans="1:41" x14ac:dyDescent="0.2">
      <c r="A21" s="1672" t="s">
        <v>1960</v>
      </c>
      <c r="B21" s="5403"/>
      <c r="C21" s="1856"/>
      <c r="D21" s="5403"/>
      <c r="E21" s="1856"/>
      <c r="F21" s="5403"/>
      <c r="G21" s="1856"/>
      <c r="H21" s="5403"/>
      <c r="I21" s="1856"/>
      <c r="J21" s="5403"/>
      <c r="K21" s="1856"/>
      <c r="L21" s="5403"/>
      <c r="M21" s="1856"/>
      <c r="N21" s="700">
        <f t="shared" si="1"/>
        <v>0</v>
      </c>
      <c r="O21" s="4139">
        <f t="shared" si="1"/>
        <v>0</v>
      </c>
      <c r="P21" s="700">
        <f t="shared" si="1"/>
        <v>0</v>
      </c>
      <c r="Q21" s="4139">
        <f t="shared" si="1"/>
        <v>0</v>
      </c>
      <c r="R21" s="5488">
        <f t="shared" si="1"/>
        <v>0</v>
      </c>
      <c r="S21" s="5489">
        <f t="shared" si="1"/>
        <v>0</v>
      </c>
      <c r="T21" s="4130"/>
      <c r="U21" s="305"/>
      <c r="V21" s="1856"/>
      <c r="W21" s="4130"/>
      <c r="X21" s="1856"/>
      <c r="Y21" s="701"/>
      <c r="Z21" s="1856"/>
      <c r="AA21" s="5403"/>
      <c r="AB21" s="1858"/>
      <c r="AC21" s="4130"/>
      <c r="AD21" s="305"/>
      <c r="AE21" s="1856"/>
      <c r="AF21" s="5490"/>
      <c r="AG21" s="5491"/>
      <c r="AH21" s="702"/>
      <c r="AI21" s="5491"/>
      <c r="AJ21" s="5492"/>
      <c r="AK21" s="5491"/>
    </row>
    <row r="22" spans="1:41" x14ac:dyDescent="0.2">
      <c r="A22" s="1672" t="s">
        <v>1961</v>
      </c>
      <c r="B22" s="5403"/>
      <c r="C22" s="1856"/>
      <c r="D22" s="5403"/>
      <c r="E22" s="1856"/>
      <c r="F22" s="5403"/>
      <c r="G22" s="1856"/>
      <c r="H22" s="5403"/>
      <c r="I22" s="1856"/>
      <c r="J22" s="5403"/>
      <c r="K22" s="1856"/>
      <c r="L22" s="5403"/>
      <c r="M22" s="1856"/>
      <c r="N22" s="700">
        <f t="shared" si="1"/>
        <v>0</v>
      </c>
      <c r="O22" s="4139">
        <f t="shared" si="1"/>
        <v>0</v>
      </c>
      <c r="P22" s="700">
        <f t="shared" si="1"/>
        <v>0</v>
      </c>
      <c r="Q22" s="4139">
        <f t="shared" si="1"/>
        <v>0</v>
      </c>
      <c r="R22" s="5488">
        <f t="shared" si="1"/>
        <v>0</v>
      </c>
      <c r="S22" s="5489">
        <f t="shared" si="1"/>
        <v>0</v>
      </c>
      <c r="T22" s="4130"/>
      <c r="U22" s="305"/>
      <c r="V22" s="1856"/>
      <c r="W22" s="4130"/>
      <c r="X22" s="1856"/>
      <c r="Y22" s="701"/>
      <c r="Z22" s="1856"/>
      <c r="AA22" s="5403"/>
      <c r="AB22" s="1858"/>
      <c r="AC22" s="4130"/>
      <c r="AD22" s="305"/>
      <c r="AE22" s="1856"/>
      <c r="AF22" s="5490"/>
      <c r="AG22" s="5491"/>
      <c r="AH22" s="702"/>
      <c r="AI22" s="5491"/>
      <c r="AJ22" s="5492"/>
      <c r="AK22" s="5491"/>
    </row>
    <row r="23" spans="1:41" x14ac:dyDescent="0.2">
      <c r="A23" s="1672" t="s">
        <v>1962</v>
      </c>
      <c r="B23" s="5403"/>
      <c r="C23" s="1856"/>
      <c r="D23" s="5403"/>
      <c r="E23" s="1856"/>
      <c r="F23" s="5403"/>
      <c r="G23" s="1856"/>
      <c r="H23" s="5403"/>
      <c r="I23" s="1856"/>
      <c r="J23" s="5403"/>
      <c r="K23" s="1856"/>
      <c r="L23" s="5403"/>
      <c r="M23" s="1856"/>
      <c r="N23" s="700">
        <f t="shared" si="1"/>
        <v>0</v>
      </c>
      <c r="O23" s="4139">
        <f t="shared" si="1"/>
        <v>0</v>
      </c>
      <c r="P23" s="700">
        <f t="shared" si="1"/>
        <v>0</v>
      </c>
      <c r="Q23" s="4139">
        <f t="shared" si="1"/>
        <v>0</v>
      </c>
      <c r="R23" s="5488">
        <f t="shared" si="1"/>
        <v>0</v>
      </c>
      <c r="S23" s="5489">
        <f t="shared" si="1"/>
        <v>0</v>
      </c>
      <c r="T23" s="4130"/>
      <c r="U23" s="305"/>
      <c r="V23" s="1856"/>
      <c r="W23" s="4130"/>
      <c r="X23" s="1856"/>
      <c r="Y23" s="701"/>
      <c r="Z23" s="1856"/>
      <c r="AA23" s="5403"/>
      <c r="AB23" s="1858"/>
      <c r="AC23" s="4130"/>
      <c r="AD23" s="305"/>
      <c r="AE23" s="1856"/>
      <c r="AF23" s="5490"/>
      <c r="AG23" s="5491"/>
      <c r="AH23" s="702"/>
      <c r="AI23" s="5491"/>
      <c r="AJ23" s="5492"/>
      <c r="AK23" s="5491"/>
    </row>
    <row r="24" spans="1:41" x14ac:dyDescent="0.2">
      <c r="A24" s="1672" t="s">
        <v>1963</v>
      </c>
      <c r="B24" s="5403"/>
      <c r="C24" s="1856"/>
      <c r="D24" s="5403"/>
      <c r="E24" s="1856"/>
      <c r="F24" s="5403"/>
      <c r="G24" s="1856"/>
      <c r="H24" s="5403"/>
      <c r="I24" s="1856"/>
      <c r="J24" s="5403"/>
      <c r="K24" s="1856"/>
      <c r="L24" s="5403"/>
      <c r="M24" s="1856"/>
      <c r="N24" s="700">
        <f t="shared" si="1"/>
        <v>0</v>
      </c>
      <c r="O24" s="4139">
        <f t="shared" si="1"/>
        <v>0</v>
      </c>
      <c r="P24" s="700">
        <f t="shared" si="1"/>
        <v>0</v>
      </c>
      <c r="Q24" s="4139">
        <f t="shared" si="1"/>
        <v>0</v>
      </c>
      <c r="R24" s="5488">
        <f t="shared" si="1"/>
        <v>0</v>
      </c>
      <c r="S24" s="5489">
        <f t="shared" si="1"/>
        <v>0</v>
      </c>
      <c r="T24" s="4130"/>
      <c r="U24" s="305"/>
      <c r="V24" s="1856"/>
      <c r="W24" s="4130"/>
      <c r="X24" s="1856"/>
      <c r="Y24" s="701"/>
      <c r="Z24" s="1856"/>
      <c r="AA24" s="5403"/>
      <c r="AB24" s="1858"/>
      <c r="AC24" s="4130"/>
      <c r="AD24" s="305"/>
      <c r="AE24" s="1856"/>
      <c r="AF24" s="5490"/>
      <c r="AG24" s="5491"/>
      <c r="AH24" s="702"/>
      <c r="AI24" s="5491"/>
      <c r="AJ24" s="5492"/>
      <c r="AK24" s="5491"/>
    </row>
    <row r="25" spans="1:41" x14ac:dyDescent="0.2">
      <c r="A25" s="1672" t="s">
        <v>1964</v>
      </c>
      <c r="B25" s="5403"/>
      <c r="C25" s="1856"/>
      <c r="D25" s="5403"/>
      <c r="E25" s="1856"/>
      <c r="F25" s="5403"/>
      <c r="G25" s="1856"/>
      <c r="H25" s="5403"/>
      <c r="I25" s="1856"/>
      <c r="J25" s="5403"/>
      <c r="K25" s="1856"/>
      <c r="L25" s="5403"/>
      <c r="M25" s="1856"/>
      <c r="N25" s="700">
        <f t="shared" si="1"/>
        <v>0</v>
      </c>
      <c r="O25" s="4139">
        <f t="shared" si="1"/>
        <v>0</v>
      </c>
      <c r="P25" s="700">
        <f t="shared" si="1"/>
        <v>0</v>
      </c>
      <c r="Q25" s="4139">
        <f t="shared" si="1"/>
        <v>0</v>
      </c>
      <c r="R25" s="5488">
        <f t="shared" si="1"/>
        <v>0</v>
      </c>
      <c r="S25" s="5489">
        <f t="shared" si="1"/>
        <v>0</v>
      </c>
      <c r="T25" s="4130"/>
      <c r="U25" s="305"/>
      <c r="V25" s="1856"/>
      <c r="W25" s="4130"/>
      <c r="X25" s="1856"/>
      <c r="Y25" s="701"/>
      <c r="Z25" s="1856"/>
      <c r="AA25" s="5403"/>
      <c r="AB25" s="1858"/>
      <c r="AC25" s="4130"/>
      <c r="AD25" s="305"/>
      <c r="AE25" s="1856"/>
      <c r="AF25" s="5490"/>
      <c r="AG25" s="5491"/>
      <c r="AH25" s="702"/>
      <c r="AI25" s="5491"/>
      <c r="AJ25" s="5492"/>
      <c r="AK25" s="5491"/>
    </row>
    <row r="26" spans="1:41" x14ac:dyDescent="0.2">
      <c r="A26" s="1672" t="s">
        <v>1965</v>
      </c>
      <c r="B26" s="5403"/>
      <c r="C26" s="1856"/>
      <c r="D26" s="5403"/>
      <c r="E26" s="1856"/>
      <c r="F26" s="5403"/>
      <c r="G26" s="1856"/>
      <c r="H26" s="5403"/>
      <c r="I26" s="1856"/>
      <c r="J26" s="5403"/>
      <c r="K26" s="1856"/>
      <c r="L26" s="5403"/>
      <c r="M26" s="1856"/>
      <c r="N26" s="700">
        <f t="shared" si="1"/>
        <v>0</v>
      </c>
      <c r="O26" s="4139">
        <f t="shared" si="1"/>
        <v>0</v>
      </c>
      <c r="P26" s="700">
        <f t="shared" si="1"/>
        <v>0</v>
      </c>
      <c r="Q26" s="4139">
        <f t="shared" si="1"/>
        <v>0</v>
      </c>
      <c r="R26" s="5488">
        <f t="shared" si="1"/>
        <v>0</v>
      </c>
      <c r="S26" s="5489">
        <f t="shared" si="1"/>
        <v>0</v>
      </c>
      <c r="T26" s="4130"/>
      <c r="U26" s="305"/>
      <c r="V26" s="1856"/>
      <c r="W26" s="4130"/>
      <c r="X26" s="1856"/>
      <c r="Y26" s="701"/>
      <c r="Z26" s="1856"/>
      <c r="AA26" s="5403"/>
      <c r="AB26" s="1858"/>
      <c r="AC26" s="4130"/>
      <c r="AD26" s="305"/>
      <c r="AE26" s="1856"/>
      <c r="AF26" s="5490"/>
      <c r="AG26" s="5491"/>
      <c r="AH26" s="702"/>
      <c r="AI26" s="5491"/>
      <c r="AJ26" s="5492"/>
      <c r="AK26" s="5491"/>
      <c r="AL26" s="326"/>
      <c r="AM26" s="326"/>
      <c r="AN26" s="326"/>
      <c r="AO26" s="326"/>
    </row>
    <row r="27" spans="1:41" x14ac:dyDescent="0.2">
      <c r="A27" s="1672" t="s">
        <v>1966</v>
      </c>
      <c r="B27" s="5403"/>
      <c r="C27" s="1856"/>
      <c r="D27" s="5403"/>
      <c r="E27" s="1856"/>
      <c r="F27" s="5403"/>
      <c r="G27" s="1856"/>
      <c r="H27" s="5403"/>
      <c r="I27" s="1856"/>
      <c r="J27" s="5403"/>
      <c r="K27" s="1856"/>
      <c r="L27" s="5403"/>
      <c r="M27" s="1856"/>
      <c r="N27" s="700">
        <f t="shared" si="1"/>
        <v>0</v>
      </c>
      <c r="O27" s="4139">
        <f t="shared" si="1"/>
        <v>0</v>
      </c>
      <c r="P27" s="700">
        <f t="shared" si="1"/>
        <v>0</v>
      </c>
      <c r="Q27" s="4139">
        <f t="shared" si="1"/>
        <v>0</v>
      </c>
      <c r="R27" s="5488">
        <f t="shared" si="1"/>
        <v>0</v>
      </c>
      <c r="S27" s="5489">
        <f t="shared" si="1"/>
        <v>0</v>
      </c>
      <c r="T27" s="4130"/>
      <c r="U27" s="305"/>
      <c r="V27" s="1856"/>
      <c r="W27" s="4130"/>
      <c r="X27" s="1856"/>
      <c r="Y27" s="701"/>
      <c r="Z27" s="1856"/>
      <c r="AA27" s="5403"/>
      <c r="AB27" s="1858"/>
      <c r="AC27" s="4130"/>
      <c r="AD27" s="305"/>
      <c r="AE27" s="1856"/>
      <c r="AF27" s="5490"/>
      <c r="AG27" s="5491"/>
      <c r="AH27" s="702"/>
      <c r="AI27" s="5491"/>
      <c r="AJ27" s="5492"/>
      <c r="AK27" s="5491"/>
      <c r="AL27" s="326"/>
      <c r="AM27" s="326"/>
      <c r="AN27" s="326"/>
      <c r="AO27" s="326"/>
    </row>
    <row r="28" spans="1:41" x14ac:dyDescent="0.2">
      <c r="A28" s="1672" t="s">
        <v>1967</v>
      </c>
      <c r="B28" s="5403"/>
      <c r="C28" s="1856"/>
      <c r="D28" s="5403"/>
      <c r="E28" s="1856"/>
      <c r="F28" s="5403"/>
      <c r="G28" s="1856"/>
      <c r="H28" s="5403"/>
      <c r="I28" s="1856"/>
      <c r="J28" s="5403"/>
      <c r="K28" s="1856"/>
      <c r="L28" s="5403"/>
      <c r="M28" s="1856"/>
      <c r="N28" s="700">
        <f t="shared" si="1"/>
        <v>0</v>
      </c>
      <c r="O28" s="4139">
        <f t="shared" si="1"/>
        <v>0</v>
      </c>
      <c r="P28" s="700">
        <f t="shared" si="1"/>
        <v>0</v>
      </c>
      <c r="Q28" s="4139">
        <f t="shared" si="1"/>
        <v>0</v>
      </c>
      <c r="R28" s="5488">
        <f t="shared" si="1"/>
        <v>0</v>
      </c>
      <c r="S28" s="5489">
        <f t="shared" si="1"/>
        <v>0</v>
      </c>
      <c r="T28" s="4130"/>
      <c r="U28" s="305"/>
      <c r="V28" s="1856"/>
      <c r="W28" s="4130"/>
      <c r="X28" s="1856"/>
      <c r="Y28" s="701"/>
      <c r="Z28" s="1856"/>
      <c r="AA28" s="5403"/>
      <c r="AB28" s="1858"/>
      <c r="AC28" s="4130"/>
      <c r="AD28" s="305"/>
      <c r="AE28" s="1856"/>
      <c r="AF28" s="5490"/>
      <c r="AG28" s="5491"/>
      <c r="AH28" s="702"/>
      <c r="AI28" s="5491"/>
      <c r="AJ28" s="5492"/>
      <c r="AK28" s="5491"/>
      <c r="AL28" s="326"/>
      <c r="AM28" s="326"/>
      <c r="AN28" s="326"/>
      <c r="AO28" s="326"/>
    </row>
    <row r="29" spans="1:41" x14ac:dyDescent="0.2">
      <c r="A29" s="1672" t="s">
        <v>1968</v>
      </c>
      <c r="B29" s="5403"/>
      <c r="C29" s="1856"/>
      <c r="D29" s="5403"/>
      <c r="E29" s="1856"/>
      <c r="F29" s="5403"/>
      <c r="G29" s="1856"/>
      <c r="H29" s="5403"/>
      <c r="I29" s="1856"/>
      <c r="J29" s="5403"/>
      <c r="K29" s="1856"/>
      <c r="L29" s="5403"/>
      <c r="M29" s="1856"/>
      <c r="N29" s="700">
        <f t="shared" si="1"/>
        <v>0</v>
      </c>
      <c r="O29" s="4139">
        <f t="shared" si="1"/>
        <v>0</v>
      </c>
      <c r="P29" s="700">
        <f t="shared" si="1"/>
        <v>0</v>
      </c>
      <c r="Q29" s="4139">
        <f t="shared" si="1"/>
        <v>0</v>
      </c>
      <c r="R29" s="5488">
        <f t="shared" si="1"/>
        <v>0</v>
      </c>
      <c r="S29" s="5489">
        <f t="shared" si="1"/>
        <v>0</v>
      </c>
      <c r="T29" s="4130"/>
      <c r="U29" s="305"/>
      <c r="V29" s="1856"/>
      <c r="W29" s="4130"/>
      <c r="X29" s="1856"/>
      <c r="Y29" s="701"/>
      <c r="Z29" s="1856"/>
      <c r="AA29" s="5403"/>
      <c r="AB29" s="1858"/>
      <c r="AC29" s="4130"/>
      <c r="AD29" s="305"/>
      <c r="AE29" s="1856"/>
      <c r="AF29" s="5490"/>
      <c r="AG29" s="5491"/>
      <c r="AH29" s="702"/>
      <c r="AI29" s="5491"/>
      <c r="AJ29" s="5492"/>
      <c r="AK29" s="5491"/>
      <c r="AL29" s="326"/>
      <c r="AM29" s="326"/>
      <c r="AN29" s="326"/>
      <c r="AO29" s="326"/>
    </row>
    <row r="30" spans="1:41" x14ac:dyDescent="0.2">
      <c r="A30" s="1672" t="s">
        <v>1969</v>
      </c>
      <c r="B30" s="5403"/>
      <c r="C30" s="1856"/>
      <c r="D30" s="5403"/>
      <c r="E30" s="1856"/>
      <c r="F30" s="5403"/>
      <c r="G30" s="1856"/>
      <c r="H30" s="5403"/>
      <c r="I30" s="1856"/>
      <c r="J30" s="5403"/>
      <c r="K30" s="1856"/>
      <c r="L30" s="5403"/>
      <c r="M30" s="1856"/>
      <c r="N30" s="700">
        <f t="shared" si="1"/>
        <v>0</v>
      </c>
      <c r="O30" s="4139">
        <f t="shared" si="1"/>
        <v>0</v>
      </c>
      <c r="P30" s="700">
        <f t="shared" si="1"/>
        <v>0</v>
      </c>
      <c r="Q30" s="4139">
        <f t="shared" si="1"/>
        <v>0</v>
      </c>
      <c r="R30" s="5488">
        <f t="shared" si="1"/>
        <v>0</v>
      </c>
      <c r="S30" s="5489">
        <f t="shared" si="1"/>
        <v>0</v>
      </c>
      <c r="T30" s="4130"/>
      <c r="U30" s="305"/>
      <c r="V30" s="1856"/>
      <c r="W30" s="4130"/>
      <c r="X30" s="1856"/>
      <c r="Y30" s="701"/>
      <c r="Z30" s="1856"/>
      <c r="AA30" s="5403"/>
      <c r="AB30" s="1858"/>
      <c r="AC30" s="4130"/>
      <c r="AD30" s="305"/>
      <c r="AE30" s="1856"/>
      <c r="AF30" s="5490"/>
      <c r="AG30" s="5491"/>
      <c r="AH30" s="702"/>
      <c r="AI30" s="5491"/>
      <c r="AJ30" s="5492"/>
      <c r="AK30" s="5491"/>
      <c r="AL30" s="326"/>
      <c r="AM30" s="326"/>
      <c r="AN30" s="326"/>
      <c r="AO30" s="326"/>
    </row>
    <row r="31" spans="1:41" x14ac:dyDescent="0.2">
      <c r="A31" s="1672" t="s">
        <v>1970</v>
      </c>
      <c r="B31" s="5403"/>
      <c r="C31" s="1856"/>
      <c r="D31" s="5403"/>
      <c r="E31" s="1856"/>
      <c r="F31" s="5403"/>
      <c r="G31" s="1856"/>
      <c r="H31" s="5403"/>
      <c r="I31" s="1856"/>
      <c r="J31" s="5403"/>
      <c r="K31" s="1856"/>
      <c r="L31" s="5403"/>
      <c r="M31" s="1856"/>
      <c r="N31" s="700">
        <f t="shared" si="1"/>
        <v>0</v>
      </c>
      <c r="O31" s="4139">
        <f t="shared" si="1"/>
        <v>0</v>
      </c>
      <c r="P31" s="700">
        <f t="shared" si="1"/>
        <v>0</v>
      </c>
      <c r="Q31" s="4139">
        <f t="shared" si="1"/>
        <v>0</v>
      </c>
      <c r="R31" s="5488">
        <f t="shared" si="1"/>
        <v>0</v>
      </c>
      <c r="S31" s="5489">
        <f t="shared" si="1"/>
        <v>0</v>
      </c>
      <c r="T31" s="4130"/>
      <c r="U31" s="305"/>
      <c r="V31" s="1856"/>
      <c r="W31" s="4130"/>
      <c r="X31" s="1856"/>
      <c r="Y31" s="701"/>
      <c r="Z31" s="1856"/>
      <c r="AA31" s="5403"/>
      <c r="AB31" s="1858"/>
      <c r="AC31" s="4130"/>
      <c r="AD31" s="305"/>
      <c r="AE31" s="1856"/>
      <c r="AF31" s="5490"/>
      <c r="AG31" s="5491"/>
      <c r="AH31" s="702"/>
      <c r="AI31" s="5491"/>
      <c r="AJ31" s="5492"/>
      <c r="AK31" s="5491"/>
      <c r="AL31" s="326"/>
      <c r="AM31" s="326"/>
      <c r="AN31" s="326"/>
      <c r="AO31" s="326"/>
    </row>
    <row r="32" spans="1:41" x14ac:dyDescent="0.2">
      <c r="A32" s="1672" t="s">
        <v>1971</v>
      </c>
      <c r="B32" s="5403"/>
      <c r="C32" s="1856"/>
      <c r="D32" s="5403"/>
      <c r="E32" s="1856"/>
      <c r="F32" s="5403"/>
      <c r="G32" s="1856"/>
      <c r="H32" s="5403"/>
      <c r="I32" s="1856"/>
      <c r="J32" s="5403"/>
      <c r="K32" s="1856"/>
      <c r="L32" s="5403"/>
      <c r="M32" s="1856"/>
      <c r="N32" s="700">
        <f t="shared" si="1"/>
        <v>0</v>
      </c>
      <c r="O32" s="4139">
        <f t="shared" si="1"/>
        <v>0</v>
      </c>
      <c r="P32" s="700">
        <f t="shared" si="1"/>
        <v>0</v>
      </c>
      <c r="Q32" s="4139">
        <f t="shared" si="1"/>
        <v>0</v>
      </c>
      <c r="R32" s="5488">
        <f t="shared" si="1"/>
        <v>0</v>
      </c>
      <c r="S32" s="5489">
        <f t="shared" si="1"/>
        <v>0</v>
      </c>
      <c r="T32" s="4130"/>
      <c r="U32" s="305"/>
      <c r="V32" s="1856"/>
      <c r="W32" s="4130"/>
      <c r="X32" s="1856"/>
      <c r="Y32" s="701"/>
      <c r="Z32" s="1856"/>
      <c r="AA32" s="5403"/>
      <c r="AB32" s="1858"/>
      <c r="AC32" s="4130"/>
      <c r="AD32" s="305"/>
      <c r="AE32" s="1856"/>
      <c r="AF32" s="5490"/>
      <c r="AG32" s="5491"/>
      <c r="AH32" s="702"/>
      <c r="AI32" s="5491"/>
      <c r="AJ32" s="5492"/>
      <c r="AK32" s="5491"/>
      <c r="AL32" s="326"/>
      <c r="AM32" s="326"/>
      <c r="AN32" s="326"/>
      <c r="AO32" s="326"/>
    </row>
    <row r="33" spans="1:41" x14ac:dyDescent="0.2">
      <c r="A33" s="1672" t="s">
        <v>1972</v>
      </c>
      <c r="B33" s="5403"/>
      <c r="C33" s="1856"/>
      <c r="D33" s="5403"/>
      <c r="E33" s="1856"/>
      <c r="F33" s="5403"/>
      <c r="G33" s="1856"/>
      <c r="H33" s="5403"/>
      <c r="I33" s="1856"/>
      <c r="J33" s="5403"/>
      <c r="K33" s="1856"/>
      <c r="L33" s="5403"/>
      <c r="M33" s="1856"/>
      <c r="N33" s="700">
        <f t="shared" si="1"/>
        <v>0</v>
      </c>
      <c r="O33" s="4139">
        <f t="shared" si="1"/>
        <v>0</v>
      </c>
      <c r="P33" s="700">
        <f t="shared" si="1"/>
        <v>0</v>
      </c>
      <c r="Q33" s="4139">
        <f t="shared" si="1"/>
        <v>0</v>
      </c>
      <c r="R33" s="5488">
        <f t="shared" si="1"/>
        <v>0</v>
      </c>
      <c r="S33" s="5489">
        <f t="shared" si="1"/>
        <v>0</v>
      </c>
      <c r="T33" s="4130"/>
      <c r="U33" s="305"/>
      <c r="V33" s="1856"/>
      <c r="W33" s="4130"/>
      <c r="X33" s="1856"/>
      <c r="Y33" s="701"/>
      <c r="Z33" s="1856"/>
      <c r="AA33" s="5403"/>
      <c r="AB33" s="1858"/>
      <c r="AC33" s="4130"/>
      <c r="AD33" s="305"/>
      <c r="AE33" s="1856"/>
      <c r="AF33" s="5490"/>
      <c r="AG33" s="5491"/>
      <c r="AH33" s="702"/>
      <c r="AI33" s="5491"/>
      <c r="AJ33" s="5492"/>
      <c r="AK33" s="5491"/>
      <c r="AL33" s="326"/>
      <c r="AM33" s="326"/>
      <c r="AN33" s="326"/>
      <c r="AO33" s="326"/>
    </row>
    <row r="34" spans="1:41" x14ac:dyDescent="0.2">
      <c r="A34" s="1672" t="s">
        <v>1973</v>
      </c>
      <c r="B34" s="5403"/>
      <c r="C34" s="1856"/>
      <c r="D34" s="5403"/>
      <c r="E34" s="1856"/>
      <c r="F34" s="5403"/>
      <c r="G34" s="1856"/>
      <c r="H34" s="5403"/>
      <c r="I34" s="1856"/>
      <c r="J34" s="5403"/>
      <c r="K34" s="1856"/>
      <c r="L34" s="5403"/>
      <c r="M34" s="1856"/>
      <c r="N34" s="700">
        <f t="shared" ref="N34:S76" si="2">SUM(B34+H34)</f>
        <v>0</v>
      </c>
      <c r="O34" s="4139">
        <f t="shared" si="2"/>
        <v>0</v>
      </c>
      <c r="P34" s="700">
        <f t="shared" si="2"/>
        <v>0</v>
      </c>
      <c r="Q34" s="4139">
        <f t="shared" si="2"/>
        <v>0</v>
      </c>
      <c r="R34" s="5488">
        <f t="shared" si="2"/>
        <v>0</v>
      </c>
      <c r="S34" s="5489">
        <f>SUM(G34+M34)</f>
        <v>0</v>
      </c>
      <c r="T34" s="4130"/>
      <c r="U34" s="305"/>
      <c r="V34" s="1856"/>
      <c r="W34" s="4130"/>
      <c r="X34" s="1856"/>
      <c r="Y34" s="701"/>
      <c r="Z34" s="1856"/>
      <c r="AA34" s="5403"/>
      <c r="AB34" s="1858"/>
      <c r="AC34" s="4130"/>
      <c r="AD34" s="305"/>
      <c r="AE34" s="1856"/>
      <c r="AF34" s="5490"/>
      <c r="AG34" s="5491"/>
      <c r="AH34" s="702"/>
      <c r="AI34" s="5491"/>
      <c r="AJ34" s="5492"/>
      <c r="AK34" s="5491"/>
      <c r="AL34" s="326"/>
      <c r="AM34" s="326"/>
      <c r="AN34" s="326"/>
      <c r="AO34" s="326"/>
    </row>
    <row r="35" spans="1:41" x14ac:dyDescent="0.2">
      <c r="A35" s="1672" t="s">
        <v>1974</v>
      </c>
      <c r="B35" s="5403"/>
      <c r="C35" s="1856"/>
      <c r="D35" s="5403"/>
      <c r="E35" s="1856"/>
      <c r="F35" s="5403"/>
      <c r="G35" s="1856"/>
      <c r="H35" s="5403"/>
      <c r="I35" s="1856"/>
      <c r="J35" s="5403"/>
      <c r="K35" s="1856"/>
      <c r="L35" s="5403"/>
      <c r="M35" s="1856"/>
      <c r="N35" s="700">
        <f t="shared" si="2"/>
        <v>0</v>
      </c>
      <c r="O35" s="4139">
        <f t="shared" si="2"/>
        <v>0</v>
      </c>
      <c r="P35" s="700">
        <f t="shared" si="2"/>
        <v>0</v>
      </c>
      <c r="Q35" s="4139">
        <f t="shared" si="2"/>
        <v>0</v>
      </c>
      <c r="R35" s="5488">
        <f t="shared" si="2"/>
        <v>0</v>
      </c>
      <c r="S35" s="5489">
        <f t="shared" si="2"/>
        <v>0</v>
      </c>
      <c r="T35" s="4130"/>
      <c r="U35" s="305"/>
      <c r="V35" s="1856"/>
      <c r="W35" s="4130"/>
      <c r="X35" s="1856"/>
      <c r="Y35" s="701"/>
      <c r="Z35" s="1856"/>
      <c r="AA35" s="5403"/>
      <c r="AB35" s="1858"/>
      <c r="AC35" s="4130"/>
      <c r="AD35" s="305"/>
      <c r="AE35" s="1856"/>
      <c r="AF35" s="5490"/>
      <c r="AG35" s="5491"/>
      <c r="AH35" s="702"/>
      <c r="AI35" s="5491"/>
      <c r="AJ35" s="5492"/>
      <c r="AK35" s="5491"/>
      <c r="AL35" s="326"/>
      <c r="AM35" s="326"/>
      <c r="AN35" s="326"/>
      <c r="AO35" s="326"/>
    </row>
    <row r="36" spans="1:41" x14ac:dyDescent="0.2">
      <c r="A36" s="1672" t="s">
        <v>1975</v>
      </c>
      <c r="B36" s="5403"/>
      <c r="C36" s="1856"/>
      <c r="D36" s="5403"/>
      <c r="E36" s="1856"/>
      <c r="F36" s="5403"/>
      <c r="G36" s="1856"/>
      <c r="H36" s="5403"/>
      <c r="I36" s="1856"/>
      <c r="J36" s="5403"/>
      <c r="K36" s="1856"/>
      <c r="L36" s="5403"/>
      <c r="M36" s="1856"/>
      <c r="N36" s="700">
        <f t="shared" si="2"/>
        <v>0</v>
      </c>
      <c r="O36" s="4139">
        <f t="shared" si="2"/>
        <v>0</v>
      </c>
      <c r="P36" s="700">
        <f t="shared" si="2"/>
        <v>0</v>
      </c>
      <c r="Q36" s="4139">
        <f t="shared" si="2"/>
        <v>0</v>
      </c>
      <c r="R36" s="5488">
        <f t="shared" si="2"/>
        <v>0</v>
      </c>
      <c r="S36" s="5489">
        <f t="shared" si="2"/>
        <v>0</v>
      </c>
      <c r="T36" s="4130"/>
      <c r="U36" s="305"/>
      <c r="V36" s="1856"/>
      <c r="W36" s="4130"/>
      <c r="X36" s="1856"/>
      <c r="Y36" s="701"/>
      <c r="Z36" s="1856"/>
      <c r="AA36" s="5403"/>
      <c r="AB36" s="1858"/>
      <c r="AC36" s="4130"/>
      <c r="AD36" s="305"/>
      <c r="AE36" s="1856"/>
      <c r="AF36" s="5490"/>
      <c r="AG36" s="5491"/>
      <c r="AH36" s="702"/>
      <c r="AI36" s="5491"/>
      <c r="AJ36" s="5492"/>
      <c r="AK36" s="5491"/>
      <c r="AL36" s="326"/>
      <c r="AM36" s="326"/>
      <c r="AN36" s="326"/>
      <c r="AO36" s="326"/>
    </row>
    <row r="37" spans="1:41" x14ac:dyDescent="0.2">
      <c r="A37" s="1672" t="s">
        <v>1976</v>
      </c>
      <c r="B37" s="5403"/>
      <c r="C37" s="1856"/>
      <c r="D37" s="5403"/>
      <c r="E37" s="1856"/>
      <c r="F37" s="5403"/>
      <c r="G37" s="1856"/>
      <c r="H37" s="5403"/>
      <c r="I37" s="1856"/>
      <c r="J37" s="5403"/>
      <c r="K37" s="1856"/>
      <c r="L37" s="5403"/>
      <c r="M37" s="1856"/>
      <c r="N37" s="700">
        <f t="shared" si="2"/>
        <v>0</v>
      </c>
      <c r="O37" s="4139">
        <f t="shared" si="2"/>
        <v>0</v>
      </c>
      <c r="P37" s="700">
        <f t="shared" si="2"/>
        <v>0</v>
      </c>
      <c r="Q37" s="4139">
        <f t="shared" si="2"/>
        <v>0</v>
      </c>
      <c r="R37" s="5488">
        <f t="shared" si="2"/>
        <v>0</v>
      </c>
      <c r="S37" s="5489">
        <f t="shared" si="2"/>
        <v>0</v>
      </c>
      <c r="T37" s="4130"/>
      <c r="U37" s="305"/>
      <c r="V37" s="1856"/>
      <c r="W37" s="4130"/>
      <c r="X37" s="1856"/>
      <c r="Y37" s="701"/>
      <c r="Z37" s="1856"/>
      <c r="AA37" s="5403"/>
      <c r="AB37" s="1858"/>
      <c r="AC37" s="4130"/>
      <c r="AD37" s="305"/>
      <c r="AE37" s="1856"/>
      <c r="AF37" s="5490"/>
      <c r="AG37" s="5491"/>
      <c r="AH37" s="702"/>
      <c r="AI37" s="5491"/>
      <c r="AJ37" s="5492"/>
      <c r="AK37" s="5491"/>
      <c r="AL37" s="326"/>
      <c r="AM37" s="326"/>
      <c r="AN37" s="326"/>
      <c r="AO37" s="326"/>
    </row>
    <row r="38" spans="1:41" x14ac:dyDescent="0.2">
      <c r="A38" s="1672" t="s">
        <v>1977</v>
      </c>
      <c r="B38" s="5403"/>
      <c r="C38" s="1856"/>
      <c r="D38" s="5403"/>
      <c r="E38" s="1856"/>
      <c r="F38" s="5403"/>
      <c r="G38" s="1856"/>
      <c r="H38" s="5403"/>
      <c r="I38" s="1856"/>
      <c r="J38" s="5403"/>
      <c r="K38" s="1856"/>
      <c r="L38" s="5403"/>
      <c r="M38" s="1856"/>
      <c r="N38" s="700">
        <f t="shared" si="2"/>
        <v>0</v>
      </c>
      <c r="O38" s="4139">
        <f t="shared" si="2"/>
        <v>0</v>
      </c>
      <c r="P38" s="700">
        <f t="shared" si="2"/>
        <v>0</v>
      </c>
      <c r="Q38" s="4139">
        <f t="shared" si="2"/>
        <v>0</v>
      </c>
      <c r="R38" s="5488">
        <f t="shared" si="2"/>
        <v>0</v>
      </c>
      <c r="S38" s="5489">
        <f t="shared" si="2"/>
        <v>0</v>
      </c>
      <c r="T38" s="4130"/>
      <c r="U38" s="305"/>
      <c r="V38" s="1856"/>
      <c r="W38" s="4130"/>
      <c r="X38" s="1856"/>
      <c r="Y38" s="701"/>
      <c r="Z38" s="1856"/>
      <c r="AA38" s="5403"/>
      <c r="AB38" s="1858"/>
      <c r="AC38" s="4130"/>
      <c r="AD38" s="305"/>
      <c r="AE38" s="1856"/>
      <c r="AF38" s="5490"/>
      <c r="AG38" s="5491"/>
      <c r="AH38" s="702"/>
      <c r="AI38" s="5491"/>
      <c r="AJ38" s="5492"/>
      <c r="AK38" s="5491"/>
      <c r="AL38" s="326"/>
      <c r="AM38" s="326"/>
      <c r="AN38" s="326"/>
      <c r="AO38" s="326"/>
    </row>
    <row r="39" spans="1:41" x14ac:dyDescent="0.2">
      <c r="A39" s="1672" t="s">
        <v>1978</v>
      </c>
      <c r="B39" s="5403"/>
      <c r="C39" s="1856"/>
      <c r="D39" s="5403"/>
      <c r="E39" s="1856"/>
      <c r="F39" s="5403"/>
      <c r="G39" s="1856"/>
      <c r="H39" s="5403"/>
      <c r="I39" s="1856"/>
      <c r="J39" s="5403"/>
      <c r="K39" s="1856"/>
      <c r="L39" s="5403"/>
      <c r="M39" s="1856"/>
      <c r="N39" s="700">
        <f t="shared" si="2"/>
        <v>0</v>
      </c>
      <c r="O39" s="4139">
        <f t="shared" si="2"/>
        <v>0</v>
      </c>
      <c r="P39" s="700">
        <f t="shared" si="2"/>
        <v>0</v>
      </c>
      <c r="Q39" s="4139">
        <f t="shared" si="2"/>
        <v>0</v>
      </c>
      <c r="R39" s="5488">
        <f t="shared" si="2"/>
        <v>0</v>
      </c>
      <c r="S39" s="5489">
        <f t="shared" si="2"/>
        <v>0</v>
      </c>
      <c r="T39" s="4130"/>
      <c r="U39" s="305"/>
      <c r="V39" s="1856"/>
      <c r="W39" s="4130"/>
      <c r="X39" s="1856"/>
      <c r="Y39" s="701"/>
      <c r="Z39" s="1856"/>
      <c r="AA39" s="5403"/>
      <c r="AB39" s="1858"/>
      <c r="AC39" s="4130"/>
      <c r="AD39" s="305"/>
      <c r="AE39" s="1856"/>
      <c r="AF39" s="5490"/>
      <c r="AG39" s="5491"/>
      <c r="AH39" s="702"/>
      <c r="AI39" s="5491"/>
      <c r="AJ39" s="5492"/>
      <c r="AK39" s="5491"/>
      <c r="AL39" s="326"/>
      <c r="AM39" s="326"/>
      <c r="AN39" s="326"/>
      <c r="AO39" s="326"/>
    </row>
    <row r="40" spans="1:41" x14ac:dyDescent="0.2">
      <c r="A40" s="1672" t="s">
        <v>1979</v>
      </c>
      <c r="B40" s="5403"/>
      <c r="C40" s="1856"/>
      <c r="D40" s="5403"/>
      <c r="E40" s="1856"/>
      <c r="F40" s="5403"/>
      <c r="G40" s="1856"/>
      <c r="H40" s="5403"/>
      <c r="I40" s="1856"/>
      <c r="J40" s="5403"/>
      <c r="K40" s="1856"/>
      <c r="L40" s="5403"/>
      <c r="M40" s="1856"/>
      <c r="N40" s="700">
        <f t="shared" si="2"/>
        <v>0</v>
      </c>
      <c r="O40" s="4139">
        <f t="shared" si="2"/>
        <v>0</v>
      </c>
      <c r="P40" s="700">
        <f t="shared" si="2"/>
        <v>0</v>
      </c>
      <c r="Q40" s="4139">
        <f t="shared" si="2"/>
        <v>0</v>
      </c>
      <c r="R40" s="5488">
        <f t="shared" si="2"/>
        <v>0</v>
      </c>
      <c r="S40" s="5489">
        <f t="shared" si="2"/>
        <v>0</v>
      </c>
      <c r="T40" s="4130"/>
      <c r="U40" s="305"/>
      <c r="V40" s="1856"/>
      <c r="W40" s="4130"/>
      <c r="X40" s="1856"/>
      <c r="Y40" s="701"/>
      <c r="Z40" s="1856"/>
      <c r="AA40" s="5403"/>
      <c r="AB40" s="1858"/>
      <c r="AC40" s="4130"/>
      <c r="AD40" s="305"/>
      <c r="AE40" s="1856"/>
      <c r="AF40" s="5490"/>
      <c r="AG40" s="5491"/>
      <c r="AH40" s="702"/>
      <c r="AI40" s="5491"/>
      <c r="AJ40" s="5492"/>
      <c r="AK40" s="5491"/>
      <c r="AL40" s="326"/>
      <c r="AM40" s="326"/>
      <c r="AN40" s="326"/>
      <c r="AO40" s="326"/>
    </row>
    <row r="41" spans="1:41" x14ac:dyDescent="0.2">
      <c r="A41" s="1672" t="s">
        <v>1980</v>
      </c>
      <c r="B41" s="5403"/>
      <c r="C41" s="1856"/>
      <c r="D41" s="5403"/>
      <c r="E41" s="1856"/>
      <c r="F41" s="5403"/>
      <c r="G41" s="1856"/>
      <c r="H41" s="5403"/>
      <c r="I41" s="1856"/>
      <c r="J41" s="5403"/>
      <c r="K41" s="1856"/>
      <c r="L41" s="5403"/>
      <c r="M41" s="1856"/>
      <c r="N41" s="700">
        <f t="shared" si="2"/>
        <v>0</v>
      </c>
      <c r="O41" s="4139">
        <f t="shared" si="2"/>
        <v>0</v>
      </c>
      <c r="P41" s="700">
        <f t="shared" si="2"/>
        <v>0</v>
      </c>
      <c r="Q41" s="4139">
        <f t="shared" si="2"/>
        <v>0</v>
      </c>
      <c r="R41" s="5488">
        <f t="shared" si="2"/>
        <v>0</v>
      </c>
      <c r="S41" s="5489">
        <f t="shared" si="2"/>
        <v>0</v>
      </c>
      <c r="T41" s="4130"/>
      <c r="U41" s="305"/>
      <c r="V41" s="1856"/>
      <c r="W41" s="4130"/>
      <c r="X41" s="1856"/>
      <c r="Y41" s="701"/>
      <c r="Z41" s="1856"/>
      <c r="AA41" s="5403"/>
      <c r="AB41" s="1858"/>
      <c r="AC41" s="4130"/>
      <c r="AD41" s="305"/>
      <c r="AE41" s="1856"/>
      <c r="AF41" s="5490"/>
      <c r="AG41" s="5491"/>
      <c r="AH41" s="702"/>
      <c r="AI41" s="5491"/>
      <c r="AJ41" s="5492"/>
      <c r="AK41" s="5491"/>
      <c r="AL41" s="326"/>
      <c r="AM41" s="326"/>
      <c r="AN41" s="326"/>
      <c r="AO41" s="326"/>
    </row>
    <row r="42" spans="1:41" x14ac:dyDescent="0.2">
      <c r="A42" s="1672" t="s">
        <v>1981</v>
      </c>
      <c r="B42" s="5403"/>
      <c r="C42" s="1856"/>
      <c r="D42" s="5403"/>
      <c r="E42" s="1856"/>
      <c r="F42" s="5403"/>
      <c r="G42" s="1856"/>
      <c r="H42" s="5403"/>
      <c r="I42" s="1856"/>
      <c r="J42" s="5403"/>
      <c r="K42" s="1856"/>
      <c r="L42" s="5403"/>
      <c r="M42" s="1856"/>
      <c r="N42" s="700">
        <f t="shared" si="2"/>
        <v>0</v>
      </c>
      <c r="O42" s="4139">
        <f t="shared" si="2"/>
        <v>0</v>
      </c>
      <c r="P42" s="700">
        <f t="shared" si="2"/>
        <v>0</v>
      </c>
      <c r="Q42" s="4139">
        <f t="shared" si="2"/>
        <v>0</v>
      </c>
      <c r="R42" s="5488">
        <f t="shared" si="2"/>
        <v>0</v>
      </c>
      <c r="S42" s="5489">
        <f t="shared" si="2"/>
        <v>0</v>
      </c>
      <c r="T42" s="4130"/>
      <c r="U42" s="305"/>
      <c r="V42" s="1856"/>
      <c r="W42" s="4130"/>
      <c r="X42" s="1856"/>
      <c r="Y42" s="701"/>
      <c r="Z42" s="1856"/>
      <c r="AA42" s="5403"/>
      <c r="AB42" s="1858"/>
      <c r="AC42" s="4130"/>
      <c r="AD42" s="305"/>
      <c r="AE42" s="1856"/>
      <c r="AF42" s="5490"/>
      <c r="AG42" s="5491"/>
      <c r="AH42" s="702"/>
      <c r="AI42" s="5491"/>
      <c r="AJ42" s="5492"/>
      <c r="AK42" s="5491"/>
      <c r="AL42" s="326"/>
      <c r="AM42" s="326"/>
      <c r="AN42" s="326"/>
      <c r="AO42" s="326"/>
    </row>
    <row r="43" spans="1:41" x14ac:dyDescent="0.2">
      <c r="A43" s="1672" t="s">
        <v>1982</v>
      </c>
      <c r="B43" s="5403"/>
      <c r="C43" s="1856"/>
      <c r="D43" s="5403"/>
      <c r="E43" s="1856"/>
      <c r="F43" s="5403"/>
      <c r="G43" s="1856"/>
      <c r="H43" s="5403"/>
      <c r="I43" s="1856"/>
      <c r="J43" s="5403"/>
      <c r="K43" s="1856"/>
      <c r="L43" s="5403"/>
      <c r="M43" s="1856"/>
      <c r="N43" s="700">
        <f t="shared" si="2"/>
        <v>0</v>
      </c>
      <c r="O43" s="4139">
        <f t="shared" si="2"/>
        <v>0</v>
      </c>
      <c r="P43" s="700">
        <f t="shared" si="2"/>
        <v>0</v>
      </c>
      <c r="Q43" s="4139">
        <f t="shared" si="2"/>
        <v>0</v>
      </c>
      <c r="R43" s="5488">
        <f t="shared" si="2"/>
        <v>0</v>
      </c>
      <c r="S43" s="5489">
        <f t="shared" si="2"/>
        <v>0</v>
      </c>
      <c r="T43" s="4130"/>
      <c r="U43" s="305"/>
      <c r="V43" s="1856"/>
      <c r="W43" s="4130"/>
      <c r="X43" s="1856"/>
      <c r="Y43" s="701"/>
      <c r="Z43" s="1856"/>
      <c r="AA43" s="5403"/>
      <c r="AB43" s="1858"/>
      <c r="AC43" s="4130"/>
      <c r="AD43" s="305"/>
      <c r="AE43" s="1856"/>
      <c r="AF43" s="5490"/>
      <c r="AG43" s="5491"/>
      <c r="AH43" s="702"/>
      <c r="AI43" s="5491"/>
      <c r="AJ43" s="5492"/>
      <c r="AK43" s="5491"/>
      <c r="AL43" s="326"/>
      <c r="AM43" s="326"/>
      <c r="AN43" s="326"/>
      <c r="AO43" s="326"/>
    </row>
    <row r="44" spans="1:41" x14ac:dyDescent="0.2">
      <c r="A44" s="1672" t="s">
        <v>1983</v>
      </c>
      <c r="B44" s="5403"/>
      <c r="C44" s="1856"/>
      <c r="D44" s="5403"/>
      <c r="E44" s="1856"/>
      <c r="F44" s="5403"/>
      <c r="G44" s="1856"/>
      <c r="H44" s="5403"/>
      <c r="I44" s="1856"/>
      <c r="J44" s="5403"/>
      <c r="K44" s="1856"/>
      <c r="L44" s="5403"/>
      <c r="M44" s="1856"/>
      <c r="N44" s="700">
        <f t="shared" si="2"/>
        <v>0</v>
      </c>
      <c r="O44" s="4139">
        <f t="shared" si="2"/>
        <v>0</v>
      </c>
      <c r="P44" s="700">
        <f t="shared" si="2"/>
        <v>0</v>
      </c>
      <c r="Q44" s="4139">
        <f t="shared" si="2"/>
        <v>0</v>
      </c>
      <c r="R44" s="5488">
        <f t="shared" si="2"/>
        <v>0</v>
      </c>
      <c r="S44" s="5489">
        <f t="shared" si="2"/>
        <v>0</v>
      </c>
      <c r="T44" s="4130"/>
      <c r="U44" s="305"/>
      <c r="V44" s="1856"/>
      <c r="W44" s="4130"/>
      <c r="X44" s="1856"/>
      <c r="Y44" s="701"/>
      <c r="Z44" s="1856"/>
      <c r="AA44" s="5403"/>
      <c r="AB44" s="1858"/>
      <c r="AC44" s="4130"/>
      <c r="AD44" s="305"/>
      <c r="AE44" s="1856"/>
      <c r="AF44" s="5490"/>
      <c r="AG44" s="5491"/>
      <c r="AH44" s="702"/>
      <c r="AI44" s="5491"/>
      <c r="AJ44" s="5492"/>
      <c r="AK44" s="5491"/>
      <c r="AL44" s="326"/>
      <c r="AM44" s="326"/>
      <c r="AN44" s="326"/>
      <c r="AO44" s="326"/>
    </row>
    <row r="45" spans="1:41" x14ac:dyDescent="0.2">
      <c r="A45" s="1672" t="s">
        <v>1984</v>
      </c>
      <c r="B45" s="5403"/>
      <c r="C45" s="1856"/>
      <c r="D45" s="5403"/>
      <c r="E45" s="1856"/>
      <c r="F45" s="5403"/>
      <c r="G45" s="1856"/>
      <c r="H45" s="5403"/>
      <c r="I45" s="1856"/>
      <c r="J45" s="5403"/>
      <c r="K45" s="1856"/>
      <c r="L45" s="5403"/>
      <c r="M45" s="1856"/>
      <c r="N45" s="700">
        <f t="shared" si="2"/>
        <v>0</v>
      </c>
      <c r="O45" s="4139">
        <f t="shared" si="2"/>
        <v>0</v>
      </c>
      <c r="P45" s="700">
        <f t="shared" si="2"/>
        <v>0</v>
      </c>
      <c r="Q45" s="4139">
        <f t="shared" si="2"/>
        <v>0</v>
      </c>
      <c r="R45" s="5488">
        <f t="shared" si="2"/>
        <v>0</v>
      </c>
      <c r="S45" s="5489">
        <f t="shared" si="2"/>
        <v>0</v>
      </c>
      <c r="T45" s="4130"/>
      <c r="U45" s="305"/>
      <c r="V45" s="1856"/>
      <c r="W45" s="4130"/>
      <c r="X45" s="1856"/>
      <c r="Y45" s="701"/>
      <c r="Z45" s="1856"/>
      <c r="AA45" s="5403"/>
      <c r="AB45" s="1858"/>
      <c r="AC45" s="4130"/>
      <c r="AD45" s="305"/>
      <c r="AE45" s="1856"/>
      <c r="AF45" s="5490"/>
      <c r="AG45" s="5491"/>
      <c r="AH45" s="702"/>
      <c r="AI45" s="5491"/>
      <c r="AJ45" s="5492"/>
      <c r="AK45" s="5491"/>
      <c r="AL45" s="326"/>
      <c r="AM45" s="326"/>
      <c r="AN45" s="326"/>
      <c r="AO45" s="326"/>
    </row>
    <row r="46" spans="1:41" x14ac:dyDescent="0.2">
      <c r="A46" s="1672" t="s">
        <v>1985</v>
      </c>
      <c r="B46" s="5403"/>
      <c r="C46" s="1856"/>
      <c r="D46" s="5403"/>
      <c r="E46" s="1856"/>
      <c r="F46" s="5403"/>
      <c r="G46" s="1856"/>
      <c r="H46" s="5403"/>
      <c r="I46" s="1856"/>
      <c r="J46" s="5403"/>
      <c r="K46" s="1856"/>
      <c r="L46" s="5403"/>
      <c r="M46" s="1856"/>
      <c r="N46" s="700">
        <f t="shared" si="2"/>
        <v>0</v>
      </c>
      <c r="O46" s="4139">
        <f t="shared" si="2"/>
        <v>0</v>
      </c>
      <c r="P46" s="700">
        <f t="shared" si="2"/>
        <v>0</v>
      </c>
      <c r="Q46" s="4139">
        <f t="shared" si="2"/>
        <v>0</v>
      </c>
      <c r="R46" s="5488">
        <f t="shared" si="2"/>
        <v>0</v>
      </c>
      <c r="S46" s="5489">
        <f t="shared" si="2"/>
        <v>0</v>
      </c>
      <c r="T46" s="4130"/>
      <c r="U46" s="305"/>
      <c r="V46" s="1856"/>
      <c r="W46" s="4130"/>
      <c r="X46" s="1856"/>
      <c r="Y46" s="701"/>
      <c r="Z46" s="1856"/>
      <c r="AA46" s="5403"/>
      <c r="AB46" s="1858"/>
      <c r="AC46" s="4130"/>
      <c r="AD46" s="305"/>
      <c r="AE46" s="1856"/>
      <c r="AF46" s="5490"/>
      <c r="AG46" s="5491"/>
      <c r="AH46" s="702"/>
      <c r="AI46" s="5491"/>
      <c r="AJ46" s="5492"/>
      <c r="AK46" s="5491"/>
      <c r="AL46" s="326"/>
      <c r="AM46" s="326"/>
      <c r="AN46" s="326"/>
      <c r="AO46" s="326"/>
    </row>
    <row r="47" spans="1:41" x14ac:dyDescent="0.2">
      <c r="A47" s="1672" t="s">
        <v>1986</v>
      </c>
      <c r="B47" s="5403"/>
      <c r="C47" s="1856"/>
      <c r="D47" s="5403"/>
      <c r="E47" s="1856"/>
      <c r="F47" s="5403"/>
      <c r="G47" s="1856"/>
      <c r="H47" s="5403"/>
      <c r="I47" s="1856"/>
      <c r="J47" s="5403"/>
      <c r="K47" s="1856"/>
      <c r="L47" s="5403"/>
      <c r="M47" s="1856"/>
      <c r="N47" s="700">
        <f t="shared" si="2"/>
        <v>0</v>
      </c>
      <c r="O47" s="4139">
        <f t="shared" si="2"/>
        <v>0</v>
      </c>
      <c r="P47" s="700">
        <f t="shared" si="2"/>
        <v>0</v>
      </c>
      <c r="Q47" s="4139">
        <f t="shared" si="2"/>
        <v>0</v>
      </c>
      <c r="R47" s="5488">
        <f t="shared" si="2"/>
        <v>0</v>
      </c>
      <c r="S47" s="5489">
        <f t="shared" si="2"/>
        <v>0</v>
      </c>
      <c r="T47" s="4130"/>
      <c r="U47" s="305"/>
      <c r="V47" s="1856"/>
      <c r="W47" s="4130"/>
      <c r="X47" s="1856"/>
      <c r="Y47" s="701"/>
      <c r="Z47" s="1856"/>
      <c r="AA47" s="5403"/>
      <c r="AB47" s="1858"/>
      <c r="AC47" s="4130"/>
      <c r="AD47" s="305"/>
      <c r="AE47" s="1856"/>
      <c r="AF47" s="5490"/>
      <c r="AG47" s="5491"/>
      <c r="AH47" s="702"/>
      <c r="AI47" s="5491"/>
      <c r="AJ47" s="5492"/>
      <c r="AK47" s="5491"/>
      <c r="AL47" s="326"/>
      <c r="AM47" s="326"/>
      <c r="AN47" s="326"/>
      <c r="AO47" s="326"/>
    </row>
    <row r="48" spans="1:41" x14ac:dyDescent="0.2">
      <c r="A48" s="1672" t="s">
        <v>1987</v>
      </c>
      <c r="B48" s="5403"/>
      <c r="C48" s="1856"/>
      <c r="D48" s="5403"/>
      <c r="E48" s="1856"/>
      <c r="F48" s="5403"/>
      <c r="G48" s="1856"/>
      <c r="H48" s="5403"/>
      <c r="I48" s="1856"/>
      <c r="J48" s="5403"/>
      <c r="K48" s="1856"/>
      <c r="L48" s="5403"/>
      <c r="M48" s="1856"/>
      <c r="N48" s="700">
        <f t="shared" si="2"/>
        <v>0</v>
      </c>
      <c r="O48" s="4139">
        <f t="shared" si="2"/>
        <v>0</v>
      </c>
      <c r="P48" s="700">
        <f t="shared" si="2"/>
        <v>0</v>
      </c>
      <c r="Q48" s="4139">
        <f t="shared" si="2"/>
        <v>0</v>
      </c>
      <c r="R48" s="5488">
        <f t="shared" si="2"/>
        <v>0</v>
      </c>
      <c r="S48" s="5489">
        <f t="shared" si="2"/>
        <v>0</v>
      </c>
      <c r="T48" s="4130"/>
      <c r="U48" s="305"/>
      <c r="V48" s="1856"/>
      <c r="W48" s="4130"/>
      <c r="X48" s="1856"/>
      <c r="Y48" s="701"/>
      <c r="Z48" s="1856"/>
      <c r="AA48" s="5403"/>
      <c r="AB48" s="1858"/>
      <c r="AC48" s="4130"/>
      <c r="AD48" s="305"/>
      <c r="AE48" s="1856"/>
      <c r="AF48" s="5490"/>
      <c r="AG48" s="5491"/>
      <c r="AH48" s="702"/>
      <c r="AI48" s="5491"/>
      <c r="AJ48" s="5492"/>
      <c r="AK48" s="5491"/>
      <c r="AL48" s="326"/>
      <c r="AM48" s="326"/>
      <c r="AN48" s="326"/>
      <c r="AO48" s="326"/>
    </row>
    <row r="49" spans="1:41" x14ac:dyDescent="0.2">
      <c r="A49" s="1672" t="s">
        <v>1988</v>
      </c>
      <c r="B49" s="5403"/>
      <c r="C49" s="1856"/>
      <c r="D49" s="5403"/>
      <c r="E49" s="1856"/>
      <c r="F49" s="5403"/>
      <c r="G49" s="1856"/>
      <c r="H49" s="5403"/>
      <c r="I49" s="1856"/>
      <c r="J49" s="5403"/>
      <c r="K49" s="1856"/>
      <c r="L49" s="5403"/>
      <c r="M49" s="1856"/>
      <c r="N49" s="700">
        <f t="shared" si="2"/>
        <v>0</v>
      </c>
      <c r="O49" s="4139">
        <f t="shared" si="2"/>
        <v>0</v>
      </c>
      <c r="P49" s="700">
        <f t="shared" si="2"/>
        <v>0</v>
      </c>
      <c r="Q49" s="4139">
        <f t="shared" si="2"/>
        <v>0</v>
      </c>
      <c r="R49" s="5488">
        <f t="shared" si="2"/>
        <v>0</v>
      </c>
      <c r="S49" s="5489">
        <f t="shared" si="2"/>
        <v>0</v>
      </c>
      <c r="T49" s="4130"/>
      <c r="U49" s="305"/>
      <c r="V49" s="1856"/>
      <c r="W49" s="4130"/>
      <c r="X49" s="1856"/>
      <c r="Y49" s="701"/>
      <c r="Z49" s="1856"/>
      <c r="AA49" s="5403"/>
      <c r="AB49" s="1858"/>
      <c r="AC49" s="4130"/>
      <c r="AD49" s="305"/>
      <c r="AE49" s="1856"/>
      <c r="AF49" s="5490"/>
      <c r="AG49" s="5491"/>
      <c r="AH49" s="702"/>
      <c r="AI49" s="5491"/>
      <c r="AJ49" s="5492"/>
      <c r="AK49" s="5491"/>
      <c r="AL49" s="326"/>
      <c r="AM49" s="326"/>
      <c r="AN49" s="326"/>
      <c r="AO49" s="326"/>
    </row>
    <row r="50" spans="1:41" x14ac:dyDescent="0.2">
      <c r="A50" s="1672" t="s">
        <v>1989</v>
      </c>
      <c r="B50" s="5403"/>
      <c r="C50" s="1856"/>
      <c r="D50" s="5403"/>
      <c r="E50" s="1856"/>
      <c r="F50" s="5403"/>
      <c r="G50" s="1856"/>
      <c r="H50" s="5403"/>
      <c r="I50" s="1856"/>
      <c r="J50" s="5403"/>
      <c r="K50" s="1856"/>
      <c r="L50" s="5403"/>
      <c r="M50" s="1856"/>
      <c r="N50" s="700">
        <f t="shared" si="2"/>
        <v>0</v>
      </c>
      <c r="O50" s="4139">
        <f t="shared" si="2"/>
        <v>0</v>
      </c>
      <c r="P50" s="700">
        <f t="shared" si="2"/>
        <v>0</v>
      </c>
      <c r="Q50" s="4139">
        <f t="shared" si="2"/>
        <v>0</v>
      </c>
      <c r="R50" s="5488">
        <f t="shared" si="2"/>
        <v>0</v>
      </c>
      <c r="S50" s="5489">
        <f t="shared" si="2"/>
        <v>0</v>
      </c>
      <c r="T50" s="4130"/>
      <c r="U50" s="305"/>
      <c r="V50" s="1856"/>
      <c r="W50" s="4130"/>
      <c r="X50" s="1856"/>
      <c r="Y50" s="701"/>
      <c r="Z50" s="1856"/>
      <c r="AA50" s="5403"/>
      <c r="AB50" s="1858"/>
      <c r="AC50" s="4130"/>
      <c r="AD50" s="305"/>
      <c r="AE50" s="1856"/>
      <c r="AF50" s="5490"/>
      <c r="AG50" s="5491"/>
      <c r="AH50" s="702"/>
      <c r="AI50" s="5491"/>
      <c r="AJ50" s="5492"/>
      <c r="AK50" s="5491"/>
      <c r="AL50" s="326"/>
      <c r="AM50" s="326"/>
      <c r="AN50" s="326"/>
      <c r="AO50" s="326"/>
    </row>
    <row r="51" spans="1:41" x14ac:dyDescent="0.2">
      <c r="A51" s="1672" t="s">
        <v>1990</v>
      </c>
      <c r="B51" s="5403"/>
      <c r="C51" s="1856"/>
      <c r="D51" s="5403"/>
      <c r="E51" s="1856"/>
      <c r="F51" s="5403"/>
      <c r="G51" s="1856"/>
      <c r="H51" s="5403"/>
      <c r="I51" s="1856"/>
      <c r="J51" s="5403"/>
      <c r="K51" s="1856"/>
      <c r="L51" s="5403"/>
      <c r="M51" s="1856"/>
      <c r="N51" s="700">
        <f t="shared" si="2"/>
        <v>0</v>
      </c>
      <c r="O51" s="4139">
        <f t="shared" si="2"/>
        <v>0</v>
      </c>
      <c r="P51" s="700">
        <f t="shared" si="2"/>
        <v>0</v>
      </c>
      <c r="Q51" s="4139">
        <f t="shared" si="2"/>
        <v>0</v>
      </c>
      <c r="R51" s="5488">
        <f t="shared" si="2"/>
        <v>0</v>
      </c>
      <c r="S51" s="5489">
        <f t="shared" si="2"/>
        <v>0</v>
      </c>
      <c r="T51" s="4130"/>
      <c r="U51" s="305"/>
      <c r="V51" s="1856"/>
      <c r="W51" s="4130"/>
      <c r="X51" s="1856"/>
      <c r="Y51" s="701"/>
      <c r="Z51" s="1856"/>
      <c r="AA51" s="5403"/>
      <c r="AB51" s="1858"/>
      <c r="AC51" s="4130"/>
      <c r="AD51" s="305"/>
      <c r="AE51" s="1856"/>
      <c r="AF51" s="5490"/>
      <c r="AG51" s="5491"/>
      <c r="AH51" s="702"/>
      <c r="AI51" s="5491"/>
      <c r="AJ51" s="5492"/>
      <c r="AK51" s="5491"/>
      <c r="AL51" s="326"/>
      <c r="AM51" s="326"/>
      <c r="AN51" s="326"/>
      <c r="AO51" s="326"/>
    </row>
    <row r="52" spans="1:41" x14ac:dyDescent="0.2">
      <c r="A52" s="277" t="s">
        <v>1991</v>
      </c>
      <c r="B52" s="5403"/>
      <c r="C52" s="1856"/>
      <c r="D52" s="5403"/>
      <c r="E52" s="1856"/>
      <c r="F52" s="5403"/>
      <c r="G52" s="1856"/>
      <c r="H52" s="5403"/>
      <c r="I52" s="1856"/>
      <c r="J52" s="5403"/>
      <c r="K52" s="1856"/>
      <c r="L52" s="5403"/>
      <c r="M52" s="1856"/>
      <c r="N52" s="700">
        <f t="shared" si="2"/>
        <v>0</v>
      </c>
      <c r="O52" s="4139">
        <f t="shared" si="2"/>
        <v>0</v>
      </c>
      <c r="P52" s="700">
        <f t="shared" si="2"/>
        <v>0</v>
      </c>
      <c r="Q52" s="4139">
        <f t="shared" si="2"/>
        <v>0</v>
      </c>
      <c r="R52" s="5488">
        <f t="shared" si="2"/>
        <v>0</v>
      </c>
      <c r="S52" s="5489">
        <f t="shared" si="2"/>
        <v>0</v>
      </c>
      <c r="T52" s="4130"/>
      <c r="U52" s="305"/>
      <c r="V52" s="1856"/>
      <c r="W52" s="4130"/>
      <c r="X52" s="1856"/>
      <c r="Y52" s="701"/>
      <c r="Z52" s="1856"/>
      <c r="AA52" s="5403"/>
      <c r="AB52" s="1858"/>
      <c r="AC52" s="4130"/>
      <c r="AD52" s="305"/>
      <c r="AE52" s="1856"/>
      <c r="AF52" s="5490"/>
      <c r="AG52" s="5491"/>
      <c r="AH52" s="702"/>
      <c r="AI52" s="5491"/>
      <c r="AJ52" s="5492"/>
      <c r="AK52" s="5491"/>
      <c r="AL52" s="326"/>
      <c r="AM52" s="326"/>
      <c r="AN52" s="326"/>
      <c r="AO52" s="326"/>
    </row>
    <row r="53" spans="1:41" x14ac:dyDescent="0.2">
      <c r="A53" s="1593" t="s">
        <v>1992</v>
      </c>
      <c r="B53" s="5403"/>
      <c r="C53" s="1856"/>
      <c r="D53" s="5403"/>
      <c r="E53" s="1856"/>
      <c r="F53" s="5403"/>
      <c r="G53" s="1856"/>
      <c r="H53" s="5403"/>
      <c r="I53" s="1856"/>
      <c r="J53" s="5403"/>
      <c r="K53" s="1856"/>
      <c r="L53" s="5403"/>
      <c r="M53" s="1856"/>
      <c r="N53" s="700">
        <f t="shared" si="2"/>
        <v>0</v>
      </c>
      <c r="O53" s="4139">
        <f t="shared" si="2"/>
        <v>0</v>
      </c>
      <c r="P53" s="700">
        <f t="shared" si="2"/>
        <v>0</v>
      </c>
      <c r="Q53" s="4139">
        <f t="shared" si="2"/>
        <v>0</v>
      </c>
      <c r="R53" s="5488">
        <f t="shared" si="2"/>
        <v>0</v>
      </c>
      <c r="S53" s="5489">
        <f t="shared" si="2"/>
        <v>0</v>
      </c>
      <c r="T53" s="4130"/>
      <c r="U53" s="305"/>
      <c r="V53" s="1856"/>
      <c r="W53" s="4130"/>
      <c r="X53" s="1856"/>
      <c r="Y53" s="701"/>
      <c r="Z53" s="1856"/>
      <c r="AA53" s="5403"/>
      <c r="AB53" s="1858"/>
      <c r="AC53" s="4130"/>
      <c r="AD53" s="305"/>
      <c r="AE53" s="1856"/>
      <c r="AF53" s="5490"/>
      <c r="AG53" s="5491"/>
      <c r="AH53" s="702"/>
      <c r="AI53" s="5491"/>
      <c r="AJ53" s="5492"/>
      <c r="AK53" s="5491"/>
      <c r="AL53" s="326"/>
      <c r="AM53" s="326"/>
      <c r="AN53" s="326"/>
      <c r="AO53" s="326"/>
    </row>
    <row r="54" spans="1:41" x14ac:dyDescent="0.2">
      <c r="A54" s="1672" t="s">
        <v>1993</v>
      </c>
      <c r="B54" s="5403"/>
      <c r="C54" s="1856"/>
      <c r="D54" s="5403"/>
      <c r="E54" s="1856"/>
      <c r="F54" s="5403"/>
      <c r="G54" s="1856"/>
      <c r="H54" s="5403"/>
      <c r="I54" s="1856"/>
      <c r="J54" s="5403"/>
      <c r="K54" s="1856"/>
      <c r="L54" s="5403"/>
      <c r="M54" s="1856"/>
      <c r="N54" s="700">
        <f t="shared" si="2"/>
        <v>0</v>
      </c>
      <c r="O54" s="4139">
        <f t="shared" si="2"/>
        <v>0</v>
      </c>
      <c r="P54" s="700">
        <f t="shared" si="2"/>
        <v>0</v>
      </c>
      <c r="Q54" s="4139">
        <f t="shared" si="2"/>
        <v>0</v>
      </c>
      <c r="R54" s="5488">
        <f t="shared" si="2"/>
        <v>0</v>
      </c>
      <c r="S54" s="5489">
        <f t="shared" si="2"/>
        <v>0</v>
      </c>
      <c r="T54" s="4130"/>
      <c r="U54" s="305"/>
      <c r="V54" s="1856"/>
      <c r="W54" s="4130"/>
      <c r="X54" s="1856"/>
      <c r="Y54" s="701"/>
      <c r="Z54" s="1856"/>
      <c r="AA54" s="5403"/>
      <c r="AB54" s="1858"/>
      <c r="AC54" s="4130"/>
      <c r="AD54" s="305"/>
      <c r="AE54" s="1856"/>
      <c r="AF54" s="5490"/>
      <c r="AG54" s="5491"/>
      <c r="AH54" s="702"/>
      <c r="AI54" s="5491"/>
      <c r="AJ54" s="5492"/>
      <c r="AK54" s="5491"/>
      <c r="AL54" s="326"/>
      <c r="AM54" s="326"/>
      <c r="AN54" s="326"/>
      <c r="AO54" s="326"/>
    </row>
    <row r="55" spans="1:41" x14ac:dyDescent="0.2">
      <c r="A55" s="1672" t="s">
        <v>1994</v>
      </c>
      <c r="B55" s="5403"/>
      <c r="C55" s="1856"/>
      <c r="D55" s="5403"/>
      <c r="E55" s="1856"/>
      <c r="F55" s="5403"/>
      <c r="G55" s="1856"/>
      <c r="H55" s="5403"/>
      <c r="I55" s="1856"/>
      <c r="J55" s="5403"/>
      <c r="K55" s="1856"/>
      <c r="L55" s="5403"/>
      <c r="M55" s="1856"/>
      <c r="N55" s="700">
        <f t="shared" si="2"/>
        <v>0</v>
      </c>
      <c r="O55" s="4139">
        <f t="shared" si="2"/>
        <v>0</v>
      </c>
      <c r="P55" s="700">
        <f t="shared" si="2"/>
        <v>0</v>
      </c>
      <c r="Q55" s="4139">
        <f t="shared" si="2"/>
        <v>0</v>
      </c>
      <c r="R55" s="5488">
        <f t="shared" si="2"/>
        <v>0</v>
      </c>
      <c r="S55" s="5489">
        <f t="shared" si="2"/>
        <v>0</v>
      </c>
      <c r="T55" s="4130"/>
      <c r="U55" s="305"/>
      <c r="V55" s="1856"/>
      <c r="W55" s="4130"/>
      <c r="X55" s="1856"/>
      <c r="Y55" s="701"/>
      <c r="Z55" s="1856"/>
      <c r="AA55" s="5403"/>
      <c r="AB55" s="1858"/>
      <c r="AC55" s="4130"/>
      <c r="AD55" s="305"/>
      <c r="AE55" s="1856"/>
      <c r="AF55" s="5490"/>
      <c r="AG55" s="5491"/>
      <c r="AH55" s="702"/>
      <c r="AI55" s="5491"/>
      <c r="AJ55" s="5492"/>
      <c r="AK55" s="5491"/>
      <c r="AL55" s="326"/>
      <c r="AM55" s="326"/>
      <c r="AN55" s="326"/>
      <c r="AO55" s="326"/>
    </row>
    <row r="56" spans="1:41" x14ac:dyDescent="0.2">
      <c r="A56" s="1672" t="s">
        <v>1995</v>
      </c>
      <c r="B56" s="5403"/>
      <c r="C56" s="1856"/>
      <c r="D56" s="5403"/>
      <c r="E56" s="1856"/>
      <c r="F56" s="5403"/>
      <c r="G56" s="1856"/>
      <c r="H56" s="5403"/>
      <c r="I56" s="1856"/>
      <c r="J56" s="5403"/>
      <c r="K56" s="1856"/>
      <c r="L56" s="5403"/>
      <c r="M56" s="1856"/>
      <c r="N56" s="700">
        <f t="shared" si="2"/>
        <v>0</v>
      </c>
      <c r="O56" s="4139">
        <f t="shared" si="2"/>
        <v>0</v>
      </c>
      <c r="P56" s="700">
        <f t="shared" si="2"/>
        <v>0</v>
      </c>
      <c r="Q56" s="4139">
        <f t="shared" si="2"/>
        <v>0</v>
      </c>
      <c r="R56" s="5488">
        <f t="shared" si="2"/>
        <v>0</v>
      </c>
      <c r="S56" s="5489">
        <f t="shared" si="2"/>
        <v>0</v>
      </c>
      <c r="T56" s="4130"/>
      <c r="U56" s="305"/>
      <c r="V56" s="1856"/>
      <c r="W56" s="4130"/>
      <c r="X56" s="1856"/>
      <c r="Y56" s="701"/>
      <c r="Z56" s="1856"/>
      <c r="AA56" s="5403"/>
      <c r="AB56" s="1858"/>
      <c r="AC56" s="4130"/>
      <c r="AD56" s="305"/>
      <c r="AE56" s="1856"/>
      <c r="AF56" s="5490"/>
      <c r="AG56" s="5491"/>
      <c r="AH56" s="702"/>
      <c r="AI56" s="5491"/>
      <c r="AJ56" s="5492"/>
      <c r="AK56" s="5491"/>
      <c r="AL56" s="326"/>
      <c r="AM56" s="326"/>
      <c r="AN56" s="326"/>
      <c r="AO56" s="326"/>
    </row>
    <row r="57" spans="1:41" x14ac:dyDescent="0.2">
      <c r="A57" s="1672" t="s">
        <v>1996</v>
      </c>
      <c r="B57" s="5403"/>
      <c r="C57" s="1856"/>
      <c r="D57" s="5403"/>
      <c r="E57" s="1856"/>
      <c r="F57" s="5403"/>
      <c r="G57" s="1856"/>
      <c r="H57" s="5403"/>
      <c r="I57" s="1856"/>
      <c r="J57" s="5403"/>
      <c r="K57" s="1856"/>
      <c r="L57" s="5403"/>
      <c r="M57" s="1856"/>
      <c r="N57" s="700">
        <f t="shared" si="2"/>
        <v>0</v>
      </c>
      <c r="O57" s="4139">
        <f t="shared" si="2"/>
        <v>0</v>
      </c>
      <c r="P57" s="700">
        <f t="shared" si="2"/>
        <v>0</v>
      </c>
      <c r="Q57" s="4139">
        <f t="shared" si="2"/>
        <v>0</v>
      </c>
      <c r="R57" s="5488">
        <f t="shared" si="2"/>
        <v>0</v>
      </c>
      <c r="S57" s="5489">
        <f t="shared" si="2"/>
        <v>0</v>
      </c>
      <c r="T57" s="4130"/>
      <c r="U57" s="305"/>
      <c r="V57" s="1856"/>
      <c r="W57" s="4130"/>
      <c r="X57" s="1856"/>
      <c r="Y57" s="701"/>
      <c r="Z57" s="1856"/>
      <c r="AA57" s="5403"/>
      <c r="AB57" s="1858"/>
      <c r="AC57" s="4130"/>
      <c r="AD57" s="305"/>
      <c r="AE57" s="1856"/>
      <c r="AF57" s="5490"/>
      <c r="AG57" s="5491"/>
      <c r="AH57" s="702"/>
      <c r="AI57" s="5491"/>
      <c r="AJ57" s="5492"/>
      <c r="AK57" s="5491"/>
      <c r="AL57" s="326"/>
      <c r="AM57" s="326"/>
      <c r="AN57" s="326"/>
      <c r="AO57" s="326"/>
    </row>
    <row r="58" spans="1:41" x14ac:dyDescent="0.2">
      <c r="A58" s="1672" t="s">
        <v>1997</v>
      </c>
      <c r="B58" s="5403"/>
      <c r="C58" s="1856"/>
      <c r="D58" s="5403"/>
      <c r="E58" s="1856"/>
      <c r="F58" s="5403"/>
      <c r="G58" s="1856"/>
      <c r="H58" s="5403"/>
      <c r="I58" s="1856"/>
      <c r="J58" s="5403"/>
      <c r="K58" s="1856"/>
      <c r="L58" s="5403"/>
      <c r="M58" s="1856"/>
      <c r="N58" s="700">
        <f t="shared" si="2"/>
        <v>0</v>
      </c>
      <c r="O58" s="4139">
        <f t="shared" si="2"/>
        <v>0</v>
      </c>
      <c r="P58" s="700">
        <f t="shared" si="2"/>
        <v>0</v>
      </c>
      <c r="Q58" s="4139">
        <f t="shared" si="2"/>
        <v>0</v>
      </c>
      <c r="R58" s="5488">
        <f t="shared" si="2"/>
        <v>0</v>
      </c>
      <c r="S58" s="5489">
        <f t="shared" si="2"/>
        <v>0</v>
      </c>
      <c r="T58" s="4130"/>
      <c r="U58" s="305"/>
      <c r="V58" s="1856"/>
      <c r="W58" s="4130"/>
      <c r="X58" s="1856"/>
      <c r="Y58" s="701"/>
      <c r="Z58" s="1856"/>
      <c r="AA58" s="5403"/>
      <c r="AB58" s="1858"/>
      <c r="AC58" s="4130"/>
      <c r="AD58" s="305"/>
      <c r="AE58" s="1856"/>
      <c r="AF58" s="5490"/>
      <c r="AG58" s="5491"/>
      <c r="AH58" s="702"/>
      <c r="AI58" s="5491"/>
      <c r="AJ58" s="5492"/>
      <c r="AK58" s="5491"/>
      <c r="AL58" s="326"/>
      <c r="AM58" s="326"/>
      <c r="AN58" s="326"/>
      <c r="AO58" s="326"/>
    </row>
    <row r="59" spans="1:41" x14ac:dyDescent="0.2">
      <c r="A59" s="1672" t="s">
        <v>1998</v>
      </c>
      <c r="B59" s="5403"/>
      <c r="C59" s="1856"/>
      <c r="D59" s="5403"/>
      <c r="E59" s="1856"/>
      <c r="F59" s="5403"/>
      <c r="G59" s="1856"/>
      <c r="H59" s="5403"/>
      <c r="I59" s="1856"/>
      <c r="J59" s="5403"/>
      <c r="K59" s="1856"/>
      <c r="L59" s="5403"/>
      <c r="M59" s="1856"/>
      <c r="N59" s="700">
        <f t="shared" si="2"/>
        <v>0</v>
      </c>
      <c r="O59" s="4139">
        <f t="shared" si="2"/>
        <v>0</v>
      </c>
      <c r="P59" s="700">
        <f t="shared" si="2"/>
        <v>0</v>
      </c>
      <c r="Q59" s="4139">
        <f t="shared" si="2"/>
        <v>0</v>
      </c>
      <c r="R59" s="5488">
        <f t="shared" si="2"/>
        <v>0</v>
      </c>
      <c r="S59" s="5489">
        <f t="shared" si="2"/>
        <v>0</v>
      </c>
      <c r="T59" s="4130"/>
      <c r="U59" s="305"/>
      <c r="V59" s="1856"/>
      <c r="W59" s="4130"/>
      <c r="X59" s="1856"/>
      <c r="Y59" s="701"/>
      <c r="Z59" s="1856"/>
      <c r="AA59" s="5403"/>
      <c r="AB59" s="1858"/>
      <c r="AC59" s="4130"/>
      <c r="AD59" s="305"/>
      <c r="AE59" s="1856"/>
      <c r="AF59" s="5490"/>
      <c r="AG59" s="5491"/>
      <c r="AH59" s="702"/>
      <c r="AI59" s="5491"/>
      <c r="AJ59" s="5492"/>
      <c r="AK59" s="5491"/>
      <c r="AL59" s="326"/>
      <c r="AM59" s="326"/>
      <c r="AN59" s="326"/>
      <c r="AO59" s="326"/>
    </row>
    <row r="60" spans="1:41" x14ac:dyDescent="0.2">
      <c r="A60" s="1672" t="s">
        <v>1999</v>
      </c>
      <c r="B60" s="5403"/>
      <c r="C60" s="1856"/>
      <c r="D60" s="5403"/>
      <c r="E60" s="1856"/>
      <c r="F60" s="5403"/>
      <c r="G60" s="1856"/>
      <c r="H60" s="5403"/>
      <c r="I60" s="1856"/>
      <c r="J60" s="5403"/>
      <c r="K60" s="1856"/>
      <c r="L60" s="5403"/>
      <c r="M60" s="1856"/>
      <c r="N60" s="700">
        <f t="shared" si="2"/>
        <v>0</v>
      </c>
      <c r="O60" s="4139">
        <f t="shared" si="2"/>
        <v>0</v>
      </c>
      <c r="P60" s="700">
        <f t="shared" si="2"/>
        <v>0</v>
      </c>
      <c r="Q60" s="4139">
        <f t="shared" si="2"/>
        <v>0</v>
      </c>
      <c r="R60" s="5488">
        <f t="shared" si="2"/>
        <v>0</v>
      </c>
      <c r="S60" s="5489">
        <f t="shared" si="2"/>
        <v>0</v>
      </c>
      <c r="T60" s="4130"/>
      <c r="U60" s="305"/>
      <c r="V60" s="1856"/>
      <c r="W60" s="4130"/>
      <c r="X60" s="1856"/>
      <c r="Y60" s="701"/>
      <c r="Z60" s="1856"/>
      <c r="AA60" s="5403"/>
      <c r="AB60" s="1858"/>
      <c r="AC60" s="4130"/>
      <c r="AD60" s="305"/>
      <c r="AE60" s="1856"/>
      <c r="AF60" s="5490"/>
      <c r="AG60" s="5491"/>
      <c r="AH60" s="702"/>
      <c r="AI60" s="5491"/>
      <c r="AJ60" s="5492"/>
      <c r="AK60" s="5491"/>
      <c r="AL60" s="326"/>
      <c r="AM60" s="326"/>
      <c r="AN60" s="326"/>
      <c r="AO60" s="326"/>
    </row>
    <row r="61" spans="1:41" x14ac:dyDescent="0.2">
      <c r="A61" s="426" t="s">
        <v>2000</v>
      </c>
      <c r="B61" s="5403"/>
      <c r="C61" s="1856"/>
      <c r="D61" s="5403"/>
      <c r="E61" s="1856"/>
      <c r="F61" s="5403"/>
      <c r="G61" s="1856"/>
      <c r="H61" s="5403"/>
      <c r="I61" s="1856"/>
      <c r="J61" s="5403"/>
      <c r="K61" s="1856"/>
      <c r="L61" s="5403"/>
      <c r="M61" s="1856"/>
      <c r="N61" s="700">
        <f t="shared" si="2"/>
        <v>0</v>
      </c>
      <c r="O61" s="4139">
        <f t="shared" si="2"/>
        <v>0</v>
      </c>
      <c r="P61" s="700">
        <f t="shared" si="2"/>
        <v>0</v>
      </c>
      <c r="Q61" s="4139">
        <f t="shared" si="2"/>
        <v>0</v>
      </c>
      <c r="R61" s="5488">
        <f t="shared" si="2"/>
        <v>0</v>
      </c>
      <c r="S61" s="5489">
        <f t="shared" si="2"/>
        <v>0</v>
      </c>
      <c r="T61" s="4130"/>
      <c r="U61" s="305"/>
      <c r="V61" s="1856"/>
      <c r="W61" s="4130"/>
      <c r="X61" s="1856"/>
      <c r="Y61" s="701"/>
      <c r="Z61" s="1856"/>
      <c r="AA61" s="5403"/>
      <c r="AB61" s="1858"/>
      <c r="AC61" s="4130"/>
      <c r="AD61" s="305"/>
      <c r="AE61" s="1856"/>
      <c r="AF61" s="5490"/>
      <c r="AG61" s="5491"/>
      <c r="AH61" s="702"/>
      <c r="AI61" s="5491"/>
      <c r="AJ61" s="5492"/>
      <c r="AK61" s="5491"/>
      <c r="AL61" s="326"/>
      <c r="AM61" s="326"/>
      <c r="AN61" s="326"/>
      <c r="AO61" s="326"/>
    </row>
    <row r="62" spans="1:41" x14ac:dyDescent="0.2">
      <c r="A62" s="1593" t="s">
        <v>2001</v>
      </c>
      <c r="B62" s="5403"/>
      <c r="C62" s="1856"/>
      <c r="D62" s="5403"/>
      <c r="E62" s="1856"/>
      <c r="F62" s="5403"/>
      <c r="G62" s="1856"/>
      <c r="H62" s="5403"/>
      <c r="I62" s="1856"/>
      <c r="J62" s="5403"/>
      <c r="K62" s="1856"/>
      <c r="L62" s="5403"/>
      <c r="M62" s="1856"/>
      <c r="N62" s="700">
        <f t="shared" si="2"/>
        <v>0</v>
      </c>
      <c r="O62" s="4139">
        <f t="shared" si="2"/>
        <v>0</v>
      </c>
      <c r="P62" s="700">
        <f t="shared" si="2"/>
        <v>0</v>
      </c>
      <c r="Q62" s="4139">
        <f t="shared" si="2"/>
        <v>0</v>
      </c>
      <c r="R62" s="5488">
        <f t="shared" si="2"/>
        <v>0</v>
      </c>
      <c r="S62" s="5489">
        <f t="shared" si="2"/>
        <v>0</v>
      </c>
      <c r="T62" s="4130"/>
      <c r="U62" s="305"/>
      <c r="V62" s="1856"/>
      <c r="W62" s="4130"/>
      <c r="X62" s="1856"/>
      <c r="Y62" s="701"/>
      <c r="Z62" s="1856"/>
      <c r="AA62" s="5403"/>
      <c r="AB62" s="1858"/>
      <c r="AC62" s="4130"/>
      <c r="AD62" s="305"/>
      <c r="AE62" s="1856"/>
      <c r="AF62" s="5490"/>
      <c r="AG62" s="5491"/>
      <c r="AH62" s="702"/>
      <c r="AI62" s="5491"/>
      <c r="AJ62" s="5492"/>
      <c r="AK62" s="5491"/>
      <c r="AL62" s="326"/>
      <c r="AM62" s="326"/>
      <c r="AN62" s="326"/>
      <c r="AO62" s="326"/>
    </row>
    <row r="63" spans="1:41" x14ac:dyDescent="0.2">
      <c r="A63" s="1593" t="s">
        <v>2002</v>
      </c>
      <c r="B63" s="5403"/>
      <c r="C63" s="1856"/>
      <c r="D63" s="5403"/>
      <c r="E63" s="1856"/>
      <c r="F63" s="5403"/>
      <c r="G63" s="1856"/>
      <c r="H63" s="5403"/>
      <c r="I63" s="1856"/>
      <c r="J63" s="5403"/>
      <c r="K63" s="1856"/>
      <c r="L63" s="5403"/>
      <c r="M63" s="1856"/>
      <c r="N63" s="700">
        <f t="shared" si="2"/>
        <v>0</v>
      </c>
      <c r="O63" s="4139">
        <f t="shared" si="2"/>
        <v>0</v>
      </c>
      <c r="P63" s="700">
        <f t="shared" si="2"/>
        <v>0</v>
      </c>
      <c r="Q63" s="4139">
        <f t="shared" si="2"/>
        <v>0</v>
      </c>
      <c r="R63" s="5488">
        <f t="shared" si="2"/>
        <v>0</v>
      </c>
      <c r="S63" s="5489">
        <f t="shared" si="2"/>
        <v>0</v>
      </c>
      <c r="T63" s="4130"/>
      <c r="U63" s="305"/>
      <c r="V63" s="1856"/>
      <c r="W63" s="4130"/>
      <c r="X63" s="1856"/>
      <c r="Y63" s="701"/>
      <c r="Z63" s="1856"/>
      <c r="AA63" s="5403"/>
      <c r="AB63" s="1858"/>
      <c r="AC63" s="4130"/>
      <c r="AD63" s="305"/>
      <c r="AE63" s="1856"/>
      <c r="AF63" s="5490"/>
      <c r="AG63" s="5491"/>
      <c r="AH63" s="702"/>
      <c r="AI63" s="5491"/>
      <c r="AJ63" s="5492"/>
      <c r="AK63" s="5491"/>
      <c r="AL63" s="326"/>
      <c r="AM63" s="326"/>
      <c r="AN63" s="326"/>
      <c r="AO63" s="326"/>
    </row>
    <row r="64" spans="1:41" x14ac:dyDescent="0.2">
      <c r="A64" s="1593" t="s">
        <v>2003</v>
      </c>
      <c r="B64" s="5403"/>
      <c r="C64" s="1856"/>
      <c r="D64" s="5403"/>
      <c r="E64" s="1856"/>
      <c r="F64" s="5403"/>
      <c r="G64" s="1856"/>
      <c r="H64" s="5403"/>
      <c r="I64" s="1856"/>
      <c r="J64" s="5403"/>
      <c r="K64" s="1856"/>
      <c r="L64" s="5403"/>
      <c r="M64" s="1856"/>
      <c r="N64" s="700">
        <f t="shared" si="2"/>
        <v>0</v>
      </c>
      <c r="O64" s="4139">
        <f t="shared" si="2"/>
        <v>0</v>
      </c>
      <c r="P64" s="700">
        <f t="shared" si="2"/>
        <v>0</v>
      </c>
      <c r="Q64" s="4139">
        <f t="shared" si="2"/>
        <v>0</v>
      </c>
      <c r="R64" s="5488">
        <f t="shared" si="2"/>
        <v>0</v>
      </c>
      <c r="S64" s="5489">
        <f t="shared" si="2"/>
        <v>0</v>
      </c>
      <c r="T64" s="4130"/>
      <c r="U64" s="305"/>
      <c r="V64" s="1856"/>
      <c r="W64" s="4130"/>
      <c r="X64" s="1856"/>
      <c r="Y64" s="701"/>
      <c r="Z64" s="1856"/>
      <c r="AA64" s="5403"/>
      <c r="AB64" s="1858"/>
      <c r="AC64" s="4130"/>
      <c r="AD64" s="305"/>
      <c r="AE64" s="1856"/>
      <c r="AF64" s="5490"/>
      <c r="AG64" s="5491"/>
      <c r="AH64" s="702"/>
      <c r="AI64" s="5491"/>
      <c r="AJ64" s="5492"/>
      <c r="AK64" s="5491"/>
      <c r="AL64" s="326"/>
      <c r="AM64" s="326"/>
      <c r="AN64" s="326"/>
      <c r="AO64" s="326"/>
    </row>
    <row r="65" spans="1:41" x14ac:dyDescent="0.2">
      <c r="A65" s="1672" t="s">
        <v>2004</v>
      </c>
      <c r="B65" s="5403"/>
      <c r="C65" s="1856"/>
      <c r="D65" s="5403"/>
      <c r="E65" s="1856"/>
      <c r="F65" s="5403"/>
      <c r="G65" s="1856"/>
      <c r="H65" s="5403"/>
      <c r="I65" s="1856"/>
      <c r="J65" s="5403"/>
      <c r="K65" s="1856"/>
      <c r="L65" s="5403"/>
      <c r="M65" s="1856"/>
      <c r="N65" s="700">
        <f t="shared" si="2"/>
        <v>0</v>
      </c>
      <c r="O65" s="4139">
        <f t="shared" si="2"/>
        <v>0</v>
      </c>
      <c r="P65" s="700">
        <f t="shared" si="2"/>
        <v>0</v>
      </c>
      <c r="Q65" s="4139">
        <f t="shared" si="2"/>
        <v>0</v>
      </c>
      <c r="R65" s="5488">
        <f t="shared" si="2"/>
        <v>0</v>
      </c>
      <c r="S65" s="5489">
        <f t="shared" si="2"/>
        <v>0</v>
      </c>
      <c r="T65" s="4130"/>
      <c r="U65" s="305"/>
      <c r="V65" s="1856"/>
      <c r="W65" s="4130"/>
      <c r="X65" s="1856"/>
      <c r="Y65" s="701"/>
      <c r="Z65" s="1856"/>
      <c r="AA65" s="5403"/>
      <c r="AB65" s="1858"/>
      <c r="AC65" s="4130"/>
      <c r="AD65" s="305"/>
      <c r="AE65" s="1856"/>
      <c r="AF65" s="5490"/>
      <c r="AG65" s="5491"/>
      <c r="AH65" s="702"/>
      <c r="AI65" s="5491"/>
      <c r="AJ65" s="5492"/>
      <c r="AK65" s="5491"/>
      <c r="AL65" s="326"/>
      <c r="AM65" s="326"/>
      <c r="AN65" s="326"/>
      <c r="AO65" s="326"/>
    </row>
    <row r="66" spans="1:41" x14ac:dyDescent="0.2">
      <c r="A66" s="1672" t="s">
        <v>2005</v>
      </c>
      <c r="B66" s="5403"/>
      <c r="C66" s="1856"/>
      <c r="D66" s="5403"/>
      <c r="E66" s="1856"/>
      <c r="F66" s="5403"/>
      <c r="G66" s="1856"/>
      <c r="H66" s="5403"/>
      <c r="I66" s="1856"/>
      <c r="J66" s="5403"/>
      <c r="K66" s="1856"/>
      <c r="L66" s="5403"/>
      <c r="M66" s="1856"/>
      <c r="N66" s="700">
        <f t="shared" si="2"/>
        <v>0</v>
      </c>
      <c r="O66" s="4139">
        <f t="shared" si="2"/>
        <v>0</v>
      </c>
      <c r="P66" s="700">
        <f t="shared" si="2"/>
        <v>0</v>
      </c>
      <c r="Q66" s="4139">
        <f t="shared" si="2"/>
        <v>0</v>
      </c>
      <c r="R66" s="5488">
        <f t="shared" si="2"/>
        <v>0</v>
      </c>
      <c r="S66" s="5489">
        <f t="shared" si="2"/>
        <v>0</v>
      </c>
      <c r="T66" s="4130"/>
      <c r="U66" s="305"/>
      <c r="V66" s="1856"/>
      <c r="W66" s="4130"/>
      <c r="X66" s="1856"/>
      <c r="Y66" s="701"/>
      <c r="Z66" s="1856"/>
      <c r="AA66" s="5403"/>
      <c r="AB66" s="1858"/>
      <c r="AC66" s="4130"/>
      <c r="AD66" s="305"/>
      <c r="AE66" s="1856"/>
      <c r="AF66" s="5490"/>
      <c r="AG66" s="5491"/>
      <c r="AH66" s="702"/>
      <c r="AI66" s="5491"/>
      <c r="AJ66" s="5492"/>
      <c r="AK66" s="5491"/>
      <c r="AL66" s="326"/>
      <c r="AM66" s="326"/>
      <c r="AN66" s="326"/>
      <c r="AO66" s="326"/>
    </row>
    <row r="67" spans="1:41" x14ac:dyDescent="0.2">
      <c r="A67" s="1672" t="s">
        <v>2006</v>
      </c>
      <c r="B67" s="5403"/>
      <c r="C67" s="1856"/>
      <c r="D67" s="5403"/>
      <c r="E67" s="1856"/>
      <c r="F67" s="5403"/>
      <c r="G67" s="1856"/>
      <c r="H67" s="5403"/>
      <c r="I67" s="1856"/>
      <c r="J67" s="5403"/>
      <c r="K67" s="1856"/>
      <c r="L67" s="5403"/>
      <c r="M67" s="1856"/>
      <c r="N67" s="700">
        <f t="shared" si="2"/>
        <v>0</v>
      </c>
      <c r="O67" s="4139">
        <f t="shared" si="2"/>
        <v>0</v>
      </c>
      <c r="P67" s="700">
        <f t="shared" si="2"/>
        <v>0</v>
      </c>
      <c r="Q67" s="4139">
        <f t="shared" si="2"/>
        <v>0</v>
      </c>
      <c r="R67" s="5488">
        <f t="shared" si="2"/>
        <v>0</v>
      </c>
      <c r="S67" s="5489">
        <f t="shared" si="2"/>
        <v>0</v>
      </c>
      <c r="T67" s="4130"/>
      <c r="U67" s="305"/>
      <c r="V67" s="1856"/>
      <c r="W67" s="4130"/>
      <c r="X67" s="1856"/>
      <c r="Y67" s="701"/>
      <c r="Z67" s="1856"/>
      <c r="AA67" s="5403"/>
      <c r="AB67" s="1858"/>
      <c r="AC67" s="4130"/>
      <c r="AD67" s="305"/>
      <c r="AE67" s="1856"/>
      <c r="AF67" s="5490"/>
      <c r="AG67" s="5491"/>
      <c r="AH67" s="702"/>
      <c r="AI67" s="5491"/>
      <c r="AJ67" s="5492"/>
      <c r="AK67" s="5491"/>
      <c r="AL67" s="326"/>
      <c r="AM67" s="326"/>
      <c r="AN67" s="326"/>
      <c r="AO67" s="326"/>
    </row>
    <row r="68" spans="1:41" x14ac:dyDescent="0.2">
      <c r="A68" s="1672" t="s">
        <v>2007</v>
      </c>
      <c r="B68" s="5403"/>
      <c r="C68" s="1856"/>
      <c r="D68" s="5403"/>
      <c r="E68" s="1856"/>
      <c r="F68" s="5403"/>
      <c r="G68" s="1856"/>
      <c r="H68" s="5403"/>
      <c r="I68" s="1856"/>
      <c r="J68" s="5403"/>
      <c r="K68" s="1856"/>
      <c r="L68" s="5403"/>
      <c r="M68" s="1856"/>
      <c r="N68" s="700">
        <f t="shared" si="2"/>
        <v>0</v>
      </c>
      <c r="O68" s="4139">
        <f t="shared" si="2"/>
        <v>0</v>
      </c>
      <c r="P68" s="700">
        <f t="shared" si="2"/>
        <v>0</v>
      </c>
      <c r="Q68" s="4139">
        <f t="shared" si="2"/>
        <v>0</v>
      </c>
      <c r="R68" s="5488">
        <f t="shared" si="2"/>
        <v>0</v>
      </c>
      <c r="S68" s="5489">
        <f t="shared" si="2"/>
        <v>0</v>
      </c>
      <c r="T68" s="4130"/>
      <c r="U68" s="305"/>
      <c r="V68" s="1856"/>
      <c r="W68" s="4130"/>
      <c r="X68" s="1856"/>
      <c r="Y68" s="701"/>
      <c r="Z68" s="1856"/>
      <c r="AA68" s="5403"/>
      <c r="AB68" s="1858"/>
      <c r="AC68" s="4130"/>
      <c r="AD68" s="305"/>
      <c r="AE68" s="1856"/>
      <c r="AF68" s="5490"/>
      <c r="AG68" s="5491"/>
      <c r="AH68" s="702"/>
      <c r="AI68" s="5491"/>
      <c r="AJ68" s="5492"/>
      <c r="AK68" s="5491"/>
      <c r="AL68" s="326"/>
      <c r="AM68" s="326"/>
      <c r="AN68" s="326"/>
      <c r="AO68" s="326"/>
    </row>
    <row r="69" spans="1:41" x14ac:dyDescent="0.2">
      <c r="A69" s="1672" t="s">
        <v>2008</v>
      </c>
      <c r="B69" s="5403"/>
      <c r="C69" s="1856"/>
      <c r="D69" s="5403"/>
      <c r="E69" s="1856"/>
      <c r="F69" s="5403"/>
      <c r="G69" s="1856"/>
      <c r="H69" s="5403"/>
      <c r="I69" s="1856"/>
      <c r="J69" s="5403"/>
      <c r="K69" s="1856"/>
      <c r="L69" s="5403"/>
      <c r="M69" s="1856"/>
      <c r="N69" s="700">
        <f t="shared" si="2"/>
        <v>0</v>
      </c>
      <c r="O69" s="4139">
        <f t="shared" si="2"/>
        <v>0</v>
      </c>
      <c r="P69" s="700">
        <f t="shared" si="2"/>
        <v>0</v>
      </c>
      <c r="Q69" s="4139">
        <f t="shared" si="2"/>
        <v>0</v>
      </c>
      <c r="R69" s="5488">
        <f t="shared" si="2"/>
        <v>0</v>
      </c>
      <c r="S69" s="5489">
        <f t="shared" si="2"/>
        <v>0</v>
      </c>
      <c r="T69" s="4130"/>
      <c r="U69" s="305"/>
      <c r="V69" s="1856"/>
      <c r="W69" s="4130"/>
      <c r="X69" s="1856"/>
      <c r="Y69" s="701"/>
      <c r="Z69" s="1856"/>
      <c r="AA69" s="5403"/>
      <c r="AB69" s="1858"/>
      <c r="AC69" s="4130"/>
      <c r="AD69" s="305"/>
      <c r="AE69" s="1856"/>
      <c r="AF69" s="5490"/>
      <c r="AG69" s="5491"/>
      <c r="AH69" s="702"/>
      <c r="AI69" s="5491"/>
      <c r="AJ69" s="5492"/>
      <c r="AK69" s="5491"/>
      <c r="AL69" s="326"/>
      <c r="AM69" s="326"/>
      <c r="AN69" s="326"/>
      <c r="AO69" s="326"/>
    </row>
    <row r="70" spans="1:41" x14ac:dyDescent="0.2">
      <c r="A70" s="1672" t="s">
        <v>2009</v>
      </c>
      <c r="B70" s="5403"/>
      <c r="C70" s="1856"/>
      <c r="D70" s="5403"/>
      <c r="E70" s="1856"/>
      <c r="F70" s="5403"/>
      <c r="G70" s="1856"/>
      <c r="H70" s="5403"/>
      <c r="I70" s="1856"/>
      <c r="J70" s="5403"/>
      <c r="K70" s="1856"/>
      <c r="L70" s="5403"/>
      <c r="M70" s="1856"/>
      <c r="N70" s="700">
        <f t="shared" si="2"/>
        <v>0</v>
      </c>
      <c r="O70" s="4139">
        <f t="shared" si="2"/>
        <v>0</v>
      </c>
      <c r="P70" s="700">
        <f t="shared" si="2"/>
        <v>0</v>
      </c>
      <c r="Q70" s="4139">
        <f t="shared" si="2"/>
        <v>0</v>
      </c>
      <c r="R70" s="5488">
        <f t="shared" si="2"/>
        <v>0</v>
      </c>
      <c r="S70" s="5489">
        <f t="shared" si="2"/>
        <v>0</v>
      </c>
      <c r="T70" s="4130"/>
      <c r="U70" s="305"/>
      <c r="V70" s="1856"/>
      <c r="W70" s="4130"/>
      <c r="X70" s="1856"/>
      <c r="Y70" s="701"/>
      <c r="Z70" s="1856"/>
      <c r="AA70" s="5403"/>
      <c r="AB70" s="1858"/>
      <c r="AC70" s="4130"/>
      <c r="AD70" s="305"/>
      <c r="AE70" s="1856"/>
      <c r="AF70" s="5490"/>
      <c r="AG70" s="5491"/>
      <c r="AH70" s="702"/>
      <c r="AI70" s="5491"/>
      <c r="AJ70" s="5492"/>
      <c r="AK70" s="5491"/>
      <c r="AL70" s="326"/>
      <c r="AM70" s="326"/>
      <c r="AN70" s="326"/>
      <c r="AO70" s="326"/>
    </row>
    <row r="71" spans="1:41" x14ac:dyDescent="0.2">
      <c r="A71" s="1672" t="s">
        <v>2010</v>
      </c>
      <c r="B71" s="5403"/>
      <c r="C71" s="1856"/>
      <c r="D71" s="5403"/>
      <c r="E71" s="1856"/>
      <c r="F71" s="5403"/>
      <c r="G71" s="1856"/>
      <c r="H71" s="5403"/>
      <c r="I71" s="1856"/>
      <c r="J71" s="5403"/>
      <c r="K71" s="1856"/>
      <c r="L71" s="5403"/>
      <c r="M71" s="1856"/>
      <c r="N71" s="700">
        <f t="shared" si="2"/>
        <v>0</v>
      </c>
      <c r="O71" s="4139">
        <f t="shared" si="2"/>
        <v>0</v>
      </c>
      <c r="P71" s="700">
        <f t="shared" si="2"/>
        <v>0</v>
      </c>
      <c r="Q71" s="4139">
        <f t="shared" si="2"/>
        <v>0</v>
      </c>
      <c r="R71" s="5488">
        <f t="shared" si="2"/>
        <v>0</v>
      </c>
      <c r="S71" s="5489">
        <f t="shared" si="2"/>
        <v>0</v>
      </c>
      <c r="T71" s="4130"/>
      <c r="U71" s="305"/>
      <c r="V71" s="1856"/>
      <c r="W71" s="4130"/>
      <c r="X71" s="1856"/>
      <c r="Y71" s="701"/>
      <c r="Z71" s="1856"/>
      <c r="AA71" s="5403"/>
      <c r="AB71" s="1858"/>
      <c r="AC71" s="4130"/>
      <c r="AD71" s="305"/>
      <c r="AE71" s="1856"/>
      <c r="AF71" s="5490"/>
      <c r="AG71" s="5491"/>
      <c r="AH71" s="702"/>
      <c r="AI71" s="5491"/>
      <c r="AJ71" s="5492"/>
      <c r="AK71" s="5491"/>
      <c r="AL71" s="326"/>
      <c r="AM71" s="326"/>
      <c r="AN71" s="326"/>
      <c r="AO71" s="326"/>
    </row>
    <row r="72" spans="1:41" x14ac:dyDescent="0.2">
      <c r="A72" s="1672" t="s">
        <v>2011</v>
      </c>
      <c r="B72" s="5403"/>
      <c r="C72" s="1856"/>
      <c r="D72" s="5403"/>
      <c r="E72" s="1856"/>
      <c r="F72" s="5403"/>
      <c r="G72" s="1856"/>
      <c r="H72" s="5403"/>
      <c r="I72" s="1856"/>
      <c r="J72" s="5403"/>
      <c r="K72" s="1856"/>
      <c r="L72" s="5403"/>
      <c r="M72" s="1856"/>
      <c r="N72" s="700">
        <f t="shared" si="2"/>
        <v>0</v>
      </c>
      <c r="O72" s="4139">
        <f t="shared" si="2"/>
        <v>0</v>
      </c>
      <c r="P72" s="700">
        <f t="shared" si="2"/>
        <v>0</v>
      </c>
      <c r="Q72" s="4139">
        <f t="shared" si="2"/>
        <v>0</v>
      </c>
      <c r="R72" s="5488">
        <f t="shared" si="2"/>
        <v>0</v>
      </c>
      <c r="S72" s="5489">
        <f t="shared" si="2"/>
        <v>0</v>
      </c>
      <c r="T72" s="4130"/>
      <c r="U72" s="305"/>
      <c r="V72" s="1856"/>
      <c r="W72" s="4130"/>
      <c r="X72" s="1856"/>
      <c r="Y72" s="701"/>
      <c r="Z72" s="1856"/>
      <c r="AA72" s="5403"/>
      <c r="AB72" s="1858"/>
      <c r="AC72" s="4130"/>
      <c r="AD72" s="305"/>
      <c r="AE72" s="1856"/>
      <c r="AF72" s="5490"/>
      <c r="AG72" s="5491"/>
      <c r="AH72" s="702"/>
      <c r="AI72" s="5491"/>
      <c r="AJ72" s="5492"/>
      <c r="AK72" s="5491"/>
      <c r="AL72" s="326"/>
      <c r="AM72" s="326"/>
      <c r="AN72" s="326"/>
      <c r="AO72" s="326"/>
    </row>
    <row r="73" spans="1:41" x14ac:dyDescent="0.2">
      <c r="A73" s="1672" t="s">
        <v>2012</v>
      </c>
      <c r="B73" s="5403"/>
      <c r="C73" s="1856"/>
      <c r="D73" s="5403"/>
      <c r="E73" s="1856"/>
      <c r="F73" s="5403"/>
      <c r="G73" s="1856"/>
      <c r="H73" s="5403"/>
      <c r="I73" s="1856"/>
      <c r="J73" s="5403"/>
      <c r="K73" s="1856"/>
      <c r="L73" s="5403"/>
      <c r="M73" s="1856"/>
      <c r="N73" s="700">
        <f t="shared" si="2"/>
        <v>0</v>
      </c>
      <c r="O73" s="4139">
        <f t="shared" si="2"/>
        <v>0</v>
      </c>
      <c r="P73" s="700">
        <f t="shared" si="2"/>
        <v>0</v>
      </c>
      <c r="Q73" s="4139">
        <f t="shared" si="2"/>
        <v>0</v>
      </c>
      <c r="R73" s="5488">
        <f t="shared" si="2"/>
        <v>0</v>
      </c>
      <c r="S73" s="5489">
        <f t="shared" si="2"/>
        <v>0</v>
      </c>
      <c r="T73" s="4130"/>
      <c r="U73" s="305"/>
      <c r="V73" s="1856"/>
      <c r="W73" s="4130"/>
      <c r="X73" s="1856"/>
      <c r="Y73" s="701"/>
      <c r="Z73" s="1856"/>
      <c r="AA73" s="5403"/>
      <c r="AB73" s="1858"/>
      <c r="AC73" s="4130"/>
      <c r="AD73" s="305"/>
      <c r="AE73" s="1856"/>
      <c r="AF73" s="5490"/>
      <c r="AG73" s="5491"/>
      <c r="AH73" s="702"/>
      <c r="AI73" s="5491"/>
      <c r="AJ73" s="5492"/>
      <c r="AK73" s="5491"/>
      <c r="AL73" s="326"/>
      <c r="AM73" s="326"/>
      <c r="AN73" s="326"/>
      <c r="AO73" s="326"/>
    </row>
    <row r="74" spans="1:41" x14ac:dyDescent="0.2">
      <c r="A74" s="1672" t="s">
        <v>2013</v>
      </c>
      <c r="B74" s="5403"/>
      <c r="C74" s="1856"/>
      <c r="D74" s="5403"/>
      <c r="E74" s="1856"/>
      <c r="F74" s="5403"/>
      <c r="G74" s="1856"/>
      <c r="H74" s="5403"/>
      <c r="I74" s="1856"/>
      <c r="J74" s="5403"/>
      <c r="K74" s="1856"/>
      <c r="L74" s="5403"/>
      <c r="M74" s="1856"/>
      <c r="N74" s="700">
        <f t="shared" si="2"/>
        <v>0</v>
      </c>
      <c r="O74" s="4139">
        <f t="shared" si="2"/>
        <v>0</v>
      </c>
      <c r="P74" s="700">
        <f t="shared" si="2"/>
        <v>0</v>
      </c>
      <c r="Q74" s="4139">
        <f t="shared" si="2"/>
        <v>0</v>
      </c>
      <c r="R74" s="5488">
        <f t="shared" si="2"/>
        <v>0</v>
      </c>
      <c r="S74" s="5489">
        <f t="shared" si="2"/>
        <v>0</v>
      </c>
      <c r="T74" s="4130"/>
      <c r="U74" s="305"/>
      <c r="V74" s="1856"/>
      <c r="W74" s="4130"/>
      <c r="X74" s="1856"/>
      <c r="Y74" s="701"/>
      <c r="Z74" s="1856"/>
      <c r="AA74" s="5403"/>
      <c r="AB74" s="1858"/>
      <c r="AC74" s="4130"/>
      <c r="AD74" s="305"/>
      <c r="AE74" s="1856"/>
      <c r="AF74" s="5490"/>
      <c r="AG74" s="5491"/>
      <c r="AH74" s="702"/>
      <c r="AI74" s="5491"/>
      <c r="AJ74" s="5492"/>
      <c r="AK74" s="5491"/>
      <c r="AL74" s="326"/>
      <c r="AM74" s="326"/>
      <c r="AN74" s="326"/>
      <c r="AO74" s="326"/>
    </row>
    <row r="75" spans="1:41" x14ac:dyDescent="0.2">
      <c r="A75" s="1602" t="s">
        <v>3647</v>
      </c>
      <c r="B75" s="1583"/>
      <c r="C75" s="1595"/>
      <c r="D75" s="1583"/>
      <c r="E75" s="1595"/>
      <c r="F75" s="1583"/>
      <c r="G75" s="1595"/>
      <c r="H75" s="1583"/>
      <c r="I75" s="1595"/>
      <c r="J75" s="1583"/>
      <c r="K75" s="1595"/>
      <c r="L75" s="1583"/>
      <c r="M75" s="1595"/>
      <c r="N75" s="3816">
        <f t="shared" si="2"/>
        <v>0</v>
      </c>
      <c r="O75" s="2702">
        <f t="shared" si="2"/>
        <v>0</v>
      </c>
      <c r="P75" s="3816">
        <f t="shared" si="2"/>
        <v>0</v>
      </c>
      <c r="Q75" s="2702">
        <f t="shared" si="2"/>
        <v>0</v>
      </c>
      <c r="R75" s="1791">
        <f t="shared" si="2"/>
        <v>0</v>
      </c>
      <c r="S75" s="5493">
        <f t="shared" si="2"/>
        <v>0</v>
      </c>
      <c r="T75" s="2894"/>
      <c r="U75" s="1594"/>
      <c r="V75" s="1595"/>
      <c r="W75" s="2894"/>
      <c r="X75" s="1595"/>
      <c r="Y75" s="1591"/>
      <c r="Z75" s="1595"/>
      <c r="AA75" s="1583"/>
      <c r="AB75" s="1679"/>
      <c r="AC75" s="2894"/>
      <c r="AD75" s="1594"/>
      <c r="AE75" s="1595"/>
      <c r="AF75" s="5494"/>
      <c r="AG75" s="5495"/>
      <c r="AH75" s="5496"/>
      <c r="AI75" s="5495"/>
      <c r="AJ75" s="5497"/>
      <c r="AK75" s="5495"/>
      <c r="AL75" s="326"/>
      <c r="AM75" s="326"/>
      <c r="AN75" s="326"/>
      <c r="AO75" s="326"/>
    </row>
    <row r="76" spans="1:41" x14ac:dyDescent="0.2">
      <c r="A76" s="426" t="s">
        <v>2015</v>
      </c>
      <c r="B76" s="1583"/>
      <c r="C76" s="1595"/>
      <c r="D76" s="1583"/>
      <c r="E76" s="1595"/>
      <c r="F76" s="1583"/>
      <c r="G76" s="1595"/>
      <c r="H76" s="1583"/>
      <c r="I76" s="1595"/>
      <c r="J76" s="1583"/>
      <c r="K76" s="1595"/>
      <c r="L76" s="1583"/>
      <c r="M76" s="1595"/>
      <c r="N76" s="3816">
        <f t="shared" si="2"/>
        <v>0</v>
      </c>
      <c r="O76" s="2702">
        <f t="shared" si="2"/>
        <v>0</v>
      </c>
      <c r="P76" s="3816">
        <f t="shared" si="2"/>
        <v>0</v>
      </c>
      <c r="Q76" s="2702">
        <f t="shared" si="2"/>
        <v>0</v>
      </c>
      <c r="R76" s="1791">
        <f>SUM(F76+L76)</f>
        <v>0</v>
      </c>
      <c r="S76" s="5493">
        <f>SUM(G76+M76)</f>
        <v>0</v>
      </c>
      <c r="T76" s="2894"/>
      <c r="U76" s="1594"/>
      <c r="V76" s="1595"/>
      <c r="W76" s="2894"/>
      <c r="X76" s="1595"/>
      <c r="Y76" s="1591"/>
      <c r="Z76" s="1595"/>
      <c r="AA76" s="1583"/>
      <c r="AB76" s="1679"/>
      <c r="AC76" s="2894"/>
      <c r="AD76" s="1594"/>
      <c r="AE76" s="1595"/>
      <c r="AF76" s="5494"/>
      <c r="AG76" s="5495"/>
      <c r="AH76" s="5496"/>
      <c r="AI76" s="5495"/>
      <c r="AJ76" s="5497"/>
      <c r="AK76" s="5495"/>
      <c r="AL76" s="326"/>
      <c r="AM76" s="326"/>
      <c r="AN76" s="326"/>
      <c r="AO76" s="326"/>
    </row>
    <row r="77" spans="1:41" x14ac:dyDescent="0.2">
      <c r="A77" s="1606" t="s">
        <v>2016</v>
      </c>
      <c r="B77" s="1596"/>
      <c r="C77" s="1597"/>
      <c r="D77" s="1596"/>
      <c r="E77" s="1597"/>
      <c r="F77" s="1596"/>
      <c r="G77" s="1597"/>
      <c r="H77" s="1596"/>
      <c r="I77" s="1597"/>
      <c r="J77" s="1596"/>
      <c r="K77" s="1597"/>
      <c r="L77" s="1596"/>
      <c r="M77" s="1597"/>
      <c r="N77" s="3089">
        <f>SUM(B77+H77)</f>
        <v>0</v>
      </c>
      <c r="O77" s="3827">
        <f>SUM(C77+I77)</f>
        <v>0</v>
      </c>
      <c r="P77" s="3089">
        <f>SUM(D77+J77)</f>
        <v>0</v>
      </c>
      <c r="Q77" s="3827">
        <f>SUM(E77+K77)</f>
        <v>0</v>
      </c>
      <c r="R77" s="1793">
        <f>SUM(F77+L77)</f>
        <v>0</v>
      </c>
      <c r="S77" s="5498">
        <f>SUM(G77+M77)</f>
        <v>0</v>
      </c>
      <c r="T77" s="2879"/>
      <c r="U77" s="1978"/>
      <c r="V77" s="1597"/>
      <c r="W77" s="2879"/>
      <c r="X77" s="1597"/>
      <c r="Y77" s="1907"/>
      <c r="Z77" s="1597"/>
      <c r="AA77" s="1596"/>
      <c r="AB77" s="1710"/>
      <c r="AC77" s="2879"/>
      <c r="AD77" s="1978"/>
      <c r="AE77" s="1597"/>
      <c r="AF77" s="5499"/>
      <c r="AG77" s="5500"/>
      <c r="AH77" s="5501"/>
      <c r="AI77" s="5500"/>
      <c r="AJ77" s="5502"/>
      <c r="AK77" s="5500"/>
      <c r="AL77" s="326"/>
      <c r="AM77" s="326"/>
      <c r="AN77" s="326"/>
      <c r="AO77" s="326"/>
    </row>
    <row r="78" spans="1:41" ht="32.1" customHeight="1" x14ac:dyDescent="0.2">
      <c r="A78" s="703" t="s">
        <v>3648</v>
      </c>
      <c r="B78" s="704"/>
      <c r="C78" s="704"/>
      <c r="D78" s="277"/>
      <c r="E78" s="277"/>
      <c r="F78" s="277"/>
      <c r="G78" s="277"/>
      <c r="H78" s="251"/>
      <c r="I78" s="251"/>
      <c r="J78" s="251"/>
      <c r="K78" s="343"/>
      <c r="L78" s="343"/>
      <c r="M78" s="343"/>
      <c r="N78" s="251"/>
      <c r="O78" s="343"/>
      <c r="P78" s="343"/>
      <c r="Q78" s="343"/>
      <c r="R78" s="342"/>
      <c r="S78" s="342"/>
      <c r="T78" s="342"/>
      <c r="U78" s="342"/>
      <c r="V78" s="342"/>
      <c r="W78" s="342"/>
      <c r="X78" s="342"/>
      <c r="Y78" s="342"/>
      <c r="Z78" s="342"/>
      <c r="AA78" s="342"/>
      <c r="AB78" s="342"/>
      <c r="AC78" s="342"/>
      <c r="AD78" s="342"/>
      <c r="AE78" s="342"/>
      <c r="AF78" s="342"/>
      <c r="AG78" s="342"/>
    </row>
    <row r="79" spans="1:41" ht="47.25" customHeight="1" x14ac:dyDescent="0.2">
      <c r="A79" s="8121" t="s">
        <v>3649</v>
      </c>
      <c r="B79" s="8078" t="s">
        <v>3650</v>
      </c>
      <c r="C79" s="8097"/>
      <c r="D79" s="8097"/>
      <c r="E79" s="8097"/>
      <c r="F79" s="8097"/>
      <c r="G79" s="8079"/>
      <c r="H79" s="8080" t="s">
        <v>3639</v>
      </c>
      <c r="I79" s="8082"/>
      <c r="J79" s="8105"/>
      <c r="K79" s="8096" t="s">
        <v>3651</v>
      </c>
      <c r="L79" s="8097"/>
      <c r="M79" s="8097"/>
      <c r="N79" s="8097"/>
      <c r="O79" s="8097"/>
      <c r="P79" s="8098"/>
    </row>
    <row r="80" spans="1:41" ht="14.25" customHeight="1" x14ac:dyDescent="0.2">
      <c r="A80" s="7048"/>
      <c r="B80" s="8082" t="s">
        <v>3642</v>
      </c>
      <c r="C80" s="8081"/>
      <c r="D80" s="8083" t="s">
        <v>18</v>
      </c>
      <c r="E80" s="8081"/>
      <c r="F80" s="8083" t="s">
        <v>3643</v>
      </c>
      <c r="G80" s="8105"/>
      <c r="H80" s="5503" t="s">
        <v>3652</v>
      </c>
      <c r="I80" s="8078" t="s">
        <v>2440</v>
      </c>
      <c r="J80" s="8079"/>
      <c r="K80" s="8082" t="s">
        <v>3642</v>
      </c>
      <c r="L80" s="8081"/>
      <c r="M80" s="8083" t="s">
        <v>18</v>
      </c>
      <c r="N80" s="8081"/>
      <c r="O80" s="8083" t="s">
        <v>3643</v>
      </c>
      <c r="P80" s="8081"/>
    </row>
    <row r="81" spans="1:37" ht="24" customHeight="1" x14ac:dyDescent="0.2">
      <c r="A81" s="8036"/>
      <c r="B81" s="5474" t="s">
        <v>599</v>
      </c>
      <c r="C81" s="4836" t="s">
        <v>54</v>
      </c>
      <c r="D81" s="5475" t="s">
        <v>53</v>
      </c>
      <c r="E81" s="4836" t="s">
        <v>54</v>
      </c>
      <c r="F81" s="5474" t="s">
        <v>53</v>
      </c>
      <c r="G81" s="5476" t="s">
        <v>54</v>
      </c>
      <c r="H81" s="5503" t="s">
        <v>3653</v>
      </c>
      <c r="I81" s="5504" t="s">
        <v>3645</v>
      </c>
      <c r="J81" s="5503" t="s">
        <v>3646</v>
      </c>
      <c r="K81" s="5478" t="s">
        <v>53</v>
      </c>
      <c r="L81" s="4836" t="s">
        <v>54</v>
      </c>
      <c r="M81" s="5474" t="s">
        <v>53</v>
      </c>
      <c r="N81" s="4836" t="s">
        <v>54</v>
      </c>
      <c r="O81" s="5475" t="s">
        <v>53</v>
      </c>
      <c r="P81" s="4836" t="s">
        <v>54</v>
      </c>
    </row>
    <row r="82" spans="1:37" x14ac:dyDescent="0.2">
      <c r="A82" s="5470" t="s">
        <v>3654</v>
      </c>
      <c r="B82" s="3808"/>
      <c r="C82" s="3809"/>
      <c r="D82" s="3808"/>
      <c r="E82" s="3809"/>
      <c r="F82" s="3811"/>
      <c r="G82" s="3812"/>
      <c r="H82" s="3813"/>
      <c r="I82" s="3808"/>
      <c r="J82" s="3809"/>
      <c r="K82" s="4134"/>
      <c r="L82" s="3809"/>
      <c r="M82" s="3811"/>
      <c r="N82" s="3809"/>
      <c r="O82" s="3808"/>
      <c r="P82" s="3809"/>
    </row>
    <row r="83" spans="1:37" x14ac:dyDescent="0.2">
      <c r="A83" s="1612" t="s">
        <v>3655</v>
      </c>
      <c r="B83" s="1583"/>
      <c r="C83" s="1595"/>
      <c r="D83" s="1583"/>
      <c r="E83" s="1595"/>
      <c r="F83" s="1591"/>
      <c r="G83" s="1679"/>
      <c r="H83" s="1595"/>
      <c r="I83" s="1583"/>
      <c r="J83" s="1595"/>
      <c r="K83" s="2894"/>
      <c r="L83" s="1595"/>
      <c r="M83" s="1591"/>
      <c r="N83" s="1595"/>
      <c r="O83" s="1583"/>
      <c r="P83" s="1595"/>
    </row>
    <row r="84" spans="1:37" ht="18" customHeight="1" x14ac:dyDescent="0.2">
      <c r="A84" s="5505" t="s">
        <v>3468</v>
      </c>
      <c r="B84" s="4207"/>
      <c r="C84" s="4125"/>
      <c r="D84" s="4122"/>
      <c r="E84" s="4125"/>
      <c r="F84" s="4207"/>
      <c r="G84" s="4206"/>
      <c r="H84" s="4125"/>
      <c r="I84" s="4122"/>
      <c r="J84" s="4125"/>
      <c r="K84" s="4243"/>
      <c r="L84" s="4125"/>
      <c r="M84" s="4207"/>
      <c r="N84" s="4125"/>
      <c r="O84" s="4122"/>
      <c r="P84" s="4125"/>
    </row>
    <row r="85" spans="1:37" ht="32.1" customHeight="1" x14ac:dyDescent="0.2">
      <c r="A85" s="338" t="s">
        <v>3656</v>
      </c>
      <c r="B85" s="277"/>
      <c r="C85" s="277"/>
      <c r="D85" s="277"/>
      <c r="E85" s="277"/>
      <c r="F85" s="250"/>
      <c r="G85" s="277"/>
      <c r="H85" s="250"/>
      <c r="I85" s="250"/>
      <c r="J85" s="250"/>
      <c r="K85" s="342"/>
      <c r="L85" s="342"/>
      <c r="M85" s="342"/>
      <c r="N85" s="342"/>
      <c r="O85" s="342"/>
      <c r="P85" s="342"/>
      <c r="Q85" s="342"/>
      <c r="R85" s="342"/>
      <c r="S85" s="342"/>
      <c r="T85" s="342"/>
      <c r="U85" s="342"/>
      <c r="V85" s="342"/>
      <c r="W85" s="342"/>
      <c r="X85" s="342"/>
      <c r="Y85" s="342"/>
      <c r="Z85" s="342"/>
      <c r="AA85" s="342"/>
      <c r="AB85" s="342"/>
      <c r="AC85" s="342"/>
      <c r="AD85" s="342"/>
      <c r="AE85" s="342"/>
      <c r="AF85" s="342"/>
      <c r="AG85" s="342"/>
    </row>
    <row r="86" spans="1:37" ht="24" customHeight="1" x14ac:dyDescent="0.2">
      <c r="A86" s="8116" t="s">
        <v>3657</v>
      </c>
      <c r="B86" s="8078" t="s">
        <v>3658</v>
      </c>
      <c r="C86" s="8097"/>
      <c r="D86" s="8097"/>
      <c r="E86" s="8097"/>
      <c r="F86" s="8097"/>
      <c r="G86" s="8097"/>
      <c r="H86" s="8097"/>
      <c r="I86" s="8097"/>
      <c r="J86" s="8079"/>
      <c r="K86" s="8096" t="s">
        <v>3659</v>
      </c>
      <c r="L86" s="8097"/>
      <c r="M86" s="8097"/>
      <c r="N86" s="8097"/>
      <c r="O86" s="8097"/>
      <c r="P86" s="8097"/>
      <c r="Q86" s="8097"/>
      <c r="R86" s="8097"/>
      <c r="S86" s="8079"/>
      <c r="T86" s="8119" t="s">
        <v>3660</v>
      </c>
      <c r="U86" s="8120"/>
      <c r="V86" s="342"/>
      <c r="W86" s="342"/>
      <c r="X86" s="342"/>
      <c r="Y86" s="342"/>
      <c r="Z86" s="342"/>
      <c r="AA86" s="342"/>
      <c r="AB86" s="342"/>
      <c r="AC86" s="342"/>
      <c r="AD86" s="342"/>
      <c r="AE86" s="342"/>
      <c r="AF86" s="342"/>
      <c r="AG86" s="342"/>
      <c r="AH86" s="342"/>
      <c r="AI86" s="342"/>
      <c r="AJ86" s="342"/>
      <c r="AK86" s="342"/>
    </row>
    <row r="87" spans="1:37" ht="21" customHeight="1" x14ac:dyDescent="0.2">
      <c r="A87" s="8117"/>
      <c r="B87" s="8083" t="s">
        <v>3642</v>
      </c>
      <c r="C87" s="8081"/>
      <c r="D87" s="8083" t="s">
        <v>18</v>
      </c>
      <c r="E87" s="8081"/>
      <c r="F87" s="8082" t="s">
        <v>3643</v>
      </c>
      <c r="G87" s="8105"/>
      <c r="H87" s="8080" t="s">
        <v>3639</v>
      </c>
      <c r="I87" s="8082"/>
      <c r="J87" s="8105"/>
      <c r="K87" s="8080" t="s">
        <v>3642</v>
      </c>
      <c r="L87" s="8081"/>
      <c r="M87" s="8083" t="s">
        <v>18</v>
      </c>
      <c r="N87" s="8081"/>
      <c r="O87" s="8083" t="s">
        <v>3643</v>
      </c>
      <c r="P87" s="8105"/>
      <c r="Q87" s="8080" t="s">
        <v>3639</v>
      </c>
      <c r="R87" s="8082"/>
      <c r="S87" s="8105"/>
      <c r="T87" s="8119"/>
      <c r="U87" s="8120"/>
      <c r="V87" s="342"/>
      <c r="W87" s="342"/>
      <c r="X87" s="342"/>
      <c r="Y87" s="342"/>
      <c r="Z87" s="342"/>
      <c r="AA87" s="342"/>
      <c r="AB87" s="342"/>
      <c r="AC87" s="342"/>
      <c r="AD87" s="342"/>
      <c r="AE87" s="342"/>
      <c r="AF87" s="342"/>
      <c r="AG87" s="342"/>
      <c r="AH87" s="342"/>
      <c r="AI87" s="342"/>
      <c r="AJ87" s="342"/>
      <c r="AK87" s="342"/>
    </row>
    <row r="88" spans="1:37" ht="23.45" customHeight="1" x14ac:dyDescent="0.2">
      <c r="A88" s="8117"/>
      <c r="B88" s="8090" t="s">
        <v>53</v>
      </c>
      <c r="C88" s="8066" t="s">
        <v>54</v>
      </c>
      <c r="D88" s="8090" t="s">
        <v>53</v>
      </c>
      <c r="E88" s="8066" t="s">
        <v>54</v>
      </c>
      <c r="F88" s="8091" t="s">
        <v>53</v>
      </c>
      <c r="G88" s="8092" t="s">
        <v>54</v>
      </c>
      <c r="H88" s="8109" t="s">
        <v>3644</v>
      </c>
      <c r="I88" s="8110" t="s">
        <v>2440</v>
      </c>
      <c r="J88" s="8079"/>
      <c r="K88" s="8113" t="s">
        <v>53</v>
      </c>
      <c r="L88" s="8066" t="s">
        <v>54</v>
      </c>
      <c r="M88" s="8091" t="s">
        <v>53</v>
      </c>
      <c r="N88" s="8066" t="s">
        <v>54</v>
      </c>
      <c r="O88" s="8090" t="s">
        <v>53</v>
      </c>
      <c r="P88" s="8092" t="s">
        <v>54</v>
      </c>
      <c r="Q88" s="8109" t="s">
        <v>3644</v>
      </c>
      <c r="R88" s="8110" t="s">
        <v>2440</v>
      </c>
      <c r="S88" s="8079"/>
      <c r="T88" s="8111" t="s">
        <v>3661</v>
      </c>
      <c r="U88" s="8112" t="s">
        <v>3662</v>
      </c>
      <c r="V88" s="342"/>
      <c r="W88" s="342"/>
      <c r="X88" s="342"/>
      <c r="Y88" s="342"/>
      <c r="Z88" s="342"/>
      <c r="AA88" s="342"/>
      <c r="AB88" s="342"/>
      <c r="AC88" s="342"/>
      <c r="AD88" s="342"/>
      <c r="AE88" s="342"/>
      <c r="AF88" s="342"/>
      <c r="AG88" s="342"/>
      <c r="AH88" s="342"/>
      <c r="AI88" s="342"/>
      <c r="AJ88" s="342"/>
      <c r="AK88" s="342"/>
    </row>
    <row r="89" spans="1:37" ht="21" customHeight="1" x14ac:dyDescent="0.2">
      <c r="A89" s="8118"/>
      <c r="B89" s="8093"/>
      <c r="C89" s="7426"/>
      <c r="D89" s="8093"/>
      <c r="E89" s="7426"/>
      <c r="F89" s="8094"/>
      <c r="G89" s="8095"/>
      <c r="H89" s="7755"/>
      <c r="I89" s="5506" t="s">
        <v>3645</v>
      </c>
      <c r="J89" s="5507" t="s">
        <v>3646</v>
      </c>
      <c r="K89" s="8114"/>
      <c r="L89" s="7426"/>
      <c r="M89" s="8094"/>
      <c r="N89" s="7426"/>
      <c r="O89" s="8093"/>
      <c r="P89" s="8095"/>
      <c r="Q89" s="7755"/>
      <c r="R89" s="5506" t="s">
        <v>3645</v>
      </c>
      <c r="S89" s="5507" t="s">
        <v>3646</v>
      </c>
      <c r="T89" s="8111"/>
      <c r="U89" s="8112"/>
      <c r="V89" s="342"/>
      <c r="W89" s="342"/>
      <c r="X89" s="342"/>
      <c r="Y89" s="342"/>
      <c r="Z89" s="342"/>
      <c r="AA89" s="342"/>
      <c r="AB89" s="342"/>
      <c r="AC89" s="342"/>
      <c r="AD89" s="342"/>
      <c r="AE89" s="342"/>
      <c r="AF89" s="342"/>
      <c r="AG89" s="342"/>
      <c r="AH89" s="342"/>
      <c r="AI89" s="342"/>
      <c r="AJ89" s="342"/>
      <c r="AK89" s="342"/>
    </row>
    <row r="90" spans="1:37" ht="21" customHeight="1" x14ac:dyDescent="0.2">
      <c r="A90" s="5508" t="s">
        <v>3663</v>
      </c>
      <c r="B90" s="5509">
        <f>SUM(B91:B103)</f>
        <v>0</v>
      </c>
      <c r="C90" s="5510">
        <f t="shared" ref="C90:S90" si="3">SUM(C91:C103)</f>
        <v>0</v>
      </c>
      <c r="D90" s="5509">
        <f t="shared" si="3"/>
        <v>0</v>
      </c>
      <c r="E90" s="5510">
        <f t="shared" si="3"/>
        <v>0</v>
      </c>
      <c r="F90" s="5481">
        <f>SUM(F91:F103)</f>
        <v>0</v>
      </c>
      <c r="G90" s="5445">
        <f>SUM(G91:G103)</f>
        <v>0</v>
      </c>
      <c r="H90" s="5511">
        <f t="shared" si="3"/>
        <v>0</v>
      </c>
      <c r="I90" s="5396">
        <f t="shared" si="3"/>
        <v>0</v>
      </c>
      <c r="J90" s="5512">
        <f t="shared" si="3"/>
        <v>0</v>
      </c>
      <c r="K90" s="5511">
        <f>SUM(K91:K103)</f>
        <v>0</v>
      </c>
      <c r="L90" s="5513">
        <f>SUM(L91:L103)</f>
        <v>0</v>
      </c>
      <c r="M90" s="5514">
        <f t="shared" si="3"/>
        <v>0</v>
      </c>
      <c r="N90" s="5513">
        <f t="shared" si="3"/>
        <v>0</v>
      </c>
      <c r="O90" s="5481">
        <f t="shared" si="3"/>
        <v>0</v>
      </c>
      <c r="P90" s="5445">
        <f t="shared" si="3"/>
        <v>0</v>
      </c>
      <c r="Q90" s="5481">
        <f t="shared" si="3"/>
        <v>0</v>
      </c>
      <c r="R90" s="5481">
        <f t="shared" si="3"/>
        <v>0</v>
      </c>
      <c r="S90" s="5445">
        <f t="shared" si="3"/>
        <v>0</v>
      </c>
      <c r="T90" s="5515">
        <v>0</v>
      </c>
      <c r="U90" s="5516">
        <v>0</v>
      </c>
      <c r="V90" s="342"/>
      <c r="W90" s="342"/>
      <c r="X90" s="250"/>
      <c r="Y90" s="342"/>
      <c r="Z90" s="342"/>
      <c r="AA90" s="342"/>
      <c r="AB90" s="342"/>
      <c r="AC90" s="342"/>
      <c r="AD90" s="342"/>
      <c r="AE90" s="342"/>
      <c r="AF90" s="342"/>
      <c r="AG90" s="342"/>
      <c r="AH90" s="342"/>
      <c r="AI90" s="342"/>
      <c r="AJ90" s="342"/>
      <c r="AK90" s="342"/>
    </row>
    <row r="91" spans="1:37" ht="14.1" customHeight="1" x14ac:dyDescent="0.2">
      <c r="A91" s="1605" t="s">
        <v>3664</v>
      </c>
      <c r="B91" s="267"/>
      <c r="C91" s="840"/>
      <c r="D91" s="267"/>
      <c r="E91" s="840"/>
      <c r="F91" s="309"/>
      <c r="G91" s="272"/>
      <c r="H91" s="267"/>
      <c r="I91" s="298"/>
      <c r="J91" s="272"/>
      <c r="K91" s="308"/>
      <c r="L91" s="840"/>
      <c r="M91" s="309"/>
      <c r="N91" s="840"/>
      <c r="O91" s="267"/>
      <c r="P91" s="272"/>
      <c r="Q91" s="308"/>
      <c r="R91" s="5517"/>
      <c r="S91" s="263"/>
      <c r="T91" s="3813"/>
      <c r="U91" s="3814"/>
      <c r="V91" s="342"/>
      <c r="W91" s="342"/>
      <c r="X91" s="250"/>
      <c r="Y91" s="342"/>
      <c r="Z91" s="342"/>
      <c r="AA91" s="342"/>
      <c r="AB91" s="342"/>
      <c r="AC91" s="342"/>
      <c r="AD91" s="342"/>
      <c r="AE91" s="342"/>
      <c r="AF91" s="342"/>
      <c r="AG91" s="342"/>
      <c r="AH91" s="342"/>
      <c r="AI91" s="342"/>
      <c r="AJ91" s="342"/>
      <c r="AK91" s="342"/>
    </row>
    <row r="92" spans="1:37" ht="14.1" customHeight="1" x14ac:dyDescent="0.2">
      <c r="A92" s="1605" t="s">
        <v>3665</v>
      </c>
      <c r="B92" s="5403"/>
      <c r="C92" s="1856"/>
      <c r="D92" s="5403"/>
      <c r="E92" s="1856"/>
      <c r="F92" s="701"/>
      <c r="G92" s="1858"/>
      <c r="H92" s="5403"/>
      <c r="I92" s="305"/>
      <c r="J92" s="1858"/>
      <c r="K92" s="4130"/>
      <c r="L92" s="1856"/>
      <c r="M92" s="701"/>
      <c r="N92" s="1856"/>
      <c r="O92" s="5403"/>
      <c r="P92" s="1858"/>
      <c r="Q92" s="4130"/>
      <c r="R92" s="2281"/>
      <c r="S92" s="705"/>
      <c r="T92" s="1584"/>
      <c r="U92" s="1585"/>
      <c r="V92" s="342"/>
      <c r="W92" s="342"/>
      <c r="X92" s="250"/>
      <c r="Y92" s="342"/>
      <c r="Z92" s="342"/>
      <c r="AA92" s="342"/>
      <c r="AB92" s="342"/>
      <c r="AC92" s="342"/>
      <c r="AD92" s="342"/>
      <c r="AE92" s="342"/>
      <c r="AF92" s="342"/>
      <c r="AG92" s="342"/>
      <c r="AH92" s="342"/>
      <c r="AI92" s="342"/>
      <c r="AJ92" s="342"/>
      <c r="AK92" s="342"/>
    </row>
    <row r="93" spans="1:37" ht="14.1" customHeight="1" x14ac:dyDescent="0.2">
      <c r="A93" s="1605" t="s">
        <v>3666</v>
      </c>
      <c r="B93" s="5403"/>
      <c r="C93" s="1856"/>
      <c r="D93" s="5403"/>
      <c r="E93" s="1856"/>
      <c r="F93" s="701"/>
      <c r="G93" s="1858"/>
      <c r="H93" s="5403"/>
      <c r="I93" s="305"/>
      <c r="J93" s="1858"/>
      <c r="K93" s="4130"/>
      <c r="L93" s="1856"/>
      <c r="M93" s="701"/>
      <c r="N93" s="1856"/>
      <c r="O93" s="5403"/>
      <c r="P93" s="1858"/>
      <c r="Q93" s="4130"/>
      <c r="R93" s="2281"/>
      <c r="S93" s="705"/>
      <c r="T93" s="1584"/>
      <c r="U93" s="1585"/>
      <c r="V93" s="342"/>
      <c r="W93" s="342"/>
      <c r="X93" s="250"/>
      <c r="Y93" s="342"/>
      <c r="Z93" s="342"/>
      <c r="AA93" s="342"/>
      <c r="AB93" s="342"/>
      <c r="AC93" s="342"/>
      <c r="AD93" s="342"/>
      <c r="AE93" s="342"/>
      <c r="AF93" s="342"/>
      <c r="AG93" s="342"/>
      <c r="AH93" s="342"/>
      <c r="AI93" s="342"/>
      <c r="AJ93" s="342"/>
      <c r="AK93" s="342"/>
    </row>
    <row r="94" spans="1:37" ht="14.1" customHeight="1" x14ac:dyDescent="0.2">
      <c r="A94" s="1605" t="s">
        <v>3667</v>
      </c>
      <c r="B94" s="5403"/>
      <c r="C94" s="1856"/>
      <c r="D94" s="5403"/>
      <c r="E94" s="1856"/>
      <c r="F94" s="701"/>
      <c r="G94" s="1858"/>
      <c r="H94" s="5403"/>
      <c r="I94" s="305"/>
      <c r="J94" s="1858"/>
      <c r="K94" s="4130"/>
      <c r="L94" s="1856"/>
      <c r="M94" s="701"/>
      <c r="N94" s="1856"/>
      <c r="O94" s="5403"/>
      <c r="P94" s="1858"/>
      <c r="Q94" s="4130"/>
      <c r="R94" s="2281"/>
      <c r="S94" s="705"/>
      <c r="T94" s="1584"/>
      <c r="U94" s="1585"/>
      <c r="V94" s="342"/>
      <c r="W94" s="342"/>
      <c r="X94" s="250"/>
      <c r="Y94" s="342"/>
      <c r="Z94" s="342"/>
      <c r="AA94" s="342"/>
      <c r="AB94" s="342"/>
      <c r="AC94" s="342"/>
      <c r="AD94" s="342"/>
      <c r="AE94" s="342"/>
      <c r="AF94" s="342"/>
      <c r="AG94" s="342"/>
      <c r="AH94" s="342"/>
      <c r="AI94" s="342"/>
      <c r="AJ94" s="342"/>
      <c r="AK94" s="342"/>
    </row>
    <row r="95" spans="1:37" ht="14.1" customHeight="1" x14ac:dyDescent="0.2">
      <c r="A95" s="1605" t="s">
        <v>3668</v>
      </c>
      <c r="B95" s="5403"/>
      <c r="C95" s="1856"/>
      <c r="D95" s="5403"/>
      <c r="E95" s="1856"/>
      <c r="F95" s="701"/>
      <c r="G95" s="1858"/>
      <c r="H95" s="5403"/>
      <c r="I95" s="305"/>
      <c r="J95" s="1858"/>
      <c r="K95" s="4130"/>
      <c r="L95" s="1856"/>
      <c r="M95" s="701"/>
      <c r="N95" s="1856"/>
      <c r="O95" s="5403"/>
      <c r="P95" s="1858"/>
      <c r="Q95" s="4130"/>
      <c r="R95" s="2281"/>
      <c r="S95" s="705"/>
      <c r="T95" s="1584"/>
      <c r="U95" s="1585"/>
      <c r="V95" s="342"/>
      <c r="W95" s="342"/>
      <c r="X95" s="250"/>
      <c r="Y95" s="342"/>
      <c r="Z95" s="342"/>
      <c r="AA95" s="342"/>
      <c r="AB95" s="342"/>
      <c r="AC95" s="342"/>
      <c r="AD95" s="342"/>
      <c r="AE95" s="342"/>
      <c r="AF95" s="342"/>
      <c r="AG95" s="342"/>
      <c r="AH95" s="342"/>
      <c r="AI95" s="342"/>
      <c r="AJ95" s="342"/>
      <c r="AK95" s="342"/>
    </row>
    <row r="96" spans="1:37" ht="14.1" customHeight="1" x14ac:dyDescent="0.2">
      <c r="A96" s="1605" t="s">
        <v>3669</v>
      </c>
      <c r="B96" s="5403"/>
      <c r="C96" s="1856"/>
      <c r="D96" s="5403"/>
      <c r="E96" s="1856"/>
      <c r="F96" s="701"/>
      <c r="G96" s="1858"/>
      <c r="H96" s="5403"/>
      <c r="I96" s="305"/>
      <c r="J96" s="1858"/>
      <c r="K96" s="4130"/>
      <c r="L96" s="1856"/>
      <c r="M96" s="701"/>
      <c r="N96" s="1856"/>
      <c r="O96" s="5403"/>
      <c r="P96" s="1858"/>
      <c r="Q96" s="4130"/>
      <c r="R96" s="2281"/>
      <c r="S96" s="705"/>
      <c r="T96" s="1584"/>
      <c r="U96" s="1585"/>
      <c r="V96" s="342"/>
      <c r="W96" s="342"/>
      <c r="X96" s="250"/>
      <c r="Y96" s="342"/>
      <c r="Z96" s="342"/>
      <c r="AA96" s="342"/>
      <c r="AB96" s="342"/>
      <c r="AC96" s="342"/>
      <c r="AD96" s="342"/>
      <c r="AE96" s="342"/>
      <c r="AF96" s="342"/>
      <c r="AG96" s="342"/>
      <c r="AH96" s="342"/>
      <c r="AI96" s="342"/>
      <c r="AJ96" s="342"/>
      <c r="AK96" s="342"/>
    </row>
    <row r="97" spans="1:39" ht="14.1" customHeight="1" x14ac:dyDescent="0.2">
      <c r="A97" s="1605" t="s">
        <v>3670</v>
      </c>
      <c r="B97" s="5403"/>
      <c r="C97" s="1856"/>
      <c r="D97" s="5403"/>
      <c r="E97" s="1856"/>
      <c r="F97" s="701"/>
      <c r="G97" s="1858"/>
      <c r="H97" s="5403"/>
      <c r="I97" s="305"/>
      <c r="J97" s="1858"/>
      <c r="K97" s="4130"/>
      <c r="L97" s="1856"/>
      <c r="M97" s="701"/>
      <c r="N97" s="1856"/>
      <c r="O97" s="5403"/>
      <c r="P97" s="1858"/>
      <c r="Q97" s="4130"/>
      <c r="R97" s="2281"/>
      <c r="S97" s="705"/>
      <c r="T97" s="1584"/>
      <c r="U97" s="1585"/>
      <c r="V97" s="342"/>
      <c r="W97" s="342"/>
      <c r="X97" s="250"/>
      <c r="Y97" s="342"/>
      <c r="Z97" s="342"/>
      <c r="AA97" s="342"/>
      <c r="AB97" s="342"/>
      <c r="AC97" s="342"/>
      <c r="AD97" s="342"/>
      <c r="AE97" s="342"/>
      <c r="AF97" s="342"/>
      <c r="AG97" s="342"/>
      <c r="AH97" s="342"/>
      <c r="AI97" s="342"/>
      <c r="AJ97" s="342"/>
      <c r="AK97" s="342"/>
    </row>
    <row r="98" spans="1:39" ht="14.1" customHeight="1" x14ac:dyDescent="0.2">
      <c r="A98" s="1605" t="s">
        <v>3671</v>
      </c>
      <c r="B98" s="5403"/>
      <c r="C98" s="1856"/>
      <c r="D98" s="5403"/>
      <c r="E98" s="1856"/>
      <c r="F98" s="701"/>
      <c r="G98" s="1858"/>
      <c r="H98" s="5403"/>
      <c r="I98" s="305"/>
      <c r="J98" s="1858"/>
      <c r="K98" s="4130"/>
      <c r="L98" s="1856"/>
      <c r="M98" s="701"/>
      <c r="N98" s="1856"/>
      <c r="O98" s="5403"/>
      <c r="P98" s="1858"/>
      <c r="Q98" s="4130"/>
      <c r="R98" s="2281"/>
      <c r="S98" s="705"/>
      <c r="T98" s="1584"/>
      <c r="U98" s="1585"/>
      <c r="V98" s="342"/>
      <c r="W98" s="342"/>
      <c r="X98" s="250"/>
      <c r="Y98" s="342"/>
      <c r="Z98" s="342"/>
      <c r="AA98" s="342"/>
      <c r="AB98" s="342"/>
      <c r="AC98" s="342"/>
      <c r="AD98" s="342"/>
      <c r="AE98" s="342"/>
      <c r="AF98" s="342"/>
      <c r="AG98" s="342"/>
      <c r="AH98" s="342"/>
      <c r="AI98" s="342"/>
      <c r="AJ98" s="342"/>
      <c r="AK98" s="342"/>
    </row>
    <row r="99" spans="1:39" ht="14.1" customHeight="1" x14ac:dyDescent="0.2">
      <c r="A99" s="1605" t="s">
        <v>3672</v>
      </c>
      <c r="B99" s="5403"/>
      <c r="C99" s="1856"/>
      <c r="D99" s="5403"/>
      <c r="E99" s="1856"/>
      <c r="F99" s="701"/>
      <c r="G99" s="1858"/>
      <c r="H99" s="1583"/>
      <c r="I99" s="1594"/>
      <c r="J99" s="1679"/>
      <c r="K99" s="4130"/>
      <c r="L99" s="1856"/>
      <c r="M99" s="701"/>
      <c r="N99" s="1856"/>
      <c r="O99" s="5403"/>
      <c r="P99" s="1858"/>
      <c r="Q99" s="4130"/>
      <c r="R99" s="2281"/>
      <c r="S99" s="705"/>
      <c r="T99" s="1584"/>
      <c r="U99" s="1585"/>
      <c r="V99" s="342"/>
      <c r="W99" s="342"/>
      <c r="X99" s="250"/>
      <c r="Y99" s="342"/>
      <c r="Z99" s="342"/>
      <c r="AA99" s="342"/>
      <c r="AB99" s="342"/>
      <c r="AC99" s="342"/>
      <c r="AD99" s="342"/>
      <c r="AE99" s="342"/>
      <c r="AF99" s="342"/>
      <c r="AG99" s="342"/>
      <c r="AH99" s="342"/>
      <c r="AI99" s="342"/>
      <c r="AJ99" s="342"/>
      <c r="AK99" s="342"/>
    </row>
    <row r="100" spans="1:39" ht="14.1" customHeight="1" x14ac:dyDescent="0.2">
      <c r="A100" s="1605" t="s">
        <v>3673</v>
      </c>
      <c r="B100" s="1706"/>
      <c r="C100" s="1680"/>
      <c r="D100" s="1706"/>
      <c r="E100" s="1707"/>
      <c r="F100" s="3571"/>
      <c r="G100" s="1727"/>
      <c r="H100" s="5126"/>
      <c r="I100" s="2898"/>
      <c r="J100" s="2854"/>
      <c r="K100" s="4130"/>
      <c r="L100" s="1856"/>
      <c r="M100" s="701"/>
      <c r="N100" s="1856"/>
      <c r="O100" s="5403"/>
      <c r="P100" s="1858"/>
      <c r="Q100" s="4130"/>
      <c r="R100" s="2281"/>
      <c r="S100" s="705"/>
      <c r="T100" s="1584"/>
      <c r="U100" s="1585"/>
      <c r="V100" s="342"/>
      <c r="W100" s="342"/>
      <c r="X100" s="250"/>
      <c r="Y100" s="342"/>
      <c r="Z100" s="342"/>
      <c r="AA100" s="342"/>
      <c r="AB100" s="342"/>
      <c r="AC100" s="342"/>
      <c r="AD100" s="342"/>
      <c r="AE100" s="342"/>
      <c r="AF100" s="342"/>
      <c r="AG100" s="342"/>
      <c r="AH100" s="342"/>
      <c r="AI100" s="342"/>
      <c r="AJ100" s="342"/>
      <c r="AK100" s="342"/>
    </row>
    <row r="101" spans="1:39" ht="14.1" customHeight="1" x14ac:dyDescent="0.2">
      <c r="A101" s="5518" t="s">
        <v>3674</v>
      </c>
      <c r="B101" s="1632"/>
      <c r="C101" s="1638"/>
      <c r="D101" s="1632"/>
      <c r="E101" s="1636"/>
      <c r="F101" s="1633"/>
      <c r="G101" s="1732"/>
      <c r="H101" s="5105"/>
      <c r="I101" s="2900"/>
      <c r="J101" s="3407"/>
      <c r="K101" s="4130"/>
      <c r="L101" s="1856"/>
      <c r="M101" s="701"/>
      <c r="N101" s="1856"/>
      <c r="O101" s="5403"/>
      <c r="P101" s="1858"/>
      <c r="Q101" s="4130"/>
      <c r="R101" s="2281"/>
      <c r="S101" s="705"/>
      <c r="T101" s="1584"/>
      <c r="U101" s="1585"/>
      <c r="V101" s="342"/>
      <c r="W101" s="342"/>
      <c r="X101" s="250"/>
      <c r="Y101" s="342"/>
      <c r="Z101" s="342"/>
      <c r="AA101" s="342"/>
      <c r="AB101" s="342"/>
      <c r="AC101" s="342"/>
      <c r="AD101" s="342"/>
      <c r="AE101" s="342"/>
      <c r="AF101" s="342"/>
      <c r="AG101" s="342"/>
      <c r="AH101" s="342"/>
      <c r="AI101" s="342"/>
      <c r="AJ101" s="342"/>
      <c r="AK101" s="342"/>
    </row>
    <row r="102" spans="1:39" ht="14.1" customHeight="1" x14ac:dyDescent="0.2">
      <c r="A102" s="5518" t="s">
        <v>3675</v>
      </c>
      <c r="B102" s="5403"/>
      <c r="C102" s="1856"/>
      <c r="D102" s="5403"/>
      <c r="E102" s="1856"/>
      <c r="F102" s="701"/>
      <c r="G102" s="1858"/>
      <c r="H102" s="5403"/>
      <c r="I102" s="305"/>
      <c r="J102" s="1858"/>
      <c r="K102" s="4130"/>
      <c r="L102" s="1856"/>
      <c r="M102" s="701"/>
      <c r="N102" s="1856"/>
      <c r="O102" s="5403"/>
      <c r="P102" s="1858"/>
      <c r="Q102" s="4130"/>
      <c r="R102" s="2281"/>
      <c r="S102" s="705"/>
      <c r="T102" s="1584"/>
      <c r="U102" s="1585"/>
      <c r="V102" s="342"/>
      <c r="W102" s="342"/>
      <c r="X102" s="342"/>
      <c r="Y102" s="342"/>
      <c r="Z102" s="342"/>
      <c r="AA102" s="342"/>
      <c r="AB102" s="342"/>
      <c r="AC102" s="342"/>
      <c r="AD102" s="342"/>
      <c r="AE102" s="342"/>
      <c r="AF102" s="342"/>
      <c r="AG102" s="342"/>
      <c r="AH102" s="342"/>
      <c r="AI102" s="342"/>
    </row>
    <row r="103" spans="1:39" ht="14.1" customHeight="1" x14ac:dyDescent="0.2">
      <c r="A103" s="1605" t="s">
        <v>3676</v>
      </c>
      <c r="B103" s="1596"/>
      <c r="C103" s="1597"/>
      <c r="D103" s="1596"/>
      <c r="E103" s="1597"/>
      <c r="F103" s="1907"/>
      <c r="G103" s="1710"/>
      <c r="H103" s="1596"/>
      <c r="I103" s="1978"/>
      <c r="J103" s="1710"/>
      <c r="K103" s="2879"/>
      <c r="L103" s="1597"/>
      <c r="M103" s="1907"/>
      <c r="N103" s="1597"/>
      <c r="O103" s="1596"/>
      <c r="P103" s="1710"/>
      <c r="Q103" s="2879"/>
      <c r="R103" s="1634"/>
      <c r="S103" s="1637"/>
      <c r="T103" s="1640"/>
      <c r="U103" s="1598"/>
      <c r="V103" s="342"/>
      <c r="W103" s="342"/>
      <c r="X103" s="342"/>
      <c r="Y103" s="342"/>
      <c r="Z103" s="342"/>
      <c r="AA103" s="342"/>
      <c r="AB103" s="342"/>
      <c r="AC103" s="342"/>
      <c r="AD103" s="342"/>
      <c r="AE103" s="342"/>
      <c r="AF103" s="342"/>
      <c r="AG103" s="342"/>
      <c r="AH103" s="342"/>
      <c r="AI103" s="342"/>
    </row>
    <row r="104" spans="1:39" ht="22.5" customHeight="1" x14ac:dyDescent="0.25">
      <c r="A104" s="5519" t="s">
        <v>3677</v>
      </c>
      <c r="B104" s="342"/>
      <c r="C104" s="342"/>
      <c r="D104" s="342"/>
      <c r="E104" s="342"/>
      <c r="F104" s="342"/>
      <c r="G104" s="342"/>
      <c r="H104" s="342"/>
      <c r="I104" s="342"/>
      <c r="J104" s="342"/>
      <c r="K104" s="342"/>
      <c r="L104" s="342"/>
      <c r="M104" s="342"/>
      <c r="N104" s="342"/>
      <c r="O104" s="342"/>
      <c r="P104" s="342"/>
      <c r="Q104" s="342"/>
      <c r="R104" s="342"/>
      <c r="S104" s="342"/>
      <c r="T104" s="342"/>
      <c r="U104" s="342"/>
      <c r="V104"/>
      <c r="W104" s="342"/>
      <c r="X104" s="342"/>
      <c r="Y104" s="342"/>
      <c r="Z104" s="342"/>
      <c r="AA104" s="342"/>
      <c r="AB104" s="342"/>
      <c r="AC104" s="342"/>
      <c r="AD104" s="342"/>
      <c r="AE104" s="342"/>
      <c r="AF104" s="342"/>
      <c r="AG104" s="342"/>
    </row>
    <row r="105" spans="1:39" ht="36.6" customHeight="1" x14ac:dyDescent="0.2">
      <c r="A105" s="8106" t="s">
        <v>3678</v>
      </c>
      <c r="B105" s="8078" t="s">
        <v>3679</v>
      </c>
      <c r="C105" s="8097"/>
      <c r="D105" s="8097"/>
      <c r="E105" s="8097"/>
      <c r="F105" s="8097"/>
      <c r="G105" s="8098"/>
      <c r="H105" s="8078" t="s">
        <v>3680</v>
      </c>
      <c r="I105" s="8097"/>
      <c r="J105" s="8097"/>
      <c r="K105" s="8097"/>
      <c r="L105" s="8097"/>
      <c r="M105" s="8079"/>
      <c r="N105" s="8096" t="s">
        <v>3681</v>
      </c>
      <c r="O105" s="8097"/>
      <c r="P105" s="8097"/>
      <c r="Q105" s="8097"/>
      <c r="R105" s="8097"/>
      <c r="S105" s="8079"/>
      <c r="T105" s="8082" t="s">
        <v>3639</v>
      </c>
      <c r="U105" s="8082"/>
      <c r="V105" s="8105"/>
      <c r="W105" s="8096" t="s">
        <v>3682</v>
      </c>
      <c r="X105" s="8097"/>
      <c r="Y105" s="8097"/>
      <c r="Z105" s="8097"/>
      <c r="AA105" s="8097"/>
      <c r="AB105" s="8098"/>
      <c r="AC105" s="342"/>
      <c r="AD105" s="342"/>
      <c r="AE105" s="342"/>
      <c r="AF105" s="342"/>
      <c r="AG105" s="342"/>
      <c r="AH105" s="342"/>
      <c r="AI105" s="342"/>
      <c r="AJ105" s="342"/>
      <c r="AK105" s="342"/>
      <c r="AL105" s="342"/>
      <c r="AM105" s="342"/>
    </row>
    <row r="106" spans="1:39" ht="22.5" customHeight="1" x14ac:dyDescent="0.2">
      <c r="A106" s="8107"/>
      <c r="B106" s="8082" t="s">
        <v>3642</v>
      </c>
      <c r="C106" s="8081"/>
      <c r="D106" s="8083" t="s">
        <v>18</v>
      </c>
      <c r="E106" s="8081"/>
      <c r="F106" s="8083" t="s">
        <v>3643</v>
      </c>
      <c r="G106" s="8081"/>
      <c r="H106" s="8082" t="s">
        <v>3642</v>
      </c>
      <c r="I106" s="8081"/>
      <c r="J106" s="8083" t="s">
        <v>18</v>
      </c>
      <c r="K106" s="8081"/>
      <c r="L106" s="8083" t="s">
        <v>3643</v>
      </c>
      <c r="M106" s="8105"/>
      <c r="N106" s="8082" t="s">
        <v>3642</v>
      </c>
      <c r="O106" s="8081"/>
      <c r="P106" s="8083" t="s">
        <v>18</v>
      </c>
      <c r="Q106" s="8081"/>
      <c r="R106" s="8083" t="s">
        <v>3643</v>
      </c>
      <c r="S106" s="8105"/>
      <c r="T106" s="5504" t="s">
        <v>3644</v>
      </c>
      <c r="U106" s="8097" t="s">
        <v>2440</v>
      </c>
      <c r="V106" s="8079"/>
      <c r="W106" s="8082" t="s">
        <v>3642</v>
      </c>
      <c r="X106" s="8081"/>
      <c r="Y106" s="8083" t="s">
        <v>18</v>
      </c>
      <c r="Z106" s="8081"/>
      <c r="AA106" s="8083" t="s">
        <v>3643</v>
      </c>
      <c r="AB106" s="8081"/>
      <c r="AC106" s="342"/>
      <c r="AD106" s="342"/>
      <c r="AE106" s="342"/>
      <c r="AF106" s="342"/>
      <c r="AG106" s="342"/>
      <c r="AH106" s="342"/>
      <c r="AI106" s="342"/>
      <c r="AJ106" s="342"/>
      <c r="AK106" s="342"/>
      <c r="AL106" s="342"/>
      <c r="AM106" s="342"/>
    </row>
    <row r="107" spans="1:39" ht="22.5" customHeight="1" x14ac:dyDescent="0.2">
      <c r="A107" s="8108"/>
      <c r="B107" s="5474" t="s">
        <v>53</v>
      </c>
      <c r="C107" s="4836" t="s">
        <v>54</v>
      </c>
      <c r="D107" s="5475" t="s">
        <v>53</v>
      </c>
      <c r="E107" s="4836" t="s">
        <v>54</v>
      </c>
      <c r="F107" s="5475" t="s">
        <v>53</v>
      </c>
      <c r="G107" s="4836" t="s">
        <v>54</v>
      </c>
      <c r="H107" s="5475" t="s">
        <v>53</v>
      </c>
      <c r="I107" s="4836" t="s">
        <v>54</v>
      </c>
      <c r="J107" s="5475" t="s">
        <v>53</v>
      </c>
      <c r="K107" s="4836" t="s">
        <v>54</v>
      </c>
      <c r="L107" s="5475" t="s">
        <v>53</v>
      </c>
      <c r="M107" s="5476" t="s">
        <v>54</v>
      </c>
      <c r="N107" s="5478" t="s">
        <v>53</v>
      </c>
      <c r="O107" s="4836" t="s">
        <v>54</v>
      </c>
      <c r="P107" s="5474" t="s">
        <v>53</v>
      </c>
      <c r="Q107" s="4836" t="s">
        <v>54</v>
      </c>
      <c r="R107" s="5475" t="s">
        <v>53</v>
      </c>
      <c r="S107" s="5476" t="s">
        <v>54</v>
      </c>
      <c r="T107" s="5520" t="s">
        <v>3653</v>
      </c>
      <c r="U107" s="4104" t="s">
        <v>3645</v>
      </c>
      <c r="V107" s="5477" t="s">
        <v>3646</v>
      </c>
      <c r="W107" s="5478" t="s">
        <v>53</v>
      </c>
      <c r="X107" s="4836" t="s">
        <v>54</v>
      </c>
      <c r="Y107" s="5474" t="s">
        <v>53</v>
      </c>
      <c r="Z107" s="4836" t="s">
        <v>54</v>
      </c>
      <c r="AA107" s="5475" t="s">
        <v>53</v>
      </c>
      <c r="AB107" s="4836" t="s">
        <v>54</v>
      </c>
      <c r="AC107" s="342"/>
      <c r="AD107" s="342"/>
      <c r="AE107" s="342"/>
      <c r="AF107" s="342"/>
      <c r="AG107" s="342"/>
      <c r="AH107" s="342"/>
      <c r="AI107" s="342"/>
      <c r="AJ107" s="342"/>
      <c r="AK107" s="342"/>
      <c r="AL107" s="342"/>
      <c r="AM107" s="342"/>
    </row>
    <row r="108" spans="1:39" ht="14.45" customHeight="1" x14ac:dyDescent="0.2">
      <c r="A108" s="5479" t="s">
        <v>49</v>
      </c>
      <c r="B108" s="3089">
        <f>SUM(B109:B119)</f>
        <v>0</v>
      </c>
      <c r="C108" s="5510">
        <f t="shared" ref="C108:AB108" si="4">SUM(C109:C119)</f>
        <v>0</v>
      </c>
      <c r="D108" s="3089">
        <f t="shared" si="4"/>
        <v>0</v>
      </c>
      <c r="E108" s="5510">
        <f t="shared" si="4"/>
        <v>0</v>
      </c>
      <c r="F108" s="3089">
        <f t="shared" si="4"/>
        <v>0</v>
      </c>
      <c r="G108" s="5510">
        <f t="shared" si="4"/>
        <v>0</v>
      </c>
      <c r="H108" s="3089">
        <f t="shared" si="4"/>
        <v>0</v>
      </c>
      <c r="I108" s="5510">
        <f t="shared" si="4"/>
        <v>0</v>
      </c>
      <c r="J108" s="3089">
        <f t="shared" si="4"/>
        <v>0</v>
      </c>
      <c r="K108" s="5510">
        <f t="shared" si="4"/>
        <v>0</v>
      </c>
      <c r="L108" s="3089">
        <f t="shared" si="4"/>
        <v>0</v>
      </c>
      <c r="M108" s="3089">
        <f t="shared" si="4"/>
        <v>0</v>
      </c>
      <c r="N108" s="5140">
        <f t="shared" si="4"/>
        <v>0</v>
      </c>
      <c r="O108" s="5445">
        <f t="shared" si="4"/>
        <v>0</v>
      </c>
      <c r="P108" s="5140">
        <f t="shared" si="4"/>
        <v>0</v>
      </c>
      <c r="Q108" s="5445">
        <f t="shared" si="4"/>
        <v>0</v>
      </c>
      <c r="R108" s="5140">
        <f t="shared" si="4"/>
        <v>0</v>
      </c>
      <c r="S108" s="5445">
        <f t="shared" si="4"/>
        <v>0</v>
      </c>
      <c r="T108" s="5140">
        <f t="shared" si="4"/>
        <v>0</v>
      </c>
      <c r="U108" s="5521">
        <f t="shared" si="4"/>
        <v>0</v>
      </c>
      <c r="V108" s="5522">
        <f t="shared" si="4"/>
        <v>0</v>
      </c>
      <c r="W108" s="5482">
        <f t="shared" si="4"/>
        <v>0</v>
      </c>
      <c r="X108" s="3827">
        <f t="shared" si="4"/>
        <v>0</v>
      </c>
      <c r="Y108" s="3089">
        <f t="shared" si="4"/>
        <v>0</v>
      </c>
      <c r="Z108" s="3827">
        <f t="shared" si="4"/>
        <v>0</v>
      </c>
      <c r="AA108" s="1793">
        <f>SUM(AA109:AA119)</f>
        <v>0</v>
      </c>
      <c r="AB108" s="3827">
        <f t="shared" si="4"/>
        <v>0</v>
      </c>
      <c r="AC108" s="342"/>
      <c r="AD108" s="342"/>
      <c r="AE108" s="342"/>
      <c r="AF108" s="342"/>
      <c r="AG108" s="342"/>
      <c r="AH108" s="342"/>
      <c r="AI108" s="342"/>
      <c r="AJ108" s="342"/>
      <c r="AK108" s="342"/>
      <c r="AL108" s="342"/>
      <c r="AM108" s="342"/>
    </row>
    <row r="109" spans="1:39" ht="14.1" customHeight="1" x14ac:dyDescent="0.2">
      <c r="A109" s="1605" t="s">
        <v>2517</v>
      </c>
      <c r="B109" s="701"/>
      <c r="C109" s="1856"/>
      <c r="D109" s="5403"/>
      <c r="E109" s="1856"/>
      <c r="F109" s="5403"/>
      <c r="G109" s="1856"/>
      <c r="H109" s="5403"/>
      <c r="I109" s="1856"/>
      <c r="J109" s="5403"/>
      <c r="K109" s="1856"/>
      <c r="L109" s="5403"/>
      <c r="M109" s="1858"/>
      <c r="N109" s="5523">
        <f t="shared" ref="N109:S119" si="5">+B109+H109</f>
        <v>0</v>
      </c>
      <c r="O109" s="4139">
        <f t="shared" si="5"/>
        <v>0</v>
      </c>
      <c r="P109" s="700">
        <f t="shared" si="5"/>
        <v>0</v>
      </c>
      <c r="Q109" s="4139">
        <f t="shared" si="5"/>
        <v>0</v>
      </c>
      <c r="R109" s="5488">
        <f t="shared" si="5"/>
        <v>0</v>
      </c>
      <c r="S109" s="5524">
        <f t="shared" si="5"/>
        <v>0</v>
      </c>
      <c r="T109" s="701"/>
      <c r="U109" s="305"/>
      <c r="V109" s="1858"/>
      <c r="W109" s="5525"/>
      <c r="X109" s="5526"/>
      <c r="Y109" s="5527"/>
      <c r="Z109" s="5526"/>
      <c r="AA109" s="5528"/>
      <c r="AB109" s="5526"/>
      <c r="AC109" s="342"/>
      <c r="AD109" s="342"/>
      <c r="AE109" s="342"/>
      <c r="AF109" s="342"/>
      <c r="AG109" s="342"/>
      <c r="AH109" s="342"/>
      <c r="AI109" s="342"/>
      <c r="AJ109" s="342"/>
      <c r="AK109" s="342"/>
      <c r="AL109" s="342"/>
      <c r="AM109" s="342"/>
    </row>
    <row r="110" spans="1:39" ht="14.1" customHeight="1" x14ac:dyDescent="0.2">
      <c r="A110" s="1605" t="s">
        <v>2352</v>
      </c>
      <c r="B110" s="701"/>
      <c r="C110" s="1856"/>
      <c r="D110" s="5403"/>
      <c r="E110" s="1856"/>
      <c r="F110" s="5403"/>
      <c r="G110" s="1856"/>
      <c r="H110" s="5403"/>
      <c r="I110" s="1856"/>
      <c r="J110" s="5403"/>
      <c r="K110" s="1856"/>
      <c r="L110" s="5403"/>
      <c r="M110" s="1858"/>
      <c r="N110" s="5523">
        <f t="shared" si="5"/>
        <v>0</v>
      </c>
      <c r="O110" s="4139">
        <f t="shared" si="5"/>
        <v>0</v>
      </c>
      <c r="P110" s="700">
        <f t="shared" si="5"/>
        <v>0</v>
      </c>
      <c r="Q110" s="4139">
        <f t="shared" si="5"/>
        <v>0</v>
      </c>
      <c r="R110" s="5488">
        <f t="shared" si="5"/>
        <v>0</v>
      </c>
      <c r="S110" s="5524">
        <f t="shared" si="5"/>
        <v>0</v>
      </c>
      <c r="T110" s="701"/>
      <c r="U110" s="305"/>
      <c r="V110" s="1858"/>
      <c r="W110" s="5490"/>
      <c r="X110" s="5491"/>
      <c r="Y110" s="702"/>
      <c r="Z110" s="5491"/>
      <c r="AA110" s="5492"/>
      <c r="AB110" s="5491"/>
      <c r="AC110" s="342"/>
      <c r="AD110" s="342"/>
      <c r="AE110" s="342"/>
      <c r="AF110" s="342"/>
      <c r="AG110" s="342"/>
      <c r="AH110" s="342"/>
      <c r="AI110" s="342"/>
      <c r="AJ110" s="342"/>
      <c r="AK110" s="342"/>
      <c r="AL110" s="342"/>
      <c r="AM110" s="342"/>
    </row>
    <row r="111" spans="1:39" ht="14.1" customHeight="1" x14ac:dyDescent="0.2">
      <c r="A111" s="1605" t="s">
        <v>2346</v>
      </c>
      <c r="B111" s="701"/>
      <c r="C111" s="1856"/>
      <c r="D111" s="5403"/>
      <c r="E111" s="1856"/>
      <c r="F111" s="5403"/>
      <c r="G111" s="1856"/>
      <c r="H111" s="5403"/>
      <c r="I111" s="1856"/>
      <c r="J111" s="5403"/>
      <c r="K111" s="1856"/>
      <c r="L111" s="5403"/>
      <c r="M111" s="1858"/>
      <c r="N111" s="5523">
        <f t="shared" si="5"/>
        <v>0</v>
      </c>
      <c r="O111" s="4139">
        <f t="shared" si="5"/>
        <v>0</v>
      </c>
      <c r="P111" s="700">
        <f t="shared" si="5"/>
        <v>0</v>
      </c>
      <c r="Q111" s="4139">
        <f t="shared" si="5"/>
        <v>0</v>
      </c>
      <c r="R111" s="5488">
        <f t="shared" si="5"/>
        <v>0</v>
      </c>
      <c r="S111" s="5524">
        <f t="shared" si="5"/>
        <v>0</v>
      </c>
      <c r="T111" s="701"/>
      <c r="U111" s="305"/>
      <c r="V111" s="1858"/>
      <c r="W111" s="5490"/>
      <c r="X111" s="5491"/>
      <c r="Y111" s="702"/>
      <c r="Z111" s="5491"/>
      <c r="AA111" s="5492"/>
      <c r="AB111" s="5491"/>
      <c r="AC111" s="342"/>
      <c r="AD111" s="342"/>
      <c r="AE111" s="342"/>
      <c r="AF111" s="342"/>
      <c r="AG111" s="342"/>
      <c r="AH111" s="342"/>
      <c r="AI111" s="342"/>
      <c r="AJ111" s="342"/>
      <c r="AK111" s="342"/>
      <c r="AL111" s="342"/>
      <c r="AM111" s="342"/>
    </row>
    <row r="112" spans="1:39" ht="14.1" customHeight="1" x14ac:dyDescent="0.2">
      <c r="A112" s="1605" t="s">
        <v>2524</v>
      </c>
      <c r="B112" s="701"/>
      <c r="C112" s="1856"/>
      <c r="D112" s="5403"/>
      <c r="E112" s="1856"/>
      <c r="F112" s="5403"/>
      <c r="G112" s="1856"/>
      <c r="H112" s="5403"/>
      <c r="I112" s="1856"/>
      <c r="J112" s="5403"/>
      <c r="K112" s="1856"/>
      <c r="L112" s="5403"/>
      <c r="M112" s="1858"/>
      <c r="N112" s="5523">
        <f t="shared" si="5"/>
        <v>0</v>
      </c>
      <c r="O112" s="4139">
        <f t="shared" si="5"/>
        <v>0</v>
      </c>
      <c r="P112" s="700">
        <f t="shared" si="5"/>
        <v>0</v>
      </c>
      <c r="Q112" s="4139">
        <f t="shared" si="5"/>
        <v>0</v>
      </c>
      <c r="R112" s="5488">
        <f t="shared" si="5"/>
        <v>0</v>
      </c>
      <c r="S112" s="5524">
        <f t="shared" si="5"/>
        <v>0</v>
      </c>
      <c r="T112" s="701"/>
      <c r="U112" s="305"/>
      <c r="V112" s="1858"/>
      <c r="W112" s="5490"/>
      <c r="X112" s="5491"/>
      <c r="Y112" s="702"/>
      <c r="Z112" s="5491"/>
      <c r="AA112" s="5492"/>
      <c r="AB112" s="5491"/>
      <c r="AC112" s="342"/>
      <c r="AD112" s="342"/>
      <c r="AE112" s="342"/>
      <c r="AF112" s="342"/>
      <c r="AG112" s="342"/>
      <c r="AH112" s="342"/>
      <c r="AI112" s="342"/>
      <c r="AJ112" s="342"/>
      <c r="AK112" s="342"/>
      <c r="AL112" s="342"/>
      <c r="AM112" s="342"/>
    </row>
    <row r="113" spans="1:39" ht="14.1" customHeight="1" x14ac:dyDescent="0.2">
      <c r="A113" s="1605" t="s">
        <v>3683</v>
      </c>
      <c r="B113" s="701"/>
      <c r="C113" s="1856"/>
      <c r="D113" s="5403"/>
      <c r="E113" s="1856"/>
      <c r="F113" s="5403"/>
      <c r="G113" s="1856"/>
      <c r="H113" s="5403"/>
      <c r="I113" s="1856"/>
      <c r="J113" s="5403"/>
      <c r="K113" s="1856"/>
      <c r="L113" s="5403"/>
      <c r="M113" s="1858"/>
      <c r="N113" s="5523">
        <f t="shared" si="5"/>
        <v>0</v>
      </c>
      <c r="O113" s="4139">
        <f t="shared" si="5"/>
        <v>0</v>
      </c>
      <c r="P113" s="700">
        <f t="shared" si="5"/>
        <v>0</v>
      </c>
      <c r="Q113" s="4139">
        <f t="shared" si="5"/>
        <v>0</v>
      </c>
      <c r="R113" s="5488">
        <f t="shared" si="5"/>
        <v>0</v>
      </c>
      <c r="S113" s="5524">
        <f t="shared" si="5"/>
        <v>0</v>
      </c>
      <c r="T113" s="701"/>
      <c r="U113" s="305"/>
      <c r="V113" s="1858"/>
      <c r="W113" s="5490"/>
      <c r="X113" s="5491"/>
      <c r="Y113" s="702"/>
      <c r="Z113" s="5491"/>
      <c r="AA113" s="5492"/>
      <c r="AB113" s="5491"/>
      <c r="AC113" s="342"/>
      <c r="AD113" s="342"/>
      <c r="AE113" s="342"/>
      <c r="AF113" s="342"/>
      <c r="AG113" s="342"/>
      <c r="AH113" s="342"/>
      <c r="AI113" s="342"/>
      <c r="AJ113" s="342"/>
      <c r="AK113" s="342"/>
      <c r="AL113" s="342"/>
      <c r="AM113" s="342"/>
    </row>
    <row r="114" spans="1:39" ht="14.1" customHeight="1" x14ac:dyDescent="0.2">
      <c r="A114" s="1605" t="s">
        <v>2356</v>
      </c>
      <c r="B114" s="701"/>
      <c r="C114" s="1856"/>
      <c r="D114" s="5403"/>
      <c r="E114" s="1856"/>
      <c r="F114" s="5403"/>
      <c r="G114" s="1856"/>
      <c r="H114" s="5403"/>
      <c r="I114" s="1856"/>
      <c r="J114" s="5403"/>
      <c r="K114" s="1856"/>
      <c r="L114" s="5403"/>
      <c r="M114" s="1858"/>
      <c r="N114" s="5523">
        <f t="shared" si="5"/>
        <v>0</v>
      </c>
      <c r="O114" s="4139">
        <f t="shared" si="5"/>
        <v>0</v>
      </c>
      <c r="P114" s="700">
        <f t="shared" si="5"/>
        <v>0</v>
      </c>
      <c r="Q114" s="4139">
        <f t="shared" si="5"/>
        <v>0</v>
      </c>
      <c r="R114" s="5488">
        <f t="shared" si="5"/>
        <v>0</v>
      </c>
      <c r="S114" s="5524">
        <f t="shared" si="5"/>
        <v>0</v>
      </c>
      <c r="T114" s="701"/>
      <c r="U114" s="305"/>
      <c r="V114" s="1858"/>
      <c r="W114" s="5490"/>
      <c r="X114" s="5491"/>
      <c r="Y114" s="702"/>
      <c r="Z114" s="5491"/>
      <c r="AA114" s="5492"/>
      <c r="AB114" s="5491"/>
      <c r="AC114" s="342"/>
      <c r="AD114" s="342"/>
      <c r="AE114" s="342"/>
      <c r="AF114" s="342"/>
      <c r="AG114" s="342"/>
      <c r="AH114" s="342"/>
      <c r="AI114" s="342"/>
      <c r="AJ114" s="342"/>
      <c r="AK114" s="342"/>
      <c r="AL114" s="342"/>
      <c r="AM114" s="342"/>
    </row>
    <row r="115" spans="1:39" ht="14.1" customHeight="1" x14ac:dyDescent="0.2">
      <c r="A115" s="1605" t="s">
        <v>2527</v>
      </c>
      <c r="B115" s="701"/>
      <c r="C115" s="1856"/>
      <c r="D115" s="5403"/>
      <c r="E115" s="1856"/>
      <c r="F115" s="5403"/>
      <c r="G115" s="1856"/>
      <c r="H115" s="5403"/>
      <c r="I115" s="1856"/>
      <c r="J115" s="5403"/>
      <c r="K115" s="1856"/>
      <c r="L115" s="5403"/>
      <c r="M115" s="1858"/>
      <c r="N115" s="5523">
        <f t="shared" si="5"/>
        <v>0</v>
      </c>
      <c r="O115" s="4139">
        <f t="shared" si="5"/>
        <v>0</v>
      </c>
      <c r="P115" s="700">
        <f t="shared" si="5"/>
        <v>0</v>
      </c>
      <c r="Q115" s="4139">
        <f t="shared" si="5"/>
        <v>0</v>
      </c>
      <c r="R115" s="5488">
        <f t="shared" si="5"/>
        <v>0</v>
      </c>
      <c r="S115" s="5524">
        <f t="shared" si="5"/>
        <v>0</v>
      </c>
      <c r="T115" s="701"/>
      <c r="U115" s="305"/>
      <c r="V115" s="1858"/>
      <c r="W115" s="5490"/>
      <c r="X115" s="5491"/>
      <c r="Y115" s="702"/>
      <c r="Z115" s="5491"/>
      <c r="AA115" s="5492"/>
      <c r="AB115" s="5491"/>
      <c r="AC115" s="342"/>
      <c r="AD115" s="342"/>
      <c r="AE115" s="342"/>
      <c r="AF115" s="342"/>
      <c r="AG115" s="342"/>
      <c r="AH115" s="342"/>
      <c r="AI115" s="342"/>
      <c r="AJ115" s="342"/>
      <c r="AK115" s="342"/>
      <c r="AL115" s="342"/>
      <c r="AM115" s="342"/>
    </row>
    <row r="116" spans="1:39" ht="14.1" customHeight="1" x14ac:dyDescent="0.2">
      <c r="A116" s="1605" t="s">
        <v>2528</v>
      </c>
      <c r="B116" s="701"/>
      <c r="C116" s="1856"/>
      <c r="D116" s="5403"/>
      <c r="E116" s="1856"/>
      <c r="F116" s="5403"/>
      <c r="G116" s="1856"/>
      <c r="H116" s="5403"/>
      <c r="I116" s="1856"/>
      <c r="J116" s="5403"/>
      <c r="K116" s="1856"/>
      <c r="L116" s="5403"/>
      <c r="M116" s="1858"/>
      <c r="N116" s="5523">
        <f t="shared" si="5"/>
        <v>0</v>
      </c>
      <c r="O116" s="4139">
        <f t="shared" si="5"/>
        <v>0</v>
      </c>
      <c r="P116" s="700">
        <f t="shared" si="5"/>
        <v>0</v>
      </c>
      <c r="Q116" s="4139">
        <f t="shared" si="5"/>
        <v>0</v>
      </c>
      <c r="R116" s="5488">
        <f t="shared" si="5"/>
        <v>0</v>
      </c>
      <c r="S116" s="5524">
        <f t="shared" si="5"/>
        <v>0</v>
      </c>
      <c r="T116" s="701"/>
      <c r="U116" s="305"/>
      <c r="V116" s="1858"/>
      <c r="W116" s="5490"/>
      <c r="X116" s="5491"/>
      <c r="Y116" s="702"/>
      <c r="Z116" s="5491"/>
      <c r="AA116" s="5492"/>
      <c r="AB116" s="5491"/>
      <c r="AC116" s="342"/>
      <c r="AD116" s="342"/>
      <c r="AE116" s="342"/>
      <c r="AF116" s="342"/>
      <c r="AG116" s="342"/>
      <c r="AH116" s="342"/>
      <c r="AI116" s="342"/>
      <c r="AJ116" s="342"/>
      <c r="AK116" s="342"/>
      <c r="AL116" s="342"/>
      <c r="AM116" s="342"/>
    </row>
    <row r="117" spans="1:39" ht="14.1" customHeight="1" x14ac:dyDescent="0.2">
      <c r="A117" s="1605" t="s">
        <v>2358</v>
      </c>
      <c r="B117" s="701"/>
      <c r="C117" s="1856"/>
      <c r="D117" s="5403"/>
      <c r="E117" s="1856"/>
      <c r="F117" s="5403"/>
      <c r="G117" s="1856"/>
      <c r="H117" s="5403"/>
      <c r="I117" s="1856"/>
      <c r="J117" s="5403"/>
      <c r="K117" s="1856"/>
      <c r="L117" s="5403"/>
      <c r="M117" s="1858"/>
      <c r="N117" s="5523">
        <f t="shared" si="5"/>
        <v>0</v>
      </c>
      <c r="O117" s="4139">
        <f t="shared" si="5"/>
        <v>0</v>
      </c>
      <c r="P117" s="700">
        <f t="shared" si="5"/>
        <v>0</v>
      </c>
      <c r="Q117" s="4139">
        <f t="shared" si="5"/>
        <v>0</v>
      </c>
      <c r="R117" s="5488">
        <f t="shared" si="5"/>
        <v>0</v>
      </c>
      <c r="S117" s="5524">
        <f t="shared" si="5"/>
        <v>0</v>
      </c>
      <c r="T117" s="701"/>
      <c r="U117" s="305"/>
      <c r="V117" s="1858"/>
      <c r="W117" s="5490"/>
      <c r="X117" s="5491"/>
      <c r="Y117" s="702"/>
      <c r="Z117" s="5491"/>
      <c r="AA117" s="5492"/>
      <c r="AB117" s="5491"/>
      <c r="AC117" s="342"/>
      <c r="AD117" s="342"/>
      <c r="AE117" s="342"/>
      <c r="AF117" s="342"/>
      <c r="AG117" s="342"/>
      <c r="AH117" s="342"/>
      <c r="AI117" s="342"/>
      <c r="AJ117" s="342"/>
      <c r="AK117" s="342"/>
      <c r="AL117" s="342"/>
      <c r="AM117" s="342"/>
    </row>
    <row r="118" spans="1:39" ht="14.1" customHeight="1" x14ac:dyDescent="0.2">
      <c r="A118" s="1605" t="s">
        <v>2357</v>
      </c>
      <c r="B118" s="701"/>
      <c r="C118" s="1856"/>
      <c r="D118" s="5403"/>
      <c r="E118" s="1856"/>
      <c r="F118" s="5403"/>
      <c r="G118" s="1856"/>
      <c r="H118" s="5403"/>
      <c r="I118" s="1856"/>
      <c r="J118" s="5403"/>
      <c r="K118" s="1856"/>
      <c r="L118" s="5403"/>
      <c r="M118" s="1858"/>
      <c r="N118" s="5523">
        <f t="shared" si="5"/>
        <v>0</v>
      </c>
      <c r="O118" s="4139">
        <f t="shared" si="5"/>
        <v>0</v>
      </c>
      <c r="P118" s="700">
        <f>+D118+J118</f>
        <v>0</v>
      </c>
      <c r="Q118" s="4139">
        <f>+E118+K118</f>
        <v>0</v>
      </c>
      <c r="R118" s="5488">
        <f t="shared" si="5"/>
        <v>0</v>
      </c>
      <c r="S118" s="5524">
        <f t="shared" si="5"/>
        <v>0</v>
      </c>
      <c r="T118" s="701"/>
      <c r="U118" s="305"/>
      <c r="V118" s="1858"/>
      <c r="W118" s="5490"/>
      <c r="X118" s="5491"/>
      <c r="Y118" s="702"/>
      <c r="Z118" s="5491"/>
      <c r="AA118" s="5492"/>
      <c r="AB118" s="5491"/>
      <c r="AC118" s="342"/>
      <c r="AD118" s="342"/>
      <c r="AE118" s="342"/>
      <c r="AF118" s="342"/>
      <c r="AG118" s="342"/>
      <c r="AH118" s="342"/>
      <c r="AI118" s="342"/>
      <c r="AJ118" s="342"/>
      <c r="AK118" s="342"/>
      <c r="AL118" s="342"/>
      <c r="AM118" s="342"/>
    </row>
    <row r="119" spans="1:39" ht="14.1" customHeight="1" x14ac:dyDescent="0.2">
      <c r="A119" s="2639" t="s">
        <v>2359</v>
      </c>
      <c r="B119" s="1907"/>
      <c r="C119" s="1597"/>
      <c r="D119" s="1596"/>
      <c r="E119" s="1597"/>
      <c r="F119" s="1596"/>
      <c r="G119" s="1597"/>
      <c r="H119" s="1596"/>
      <c r="I119" s="1597"/>
      <c r="J119" s="1596"/>
      <c r="K119" s="1597"/>
      <c r="L119" s="1596"/>
      <c r="M119" s="1710"/>
      <c r="N119" s="5482">
        <f t="shared" si="5"/>
        <v>0</v>
      </c>
      <c r="O119" s="3827">
        <f t="shared" si="5"/>
        <v>0</v>
      </c>
      <c r="P119" s="3089">
        <f t="shared" si="5"/>
        <v>0</v>
      </c>
      <c r="Q119" s="3827">
        <f t="shared" si="5"/>
        <v>0</v>
      </c>
      <c r="R119" s="1793">
        <f t="shared" si="5"/>
        <v>0</v>
      </c>
      <c r="S119" s="5480">
        <f t="shared" si="5"/>
        <v>0</v>
      </c>
      <c r="T119" s="1907"/>
      <c r="U119" s="1978"/>
      <c r="V119" s="1710"/>
      <c r="W119" s="5499"/>
      <c r="X119" s="5500"/>
      <c r="Y119" s="5501"/>
      <c r="Z119" s="5500"/>
      <c r="AA119" s="5502"/>
      <c r="AB119" s="5500"/>
      <c r="AC119" s="342"/>
      <c r="AD119" s="342"/>
      <c r="AE119" s="342"/>
      <c r="AF119" s="342"/>
      <c r="AG119" s="342"/>
      <c r="AH119" s="342"/>
      <c r="AI119" s="342"/>
      <c r="AJ119" s="342"/>
      <c r="AK119" s="342"/>
      <c r="AL119" s="342"/>
      <c r="AM119" s="342"/>
    </row>
    <row r="120" spans="1:39" ht="24" customHeight="1" x14ac:dyDescent="0.2">
      <c r="A120" s="1146" t="s">
        <v>3684</v>
      </c>
    </row>
    <row r="121" spans="1:39" ht="15" customHeight="1" x14ac:dyDescent="0.2">
      <c r="A121" s="8100" t="s">
        <v>3685</v>
      </c>
      <c r="B121" s="8078" t="s">
        <v>3659</v>
      </c>
      <c r="C121" s="8097"/>
      <c r="D121" s="8097"/>
      <c r="E121" s="8097"/>
      <c r="F121" s="8097"/>
      <c r="G121" s="8097"/>
      <c r="H121" s="8097"/>
      <c r="I121" s="8097"/>
      <c r="J121" s="8079"/>
      <c r="K121" s="8103" t="s">
        <v>3686</v>
      </c>
      <c r="L121" s="8087"/>
      <c r="M121" s="8087"/>
      <c r="N121" s="8087"/>
      <c r="O121" s="8087"/>
      <c r="P121" s="8088"/>
    </row>
    <row r="122" spans="1:39" ht="23.25" customHeight="1" x14ac:dyDescent="0.2">
      <c r="A122" s="8101"/>
      <c r="B122" s="8082" t="s">
        <v>3642</v>
      </c>
      <c r="C122" s="8081"/>
      <c r="D122" s="8083" t="s">
        <v>18</v>
      </c>
      <c r="E122" s="8081"/>
      <c r="F122" s="8082" t="s">
        <v>3643</v>
      </c>
      <c r="G122" s="8081"/>
      <c r="H122" s="8080" t="s">
        <v>3639</v>
      </c>
      <c r="I122" s="8082"/>
      <c r="J122" s="8105"/>
      <c r="K122" s="8104"/>
      <c r="L122" s="8089"/>
      <c r="M122" s="8089"/>
      <c r="N122" s="8089"/>
      <c r="O122" s="8089"/>
      <c r="P122" s="7441"/>
    </row>
    <row r="123" spans="1:39" ht="13.9" customHeight="1" x14ac:dyDescent="0.2">
      <c r="A123" s="8101"/>
      <c r="B123" s="8090" t="s">
        <v>53</v>
      </c>
      <c r="C123" s="8066" t="s">
        <v>54</v>
      </c>
      <c r="D123" s="8090" t="s">
        <v>53</v>
      </c>
      <c r="E123" s="8066" t="s">
        <v>54</v>
      </c>
      <c r="F123" s="8091" t="s">
        <v>53</v>
      </c>
      <c r="G123" s="8092" t="s">
        <v>54</v>
      </c>
      <c r="H123" s="5503" t="s">
        <v>3644</v>
      </c>
      <c r="I123" s="8078" t="s">
        <v>2440</v>
      </c>
      <c r="J123" s="8079"/>
      <c r="K123" s="8080" t="s">
        <v>3642</v>
      </c>
      <c r="L123" s="8081"/>
      <c r="M123" s="8082" t="s">
        <v>18</v>
      </c>
      <c r="N123" s="8081"/>
      <c r="O123" s="8083" t="s">
        <v>3643</v>
      </c>
      <c r="P123" s="8081"/>
    </row>
    <row r="124" spans="1:39" ht="24.75" customHeight="1" x14ac:dyDescent="0.2">
      <c r="A124" s="8102"/>
      <c r="B124" s="8093"/>
      <c r="C124" s="7426"/>
      <c r="D124" s="8093"/>
      <c r="E124" s="7426"/>
      <c r="F124" s="8094"/>
      <c r="G124" s="8095"/>
      <c r="H124" s="5503" t="s">
        <v>3653</v>
      </c>
      <c r="I124" s="5529" t="s">
        <v>3645</v>
      </c>
      <c r="J124" s="5530" t="s">
        <v>3646</v>
      </c>
      <c r="K124" s="5478" t="s">
        <v>53</v>
      </c>
      <c r="L124" s="4836" t="s">
        <v>54</v>
      </c>
      <c r="M124" s="5474" t="s">
        <v>53</v>
      </c>
      <c r="N124" s="4836" t="s">
        <v>54</v>
      </c>
      <c r="O124" s="5475" t="s">
        <v>53</v>
      </c>
      <c r="P124" s="4836" t="s">
        <v>54</v>
      </c>
    </row>
    <row r="125" spans="1:39" x14ac:dyDescent="0.2">
      <c r="A125" s="5531" t="s">
        <v>49</v>
      </c>
      <c r="B125" s="5481">
        <f>SUM(B126:B129)</f>
        <v>0</v>
      </c>
      <c r="C125" s="5510">
        <f>SUM(C126:C129)</f>
        <v>0</v>
      </c>
      <c r="D125" s="5509">
        <f>SUM(D126:D129)</f>
        <v>0</v>
      </c>
      <c r="E125" s="5510">
        <f>SUM(E126:E129)</f>
        <v>0</v>
      </c>
      <c r="F125" s="5481">
        <f t="shared" ref="F125:P125" si="6">SUM(F126:F129)</f>
        <v>0</v>
      </c>
      <c r="G125" s="5445">
        <f t="shared" si="6"/>
        <v>0</v>
      </c>
      <c r="H125" s="5513">
        <f t="shared" si="6"/>
        <v>0</v>
      </c>
      <c r="I125" s="5532">
        <f t="shared" si="6"/>
        <v>0</v>
      </c>
      <c r="J125" s="5512">
        <f t="shared" si="6"/>
        <v>0</v>
      </c>
      <c r="K125" s="5511">
        <f t="shared" si="6"/>
        <v>0</v>
      </c>
      <c r="L125" s="5533">
        <f t="shared" si="6"/>
        <v>0</v>
      </c>
      <c r="M125" s="5532">
        <f t="shared" si="6"/>
        <v>0</v>
      </c>
      <c r="N125" s="5396">
        <f t="shared" si="6"/>
        <v>0</v>
      </c>
      <c r="O125" s="5514">
        <f t="shared" si="6"/>
        <v>0</v>
      </c>
      <c r="P125" s="5533">
        <f t="shared" si="6"/>
        <v>0</v>
      </c>
    </row>
    <row r="126" spans="1:39" ht="14.1" customHeight="1" x14ac:dyDescent="0.2">
      <c r="A126" s="5349" t="s">
        <v>3687</v>
      </c>
      <c r="B126" s="309"/>
      <c r="C126" s="840"/>
      <c r="D126" s="267"/>
      <c r="E126" s="840"/>
      <c r="F126" s="309"/>
      <c r="G126" s="272"/>
      <c r="H126" s="987"/>
      <c r="I126" s="309"/>
      <c r="J126" s="263"/>
      <c r="K126" s="5525"/>
      <c r="L126" s="5526"/>
      <c r="M126" s="5527"/>
      <c r="N126" s="5526"/>
      <c r="O126" s="5528"/>
      <c r="P126" s="5491"/>
    </row>
    <row r="127" spans="1:39" ht="14.1" customHeight="1" x14ac:dyDescent="0.2">
      <c r="A127" s="5349" t="s">
        <v>3688</v>
      </c>
      <c r="B127" s="701"/>
      <c r="C127" s="1856"/>
      <c r="D127" s="5403"/>
      <c r="E127" s="1856"/>
      <c r="F127" s="701"/>
      <c r="G127" s="1858"/>
      <c r="H127" s="706"/>
      <c r="I127" s="701"/>
      <c r="J127" s="705"/>
      <c r="K127" s="5490"/>
      <c r="L127" s="5491"/>
      <c r="M127" s="702"/>
      <c r="N127" s="5491"/>
      <c r="O127" s="5492"/>
      <c r="P127" s="5491"/>
    </row>
    <row r="128" spans="1:39" ht="14.1" customHeight="1" x14ac:dyDescent="0.2">
      <c r="A128" s="5349" t="s">
        <v>3689</v>
      </c>
      <c r="B128" s="701"/>
      <c r="C128" s="1856"/>
      <c r="D128" s="5403"/>
      <c r="E128" s="1856"/>
      <c r="F128" s="701"/>
      <c r="G128" s="1858"/>
      <c r="H128" s="706"/>
      <c r="I128" s="701"/>
      <c r="J128" s="705"/>
      <c r="K128" s="5490"/>
      <c r="L128" s="5491"/>
      <c r="M128" s="702"/>
      <c r="N128" s="5491"/>
      <c r="O128" s="5492"/>
      <c r="P128" s="5491"/>
    </row>
    <row r="129" spans="1:16" ht="14.1" customHeight="1" x14ac:dyDescent="0.2">
      <c r="A129" s="2344" t="s">
        <v>3690</v>
      </c>
      <c r="B129" s="1907"/>
      <c r="C129" s="1597"/>
      <c r="D129" s="1596"/>
      <c r="E129" s="1597"/>
      <c r="F129" s="1907"/>
      <c r="G129" s="1710"/>
      <c r="H129" s="1640"/>
      <c r="I129" s="1907"/>
      <c r="J129" s="1637"/>
      <c r="K129" s="5499"/>
      <c r="L129" s="5500"/>
      <c r="M129" s="5501"/>
      <c r="N129" s="5500"/>
      <c r="O129" s="5502"/>
      <c r="P129" s="5500"/>
    </row>
    <row r="130" spans="1:16" ht="22.15" customHeight="1" x14ac:dyDescent="0.2">
      <c r="A130" s="1146" t="s">
        <v>3691</v>
      </c>
    </row>
    <row r="131" spans="1:16" ht="25.9" customHeight="1" x14ac:dyDescent="0.2">
      <c r="A131" s="8084" t="s">
        <v>181</v>
      </c>
      <c r="B131" s="8085" t="s">
        <v>3692</v>
      </c>
      <c r="C131" s="8086" t="s">
        <v>3693</v>
      </c>
      <c r="D131" s="8087"/>
      <c r="E131" s="8088"/>
      <c r="F131" s="8090" t="s">
        <v>1028</v>
      </c>
      <c r="G131" s="8091"/>
      <c r="H131" s="8092"/>
      <c r="I131" s="8096" t="s">
        <v>3694</v>
      </c>
      <c r="J131" s="8097"/>
      <c r="K131" s="8097"/>
      <c r="L131" s="8097"/>
      <c r="M131" s="8097"/>
      <c r="N131" s="8098"/>
    </row>
    <row r="132" spans="1:16" ht="19.899999999999999" customHeight="1" x14ac:dyDescent="0.2">
      <c r="A132" s="8084"/>
      <c r="B132" s="6664"/>
      <c r="C132" s="7439"/>
      <c r="D132" s="8089"/>
      <c r="E132" s="7441"/>
      <c r="F132" s="8093"/>
      <c r="G132" s="8094"/>
      <c r="H132" s="8095"/>
      <c r="I132" s="8080" t="s">
        <v>3642</v>
      </c>
      <c r="J132" s="8081"/>
      <c r="K132" s="8082" t="s">
        <v>18</v>
      </c>
      <c r="L132" s="8081"/>
      <c r="M132" s="8083" t="s">
        <v>3643</v>
      </c>
      <c r="N132" s="8081"/>
    </row>
    <row r="133" spans="1:16" ht="25.15" customHeight="1" x14ac:dyDescent="0.2">
      <c r="A133" s="8084" t="s">
        <v>3695</v>
      </c>
      <c r="B133" s="7422"/>
      <c r="C133" s="5504" t="s">
        <v>3642</v>
      </c>
      <c r="D133" s="5534" t="s">
        <v>18</v>
      </c>
      <c r="E133" s="5503" t="s">
        <v>3643</v>
      </c>
      <c r="F133" s="5475" t="s">
        <v>52</v>
      </c>
      <c r="G133" s="5474" t="s">
        <v>53</v>
      </c>
      <c r="H133" s="5535" t="s">
        <v>54</v>
      </c>
      <c r="I133" s="5478" t="s">
        <v>53</v>
      </c>
      <c r="J133" s="5536" t="s">
        <v>54</v>
      </c>
      <c r="K133" s="5474" t="s">
        <v>53</v>
      </c>
      <c r="L133" s="5536" t="s">
        <v>54</v>
      </c>
      <c r="M133" s="5474" t="s">
        <v>53</v>
      </c>
      <c r="N133" s="4836" t="s">
        <v>54</v>
      </c>
    </row>
    <row r="134" spans="1:16" ht="18" customHeight="1" x14ac:dyDescent="0.2">
      <c r="A134" s="8099"/>
      <c r="B134" s="5537">
        <f>SUM(B135:B140)</f>
        <v>0</v>
      </c>
      <c r="C134" s="5509">
        <f t="shared" ref="C134:N134" si="7">SUM(C135:C140)</f>
        <v>0</v>
      </c>
      <c r="D134" s="5481">
        <f t="shared" si="7"/>
        <v>0</v>
      </c>
      <c r="E134" s="5538">
        <f t="shared" si="7"/>
        <v>0</v>
      </c>
      <c r="F134" s="5509">
        <f t="shared" si="7"/>
        <v>0</v>
      </c>
      <c r="G134" s="5481">
        <f t="shared" si="7"/>
        <v>0</v>
      </c>
      <c r="H134" s="5539">
        <f t="shared" si="7"/>
        <v>0</v>
      </c>
      <c r="I134" s="5511">
        <f t="shared" si="7"/>
        <v>0</v>
      </c>
      <c r="J134" s="5513">
        <f t="shared" si="7"/>
        <v>0</v>
      </c>
      <c r="K134" s="5532">
        <f t="shared" si="7"/>
        <v>0</v>
      </c>
      <c r="L134" s="5513">
        <f t="shared" si="7"/>
        <v>0</v>
      </c>
      <c r="M134" s="5514">
        <f t="shared" si="7"/>
        <v>0</v>
      </c>
      <c r="N134" s="5513">
        <f t="shared" si="7"/>
        <v>0</v>
      </c>
    </row>
    <row r="135" spans="1:16" ht="14.1" customHeight="1" x14ac:dyDescent="0.2">
      <c r="A135" s="5540" t="s">
        <v>829</v>
      </c>
      <c r="B135" s="706"/>
      <c r="C135" s="5403"/>
      <c r="D135" s="701"/>
      <c r="E135" s="706"/>
      <c r="F135" s="5403"/>
      <c r="G135" s="701"/>
      <c r="H135" s="705"/>
      <c r="I135" s="5490"/>
      <c r="J135" s="707"/>
      <c r="K135" s="702"/>
      <c r="L135" s="707"/>
      <c r="M135" s="5492"/>
      <c r="N135" s="707"/>
    </row>
    <row r="136" spans="1:16" ht="14.1" customHeight="1" x14ac:dyDescent="0.2">
      <c r="A136" s="5541" t="s">
        <v>3696</v>
      </c>
      <c r="B136" s="706"/>
      <c r="C136" s="5403"/>
      <c r="D136" s="701"/>
      <c r="E136" s="706"/>
      <c r="F136" s="5403"/>
      <c r="G136" s="701"/>
      <c r="H136" s="705"/>
      <c r="I136" s="5490"/>
      <c r="J136" s="707"/>
      <c r="K136" s="702"/>
      <c r="L136" s="707"/>
      <c r="M136" s="5492"/>
      <c r="N136" s="707"/>
    </row>
    <row r="137" spans="1:16" ht="14.1" customHeight="1" x14ac:dyDescent="0.2">
      <c r="A137" s="5541" t="s">
        <v>3697</v>
      </c>
      <c r="B137" s="706"/>
      <c r="C137" s="5403"/>
      <c r="D137" s="701"/>
      <c r="E137" s="706"/>
      <c r="F137" s="5403"/>
      <c r="G137" s="701"/>
      <c r="H137" s="705"/>
      <c r="I137" s="5490"/>
      <c r="J137" s="707"/>
      <c r="K137" s="702"/>
      <c r="L137" s="707"/>
      <c r="M137" s="5492"/>
      <c r="N137" s="707"/>
    </row>
    <row r="138" spans="1:16" ht="14.1" customHeight="1" x14ac:dyDescent="0.2">
      <c r="A138" s="5541" t="s">
        <v>733</v>
      </c>
      <c r="B138" s="706"/>
      <c r="C138" s="5403"/>
      <c r="D138" s="701"/>
      <c r="E138" s="706"/>
      <c r="F138" s="5403"/>
      <c r="G138" s="701"/>
      <c r="H138" s="705"/>
      <c r="I138" s="5490"/>
      <c r="J138" s="707"/>
      <c r="K138" s="702"/>
      <c r="L138" s="707"/>
      <c r="M138" s="5492"/>
      <c r="N138" s="707"/>
    </row>
    <row r="139" spans="1:16" ht="14.1" customHeight="1" x14ac:dyDescent="0.2">
      <c r="A139" s="5541" t="s">
        <v>3698</v>
      </c>
      <c r="B139" s="706"/>
      <c r="C139" s="5403"/>
      <c r="D139" s="701"/>
      <c r="E139" s="706"/>
      <c r="F139" s="5403"/>
      <c r="G139" s="701"/>
      <c r="H139" s="705"/>
      <c r="I139" s="5490"/>
      <c r="J139" s="707"/>
      <c r="K139" s="702"/>
      <c r="L139" s="707"/>
      <c r="M139" s="5492"/>
      <c r="N139" s="707"/>
    </row>
    <row r="140" spans="1:16" ht="14.1" customHeight="1" x14ac:dyDescent="0.2">
      <c r="A140" s="5542" t="s">
        <v>2120</v>
      </c>
      <c r="B140" s="1640"/>
      <c r="C140" s="1596"/>
      <c r="D140" s="1907"/>
      <c r="E140" s="1640"/>
      <c r="F140" s="1596"/>
      <c r="G140" s="1907"/>
      <c r="H140" s="1637"/>
      <c r="I140" s="5499"/>
      <c r="J140" s="5543"/>
      <c r="K140" s="5501"/>
      <c r="L140" s="5543"/>
      <c r="M140" s="5502"/>
      <c r="N140" s="5543"/>
    </row>
    <row r="141" spans="1:16" x14ac:dyDescent="0.2">
      <c r="A141" s="669" t="s">
        <v>3699</v>
      </c>
      <c r="B141" s="653"/>
      <c r="C141" s="653"/>
      <c r="D141" s="653"/>
    </row>
    <row r="142" spans="1:16" x14ac:dyDescent="0.2">
      <c r="A142" s="8070" t="s">
        <v>3700</v>
      </c>
      <c r="B142" s="8073" t="s">
        <v>3639</v>
      </c>
      <c r="C142" s="8074"/>
      <c r="D142" s="8075"/>
    </row>
    <row r="143" spans="1:16" ht="19.5" customHeight="1" x14ac:dyDescent="0.2">
      <c r="A143" s="8071"/>
      <c r="B143" s="5544" t="s">
        <v>3644</v>
      </c>
      <c r="C143" s="8076" t="s">
        <v>2440</v>
      </c>
      <c r="D143" s="8077"/>
    </row>
    <row r="144" spans="1:16" ht="24" customHeight="1" x14ac:dyDescent="0.2">
      <c r="A144" s="8072"/>
      <c r="B144" s="5545" t="s">
        <v>3653</v>
      </c>
      <c r="C144" s="5546" t="s">
        <v>3645</v>
      </c>
      <c r="D144" s="5547" t="s">
        <v>3646</v>
      </c>
    </row>
    <row r="145" spans="1:4" ht="14.1" customHeight="1" x14ac:dyDescent="0.2">
      <c r="A145" s="5548" t="s">
        <v>3701</v>
      </c>
      <c r="B145" s="5549"/>
      <c r="C145" s="5550"/>
      <c r="D145" s="5551"/>
    </row>
    <row r="172" spans="1:1" x14ac:dyDescent="0.2">
      <c r="A172" s="246"/>
    </row>
    <row r="180" spans="1:2" s="283" customFormat="1" hidden="1" x14ac:dyDescent="0.2">
      <c r="A180" s="283">
        <f>SUM(B17:AK17,B82:P84,B90:U90,B125:P125,B134:N134,B108:AB108)</f>
        <v>0</v>
      </c>
      <c r="B180" s="283">
        <v>0</v>
      </c>
    </row>
  </sheetData>
  <mergeCells count="116">
    <mergeCell ref="AD15:AE15"/>
    <mergeCell ref="AF15:AG15"/>
    <mergeCell ref="H79:J79"/>
    <mergeCell ref="K79:P79"/>
    <mergeCell ref="D80:E80"/>
    <mergeCell ref="F80:G80"/>
    <mergeCell ref="I80:J80"/>
    <mergeCell ref="K80:L80"/>
    <mergeCell ref="AC14:AE14"/>
    <mergeCell ref="AF14:AK14"/>
    <mergeCell ref="T14:V14"/>
    <mergeCell ref="W14:AB14"/>
    <mergeCell ref="T15:T16"/>
    <mergeCell ref="AH15:AI15"/>
    <mergeCell ref="U15:V15"/>
    <mergeCell ref="W15:X15"/>
    <mergeCell ref="AJ15:AK15"/>
    <mergeCell ref="Y15:Z15"/>
    <mergeCell ref="AA15:AB15"/>
    <mergeCell ref="AC15:AC16"/>
    <mergeCell ref="B15:C15"/>
    <mergeCell ref="D15:E15"/>
    <mergeCell ref="F15:G15"/>
    <mergeCell ref="H15:I15"/>
    <mergeCell ref="J15:K15"/>
    <mergeCell ref="L15:M15"/>
    <mergeCell ref="N15:O15"/>
    <mergeCell ref="P15:Q15"/>
    <mergeCell ref="B14:G14"/>
    <mergeCell ref="H14:M14"/>
    <mergeCell ref="N14:S14"/>
    <mergeCell ref="R15:S15"/>
    <mergeCell ref="A14:A16"/>
    <mergeCell ref="M80:N80"/>
    <mergeCell ref="O80:P80"/>
    <mergeCell ref="A86:A89"/>
    <mergeCell ref="B86:J86"/>
    <mergeCell ref="K86:S86"/>
    <mergeCell ref="T86:U87"/>
    <mergeCell ref="B87:C87"/>
    <mergeCell ref="D87:E87"/>
    <mergeCell ref="F87:G87"/>
    <mergeCell ref="H87:J87"/>
    <mergeCell ref="K87:L87"/>
    <mergeCell ref="M87:N87"/>
    <mergeCell ref="O87:P87"/>
    <mergeCell ref="Q87:S87"/>
    <mergeCell ref="B88:B89"/>
    <mergeCell ref="C88:C89"/>
    <mergeCell ref="D88:D89"/>
    <mergeCell ref="E88:E89"/>
    <mergeCell ref="F88:F89"/>
    <mergeCell ref="G88:G89"/>
    <mergeCell ref="A79:A81"/>
    <mergeCell ref="B79:G79"/>
    <mergeCell ref="B80:C80"/>
    <mergeCell ref="F106:G106"/>
    <mergeCell ref="H106:I106"/>
    <mergeCell ref="O88:O89"/>
    <mergeCell ref="P88:P89"/>
    <mergeCell ref="Q88:Q89"/>
    <mergeCell ref="R88:S88"/>
    <mergeCell ref="T88:T89"/>
    <mergeCell ref="U88:U89"/>
    <mergeCell ref="H88:H89"/>
    <mergeCell ref="I88:J88"/>
    <mergeCell ref="K88:K89"/>
    <mergeCell ref="L88:L89"/>
    <mergeCell ref="M88:M89"/>
    <mergeCell ref="N88:N89"/>
    <mergeCell ref="W106:X106"/>
    <mergeCell ref="Y106:Z106"/>
    <mergeCell ref="AA106:AB106"/>
    <mergeCell ref="A121:A124"/>
    <mergeCell ref="B121:J121"/>
    <mergeCell ref="K121:P122"/>
    <mergeCell ref="B122:C122"/>
    <mergeCell ref="D122:E122"/>
    <mergeCell ref="F122:G122"/>
    <mergeCell ref="H122:J122"/>
    <mergeCell ref="J106:K106"/>
    <mergeCell ref="L106:M106"/>
    <mergeCell ref="N106:O106"/>
    <mergeCell ref="P106:Q106"/>
    <mergeCell ref="R106:S106"/>
    <mergeCell ref="U106:V106"/>
    <mergeCell ref="A105:A107"/>
    <mergeCell ref="B105:G105"/>
    <mergeCell ref="H105:M105"/>
    <mergeCell ref="N105:S105"/>
    <mergeCell ref="T105:V105"/>
    <mergeCell ref="W105:AB105"/>
    <mergeCell ref="B106:C106"/>
    <mergeCell ref="D106:E106"/>
    <mergeCell ref="A142:A144"/>
    <mergeCell ref="B142:D142"/>
    <mergeCell ref="C143:D143"/>
    <mergeCell ref="I123:J123"/>
    <mergeCell ref="K123:L123"/>
    <mergeCell ref="M123:N123"/>
    <mergeCell ref="O123:P123"/>
    <mergeCell ref="A131:A132"/>
    <mergeCell ref="B131:B133"/>
    <mergeCell ref="C131:E132"/>
    <mergeCell ref="F131:H132"/>
    <mergeCell ref="I131:N131"/>
    <mergeCell ref="I132:J132"/>
    <mergeCell ref="B123:B124"/>
    <mergeCell ref="C123:C124"/>
    <mergeCell ref="D123:D124"/>
    <mergeCell ref="E123:E124"/>
    <mergeCell ref="F123:F124"/>
    <mergeCell ref="G123:G124"/>
    <mergeCell ref="K132:L132"/>
    <mergeCell ref="M132:N132"/>
    <mergeCell ref="A133:A134"/>
  </mergeCell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X92"/>
  <sheetViews>
    <sheetView zoomScale="90" zoomScaleNormal="90" workbookViewId="0">
      <selection activeCell="I4" sqref="I4"/>
    </sheetView>
  </sheetViews>
  <sheetFormatPr baseColWidth="10" defaultColWidth="11.42578125" defaultRowHeight="15" x14ac:dyDescent="0.25"/>
  <cols>
    <col min="1" max="1" width="24.42578125" customWidth="1"/>
    <col min="2" max="2" width="32.42578125" customWidth="1"/>
    <col min="8" max="8" width="15.42578125" customWidth="1"/>
    <col min="9" max="10" width="16.7109375" customWidth="1"/>
    <col min="11" max="11" width="15.7109375" customWidth="1"/>
    <col min="15" max="15" width="16.140625" customWidth="1"/>
    <col min="16" max="16" width="16.28515625" customWidth="1"/>
    <col min="27" max="27" width="14.85546875" customWidth="1"/>
    <col min="28" max="28" width="16.7109375" customWidth="1"/>
    <col min="29" max="29" width="15.42578125" customWidth="1"/>
    <col min="30" max="30" width="14.5703125" customWidth="1"/>
    <col min="31" max="31" width="14" customWidth="1"/>
    <col min="40" max="40" width="14.28515625" customWidth="1"/>
    <col min="44" max="44" width="13.7109375" customWidth="1"/>
    <col min="45" max="45" width="15.140625" customWidth="1"/>
  </cols>
  <sheetData>
    <row r="1" spans="1:50" x14ac:dyDescent="0.25">
      <c r="A1" s="85" t="s">
        <v>0</v>
      </c>
      <c r="B1" s="86"/>
      <c r="C1" s="86"/>
      <c r="D1" s="86"/>
      <c r="E1" s="86"/>
      <c r="F1" s="86"/>
      <c r="G1" s="86"/>
      <c r="H1" s="86"/>
      <c r="I1" s="86"/>
      <c r="J1" s="86"/>
      <c r="K1" s="86"/>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c r="AN1" s="86"/>
      <c r="AO1" s="86"/>
      <c r="AP1" s="86"/>
      <c r="AQ1" s="86"/>
      <c r="AR1" s="86"/>
      <c r="AS1" s="86"/>
      <c r="AT1" s="86"/>
      <c r="AU1" s="86"/>
      <c r="AV1" s="86"/>
      <c r="AW1" s="86"/>
      <c r="AX1" s="86"/>
    </row>
    <row r="2" spans="1:50" x14ac:dyDescent="0.25">
      <c r="A2" s="85" t="s">
        <v>127</v>
      </c>
      <c r="B2" s="86"/>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row>
    <row r="3" spans="1:50" x14ac:dyDescent="0.25">
      <c r="A3" s="85" t="s">
        <v>128</v>
      </c>
      <c r="B3" s="86"/>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row>
    <row r="4" spans="1:50" x14ac:dyDescent="0.25">
      <c r="A4" s="85" t="s">
        <v>129</v>
      </c>
      <c r="B4" s="86"/>
      <c r="C4" s="86"/>
      <c r="D4" s="86"/>
      <c r="E4" s="86"/>
      <c r="F4" s="86"/>
      <c r="G4" s="87"/>
      <c r="H4" s="87"/>
      <c r="I4" s="87"/>
      <c r="J4" s="87"/>
      <c r="K4" s="87"/>
      <c r="L4" s="87"/>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row>
    <row r="5" spans="1:50" x14ac:dyDescent="0.25">
      <c r="A5" s="85" t="s">
        <v>130</v>
      </c>
      <c r="B5" s="86"/>
      <c r="C5" s="86"/>
      <c r="D5" s="86"/>
      <c r="E5" s="88"/>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c r="AJ5" s="86"/>
      <c r="AK5" s="86"/>
      <c r="AL5" s="86"/>
      <c r="AM5" s="86"/>
      <c r="AN5" s="86"/>
      <c r="AO5" s="86"/>
      <c r="AP5" s="86"/>
      <c r="AQ5" s="86"/>
      <c r="AR5" s="86"/>
      <c r="AS5" s="86"/>
      <c r="AT5" s="86"/>
      <c r="AU5" s="86"/>
      <c r="AV5" s="86"/>
      <c r="AW5" s="86"/>
      <c r="AX5" s="86"/>
    </row>
    <row r="6" spans="1:50" x14ac:dyDescent="0.25">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6"/>
      <c r="AN6" s="86"/>
      <c r="AO6" s="86"/>
      <c r="AP6" s="86"/>
      <c r="AQ6" s="86"/>
      <c r="AR6" s="86"/>
      <c r="AS6" s="87"/>
      <c r="AT6" s="87"/>
      <c r="AU6" s="87"/>
      <c r="AV6" s="87"/>
      <c r="AW6" s="87"/>
      <c r="AX6" s="87"/>
    </row>
    <row r="7" spans="1:50" x14ac:dyDescent="0.25">
      <c r="A7" s="6169" t="s">
        <v>3702</v>
      </c>
      <c r="B7" s="6169"/>
      <c r="C7" s="6169"/>
      <c r="D7" s="6169"/>
      <c r="E7" s="6169"/>
      <c r="F7" s="6169"/>
      <c r="G7" s="6169"/>
      <c r="H7" s="6169"/>
      <c r="I7" s="6169"/>
      <c r="J7" s="6169"/>
      <c r="K7" s="6169"/>
      <c r="L7" s="6169"/>
      <c r="M7" s="6169"/>
      <c r="N7" s="6169"/>
      <c r="O7" s="6169"/>
      <c r="P7" s="6169"/>
      <c r="Q7" s="6169"/>
      <c r="R7" s="6169"/>
      <c r="S7" s="6169"/>
      <c r="T7" s="6169"/>
      <c r="U7" s="87"/>
      <c r="V7" s="87"/>
      <c r="W7" s="87"/>
      <c r="X7" s="87"/>
      <c r="Y7" s="87"/>
      <c r="Z7" s="87"/>
      <c r="AA7" s="87"/>
      <c r="AB7" s="87"/>
      <c r="AC7" s="87"/>
      <c r="AD7" s="87"/>
      <c r="AE7" s="87"/>
      <c r="AF7" s="87"/>
      <c r="AG7" s="87"/>
      <c r="AH7" s="87"/>
      <c r="AI7" s="87"/>
      <c r="AJ7" s="87"/>
      <c r="AK7" s="87"/>
      <c r="AL7" s="87"/>
      <c r="AM7" s="86"/>
      <c r="AN7" s="86"/>
      <c r="AO7" s="86"/>
      <c r="AP7" s="86"/>
      <c r="AQ7" s="86"/>
      <c r="AR7" s="86"/>
      <c r="AS7" s="87"/>
      <c r="AT7" s="87"/>
      <c r="AU7" s="87"/>
      <c r="AV7" s="87"/>
      <c r="AW7" s="87"/>
      <c r="AX7" s="87"/>
    </row>
    <row r="8" spans="1:50" x14ac:dyDescent="0.25">
      <c r="A8" s="87"/>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6"/>
      <c r="AN8" s="86"/>
      <c r="AO8" s="86"/>
      <c r="AP8" s="86"/>
      <c r="AQ8" s="86"/>
      <c r="AR8" s="86"/>
      <c r="AS8" s="87"/>
      <c r="AT8" s="87"/>
      <c r="AU8" s="87"/>
      <c r="AV8" s="87"/>
      <c r="AW8" s="87"/>
      <c r="AX8" s="87"/>
    </row>
    <row r="9" spans="1:50" x14ac:dyDescent="0.25">
      <c r="A9" s="90" t="s">
        <v>3703</v>
      </c>
      <c r="B9" s="91"/>
      <c r="C9" s="91"/>
      <c r="D9" s="91"/>
      <c r="E9" s="91"/>
      <c r="F9" s="91"/>
      <c r="G9" s="91"/>
      <c r="H9" s="91"/>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c r="AK9" s="87"/>
      <c r="AL9" s="87"/>
      <c r="AM9" s="87"/>
      <c r="AN9" s="87"/>
      <c r="AO9" s="87"/>
      <c r="AP9" s="87"/>
      <c r="AQ9" s="87"/>
      <c r="AR9" s="87"/>
      <c r="AS9" s="87"/>
      <c r="AT9" s="87"/>
      <c r="AU9" s="87"/>
      <c r="AV9" s="87"/>
      <c r="AW9" s="87"/>
      <c r="AX9" s="87"/>
    </row>
    <row r="10" spans="1:50" x14ac:dyDescent="0.25">
      <c r="A10" s="8175" t="s">
        <v>3704</v>
      </c>
      <c r="B10" s="8176"/>
      <c r="C10" s="8144" t="s">
        <v>425</v>
      </c>
      <c r="D10" s="8144"/>
      <c r="E10" s="8145"/>
      <c r="F10" s="8141" t="s">
        <v>50</v>
      </c>
      <c r="G10" s="8139"/>
      <c r="H10" s="8139"/>
      <c r="I10" s="8139"/>
      <c r="J10" s="8139"/>
      <c r="K10" s="8139"/>
      <c r="L10" s="8139"/>
      <c r="M10" s="8139"/>
      <c r="N10" s="8139"/>
      <c r="O10" s="8139"/>
      <c r="P10" s="8139"/>
      <c r="Q10" s="8139"/>
      <c r="R10" s="8139"/>
      <c r="S10" s="8139"/>
      <c r="T10" s="8139"/>
      <c r="U10" s="8139"/>
      <c r="V10" s="8139"/>
      <c r="W10" s="8139"/>
      <c r="X10" s="8139"/>
      <c r="Y10" s="8139"/>
      <c r="Z10" s="8139"/>
      <c r="AA10" s="8139"/>
      <c r="AB10" s="8139"/>
      <c r="AC10" s="8139"/>
      <c r="AD10" s="8139"/>
      <c r="AE10" s="8139"/>
      <c r="AF10" s="8139"/>
      <c r="AG10" s="8139"/>
      <c r="AH10" s="8139"/>
      <c r="AI10" s="8139"/>
      <c r="AJ10" s="8139"/>
      <c r="AK10" s="8139"/>
      <c r="AL10" s="8139"/>
      <c r="AM10" s="8161"/>
      <c r="AN10" s="8181" t="s">
        <v>3705</v>
      </c>
      <c r="AO10" s="8136" t="s">
        <v>421</v>
      </c>
      <c r="AP10" s="8136" t="s">
        <v>13</v>
      </c>
      <c r="AQ10" s="8136" t="s">
        <v>14</v>
      </c>
      <c r="AR10" s="8099" t="s">
        <v>3706</v>
      </c>
      <c r="AS10" s="8148" t="s">
        <v>3707</v>
      </c>
      <c r="AT10" s="8142" t="s">
        <v>3708</v>
      </c>
      <c r="AU10" s="8148" t="s">
        <v>3709</v>
      </c>
      <c r="AV10" s="8067" t="s">
        <v>3710</v>
      </c>
      <c r="AW10" s="8067" t="s">
        <v>3711</v>
      </c>
      <c r="AX10" s="92"/>
    </row>
    <row r="11" spans="1:50" x14ac:dyDescent="0.25">
      <c r="A11" s="8177"/>
      <c r="B11" s="8178"/>
      <c r="C11" s="8162"/>
      <c r="D11" s="8162"/>
      <c r="E11" s="8163"/>
      <c r="F11" s="8141" t="s">
        <v>798</v>
      </c>
      <c r="G11" s="8140"/>
      <c r="H11" s="8139" t="s">
        <v>799</v>
      </c>
      <c r="I11" s="8140"/>
      <c r="J11" s="8139" t="s">
        <v>800</v>
      </c>
      <c r="K11" s="8140"/>
      <c r="L11" s="8141" t="s">
        <v>141</v>
      </c>
      <c r="M11" s="8140"/>
      <c r="N11" s="8173" t="s">
        <v>71</v>
      </c>
      <c r="O11" s="8174"/>
      <c r="P11" s="8173" t="s">
        <v>72</v>
      </c>
      <c r="Q11" s="8174"/>
      <c r="R11" s="8173" t="s">
        <v>73</v>
      </c>
      <c r="S11" s="8174"/>
      <c r="T11" s="8173" t="s">
        <v>74</v>
      </c>
      <c r="U11" s="8174"/>
      <c r="V11" s="8173" t="s">
        <v>75</v>
      </c>
      <c r="W11" s="8174"/>
      <c r="X11" s="8173" t="s">
        <v>76</v>
      </c>
      <c r="Y11" s="8174"/>
      <c r="Z11" s="8173" t="s">
        <v>77</v>
      </c>
      <c r="AA11" s="8174"/>
      <c r="AB11" s="8173" t="s">
        <v>78</v>
      </c>
      <c r="AC11" s="8174"/>
      <c r="AD11" s="8173" t="s">
        <v>79</v>
      </c>
      <c r="AE11" s="8174"/>
      <c r="AF11" s="8173" t="s">
        <v>80</v>
      </c>
      <c r="AG11" s="8174"/>
      <c r="AH11" s="8173" t="s">
        <v>81</v>
      </c>
      <c r="AI11" s="8174"/>
      <c r="AJ11" s="8173" t="s">
        <v>82</v>
      </c>
      <c r="AK11" s="8174"/>
      <c r="AL11" s="8173" t="s">
        <v>83</v>
      </c>
      <c r="AM11" s="8184"/>
      <c r="AN11" s="8182"/>
      <c r="AO11" s="8137"/>
      <c r="AP11" s="8137"/>
      <c r="AQ11" s="8137"/>
      <c r="AR11" s="6884"/>
      <c r="AS11" s="6542"/>
      <c r="AT11" s="8143"/>
      <c r="AU11" s="6542"/>
      <c r="AV11" s="6424"/>
      <c r="AW11" s="6424"/>
      <c r="AX11" s="92"/>
    </row>
    <row r="12" spans="1:50" ht="25.5" customHeight="1" x14ac:dyDescent="0.25">
      <c r="A12" s="8179"/>
      <c r="B12" s="8180"/>
      <c r="C12" s="5552" t="s">
        <v>52</v>
      </c>
      <c r="D12" s="5553" t="s">
        <v>53</v>
      </c>
      <c r="E12" s="5554" t="s">
        <v>54</v>
      </c>
      <c r="F12" s="5555" t="s">
        <v>53</v>
      </c>
      <c r="G12" s="5556" t="s">
        <v>54</v>
      </c>
      <c r="H12" s="5557" t="s">
        <v>53</v>
      </c>
      <c r="I12" s="5556" t="s">
        <v>54</v>
      </c>
      <c r="J12" s="5557" t="s">
        <v>53</v>
      </c>
      <c r="K12" s="5556" t="s">
        <v>54</v>
      </c>
      <c r="L12" s="5555" t="s">
        <v>53</v>
      </c>
      <c r="M12" s="5556" t="s">
        <v>54</v>
      </c>
      <c r="N12" s="5555" t="s">
        <v>53</v>
      </c>
      <c r="O12" s="5556" t="s">
        <v>54</v>
      </c>
      <c r="P12" s="5555" t="s">
        <v>53</v>
      </c>
      <c r="Q12" s="5556" t="s">
        <v>54</v>
      </c>
      <c r="R12" s="5555" t="s">
        <v>53</v>
      </c>
      <c r="S12" s="5556" t="s">
        <v>54</v>
      </c>
      <c r="T12" s="5555" t="s">
        <v>53</v>
      </c>
      <c r="U12" s="5556" t="s">
        <v>54</v>
      </c>
      <c r="V12" s="5555" t="s">
        <v>53</v>
      </c>
      <c r="W12" s="5556" t="s">
        <v>54</v>
      </c>
      <c r="X12" s="5555" t="s">
        <v>53</v>
      </c>
      <c r="Y12" s="5556" t="s">
        <v>54</v>
      </c>
      <c r="Z12" s="5555" t="s">
        <v>53</v>
      </c>
      <c r="AA12" s="5556" t="s">
        <v>54</v>
      </c>
      <c r="AB12" s="5555" t="s">
        <v>53</v>
      </c>
      <c r="AC12" s="5556" t="s">
        <v>54</v>
      </c>
      <c r="AD12" s="5555" t="s">
        <v>53</v>
      </c>
      <c r="AE12" s="5556" t="s">
        <v>54</v>
      </c>
      <c r="AF12" s="5555" t="s">
        <v>53</v>
      </c>
      <c r="AG12" s="5556" t="s">
        <v>54</v>
      </c>
      <c r="AH12" s="5555" t="s">
        <v>53</v>
      </c>
      <c r="AI12" s="5556" t="s">
        <v>54</v>
      </c>
      <c r="AJ12" s="5555" t="s">
        <v>53</v>
      </c>
      <c r="AK12" s="5556" t="s">
        <v>54</v>
      </c>
      <c r="AL12" s="5555" t="s">
        <v>53</v>
      </c>
      <c r="AM12" s="5558" t="s">
        <v>54</v>
      </c>
      <c r="AN12" s="8183"/>
      <c r="AO12" s="8138"/>
      <c r="AP12" s="8138"/>
      <c r="AQ12" s="8138"/>
      <c r="AR12" s="7568"/>
      <c r="AS12" s="7551"/>
      <c r="AT12" s="7894"/>
      <c r="AU12" s="7551"/>
      <c r="AV12" s="7550"/>
      <c r="AW12" s="7550"/>
      <c r="AX12" s="92"/>
    </row>
    <row r="13" spans="1:50" x14ac:dyDescent="0.25">
      <c r="A13" s="8170" t="s">
        <v>3712</v>
      </c>
      <c r="B13" s="5559" t="s">
        <v>3713</v>
      </c>
      <c r="C13" s="4720">
        <f>+D13+E13</f>
        <v>0</v>
      </c>
      <c r="D13" s="4720">
        <f>+F13+H13+J13+L13+N13+P13+R13+T13+V13+X13+Z13+AB13+AD13+AF13+AH13+AJ13+AL13</f>
        <v>0</v>
      </c>
      <c r="E13" s="4721">
        <f>+G13+I13+K13+M13+O13+Q13+S13+U13+W13+Y13+AA13+AC13+AE13+AG13+AI13+AK13+AM13</f>
        <v>0</v>
      </c>
      <c r="F13" s="64"/>
      <c r="G13" s="1027"/>
      <c r="H13" s="94"/>
      <c r="I13" s="1027"/>
      <c r="J13" s="94"/>
      <c r="K13" s="1027"/>
      <c r="L13" s="94"/>
      <c r="M13" s="1027"/>
      <c r="N13" s="94"/>
      <c r="O13" s="1027"/>
      <c r="P13" s="94"/>
      <c r="Q13" s="1027"/>
      <c r="R13" s="94"/>
      <c r="S13" s="1027"/>
      <c r="T13" s="94"/>
      <c r="U13" s="1027"/>
      <c r="V13" s="94"/>
      <c r="W13" s="1027"/>
      <c r="X13" s="94"/>
      <c r="Y13" s="1027"/>
      <c r="Z13" s="94"/>
      <c r="AA13" s="1027"/>
      <c r="AB13" s="94"/>
      <c r="AC13" s="1027"/>
      <c r="AD13" s="94"/>
      <c r="AE13" s="1027"/>
      <c r="AF13" s="94"/>
      <c r="AG13" s="1027"/>
      <c r="AH13" s="94"/>
      <c r="AI13" s="1027"/>
      <c r="AJ13" s="94"/>
      <c r="AK13" s="1027"/>
      <c r="AL13" s="94"/>
      <c r="AM13" s="95"/>
      <c r="AN13" s="1489"/>
      <c r="AO13" s="5560"/>
      <c r="AP13" s="1125"/>
      <c r="AQ13" s="52"/>
      <c r="AR13" s="5561"/>
      <c r="AS13" s="1125"/>
      <c r="AT13" s="5561"/>
      <c r="AU13" s="1125"/>
      <c r="AV13" s="52"/>
      <c r="AW13" s="52"/>
      <c r="AX13" s="96"/>
    </row>
    <row r="14" spans="1:50" x14ac:dyDescent="0.25">
      <c r="A14" s="8171"/>
      <c r="B14" s="5562" t="s">
        <v>3714</v>
      </c>
      <c r="C14" s="1580">
        <f t="shared" ref="C14:C28" si="0">+D14+E14</f>
        <v>0</v>
      </c>
      <c r="D14" s="1580">
        <f t="shared" ref="D14:E28" si="1">+F14+H14+J14+L14+N14+P14+R14+T14+V14+X14+Z14+AB14+AD14+AF14+AH14+AJ14+AL14</f>
        <v>0</v>
      </c>
      <c r="E14" s="5563">
        <f t="shared" si="1"/>
        <v>0</v>
      </c>
      <c r="F14" s="5564"/>
      <c r="G14" s="4643"/>
      <c r="H14" s="805"/>
      <c r="I14" s="4643"/>
      <c r="J14" s="805"/>
      <c r="K14" s="4643"/>
      <c r="L14" s="805"/>
      <c r="M14" s="4643"/>
      <c r="N14" s="805"/>
      <c r="O14" s="4643"/>
      <c r="P14" s="805"/>
      <c r="Q14" s="4643"/>
      <c r="R14" s="805"/>
      <c r="S14" s="4643"/>
      <c r="T14" s="805"/>
      <c r="U14" s="4643"/>
      <c r="V14" s="805"/>
      <c r="W14" s="4643"/>
      <c r="X14" s="805"/>
      <c r="Y14" s="4643"/>
      <c r="Z14" s="805"/>
      <c r="AA14" s="4643"/>
      <c r="AB14" s="805"/>
      <c r="AC14" s="4643"/>
      <c r="AD14" s="805"/>
      <c r="AE14" s="4643"/>
      <c r="AF14" s="805"/>
      <c r="AG14" s="4643"/>
      <c r="AH14" s="805"/>
      <c r="AI14" s="4643"/>
      <c r="AJ14" s="805"/>
      <c r="AK14" s="4643"/>
      <c r="AL14" s="805"/>
      <c r="AM14" s="4645"/>
      <c r="AN14" s="1028"/>
      <c r="AO14" s="5565"/>
      <c r="AP14" s="804"/>
      <c r="AQ14" s="5565"/>
      <c r="AR14" s="5566"/>
      <c r="AS14" s="804"/>
      <c r="AT14" s="5566"/>
      <c r="AU14" s="804"/>
      <c r="AV14" s="5565"/>
      <c r="AW14" s="5565"/>
      <c r="AX14" s="96"/>
    </row>
    <row r="15" spans="1:50" x14ac:dyDescent="0.25">
      <c r="A15" s="8172"/>
      <c r="B15" s="5567" t="s">
        <v>3715</v>
      </c>
      <c r="C15" s="4723">
        <f t="shared" si="0"/>
        <v>0</v>
      </c>
      <c r="D15" s="4723">
        <f t="shared" si="1"/>
        <v>0</v>
      </c>
      <c r="E15" s="5568">
        <f t="shared" si="1"/>
        <v>0</v>
      </c>
      <c r="F15" s="2024"/>
      <c r="G15" s="2021"/>
      <c r="H15" s="2023"/>
      <c r="I15" s="2021"/>
      <c r="J15" s="2023"/>
      <c r="K15" s="2021"/>
      <c r="L15" s="2023"/>
      <c r="M15" s="2021"/>
      <c r="N15" s="2023"/>
      <c r="O15" s="2021"/>
      <c r="P15" s="2023"/>
      <c r="Q15" s="2021"/>
      <c r="R15" s="2023"/>
      <c r="S15" s="2021"/>
      <c r="T15" s="2023"/>
      <c r="U15" s="2021"/>
      <c r="V15" s="2023"/>
      <c r="W15" s="2021"/>
      <c r="X15" s="2023"/>
      <c r="Y15" s="2021"/>
      <c r="Z15" s="2023"/>
      <c r="AA15" s="2021"/>
      <c r="AB15" s="2023"/>
      <c r="AC15" s="2021"/>
      <c r="AD15" s="2023"/>
      <c r="AE15" s="2021"/>
      <c r="AF15" s="2023"/>
      <c r="AG15" s="2021"/>
      <c r="AH15" s="2023"/>
      <c r="AI15" s="2021"/>
      <c r="AJ15" s="2023"/>
      <c r="AK15" s="2021"/>
      <c r="AL15" s="2023"/>
      <c r="AM15" s="1573"/>
      <c r="AN15" s="5569"/>
      <c r="AO15" s="4395"/>
      <c r="AP15" s="4675"/>
      <c r="AQ15" s="4395"/>
      <c r="AR15" s="5570"/>
      <c r="AS15" s="4675"/>
      <c r="AT15" s="5570"/>
      <c r="AU15" s="4675" t="str">
        <f t="shared" ref="AU15:AU28" si="2">$CA15&amp;$CB15</f>
        <v/>
      </c>
      <c r="AV15" s="4395"/>
      <c r="AW15" s="4395"/>
      <c r="AX15" s="96"/>
    </row>
    <row r="16" spans="1:50" x14ac:dyDescent="0.25">
      <c r="A16" s="8147" t="s">
        <v>3716</v>
      </c>
      <c r="B16" s="5571" t="s">
        <v>3717</v>
      </c>
      <c r="C16" s="5572">
        <f t="shared" si="0"/>
        <v>0</v>
      </c>
      <c r="D16" s="97">
        <f t="shared" si="1"/>
        <v>0</v>
      </c>
      <c r="E16" s="5573">
        <f t="shared" si="1"/>
        <v>0</v>
      </c>
      <c r="F16" s="44"/>
      <c r="G16" s="47"/>
      <c r="H16" s="45"/>
      <c r="I16" s="47"/>
      <c r="J16" s="45"/>
      <c r="K16" s="4660"/>
      <c r="L16" s="45"/>
      <c r="M16" s="4660"/>
      <c r="N16" s="45"/>
      <c r="O16" s="4660"/>
      <c r="P16" s="45"/>
      <c r="Q16" s="4660"/>
      <c r="R16" s="45"/>
      <c r="S16" s="4660"/>
      <c r="T16" s="45"/>
      <c r="U16" s="4660"/>
      <c r="V16" s="45"/>
      <c r="W16" s="4660"/>
      <c r="X16" s="45"/>
      <c r="Y16" s="4660"/>
      <c r="Z16" s="45"/>
      <c r="AA16" s="4660"/>
      <c r="AB16" s="45"/>
      <c r="AC16" s="4660"/>
      <c r="AD16" s="45"/>
      <c r="AE16" s="4660"/>
      <c r="AF16" s="45"/>
      <c r="AG16" s="4660"/>
      <c r="AH16" s="45"/>
      <c r="AI16" s="4660"/>
      <c r="AJ16" s="45"/>
      <c r="AK16" s="4660"/>
      <c r="AL16" s="45"/>
      <c r="AM16" s="98"/>
      <c r="AN16" s="5574"/>
      <c r="AO16" s="99"/>
      <c r="AP16" s="4660"/>
      <c r="AQ16" s="99"/>
      <c r="AR16" s="100"/>
      <c r="AS16" s="4660"/>
      <c r="AT16" s="100"/>
      <c r="AU16" s="4660" t="str">
        <f t="shared" si="2"/>
        <v/>
      </c>
      <c r="AV16" s="99"/>
      <c r="AW16" s="99"/>
      <c r="AX16" s="96"/>
    </row>
    <row r="17" spans="1:50" x14ac:dyDescent="0.25">
      <c r="A17" s="8147"/>
      <c r="B17" s="5575" t="s">
        <v>3718</v>
      </c>
      <c r="C17" s="97">
        <f t="shared" si="0"/>
        <v>0</v>
      </c>
      <c r="D17" s="97">
        <f t="shared" si="1"/>
        <v>0</v>
      </c>
      <c r="E17" s="5576">
        <f t="shared" si="1"/>
        <v>0</v>
      </c>
      <c r="F17" s="44"/>
      <c r="G17" s="47"/>
      <c r="H17" s="45"/>
      <c r="I17" s="47"/>
      <c r="J17" s="45"/>
      <c r="K17" s="4660"/>
      <c r="L17" s="45"/>
      <c r="M17" s="4660"/>
      <c r="N17" s="45"/>
      <c r="O17" s="4660"/>
      <c r="P17" s="45"/>
      <c r="Q17" s="4660"/>
      <c r="R17" s="45"/>
      <c r="S17" s="4660"/>
      <c r="T17" s="45"/>
      <c r="U17" s="4660"/>
      <c r="V17" s="45"/>
      <c r="W17" s="4660"/>
      <c r="X17" s="45"/>
      <c r="Y17" s="4660"/>
      <c r="Z17" s="45"/>
      <c r="AA17" s="4660"/>
      <c r="AB17" s="45"/>
      <c r="AC17" s="4660"/>
      <c r="AD17" s="45"/>
      <c r="AE17" s="4660"/>
      <c r="AF17" s="45"/>
      <c r="AG17" s="4660"/>
      <c r="AH17" s="45"/>
      <c r="AI17" s="4660"/>
      <c r="AJ17" s="45"/>
      <c r="AK17" s="4660"/>
      <c r="AL17" s="45"/>
      <c r="AM17" s="98"/>
      <c r="AN17" s="5574"/>
      <c r="AO17" s="99"/>
      <c r="AP17" s="4660"/>
      <c r="AQ17" s="99"/>
      <c r="AR17" s="100"/>
      <c r="AS17" s="4660"/>
      <c r="AT17" s="100"/>
      <c r="AU17" s="4660" t="str">
        <f t="shared" si="2"/>
        <v/>
      </c>
      <c r="AV17" s="99"/>
      <c r="AW17" s="99"/>
      <c r="AX17" s="96"/>
    </row>
    <row r="18" spans="1:50" x14ac:dyDescent="0.25">
      <c r="A18" s="8147"/>
      <c r="B18" s="5575" t="s">
        <v>3719</v>
      </c>
      <c r="C18" s="97">
        <f t="shared" si="0"/>
        <v>0</v>
      </c>
      <c r="D18" s="97">
        <f t="shared" si="1"/>
        <v>0</v>
      </c>
      <c r="E18" s="5576">
        <f t="shared" si="1"/>
        <v>0</v>
      </c>
      <c r="F18" s="44"/>
      <c r="G18" s="47"/>
      <c r="H18" s="45"/>
      <c r="I18" s="47"/>
      <c r="J18" s="45"/>
      <c r="K18" s="4660"/>
      <c r="L18" s="45"/>
      <c r="M18" s="4660"/>
      <c r="N18" s="45"/>
      <c r="O18" s="4660"/>
      <c r="P18" s="45"/>
      <c r="Q18" s="4660"/>
      <c r="R18" s="45"/>
      <c r="S18" s="4660"/>
      <c r="T18" s="45"/>
      <c r="U18" s="4660"/>
      <c r="V18" s="45"/>
      <c r="W18" s="4660"/>
      <c r="X18" s="45"/>
      <c r="Y18" s="4660"/>
      <c r="Z18" s="45"/>
      <c r="AA18" s="4660"/>
      <c r="AB18" s="45"/>
      <c r="AC18" s="4660"/>
      <c r="AD18" s="45"/>
      <c r="AE18" s="4660"/>
      <c r="AF18" s="45"/>
      <c r="AG18" s="4660"/>
      <c r="AH18" s="45"/>
      <c r="AI18" s="4660"/>
      <c r="AJ18" s="45"/>
      <c r="AK18" s="4660"/>
      <c r="AL18" s="45"/>
      <c r="AM18" s="98"/>
      <c r="AN18" s="5574"/>
      <c r="AO18" s="99"/>
      <c r="AP18" s="4660"/>
      <c r="AQ18" s="99"/>
      <c r="AR18" s="100"/>
      <c r="AS18" s="4660"/>
      <c r="AT18" s="100"/>
      <c r="AU18" s="4660" t="str">
        <f t="shared" si="2"/>
        <v/>
      </c>
      <c r="AV18" s="99"/>
      <c r="AW18" s="99"/>
      <c r="AX18" s="96"/>
    </row>
    <row r="19" spans="1:50" x14ac:dyDescent="0.25">
      <c r="A19" s="8147"/>
      <c r="B19" s="5575" t="s">
        <v>3720</v>
      </c>
      <c r="C19" s="97">
        <f t="shared" si="0"/>
        <v>0</v>
      </c>
      <c r="D19" s="97">
        <f t="shared" si="1"/>
        <v>0</v>
      </c>
      <c r="E19" s="5576">
        <f t="shared" si="1"/>
        <v>0</v>
      </c>
      <c r="F19" s="44"/>
      <c r="G19" s="47"/>
      <c r="H19" s="45"/>
      <c r="I19" s="47"/>
      <c r="J19" s="45"/>
      <c r="K19" s="4660"/>
      <c r="L19" s="45"/>
      <c r="M19" s="4660"/>
      <c r="N19" s="45"/>
      <c r="O19" s="4660"/>
      <c r="P19" s="45"/>
      <c r="Q19" s="4660"/>
      <c r="R19" s="45"/>
      <c r="S19" s="4660"/>
      <c r="T19" s="45"/>
      <c r="U19" s="4660"/>
      <c r="V19" s="45"/>
      <c r="W19" s="4660"/>
      <c r="X19" s="45"/>
      <c r="Y19" s="4660"/>
      <c r="Z19" s="45"/>
      <c r="AA19" s="4660"/>
      <c r="AB19" s="45"/>
      <c r="AC19" s="4660"/>
      <c r="AD19" s="45"/>
      <c r="AE19" s="4660"/>
      <c r="AF19" s="45"/>
      <c r="AG19" s="4660"/>
      <c r="AH19" s="45"/>
      <c r="AI19" s="4660"/>
      <c r="AJ19" s="45"/>
      <c r="AK19" s="4660"/>
      <c r="AL19" s="45"/>
      <c r="AM19" s="98"/>
      <c r="AN19" s="5574"/>
      <c r="AO19" s="99"/>
      <c r="AP19" s="4660"/>
      <c r="AQ19" s="99"/>
      <c r="AR19" s="100"/>
      <c r="AS19" s="4660"/>
      <c r="AT19" s="100"/>
      <c r="AU19" s="4660" t="str">
        <f t="shared" si="2"/>
        <v/>
      </c>
      <c r="AV19" s="99"/>
      <c r="AW19" s="99"/>
      <c r="AX19" s="96"/>
    </row>
    <row r="20" spans="1:50" x14ac:dyDescent="0.25">
      <c r="A20" s="8147"/>
      <c r="B20" s="5575" t="s">
        <v>3721</v>
      </c>
      <c r="C20" s="97">
        <f t="shared" si="0"/>
        <v>0</v>
      </c>
      <c r="D20" s="97">
        <f t="shared" si="1"/>
        <v>0</v>
      </c>
      <c r="E20" s="5576">
        <f t="shared" si="1"/>
        <v>0</v>
      </c>
      <c r="F20" s="44"/>
      <c r="G20" s="47"/>
      <c r="H20" s="45"/>
      <c r="I20" s="47"/>
      <c r="J20" s="45"/>
      <c r="K20" s="4660"/>
      <c r="L20" s="45"/>
      <c r="M20" s="4660"/>
      <c r="N20" s="45"/>
      <c r="O20" s="4660"/>
      <c r="P20" s="45"/>
      <c r="Q20" s="4660"/>
      <c r="R20" s="45"/>
      <c r="S20" s="4660"/>
      <c r="T20" s="45"/>
      <c r="U20" s="4660"/>
      <c r="V20" s="45"/>
      <c r="W20" s="4660"/>
      <c r="X20" s="45"/>
      <c r="Y20" s="4660"/>
      <c r="Z20" s="45"/>
      <c r="AA20" s="4660"/>
      <c r="AB20" s="45"/>
      <c r="AC20" s="4660"/>
      <c r="AD20" s="45"/>
      <c r="AE20" s="4660"/>
      <c r="AF20" s="45"/>
      <c r="AG20" s="4660"/>
      <c r="AH20" s="45"/>
      <c r="AI20" s="4660"/>
      <c r="AJ20" s="45"/>
      <c r="AK20" s="4660"/>
      <c r="AL20" s="45"/>
      <c r="AM20" s="98"/>
      <c r="AN20" s="5574"/>
      <c r="AO20" s="99"/>
      <c r="AP20" s="4660"/>
      <c r="AQ20" s="99"/>
      <c r="AR20" s="100"/>
      <c r="AS20" s="4660"/>
      <c r="AT20" s="100"/>
      <c r="AU20" s="4660" t="str">
        <f t="shared" si="2"/>
        <v/>
      </c>
      <c r="AV20" s="99"/>
      <c r="AW20" s="99"/>
      <c r="AX20" s="96"/>
    </row>
    <row r="21" spans="1:50" x14ac:dyDescent="0.25">
      <c r="A21" s="8147"/>
      <c r="B21" s="5577" t="s">
        <v>3722</v>
      </c>
      <c r="C21" s="97">
        <f t="shared" si="0"/>
        <v>0</v>
      </c>
      <c r="D21" s="97">
        <f t="shared" si="1"/>
        <v>0</v>
      </c>
      <c r="E21" s="5576">
        <f t="shared" si="1"/>
        <v>0</v>
      </c>
      <c r="F21" s="44"/>
      <c r="G21" s="47"/>
      <c r="H21" s="45"/>
      <c r="I21" s="47"/>
      <c r="J21" s="45"/>
      <c r="K21" s="4660"/>
      <c r="L21" s="45"/>
      <c r="M21" s="4660"/>
      <c r="N21" s="45"/>
      <c r="O21" s="4660"/>
      <c r="P21" s="45"/>
      <c r="Q21" s="4660"/>
      <c r="R21" s="45"/>
      <c r="S21" s="4660"/>
      <c r="T21" s="45"/>
      <c r="U21" s="4660"/>
      <c r="V21" s="45"/>
      <c r="W21" s="4660"/>
      <c r="X21" s="45"/>
      <c r="Y21" s="4660"/>
      <c r="Z21" s="45"/>
      <c r="AA21" s="4660"/>
      <c r="AB21" s="45"/>
      <c r="AC21" s="4660"/>
      <c r="AD21" s="45"/>
      <c r="AE21" s="4660"/>
      <c r="AF21" s="45"/>
      <c r="AG21" s="4660"/>
      <c r="AH21" s="45"/>
      <c r="AI21" s="4660"/>
      <c r="AJ21" s="45"/>
      <c r="AK21" s="4660"/>
      <c r="AL21" s="45"/>
      <c r="AM21" s="98"/>
      <c r="AN21" s="5574"/>
      <c r="AO21" s="99"/>
      <c r="AP21" s="4660"/>
      <c r="AQ21" s="99"/>
      <c r="AR21" s="100"/>
      <c r="AS21" s="4660"/>
      <c r="AT21" s="100"/>
      <c r="AU21" s="4660" t="str">
        <f t="shared" si="2"/>
        <v/>
      </c>
      <c r="AV21" s="99"/>
      <c r="AW21" s="99"/>
      <c r="AX21" s="96"/>
    </row>
    <row r="22" spans="1:50" x14ac:dyDescent="0.25">
      <c r="A22" s="8147"/>
      <c r="B22" s="5575" t="s">
        <v>3723</v>
      </c>
      <c r="C22" s="97">
        <f t="shared" si="0"/>
        <v>0</v>
      </c>
      <c r="D22" s="97">
        <f t="shared" si="1"/>
        <v>0</v>
      </c>
      <c r="E22" s="5576">
        <f t="shared" si="1"/>
        <v>0</v>
      </c>
      <c r="F22" s="44"/>
      <c r="G22" s="47"/>
      <c r="H22" s="45"/>
      <c r="I22" s="47"/>
      <c r="J22" s="45"/>
      <c r="K22" s="4660"/>
      <c r="L22" s="45"/>
      <c r="M22" s="4660"/>
      <c r="N22" s="45"/>
      <c r="O22" s="4660"/>
      <c r="P22" s="45"/>
      <c r="Q22" s="4660"/>
      <c r="R22" s="45"/>
      <c r="S22" s="4660"/>
      <c r="T22" s="45"/>
      <c r="U22" s="4660"/>
      <c r="V22" s="45"/>
      <c r="W22" s="4660"/>
      <c r="X22" s="45"/>
      <c r="Y22" s="4660"/>
      <c r="Z22" s="45"/>
      <c r="AA22" s="4660"/>
      <c r="AB22" s="45"/>
      <c r="AC22" s="4660"/>
      <c r="AD22" s="45"/>
      <c r="AE22" s="4660"/>
      <c r="AF22" s="45"/>
      <c r="AG22" s="4660"/>
      <c r="AH22" s="45"/>
      <c r="AI22" s="4660"/>
      <c r="AJ22" s="45"/>
      <c r="AK22" s="4660"/>
      <c r="AL22" s="45"/>
      <c r="AM22" s="98"/>
      <c r="AN22" s="5574"/>
      <c r="AO22" s="99"/>
      <c r="AP22" s="4660"/>
      <c r="AQ22" s="99"/>
      <c r="AR22" s="100"/>
      <c r="AS22" s="4660"/>
      <c r="AT22" s="100"/>
      <c r="AU22" s="4660" t="str">
        <f t="shared" si="2"/>
        <v/>
      </c>
      <c r="AV22" s="99"/>
      <c r="AW22" s="99"/>
      <c r="AX22" s="96"/>
    </row>
    <row r="23" spans="1:50" x14ac:dyDescent="0.25">
      <c r="A23" s="8147"/>
      <c r="B23" s="5575" t="s">
        <v>3724</v>
      </c>
      <c r="C23" s="97">
        <f t="shared" si="0"/>
        <v>0</v>
      </c>
      <c r="D23" s="97">
        <f t="shared" si="1"/>
        <v>0</v>
      </c>
      <c r="E23" s="5576">
        <f t="shared" si="1"/>
        <v>0</v>
      </c>
      <c r="F23" s="44"/>
      <c r="G23" s="47"/>
      <c r="H23" s="45"/>
      <c r="I23" s="47"/>
      <c r="J23" s="45"/>
      <c r="K23" s="4660"/>
      <c r="L23" s="45"/>
      <c r="M23" s="4660"/>
      <c r="N23" s="45"/>
      <c r="O23" s="4660"/>
      <c r="P23" s="45"/>
      <c r="Q23" s="4660"/>
      <c r="R23" s="45"/>
      <c r="S23" s="4660"/>
      <c r="T23" s="45"/>
      <c r="U23" s="4660"/>
      <c r="V23" s="45"/>
      <c r="W23" s="4660"/>
      <c r="X23" s="45"/>
      <c r="Y23" s="4660"/>
      <c r="Z23" s="45"/>
      <c r="AA23" s="4660"/>
      <c r="AB23" s="45"/>
      <c r="AC23" s="4660"/>
      <c r="AD23" s="45"/>
      <c r="AE23" s="4660"/>
      <c r="AF23" s="45"/>
      <c r="AG23" s="4660"/>
      <c r="AH23" s="45"/>
      <c r="AI23" s="4660"/>
      <c r="AJ23" s="45"/>
      <c r="AK23" s="4660"/>
      <c r="AL23" s="45"/>
      <c r="AM23" s="98"/>
      <c r="AN23" s="5574"/>
      <c r="AO23" s="99"/>
      <c r="AP23" s="4660"/>
      <c r="AQ23" s="99"/>
      <c r="AR23" s="100"/>
      <c r="AS23" s="4660"/>
      <c r="AT23" s="100"/>
      <c r="AU23" s="4660" t="str">
        <f t="shared" si="2"/>
        <v/>
      </c>
      <c r="AV23" s="99"/>
      <c r="AW23" s="99"/>
      <c r="AX23" s="96"/>
    </row>
    <row r="24" spans="1:50" x14ac:dyDescent="0.25">
      <c r="A24" s="8147"/>
      <c r="B24" s="5575" t="s">
        <v>3725</v>
      </c>
      <c r="C24" s="97">
        <f t="shared" si="0"/>
        <v>0</v>
      </c>
      <c r="D24" s="5578">
        <f t="shared" si="1"/>
        <v>0</v>
      </c>
      <c r="E24" s="5579">
        <f t="shared" si="1"/>
        <v>0</v>
      </c>
      <c r="F24" s="1563"/>
      <c r="G24" s="1571"/>
      <c r="H24" s="1579"/>
      <c r="I24" s="1571"/>
      <c r="J24" s="1579"/>
      <c r="K24" s="1562"/>
      <c r="L24" s="1579"/>
      <c r="M24" s="1562"/>
      <c r="N24" s="1579"/>
      <c r="O24" s="1562"/>
      <c r="P24" s="1579"/>
      <c r="Q24" s="1562"/>
      <c r="R24" s="1579"/>
      <c r="S24" s="1562"/>
      <c r="T24" s="1579"/>
      <c r="U24" s="1562"/>
      <c r="V24" s="1579"/>
      <c r="W24" s="1562"/>
      <c r="X24" s="1579"/>
      <c r="Y24" s="1562"/>
      <c r="Z24" s="1579"/>
      <c r="AA24" s="1562"/>
      <c r="AB24" s="1579"/>
      <c r="AC24" s="1562"/>
      <c r="AD24" s="1579"/>
      <c r="AE24" s="1562"/>
      <c r="AF24" s="1579"/>
      <c r="AG24" s="1562"/>
      <c r="AH24" s="1579"/>
      <c r="AI24" s="1562"/>
      <c r="AJ24" s="1579"/>
      <c r="AK24" s="1562"/>
      <c r="AL24" s="1579"/>
      <c r="AM24" s="5580"/>
      <c r="AN24" s="1565"/>
      <c r="AO24" s="1561"/>
      <c r="AP24" s="1562"/>
      <c r="AQ24" s="1561"/>
      <c r="AR24" s="5581"/>
      <c r="AS24" s="1562"/>
      <c r="AT24" s="5581"/>
      <c r="AU24" s="1562" t="str">
        <f t="shared" si="2"/>
        <v/>
      </c>
      <c r="AV24" s="1561"/>
      <c r="AW24" s="1561"/>
      <c r="AX24" s="96"/>
    </row>
    <row r="25" spans="1:50" x14ac:dyDescent="0.25">
      <c r="A25" s="8147"/>
      <c r="B25" s="101" t="s">
        <v>3726</v>
      </c>
      <c r="C25" s="97">
        <f t="shared" si="0"/>
        <v>0</v>
      </c>
      <c r="D25" s="5578">
        <f t="shared" si="1"/>
        <v>0</v>
      </c>
      <c r="E25" s="5579">
        <f t="shared" si="1"/>
        <v>0</v>
      </c>
      <c r="F25" s="1563"/>
      <c r="G25" s="1571"/>
      <c r="H25" s="1579"/>
      <c r="I25" s="1571"/>
      <c r="J25" s="1579"/>
      <c r="K25" s="1562"/>
      <c r="L25" s="1579"/>
      <c r="M25" s="1562"/>
      <c r="N25" s="1579"/>
      <c r="O25" s="1562"/>
      <c r="P25" s="1579"/>
      <c r="Q25" s="1562"/>
      <c r="R25" s="1579"/>
      <c r="S25" s="1562"/>
      <c r="T25" s="1579"/>
      <c r="U25" s="1562"/>
      <c r="V25" s="1579"/>
      <c r="W25" s="1562"/>
      <c r="X25" s="1579"/>
      <c r="Y25" s="1562"/>
      <c r="Z25" s="1579"/>
      <c r="AA25" s="1562"/>
      <c r="AB25" s="1579"/>
      <c r="AC25" s="1562"/>
      <c r="AD25" s="1579"/>
      <c r="AE25" s="1562"/>
      <c r="AF25" s="1579"/>
      <c r="AG25" s="1562"/>
      <c r="AH25" s="1579"/>
      <c r="AI25" s="1562"/>
      <c r="AJ25" s="1579"/>
      <c r="AK25" s="1562"/>
      <c r="AL25" s="1579"/>
      <c r="AM25" s="5580"/>
      <c r="AN25" s="1565"/>
      <c r="AO25" s="1561"/>
      <c r="AP25" s="1562"/>
      <c r="AQ25" s="1561"/>
      <c r="AR25" s="5581"/>
      <c r="AS25" s="1562"/>
      <c r="AT25" s="5581"/>
      <c r="AU25" s="1562" t="str">
        <f t="shared" si="2"/>
        <v/>
      </c>
      <c r="AV25" s="1561"/>
      <c r="AW25" s="1561"/>
      <c r="AX25" s="96"/>
    </row>
    <row r="26" spans="1:50" x14ac:dyDescent="0.25">
      <c r="A26" s="8147"/>
      <c r="B26" s="5562" t="s">
        <v>3727</v>
      </c>
      <c r="C26" s="97">
        <f t="shared" si="0"/>
        <v>0</v>
      </c>
      <c r="D26" s="5578">
        <f t="shared" si="1"/>
        <v>0</v>
      </c>
      <c r="E26" s="5579">
        <f t="shared" si="1"/>
        <v>0</v>
      </c>
      <c r="F26" s="1563"/>
      <c r="G26" s="1571"/>
      <c r="H26" s="1579"/>
      <c r="I26" s="1571"/>
      <c r="J26" s="1579"/>
      <c r="K26" s="1562"/>
      <c r="L26" s="1579"/>
      <c r="M26" s="1562"/>
      <c r="N26" s="1579"/>
      <c r="O26" s="1562"/>
      <c r="P26" s="1579"/>
      <c r="Q26" s="1562"/>
      <c r="R26" s="1579"/>
      <c r="S26" s="1562"/>
      <c r="T26" s="1579"/>
      <c r="U26" s="1562"/>
      <c r="V26" s="1579"/>
      <c r="W26" s="1562"/>
      <c r="X26" s="1579"/>
      <c r="Y26" s="1562"/>
      <c r="Z26" s="1579"/>
      <c r="AA26" s="1562"/>
      <c r="AB26" s="1579"/>
      <c r="AC26" s="1562"/>
      <c r="AD26" s="1579"/>
      <c r="AE26" s="1562"/>
      <c r="AF26" s="1579"/>
      <c r="AG26" s="1562"/>
      <c r="AH26" s="1579"/>
      <c r="AI26" s="1562"/>
      <c r="AJ26" s="1579"/>
      <c r="AK26" s="1562"/>
      <c r="AL26" s="1579"/>
      <c r="AM26" s="5580"/>
      <c r="AN26" s="1565"/>
      <c r="AO26" s="1561"/>
      <c r="AP26" s="1562"/>
      <c r="AQ26" s="1561"/>
      <c r="AR26" s="5581"/>
      <c r="AS26" s="1562"/>
      <c r="AT26" s="5581"/>
      <c r="AU26" s="1562" t="str">
        <f t="shared" si="2"/>
        <v/>
      </c>
      <c r="AV26" s="1561"/>
      <c r="AW26" s="1561"/>
      <c r="AX26" s="96"/>
    </row>
    <row r="27" spans="1:50" x14ac:dyDescent="0.25">
      <c r="A27" s="8147"/>
      <c r="B27" s="102" t="s">
        <v>3728</v>
      </c>
      <c r="C27" s="97">
        <f t="shared" si="0"/>
        <v>0</v>
      </c>
      <c r="D27" s="5578">
        <f t="shared" si="1"/>
        <v>0</v>
      </c>
      <c r="E27" s="5579">
        <f t="shared" si="1"/>
        <v>0</v>
      </c>
      <c r="F27" s="1563"/>
      <c r="G27" s="1571"/>
      <c r="H27" s="1579"/>
      <c r="I27" s="1571"/>
      <c r="J27" s="1579"/>
      <c r="K27" s="1562"/>
      <c r="L27" s="1579"/>
      <c r="M27" s="1562"/>
      <c r="N27" s="1579"/>
      <c r="O27" s="1562"/>
      <c r="P27" s="1579"/>
      <c r="Q27" s="1562"/>
      <c r="R27" s="1579"/>
      <c r="S27" s="1562"/>
      <c r="T27" s="1579"/>
      <c r="U27" s="1562"/>
      <c r="V27" s="1579"/>
      <c r="W27" s="1562"/>
      <c r="X27" s="1579"/>
      <c r="Y27" s="1562"/>
      <c r="Z27" s="1579"/>
      <c r="AA27" s="1562"/>
      <c r="AB27" s="1579"/>
      <c r="AC27" s="1562"/>
      <c r="AD27" s="1579"/>
      <c r="AE27" s="1562"/>
      <c r="AF27" s="1579"/>
      <c r="AG27" s="1562"/>
      <c r="AH27" s="1579"/>
      <c r="AI27" s="1562"/>
      <c r="AJ27" s="1579"/>
      <c r="AK27" s="1562"/>
      <c r="AL27" s="1579"/>
      <c r="AM27" s="5580"/>
      <c r="AN27" s="1565"/>
      <c r="AO27" s="1561"/>
      <c r="AP27" s="1562"/>
      <c r="AQ27" s="1561"/>
      <c r="AR27" s="5581"/>
      <c r="AS27" s="1562"/>
      <c r="AT27" s="5581"/>
      <c r="AU27" s="1562" t="str">
        <f t="shared" si="2"/>
        <v/>
      </c>
      <c r="AV27" s="1561"/>
      <c r="AW27" s="1561"/>
      <c r="AX27" s="96"/>
    </row>
    <row r="28" spans="1:50" x14ac:dyDescent="0.25">
      <c r="A28" s="8163"/>
      <c r="B28" s="5562" t="s">
        <v>3729</v>
      </c>
      <c r="C28" s="97">
        <f t="shared" si="0"/>
        <v>0</v>
      </c>
      <c r="D28" s="5578">
        <f t="shared" si="1"/>
        <v>0</v>
      </c>
      <c r="E28" s="5582">
        <f t="shared" si="1"/>
        <v>0</v>
      </c>
      <c r="F28" s="1563"/>
      <c r="G28" s="1571"/>
      <c r="H28" s="1579"/>
      <c r="I28" s="1571"/>
      <c r="J28" s="1579"/>
      <c r="K28" s="1562"/>
      <c r="L28" s="1579"/>
      <c r="M28" s="1562"/>
      <c r="N28" s="1579"/>
      <c r="O28" s="1562"/>
      <c r="P28" s="1579"/>
      <c r="Q28" s="1562"/>
      <c r="R28" s="1579"/>
      <c r="S28" s="1562"/>
      <c r="T28" s="1579"/>
      <c r="U28" s="1562"/>
      <c r="V28" s="1579"/>
      <c r="W28" s="1562"/>
      <c r="X28" s="1579"/>
      <c r="Y28" s="1562"/>
      <c r="Z28" s="1579"/>
      <c r="AA28" s="1562"/>
      <c r="AB28" s="1579"/>
      <c r="AC28" s="1562"/>
      <c r="AD28" s="1579"/>
      <c r="AE28" s="1562"/>
      <c r="AF28" s="1579"/>
      <c r="AG28" s="1562"/>
      <c r="AH28" s="1579"/>
      <c r="AI28" s="1562"/>
      <c r="AJ28" s="1579"/>
      <c r="AK28" s="1562"/>
      <c r="AL28" s="1579"/>
      <c r="AM28" s="5583"/>
      <c r="AN28" s="1565"/>
      <c r="AO28" s="1561"/>
      <c r="AP28" s="1562"/>
      <c r="AQ28" s="1561"/>
      <c r="AR28" s="5581"/>
      <c r="AS28" s="1562"/>
      <c r="AT28" s="5581"/>
      <c r="AU28" s="1562" t="str">
        <f t="shared" si="2"/>
        <v/>
      </c>
      <c r="AV28" s="1561"/>
      <c r="AW28" s="1561"/>
      <c r="AX28" s="96"/>
    </row>
    <row r="29" spans="1:50" x14ac:dyDescent="0.25">
      <c r="A29" s="8141" t="s">
        <v>425</v>
      </c>
      <c r="B29" s="8140"/>
      <c r="C29" s="5584">
        <f>SUM(D29:E29)</f>
        <v>0</v>
      </c>
      <c r="D29" s="5585">
        <f>+F29+H29+J29+L29+N29+P29+R29+T29+V29+X29+Z29+AB29+AD29+AF29+AH29+AJ29+AL29</f>
        <v>0</v>
      </c>
      <c r="E29" s="5584">
        <f>+G29+I29+K29+M29+O29+Q29+S29+U29+W29+Y29+AA29+AC29+AE29+AG29+AI29+AK29+AM29</f>
        <v>0</v>
      </c>
      <c r="F29" s="5586">
        <f>SUM(F13:F28)</f>
        <v>0</v>
      </c>
      <c r="G29" s="5587">
        <f>SUM(G13:G28)</f>
        <v>0</v>
      </c>
      <c r="H29" s="5586">
        <f t="shared" ref="H29:AW29" si="3">SUM(H13:H28)</f>
        <v>0</v>
      </c>
      <c r="I29" s="5587">
        <f t="shared" si="3"/>
        <v>0</v>
      </c>
      <c r="J29" s="5586">
        <f t="shared" si="3"/>
        <v>0</v>
      </c>
      <c r="K29" s="5587">
        <f t="shared" si="3"/>
        <v>0</v>
      </c>
      <c r="L29" s="5586">
        <f t="shared" si="3"/>
        <v>0</v>
      </c>
      <c r="M29" s="5587">
        <f t="shared" si="3"/>
        <v>0</v>
      </c>
      <c r="N29" s="5586">
        <f t="shared" si="3"/>
        <v>0</v>
      </c>
      <c r="O29" s="5587">
        <f t="shared" si="3"/>
        <v>0</v>
      </c>
      <c r="P29" s="5586">
        <f t="shared" si="3"/>
        <v>0</v>
      </c>
      <c r="Q29" s="5587">
        <f t="shared" si="3"/>
        <v>0</v>
      </c>
      <c r="R29" s="5586">
        <f t="shared" si="3"/>
        <v>0</v>
      </c>
      <c r="S29" s="5587">
        <f t="shared" si="3"/>
        <v>0</v>
      </c>
      <c r="T29" s="5586">
        <f t="shared" si="3"/>
        <v>0</v>
      </c>
      <c r="U29" s="5587">
        <f t="shared" si="3"/>
        <v>0</v>
      </c>
      <c r="V29" s="5586">
        <f t="shared" si="3"/>
        <v>0</v>
      </c>
      <c r="W29" s="5587">
        <f t="shared" si="3"/>
        <v>0</v>
      </c>
      <c r="X29" s="5586">
        <f t="shared" si="3"/>
        <v>0</v>
      </c>
      <c r="Y29" s="5587">
        <f t="shared" si="3"/>
        <v>0</v>
      </c>
      <c r="Z29" s="5586">
        <f t="shared" si="3"/>
        <v>0</v>
      </c>
      <c r="AA29" s="5587">
        <f t="shared" si="3"/>
        <v>0</v>
      </c>
      <c r="AB29" s="5586">
        <f t="shared" si="3"/>
        <v>0</v>
      </c>
      <c r="AC29" s="5587">
        <f t="shared" si="3"/>
        <v>0</v>
      </c>
      <c r="AD29" s="5586">
        <f t="shared" si="3"/>
        <v>0</v>
      </c>
      <c r="AE29" s="5587">
        <f t="shared" si="3"/>
        <v>0</v>
      </c>
      <c r="AF29" s="5586">
        <f t="shared" si="3"/>
        <v>0</v>
      </c>
      <c r="AG29" s="5587">
        <f t="shared" si="3"/>
        <v>0</v>
      </c>
      <c r="AH29" s="5586">
        <f t="shared" si="3"/>
        <v>0</v>
      </c>
      <c r="AI29" s="5587">
        <f t="shared" si="3"/>
        <v>0</v>
      </c>
      <c r="AJ29" s="5586">
        <f t="shared" si="3"/>
        <v>0</v>
      </c>
      <c r="AK29" s="5587">
        <f t="shared" si="3"/>
        <v>0</v>
      </c>
      <c r="AL29" s="5586">
        <f t="shared" si="3"/>
        <v>0</v>
      </c>
      <c r="AM29" s="4653">
        <f t="shared" si="3"/>
        <v>0</v>
      </c>
      <c r="AN29" s="5588">
        <f t="shared" si="3"/>
        <v>0</v>
      </c>
      <c r="AO29" s="5585">
        <f t="shared" si="3"/>
        <v>0</v>
      </c>
      <c r="AP29" s="5584">
        <f t="shared" si="3"/>
        <v>0</v>
      </c>
      <c r="AQ29" s="5585">
        <f t="shared" si="3"/>
        <v>0</v>
      </c>
      <c r="AR29" s="5589">
        <f t="shared" si="3"/>
        <v>0</v>
      </c>
      <c r="AS29" s="5584">
        <f t="shared" si="3"/>
        <v>0</v>
      </c>
      <c r="AT29" s="5589">
        <f t="shared" si="3"/>
        <v>0</v>
      </c>
      <c r="AU29" s="5584">
        <f t="shared" si="3"/>
        <v>0</v>
      </c>
      <c r="AV29" s="5585">
        <f t="shared" si="3"/>
        <v>0</v>
      </c>
      <c r="AW29" s="5585">
        <f t="shared" si="3"/>
        <v>0</v>
      </c>
      <c r="AX29" s="92"/>
    </row>
    <row r="30" spans="1:50" s="105" customFormat="1" x14ac:dyDescent="0.25">
      <c r="A30" s="103" t="s">
        <v>3730</v>
      </c>
      <c r="B30" s="104"/>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row>
    <row r="31" spans="1:50" x14ac:dyDescent="0.25">
      <c r="A31" s="8136" t="s">
        <v>3731</v>
      </c>
      <c r="B31" s="8136" t="s">
        <v>425</v>
      </c>
      <c r="C31" s="8164" t="s">
        <v>3713</v>
      </c>
      <c r="D31" s="8166" t="s">
        <v>3714</v>
      </c>
      <c r="E31" s="8159" t="s">
        <v>3732</v>
      </c>
      <c r="F31" s="8141" t="s">
        <v>3716</v>
      </c>
      <c r="G31" s="8139"/>
      <c r="H31" s="8139"/>
      <c r="I31" s="8139"/>
      <c r="J31" s="8139"/>
      <c r="K31" s="8139"/>
      <c r="L31" s="8139"/>
      <c r="M31" s="8139"/>
      <c r="N31" s="8139"/>
      <c r="O31" s="8139"/>
      <c r="P31" s="8139"/>
      <c r="Q31" s="8139"/>
      <c r="R31" s="8139"/>
      <c r="S31" s="8139"/>
      <c r="T31" s="8139"/>
      <c r="U31" s="8139"/>
      <c r="V31" s="8139"/>
      <c r="W31" s="8139"/>
      <c r="X31" s="8139"/>
      <c r="Y31" s="8139"/>
      <c r="Z31" s="8139"/>
      <c r="AA31" s="8139"/>
      <c r="AB31" s="8139"/>
      <c r="AC31" s="8139"/>
      <c r="AD31" s="8139"/>
      <c r="AE31" s="8139"/>
      <c r="AF31" s="8161"/>
      <c r="AG31" s="106"/>
      <c r="AH31" s="106"/>
      <c r="AI31" s="106"/>
      <c r="AJ31" s="106"/>
      <c r="AK31" s="106"/>
      <c r="AL31" s="106"/>
      <c r="AM31" s="106"/>
      <c r="AN31" s="106"/>
      <c r="AO31" s="106"/>
      <c r="AP31" s="106"/>
      <c r="AQ31" s="106"/>
      <c r="AR31" s="106"/>
      <c r="AS31" s="106"/>
      <c r="AT31" s="106"/>
      <c r="AU31" s="106"/>
      <c r="AV31" s="106"/>
      <c r="AW31" s="87"/>
      <c r="AX31" s="87"/>
    </row>
    <row r="32" spans="1:50" s="107" customFormat="1" ht="52.5" x14ac:dyDescent="0.25">
      <c r="A32" s="8138"/>
      <c r="B32" s="8138"/>
      <c r="C32" s="8165"/>
      <c r="D32" s="8167"/>
      <c r="E32" s="8160"/>
      <c r="F32" s="5590" t="s">
        <v>3717</v>
      </c>
      <c r="G32" s="5591" t="s">
        <v>3733</v>
      </c>
      <c r="H32" s="5591" t="s">
        <v>3718</v>
      </c>
      <c r="I32" s="5591" t="s">
        <v>3734</v>
      </c>
      <c r="J32" s="5592" t="s">
        <v>3719</v>
      </c>
      <c r="K32" s="5591" t="s">
        <v>3735</v>
      </c>
      <c r="L32" s="1448" t="s">
        <v>3736</v>
      </c>
      <c r="M32" s="5591" t="s">
        <v>3737</v>
      </c>
      <c r="N32" s="5591" t="s">
        <v>3721</v>
      </c>
      <c r="O32" s="1448" t="s">
        <v>3722</v>
      </c>
      <c r="P32" s="5591" t="s">
        <v>3738</v>
      </c>
      <c r="Q32" s="5591" t="s">
        <v>3723</v>
      </c>
      <c r="R32" s="5591" t="s">
        <v>3724</v>
      </c>
      <c r="S32" s="1448" t="s">
        <v>3739</v>
      </c>
      <c r="T32" s="4252" t="s">
        <v>3726</v>
      </c>
      <c r="U32" s="5593" t="s">
        <v>3740</v>
      </c>
      <c r="V32" s="4252" t="s">
        <v>3741</v>
      </c>
      <c r="W32" s="4252" t="s">
        <v>3727</v>
      </c>
      <c r="X32" s="1448" t="s">
        <v>3728</v>
      </c>
      <c r="Y32" s="4252" t="s">
        <v>3742</v>
      </c>
      <c r="Z32" s="5593" t="s">
        <v>3743</v>
      </c>
      <c r="AA32" s="4252" t="s">
        <v>3744</v>
      </c>
      <c r="AB32" s="5591" t="s">
        <v>3745</v>
      </c>
      <c r="AC32" s="4252" t="s">
        <v>3746</v>
      </c>
      <c r="AD32" s="4252" t="s">
        <v>3747</v>
      </c>
      <c r="AE32" s="4252" t="s">
        <v>3748</v>
      </c>
      <c r="AF32" s="5594" t="s">
        <v>3749</v>
      </c>
      <c r="AG32" s="104"/>
      <c r="AI32" s="104"/>
      <c r="AK32" s="104"/>
      <c r="AM32" s="104"/>
      <c r="AO32" s="104"/>
      <c r="AQ32" s="104"/>
      <c r="AR32" s="104"/>
      <c r="AS32" s="104"/>
      <c r="AT32" s="104"/>
      <c r="AU32" s="104"/>
      <c r="AV32" s="104"/>
      <c r="AW32" s="91"/>
      <c r="AX32" s="91"/>
    </row>
    <row r="33" spans="1:50" x14ac:dyDescent="0.25">
      <c r="A33" s="5571" t="s">
        <v>557</v>
      </c>
      <c r="B33" s="4720">
        <f>SUM(C33:AF33)</f>
        <v>0</v>
      </c>
      <c r="C33" s="94"/>
      <c r="D33" s="94"/>
      <c r="E33" s="1027"/>
      <c r="F33" s="44"/>
      <c r="G33" s="108"/>
      <c r="H33" s="108"/>
      <c r="I33" s="108"/>
      <c r="J33" s="46"/>
      <c r="K33" s="2016"/>
      <c r="L33" s="2016"/>
      <c r="M33" s="2016"/>
      <c r="N33" s="2016"/>
      <c r="O33" s="2016"/>
      <c r="P33" s="2016"/>
      <c r="Q33" s="2016"/>
      <c r="R33" s="2016"/>
      <c r="S33" s="2016"/>
      <c r="T33" s="4629"/>
      <c r="U33" s="2016"/>
      <c r="V33" s="2016"/>
      <c r="W33" s="2016"/>
      <c r="X33" s="2016"/>
      <c r="Y33" s="2016"/>
      <c r="Z33" s="2016"/>
      <c r="AA33" s="2016"/>
      <c r="AB33" s="2016"/>
      <c r="AC33" s="2016"/>
      <c r="AD33" s="2016"/>
      <c r="AE33" s="2016"/>
      <c r="AF33" s="5595"/>
      <c r="AG33" s="109"/>
      <c r="AH33" s="106"/>
      <c r="AI33" s="106"/>
      <c r="AJ33" s="106"/>
      <c r="AK33" s="106"/>
      <c r="AL33" s="106"/>
      <c r="AM33" s="106"/>
      <c r="AN33" s="106"/>
      <c r="AO33" s="106"/>
      <c r="AP33" s="106"/>
      <c r="AQ33" s="106"/>
      <c r="AR33" s="106"/>
      <c r="AS33" s="106"/>
      <c r="AT33" s="106"/>
      <c r="AU33" s="106"/>
      <c r="AV33" s="106"/>
      <c r="AW33" s="87"/>
      <c r="AX33" s="87"/>
    </row>
    <row r="34" spans="1:50" x14ac:dyDescent="0.25">
      <c r="A34" s="5575" t="s">
        <v>3750</v>
      </c>
      <c r="B34" s="1580">
        <f t="shared" ref="B34:B45" si="4">SUM(C34:AF34)</f>
        <v>0</v>
      </c>
      <c r="C34" s="805"/>
      <c r="D34" s="805"/>
      <c r="E34" s="4643"/>
      <c r="F34" s="5564"/>
      <c r="G34" s="5596"/>
      <c r="H34" s="5596"/>
      <c r="I34" s="5596"/>
      <c r="J34" s="4642"/>
      <c r="K34" s="1576"/>
      <c r="L34" s="1576"/>
      <c r="M34" s="1576"/>
      <c r="N34" s="1576"/>
      <c r="O34" s="1576"/>
      <c r="P34" s="1576"/>
      <c r="Q34" s="1576"/>
      <c r="R34" s="1576"/>
      <c r="S34" s="1576"/>
      <c r="T34" s="1579"/>
      <c r="U34" s="1576"/>
      <c r="V34" s="1576"/>
      <c r="W34" s="1576"/>
      <c r="X34" s="1576"/>
      <c r="Y34" s="1576"/>
      <c r="Z34" s="1576"/>
      <c r="AA34" s="1576"/>
      <c r="AB34" s="1576"/>
      <c r="AC34" s="1576"/>
      <c r="AD34" s="1576"/>
      <c r="AE34" s="1576"/>
      <c r="AF34" s="5580"/>
      <c r="AG34" s="109"/>
      <c r="AH34" s="106"/>
      <c r="AI34" s="106"/>
      <c r="AJ34" s="106"/>
      <c r="AK34" s="106"/>
      <c r="AL34" s="106"/>
      <c r="AM34" s="106"/>
      <c r="AN34" s="106"/>
      <c r="AO34" s="106"/>
      <c r="AP34" s="106"/>
      <c r="AQ34" s="106"/>
      <c r="AR34" s="106"/>
      <c r="AS34" s="106"/>
      <c r="AT34" s="106"/>
      <c r="AU34" s="106"/>
      <c r="AV34" s="106"/>
      <c r="AW34" s="87"/>
      <c r="AX34" s="87"/>
    </row>
    <row r="35" spans="1:50" x14ac:dyDescent="0.25">
      <c r="A35" s="5575" t="s">
        <v>3751</v>
      </c>
      <c r="B35" s="1580">
        <f t="shared" si="4"/>
        <v>0</v>
      </c>
      <c r="C35" s="805"/>
      <c r="D35" s="805"/>
      <c r="E35" s="4643"/>
      <c r="F35" s="5564"/>
      <c r="G35" s="5596"/>
      <c r="H35" s="5596"/>
      <c r="I35" s="5596"/>
      <c r="J35" s="4642"/>
      <c r="K35" s="1576"/>
      <c r="L35" s="1576"/>
      <c r="M35" s="1576"/>
      <c r="N35" s="1576"/>
      <c r="O35" s="1576"/>
      <c r="P35" s="1576"/>
      <c r="Q35" s="1576"/>
      <c r="R35" s="1576"/>
      <c r="S35" s="1576"/>
      <c r="T35" s="1579"/>
      <c r="U35" s="1576"/>
      <c r="V35" s="1576"/>
      <c r="W35" s="1576"/>
      <c r="X35" s="1576"/>
      <c r="Y35" s="1576"/>
      <c r="Z35" s="1576"/>
      <c r="AA35" s="1576"/>
      <c r="AB35" s="1576"/>
      <c r="AC35" s="1576"/>
      <c r="AD35" s="1576"/>
      <c r="AE35" s="1576"/>
      <c r="AF35" s="5580"/>
      <c r="AG35" s="109"/>
      <c r="AH35" s="87"/>
      <c r="AI35" s="87"/>
      <c r="AJ35" s="87"/>
      <c r="AK35" s="87"/>
      <c r="AL35" s="87"/>
      <c r="AM35" s="87"/>
      <c r="AN35" s="87"/>
      <c r="AO35" s="87"/>
      <c r="AP35" s="87"/>
      <c r="AQ35" s="87"/>
      <c r="AR35" s="87"/>
      <c r="AS35" s="87"/>
      <c r="AT35" s="87"/>
      <c r="AU35" s="87"/>
      <c r="AV35" s="87"/>
      <c r="AW35" s="87"/>
      <c r="AX35" s="87"/>
    </row>
    <row r="36" spans="1:50" x14ac:dyDescent="0.25">
      <c r="A36" s="5575" t="s">
        <v>3752</v>
      </c>
      <c r="B36" s="1580">
        <f t="shared" si="4"/>
        <v>0</v>
      </c>
      <c r="C36" s="805"/>
      <c r="D36" s="805"/>
      <c r="E36" s="4643"/>
      <c r="F36" s="5564"/>
      <c r="G36" s="5596"/>
      <c r="H36" s="5596"/>
      <c r="I36" s="5596"/>
      <c r="J36" s="4642"/>
      <c r="K36" s="1576"/>
      <c r="L36" s="1576"/>
      <c r="M36" s="1576"/>
      <c r="N36" s="1576"/>
      <c r="O36" s="1576"/>
      <c r="P36" s="1576"/>
      <c r="Q36" s="1576"/>
      <c r="R36" s="1576"/>
      <c r="S36" s="1576"/>
      <c r="T36" s="1579"/>
      <c r="U36" s="1576"/>
      <c r="V36" s="1576"/>
      <c r="W36" s="1576"/>
      <c r="X36" s="1576"/>
      <c r="Y36" s="1576"/>
      <c r="Z36" s="1576"/>
      <c r="AA36" s="1576"/>
      <c r="AB36" s="1576"/>
      <c r="AC36" s="1576"/>
      <c r="AD36" s="1576"/>
      <c r="AE36" s="1576"/>
      <c r="AF36" s="5580"/>
      <c r="AG36" s="109"/>
      <c r="AH36" s="87"/>
      <c r="AI36" s="87"/>
      <c r="AJ36" s="87"/>
      <c r="AK36" s="87"/>
      <c r="AL36" s="87"/>
      <c r="AM36" s="87"/>
      <c r="AN36" s="87"/>
      <c r="AO36" s="87"/>
      <c r="AP36" s="87"/>
      <c r="AQ36" s="87"/>
      <c r="AR36" s="87"/>
      <c r="AS36" s="87"/>
      <c r="AT36" s="87"/>
      <c r="AU36" s="87"/>
      <c r="AV36" s="87"/>
      <c r="AW36" s="87"/>
      <c r="AX36" s="87"/>
    </row>
    <row r="37" spans="1:50" x14ac:dyDescent="0.25">
      <c r="A37" s="5575" t="s">
        <v>564</v>
      </c>
      <c r="B37" s="1580">
        <f t="shared" si="4"/>
        <v>0</v>
      </c>
      <c r="C37" s="805"/>
      <c r="D37" s="805"/>
      <c r="E37" s="4643"/>
      <c r="F37" s="5564"/>
      <c r="G37" s="5596"/>
      <c r="H37" s="5596"/>
      <c r="I37" s="5596"/>
      <c r="J37" s="4642"/>
      <c r="K37" s="1576"/>
      <c r="L37" s="1576"/>
      <c r="M37" s="1576"/>
      <c r="N37" s="1576"/>
      <c r="O37" s="1576"/>
      <c r="P37" s="1576"/>
      <c r="Q37" s="1576"/>
      <c r="R37" s="1576"/>
      <c r="S37" s="1576"/>
      <c r="T37" s="1579"/>
      <c r="U37" s="1576"/>
      <c r="V37" s="1576"/>
      <c r="W37" s="1576"/>
      <c r="X37" s="1576"/>
      <c r="Y37" s="1576"/>
      <c r="Z37" s="1576"/>
      <c r="AA37" s="1576"/>
      <c r="AB37" s="1576"/>
      <c r="AC37" s="1576"/>
      <c r="AD37" s="1576"/>
      <c r="AE37" s="1576"/>
      <c r="AF37" s="5580"/>
      <c r="AG37" s="109"/>
      <c r="AH37" s="87"/>
      <c r="AI37" s="87"/>
      <c r="AJ37" s="87"/>
      <c r="AK37" s="87"/>
      <c r="AL37" s="87"/>
      <c r="AM37" s="87"/>
      <c r="AN37" s="87"/>
      <c r="AO37" s="87"/>
      <c r="AP37" s="87"/>
      <c r="AQ37" s="87"/>
      <c r="AR37" s="87"/>
      <c r="AS37" s="87"/>
      <c r="AT37" s="87"/>
      <c r="AU37" s="87"/>
      <c r="AV37" s="87"/>
      <c r="AW37" s="87"/>
      <c r="AX37" s="87"/>
    </row>
    <row r="38" spans="1:50" x14ac:dyDescent="0.25">
      <c r="A38" s="5575" t="s">
        <v>3753</v>
      </c>
      <c r="B38" s="1580">
        <f t="shared" si="4"/>
        <v>0</v>
      </c>
      <c r="C38" s="805"/>
      <c r="D38" s="805"/>
      <c r="E38" s="4643"/>
      <c r="F38" s="5564"/>
      <c r="G38" s="5596"/>
      <c r="H38" s="5596"/>
      <c r="I38" s="5596"/>
      <c r="J38" s="4642"/>
      <c r="K38" s="1576"/>
      <c r="L38" s="1576"/>
      <c r="M38" s="1576"/>
      <c r="N38" s="1576"/>
      <c r="O38" s="1576"/>
      <c r="P38" s="1576"/>
      <c r="Q38" s="1576"/>
      <c r="R38" s="1576"/>
      <c r="S38" s="1576"/>
      <c r="T38" s="1579"/>
      <c r="U38" s="1576"/>
      <c r="V38" s="1576"/>
      <c r="W38" s="1576"/>
      <c r="X38" s="1576"/>
      <c r="Y38" s="1576"/>
      <c r="Z38" s="1576"/>
      <c r="AA38" s="1576"/>
      <c r="AB38" s="1576"/>
      <c r="AC38" s="1576"/>
      <c r="AD38" s="1576"/>
      <c r="AE38" s="1576"/>
      <c r="AF38" s="5580"/>
      <c r="AG38" s="109"/>
      <c r="AH38" s="87"/>
      <c r="AI38" s="87"/>
      <c r="AJ38" s="87"/>
      <c r="AK38" s="87"/>
      <c r="AL38" s="87"/>
      <c r="AM38" s="87"/>
      <c r="AN38" s="87"/>
      <c r="AO38" s="87"/>
      <c r="AP38" s="87"/>
      <c r="AQ38" s="87"/>
      <c r="AR38" s="87"/>
      <c r="AS38" s="87"/>
      <c r="AT38" s="87"/>
      <c r="AU38" s="87"/>
      <c r="AV38" s="87"/>
      <c r="AW38" s="87"/>
      <c r="AX38" s="87"/>
    </row>
    <row r="39" spans="1:50" x14ac:dyDescent="0.25">
      <c r="A39" s="5575" t="s">
        <v>3754</v>
      </c>
      <c r="B39" s="1580">
        <f t="shared" si="4"/>
        <v>0</v>
      </c>
      <c r="C39" s="805"/>
      <c r="D39" s="805"/>
      <c r="E39" s="4643"/>
      <c r="F39" s="5564"/>
      <c r="G39" s="5596"/>
      <c r="H39" s="5596"/>
      <c r="I39" s="5596"/>
      <c r="J39" s="4642"/>
      <c r="K39" s="1576"/>
      <c r="L39" s="1576"/>
      <c r="M39" s="1576"/>
      <c r="N39" s="1576"/>
      <c r="O39" s="1576"/>
      <c r="P39" s="1576"/>
      <c r="Q39" s="1576"/>
      <c r="R39" s="1576"/>
      <c r="S39" s="1576"/>
      <c r="T39" s="1579"/>
      <c r="U39" s="1576"/>
      <c r="V39" s="1576"/>
      <c r="W39" s="1576"/>
      <c r="X39" s="1576"/>
      <c r="Y39" s="1576"/>
      <c r="Z39" s="1576"/>
      <c r="AA39" s="1576"/>
      <c r="AB39" s="1576"/>
      <c r="AC39" s="1576"/>
      <c r="AD39" s="1576"/>
      <c r="AE39" s="1576"/>
      <c r="AF39" s="5580"/>
      <c r="AG39" s="109"/>
      <c r="AH39" s="87"/>
      <c r="AI39" s="87"/>
      <c r="AJ39" s="87"/>
      <c r="AK39" s="87"/>
      <c r="AL39" s="87"/>
      <c r="AM39" s="87"/>
      <c r="AN39" s="87"/>
      <c r="AO39" s="87"/>
      <c r="AP39" s="87"/>
      <c r="AQ39" s="87"/>
      <c r="AR39" s="87"/>
      <c r="AS39" s="87"/>
      <c r="AT39" s="87"/>
      <c r="AU39" s="87"/>
      <c r="AV39" s="87"/>
      <c r="AW39" s="87"/>
      <c r="AX39" s="87"/>
    </row>
    <row r="40" spans="1:50" x14ac:dyDescent="0.25">
      <c r="A40" s="1864" t="s">
        <v>3755</v>
      </c>
      <c r="B40" s="1580">
        <f t="shared" si="4"/>
        <v>0</v>
      </c>
      <c r="C40" s="805"/>
      <c r="D40" s="805"/>
      <c r="E40" s="4643"/>
      <c r="F40" s="5564"/>
      <c r="G40" s="5596"/>
      <c r="H40" s="5596"/>
      <c r="I40" s="5596"/>
      <c r="J40" s="4642"/>
      <c r="K40" s="1576"/>
      <c r="L40" s="1576"/>
      <c r="M40" s="1576"/>
      <c r="N40" s="1576"/>
      <c r="O40" s="1576"/>
      <c r="P40" s="1576"/>
      <c r="Q40" s="1576"/>
      <c r="R40" s="1576"/>
      <c r="S40" s="1576"/>
      <c r="T40" s="1579"/>
      <c r="U40" s="1576"/>
      <c r="V40" s="1576"/>
      <c r="W40" s="1576"/>
      <c r="X40" s="1576"/>
      <c r="Y40" s="1576"/>
      <c r="Z40" s="1576"/>
      <c r="AA40" s="1576"/>
      <c r="AB40" s="1576"/>
      <c r="AC40" s="1576"/>
      <c r="AD40" s="1576"/>
      <c r="AE40" s="1576"/>
      <c r="AF40" s="5580"/>
      <c r="AG40" s="109"/>
      <c r="AH40" s="87"/>
      <c r="AI40" s="87"/>
      <c r="AJ40" s="87"/>
      <c r="AK40" s="87"/>
      <c r="AL40" s="87"/>
      <c r="AM40" s="87"/>
      <c r="AN40" s="87"/>
      <c r="AO40" s="87"/>
      <c r="AP40" s="87"/>
      <c r="AQ40" s="87"/>
      <c r="AR40" s="87"/>
      <c r="AS40" s="87"/>
      <c r="AT40" s="87"/>
      <c r="AU40" s="87"/>
      <c r="AV40" s="87"/>
      <c r="AW40" s="87"/>
      <c r="AX40" s="87"/>
    </row>
    <row r="41" spans="1:50" x14ac:dyDescent="0.25">
      <c r="A41" s="5575" t="s">
        <v>3756</v>
      </c>
      <c r="B41" s="1580">
        <f t="shared" si="4"/>
        <v>0</v>
      </c>
      <c r="C41" s="805"/>
      <c r="D41" s="805"/>
      <c r="E41" s="4643"/>
      <c r="F41" s="5564"/>
      <c r="G41" s="5596"/>
      <c r="H41" s="5596"/>
      <c r="I41" s="5596"/>
      <c r="J41" s="4642"/>
      <c r="K41" s="1576"/>
      <c r="L41" s="1576"/>
      <c r="M41" s="1576"/>
      <c r="N41" s="1576"/>
      <c r="O41" s="1576"/>
      <c r="P41" s="1576"/>
      <c r="Q41" s="1576"/>
      <c r="R41" s="1576"/>
      <c r="S41" s="1576"/>
      <c r="T41" s="1579"/>
      <c r="U41" s="1576"/>
      <c r="V41" s="1576"/>
      <c r="W41" s="1576"/>
      <c r="X41" s="1576"/>
      <c r="Y41" s="1576"/>
      <c r="Z41" s="1576"/>
      <c r="AA41" s="1576"/>
      <c r="AB41" s="1576"/>
      <c r="AC41" s="1576"/>
      <c r="AD41" s="1576"/>
      <c r="AE41" s="1576"/>
      <c r="AF41" s="5580"/>
      <c r="AG41" s="109"/>
      <c r="AH41" s="87"/>
      <c r="AI41" s="87"/>
      <c r="AJ41" s="87"/>
      <c r="AK41" s="87"/>
      <c r="AL41" s="87"/>
      <c r="AM41" s="87"/>
      <c r="AN41" s="87"/>
      <c r="AO41" s="87"/>
      <c r="AP41" s="87"/>
      <c r="AQ41" s="87"/>
      <c r="AR41" s="87"/>
      <c r="AS41" s="87"/>
      <c r="AT41" s="87"/>
      <c r="AU41" s="87"/>
      <c r="AV41" s="87"/>
      <c r="AW41" s="87"/>
      <c r="AX41" s="87"/>
    </row>
    <row r="42" spans="1:50" x14ac:dyDescent="0.25">
      <c r="A42" s="5575" t="s">
        <v>561</v>
      </c>
      <c r="B42" s="1580">
        <f t="shared" si="4"/>
        <v>0</v>
      </c>
      <c r="C42" s="805"/>
      <c r="D42" s="805"/>
      <c r="E42" s="4643"/>
      <c r="F42" s="5564"/>
      <c r="G42" s="5596"/>
      <c r="H42" s="5596"/>
      <c r="I42" s="5596"/>
      <c r="J42" s="4642"/>
      <c r="K42" s="1576"/>
      <c r="L42" s="1576"/>
      <c r="M42" s="1576"/>
      <c r="N42" s="1576"/>
      <c r="O42" s="1576"/>
      <c r="P42" s="1576"/>
      <c r="Q42" s="1576"/>
      <c r="R42" s="1576"/>
      <c r="S42" s="1576"/>
      <c r="T42" s="1579"/>
      <c r="U42" s="1576"/>
      <c r="V42" s="1576"/>
      <c r="W42" s="1576"/>
      <c r="X42" s="1576"/>
      <c r="Y42" s="1576"/>
      <c r="Z42" s="1576"/>
      <c r="AA42" s="1576"/>
      <c r="AB42" s="1576"/>
      <c r="AC42" s="1576"/>
      <c r="AD42" s="1576"/>
      <c r="AE42" s="1576"/>
      <c r="AF42" s="5580"/>
      <c r="AG42" s="109"/>
      <c r="AH42" s="87"/>
      <c r="AI42" s="87"/>
      <c r="AJ42" s="87"/>
      <c r="AK42" s="87"/>
      <c r="AL42" s="87"/>
      <c r="AM42" s="87"/>
      <c r="AN42" s="87"/>
      <c r="AO42" s="87"/>
      <c r="AP42" s="87"/>
      <c r="AQ42" s="87"/>
      <c r="AR42" s="87"/>
      <c r="AS42" s="87"/>
      <c r="AT42" s="87"/>
      <c r="AU42" s="87"/>
      <c r="AV42" s="87"/>
      <c r="AW42" s="87"/>
      <c r="AX42" s="87"/>
    </row>
    <row r="43" spans="1:50" x14ac:dyDescent="0.25">
      <c r="A43" s="5575" t="s">
        <v>3757</v>
      </c>
      <c r="B43" s="1580">
        <f t="shared" si="4"/>
        <v>0</v>
      </c>
      <c r="C43" s="805"/>
      <c r="D43" s="805"/>
      <c r="E43" s="4643"/>
      <c r="F43" s="5564"/>
      <c r="G43" s="5596"/>
      <c r="H43" s="5596"/>
      <c r="I43" s="5596"/>
      <c r="J43" s="4642"/>
      <c r="K43" s="1576"/>
      <c r="L43" s="1576"/>
      <c r="M43" s="1576"/>
      <c r="N43" s="1576"/>
      <c r="O43" s="1576"/>
      <c r="P43" s="1576"/>
      <c r="Q43" s="1576"/>
      <c r="R43" s="1576"/>
      <c r="S43" s="1576"/>
      <c r="T43" s="1579"/>
      <c r="U43" s="1576"/>
      <c r="V43" s="1576"/>
      <c r="W43" s="1576"/>
      <c r="X43" s="1576"/>
      <c r="Y43" s="1576"/>
      <c r="Z43" s="1576"/>
      <c r="AA43" s="1576"/>
      <c r="AB43" s="1576"/>
      <c r="AC43" s="1576"/>
      <c r="AD43" s="1576"/>
      <c r="AE43" s="1576"/>
      <c r="AF43" s="5580"/>
      <c r="AG43" s="109"/>
      <c r="AH43" s="87"/>
      <c r="AI43" s="87"/>
      <c r="AJ43" s="87"/>
      <c r="AK43" s="87"/>
      <c r="AL43" s="87"/>
      <c r="AM43" s="87"/>
      <c r="AN43" s="87"/>
      <c r="AO43" s="87"/>
      <c r="AP43" s="87"/>
      <c r="AQ43" s="87"/>
      <c r="AR43" s="87"/>
      <c r="AS43" s="87"/>
      <c r="AT43" s="87"/>
      <c r="AU43" s="87"/>
      <c r="AV43" s="87"/>
      <c r="AW43" s="87"/>
      <c r="AX43" s="87"/>
    </row>
    <row r="44" spans="1:50" x14ac:dyDescent="0.25">
      <c r="A44" s="5575" t="s">
        <v>563</v>
      </c>
      <c r="B44" s="1580">
        <f t="shared" si="4"/>
        <v>0</v>
      </c>
      <c r="C44" s="805"/>
      <c r="D44" s="805"/>
      <c r="E44" s="4643"/>
      <c r="F44" s="5564"/>
      <c r="G44" s="5596"/>
      <c r="H44" s="5596"/>
      <c r="I44" s="5596"/>
      <c r="J44" s="4642"/>
      <c r="K44" s="1576"/>
      <c r="L44" s="1576"/>
      <c r="M44" s="1576"/>
      <c r="N44" s="1576"/>
      <c r="O44" s="1576"/>
      <c r="P44" s="1576"/>
      <c r="Q44" s="1576"/>
      <c r="R44" s="1576"/>
      <c r="S44" s="1576"/>
      <c r="T44" s="1579"/>
      <c r="U44" s="1576"/>
      <c r="V44" s="1576"/>
      <c r="W44" s="1576"/>
      <c r="X44" s="1576"/>
      <c r="Y44" s="1576"/>
      <c r="Z44" s="1576"/>
      <c r="AA44" s="1576"/>
      <c r="AB44" s="1576"/>
      <c r="AC44" s="1576"/>
      <c r="AD44" s="1576"/>
      <c r="AE44" s="1576"/>
      <c r="AF44" s="5580"/>
      <c r="AG44" s="109"/>
      <c r="AH44" s="87"/>
      <c r="AI44" s="87"/>
      <c r="AJ44" s="87"/>
      <c r="AK44" s="87"/>
      <c r="AL44" s="87"/>
      <c r="AM44" s="87"/>
      <c r="AN44" s="87"/>
      <c r="AO44" s="87"/>
      <c r="AP44" s="87"/>
      <c r="AQ44" s="87"/>
      <c r="AR44" s="87"/>
      <c r="AS44" s="87"/>
      <c r="AT44" s="87"/>
      <c r="AU44" s="87"/>
      <c r="AV44" s="87"/>
      <c r="AW44" s="87"/>
      <c r="AX44" s="87"/>
    </row>
    <row r="45" spans="1:50" x14ac:dyDescent="0.25">
      <c r="A45" s="5597" t="s">
        <v>3758</v>
      </c>
      <c r="B45" s="1580">
        <f t="shared" si="4"/>
        <v>0</v>
      </c>
      <c r="C45" s="805"/>
      <c r="D45" s="805"/>
      <c r="E45" s="4643"/>
      <c r="F45" s="5564"/>
      <c r="G45" s="5596"/>
      <c r="H45" s="5596"/>
      <c r="I45" s="5596"/>
      <c r="J45" s="4642"/>
      <c r="K45" s="1576"/>
      <c r="L45" s="1576"/>
      <c r="M45" s="1576"/>
      <c r="N45" s="1576"/>
      <c r="O45" s="1576"/>
      <c r="P45" s="1576"/>
      <c r="Q45" s="1576"/>
      <c r="R45" s="1576"/>
      <c r="S45" s="1576"/>
      <c r="T45" s="1579"/>
      <c r="U45" s="1576"/>
      <c r="V45" s="1576"/>
      <c r="W45" s="1576"/>
      <c r="X45" s="1576"/>
      <c r="Y45" s="1576"/>
      <c r="Z45" s="1576"/>
      <c r="AA45" s="1576"/>
      <c r="AB45" s="1576"/>
      <c r="AC45" s="1576"/>
      <c r="AD45" s="1576"/>
      <c r="AE45" s="1576"/>
      <c r="AF45" s="5580"/>
      <c r="AG45" s="109"/>
      <c r="AH45" s="87"/>
      <c r="AI45" s="87"/>
      <c r="AJ45" s="87"/>
      <c r="AK45" s="87"/>
      <c r="AL45" s="87"/>
      <c r="AM45" s="87"/>
      <c r="AN45" s="87"/>
      <c r="AO45" s="87"/>
      <c r="AP45" s="87"/>
      <c r="AQ45" s="87"/>
      <c r="AR45" s="87"/>
      <c r="AS45" s="87"/>
      <c r="AT45" s="87"/>
      <c r="AU45" s="87"/>
      <c r="AV45" s="87"/>
      <c r="AW45" s="87"/>
      <c r="AX45" s="87"/>
    </row>
    <row r="46" spans="1:50" x14ac:dyDescent="0.25">
      <c r="A46" s="5598" t="s">
        <v>3759</v>
      </c>
      <c r="B46" s="5568">
        <f>SUM(C46:AF46)</f>
        <v>0</v>
      </c>
      <c r="C46" s="2023"/>
      <c r="D46" s="2023"/>
      <c r="E46" s="2021"/>
      <c r="F46" s="2024"/>
      <c r="G46" s="1578"/>
      <c r="H46" s="1578"/>
      <c r="I46" s="1578"/>
      <c r="J46" s="4676"/>
      <c r="K46" s="1578"/>
      <c r="L46" s="1578"/>
      <c r="M46" s="1578"/>
      <c r="N46" s="1578"/>
      <c r="O46" s="1578"/>
      <c r="P46" s="1578"/>
      <c r="Q46" s="1578"/>
      <c r="R46" s="1578"/>
      <c r="S46" s="1578"/>
      <c r="T46" s="2023"/>
      <c r="U46" s="1578"/>
      <c r="V46" s="1578"/>
      <c r="W46" s="1578"/>
      <c r="X46" s="1578"/>
      <c r="Y46" s="1578"/>
      <c r="Z46" s="1578"/>
      <c r="AA46" s="1578"/>
      <c r="AB46" s="1578"/>
      <c r="AC46" s="1578"/>
      <c r="AD46" s="1578"/>
      <c r="AE46" s="1578"/>
      <c r="AF46" s="5583"/>
      <c r="AG46" s="109"/>
      <c r="AH46" s="87"/>
      <c r="AI46" s="87"/>
      <c r="AJ46" s="87"/>
      <c r="AK46" s="87"/>
      <c r="AL46" s="87"/>
      <c r="AM46" s="87"/>
      <c r="AN46" s="87"/>
      <c r="AO46" s="87"/>
      <c r="AP46" s="87"/>
      <c r="AQ46" s="87"/>
      <c r="AR46" s="87"/>
      <c r="AS46" s="87"/>
      <c r="AT46" s="87"/>
      <c r="AU46" s="87"/>
      <c r="AV46" s="87"/>
      <c r="AW46" s="87"/>
      <c r="AX46" s="87"/>
    </row>
    <row r="47" spans="1:50" x14ac:dyDescent="0.25">
      <c r="A47" s="5599" t="s">
        <v>425</v>
      </c>
      <c r="B47" s="5600">
        <f>SUM(B33:B46)</f>
        <v>0</v>
      </c>
      <c r="C47" s="5587">
        <f>SUM(C33:C46)</f>
        <v>0</v>
      </c>
      <c r="D47" s="5587">
        <f t="shared" ref="D47:AF47" si="5">SUM(D33:D46)</f>
        <v>0</v>
      </c>
      <c r="E47" s="4651">
        <f t="shared" si="5"/>
        <v>0</v>
      </c>
      <c r="F47" s="5586">
        <f t="shared" si="5"/>
        <v>0</v>
      </c>
      <c r="G47" s="5587">
        <f t="shared" si="5"/>
        <v>0</v>
      </c>
      <c r="H47" s="5587">
        <f t="shared" si="5"/>
        <v>0</v>
      </c>
      <c r="I47" s="5587">
        <f t="shared" si="5"/>
        <v>0</v>
      </c>
      <c r="J47" s="4663">
        <f t="shared" si="5"/>
        <v>0</v>
      </c>
      <c r="K47" s="4663">
        <f t="shared" si="5"/>
        <v>0</v>
      </c>
      <c r="L47" s="4663">
        <f t="shared" si="5"/>
        <v>0</v>
      </c>
      <c r="M47" s="4663">
        <f t="shared" si="5"/>
        <v>0</v>
      </c>
      <c r="N47" s="4663">
        <f t="shared" si="5"/>
        <v>0</v>
      </c>
      <c r="O47" s="4663">
        <f t="shared" si="5"/>
        <v>0</v>
      </c>
      <c r="P47" s="4663">
        <f t="shared" si="5"/>
        <v>0</v>
      </c>
      <c r="Q47" s="4663">
        <f t="shared" si="5"/>
        <v>0</v>
      </c>
      <c r="R47" s="4663">
        <f t="shared" si="5"/>
        <v>0</v>
      </c>
      <c r="S47" s="4663">
        <f t="shared" si="5"/>
        <v>0</v>
      </c>
      <c r="T47" s="4663">
        <f t="shared" si="5"/>
        <v>0</v>
      </c>
      <c r="U47" s="4663">
        <f t="shared" si="5"/>
        <v>0</v>
      </c>
      <c r="V47" s="4663">
        <f t="shared" si="5"/>
        <v>0</v>
      </c>
      <c r="W47" s="4663">
        <f t="shared" si="5"/>
        <v>0</v>
      </c>
      <c r="X47" s="4663">
        <f t="shared" si="5"/>
        <v>0</v>
      </c>
      <c r="Y47" s="4663">
        <f t="shared" si="5"/>
        <v>0</v>
      </c>
      <c r="Z47" s="4663">
        <f t="shared" si="5"/>
        <v>0</v>
      </c>
      <c r="AA47" s="4663">
        <f t="shared" si="5"/>
        <v>0</v>
      </c>
      <c r="AB47" s="4663">
        <f t="shared" si="5"/>
        <v>0</v>
      </c>
      <c r="AC47" s="4663">
        <f t="shared" si="5"/>
        <v>0</v>
      </c>
      <c r="AD47" s="4663">
        <f t="shared" si="5"/>
        <v>0</v>
      </c>
      <c r="AE47" s="4663">
        <f t="shared" si="5"/>
        <v>0</v>
      </c>
      <c r="AF47" s="5601">
        <f t="shared" si="5"/>
        <v>0</v>
      </c>
      <c r="AG47" s="87"/>
      <c r="AH47" s="87"/>
      <c r="AI47" s="87"/>
      <c r="AJ47" s="87"/>
      <c r="AK47" s="87"/>
      <c r="AL47" s="87"/>
      <c r="AM47" s="87"/>
      <c r="AN47" s="87"/>
      <c r="AO47" s="87"/>
      <c r="AP47" s="87"/>
      <c r="AQ47" s="87"/>
      <c r="AR47" s="87"/>
      <c r="AS47" s="87"/>
      <c r="AT47" s="87"/>
      <c r="AU47" s="87"/>
      <c r="AV47" s="87"/>
      <c r="AW47" s="87"/>
      <c r="AX47" s="87"/>
    </row>
    <row r="48" spans="1:50" s="107" customFormat="1" x14ac:dyDescent="0.25">
      <c r="A48" s="90" t="s">
        <v>3760</v>
      </c>
      <c r="B48" s="91"/>
      <c r="C48" s="91"/>
      <c r="D48" s="91"/>
      <c r="E48" s="91"/>
      <c r="F48" s="91"/>
      <c r="G48" s="91"/>
      <c r="H48" s="91"/>
      <c r="I48" s="91"/>
      <c r="J48" s="91"/>
      <c r="K48" s="91"/>
      <c r="L48" s="91"/>
      <c r="M48" s="91"/>
      <c r="N48" s="91"/>
      <c r="O48" s="91"/>
      <c r="P48" s="91"/>
      <c r="Q48" s="91"/>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c r="AX48" s="91"/>
    </row>
    <row r="49" spans="1:50" x14ac:dyDescent="0.25">
      <c r="A49" s="8144" t="s">
        <v>3761</v>
      </c>
      <c r="B49" s="8145"/>
      <c r="C49" s="8136" t="s">
        <v>425</v>
      </c>
      <c r="D49" s="8164" t="s">
        <v>3713</v>
      </c>
      <c r="E49" s="8166" t="s">
        <v>3714</v>
      </c>
      <c r="F49" s="8159" t="s">
        <v>3732</v>
      </c>
      <c r="G49" s="8141" t="s">
        <v>3716</v>
      </c>
      <c r="H49" s="8139"/>
      <c r="I49" s="8139"/>
      <c r="J49" s="8139"/>
      <c r="K49" s="8139"/>
      <c r="L49" s="8139"/>
      <c r="M49" s="8139"/>
      <c r="N49" s="8139"/>
      <c r="O49" s="8139"/>
      <c r="P49" s="8139"/>
      <c r="Q49" s="8139"/>
      <c r="R49" s="8139"/>
      <c r="S49" s="8139"/>
      <c r="T49" s="8139"/>
      <c r="U49" s="8139"/>
      <c r="V49" s="8139"/>
      <c r="W49" s="8139"/>
      <c r="X49" s="8139"/>
      <c r="Y49" s="8139"/>
      <c r="Z49" s="8139"/>
      <c r="AA49" s="8139"/>
      <c r="AB49" s="8139"/>
      <c r="AC49" s="8139"/>
      <c r="AD49" s="8139"/>
      <c r="AE49" s="8139"/>
      <c r="AF49" s="8139"/>
      <c r="AG49" s="8161"/>
      <c r="AH49" s="110"/>
      <c r="AI49" s="110"/>
      <c r="AJ49" s="110"/>
      <c r="AK49" s="110"/>
      <c r="AL49" s="110"/>
      <c r="AM49" s="110"/>
      <c r="AN49" s="110"/>
      <c r="AO49" s="110"/>
      <c r="AP49" s="110"/>
      <c r="AQ49" s="110"/>
      <c r="AR49" s="110"/>
      <c r="AS49" s="110"/>
      <c r="AT49" s="110"/>
      <c r="AU49" s="110"/>
      <c r="AV49" s="110"/>
      <c r="AW49" s="110"/>
      <c r="AX49" s="110"/>
    </row>
    <row r="50" spans="1:50" s="107" customFormat="1" ht="52.5" x14ac:dyDescent="0.25">
      <c r="A50" s="8162"/>
      <c r="B50" s="8163"/>
      <c r="C50" s="8138"/>
      <c r="D50" s="8165"/>
      <c r="E50" s="8167"/>
      <c r="F50" s="8160"/>
      <c r="G50" s="5590" t="s">
        <v>3717</v>
      </c>
      <c r="H50" s="5591" t="s">
        <v>3733</v>
      </c>
      <c r="I50" s="5591" t="s">
        <v>3718</v>
      </c>
      <c r="J50" s="5591" t="s">
        <v>3734</v>
      </c>
      <c r="K50" s="5592" t="s">
        <v>3719</v>
      </c>
      <c r="L50" s="5591" t="s">
        <v>3735</v>
      </c>
      <c r="M50" s="1448" t="s">
        <v>3736</v>
      </c>
      <c r="N50" s="5591" t="s">
        <v>3737</v>
      </c>
      <c r="O50" s="5591" t="s">
        <v>3721</v>
      </c>
      <c r="P50" s="4252" t="s">
        <v>3722</v>
      </c>
      <c r="Q50" s="5593" t="s">
        <v>3738</v>
      </c>
      <c r="R50" s="4252" t="s">
        <v>3723</v>
      </c>
      <c r="S50" s="5591" t="s">
        <v>3724</v>
      </c>
      <c r="T50" s="1448" t="s">
        <v>3739</v>
      </c>
      <c r="U50" s="4252" t="s">
        <v>3726</v>
      </c>
      <c r="V50" s="5593" t="s">
        <v>3740</v>
      </c>
      <c r="W50" s="4252" t="s">
        <v>3741</v>
      </c>
      <c r="X50" s="4252" t="s">
        <v>3727</v>
      </c>
      <c r="Y50" s="1448" t="s">
        <v>3728</v>
      </c>
      <c r="Z50" s="4252" t="s">
        <v>3742</v>
      </c>
      <c r="AA50" s="5593" t="s">
        <v>3743</v>
      </c>
      <c r="AB50" s="4252" t="s">
        <v>3744</v>
      </c>
      <c r="AC50" s="5591" t="s">
        <v>3745</v>
      </c>
      <c r="AD50" s="4252" t="s">
        <v>3746</v>
      </c>
      <c r="AE50" s="4252" t="s">
        <v>3747</v>
      </c>
      <c r="AF50" s="4252" t="s">
        <v>3748</v>
      </c>
      <c r="AG50" s="4258" t="s">
        <v>3749</v>
      </c>
      <c r="AH50" s="111"/>
      <c r="AI50" s="112"/>
      <c r="AJ50" s="111"/>
      <c r="AK50" s="112"/>
      <c r="AL50" s="112"/>
      <c r="AM50" s="112"/>
      <c r="AN50" s="111"/>
      <c r="AO50" s="112"/>
      <c r="AP50" s="111"/>
      <c r="AQ50" s="111"/>
      <c r="AR50" s="111"/>
      <c r="AS50" s="111"/>
      <c r="AT50" s="111"/>
      <c r="AU50" s="111"/>
      <c r="AV50" s="111"/>
      <c r="AW50" s="111"/>
      <c r="AX50" s="111"/>
    </row>
    <row r="51" spans="1:50" x14ac:dyDescent="0.25">
      <c r="A51" s="8168" t="s">
        <v>3762</v>
      </c>
      <c r="B51" s="8169"/>
      <c r="C51" s="5602">
        <f>SUM(D51:AG51)</f>
        <v>0</v>
      </c>
      <c r="D51" s="1563"/>
      <c r="E51" s="2016"/>
      <c r="F51" s="1562"/>
      <c r="G51" s="113"/>
      <c r="H51" s="114"/>
      <c r="I51" s="114"/>
      <c r="J51" s="114"/>
      <c r="K51" s="115"/>
      <c r="L51" s="5603"/>
      <c r="M51" s="5603"/>
      <c r="N51" s="5603"/>
      <c r="O51" s="116"/>
      <c r="P51" s="114"/>
      <c r="Q51" s="114"/>
      <c r="R51" s="114"/>
      <c r="S51" s="114"/>
      <c r="T51" s="114"/>
      <c r="U51" s="114"/>
      <c r="V51" s="114"/>
      <c r="W51" s="114"/>
      <c r="X51" s="114"/>
      <c r="Y51" s="114"/>
      <c r="Z51" s="114"/>
      <c r="AA51" s="115"/>
      <c r="AB51" s="115"/>
      <c r="AC51" s="115"/>
      <c r="AD51" s="115"/>
      <c r="AE51" s="5603"/>
      <c r="AF51" s="5604"/>
      <c r="AG51" s="117"/>
      <c r="AH51" s="109"/>
      <c r="AI51" s="110"/>
      <c r="AJ51" s="110"/>
      <c r="AK51" s="110"/>
      <c r="AL51" s="110"/>
      <c r="AM51" s="110"/>
      <c r="AN51" s="110"/>
      <c r="AO51" s="110"/>
      <c r="AP51" s="110"/>
      <c r="AQ51" s="110"/>
      <c r="AR51" s="110"/>
      <c r="AS51" s="110"/>
      <c r="AT51" s="110"/>
      <c r="AU51" s="110"/>
      <c r="AV51" s="110"/>
      <c r="AW51" s="110"/>
      <c r="AX51" s="110"/>
    </row>
    <row r="52" spans="1:50" x14ac:dyDescent="0.25">
      <c r="A52" s="8155" t="s">
        <v>3763</v>
      </c>
      <c r="B52" s="8156"/>
      <c r="C52" s="4497">
        <f t="shared" ref="C52:C66" si="6">SUM(D52:AG52)</f>
        <v>0</v>
      </c>
      <c r="D52" s="1563"/>
      <c r="E52" s="1576"/>
      <c r="F52" s="1562"/>
      <c r="G52" s="5564"/>
      <c r="H52" s="5596"/>
      <c r="I52" s="5596"/>
      <c r="J52" s="5596"/>
      <c r="K52" s="4642"/>
      <c r="L52" s="5596"/>
      <c r="M52" s="5596"/>
      <c r="N52" s="5596"/>
      <c r="O52" s="805"/>
      <c r="P52" s="5596"/>
      <c r="Q52" s="5596"/>
      <c r="R52" s="5596"/>
      <c r="S52" s="5596"/>
      <c r="T52" s="5596"/>
      <c r="U52" s="5596"/>
      <c r="V52" s="5596"/>
      <c r="W52" s="5596"/>
      <c r="X52" s="5596"/>
      <c r="Y52" s="5596"/>
      <c r="Z52" s="5596"/>
      <c r="AA52" s="4642"/>
      <c r="AB52" s="4642"/>
      <c r="AC52" s="4642"/>
      <c r="AD52" s="4642"/>
      <c r="AE52" s="5596"/>
      <c r="AF52" s="805"/>
      <c r="AG52" s="4645"/>
      <c r="AH52" s="109"/>
      <c r="AI52" s="110"/>
      <c r="AJ52" s="110"/>
      <c r="AK52" s="110"/>
      <c r="AL52" s="110"/>
      <c r="AM52" s="110"/>
      <c r="AN52" s="110"/>
      <c r="AO52" s="110"/>
      <c r="AP52" s="110"/>
      <c r="AQ52" s="110"/>
      <c r="AR52" s="110"/>
      <c r="AS52" s="110"/>
      <c r="AT52" s="110"/>
      <c r="AU52" s="110"/>
      <c r="AV52" s="110"/>
      <c r="AW52" s="110"/>
      <c r="AX52" s="110"/>
    </row>
    <row r="53" spans="1:50" x14ac:dyDescent="0.25">
      <c r="A53" s="8155" t="s">
        <v>3764</v>
      </c>
      <c r="B53" s="8156"/>
      <c r="C53" s="4497">
        <f t="shared" si="6"/>
        <v>0</v>
      </c>
      <c r="D53" s="1563"/>
      <c r="E53" s="1576"/>
      <c r="F53" s="1562"/>
      <c r="G53" s="1563"/>
      <c r="H53" s="1576"/>
      <c r="I53" s="1576"/>
      <c r="J53" s="1576"/>
      <c r="K53" s="1574"/>
      <c r="L53" s="1576"/>
      <c r="M53" s="1576"/>
      <c r="N53" s="1576"/>
      <c r="O53" s="1579"/>
      <c r="P53" s="1576"/>
      <c r="Q53" s="1576"/>
      <c r="R53" s="1576"/>
      <c r="S53" s="1576"/>
      <c r="T53" s="1576"/>
      <c r="U53" s="1576"/>
      <c r="V53" s="1576"/>
      <c r="W53" s="1576"/>
      <c r="X53" s="1576"/>
      <c r="Y53" s="1576"/>
      <c r="Z53" s="1576"/>
      <c r="AA53" s="1574"/>
      <c r="AB53" s="1574"/>
      <c r="AC53" s="1574"/>
      <c r="AD53" s="1574"/>
      <c r="AE53" s="1576"/>
      <c r="AF53" s="1579"/>
      <c r="AG53" s="1572"/>
      <c r="AH53" s="109"/>
      <c r="AI53" s="110"/>
      <c r="AJ53" s="110"/>
      <c r="AK53" s="110"/>
      <c r="AL53" s="110"/>
      <c r="AM53" s="110"/>
      <c r="AN53" s="110"/>
      <c r="AO53" s="110"/>
      <c r="AP53" s="110"/>
      <c r="AQ53" s="110"/>
      <c r="AR53" s="110"/>
      <c r="AS53" s="110"/>
      <c r="AT53" s="110"/>
      <c r="AU53" s="110"/>
      <c r="AV53" s="110"/>
      <c r="AW53" s="110"/>
      <c r="AX53" s="110"/>
    </row>
    <row r="54" spans="1:50" x14ac:dyDescent="0.25">
      <c r="A54" s="8155" t="s">
        <v>3765</v>
      </c>
      <c r="B54" s="8156"/>
      <c r="C54" s="4497">
        <f t="shared" si="6"/>
        <v>0</v>
      </c>
      <c r="D54" s="1563"/>
      <c r="E54" s="1576"/>
      <c r="F54" s="1562"/>
      <c r="G54" s="1563"/>
      <c r="H54" s="1576"/>
      <c r="I54" s="1576"/>
      <c r="J54" s="1576"/>
      <c r="K54" s="1574"/>
      <c r="L54" s="1576"/>
      <c r="M54" s="1576"/>
      <c r="N54" s="1576"/>
      <c r="O54" s="1579"/>
      <c r="P54" s="1576"/>
      <c r="Q54" s="1576"/>
      <c r="R54" s="1576"/>
      <c r="S54" s="1576"/>
      <c r="T54" s="1576"/>
      <c r="U54" s="1576"/>
      <c r="V54" s="1576"/>
      <c r="W54" s="1576"/>
      <c r="X54" s="1576"/>
      <c r="Y54" s="1576"/>
      <c r="Z54" s="1576"/>
      <c r="AA54" s="1574"/>
      <c r="AB54" s="1574"/>
      <c r="AC54" s="1574"/>
      <c r="AD54" s="1574"/>
      <c r="AE54" s="1576"/>
      <c r="AF54" s="1579"/>
      <c r="AG54" s="1572"/>
      <c r="AH54" s="109"/>
      <c r="AI54" s="110"/>
      <c r="AJ54" s="110"/>
      <c r="AK54" s="110"/>
      <c r="AL54" s="110"/>
      <c r="AM54" s="110"/>
      <c r="AN54" s="110"/>
      <c r="AO54" s="110"/>
      <c r="AP54" s="110"/>
      <c r="AQ54" s="110"/>
      <c r="AR54" s="110"/>
      <c r="AS54" s="110"/>
      <c r="AT54" s="110"/>
      <c r="AU54" s="110"/>
      <c r="AV54" s="110"/>
      <c r="AW54" s="110"/>
      <c r="AX54" s="110"/>
    </row>
    <row r="55" spans="1:50" ht="21" customHeight="1" x14ac:dyDescent="0.25">
      <c r="A55" s="8153" t="s">
        <v>3766</v>
      </c>
      <c r="B55" s="8154"/>
      <c r="C55" s="4497">
        <f t="shared" si="6"/>
        <v>0</v>
      </c>
      <c r="D55" s="1563"/>
      <c r="E55" s="1576"/>
      <c r="F55" s="1562"/>
      <c r="G55" s="44"/>
      <c r="H55" s="108"/>
      <c r="I55" s="108"/>
      <c r="J55" s="108"/>
      <c r="K55" s="46"/>
      <c r="L55" s="108"/>
      <c r="M55" s="108"/>
      <c r="N55" s="108"/>
      <c r="O55" s="45"/>
      <c r="P55" s="108"/>
      <c r="Q55" s="108"/>
      <c r="R55" s="108"/>
      <c r="S55" s="108"/>
      <c r="T55" s="108"/>
      <c r="U55" s="108"/>
      <c r="V55" s="108"/>
      <c r="W55" s="108"/>
      <c r="X55" s="108"/>
      <c r="Y55" s="108"/>
      <c r="Z55" s="108"/>
      <c r="AA55" s="46"/>
      <c r="AB55" s="46"/>
      <c r="AC55" s="46"/>
      <c r="AD55" s="46"/>
      <c r="AE55" s="108"/>
      <c r="AF55" s="45"/>
      <c r="AG55" s="49"/>
      <c r="AH55" s="109"/>
      <c r="AI55" s="110"/>
      <c r="AJ55" s="110"/>
      <c r="AK55" s="110"/>
      <c r="AL55" s="110"/>
      <c r="AM55" s="110"/>
      <c r="AN55" s="110"/>
      <c r="AO55" s="110"/>
      <c r="AP55" s="110"/>
      <c r="AQ55" s="110"/>
      <c r="AR55" s="110"/>
      <c r="AS55" s="110"/>
      <c r="AT55" s="110"/>
      <c r="AU55" s="110"/>
      <c r="AV55" s="110"/>
      <c r="AW55" s="110"/>
      <c r="AX55" s="110"/>
    </row>
    <row r="56" spans="1:50" ht="21" customHeight="1" x14ac:dyDescent="0.25">
      <c r="A56" s="8151" t="s">
        <v>3767</v>
      </c>
      <c r="B56" s="8152"/>
      <c r="C56" s="4497">
        <f t="shared" si="6"/>
        <v>0</v>
      </c>
      <c r="D56" s="1563"/>
      <c r="E56" s="1576"/>
      <c r="F56" s="1562"/>
      <c r="G56" s="44"/>
      <c r="H56" s="108"/>
      <c r="I56" s="108"/>
      <c r="J56" s="108"/>
      <c r="K56" s="46"/>
      <c r="L56" s="108"/>
      <c r="M56" s="1576"/>
      <c r="N56" s="1576"/>
      <c r="O56" s="45"/>
      <c r="P56" s="108"/>
      <c r="Q56" s="108"/>
      <c r="R56" s="108"/>
      <c r="S56" s="108"/>
      <c r="T56" s="108"/>
      <c r="U56" s="108"/>
      <c r="V56" s="108"/>
      <c r="W56" s="108"/>
      <c r="X56" s="108"/>
      <c r="Y56" s="108"/>
      <c r="Z56" s="108"/>
      <c r="AA56" s="46"/>
      <c r="AB56" s="46"/>
      <c r="AC56" s="46"/>
      <c r="AD56" s="46"/>
      <c r="AE56" s="108"/>
      <c r="AF56" s="1579"/>
      <c r="AG56" s="1572"/>
      <c r="AH56" s="109"/>
      <c r="AI56" s="110"/>
      <c r="AJ56" s="110"/>
      <c r="AK56" s="110"/>
      <c r="AL56" s="110"/>
      <c r="AM56" s="110"/>
      <c r="AN56" s="110"/>
      <c r="AO56" s="110"/>
      <c r="AP56" s="110"/>
      <c r="AQ56" s="110"/>
      <c r="AR56" s="110"/>
      <c r="AS56" s="110"/>
      <c r="AT56" s="110"/>
      <c r="AU56" s="110"/>
      <c r="AV56" s="110"/>
      <c r="AW56" s="110"/>
      <c r="AX56" s="110"/>
    </row>
    <row r="57" spans="1:50" x14ac:dyDescent="0.25">
      <c r="A57" s="8151" t="s">
        <v>3768</v>
      </c>
      <c r="B57" s="8152"/>
      <c r="C57" s="4497">
        <f t="shared" si="6"/>
        <v>0</v>
      </c>
      <c r="D57" s="1563"/>
      <c r="E57" s="1576"/>
      <c r="F57" s="1562"/>
      <c r="G57" s="1563"/>
      <c r="H57" s="1576"/>
      <c r="I57" s="1576"/>
      <c r="J57" s="1576"/>
      <c r="K57" s="1574"/>
      <c r="L57" s="1576"/>
      <c r="M57" s="1576"/>
      <c r="N57" s="1576"/>
      <c r="O57" s="1579"/>
      <c r="P57" s="1576"/>
      <c r="Q57" s="1576"/>
      <c r="R57" s="1576"/>
      <c r="S57" s="1576"/>
      <c r="T57" s="1576"/>
      <c r="U57" s="1576"/>
      <c r="V57" s="1576"/>
      <c r="W57" s="1576"/>
      <c r="X57" s="1576"/>
      <c r="Y57" s="1576"/>
      <c r="Z57" s="1576"/>
      <c r="AA57" s="1574"/>
      <c r="AB57" s="1574"/>
      <c r="AC57" s="1574"/>
      <c r="AD57" s="1574"/>
      <c r="AE57" s="1576"/>
      <c r="AF57" s="1579"/>
      <c r="AG57" s="1572"/>
      <c r="AH57" s="109"/>
      <c r="AI57" s="110"/>
      <c r="AJ57" s="110"/>
      <c r="AK57" s="110"/>
      <c r="AL57" s="110"/>
      <c r="AM57" s="110"/>
      <c r="AN57" s="110"/>
      <c r="AO57" s="110"/>
      <c r="AP57" s="110"/>
      <c r="AQ57" s="110"/>
      <c r="AR57" s="110"/>
      <c r="AS57" s="110"/>
      <c r="AT57" s="110"/>
      <c r="AU57" s="110"/>
      <c r="AV57" s="110"/>
      <c r="AW57" s="110"/>
      <c r="AX57" s="110"/>
    </row>
    <row r="58" spans="1:50" x14ac:dyDescent="0.25">
      <c r="A58" s="8151" t="s">
        <v>3769</v>
      </c>
      <c r="B58" s="8152"/>
      <c r="C58" s="4497">
        <f t="shared" si="6"/>
        <v>0</v>
      </c>
      <c r="D58" s="1563"/>
      <c r="E58" s="1576"/>
      <c r="F58" s="1562"/>
      <c r="G58" s="1563"/>
      <c r="H58" s="1576"/>
      <c r="I58" s="1576"/>
      <c r="J58" s="1576"/>
      <c r="K58" s="1574"/>
      <c r="L58" s="1576"/>
      <c r="M58" s="1576"/>
      <c r="N58" s="1576"/>
      <c r="O58" s="1579"/>
      <c r="P58" s="1576"/>
      <c r="Q58" s="1576"/>
      <c r="R58" s="1576"/>
      <c r="S58" s="1576"/>
      <c r="T58" s="1576"/>
      <c r="U58" s="1576"/>
      <c r="V58" s="1576"/>
      <c r="W58" s="1576"/>
      <c r="X58" s="1576"/>
      <c r="Y58" s="1576"/>
      <c r="Z58" s="1576"/>
      <c r="AA58" s="1574"/>
      <c r="AB58" s="1574"/>
      <c r="AC58" s="1574"/>
      <c r="AD58" s="1574"/>
      <c r="AE58" s="1576"/>
      <c r="AF58" s="1579"/>
      <c r="AG58" s="1572"/>
      <c r="AH58" s="109"/>
      <c r="AI58" s="110"/>
      <c r="AJ58" s="110"/>
      <c r="AK58" s="110"/>
      <c r="AL58" s="110"/>
      <c r="AM58" s="110"/>
      <c r="AN58" s="110"/>
      <c r="AO58" s="110"/>
      <c r="AP58" s="110"/>
      <c r="AQ58" s="110"/>
      <c r="AR58" s="110"/>
      <c r="AS58" s="110"/>
      <c r="AT58" s="110"/>
      <c r="AU58" s="110"/>
      <c r="AV58" s="110"/>
      <c r="AW58" s="110"/>
      <c r="AX58" s="110"/>
    </row>
    <row r="59" spans="1:50" ht="21" customHeight="1" x14ac:dyDescent="0.25">
      <c r="A59" s="8153" t="s">
        <v>3770</v>
      </c>
      <c r="B59" s="8154"/>
      <c r="C59" s="4497">
        <f t="shared" si="6"/>
        <v>0</v>
      </c>
      <c r="D59" s="1563"/>
      <c r="E59" s="1576"/>
      <c r="F59" s="1562"/>
      <c r="G59" s="5564"/>
      <c r="H59" s="5596"/>
      <c r="I59" s="5596"/>
      <c r="J59" s="5596"/>
      <c r="K59" s="5596"/>
      <c r="L59" s="805"/>
      <c r="M59" s="805"/>
      <c r="N59" s="805"/>
      <c r="O59" s="805"/>
      <c r="P59" s="5596"/>
      <c r="Q59" s="805"/>
      <c r="R59" s="5596"/>
      <c r="S59" s="805"/>
      <c r="T59" s="5596"/>
      <c r="U59" s="805"/>
      <c r="V59" s="5596"/>
      <c r="W59" s="805"/>
      <c r="X59" s="5596"/>
      <c r="Y59" s="805"/>
      <c r="Z59" s="5596"/>
      <c r="AA59" s="805"/>
      <c r="AB59" s="5596"/>
      <c r="AC59" s="805"/>
      <c r="AD59" s="5596"/>
      <c r="AE59" s="5596"/>
      <c r="AF59" s="805"/>
      <c r="AG59" s="4645"/>
      <c r="AH59" s="109"/>
      <c r="AI59" s="110"/>
      <c r="AJ59" s="110"/>
      <c r="AK59" s="110"/>
      <c r="AL59" s="110"/>
      <c r="AM59" s="110"/>
      <c r="AN59" s="110"/>
      <c r="AO59" s="110"/>
      <c r="AP59" s="110"/>
      <c r="AQ59" s="110"/>
      <c r="AR59" s="110"/>
      <c r="AS59" s="110"/>
      <c r="AT59" s="110"/>
      <c r="AU59" s="110"/>
      <c r="AV59" s="110"/>
      <c r="AW59" s="110"/>
      <c r="AX59" s="110"/>
    </row>
    <row r="60" spans="1:50" x14ac:dyDescent="0.25">
      <c r="A60" s="7363" t="s">
        <v>3771</v>
      </c>
      <c r="B60" s="7365"/>
      <c r="C60" s="4497">
        <f t="shared" si="6"/>
        <v>0</v>
      </c>
      <c r="D60" s="44"/>
      <c r="E60" s="108"/>
      <c r="F60" s="4660"/>
      <c r="G60" s="5564"/>
      <c r="H60" s="5596"/>
      <c r="I60" s="5596"/>
      <c r="J60" s="5596"/>
      <c r="K60" s="1576"/>
      <c r="L60" s="1579"/>
      <c r="M60" s="805"/>
      <c r="N60" s="1579"/>
      <c r="O60" s="805"/>
      <c r="P60" s="1576"/>
      <c r="Q60" s="805"/>
      <c r="R60" s="1576"/>
      <c r="S60" s="805"/>
      <c r="T60" s="1576"/>
      <c r="U60" s="805"/>
      <c r="V60" s="5596"/>
      <c r="W60" s="805"/>
      <c r="X60" s="1576"/>
      <c r="Y60" s="805"/>
      <c r="Z60" s="1576"/>
      <c r="AA60" s="805"/>
      <c r="AB60" s="5596"/>
      <c r="AC60" s="805"/>
      <c r="AD60" s="1576"/>
      <c r="AE60" s="1576"/>
      <c r="AF60" s="1579"/>
      <c r="AG60" s="1572"/>
      <c r="AH60" s="109"/>
      <c r="AI60" s="110"/>
      <c r="AJ60" s="110"/>
      <c r="AK60" s="110"/>
      <c r="AL60" s="110"/>
      <c r="AM60" s="110"/>
      <c r="AN60" s="110"/>
      <c r="AO60" s="110"/>
      <c r="AP60" s="110"/>
      <c r="AQ60" s="110"/>
      <c r="AR60" s="110"/>
      <c r="AS60" s="110"/>
      <c r="AT60" s="110"/>
      <c r="AU60" s="110"/>
      <c r="AV60" s="110"/>
      <c r="AW60" s="110"/>
      <c r="AX60" s="110"/>
    </row>
    <row r="61" spans="1:50" ht="21" customHeight="1" x14ac:dyDescent="0.25">
      <c r="A61" s="8153" t="s">
        <v>3772</v>
      </c>
      <c r="B61" s="8154"/>
      <c r="C61" s="4497">
        <f t="shared" si="6"/>
        <v>0</v>
      </c>
      <c r="D61" s="5564"/>
      <c r="E61" s="5596"/>
      <c r="F61" s="804"/>
      <c r="G61" s="1563"/>
      <c r="H61" s="1576"/>
      <c r="I61" s="1576"/>
      <c r="J61" s="1576"/>
      <c r="K61" s="1574"/>
      <c r="L61" s="1576"/>
      <c r="M61" s="1576"/>
      <c r="N61" s="1576"/>
      <c r="O61" s="1579"/>
      <c r="P61" s="1576"/>
      <c r="Q61" s="1576"/>
      <c r="R61" s="1576"/>
      <c r="S61" s="1576"/>
      <c r="T61" s="1576"/>
      <c r="U61" s="1576"/>
      <c r="V61" s="1576"/>
      <c r="W61" s="1579"/>
      <c r="X61" s="1576"/>
      <c r="Y61" s="1576"/>
      <c r="Z61" s="1576"/>
      <c r="AA61" s="1574"/>
      <c r="AB61" s="1576"/>
      <c r="AC61" s="5605"/>
      <c r="AD61" s="1574"/>
      <c r="AE61" s="1576"/>
      <c r="AF61" s="1579"/>
      <c r="AG61" s="1572"/>
      <c r="AH61" s="109"/>
      <c r="AI61" s="110"/>
      <c r="AJ61" s="110"/>
      <c r="AK61" s="110"/>
      <c r="AL61" s="110"/>
      <c r="AM61" s="110"/>
      <c r="AN61" s="110"/>
      <c r="AO61" s="110"/>
      <c r="AP61" s="110"/>
      <c r="AQ61" s="110"/>
      <c r="AR61" s="110"/>
      <c r="AS61" s="110"/>
      <c r="AT61" s="110"/>
      <c r="AU61" s="110"/>
      <c r="AV61" s="110"/>
      <c r="AW61" s="110"/>
      <c r="AX61" s="110"/>
    </row>
    <row r="62" spans="1:50" ht="21" customHeight="1" x14ac:dyDescent="0.25">
      <c r="A62" s="8153" t="s">
        <v>3773</v>
      </c>
      <c r="B62" s="8154"/>
      <c r="C62" s="4497">
        <f t="shared" si="6"/>
        <v>0</v>
      </c>
      <c r="D62" s="1563"/>
      <c r="E62" s="1576"/>
      <c r="F62" s="1562"/>
      <c r="G62" s="1563"/>
      <c r="H62" s="1576"/>
      <c r="I62" s="1576"/>
      <c r="J62" s="1576"/>
      <c r="K62" s="1574"/>
      <c r="L62" s="1576"/>
      <c r="M62" s="1576"/>
      <c r="N62" s="1576"/>
      <c r="O62" s="1579"/>
      <c r="P62" s="1576"/>
      <c r="Q62" s="1576"/>
      <c r="R62" s="1576"/>
      <c r="S62" s="1576"/>
      <c r="T62" s="1576"/>
      <c r="U62" s="1576"/>
      <c r="V62" s="1576"/>
      <c r="W62" s="1576"/>
      <c r="X62" s="1576"/>
      <c r="Y62" s="1576"/>
      <c r="Z62" s="1576"/>
      <c r="AA62" s="1574"/>
      <c r="AB62" s="1574"/>
      <c r="AC62" s="1574"/>
      <c r="AD62" s="1574"/>
      <c r="AE62" s="1576"/>
      <c r="AF62" s="1579"/>
      <c r="AG62" s="1572"/>
      <c r="AH62" s="109"/>
      <c r="AI62" s="110"/>
      <c r="AJ62" s="110"/>
      <c r="AK62" s="110"/>
      <c r="AL62" s="110"/>
      <c r="AM62" s="110"/>
      <c r="AN62" s="110"/>
      <c r="AO62" s="110"/>
      <c r="AP62" s="110"/>
      <c r="AQ62" s="110"/>
      <c r="AR62" s="110"/>
      <c r="AS62" s="110"/>
      <c r="AT62" s="110"/>
      <c r="AU62" s="110"/>
      <c r="AV62" s="110"/>
      <c r="AW62" s="110"/>
      <c r="AX62" s="110"/>
    </row>
    <row r="63" spans="1:50" ht="21" customHeight="1" x14ac:dyDescent="0.25">
      <c r="A63" s="8153" t="s">
        <v>3774</v>
      </c>
      <c r="B63" s="8154"/>
      <c r="C63" s="4497">
        <f t="shared" si="6"/>
        <v>0</v>
      </c>
      <c r="D63" s="1563"/>
      <c r="E63" s="1576"/>
      <c r="F63" s="1562"/>
      <c r="G63" s="1563"/>
      <c r="H63" s="1576"/>
      <c r="I63" s="1576"/>
      <c r="J63" s="1576"/>
      <c r="K63" s="1574"/>
      <c r="L63" s="1576"/>
      <c r="M63" s="1576"/>
      <c r="N63" s="1576"/>
      <c r="O63" s="1579"/>
      <c r="P63" s="1576"/>
      <c r="Q63" s="1576"/>
      <c r="R63" s="1576"/>
      <c r="S63" s="1576"/>
      <c r="T63" s="1576"/>
      <c r="U63" s="1576"/>
      <c r="V63" s="1576"/>
      <c r="W63" s="1576"/>
      <c r="X63" s="1576"/>
      <c r="Y63" s="1576"/>
      <c r="Z63" s="1576"/>
      <c r="AA63" s="1574"/>
      <c r="AB63" s="1574"/>
      <c r="AC63" s="1574"/>
      <c r="AD63" s="1574"/>
      <c r="AE63" s="1576"/>
      <c r="AF63" s="1579"/>
      <c r="AG63" s="1572"/>
      <c r="AH63" s="109"/>
      <c r="AI63" s="110"/>
      <c r="AJ63" s="110"/>
      <c r="AK63" s="110"/>
      <c r="AL63" s="110"/>
      <c r="AM63" s="110"/>
      <c r="AN63" s="110"/>
      <c r="AO63" s="110"/>
      <c r="AP63" s="110"/>
      <c r="AQ63" s="110"/>
      <c r="AR63" s="110"/>
      <c r="AS63" s="110"/>
      <c r="AT63" s="110"/>
      <c r="AU63" s="110"/>
      <c r="AV63" s="110"/>
      <c r="AW63" s="110"/>
      <c r="AX63" s="110"/>
    </row>
    <row r="64" spans="1:50" ht="21" customHeight="1" x14ac:dyDescent="0.25">
      <c r="A64" s="8153" t="s">
        <v>3775</v>
      </c>
      <c r="B64" s="8154"/>
      <c r="C64" s="4497">
        <f t="shared" si="6"/>
        <v>0</v>
      </c>
      <c r="D64" s="1563"/>
      <c r="E64" s="1576"/>
      <c r="F64" s="1562"/>
      <c r="G64" s="1563"/>
      <c r="H64" s="1576"/>
      <c r="I64" s="1576"/>
      <c r="J64" s="1576"/>
      <c r="K64" s="1574"/>
      <c r="L64" s="1576"/>
      <c r="M64" s="1576"/>
      <c r="N64" s="1576"/>
      <c r="O64" s="1579"/>
      <c r="P64" s="1576"/>
      <c r="Q64" s="1576"/>
      <c r="R64" s="1576"/>
      <c r="S64" s="1576"/>
      <c r="T64" s="1576"/>
      <c r="U64" s="1576"/>
      <c r="V64" s="1576"/>
      <c r="W64" s="1576"/>
      <c r="X64" s="1576"/>
      <c r="Y64" s="1576"/>
      <c r="Z64" s="1576"/>
      <c r="AA64" s="1574"/>
      <c r="AB64" s="1574"/>
      <c r="AC64" s="1574"/>
      <c r="AD64" s="1574"/>
      <c r="AE64" s="1576"/>
      <c r="AF64" s="1579"/>
      <c r="AG64" s="1572"/>
      <c r="AH64" s="109"/>
      <c r="AI64" s="110"/>
      <c r="AJ64" s="110"/>
      <c r="AK64" s="110"/>
      <c r="AL64" s="110"/>
      <c r="AM64" s="110"/>
      <c r="AN64" s="110"/>
      <c r="AO64" s="110"/>
      <c r="AP64" s="110"/>
      <c r="AQ64" s="110"/>
      <c r="AR64" s="110"/>
      <c r="AS64" s="110"/>
      <c r="AT64" s="110"/>
      <c r="AU64" s="110"/>
      <c r="AV64" s="110"/>
      <c r="AW64" s="110"/>
      <c r="AX64" s="110"/>
    </row>
    <row r="65" spans="1:50" x14ac:dyDescent="0.25">
      <c r="A65" s="8155" t="s">
        <v>3776</v>
      </c>
      <c r="B65" s="8156"/>
      <c r="C65" s="4497">
        <f t="shared" si="6"/>
        <v>0</v>
      </c>
      <c r="D65" s="1563"/>
      <c r="E65" s="1576"/>
      <c r="F65" s="1562"/>
      <c r="G65" s="1563"/>
      <c r="H65" s="1576"/>
      <c r="I65" s="1576"/>
      <c r="J65" s="1576"/>
      <c r="K65" s="1574"/>
      <c r="L65" s="1576"/>
      <c r="M65" s="1576"/>
      <c r="N65" s="1576"/>
      <c r="O65" s="1579"/>
      <c r="P65" s="1576"/>
      <c r="Q65" s="1576"/>
      <c r="R65" s="1576"/>
      <c r="S65" s="1576"/>
      <c r="T65" s="1576"/>
      <c r="U65" s="1576"/>
      <c r="V65" s="1576"/>
      <c r="W65" s="1576"/>
      <c r="X65" s="1576"/>
      <c r="Y65" s="1576"/>
      <c r="Z65" s="1576"/>
      <c r="AA65" s="1574"/>
      <c r="AB65" s="1574"/>
      <c r="AC65" s="1574"/>
      <c r="AD65" s="1574"/>
      <c r="AE65" s="1576"/>
      <c r="AF65" s="1579"/>
      <c r="AG65" s="1572"/>
      <c r="AH65" s="109"/>
      <c r="AI65" s="110"/>
      <c r="AJ65" s="110"/>
      <c r="AK65" s="110"/>
      <c r="AL65" s="110"/>
      <c r="AM65" s="110"/>
      <c r="AN65" s="110"/>
      <c r="AO65" s="110"/>
      <c r="AP65" s="110"/>
      <c r="AQ65" s="110"/>
      <c r="AR65" s="110"/>
      <c r="AS65" s="110"/>
      <c r="AT65" s="110"/>
      <c r="AU65" s="110"/>
      <c r="AV65" s="110"/>
      <c r="AW65" s="110"/>
      <c r="AX65" s="110"/>
    </row>
    <row r="66" spans="1:50" x14ac:dyDescent="0.25">
      <c r="A66" s="8157" t="s">
        <v>3777</v>
      </c>
      <c r="B66" s="8158"/>
      <c r="C66" s="4509">
        <f t="shared" si="6"/>
        <v>0</v>
      </c>
      <c r="D66" s="5606"/>
      <c r="E66" s="5607"/>
      <c r="F66" s="5608"/>
      <c r="G66" s="2024"/>
      <c r="H66" s="1578"/>
      <c r="I66" s="1578"/>
      <c r="J66" s="1578"/>
      <c r="K66" s="4676"/>
      <c r="L66" s="1578"/>
      <c r="M66" s="1578"/>
      <c r="N66" s="1578"/>
      <c r="O66" s="2023"/>
      <c r="P66" s="1578"/>
      <c r="Q66" s="1578"/>
      <c r="R66" s="1578"/>
      <c r="S66" s="1578"/>
      <c r="T66" s="1578"/>
      <c r="U66" s="1578"/>
      <c r="V66" s="1578"/>
      <c r="W66" s="1578"/>
      <c r="X66" s="1578"/>
      <c r="Y66" s="1578"/>
      <c r="Z66" s="1578"/>
      <c r="AA66" s="4676"/>
      <c r="AB66" s="4676"/>
      <c r="AC66" s="4676"/>
      <c r="AD66" s="4676"/>
      <c r="AE66" s="1578"/>
      <c r="AF66" s="2023"/>
      <c r="AG66" s="1573"/>
      <c r="AH66" s="109"/>
      <c r="AI66" s="110"/>
      <c r="AJ66" s="110"/>
      <c r="AK66" s="110"/>
      <c r="AL66" s="110"/>
      <c r="AM66" s="110"/>
      <c r="AN66" s="110"/>
      <c r="AO66" s="110"/>
      <c r="AP66" s="110"/>
      <c r="AQ66" s="110"/>
      <c r="AR66" s="110"/>
      <c r="AS66" s="110"/>
      <c r="AT66" s="110"/>
      <c r="AU66" s="110"/>
      <c r="AV66" s="110"/>
      <c r="AW66" s="110"/>
      <c r="AX66" s="110"/>
    </row>
    <row r="67" spans="1:50" x14ac:dyDescent="0.25">
      <c r="A67" s="8125" t="s">
        <v>425</v>
      </c>
      <c r="B67" s="8126"/>
      <c r="C67" s="5609">
        <f>SUM(C51:C66)</f>
        <v>0</v>
      </c>
      <c r="D67" s="5586">
        <f>SUM(D51:D66)</f>
        <v>0</v>
      </c>
      <c r="E67" s="4663">
        <f>SUM(E51:E66)</f>
        <v>0</v>
      </c>
      <c r="F67" s="5584">
        <f t="shared" ref="F67:AG67" si="7">SUM(F51:F66)</f>
        <v>0</v>
      </c>
      <c r="G67" s="5586">
        <f t="shared" si="7"/>
        <v>0</v>
      </c>
      <c r="H67" s="4663">
        <f t="shared" si="7"/>
        <v>0</v>
      </c>
      <c r="I67" s="4663">
        <f t="shared" si="7"/>
        <v>0</v>
      </c>
      <c r="J67" s="4663">
        <f t="shared" si="7"/>
        <v>0</v>
      </c>
      <c r="K67" s="4650">
        <f t="shared" si="7"/>
        <v>0</v>
      </c>
      <c r="L67" s="4663">
        <f t="shared" si="7"/>
        <v>0</v>
      </c>
      <c r="M67" s="4663">
        <f t="shared" si="7"/>
        <v>0</v>
      </c>
      <c r="N67" s="4663">
        <f t="shared" si="7"/>
        <v>0</v>
      </c>
      <c r="O67" s="5587">
        <f t="shared" si="7"/>
        <v>0</v>
      </c>
      <c r="P67" s="4663">
        <f t="shared" si="7"/>
        <v>0</v>
      </c>
      <c r="Q67" s="4663">
        <f t="shared" si="7"/>
        <v>0</v>
      </c>
      <c r="R67" s="4663">
        <f t="shared" si="7"/>
        <v>0</v>
      </c>
      <c r="S67" s="4663">
        <f t="shared" si="7"/>
        <v>0</v>
      </c>
      <c r="T67" s="4663">
        <f t="shared" si="7"/>
        <v>0</v>
      </c>
      <c r="U67" s="4663">
        <f t="shared" si="7"/>
        <v>0</v>
      </c>
      <c r="V67" s="4663">
        <f t="shared" si="7"/>
        <v>0</v>
      </c>
      <c r="W67" s="4663">
        <f t="shared" si="7"/>
        <v>0</v>
      </c>
      <c r="X67" s="4663">
        <f t="shared" si="7"/>
        <v>0</v>
      </c>
      <c r="Y67" s="4663">
        <f t="shared" si="7"/>
        <v>0</v>
      </c>
      <c r="Z67" s="4663">
        <f t="shared" si="7"/>
        <v>0</v>
      </c>
      <c r="AA67" s="4650">
        <f t="shared" si="7"/>
        <v>0</v>
      </c>
      <c r="AB67" s="4650">
        <f t="shared" si="7"/>
        <v>0</v>
      </c>
      <c r="AC67" s="4650">
        <f t="shared" si="7"/>
        <v>0</v>
      </c>
      <c r="AD67" s="4650">
        <f>SUM(AD51:AD66)</f>
        <v>0</v>
      </c>
      <c r="AE67" s="4663">
        <f t="shared" si="7"/>
        <v>0</v>
      </c>
      <c r="AF67" s="5587">
        <f t="shared" si="7"/>
        <v>0</v>
      </c>
      <c r="AG67" s="4653">
        <f t="shared" si="7"/>
        <v>0</v>
      </c>
    </row>
    <row r="68" spans="1:50" s="107" customFormat="1" x14ac:dyDescent="0.25">
      <c r="A68" s="90" t="s">
        <v>3778</v>
      </c>
      <c r="B68" s="91"/>
      <c r="C68" s="91"/>
      <c r="D68" s="91"/>
      <c r="E68" s="91"/>
      <c r="F68" s="91"/>
      <c r="G68" s="91"/>
      <c r="H68" s="91"/>
      <c r="I68" s="91"/>
      <c r="J68" s="91"/>
      <c r="K68" s="91"/>
      <c r="L68" s="91"/>
      <c r="M68" s="91"/>
      <c r="N68" s="91"/>
      <c r="O68" s="91"/>
      <c r="P68" s="9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row>
    <row r="69" spans="1:50" x14ac:dyDescent="0.25">
      <c r="A69" s="8149" t="s">
        <v>3779</v>
      </c>
      <c r="B69" s="8148"/>
      <c r="C69" s="8142" t="s">
        <v>3780</v>
      </c>
      <c r="D69" s="8144" t="s">
        <v>3781</v>
      </c>
      <c r="E69" s="8144"/>
      <c r="F69" s="8145"/>
      <c r="G69" s="8141" t="s">
        <v>3782</v>
      </c>
      <c r="H69" s="8139"/>
      <c r="I69" s="8139"/>
      <c r="J69" s="8139"/>
      <c r="K69" s="8139"/>
      <c r="L69" s="8139"/>
      <c r="M69" s="8139"/>
      <c r="N69" s="8140"/>
      <c r="O69" s="8148" t="s">
        <v>3709</v>
      </c>
      <c r="P69" s="8067" t="s">
        <v>3710</v>
      </c>
      <c r="Q69" s="8067" t="s">
        <v>3711</v>
      </c>
      <c r="R69" s="8136" t="s">
        <v>421</v>
      </c>
      <c r="S69" s="8136" t="s">
        <v>13</v>
      </c>
      <c r="T69" s="8136" t="s">
        <v>14</v>
      </c>
      <c r="U69" s="8099" t="s">
        <v>3706</v>
      </c>
    </row>
    <row r="70" spans="1:50" x14ac:dyDescent="0.25">
      <c r="A70" s="6661"/>
      <c r="B70" s="6542"/>
      <c r="C70" s="8143"/>
      <c r="D70" s="8146"/>
      <c r="E70" s="8146"/>
      <c r="F70" s="8147"/>
      <c r="G70" s="8139" t="s">
        <v>3783</v>
      </c>
      <c r="H70" s="8140"/>
      <c r="I70" s="8141" t="s">
        <v>3784</v>
      </c>
      <c r="J70" s="8140"/>
      <c r="K70" s="8141" t="s">
        <v>3785</v>
      </c>
      <c r="L70" s="8140"/>
      <c r="M70" s="8141" t="s">
        <v>3786</v>
      </c>
      <c r="N70" s="8140"/>
      <c r="O70" s="6542"/>
      <c r="P70" s="6424"/>
      <c r="Q70" s="6424"/>
      <c r="R70" s="8137"/>
      <c r="S70" s="8137"/>
      <c r="T70" s="8137"/>
      <c r="U70" s="6884"/>
    </row>
    <row r="71" spans="1:50" ht="26.25" customHeight="1" x14ac:dyDescent="0.25">
      <c r="A71" s="8150"/>
      <c r="B71" s="7551"/>
      <c r="C71" s="7894"/>
      <c r="D71" s="5610" t="s">
        <v>52</v>
      </c>
      <c r="E71" s="5611" t="s">
        <v>53</v>
      </c>
      <c r="F71" s="5611" t="s">
        <v>54</v>
      </c>
      <c r="G71" s="5557" t="s">
        <v>53</v>
      </c>
      <c r="H71" s="5556" t="s">
        <v>54</v>
      </c>
      <c r="I71" s="5555" t="s">
        <v>53</v>
      </c>
      <c r="J71" s="5556" t="s">
        <v>54</v>
      </c>
      <c r="K71" s="5555" t="s">
        <v>53</v>
      </c>
      <c r="L71" s="5556" t="s">
        <v>54</v>
      </c>
      <c r="M71" s="5555" t="s">
        <v>53</v>
      </c>
      <c r="N71" s="5556" t="s">
        <v>54</v>
      </c>
      <c r="O71" s="7551"/>
      <c r="P71" s="7550"/>
      <c r="Q71" s="7550"/>
      <c r="R71" s="8138"/>
      <c r="S71" s="8138"/>
      <c r="T71" s="8138"/>
      <c r="U71" s="7568"/>
    </row>
    <row r="72" spans="1:50" x14ac:dyDescent="0.25">
      <c r="A72" s="8132" t="s">
        <v>3733</v>
      </c>
      <c r="B72" s="8133"/>
      <c r="C72" s="5612"/>
      <c r="D72" s="5613">
        <f>SUM(E72:F72)</f>
        <v>0</v>
      </c>
      <c r="E72" s="118"/>
      <c r="F72" s="118"/>
      <c r="G72" s="45"/>
      <c r="H72" s="47"/>
      <c r="I72" s="45"/>
      <c r="J72" s="47"/>
      <c r="K72" s="45"/>
      <c r="L72" s="47"/>
      <c r="M72" s="45"/>
      <c r="N72" s="47"/>
      <c r="O72" s="4394"/>
      <c r="P72" s="4628"/>
      <c r="Q72" s="4394"/>
      <c r="R72" s="4394"/>
      <c r="S72" s="4394"/>
      <c r="T72" s="4394"/>
      <c r="U72" s="4394"/>
    </row>
    <row r="73" spans="1:50" x14ac:dyDescent="0.25">
      <c r="A73" s="8134" t="s">
        <v>3734</v>
      </c>
      <c r="B73" s="8135"/>
      <c r="C73" s="119"/>
      <c r="D73" s="5613">
        <f t="shared" ref="D73:D85" si="8">SUM(E73:F73)</f>
        <v>0</v>
      </c>
      <c r="E73" s="118"/>
      <c r="F73" s="118"/>
      <c r="G73" s="45"/>
      <c r="H73" s="47"/>
      <c r="I73" s="45"/>
      <c r="J73" s="47"/>
      <c r="K73" s="45"/>
      <c r="L73" s="47"/>
      <c r="M73" s="45"/>
      <c r="N73" s="47"/>
      <c r="O73" s="1561"/>
      <c r="P73" s="1562"/>
      <c r="Q73" s="1561"/>
      <c r="R73" s="1561"/>
      <c r="S73" s="1561"/>
      <c r="T73" s="1561"/>
      <c r="U73" s="1561"/>
    </row>
    <row r="74" spans="1:50" x14ac:dyDescent="0.25">
      <c r="A74" s="8134" t="s">
        <v>3737</v>
      </c>
      <c r="B74" s="8135"/>
      <c r="C74" s="119"/>
      <c r="D74" s="5613">
        <f t="shared" si="8"/>
        <v>0</v>
      </c>
      <c r="E74" s="118"/>
      <c r="F74" s="118"/>
      <c r="G74" s="45"/>
      <c r="H74" s="47"/>
      <c r="I74" s="45"/>
      <c r="J74" s="47"/>
      <c r="K74" s="45"/>
      <c r="L74" s="47"/>
      <c r="M74" s="45"/>
      <c r="N74" s="47"/>
      <c r="O74" s="1561"/>
      <c r="P74" s="1562"/>
      <c r="Q74" s="1561"/>
      <c r="R74" s="1561"/>
      <c r="S74" s="1561"/>
      <c r="T74" s="1561"/>
      <c r="U74" s="1561"/>
    </row>
    <row r="75" spans="1:50" x14ac:dyDescent="0.25">
      <c r="A75" s="8134" t="s">
        <v>3787</v>
      </c>
      <c r="B75" s="8135"/>
      <c r="C75" s="119"/>
      <c r="D75" s="5613">
        <f t="shared" si="8"/>
        <v>0</v>
      </c>
      <c r="E75" s="118"/>
      <c r="F75" s="118"/>
      <c r="G75" s="45"/>
      <c r="H75" s="47"/>
      <c r="I75" s="45"/>
      <c r="J75" s="47"/>
      <c r="K75" s="45"/>
      <c r="L75" s="47"/>
      <c r="M75" s="45"/>
      <c r="N75" s="47"/>
      <c r="O75" s="1561"/>
      <c r="P75" s="1562"/>
      <c r="Q75" s="1561"/>
      <c r="R75" s="1561"/>
      <c r="S75" s="1561"/>
      <c r="T75" s="1561"/>
      <c r="U75" s="1561"/>
    </row>
    <row r="76" spans="1:50" x14ac:dyDescent="0.25">
      <c r="A76" s="8134" t="s">
        <v>3740</v>
      </c>
      <c r="B76" s="8135"/>
      <c r="C76" s="119"/>
      <c r="D76" s="5613">
        <f>SUM(E76:F76)</f>
        <v>0</v>
      </c>
      <c r="E76" s="118"/>
      <c r="F76" s="118"/>
      <c r="G76" s="45"/>
      <c r="H76" s="47"/>
      <c r="I76" s="45"/>
      <c r="J76" s="47"/>
      <c r="K76" s="45"/>
      <c r="L76" s="47"/>
      <c r="M76" s="45"/>
      <c r="N76" s="47"/>
      <c r="O76" s="1561"/>
      <c r="P76" s="1562"/>
      <c r="Q76" s="1561"/>
      <c r="R76" s="1561"/>
      <c r="S76" s="1561"/>
      <c r="T76" s="1561"/>
      <c r="U76" s="1561"/>
    </row>
    <row r="77" spans="1:50" x14ac:dyDescent="0.25">
      <c r="A77" s="8134" t="s">
        <v>3788</v>
      </c>
      <c r="B77" s="8135"/>
      <c r="C77" s="119"/>
      <c r="D77" s="5614">
        <f>SUM(E77:F77)</f>
        <v>0</v>
      </c>
      <c r="E77" s="118"/>
      <c r="F77" s="118"/>
      <c r="G77" s="45"/>
      <c r="H77" s="47"/>
      <c r="I77" s="45"/>
      <c r="J77" s="47"/>
      <c r="K77" s="45"/>
      <c r="L77" s="47"/>
      <c r="M77" s="45"/>
      <c r="N77" s="47"/>
      <c r="O77" s="1561"/>
      <c r="P77" s="1562"/>
      <c r="Q77" s="1561"/>
      <c r="R77" s="1561"/>
      <c r="S77" s="1561"/>
      <c r="T77" s="1561"/>
      <c r="U77" s="1561"/>
    </row>
    <row r="78" spans="1:50" x14ac:dyDescent="0.25">
      <c r="A78" s="6857" t="s">
        <v>3742</v>
      </c>
      <c r="B78" s="6858"/>
      <c r="C78" s="119"/>
      <c r="D78" s="5613">
        <f t="shared" si="8"/>
        <v>0</v>
      </c>
      <c r="E78" s="118"/>
      <c r="F78" s="118"/>
      <c r="G78" s="45"/>
      <c r="H78" s="47"/>
      <c r="I78" s="45"/>
      <c r="J78" s="47"/>
      <c r="K78" s="45"/>
      <c r="L78" s="47"/>
      <c r="M78" s="45"/>
      <c r="N78" s="47"/>
      <c r="O78" s="1561"/>
      <c r="P78" s="1562"/>
      <c r="Q78" s="1561"/>
      <c r="R78" s="1561"/>
      <c r="S78" s="1561" t="str">
        <f t="shared" ref="S78:S85" si="9">BB78&amp;BC78</f>
        <v/>
      </c>
      <c r="T78" s="1561"/>
      <c r="U78" s="1561"/>
    </row>
    <row r="79" spans="1:50" x14ac:dyDescent="0.25">
      <c r="A79" s="6857" t="s">
        <v>3789</v>
      </c>
      <c r="B79" s="6858"/>
      <c r="C79" s="119"/>
      <c r="D79" s="5613">
        <f t="shared" si="8"/>
        <v>0</v>
      </c>
      <c r="E79" s="118"/>
      <c r="F79" s="118"/>
      <c r="G79" s="45"/>
      <c r="H79" s="47"/>
      <c r="I79" s="45"/>
      <c r="J79" s="47"/>
      <c r="K79" s="45"/>
      <c r="L79" s="47"/>
      <c r="M79" s="45"/>
      <c r="N79" s="47"/>
      <c r="O79" s="1561"/>
      <c r="P79" s="1562"/>
      <c r="Q79" s="1561"/>
      <c r="R79" s="1561"/>
      <c r="S79" s="1561" t="str">
        <f t="shared" si="9"/>
        <v/>
      </c>
      <c r="T79" s="1561"/>
      <c r="U79" s="1561"/>
    </row>
    <row r="80" spans="1:50" x14ac:dyDescent="0.25">
      <c r="A80" s="3873" t="s">
        <v>3790</v>
      </c>
      <c r="B80" s="5615"/>
      <c r="C80" s="119"/>
      <c r="D80" s="5614">
        <f>SUM(E80:F80)</f>
        <v>0</v>
      </c>
      <c r="E80" s="118"/>
      <c r="F80" s="118"/>
      <c r="G80" s="45"/>
      <c r="H80" s="47"/>
      <c r="I80" s="45"/>
      <c r="J80" s="47"/>
      <c r="K80" s="45"/>
      <c r="L80" s="47"/>
      <c r="M80" s="45"/>
      <c r="N80" s="47"/>
      <c r="O80" s="1561"/>
      <c r="P80" s="1562"/>
      <c r="Q80" s="1561"/>
      <c r="R80" s="1561"/>
      <c r="S80" s="1561"/>
      <c r="T80" s="1561"/>
      <c r="U80" s="1561"/>
    </row>
    <row r="81" spans="1:21" x14ac:dyDescent="0.25">
      <c r="A81" s="6524" t="s">
        <v>3735</v>
      </c>
      <c r="B81" s="6525"/>
      <c r="C81" s="119"/>
      <c r="D81" s="5613">
        <f>SUM(E81:F81)</f>
        <v>0</v>
      </c>
      <c r="E81" s="118"/>
      <c r="F81" s="118"/>
      <c r="G81" s="45"/>
      <c r="H81" s="47"/>
      <c r="I81" s="45"/>
      <c r="J81" s="47"/>
      <c r="K81" s="45"/>
      <c r="L81" s="47"/>
      <c r="M81" s="45"/>
      <c r="N81" s="47"/>
      <c r="O81" s="1561"/>
      <c r="P81" s="1562"/>
      <c r="Q81" s="1561"/>
      <c r="R81" s="1561"/>
      <c r="S81" s="1561"/>
      <c r="T81" s="1561"/>
      <c r="U81" s="1561"/>
    </row>
    <row r="82" spans="1:21" x14ac:dyDescent="0.25">
      <c r="A82" s="6524" t="s">
        <v>3746</v>
      </c>
      <c r="B82" s="6525"/>
      <c r="C82" s="119"/>
      <c r="D82" s="5613">
        <f t="shared" si="8"/>
        <v>0</v>
      </c>
      <c r="E82" s="118"/>
      <c r="F82" s="118"/>
      <c r="G82" s="45"/>
      <c r="H82" s="47"/>
      <c r="I82" s="45"/>
      <c r="J82" s="47"/>
      <c r="K82" s="45"/>
      <c r="L82" s="47"/>
      <c r="M82" s="45"/>
      <c r="N82" s="47"/>
      <c r="O82" s="1561"/>
      <c r="P82" s="1562"/>
      <c r="Q82" s="1561"/>
      <c r="R82" s="1561"/>
      <c r="S82" s="1561" t="str">
        <f t="shared" si="9"/>
        <v/>
      </c>
      <c r="T82" s="1561"/>
      <c r="U82" s="1561"/>
    </row>
    <row r="83" spans="1:21" x14ac:dyDescent="0.25">
      <c r="A83" s="6524" t="s">
        <v>3745</v>
      </c>
      <c r="B83" s="6525"/>
      <c r="C83" s="119"/>
      <c r="D83" s="5563">
        <f t="shared" si="8"/>
        <v>0</v>
      </c>
      <c r="E83" s="1580"/>
      <c r="F83" s="5563"/>
      <c r="G83" s="45"/>
      <c r="H83" s="47"/>
      <c r="I83" s="45"/>
      <c r="J83" s="47"/>
      <c r="K83" s="45"/>
      <c r="L83" s="47"/>
      <c r="M83" s="45"/>
      <c r="N83" s="47"/>
      <c r="O83" s="1561"/>
      <c r="P83" s="1562"/>
      <c r="Q83" s="1561"/>
      <c r="R83" s="1561"/>
      <c r="S83" s="1561" t="str">
        <f t="shared" si="9"/>
        <v/>
      </c>
      <c r="T83" s="1561"/>
      <c r="U83" s="1561"/>
    </row>
    <row r="84" spans="1:21" x14ac:dyDescent="0.25">
      <c r="A84" s="6857" t="s">
        <v>3747</v>
      </c>
      <c r="B84" s="6858"/>
      <c r="C84" s="119"/>
      <c r="D84" s="5614">
        <f t="shared" si="8"/>
        <v>0</v>
      </c>
      <c r="E84" s="97"/>
      <c r="F84" s="5576"/>
      <c r="G84" s="1579"/>
      <c r="H84" s="1571"/>
      <c r="I84" s="1579"/>
      <c r="J84" s="1571"/>
      <c r="K84" s="1579"/>
      <c r="L84" s="1571"/>
      <c r="M84" s="45"/>
      <c r="N84" s="47"/>
      <c r="O84" s="99"/>
      <c r="P84" s="4660"/>
      <c r="Q84" s="99"/>
      <c r="R84" s="99"/>
      <c r="S84" s="99" t="str">
        <f t="shared" si="9"/>
        <v/>
      </c>
      <c r="T84" s="99"/>
      <c r="U84" s="99"/>
    </row>
    <row r="85" spans="1:21" x14ac:dyDescent="0.25">
      <c r="A85" s="8123" t="s">
        <v>3729</v>
      </c>
      <c r="B85" s="8124"/>
      <c r="C85" s="120"/>
      <c r="D85" s="5614">
        <f t="shared" si="8"/>
        <v>0</v>
      </c>
      <c r="E85" s="97"/>
      <c r="F85" s="5576"/>
      <c r="G85" s="45"/>
      <c r="H85" s="47"/>
      <c r="I85" s="45"/>
      <c r="J85" s="47"/>
      <c r="K85" s="45"/>
      <c r="L85" s="47"/>
      <c r="M85" s="1579"/>
      <c r="N85" s="1571"/>
      <c r="O85" s="99"/>
      <c r="P85" s="4660"/>
      <c r="Q85" s="99"/>
      <c r="R85" s="99"/>
      <c r="S85" s="99" t="str">
        <f t="shared" si="9"/>
        <v/>
      </c>
      <c r="T85" s="99"/>
      <c r="U85" s="99"/>
    </row>
    <row r="86" spans="1:21" x14ac:dyDescent="0.25">
      <c r="A86" s="8125" t="s">
        <v>425</v>
      </c>
      <c r="B86" s="8126"/>
      <c r="C86" s="5589">
        <f>SUM(C72:C85)</f>
        <v>0</v>
      </c>
      <c r="D86" s="5584">
        <f>SUM(E86:F86)</f>
        <v>0</v>
      </c>
      <c r="E86" s="5586">
        <f t="shared" ref="E86:U86" si="10">SUM(E72:E85)</f>
        <v>0</v>
      </c>
      <c r="F86" s="5586">
        <f t="shared" si="10"/>
        <v>0</v>
      </c>
      <c r="G86" s="5586">
        <f t="shared" si="10"/>
        <v>0</v>
      </c>
      <c r="H86" s="5587">
        <f t="shared" si="10"/>
        <v>0</v>
      </c>
      <c r="I86" s="5587">
        <f t="shared" si="10"/>
        <v>0</v>
      </c>
      <c r="J86" s="5587">
        <f t="shared" si="10"/>
        <v>0</v>
      </c>
      <c r="K86" s="5587">
        <f t="shared" si="10"/>
        <v>0</v>
      </c>
      <c r="L86" s="5587">
        <f t="shared" si="10"/>
        <v>0</v>
      </c>
      <c r="M86" s="5587">
        <f t="shared" si="10"/>
        <v>0</v>
      </c>
      <c r="N86" s="5587">
        <f t="shared" si="10"/>
        <v>0</v>
      </c>
      <c r="O86" s="5587">
        <f t="shared" si="10"/>
        <v>0</v>
      </c>
      <c r="P86" s="5587">
        <f t="shared" si="10"/>
        <v>0</v>
      </c>
      <c r="Q86" s="5587">
        <f t="shared" si="10"/>
        <v>0</v>
      </c>
      <c r="R86" s="5587">
        <f t="shared" si="10"/>
        <v>0</v>
      </c>
      <c r="S86" s="5587">
        <f t="shared" si="10"/>
        <v>0</v>
      </c>
      <c r="T86" s="5587">
        <f t="shared" si="10"/>
        <v>0</v>
      </c>
      <c r="U86" s="5587">
        <f t="shared" si="10"/>
        <v>0</v>
      </c>
    </row>
    <row r="87" spans="1:21" ht="15.75" x14ac:dyDescent="0.25">
      <c r="A87" s="121" t="s">
        <v>3791</v>
      </c>
      <c r="B87" s="122"/>
      <c r="C87" s="123"/>
      <c r="D87" s="123"/>
      <c r="E87" s="123"/>
      <c r="F87" s="123"/>
      <c r="G87" s="123"/>
      <c r="H87" s="123"/>
      <c r="I87" s="123"/>
      <c r="J87" s="124"/>
      <c r="K87" s="124"/>
      <c r="L87" s="124"/>
      <c r="M87" s="124"/>
      <c r="N87" s="124"/>
      <c r="O87" s="124"/>
      <c r="P87" s="124"/>
      <c r="Q87" s="124"/>
      <c r="R87" s="124"/>
      <c r="S87" s="124"/>
    </row>
    <row r="88" spans="1:21" x14ac:dyDescent="0.25">
      <c r="A88" s="8127" t="s">
        <v>3521</v>
      </c>
      <c r="B88" s="8129" t="s">
        <v>118</v>
      </c>
      <c r="C88" s="8083" t="s">
        <v>3792</v>
      </c>
      <c r="D88" s="8131"/>
      <c r="E88" s="8131"/>
      <c r="F88" s="8131"/>
      <c r="G88" s="8131"/>
      <c r="H88" s="8131"/>
      <c r="I88" s="8131"/>
      <c r="J88" s="8131"/>
      <c r="K88" s="8131"/>
      <c r="L88" s="8131"/>
      <c r="M88" s="8131"/>
      <c r="N88" s="8131"/>
      <c r="O88" s="8131"/>
      <c r="P88" s="8131"/>
      <c r="Q88" s="8131"/>
      <c r="R88" s="8131"/>
      <c r="S88" s="8069"/>
    </row>
    <row r="89" spans="1:21" ht="21" x14ac:dyDescent="0.25">
      <c r="A89" s="8128"/>
      <c r="B89" s="8130"/>
      <c r="C89" s="5504" t="s">
        <v>423</v>
      </c>
      <c r="D89" s="4104" t="s">
        <v>288</v>
      </c>
      <c r="E89" s="4104" t="s">
        <v>424</v>
      </c>
      <c r="F89" s="4104" t="s">
        <v>120</v>
      </c>
      <c r="G89" s="4104" t="s">
        <v>19</v>
      </c>
      <c r="H89" s="4104" t="s">
        <v>20</v>
      </c>
      <c r="I89" s="4104" t="s">
        <v>21</v>
      </c>
      <c r="J89" s="4104" t="s">
        <v>22</v>
      </c>
      <c r="K89" s="4104" t="s">
        <v>23</v>
      </c>
      <c r="L89" s="4104" t="s">
        <v>24</v>
      </c>
      <c r="M89" s="4104" t="s">
        <v>25</v>
      </c>
      <c r="N89" s="4104" t="s">
        <v>26</v>
      </c>
      <c r="O89" s="4104" t="s">
        <v>27</v>
      </c>
      <c r="P89" s="4104" t="s">
        <v>28</v>
      </c>
      <c r="Q89" s="4104" t="s">
        <v>29</v>
      </c>
      <c r="R89" s="4104" t="s">
        <v>30</v>
      </c>
      <c r="S89" s="5503" t="s">
        <v>504</v>
      </c>
    </row>
    <row r="90" spans="1:21" x14ac:dyDescent="0.25">
      <c r="A90" s="5616" t="s">
        <v>3709</v>
      </c>
      <c r="B90" s="1602">
        <f>SUM(C90:S90)</f>
        <v>0</v>
      </c>
      <c r="C90" s="1761"/>
      <c r="D90" s="1762"/>
      <c r="E90" s="1762"/>
      <c r="F90" s="1762"/>
      <c r="G90" s="1762"/>
      <c r="H90" s="1762"/>
      <c r="I90" s="1762"/>
      <c r="J90" s="1762"/>
      <c r="K90" s="1762"/>
      <c r="L90" s="1762"/>
      <c r="M90" s="1762"/>
      <c r="N90" s="1762"/>
      <c r="O90" s="1762"/>
      <c r="P90" s="1762"/>
      <c r="Q90" s="1762"/>
      <c r="R90" s="1762"/>
      <c r="S90" s="3825"/>
    </row>
    <row r="91" spans="1:21" ht="21" x14ac:dyDescent="0.25">
      <c r="A91" s="5616" t="s">
        <v>3793</v>
      </c>
      <c r="B91" s="1602">
        <f>SUM(C91:S91)</f>
        <v>0</v>
      </c>
      <c r="C91" s="1761"/>
      <c r="D91" s="1762"/>
      <c r="E91" s="1762"/>
      <c r="F91" s="1762"/>
      <c r="G91" s="1762"/>
      <c r="H91" s="1762"/>
      <c r="I91" s="1762"/>
      <c r="J91" s="1762"/>
      <c r="K91" s="1762"/>
      <c r="L91" s="1762"/>
      <c r="M91" s="1762"/>
      <c r="N91" s="1762"/>
      <c r="O91" s="1762"/>
      <c r="P91" s="1762"/>
      <c r="Q91" s="1762"/>
      <c r="R91" s="1762"/>
      <c r="S91" s="3825"/>
    </row>
    <row r="92" spans="1:21" x14ac:dyDescent="0.25">
      <c r="A92" s="5617" t="s">
        <v>3711</v>
      </c>
      <c r="B92" s="5450">
        <f>SUM(C92:S92)</f>
        <v>0</v>
      </c>
      <c r="C92" s="5618"/>
      <c r="D92" s="5619"/>
      <c r="E92" s="5619"/>
      <c r="F92" s="5619"/>
      <c r="G92" s="5619"/>
      <c r="H92" s="5619"/>
      <c r="I92" s="5619"/>
      <c r="J92" s="5619"/>
      <c r="K92" s="5619"/>
      <c r="L92" s="5619"/>
      <c r="M92" s="5619"/>
      <c r="N92" s="5619"/>
      <c r="O92" s="5619"/>
      <c r="P92" s="5619"/>
      <c r="Q92" s="5619"/>
      <c r="R92" s="5619"/>
      <c r="S92" s="5620"/>
    </row>
  </sheetData>
  <mergeCells count="95">
    <mergeCell ref="AU10:AU12"/>
    <mergeCell ref="A7:T7"/>
    <mergeCell ref="A10:B12"/>
    <mergeCell ref="C10:E11"/>
    <mergeCell ref="F10:AM10"/>
    <mergeCell ref="AN10:AN12"/>
    <mergeCell ref="AO10:AO12"/>
    <mergeCell ref="V11:W11"/>
    <mergeCell ref="X11:Y11"/>
    <mergeCell ref="Z11:AA11"/>
    <mergeCell ref="AB11:AC11"/>
    <mergeCell ref="AD11:AE11"/>
    <mergeCell ref="AF11:AG11"/>
    <mergeCell ref="AH11:AI11"/>
    <mergeCell ref="AJ11:AK11"/>
    <mergeCell ref="AL11:AM11"/>
    <mergeCell ref="A13:A15"/>
    <mergeCell ref="AV10:AV12"/>
    <mergeCell ref="AW10:AW12"/>
    <mergeCell ref="F11:G11"/>
    <mergeCell ref="H11:I11"/>
    <mergeCell ref="J11:K11"/>
    <mergeCell ref="L11:M11"/>
    <mergeCell ref="N11:O11"/>
    <mergeCell ref="P11:Q11"/>
    <mergeCell ref="R11:S11"/>
    <mergeCell ref="T11:U11"/>
    <mergeCell ref="AP10:AP12"/>
    <mergeCell ref="AQ10:AQ12"/>
    <mergeCell ref="AR10:AR12"/>
    <mergeCell ref="AS10:AS12"/>
    <mergeCell ref="AT10:AT12"/>
    <mergeCell ref="A16:A28"/>
    <mergeCell ref="A29:B29"/>
    <mergeCell ref="A31:A32"/>
    <mergeCell ref="B31:B32"/>
    <mergeCell ref="C31:C32"/>
    <mergeCell ref="A56:B56"/>
    <mergeCell ref="E31:E32"/>
    <mergeCell ref="F31:AF31"/>
    <mergeCell ref="A49:B50"/>
    <mergeCell ref="C49:C50"/>
    <mergeCell ref="D49:D50"/>
    <mergeCell ref="E49:E50"/>
    <mergeCell ref="F49:F50"/>
    <mergeCell ref="G49:AG49"/>
    <mergeCell ref="D31:D32"/>
    <mergeCell ref="A51:B51"/>
    <mergeCell ref="A52:B52"/>
    <mergeCell ref="A53:B53"/>
    <mergeCell ref="A54:B54"/>
    <mergeCell ref="A55:B55"/>
    <mergeCell ref="A69:B71"/>
    <mergeCell ref="A57:B57"/>
    <mergeCell ref="A58:B58"/>
    <mergeCell ref="A59:B59"/>
    <mergeCell ref="A60:B60"/>
    <mergeCell ref="A61:B61"/>
    <mergeCell ref="A62:B62"/>
    <mergeCell ref="A63:B63"/>
    <mergeCell ref="A64:B64"/>
    <mergeCell ref="A65:B65"/>
    <mergeCell ref="A66:B66"/>
    <mergeCell ref="A67:B67"/>
    <mergeCell ref="C69:C71"/>
    <mergeCell ref="D69:F70"/>
    <mergeCell ref="G69:N69"/>
    <mergeCell ref="O69:O71"/>
    <mergeCell ref="P69:P71"/>
    <mergeCell ref="R69:R71"/>
    <mergeCell ref="S69:S71"/>
    <mergeCell ref="T69:T71"/>
    <mergeCell ref="U69:U71"/>
    <mergeCell ref="G70:H70"/>
    <mergeCell ref="I70:J70"/>
    <mergeCell ref="K70:L70"/>
    <mergeCell ref="M70:N70"/>
    <mergeCell ref="Q69:Q71"/>
    <mergeCell ref="A84:B84"/>
    <mergeCell ref="A72:B72"/>
    <mergeCell ref="A73:B73"/>
    <mergeCell ref="A74:B74"/>
    <mergeCell ref="A75:B75"/>
    <mergeCell ref="A76:B76"/>
    <mergeCell ref="A77:B77"/>
    <mergeCell ref="A78:B78"/>
    <mergeCell ref="A79:B79"/>
    <mergeCell ref="A81:B81"/>
    <mergeCell ref="A82:B82"/>
    <mergeCell ref="A83:B83"/>
    <mergeCell ref="A85:B85"/>
    <mergeCell ref="A86:B86"/>
    <mergeCell ref="A88:A89"/>
    <mergeCell ref="B88:B89"/>
    <mergeCell ref="C88:S88"/>
  </mergeCells>
  <dataValidations count="2">
    <dataValidation allowBlank="1" showInputMessage="1" showErrorMessage="1" error="Valor no Permitido" sqref="A87:S92"/>
    <dataValidation type="whole" operator="greaterThanOrEqual" allowBlank="1" showInputMessage="1" showErrorMessage="1" error="Valor no Permitido" sqref="AQ10:AR12 B33:B45 T69:U71">
      <formula1>0</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B256"/>
  <sheetViews>
    <sheetView showGridLines="0" topLeftCell="A187" zoomScaleNormal="100" workbookViewId="0">
      <selection activeCell="N200" sqref="N200"/>
    </sheetView>
  </sheetViews>
  <sheetFormatPr baseColWidth="10" defaultColWidth="11.42578125" defaultRowHeight="15" x14ac:dyDescent="0.25"/>
  <cols>
    <col min="1" max="1" width="67.42578125" customWidth="1"/>
    <col min="2" max="2" width="25.42578125" customWidth="1"/>
    <col min="3" max="3" width="21" bestFit="1" customWidth="1"/>
    <col min="4" max="4" width="14.5703125" customWidth="1"/>
    <col min="5" max="5" width="14.42578125" bestFit="1" customWidth="1"/>
    <col min="6" max="6" width="12.5703125" customWidth="1"/>
    <col min="7" max="7" width="12.140625" customWidth="1"/>
    <col min="10" max="10" width="12.85546875" customWidth="1"/>
    <col min="13" max="13" width="12.85546875" customWidth="1"/>
    <col min="14" max="14" width="12.5703125" customWidth="1"/>
    <col min="16" max="16" width="12.42578125" customWidth="1"/>
    <col min="17" max="17" width="16.5703125" customWidth="1"/>
    <col min="18" max="18" width="15.5703125" customWidth="1"/>
    <col min="19" max="19" width="14.5703125" customWidth="1"/>
    <col min="20" max="20" width="13.140625" customWidth="1"/>
    <col min="21" max="21" width="12.85546875" customWidth="1"/>
    <col min="22" max="26" width="12.5703125" customWidth="1"/>
    <col min="27" max="27" width="11.42578125" customWidth="1"/>
    <col min="28" max="28" width="13.140625" customWidth="1"/>
    <col min="29" max="29" width="11.140625" customWidth="1"/>
    <col min="30" max="30" width="16.42578125" customWidth="1"/>
    <col min="31" max="32" width="11.140625" customWidth="1"/>
    <col min="33" max="33" width="12.5703125" customWidth="1"/>
    <col min="34" max="34" width="13.42578125" customWidth="1"/>
    <col min="35" max="35" width="16.5703125" customWidth="1"/>
    <col min="36" max="40" width="16.140625" customWidth="1"/>
    <col min="41" max="41" width="14.42578125" customWidth="1"/>
    <col min="42" max="42" width="16.140625" customWidth="1"/>
    <col min="43" max="43" width="14.85546875" customWidth="1"/>
    <col min="44" max="44" width="15.140625" customWidth="1"/>
    <col min="45" max="45" width="16.140625" customWidth="1"/>
    <col min="46" max="46" width="15.5703125" customWidth="1"/>
    <col min="47" max="52" width="11.42578125" customWidth="1"/>
    <col min="53" max="53" width="30.42578125" customWidth="1"/>
    <col min="54" max="54" width="22.5703125" customWidth="1"/>
    <col min="55" max="56" width="11.42578125" customWidth="1"/>
    <col min="57" max="57" width="16.5703125" customWidth="1"/>
    <col min="58" max="59" width="11.42578125" customWidth="1"/>
    <col min="60" max="60" width="21.42578125" customWidth="1"/>
    <col min="61" max="61" width="37" customWidth="1"/>
    <col min="62" max="62" width="30.85546875" customWidth="1"/>
    <col min="63" max="64" width="11.42578125" customWidth="1"/>
    <col min="65" max="65" width="13.5703125" customWidth="1"/>
    <col min="66" max="66" width="22.42578125" customWidth="1"/>
    <col min="67" max="78" width="11.42578125" customWidth="1"/>
    <col min="79" max="96" width="11.42578125" hidden="1" customWidth="1"/>
    <col min="97" max="105" width="11.42578125" customWidth="1"/>
  </cols>
  <sheetData>
    <row r="1" spans="1:93" s="639" customFormat="1" ht="15.6" customHeight="1" x14ac:dyDescent="0.2">
      <c r="A1" s="1" t="s">
        <v>0</v>
      </c>
      <c r="B1" s="636"/>
      <c r="C1" s="637"/>
      <c r="D1" s="637"/>
      <c r="E1" s="637"/>
      <c r="F1" s="637"/>
      <c r="G1" s="637"/>
      <c r="H1" s="637"/>
      <c r="I1" s="637"/>
      <c r="J1" s="637"/>
      <c r="K1" s="638"/>
      <c r="L1" s="638"/>
      <c r="M1" s="638"/>
      <c r="N1" s="638"/>
      <c r="O1" s="638"/>
      <c r="P1" s="638"/>
      <c r="Q1" s="638"/>
      <c r="R1" s="638"/>
      <c r="S1" s="638"/>
      <c r="T1" s="638"/>
      <c r="U1" s="638"/>
      <c r="V1" s="638"/>
      <c r="W1" s="638"/>
      <c r="X1" s="638"/>
      <c r="Y1" s="638"/>
      <c r="Z1" s="638"/>
      <c r="AA1" s="638"/>
      <c r="AB1" s="638"/>
      <c r="AC1" s="638"/>
      <c r="AD1" s="638"/>
      <c r="AE1" s="638"/>
      <c r="AF1" s="638"/>
    </row>
    <row r="2" spans="1:93" s="639" customFormat="1" ht="15" customHeight="1" x14ac:dyDescent="0.2">
      <c r="A2" s="1" t="s">
        <v>2746</v>
      </c>
      <c r="B2" s="636"/>
      <c r="C2" s="637"/>
      <c r="D2" s="637"/>
      <c r="E2" s="637"/>
      <c r="F2" s="637"/>
      <c r="G2" s="637"/>
      <c r="H2" s="637"/>
      <c r="I2" s="637"/>
      <c r="J2" s="637"/>
      <c r="K2" s="638"/>
      <c r="L2" s="638"/>
      <c r="M2" s="638"/>
      <c r="N2" s="638"/>
      <c r="O2" s="638"/>
      <c r="P2" s="638"/>
      <c r="Q2" s="638"/>
      <c r="R2" s="638"/>
      <c r="S2" s="638"/>
      <c r="T2" s="638"/>
      <c r="U2" s="638"/>
      <c r="V2" s="638"/>
      <c r="W2" s="638"/>
      <c r="X2" s="638"/>
      <c r="Y2" s="638"/>
      <c r="Z2" s="638"/>
      <c r="AA2" s="638"/>
      <c r="AB2" s="638"/>
      <c r="AC2" s="638"/>
      <c r="AD2" s="638"/>
      <c r="AE2" s="638"/>
      <c r="AF2" s="638"/>
    </row>
    <row r="3" spans="1:93" s="639" customFormat="1" ht="14.1" customHeight="1" x14ac:dyDescent="0.2">
      <c r="A3" s="1" t="s">
        <v>2747</v>
      </c>
      <c r="B3" s="640"/>
      <c r="C3" s="641"/>
      <c r="D3" s="641"/>
      <c r="E3" s="641"/>
      <c r="F3" s="641"/>
      <c r="G3" s="641"/>
      <c r="H3" s="641"/>
      <c r="I3" s="641"/>
      <c r="J3" s="641"/>
      <c r="K3" s="638"/>
      <c r="L3" s="638"/>
      <c r="M3" s="638"/>
      <c r="N3" s="638"/>
      <c r="O3" s="638"/>
      <c r="P3" s="638"/>
      <c r="Q3" s="638"/>
      <c r="R3" s="638"/>
      <c r="S3" s="638"/>
      <c r="T3" s="638"/>
      <c r="U3" s="638"/>
      <c r="V3" s="638"/>
      <c r="W3" s="638"/>
      <c r="X3" s="638"/>
      <c r="Y3" s="638"/>
      <c r="Z3" s="638"/>
      <c r="AA3" s="638"/>
      <c r="AB3" s="638"/>
      <c r="AC3" s="638"/>
      <c r="AD3" s="638"/>
      <c r="AE3" s="638"/>
      <c r="AF3" s="638"/>
    </row>
    <row r="4" spans="1:93" s="639" customFormat="1" ht="12" customHeight="1" x14ac:dyDescent="0.2">
      <c r="A4" s="1" t="s">
        <v>2748</v>
      </c>
      <c r="B4" s="640"/>
      <c r="C4" s="637"/>
      <c r="D4" s="642"/>
      <c r="E4" s="637"/>
      <c r="F4" s="637"/>
      <c r="G4" s="637"/>
      <c r="H4" s="637"/>
      <c r="I4" s="637"/>
      <c r="J4" s="637"/>
      <c r="K4" s="638"/>
      <c r="L4" s="638"/>
      <c r="M4" s="638"/>
      <c r="N4" s="638"/>
      <c r="O4" s="638"/>
      <c r="P4" s="638"/>
      <c r="Q4" s="638"/>
      <c r="R4" s="638"/>
      <c r="S4" s="638"/>
      <c r="T4" s="638"/>
      <c r="U4" s="638"/>
      <c r="V4" s="638"/>
      <c r="W4" s="638"/>
      <c r="X4" s="638"/>
      <c r="Y4" s="638"/>
      <c r="Z4" s="638"/>
      <c r="AA4" s="638"/>
      <c r="AB4" s="638"/>
      <c r="AC4" s="638"/>
      <c r="AD4" s="638"/>
      <c r="AE4" s="638"/>
      <c r="AF4" s="638"/>
    </row>
    <row r="5" spans="1:93" s="639" customFormat="1" ht="12.6" customHeight="1" x14ac:dyDescent="0.2">
      <c r="A5" s="1" t="s">
        <v>2749</v>
      </c>
      <c r="B5" s="640"/>
      <c r="C5" s="637"/>
      <c r="D5" s="637"/>
      <c r="E5" s="637"/>
      <c r="F5" s="637"/>
      <c r="G5" s="637"/>
      <c r="H5" s="637"/>
      <c r="I5" s="637"/>
      <c r="J5" s="637"/>
      <c r="K5" s="638"/>
      <c r="L5" s="638"/>
      <c r="M5" s="638"/>
      <c r="N5" s="638"/>
      <c r="O5" s="638"/>
      <c r="P5" s="638"/>
      <c r="Q5" s="638"/>
      <c r="R5" s="638"/>
      <c r="S5" s="638"/>
      <c r="T5" s="638"/>
      <c r="U5" s="638"/>
      <c r="V5" s="638"/>
      <c r="W5" s="638"/>
      <c r="X5" s="638"/>
      <c r="Y5" s="638"/>
      <c r="Z5" s="638"/>
      <c r="AA5" s="638"/>
      <c r="AB5" s="638"/>
      <c r="AC5" s="638"/>
      <c r="AD5" s="638"/>
      <c r="AE5" s="638"/>
      <c r="AF5" s="638"/>
    </row>
    <row r="6" spans="1:93" s="639" customFormat="1" ht="11.25" x14ac:dyDescent="0.2">
      <c r="A6" s="640"/>
      <c r="B6" s="640"/>
      <c r="C6" s="637"/>
      <c r="D6" s="637"/>
      <c r="E6" s="637"/>
      <c r="F6" s="637"/>
      <c r="G6" s="637"/>
      <c r="H6" s="637"/>
      <c r="I6" s="637"/>
      <c r="J6" s="637"/>
      <c r="K6" s="638"/>
      <c r="L6" s="638"/>
      <c r="M6" s="638"/>
      <c r="N6" s="638"/>
      <c r="O6" s="638"/>
      <c r="P6" s="638"/>
      <c r="Q6" s="638"/>
      <c r="R6" s="638"/>
      <c r="S6" s="638"/>
      <c r="T6" s="638"/>
      <c r="U6" s="638"/>
      <c r="V6" s="638"/>
      <c r="W6" s="638"/>
      <c r="X6" s="638"/>
      <c r="Y6" s="638"/>
      <c r="Z6" s="638"/>
      <c r="AA6" s="638"/>
      <c r="AB6" s="638"/>
      <c r="AC6" s="638"/>
      <c r="AD6" s="638"/>
      <c r="AE6" s="638"/>
      <c r="AF6" s="638"/>
    </row>
    <row r="7" spans="1:93" s="639" customFormat="1" ht="15.75" customHeight="1" x14ac:dyDescent="0.2">
      <c r="A7" s="640"/>
      <c r="B7" s="8185" t="s">
        <v>3794</v>
      </c>
      <c r="C7" s="8185"/>
      <c r="D7" s="8185"/>
      <c r="E7" s="8185"/>
      <c r="F7" s="8185"/>
      <c r="G7" s="8185"/>
      <c r="H7" s="8185"/>
      <c r="I7" s="8185"/>
      <c r="J7" s="8185"/>
      <c r="K7" s="643"/>
      <c r="L7" s="643"/>
      <c r="M7" s="638"/>
      <c r="N7" s="638"/>
      <c r="O7" s="638"/>
      <c r="P7" s="638"/>
      <c r="Q7" s="638"/>
      <c r="R7" s="638"/>
      <c r="S7" s="638"/>
      <c r="T7" s="638"/>
      <c r="U7" s="638"/>
      <c r="V7" s="638"/>
      <c r="W7" s="638"/>
      <c r="X7" s="638"/>
      <c r="Y7" s="638"/>
      <c r="Z7" s="638"/>
      <c r="AA7" s="638"/>
      <c r="AB7" s="638"/>
      <c r="AC7" s="638"/>
      <c r="AD7" s="638"/>
      <c r="AE7" s="638"/>
      <c r="AF7" s="638"/>
    </row>
    <row r="8" spans="1:93" s="639" customFormat="1" ht="11.25" x14ac:dyDescent="0.2">
      <c r="A8" s="638"/>
      <c r="B8" s="8186" t="s">
        <v>727</v>
      </c>
      <c r="C8" s="8186"/>
      <c r="D8" s="8186"/>
      <c r="E8" s="8186"/>
      <c r="F8" s="8186"/>
      <c r="G8" s="8186"/>
      <c r="H8" s="8186"/>
      <c r="I8" s="8186"/>
      <c r="J8" s="8186"/>
      <c r="K8" s="644"/>
      <c r="L8" s="644"/>
      <c r="M8" s="644"/>
      <c r="N8" s="643"/>
      <c r="O8" s="638"/>
      <c r="P8" s="638"/>
      <c r="Q8" s="638"/>
      <c r="R8" s="638"/>
      <c r="S8" s="638"/>
      <c r="T8" s="638"/>
      <c r="U8" s="638"/>
      <c r="V8" s="638"/>
      <c r="W8" s="638"/>
      <c r="X8" s="638"/>
      <c r="Y8" s="638"/>
      <c r="Z8" s="638"/>
      <c r="AA8" s="638"/>
      <c r="AB8" s="638"/>
      <c r="AC8" s="638"/>
      <c r="AD8" s="638"/>
      <c r="AE8" s="638"/>
      <c r="AF8" s="638"/>
    </row>
    <row r="9" spans="1:93" s="639" customFormat="1" ht="11.25" x14ac:dyDescent="0.2">
      <c r="A9" s="638"/>
      <c r="B9" s="645"/>
      <c r="C9" s="645"/>
      <c r="D9" s="645"/>
      <c r="E9" s="645"/>
      <c r="F9" s="645"/>
      <c r="G9" s="645"/>
      <c r="H9" s="645"/>
      <c r="I9" s="645"/>
      <c r="J9" s="645"/>
      <c r="K9" s="645"/>
      <c r="L9" s="645"/>
      <c r="M9" s="645"/>
      <c r="N9" s="643"/>
      <c r="O9" s="638"/>
      <c r="P9" s="638"/>
      <c r="Q9" s="638"/>
      <c r="R9" s="638"/>
      <c r="S9" s="638"/>
      <c r="T9" s="638"/>
      <c r="U9" s="638"/>
      <c r="V9" s="638"/>
      <c r="W9" s="638"/>
      <c r="X9" s="638"/>
      <c r="Y9" s="638"/>
      <c r="Z9" s="638"/>
      <c r="AA9" s="638"/>
      <c r="AB9" s="638"/>
      <c r="AC9" s="638"/>
      <c r="AD9" s="638"/>
      <c r="AE9" s="638"/>
      <c r="AF9" s="638"/>
    </row>
    <row r="10" spans="1:93" s="639" customFormat="1" ht="11.25" x14ac:dyDescent="0.2">
      <c r="A10" s="8187"/>
      <c r="B10" s="8187"/>
      <c r="C10" s="8187"/>
      <c r="D10" s="8187"/>
      <c r="E10" s="8187"/>
      <c r="F10" s="8187"/>
      <c r="G10" s="8187"/>
      <c r="H10" s="8187"/>
      <c r="I10" s="8187"/>
      <c r="J10" s="646"/>
      <c r="K10" s="638"/>
      <c r="L10" s="638"/>
      <c r="M10" s="638"/>
      <c r="N10" s="638"/>
      <c r="O10" s="638"/>
      <c r="P10" s="638"/>
      <c r="Q10" s="638"/>
      <c r="R10" s="638"/>
      <c r="S10" s="638"/>
      <c r="T10" s="638"/>
      <c r="U10" s="638"/>
      <c r="V10" s="638"/>
      <c r="W10" s="638"/>
      <c r="X10" s="638"/>
      <c r="Y10" s="638"/>
      <c r="Z10" s="638"/>
      <c r="AA10" s="638"/>
      <c r="AB10" s="638"/>
      <c r="AC10" s="638"/>
      <c r="AD10" s="638"/>
      <c r="AE10" s="638"/>
      <c r="AF10" s="638"/>
    </row>
    <row r="11" spans="1:93" s="639" customFormat="1" ht="35.25" customHeight="1" x14ac:dyDescent="0.2">
      <c r="A11" s="1560" t="s">
        <v>3795</v>
      </c>
      <c r="B11" s="1187"/>
      <c r="C11" s="1188"/>
      <c r="D11" s="1188"/>
      <c r="E11" s="1188"/>
      <c r="F11" s="647"/>
      <c r="G11" s="647"/>
      <c r="H11" s="647"/>
      <c r="I11" s="647"/>
      <c r="J11" s="647"/>
      <c r="K11" s="638"/>
      <c r="L11" s="638"/>
      <c r="M11" s="638"/>
      <c r="N11" s="638"/>
      <c r="O11" s="638"/>
      <c r="P11" s="638"/>
      <c r="Q11" s="638"/>
      <c r="R11" s="638"/>
      <c r="S11" s="638"/>
      <c r="T11" s="638"/>
      <c r="U11" s="638"/>
      <c r="V11" s="638"/>
      <c r="W11" s="638"/>
      <c r="X11" s="638"/>
      <c r="Y11" s="638"/>
      <c r="Z11" s="638"/>
      <c r="AA11" s="638"/>
      <c r="AB11" s="638"/>
      <c r="AC11" s="638"/>
      <c r="AD11" s="638"/>
      <c r="AE11" s="638"/>
      <c r="AF11" s="638"/>
    </row>
    <row r="12" spans="1:93" s="639" customFormat="1" ht="24" customHeight="1" x14ac:dyDescent="0.2">
      <c r="A12" s="8188" t="s">
        <v>4</v>
      </c>
      <c r="B12" s="8189" t="s">
        <v>49</v>
      </c>
      <c r="C12" s="8191" t="s">
        <v>3261</v>
      </c>
      <c r="D12" s="8192"/>
      <c r="E12" s="8192"/>
      <c r="F12" s="8192"/>
      <c r="G12" s="8192"/>
      <c r="H12" s="8192"/>
      <c r="I12" s="8192"/>
      <c r="J12" s="8192"/>
      <c r="K12" s="8192"/>
      <c r="L12" s="8192"/>
      <c r="M12" s="8192"/>
      <c r="N12" s="8192"/>
      <c r="O12" s="8192"/>
      <c r="P12" s="8192"/>
      <c r="Q12" s="8192"/>
      <c r="R12" s="8192"/>
      <c r="S12" s="8193"/>
      <c r="T12" s="8199" t="s">
        <v>3796</v>
      </c>
      <c r="U12" s="8200"/>
      <c r="V12" s="8201" t="s">
        <v>351</v>
      </c>
      <c r="W12" s="8201" t="s">
        <v>352</v>
      </c>
      <c r="X12" s="8203" t="s">
        <v>13</v>
      </c>
      <c r="Y12" s="8203" t="s">
        <v>14</v>
      </c>
      <c r="Z12" s="8203" t="s">
        <v>3797</v>
      </c>
      <c r="AA12" s="638"/>
      <c r="AB12" s="638"/>
      <c r="AC12" s="638"/>
      <c r="AD12" s="638"/>
      <c r="AE12" s="638"/>
      <c r="AF12" s="638"/>
      <c r="CA12" s="8197"/>
      <c r="CB12" s="8194"/>
      <c r="CC12" s="8194"/>
      <c r="CD12" s="8194"/>
      <c r="CE12" s="8194"/>
      <c r="CF12" s="8198"/>
      <c r="CK12" s="8197"/>
      <c r="CL12" s="8194"/>
      <c r="CM12" s="8194"/>
      <c r="CN12" s="8194"/>
      <c r="CO12" s="8194"/>
    </row>
    <row r="13" spans="1:93" s="639" customFormat="1" ht="24" customHeight="1" x14ac:dyDescent="0.2">
      <c r="A13" s="8188"/>
      <c r="B13" s="8190"/>
      <c r="C13" s="5621" t="s">
        <v>965</v>
      </c>
      <c r="D13" s="5622" t="s">
        <v>597</v>
      </c>
      <c r="E13" s="5623" t="s">
        <v>3798</v>
      </c>
      <c r="F13" s="5622" t="s">
        <v>141</v>
      </c>
      <c r="G13" s="5624" t="s">
        <v>71</v>
      </c>
      <c r="H13" s="5624" t="s">
        <v>72</v>
      </c>
      <c r="I13" s="5624" t="s">
        <v>73</v>
      </c>
      <c r="J13" s="5624" t="s">
        <v>74</v>
      </c>
      <c r="K13" s="5624" t="s">
        <v>75</v>
      </c>
      <c r="L13" s="5624" t="s">
        <v>76</v>
      </c>
      <c r="M13" s="5624" t="s">
        <v>77</v>
      </c>
      <c r="N13" s="5624" t="s">
        <v>78</v>
      </c>
      <c r="O13" s="5624" t="s">
        <v>79</v>
      </c>
      <c r="P13" s="5624" t="s">
        <v>80</v>
      </c>
      <c r="Q13" s="5624" t="s">
        <v>81</v>
      </c>
      <c r="R13" s="5624" t="s">
        <v>82</v>
      </c>
      <c r="S13" s="5625" t="s">
        <v>83</v>
      </c>
      <c r="T13" s="5626" t="s">
        <v>53</v>
      </c>
      <c r="U13" s="5627" t="s">
        <v>54</v>
      </c>
      <c r="V13" s="8202"/>
      <c r="W13" s="8202"/>
      <c r="X13" s="7613"/>
      <c r="Y13" s="7613"/>
      <c r="Z13" s="7613"/>
      <c r="AA13" s="638"/>
      <c r="AB13" s="638"/>
      <c r="AC13" s="638"/>
      <c r="AD13" s="638"/>
      <c r="AE13" s="638"/>
      <c r="AF13" s="638"/>
      <c r="CA13" s="8197"/>
      <c r="CB13" s="8194"/>
      <c r="CC13" s="8194"/>
      <c r="CD13" s="8194"/>
      <c r="CE13" s="8194"/>
      <c r="CF13" s="8198"/>
      <c r="CK13" s="8197"/>
      <c r="CL13" s="8194"/>
      <c r="CM13" s="8194"/>
      <c r="CN13" s="8194"/>
      <c r="CO13" s="8194"/>
    </row>
    <row r="14" spans="1:93" s="639" customFormat="1" ht="13.5" customHeight="1" x14ac:dyDescent="0.2">
      <c r="A14" s="5628" t="s">
        <v>3799</v>
      </c>
      <c r="B14" s="1189"/>
      <c r="C14" s="1563"/>
      <c r="D14" s="1576"/>
      <c r="E14" s="4629"/>
      <c r="F14" s="2016"/>
      <c r="G14" s="2016"/>
      <c r="H14" s="2016"/>
      <c r="I14" s="2016"/>
      <c r="J14" s="2016"/>
      <c r="K14" s="2016"/>
      <c r="L14" s="2016"/>
      <c r="M14" s="2016"/>
      <c r="N14" s="2016"/>
      <c r="O14" s="2016"/>
      <c r="P14" s="2016"/>
      <c r="Q14" s="2016"/>
      <c r="R14" s="2016"/>
      <c r="S14" s="4631"/>
      <c r="T14" s="4394"/>
      <c r="U14" s="5595"/>
      <c r="V14" s="4628"/>
      <c r="W14" s="4628"/>
      <c r="X14" s="4628"/>
      <c r="Y14" s="4628"/>
      <c r="Z14" s="5629"/>
      <c r="AA14" s="638" t="str">
        <f>CA14&amp;CB14&amp;CC14&amp;CD14&amp;CE14&amp;CF14</f>
        <v/>
      </c>
      <c r="AB14" s="638"/>
      <c r="AC14" s="638"/>
      <c r="AD14" s="638"/>
      <c r="AE14" s="638"/>
      <c r="AF14" s="638"/>
      <c r="CA14" s="639" t="str">
        <f>IF(CK14=1," *Los controles según sexo deben ser iguales  al total de Controles. ","")</f>
        <v/>
      </c>
      <c r="CB14" s="639" t="str">
        <f>IF(CL14=1," *Las Atenciones de NNA SENAME no pueden superar el total de Atenciones entre los 0 Y 24 años.","")</f>
        <v/>
      </c>
      <c r="CC14" s="639" t="str">
        <f>IF(CM14=1," *Las Atenciones de NNA Mejor Niñez no pueden superar el total de Atenciones entre los 0 Y 24 años.","")</f>
        <v/>
      </c>
      <c r="CD14" s="639" t="str">
        <f>IF(CN14=1," *Las Atenciones de Pueblos Originarios no pueden superar el total de Atenciones .","")</f>
        <v/>
      </c>
      <c r="CE14" s="639" t="str">
        <f>IF(CO14=1," *Las Atenciones de Migrantes no pueden superar el total de Atenciones .","")</f>
        <v/>
      </c>
      <c r="CF14" s="639" t="str">
        <f>IF(OR(AND($B14&lt;&gt;0,V14=""),AND($B14&lt;&gt;0,W14=""),AND($B14&lt;&gt;0,X14=""),AND($B14&lt;&gt;0,Y14=""),AND($B14&lt;&gt;0,Z14="")),"* No olvide digitar Migrantes y/o Pueblos Originarios, Espacios Amigables, Niños, Niñas, Adolescentes y Jóvenes SENAME, Niños, Niñas, Adolescentes y Jóvenes Mejor Niñez (Digite CERO si no tiene). ","")</f>
        <v/>
      </c>
      <c r="CK14" s="639">
        <f>IF(T14+U14&lt;&gt;B14,1,0)</f>
        <v>0</v>
      </c>
      <c r="CL14" s="639">
        <f t="shared" ref="CL14:CM18" si="0">IF(SUM($C14:$G14)&lt;V14,1,0)</f>
        <v>0</v>
      </c>
      <c r="CM14" s="639">
        <f t="shared" si="0"/>
        <v>0</v>
      </c>
      <c r="CN14" s="639">
        <f t="shared" ref="CN14:CO18" si="1">IF($B14&lt;X14,1,0)</f>
        <v>0</v>
      </c>
      <c r="CO14" s="639">
        <f t="shared" si="1"/>
        <v>0</v>
      </c>
    </row>
    <row r="15" spans="1:93" s="639" customFormat="1" ht="13.5" customHeight="1" x14ac:dyDescent="0.2">
      <c r="A15" s="5630" t="s">
        <v>3800</v>
      </c>
      <c r="B15" s="1189"/>
      <c r="C15" s="1563"/>
      <c r="D15" s="1576"/>
      <c r="E15" s="1579"/>
      <c r="F15" s="1576"/>
      <c r="G15" s="1576"/>
      <c r="H15" s="1576"/>
      <c r="I15" s="1576"/>
      <c r="J15" s="1576"/>
      <c r="K15" s="1576"/>
      <c r="L15" s="1576"/>
      <c r="M15" s="1576"/>
      <c r="N15" s="1576"/>
      <c r="O15" s="1576"/>
      <c r="P15" s="1576"/>
      <c r="Q15" s="1576"/>
      <c r="R15" s="1576"/>
      <c r="S15" s="1571"/>
      <c r="T15" s="1561"/>
      <c r="U15" s="5580"/>
      <c r="V15" s="1562"/>
      <c r="W15" s="1562"/>
      <c r="X15" s="1562"/>
      <c r="Y15" s="1562"/>
      <c r="Z15" s="1567"/>
      <c r="AA15" s="638" t="str">
        <f>CA15&amp;CB15&amp;CC15&amp;CD15&amp;CE15</f>
        <v/>
      </c>
      <c r="AB15" s="638"/>
      <c r="AC15" s="638"/>
      <c r="AD15" s="638"/>
      <c r="AE15" s="638"/>
      <c r="AF15" s="638"/>
      <c r="CA15" s="639" t="str">
        <f>IF(CK15=1," *Los controles según sexo deben ser iguales  al total de Controles. ","")</f>
        <v/>
      </c>
      <c r="CB15" s="639" t="str">
        <f>IF(CL15=1," *Las Atenciones de NNA SENAME no pueden superar el total de Atenciones entre los 0 Y 24 años.","")</f>
        <v/>
      </c>
      <c r="CC15" s="639" t="str">
        <f>IF(CM15=1," *Las Atenciones de NNA Mejor Niñez no pueden superar el total de Atenciones entre los 0 Y 24 años.","")</f>
        <v/>
      </c>
      <c r="CD15" s="639" t="str">
        <f>IF(CN15=1," *Las Atenciones de Pueblos Originarios no pueden superar el total de Atenciones .","")</f>
        <v/>
      </c>
      <c r="CE15" s="639" t="str">
        <f>IF(CO15=1," *Las Atenciones de Migrantes no pueden superar el total de Atenciones .","")</f>
        <v/>
      </c>
      <c r="CF15" s="639" t="str">
        <f>IF(OR(AND($B15&lt;&gt;0,V15=""),AND($B15&lt;&gt;0,W15=""),AND($B15&lt;&gt;0,X15=""),AND($B15&lt;&gt;0,Y15=""),AND($B15&lt;&gt;0,Z15="")),"* No olvide digitar Migrantes y/o Pueblos Originarios, Espacios Amigables, Niños, Niñas, Adolescentes y Jóvenes SENAME, Niños, Niñas, Adolescentes y Jóvenes Mejor Niñez (Digite CERO si no tiene). ","")</f>
        <v/>
      </c>
      <c r="CK15" s="639">
        <f>IF(T15+U15&lt;&gt;B15,1,0)</f>
        <v>0</v>
      </c>
      <c r="CL15" s="639">
        <f t="shared" si="0"/>
        <v>0</v>
      </c>
      <c r="CM15" s="639">
        <f t="shared" si="0"/>
        <v>0</v>
      </c>
      <c r="CN15" s="639">
        <f t="shared" si="1"/>
        <v>0</v>
      </c>
      <c r="CO15" s="639">
        <f t="shared" si="1"/>
        <v>0</v>
      </c>
    </row>
    <row r="16" spans="1:93" s="639" customFormat="1" ht="13.5" customHeight="1" x14ac:dyDescent="0.2">
      <c r="A16" s="1029" t="s">
        <v>3801</v>
      </c>
      <c r="B16" s="1189"/>
      <c r="C16" s="5631"/>
      <c r="D16" s="5632"/>
      <c r="E16" s="1579"/>
      <c r="F16" s="1576"/>
      <c r="G16" s="1576"/>
      <c r="H16" s="1576"/>
      <c r="I16" s="1576"/>
      <c r="J16" s="1576"/>
      <c r="K16" s="1576"/>
      <c r="L16" s="1576"/>
      <c r="M16" s="1576"/>
      <c r="N16" s="1576"/>
      <c r="O16" s="1576"/>
      <c r="P16" s="5633"/>
      <c r="Q16" s="5633"/>
      <c r="R16" s="5633"/>
      <c r="S16" s="5634"/>
      <c r="T16" s="5635"/>
      <c r="U16" s="5580"/>
      <c r="V16" s="1562"/>
      <c r="W16" s="1562"/>
      <c r="X16" s="1562"/>
      <c r="Y16" s="1562"/>
      <c r="Z16" s="1567"/>
      <c r="AA16" s="638" t="str">
        <f>CA16&amp;CB16&amp;CC16&amp;CD16&amp;CE16</f>
        <v/>
      </c>
      <c r="AB16" s="638"/>
      <c r="AC16" s="638"/>
      <c r="AD16" s="638"/>
      <c r="AE16" s="638"/>
      <c r="AF16" s="638"/>
      <c r="CA16" s="639" t="str">
        <f>IF(CK16=1," *Los controles según sexo deben ser iguales  al total de Controles. ","")</f>
        <v/>
      </c>
      <c r="CB16" s="639" t="str">
        <f>IF(CL16=1," *Las Atenciones de NNA SENAME no pueden superar el total de Atenciones entre los 0 Y 24 años.","")</f>
        <v/>
      </c>
      <c r="CC16" s="639" t="str">
        <f>IF(CM16=1," *Las Atenciones de NNA Mejor Niñez no pueden superar el total de Atenciones entre los 0 Y 24 años.","")</f>
        <v/>
      </c>
      <c r="CD16" s="639" t="str">
        <f>IF(CN16=1," *Las Atenciones de Pueblos Originarios no pueden superar el total de Atenciones .","")</f>
        <v/>
      </c>
      <c r="CE16" s="639" t="str">
        <f>IF(CO16=1," *Las Atenciones de Migrantes no pueden superar el total de Atenciones .","")</f>
        <v/>
      </c>
      <c r="CF16" s="639" t="str">
        <f>IF(OR(AND($B16&lt;&gt;0,V16=""),AND($B16&lt;&gt;0,W16=""),AND($B16&lt;&gt;0,X16=""),AND($B16&lt;&gt;0,Y16=""),AND($B16&lt;&gt;0,Z16="")),"* No olvide digitar Migrantes y/o Pueblos Originarios, Espacios Amigables, Niños, Niñas, Adolescentes y Jóvenes SENAME, Niños, Niñas, Adolescentes y Jóvenes Mejor Niñez (Digite CERO si no tiene). ","")</f>
        <v/>
      </c>
      <c r="CK16" s="639">
        <f>IF(T16+U16&lt;&gt;B16,1,0)</f>
        <v>0</v>
      </c>
      <c r="CL16" s="639">
        <f t="shared" si="0"/>
        <v>0</v>
      </c>
      <c r="CM16" s="639">
        <f t="shared" si="0"/>
        <v>0</v>
      </c>
      <c r="CN16" s="639">
        <f t="shared" si="1"/>
        <v>0</v>
      </c>
      <c r="CO16" s="639">
        <f t="shared" si="1"/>
        <v>0</v>
      </c>
    </row>
    <row r="17" spans="1:103" ht="13.5" customHeight="1" x14ac:dyDescent="0.25">
      <c r="A17" s="5630" t="s">
        <v>561</v>
      </c>
      <c r="B17" s="1189"/>
      <c r="C17" s="1563"/>
      <c r="D17" s="1576"/>
      <c r="E17" s="1579"/>
      <c r="F17" s="1576"/>
      <c r="G17" s="1576"/>
      <c r="H17" s="1576"/>
      <c r="I17" s="1576"/>
      <c r="J17" s="1576"/>
      <c r="K17" s="1576"/>
      <c r="L17" s="1576"/>
      <c r="M17" s="1576"/>
      <c r="N17" s="1576"/>
      <c r="O17" s="5633"/>
      <c r="P17" s="5633"/>
      <c r="Q17" s="5633"/>
      <c r="R17" s="5633"/>
      <c r="S17" s="5634"/>
      <c r="T17" s="1561"/>
      <c r="U17" s="5580"/>
      <c r="V17" s="1562"/>
      <c r="W17" s="1562"/>
      <c r="X17" s="1562"/>
      <c r="Y17" s="1562"/>
      <c r="Z17" s="1567"/>
      <c r="AA17" s="638" t="str">
        <f>CA17&amp;CB17&amp;CC17&amp;CD17&amp;CE17</f>
        <v/>
      </c>
      <c r="AB17" s="638"/>
      <c r="AC17" s="638"/>
      <c r="AD17" s="638"/>
      <c r="AE17" s="638"/>
      <c r="AF17" s="638"/>
      <c r="AG17" s="639"/>
      <c r="AH17" s="639"/>
      <c r="AI17" s="639"/>
      <c r="AJ17" s="639"/>
      <c r="AK17" s="639"/>
      <c r="AL17" s="639"/>
      <c r="AM17" s="639"/>
      <c r="AN17" s="639"/>
      <c r="AO17" s="639"/>
      <c r="AP17" s="639"/>
      <c r="AQ17" s="639"/>
      <c r="AR17" s="639"/>
      <c r="AS17" s="639"/>
      <c r="AT17" s="639"/>
      <c r="AU17" s="639"/>
      <c r="AV17" s="639"/>
      <c r="AW17" s="639"/>
      <c r="AX17" s="639"/>
      <c r="AY17" s="639"/>
      <c r="AZ17" s="639"/>
      <c r="BA17" s="639"/>
      <c r="BB17" s="639"/>
      <c r="BC17" s="639"/>
      <c r="BD17" s="639"/>
      <c r="BE17" s="639"/>
      <c r="BF17" s="639"/>
      <c r="BG17" s="639"/>
      <c r="BH17" s="639"/>
      <c r="BI17" s="639"/>
      <c r="BJ17" s="639"/>
      <c r="BK17" s="639"/>
      <c r="BL17" s="639"/>
      <c r="BM17" s="639"/>
      <c r="BN17" s="639"/>
      <c r="BO17" s="639"/>
      <c r="BP17" s="639"/>
      <c r="BQ17" s="639"/>
      <c r="BR17" s="639"/>
      <c r="BS17" s="639"/>
      <c r="BT17" s="639"/>
      <c r="BU17" s="639"/>
      <c r="BV17" s="639"/>
      <c r="BW17" s="639"/>
      <c r="BX17" s="639"/>
      <c r="BY17" s="639"/>
      <c r="BZ17" s="639"/>
      <c r="CA17" s="639" t="str">
        <f>IF(CK17=1," *Los controles según sexo deben ser iguales  al total de Controles. ","")</f>
        <v/>
      </c>
      <c r="CB17" s="639" t="str">
        <f>IF(CL17=1," *Las Atenciones de NNA SENAME no pueden superar el total de Atenciones entre los 0 Y 24 años.","")</f>
        <v/>
      </c>
      <c r="CC17" s="639" t="str">
        <f>IF(CM17=1," *Las Atenciones de NNA Mejor Niñez no pueden superar el total de Atenciones entre los 0 Y 24 años.","")</f>
        <v/>
      </c>
      <c r="CD17" s="639" t="str">
        <f>IF(CN17=1," *Las Atenciones de Pueblos Originarios no pueden superar el total de Atenciones .","")</f>
        <v/>
      </c>
      <c r="CE17" s="639" t="str">
        <f>IF(CO17=1," *Las Atenciones de Migrantes no pueden superar el total de Atenciones .","")</f>
        <v/>
      </c>
      <c r="CF17" s="639" t="str">
        <f>IF(OR(AND($B17&lt;&gt;0,V17=""),AND($B17&lt;&gt;0,W17=""),AND($B17&lt;&gt;0,X17=""),AND($B17&lt;&gt;0,Y17=""),AND($B17&lt;&gt;0,Z17="")),"* No olvide digitar Migrantes y/o Pueblos Originarios, Espacios Amigables, Niños, Niñas, Adolescentes y Jóvenes SENAME, Niños, Niñas, Adolescentes y Jóvenes Mejor Niñez (Digite CERO si no tiene). ","")</f>
        <v/>
      </c>
      <c r="CG17" s="639"/>
      <c r="CH17" s="639"/>
      <c r="CI17" s="639"/>
      <c r="CJ17" s="639"/>
      <c r="CK17" s="639">
        <f>IF(T17+U17&lt;&gt;B17,1,0)</f>
        <v>0</v>
      </c>
      <c r="CL17" s="639">
        <f t="shared" si="0"/>
        <v>0</v>
      </c>
      <c r="CM17" s="639">
        <f t="shared" si="0"/>
        <v>0</v>
      </c>
      <c r="CN17" s="639">
        <f t="shared" si="1"/>
        <v>0</v>
      </c>
      <c r="CO17" s="639">
        <f t="shared" si="1"/>
        <v>0</v>
      </c>
      <c r="CP17" s="639"/>
      <c r="CQ17" s="639"/>
      <c r="CR17" s="639"/>
      <c r="CS17" s="639"/>
      <c r="CT17" s="639"/>
      <c r="CU17" s="639"/>
      <c r="CV17" s="639"/>
      <c r="CW17" s="639"/>
      <c r="CX17" s="639"/>
      <c r="CY17" s="639"/>
    </row>
    <row r="18" spans="1:103" ht="13.5" customHeight="1" x14ac:dyDescent="0.25">
      <c r="A18" s="5636" t="s">
        <v>3802</v>
      </c>
      <c r="B18" s="1190"/>
      <c r="C18" s="1563"/>
      <c r="D18" s="1576"/>
      <c r="E18" s="1579"/>
      <c r="F18" s="1576"/>
      <c r="G18" s="1576"/>
      <c r="H18" s="1576"/>
      <c r="I18" s="1576"/>
      <c r="J18" s="1576"/>
      <c r="K18" s="1576"/>
      <c r="L18" s="1576"/>
      <c r="M18" s="1576"/>
      <c r="N18" s="1576"/>
      <c r="O18" s="1576"/>
      <c r="P18" s="1576"/>
      <c r="Q18" s="1576"/>
      <c r="R18" s="1576"/>
      <c r="S18" s="1571"/>
      <c r="T18" s="1561"/>
      <c r="U18" s="5580"/>
      <c r="V18" s="1562"/>
      <c r="W18" s="1562"/>
      <c r="X18" s="1562"/>
      <c r="Y18" s="1562"/>
      <c r="Z18" s="1567"/>
      <c r="AA18" s="638" t="str">
        <f>CA18&amp;CB18&amp;CC18&amp;CD18&amp;CE18</f>
        <v/>
      </c>
      <c r="AB18" s="638"/>
      <c r="AC18" s="638"/>
      <c r="AD18" s="638"/>
      <c r="AE18" s="638"/>
      <c r="AF18" s="638"/>
      <c r="AG18" s="639"/>
      <c r="AH18" s="639"/>
      <c r="AI18" s="639"/>
      <c r="AJ18" s="639"/>
      <c r="AK18" s="639"/>
      <c r="AL18" s="639"/>
      <c r="AM18" s="639"/>
      <c r="AN18" s="639"/>
      <c r="AO18" s="639"/>
      <c r="AP18" s="639"/>
      <c r="AQ18" s="639"/>
      <c r="AR18" s="639"/>
      <c r="AS18" s="639"/>
      <c r="AT18" s="639"/>
      <c r="AU18" s="639"/>
      <c r="AV18" s="639"/>
      <c r="AW18" s="639"/>
      <c r="AX18" s="639"/>
      <c r="AY18" s="639"/>
      <c r="AZ18" s="639"/>
      <c r="BA18" s="639"/>
      <c r="BB18" s="639"/>
      <c r="BC18" s="639"/>
      <c r="BD18" s="639"/>
      <c r="BE18" s="639"/>
      <c r="BF18" s="639"/>
      <c r="BG18" s="639"/>
      <c r="BH18" s="639"/>
      <c r="BI18" s="639"/>
      <c r="BJ18" s="639"/>
      <c r="BK18" s="639"/>
      <c r="BL18" s="639"/>
      <c r="BM18" s="639"/>
      <c r="BN18" s="639"/>
      <c r="BO18" s="639"/>
      <c r="BP18" s="639"/>
      <c r="BQ18" s="639"/>
      <c r="BR18" s="639"/>
      <c r="BS18" s="639"/>
      <c r="BT18" s="639"/>
      <c r="BU18" s="639"/>
      <c r="BV18" s="639"/>
      <c r="BW18" s="639"/>
      <c r="BX18" s="639"/>
      <c r="BY18" s="639"/>
      <c r="BZ18" s="639"/>
      <c r="CA18" s="639" t="str">
        <f>IF(CK18=1," *Los controles según sexo deben ser iguales  al total de Controles. ","")</f>
        <v/>
      </c>
      <c r="CB18" s="639" t="str">
        <f>IF(CL18=1," *Las Atenciones de NNA SENAME no pueden superar el total de Atenciones entre los 0 Y 24 años.","")</f>
        <v/>
      </c>
      <c r="CC18" s="639" t="str">
        <f>IF(CM18=1," *Las Atenciones de NNA Mejor Niñez no pueden superar el total de Atenciones entre los 0 Y 24 años.","")</f>
        <v/>
      </c>
      <c r="CD18" s="639" t="str">
        <f>IF(CN18=1," *Las Atenciones de Pueblos Originarios no pueden superar el total de Atenciones .","")</f>
        <v/>
      </c>
      <c r="CE18" s="639" t="str">
        <f>IF(CO18=1," *Las Atenciones de Migrantes no pueden superar el total de Atenciones .","")</f>
        <v/>
      </c>
      <c r="CF18" s="639" t="str">
        <f>IF(OR(AND($B18&lt;&gt;0,V18=""),AND($B18&lt;&gt;0,W18=""),AND($B18&lt;&gt;0,X18=""),AND($B18&lt;&gt;0,Y18=""),AND($B18&lt;&gt;0,Z18="")),"* No olvide digitar Migrantes y/o Pueblos Originarios, Espacios Amigables, Niños, Niñas, Adolescentes y Jóvenes SENAME, Niños, Niñas, Adolescentes y Jóvenes Mejor Niñez (Digite CERO si no tiene). ","")</f>
        <v/>
      </c>
      <c r="CG18" s="639"/>
      <c r="CH18" s="639"/>
      <c r="CI18" s="639"/>
      <c r="CJ18" s="639"/>
      <c r="CK18" s="639">
        <f>IF(T18+U18&lt;&gt;B18,1,0)</f>
        <v>0</v>
      </c>
      <c r="CL18" s="639">
        <f t="shared" si="0"/>
        <v>0</v>
      </c>
      <c r="CM18" s="639">
        <f t="shared" si="0"/>
        <v>0</v>
      </c>
      <c r="CN18" s="639">
        <f t="shared" si="1"/>
        <v>0</v>
      </c>
      <c r="CO18" s="639">
        <f t="shared" si="1"/>
        <v>0</v>
      </c>
      <c r="CP18" s="639"/>
      <c r="CQ18" s="639"/>
      <c r="CR18" s="639"/>
      <c r="CS18" s="639"/>
      <c r="CT18" s="639"/>
      <c r="CU18" s="639"/>
      <c r="CV18" s="639"/>
      <c r="CW18" s="639"/>
      <c r="CX18" s="639"/>
      <c r="CY18" s="639"/>
    </row>
    <row r="19" spans="1:103" ht="15.6" customHeight="1" x14ac:dyDescent="0.25">
      <c r="A19" s="5637" t="s">
        <v>118</v>
      </c>
      <c r="B19" s="5638"/>
      <c r="C19" s="5639"/>
      <c r="D19" s="5640"/>
      <c r="E19" s="5640"/>
      <c r="F19" s="5641"/>
      <c r="G19" s="5641"/>
      <c r="H19" s="5641"/>
      <c r="I19" s="5641"/>
      <c r="J19" s="5641"/>
      <c r="K19" s="5641"/>
      <c r="L19" s="5641"/>
      <c r="M19" s="5641"/>
      <c r="N19" s="5641"/>
      <c r="O19" s="5641"/>
      <c r="P19" s="5641"/>
      <c r="Q19" s="5641"/>
      <c r="R19" s="5641"/>
      <c r="S19" s="5642"/>
      <c r="T19" s="5643"/>
      <c r="U19" s="5644"/>
      <c r="V19" s="5645"/>
      <c r="W19" s="5645"/>
      <c r="X19" s="5645"/>
      <c r="Y19" s="5645"/>
      <c r="Z19" s="5645"/>
      <c r="AA19" s="638"/>
      <c r="AB19" s="638"/>
      <c r="AC19" s="638"/>
      <c r="AD19" s="638"/>
      <c r="AE19" s="638"/>
      <c r="AF19" s="638"/>
      <c r="AG19" s="639"/>
      <c r="AH19" s="639"/>
      <c r="AI19" s="639"/>
      <c r="AJ19" s="639"/>
      <c r="AK19" s="639"/>
      <c r="AL19" s="639"/>
      <c r="AM19" s="639"/>
      <c r="AN19" s="639"/>
      <c r="AO19" s="639"/>
      <c r="AP19" s="639"/>
      <c r="AQ19" s="639"/>
      <c r="AR19" s="639"/>
      <c r="AS19" s="639"/>
      <c r="AT19" s="639"/>
      <c r="AU19" s="639"/>
      <c r="AV19" s="639"/>
      <c r="AW19" s="639"/>
      <c r="AX19" s="639"/>
      <c r="AY19" s="639"/>
      <c r="AZ19" s="639"/>
      <c r="BA19" s="639"/>
      <c r="BB19" s="639"/>
      <c r="BC19" s="639"/>
      <c r="BD19" s="639"/>
      <c r="BE19" s="639"/>
      <c r="BF19" s="639"/>
      <c r="BG19" s="639"/>
      <c r="BH19" s="639"/>
      <c r="BI19" s="639"/>
      <c r="BJ19" s="639"/>
      <c r="BK19" s="639"/>
      <c r="BL19" s="639"/>
      <c r="BM19" s="639"/>
      <c r="BN19" s="639"/>
      <c r="BO19" s="639"/>
      <c r="BP19" s="639"/>
      <c r="BQ19" s="639"/>
      <c r="BR19" s="639"/>
      <c r="BS19" s="639"/>
      <c r="BT19" s="639"/>
      <c r="BU19" s="639"/>
      <c r="BV19" s="639"/>
      <c r="BW19" s="639"/>
      <c r="BX19" s="639"/>
      <c r="BY19" s="639"/>
      <c r="BZ19" s="639"/>
      <c r="CA19" s="639"/>
      <c r="CB19" s="639"/>
      <c r="CC19" s="639"/>
      <c r="CD19" s="639"/>
      <c r="CE19" s="639"/>
      <c r="CF19" s="639"/>
      <c r="CG19" s="639"/>
      <c r="CH19" s="639"/>
      <c r="CI19" s="639"/>
      <c r="CJ19" s="639"/>
      <c r="CK19" s="639"/>
      <c r="CL19" s="639"/>
      <c r="CM19" s="639"/>
      <c r="CN19" s="639"/>
      <c r="CO19" s="639"/>
      <c r="CP19" s="639"/>
      <c r="CQ19" s="639"/>
      <c r="CR19" s="639"/>
      <c r="CS19" s="639"/>
      <c r="CT19" s="639"/>
      <c r="CU19" s="639"/>
      <c r="CV19" s="639"/>
      <c r="CW19" s="639"/>
      <c r="CX19" s="639"/>
      <c r="CY19" s="639"/>
    </row>
    <row r="20" spans="1:103" ht="26.1" customHeight="1" x14ac:dyDescent="0.25">
      <c r="A20" s="8195" t="s">
        <v>3803</v>
      </c>
      <c r="B20" s="8196"/>
      <c r="C20" s="8196"/>
      <c r="D20" s="8196"/>
      <c r="E20" s="8196"/>
      <c r="F20" s="8196"/>
      <c r="G20" s="8196"/>
      <c r="H20" s="8196"/>
      <c r="I20" s="8196"/>
      <c r="J20" s="8196"/>
      <c r="K20" s="8196"/>
      <c r="L20" s="8196"/>
      <c r="M20" s="648"/>
      <c r="N20" s="648"/>
      <c r="O20" s="648"/>
      <c r="P20" s="648"/>
      <c r="Q20" s="648"/>
      <c r="R20" s="648"/>
      <c r="S20" s="648"/>
      <c r="T20" s="648"/>
      <c r="U20" s="648"/>
      <c r="V20" s="648"/>
      <c r="W20" s="648"/>
      <c r="X20" s="648"/>
      <c r="Y20" s="648"/>
      <c r="Z20" s="638"/>
      <c r="AA20" s="638"/>
      <c r="AB20" s="638"/>
      <c r="AC20" s="638"/>
      <c r="AD20" s="638"/>
      <c r="AE20" s="638"/>
      <c r="AF20" s="639"/>
      <c r="AG20" s="639"/>
      <c r="AH20" s="639"/>
      <c r="AI20" s="639"/>
      <c r="AJ20" s="639"/>
      <c r="AK20" s="639"/>
      <c r="AL20" s="639"/>
      <c r="AM20" s="639"/>
      <c r="AN20" s="639"/>
      <c r="AO20" s="639"/>
      <c r="AP20" s="639"/>
      <c r="AQ20" s="639"/>
      <c r="AR20" s="639"/>
      <c r="AS20" s="639"/>
      <c r="AT20" s="639"/>
      <c r="AU20" s="639"/>
      <c r="AV20" s="639"/>
      <c r="AW20" s="639"/>
      <c r="AX20" s="639"/>
      <c r="AY20" s="639"/>
      <c r="AZ20" s="639"/>
      <c r="BA20" s="639"/>
      <c r="BB20" s="639"/>
      <c r="BC20" s="639"/>
      <c r="BD20" s="639"/>
      <c r="BE20" s="639"/>
      <c r="BF20" s="639"/>
      <c r="BG20" s="639"/>
      <c r="BH20" s="639"/>
      <c r="BI20" s="639"/>
      <c r="BJ20" s="639"/>
      <c r="BK20" s="639"/>
      <c r="BL20" s="639"/>
      <c r="BM20" s="639"/>
      <c r="BN20" s="639"/>
      <c r="BO20" s="639"/>
      <c r="BP20" s="639"/>
      <c r="BQ20" s="639"/>
      <c r="BR20" s="639"/>
      <c r="BS20" s="639"/>
      <c r="BT20" s="639"/>
      <c r="BU20" s="639"/>
      <c r="BV20" s="639"/>
      <c r="BW20" s="639"/>
      <c r="BX20" s="639"/>
      <c r="BY20" s="639"/>
      <c r="BZ20" s="639"/>
      <c r="CA20" s="639"/>
      <c r="CB20" s="639"/>
      <c r="CC20" s="639"/>
      <c r="CD20" s="639"/>
      <c r="CE20" s="639"/>
      <c r="CF20" s="639"/>
      <c r="CG20" s="639"/>
      <c r="CH20" s="639"/>
      <c r="CI20" s="639"/>
      <c r="CJ20" s="639"/>
      <c r="CK20" s="639"/>
      <c r="CL20" s="639"/>
      <c r="CM20" s="639"/>
      <c r="CN20" s="639"/>
      <c r="CO20" s="639"/>
      <c r="CP20" s="639"/>
      <c r="CQ20" s="639"/>
      <c r="CR20" s="639"/>
      <c r="CS20" s="639"/>
      <c r="CT20" s="639"/>
      <c r="CU20" s="639"/>
      <c r="CV20" s="639"/>
      <c r="CW20" s="639"/>
      <c r="CX20" s="639"/>
      <c r="CY20" s="638"/>
    </row>
    <row r="21" spans="1:103" ht="15.6" customHeight="1" x14ac:dyDescent="0.25">
      <c r="A21" s="8204" t="s">
        <v>2299</v>
      </c>
      <c r="B21" s="8205" t="s">
        <v>49</v>
      </c>
      <c r="C21" s="8205"/>
      <c r="D21" s="8205"/>
      <c r="E21" s="8206" t="s">
        <v>3804</v>
      </c>
      <c r="F21" s="8207"/>
      <c r="G21" s="8207"/>
      <c r="H21" s="8208"/>
      <c r="I21" s="8209" t="s">
        <v>3799</v>
      </c>
      <c r="J21" s="8210" t="s">
        <v>3805</v>
      </c>
      <c r="K21" s="8205" t="s">
        <v>13</v>
      </c>
      <c r="L21" s="8205" t="s">
        <v>14</v>
      </c>
      <c r="M21" s="648"/>
      <c r="N21" s="648"/>
      <c r="O21" s="648"/>
      <c r="P21" s="648"/>
      <c r="Q21" s="648"/>
      <c r="R21" s="648"/>
      <c r="S21" s="648"/>
      <c r="T21" s="648"/>
      <c r="U21" s="648"/>
      <c r="V21" s="648"/>
      <c r="W21" s="648"/>
      <c r="X21" s="648"/>
      <c r="Y21" s="648"/>
      <c r="Z21" s="638"/>
      <c r="AA21" s="638"/>
      <c r="AB21" s="638"/>
      <c r="AC21" s="638"/>
      <c r="AD21" s="638"/>
      <c r="AE21" s="638"/>
      <c r="AF21" s="639"/>
      <c r="AG21" s="639"/>
      <c r="AH21" s="639"/>
      <c r="AI21" s="639"/>
      <c r="AJ21" s="639"/>
      <c r="AK21" s="639"/>
      <c r="AL21" s="639"/>
      <c r="AM21" s="639"/>
      <c r="AN21" s="639"/>
      <c r="AO21" s="639"/>
      <c r="AP21" s="639"/>
      <c r="AQ21" s="639"/>
      <c r="AR21" s="639"/>
      <c r="AS21" s="639"/>
      <c r="AT21" s="639"/>
      <c r="AU21" s="639"/>
      <c r="AV21" s="639"/>
      <c r="AW21" s="639"/>
      <c r="AX21" s="639"/>
      <c r="AY21" s="639"/>
      <c r="AZ21" s="639"/>
      <c r="BA21" s="639"/>
      <c r="BB21" s="639"/>
      <c r="BC21" s="639"/>
      <c r="BD21" s="639"/>
      <c r="BE21" s="639"/>
      <c r="BF21" s="639"/>
      <c r="BG21" s="639"/>
      <c r="BH21" s="639"/>
      <c r="BI21" s="639"/>
      <c r="BJ21" s="639"/>
      <c r="BK21" s="639"/>
      <c r="BL21" s="639"/>
      <c r="BM21" s="639"/>
      <c r="BN21" s="639"/>
      <c r="BO21" s="639"/>
      <c r="BP21" s="639"/>
      <c r="BQ21" s="639"/>
      <c r="BR21" s="639"/>
      <c r="BS21" s="639"/>
      <c r="BT21" s="639"/>
      <c r="BU21" s="639"/>
      <c r="BV21" s="639"/>
      <c r="BW21" s="639"/>
      <c r="BX21" s="639"/>
      <c r="BY21" s="639"/>
      <c r="BZ21" s="639"/>
      <c r="CA21" s="639"/>
      <c r="CB21" s="639"/>
      <c r="CC21" s="639"/>
      <c r="CD21" s="639"/>
      <c r="CE21" s="639"/>
      <c r="CF21" s="639"/>
      <c r="CG21" s="639"/>
      <c r="CH21" s="639"/>
      <c r="CI21" s="639"/>
      <c r="CJ21" s="639"/>
      <c r="CK21" s="639"/>
      <c r="CL21" s="639"/>
      <c r="CM21" s="639"/>
      <c r="CN21" s="639"/>
      <c r="CO21" s="639"/>
      <c r="CP21" s="639"/>
      <c r="CQ21" s="639"/>
      <c r="CR21" s="639"/>
      <c r="CS21" s="639"/>
      <c r="CT21" s="639"/>
      <c r="CU21" s="639"/>
      <c r="CV21" s="639"/>
      <c r="CW21" s="639"/>
      <c r="CX21" s="639"/>
      <c r="CY21" s="638"/>
    </row>
    <row r="22" spans="1:103" ht="15.6" customHeight="1" x14ac:dyDescent="0.25">
      <c r="A22" s="8204"/>
      <c r="B22" s="8205"/>
      <c r="C22" s="8205"/>
      <c r="D22" s="8205"/>
      <c r="E22" s="8204" t="s">
        <v>3806</v>
      </c>
      <c r="F22" s="8204"/>
      <c r="G22" s="8204" t="s">
        <v>3807</v>
      </c>
      <c r="H22" s="8211"/>
      <c r="I22" s="8209"/>
      <c r="J22" s="8210"/>
      <c r="K22" s="8205"/>
      <c r="L22" s="8205"/>
      <c r="M22" s="648"/>
      <c r="N22" s="648"/>
      <c r="O22" s="648"/>
      <c r="P22" s="648"/>
      <c r="Q22" s="648"/>
      <c r="R22" s="648"/>
      <c r="S22" s="648"/>
      <c r="T22" s="648"/>
      <c r="U22" s="648"/>
      <c r="V22" s="648"/>
      <c r="W22" s="648"/>
      <c r="X22" s="648"/>
      <c r="Y22" s="648"/>
      <c r="Z22" s="638"/>
      <c r="AA22" s="638"/>
      <c r="AB22" s="638"/>
      <c r="AC22" s="638"/>
      <c r="AD22" s="638"/>
      <c r="AE22" s="638"/>
      <c r="AF22" s="639"/>
      <c r="AG22" s="639"/>
      <c r="AH22" s="639"/>
      <c r="AI22" s="639"/>
      <c r="AJ22" s="639"/>
      <c r="AK22" s="639"/>
      <c r="AL22" s="639"/>
      <c r="AM22" s="639"/>
      <c r="AN22" s="639"/>
      <c r="AO22" s="639"/>
      <c r="AP22" s="639"/>
      <c r="AQ22" s="639"/>
      <c r="AR22" s="639"/>
      <c r="AS22" s="639"/>
      <c r="AT22" s="639"/>
      <c r="AU22" s="639"/>
      <c r="AV22" s="639"/>
      <c r="AW22" s="639"/>
      <c r="AX22" s="639"/>
      <c r="AY22" s="639"/>
      <c r="AZ22" s="639"/>
      <c r="BA22" s="639"/>
      <c r="BB22" s="639"/>
      <c r="BC22" s="639"/>
      <c r="BD22" s="639"/>
      <c r="BE22" s="639"/>
      <c r="BF22" s="639"/>
      <c r="BG22" s="639"/>
      <c r="BH22" s="639"/>
      <c r="BI22" s="639"/>
      <c r="BJ22" s="639"/>
      <c r="BK22" s="639"/>
      <c r="BL22" s="639"/>
      <c r="BM22" s="639"/>
      <c r="BN22" s="639"/>
      <c r="BO22" s="639"/>
      <c r="BP22" s="639"/>
      <c r="BQ22" s="639"/>
      <c r="BR22" s="639"/>
      <c r="BS22" s="639"/>
      <c r="BT22" s="639"/>
      <c r="BU22" s="639"/>
      <c r="BV22" s="639"/>
      <c r="BW22" s="639"/>
      <c r="BX22" s="639"/>
      <c r="BY22" s="639"/>
      <c r="BZ22" s="639"/>
      <c r="CA22" s="8194"/>
      <c r="CB22" s="8194"/>
      <c r="CC22" s="8194"/>
      <c r="CD22" s="8194"/>
      <c r="CE22" s="8194"/>
      <c r="CF22" s="639"/>
      <c r="CG22" s="639"/>
      <c r="CH22" s="639"/>
      <c r="CI22" s="639"/>
      <c r="CJ22" s="639"/>
      <c r="CK22" s="8194"/>
      <c r="CL22" s="8194"/>
      <c r="CM22" s="8194"/>
      <c r="CN22" s="8194"/>
      <c r="CO22" s="639"/>
      <c r="CP22" s="639"/>
      <c r="CQ22" s="639"/>
      <c r="CR22" s="639"/>
      <c r="CS22" s="639"/>
      <c r="CT22" s="639"/>
      <c r="CU22" s="639"/>
      <c r="CV22" s="639"/>
      <c r="CW22" s="639"/>
      <c r="CX22" s="639"/>
      <c r="CY22" s="638"/>
    </row>
    <row r="23" spans="1:103" ht="15.6" customHeight="1" x14ac:dyDescent="0.25">
      <c r="A23" s="8204"/>
      <c r="B23" s="5646" t="s">
        <v>52</v>
      </c>
      <c r="C23" s="5647" t="s">
        <v>53</v>
      </c>
      <c r="D23" s="5647" t="s">
        <v>54</v>
      </c>
      <c r="E23" s="5647" t="s">
        <v>53</v>
      </c>
      <c r="F23" s="5647" t="s">
        <v>54</v>
      </c>
      <c r="G23" s="5647" t="s">
        <v>53</v>
      </c>
      <c r="H23" s="5648" t="s">
        <v>54</v>
      </c>
      <c r="I23" s="8209"/>
      <c r="J23" s="8210"/>
      <c r="K23" s="8205"/>
      <c r="L23" s="8205"/>
      <c r="M23" s="648"/>
      <c r="N23" s="648"/>
      <c r="O23" s="648"/>
      <c r="P23" s="648"/>
      <c r="Q23" s="648"/>
      <c r="R23" s="648"/>
      <c r="S23" s="648"/>
      <c r="T23" s="648"/>
      <c r="U23" s="648"/>
      <c r="V23" s="648"/>
      <c r="W23" s="648"/>
      <c r="X23" s="648"/>
      <c r="Y23" s="648"/>
      <c r="Z23" s="638"/>
      <c r="AA23" s="638"/>
      <c r="AB23" s="638"/>
      <c r="AC23" s="638"/>
      <c r="AD23" s="638"/>
      <c r="AE23" s="638"/>
      <c r="AF23" s="639"/>
      <c r="AG23" s="639"/>
      <c r="AH23" s="639"/>
      <c r="AI23" s="639"/>
      <c r="AJ23" s="639"/>
      <c r="AK23" s="639"/>
      <c r="AL23" s="639"/>
      <c r="AM23" s="639"/>
      <c r="AN23" s="639"/>
      <c r="AO23" s="639"/>
      <c r="AP23" s="639"/>
      <c r="AQ23" s="639"/>
      <c r="AR23" s="639"/>
      <c r="AS23" s="639"/>
      <c r="AT23" s="639"/>
      <c r="AU23" s="639"/>
      <c r="AV23" s="639"/>
      <c r="AW23" s="639"/>
      <c r="AX23" s="639"/>
      <c r="AY23" s="639"/>
      <c r="AZ23" s="639"/>
      <c r="BA23" s="639"/>
      <c r="BB23" s="639"/>
      <c r="BC23" s="639"/>
      <c r="BD23" s="639"/>
      <c r="BE23" s="639"/>
      <c r="BF23" s="639"/>
      <c r="BG23" s="639"/>
      <c r="BH23" s="639"/>
      <c r="BI23" s="639"/>
      <c r="BJ23" s="639"/>
      <c r="BK23" s="639"/>
      <c r="BL23" s="639"/>
      <c r="BM23" s="639"/>
      <c r="BN23" s="639"/>
      <c r="BO23" s="639"/>
      <c r="BP23" s="639"/>
      <c r="BQ23" s="639"/>
      <c r="BR23" s="639"/>
      <c r="BS23" s="639"/>
      <c r="BT23" s="639"/>
      <c r="BU23" s="639"/>
      <c r="BV23" s="639"/>
      <c r="BW23" s="639"/>
      <c r="BX23" s="639"/>
      <c r="BY23" s="639"/>
      <c r="BZ23" s="639"/>
      <c r="CA23" s="8194"/>
      <c r="CB23" s="8194"/>
      <c r="CC23" s="8194"/>
      <c r="CD23" s="8194"/>
      <c r="CE23" s="8194"/>
      <c r="CF23" s="639"/>
      <c r="CG23" s="639"/>
      <c r="CH23" s="639"/>
      <c r="CI23" s="639"/>
      <c r="CJ23" s="639"/>
      <c r="CK23" s="8194"/>
      <c r="CL23" s="8194"/>
      <c r="CM23" s="8194"/>
      <c r="CN23" s="8194"/>
      <c r="CO23" s="639"/>
      <c r="CP23" s="639"/>
      <c r="CQ23" s="639"/>
      <c r="CR23" s="639"/>
      <c r="CS23" s="639"/>
      <c r="CT23" s="639"/>
      <c r="CU23" s="639"/>
      <c r="CV23" s="639"/>
      <c r="CW23" s="639"/>
      <c r="CX23" s="639"/>
      <c r="CY23" s="638"/>
    </row>
    <row r="24" spans="1:103" ht="15.6" customHeight="1" x14ac:dyDescent="0.25">
      <c r="A24" s="5649" t="s">
        <v>3808</v>
      </c>
      <c r="B24" s="5650"/>
      <c r="C24" s="5650"/>
      <c r="D24" s="5650"/>
      <c r="E24" s="5651"/>
      <c r="F24" s="5651"/>
      <c r="G24" s="5651"/>
      <c r="H24" s="5652"/>
      <c r="I24" s="5653"/>
      <c r="J24" s="5651"/>
      <c r="K24" s="5651"/>
      <c r="L24" s="5651"/>
      <c r="M24" s="638" t="str">
        <f>CA24&amp;CB24&amp;CC24&amp;CD24&amp;CE24</f>
        <v/>
      </c>
      <c r="N24" s="648"/>
      <c r="O24" s="648"/>
      <c r="P24" s="648"/>
      <c r="Q24" s="648"/>
      <c r="R24" s="648"/>
      <c r="S24" s="648"/>
      <c r="T24" s="648"/>
      <c r="U24" s="648"/>
      <c r="V24" s="648"/>
      <c r="W24" s="648"/>
      <c r="X24" s="648"/>
      <c r="Y24" s="648"/>
      <c r="Z24" s="638"/>
      <c r="AA24" s="638"/>
      <c r="AB24" s="638"/>
      <c r="AC24" s="638"/>
      <c r="AD24" s="638"/>
      <c r="AE24" s="638"/>
      <c r="AF24" s="639"/>
      <c r="AG24" s="639"/>
      <c r="AH24" s="639"/>
      <c r="AI24" s="639"/>
      <c r="AJ24" s="639"/>
      <c r="AK24" s="639"/>
      <c r="AL24" s="639"/>
      <c r="AM24" s="639"/>
      <c r="AN24" s="639"/>
      <c r="AO24" s="639"/>
      <c r="AP24" s="639"/>
      <c r="AQ24" s="639"/>
      <c r="AR24" s="639"/>
      <c r="AS24" s="639"/>
      <c r="AT24" s="639"/>
      <c r="AU24" s="639"/>
      <c r="AV24" s="639"/>
      <c r="AW24" s="639"/>
      <c r="AX24" s="639"/>
      <c r="AY24" s="639"/>
      <c r="AZ24" s="639"/>
      <c r="BA24" s="639"/>
      <c r="BB24" s="639"/>
      <c r="BC24" s="639"/>
      <c r="BD24" s="639"/>
      <c r="BE24" s="639"/>
      <c r="BF24" s="639"/>
      <c r="BG24" s="639"/>
      <c r="BH24" s="639"/>
      <c r="BI24" s="639"/>
      <c r="BJ24" s="639"/>
      <c r="BK24" s="639"/>
      <c r="BL24" s="639"/>
      <c r="BM24" s="639"/>
      <c r="BN24" s="639"/>
      <c r="BO24" s="639"/>
      <c r="BP24" s="639"/>
      <c r="BQ24" s="639"/>
      <c r="BR24" s="639"/>
      <c r="BS24" s="639"/>
      <c r="BT24" s="639"/>
      <c r="BU24" s="639"/>
      <c r="BV24" s="639"/>
      <c r="BW24" s="639"/>
      <c r="BX24" s="639"/>
      <c r="BY24" s="639"/>
      <c r="BZ24" s="639"/>
      <c r="CA24" s="639" t="str">
        <f>IF(CK24=1," *Las Consultas de Medicos no pueden superar el total de Consultas. ","")</f>
        <v/>
      </c>
      <c r="CB24" s="639" t="str">
        <f>IF(CL24=1," *Las Consultas de Otros Profesionales no pueden superar el total de Consultas.","")</f>
        <v/>
      </c>
      <c r="CC24" s="639" t="str">
        <f>IF(CM24=1," *Las Consultas de Pueblos Originarios no pueden superar el total de Consultas.","")</f>
        <v/>
      </c>
      <c r="CD24" s="639" t="str">
        <f>IF(CN24=1," *Las Consultas de Migrantes no pueden superar el total de Consultas.","")</f>
        <v/>
      </c>
      <c r="CE24" s="639" t="str">
        <f>IF(OR(AND(L24="",B24&lt;&gt;0),AND(K24="",K24&lt;&gt;0)),"* No olvide digitar Migrantes y/o Pueblos Originarios (Digite CERO si no tiene). ","")</f>
        <v/>
      </c>
      <c r="CF24" s="639"/>
      <c r="CG24" s="639"/>
      <c r="CH24" s="639"/>
      <c r="CI24" s="639"/>
      <c r="CJ24" s="639"/>
      <c r="CK24" s="639">
        <f t="shared" ref="CK24:CN26" si="2">IF($B24&lt;I24,1,0)</f>
        <v>0</v>
      </c>
      <c r="CL24" s="639">
        <f t="shared" si="2"/>
        <v>0</v>
      </c>
      <c r="CM24" s="639">
        <f t="shared" si="2"/>
        <v>0</v>
      </c>
      <c r="CN24" s="639">
        <f t="shared" si="2"/>
        <v>0</v>
      </c>
      <c r="CO24" s="639"/>
      <c r="CP24" s="639"/>
      <c r="CQ24" s="639"/>
      <c r="CR24" s="639"/>
      <c r="CS24" s="639"/>
      <c r="CT24" s="639"/>
      <c r="CU24" s="639"/>
      <c r="CV24" s="639"/>
      <c r="CW24" s="639"/>
      <c r="CX24" s="639"/>
      <c r="CY24" s="638"/>
    </row>
    <row r="25" spans="1:103" ht="15.6" customHeight="1" x14ac:dyDescent="0.25">
      <c r="A25" s="5654" t="s">
        <v>3809</v>
      </c>
      <c r="B25" s="5655"/>
      <c r="C25" s="5655"/>
      <c r="D25" s="5655"/>
      <c r="E25" s="5656"/>
      <c r="F25" s="5656"/>
      <c r="G25" s="5656"/>
      <c r="H25" s="5657"/>
      <c r="I25" s="5658"/>
      <c r="J25" s="5656"/>
      <c r="K25" s="5656"/>
      <c r="L25" s="5656"/>
      <c r="M25" s="638" t="str">
        <f>CA25&amp;CB25&amp;CC25&amp;CD25&amp;CE25</f>
        <v/>
      </c>
      <c r="N25" s="648"/>
      <c r="O25" s="648"/>
      <c r="P25" s="648"/>
      <c r="Q25" s="648"/>
      <c r="R25" s="648"/>
      <c r="S25" s="648"/>
      <c r="T25" s="648"/>
      <c r="U25" s="648"/>
      <c r="V25" s="648"/>
      <c r="W25" s="648"/>
      <c r="X25" s="648"/>
      <c r="Y25" s="648"/>
      <c r="Z25" s="638"/>
      <c r="AA25" s="638"/>
      <c r="AB25" s="638"/>
      <c r="AC25" s="638"/>
      <c r="AD25" s="638"/>
      <c r="AE25" s="638"/>
      <c r="AF25" s="639"/>
      <c r="AG25" s="639"/>
      <c r="AH25" s="639"/>
      <c r="AI25" s="639"/>
      <c r="AJ25" s="639"/>
      <c r="AK25" s="639"/>
      <c r="AL25" s="639"/>
      <c r="AM25" s="639"/>
      <c r="AN25" s="639"/>
      <c r="AO25" s="639"/>
      <c r="AP25" s="639"/>
      <c r="AQ25" s="639"/>
      <c r="AR25" s="639"/>
      <c r="AS25" s="639"/>
      <c r="AT25" s="639"/>
      <c r="AU25" s="639"/>
      <c r="AV25" s="639"/>
      <c r="AW25" s="639"/>
      <c r="AX25" s="639"/>
      <c r="AY25" s="639"/>
      <c r="AZ25" s="639"/>
      <c r="BA25" s="639"/>
      <c r="BB25" s="639"/>
      <c r="BC25" s="639"/>
      <c r="BD25" s="639"/>
      <c r="BE25" s="639"/>
      <c r="BF25" s="639"/>
      <c r="BG25" s="639"/>
      <c r="BH25" s="639"/>
      <c r="BI25" s="639"/>
      <c r="BJ25" s="639"/>
      <c r="BK25" s="639"/>
      <c r="BL25" s="639"/>
      <c r="BM25" s="639"/>
      <c r="BN25" s="639"/>
      <c r="BO25" s="639"/>
      <c r="BP25" s="639"/>
      <c r="BQ25" s="639"/>
      <c r="BR25" s="639"/>
      <c r="BS25" s="639"/>
      <c r="BT25" s="639"/>
      <c r="BU25" s="639"/>
      <c r="BV25" s="639"/>
      <c r="BW25" s="639"/>
      <c r="BX25" s="639"/>
      <c r="BY25" s="639"/>
      <c r="BZ25" s="639"/>
      <c r="CA25" s="639" t="str">
        <f>IF(CK25=1," *Las Consultas de Medicos no pueden superar el total de Consultas. ","")</f>
        <v/>
      </c>
      <c r="CB25" s="639" t="str">
        <f>IF(CL25=1," *Las Consultas de Otros Profesionales no pueden superar el total de Consultas.","")</f>
        <v/>
      </c>
      <c r="CC25" s="639" t="str">
        <f>IF(CM25=1," *Las Consultas de Pueblos Originarios no pueden superar el total de Consultas.","")</f>
        <v/>
      </c>
      <c r="CD25" s="639" t="str">
        <f>IF(CN25=1," *Las Consultas de Migrantes no pueden superar el total de Consultas.","")</f>
        <v/>
      </c>
      <c r="CE25" s="639" t="str">
        <f>IF(OR(AND(L25="",B25&lt;&gt;0),AND(K25="",K25&lt;&gt;0)),"* No olvide digitar Migrantes y/o Pueblos Originarios (Digite CERO si no tiene). ","")</f>
        <v/>
      </c>
      <c r="CF25" s="639"/>
      <c r="CG25" s="639"/>
      <c r="CH25" s="639"/>
      <c r="CI25" s="639"/>
      <c r="CJ25" s="639"/>
      <c r="CK25" s="639">
        <f t="shared" si="2"/>
        <v>0</v>
      </c>
      <c r="CL25" s="639">
        <f t="shared" si="2"/>
        <v>0</v>
      </c>
      <c r="CM25" s="639">
        <f t="shared" si="2"/>
        <v>0</v>
      </c>
      <c r="CN25" s="639">
        <f t="shared" si="2"/>
        <v>0</v>
      </c>
      <c r="CO25" s="639"/>
      <c r="CP25" s="639"/>
      <c r="CQ25" s="639"/>
      <c r="CR25" s="639"/>
      <c r="CS25" s="639"/>
      <c r="CT25" s="639"/>
      <c r="CU25" s="639"/>
      <c r="CV25" s="639"/>
      <c r="CW25" s="639"/>
      <c r="CX25" s="639"/>
      <c r="CY25" s="638"/>
    </row>
    <row r="26" spans="1:103" ht="15.6" customHeight="1" x14ac:dyDescent="0.25">
      <c r="A26" s="5659" t="s">
        <v>3810</v>
      </c>
      <c r="B26" s="5660"/>
      <c r="C26" s="5660"/>
      <c r="D26" s="5660"/>
      <c r="E26" s="5661"/>
      <c r="F26" s="5661"/>
      <c r="G26" s="5661"/>
      <c r="H26" s="5662"/>
      <c r="I26" s="5663"/>
      <c r="J26" s="5661"/>
      <c r="K26" s="5661"/>
      <c r="L26" s="5661"/>
      <c r="M26" s="638" t="str">
        <f>CA26&amp;CB26&amp;CC26&amp;CD26&amp;CE26</f>
        <v/>
      </c>
      <c r="N26" s="648"/>
      <c r="O26" s="648"/>
      <c r="P26" s="648"/>
      <c r="Q26" s="648"/>
      <c r="R26" s="648"/>
      <c r="S26" s="648"/>
      <c r="T26" s="648"/>
      <c r="U26" s="648"/>
      <c r="V26" s="648"/>
      <c r="W26" s="648"/>
      <c r="X26" s="648"/>
      <c r="Y26" s="648"/>
      <c r="Z26" s="638"/>
      <c r="AA26" s="638"/>
      <c r="AB26" s="638"/>
      <c r="AC26" s="638"/>
      <c r="AD26" s="638"/>
      <c r="AE26" s="638"/>
      <c r="AF26" s="639"/>
      <c r="AG26" s="639"/>
      <c r="AH26" s="639"/>
      <c r="AI26" s="639"/>
      <c r="AJ26" s="639"/>
      <c r="AK26" s="639"/>
      <c r="AL26" s="639"/>
      <c r="AM26" s="639"/>
      <c r="AN26" s="639"/>
      <c r="AO26" s="639"/>
      <c r="AP26" s="639"/>
      <c r="AQ26" s="639"/>
      <c r="AR26" s="639"/>
      <c r="AS26" s="639"/>
      <c r="AT26" s="639"/>
      <c r="AU26" s="639"/>
      <c r="AV26" s="639"/>
      <c r="AW26" s="639"/>
      <c r="AX26" s="639"/>
      <c r="AY26" s="639"/>
      <c r="AZ26" s="639"/>
      <c r="BA26" s="639"/>
      <c r="BB26" s="639"/>
      <c r="BC26" s="639"/>
      <c r="BD26" s="639"/>
      <c r="BE26" s="639"/>
      <c r="BF26" s="639"/>
      <c r="BG26" s="639"/>
      <c r="BH26" s="639"/>
      <c r="BI26" s="639"/>
      <c r="BJ26" s="639"/>
      <c r="BK26" s="639"/>
      <c r="BL26" s="639"/>
      <c r="BM26" s="639"/>
      <c r="BN26" s="639"/>
      <c r="BO26" s="639"/>
      <c r="BP26" s="639"/>
      <c r="BQ26" s="639"/>
      <c r="BR26" s="639"/>
      <c r="BS26" s="639"/>
      <c r="BT26" s="639"/>
      <c r="BU26" s="639"/>
      <c r="BV26" s="639"/>
      <c r="BW26" s="639"/>
      <c r="BX26" s="639"/>
      <c r="BY26" s="639"/>
      <c r="BZ26" s="639"/>
      <c r="CA26" s="639" t="str">
        <f>IF(CK26=1," *Las Consultas de Medicos no pueden superar el total de Consultas. ","")</f>
        <v/>
      </c>
      <c r="CB26" s="639" t="str">
        <f>IF(CL26=1," *Las Consultas de Otros Profesionales no pueden superar el total de Consultas.","")</f>
        <v/>
      </c>
      <c r="CC26" s="639" t="str">
        <f>IF(CM26=1," *Las Consultas de Pueblos Originarios no pueden superar el total de Consultas.","")</f>
        <v/>
      </c>
      <c r="CD26" s="639" t="str">
        <f>IF(CN26=1," *Las Consultas de Migrantes no pueden superar el total de Consultas.","")</f>
        <v/>
      </c>
      <c r="CE26" s="639" t="str">
        <f>IF(OR(AND(L26="",B26&lt;&gt;0),AND(K26="",K26&lt;&gt;0)),"* No olvide digitar Migrantes y/o Pueblos Originarios (Digite CERO si no tiene). ","")</f>
        <v/>
      </c>
      <c r="CF26" s="639"/>
      <c r="CG26" s="639"/>
      <c r="CH26" s="639"/>
      <c r="CI26" s="639"/>
      <c r="CJ26" s="639"/>
      <c r="CK26" s="639">
        <f t="shared" si="2"/>
        <v>0</v>
      </c>
      <c r="CL26" s="639">
        <f t="shared" si="2"/>
        <v>0</v>
      </c>
      <c r="CM26" s="639">
        <f t="shared" si="2"/>
        <v>0</v>
      </c>
      <c r="CN26" s="639">
        <f t="shared" si="2"/>
        <v>0</v>
      </c>
      <c r="CO26" s="639"/>
      <c r="CP26" s="639"/>
      <c r="CQ26" s="639"/>
      <c r="CR26" s="639"/>
      <c r="CS26" s="639"/>
      <c r="CT26" s="639"/>
      <c r="CU26" s="639"/>
      <c r="CV26" s="639"/>
      <c r="CW26" s="639"/>
      <c r="CX26" s="639"/>
      <c r="CY26" s="638"/>
    </row>
    <row r="27" spans="1:103" ht="15.6" customHeight="1" x14ac:dyDescent="0.25">
      <c r="A27" s="5664" t="s">
        <v>49</v>
      </c>
      <c r="B27" s="5647"/>
      <c r="C27" s="5647"/>
      <c r="D27" s="5647"/>
      <c r="E27" s="5647"/>
      <c r="F27" s="5647"/>
      <c r="G27" s="5647"/>
      <c r="H27" s="5648"/>
      <c r="I27" s="5665"/>
      <c r="J27" s="5647"/>
      <c r="K27" s="5647"/>
      <c r="L27" s="5647"/>
      <c r="M27" s="648"/>
      <c r="N27" s="648"/>
      <c r="O27" s="648"/>
      <c r="P27" s="648"/>
      <c r="Q27" s="648"/>
      <c r="R27" s="648"/>
      <c r="S27" s="648"/>
      <c r="T27" s="648"/>
      <c r="U27" s="648"/>
      <c r="V27" s="648"/>
      <c r="W27" s="648"/>
      <c r="X27" s="648"/>
      <c r="Y27" s="648"/>
      <c r="Z27" s="638"/>
      <c r="AA27" s="638"/>
      <c r="AB27" s="638"/>
      <c r="AC27" s="638"/>
      <c r="AD27" s="638"/>
      <c r="AE27" s="638"/>
      <c r="AF27" s="639"/>
      <c r="AG27" s="639"/>
      <c r="AH27" s="639"/>
      <c r="AI27" s="639"/>
      <c r="AJ27" s="639"/>
      <c r="AK27" s="639"/>
      <c r="AL27" s="639"/>
      <c r="AM27" s="639"/>
      <c r="AN27" s="639"/>
      <c r="AO27" s="639"/>
      <c r="AP27" s="639"/>
      <c r="AQ27" s="639"/>
      <c r="AR27" s="639"/>
      <c r="AS27" s="639"/>
      <c r="AT27" s="639"/>
      <c r="AU27" s="639"/>
      <c r="AV27" s="639"/>
      <c r="AW27" s="639"/>
      <c r="AX27" s="639"/>
      <c r="AY27" s="639"/>
      <c r="AZ27" s="639"/>
      <c r="BA27" s="639"/>
      <c r="BB27" s="639"/>
      <c r="BC27" s="639"/>
      <c r="BD27" s="639"/>
      <c r="BE27" s="639"/>
      <c r="BF27" s="639"/>
      <c r="BG27" s="639"/>
      <c r="BH27" s="639"/>
      <c r="BI27" s="639"/>
      <c r="BJ27" s="639"/>
      <c r="BK27" s="639"/>
      <c r="BL27" s="639"/>
      <c r="BM27" s="639"/>
      <c r="BN27" s="639"/>
      <c r="BO27" s="639"/>
      <c r="BP27" s="639"/>
      <c r="BQ27" s="639"/>
      <c r="BR27" s="639"/>
      <c r="BS27" s="639"/>
      <c r="BT27" s="639"/>
      <c r="BU27" s="639"/>
      <c r="BV27" s="639"/>
      <c r="BW27" s="639"/>
      <c r="BX27" s="639"/>
      <c r="BY27" s="639"/>
      <c r="BZ27" s="639"/>
      <c r="CA27" s="639"/>
      <c r="CB27" s="639"/>
      <c r="CC27" s="639"/>
      <c r="CD27" s="639"/>
      <c r="CE27" s="639"/>
      <c r="CF27" s="639"/>
      <c r="CG27" s="639"/>
      <c r="CH27" s="639"/>
      <c r="CI27" s="639"/>
      <c r="CJ27" s="639"/>
      <c r="CK27" s="639"/>
      <c r="CL27" s="639"/>
      <c r="CM27" s="639"/>
      <c r="CN27" s="639"/>
      <c r="CO27" s="639"/>
      <c r="CP27" s="639"/>
      <c r="CQ27" s="639"/>
      <c r="CR27" s="639"/>
      <c r="CS27" s="639"/>
      <c r="CT27" s="639"/>
      <c r="CU27" s="639"/>
      <c r="CV27" s="639"/>
      <c r="CW27" s="639"/>
      <c r="CX27" s="639"/>
      <c r="CY27" s="638"/>
    </row>
    <row r="28" spans="1:103" ht="30.75" customHeight="1" x14ac:dyDescent="0.25">
      <c r="A28" s="5666" t="s">
        <v>3811</v>
      </c>
      <c r="B28" s="1191"/>
      <c r="C28" s="1192"/>
      <c r="D28" s="1192"/>
      <c r="E28" s="1192"/>
      <c r="F28" s="1192"/>
      <c r="G28" s="649"/>
      <c r="H28" s="649"/>
      <c r="I28" s="649"/>
      <c r="J28" s="649"/>
      <c r="K28" s="638"/>
      <c r="L28" s="638"/>
      <c r="M28" s="638"/>
      <c r="N28" s="638"/>
      <c r="O28" s="638"/>
      <c r="P28" s="638"/>
      <c r="Q28" s="638"/>
      <c r="R28" s="638"/>
      <c r="S28" s="638"/>
      <c r="T28" s="638"/>
      <c r="U28" s="638"/>
      <c r="V28" s="638"/>
      <c r="W28" s="638"/>
      <c r="X28" s="638"/>
      <c r="Y28" s="638"/>
      <c r="Z28" s="638"/>
      <c r="AA28" s="638"/>
      <c r="AB28" s="638"/>
      <c r="AC28" s="638"/>
      <c r="AD28" s="638"/>
      <c r="AE28" s="638"/>
      <c r="AF28" s="638"/>
      <c r="AG28" s="639"/>
      <c r="AH28" s="639"/>
      <c r="AI28" s="639"/>
      <c r="AJ28" s="639"/>
      <c r="AK28" s="639"/>
      <c r="AL28" s="639"/>
      <c r="AM28" s="639"/>
      <c r="AN28" s="639"/>
      <c r="AO28" s="639"/>
      <c r="AP28" s="639"/>
      <c r="AQ28" s="639"/>
      <c r="AR28" s="639"/>
      <c r="AS28" s="639"/>
      <c r="AT28" s="639"/>
      <c r="AU28" s="639"/>
      <c r="AV28" s="639"/>
      <c r="AW28" s="639"/>
      <c r="AX28" s="639"/>
      <c r="AY28" s="639"/>
      <c r="AZ28" s="639"/>
      <c r="BA28" s="638"/>
      <c r="BB28" s="638"/>
      <c r="BC28" s="638"/>
      <c r="BD28" s="638"/>
      <c r="BE28" s="638"/>
      <c r="BF28" s="638"/>
      <c r="BG28" s="638"/>
      <c r="BH28" s="638"/>
      <c r="BI28" s="638"/>
      <c r="BJ28" s="638"/>
      <c r="BK28" s="638"/>
      <c r="BL28" s="638"/>
      <c r="BM28" s="639"/>
      <c r="BN28" s="639"/>
      <c r="BO28" s="639"/>
      <c r="BP28" s="639"/>
      <c r="BQ28" s="639"/>
      <c r="BR28" s="639"/>
      <c r="BS28" s="639"/>
      <c r="BT28" s="639"/>
      <c r="BU28" s="639"/>
      <c r="BV28" s="639"/>
      <c r="BW28" s="639"/>
      <c r="BX28" s="639"/>
      <c r="BY28" s="639"/>
      <c r="BZ28" s="639"/>
      <c r="CA28" s="639"/>
      <c r="CB28" s="639"/>
      <c r="CC28" s="639"/>
      <c r="CD28" s="639"/>
      <c r="CE28" s="639"/>
      <c r="CF28" s="639"/>
      <c r="CG28" s="639"/>
      <c r="CH28" s="639"/>
      <c r="CI28" s="639"/>
      <c r="CJ28" s="639"/>
      <c r="CK28" s="639"/>
      <c r="CL28" s="639"/>
      <c r="CM28" s="639"/>
      <c r="CN28" s="639"/>
      <c r="CO28" s="639"/>
      <c r="CP28" s="639"/>
      <c r="CQ28" s="639"/>
      <c r="CR28" s="639"/>
      <c r="CS28" s="639"/>
      <c r="CT28" s="639"/>
      <c r="CU28" s="639"/>
      <c r="CV28" s="639"/>
      <c r="CW28" s="639"/>
      <c r="CX28" s="639"/>
      <c r="CY28" s="639"/>
    </row>
    <row r="29" spans="1:103" ht="21.75" customHeight="1" x14ac:dyDescent="0.25">
      <c r="A29" s="8189"/>
      <c r="B29" s="8189" t="s">
        <v>49</v>
      </c>
      <c r="C29" s="8233" t="s">
        <v>3261</v>
      </c>
      <c r="D29" s="8234"/>
      <c r="E29" s="8234"/>
      <c r="F29" s="8234"/>
      <c r="G29" s="8234"/>
      <c r="H29" s="8234"/>
      <c r="I29" s="8234"/>
      <c r="J29" s="8234"/>
      <c r="K29" s="8234"/>
      <c r="L29" s="8234"/>
      <c r="M29" s="8234"/>
      <c r="N29" s="8234"/>
      <c r="O29" s="8234"/>
      <c r="P29" s="8234"/>
      <c r="Q29" s="8234"/>
      <c r="R29" s="8234"/>
      <c r="S29" s="8235"/>
      <c r="T29" s="8236" t="s">
        <v>7</v>
      </c>
      <c r="U29" s="8237"/>
      <c r="V29" s="8077" t="s">
        <v>13</v>
      </c>
      <c r="W29" s="8238" t="s">
        <v>14</v>
      </c>
      <c r="X29" s="638"/>
      <c r="Y29" s="638"/>
      <c r="Z29" s="638"/>
      <c r="AA29" s="638"/>
      <c r="AB29" s="638"/>
      <c r="AC29" s="638"/>
      <c r="AD29" s="638"/>
      <c r="AE29" s="638"/>
      <c r="AF29" s="638"/>
      <c r="AG29" s="639"/>
      <c r="AH29" s="639"/>
      <c r="AI29" s="639"/>
      <c r="AJ29" s="639"/>
      <c r="AK29" s="639"/>
      <c r="AL29" s="639"/>
      <c r="AM29" s="639"/>
      <c r="AN29" s="639"/>
      <c r="AO29" s="639"/>
      <c r="AP29" s="639"/>
      <c r="AQ29" s="639"/>
      <c r="AR29" s="639"/>
      <c r="AS29" s="639"/>
      <c r="AT29" s="639"/>
      <c r="AU29" s="639"/>
      <c r="AV29" s="639"/>
      <c r="AW29" s="639"/>
      <c r="AX29" s="639"/>
      <c r="AY29" s="639"/>
      <c r="AZ29" s="639"/>
      <c r="BA29" s="638"/>
      <c r="BB29" s="638"/>
      <c r="BC29" s="638"/>
      <c r="BD29" s="638"/>
      <c r="BE29" s="638"/>
      <c r="BF29" s="638"/>
      <c r="BG29" s="638"/>
      <c r="BH29" s="638"/>
      <c r="BI29" s="638"/>
      <c r="BJ29" s="639"/>
      <c r="BK29" s="639"/>
      <c r="BL29" s="639"/>
      <c r="BM29" s="639"/>
      <c r="BN29" s="638"/>
      <c r="BO29" s="638"/>
      <c r="BP29" s="638"/>
      <c r="BQ29" s="638"/>
      <c r="BR29" s="638"/>
      <c r="BS29" s="638"/>
      <c r="BT29" s="638"/>
      <c r="BU29" s="638"/>
      <c r="BV29" s="638"/>
      <c r="BW29" s="639"/>
      <c r="BX29" s="639"/>
      <c r="BY29" s="639"/>
      <c r="BZ29" s="639"/>
      <c r="CA29" s="8197"/>
      <c r="CB29" s="8194"/>
      <c r="CC29" s="8194"/>
      <c r="CD29" s="8194"/>
      <c r="CE29" s="639"/>
      <c r="CF29" s="639"/>
      <c r="CG29" s="639"/>
      <c r="CH29" s="639"/>
      <c r="CI29" s="639"/>
      <c r="CJ29" s="639"/>
      <c r="CK29" s="8197"/>
      <c r="CL29" s="8194"/>
      <c r="CM29" s="8194"/>
      <c r="CN29" s="639"/>
      <c r="CO29" s="639"/>
      <c r="CP29" s="639"/>
      <c r="CQ29" s="639"/>
      <c r="CR29" s="639"/>
      <c r="CS29" s="639"/>
      <c r="CT29" s="639"/>
      <c r="CU29" s="639"/>
      <c r="CV29" s="639"/>
      <c r="CW29" s="639"/>
      <c r="CX29" s="639"/>
      <c r="CY29" s="639"/>
    </row>
    <row r="30" spans="1:103" ht="20.25" customHeight="1" x14ac:dyDescent="0.25">
      <c r="A30" s="8190"/>
      <c r="B30" s="8190"/>
      <c r="C30" s="5621" t="s">
        <v>965</v>
      </c>
      <c r="D30" s="5622" t="s">
        <v>597</v>
      </c>
      <c r="E30" s="5622" t="s">
        <v>598</v>
      </c>
      <c r="F30" s="5623" t="s">
        <v>70</v>
      </c>
      <c r="G30" s="5622" t="s">
        <v>71</v>
      </c>
      <c r="H30" s="5622" t="s">
        <v>72</v>
      </c>
      <c r="I30" s="5622" t="s">
        <v>73</v>
      </c>
      <c r="J30" s="5622" t="s">
        <v>74</v>
      </c>
      <c r="K30" s="5622" t="s">
        <v>75</v>
      </c>
      <c r="L30" s="5622" t="s">
        <v>76</v>
      </c>
      <c r="M30" s="5622" t="s">
        <v>77</v>
      </c>
      <c r="N30" s="5622" t="s">
        <v>78</v>
      </c>
      <c r="O30" s="5622" t="s">
        <v>79</v>
      </c>
      <c r="P30" s="5622" t="s">
        <v>80</v>
      </c>
      <c r="Q30" s="5622" t="s">
        <v>81</v>
      </c>
      <c r="R30" s="5667" t="s">
        <v>82</v>
      </c>
      <c r="S30" s="5668" t="s">
        <v>83</v>
      </c>
      <c r="T30" s="5626" t="s">
        <v>53</v>
      </c>
      <c r="U30" s="5627" t="s">
        <v>54</v>
      </c>
      <c r="V30" s="8077"/>
      <c r="W30" s="8238"/>
      <c r="X30" s="638"/>
      <c r="Y30" s="638"/>
      <c r="Z30" s="638"/>
      <c r="AA30" s="638"/>
      <c r="AB30" s="638"/>
      <c r="AC30" s="638"/>
      <c r="AD30" s="638"/>
      <c r="AE30" s="638"/>
      <c r="AF30" s="638"/>
      <c r="AG30" s="639"/>
      <c r="AH30" s="639"/>
      <c r="AI30" s="639"/>
      <c r="AJ30" s="639"/>
      <c r="AK30" s="639"/>
      <c r="AL30" s="639"/>
      <c r="AM30" s="639"/>
      <c r="AN30" s="639"/>
      <c r="AO30" s="639"/>
      <c r="AP30" s="639"/>
      <c r="AQ30" s="639"/>
      <c r="AR30" s="639"/>
      <c r="AS30" s="639"/>
      <c r="AT30" s="639"/>
      <c r="AU30" s="639"/>
      <c r="AV30" s="639"/>
      <c r="AW30" s="639"/>
      <c r="AX30" s="639"/>
      <c r="AY30" s="639"/>
      <c r="AZ30" s="639"/>
      <c r="BA30" s="638"/>
      <c r="BB30" s="638"/>
      <c r="BC30" s="638"/>
      <c r="BD30" s="638"/>
      <c r="BE30" s="638"/>
      <c r="BF30" s="638"/>
      <c r="BG30" s="638"/>
      <c r="BH30" s="638"/>
      <c r="BI30" s="638"/>
      <c r="BJ30" s="639"/>
      <c r="BK30" s="639"/>
      <c r="BL30" s="639"/>
      <c r="BM30" s="639"/>
      <c r="BN30" s="638"/>
      <c r="BO30" s="638"/>
      <c r="BP30" s="638"/>
      <c r="BQ30" s="638"/>
      <c r="BR30" s="638"/>
      <c r="BS30" s="638"/>
      <c r="BT30" s="638"/>
      <c r="BU30" s="638"/>
      <c r="BV30" s="638"/>
      <c r="BW30" s="639"/>
      <c r="BX30" s="639"/>
      <c r="BY30" s="639"/>
      <c r="BZ30" s="639"/>
      <c r="CA30" s="8197"/>
      <c r="CB30" s="8194"/>
      <c r="CC30" s="8194"/>
      <c r="CD30" s="8194"/>
      <c r="CE30" s="639"/>
      <c r="CF30" s="639"/>
      <c r="CG30" s="639"/>
      <c r="CH30" s="639"/>
      <c r="CI30" s="639"/>
      <c r="CJ30" s="639"/>
      <c r="CK30" s="8197"/>
      <c r="CL30" s="8194"/>
      <c r="CM30" s="8194"/>
      <c r="CN30" s="639"/>
      <c r="CO30" s="639"/>
      <c r="CP30" s="639"/>
      <c r="CQ30" s="639"/>
      <c r="CR30" s="639"/>
      <c r="CS30" s="639"/>
      <c r="CT30" s="639"/>
      <c r="CU30" s="639"/>
      <c r="CV30" s="639"/>
      <c r="CW30" s="639"/>
      <c r="CX30" s="639"/>
      <c r="CY30" s="639"/>
    </row>
    <row r="31" spans="1:103" ht="20.25" customHeight="1" x14ac:dyDescent="0.25">
      <c r="A31" s="5669" t="s">
        <v>3812</v>
      </c>
      <c r="B31" s="5670"/>
      <c r="C31" s="5671"/>
      <c r="D31" s="5672"/>
      <c r="E31" s="5672"/>
      <c r="F31" s="5672"/>
      <c r="G31" s="5672"/>
      <c r="H31" s="5672"/>
      <c r="I31" s="5672"/>
      <c r="J31" s="5672"/>
      <c r="K31" s="5672"/>
      <c r="L31" s="5672"/>
      <c r="M31" s="5672"/>
      <c r="N31" s="5672"/>
      <c r="O31" s="5672"/>
      <c r="P31" s="5672"/>
      <c r="Q31" s="5672"/>
      <c r="R31" s="5672"/>
      <c r="S31" s="4621"/>
      <c r="T31" s="5673"/>
      <c r="U31" s="5674"/>
      <c r="V31" s="5675"/>
      <c r="W31" s="5673"/>
      <c r="X31" s="638" t="str">
        <f>CA31&amp;CB31&amp;CC31&amp;CD31&amp;CE31</f>
        <v/>
      </c>
      <c r="Y31" s="638"/>
      <c r="Z31" s="638"/>
      <c r="AA31" s="638"/>
      <c r="AB31" s="638"/>
      <c r="AC31" s="638"/>
      <c r="AD31" s="638"/>
      <c r="AE31" s="638"/>
      <c r="AF31" s="638"/>
      <c r="AG31" s="639"/>
      <c r="AH31" s="639"/>
      <c r="AI31" s="639"/>
      <c r="AJ31" s="639"/>
      <c r="AK31" s="639"/>
      <c r="AL31" s="639"/>
      <c r="AM31" s="639"/>
      <c r="AN31" s="639"/>
      <c r="AO31" s="639"/>
      <c r="AP31" s="639"/>
      <c r="AQ31" s="639"/>
      <c r="AR31" s="639"/>
      <c r="AS31" s="639"/>
      <c r="AT31" s="639"/>
      <c r="AU31" s="639"/>
      <c r="AV31" s="639"/>
      <c r="AW31" s="639"/>
      <c r="AX31" s="639"/>
      <c r="AY31" s="639"/>
      <c r="AZ31" s="639"/>
      <c r="BA31" s="639"/>
      <c r="BB31" s="639"/>
      <c r="BC31" s="639"/>
      <c r="BD31" s="639"/>
      <c r="BE31" s="639"/>
      <c r="BF31" s="639"/>
      <c r="BG31" s="639"/>
      <c r="BH31" s="639"/>
      <c r="BI31" s="639"/>
      <c r="BJ31" s="639"/>
      <c r="BK31" s="639"/>
      <c r="BL31" s="639"/>
      <c r="BM31" s="639"/>
      <c r="BN31" s="639"/>
      <c r="BO31" s="639"/>
      <c r="BP31" s="639"/>
      <c r="BQ31" s="639"/>
      <c r="BR31" s="639"/>
      <c r="BS31" s="639"/>
      <c r="BT31" s="639"/>
      <c r="BU31" s="639"/>
      <c r="BV31" s="639"/>
      <c r="BW31" s="639"/>
      <c r="BX31" s="639"/>
      <c r="BY31" s="639"/>
      <c r="BZ31" s="639"/>
      <c r="CA31" s="639" t="str">
        <f>IF(CK31=1," *Las consultas según sexo deben ser iguales  al total de Consultas. ","")</f>
        <v/>
      </c>
      <c r="CB31" s="639" t="str">
        <f>IF(CL31=1," *Las Consultas de Pueblos Originarios no pueden superar el total de Consultas.","")</f>
        <v/>
      </c>
      <c r="CC31" s="639" t="str">
        <f>IF(CM31=1," *Las Consultas de Migrantes no pueden superar el total de Consultas.","")</f>
        <v/>
      </c>
      <c r="CD31" s="639" t="str">
        <f>IF(OR(AND(W31="",B31&lt;&gt;0),AND(V31="",B31&lt;&gt;0)),"* No olvide digitar Migrantes y/o Pueblos Originarios (Digite CERO si no tiene). ","")</f>
        <v/>
      </c>
      <c r="CE31" s="639"/>
      <c r="CF31" s="639"/>
      <c r="CG31" s="639"/>
      <c r="CH31" s="639"/>
      <c r="CI31" s="639"/>
      <c r="CJ31" s="639"/>
      <c r="CK31" s="639">
        <f>IF(U31+T31&lt;&gt;B31,1,0)</f>
        <v>0</v>
      </c>
      <c r="CL31" s="639">
        <f>IF($B31&lt;V31,1,0)</f>
        <v>0</v>
      </c>
      <c r="CM31" s="639">
        <f>IF($B31&lt;W31,1,0)</f>
        <v>0</v>
      </c>
      <c r="CN31" s="639"/>
      <c r="CO31" s="639"/>
      <c r="CP31" s="639"/>
      <c r="CQ31" s="639"/>
      <c r="CR31" s="639"/>
      <c r="CS31" s="639"/>
      <c r="CT31" s="639"/>
      <c r="CU31" s="639"/>
      <c r="CV31" s="639"/>
      <c r="CW31" s="639"/>
      <c r="CX31" s="639"/>
      <c r="CY31" s="639"/>
    </row>
    <row r="32" spans="1:103" ht="25.5" customHeight="1" x14ac:dyDescent="0.25">
      <c r="A32" s="1193" t="s">
        <v>3813</v>
      </c>
      <c r="B32" s="1194"/>
      <c r="C32" s="75"/>
      <c r="D32" s="75"/>
      <c r="E32" s="647"/>
      <c r="F32" s="647"/>
      <c r="G32" s="647"/>
      <c r="H32" s="647"/>
      <c r="I32" s="647"/>
      <c r="J32" s="647"/>
      <c r="K32" s="647"/>
      <c r="L32" s="647"/>
      <c r="M32" s="647"/>
      <c r="N32" s="647"/>
      <c r="O32" s="647"/>
      <c r="P32" s="647"/>
      <c r="Q32" s="647"/>
      <c r="R32" s="647"/>
      <c r="S32" s="647"/>
      <c r="T32" s="647"/>
      <c r="U32" s="647"/>
      <c r="V32" s="638"/>
      <c r="W32" s="638"/>
      <c r="X32" s="638"/>
      <c r="Y32" s="638"/>
      <c r="Z32" s="638"/>
      <c r="AA32" s="638"/>
      <c r="AB32" s="638"/>
      <c r="AC32" s="638"/>
      <c r="AD32" s="638"/>
      <c r="AE32" s="638"/>
      <c r="AF32" s="638"/>
      <c r="AG32" s="639"/>
      <c r="AH32" s="639"/>
      <c r="AI32" s="639"/>
      <c r="AJ32" s="639"/>
      <c r="AK32" s="639"/>
      <c r="AL32" s="639"/>
      <c r="AM32" s="639"/>
      <c r="AN32" s="639"/>
      <c r="AO32" s="639"/>
      <c r="AP32" s="639"/>
      <c r="AQ32" s="639"/>
      <c r="AR32" s="639"/>
      <c r="AS32" s="639"/>
      <c r="AT32" s="639"/>
      <c r="AU32" s="639"/>
      <c r="AV32" s="639"/>
      <c r="AW32" s="639"/>
      <c r="AX32" s="639"/>
      <c r="AY32" s="639"/>
      <c r="AZ32" s="639"/>
      <c r="BA32" s="639"/>
      <c r="BB32" s="639"/>
      <c r="BC32" s="639"/>
      <c r="BD32" s="639"/>
      <c r="BE32" s="639"/>
      <c r="BF32" s="639"/>
      <c r="BG32" s="639"/>
      <c r="BH32" s="639"/>
      <c r="BI32" s="639"/>
      <c r="BJ32" s="639"/>
      <c r="BK32" s="639"/>
      <c r="BL32" s="639"/>
      <c r="BM32" s="639"/>
      <c r="BN32" s="639"/>
      <c r="BO32" s="639"/>
      <c r="BP32" s="639"/>
      <c r="BQ32" s="639"/>
      <c r="BR32" s="639"/>
      <c r="BS32" s="639"/>
      <c r="BT32" s="639"/>
      <c r="BU32" s="639"/>
      <c r="BV32" s="639"/>
      <c r="BW32" s="639"/>
      <c r="BX32" s="639"/>
      <c r="BY32" s="639"/>
      <c r="BZ32" s="639"/>
      <c r="CA32" s="639"/>
      <c r="CB32" s="639"/>
      <c r="CC32" s="639"/>
      <c r="CD32" s="639"/>
      <c r="CE32" s="639"/>
      <c r="CF32" s="639"/>
      <c r="CG32" s="639"/>
      <c r="CH32" s="639"/>
      <c r="CI32" s="639"/>
      <c r="CJ32" s="639"/>
      <c r="CK32" s="639"/>
      <c r="CL32" s="639"/>
      <c r="CM32" s="639"/>
      <c r="CN32" s="639"/>
      <c r="CO32" s="639"/>
      <c r="CP32" s="639"/>
      <c r="CQ32" s="639"/>
      <c r="CR32" s="639"/>
      <c r="CS32" s="639"/>
      <c r="CT32" s="639"/>
      <c r="CU32" s="639"/>
      <c r="CV32" s="639"/>
      <c r="CW32" s="639"/>
      <c r="CX32" s="639"/>
      <c r="CY32" s="639"/>
    </row>
    <row r="33" spans="1:106" ht="25.5" customHeight="1" x14ac:dyDescent="0.25">
      <c r="A33" s="5666" t="s">
        <v>3814</v>
      </c>
      <c r="B33" s="1188"/>
      <c r="C33" s="647"/>
      <c r="D33" s="647"/>
      <c r="E33" s="647"/>
      <c r="F33" s="647"/>
      <c r="G33" s="647"/>
      <c r="H33" s="647"/>
      <c r="I33" s="647"/>
      <c r="J33" s="647"/>
      <c r="K33" s="638"/>
      <c r="L33" s="638"/>
      <c r="M33" s="638"/>
      <c r="N33" s="638"/>
      <c r="O33" s="638"/>
      <c r="P33" s="638"/>
      <c r="Q33" s="638"/>
      <c r="R33" s="638"/>
      <c r="S33" s="638"/>
      <c r="T33" s="638"/>
      <c r="U33" s="638"/>
      <c r="V33" s="638"/>
      <c r="W33" s="638"/>
      <c r="X33" s="638"/>
      <c r="Y33" s="638"/>
      <c r="Z33" s="638"/>
      <c r="AA33" s="638"/>
      <c r="AB33" s="638"/>
      <c r="AC33" s="638"/>
      <c r="AD33" s="638"/>
      <c r="AE33" s="650"/>
      <c r="AF33" s="650"/>
      <c r="AG33" s="650"/>
      <c r="AH33" s="650"/>
      <c r="AI33" s="650"/>
      <c r="AJ33" s="650"/>
      <c r="AK33" s="650"/>
      <c r="AL33" s="639"/>
      <c r="AM33" s="639"/>
      <c r="AN33" s="639"/>
      <c r="AO33" s="639"/>
      <c r="AP33" s="639"/>
      <c r="AQ33" s="639"/>
      <c r="AR33" s="639"/>
      <c r="AS33" s="639"/>
      <c r="AT33" s="639"/>
      <c r="AU33" s="639"/>
      <c r="AV33" s="639"/>
      <c r="AW33" s="639"/>
      <c r="AX33" s="639"/>
      <c r="AY33" s="639"/>
      <c r="AZ33" s="639"/>
      <c r="BA33" s="639"/>
      <c r="BB33" s="639"/>
      <c r="BC33" s="639"/>
      <c r="BD33" s="639"/>
      <c r="BE33" s="639"/>
      <c r="BF33" s="639"/>
      <c r="BG33" s="639"/>
      <c r="BH33" s="639"/>
      <c r="BI33" s="639"/>
      <c r="BJ33" s="639"/>
      <c r="BK33" s="639"/>
      <c r="BL33" s="639"/>
      <c r="BM33" s="639"/>
      <c r="BN33" s="639"/>
      <c r="BO33" s="639"/>
      <c r="BP33" s="639"/>
      <c r="BQ33" s="639"/>
      <c r="BR33" s="639"/>
      <c r="BS33" s="639"/>
      <c r="BT33" s="639"/>
      <c r="BU33" s="639"/>
      <c r="BV33" s="639"/>
      <c r="BW33" s="639"/>
      <c r="BX33" s="639"/>
      <c r="BY33" s="639"/>
      <c r="BZ33" s="639"/>
      <c r="CA33" s="639"/>
      <c r="CB33" s="639"/>
      <c r="CC33" s="639"/>
      <c r="CD33" s="639"/>
      <c r="CE33" s="639"/>
      <c r="CF33" s="639"/>
      <c r="CG33" s="639"/>
      <c r="CH33" s="639"/>
      <c r="CI33" s="639"/>
      <c r="CJ33" s="639"/>
      <c r="CK33" s="639"/>
      <c r="CL33" s="639"/>
      <c r="CM33" s="639"/>
      <c r="CN33" s="639"/>
      <c r="CO33" s="639"/>
      <c r="CP33" s="639"/>
      <c r="CQ33" s="639"/>
      <c r="CR33" s="639"/>
      <c r="CS33" s="639"/>
      <c r="CT33" s="639"/>
      <c r="CU33" s="639"/>
      <c r="CV33" s="639"/>
      <c r="CW33" s="639"/>
      <c r="CX33" s="639"/>
      <c r="CY33" s="639"/>
      <c r="CZ33" s="638"/>
      <c r="DA33" s="638"/>
      <c r="DB33" s="638"/>
    </row>
    <row r="34" spans="1:106" ht="22.35" customHeight="1" x14ac:dyDescent="0.25">
      <c r="A34" s="8213" t="s">
        <v>1068</v>
      </c>
      <c r="B34" s="8214" t="s">
        <v>425</v>
      </c>
      <c r="C34" s="8217" t="s">
        <v>3815</v>
      </c>
      <c r="D34" s="8218"/>
      <c r="E34" s="8218"/>
      <c r="F34" s="8218"/>
      <c r="G34" s="8218"/>
      <c r="H34" s="8218"/>
      <c r="I34" s="8218"/>
      <c r="J34" s="8218"/>
      <c r="K34" s="8218"/>
      <c r="L34" s="8218"/>
      <c r="M34" s="8218"/>
      <c r="N34" s="8218"/>
      <c r="O34" s="8218"/>
      <c r="P34" s="8218"/>
      <c r="Q34" s="8218"/>
      <c r="R34" s="8218"/>
      <c r="S34" s="8218"/>
      <c r="T34" s="8218"/>
      <c r="U34" s="8219"/>
      <c r="V34" s="8220" t="s">
        <v>3816</v>
      </c>
      <c r="W34" s="8221"/>
      <c r="X34" s="8224" t="s">
        <v>3817</v>
      </c>
      <c r="Y34" s="8201"/>
      <c r="Z34" s="8226" t="s">
        <v>3818</v>
      </c>
      <c r="AA34" s="8227"/>
      <c r="AB34" s="8227"/>
      <c r="AC34" s="8227"/>
      <c r="AD34" s="8227"/>
      <c r="AE34" s="8227"/>
      <c r="AF34" s="8227"/>
      <c r="AG34" s="8227"/>
      <c r="AH34" s="8227"/>
      <c r="AI34" s="8228"/>
      <c r="AJ34" s="8229" t="s">
        <v>3819</v>
      </c>
      <c r="AK34" s="8230"/>
      <c r="AL34" s="8201"/>
      <c r="AM34" s="8201" t="s">
        <v>3820</v>
      </c>
      <c r="AN34" s="8201" t="s">
        <v>3821</v>
      </c>
      <c r="AO34" s="8203" t="s">
        <v>13</v>
      </c>
      <c r="AP34" s="8201" t="s">
        <v>14</v>
      </c>
      <c r="AQ34" s="8201" t="s">
        <v>3822</v>
      </c>
      <c r="AR34" s="639"/>
      <c r="AS34" s="639"/>
      <c r="AT34" s="639"/>
      <c r="AU34" s="639"/>
      <c r="AV34" s="639"/>
      <c r="AW34" s="639"/>
      <c r="AX34" s="639"/>
      <c r="AY34" s="639"/>
      <c r="AZ34" s="639"/>
      <c r="BA34" s="639"/>
      <c r="BB34" s="639"/>
      <c r="BC34" s="639"/>
      <c r="BD34" s="638"/>
      <c r="BE34" s="638"/>
      <c r="BF34" s="638"/>
      <c r="BG34" s="638"/>
      <c r="BH34" s="638"/>
      <c r="BI34" s="638"/>
      <c r="BJ34" s="638"/>
      <c r="BK34" s="638"/>
      <c r="BL34" s="638"/>
      <c r="BM34" s="638"/>
      <c r="BN34" s="638"/>
      <c r="BO34" s="639"/>
      <c r="BP34" s="639"/>
      <c r="BQ34" s="639"/>
      <c r="BR34" s="639"/>
      <c r="BS34" s="639"/>
      <c r="BT34" s="639"/>
      <c r="BU34" s="639"/>
      <c r="BV34" s="639"/>
      <c r="BW34" s="639"/>
      <c r="BX34" s="639"/>
      <c r="BY34" s="639"/>
      <c r="BZ34" s="639"/>
      <c r="CA34" s="639"/>
      <c r="CB34" s="8194"/>
      <c r="CC34" s="8212"/>
      <c r="CD34" s="8212"/>
      <c r="CE34" s="8212"/>
      <c r="CF34" s="8212"/>
      <c r="CG34" s="639"/>
      <c r="CH34" s="639"/>
      <c r="CI34" s="639"/>
      <c r="CJ34" s="639"/>
      <c r="CK34" s="639"/>
      <c r="CL34" s="8194"/>
      <c r="CM34" s="8212"/>
      <c r="CN34" s="8212"/>
      <c r="CO34" s="8212"/>
      <c r="CP34" s="8212"/>
      <c r="CQ34" s="639"/>
      <c r="CR34" s="639"/>
      <c r="CS34" s="639"/>
      <c r="CT34" s="639"/>
      <c r="CU34" s="639"/>
      <c r="CV34" s="639"/>
      <c r="CW34" s="639"/>
      <c r="CX34" s="639"/>
      <c r="CY34" s="639"/>
      <c r="CZ34" s="639"/>
      <c r="DA34" s="639"/>
      <c r="DB34" s="639"/>
    </row>
    <row r="35" spans="1:106" ht="48" customHeight="1" x14ac:dyDescent="0.25">
      <c r="A35" s="8213"/>
      <c r="B35" s="8215"/>
      <c r="C35" s="8250" t="s">
        <v>3261</v>
      </c>
      <c r="D35" s="8250"/>
      <c r="E35" s="8250"/>
      <c r="F35" s="8250"/>
      <c r="G35" s="8250"/>
      <c r="H35" s="8250"/>
      <c r="I35" s="8250"/>
      <c r="J35" s="8250"/>
      <c r="K35" s="8250"/>
      <c r="L35" s="8250"/>
      <c r="M35" s="8250"/>
      <c r="N35" s="8250"/>
      <c r="O35" s="8250"/>
      <c r="P35" s="8250"/>
      <c r="Q35" s="8250"/>
      <c r="R35" s="8250"/>
      <c r="S35" s="8250"/>
      <c r="T35" s="8251" t="s">
        <v>7</v>
      </c>
      <c r="U35" s="8252"/>
      <c r="V35" s="8222"/>
      <c r="W35" s="8223"/>
      <c r="X35" s="8225"/>
      <c r="Y35" s="8202"/>
      <c r="Z35" s="8073" t="s">
        <v>1949</v>
      </c>
      <c r="AA35" s="8074"/>
      <c r="AB35" s="8074"/>
      <c r="AC35" s="8074"/>
      <c r="AD35" s="8075"/>
      <c r="AE35" s="8073" t="s">
        <v>1950</v>
      </c>
      <c r="AF35" s="8074"/>
      <c r="AG35" s="8074"/>
      <c r="AH35" s="8074"/>
      <c r="AI35" s="8075"/>
      <c r="AJ35" s="8231"/>
      <c r="AK35" s="8232"/>
      <c r="AL35" s="7037"/>
      <c r="AM35" s="7037"/>
      <c r="AN35" s="7037"/>
      <c r="AO35" s="7067"/>
      <c r="AP35" s="7037"/>
      <c r="AQ35" s="7037"/>
      <c r="AR35" s="638"/>
      <c r="AS35" s="639"/>
      <c r="AT35" s="639"/>
      <c r="AU35" s="639"/>
      <c r="AV35" s="639"/>
      <c r="AW35" s="639"/>
      <c r="AX35" s="639"/>
      <c r="AY35" s="639"/>
      <c r="AZ35" s="639"/>
      <c r="BA35" s="639"/>
      <c r="BB35" s="639"/>
      <c r="BC35" s="639"/>
      <c r="BD35" s="638"/>
      <c r="BE35" s="638"/>
      <c r="BF35" s="638"/>
      <c r="BG35" s="638"/>
      <c r="BH35" s="638"/>
      <c r="BI35" s="638"/>
      <c r="BJ35" s="638"/>
      <c r="BK35" s="638"/>
      <c r="BL35" s="638"/>
      <c r="BM35" s="638"/>
      <c r="BN35" s="638"/>
      <c r="BO35" s="639"/>
      <c r="BP35" s="639"/>
      <c r="BQ35" s="639"/>
      <c r="BR35" s="639"/>
      <c r="BS35" s="639"/>
      <c r="BT35" s="639"/>
      <c r="BU35" s="639"/>
      <c r="BV35" s="639"/>
      <c r="BW35" s="639"/>
      <c r="BX35" s="639"/>
      <c r="BY35" s="639"/>
      <c r="BZ35" s="639"/>
      <c r="CA35" s="639"/>
      <c r="CB35" s="8194"/>
      <c r="CC35" s="8212"/>
      <c r="CD35" s="8212"/>
      <c r="CE35" s="8212"/>
      <c r="CF35" s="8212"/>
      <c r="CG35" s="8194"/>
      <c r="CH35" s="8194"/>
      <c r="CI35" s="639"/>
      <c r="CJ35" s="639"/>
      <c r="CK35" s="639"/>
      <c r="CL35" s="8194"/>
      <c r="CM35" s="8212"/>
      <c r="CN35" s="8212"/>
      <c r="CO35" s="8212"/>
      <c r="CP35" s="8212"/>
      <c r="CQ35" s="8194"/>
      <c r="CR35" s="8194"/>
      <c r="CS35" s="639"/>
      <c r="CT35" s="639"/>
      <c r="CU35" s="639"/>
      <c r="CV35" s="639"/>
      <c r="CW35" s="639"/>
      <c r="CX35" s="639"/>
      <c r="CY35" s="639"/>
      <c r="CZ35" s="639"/>
      <c r="DA35" s="639"/>
      <c r="DB35" s="639"/>
    </row>
    <row r="36" spans="1:106" ht="90" customHeight="1" x14ac:dyDescent="0.25">
      <c r="A36" s="8213"/>
      <c r="B36" s="8216"/>
      <c r="C36" s="5676" t="s">
        <v>965</v>
      </c>
      <c r="D36" s="4802" t="s">
        <v>597</v>
      </c>
      <c r="E36" s="4802" t="s">
        <v>598</v>
      </c>
      <c r="F36" s="4802" t="s">
        <v>70</v>
      </c>
      <c r="G36" s="4802" t="s">
        <v>71</v>
      </c>
      <c r="H36" s="4802" t="s">
        <v>72</v>
      </c>
      <c r="I36" s="4802" t="s">
        <v>73</v>
      </c>
      <c r="J36" s="4802" t="s">
        <v>74</v>
      </c>
      <c r="K36" s="4802" t="s">
        <v>75</v>
      </c>
      <c r="L36" s="4802" t="s">
        <v>76</v>
      </c>
      <c r="M36" s="4802" t="s">
        <v>77</v>
      </c>
      <c r="N36" s="4802" t="s">
        <v>78</v>
      </c>
      <c r="O36" s="4802" t="s">
        <v>79</v>
      </c>
      <c r="P36" s="4802" t="s">
        <v>80</v>
      </c>
      <c r="Q36" s="4802" t="s">
        <v>81</v>
      </c>
      <c r="R36" s="4802" t="s">
        <v>82</v>
      </c>
      <c r="S36" s="5677" t="s">
        <v>83</v>
      </c>
      <c r="T36" s="5678" t="s">
        <v>53</v>
      </c>
      <c r="U36" s="5679" t="s">
        <v>54</v>
      </c>
      <c r="V36" s="5546" t="s">
        <v>2035</v>
      </c>
      <c r="W36" s="5680" t="s">
        <v>2036</v>
      </c>
      <c r="X36" s="5676" t="s">
        <v>1955</v>
      </c>
      <c r="Y36" s="5677" t="s">
        <v>1956</v>
      </c>
      <c r="Z36" s="5681" t="s">
        <v>49</v>
      </c>
      <c r="AA36" s="5682" t="s">
        <v>1952</v>
      </c>
      <c r="AB36" s="5683" t="s">
        <v>3823</v>
      </c>
      <c r="AC36" s="5684" t="s">
        <v>2033</v>
      </c>
      <c r="AD36" s="5685" t="s">
        <v>3824</v>
      </c>
      <c r="AE36" s="5686" t="s">
        <v>425</v>
      </c>
      <c r="AF36" s="5682" t="s">
        <v>1952</v>
      </c>
      <c r="AG36" s="5683" t="s">
        <v>3823</v>
      </c>
      <c r="AH36" s="5684" t="s">
        <v>2033</v>
      </c>
      <c r="AI36" s="5685" t="s">
        <v>3824</v>
      </c>
      <c r="AJ36" s="5687" t="s">
        <v>3825</v>
      </c>
      <c r="AK36" s="5545" t="s">
        <v>3826</v>
      </c>
      <c r="AL36" s="5545" t="s">
        <v>3827</v>
      </c>
      <c r="AM36" s="8202"/>
      <c r="AN36" s="8202"/>
      <c r="AO36" s="7613"/>
      <c r="AP36" s="8202"/>
      <c r="AQ36" s="8202"/>
      <c r="AR36" s="638"/>
      <c r="AS36" s="639"/>
      <c r="AT36" s="639"/>
      <c r="AU36" s="639"/>
      <c r="AV36" s="639"/>
      <c r="AW36" s="639"/>
      <c r="AX36" s="639"/>
      <c r="AY36" s="639"/>
      <c r="AZ36" s="639"/>
      <c r="BA36" s="639"/>
      <c r="BB36" s="639"/>
      <c r="BC36" s="639"/>
      <c r="BD36" s="638"/>
      <c r="BE36" s="638"/>
      <c r="BF36" s="638"/>
      <c r="BG36" s="638"/>
      <c r="BH36" s="638"/>
      <c r="BI36" s="638"/>
      <c r="BJ36" s="638"/>
      <c r="BK36" s="638"/>
      <c r="BL36" s="638"/>
      <c r="BM36" s="638"/>
      <c r="BN36" s="638"/>
      <c r="BO36" s="639"/>
      <c r="BP36" s="639"/>
      <c r="BQ36" s="639"/>
      <c r="BR36" s="639"/>
      <c r="BS36" s="639"/>
      <c r="BT36" s="639"/>
      <c r="BU36" s="639"/>
      <c r="BV36" s="639"/>
      <c r="BW36" s="639"/>
      <c r="BX36" s="639"/>
      <c r="BY36" s="639"/>
      <c r="BZ36" s="639"/>
      <c r="CA36" s="639"/>
      <c r="CB36" s="8194"/>
      <c r="CC36" s="651"/>
      <c r="CD36" s="651"/>
      <c r="CE36" s="651"/>
      <c r="CF36" s="651"/>
      <c r="CG36" s="8194"/>
      <c r="CH36" s="8194"/>
      <c r="CI36" s="639"/>
      <c r="CJ36" s="639"/>
      <c r="CK36" s="639"/>
      <c r="CL36" s="8194"/>
      <c r="CM36" s="651"/>
      <c r="CN36" s="651"/>
      <c r="CO36" s="651"/>
      <c r="CP36" s="651"/>
      <c r="CQ36" s="8194"/>
      <c r="CR36" s="8194"/>
      <c r="CS36" s="639"/>
      <c r="CT36" s="639"/>
      <c r="CU36" s="639"/>
      <c r="CV36" s="639"/>
      <c r="CW36" s="639"/>
      <c r="CX36" s="639"/>
      <c r="CY36" s="639"/>
      <c r="CZ36" s="639"/>
      <c r="DA36" s="639"/>
      <c r="DB36" s="639"/>
    </row>
    <row r="37" spans="1:106" ht="15.6" customHeight="1" x14ac:dyDescent="0.25">
      <c r="A37" s="652" t="s">
        <v>1957</v>
      </c>
      <c r="B37" s="1189"/>
      <c r="C37" s="4627"/>
      <c r="D37" s="2016"/>
      <c r="E37" s="2016"/>
      <c r="F37" s="2016"/>
      <c r="G37" s="5688"/>
      <c r="H37" s="5688"/>
      <c r="I37" s="5688"/>
      <c r="J37" s="5688"/>
      <c r="K37" s="5688"/>
      <c r="L37" s="5688"/>
      <c r="M37" s="5688"/>
      <c r="N37" s="5688"/>
      <c r="O37" s="5688"/>
      <c r="P37" s="5688"/>
      <c r="Q37" s="5688"/>
      <c r="R37" s="5688"/>
      <c r="S37" s="5689"/>
      <c r="T37" s="4627"/>
      <c r="U37" s="4631"/>
      <c r="V37" s="4627"/>
      <c r="W37" s="4631"/>
      <c r="X37" s="4627"/>
      <c r="Y37" s="4631"/>
      <c r="Z37" s="5690"/>
      <c r="AA37" s="4627"/>
      <c r="AB37" s="2016"/>
      <c r="AC37" s="2016"/>
      <c r="AD37" s="4631"/>
      <c r="AE37" s="5690"/>
      <c r="AF37" s="4627"/>
      <c r="AG37" s="2016"/>
      <c r="AH37" s="2016"/>
      <c r="AI37" s="4633"/>
      <c r="AJ37" s="5691"/>
      <c r="AK37" s="5691"/>
      <c r="AL37" s="5691"/>
      <c r="AM37" s="5692"/>
      <c r="AN37" s="5691"/>
      <c r="AO37" s="5691"/>
      <c r="AP37" s="5691"/>
      <c r="AQ37" s="5691"/>
      <c r="AR37" s="638" t="str">
        <f>CB37&amp;CC37&amp;CD37&amp;CE37&amp;CF37&amp;CG37&amp;CH37</f>
        <v/>
      </c>
      <c r="AS37" s="639"/>
      <c r="AT37" s="639"/>
      <c r="AU37" s="639"/>
      <c r="AV37" s="639"/>
      <c r="AW37" s="639"/>
      <c r="AX37" s="639"/>
      <c r="AY37" s="639"/>
      <c r="AZ37" s="639"/>
      <c r="BA37" s="639"/>
      <c r="BB37" s="639"/>
      <c r="BC37" s="639"/>
      <c r="BD37" s="638"/>
      <c r="BE37" s="638"/>
      <c r="BF37" s="638"/>
      <c r="BG37" s="638"/>
      <c r="BH37" s="638"/>
      <c r="BI37" s="638"/>
      <c r="BJ37" s="638"/>
      <c r="BK37" s="638"/>
      <c r="BL37" s="638"/>
      <c r="BM37" s="638"/>
      <c r="BN37" s="638"/>
      <c r="BO37" s="639"/>
      <c r="BP37" s="639"/>
      <c r="BQ37" s="639"/>
      <c r="BR37" s="639"/>
      <c r="BS37" s="639"/>
      <c r="BT37" s="639"/>
      <c r="BU37" s="639"/>
      <c r="BV37" s="639"/>
      <c r="BW37" s="639"/>
      <c r="BX37" s="639"/>
      <c r="BY37" s="639"/>
      <c r="BZ37" s="639"/>
      <c r="CA37" s="639"/>
      <c r="CB37" s="639" t="str">
        <f t="shared" ref="CB37:CB96" si="3">IF(CL37=1," *Atenciones según sexo deben ser iguales  al total de Atenciones. ","")</f>
        <v/>
      </c>
      <c r="CC37" s="639" t="str">
        <f t="shared" ref="CC37:CC96" si="4">IF(CM37=1,"* El total de atenciones remotas de consultas nuevas según origen de menores de 15 años NO DEBE superar el total de atenciones del grupo indicado. ","")</f>
        <v/>
      </c>
      <c r="CD37" s="639" t="str">
        <f t="shared" ref="CD37:CD96" si="5">IF(CN37=1,"* El total de atenciones remotas de consultas nuevas según origen de pacientes de 15 y más años NO DEBE superar el total de atenciones del grupo indicado. ","")</f>
        <v/>
      </c>
      <c r="CE37" s="639" t="str">
        <f t="shared" ref="CE37:CE96" si="6">IF(CO37=1,"* El total de altas de consultas nuevas según origen de menores de 15 años NO DEBE superar el total de atenciones del grupo indicado. ","")</f>
        <v/>
      </c>
      <c r="CF37" s="639" t="str">
        <f t="shared" ref="CF37:CF96" si="7">IF(CP37=1,"* El total de altas de consultas nuevas según origen de pacientes de 15 y más años NO DEBE superar el total de atenciones del grupo indicado. ","")</f>
        <v/>
      </c>
      <c r="CG37" s="639" t="str">
        <f t="shared" ref="CG37:CG96" si="8">IF(CQ37=1," *Las Atenciones de Pueblos Originarios no pueden superar el total de Atenciones.","")</f>
        <v/>
      </c>
      <c r="CH37" s="639" t="str">
        <f t="shared" ref="CH37:CH96" si="9">IF(CR37=1," *Las Atenciones de Migrantes no pueden superar el total de Atenciones.","")</f>
        <v/>
      </c>
      <c r="CI37" s="639"/>
      <c r="CJ37" s="639"/>
      <c r="CK37" s="639"/>
      <c r="CL37" s="639">
        <f t="shared" ref="CL37:CL96" si="10">IF(T37+U37&lt;&gt;B37,1,0)</f>
        <v>0</v>
      </c>
      <c r="CM37" s="639">
        <f t="shared" ref="CM37:CM96" si="11">IF(Z37&gt;SUM($C37:$E37),1,0)</f>
        <v>0</v>
      </c>
      <c r="CN37" s="639">
        <f t="shared" ref="CN37:CN96" si="12">IF(AE37&gt;SUM($F37:$S37),1,0)</f>
        <v>0</v>
      </c>
      <c r="CO37" s="639">
        <f t="shared" ref="CO37:CO96" si="13">IF(X37&gt;SUM($C37:$E37),1,0)</f>
        <v>0</v>
      </c>
      <c r="CP37" s="639">
        <f t="shared" ref="CP37:CP96" si="14">IF(Y37&gt;SUM($F37:$S37),1,0)</f>
        <v>0</v>
      </c>
      <c r="CQ37" s="639">
        <f t="shared" ref="CQ37:CR68" si="15">IF($B37&lt;AO37,1,0)</f>
        <v>0</v>
      </c>
      <c r="CR37" s="639">
        <f t="shared" si="15"/>
        <v>0</v>
      </c>
      <c r="CS37" s="639"/>
      <c r="CT37" s="639"/>
      <c r="CU37" s="639"/>
      <c r="CV37" s="639"/>
      <c r="CW37" s="639"/>
      <c r="CX37" s="639"/>
      <c r="CY37" s="639"/>
      <c r="CZ37" s="639"/>
      <c r="DA37" s="639"/>
      <c r="DB37" s="639"/>
    </row>
    <row r="38" spans="1:106" ht="15.6" customHeight="1" x14ac:dyDescent="0.25">
      <c r="A38" s="5693" t="s">
        <v>1958</v>
      </c>
      <c r="B38" s="1189"/>
      <c r="C38" s="5694"/>
      <c r="D38" s="5695"/>
      <c r="E38" s="5695"/>
      <c r="F38" s="5695"/>
      <c r="G38" s="5695"/>
      <c r="H38" s="5695"/>
      <c r="I38" s="5695"/>
      <c r="J38" s="5695"/>
      <c r="K38" s="5695"/>
      <c r="L38" s="5695"/>
      <c r="M38" s="5695"/>
      <c r="N38" s="5695"/>
      <c r="O38" s="5695"/>
      <c r="P38" s="5695"/>
      <c r="Q38" s="5695"/>
      <c r="R38" s="5695"/>
      <c r="S38" s="5696"/>
      <c r="T38" s="44"/>
      <c r="U38" s="47"/>
      <c r="V38" s="44"/>
      <c r="W38" s="47"/>
      <c r="X38" s="44"/>
      <c r="Y38" s="47"/>
      <c r="Z38" s="5690"/>
      <c r="AA38" s="44"/>
      <c r="AB38" s="108"/>
      <c r="AC38" s="108"/>
      <c r="AD38" s="47"/>
      <c r="AE38" s="5690"/>
      <c r="AF38" s="44"/>
      <c r="AG38" s="108"/>
      <c r="AH38" s="108"/>
      <c r="AI38" s="49"/>
      <c r="AJ38" s="5691"/>
      <c r="AK38" s="5691"/>
      <c r="AL38" s="5691"/>
      <c r="AM38" s="5691"/>
      <c r="AN38" s="5691"/>
      <c r="AO38" s="5691"/>
      <c r="AP38" s="5691"/>
      <c r="AQ38" s="5691"/>
      <c r="AR38" s="638" t="str">
        <f t="shared" ref="AR38:AR96" si="16">CB38&amp;CC38&amp;CD38&amp;CE38&amp;CF38&amp;CG38&amp;CH38</f>
        <v/>
      </c>
      <c r="AS38" s="639"/>
      <c r="AT38" s="639"/>
      <c r="AU38" s="639"/>
      <c r="AV38" s="639"/>
      <c r="AW38" s="639"/>
      <c r="AX38" s="639"/>
      <c r="AY38" s="639"/>
      <c r="AZ38" s="639"/>
      <c r="BA38" s="639"/>
      <c r="BB38" s="639"/>
      <c r="BC38" s="639"/>
      <c r="BD38" s="638"/>
      <c r="BE38" s="638"/>
      <c r="BF38" s="638"/>
      <c r="BG38" s="638"/>
      <c r="BH38" s="638"/>
      <c r="BI38" s="638"/>
      <c r="BJ38" s="638"/>
      <c r="BK38" s="638"/>
      <c r="BL38" s="638"/>
      <c r="BM38" s="638"/>
      <c r="BN38" s="638"/>
      <c r="BO38" s="639"/>
      <c r="BP38" s="639"/>
      <c r="BQ38" s="639"/>
      <c r="BR38" s="639"/>
      <c r="BS38" s="639"/>
      <c r="BT38" s="639"/>
      <c r="BU38" s="639"/>
      <c r="BV38" s="639"/>
      <c r="BW38" s="639"/>
      <c r="BX38" s="639"/>
      <c r="BY38" s="639"/>
      <c r="BZ38" s="639"/>
      <c r="CA38" s="639"/>
      <c r="CB38" s="639" t="str">
        <f t="shared" si="3"/>
        <v/>
      </c>
      <c r="CC38" s="639" t="str">
        <f t="shared" si="4"/>
        <v/>
      </c>
      <c r="CD38" s="639" t="str">
        <f t="shared" si="5"/>
        <v/>
      </c>
      <c r="CE38" s="639" t="str">
        <f t="shared" si="6"/>
        <v/>
      </c>
      <c r="CF38" s="639" t="str">
        <f t="shared" si="7"/>
        <v/>
      </c>
      <c r="CG38" s="639" t="str">
        <f t="shared" si="8"/>
        <v/>
      </c>
      <c r="CH38" s="639" t="str">
        <f t="shared" si="9"/>
        <v/>
      </c>
      <c r="CI38" s="639"/>
      <c r="CJ38" s="639"/>
      <c r="CK38" s="639"/>
      <c r="CL38" s="639">
        <f t="shared" si="10"/>
        <v>0</v>
      </c>
      <c r="CM38" s="639">
        <f t="shared" si="11"/>
        <v>0</v>
      </c>
      <c r="CN38" s="639">
        <f t="shared" si="12"/>
        <v>0</v>
      </c>
      <c r="CO38" s="639">
        <f t="shared" si="13"/>
        <v>0</v>
      </c>
      <c r="CP38" s="639">
        <f t="shared" si="14"/>
        <v>0</v>
      </c>
      <c r="CQ38" s="639">
        <f t="shared" si="15"/>
        <v>0</v>
      </c>
      <c r="CR38" s="639">
        <f t="shared" si="15"/>
        <v>0</v>
      </c>
      <c r="CS38" s="639"/>
      <c r="CT38" s="639"/>
      <c r="CU38" s="639"/>
      <c r="CV38" s="639"/>
      <c r="CW38" s="639"/>
      <c r="CX38" s="639"/>
      <c r="CY38" s="639"/>
      <c r="CZ38" s="639"/>
      <c r="DA38" s="639"/>
      <c r="DB38" s="639"/>
    </row>
    <row r="39" spans="1:106" ht="15.6" customHeight="1" x14ac:dyDescent="0.25">
      <c r="A39" s="5693" t="s">
        <v>1959</v>
      </c>
      <c r="B39" s="1189"/>
      <c r="C39" s="5694"/>
      <c r="D39" s="5697"/>
      <c r="E39" s="5697"/>
      <c r="F39" s="5697"/>
      <c r="G39" s="5697"/>
      <c r="H39" s="5697"/>
      <c r="I39" s="5697"/>
      <c r="J39" s="5697"/>
      <c r="K39" s="5697"/>
      <c r="L39" s="5697"/>
      <c r="M39" s="5697"/>
      <c r="N39" s="5697"/>
      <c r="O39" s="5697"/>
      <c r="P39" s="5697"/>
      <c r="Q39" s="5697"/>
      <c r="R39" s="5697"/>
      <c r="S39" s="5698"/>
      <c r="T39" s="44"/>
      <c r="U39" s="47"/>
      <c r="V39" s="44"/>
      <c r="W39" s="47"/>
      <c r="X39" s="44"/>
      <c r="Y39" s="47"/>
      <c r="Z39" s="5690"/>
      <c r="AA39" s="44"/>
      <c r="AB39" s="108"/>
      <c r="AC39" s="108"/>
      <c r="AD39" s="47"/>
      <c r="AE39" s="5690"/>
      <c r="AF39" s="44"/>
      <c r="AG39" s="108"/>
      <c r="AH39" s="108"/>
      <c r="AI39" s="49"/>
      <c r="AJ39" s="5691"/>
      <c r="AK39" s="5691"/>
      <c r="AL39" s="5691"/>
      <c r="AM39" s="5691"/>
      <c r="AN39" s="5691"/>
      <c r="AO39" s="5691"/>
      <c r="AP39" s="5691"/>
      <c r="AQ39" s="5691"/>
      <c r="AR39" s="638" t="str">
        <f t="shared" si="16"/>
        <v/>
      </c>
      <c r="AS39" s="639"/>
      <c r="AT39" s="639"/>
      <c r="AU39" s="639"/>
      <c r="AV39" s="639"/>
      <c r="AW39" s="639"/>
      <c r="AX39" s="639"/>
      <c r="AY39" s="639"/>
      <c r="AZ39" s="639"/>
      <c r="BA39" s="639"/>
      <c r="BB39" s="639"/>
      <c r="BC39" s="639"/>
      <c r="BD39" s="638"/>
      <c r="BE39" s="638"/>
      <c r="BF39" s="638"/>
      <c r="BG39" s="638"/>
      <c r="BH39" s="638"/>
      <c r="BI39" s="638"/>
      <c r="BJ39" s="638"/>
      <c r="BK39" s="638"/>
      <c r="BL39" s="638"/>
      <c r="BM39" s="638"/>
      <c r="BN39" s="638"/>
      <c r="BO39" s="639"/>
      <c r="BP39" s="639"/>
      <c r="BQ39" s="639"/>
      <c r="BR39" s="639"/>
      <c r="BS39" s="639"/>
      <c r="BT39" s="639"/>
      <c r="BU39" s="639"/>
      <c r="BV39" s="639"/>
      <c r="BW39" s="639"/>
      <c r="BX39" s="639"/>
      <c r="BY39" s="639"/>
      <c r="BZ39" s="639"/>
      <c r="CA39" s="639"/>
      <c r="CB39" s="639" t="str">
        <f t="shared" si="3"/>
        <v/>
      </c>
      <c r="CC39" s="639" t="str">
        <f t="shared" si="4"/>
        <v/>
      </c>
      <c r="CD39" s="639" t="str">
        <f t="shared" si="5"/>
        <v/>
      </c>
      <c r="CE39" s="639" t="str">
        <f t="shared" si="6"/>
        <v/>
      </c>
      <c r="CF39" s="639" t="str">
        <f>IF(CP39=1,"* El total de altas de consultas nuevas según origen de pacientes de 15 y más años NO DEBE superar el total de atenciones del grupo indicado. ","")</f>
        <v/>
      </c>
      <c r="CG39" s="639" t="str">
        <f t="shared" si="8"/>
        <v/>
      </c>
      <c r="CH39" s="639" t="str">
        <f t="shared" si="9"/>
        <v/>
      </c>
      <c r="CI39" s="639"/>
      <c r="CJ39" s="639"/>
      <c r="CK39" s="639"/>
      <c r="CL39" s="639">
        <f t="shared" si="10"/>
        <v>0</v>
      </c>
      <c r="CM39" s="639">
        <f t="shared" si="11"/>
        <v>0</v>
      </c>
      <c r="CN39" s="639">
        <f t="shared" si="12"/>
        <v>0</v>
      </c>
      <c r="CO39" s="639">
        <f t="shared" si="13"/>
        <v>0</v>
      </c>
      <c r="CP39" s="639">
        <f>IF(Y39&gt;SUM($C39),1,0)</f>
        <v>0</v>
      </c>
      <c r="CQ39" s="639">
        <f t="shared" si="15"/>
        <v>0</v>
      </c>
      <c r="CR39" s="639">
        <f t="shared" si="15"/>
        <v>0</v>
      </c>
      <c r="CS39" s="639"/>
      <c r="CT39" s="639"/>
      <c r="CU39" s="639"/>
      <c r="CV39" s="639"/>
      <c r="CW39" s="639"/>
      <c r="CX39" s="639"/>
      <c r="CY39" s="639"/>
      <c r="CZ39" s="639"/>
      <c r="DA39" s="639"/>
      <c r="DB39" s="639"/>
    </row>
    <row r="40" spans="1:106" ht="15.6" customHeight="1" x14ac:dyDescent="0.25">
      <c r="A40" s="5693" t="s">
        <v>1960</v>
      </c>
      <c r="B40" s="1189"/>
      <c r="C40" s="5694"/>
      <c r="D40" s="5695"/>
      <c r="E40" s="5695"/>
      <c r="F40" s="5695"/>
      <c r="G40" s="5695"/>
      <c r="H40" s="5695"/>
      <c r="I40" s="5695"/>
      <c r="J40" s="5695"/>
      <c r="K40" s="5695"/>
      <c r="L40" s="5695"/>
      <c r="M40" s="5695"/>
      <c r="N40" s="5695"/>
      <c r="O40" s="5695"/>
      <c r="P40" s="5695"/>
      <c r="Q40" s="5695"/>
      <c r="R40" s="5695"/>
      <c r="S40" s="5696"/>
      <c r="T40" s="44"/>
      <c r="U40" s="47"/>
      <c r="V40" s="44"/>
      <c r="W40" s="47"/>
      <c r="X40" s="44"/>
      <c r="Y40" s="47"/>
      <c r="Z40" s="5690"/>
      <c r="AA40" s="44"/>
      <c r="AB40" s="108"/>
      <c r="AC40" s="108"/>
      <c r="AD40" s="47"/>
      <c r="AE40" s="5690"/>
      <c r="AF40" s="44"/>
      <c r="AG40" s="108"/>
      <c r="AH40" s="108"/>
      <c r="AI40" s="49"/>
      <c r="AJ40" s="5691"/>
      <c r="AK40" s="5691"/>
      <c r="AL40" s="5691"/>
      <c r="AM40" s="5691"/>
      <c r="AN40" s="5691"/>
      <c r="AO40" s="5691"/>
      <c r="AP40" s="5691"/>
      <c r="AQ40" s="5691"/>
      <c r="AR40" s="638" t="str">
        <f t="shared" si="16"/>
        <v/>
      </c>
      <c r="AS40" s="639"/>
      <c r="AT40" s="639"/>
      <c r="AU40" s="639"/>
      <c r="AV40" s="639"/>
      <c r="AW40" s="639"/>
      <c r="AX40" s="639"/>
      <c r="AY40" s="639"/>
      <c r="AZ40" s="639"/>
      <c r="BA40" s="639"/>
      <c r="BB40" s="639"/>
      <c r="BC40" s="639"/>
      <c r="BD40" s="638"/>
      <c r="BE40" s="638"/>
      <c r="BF40" s="638"/>
      <c r="BG40" s="638"/>
      <c r="BH40" s="638"/>
      <c r="BI40" s="638"/>
      <c r="BJ40" s="638"/>
      <c r="BK40" s="638"/>
      <c r="BL40" s="638"/>
      <c r="BM40" s="638"/>
      <c r="BN40" s="638"/>
      <c r="BO40" s="639"/>
      <c r="BP40" s="639"/>
      <c r="BQ40" s="639"/>
      <c r="BR40" s="639"/>
      <c r="BS40" s="639"/>
      <c r="BT40" s="639"/>
      <c r="BU40" s="639"/>
      <c r="BV40" s="639"/>
      <c r="BW40" s="639"/>
      <c r="BX40" s="639"/>
      <c r="BY40" s="639"/>
      <c r="BZ40" s="639"/>
      <c r="CA40" s="639"/>
      <c r="CB40" s="639" t="str">
        <f t="shared" si="3"/>
        <v/>
      </c>
      <c r="CC40" s="639" t="str">
        <f t="shared" si="4"/>
        <v/>
      </c>
      <c r="CD40" s="639" t="str">
        <f t="shared" si="5"/>
        <v/>
      </c>
      <c r="CE40" s="639" t="str">
        <f t="shared" si="6"/>
        <v/>
      </c>
      <c r="CF40" s="639" t="str">
        <f t="shared" si="7"/>
        <v/>
      </c>
      <c r="CG40" s="639" t="str">
        <f t="shared" si="8"/>
        <v/>
      </c>
      <c r="CH40" s="639" t="str">
        <f t="shared" si="9"/>
        <v/>
      </c>
      <c r="CI40" s="639"/>
      <c r="CJ40" s="639"/>
      <c r="CK40" s="639"/>
      <c r="CL40" s="639">
        <f t="shared" si="10"/>
        <v>0</v>
      </c>
      <c r="CM40" s="639">
        <f t="shared" si="11"/>
        <v>0</v>
      </c>
      <c r="CN40" s="639">
        <f t="shared" si="12"/>
        <v>0</v>
      </c>
      <c r="CO40" s="639">
        <f t="shared" si="13"/>
        <v>0</v>
      </c>
      <c r="CP40" s="639">
        <f t="shared" si="14"/>
        <v>0</v>
      </c>
      <c r="CQ40" s="639">
        <f t="shared" si="15"/>
        <v>0</v>
      </c>
      <c r="CR40" s="639">
        <f t="shared" si="15"/>
        <v>0</v>
      </c>
      <c r="CS40" s="639"/>
      <c r="CT40" s="639"/>
      <c r="CU40" s="639"/>
      <c r="CV40" s="639"/>
      <c r="CW40" s="639"/>
      <c r="CX40" s="639"/>
      <c r="CY40" s="639"/>
      <c r="CZ40" s="639"/>
      <c r="DA40" s="639"/>
      <c r="DB40" s="639"/>
    </row>
    <row r="41" spans="1:106" ht="15.6" customHeight="1" x14ac:dyDescent="0.25">
      <c r="A41" s="5693" t="s">
        <v>1961</v>
      </c>
      <c r="B41" s="1189"/>
      <c r="C41" s="5694"/>
      <c r="D41" s="5695"/>
      <c r="E41" s="5695"/>
      <c r="F41" s="5695"/>
      <c r="G41" s="5695"/>
      <c r="H41" s="5695"/>
      <c r="I41" s="5695"/>
      <c r="J41" s="5695"/>
      <c r="K41" s="5695"/>
      <c r="L41" s="5695"/>
      <c r="M41" s="5695"/>
      <c r="N41" s="5695"/>
      <c r="O41" s="5695"/>
      <c r="P41" s="5695"/>
      <c r="Q41" s="5695"/>
      <c r="R41" s="5695"/>
      <c r="S41" s="5696"/>
      <c r="T41" s="44"/>
      <c r="U41" s="47"/>
      <c r="V41" s="44"/>
      <c r="W41" s="47"/>
      <c r="X41" s="44"/>
      <c r="Y41" s="47"/>
      <c r="Z41" s="5690"/>
      <c r="AA41" s="44"/>
      <c r="AB41" s="108"/>
      <c r="AC41" s="108"/>
      <c r="AD41" s="47"/>
      <c r="AE41" s="5690"/>
      <c r="AF41" s="44"/>
      <c r="AG41" s="108"/>
      <c r="AH41" s="108"/>
      <c r="AI41" s="49"/>
      <c r="AJ41" s="5691"/>
      <c r="AK41" s="5691"/>
      <c r="AL41" s="5691"/>
      <c r="AM41" s="5691"/>
      <c r="AN41" s="5691"/>
      <c r="AO41" s="5691"/>
      <c r="AP41" s="5691"/>
      <c r="AQ41" s="5691"/>
      <c r="AR41" s="638" t="str">
        <f t="shared" si="16"/>
        <v/>
      </c>
      <c r="AS41" s="639"/>
      <c r="AT41" s="639"/>
      <c r="AU41" s="639"/>
      <c r="AV41" s="639"/>
      <c r="AW41" s="639"/>
      <c r="AX41" s="639"/>
      <c r="AY41" s="639"/>
      <c r="AZ41" s="639"/>
      <c r="BA41" s="639"/>
      <c r="BB41" s="639"/>
      <c r="BC41" s="639"/>
      <c r="BD41" s="638"/>
      <c r="BE41" s="638"/>
      <c r="BF41" s="638"/>
      <c r="BG41" s="638"/>
      <c r="BH41" s="638"/>
      <c r="BI41" s="638"/>
      <c r="BJ41" s="638"/>
      <c r="BK41" s="638"/>
      <c r="BL41" s="638"/>
      <c r="BM41" s="638"/>
      <c r="BN41" s="638"/>
      <c r="BO41" s="639"/>
      <c r="BP41" s="639"/>
      <c r="BQ41" s="639"/>
      <c r="BR41" s="639"/>
      <c r="BS41" s="639"/>
      <c r="BT41" s="639"/>
      <c r="BU41" s="639"/>
      <c r="BV41" s="639"/>
      <c r="BW41" s="639"/>
      <c r="BX41" s="639"/>
      <c r="BY41" s="639"/>
      <c r="BZ41" s="639"/>
      <c r="CA41" s="639"/>
      <c r="CB41" s="639" t="str">
        <f t="shared" si="3"/>
        <v/>
      </c>
      <c r="CC41" s="639" t="str">
        <f t="shared" si="4"/>
        <v/>
      </c>
      <c r="CD41" s="639" t="str">
        <f t="shared" si="5"/>
        <v/>
      </c>
      <c r="CE41" s="639" t="str">
        <f t="shared" si="6"/>
        <v/>
      </c>
      <c r="CF41" s="639" t="str">
        <f t="shared" si="7"/>
        <v/>
      </c>
      <c r="CG41" s="639" t="str">
        <f t="shared" si="8"/>
        <v/>
      </c>
      <c r="CH41" s="639" t="str">
        <f t="shared" si="9"/>
        <v/>
      </c>
      <c r="CI41" s="639"/>
      <c r="CJ41" s="639"/>
      <c r="CK41" s="639"/>
      <c r="CL41" s="639">
        <f t="shared" si="10"/>
        <v>0</v>
      </c>
      <c r="CM41" s="639">
        <f t="shared" si="11"/>
        <v>0</v>
      </c>
      <c r="CN41" s="639">
        <f t="shared" si="12"/>
        <v>0</v>
      </c>
      <c r="CO41" s="639">
        <f t="shared" si="13"/>
        <v>0</v>
      </c>
      <c r="CP41" s="639">
        <f t="shared" si="14"/>
        <v>0</v>
      </c>
      <c r="CQ41" s="639">
        <f t="shared" si="15"/>
        <v>0</v>
      </c>
      <c r="CR41" s="639">
        <f t="shared" si="15"/>
        <v>0</v>
      </c>
      <c r="CS41" s="639"/>
      <c r="CT41" s="639"/>
      <c r="CU41" s="639"/>
      <c r="CV41" s="639"/>
      <c r="CW41" s="639"/>
      <c r="CX41" s="639"/>
      <c r="CY41" s="639"/>
      <c r="CZ41" s="639"/>
      <c r="DA41" s="639"/>
      <c r="DB41" s="639"/>
    </row>
    <row r="42" spans="1:106" ht="15.6" customHeight="1" x14ac:dyDescent="0.25">
      <c r="A42" s="5693" t="s">
        <v>1962</v>
      </c>
      <c r="B42" s="1189"/>
      <c r="C42" s="5694"/>
      <c r="D42" s="5695"/>
      <c r="E42" s="5695"/>
      <c r="F42" s="5695"/>
      <c r="G42" s="5695"/>
      <c r="H42" s="5695"/>
      <c r="I42" s="5695"/>
      <c r="J42" s="5695"/>
      <c r="K42" s="5695"/>
      <c r="L42" s="5695"/>
      <c r="M42" s="5695"/>
      <c r="N42" s="5695"/>
      <c r="O42" s="5695"/>
      <c r="P42" s="5695"/>
      <c r="Q42" s="5695"/>
      <c r="R42" s="5695"/>
      <c r="S42" s="5696"/>
      <c r="T42" s="44"/>
      <c r="U42" s="47"/>
      <c r="V42" s="44"/>
      <c r="W42" s="47"/>
      <c r="X42" s="44"/>
      <c r="Y42" s="47"/>
      <c r="Z42" s="5690"/>
      <c r="AA42" s="44"/>
      <c r="AB42" s="108"/>
      <c r="AC42" s="108"/>
      <c r="AD42" s="47"/>
      <c r="AE42" s="5690"/>
      <c r="AF42" s="44"/>
      <c r="AG42" s="108"/>
      <c r="AH42" s="108"/>
      <c r="AI42" s="49"/>
      <c r="AJ42" s="5691"/>
      <c r="AK42" s="5691"/>
      <c r="AL42" s="5691"/>
      <c r="AM42" s="5691"/>
      <c r="AN42" s="5691"/>
      <c r="AO42" s="5691"/>
      <c r="AP42" s="5691"/>
      <c r="AQ42" s="5691"/>
      <c r="AR42" s="638" t="str">
        <f t="shared" si="16"/>
        <v/>
      </c>
      <c r="AS42" s="639"/>
      <c r="AT42" s="639"/>
      <c r="AU42" s="639"/>
      <c r="AV42" s="639"/>
      <c r="AW42" s="639"/>
      <c r="AX42" s="639"/>
      <c r="AY42" s="639"/>
      <c r="AZ42" s="639"/>
      <c r="BA42" s="639"/>
      <c r="BB42" s="639"/>
      <c r="BC42" s="639"/>
      <c r="BD42" s="638"/>
      <c r="BE42" s="638"/>
      <c r="BF42" s="638"/>
      <c r="BG42" s="638"/>
      <c r="BH42" s="638"/>
      <c r="BI42" s="638"/>
      <c r="BJ42" s="638"/>
      <c r="BK42" s="638"/>
      <c r="BL42" s="638"/>
      <c r="BM42" s="638"/>
      <c r="BN42" s="638"/>
      <c r="BO42" s="639"/>
      <c r="BP42" s="639"/>
      <c r="BQ42" s="639"/>
      <c r="BR42" s="639"/>
      <c r="BS42" s="639"/>
      <c r="BT42" s="639"/>
      <c r="BU42" s="639"/>
      <c r="BV42" s="639"/>
      <c r="BW42" s="639"/>
      <c r="BX42" s="639"/>
      <c r="BY42" s="639"/>
      <c r="BZ42" s="639"/>
      <c r="CA42" s="639"/>
      <c r="CB42" s="639" t="str">
        <f t="shared" si="3"/>
        <v/>
      </c>
      <c r="CC42" s="639" t="str">
        <f t="shared" si="4"/>
        <v/>
      </c>
      <c r="CD42" s="639" t="str">
        <f t="shared" si="5"/>
        <v/>
      </c>
      <c r="CE42" s="639" t="str">
        <f t="shared" si="6"/>
        <v/>
      </c>
      <c r="CF42" s="639" t="str">
        <f t="shared" si="7"/>
        <v/>
      </c>
      <c r="CG42" s="639" t="str">
        <f t="shared" si="8"/>
        <v/>
      </c>
      <c r="CH42" s="639" t="str">
        <f t="shared" si="9"/>
        <v/>
      </c>
      <c r="CI42" s="639"/>
      <c r="CJ42" s="639"/>
      <c r="CK42" s="639"/>
      <c r="CL42" s="639">
        <f t="shared" si="10"/>
        <v>0</v>
      </c>
      <c r="CM42" s="639">
        <f t="shared" si="11"/>
        <v>0</v>
      </c>
      <c r="CN42" s="639">
        <f t="shared" si="12"/>
        <v>0</v>
      </c>
      <c r="CO42" s="639">
        <f t="shared" si="13"/>
        <v>0</v>
      </c>
      <c r="CP42" s="639">
        <f t="shared" si="14"/>
        <v>0</v>
      </c>
      <c r="CQ42" s="639">
        <f t="shared" si="15"/>
        <v>0</v>
      </c>
      <c r="CR42" s="639">
        <f t="shared" si="15"/>
        <v>0</v>
      </c>
      <c r="CS42" s="639"/>
      <c r="CT42" s="639"/>
      <c r="CU42" s="639"/>
      <c r="CV42" s="639"/>
      <c r="CW42" s="639"/>
      <c r="CX42" s="639"/>
      <c r="CY42" s="639"/>
      <c r="CZ42" s="639"/>
      <c r="DA42" s="639"/>
      <c r="DB42" s="639"/>
    </row>
    <row r="43" spans="1:106" ht="15.6" customHeight="1" x14ac:dyDescent="0.25">
      <c r="A43" s="5693" t="s">
        <v>1963</v>
      </c>
      <c r="B43" s="1189"/>
      <c r="C43" s="5694"/>
      <c r="D43" s="5695"/>
      <c r="E43" s="5695"/>
      <c r="F43" s="5695"/>
      <c r="G43" s="5695"/>
      <c r="H43" s="5695"/>
      <c r="I43" s="5695"/>
      <c r="J43" s="5695"/>
      <c r="K43" s="5695"/>
      <c r="L43" s="5695"/>
      <c r="M43" s="5695"/>
      <c r="N43" s="5695"/>
      <c r="O43" s="5695"/>
      <c r="P43" s="5695"/>
      <c r="Q43" s="5695"/>
      <c r="R43" s="5695"/>
      <c r="S43" s="5696"/>
      <c r="T43" s="44"/>
      <c r="U43" s="47"/>
      <c r="V43" s="44"/>
      <c r="W43" s="47"/>
      <c r="X43" s="44"/>
      <c r="Y43" s="47"/>
      <c r="Z43" s="5690"/>
      <c r="AA43" s="44"/>
      <c r="AB43" s="108"/>
      <c r="AC43" s="108"/>
      <c r="AD43" s="47"/>
      <c r="AE43" s="5690"/>
      <c r="AF43" s="44"/>
      <c r="AG43" s="108"/>
      <c r="AH43" s="108"/>
      <c r="AI43" s="49"/>
      <c r="AJ43" s="5691"/>
      <c r="AK43" s="5691"/>
      <c r="AL43" s="5691"/>
      <c r="AM43" s="5691"/>
      <c r="AN43" s="5691"/>
      <c r="AO43" s="5691"/>
      <c r="AP43" s="5691"/>
      <c r="AQ43" s="5691"/>
      <c r="AR43" s="638" t="str">
        <f t="shared" si="16"/>
        <v/>
      </c>
      <c r="AS43" s="639"/>
      <c r="AT43" s="639"/>
      <c r="AU43" s="639"/>
      <c r="AV43" s="639"/>
      <c r="AW43" s="639"/>
      <c r="AX43" s="639"/>
      <c r="AY43" s="639"/>
      <c r="AZ43" s="639"/>
      <c r="BA43" s="639"/>
      <c r="BB43" s="639"/>
      <c r="BC43" s="639"/>
      <c r="BD43" s="638"/>
      <c r="BE43" s="638"/>
      <c r="BF43" s="638"/>
      <c r="BG43" s="638"/>
      <c r="BH43" s="638"/>
      <c r="BI43" s="638"/>
      <c r="BJ43" s="638"/>
      <c r="BK43" s="638"/>
      <c r="BL43" s="638"/>
      <c r="BM43" s="638"/>
      <c r="BN43" s="638"/>
      <c r="BO43" s="639"/>
      <c r="BP43" s="639"/>
      <c r="BQ43" s="639"/>
      <c r="BR43" s="639"/>
      <c r="BS43" s="639"/>
      <c r="BT43" s="639"/>
      <c r="BU43" s="639"/>
      <c r="BV43" s="639"/>
      <c r="BW43" s="639"/>
      <c r="BX43" s="639"/>
      <c r="BY43" s="639"/>
      <c r="BZ43" s="639"/>
      <c r="CA43" s="639"/>
      <c r="CB43" s="639" t="str">
        <f t="shared" si="3"/>
        <v/>
      </c>
      <c r="CC43" s="639" t="str">
        <f t="shared" si="4"/>
        <v/>
      </c>
      <c r="CD43" s="639" t="str">
        <f t="shared" si="5"/>
        <v/>
      </c>
      <c r="CE43" s="639" t="str">
        <f t="shared" si="6"/>
        <v/>
      </c>
      <c r="CF43" s="639" t="str">
        <f t="shared" si="7"/>
        <v/>
      </c>
      <c r="CG43" s="639" t="str">
        <f t="shared" si="8"/>
        <v/>
      </c>
      <c r="CH43" s="639" t="str">
        <f t="shared" si="9"/>
        <v/>
      </c>
      <c r="CI43" s="639"/>
      <c r="CJ43" s="639"/>
      <c r="CK43" s="639"/>
      <c r="CL43" s="639">
        <f t="shared" si="10"/>
        <v>0</v>
      </c>
      <c r="CM43" s="639">
        <f t="shared" si="11"/>
        <v>0</v>
      </c>
      <c r="CN43" s="639">
        <f t="shared" si="12"/>
        <v>0</v>
      </c>
      <c r="CO43" s="639">
        <f t="shared" si="13"/>
        <v>0</v>
      </c>
      <c r="CP43" s="639">
        <f t="shared" si="14"/>
        <v>0</v>
      </c>
      <c r="CQ43" s="639">
        <f t="shared" si="15"/>
        <v>0</v>
      </c>
      <c r="CR43" s="639">
        <f t="shared" si="15"/>
        <v>0</v>
      </c>
      <c r="CS43" s="639"/>
      <c r="CT43" s="639"/>
      <c r="CU43" s="639"/>
      <c r="CV43" s="639"/>
      <c r="CW43" s="639"/>
      <c r="CX43" s="639"/>
      <c r="CY43" s="639"/>
      <c r="CZ43" s="639"/>
      <c r="DA43" s="639"/>
      <c r="DB43" s="639"/>
    </row>
    <row r="44" spans="1:106" ht="15.6" customHeight="1" x14ac:dyDescent="0.25">
      <c r="A44" s="5693" t="s">
        <v>1964</v>
      </c>
      <c r="B44" s="1189"/>
      <c r="C44" s="5694"/>
      <c r="D44" s="5695"/>
      <c r="E44" s="5695"/>
      <c r="F44" s="5695"/>
      <c r="G44" s="5695"/>
      <c r="H44" s="5695"/>
      <c r="I44" s="5695"/>
      <c r="J44" s="5695"/>
      <c r="K44" s="5695"/>
      <c r="L44" s="5695"/>
      <c r="M44" s="5695"/>
      <c r="N44" s="5695"/>
      <c r="O44" s="5695"/>
      <c r="P44" s="5695"/>
      <c r="Q44" s="5695"/>
      <c r="R44" s="5695"/>
      <c r="S44" s="5696"/>
      <c r="T44" s="44"/>
      <c r="U44" s="47"/>
      <c r="V44" s="44"/>
      <c r="W44" s="47"/>
      <c r="X44" s="44"/>
      <c r="Y44" s="47"/>
      <c r="Z44" s="5690"/>
      <c r="AA44" s="44"/>
      <c r="AB44" s="108"/>
      <c r="AC44" s="108"/>
      <c r="AD44" s="47"/>
      <c r="AE44" s="5690"/>
      <c r="AF44" s="44"/>
      <c r="AG44" s="108"/>
      <c r="AH44" s="108"/>
      <c r="AI44" s="49"/>
      <c r="AJ44" s="5691"/>
      <c r="AK44" s="5691"/>
      <c r="AL44" s="5691"/>
      <c r="AM44" s="5691"/>
      <c r="AN44" s="5691"/>
      <c r="AO44" s="5691"/>
      <c r="AP44" s="5691"/>
      <c r="AQ44" s="5691"/>
      <c r="AR44" s="638" t="str">
        <f t="shared" si="16"/>
        <v/>
      </c>
      <c r="AS44" s="639"/>
      <c r="AT44" s="639"/>
      <c r="AU44" s="639"/>
      <c r="AV44" s="639"/>
      <c r="AW44" s="639"/>
      <c r="AX44" s="639"/>
      <c r="AY44" s="639"/>
      <c r="AZ44" s="639"/>
      <c r="BA44" s="639"/>
      <c r="BB44" s="639"/>
      <c r="BC44" s="639"/>
      <c r="BD44" s="638"/>
      <c r="BE44" s="638"/>
      <c r="BF44" s="638"/>
      <c r="BG44" s="638"/>
      <c r="BH44" s="638"/>
      <c r="BI44" s="638"/>
      <c r="BJ44" s="638"/>
      <c r="BK44" s="638"/>
      <c r="BL44" s="638"/>
      <c r="BM44" s="638"/>
      <c r="BN44" s="638"/>
      <c r="BO44" s="639"/>
      <c r="BP44" s="639"/>
      <c r="BQ44" s="639"/>
      <c r="BR44" s="639"/>
      <c r="BS44" s="639"/>
      <c r="BT44" s="639"/>
      <c r="BU44" s="639"/>
      <c r="BV44" s="639"/>
      <c r="BW44" s="639"/>
      <c r="BX44" s="639"/>
      <c r="BY44" s="639"/>
      <c r="BZ44" s="639"/>
      <c r="CA44" s="639"/>
      <c r="CB44" s="639" t="str">
        <f t="shared" si="3"/>
        <v/>
      </c>
      <c r="CC44" s="639" t="str">
        <f t="shared" si="4"/>
        <v/>
      </c>
      <c r="CD44" s="639" t="str">
        <f t="shared" si="5"/>
        <v/>
      </c>
      <c r="CE44" s="639" t="str">
        <f t="shared" si="6"/>
        <v/>
      </c>
      <c r="CF44" s="639" t="str">
        <f t="shared" si="7"/>
        <v/>
      </c>
      <c r="CG44" s="639" t="str">
        <f t="shared" si="8"/>
        <v/>
      </c>
      <c r="CH44" s="639" t="str">
        <f t="shared" si="9"/>
        <v/>
      </c>
      <c r="CI44" s="639"/>
      <c r="CJ44" s="639"/>
      <c r="CK44" s="639"/>
      <c r="CL44" s="639">
        <f t="shared" si="10"/>
        <v>0</v>
      </c>
      <c r="CM44" s="639">
        <f t="shared" si="11"/>
        <v>0</v>
      </c>
      <c r="CN44" s="639">
        <f t="shared" si="12"/>
        <v>0</v>
      </c>
      <c r="CO44" s="639">
        <f t="shared" si="13"/>
        <v>0</v>
      </c>
      <c r="CP44" s="639">
        <f t="shared" si="14"/>
        <v>0</v>
      </c>
      <c r="CQ44" s="639">
        <f t="shared" si="15"/>
        <v>0</v>
      </c>
      <c r="CR44" s="639">
        <f t="shared" si="15"/>
        <v>0</v>
      </c>
      <c r="CS44" s="639"/>
      <c r="CT44" s="639"/>
      <c r="CU44" s="639"/>
      <c r="CV44" s="639"/>
      <c r="CW44" s="639"/>
      <c r="CX44" s="639"/>
      <c r="CY44" s="639"/>
      <c r="CZ44" s="639"/>
      <c r="DA44" s="639"/>
      <c r="DB44" s="639"/>
    </row>
    <row r="45" spans="1:106" ht="15.6" customHeight="1" x14ac:dyDescent="0.25">
      <c r="A45" s="5693" t="s">
        <v>1965</v>
      </c>
      <c r="B45" s="1189"/>
      <c r="C45" s="5694"/>
      <c r="D45" s="5695"/>
      <c r="E45" s="5695"/>
      <c r="F45" s="5695"/>
      <c r="G45" s="5695"/>
      <c r="H45" s="5695"/>
      <c r="I45" s="5695"/>
      <c r="J45" s="5695"/>
      <c r="K45" s="5695"/>
      <c r="L45" s="5695"/>
      <c r="M45" s="5695"/>
      <c r="N45" s="5695"/>
      <c r="O45" s="5695"/>
      <c r="P45" s="5695"/>
      <c r="Q45" s="5695"/>
      <c r="R45" s="5695"/>
      <c r="S45" s="5696"/>
      <c r="T45" s="44"/>
      <c r="U45" s="47"/>
      <c r="V45" s="44"/>
      <c r="W45" s="47"/>
      <c r="X45" s="44"/>
      <c r="Y45" s="47"/>
      <c r="Z45" s="5690"/>
      <c r="AA45" s="44"/>
      <c r="AB45" s="108"/>
      <c r="AC45" s="108"/>
      <c r="AD45" s="47"/>
      <c r="AE45" s="5690"/>
      <c r="AF45" s="44"/>
      <c r="AG45" s="108"/>
      <c r="AH45" s="108"/>
      <c r="AI45" s="49"/>
      <c r="AJ45" s="5691"/>
      <c r="AK45" s="5691"/>
      <c r="AL45" s="5691"/>
      <c r="AM45" s="5691"/>
      <c r="AN45" s="5691"/>
      <c r="AO45" s="5691"/>
      <c r="AP45" s="5691"/>
      <c r="AQ45" s="5691"/>
      <c r="AR45" s="638" t="str">
        <f t="shared" si="16"/>
        <v/>
      </c>
      <c r="AS45" s="639"/>
      <c r="AT45" s="639"/>
      <c r="AU45" s="639"/>
      <c r="AV45" s="639"/>
      <c r="AW45" s="639"/>
      <c r="AX45" s="639"/>
      <c r="AY45" s="639"/>
      <c r="AZ45" s="639"/>
      <c r="BA45" s="639"/>
      <c r="BB45" s="639"/>
      <c r="BC45" s="639"/>
      <c r="BD45" s="638"/>
      <c r="BE45" s="638"/>
      <c r="BF45" s="638"/>
      <c r="BG45" s="638"/>
      <c r="BH45" s="638"/>
      <c r="BI45" s="638"/>
      <c r="BJ45" s="638"/>
      <c r="BK45" s="638"/>
      <c r="BL45" s="638"/>
      <c r="BM45" s="638"/>
      <c r="BN45" s="638"/>
      <c r="BO45" s="639"/>
      <c r="BP45" s="639"/>
      <c r="BQ45" s="639"/>
      <c r="BR45" s="639"/>
      <c r="BS45" s="639"/>
      <c r="BT45" s="639"/>
      <c r="BU45" s="639"/>
      <c r="BV45" s="639"/>
      <c r="BW45" s="639"/>
      <c r="BX45" s="639"/>
      <c r="BY45" s="639"/>
      <c r="BZ45" s="639"/>
      <c r="CA45" s="639"/>
      <c r="CB45" s="639" t="str">
        <f t="shared" si="3"/>
        <v/>
      </c>
      <c r="CC45" s="639" t="str">
        <f t="shared" si="4"/>
        <v/>
      </c>
      <c r="CD45" s="639" t="str">
        <f t="shared" si="5"/>
        <v/>
      </c>
      <c r="CE45" s="639" t="str">
        <f t="shared" si="6"/>
        <v/>
      </c>
      <c r="CF45" s="639" t="str">
        <f t="shared" si="7"/>
        <v/>
      </c>
      <c r="CG45" s="639" t="str">
        <f t="shared" si="8"/>
        <v/>
      </c>
      <c r="CH45" s="639" t="str">
        <f t="shared" si="9"/>
        <v/>
      </c>
      <c r="CI45" s="639"/>
      <c r="CJ45" s="639"/>
      <c r="CK45" s="639"/>
      <c r="CL45" s="639">
        <f t="shared" si="10"/>
        <v>0</v>
      </c>
      <c r="CM45" s="639">
        <f t="shared" si="11"/>
        <v>0</v>
      </c>
      <c r="CN45" s="639">
        <f t="shared" si="12"/>
        <v>0</v>
      </c>
      <c r="CO45" s="639">
        <f t="shared" si="13"/>
        <v>0</v>
      </c>
      <c r="CP45" s="639">
        <f t="shared" si="14"/>
        <v>0</v>
      </c>
      <c r="CQ45" s="639">
        <f t="shared" si="15"/>
        <v>0</v>
      </c>
      <c r="CR45" s="639">
        <f t="shared" si="15"/>
        <v>0</v>
      </c>
      <c r="CS45" s="639"/>
      <c r="CT45" s="639"/>
      <c r="CU45" s="639"/>
      <c r="CV45" s="639"/>
      <c r="CW45" s="639"/>
      <c r="CX45" s="639"/>
      <c r="CY45" s="639"/>
      <c r="CZ45" s="639"/>
      <c r="DA45" s="639"/>
      <c r="DB45" s="639"/>
    </row>
    <row r="46" spans="1:106" ht="15.6" customHeight="1" x14ac:dyDescent="0.25">
      <c r="A46" s="5693" t="s">
        <v>1966</v>
      </c>
      <c r="B46" s="1189"/>
      <c r="C46" s="5694"/>
      <c r="D46" s="5695"/>
      <c r="E46" s="5695"/>
      <c r="F46" s="5695"/>
      <c r="G46" s="5695"/>
      <c r="H46" s="5695"/>
      <c r="I46" s="5695"/>
      <c r="J46" s="5695"/>
      <c r="K46" s="5695"/>
      <c r="L46" s="5695"/>
      <c r="M46" s="5695"/>
      <c r="N46" s="5695"/>
      <c r="O46" s="5695"/>
      <c r="P46" s="5695"/>
      <c r="Q46" s="5695"/>
      <c r="R46" s="5695"/>
      <c r="S46" s="5696"/>
      <c r="T46" s="44"/>
      <c r="U46" s="47"/>
      <c r="V46" s="44"/>
      <c r="W46" s="47"/>
      <c r="X46" s="44"/>
      <c r="Y46" s="47"/>
      <c r="Z46" s="5690"/>
      <c r="AA46" s="44"/>
      <c r="AB46" s="108"/>
      <c r="AC46" s="108"/>
      <c r="AD46" s="47"/>
      <c r="AE46" s="5690"/>
      <c r="AF46" s="44"/>
      <c r="AG46" s="108"/>
      <c r="AH46" s="108"/>
      <c r="AI46" s="49"/>
      <c r="AJ46" s="5691"/>
      <c r="AK46" s="5691"/>
      <c r="AL46" s="5691"/>
      <c r="AM46" s="5691"/>
      <c r="AN46" s="5691"/>
      <c r="AO46" s="5691"/>
      <c r="AP46" s="5691"/>
      <c r="AQ46" s="5691"/>
      <c r="AR46" s="638" t="str">
        <f t="shared" si="16"/>
        <v/>
      </c>
      <c r="AS46" s="639"/>
      <c r="AT46" s="639"/>
      <c r="AU46" s="639"/>
      <c r="AV46" s="639"/>
      <c r="AW46" s="639"/>
      <c r="AX46" s="639"/>
      <c r="AY46" s="639"/>
      <c r="AZ46" s="639"/>
      <c r="BA46" s="639"/>
      <c r="BB46" s="639"/>
      <c r="BC46" s="639"/>
      <c r="BD46" s="638"/>
      <c r="BE46" s="638"/>
      <c r="BF46" s="638"/>
      <c r="BG46" s="638"/>
      <c r="BH46" s="638"/>
      <c r="BI46" s="638"/>
      <c r="BJ46" s="638"/>
      <c r="BK46" s="638"/>
      <c r="BL46" s="638"/>
      <c r="BM46" s="638"/>
      <c r="BN46" s="638"/>
      <c r="BO46" s="639"/>
      <c r="BP46" s="639"/>
      <c r="BQ46" s="639"/>
      <c r="BR46" s="639"/>
      <c r="BS46" s="639"/>
      <c r="BT46" s="639"/>
      <c r="BU46" s="639"/>
      <c r="BV46" s="639"/>
      <c r="BW46" s="639"/>
      <c r="BX46" s="639"/>
      <c r="BY46" s="639"/>
      <c r="BZ46" s="639"/>
      <c r="CA46" s="639"/>
      <c r="CB46" s="639" t="str">
        <f t="shared" si="3"/>
        <v/>
      </c>
      <c r="CC46" s="639" t="str">
        <f t="shared" si="4"/>
        <v/>
      </c>
      <c r="CD46" s="639" t="str">
        <f t="shared" si="5"/>
        <v/>
      </c>
      <c r="CE46" s="639" t="str">
        <f t="shared" si="6"/>
        <v/>
      </c>
      <c r="CF46" s="639" t="str">
        <f t="shared" si="7"/>
        <v/>
      </c>
      <c r="CG46" s="639" t="str">
        <f t="shared" si="8"/>
        <v/>
      </c>
      <c r="CH46" s="639" t="str">
        <f t="shared" si="9"/>
        <v/>
      </c>
      <c r="CI46" s="639"/>
      <c r="CJ46" s="639"/>
      <c r="CK46" s="639"/>
      <c r="CL46" s="639">
        <f t="shared" si="10"/>
        <v>0</v>
      </c>
      <c r="CM46" s="639">
        <f t="shared" si="11"/>
        <v>0</v>
      </c>
      <c r="CN46" s="639">
        <f t="shared" si="12"/>
        <v>0</v>
      </c>
      <c r="CO46" s="639">
        <f t="shared" si="13"/>
        <v>0</v>
      </c>
      <c r="CP46" s="639">
        <f t="shared" si="14"/>
        <v>0</v>
      </c>
      <c r="CQ46" s="639">
        <f t="shared" si="15"/>
        <v>0</v>
      </c>
      <c r="CR46" s="639">
        <f t="shared" si="15"/>
        <v>0</v>
      </c>
      <c r="CS46" s="639"/>
      <c r="CT46" s="639"/>
      <c r="CU46" s="639"/>
      <c r="CV46" s="639"/>
      <c r="CW46" s="639"/>
      <c r="CX46" s="639"/>
      <c r="CY46" s="639"/>
      <c r="CZ46" s="639"/>
      <c r="DA46" s="639"/>
      <c r="DB46" s="639"/>
    </row>
    <row r="47" spans="1:106" ht="15.6" customHeight="1" x14ac:dyDescent="0.25">
      <c r="A47" s="5693" t="s">
        <v>1967</v>
      </c>
      <c r="B47" s="1189"/>
      <c r="C47" s="5694"/>
      <c r="D47" s="5695"/>
      <c r="E47" s="5695"/>
      <c r="F47" s="5695"/>
      <c r="G47" s="5695"/>
      <c r="H47" s="5695"/>
      <c r="I47" s="5695"/>
      <c r="J47" s="5695"/>
      <c r="K47" s="5695"/>
      <c r="L47" s="5695"/>
      <c r="M47" s="5695"/>
      <c r="N47" s="5695"/>
      <c r="O47" s="5695"/>
      <c r="P47" s="5695"/>
      <c r="Q47" s="5695"/>
      <c r="R47" s="5695"/>
      <c r="S47" s="5696"/>
      <c r="T47" s="44"/>
      <c r="U47" s="47"/>
      <c r="V47" s="44"/>
      <c r="W47" s="47"/>
      <c r="X47" s="44"/>
      <c r="Y47" s="47"/>
      <c r="Z47" s="5690"/>
      <c r="AA47" s="44"/>
      <c r="AB47" s="108"/>
      <c r="AC47" s="108"/>
      <c r="AD47" s="47"/>
      <c r="AE47" s="5690"/>
      <c r="AF47" s="44"/>
      <c r="AG47" s="108"/>
      <c r="AH47" s="108"/>
      <c r="AI47" s="49"/>
      <c r="AJ47" s="5691"/>
      <c r="AK47" s="5691"/>
      <c r="AL47" s="5691"/>
      <c r="AM47" s="5691"/>
      <c r="AN47" s="5691"/>
      <c r="AO47" s="5691"/>
      <c r="AP47" s="5691"/>
      <c r="AQ47" s="5691"/>
      <c r="AR47" s="638" t="str">
        <f t="shared" si="16"/>
        <v/>
      </c>
      <c r="AS47" s="639"/>
      <c r="AT47" s="639"/>
      <c r="AU47" s="639"/>
      <c r="AV47" s="639"/>
      <c r="AW47" s="639"/>
      <c r="AX47" s="639"/>
      <c r="AY47" s="639"/>
      <c r="AZ47" s="639"/>
      <c r="BA47" s="639"/>
      <c r="BB47" s="639"/>
      <c r="BC47" s="639"/>
      <c r="BD47" s="638"/>
      <c r="BE47" s="638"/>
      <c r="BF47" s="638"/>
      <c r="BG47" s="638"/>
      <c r="BH47" s="638"/>
      <c r="BI47" s="638"/>
      <c r="BJ47" s="638"/>
      <c r="BK47" s="638"/>
      <c r="BL47" s="638"/>
      <c r="BM47" s="638"/>
      <c r="BN47" s="638"/>
      <c r="BO47" s="639"/>
      <c r="BP47" s="639"/>
      <c r="BQ47" s="639"/>
      <c r="BR47" s="639"/>
      <c r="BS47" s="639"/>
      <c r="BT47" s="639"/>
      <c r="BU47" s="639"/>
      <c r="BV47" s="639"/>
      <c r="BW47" s="639"/>
      <c r="BX47" s="639"/>
      <c r="BY47" s="639"/>
      <c r="BZ47" s="639"/>
      <c r="CA47" s="639"/>
      <c r="CB47" s="639" t="str">
        <f t="shared" si="3"/>
        <v/>
      </c>
      <c r="CC47" s="639" t="str">
        <f t="shared" si="4"/>
        <v/>
      </c>
      <c r="CD47" s="639" t="str">
        <f t="shared" si="5"/>
        <v/>
      </c>
      <c r="CE47" s="639" t="str">
        <f t="shared" si="6"/>
        <v/>
      </c>
      <c r="CF47" s="639" t="str">
        <f t="shared" si="7"/>
        <v/>
      </c>
      <c r="CG47" s="639" t="str">
        <f t="shared" si="8"/>
        <v/>
      </c>
      <c r="CH47" s="639" t="str">
        <f t="shared" si="9"/>
        <v/>
      </c>
      <c r="CI47" s="639"/>
      <c r="CJ47" s="639"/>
      <c r="CK47" s="639"/>
      <c r="CL47" s="639">
        <f t="shared" si="10"/>
        <v>0</v>
      </c>
      <c r="CM47" s="639">
        <f t="shared" si="11"/>
        <v>0</v>
      </c>
      <c r="CN47" s="639">
        <f t="shared" si="12"/>
        <v>0</v>
      </c>
      <c r="CO47" s="639">
        <f t="shared" si="13"/>
        <v>0</v>
      </c>
      <c r="CP47" s="639">
        <f t="shared" si="14"/>
        <v>0</v>
      </c>
      <c r="CQ47" s="639">
        <f t="shared" si="15"/>
        <v>0</v>
      </c>
      <c r="CR47" s="639">
        <f t="shared" si="15"/>
        <v>0</v>
      </c>
      <c r="CS47" s="639"/>
      <c r="CT47" s="639"/>
      <c r="CU47" s="639"/>
      <c r="CV47" s="639"/>
      <c r="CW47" s="639"/>
      <c r="CX47" s="639"/>
      <c r="CY47" s="639"/>
      <c r="CZ47" s="639"/>
      <c r="DA47" s="639"/>
      <c r="DB47" s="639"/>
    </row>
    <row r="48" spans="1:106" ht="15.6" customHeight="1" x14ac:dyDescent="0.25">
      <c r="A48" s="5693" t="s">
        <v>1968</v>
      </c>
      <c r="B48" s="1189"/>
      <c r="C48" s="5694"/>
      <c r="D48" s="5695"/>
      <c r="E48" s="5695"/>
      <c r="F48" s="5695"/>
      <c r="G48" s="5695"/>
      <c r="H48" s="5695"/>
      <c r="I48" s="5695"/>
      <c r="J48" s="5695"/>
      <c r="K48" s="5695"/>
      <c r="L48" s="5695"/>
      <c r="M48" s="5695"/>
      <c r="N48" s="5695"/>
      <c r="O48" s="5695"/>
      <c r="P48" s="5695"/>
      <c r="Q48" s="5695"/>
      <c r="R48" s="5695"/>
      <c r="S48" s="5696"/>
      <c r="T48" s="44"/>
      <c r="U48" s="47"/>
      <c r="V48" s="44"/>
      <c r="W48" s="47"/>
      <c r="X48" s="44"/>
      <c r="Y48" s="47"/>
      <c r="Z48" s="5690"/>
      <c r="AA48" s="44"/>
      <c r="AB48" s="108"/>
      <c r="AC48" s="108"/>
      <c r="AD48" s="47"/>
      <c r="AE48" s="5690"/>
      <c r="AF48" s="44"/>
      <c r="AG48" s="108"/>
      <c r="AH48" s="108"/>
      <c r="AI48" s="49"/>
      <c r="AJ48" s="5691"/>
      <c r="AK48" s="5691"/>
      <c r="AL48" s="5691"/>
      <c r="AM48" s="5691"/>
      <c r="AN48" s="5691"/>
      <c r="AO48" s="5691"/>
      <c r="AP48" s="5691"/>
      <c r="AQ48" s="5691"/>
      <c r="AR48" s="638" t="str">
        <f t="shared" si="16"/>
        <v/>
      </c>
      <c r="AS48" s="639"/>
      <c r="AT48" s="639"/>
      <c r="AU48" s="639"/>
      <c r="AV48" s="639"/>
      <c r="AW48" s="639"/>
      <c r="AX48" s="639"/>
      <c r="AY48" s="639"/>
      <c r="AZ48" s="639"/>
      <c r="BA48" s="639"/>
      <c r="BB48" s="639"/>
      <c r="BC48" s="639"/>
      <c r="BD48" s="638"/>
      <c r="BE48" s="638"/>
      <c r="BF48" s="638"/>
      <c r="BG48" s="638"/>
      <c r="BH48" s="638"/>
      <c r="BI48" s="638"/>
      <c r="BJ48" s="638"/>
      <c r="BK48" s="638"/>
      <c r="BL48" s="638"/>
      <c r="BM48" s="638"/>
      <c r="BN48" s="638"/>
      <c r="BO48" s="639"/>
      <c r="BP48" s="639"/>
      <c r="BQ48" s="639"/>
      <c r="BR48" s="639"/>
      <c r="BS48" s="639"/>
      <c r="BT48" s="639"/>
      <c r="BU48" s="639"/>
      <c r="BV48" s="639"/>
      <c r="BW48" s="639"/>
      <c r="BX48" s="639"/>
      <c r="BY48" s="639"/>
      <c r="BZ48" s="639"/>
      <c r="CA48" s="639"/>
      <c r="CB48" s="639" t="str">
        <f t="shared" si="3"/>
        <v/>
      </c>
      <c r="CC48" s="639" t="str">
        <f t="shared" si="4"/>
        <v/>
      </c>
      <c r="CD48" s="639" t="str">
        <f t="shared" si="5"/>
        <v/>
      </c>
      <c r="CE48" s="639" t="str">
        <f t="shared" si="6"/>
        <v/>
      </c>
      <c r="CF48" s="639" t="str">
        <f t="shared" si="7"/>
        <v/>
      </c>
      <c r="CG48" s="639" t="str">
        <f t="shared" si="8"/>
        <v/>
      </c>
      <c r="CH48" s="639" t="str">
        <f t="shared" si="9"/>
        <v/>
      </c>
      <c r="CI48" s="639"/>
      <c r="CJ48" s="639"/>
      <c r="CK48" s="639"/>
      <c r="CL48" s="639">
        <f t="shared" si="10"/>
        <v>0</v>
      </c>
      <c r="CM48" s="639">
        <f t="shared" si="11"/>
        <v>0</v>
      </c>
      <c r="CN48" s="639">
        <f t="shared" si="12"/>
        <v>0</v>
      </c>
      <c r="CO48" s="639">
        <f t="shared" si="13"/>
        <v>0</v>
      </c>
      <c r="CP48" s="639">
        <f t="shared" si="14"/>
        <v>0</v>
      </c>
      <c r="CQ48" s="639">
        <f t="shared" si="15"/>
        <v>0</v>
      </c>
      <c r="CR48" s="639">
        <f t="shared" si="15"/>
        <v>0</v>
      </c>
      <c r="CS48" s="639"/>
      <c r="CT48" s="639"/>
      <c r="CU48" s="639"/>
      <c r="CV48" s="639"/>
      <c r="CW48" s="639"/>
      <c r="CX48" s="639"/>
      <c r="CY48" s="639"/>
      <c r="CZ48" s="639"/>
      <c r="DA48" s="639"/>
      <c r="DB48" s="639"/>
    </row>
    <row r="49" spans="1:106" ht="15.6" customHeight="1" x14ac:dyDescent="0.25">
      <c r="A49" s="5693" t="s">
        <v>1969</v>
      </c>
      <c r="B49" s="1189"/>
      <c r="C49" s="5694"/>
      <c r="D49" s="5695"/>
      <c r="E49" s="5695"/>
      <c r="F49" s="5695"/>
      <c r="G49" s="5695"/>
      <c r="H49" s="5695"/>
      <c r="I49" s="5695"/>
      <c r="J49" s="5695"/>
      <c r="K49" s="5695"/>
      <c r="L49" s="5695"/>
      <c r="M49" s="5695"/>
      <c r="N49" s="5695"/>
      <c r="O49" s="5695"/>
      <c r="P49" s="5695"/>
      <c r="Q49" s="5695"/>
      <c r="R49" s="5695"/>
      <c r="S49" s="5696"/>
      <c r="T49" s="44"/>
      <c r="U49" s="47"/>
      <c r="V49" s="44"/>
      <c r="W49" s="47"/>
      <c r="X49" s="44"/>
      <c r="Y49" s="47"/>
      <c r="Z49" s="5690"/>
      <c r="AA49" s="44"/>
      <c r="AB49" s="108"/>
      <c r="AC49" s="108"/>
      <c r="AD49" s="47"/>
      <c r="AE49" s="5690"/>
      <c r="AF49" s="44"/>
      <c r="AG49" s="108"/>
      <c r="AH49" s="108"/>
      <c r="AI49" s="49"/>
      <c r="AJ49" s="5691"/>
      <c r="AK49" s="5691"/>
      <c r="AL49" s="5691"/>
      <c r="AM49" s="5691"/>
      <c r="AN49" s="5691"/>
      <c r="AO49" s="5691"/>
      <c r="AP49" s="5691"/>
      <c r="AQ49" s="5691"/>
      <c r="AR49" s="638" t="str">
        <f t="shared" si="16"/>
        <v/>
      </c>
      <c r="AS49" s="639"/>
      <c r="AT49" s="639"/>
      <c r="AU49" s="639"/>
      <c r="AV49" s="639"/>
      <c r="AW49" s="639"/>
      <c r="AX49" s="639"/>
      <c r="AY49" s="639"/>
      <c r="AZ49" s="639"/>
      <c r="BA49" s="639"/>
      <c r="BB49" s="639"/>
      <c r="BC49" s="639"/>
      <c r="BD49" s="638"/>
      <c r="BE49" s="638"/>
      <c r="BF49" s="638"/>
      <c r="BG49" s="638"/>
      <c r="BH49" s="638"/>
      <c r="BI49" s="638"/>
      <c r="BJ49" s="638"/>
      <c r="BK49" s="638"/>
      <c r="BL49" s="638"/>
      <c r="BM49" s="638"/>
      <c r="BN49" s="638"/>
      <c r="BO49" s="639"/>
      <c r="BP49" s="639"/>
      <c r="BQ49" s="639"/>
      <c r="BR49" s="639"/>
      <c r="BS49" s="639"/>
      <c r="BT49" s="639"/>
      <c r="BU49" s="639"/>
      <c r="BV49" s="639"/>
      <c r="BW49" s="639"/>
      <c r="BX49" s="639"/>
      <c r="BY49" s="639"/>
      <c r="BZ49" s="639"/>
      <c r="CA49" s="639"/>
      <c r="CB49" s="639" t="str">
        <f t="shared" si="3"/>
        <v/>
      </c>
      <c r="CC49" s="639" t="str">
        <f t="shared" si="4"/>
        <v/>
      </c>
      <c r="CD49" s="639" t="str">
        <f t="shared" si="5"/>
        <v/>
      </c>
      <c r="CE49" s="639" t="str">
        <f t="shared" si="6"/>
        <v/>
      </c>
      <c r="CF49" s="639" t="str">
        <f t="shared" si="7"/>
        <v/>
      </c>
      <c r="CG49" s="639" t="str">
        <f t="shared" si="8"/>
        <v/>
      </c>
      <c r="CH49" s="639" t="str">
        <f t="shared" si="9"/>
        <v/>
      </c>
      <c r="CI49" s="639"/>
      <c r="CJ49" s="639"/>
      <c r="CK49" s="639"/>
      <c r="CL49" s="639">
        <f t="shared" si="10"/>
        <v>0</v>
      </c>
      <c r="CM49" s="639">
        <f t="shared" si="11"/>
        <v>0</v>
      </c>
      <c r="CN49" s="639">
        <f t="shared" si="12"/>
        <v>0</v>
      </c>
      <c r="CO49" s="639">
        <f t="shared" si="13"/>
        <v>0</v>
      </c>
      <c r="CP49" s="639">
        <f t="shared" si="14"/>
        <v>0</v>
      </c>
      <c r="CQ49" s="639">
        <f t="shared" si="15"/>
        <v>0</v>
      </c>
      <c r="CR49" s="639">
        <f t="shared" si="15"/>
        <v>0</v>
      </c>
      <c r="CS49" s="639"/>
      <c r="CT49" s="639"/>
      <c r="CU49" s="639"/>
      <c r="CV49" s="639"/>
      <c r="CW49" s="639"/>
      <c r="CX49" s="639"/>
      <c r="CY49" s="639"/>
      <c r="CZ49" s="639"/>
      <c r="DA49" s="639"/>
      <c r="DB49" s="639"/>
    </row>
    <row r="50" spans="1:106" ht="15.6" customHeight="1" x14ac:dyDescent="0.25">
      <c r="A50" s="5693" t="s">
        <v>1970</v>
      </c>
      <c r="B50" s="1189"/>
      <c r="C50" s="5694"/>
      <c r="D50" s="5695"/>
      <c r="E50" s="5695"/>
      <c r="F50" s="5695"/>
      <c r="G50" s="5695"/>
      <c r="H50" s="5695"/>
      <c r="I50" s="5695"/>
      <c r="J50" s="5695"/>
      <c r="K50" s="5695"/>
      <c r="L50" s="5695"/>
      <c r="M50" s="5695"/>
      <c r="N50" s="5695"/>
      <c r="O50" s="5695"/>
      <c r="P50" s="5695"/>
      <c r="Q50" s="5695"/>
      <c r="R50" s="5695"/>
      <c r="S50" s="5696"/>
      <c r="T50" s="44"/>
      <c r="U50" s="47"/>
      <c r="V50" s="44"/>
      <c r="W50" s="47"/>
      <c r="X50" s="44"/>
      <c r="Y50" s="47"/>
      <c r="Z50" s="5690"/>
      <c r="AA50" s="44"/>
      <c r="AB50" s="108"/>
      <c r="AC50" s="108"/>
      <c r="AD50" s="47"/>
      <c r="AE50" s="5690"/>
      <c r="AF50" s="44"/>
      <c r="AG50" s="108"/>
      <c r="AH50" s="108"/>
      <c r="AI50" s="49"/>
      <c r="AJ50" s="5691"/>
      <c r="AK50" s="5691"/>
      <c r="AL50" s="5691"/>
      <c r="AM50" s="5691"/>
      <c r="AN50" s="5691"/>
      <c r="AO50" s="5691"/>
      <c r="AP50" s="5691"/>
      <c r="AQ50" s="5691"/>
      <c r="AR50" s="638" t="str">
        <f t="shared" si="16"/>
        <v/>
      </c>
      <c r="AS50" s="639"/>
      <c r="AT50" s="639"/>
      <c r="AU50" s="639"/>
      <c r="AV50" s="639"/>
      <c r="AW50" s="639"/>
      <c r="AX50" s="639"/>
      <c r="AY50" s="639"/>
      <c r="AZ50" s="639"/>
      <c r="BA50" s="639"/>
      <c r="BB50" s="639"/>
      <c r="BC50" s="639"/>
      <c r="BD50" s="638"/>
      <c r="BE50" s="638"/>
      <c r="BF50" s="638"/>
      <c r="BG50" s="638"/>
      <c r="BH50" s="638"/>
      <c r="BI50" s="638"/>
      <c r="BJ50" s="638"/>
      <c r="BK50" s="638"/>
      <c r="BL50" s="638"/>
      <c r="BM50" s="638"/>
      <c r="BN50" s="638"/>
      <c r="BO50" s="639"/>
      <c r="BP50" s="639"/>
      <c r="BQ50" s="639"/>
      <c r="BR50" s="639"/>
      <c r="BS50" s="639"/>
      <c r="BT50" s="639"/>
      <c r="BU50" s="639"/>
      <c r="BV50" s="639"/>
      <c r="BW50" s="639"/>
      <c r="BX50" s="639"/>
      <c r="BY50" s="639"/>
      <c r="BZ50" s="639"/>
      <c r="CA50" s="639"/>
      <c r="CB50" s="639" t="str">
        <f t="shared" si="3"/>
        <v/>
      </c>
      <c r="CC50" s="639" t="str">
        <f t="shared" si="4"/>
        <v/>
      </c>
      <c r="CD50" s="639" t="str">
        <f t="shared" si="5"/>
        <v/>
      </c>
      <c r="CE50" s="639" t="str">
        <f t="shared" si="6"/>
        <v/>
      </c>
      <c r="CF50" s="639" t="str">
        <f t="shared" si="7"/>
        <v/>
      </c>
      <c r="CG50" s="639" t="str">
        <f t="shared" si="8"/>
        <v/>
      </c>
      <c r="CH50" s="639" t="str">
        <f t="shared" si="9"/>
        <v/>
      </c>
      <c r="CI50" s="639"/>
      <c r="CJ50" s="639"/>
      <c r="CK50" s="639"/>
      <c r="CL50" s="639">
        <f t="shared" si="10"/>
        <v>0</v>
      </c>
      <c r="CM50" s="639">
        <f t="shared" si="11"/>
        <v>0</v>
      </c>
      <c r="CN50" s="639">
        <f t="shared" si="12"/>
        <v>0</v>
      </c>
      <c r="CO50" s="639">
        <f t="shared" si="13"/>
        <v>0</v>
      </c>
      <c r="CP50" s="639">
        <f t="shared" si="14"/>
        <v>0</v>
      </c>
      <c r="CQ50" s="639">
        <f t="shared" si="15"/>
        <v>0</v>
      </c>
      <c r="CR50" s="639">
        <f t="shared" si="15"/>
        <v>0</v>
      </c>
      <c r="CS50" s="639"/>
      <c r="CT50" s="639"/>
      <c r="CU50" s="639"/>
      <c r="CV50" s="639"/>
      <c r="CW50" s="639"/>
      <c r="CX50" s="639"/>
      <c r="CY50" s="639"/>
      <c r="CZ50" s="639"/>
      <c r="DA50" s="639"/>
      <c r="DB50" s="639"/>
    </row>
    <row r="51" spans="1:106" ht="15.6" customHeight="1" x14ac:dyDescent="0.25">
      <c r="A51" s="5693" t="s">
        <v>1971</v>
      </c>
      <c r="B51" s="1189"/>
      <c r="C51" s="5694"/>
      <c r="D51" s="5695"/>
      <c r="E51" s="5695"/>
      <c r="F51" s="5695"/>
      <c r="G51" s="5695"/>
      <c r="H51" s="5695"/>
      <c r="I51" s="5695"/>
      <c r="J51" s="5695"/>
      <c r="K51" s="5695"/>
      <c r="L51" s="5695"/>
      <c r="M51" s="5695"/>
      <c r="N51" s="5695"/>
      <c r="O51" s="5695"/>
      <c r="P51" s="5695"/>
      <c r="Q51" s="5695"/>
      <c r="R51" s="5695"/>
      <c r="S51" s="5696"/>
      <c r="T51" s="44"/>
      <c r="U51" s="47"/>
      <c r="V51" s="44"/>
      <c r="W51" s="47"/>
      <c r="X51" s="44"/>
      <c r="Y51" s="47"/>
      <c r="Z51" s="5690"/>
      <c r="AA51" s="44"/>
      <c r="AB51" s="108"/>
      <c r="AC51" s="108"/>
      <c r="AD51" s="47"/>
      <c r="AE51" s="5690"/>
      <c r="AF51" s="44"/>
      <c r="AG51" s="108"/>
      <c r="AH51" s="108"/>
      <c r="AI51" s="49"/>
      <c r="AJ51" s="5691"/>
      <c r="AK51" s="5691"/>
      <c r="AL51" s="5691"/>
      <c r="AM51" s="5691"/>
      <c r="AN51" s="5691"/>
      <c r="AO51" s="5691"/>
      <c r="AP51" s="5691"/>
      <c r="AQ51" s="5691"/>
      <c r="AR51" s="638" t="str">
        <f t="shared" si="16"/>
        <v/>
      </c>
      <c r="AS51" s="639"/>
      <c r="AT51" s="639"/>
      <c r="AU51" s="639"/>
      <c r="AV51" s="639"/>
      <c r="AW51" s="639"/>
      <c r="AX51" s="639"/>
      <c r="AY51" s="639"/>
      <c r="AZ51" s="639"/>
      <c r="BA51" s="639"/>
      <c r="BB51" s="639"/>
      <c r="BC51" s="639"/>
      <c r="BD51" s="638"/>
      <c r="BE51" s="638"/>
      <c r="BF51" s="638"/>
      <c r="BG51" s="638"/>
      <c r="BH51" s="638"/>
      <c r="BI51" s="638"/>
      <c r="BJ51" s="638"/>
      <c r="BK51" s="638"/>
      <c r="BL51" s="638"/>
      <c r="BM51" s="638"/>
      <c r="BN51" s="638"/>
      <c r="BO51" s="639"/>
      <c r="BP51" s="639"/>
      <c r="BQ51" s="639"/>
      <c r="BR51" s="639"/>
      <c r="BS51" s="639"/>
      <c r="BT51" s="639"/>
      <c r="BU51" s="639"/>
      <c r="BV51" s="639"/>
      <c r="BW51" s="639"/>
      <c r="BX51" s="639"/>
      <c r="BY51" s="639"/>
      <c r="BZ51" s="639"/>
      <c r="CA51" s="639"/>
      <c r="CB51" s="639" t="str">
        <f t="shared" si="3"/>
        <v/>
      </c>
      <c r="CC51" s="639" t="str">
        <f t="shared" si="4"/>
        <v/>
      </c>
      <c r="CD51" s="639" t="str">
        <f t="shared" si="5"/>
        <v/>
      </c>
      <c r="CE51" s="639" t="str">
        <f t="shared" si="6"/>
        <v/>
      </c>
      <c r="CF51" s="639" t="str">
        <f t="shared" si="7"/>
        <v/>
      </c>
      <c r="CG51" s="639" t="str">
        <f t="shared" si="8"/>
        <v/>
      </c>
      <c r="CH51" s="639" t="str">
        <f t="shared" si="9"/>
        <v/>
      </c>
      <c r="CI51" s="639"/>
      <c r="CJ51" s="639"/>
      <c r="CK51" s="639"/>
      <c r="CL51" s="639">
        <f t="shared" si="10"/>
        <v>0</v>
      </c>
      <c r="CM51" s="639">
        <f t="shared" si="11"/>
        <v>0</v>
      </c>
      <c r="CN51" s="639">
        <f t="shared" si="12"/>
        <v>0</v>
      </c>
      <c r="CO51" s="639">
        <f t="shared" si="13"/>
        <v>0</v>
      </c>
      <c r="CP51" s="639">
        <f t="shared" si="14"/>
        <v>0</v>
      </c>
      <c r="CQ51" s="639">
        <f t="shared" si="15"/>
        <v>0</v>
      </c>
      <c r="CR51" s="639">
        <f t="shared" si="15"/>
        <v>0</v>
      </c>
      <c r="CS51" s="639"/>
      <c r="CT51" s="639"/>
      <c r="CU51" s="639"/>
      <c r="CV51" s="639"/>
      <c r="CW51" s="639"/>
      <c r="CX51" s="639"/>
      <c r="CY51" s="639"/>
      <c r="CZ51" s="639"/>
      <c r="DA51" s="639"/>
      <c r="DB51" s="639"/>
    </row>
    <row r="52" spans="1:106" ht="15.6" customHeight="1" x14ac:dyDescent="0.25">
      <c r="A52" s="5693" t="s">
        <v>1972</v>
      </c>
      <c r="B52" s="1189"/>
      <c r="C52" s="5694"/>
      <c r="D52" s="5695"/>
      <c r="E52" s="5695"/>
      <c r="F52" s="5695"/>
      <c r="G52" s="5695"/>
      <c r="H52" s="5695"/>
      <c r="I52" s="5695"/>
      <c r="J52" s="5695"/>
      <c r="K52" s="5695"/>
      <c r="L52" s="5695"/>
      <c r="M52" s="5695"/>
      <c r="N52" s="5695"/>
      <c r="O52" s="5695"/>
      <c r="P52" s="5695"/>
      <c r="Q52" s="5695"/>
      <c r="R52" s="5695"/>
      <c r="S52" s="5696"/>
      <c r="T52" s="44"/>
      <c r="U52" s="47"/>
      <c r="V52" s="44"/>
      <c r="W52" s="47"/>
      <c r="X52" s="44"/>
      <c r="Y52" s="47"/>
      <c r="Z52" s="5690"/>
      <c r="AA52" s="44"/>
      <c r="AB52" s="108"/>
      <c r="AC52" s="108"/>
      <c r="AD52" s="47"/>
      <c r="AE52" s="5690"/>
      <c r="AF52" s="44"/>
      <c r="AG52" s="108"/>
      <c r="AH52" s="108"/>
      <c r="AI52" s="49"/>
      <c r="AJ52" s="5691"/>
      <c r="AK52" s="5691"/>
      <c r="AL52" s="5691"/>
      <c r="AM52" s="5691"/>
      <c r="AN52" s="5691"/>
      <c r="AO52" s="5691"/>
      <c r="AP52" s="5691"/>
      <c r="AQ52" s="5691"/>
      <c r="AR52" s="638" t="str">
        <f t="shared" si="16"/>
        <v/>
      </c>
      <c r="AS52" s="639"/>
      <c r="AT52" s="639"/>
      <c r="AU52" s="639"/>
      <c r="AV52" s="639"/>
      <c r="AW52" s="639"/>
      <c r="AX52" s="639"/>
      <c r="AY52" s="639"/>
      <c r="AZ52" s="639"/>
      <c r="BA52" s="639"/>
      <c r="BB52" s="639"/>
      <c r="BC52" s="639"/>
      <c r="BD52" s="638"/>
      <c r="BE52" s="638"/>
      <c r="BF52" s="638"/>
      <c r="BG52" s="638"/>
      <c r="BH52" s="638"/>
      <c r="BI52" s="638"/>
      <c r="BJ52" s="638"/>
      <c r="BK52" s="638"/>
      <c r="BL52" s="638"/>
      <c r="BM52" s="638"/>
      <c r="BN52" s="638"/>
      <c r="BO52" s="639"/>
      <c r="BP52" s="639"/>
      <c r="BQ52" s="639"/>
      <c r="BR52" s="639"/>
      <c r="BS52" s="639"/>
      <c r="BT52" s="639"/>
      <c r="BU52" s="639"/>
      <c r="BV52" s="639"/>
      <c r="BW52" s="639"/>
      <c r="BX52" s="639"/>
      <c r="BY52" s="639"/>
      <c r="BZ52" s="639"/>
      <c r="CA52" s="639"/>
      <c r="CB52" s="639" t="str">
        <f t="shared" si="3"/>
        <v/>
      </c>
      <c r="CC52" s="639" t="str">
        <f t="shared" si="4"/>
        <v/>
      </c>
      <c r="CD52" s="639" t="str">
        <f t="shared" si="5"/>
        <v/>
      </c>
      <c r="CE52" s="639" t="str">
        <f t="shared" si="6"/>
        <v/>
      </c>
      <c r="CF52" s="639" t="str">
        <f t="shared" si="7"/>
        <v/>
      </c>
      <c r="CG52" s="639" t="str">
        <f t="shared" si="8"/>
        <v/>
      </c>
      <c r="CH52" s="639" t="str">
        <f t="shared" si="9"/>
        <v/>
      </c>
      <c r="CI52" s="639"/>
      <c r="CJ52" s="639"/>
      <c r="CK52" s="639"/>
      <c r="CL52" s="639">
        <f t="shared" si="10"/>
        <v>0</v>
      </c>
      <c r="CM52" s="639">
        <f t="shared" si="11"/>
        <v>0</v>
      </c>
      <c r="CN52" s="639">
        <f t="shared" si="12"/>
        <v>0</v>
      </c>
      <c r="CO52" s="639">
        <f t="shared" si="13"/>
        <v>0</v>
      </c>
      <c r="CP52" s="639">
        <f t="shared" si="14"/>
        <v>0</v>
      </c>
      <c r="CQ52" s="639">
        <f t="shared" si="15"/>
        <v>0</v>
      </c>
      <c r="CR52" s="639">
        <f t="shared" si="15"/>
        <v>0</v>
      </c>
      <c r="CS52" s="639"/>
      <c r="CT52" s="639"/>
      <c r="CU52" s="639"/>
      <c r="CV52" s="639"/>
      <c r="CW52" s="639"/>
      <c r="CX52" s="639"/>
      <c r="CY52" s="639"/>
      <c r="CZ52" s="639"/>
      <c r="DA52" s="639"/>
      <c r="DB52" s="639"/>
    </row>
    <row r="53" spans="1:106" ht="15.6" customHeight="1" x14ac:dyDescent="0.25">
      <c r="A53" s="5693" t="s">
        <v>1973</v>
      </c>
      <c r="B53" s="1189"/>
      <c r="C53" s="5694"/>
      <c r="D53" s="5695"/>
      <c r="E53" s="5695"/>
      <c r="F53" s="5695"/>
      <c r="G53" s="5695"/>
      <c r="H53" s="5695"/>
      <c r="I53" s="5695"/>
      <c r="J53" s="5695"/>
      <c r="K53" s="5695"/>
      <c r="L53" s="5695"/>
      <c r="M53" s="5695"/>
      <c r="N53" s="5695"/>
      <c r="O53" s="5695"/>
      <c r="P53" s="5695"/>
      <c r="Q53" s="5695"/>
      <c r="R53" s="5695"/>
      <c r="S53" s="5696"/>
      <c r="T53" s="44"/>
      <c r="U53" s="47"/>
      <c r="V53" s="44"/>
      <c r="W53" s="47"/>
      <c r="X53" s="44"/>
      <c r="Y53" s="47"/>
      <c r="Z53" s="5690"/>
      <c r="AA53" s="44"/>
      <c r="AB53" s="108"/>
      <c r="AC53" s="108"/>
      <c r="AD53" s="47"/>
      <c r="AE53" s="5690"/>
      <c r="AF53" s="44"/>
      <c r="AG53" s="108"/>
      <c r="AH53" s="108"/>
      <c r="AI53" s="49"/>
      <c r="AJ53" s="5691"/>
      <c r="AK53" s="5691"/>
      <c r="AL53" s="5691"/>
      <c r="AM53" s="5691"/>
      <c r="AN53" s="5691"/>
      <c r="AO53" s="5691"/>
      <c r="AP53" s="5691"/>
      <c r="AQ53" s="5691"/>
      <c r="AR53" s="638" t="str">
        <f t="shared" si="16"/>
        <v/>
      </c>
      <c r="AS53" s="639"/>
      <c r="AT53" s="639"/>
      <c r="AU53" s="639"/>
      <c r="AV53" s="639"/>
      <c r="AW53" s="639"/>
      <c r="AX53" s="639"/>
      <c r="AY53" s="639"/>
      <c r="AZ53" s="639"/>
      <c r="BA53" s="639"/>
      <c r="BB53" s="639"/>
      <c r="BC53" s="639"/>
      <c r="BD53" s="638"/>
      <c r="BE53" s="638"/>
      <c r="BF53" s="638"/>
      <c r="BG53" s="638"/>
      <c r="BH53" s="638"/>
      <c r="BI53" s="638"/>
      <c r="BJ53" s="638"/>
      <c r="BK53" s="638"/>
      <c r="BL53" s="638"/>
      <c r="BM53" s="638"/>
      <c r="BN53" s="638"/>
      <c r="BO53" s="639"/>
      <c r="BP53" s="639"/>
      <c r="BQ53" s="639"/>
      <c r="BR53" s="639"/>
      <c r="BS53" s="639"/>
      <c r="BT53" s="639"/>
      <c r="BU53" s="639"/>
      <c r="BV53" s="639"/>
      <c r="BW53" s="639"/>
      <c r="BX53" s="639"/>
      <c r="BY53" s="639"/>
      <c r="BZ53" s="639"/>
      <c r="CA53" s="639"/>
      <c r="CB53" s="639" t="str">
        <f t="shared" si="3"/>
        <v/>
      </c>
      <c r="CC53" s="639" t="str">
        <f t="shared" si="4"/>
        <v/>
      </c>
      <c r="CD53" s="639" t="str">
        <f t="shared" si="5"/>
        <v/>
      </c>
      <c r="CE53" s="639" t="str">
        <f t="shared" si="6"/>
        <v/>
      </c>
      <c r="CF53" s="639" t="str">
        <f t="shared" si="7"/>
        <v/>
      </c>
      <c r="CG53" s="639" t="str">
        <f t="shared" si="8"/>
        <v/>
      </c>
      <c r="CH53" s="639" t="str">
        <f t="shared" si="9"/>
        <v/>
      </c>
      <c r="CI53" s="639"/>
      <c r="CJ53" s="639"/>
      <c r="CK53" s="639"/>
      <c r="CL53" s="639">
        <f t="shared" si="10"/>
        <v>0</v>
      </c>
      <c r="CM53" s="639">
        <f t="shared" si="11"/>
        <v>0</v>
      </c>
      <c r="CN53" s="639">
        <f t="shared" si="12"/>
        <v>0</v>
      </c>
      <c r="CO53" s="639">
        <f t="shared" si="13"/>
        <v>0</v>
      </c>
      <c r="CP53" s="639">
        <f t="shared" si="14"/>
        <v>0</v>
      </c>
      <c r="CQ53" s="639">
        <f t="shared" si="15"/>
        <v>0</v>
      </c>
      <c r="CR53" s="639">
        <f t="shared" si="15"/>
        <v>0</v>
      </c>
      <c r="CS53" s="639"/>
      <c r="CT53" s="639"/>
      <c r="CU53" s="639"/>
      <c r="CV53" s="639"/>
      <c r="CW53" s="639"/>
      <c r="CX53" s="639"/>
      <c r="CY53" s="639"/>
      <c r="CZ53" s="639"/>
      <c r="DA53" s="639"/>
      <c r="DB53" s="639"/>
    </row>
    <row r="54" spans="1:106" ht="15.6" customHeight="1" x14ac:dyDescent="0.25">
      <c r="A54" s="5693" t="s">
        <v>1974</v>
      </c>
      <c r="B54" s="1189"/>
      <c r="C54" s="5694"/>
      <c r="D54" s="5695"/>
      <c r="E54" s="5695"/>
      <c r="F54" s="5695"/>
      <c r="G54" s="5695"/>
      <c r="H54" s="5695"/>
      <c r="I54" s="5695"/>
      <c r="J54" s="5695"/>
      <c r="K54" s="5695"/>
      <c r="L54" s="5695"/>
      <c r="M54" s="5695"/>
      <c r="N54" s="5695"/>
      <c r="O54" s="5695"/>
      <c r="P54" s="5695"/>
      <c r="Q54" s="5695"/>
      <c r="R54" s="5695"/>
      <c r="S54" s="5696"/>
      <c r="T54" s="44"/>
      <c r="U54" s="47"/>
      <c r="V54" s="44"/>
      <c r="W54" s="47"/>
      <c r="X54" s="44"/>
      <c r="Y54" s="47"/>
      <c r="Z54" s="5690"/>
      <c r="AA54" s="44"/>
      <c r="AB54" s="108"/>
      <c r="AC54" s="108"/>
      <c r="AD54" s="47"/>
      <c r="AE54" s="5690"/>
      <c r="AF54" s="44"/>
      <c r="AG54" s="108"/>
      <c r="AH54" s="108"/>
      <c r="AI54" s="49"/>
      <c r="AJ54" s="5691"/>
      <c r="AK54" s="5691"/>
      <c r="AL54" s="5691"/>
      <c r="AM54" s="5691"/>
      <c r="AN54" s="5691"/>
      <c r="AO54" s="5691"/>
      <c r="AP54" s="5691"/>
      <c r="AQ54" s="5691"/>
      <c r="AR54" s="638" t="str">
        <f t="shared" si="16"/>
        <v/>
      </c>
      <c r="AS54" s="639"/>
      <c r="AT54" s="639"/>
      <c r="AU54" s="639"/>
      <c r="AV54" s="639"/>
      <c r="AW54" s="639"/>
      <c r="AX54" s="639"/>
      <c r="AY54" s="639"/>
      <c r="AZ54" s="639"/>
      <c r="BA54" s="639"/>
      <c r="BB54" s="639"/>
      <c r="BC54" s="639"/>
      <c r="BD54" s="638"/>
      <c r="BE54" s="638"/>
      <c r="BF54" s="638"/>
      <c r="BG54" s="638"/>
      <c r="BH54" s="638"/>
      <c r="BI54" s="638"/>
      <c r="BJ54" s="638"/>
      <c r="BK54" s="638"/>
      <c r="BL54" s="638"/>
      <c r="BM54" s="638"/>
      <c r="BN54" s="638"/>
      <c r="BO54" s="639"/>
      <c r="BP54" s="639"/>
      <c r="BQ54" s="639"/>
      <c r="BR54" s="639"/>
      <c r="BS54" s="639"/>
      <c r="BT54" s="639"/>
      <c r="BU54" s="639"/>
      <c r="BV54" s="639"/>
      <c r="BW54" s="639"/>
      <c r="BX54" s="639"/>
      <c r="BY54" s="639"/>
      <c r="BZ54" s="639"/>
      <c r="CA54" s="639"/>
      <c r="CB54" s="639" t="str">
        <f t="shared" si="3"/>
        <v/>
      </c>
      <c r="CC54" s="639" t="str">
        <f t="shared" si="4"/>
        <v/>
      </c>
      <c r="CD54" s="639" t="str">
        <f t="shared" si="5"/>
        <v/>
      </c>
      <c r="CE54" s="639" t="str">
        <f t="shared" si="6"/>
        <v/>
      </c>
      <c r="CF54" s="639" t="str">
        <f t="shared" si="7"/>
        <v/>
      </c>
      <c r="CG54" s="639" t="str">
        <f t="shared" si="8"/>
        <v/>
      </c>
      <c r="CH54" s="639" t="str">
        <f t="shared" si="9"/>
        <v/>
      </c>
      <c r="CI54" s="639"/>
      <c r="CJ54" s="639"/>
      <c r="CK54" s="639"/>
      <c r="CL54" s="639">
        <f t="shared" si="10"/>
        <v>0</v>
      </c>
      <c r="CM54" s="639">
        <f t="shared" si="11"/>
        <v>0</v>
      </c>
      <c r="CN54" s="639">
        <f t="shared" si="12"/>
        <v>0</v>
      </c>
      <c r="CO54" s="639">
        <f t="shared" si="13"/>
        <v>0</v>
      </c>
      <c r="CP54" s="639">
        <f t="shared" si="14"/>
        <v>0</v>
      </c>
      <c r="CQ54" s="639">
        <f t="shared" si="15"/>
        <v>0</v>
      </c>
      <c r="CR54" s="639">
        <f t="shared" si="15"/>
        <v>0</v>
      </c>
      <c r="CS54" s="639"/>
      <c r="CT54" s="639"/>
      <c r="CU54" s="639"/>
      <c r="CV54" s="639"/>
      <c r="CW54" s="639"/>
      <c r="CX54" s="639"/>
      <c r="CY54" s="639"/>
      <c r="CZ54" s="639"/>
      <c r="DA54" s="639"/>
      <c r="DB54" s="639"/>
    </row>
    <row r="55" spans="1:106" ht="15.6" customHeight="1" x14ac:dyDescent="0.25">
      <c r="A55" s="5693" t="s">
        <v>1975</v>
      </c>
      <c r="B55" s="1189"/>
      <c r="C55" s="5694"/>
      <c r="D55" s="5695"/>
      <c r="E55" s="5695"/>
      <c r="F55" s="5695"/>
      <c r="G55" s="5695"/>
      <c r="H55" s="5695"/>
      <c r="I55" s="5695"/>
      <c r="J55" s="5695"/>
      <c r="K55" s="5695"/>
      <c r="L55" s="5695"/>
      <c r="M55" s="5695"/>
      <c r="N55" s="5695"/>
      <c r="O55" s="5695"/>
      <c r="P55" s="5695"/>
      <c r="Q55" s="5695"/>
      <c r="R55" s="5695"/>
      <c r="S55" s="5696"/>
      <c r="T55" s="44"/>
      <c r="U55" s="47"/>
      <c r="V55" s="44"/>
      <c r="W55" s="47"/>
      <c r="X55" s="44"/>
      <c r="Y55" s="47"/>
      <c r="Z55" s="5690"/>
      <c r="AA55" s="44"/>
      <c r="AB55" s="108"/>
      <c r="AC55" s="108"/>
      <c r="AD55" s="47"/>
      <c r="AE55" s="5690"/>
      <c r="AF55" s="44"/>
      <c r="AG55" s="108"/>
      <c r="AH55" s="108"/>
      <c r="AI55" s="49"/>
      <c r="AJ55" s="5691"/>
      <c r="AK55" s="5691"/>
      <c r="AL55" s="5691"/>
      <c r="AM55" s="5691"/>
      <c r="AN55" s="5691"/>
      <c r="AO55" s="5691"/>
      <c r="AP55" s="5691"/>
      <c r="AQ55" s="5691"/>
      <c r="AR55" s="638" t="str">
        <f t="shared" si="16"/>
        <v/>
      </c>
      <c r="AS55" s="639"/>
      <c r="AT55" s="639"/>
      <c r="AU55" s="639"/>
      <c r="AV55" s="639"/>
      <c r="AW55" s="639"/>
      <c r="AX55" s="639"/>
      <c r="AY55" s="639"/>
      <c r="AZ55" s="639"/>
      <c r="BA55" s="639"/>
      <c r="BB55" s="639"/>
      <c r="BC55" s="639"/>
      <c r="BD55" s="638"/>
      <c r="BE55" s="638"/>
      <c r="BF55" s="638"/>
      <c r="BG55" s="638"/>
      <c r="BH55" s="638"/>
      <c r="BI55" s="638"/>
      <c r="BJ55" s="638"/>
      <c r="BK55" s="638"/>
      <c r="BL55" s="638"/>
      <c r="BM55" s="638"/>
      <c r="BN55" s="638"/>
      <c r="BO55" s="639"/>
      <c r="BP55" s="639"/>
      <c r="BQ55" s="639"/>
      <c r="BR55" s="639"/>
      <c r="BS55" s="639"/>
      <c r="BT55" s="639"/>
      <c r="BU55" s="639"/>
      <c r="BV55" s="639"/>
      <c r="BW55" s="639"/>
      <c r="BX55" s="639"/>
      <c r="BY55" s="639"/>
      <c r="BZ55" s="639"/>
      <c r="CA55" s="639"/>
      <c r="CB55" s="639" t="str">
        <f t="shared" si="3"/>
        <v/>
      </c>
      <c r="CC55" s="639" t="str">
        <f t="shared" si="4"/>
        <v/>
      </c>
      <c r="CD55" s="639" t="str">
        <f t="shared" si="5"/>
        <v/>
      </c>
      <c r="CE55" s="639" t="str">
        <f t="shared" si="6"/>
        <v/>
      </c>
      <c r="CF55" s="639" t="str">
        <f t="shared" si="7"/>
        <v/>
      </c>
      <c r="CG55" s="639" t="str">
        <f t="shared" si="8"/>
        <v/>
      </c>
      <c r="CH55" s="639" t="str">
        <f t="shared" si="9"/>
        <v/>
      </c>
      <c r="CI55" s="639"/>
      <c r="CJ55" s="639"/>
      <c r="CK55" s="639"/>
      <c r="CL55" s="639">
        <f t="shared" si="10"/>
        <v>0</v>
      </c>
      <c r="CM55" s="639">
        <f t="shared" si="11"/>
        <v>0</v>
      </c>
      <c r="CN55" s="639">
        <f t="shared" si="12"/>
        <v>0</v>
      </c>
      <c r="CO55" s="639">
        <f t="shared" si="13"/>
        <v>0</v>
      </c>
      <c r="CP55" s="639">
        <f t="shared" si="14"/>
        <v>0</v>
      </c>
      <c r="CQ55" s="639">
        <f t="shared" si="15"/>
        <v>0</v>
      </c>
      <c r="CR55" s="639">
        <f t="shared" si="15"/>
        <v>0</v>
      </c>
      <c r="CS55" s="639"/>
      <c r="CT55" s="639"/>
      <c r="CU55" s="639"/>
      <c r="CV55" s="639"/>
      <c r="CW55" s="639"/>
      <c r="CX55" s="639"/>
      <c r="CY55" s="639"/>
      <c r="CZ55" s="639"/>
      <c r="DA55" s="639"/>
      <c r="DB55" s="639"/>
    </row>
    <row r="56" spans="1:106" ht="15.6" customHeight="1" x14ac:dyDescent="0.25">
      <c r="A56" s="5693" t="s">
        <v>1976</v>
      </c>
      <c r="B56" s="1189"/>
      <c r="C56" s="5694"/>
      <c r="D56" s="5695"/>
      <c r="E56" s="5695"/>
      <c r="F56" s="5695"/>
      <c r="G56" s="5695"/>
      <c r="H56" s="5695"/>
      <c r="I56" s="5695"/>
      <c r="J56" s="5695"/>
      <c r="K56" s="5695"/>
      <c r="L56" s="5695"/>
      <c r="M56" s="5695"/>
      <c r="N56" s="5695"/>
      <c r="O56" s="5695"/>
      <c r="P56" s="5695"/>
      <c r="Q56" s="5695"/>
      <c r="R56" s="5695"/>
      <c r="S56" s="5696"/>
      <c r="T56" s="44"/>
      <c r="U56" s="47"/>
      <c r="V56" s="44"/>
      <c r="W56" s="47"/>
      <c r="X56" s="44"/>
      <c r="Y56" s="47"/>
      <c r="Z56" s="5690"/>
      <c r="AA56" s="44"/>
      <c r="AB56" s="108"/>
      <c r="AC56" s="108"/>
      <c r="AD56" s="47"/>
      <c r="AE56" s="5690"/>
      <c r="AF56" s="44"/>
      <c r="AG56" s="108"/>
      <c r="AH56" s="108"/>
      <c r="AI56" s="49"/>
      <c r="AJ56" s="5691"/>
      <c r="AK56" s="5691"/>
      <c r="AL56" s="5691"/>
      <c r="AM56" s="5691"/>
      <c r="AN56" s="5691"/>
      <c r="AO56" s="5691"/>
      <c r="AP56" s="5691"/>
      <c r="AQ56" s="5691"/>
      <c r="AR56" s="638" t="str">
        <f t="shared" si="16"/>
        <v/>
      </c>
      <c r="AS56" s="639"/>
      <c r="AT56" s="639"/>
      <c r="AU56" s="639"/>
      <c r="AV56" s="639"/>
      <c r="AW56" s="639"/>
      <c r="AX56" s="639"/>
      <c r="AY56" s="639"/>
      <c r="AZ56" s="639"/>
      <c r="BA56" s="639"/>
      <c r="BB56" s="639"/>
      <c r="BC56" s="639"/>
      <c r="BD56" s="638"/>
      <c r="BE56" s="638"/>
      <c r="BF56" s="638"/>
      <c r="BG56" s="638"/>
      <c r="BH56" s="638"/>
      <c r="BI56" s="638"/>
      <c r="BJ56" s="638"/>
      <c r="BK56" s="638"/>
      <c r="BL56" s="638"/>
      <c r="BM56" s="638"/>
      <c r="BN56" s="638"/>
      <c r="BO56" s="639"/>
      <c r="BP56" s="639"/>
      <c r="BQ56" s="639"/>
      <c r="BR56" s="639"/>
      <c r="BS56" s="639"/>
      <c r="BT56" s="639"/>
      <c r="BU56" s="639"/>
      <c r="BV56" s="639"/>
      <c r="BW56" s="639"/>
      <c r="BX56" s="639"/>
      <c r="BY56" s="639"/>
      <c r="BZ56" s="639"/>
      <c r="CA56" s="639"/>
      <c r="CB56" s="639" t="str">
        <f t="shared" si="3"/>
        <v/>
      </c>
      <c r="CC56" s="639" t="str">
        <f t="shared" si="4"/>
        <v/>
      </c>
      <c r="CD56" s="639" t="str">
        <f t="shared" si="5"/>
        <v/>
      </c>
      <c r="CE56" s="639" t="str">
        <f t="shared" si="6"/>
        <v/>
      </c>
      <c r="CF56" s="639" t="str">
        <f t="shared" si="7"/>
        <v/>
      </c>
      <c r="CG56" s="639" t="str">
        <f t="shared" si="8"/>
        <v/>
      </c>
      <c r="CH56" s="639" t="str">
        <f t="shared" si="9"/>
        <v/>
      </c>
      <c r="CI56" s="639"/>
      <c r="CJ56" s="639"/>
      <c r="CK56" s="639"/>
      <c r="CL56" s="639">
        <f t="shared" si="10"/>
        <v>0</v>
      </c>
      <c r="CM56" s="639">
        <f t="shared" si="11"/>
        <v>0</v>
      </c>
      <c r="CN56" s="639">
        <f t="shared" si="12"/>
        <v>0</v>
      </c>
      <c r="CO56" s="639">
        <f t="shared" si="13"/>
        <v>0</v>
      </c>
      <c r="CP56" s="639">
        <f t="shared" si="14"/>
        <v>0</v>
      </c>
      <c r="CQ56" s="639">
        <f t="shared" si="15"/>
        <v>0</v>
      </c>
      <c r="CR56" s="639">
        <f t="shared" si="15"/>
        <v>0</v>
      </c>
      <c r="CS56" s="639"/>
      <c r="CT56" s="639"/>
      <c r="CU56" s="639"/>
      <c r="CV56" s="639"/>
      <c r="CW56" s="639"/>
      <c r="CX56" s="639"/>
      <c r="CY56" s="639"/>
      <c r="CZ56" s="639"/>
      <c r="DA56" s="639"/>
      <c r="DB56" s="639"/>
    </row>
    <row r="57" spans="1:106" ht="15.6" customHeight="1" x14ac:dyDescent="0.25">
      <c r="A57" s="5693" t="s">
        <v>1977</v>
      </c>
      <c r="B57" s="1189"/>
      <c r="C57" s="5694"/>
      <c r="D57" s="5695"/>
      <c r="E57" s="5695"/>
      <c r="F57" s="5695"/>
      <c r="G57" s="5695"/>
      <c r="H57" s="5695"/>
      <c r="I57" s="5695"/>
      <c r="J57" s="5695"/>
      <c r="K57" s="5695"/>
      <c r="L57" s="5695"/>
      <c r="M57" s="5695"/>
      <c r="N57" s="5695"/>
      <c r="O57" s="5695"/>
      <c r="P57" s="5695"/>
      <c r="Q57" s="5695"/>
      <c r="R57" s="5695"/>
      <c r="S57" s="5696"/>
      <c r="T57" s="44"/>
      <c r="U57" s="47"/>
      <c r="V57" s="44"/>
      <c r="W57" s="47"/>
      <c r="X57" s="44"/>
      <c r="Y57" s="47"/>
      <c r="Z57" s="5690"/>
      <c r="AA57" s="44"/>
      <c r="AB57" s="108"/>
      <c r="AC57" s="108"/>
      <c r="AD57" s="47"/>
      <c r="AE57" s="5690"/>
      <c r="AF57" s="44"/>
      <c r="AG57" s="108"/>
      <c r="AH57" s="108"/>
      <c r="AI57" s="49"/>
      <c r="AJ57" s="5691"/>
      <c r="AK57" s="5691"/>
      <c r="AL57" s="5691"/>
      <c r="AM57" s="5691"/>
      <c r="AN57" s="5691"/>
      <c r="AO57" s="5691"/>
      <c r="AP57" s="5691"/>
      <c r="AQ57" s="5691"/>
      <c r="AR57" s="638" t="str">
        <f t="shared" si="16"/>
        <v/>
      </c>
      <c r="AS57" s="639"/>
      <c r="AT57" s="639"/>
      <c r="AU57" s="639"/>
      <c r="AV57" s="639"/>
      <c r="AW57" s="639"/>
      <c r="AX57" s="639"/>
      <c r="AY57" s="639"/>
      <c r="AZ57" s="639"/>
      <c r="BA57" s="639"/>
      <c r="BB57" s="639"/>
      <c r="BC57" s="639"/>
      <c r="BD57" s="638"/>
      <c r="BE57" s="638"/>
      <c r="BF57" s="638"/>
      <c r="BG57" s="638"/>
      <c r="BH57" s="638"/>
      <c r="BI57" s="638"/>
      <c r="BJ57" s="638"/>
      <c r="BK57" s="638"/>
      <c r="BL57" s="638"/>
      <c r="BM57" s="638"/>
      <c r="BN57" s="638"/>
      <c r="BO57" s="639"/>
      <c r="BP57" s="639"/>
      <c r="BQ57" s="639"/>
      <c r="BR57" s="639"/>
      <c r="BS57" s="639"/>
      <c r="BT57" s="639"/>
      <c r="BU57" s="639"/>
      <c r="BV57" s="639"/>
      <c r="BW57" s="639"/>
      <c r="BX57" s="639"/>
      <c r="BY57" s="639"/>
      <c r="BZ57" s="639"/>
      <c r="CA57" s="639"/>
      <c r="CB57" s="639" t="str">
        <f t="shared" si="3"/>
        <v/>
      </c>
      <c r="CC57" s="639" t="str">
        <f t="shared" si="4"/>
        <v/>
      </c>
      <c r="CD57" s="639" t="str">
        <f t="shared" si="5"/>
        <v/>
      </c>
      <c r="CE57" s="639" t="str">
        <f t="shared" si="6"/>
        <v/>
      </c>
      <c r="CF57" s="639" t="str">
        <f t="shared" si="7"/>
        <v/>
      </c>
      <c r="CG57" s="639" t="str">
        <f t="shared" si="8"/>
        <v/>
      </c>
      <c r="CH57" s="639" t="str">
        <f t="shared" si="9"/>
        <v/>
      </c>
      <c r="CI57" s="639"/>
      <c r="CJ57" s="639"/>
      <c r="CK57" s="639"/>
      <c r="CL57" s="639">
        <f t="shared" si="10"/>
        <v>0</v>
      </c>
      <c r="CM57" s="639">
        <f t="shared" si="11"/>
        <v>0</v>
      </c>
      <c r="CN57" s="639">
        <f t="shared" si="12"/>
        <v>0</v>
      </c>
      <c r="CO57" s="639">
        <f t="shared" si="13"/>
        <v>0</v>
      </c>
      <c r="CP57" s="639">
        <f t="shared" si="14"/>
        <v>0</v>
      </c>
      <c r="CQ57" s="639">
        <f t="shared" si="15"/>
        <v>0</v>
      </c>
      <c r="CR57" s="639">
        <f t="shared" si="15"/>
        <v>0</v>
      </c>
      <c r="CS57" s="639"/>
      <c r="CT57" s="639"/>
      <c r="CU57" s="639"/>
      <c r="CV57" s="639"/>
      <c r="CW57" s="639"/>
      <c r="CX57" s="639"/>
      <c r="CY57" s="639"/>
      <c r="CZ57" s="639"/>
      <c r="DA57" s="639"/>
      <c r="DB57" s="639"/>
    </row>
    <row r="58" spans="1:106" ht="15.6" customHeight="1" x14ac:dyDescent="0.25">
      <c r="A58" s="5693" t="s">
        <v>1978</v>
      </c>
      <c r="B58" s="1189"/>
      <c r="C58" s="5694"/>
      <c r="D58" s="5695"/>
      <c r="E58" s="5695"/>
      <c r="F58" s="5695"/>
      <c r="G58" s="5695"/>
      <c r="H58" s="5695"/>
      <c r="I58" s="5695"/>
      <c r="J58" s="5695"/>
      <c r="K58" s="5695"/>
      <c r="L58" s="5695"/>
      <c r="M58" s="5695"/>
      <c r="N58" s="5695"/>
      <c r="O58" s="5695"/>
      <c r="P58" s="5695"/>
      <c r="Q58" s="5695"/>
      <c r="R58" s="5695"/>
      <c r="S58" s="5696"/>
      <c r="T58" s="44"/>
      <c r="U58" s="47"/>
      <c r="V58" s="44"/>
      <c r="W58" s="47"/>
      <c r="X58" s="44"/>
      <c r="Y58" s="47"/>
      <c r="Z58" s="5690"/>
      <c r="AA58" s="44"/>
      <c r="AB58" s="108"/>
      <c r="AC58" s="108"/>
      <c r="AD58" s="47"/>
      <c r="AE58" s="5690"/>
      <c r="AF58" s="44"/>
      <c r="AG58" s="108"/>
      <c r="AH58" s="108"/>
      <c r="AI58" s="49"/>
      <c r="AJ58" s="5691"/>
      <c r="AK58" s="5691"/>
      <c r="AL58" s="5691"/>
      <c r="AM58" s="5691"/>
      <c r="AN58" s="5691"/>
      <c r="AO58" s="5691"/>
      <c r="AP58" s="5691"/>
      <c r="AQ58" s="5691"/>
      <c r="AR58" s="638" t="str">
        <f t="shared" si="16"/>
        <v/>
      </c>
      <c r="AS58" s="639"/>
      <c r="AT58" s="639"/>
      <c r="AU58" s="639"/>
      <c r="AV58" s="639"/>
      <c r="AW58" s="639"/>
      <c r="AX58" s="639"/>
      <c r="AY58" s="639"/>
      <c r="AZ58" s="639"/>
      <c r="BA58" s="639"/>
      <c r="BB58" s="639"/>
      <c r="BC58" s="639"/>
      <c r="BD58" s="638"/>
      <c r="BE58" s="638"/>
      <c r="BF58" s="638"/>
      <c r="BG58" s="638"/>
      <c r="BH58" s="638"/>
      <c r="BI58" s="638"/>
      <c r="BJ58" s="638"/>
      <c r="BK58" s="638"/>
      <c r="BL58" s="638"/>
      <c r="BM58" s="638"/>
      <c r="BN58" s="638"/>
      <c r="BO58" s="639"/>
      <c r="BP58" s="639"/>
      <c r="BQ58" s="639"/>
      <c r="BR58" s="639"/>
      <c r="BS58" s="639"/>
      <c r="BT58" s="639"/>
      <c r="BU58" s="639"/>
      <c r="BV58" s="639"/>
      <c r="BW58" s="639"/>
      <c r="BX58" s="639"/>
      <c r="BY58" s="639"/>
      <c r="BZ58" s="639"/>
      <c r="CA58" s="639"/>
      <c r="CB58" s="639" t="str">
        <f t="shared" si="3"/>
        <v/>
      </c>
      <c r="CC58" s="639" t="str">
        <f t="shared" si="4"/>
        <v/>
      </c>
      <c r="CD58" s="639" t="str">
        <f t="shared" si="5"/>
        <v/>
      </c>
      <c r="CE58" s="639" t="str">
        <f t="shared" si="6"/>
        <v/>
      </c>
      <c r="CF58" s="639" t="str">
        <f t="shared" si="7"/>
        <v/>
      </c>
      <c r="CG58" s="639" t="str">
        <f t="shared" si="8"/>
        <v/>
      </c>
      <c r="CH58" s="639" t="str">
        <f t="shared" si="9"/>
        <v/>
      </c>
      <c r="CI58" s="639"/>
      <c r="CJ58" s="639"/>
      <c r="CK58" s="639"/>
      <c r="CL58" s="639">
        <f t="shared" si="10"/>
        <v>0</v>
      </c>
      <c r="CM58" s="639">
        <f t="shared" si="11"/>
        <v>0</v>
      </c>
      <c r="CN58" s="639">
        <f t="shared" si="12"/>
        <v>0</v>
      </c>
      <c r="CO58" s="639">
        <f t="shared" si="13"/>
        <v>0</v>
      </c>
      <c r="CP58" s="639">
        <f t="shared" si="14"/>
        <v>0</v>
      </c>
      <c r="CQ58" s="639">
        <f t="shared" si="15"/>
        <v>0</v>
      </c>
      <c r="CR58" s="639">
        <f t="shared" si="15"/>
        <v>0</v>
      </c>
      <c r="CS58" s="639"/>
      <c r="CT58" s="639"/>
      <c r="CU58" s="639"/>
      <c r="CV58" s="639"/>
      <c r="CW58" s="639"/>
      <c r="CX58" s="639"/>
      <c r="CY58" s="639"/>
      <c r="CZ58" s="639"/>
      <c r="DA58" s="639"/>
      <c r="DB58" s="639"/>
    </row>
    <row r="59" spans="1:106" ht="15.6" customHeight="1" x14ac:dyDescent="0.25">
      <c r="A59" s="5693" t="s">
        <v>1979</v>
      </c>
      <c r="B59" s="1189"/>
      <c r="C59" s="5694"/>
      <c r="D59" s="5695"/>
      <c r="E59" s="5695"/>
      <c r="F59" s="5695"/>
      <c r="G59" s="5695"/>
      <c r="H59" s="5695"/>
      <c r="I59" s="5695"/>
      <c r="J59" s="5695"/>
      <c r="K59" s="5695"/>
      <c r="L59" s="5695"/>
      <c r="M59" s="5695"/>
      <c r="N59" s="5695"/>
      <c r="O59" s="5695"/>
      <c r="P59" s="5695"/>
      <c r="Q59" s="5695"/>
      <c r="R59" s="5695"/>
      <c r="S59" s="5696"/>
      <c r="T59" s="44"/>
      <c r="U59" s="47"/>
      <c r="V59" s="44"/>
      <c r="W59" s="47"/>
      <c r="X59" s="44"/>
      <c r="Y59" s="47"/>
      <c r="Z59" s="5690"/>
      <c r="AA59" s="44"/>
      <c r="AB59" s="108"/>
      <c r="AC59" s="108"/>
      <c r="AD59" s="47"/>
      <c r="AE59" s="5690"/>
      <c r="AF59" s="44"/>
      <c r="AG59" s="108"/>
      <c r="AH59" s="108"/>
      <c r="AI59" s="49"/>
      <c r="AJ59" s="5691"/>
      <c r="AK59" s="5691"/>
      <c r="AL59" s="5691"/>
      <c r="AM59" s="5691"/>
      <c r="AN59" s="5691"/>
      <c r="AO59" s="5691"/>
      <c r="AP59" s="5691"/>
      <c r="AQ59" s="5691"/>
      <c r="AR59" s="638" t="str">
        <f t="shared" si="16"/>
        <v/>
      </c>
      <c r="AS59" s="639"/>
      <c r="AT59" s="639"/>
      <c r="AU59" s="639"/>
      <c r="AV59" s="639"/>
      <c r="AW59" s="639"/>
      <c r="AX59" s="639"/>
      <c r="AY59" s="639"/>
      <c r="AZ59" s="639"/>
      <c r="BA59" s="639"/>
      <c r="BB59" s="639"/>
      <c r="BC59" s="639"/>
      <c r="BD59" s="638"/>
      <c r="BE59" s="638"/>
      <c r="BF59" s="638"/>
      <c r="BG59" s="638"/>
      <c r="BH59" s="638"/>
      <c r="BI59" s="638"/>
      <c r="BJ59" s="638"/>
      <c r="BK59" s="638"/>
      <c r="BL59" s="638"/>
      <c r="BM59" s="638"/>
      <c r="BN59" s="638"/>
      <c r="BO59" s="639"/>
      <c r="BP59" s="639"/>
      <c r="BQ59" s="639"/>
      <c r="BR59" s="639"/>
      <c r="BS59" s="639"/>
      <c r="BT59" s="639"/>
      <c r="BU59" s="639"/>
      <c r="BV59" s="639"/>
      <c r="BW59" s="639"/>
      <c r="BX59" s="639"/>
      <c r="BY59" s="639"/>
      <c r="BZ59" s="639"/>
      <c r="CA59" s="639"/>
      <c r="CB59" s="639" t="str">
        <f t="shared" si="3"/>
        <v/>
      </c>
      <c r="CC59" s="639" t="str">
        <f t="shared" si="4"/>
        <v/>
      </c>
      <c r="CD59" s="639" t="str">
        <f t="shared" si="5"/>
        <v/>
      </c>
      <c r="CE59" s="639" t="str">
        <f t="shared" si="6"/>
        <v/>
      </c>
      <c r="CF59" s="639" t="str">
        <f t="shared" si="7"/>
        <v/>
      </c>
      <c r="CG59" s="639" t="str">
        <f t="shared" si="8"/>
        <v/>
      </c>
      <c r="CH59" s="639" t="str">
        <f t="shared" si="9"/>
        <v/>
      </c>
      <c r="CI59" s="639"/>
      <c r="CJ59" s="639"/>
      <c r="CK59" s="639"/>
      <c r="CL59" s="639">
        <f t="shared" si="10"/>
        <v>0</v>
      </c>
      <c r="CM59" s="639">
        <f t="shared" si="11"/>
        <v>0</v>
      </c>
      <c r="CN59" s="639">
        <f t="shared" si="12"/>
        <v>0</v>
      </c>
      <c r="CO59" s="639">
        <f t="shared" si="13"/>
        <v>0</v>
      </c>
      <c r="CP59" s="639">
        <f t="shared" si="14"/>
        <v>0</v>
      </c>
      <c r="CQ59" s="639">
        <f t="shared" si="15"/>
        <v>0</v>
      </c>
      <c r="CR59" s="639">
        <f t="shared" si="15"/>
        <v>0</v>
      </c>
      <c r="CS59" s="639"/>
      <c r="CT59" s="639"/>
      <c r="CU59" s="639"/>
      <c r="CV59" s="639"/>
      <c r="CW59" s="639"/>
      <c r="CX59" s="639"/>
      <c r="CY59" s="639"/>
      <c r="CZ59" s="639"/>
      <c r="DA59" s="639"/>
      <c r="DB59" s="639"/>
    </row>
    <row r="60" spans="1:106" ht="15.6" customHeight="1" x14ac:dyDescent="0.25">
      <c r="A60" s="5693" t="s">
        <v>1980</v>
      </c>
      <c r="B60" s="1189"/>
      <c r="C60" s="5694"/>
      <c r="D60" s="5695"/>
      <c r="E60" s="5695"/>
      <c r="F60" s="5695"/>
      <c r="G60" s="5695"/>
      <c r="H60" s="5695"/>
      <c r="I60" s="5695"/>
      <c r="J60" s="5695"/>
      <c r="K60" s="5695"/>
      <c r="L60" s="5695"/>
      <c r="M60" s="5695"/>
      <c r="N60" s="5695"/>
      <c r="O60" s="5695"/>
      <c r="P60" s="5695"/>
      <c r="Q60" s="5695"/>
      <c r="R60" s="5695"/>
      <c r="S60" s="5696"/>
      <c r="T60" s="44"/>
      <c r="U60" s="47"/>
      <c r="V60" s="44"/>
      <c r="W60" s="47"/>
      <c r="X60" s="44"/>
      <c r="Y60" s="47"/>
      <c r="Z60" s="5690"/>
      <c r="AA60" s="44"/>
      <c r="AB60" s="108"/>
      <c r="AC60" s="108"/>
      <c r="AD60" s="47"/>
      <c r="AE60" s="5690"/>
      <c r="AF60" s="44"/>
      <c r="AG60" s="108"/>
      <c r="AH60" s="108"/>
      <c r="AI60" s="49"/>
      <c r="AJ60" s="5691"/>
      <c r="AK60" s="5691"/>
      <c r="AL60" s="5691"/>
      <c r="AM60" s="5691"/>
      <c r="AN60" s="5691"/>
      <c r="AO60" s="5691"/>
      <c r="AP60" s="5691"/>
      <c r="AQ60" s="5691"/>
      <c r="AR60" s="638" t="str">
        <f t="shared" si="16"/>
        <v/>
      </c>
      <c r="AS60" s="639"/>
      <c r="AT60" s="639"/>
      <c r="AU60" s="639"/>
      <c r="AV60" s="639"/>
      <c r="AW60" s="639"/>
      <c r="AX60" s="639"/>
      <c r="AY60" s="639"/>
      <c r="AZ60" s="639"/>
      <c r="BA60" s="639"/>
      <c r="BB60" s="639"/>
      <c r="BC60" s="639"/>
      <c r="BD60" s="638"/>
      <c r="BE60" s="638"/>
      <c r="BF60" s="638"/>
      <c r="BG60" s="638"/>
      <c r="BH60" s="638"/>
      <c r="BI60" s="638"/>
      <c r="BJ60" s="638"/>
      <c r="BK60" s="638"/>
      <c r="BL60" s="638"/>
      <c r="BM60" s="638"/>
      <c r="BN60" s="638"/>
      <c r="BO60" s="639"/>
      <c r="BP60" s="639"/>
      <c r="BQ60" s="639"/>
      <c r="BR60" s="639"/>
      <c r="BS60" s="639"/>
      <c r="BT60" s="639"/>
      <c r="BU60" s="639"/>
      <c r="BV60" s="639"/>
      <c r="BW60" s="639"/>
      <c r="BX60" s="639"/>
      <c r="BY60" s="639"/>
      <c r="BZ60" s="639"/>
      <c r="CA60" s="639"/>
      <c r="CB60" s="639" t="str">
        <f t="shared" si="3"/>
        <v/>
      </c>
      <c r="CC60" s="639" t="str">
        <f t="shared" si="4"/>
        <v/>
      </c>
      <c r="CD60" s="639" t="str">
        <f t="shared" si="5"/>
        <v/>
      </c>
      <c r="CE60" s="639" t="str">
        <f t="shared" si="6"/>
        <v/>
      </c>
      <c r="CF60" s="639" t="str">
        <f t="shared" si="7"/>
        <v/>
      </c>
      <c r="CG60" s="639" t="str">
        <f t="shared" si="8"/>
        <v/>
      </c>
      <c r="CH60" s="639" t="str">
        <f t="shared" si="9"/>
        <v/>
      </c>
      <c r="CI60" s="639"/>
      <c r="CJ60" s="639"/>
      <c r="CK60" s="639"/>
      <c r="CL60" s="639">
        <f t="shared" si="10"/>
        <v>0</v>
      </c>
      <c r="CM60" s="639">
        <f t="shared" si="11"/>
        <v>0</v>
      </c>
      <c r="CN60" s="639">
        <f t="shared" si="12"/>
        <v>0</v>
      </c>
      <c r="CO60" s="639">
        <f t="shared" si="13"/>
        <v>0</v>
      </c>
      <c r="CP60" s="639">
        <f t="shared" si="14"/>
        <v>0</v>
      </c>
      <c r="CQ60" s="639">
        <f t="shared" si="15"/>
        <v>0</v>
      </c>
      <c r="CR60" s="639">
        <f t="shared" si="15"/>
        <v>0</v>
      </c>
      <c r="CS60" s="639"/>
      <c r="CT60" s="639"/>
      <c r="CU60" s="639"/>
      <c r="CV60" s="639"/>
      <c r="CW60" s="639"/>
      <c r="CX60" s="639"/>
      <c r="CY60" s="639"/>
      <c r="CZ60" s="639"/>
      <c r="DA60" s="639"/>
      <c r="DB60" s="639"/>
    </row>
    <row r="61" spans="1:106" ht="15.6" customHeight="1" x14ac:dyDescent="0.25">
      <c r="A61" s="5693" t="s">
        <v>1981</v>
      </c>
      <c r="B61" s="1189"/>
      <c r="C61" s="5699"/>
      <c r="D61" s="5697"/>
      <c r="E61" s="5697"/>
      <c r="F61" s="5697"/>
      <c r="G61" s="5697"/>
      <c r="H61" s="5697"/>
      <c r="I61" s="5697"/>
      <c r="J61" s="5697"/>
      <c r="K61" s="5697"/>
      <c r="L61" s="5697"/>
      <c r="M61" s="5697"/>
      <c r="N61" s="5697"/>
      <c r="O61" s="5695"/>
      <c r="P61" s="5695"/>
      <c r="Q61" s="5695"/>
      <c r="R61" s="5695"/>
      <c r="S61" s="5696"/>
      <c r="T61" s="44"/>
      <c r="U61" s="47"/>
      <c r="V61" s="44"/>
      <c r="W61" s="47"/>
      <c r="X61" s="44"/>
      <c r="Y61" s="47"/>
      <c r="Z61" s="5690"/>
      <c r="AA61" s="44"/>
      <c r="AB61" s="108"/>
      <c r="AC61" s="108"/>
      <c r="AD61" s="47"/>
      <c r="AE61" s="5690"/>
      <c r="AF61" s="44"/>
      <c r="AG61" s="108"/>
      <c r="AH61" s="108"/>
      <c r="AI61" s="49"/>
      <c r="AJ61" s="5691"/>
      <c r="AK61" s="5691"/>
      <c r="AL61" s="5691"/>
      <c r="AM61" s="5691"/>
      <c r="AN61" s="5691"/>
      <c r="AO61" s="5691"/>
      <c r="AP61" s="5691"/>
      <c r="AQ61" s="5691"/>
      <c r="AR61" s="638" t="str">
        <f t="shared" si="16"/>
        <v/>
      </c>
      <c r="AS61" s="639"/>
      <c r="AT61" s="639"/>
      <c r="AU61" s="639"/>
      <c r="AV61" s="639"/>
      <c r="AW61" s="639"/>
      <c r="AX61" s="639"/>
      <c r="AY61" s="639"/>
      <c r="AZ61" s="639"/>
      <c r="BA61" s="639"/>
      <c r="BB61" s="639"/>
      <c r="BC61" s="639"/>
      <c r="BD61" s="638"/>
      <c r="BE61" s="638"/>
      <c r="BF61" s="638"/>
      <c r="BG61" s="638"/>
      <c r="BH61" s="638"/>
      <c r="BI61" s="638"/>
      <c r="BJ61" s="638"/>
      <c r="BK61" s="638"/>
      <c r="BL61" s="638"/>
      <c r="BM61" s="638"/>
      <c r="BN61" s="638"/>
      <c r="BO61" s="639"/>
      <c r="BP61" s="639"/>
      <c r="BQ61" s="639"/>
      <c r="BR61" s="639"/>
      <c r="BS61" s="639"/>
      <c r="BT61" s="639"/>
      <c r="BU61" s="639"/>
      <c r="BV61" s="639"/>
      <c r="BW61" s="639"/>
      <c r="BX61" s="639"/>
      <c r="BY61" s="639"/>
      <c r="BZ61" s="639"/>
      <c r="CA61" s="639"/>
      <c r="CB61" s="639" t="str">
        <f t="shared" si="3"/>
        <v/>
      </c>
      <c r="CC61" s="639" t="str">
        <f t="shared" si="4"/>
        <v/>
      </c>
      <c r="CD61" s="639" t="str">
        <f t="shared" si="5"/>
        <v/>
      </c>
      <c r="CE61" s="639" t="str">
        <f t="shared" si="6"/>
        <v/>
      </c>
      <c r="CF61" s="639" t="str">
        <f t="shared" si="7"/>
        <v/>
      </c>
      <c r="CG61" s="639" t="str">
        <f t="shared" si="8"/>
        <v/>
      </c>
      <c r="CH61" s="639" t="str">
        <f t="shared" si="9"/>
        <v/>
      </c>
      <c r="CI61" s="639"/>
      <c r="CJ61" s="639"/>
      <c r="CK61" s="639"/>
      <c r="CL61" s="639">
        <f t="shared" si="10"/>
        <v>0</v>
      </c>
      <c r="CM61" s="639">
        <f t="shared" si="11"/>
        <v>0</v>
      </c>
      <c r="CN61" s="639">
        <f t="shared" si="12"/>
        <v>0</v>
      </c>
      <c r="CO61" s="639">
        <f>IF(X61&gt;SUM($C61:$S61),1,0)</f>
        <v>0</v>
      </c>
      <c r="CP61" s="639">
        <f t="shared" si="14"/>
        <v>0</v>
      </c>
      <c r="CQ61" s="639">
        <f t="shared" si="15"/>
        <v>0</v>
      </c>
      <c r="CR61" s="639">
        <f t="shared" si="15"/>
        <v>0</v>
      </c>
      <c r="CS61" s="639"/>
      <c r="CT61" s="639"/>
      <c r="CU61" s="639"/>
      <c r="CV61" s="639"/>
      <c r="CW61" s="639"/>
      <c r="CX61" s="639"/>
      <c r="CY61" s="639"/>
      <c r="CZ61" s="639"/>
      <c r="DA61" s="639"/>
      <c r="DB61" s="639"/>
    </row>
    <row r="62" spans="1:106" ht="15.6" customHeight="1" x14ac:dyDescent="0.25">
      <c r="A62" s="5693" t="s">
        <v>1982</v>
      </c>
      <c r="B62" s="1189"/>
      <c r="C62" s="5694"/>
      <c r="D62" s="5695"/>
      <c r="E62" s="5695"/>
      <c r="F62" s="5700"/>
      <c r="G62" s="5700"/>
      <c r="H62" s="5700"/>
      <c r="I62" s="5700"/>
      <c r="J62" s="5700"/>
      <c r="K62" s="5700"/>
      <c r="L62" s="5695"/>
      <c r="M62" s="5695"/>
      <c r="N62" s="5695"/>
      <c r="O62" s="5695"/>
      <c r="P62" s="5695"/>
      <c r="Q62" s="5695"/>
      <c r="R62" s="5695"/>
      <c r="S62" s="5696"/>
      <c r="T62" s="44"/>
      <c r="U62" s="47"/>
      <c r="V62" s="44"/>
      <c r="W62" s="47"/>
      <c r="X62" s="44"/>
      <c r="Y62" s="47"/>
      <c r="Z62" s="5690"/>
      <c r="AA62" s="44"/>
      <c r="AB62" s="108"/>
      <c r="AC62" s="108"/>
      <c r="AD62" s="47"/>
      <c r="AE62" s="5690"/>
      <c r="AF62" s="44"/>
      <c r="AG62" s="108"/>
      <c r="AH62" s="108"/>
      <c r="AI62" s="49"/>
      <c r="AJ62" s="5691"/>
      <c r="AK62" s="5691"/>
      <c r="AL62" s="5691"/>
      <c r="AM62" s="5691"/>
      <c r="AN62" s="5691"/>
      <c r="AO62" s="5691"/>
      <c r="AP62" s="5691"/>
      <c r="AQ62" s="5691"/>
      <c r="AR62" s="638" t="str">
        <f t="shared" si="16"/>
        <v/>
      </c>
      <c r="AS62" s="639"/>
      <c r="AT62" s="639"/>
      <c r="AU62" s="639"/>
      <c r="AV62" s="639"/>
      <c r="AW62" s="639"/>
      <c r="AX62" s="639"/>
      <c r="AY62" s="639"/>
      <c r="AZ62" s="639"/>
      <c r="BA62" s="639"/>
      <c r="BB62" s="639"/>
      <c r="BC62" s="639"/>
      <c r="BD62" s="638"/>
      <c r="BE62" s="638"/>
      <c r="BF62" s="638"/>
      <c r="BG62" s="638"/>
      <c r="BH62" s="638"/>
      <c r="BI62" s="638"/>
      <c r="BJ62" s="638"/>
      <c r="BK62" s="638"/>
      <c r="BL62" s="638"/>
      <c r="BM62" s="638"/>
      <c r="BN62" s="638"/>
      <c r="BO62" s="639"/>
      <c r="BP62" s="639"/>
      <c r="BQ62" s="639"/>
      <c r="BR62" s="639"/>
      <c r="BS62" s="639"/>
      <c r="BT62" s="639"/>
      <c r="BU62" s="639"/>
      <c r="BV62" s="639"/>
      <c r="BW62" s="639"/>
      <c r="BX62" s="639"/>
      <c r="BY62" s="639"/>
      <c r="BZ62" s="639"/>
      <c r="CA62" s="639"/>
      <c r="CB62" s="639" t="str">
        <f t="shared" si="3"/>
        <v/>
      </c>
      <c r="CC62" s="639" t="str">
        <f t="shared" si="4"/>
        <v/>
      </c>
      <c r="CD62" s="639" t="str">
        <f t="shared" si="5"/>
        <v/>
      </c>
      <c r="CE62" s="639" t="str">
        <f t="shared" si="6"/>
        <v/>
      </c>
      <c r="CF62" s="639" t="str">
        <f t="shared" si="7"/>
        <v/>
      </c>
      <c r="CG62" s="639" t="str">
        <f t="shared" si="8"/>
        <v/>
      </c>
      <c r="CH62" s="639" t="str">
        <f t="shared" si="9"/>
        <v/>
      </c>
      <c r="CI62" s="639"/>
      <c r="CJ62" s="639"/>
      <c r="CK62" s="639"/>
      <c r="CL62" s="639">
        <f t="shared" si="10"/>
        <v>0</v>
      </c>
      <c r="CM62" s="639">
        <f t="shared" si="11"/>
        <v>0</v>
      </c>
      <c r="CN62" s="639">
        <f t="shared" si="12"/>
        <v>0</v>
      </c>
      <c r="CO62" s="639">
        <f t="shared" si="13"/>
        <v>0</v>
      </c>
      <c r="CP62" s="639">
        <f t="shared" si="14"/>
        <v>0</v>
      </c>
      <c r="CQ62" s="639">
        <f t="shared" si="15"/>
        <v>0</v>
      </c>
      <c r="CR62" s="639">
        <f t="shared" si="15"/>
        <v>0</v>
      </c>
      <c r="CS62" s="639"/>
      <c r="CT62" s="639"/>
      <c r="CU62" s="639"/>
      <c r="CV62" s="639"/>
      <c r="CW62" s="639"/>
      <c r="CX62" s="639"/>
      <c r="CY62" s="639"/>
      <c r="CZ62" s="639"/>
      <c r="DA62" s="639"/>
      <c r="DB62" s="639"/>
    </row>
    <row r="63" spans="1:106" ht="15.6" customHeight="1" x14ac:dyDescent="0.25">
      <c r="A63" s="5693" t="s">
        <v>1983</v>
      </c>
      <c r="B63" s="1189"/>
      <c r="C63" s="5701"/>
      <c r="D63" s="5700"/>
      <c r="E63" s="5700"/>
      <c r="F63" s="5700"/>
      <c r="G63" s="5695"/>
      <c r="H63" s="5695"/>
      <c r="I63" s="5695"/>
      <c r="J63" s="5695"/>
      <c r="K63" s="5695"/>
      <c r="L63" s="5695"/>
      <c r="M63" s="5695"/>
      <c r="N63" s="5695"/>
      <c r="O63" s="5695"/>
      <c r="P63" s="5695"/>
      <c r="Q63" s="5695"/>
      <c r="R63" s="5695"/>
      <c r="S63" s="5696"/>
      <c r="T63" s="44"/>
      <c r="U63" s="47"/>
      <c r="V63" s="44"/>
      <c r="W63" s="47"/>
      <c r="X63" s="44"/>
      <c r="Y63" s="47"/>
      <c r="Z63" s="5690"/>
      <c r="AA63" s="44"/>
      <c r="AB63" s="108"/>
      <c r="AC63" s="108"/>
      <c r="AD63" s="47"/>
      <c r="AE63" s="5690"/>
      <c r="AF63" s="44"/>
      <c r="AG63" s="108"/>
      <c r="AH63" s="108"/>
      <c r="AI63" s="49"/>
      <c r="AJ63" s="5691"/>
      <c r="AK63" s="5691"/>
      <c r="AL63" s="5691"/>
      <c r="AM63" s="5691"/>
      <c r="AN63" s="5691"/>
      <c r="AO63" s="5691"/>
      <c r="AP63" s="5691"/>
      <c r="AQ63" s="5691"/>
      <c r="AR63" s="638" t="str">
        <f t="shared" si="16"/>
        <v/>
      </c>
      <c r="AS63" s="639"/>
      <c r="AT63" s="639"/>
      <c r="AU63" s="639"/>
      <c r="AV63" s="639"/>
      <c r="AW63" s="639"/>
      <c r="AX63" s="639"/>
      <c r="AY63" s="639"/>
      <c r="AZ63" s="639"/>
      <c r="BA63" s="639"/>
      <c r="BB63" s="639"/>
      <c r="BC63" s="639"/>
      <c r="BD63" s="638"/>
      <c r="BE63" s="638"/>
      <c r="BF63" s="638"/>
      <c r="BG63" s="638"/>
      <c r="BH63" s="638"/>
      <c r="BI63" s="638"/>
      <c r="BJ63" s="638"/>
      <c r="BK63" s="638"/>
      <c r="BL63" s="638"/>
      <c r="BM63" s="638"/>
      <c r="BN63" s="638"/>
      <c r="BO63" s="639"/>
      <c r="BP63" s="639"/>
      <c r="BQ63" s="639"/>
      <c r="BR63" s="639"/>
      <c r="BS63" s="639"/>
      <c r="BT63" s="639"/>
      <c r="BU63" s="639"/>
      <c r="BV63" s="639"/>
      <c r="BW63" s="639"/>
      <c r="BX63" s="639"/>
      <c r="BY63" s="639"/>
      <c r="BZ63" s="639"/>
      <c r="CA63" s="639"/>
      <c r="CB63" s="639" t="str">
        <f t="shared" si="3"/>
        <v/>
      </c>
      <c r="CC63" s="639" t="str">
        <f t="shared" si="4"/>
        <v/>
      </c>
      <c r="CD63" s="639" t="str">
        <f t="shared" si="5"/>
        <v/>
      </c>
      <c r="CE63" s="639" t="str">
        <f t="shared" si="6"/>
        <v/>
      </c>
      <c r="CF63" s="639" t="str">
        <f t="shared" si="7"/>
        <v/>
      </c>
      <c r="CG63" s="639" t="str">
        <f t="shared" si="8"/>
        <v/>
      </c>
      <c r="CH63" s="639" t="str">
        <f t="shared" si="9"/>
        <v/>
      </c>
      <c r="CI63" s="639"/>
      <c r="CJ63" s="639"/>
      <c r="CK63" s="639"/>
      <c r="CL63" s="639">
        <f t="shared" si="10"/>
        <v>0</v>
      </c>
      <c r="CM63" s="639">
        <f t="shared" si="11"/>
        <v>0</v>
      </c>
      <c r="CN63" s="639">
        <f t="shared" si="12"/>
        <v>0</v>
      </c>
      <c r="CO63" s="639">
        <f t="shared" si="13"/>
        <v>0</v>
      </c>
      <c r="CP63" s="639">
        <f t="shared" si="14"/>
        <v>0</v>
      </c>
      <c r="CQ63" s="639">
        <f t="shared" si="15"/>
        <v>0</v>
      </c>
      <c r="CR63" s="639">
        <f t="shared" si="15"/>
        <v>0</v>
      </c>
      <c r="CS63" s="639"/>
      <c r="CT63" s="639"/>
      <c r="CU63" s="639"/>
      <c r="CV63" s="639"/>
      <c r="CW63" s="639"/>
      <c r="CX63" s="639"/>
      <c r="CY63" s="639"/>
      <c r="CZ63" s="639"/>
      <c r="DA63" s="639"/>
      <c r="DB63" s="639"/>
    </row>
    <row r="64" spans="1:106" ht="15.6" customHeight="1" x14ac:dyDescent="0.25">
      <c r="A64" s="5693" t="s">
        <v>1984</v>
      </c>
      <c r="B64" s="1189"/>
      <c r="C64" s="5701"/>
      <c r="D64" s="5700"/>
      <c r="E64" s="5700"/>
      <c r="F64" s="5700"/>
      <c r="G64" s="5700"/>
      <c r="H64" s="5700"/>
      <c r="I64" s="5700"/>
      <c r="J64" s="5700"/>
      <c r="K64" s="5700"/>
      <c r="L64" s="5695"/>
      <c r="M64" s="5695"/>
      <c r="N64" s="5695"/>
      <c r="O64" s="5695"/>
      <c r="P64" s="5695"/>
      <c r="Q64" s="5695"/>
      <c r="R64" s="5695"/>
      <c r="S64" s="5696"/>
      <c r="T64" s="44"/>
      <c r="U64" s="47"/>
      <c r="V64" s="44"/>
      <c r="W64" s="47"/>
      <c r="X64" s="44"/>
      <c r="Y64" s="47"/>
      <c r="Z64" s="5690"/>
      <c r="AA64" s="44"/>
      <c r="AB64" s="108"/>
      <c r="AC64" s="108"/>
      <c r="AD64" s="47"/>
      <c r="AE64" s="5690"/>
      <c r="AF64" s="44"/>
      <c r="AG64" s="108"/>
      <c r="AH64" s="108"/>
      <c r="AI64" s="49"/>
      <c r="AJ64" s="5691"/>
      <c r="AK64" s="5691"/>
      <c r="AL64" s="5691"/>
      <c r="AM64" s="5691"/>
      <c r="AN64" s="5691"/>
      <c r="AO64" s="5691"/>
      <c r="AP64" s="5691"/>
      <c r="AQ64" s="5691"/>
      <c r="AR64" s="638" t="str">
        <f t="shared" si="16"/>
        <v/>
      </c>
      <c r="AS64" s="639"/>
      <c r="AT64" s="639"/>
      <c r="AU64" s="639"/>
      <c r="AV64" s="639"/>
      <c r="AW64" s="639"/>
      <c r="AX64" s="639"/>
      <c r="AY64" s="639"/>
      <c r="AZ64" s="639"/>
      <c r="BA64" s="639"/>
      <c r="BB64" s="639"/>
      <c r="BC64" s="639"/>
      <c r="BD64" s="638"/>
      <c r="BE64" s="638"/>
      <c r="BF64" s="638"/>
      <c r="BG64" s="638"/>
      <c r="BH64" s="638"/>
      <c r="BI64" s="638"/>
      <c r="BJ64" s="638"/>
      <c r="BK64" s="638"/>
      <c r="BL64" s="638"/>
      <c r="BM64" s="638"/>
      <c r="BN64" s="638"/>
      <c r="BO64" s="639"/>
      <c r="BP64" s="639"/>
      <c r="BQ64" s="639"/>
      <c r="BR64" s="639"/>
      <c r="BS64" s="639"/>
      <c r="BT64" s="639"/>
      <c r="BU64" s="639"/>
      <c r="BV64" s="639"/>
      <c r="BW64" s="639"/>
      <c r="BX64" s="639"/>
      <c r="BY64" s="639"/>
      <c r="BZ64" s="639"/>
      <c r="CA64" s="639"/>
      <c r="CB64" s="639" t="str">
        <f t="shared" si="3"/>
        <v/>
      </c>
      <c r="CC64" s="639" t="str">
        <f t="shared" si="4"/>
        <v/>
      </c>
      <c r="CD64" s="639" t="str">
        <f t="shared" si="5"/>
        <v/>
      </c>
      <c r="CE64" s="639" t="str">
        <f t="shared" si="6"/>
        <v/>
      </c>
      <c r="CF64" s="639" t="str">
        <f t="shared" si="7"/>
        <v/>
      </c>
      <c r="CG64" s="639" t="str">
        <f t="shared" si="8"/>
        <v/>
      </c>
      <c r="CH64" s="639" t="str">
        <f t="shared" si="9"/>
        <v/>
      </c>
      <c r="CI64" s="639"/>
      <c r="CJ64" s="639"/>
      <c r="CK64" s="639"/>
      <c r="CL64" s="639">
        <f t="shared" si="10"/>
        <v>0</v>
      </c>
      <c r="CM64" s="639">
        <f t="shared" si="11"/>
        <v>0</v>
      </c>
      <c r="CN64" s="639">
        <f t="shared" si="12"/>
        <v>0</v>
      </c>
      <c r="CO64" s="639">
        <f t="shared" si="13"/>
        <v>0</v>
      </c>
      <c r="CP64" s="639">
        <f t="shared" si="14"/>
        <v>0</v>
      </c>
      <c r="CQ64" s="639">
        <f t="shared" si="15"/>
        <v>0</v>
      </c>
      <c r="CR64" s="639">
        <f t="shared" si="15"/>
        <v>0</v>
      </c>
      <c r="CS64" s="639"/>
      <c r="CT64" s="639"/>
      <c r="CU64" s="639"/>
      <c r="CV64" s="639"/>
      <c r="CW64" s="639"/>
      <c r="CX64" s="639"/>
      <c r="CY64" s="639"/>
      <c r="CZ64" s="639"/>
      <c r="DA64" s="639"/>
      <c r="DB64" s="639"/>
    </row>
    <row r="65" spans="1:106" ht="15.6" customHeight="1" x14ac:dyDescent="0.25">
      <c r="A65" s="5693" t="s">
        <v>1985</v>
      </c>
      <c r="B65" s="1189"/>
      <c r="C65" s="5701"/>
      <c r="D65" s="5700"/>
      <c r="E65" s="5700"/>
      <c r="F65" s="5695"/>
      <c r="G65" s="5695"/>
      <c r="H65" s="5695"/>
      <c r="I65" s="5695"/>
      <c r="J65" s="5695"/>
      <c r="K65" s="5695"/>
      <c r="L65" s="5695"/>
      <c r="M65" s="5695"/>
      <c r="N65" s="5695"/>
      <c r="O65" s="5695"/>
      <c r="P65" s="5695"/>
      <c r="Q65" s="5695"/>
      <c r="R65" s="5695"/>
      <c r="S65" s="5696"/>
      <c r="T65" s="44"/>
      <c r="U65" s="47"/>
      <c r="V65" s="44"/>
      <c r="W65" s="47"/>
      <c r="X65" s="44"/>
      <c r="Y65" s="47"/>
      <c r="Z65" s="5690"/>
      <c r="AA65" s="44"/>
      <c r="AB65" s="108"/>
      <c r="AC65" s="108"/>
      <c r="AD65" s="47"/>
      <c r="AE65" s="5690"/>
      <c r="AF65" s="44"/>
      <c r="AG65" s="108"/>
      <c r="AH65" s="108"/>
      <c r="AI65" s="49"/>
      <c r="AJ65" s="5691"/>
      <c r="AK65" s="5691"/>
      <c r="AL65" s="5691"/>
      <c r="AM65" s="5691"/>
      <c r="AN65" s="5691"/>
      <c r="AO65" s="5691"/>
      <c r="AP65" s="5691"/>
      <c r="AQ65" s="5691"/>
      <c r="AR65" s="638" t="str">
        <f t="shared" si="16"/>
        <v/>
      </c>
      <c r="AS65" s="639"/>
      <c r="AT65" s="639"/>
      <c r="AU65" s="639"/>
      <c r="AV65" s="639"/>
      <c r="AW65" s="639"/>
      <c r="AX65" s="639"/>
      <c r="AY65" s="639"/>
      <c r="AZ65" s="639"/>
      <c r="BA65" s="639"/>
      <c r="BB65" s="639"/>
      <c r="BC65" s="639"/>
      <c r="BD65" s="638"/>
      <c r="BE65" s="638"/>
      <c r="BF65" s="638"/>
      <c r="BG65" s="638"/>
      <c r="BH65" s="638"/>
      <c r="BI65" s="638"/>
      <c r="BJ65" s="638"/>
      <c r="BK65" s="638"/>
      <c r="BL65" s="638"/>
      <c r="BM65" s="638"/>
      <c r="BN65" s="638"/>
      <c r="BO65" s="639"/>
      <c r="BP65" s="639"/>
      <c r="BQ65" s="639"/>
      <c r="BR65" s="639"/>
      <c r="BS65" s="639"/>
      <c r="BT65" s="639"/>
      <c r="BU65" s="639"/>
      <c r="BV65" s="639"/>
      <c r="BW65" s="639"/>
      <c r="BX65" s="639"/>
      <c r="BY65" s="639"/>
      <c r="BZ65" s="639"/>
      <c r="CA65" s="639"/>
      <c r="CB65" s="639" t="str">
        <f t="shared" si="3"/>
        <v/>
      </c>
      <c r="CC65" s="639" t="str">
        <f t="shared" si="4"/>
        <v/>
      </c>
      <c r="CD65" s="639" t="str">
        <f t="shared" si="5"/>
        <v/>
      </c>
      <c r="CE65" s="639" t="str">
        <f t="shared" si="6"/>
        <v/>
      </c>
      <c r="CF65" s="639" t="str">
        <f t="shared" si="7"/>
        <v/>
      </c>
      <c r="CG65" s="639" t="str">
        <f t="shared" si="8"/>
        <v/>
      </c>
      <c r="CH65" s="639" t="str">
        <f t="shared" si="9"/>
        <v/>
      </c>
      <c r="CI65" s="639"/>
      <c r="CJ65" s="639"/>
      <c r="CK65" s="639"/>
      <c r="CL65" s="639">
        <f t="shared" si="10"/>
        <v>0</v>
      </c>
      <c r="CM65" s="639">
        <f t="shared" si="11"/>
        <v>0</v>
      </c>
      <c r="CN65" s="639">
        <f t="shared" si="12"/>
        <v>0</v>
      </c>
      <c r="CO65" s="639">
        <f t="shared" si="13"/>
        <v>0</v>
      </c>
      <c r="CP65" s="639">
        <f t="shared" si="14"/>
        <v>0</v>
      </c>
      <c r="CQ65" s="639">
        <f t="shared" si="15"/>
        <v>0</v>
      </c>
      <c r="CR65" s="639">
        <f t="shared" si="15"/>
        <v>0</v>
      </c>
      <c r="CS65" s="639"/>
      <c r="CT65" s="639"/>
      <c r="CU65" s="639"/>
      <c r="CV65" s="639"/>
      <c r="CW65" s="639"/>
      <c r="CX65" s="639"/>
      <c r="CY65" s="639"/>
      <c r="CZ65" s="639"/>
      <c r="DA65" s="639"/>
      <c r="DB65" s="639"/>
    </row>
    <row r="66" spans="1:106" ht="15.6" customHeight="1" x14ac:dyDescent="0.25">
      <c r="A66" s="5693" t="s">
        <v>1986</v>
      </c>
      <c r="B66" s="1189"/>
      <c r="C66" s="5701"/>
      <c r="D66" s="5700"/>
      <c r="E66" s="5700"/>
      <c r="F66" s="5695"/>
      <c r="G66" s="5695"/>
      <c r="H66" s="5695"/>
      <c r="I66" s="5695"/>
      <c r="J66" s="5695"/>
      <c r="K66" s="5695"/>
      <c r="L66" s="5695"/>
      <c r="M66" s="5695"/>
      <c r="N66" s="5695"/>
      <c r="O66" s="5695"/>
      <c r="P66" s="5695"/>
      <c r="Q66" s="5695"/>
      <c r="R66" s="5695"/>
      <c r="S66" s="5696"/>
      <c r="T66" s="44"/>
      <c r="U66" s="47"/>
      <c r="V66" s="44"/>
      <c r="W66" s="47"/>
      <c r="X66" s="44"/>
      <c r="Y66" s="47"/>
      <c r="Z66" s="5690"/>
      <c r="AA66" s="44"/>
      <c r="AB66" s="108"/>
      <c r="AC66" s="108"/>
      <c r="AD66" s="47"/>
      <c r="AE66" s="5690"/>
      <c r="AF66" s="44"/>
      <c r="AG66" s="108"/>
      <c r="AH66" s="108"/>
      <c r="AI66" s="49"/>
      <c r="AJ66" s="5691"/>
      <c r="AK66" s="5691"/>
      <c r="AL66" s="5691"/>
      <c r="AM66" s="5691"/>
      <c r="AN66" s="5691"/>
      <c r="AO66" s="5691"/>
      <c r="AP66" s="5691"/>
      <c r="AQ66" s="5691"/>
      <c r="AR66" s="638" t="str">
        <f t="shared" si="16"/>
        <v/>
      </c>
      <c r="AS66" s="639"/>
      <c r="AT66" s="639"/>
      <c r="AU66" s="639"/>
      <c r="AV66" s="639"/>
      <c r="AW66" s="639"/>
      <c r="AX66" s="639"/>
      <c r="AY66" s="639"/>
      <c r="AZ66" s="639"/>
      <c r="BA66" s="639"/>
      <c r="BB66" s="639"/>
      <c r="BC66" s="639"/>
      <c r="BD66" s="638"/>
      <c r="BE66" s="638"/>
      <c r="BF66" s="638"/>
      <c r="BG66" s="638"/>
      <c r="BH66" s="638"/>
      <c r="BI66" s="638"/>
      <c r="BJ66" s="638"/>
      <c r="BK66" s="638"/>
      <c r="BL66" s="638"/>
      <c r="BM66" s="638"/>
      <c r="BN66" s="638"/>
      <c r="BO66" s="639"/>
      <c r="BP66" s="639"/>
      <c r="BQ66" s="639"/>
      <c r="BR66" s="639"/>
      <c r="BS66" s="639"/>
      <c r="BT66" s="639"/>
      <c r="BU66" s="639"/>
      <c r="BV66" s="639"/>
      <c r="BW66" s="639"/>
      <c r="BX66" s="639"/>
      <c r="BY66" s="639"/>
      <c r="BZ66" s="639"/>
      <c r="CA66" s="639"/>
      <c r="CB66" s="639" t="str">
        <f t="shared" si="3"/>
        <v/>
      </c>
      <c r="CC66" s="639" t="str">
        <f t="shared" si="4"/>
        <v/>
      </c>
      <c r="CD66" s="639" t="str">
        <f t="shared" si="5"/>
        <v/>
      </c>
      <c r="CE66" s="639" t="str">
        <f t="shared" si="6"/>
        <v/>
      </c>
      <c r="CF66" s="639" t="str">
        <f t="shared" si="7"/>
        <v/>
      </c>
      <c r="CG66" s="639" t="str">
        <f t="shared" si="8"/>
        <v/>
      </c>
      <c r="CH66" s="639" t="str">
        <f t="shared" si="9"/>
        <v/>
      </c>
      <c r="CI66" s="639"/>
      <c r="CJ66" s="639"/>
      <c r="CK66" s="639"/>
      <c r="CL66" s="639">
        <f t="shared" si="10"/>
        <v>0</v>
      </c>
      <c r="CM66" s="639">
        <f t="shared" si="11"/>
        <v>0</v>
      </c>
      <c r="CN66" s="639">
        <f t="shared" si="12"/>
        <v>0</v>
      </c>
      <c r="CO66" s="639">
        <f t="shared" si="13"/>
        <v>0</v>
      </c>
      <c r="CP66" s="639">
        <f t="shared" si="14"/>
        <v>0</v>
      </c>
      <c r="CQ66" s="639">
        <f t="shared" si="15"/>
        <v>0</v>
      </c>
      <c r="CR66" s="639">
        <f t="shared" si="15"/>
        <v>0</v>
      </c>
      <c r="CS66" s="639"/>
      <c r="CT66" s="639"/>
      <c r="CU66" s="639"/>
      <c r="CV66" s="639"/>
      <c r="CW66" s="639"/>
      <c r="CX66" s="639"/>
      <c r="CY66" s="639"/>
      <c r="CZ66" s="639"/>
      <c r="DA66" s="639"/>
      <c r="DB66" s="639"/>
    </row>
    <row r="67" spans="1:106" ht="15.6" customHeight="1" x14ac:dyDescent="0.25">
      <c r="A67" s="5693" t="s">
        <v>1987</v>
      </c>
      <c r="B67" s="1189"/>
      <c r="C67" s="5701"/>
      <c r="D67" s="5700"/>
      <c r="E67" s="5700"/>
      <c r="F67" s="5695"/>
      <c r="G67" s="5695"/>
      <c r="H67" s="5695"/>
      <c r="I67" s="5695"/>
      <c r="J67" s="5695"/>
      <c r="K67" s="5695"/>
      <c r="L67" s="5695"/>
      <c r="M67" s="5695"/>
      <c r="N67" s="5695"/>
      <c r="O67" s="5695"/>
      <c r="P67" s="5695"/>
      <c r="Q67" s="5695"/>
      <c r="R67" s="5695"/>
      <c r="S67" s="5696"/>
      <c r="T67" s="44"/>
      <c r="U67" s="47"/>
      <c r="V67" s="44"/>
      <c r="W67" s="47"/>
      <c r="X67" s="44"/>
      <c r="Y67" s="47"/>
      <c r="Z67" s="5690"/>
      <c r="AA67" s="44"/>
      <c r="AB67" s="108"/>
      <c r="AC67" s="108"/>
      <c r="AD67" s="47"/>
      <c r="AE67" s="5690"/>
      <c r="AF67" s="44"/>
      <c r="AG67" s="108"/>
      <c r="AH67" s="108"/>
      <c r="AI67" s="49"/>
      <c r="AJ67" s="5691"/>
      <c r="AK67" s="5691"/>
      <c r="AL67" s="5691"/>
      <c r="AM67" s="5691"/>
      <c r="AN67" s="5691"/>
      <c r="AO67" s="5691"/>
      <c r="AP67" s="5691"/>
      <c r="AQ67" s="5691"/>
      <c r="AR67" s="638" t="str">
        <f t="shared" si="16"/>
        <v/>
      </c>
      <c r="AS67" s="639"/>
      <c r="AT67" s="639"/>
      <c r="AU67" s="639"/>
      <c r="AV67" s="639"/>
      <c r="AW67" s="639"/>
      <c r="AX67" s="639"/>
      <c r="AY67" s="639"/>
      <c r="AZ67" s="639"/>
      <c r="BA67" s="639"/>
      <c r="BB67" s="639"/>
      <c r="BC67" s="639"/>
      <c r="BD67" s="638"/>
      <c r="BE67" s="638"/>
      <c r="BF67" s="638"/>
      <c r="BG67" s="638"/>
      <c r="BH67" s="638"/>
      <c r="BI67" s="638"/>
      <c r="BJ67" s="638"/>
      <c r="BK67" s="638"/>
      <c r="BL67" s="638"/>
      <c r="BM67" s="638"/>
      <c r="BN67" s="638"/>
      <c r="BO67" s="639"/>
      <c r="BP67" s="639"/>
      <c r="BQ67" s="639"/>
      <c r="BR67" s="639"/>
      <c r="BS67" s="639"/>
      <c r="BT67" s="639"/>
      <c r="BU67" s="639"/>
      <c r="BV67" s="639"/>
      <c r="BW67" s="639"/>
      <c r="BX67" s="639"/>
      <c r="BY67" s="639"/>
      <c r="BZ67" s="639"/>
      <c r="CA67" s="639"/>
      <c r="CB67" s="639" t="str">
        <f t="shared" si="3"/>
        <v/>
      </c>
      <c r="CC67" s="639" t="str">
        <f t="shared" si="4"/>
        <v/>
      </c>
      <c r="CD67" s="639" t="str">
        <f t="shared" si="5"/>
        <v/>
      </c>
      <c r="CE67" s="639" t="str">
        <f t="shared" si="6"/>
        <v/>
      </c>
      <c r="CF67" s="639" t="str">
        <f t="shared" si="7"/>
        <v/>
      </c>
      <c r="CG67" s="639" t="str">
        <f t="shared" si="8"/>
        <v/>
      </c>
      <c r="CH67" s="639" t="str">
        <f t="shared" si="9"/>
        <v/>
      </c>
      <c r="CI67" s="639"/>
      <c r="CJ67" s="639"/>
      <c r="CK67" s="639"/>
      <c r="CL67" s="639">
        <f t="shared" si="10"/>
        <v>0</v>
      </c>
      <c r="CM67" s="639">
        <f t="shared" si="11"/>
        <v>0</v>
      </c>
      <c r="CN67" s="639">
        <f t="shared" si="12"/>
        <v>0</v>
      </c>
      <c r="CO67" s="639">
        <f t="shared" si="13"/>
        <v>0</v>
      </c>
      <c r="CP67" s="639">
        <f t="shared" si="14"/>
        <v>0</v>
      </c>
      <c r="CQ67" s="639">
        <f t="shared" si="15"/>
        <v>0</v>
      </c>
      <c r="CR67" s="639">
        <f t="shared" si="15"/>
        <v>0</v>
      </c>
      <c r="CS67" s="639"/>
      <c r="CT67" s="639"/>
      <c r="CU67" s="639"/>
      <c r="CV67" s="639"/>
      <c r="CW67" s="639"/>
      <c r="CX67" s="639"/>
      <c r="CY67" s="639"/>
      <c r="CZ67" s="639"/>
      <c r="DA67" s="639"/>
      <c r="DB67" s="639"/>
    </row>
    <row r="68" spans="1:106" ht="15.6" customHeight="1" x14ac:dyDescent="0.25">
      <c r="A68" s="5693" t="s">
        <v>1988</v>
      </c>
      <c r="B68" s="1189"/>
      <c r="C68" s="5694"/>
      <c r="D68" s="5695"/>
      <c r="E68" s="5695"/>
      <c r="F68" s="5695"/>
      <c r="G68" s="5695"/>
      <c r="H68" s="5695"/>
      <c r="I68" s="5695"/>
      <c r="J68" s="5695"/>
      <c r="K68" s="5695"/>
      <c r="L68" s="5695"/>
      <c r="M68" s="5695"/>
      <c r="N68" s="5695"/>
      <c r="O68" s="5695"/>
      <c r="P68" s="5695"/>
      <c r="Q68" s="5695"/>
      <c r="R68" s="5695"/>
      <c r="S68" s="5696"/>
      <c r="T68" s="44"/>
      <c r="U68" s="47"/>
      <c r="V68" s="44"/>
      <c r="W68" s="47"/>
      <c r="X68" s="44"/>
      <c r="Y68" s="47"/>
      <c r="Z68" s="5690"/>
      <c r="AA68" s="44"/>
      <c r="AB68" s="108"/>
      <c r="AC68" s="108"/>
      <c r="AD68" s="47"/>
      <c r="AE68" s="5690"/>
      <c r="AF68" s="44"/>
      <c r="AG68" s="108"/>
      <c r="AH68" s="108"/>
      <c r="AI68" s="49"/>
      <c r="AJ68" s="5691"/>
      <c r="AK68" s="5691"/>
      <c r="AL68" s="5691"/>
      <c r="AM68" s="5691"/>
      <c r="AN68" s="5691"/>
      <c r="AO68" s="5691"/>
      <c r="AP68" s="5691"/>
      <c r="AQ68" s="5691"/>
      <c r="AR68" s="638" t="str">
        <f t="shared" si="16"/>
        <v/>
      </c>
      <c r="AS68" s="639"/>
      <c r="AT68" s="639"/>
      <c r="AU68" s="639"/>
      <c r="AV68" s="639"/>
      <c r="AW68" s="639"/>
      <c r="AX68" s="639"/>
      <c r="AY68" s="639"/>
      <c r="AZ68" s="639"/>
      <c r="BA68" s="639"/>
      <c r="BB68" s="639"/>
      <c r="BC68" s="639"/>
      <c r="BD68" s="638"/>
      <c r="BE68" s="638"/>
      <c r="BF68" s="638"/>
      <c r="BG68" s="638"/>
      <c r="BH68" s="638"/>
      <c r="BI68" s="638"/>
      <c r="BJ68" s="638"/>
      <c r="BK68" s="638"/>
      <c r="BL68" s="638"/>
      <c r="BM68" s="638"/>
      <c r="BN68" s="638"/>
      <c r="BO68" s="639"/>
      <c r="BP68" s="639"/>
      <c r="BQ68" s="639"/>
      <c r="BR68" s="639"/>
      <c r="BS68" s="639"/>
      <c r="BT68" s="639"/>
      <c r="BU68" s="639"/>
      <c r="BV68" s="639"/>
      <c r="BW68" s="639"/>
      <c r="BX68" s="639"/>
      <c r="BY68" s="639"/>
      <c r="BZ68" s="639"/>
      <c r="CA68" s="639"/>
      <c r="CB68" s="639" t="str">
        <f t="shared" si="3"/>
        <v/>
      </c>
      <c r="CC68" s="639" t="str">
        <f t="shared" si="4"/>
        <v/>
      </c>
      <c r="CD68" s="639" t="str">
        <f t="shared" si="5"/>
        <v/>
      </c>
      <c r="CE68" s="639" t="str">
        <f t="shared" si="6"/>
        <v/>
      </c>
      <c r="CF68" s="639" t="str">
        <f t="shared" si="7"/>
        <v/>
      </c>
      <c r="CG68" s="639" t="str">
        <f t="shared" si="8"/>
        <v/>
      </c>
      <c r="CH68" s="639" t="str">
        <f t="shared" si="9"/>
        <v/>
      </c>
      <c r="CI68" s="639"/>
      <c r="CJ68" s="639"/>
      <c r="CK68" s="639"/>
      <c r="CL68" s="639">
        <f t="shared" si="10"/>
        <v>0</v>
      </c>
      <c r="CM68" s="639">
        <f t="shared" si="11"/>
        <v>0</v>
      </c>
      <c r="CN68" s="639">
        <f t="shared" si="12"/>
        <v>0</v>
      </c>
      <c r="CO68" s="639">
        <f t="shared" si="13"/>
        <v>0</v>
      </c>
      <c r="CP68" s="639">
        <f t="shared" si="14"/>
        <v>0</v>
      </c>
      <c r="CQ68" s="639">
        <f t="shared" si="15"/>
        <v>0</v>
      </c>
      <c r="CR68" s="639">
        <f t="shared" si="15"/>
        <v>0</v>
      </c>
      <c r="CS68" s="639"/>
      <c r="CT68" s="639"/>
      <c r="CU68" s="639"/>
      <c r="CV68" s="639"/>
      <c r="CW68" s="639"/>
      <c r="CX68" s="639"/>
      <c r="CY68" s="639"/>
      <c r="CZ68" s="639"/>
      <c r="DA68" s="639"/>
      <c r="DB68" s="639"/>
    </row>
    <row r="69" spans="1:106" ht="15.6" customHeight="1" x14ac:dyDescent="0.25">
      <c r="A69" s="5693" t="s">
        <v>1989</v>
      </c>
      <c r="B69" s="1189"/>
      <c r="C69" s="5694"/>
      <c r="D69" s="5695"/>
      <c r="E69" s="5695"/>
      <c r="F69" s="5695"/>
      <c r="G69" s="5695"/>
      <c r="H69" s="5695"/>
      <c r="I69" s="5695"/>
      <c r="J69" s="5695"/>
      <c r="K69" s="5695"/>
      <c r="L69" s="5695"/>
      <c r="M69" s="5695"/>
      <c r="N69" s="5695"/>
      <c r="O69" s="5695"/>
      <c r="P69" s="5695"/>
      <c r="Q69" s="5695"/>
      <c r="R69" s="5695"/>
      <c r="S69" s="5696"/>
      <c r="T69" s="44"/>
      <c r="U69" s="47"/>
      <c r="V69" s="44"/>
      <c r="W69" s="47"/>
      <c r="X69" s="44"/>
      <c r="Y69" s="47"/>
      <c r="Z69" s="5690"/>
      <c r="AA69" s="44"/>
      <c r="AB69" s="108"/>
      <c r="AC69" s="108"/>
      <c r="AD69" s="47"/>
      <c r="AE69" s="5690"/>
      <c r="AF69" s="44"/>
      <c r="AG69" s="108"/>
      <c r="AH69" s="108"/>
      <c r="AI69" s="49"/>
      <c r="AJ69" s="5691"/>
      <c r="AK69" s="5691"/>
      <c r="AL69" s="5691"/>
      <c r="AM69" s="5691"/>
      <c r="AN69" s="5691"/>
      <c r="AO69" s="5691"/>
      <c r="AP69" s="5691"/>
      <c r="AQ69" s="5691"/>
      <c r="AR69" s="638" t="str">
        <f t="shared" si="16"/>
        <v/>
      </c>
      <c r="AS69" s="639"/>
      <c r="AT69" s="639"/>
      <c r="AU69" s="639"/>
      <c r="AV69" s="639"/>
      <c r="AW69" s="639"/>
      <c r="AX69" s="639"/>
      <c r="AY69" s="639"/>
      <c r="AZ69" s="639"/>
      <c r="BA69" s="639"/>
      <c r="BB69" s="639"/>
      <c r="BC69" s="639"/>
      <c r="BD69" s="638"/>
      <c r="BE69" s="638"/>
      <c r="BF69" s="638"/>
      <c r="BG69" s="638"/>
      <c r="BH69" s="638"/>
      <c r="BI69" s="638"/>
      <c r="BJ69" s="638"/>
      <c r="BK69" s="638"/>
      <c r="BL69" s="638"/>
      <c r="BM69" s="638"/>
      <c r="BN69" s="638"/>
      <c r="BO69" s="639"/>
      <c r="BP69" s="639"/>
      <c r="BQ69" s="639"/>
      <c r="BR69" s="639"/>
      <c r="BS69" s="639"/>
      <c r="BT69" s="639"/>
      <c r="BU69" s="639"/>
      <c r="BV69" s="639"/>
      <c r="BW69" s="639"/>
      <c r="BX69" s="639"/>
      <c r="BY69" s="639"/>
      <c r="BZ69" s="639"/>
      <c r="CA69" s="639"/>
      <c r="CB69" s="639" t="str">
        <f t="shared" si="3"/>
        <v/>
      </c>
      <c r="CC69" s="639" t="str">
        <f t="shared" si="4"/>
        <v/>
      </c>
      <c r="CD69" s="639" t="str">
        <f t="shared" si="5"/>
        <v/>
      </c>
      <c r="CE69" s="639" t="str">
        <f t="shared" si="6"/>
        <v/>
      </c>
      <c r="CF69" s="639" t="str">
        <f t="shared" si="7"/>
        <v/>
      </c>
      <c r="CG69" s="639" t="str">
        <f t="shared" si="8"/>
        <v/>
      </c>
      <c r="CH69" s="639" t="str">
        <f t="shared" si="9"/>
        <v/>
      </c>
      <c r="CI69" s="639"/>
      <c r="CJ69" s="639"/>
      <c r="CK69" s="639"/>
      <c r="CL69" s="639">
        <f t="shared" si="10"/>
        <v>0</v>
      </c>
      <c r="CM69" s="639">
        <f t="shared" si="11"/>
        <v>0</v>
      </c>
      <c r="CN69" s="639">
        <f t="shared" si="12"/>
        <v>0</v>
      </c>
      <c r="CO69" s="639">
        <f t="shared" si="13"/>
        <v>0</v>
      </c>
      <c r="CP69" s="639">
        <f t="shared" si="14"/>
        <v>0</v>
      </c>
      <c r="CQ69" s="639">
        <f t="shared" ref="CQ69:CR96" si="17">IF($B69&lt;AO69,1,0)</f>
        <v>0</v>
      </c>
      <c r="CR69" s="639">
        <f t="shared" si="17"/>
        <v>0</v>
      </c>
      <c r="CS69" s="639"/>
      <c r="CT69" s="639"/>
      <c r="CU69" s="639"/>
      <c r="CV69" s="639"/>
      <c r="CW69" s="639"/>
      <c r="CX69" s="639"/>
      <c r="CY69" s="639"/>
      <c r="CZ69" s="639"/>
      <c r="DA69" s="639"/>
      <c r="DB69" s="639"/>
    </row>
    <row r="70" spans="1:106" ht="15.6" customHeight="1" x14ac:dyDescent="0.25">
      <c r="A70" s="5693" t="s">
        <v>1990</v>
      </c>
      <c r="B70" s="1189"/>
      <c r="C70" s="5694"/>
      <c r="D70" s="5695"/>
      <c r="E70" s="5695"/>
      <c r="F70" s="5695"/>
      <c r="G70" s="5695"/>
      <c r="H70" s="5695"/>
      <c r="I70" s="5695"/>
      <c r="J70" s="5695"/>
      <c r="K70" s="5695"/>
      <c r="L70" s="5695"/>
      <c r="M70" s="5695"/>
      <c r="N70" s="5695"/>
      <c r="O70" s="5695"/>
      <c r="P70" s="5695"/>
      <c r="Q70" s="5695"/>
      <c r="R70" s="5695"/>
      <c r="S70" s="5696"/>
      <c r="T70" s="44"/>
      <c r="U70" s="47"/>
      <c r="V70" s="44"/>
      <c r="W70" s="47"/>
      <c r="X70" s="44"/>
      <c r="Y70" s="47"/>
      <c r="Z70" s="5690"/>
      <c r="AA70" s="44"/>
      <c r="AB70" s="108"/>
      <c r="AC70" s="108"/>
      <c r="AD70" s="47"/>
      <c r="AE70" s="5690"/>
      <c r="AF70" s="44"/>
      <c r="AG70" s="108"/>
      <c r="AH70" s="108"/>
      <c r="AI70" s="49"/>
      <c r="AJ70" s="5691"/>
      <c r="AK70" s="5691"/>
      <c r="AL70" s="5691"/>
      <c r="AM70" s="5691"/>
      <c r="AN70" s="5691"/>
      <c r="AO70" s="5691"/>
      <c r="AP70" s="5691"/>
      <c r="AQ70" s="5691"/>
      <c r="AR70" s="638" t="str">
        <f t="shared" si="16"/>
        <v/>
      </c>
      <c r="AS70" s="639"/>
      <c r="AT70" s="639"/>
      <c r="AU70" s="639"/>
      <c r="AV70" s="639"/>
      <c r="AW70" s="639"/>
      <c r="AX70" s="639"/>
      <c r="AY70" s="639"/>
      <c r="AZ70" s="639"/>
      <c r="BA70" s="639"/>
      <c r="BB70" s="639"/>
      <c r="BC70" s="639"/>
      <c r="BD70" s="638"/>
      <c r="BE70" s="638"/>
      <c r="BF70" s="638"/>
      <c r="BG70" s="638"/>
      <c r="BH70" s="638"/>
      <c r="BI70" s="638"/>
      <c r="BJ70" s="638"/>
      <c r="BK70" s="638"/>
      <c r="BL70" s="638"/>
      <c r="BM70" s="638"/>
      <c r="BN70" s="638"/>
      <c r="BO70" s="639"/>
      <c r="BP70" s="639"/>
      <c r="BQ70" s="639"/>
      <c r="BR70" s="639"/>
      <c r="BS70" s="639"/>
      <c r="BT70" s="639"/>
      <c r="BU70" s="639"/>
      <c r="BV70" s="639"/>
      <c r="BW70" s="639"/>
      <c r="BX70" s="639"/>
      <c r="BY70" s="639"/>
      <c r="BZ70" s="639"/>
      <c r="CA70" s="639"/>
      <c r="CB70" s="639" t="str">
        <f t="shared" si="3"/>
        <v/>
      </c>
      <c r="CC70" s="639" t="str">
        <f t="shared" si="4"/>
        <v/>
      </c>
      <c r="CD70" s="639" t="str">
        <f t="shared" si="5"/>
        <v/>
      </c>
      <c r="CE70" s="639" t="str">
        <f t="shared" si="6"/>
        <v/>
      </c>
      <c r="CF70" s="639" t="str">
        <f t="shared" si="7"/>
        <v/>
      </c>
      <c r="CG70" s="639" t="str">
        <f t="shared" si="8"/>
        <v/>
      </c>
      <c r="CH70" s="639" t="str">
        <f t="shared" si="9"/>
        <v/>
      </c>
      <c r="CI70" s="639"/>
      <c r="CJ70" s="639"/>
      <c r="CK70" s="639"/>
      <c r="CL70" s="639">
        <f t="shared" si="10"/>
        <v>0</v>
      </c>
      <c r="CM70" s="639">
        <f t="shared" si="11"/>
        <v>0</v>
      </c>
      <c r="CN70" s="639">
        <f t="shared" si="12"/>
        <v>0</v>
      </c>
      <c r="CO70" s="639">
        <f t="shared" si="13"/>
        <v>0</v>
      </c>
      <c r="CP70" s="639">
        <f t="shared" si="14"/>
        <v>0</v>
      </c>
      <c r="CQ70" s="639">
        <f t="shared" si="17"/>
        <v>0</v>
      </c>
      <c r="CR70" s="639">
        <f t="shared" si="17"/>
        <v>0</v>
      </c>
      <c r="CS70" s="639"/>
      <c r="CT70" s="639"/>
      <c r="CU70" s="639"/>
      <c r="CV70" s="639"/>
      <c r="CW70" s="639"/>
      <c r="CX70" s="639"/>
      <c r="CY70" s="639"/>
      <c r="CZ70" s="639"/>
      <c r="DA70" s="639"/>
      <c r="DB70" s="639"/>
    </row>
    <row r="71" spans="1:106" ht="15.6" customHeight="1" x14ac:dyDescent="0.25">
      <c r="A71" s="653" t="s">
        <v>1991</v>
      </c>
      <c r="B71" s="1189"/>
      <c r="C71" s="5701"/>
      <c r="D71" s="5700"/>
      <c r="E71" s="5700"/>
      <c r="F71" s="5700"/>
      <c r="G71" s="5695"/>
      <c r="H71" s="5695"/>
      <c r="I71" s="5695"/>
      <c r="J71" s="5695"/>
      <c r="K71" s="5695"/>
      <c r="L71" s="5695"/>
      <c r="M71" s="5695"/>
      <c r="N71" s="5695"/>
      <c r="O71" s="5695"/>
      <c r="P71" s="5695"/>
      <c r="Q71" s="5695"/>
      <c r="R71" s="5695"/>
      <c r="S71" s="5696"/>
      <c r="T71" s="44"/>
      <c r="U71" s="47"/>
      <c r="V71" s="44"/>
      <c r="W71" s="47"/>
      <c r="X71" s="44"/>
      <c r="Y71" s="47"/>
      <c r="Z71" s="5690"/>
      <c r="AA71" s="44"/>
      <c r="AB71" s="108"/>
      <c r="AC71" s="108"/>
      <c r="AD71" s="47"/>
      <c r="AE71" s="5690"/>
      <c r="AF71" s="44"/>
      <c r="AG71" s="108"/>
      <c r="AH71" s="108"/>
      <c r="AI71" s="49"/>
      <c r="AJ71" s="5691"/>
      <c r="AK71" s="5691"/>
      <c r="AL71" s="5691"/>
      <c r="AM71" s="5691"/>
      <c r="AN71" s="5691"/>
      <c r="AO71" s="5691"/>
      <c r="AP71" s="5691"/>
      <c r="AQ71" s="5691"/>
      <c r="AR71" s="638" t="str">
        <f t="shared" si="16"/>
        <v/>
      </c>
      <c r="AS71" s="639"/>
      <c r="AT71" s="639"/>
      <c r="AU71" s="639"/>
      <c r="AV71" s="639"/>
      <c r="AW71" s="639"/>
      <c r="AX71" s="639"/>
      <c r="AY71" s="639"/>
      <c r="AZ71" s="639"/>
      <c r="BA71" s="639"/>
      <c r="BB71" s="639"/>
      <c r="BC71" s="639"/>
      <c r="BD71" s="638"/>
      <c r="BE71" s="638"/>
      <c r="BF71" s="638"/>
      <c r="BG71" s="638"/>
      <c r="BH71" s="638"/>
      <c r="BI71" s="638"/>
      <c r="BJ71" s="638"/>
      <c r="BK71" s="638"/>
      <c r="BL71" s="638"/>
      <c r="BM71" s="638"/>
      <c r="BN71" s="638"/>
      <c r="BO71" s="639"/>
      <c r="BP71" s="639"/>
      <c r="BQ71" s="639"/>
      <c r="BR71" s="639"/>
      <c r="BS71" s="639"/>
      <c r="BT71" s="639"/>
      <c r="BU71" s="639"/>
      <c r="BV71" s="639"/>
      <c r="BW71" s="639"/>
      <c r="BX71" s="639"/>
      <c r="BY71" s="639"/>
      <c r="BZ71" s="639"/>
      <c r="CA71" s="639"/>
      <c r="CB71" s="639" t="str">
        <f t="shared" si="3"/>
        <v/>
      </c>
      <c r="CC71" s="639" t="str">
        <f t="shared" si="4"/>
        <v/>
      </c>
      <c r="CD71" s="639" t="str">
        <f t="shared" si="5"/>
        <v/>
      </c>
      <c r="CE71" s="639" t="str">
        <f t="shared" si="6"/>
        <v/>
      </c>
      <c r="CF71" s="639" t="str">
        <f t="shared" si="7"/>
        <v/>
      </c>
      <c r="CG71" s="639" t="str">
        <f t="shared" si="8"/>
        <v/>
      </c>
      <c r="CH71" s="639" t="str">
        <f t="shared" si="9"/>
        <v/>
      </c>
      <c r="CI71" s="639"/>
      <c r="CJ71" s="639"/>
      <c r="CK71" s="639"/>
      <c r="CL71" s="639">
        <f t="shared" si="10"/>
        <v>0</v>
      </c>
      <c r="CM71" s="639">
        <f t="shared" si="11"/>
        <v>0</v>
      </c>
      <c r="CN71" s="639">
        <f t="shared" si="12"/>
        <v>0</v>
      </c>
      <c r="CO71" s="639">
        <f t="shared" si="13"/>
        <v>0</v>
      </c>
      <c r="CP71" s="639">
        <f t="shared" si="14"/>
        <v>0</v>
      </c>
      <c r="CQ71" s="639">
        <f t="shared" si="17"/>
        <v>0</v>
      </c>
      <c r="CR71" s="639">
        <f t="shared" si="17"/>
        <v>0</v>
      </c>
      <c r="CS71" s="639"/>
      <c r="CT71" s="639"/>
      <c r="CU71" s="639"/>
      <c r="CV71" s="639"/>
      <c r="CW71" s="639"/>
      <c r="CX71" s="639"/>
      <c r="CY71" s="639"/>
      <c r="CZ71" s="639"/>
      <c r="DA71" s="639"/>
      <c r="DB71" s="639"/>
    </row>
    <row r="72" spans="1:106" ht="15.6" customHeight="1" x14ac:dyDescent="0.25">
      <c r="A72" s="5702" t="s">
        <v>1992</v>
      </c>
      <c r="B72" s="1189"/>
      <c r="C72" s="5701"/>
      <c r="D72" s="5700"/>
      <c r="E72" s="5700"/>
      <c r="F72" s="5700"/>
      <c r="G72" s="5695"/>
      <c r="H72" s="5695"/>
      <c r="I72" s="5695"/>
      <c r="J72" s="5695"/>
      <c r="K72" s="5695"/>
      <c r="L72" s="5695"/>
      <c r="M72" s="5695"/>
      <c r="N72" s="5695"/>
      <c r="O72" s="5695"/>
      <c r="P72" s="5695"/>
      <c r="Q72" s="5695"/>
      <c r="R72" s="5695"/>
      <c r="S72" s="5696"/>
      <c r="T72" s="44"/>
      <c r="U72" s="47"/>
      <c r="V72" s="44"/>
      <c r="W72" s="47"/>
      <c r="X72" s="44"/>
      <c r="Y72" s="47"/>
      <c r="Z72" s="5690"/>
      <c r="AA72" s="44"/>
      <c r="AB72" s="108"/>
      <c r="AC72" s="108"/>
      <c r="AD72" s="47"/>
      <c r="AE72" s="5690"/>
      <c r="AF72" s="44"/>
      <c r="AG72" s="108"/>
      <c r="AH72" s="108"/>
      <c r="AI72" s="49"/>
      <c r="AJ72" s="5691"/>
      <c r="AK72" s="5691"/>
      <c r="AL72" s="5691"/>
      <c r="AM72" s="5691"/>
      <c r="AN72" s="5691"/>
      <c r="AO72" s="5691"/>
      <c r="AP72" s="5691"/>
      <c r="AQ72" s="5691"/>
      <c r="AR72" s="638" t="str">
        <f t="shared" si="16"/>
        <v/>
      </c>
      <c r="AS72" s="639"/>
      <c r="AT72" s="639"/>
      <c r="AU72" s="639"/>
      <c r="AV72" s="639"/>
      <c r="AW72" s="639"/>
      <c r="AX72" s="639"/>
      <c r="AY72" s="639"/>
      <c r="AZ72" s="639"/>
      <c r="BA72" s="639"/>
      <c r="BB72" s="639"/>
      <c r="BC72" s="639"/>
      <c r="BD72" s="638"/>
      <c r="BE72" s="638"/>
      <c r="BF72" s="638"/>
      <c r="BG72" s="638"/>
      <c r="BH72" s="638"/>
      <c r="BI72" s="638"/>
      <c r="BJ72" s="638"/>
      <c r="BK72" s="638"/>
      <c r="BL72" s="638"/>
      <c r="BM72" s="638"/>
      <c r="BN72" s="638"/>
      <c r="BO72" s="639"/>
      <c r="BP72" s="639"/>
      <c r="BQ72" s="639"/>
      <c r="BR72" s="639"/>
      <c r="BS72" s="639"/>
      <c r="BT72" s="639"/>
      <c r="BU72" s="639"/>
      <c r="BV72" s="639"/>
      <c r="BW72" s="639"/>
      <c r="BX72" s="639"/>
      <c r="BY72" s="639"/>
      <c r="BZ72" s="639"/>
      <c r="CA72" s="639"/>
      <c r="CB72" s="639" t="str">
        <f t="shared" si="3"/>
        <v/>
      </c>
      <c r="CC72" s="639" t="str">
        <f t="shared" si="4"/>
        <v/>
      </c>
      <c r="CD72" s="639" t="str">
        <f t="shared" si="5"/>
        <v/>
      </c>
      <c r="CE72" s="639" t="str">
        <f t="shared" si="6"/>
        <v/>
      </c>
      <c r="CF72" s="639" t="str">
        <f t="shared" si="7"/>
        <v/>
      </c>
      <c r="CG72" s="639" t="str">
        <f t="shared" si="8"/>
        <v/>
      </c>
      <c r="CH72" s="639" t="str">
        <f t="shared" si="9"/>
        <v/>
      </c>
      <c r="CI72" s="639"/>
      <c r="CJ72" s="639"/>
      <c r="CK72" s="639"/>
      <c r="CL72" s="639">
        <f t="shared" si="10"/>
        <v>0</v>
      </c>
      <c r="CM72" s="639">
        <f t="shared" si="11"/>
        <v>0</v>
      </c>
      <c r="CN72" s="639">
        <f t="shared" si="12"/>
        <v>0</v>
      </c>
      <c r="CO72" s="639">
        <f t="shared" si="13"/>
        <v>0</v>
      </c>
      <c r="CP72" s="639">
        <f t="shared" si="14"/>
        <v>0</v>
      </c>
      <c r="CQ72" s="639">
        <f t="shared" si="17"/>
        <v>0</v>
      </c>
      <c r="CR72" s="639">
        <f t="shared" si="17"/>
        <v>0</v>
      </c>
      <c r="CS72" s="639"/>
      <c r="CT72" s="639"/>
      <c r="CU72" s="639"/>
      <c r="CV72" s="639"/>
      <c r="CW72" s="639"/>
      <c r="CX72" s="639"/>
      <c r="CY72" s="639"/>
      <c r="CZ72" s="639"/>
      <c r="DA72" s="639"/>
      <c r="DB72" s="639"/>
    </row>
    <row r="73" spans="1:106" ht="15.6" customHeight="1" x14ac:dyDescent="0.25">
      <c r="A73" s="5693" t="s">
        <v>1993</v>
      </c>
      <c r="B73" s="1189"/>
      <c r="C73" s="5701"/>
      <c r="D73" s="5700"/>
      <c r="E73" s="5700"/>
      <c r="F73" s="5700"/>
      <c r="G73" s="5700"/>
      <c r="H73" s="5700"/>
      <c r="I73" s="5700"/>
      <c r="J73" s="5700"/>
      <c r="K73" s="5700"/>
      <c r="L73" s="5695"/>
      <c r="M73" s="5695"/>
      <c r="N73" s="5695"/>
      <c r="O73" s="5695"/>
      <c r="P73" s="5695"/>
      <c r="Q73" s="5695"/>
      <c r="R73" s="5695"/>
      <c r="S73" s="5696"/>
      <c r="T73" s="44"/>
      <c r="U73" s="47"/>
      <c r="V73" s="44"/>
      <c r="W73" s="47"/>
      <c r="X73" s="44"/>
      <c r="Y73" s="47"/>
      <c r="Z73" s="5690"/>
      <c r="AA73" s="44"/>
      <c r="AB73" s="108"/>
      <c r="AC73" s="108"/>
      <c r="AD73" s="47"/>
      <c r="AE73" s="5690"/>
      <c r="AF73" s="44"/>
      <c r="AG73" s="108"/>
      <c r="AH73" s="108"/>
      <c r="AI73" s="49"/>
      <c r="AJ73" s="5691"/>
      <c r="AK73" s="5691"/>
      <c r="AL73" s="5691"/>
      <c r="AM73" s="5691"/>
      <c r="AN73" s="5691"/>
      <c r="AO73" s="5691"/>
      <c r="AP73" s="5691"/>
      <c r="AQ73" s="5691"/>
      <c r="AR73" s="638" t="str">
        <f t="shared" si="16"/>
        <v/>
      </c>
      <c r="AS73" s="639"/>
      <c r="AT73" s="639"/>
      <c r="AU73" s="639"/>
      <c r="AV73" s="639"/>
      <c r="AW73" s="639"/>
      <c r="AX73" s="639"/>
      <c r="AY73" s="639"/>
      <c r="AZ73" s="639"/>
      <c r="BA73" s="639"/>
      <c r="BB73" s="639"/>
      <c r="BC73" s="639"/>
      <c r="BD73" s="638"/>
      <c r="BE73" s="638"/>
      <c r="BF73" s="638"/>
      <c r="BG73" s="638"/>
      <c r="BH73" s="638"/>
      <c r="BI73" s="638"/>
      <c r="BJ73" s="638"/>
      <c r="BK73" s="638"/>
      <c r="BL73" s="638"/>
      <c r="BM73" s="638"/>
      <c r="BN73" s="638"/>
      <c r="BO73" s="639"/>
      <c r="BP73" s="639"/>
      <c r="BQ73" s="639"/>
      <c r="BR73" s="639"/>
      <c r="BS73" s="639"/>
      <c r="BT73" s="639"/>
      <c r="BU73" s="639"/>
      <c r="BV73" s="639"/>
      <c r="BW73" s="639"/>
      <c r="BX73" s="639"/>
      <c r="BY73" s="639"/>
      <c r="BZ73" s="639"/>
      <c r="CA73" s="639"/>
      <c r="CB73" s="639" t="str">
        <f t="shared" si="3"/>
        <v/>
      </c>
      <c r="CC73" s="639" t="str">
        <f t="shared" si="4"/>
        <v/>
      </c>
      <c r="CD73" s="639" t="str">
        <f t="shared" si="5"/>
        <v/>
      </c>
      <c r="CE73" s="639" t="str">
        <f t="shared" si="6"/>
        <v/>
      </c>
      <c r="CF73" s="639" t="str">
        <f t="shared" si="7"/>
        <v/>
      </c>
      <c r="CG73" s="639" t="str">
        <f t="shared" si="8"/>
        <v/>
      </c>
      <c r="CH73" s="639" t="str">
        <f t="shared" si="9"/>
        <v/>
      </c>
      <c r="CI73" s="639"/>
      <c r="CJ73" s="639"/>
      <c r="CK73" s="639"/>
      <c r="CL73" s="639">
        <f t="shared" si="10"/>
        <v>0</v>
      </c>
      <c r="CM73" s="639">
        <f t="shared" si="11"/>
        <v>0</v>
      </c>
      <c r="CN73" s="639">
        <f t="shared" si="12"/>
        <v>0</v>
      </c>
      <c r="CO73" s="639">
        <f t="shared" si="13"/>
        <v>0</v>
      </c>
      <c r="CP73" s="639">
        <f t="shared" si="14"/>
        <v>0</v>
      </c>
      <c r="CQ73" s="639">
        <f t="shared" si="17"/>
        <v>0</v>
      </c>
      <c r="CR73" s="639">
        <f t="shared" si="17"/>
        <v>0</v>
      </c>
      <c r="CS73" s="639"/>
      <c r="CT73" s="639"/>
      <c r="CU73" s="639"/>
      <c r="CV73" s="639"/>
      <c r="CW73" s="639"/>
      <c r="CX73" s="639"/>
      <c r="CY73" s="639"/>
      <c r="CZ73" s="639"/>
      <c r="DA73" s="639"/>
      <c r="DB73" s="639"/>
    </row>
    <row r="74" spans="1:106" ht="15.6" customHeight="1" x14ac:dyDescent="0.25">
      <c r="A74" s="5693" t="s">
        <v>1994</v>
      </c>
      <c r="B74" s="1189"/>
      <c r="C74" s="5701"/>
      <c r="D74" s="5700"/>
      <c r="E74" s="5700"/>
      <c r="F74" s="5700"/>
      <c r="G74" s="5695"/>
      <c r="H74" s="5695"/>
      <c r="I74" s="5695"/>
      <c r="J74" s="5695"/>
      <c r="K74" s="5695"/>
      <c r="L74" s="5695"/>
      <c r="M74" s="5695"/>
      <c r="N74" s="5695"/>
      <c r="O74" s="5695"/>
      <c r="P74" s="5695"/>
      <c r="Q74" s="5695"/>
      <c r="R74" s="5695"/>
      <c r="S74" s="5696"/>
      <c r="T74" s="44"/>
      <c r="U74" s="47"/>
      <c r="V74" s="44"/>
      <c r="W74" s="47"/>
      <c r="X74" s="44"/>
      <c r="Y74" s="47"/>
      <c r="Z74" s="5690"/>
      <c r="AA74" s="44"/>
      <c r="AB74" s="108"/>
      <c r="AC74" s="108"/>
      <c r="AD74" s="47"/>
      <c r="AE74" s="5690"/>
      <c r="AF74" s="44"/>
      <c r="AG74" s="108"/>
      <c r="AH74" s="108"/>
      <c r="AI74" s="49"/>
      <c r="AJ74" s="5691"/>
      <c r="AK74" s="5691"/>
      <c r="AL74" s="5691"/>
      <c r="AM74" s="5691"/>
      <c r="AN74" s="5691"/>
      <c r="AO74" s="5691"/>
      <c r="AP74" s="5691"/>
      <c r="AQ74" s="5691"/>
      <c r="AR74" s="638" t="str">
        <f t="shared" si="16"/>
        <v/>
      </c>
      <c r="AS74" s="639"/>
      <c r="AT74" s="639"/>
      <c r="AU74" s="639"/>
      <c r="AV74" s="639"/>
      <c r="AW74" s="639"/>
      <c r="AX74" s="639"/>
      <c r="AY74" s="639"/>
      <c r="AZ74" s="639"/>
      <c r="BA74" s="639"/>
      <c r="BB74" s="639"/>
      <c r="BC74" s="639"/>
      <c r="BD74" s="638"/>
      <c r="BE74" s="638"/>
      <c r="BF74" s="638"/>
      <c r="BG74" s="638"/>
      <c r="BH74" s="638"/>
      <c r="BI74" s="638"/>
      <c r="BJ74" s="638"/>
      <c r="BK74" s="638"/>
      <c r="BL74" s="638"/>
      <c r="BM74" s="638"/>
      <c r="BN74" s="638"/>
      <c r="BO74" s="639"/>
      <c r="BP74" s="639"/>
      <c r="BQ74" s="639"/>
      <c r="BR74" s="639"/>
      <c r="BS74" s="639"/>
      <c r="BT74" s="639"/>
      <c r="BU74" s="639"/>
      <c r="BV74" s="639"/>
      <c r="BW74" s="639"/>
      <c r="BX74" s="639"/>
      <c r="BY74" s="639"/>
      <c r="BZ74" s="639"/>
      <c r="CA74" s="639"/>
      <c r="CB74" s="639" t="str">
        <f t="shared" si="3"/>
        <v/>
      </c>
      <c r="CC74" s="639" t="str">
        <f t="shared" si="4"/>
        <v/>
      </c>
      <c r="CD74" s="639" t="str">
        <f t="shared" si="5"/>
        <v/>
      </c>
      <c r="CE74" s="639" t="str">
        <f t="shared" si="6"/>
        <v/>
      </c>
      <c r="CF74" s="639" t="str">
        <f t="shared" si="7"/>
        <v/>
      </c>
      <c r="CG74" s="639" t="str">
        <f t="shared" si="8"/>
        <v/>
      </c>
      <c r="CH74" s="639" t="str">
        <f t="shared" si="9"/>
        <v/>
      </c>
      <c r="CI74" s="639"/>
      <c r="CJ74" s="639"/>
      <c r="CK74" s="639"/>
      <c r="CL74" s="639">
        <f t="shared" si="10"/>
        <v>0</v>
      </c>
      <c r="CM74" s="639">
        <f t="shared" si="11"/>
        <v>0</v>
      </c>
      <c r="CN74" s="639">
        <f t="shared" si="12"/>
        <v>0</v>
      </c>
      <c r="CO74" s="639">
        <f t="shared" si="13"/>
        <v>0</v>
      </c>
      <c r="CP74" s="639">
        <f t="shared" si="14"/>
        <v>0</v>
      </c>
      <c r="CQ74" s="639">
        <f t="shared" si="17"/>
        <v>0</v>
      </c>
      <c r="CR74" s="639">
        <f t="shared" si="17"/>
        <v>0</v>
      </c>
      <c r="CS74" s="639"/>
      <c r="CT74" s="639"/>
      <c r="CU74" s="639"/>
      <c r="CV74" s="639"/>
      <c r="CW74" s="639"/>
      <c r="CX74" s="639"/>
      <c r="CY74" s="639"/>
      <c r="CZ74" s="639"/>
      <c r="DA74" s="639"/>
      <c r="DB74" s="639"/>
    </row>
    <row r="75" spans="1:106" ht="15.6" customHeight="1" x14ac:dyDescent="0.25">
      <c r="A75" s="5693" t="s">
        <v>1995</v>
      </c>
      <c r="B75" s="1189"/>
      <c r="C75" s="5694"/>
      <c r="D75" s="5695"/>
      <c r="E75" s="5695"/>
      <c r="F75" s="5695"/>
      <c r="G75" s="5695"/>
      <c r="H75" s="5695"/>
      <c r="I75" s="5695"/>
      <c r="J75" s="5695"/>
      <c r="K75" s="5695"/>
      <c r="L75" s="5695"/>
      <c r="M75" s="5695"/>
      <c r="N75" s="5695"/>
      <c r="O75" s="5695"/>
      <c r="P75" s="5695"/>
      <c r="Q75" s="5695"/>
      <c r="R75" s="5695"/>
      <c r="S75" s="5696"/>
      <c r="T75" s="44"/>
      <c r="U75" s="47"/>
      <c r="V75" s="44"/>
      <c r="W75" s="47"/>
      <c r="X75" s="44"/>
      <c r="Y75" s="47"/>
      <c r="Z75" s="5690"/>
      <c r="AA75" s="44"/>
      <c r="AB75" s="108"/>
      <c r="AC75" s="108"/>
      <c r="AD75" s="47"/>
      <c r="AE75" s="5690"/>
      <c r="AF75" s="44"/>
      <c r="AG75" s="108"/>
      <c r="AH75" s="108"/>
      <c r="AI75" s="49"/>
      <c r="AJ75" s="5691"/>
      <c r="AK75" s="5691"/>
      <c r="AL75" s="5691"/>
      <c r="AM75" s="5691"/>
      <c r="AN75" s="5691"/>
      <c r="AO75" s="5691"/>
      <c r="AP75" s="5691"/>
      <c r="AQ75" s="5691"/>
      <c r="AR75" s="638" t="str">
        <f t="shared" si="16"/>
        <v/>
      </c>
      <c r="AS75" s="639"/>
      <c r="AT75" s="639"/>
      <c r="AU75" s="639"/>
      <c r="AV75" s="639"/>
      <c r="AW75" s="639"/>
      <c r="AX75" s="639"/>
      <c r="AY75" s="639"/>
      <c r="AZ75" s="639"/>
      <c r="BA75" s="639"/>
      <c r="BB75" s="639"/>
      <c r="BC75" s="639"/>
      <c r="BD75" s="638"/>
      <c r="BE75" s="638"/>
      <c r="BF75" s="638"/>
      <c r="BG75" s="638"/>
      <c r="BH75" s="638"/>
      <c r="BI75" s="638"/>
      <c r="BJ75" s="638"/>
      <c r="BK75" s="638"/>
      <c r="BL75" s="638"/>
      <c r="BM75" s="638"/>
      <c r="BN75" s="638"/>
      <c r="BO75" s="639"/>
      <c r="BP75" s="639"/>
      <c r="BQ75" s="639"/>
      <c r="BR75" s="639"/>
      <c r="BS75" s="639"/>
      <c r="BT75" s="639"/>
      <c r="BU75" s="639"/>
      <c r="BV75" s="639"/>
      <c r="BW75" s="639"/>
      <c r="BX75" s="639"/>
      <c r="BY75" s="639"/>
      <c r="BZ75" s="639"/>
      <c r="CA75" s="639"/>
      <c r="CB75" s="639" t="str">
        <f t="shared" si="3"/>
        <v/>
      </c>
      <c r="CC75" s="639" t="str">
        <f t="shared" si="4"/>
        <v/>
      </c>
      <c r="CD75" s="639" t="str">
        <f t="shared" si="5"/>
        <v/>
      </c>
      <c r="CE75" s="639" t="str">
        <f t="shared" si="6"/>
        <v/>
      </c>
      <c r="CF75" s="639" t="str">
        <f t="shared" si="7"/>
        <v/>
      </c>
      <c r="CG75" s="639" t="str">
        <f t="shared" si="8"/>
        <v/>
      </c>
      <c r="CH75" s="639" t="str">
        <f t="shared" si="9"/>
        <v/>
      </c>
      <c r="CI75" s="639"/>
      <c r="CJ75" s="639"/>
      <c r="CK75" s="639"/>
      <c r="CL75" s="639">
        <f t="shared" si="10"/>
        <v>0</v>
      </c>
      <c r="CM75" s="639">
        <f t="shared" si="11"/>
        <v>0</v>
      </c>
      <c r="CN75" s="639">
        <f t="shared" si="12"/>
        <v>0</v>
      </c>
      <c r="CO75" s="639">
        <f t="shared" si="13"/>
        <v>0</v>
      </c>
      <c r="CP75" s="639">
        <f t="shared" si="14"/>
        <v>0</v>
      </c>
      <c r="CQ75" s="639">
        <f t="shared" si="17"/>
        <v>0</v>
      </c>
      <c r="CR75" s="639">
        <f t="shared" si="17"/>
        <v>0</v>
      </c>
      <c r="CS75" s="639"/>
      <c r="CT75" s="639"/>
      <c r="CU75" s="639"/>
      <c r="CV75" s="639"/>
      <c r="CW75" s="639"/>
      <c r="CX75" s="639"/>
      <c r="CY75" s="639"/>
      <c r="CZ75" s="639"/>
      <c r="DA75" s="639"/>
      <c r="DB75" s="639"/>
    </row>
    <row r="76" spans="1:106" ht="15.6" customHeight="1" x14ac:dyDescent="0.25">
      <c r="A76" s="5693" t="s">
        <v>1996</v>
      </c>
      <c r="B76" s="1189"/>
      <c r="C76" s="5694"/>
      <c r="D76" s="5695"/>
      <c r="E76" s="5695"/>
      <c r="F76" s="5695"/>
      <c r="G76" s="5695"/>
      <c r="H76" s="5695"/>
      <c r="I76" s="5695"/>
      <c r="J76" s="5695"/>
      <c r="K76" s="5695"/>
      <c r="L76" s="5695"/>
      <c r="M76" s="5695"/>
      <c r="N76" s="5695"/>
      <c r="O76" s="5695"/>
      <c r="P76" s="5695"/>
      <c r="Q76" s="5695"/>
      <c r="R76" s="5695"/>
      <c r="S76" s="5696"/>
      <c r="T76" s="44"/>
      <c r="U76" s="47"/>
      <c r="V76" s="44"/>
      <c r="W76" s="47"/>
      <c r="X76" s="44"/>
      <c r="Y76" s="47"/>
      <c r="Z76" s="5690"/>
      <c r="AA76" s="44"/>
      <c r="AB76" s="108"/>
      <c r="AC76" s="108"/>
      <c r="AD76" s="47"/>
      <c r="AE76" s="5690"/>
      <c r="AF76" s="44"/>
      <c r="AG76" s="108"/>
      <c r="AH76" s="108"/>
      <c r="AI76" s="49"/>
      <c r="AJ76" s="5691"/>
      <c r="AK76" s="5691"/>
      <c r="AL76" s="5691"/>
      <c r="AM76" s="5691"/>
      <c r="AN76" s="5691"/>
      <c r="AO76" s="5691"/>
      <c r="AP76" s="5691"/>
      <c r="AQ76" s="5691"/>
      <c r="AR76" s="638" t="str">
        <f t="shared" si="16"/>
        <v/>
      </c>
      <c r="AS76" s="639"/>
      <c r="AT76" s="639"/>
      <c r="AU76" s="639"/>
      <c r="AV76" s="639"/>
      <c r="AW76" s="639"/>
      <c r="AX76" s="639"/>
      <c r="AY76" s="639"/>
      <c r="AZ76" s="639"/>
      <c r="BA76" s="639"/>
      <c r="BB76" s="639"/>
      <c r="BC76" s="639"/>
      <c r="BD76" s="638"/>
      <c r="BE76" s="638"/>
      <c r="BF76" s="638"/>
      <c r="BG76" s="638"/>
      <c r="BH76" s="638"/>
      <c r="BI76" s="638"/>
      <c r="BJ76" s="638"/>
      <c r="BK76" s="638"/>
      <c r="BL76" s="638"/>
      <c r="BM76" s="638"/>
      <c r="BN76" s="638"/>
      <c r="BO76" s="639"/>
      <c r="BP76" s="639"/>
      <c r="BQ76" s="639"/>
      <c r="BR76" s="639"/>
      <c r="BS76" s="639"/>
      <c r="BT76" s="639"/>
      <c r="BU76" s="639"/>
      <c r="BV76" s="639"/>
      <c r="BW76" s="639"/>
      <c r="BX76" s="639"/>
      <c r="BY76" s="639"/>
      <c r="BZ76" s="639"/>
      <c r="CA76" s="639"/>
      <c r="CB76" s="639" t="str">
        <f t="shared" si="3"/>
        <v/>
      </c>
      <c r="CC76" s="639" t="str">
        <f t="shared" si="4"/>
        <v/>
      </c>
      <c r="CD76" s="639" t="str">
        <f t="shared" si="5"/>
        <v/>
      </c>
      <c r="CE76" s="639" t="str">
        <f t="shared" si="6"/>
        <v/>
      </c>
      <c r="CF76" s="639" t="str">
        <f t="shared" si="7"/>
        <v/>
      </c>
      <c r="CG76" s="639" t="str">
        <f t="shared" si="8"/>
        <v/>
      </c>
      <c r="CH76" s="639" t="str">
        <f t="shared" si="9"/>
        <v/>
      </c>
      <c r="CI76" s="639"/>
      <c r="CJ76" s="639"/>
      <c r="CK76" s="639"/>
      <c r="CL76" s="639">
        <f t="shared" si="10"/>
        <v>0</v>
      </c>
      <c r="CM76" s="639">
        <f t="shared" si="11"/>
        <v>0</v>
      </c>
      <c r="CN76" s="639">
        <f t="shared" si="12"/>
        <v>0</v>
      </c>
      <c r="CO76" s="639">
        <f t="shared" si="13"/>
        <v>0</v>
      </c>
      <c r="CP76" s="639">
        <f t="shared" si="14"/>
        <v>0</v>
      </c>
      <c r="CQ76" s="639">
        <f t="shared" si="17"/>
        <v>0</v>
      </c>
      <c r="CR76" s="639">
        <f t="shared" si="17"/>
        <v>0</v>
      </c>
      <c r="CS76" s="639"/>
      <c r="CT76" s="639"/>
      <c r="CU76" s="639"/>
      <c r="CV76" s="639"/>
      <c r="CW76" s="639"/>
      <c r="CX76" s="639"/>
      <c r="CY76" s="639"/>
      <c r="CZ76" s="639"/>
      <c r="DA76" s="639"/>
      <c r="DB76" s="639"/>
    </row>
    <row r="77" spans="1:106" ht="15.6" customHeight="1" x14ac:dyDescent="0.25">
      <c r="A77" s="5693" t="s">
        <v>1997</v>
      </c>
      <c r="B77" s="1189"/>
      <c r="C77" s="5694"/>
      <c r="D77" s="5695"/>
      <c r="E77" s="5695"/>
      <c r="F77" s="5695"/>
      <c r="G77" s="5695"/>
      <c r="H77" s="5695"/>
      <c r="I77" s="5695"/>
      <c r="J77" s="5695"/>
      <c r="K77" s="5695"/>
      <c r="L77" s="5695"/>
      <c r="M77" s="5695"/>
      <c r="N77" s="5695"/>
      <c r="O77" s="5695"/>
      <c r="P77" s="5695"/>
      <c r="Q77" s="5695"/>
      <c r="R77" s="5695"/>
      <c r="S77" s="5696"/>
      <c r="T77" s="44"/>
      <c r="U77" s="47"/>
      <c r="V77" s="44"/>
      <c r="W77" s="47"/>
      <c r="X77" s="44"/>
      <c r="Y77" s="47"/>
      <c r="Z77" s="5690"/>
      <c r="AA77" s="44"/>
      <c r="AB77" s="108"/>
      <c r="AC77" s="108"/>
      <c r="AD77" s="47"/>
      <c r="AE77" s="5690"/>
      <c r="AF77" s="44"/>
      <c r="AG77" s="108"/>
      <c r="AH77" s="108"/>
      <c r="AI77" s="49"/>
      <c r="AJ77" s="5691"/>
      <c r="AK77" s="5691"/>
      <c r="AL77" s="5691"/>
      <c r="AM77" s="5691"/>
      <c r="AN77" s="5691"/>
      <c r="AO77" s="5691"/>
      <c r="AP77" s="5691"/>
      <c r="AQ77" s="5691"/>
      <c r="AR77" s="638" t="str">
        <f t="shared" si="16"/>
        <v/>
      </c>
      <c r="AS77" s="639"/>
      <c r="AT77" s="639"/>
      <c r="AU77" s="639"/>
      <c r="AV77" s="639"/>
      <c r="AW77" s="639"/>
      <c r="AX77" s="639"/>
      <c r="AY77" s="639"/>
      <c r="AZ77" s="639"/>
      <c r="BA77" s="639"/>
      <c r="BB77" s="639"/>
      <c r="BC77" s="639"/>
      <c r="BD77" s="638"/>
      <c r="BE77" s="638"/>
      <c r="BF77" s="638"/>
      <c r="BG77" s="638"/>
      <c r="BH77" s="638"/>
      <c r="BI77" s="638"/>
      <c r="BJ77" s="638"/>
      <c r="BK77" s="638"/>
      <c r="BL77" s="638"/>
      <c r="BM77" s="638"/>
      <c r="BN77" s="638"/>
      <c r="BO77" s="639"/>
      <c r="BP77" s="639"/>
      <c r="BQ77" s="639"/>
      <c r="BR77" s="639"/>
      <c r="BS77" s="639"/>
      <c r="BT77" s="639"/>
      <c r="BU77" s="639"/>
      <c r="BV77" s="639"/>
      <c r="BW77" s="639"/>
      <c r="BX77" s="639"/>
      <c r="BY77" s="639"/>
      <c r="BZ77" s="639"/>
      <c r="CA77" s="639"/>
      <c r="CB77" s="639" t="str">
        <f t="shared" si="3"/>
        <v/>
      </c>
      <c r="CC77" s="639" t="str">
        <f t="shared" si="4"/>
        <v/>
      </c>
      <c r="CD77" s="639" t="str">
        <f t="shared" si="5"/>
        <v/>
      </c>
      <c r="CE77" s="639" t="str">
        <f t="shared" si="6"/>
        <v/>
      </c>
      <c r="CF77" s="639" t="str">
        <f t="shared" si="7"/>
        <v/>
      </c>
      <c r="CG77" s="639" t="str">
        <f t="shared" si="8"/>
        <v/>
      </c>
      <c r="CH77" s="639" t="str">
        <f t="shared" si="9"/>
        <v/>
      </c>
      <c r="CI77" s="639"/>
      <c r="CJ77" s="639"/>
      <c r="CK77" s="639"/>
      <c r="CL77" s="639">
        <f t="shared" si="10"/>
        <v>0</v>
      </c>
      <c r="CM77" s="639">
        <f t="shared" si="11"/>
        <v>0</v>
      </c>
      <c r="CN77" s="639">
        <f t="shared" si="12"/>
        <v>0</v>
      </c>
      <c r="CO77" s="639">
        <f t="shared" si="13"/>
        <v>0</v>
      </c>
      <c r="CP77" s="639">
        <f t="shared" si="14"/>
        <v>0</v>
      </c>
      <c r="CQ77" s="639">
        <f t="shared" si="17"/>
        <v>0</v>
      </c>
      <c r="CR77" s="639">
        <f t="shared" si="17"/>
        <v>0</v>
      </c>
      <c r="CS77" s="639"/>
      <c r="CT77" s="639"/>
      <c r="CU77" s="639"/>
      <c r="CV77" s="639"/>
      <c r="CW77" s="639"/>
      <c r="CX77" s="639"/>
      <c r="CY77" s="639"/>
      <c r="CZ77" s="639"/>
      <c r="DA77" s="639"/>
      <c r="DB77" s="639"/>
    </row>
    <row r="78" spans="1:106" ht="15.6" customHeight="1" x14ac:dyDescent="0.25">
      <c r="A78" s="5693" t="s">
        <v>1998</v>
      </c>
      <c r="B78" s="1189"/>
      <c r="C78" s="5694"/>
      <c r="D78" s="5695"/>
      <c r="E78" s="5695"/>
      <c r="F78" s="5695"/>
      <c r="G78" s="5695"/>
      <c r="H78" s="5695"/>
      <c r="I78" s="5695"/>
      <c r="J78" s="5695"/>
      <c r="K78" s="5695"/>
      <c r="L78" s="5695"/>
      <c r="M78" s="5695"/>
      <c r="N78" s="5695"/>
      <c r="O78" s="5695"/>
      <c r="P78" s="5695"/>
      <c r="Q78" s="5695"/>
      <c r="R78" s="5695"/>
      <c r="S78" s="5696"/>
      <c r="T78" s="5694"/>
      <c r="U78" s="5696"/>
      <c r="V78" s="5694"/>
      <c r="W78" s="5696"/>
      <c r="X78" s="5694"/>
      <c r="Y78" s="5696"/>
      <c r="Z78" s="5690"/>
      <c r="AA78" s="5694"/>
      <c r="AB78" s="5695"/>
      <c r="AC78" s="5695"/>
      <c r="AD78" s="5696"/>
      <c r="AE78" s="5690"/>
      <c r="AF78" s="5694"/>
      <c r="AG78" s="5695"/>
      <c r="AH78" s="5695"/>
      <c r="AI78" s="5703"/>
      <c r="AJ78" s="5691"/>
      <c r="AK78" s="5691"/>
      <c r="AL78" s="5691"/>
      <c r="AM78" s="5691"/>
      <c r="AN78" s="5691"/>
      <c r="AO78" s="5691"/>
      <c r="AP78" s="5691"/>
      <c r="AQ78" s="5691"/>
      <c r="AR78" s="638" t="str">
        <f t="shared" si="16"/>
        <v/>
      </c>
      <c r="AS78" s="639"/>
      <c r="AT78" s="639"/>
      <c r="AU78" s="639"/>
      <c r="AV78" s="639"/>
      <c r="AW78" s="639"/>
      <c r="AX78" s="639"/>
      <c r="AY78" s="639"/>
      <c r="AZ78" s="639"/>
      <c r="BA78" s="639"/>
      <c r="BB78" s="639"/>
      <c r="BC78" s="639"/>
      <c r="BD78" s="638"/>
      <c r="BE78" s="638"/>
      <c r="BF78" s="638"/>
      <c r="BG78" s="638"/>
      <c r="BH78" s="638"/>
      <c r="BI78" s="638"/>
      <c r="BJ78" s="638"/>
      <c r="BK78" s="638"/>
      <c r="BL78" s="638"/>
      <c r="BM78" s="638"/>
      <c r="BN78" s="638"/>
      <c r="BO78" s="639"/>
      <c r="BP78" s="639"/>
      <c r="BQ78" s="639"/>
      <c r="BR78" s="639"/>
      <c r="BS78" s="639"/>
      <c r="BT78" s="639"/>
      <c r="BU78" s="639"/>
      <c r="BV78" s="639"/>
      <c r="BW78" s="639"/>
      <c r="BX78" s="639"/>
      <c r="BY78" s="639"/>
      <c r="BZ78" s="639"/>
      <c r="CA78" s="639"/>
      <c r="CB78" s="639" t="str">
        <f t="shared" si="3"/>
        <v/>
      </c>
      <c r="CC78" s="639" t="str">
        <f t="shared" si="4"/>
        <v/>
      </c>
      <c r="CD78" s="639" t="str">
        <f t="shared" si="5"/>
        <v/>
      </c>
      <c r="CE78" s="639" t="str">
        <f t="shared" si="6"/>
        <v/>
      </c>
      <c r="CF78" s="639" t="str">
        <f t="shared" si="7"/>
        <v/>
      </c>
      <c r="CG78" s="639" t="str">
        <f t="shared" si="8"/>
        <v/>
      </c>
      <c r="CH78" s="639" t="str">
        <f t="shared" si="9"/>
        <v/>
      </c>
      <c r="CI78" s="654"/>
      <c r="CJ78" s="654"/>
      <c r="CK78" s="639"/>
      <c r="CL78" s="639">
        <f t="shared" si="10"/>
        <v>0</v>
      </c>
      <c r="CM78" s="639">
        <f t="shared" si="11"/>
        <v>0</v>
      </c>
      <c r="CN78" s="639">
        <f t="shared" si="12"/>
        <v>0</v>
      </c>
      <c r="CO78" s="639">
        <f t="shared" si="13"/>
        <v>0</v>
      </c>
      <c r="CP78" s="639">
        <f t="shared" si="14"/>
        <v>0</v>
      </c>
      <c r="CQ78" s="639">
        <f t="shared" si="17"/>
        <v>0</v>
      </c>
      <c r="CR78" s="639">
        <f t="shared" si="17"/>
        <v>0</v>
      </c>
      <c r="CS78" s="639"/>
      <c r="CT78" s="639"/>
      <c r="CU78" s="639"/>
      <c r="CV78" s="639"/>
      <c r="CW78" s="639"/>
      <c r="CX78" s="639"/>
      <c r="CY78" s="639"/>
      <c r="CZ78" s="639"/>
      <c r="DA78" s="639"/>
      <c r="DB78" s="639"/>
    </row>
    <row r="79" spans="1:106" ht="15.6" customHeight="1" x14ac:dyDescent="0.25">
      <c r="A79" s="5693" t="s">
        <v>1999</v>
      </c>
      <c r="B79" s="1189"/>
      <c r="C79" s="5694"/>
      <c r="D79" s="5695"/>
      <c r="E79" s="5695"/>
      <c r="F79" s="5695"/>
      <c r="G79" s="5695"/>
      <c r="H79" s="5695"/>
      <c r="I79" s="5695"/>
      <c r="J79" s="5695"/>
      <c r="K79" s="5695"/>
      <c r="L79" s="5695"/>
      <c r="M79" s="5695"/>
      <c r="N79" s="5695"/>
      <c r="O79" s="5695"/>
      <c r="P79" s="5695"/>
      <c r="Q79" s="5695"/>
      <c r="R79" s="5695"/>
      <c r="S79" s="5696"/>
      <c r="T79" s="5694"/>
      <c r="U79" s="5696"/>
      <c r="V79" s="5694"/>
      <c r="W79" s="5696"/>
      <c r="X79" s="5694"/>
      <c r="Y79" s="5696"/>
      <c r="Z79" s="5690"/>
      <c r="AA79" s="5694"/>
      <c r="AB79" s="5695"/>
      <c r="AC79" s="5695"/>
      <c r="AD79" s="5696"/>
      <c r="AE79" s="5690"/>
      <c r="AF79" s="5694"/>
      <c r="AG79" s="5695"/>
      <c r="AH79" s="5695"/>
      <c r="AI79" s="5703"/>
      <c r="AJ79" s="5691"/>
      <c r="AK79" s="5691"/>
      <c r="AL79" s="5691"/>
      <c r="AM79" s="5691"/>
      <c r="AN79" s="5691"/>
      <c r="AO79" s="5691"/>
      <c r="AP79" s="5691"/>
      <c r="AQ79" s="5691"/>
      <c r="AR79" s="638" t="str">
        <f t="shared" si="16"/>
        <v/>
      </c>
      <c r="AS79" s="639"/>
      <c r="AT79" s="639"/>
      <c r="AU79" s="639"/>
      <c r="AV79" s="639"/>
      <c r="AW79" s="639"/>
      <c r="AX79" s="639"/>
      <c r="AY79" s="639"/>
      <c r="AZ79" s="639"/>
      <c r="BA79" s="639"/>
      <c r="BB79" s="639"/>
      <c r="BC79" s="639"/>
      <c r="BD79" s="638"/>
      <c r="BE79" s="638"/>
      <c r="BF79" s="638"/>
      <c r="BG79" s="638"/>
      <c r="BH79" s="638"/>
      <c r="BI79" s="638"/>
      <c r="BJ79" s="638"/>
      <c r="BK79" s="638"/>
      <c r="BL79" s="638"/>
      <c r="BM79" s="638"/>
      <c r="BN79" s="638"/>
      <c r="BO79" s="639"/>
      <c r="BP79" s="639"/>
      <c r="BQ79" s="639"/>
      <c r="BR79" s="639"/>
      <c r="BS79" s="639"/>
      <c r="BT79" s="639"/>
      <c r="BU79" s="639"/>
      <c r="BV79" s="639"/>
      <c r="BW79" s="639"/>
      <c r="BX79" s="639"/>
      <c r="BY79" s="639"/>
      <c r="BZ79" s="639"/>
      <c r="CA79" s="639"/>
      <c r="CB79" s="639" t="str">
        <f t="shared" si="3"/>
        <v/>
      </c>
      <c r="CC79" s="639" t="str">
        <f t="shared" si="4"/>
        <v/>
      </c>
      <c r="CD79" s="639" t="str">
        <f t="shared" si="5"/>
        <v/>
      </c>
      <c r="CE79" s="639" t="str">
        <f t="shared" si="6"/>
        <v/>
      </c>
      <c r="CF79" s="639" t="str">
        <f t="shared" si="7"/>
        <v/>
      </c>
      <c r="CG79" s="639" t="str">
        <f t="shared" si="8"/>
        <v/>
      </c>
      <c r="CH79" s="639" t="str">
        <f t="shared" si="9"/>
        <v/>
      </c>
      <c r="CI79" s="654"/>
      <c r="CJ79" s="654"/>
      <c r="CK79" s="639"/>
      <c r="CL79" s="639">
        <f t="shared" si="10"/>
        <v>0</v>
      </c>
      <c r="CM79" s="639">
        <f t="shared" si="11"/>
        <v>0</v>
      </c>
      <c r="CN79" s="639">
        <f t="shared" si="12"/>
        <v>0</v>
      </c>
      <c r="CO79" s="639">
        <f t="shared" si="13"/>
        <v>0</v>
      </c>
      <c r="CP79" s="639">
        <f t="shared" si="14"/>
        <v>0</v>
      </c>
      <c r="CQ79" s="639">
        <f t="shared" si="17"/>
        <v>0</v>
      </c>
      <c r="CR79" s="639">
        <f t="shared" si="17"/>
        <v>0</v>
      </c>
      <c r="CS79" s="639"/>
      <c r="CT79" s="639"/>
      <c r="CU79" s="639"/>
      <c r="CV79" s="639"/>
      <c r="CW79" s="639"/>
      <c r="CX79" s="639"/>
      <c r="CY79" s="639"/>
      <c r="CZ79" s="639"/>
      <c r="DA79" s="639"/>
      <c r="DB79" s="639"/>
    </row>
    <row r="80" spans="1:106" ht="15.6" customHeight="1" x14ac:dyDescent="0.25">
      <c r="A80" s="652" t="s">
        <v>2000</v>
      </c>
      <c r="B80" s="1189"/>
      <c r="C80" s="5694"/>
      <c r="D80" s="5695"/>
      <c r="E80" s="5695"/>
      <c r="F80" s="5695"/>
      <c r="G80" s="5695"/>
      <c r="H80" s="5695"/>
      <c r="I80" s="5695"/>
      <c r="J80" s="5695"/>
      <c r="K80" s="5695"/>
      <c r="L80" s="5695"/>
      <c r="M80" s="5695"/>
      <c r="N80" s="5695"/>
      <c r="O80" s="5695"/>
      <c r="P80" s="5695"/>
      <c r="Q80" s="5695"/>
      <c r="R80" s="5695"/>
      <c r="S80" s="5696"/>
      <c r="T80" s="5694"/>
      <c r="U80" s="5696"/>
      <c r="V80" s="5694"/>
      <c r="W80" s="5696"/>
      <c r="X80" s="5694"/>
      <c r="Y80" s="5696"/>
      <c r="Z80" s="5690"/>
      <c r="AA80" s="5694"/>
      <c r="AB80" s="5695"/>
      <c r="AC80" s="5695"/>
      <c r="AD80" s="5696"/>
      <c r="AE80" s="5690"/>
      <c r="AF80" s="5694"/>
      <c r="AG80" s="5695"/>
      <c r="AH80" s="5695"/>
      <c r="AI80" s="5703"/>
      <c r="AJ80" s="5691"/>
      <c r="AK80" s="5691"/>
      <c r="AL80" s="5691"/>
      <c r="AM80" s="5691"/>
      <c r="AN80" s="5691"/>
      <c r="AO80" s="5691"/>
      <c r="AP80" s="5691"/>
      <c r="AQ80" s="5691"/>
      <c r="AR80" s="638" t="str">
        <f t="shared" si="16"/>
        <v/>
      </c>
      <c r="AS80" s="639"/>
      <c r="AT80" s="639"/>
      <c r="AU80" s="639"/>
      <c r="AV80" s="639"/>
      <c r="AW80" s="639"/>
      <c r="AX80" s="639"/>
      <c r="AY80" s="639"/>
      <c r="AZ80" s="639"/>
      <c r="BA80" s="639"/>
      <c r="BB80" s="639"/>
      <c r="BC80" s="639"/>
      <c r="BD80" s="638"/>
      <c r="BE80" s="638"/>
      <c r="BF80" s="638"/>
      <c r="BG80" s="638"/>
      <c r="BH80" s="638"/>
      <c r="BI80" s="638"/>
      <c r="BJ80" s="638"/>
      <c r="BK80" s="638"/>
      <c r="BL80" s="638"/>
      <c r="BM80" s="638"/>
      <c r="BN80" s="638"/>
      <c r="BO80" s="639"/>
      <c r="BP80" s="639"/>
      <c r="BQ80" s="639"/>
      <c r="BR80" s="639"/>
      <c r="BS80" s="639"/>
      <c r="BT80" s="639"/>
      <c r="BU80" s="639"/>
      <c r="BV80" s="639"/>
      <c r="BW80" s="639"/>
      <c r="BX80" s="639"/>
      <c r="BY80" s="639"/>
      <c r="BZ80" s="639"/>
      <c r="CA80" s="639"/>
      <c r="CB80" s="639" t="str">
        <f t="shared" si="3"/>
        <v/>
      </c>
      <c r="CC80" s="639" t="str">
        <f t="shared" si="4"/>
        <v/>
      </c>
      <c r="CD80" s="639" t="str">
        <f t="shared" si="5"/>
        <v/>
      </c>
      <c r="CE80" s="639" t="str">
        <f t="shared" si="6"/>
        <v/>
      </c>
      <c r="CF80" s="639" t="str">
        <f t="shared" si="7"/>
        <v/>
      </c>
      <c r="CG80" s="639" t="str">
        <f t="shared" si="8"/>
        <v/>
      </c>
      <c r="CH80" s="639" t="str">
        <f t="shared" si="9"/>
        <v/>
      </c>
      <c r="CI80" s="654"/>
      <c r="CJ80" s="654"/>
      <c r="CK80" s="639"/>
      <c r="CL80" s="639">
        <f t="shared" si="10"/>
        <v>0</v>
      </c>
      <c r="CM80" s="639">
        <f t="shared" si="11"/>
        <v>0</v>
      </c>
      <c r="CN80" s="639">
        <f t="shared" si="12"/>
        <v>0</v>
      </c>
      <c r="CO80" s="639">
        <f t="shared" si="13"/>
        <v>0</v>
      </c>
      <c r="CP80" s="639">
        <f t="shared" si="14"/>
        <v>0</v>
      </c>
      <c r="CQ80" s="639">
        <f t="shared" si="17"/>
        <v>0</v>
      </c>
      <c r="CR80" s="639">
        <f t="shared" si="17"/>
        <v>0</v>
      </c>
      <c r="CS80" s="639"/>
      <c r="CT80" s="639"/>
      <c r="CU80" s="639"/>
      <c r="CV80" s="639"/>
      <c r="CW80" s="639"/>
      <c r="CX80" s="639"/>
      <c r="CY80" s="639"/>
      <c r="CZ80" s="639"/>
      <c r="DA80" s="639"/>
      <c r="DB80" s="639"/>
    </row>
    <row r="81" spans="1:106" ht="15.6" customHeight="1" x14ac:dyDescent="0.25">
      <c r="A81" s="5702" t="s">
        <v>2001</v>
      </c>
      <c r="B81" s="1189"/>
      <c r="C81" s="5694"/>
      <c r="D81" s="5695"/>
      <c r="E81" s="5695"/>
      <c r="F81" s="5695"/>
      <c r="G81" s="5695"/>
      <c r="H81" s="5695"/>
      <c r="I81" s="5695"/>
      <c r="J81" s="5695"/>
      <c r="K81" s="5695"/>
      <c r="L81" s="5695"/>
      <c r="M81" s="5695"/>
      <c r="N81" s="5695"/>
      <c r="O81" s="5695"/>
      <c r="P81" s="5695"/>
      <c r="Q81" s="5695"/>
      <c r="R81" s="5695"/>
      <c r="S81" s="5696"/>
      <c r="T81" s="5694"/>
      <c r="U81" s="5696"/>
      <c r="V81" s="5694"/>
      <c r="W81" s="5696"/>
      <c r="X81" s="5694"/>
      <c r="Y81" s="5696"/>
      <c r="Z81" s="5690"/>
      <c r="AA81" s="5694"/>
      <c r="AB81" s="5695"/>
      <c r="AC81" s="5695"/>
      <c r="AD81" s="5696"/>
      <c r="AE81" s="5690"/>
      <c r="AF81" s="5694"/>
      <c r="AG81" s="5695"/>
      <c r="AH81" s="5695"/>
      <c r="AI81" s="5703"/>
      <c r="AJ81" s="5691"/>
      <c r="AK81" s="5691"/>
      <c r="AL81" s="5691"/>
      <c r="AM81" s="5691"/>
      <c r="AN81" s="5691"/>
      <c r="AO81" s="5691"/>
      <c r="AP81" s="5691"/>
      <c r="AQ81" s="5691"/>
      <c r="AR81" s="638" t="str">
        <f t="shared" si="16"/>
        <v/>
      </c>
      <c r="AS81" s="639"/>
      <c r="AT81" s="639"/>
      <c r="AU81" s="639"/>
      <c r="AV81" s="639"/>
      <c r="AW81" s="639"/>
      <c r="AX81" s="639"/>
      <c r="AY81" s="639"/>
      <c r="AZ81" s="639"/>
      <c r="BA81" s="639"/>
      <c r="BB81" s="639"/>
      <c r="BC81" s="639"/>
      <c r="BD81" s="638"/>
      <c r="BE81" s="638"/>
      <c r="BF81" s="638"/>
      <c r="BG81" s="638"/>
      <c r="BH81" s="638"/>
      <c r="BI81" s="638"/>
      <c r="BJ81" s="638"/>
      <c r="BK81" s="638"/>
      <c r="BL81" s="638"/>
      <c r="BM81" s="638"/>
      <c r="BN81" s="638"/>
      <c r="BO81" s="639"/>
      <c r="BP81" s="639"/>
      <c r="BQ81" s="639"/>
      <c r="BR81" s="639"/>
      <c r="BS81" s="639"/>
      <c r="BT81" s="639"/>
      <c r="BU81" s="639"/>
      <c r="BV81" s="639"/>
      <c r="BW81" s="639"/>
      <c r="BX81" s="639"/>
      <c r="BY81" s="639"/>
      <c r="BZ81" s="639"/>
      <c r="CA81" s="639"/>
      <c r="CB81" s="639" t="str">
        <f t="shared" si="3"/>
        <v/>
      </c>
      <c r="CC81" s="639" t="str">
        <f t="shared" si="4"/>
        <v/>
      </c>
      <c r="CD81" s="639" t="str">
        <f t="shared" si="5"/>
        <v/>
      </c>
      <c r="CE81" s="639" t="str">
        <f t="shared" si="6"/>
        <v/>
      </c>
      <c r="CF81" s="639" t="str">
        <f t="shared" si="7"/>
        <v/>
      </c>
      <c r="CG81" s="639" t="str">
        <f t="shared" si="8"/>
        <v/>
      </c>
      <c r="CH81" s="639" t="str">
        <f t="shared" si="9"/>
        <v/>
      </c>
      <c r="CI81" s="654"/>
      <c r="CJ81" s="654"/>
      <c r="CK81" s="639"/>
      <c r="CL81" s="639">
        <f t="shared" si="10"/>
        <v>0</v>
      </c>
      <c r="CM81" s="639">
        <f t="shared" si="11"/>
        <v>0</v>
      </c>
      <c r="CN81" s="639">
        <f t="shared" si="12"/>
        <v>0</v>
      </c>
      <c r="CO81" s="639">
        <f t="shared" si="13"/>
        <v>0</v>
      </c>
      <c r="CP81" s="639">
        <f t="shared" si="14"/>
        <v>0</v>
      </c>
      <c r="CQ81" s="639">
        <f t="shared" si="17"/>
        <v>0</v>
      </c>
      <c r="CR81" s="639">
        <f t="shared" si="17"/>
        <v>0</v>
      </c>
      <c r="CS81" s="639"/>
      <c r="CT81" s="639"/>
      <c r="CU81" s="639"/>
      <c r="CV81" s="639"/>
      <c r="CW81" s="639"/>
      <c r="CX81" s="639"/>
      <c r="CY81" s="639"/>
      <c r="CZ81" s="639"/>
      <c r="DA81" s="639"/>
      <c r="DB81" s="639"/>
    </row>
    <row r="82" spans="1:106" ht="15.6" customHeight="1" x14ac:dyDescent="0.25">
      <c r="A82" s="5702" t="s">
        <v>2002</v>
      </c>
      <c r="B82" s="1189"/>
      <c r="C82" s="5694"/>
      <c r="D82" s="5695"/>
      <c r="E82" s="5695"/>
      <c r="F82" s="5695"/>
      <c r="G82" s="5695"/>
      <c r="H82" s="5695"/>
      <c r="I82" s="5695"/>
      <c r="J82" s="5695"/>
      <c r="K82" s="5695"/>
      <c r="L82" s="5695"/>
      <c r="M82" s="5695"/>
      <c r="N82" s="5695"/>
      <c r="O82" s="5695"/>
      <c r="P82" s="5695"/>
      <c r="Q82" s="5695"/>
      <c r="R82" s="5695"/>
      <c r="S82" s="5696"/>
      <c r="T82" s="5694"/>
      <c r="U82" s="5696"/>
      <c r="V82" s="5694"/>
      <c r="W82" s="5696"/>
      <c r="X82" s="5694"/>
      <c r="Y82" s="5696"/>
      <c r="Z82" s="5690"/>
      <c r="AA82" s="5694"/>
      <c r="AB82" s="5695"/>
      <c r="AC82" s="5695"/>
      <c r="AD82" s="5696"/>
      <c r="AE82" s="5690"/>
      <c r="AF82" s="5694"/>
      <c r="AG82" s="5695"/>
      <c r="AH82" s="5695"/>
      <c r="AI82" s="5703"/>
      <c r="AJ82" s="5691"/>
      <c r="AK82" s="5691"/>
      <c r="AL82" s="5691"/>
      <c r="AM82" s="5691"/>
      <c r="AN82" s="5691"/>
      <c r="AO82" s="5691"/>
      <c r="AP82" s="5691"/>
      <c r="AQ82" s="5691"/>
      <c r="AR82" s="638" t="str">
        <f t="shared" si="16"/>
        <v/>
      </c>
      <c r="AS82" s="639"/>
      <c r="AT82" s="639"/>
      <c r="AU82" s="639"/>
      <c r="AV82" s="639"/>
      <c r="AW82" s="639"/>
      <c r="AX82" s="639"/>
      <c r="AY82" s="639"/>
      <c r="AZ82" s="639"/>
      <c r="BA82" s="639"/>
      <c r="BB82" s="639"/>
      <c r="BC82" s="639"/>
      <c r="BD82" s="638"/>
      <c r="BE82" s="638"/>
      <c r="BF82" s="638"/>
      <c r="BG82" s="638"/>
      <c r="BH82" s="638"/>
      <c r="BI82" s="638"/>
      <c r="BJ82" s="638"/>
      <c r="BK82" s="638"/>
      <c r="BL82" s="638"/>
      <c r="BM82" s="638"/>
      <c r="BN82" s="638"/>
      <c r="BO82" s="639"/>
      <c r="BP82" s="639"/>
      <c r="BQ82" s="639"/>
      <c r="BR82" s="639"/>
      <c r="BS82" s="639"/>
      <c r="BT82" s="639"/>
      <c r="BU82" s="639"/>
      <c r="BV82" s="639"/>
      <c r="BW82" s="639"/>
      <c r="BX82" s="639"/>
      <c r="BY82" s="639"/>
      <c r="BZ82" s="639"/>
      <c r="CA82" s="639"/>
      <c r="CB82" s="639" t="str">
        <f t="shared" si="3"/>
        <v/>
      </c>
      <c r="CC82" s="639" t="str">
        <f t="shared" si="4"/>
        <v/>
      </c>
      <c r="CD82" s="639" t="str">
        <f t="shared" si="5"/>
        <v/>
      </c>
      <c r="CE82" s="639" t="str">
        <f t="shared" si="6"/>
        <v/>
      </c>
      <c r="CF82" s="639" t="str">
        <f t="shared" si="7"/>
        <v/>
      </c>
      <c r="CG82" s="639" t="str">
        <f t="shared" si="8"/>
        <v/>
      </c>
      <c r="CH82" s="639" t="str">
        <f t="shared" si="9"/>
        <v/>
      </c>
      <c r="CI82" s="654"/>
      <c r="CJ82" s="654"/>
      <c r="CK82" s="639"/>
      <c r="CL82" s="639">
        <f t="shared" si="10"/>
        <v>0</v>
      </c>
      <c r="CM82" s="639">
        <f t="shared" si="11"/>
        <v>0</v>
      </c>
      <c r="CN82" s="639">
        <f t="shared" si="12"/>
        <v>0</v>
      </c>
      <c r="CO82" s="639">
        <f t="shared" si="13"/>
        <v>0</v>
      </c>
      <c r="CP82" s="639">
        <f t="shared" si="14"/>
        <v>0</v>
      </c>
      <c r="CQ82" s="639">
        <f t="shared" si="17"/>
        <v>0</v>
      </c>
      <c r="CR82" s="639">
        <f t="shared" si="17"/>
        <v>0</v>
      </c>
      <c r="CS82" s="639"/>
      <c r="CT82" s="639"/>
      <c r="CU82" s="639"/>
      <c r="CV82" s="639"/>
      <c r="CW82" s="639"/>
      <c r="CX82" s="639"/>
      <c r="CY82" s="639"/>
      <c r="CZ82" s="639"/>
      <c r="DA82" s="639"/>
      <c r="DB82" s="639"/>
    </row>
    <row r="83" spans="1:106" ht="15.6" customHeight="1" x14ac:dyDescent="0.25">
      <c r="A83" s="5702" t="s">
        <v>2003</v>
      </c>
      <c r="B83" s="1189"/>
      <c r="C83" s="5694"/>
      <c r="D83" s="5695"/>
      <c r="E83" s="5695"/>
      <c r="F83" s="5695"/>
      <c r="G83" s="5695"/>
      <c r="H83" s="5695"/>
      <c r="I83" s="5695"/>
      <c r="J83" s="5695"/>
      <c r="K83" s="5695"/>
      <c r="L83" s="5695"/>
      <c r="M83" s="5695"/>
      <c r="N83" s="5695"/>
      <c r="O83" s="5695"/>
      <c r="P83" s="5695"/>
      <c r="Q83" s="5695"/>
      <c r="R83" s="5695"/>
      <c r="S83" s="5696"/>
      <c r="T83" s="5694"/>
      <c r="U83" s="5696"/>
      <c r="V83" s="5694"/>
      <c r="W83" s="5696"/>
      <c r="X83" s="5694"/>
      <c r="Y83" s="5696"/>
      <c r="Z83" s="5690"/>
      <c r="AA83" s="5694"/>
      <c r="AB83" s="5695"/>
      <c r="AC83" s="5695"/>
      <c r="AD83" s="5696"/>
      <c r="AE83" s="5690"/>
      <c r="AF83" s="5694"/>
      <c r="AG83" s="5695"/>
      <c r="AH83" s="5695"/>
      <c r="AI83" s="5703"/>
      <c r="AJ83" s="5691"/>
      <c r="AK83" s="5691"/>
      <c r="AL83" s="5691"/>
      <c r="AM83" s="5691"/>
      <c r="AN83" s="5691"/>
      <c r="AO83" s="5691"/>
      <c r="AP83" s="5691"/>
      <c r="AQ83" s="5691"/>
      <c r="AR83" s="638" t="str">
        <f t="shared" si="16"/>
        <v/>
      </c>
      <c r="AS83" s="639"/>
      <c r="AT83" s="639"/>
      <c r="AU83" s="639"/>
      <c r="AV83" s="639"/>
      <c r="AW83" s="639"/>
      <c r="AX83" s="639"/>
      <c r="AY83" s="639"/>
      <c r="AZ83" s="639"/>
      <c r="BA83" s="639"/>
      <c r="BB83" s="639"/>
      <c r="BC83" s="639"/>
      <c r="BD83" s="638"/>
      <c r="BE83" s="638"/>
      <c r="BF83" s="638"/>
      <c r="BG83" s="638"/>
      <c r="BH83" s="638"/>
      <c r="BI83" s="638"/>
      <c r="BJ83" s="638"/>
      <c r="BK83" s="638"/>
      <c r="BL83" s="638"/>
      <c r="BM83" s="638"/>
      <c r="BN83" s="638"/>
      <c r="BO83" s="639"/>
      <c r="BP83" s="639"/>
      <c r="BQ83" s="639"/>
      <c r="BR83" s="639"/>
      <c r="BS83" s="639"/>
      <c r="BT83" s="639"/>
      <c r="BU83" s="639"/>
      <c r="BV83" s="639"/>
      <c r="BW83" s="639"/>
      <c r="BX83" s="639"/>
      <c r="BY83" s="639"/>
      <c r="BZ83" s="639"/>
      <c r="CA83" s="639"/>
      <c r="CB83" s="639" t="str">
        <f t="shared" si="3"/>
        <v/>
      </c>
      <c r="CC83" s="639" t="str">
        <f t="shared" si="4"/>
        <v/>
      </c>
      <c r="CD83" s="639" t="str">
        <f t="shared" si="5"/>
        <v/>
      </c>
      <c r="CE83" s="639" t="str">
        <f t="shared" si="6"/>
        <v/>
      </c>
      <c r="CF83" s="639" t="str">
        <f t="shared" si="7"/>
        <v/>
      </c>
      <c r="CG83" s="639" t="str">
        <f t="shared" si="8"/>
        <v/>
      </c>
      <c r="CH83" s="639" t="str">
        <f t="shared" si="9"/>
        <v/>
      </c>
      <c r="CI83" s="654"/>
      <c r="CJ83" s="654"/>
      <c r="CK83" s="639"/>
      <c r="CL83" s="639">
        <f t="shared" si="10"/>
        <v>0</v>
      </c>
      <c r="CM83" s="639">
        <f t="shared" si="11"/>
        <v>0</v>
      </c>
      <c r="CN83" s="639">
        <f t="shared" si="12"/>
        <v>0</v>
      </c>
      <c r="CO83" s="639">
        <f t="shared" si="13"/>
        <v>0</v>
      </c>
      <c r="CP83" s="639">
        <f t="shared" si="14"/>
        <v>0</v>
      </c>
      <c r="CQ83" s="639">
        <f t="shared" si="17"/>
        <v>0</v>
      </c>
      <c r="CR83" s="639">
        <f t="shared" si="17"/>
        <v>0</v>
      </c>
      <c r="CS83" s="639"/>
      <c r="CT83" s="639"/>
      <c r="CU83" s="639"/>
      <c r="CV83" s="639"/>
      <c r="CW83" s="639"/>
      <c r="CX83" s="639"/>
      <c r="CY83" s="639"/>
      <c r="CZ83" s="639"/>
      <c r="DA83" s="639"/>
      <c r="DB83" s="639"/>
    </row>
    <row r="84" spans="1:106" ht="15.6" customHeight="1" x14ac:dyDescent="0.25">
      <c r="A84" s="5693" t="s">
        <v>2004</v>
      </c>
      <c r="B84" s="1189"/>
      <c r="C84" s="5694"/>
      <c r="D84" s="5695"/>
      <c r="E84" s="5695"/>
      <c r="F84" s="5695"/>
      <c r="G84" s="5695"/>
      <c r="H84" s="5695"/>
      <c r="I84" s="5695"/>
      <c r="J84" s="5695"/>
      <c r="K84" s="5695"/>
      <c r="L84" s="5695"/>
      <c r="M84" s="5695"/>
      <c r="N84" s="5695"/>
      <c r="O84" s="5695"/>
      <c r="P84" s="5695"/>
      <c r="Q84" s="5695"/>
      <c r="R84" s="5695"/>
      <c r="S84" s="5696"/>
      <c r="T84" s="5694"/>
      <c r="U84" s="5696"/>
      <c r="V84" s="5694"/>
      <c r="W84" s="5696"/>
      <c r="X84" s="5694"/>
      <c r="Y84" s="5696"/>
      <c r="Z84" s="5690"/>
      <c r="AA84" s="5694"/>
      <c r="AB84" s="5695"/>
      <c r="AC84" s="5695"/>
      <c r="AD84" s="5696"/>
      <c r="AE84" s="5690"/>
      <c r="AF84" s="5694"/>
      <c r="AG84" s="5695"/>
      <c r="AH84" s="5695"/>
      <c r="AI84" s="5703"/>
      <c r="AJ84" s="5691"/>
      <c r="AK84" s="5691"/>
      <c r="AL84" s="5691"/>
      <c r="AM84" s="5691"/>
      <c r="AN84" s="5691"/>
      <c r="AO84" s="5691"/>
      <c r="AP84" s="5691"/>
      <c r="AQ84" s="5691"/>
      <c r="AR84" s="638" t="str">
        <f t="shared" si="16"/>
        <v/>
      </c>
      <c r="AS84" s="639"/>
      <c r="AT84" s="639"/>
      <c r="AU84" s="639"/>
      <c r="AV84" s="639"/>
      <c r="AW84" s="639"/>
      <c r="AX84" s="639"/>
      <c r="AY84" s="639"/>
      <c r="AZ84" s="639"/>
      <c r="BA84" s="639"/>
      <c r="BB84" s="639"/>
      <c r="BC84" s="639"/>
      <c r="BD84" s="638"/>
      <c r="BE84" s="638"/>
      <c r="BF84" s="638"/>
      <c r="BG84" s="638"/>
      <c r="BH84" s="638"/>
      <c r="BI84" s="638"/>
      <c r="BJ84" s="638"/>
      <c r="BK84" s="638"/>
      <c r="BL84" s="638"/>
      <c r="BM84" s="638"/>
      <c r="BN84" s="638"/>
      <c r="BO84" s="639"/>
      <c r="BP84" s="639"/>
      <c r="BQ84" s="639"/>
      <c r="BR84" s="639"/>
      <c r="BS84" s="639"/>
      <c r="BT84" s="639"/>
      <c r="BU84" s="639"/>
      <c r="BV84" s="639"/>
      <c r="BW84" s="639"/>
      <c r="BX84" s="639"/>
      <c r="BY84" s="639"/>
      <c r="BZ84" s="639"/>
      <c r="CA84" s="639"/>
      <c r="CB84" s="639" t="str">
        <f t="shared" si="3"/>
        <v/>
      </c>
      <c r="CC84" s="639" t="str">
        <f t="shared" si="4"/>
        <v/>
      </c>
      <c r="CD84" s="639" t="str">
        <f t="shared" si="5"/>
        <v/>
      </c>
      <c r="CE84" s="639" t="str">
        <f t="shared" si="6"/>
        <v/>
      </c>
      <c r="CF84" s="639" t="str">
        <f t="shared" si="7"/>
        <v/>
      </c>
      <c r="CG84" s="639" t="str">
        <f t="shared" si="8"/>
        <v/>
      </c>
      <c r="CH84" s="639" t="str">
        <f t="shared" si="9"/>
        <v/>
      </c>
      <c r="CI84" s="654"/>
      <c r="CJ84" s="654"/>
      <c r="CK84" s="639"/>
      <c r="CL84" s="639">
        <f t="shared" si="10"/>
        <v>0</v>
      </c>
      <c r="CM84" s="639">
        <f t="shared" si="11"/>
        <v>0</v>
      </c>
      <c r="CN84" s="639">
        <f t="shared" si="12"/>
        <v>0</v>
      </c>
      <c r="CO84" s="639">
        <f t="shared" si="13"/>
        <v>0</v>
      </c>
      <c r="CP84" s="639">
        <f t="shared" si="14"/>
        <v>0</v>
      </c>
      <c r="CQ84" s="639">
        <f t="shared" si="17"/>
        <v>0</v>
      </c>
      <c r="CR84" s="639">
        <f t="shared" si="17"/>
        <v>0</v>
      </c>
      <c r="CS84" s="639"/>
      <c r="CT84" s="639"/>
      <c r="CU84" s="639"/>
      <c r="CV84" s="639"/>
      <c r="CW84" s="639"/>
      <c r="CX84" s="639"/>
      <c r="CY84" s="639"/>
      <c r="CZ84" s="639"/>
      <c r="DA84" s="639"/>
      <c r="DB84" s="639"/>
    </row>
    <row r="85" spans="1:106" ht="15.6" customHeight="1" x14ac:dyDescent="0.25">
      <c r="A85" s="5693" t="s">
        <v>2005</v>
      </c>
      <c r="B85" s="1189"/>
      <c r="C85" s="5694"/>
      <c r="D85" s="5695"/>
      <c r="E85" s="5695"/>
      <c r="F85" s="5695"/>
      <c r="G85" s="5695"/>
      <c r="H85" s="5695"/>
      <c r="I85" s="5695"/>
      <c r="J85" s="5695"/>
      <c r="K85" s="5695"/>
      <c r="L85" s="5695"/>
      <c r="M85" s="5695"/>
      <c r="N85" s="5695"/>
      <c r="O85" s="5695"/>
      <c r="P85" s="5695"/>
      <c r="Q85" s="5695"/>
      <c r="R85" s="5695"/>
      <c r="S85" s="5696"/>
      <c r="T85" s="5694"/>
      <c r="U85" s="5696"/>
      <c r="V85" s="5694"/>
      <c r="W85" s="5696"/>
      <c r="X85" s="5694"/>
      <c r="Y85" s="5696"/>
      <c r="Z85" s="5690"/>
      <c r="AA85" s="5694"/>
      <c r="AB85" s="5695"/>
      <c r="AC85" s="5695"/>
      <c r="AD85" s="5696"/>
      <c r="AE85" s="5690"/>
      <c r="AF85" s="5694"/>
      <c r="AG85" s="5695"/>
      <c r="AH85" s="5695"/>
      <c r="AI85" s="5703"/>
      <c r="AJ85" s="5691"/>
      <c r="AK85" s="5691"/>
      <c r="AL85" s="5691"/>
      <c r="AM85" s="5691"/>
      <c r="AN85" s="5691"/>
      <c r="AO85" s="5691"/>
      <c r="AP85" s="5691"/>
      <c r="AQ85" s="5691"/>
      <c r="AR85" s="638" t="str">
        <f t="shared" si="16"/>
        <v/>
      </c>
      <c r="AS85" s="639"/>
      <c r="AT85" s="639"/>
      <c r="AU85" s="639"/>
      <c r="AV85" s="639"/>
      <c r="AW85" s="639"/>
      <c r="AX85" s="639"/>
      <c r="AY85" s="639"/>
      <c r="AZ85" s="639"/>
      <c r="BA85" s="639"/>
      <c r="BB85" s="639"/>
      <c r="BC85" s="639"/>
      <c r="BD85" s="638"/>
      <c r="BE85" s="638"/>
      <c r="BF85" s="638"/>
      <c r="BG85" s="638"/>
      <c r="BH85" s="638"/>
      <c r="BI85" s="638"/>
      <c r="BJ85" s="638"/>
      <c r="BK85" s="638"/>
      <c r="BL85" s="638"/>
      <c r="BM85" s="638"/>
      <c r="BN85" s="638"/>
      <c r="BO85" s="639"/>
      <c r="BP85" s="639"/>
      <c r="BQ85" s="639"/>
      <c r="BR85" s="639"/>
      <c r="BS85" s="639"/>
      <c r="BT85" s="639"/>
      <c r="BU85" s="639"/>
      <c r="BV85" s="639"/>
      <c r="BW85" s="639"/>
      <c r="BX85" s="639"/>
      <c r="BY85" s="639"/>
      <c r="BZ85" s="639"/>
      <c r="CA85" s="639"/>
      <c r="CB85" s="639" t="str">
        <f t="shared" si="3"/>
        <v/>
      </c>
      <c r="CC85" s="639" t="str">
        <f t="shared" si="4"/>
        <v/>
      </c>
      <c r="CD85" s="639" t="str">
        <f t="shared" si="5"/>
        <v/>
      </c>
      <c r="CE85" s="639" t="str">
        <f t="shared" si="6"/>
        <v/>
      </c>
      <c r="CF85" s="639" t="str">
        <f t="shared" si="7"/>
        <v/>
      </c>
      <c r="CG85" s="639" t="str">
        <f t="shared" si="8"/>
        <v/>
      </c>
      <c r="CH85" s="639" t="str">
        <f t="shared" si="9"/>
        <v/>
      </c>
      <c r="CI85" s="654"/>
      <c r="CJ85" s="654"/>
      <c r="CK85" s="639"/>
      <c r="CL85" s="639">
        <f t="shared" si="10"/>
        <v>0</v>
      </c>
      <c r="CM85" s="639">
        <f t="shared" si="11"/>
        <v>0</v>
      </c>
      <c r="CN85" s="639">
        <f t="shared" si="12"/>
        <v>0</v>
      </c>
      <c r="CO85" s="639">
        <f t="shared" si="13"/>
        <v>0</v>
      </c>
      <c r="CP85" s="639">
        <f t="shared" si="14"/>
        <v>0</v>
      </c>
      <c r="CQ85" s="639">
        <f t="shared" si="17"/>
        <v>0</v>
      </c>
      <c r="CR85" s="639">
        <f t="shared" si="17"/>
        <v>0</v>
      </c>
      <c r="CS85" s="639"/>
      <c r="CT85" s="639"/>
      <c r="CU85" s="639"/>
      <c r="CV85" s="639"/>
      <c r="CW85" s="639"/>
      <c r="CX85" s="639"/>
      <c r="CY85" s="639"/>
      <c r="CZ85" s="639"/>
      <c r="DA85" s="639"/>
      <c r="DB85" s="639"/>
    </row>
    <row r="86" spans="1:106" ht="15.6" customHeight="1" x14ac:dyDescent="0.25">
      <c r="A86" s="5693" t="s">
        <v>2006</v>
      </c>
      <c r="B86" s="1189"/>
      <c r="C86" s="5694"/>
      <c r="D86" s="5695"/>
      <c r="E86" s="5695"/>
      <c r="F86" s="5695"/>
      <c r="G86" s="5695"/>
      <c r="H86" s="5695"/>
      <c r="I86" s="5695"/>
      <c r="J86" s="5695"/>
      <c r="K86" s="5695"/>
      <c r="L86" s="5695"/>
      <c r="M86" s="5695"/>
      <c r="N86" s="5695"/>
      <c r="O86" s="5695"/>
      <c r="P86" s="5695"/>
      <c r="Q86" s="5695"/>
      <c r="R86" s="5695"/>
      <c r="S86" s="5696"/>
      <c r="T86" s="5694"/>
      <c r="U86" s="5696"/>
      <c r="V86" s="5694"/>
      <c r="W86" s="5696"/>
      <c r="X86" s="5694"/>
      <c r="Y86" s="5696"/>
      <c r="Z86" s="5690"/>
      <c r="AA86" s="5694"/>
      <c r="AB86" s="5695"/>
      <c r="AC86" s="5695"/>
      <c r="AD86" s="5696"/>
      <c r="AE86" s="5690"/>
      <c r="AF86" s="5694"/>
      <c r="AG86" s="5695"/>
      <c r="AH86" s="5695"/>
      <c r="AI86" s="5703"/>
      <c r="AJ86" s="5691"/>
      <c r="AK86" s="5691"/>
      <c r="AL86" s="5691"/>
      <c r="AM86" s="5691"/>
      <c r="AN86" s="5691"/>
      <c r="AO86" s="5691"/>
      <c r="AP86" s="5691"/>
      <c r="AQ86" s="5691"/>
      <c r="AR86" s="638" t="str">
        <f t="shared" si="16"/>
        <v/>
      </c>
      <c r="AS86" s="639"/>
      <c r="AT86" s="639"/>
      <c r="AU86" s="639"/>
      <c r="AV86" s="639"/>
      <c r="AW86" s="639"/>
      <c r="AX86" s="639"/>
      <c r="AY86" s="639"/>
      <c r="AZ86" s="639"/>
      <c r="BA86" s="639"/>
      <c r="BB86" s="639"/>
      <c r="BC86" s="639"/>
      <c r="BD86" s="638"/>
      <c r="BE86" s="638"/>
      <c r="BF86" s="638"/>
      <c r="BG86" s="638"/>
      <c r="BH86" s="638"/>
      <c r="BI86" s="638"/>
      <c r="BJ86" s="638"/>
      <c r="BK86" s="638"/>
      <c r="BL86" s="638"/>
      <c r="BM86" s="638"/>
      <c r="BN86" s="638"/>
      <c r="BO86" s="639"/>
      <c r="BP86" s="639"/>
      <c r="BQ86" s="639"/>
      <c r="BR86" s="639"/>
      <c r="BS86" s="639"/>
      <c r="BT86" s="639"/>
      <c r="BU86" s="639"/>
      <c r="BV86" s="639"/>
      <c r="BW86" s="639"/>
      <c r="BX86" s="639"/>
      <c r="BY86" s="639"/>
      <c r="BZ86" s="639"/>
      <c r="CA86" s="639"/>
      <c r="CB86" s="639" t="str">
        <f t="shared" si="3"/>
        <v/>
      </c>
      <c r="CC86" s="639" t="str">
        <f t="shared" si="4"/>
        <v/>
      </c>
      <c r="CD86" s="639" t="str">
        <f t="shared" si="5"/>
        <v/>
      </c>
      <c r="CE86" s="639" t="str">
        <f t="shared" si="6"/>
        <v/>
      </c>
      <c r="CF86" s="639" t="str">
        <f t="shared" si="7"/>
        <v/>
      </c>
      <c r="CG86" s="639" t="str">
        <f t="shared" si="8"/>
        <v/>
      </c>
      <c r="CH86" s="639" t="str">
        <f t="shared" si="9"/>
        <v/>
      </c>
      <c r="CI86" s="654"/>
      <c r="CJ86" s="654"/>
      <c r="CK86" s="639"/>
      <c r="CL86" s="639">
        <f t="shared" si="10"/>
        <v>0</v>
      </c>
      <c r="CM86" s="639">
        <f t="shared" si="11"/>
        <v>0</v>
      </c>
      <c r="CN86" s="639">
        <f t="shared" si="12"/>
        <v>0</v>
      </c>
      <c r="CO86" s="639">
        <f t="shared" si="13"/>
        <v>0</v>
      </c>
      <c r="CP86" s="639">
        <f t="shared" si="14"/>
        <v>0</v>
      </c>
      <c r="CQ86" s="639">
        <f t="shared" si="17"/>
        <v>0</v>
      </c>
      <c r="CR86" s="639">
        <f t="shared" si="17"/>
        <v>0</v>
      </c>
      <c r="CS86" s="639"/>
      <c r="CT86" s="639"/>
      <c r="CU86" s="639"/>
      <c r="CV86" s="639"/>
      <c r="CW86" s="639"/>
      <c r="CX86" s="639"/>
      <c r="CY86" s="639"/>
      <c r="CZ86" s="639"/>
      <c r="DA86" s="639"/>
      <c r="DB86" s="639"/>
    </row>
    <row r="87" spans="1:106" ht="15.6" customHeight="1" x14ac:dyDescent="0.25">
      <c r="A87" s="5693" t="s">
        <v>2007</v>
      </c>
      <c r="B87" s="1189"/>
      <c r="C87" s="5694"/>
      <c r="D87" s="5695"/>
      <c r="E87" s="5695"/>
      <c r="F87" s="5695"/>
      <c r="G87" s="5695"/>
      <c r="H87" s="5695"/>
      <c r="I87" s="5695"/>
      <c r="J87" s="5695"/>
      <c r="K87" s="5695"/>
      <c r="L87" s="5695"/>
      <c r="M87" s="5695"/>
      <c r="N87" s="5695"/>
      <c r="O87" s="5695"/>
      <c r="P87" s="5695"/>
      <c r="Q87" s="5695"/>
      <c r="R87" s="5695"/>
      <c r="S87" s="5696"/>
      <c r="T87" s="5694"/>
      <c r="U87" s="5696"/>
      <c r="V87" s="5694"/>
      <c r="W87" s="5696"/>
      <c r="X87" s="5694"/>
      <c r="Y87" s="5696"/>
      <c r="Z87" s="5690"/>
      <c r="AA87" s="5694"/>
      <c r="AB87" s="5695"/>
      <c r="AC87" s="5695"/>
      <c r="AD87" s="5696"/>
      <c r="AE87" s="5690"/>
      <c r="AF87" s="5694"/>
      <c r="AG87" s="5695"/>
      <c r="AH87" s="5695"/>
      <c r="AI87" s="5703"/>
      <c r="AJ87" s="5691"/>
      <c r="AK87" s="5691"/>
      <c r="AL87" s="5691"/>
      <c r="AM87" s="5691"/>
      <c r="AN87" s="5691"/>
      <c r="AO87" s="5691"/>
      <c r="AP87" s="5691"/>
      <c r="AQ87" s="5691"/>
      <c r="AR87" s="638" t="str">
        <f t="shared" si="16"/>
        <v/>
      </c>
      <c r="AS87" s="639"/>
      <c r="AT87" s="639"/>
      <c r="AU87" s="639"/>
      <c r="AV87" s="639"/>
      <c r="AW87" s="639"/>
      <c r="AX87" s="639"/>
      <c r="AY87" s="639"/>
      <c r="AZ87" s="639"/>
      <c r="BA87" s="639"/>
      <c r="BB87" s="639"/>
      <c r="BC87" s="639"/>
      <c r="BD87" s="638"/>
      <c r="BE87" s="638"/>
      <c r="BF87" s="638"/>
      <c r="BG87" s="638"/>
      <c r="BH87" s="638"/>
      <c r="BI87" s="638"/>
      <c r="BJ87" s="638"/>
      <c r="BK87" s="638"/>
      <c r="BL87" s="638"/>
      <c r="BM87" s="638"/>
      <c r="BN87" s="638"/>
      <c r="BO87" s="639"/>
      <c r="BP87" s="639"/>
      <c r="BQ87" s="639"/>
      <c r="BR87" s="639"/>
      <c r="BS87" s="639"/>
      <c r="BT87" s="639"/>
      <c r="BU87" s="639"/>
      <c r="BV87" s="639"/>
      <c r="BW87" s="639"/>
      <c r="BX87" s="639"/>
      <c r="BY87" s="639"/>
      <c r="BZ87" s="639"/>
      <c r="CA87" s="639"/>
      <c r="CB87" s="639" t="str">
        <f t="shared" si="3"/>
        <v/>
      </c>
      <c r="CC87" s="639" t="str">
        <f t="shared" si="4"/>
        <v/>
      </c>
      <c r="CD87" s="639" t="str">
        <f t="shared" si="5"/>
        <v/>
      </c>
      <c r="CE87" s="639" t="str">
        <f t="shared" si="6"/>
        <v/>
      </c>
      <c r="CF87" s="639" t="str">
        <f t="shared" si="7"/>
        <v/>
      </c>
      <c r="CG87" s="639" t="str">
        <f t="shared" si="8"/>
        <v/>
      </c>
      <c r="CH87" s="639" t="str">
        <f t="shared" si="9"/>
        <v/>
      </c>
      <c r="CI87" s="654"/>
      <c r="CJ87" s="654"/>
      <c r="CK87" s="639"/>
      <c r="CL87" s="639">
        <f t="shared" si="10"/>
        <v>0</v>
      </c>
      <c r="CM87" s="639">
        <f t="shared" si="11"/>
        <v>0</v>
      </c>
      <c r="CN87" s="639">
        <f t="shared" si="12"/>
        <v>0</v>
      </c>
      <c r="CO87" s="639">
        <f t="shared" si="13"/>
        <v>0</v>
      </c>
      <c r="CP87" s="639">
        <f t="shared" si="14"/>
        <v>0</v>
      </c>
      <c r="CQ87" s="639">
        <f t="shared" si="17"/>
        <v>0</v>
      </c>
      <c r="CR87" s="639">
        <f t="shared" si="17"/>
        <v>0</v>
      </c>
      <c r="CS87" s="639"/>
      <c r="CT87" s="639"/>
      <c r="CU87" s="639"/>
      <c r="CV87" s="639"/>
      <c r="CW87" s="639"/>
      <c r="CX87" s="639"/>
      <c r="CY87" s="639"/>
      <c r="CZ87" s="639"/>
      <c r="DA87" s="639"/>
      <c r="DB87" s="639"/>
    </row>
    <row r="88" spans="1:106" ht="15.6" customHeight="1" x14ac:dyDescent="0.25">
      <c r="A88" s="5693" t="s">
        <v>2008</v>
      </c>
      <c r="B88" s="1189"/>
      <c r="C88" s="5694"/>
      <c r="D88" s="5695"/>
      <c r="E88" s="5695"/>
      <c r="F88" s="5695"/>
      <c r="G88" s="5695"/>
      <c r="H88" s="5695"/>
      <c r="I88" s="5695"/>
      <c r="J88" s="5695"/>
      <c r="K88" s="5695"/>
      <c r="L88" s="5695"/>
      <c r="M88" s="5695"/>
      <c r="N88" s="5695"/>
      <c r="O88" s="5695"/>
      <c r="P88" s="5695"/>
      <c r="Q88" s="5695"/>
      <c r="R88" s="5695"/>
      <c r="S88" s="5696"/>
      <c r="T88" s="5694"/>
      <c r="U88" s="5696"/>
      <c r="V88" s="5694"/>
      <c r="W88" s="5696"/>
      <c r="X88" s="5694"/>
      <c r="Y88" s="5696"/>
      <c r="Z88" s="5690"/>
      <c r="AA88" s="5694"/>
      <c r="AB88" s="5695"/>
      <c r="AC88" s="5695"/>
      <c r="AD88" s="5696"/>
      <c r="AE88" s="5690"/>
      <c r="AF88" s="5694"/>
      <c r="AG88" s="5695"/>
      <c r="AH88" s="5695"/>
      <c r="AI88" s="5703"/>
      <c r="AJ88" s="5691"/>
      <c r="AK88" s="5691"/>
      <c r="AL88" s="5691"/>
      <c r="AM88" s="5691"/>
      <c r="AN88" s="5691"/>
      <c r="AO88" s="5691"/>
      <c r="AP88" s="5691"/>
      <c r="AQ88" s="5691"/>
      <c r="AR88" s="638" t="str">
        <f t="shared" si="16"/>
        <v/>
      </c>
      <c r="AS88" s="639"/>
      <c r="AT88" s="639"/>
      <c r="AU88" s="639"/>
      <c r="AV88" s="639"/>
      <c r="AW88" s="639"/>
      <c r="AX88" s="639"/>
      <c r="AY88" s="639"/>
      <c r="AZ88" s="639"/>
      <c r="BA88" s="639"/>
      <c r="BB88" s="639"/>
      <c r="BC88" s="639"/>
      <c r="BD88" s="639"/>
      <c r="BE88" s="639"/>
      <c r="BF88" s="639"/>
      <c r="BG88" s="639"/>
      <c r="BH88" s="639"/>
      <c r="BI88" s="639"/>
      <c r="BJ88" s="639"/>
      <c r="BK88" s="639"/>
      <c r="BL88" s="639"/>
      <c r="BM88" s="639"/>
      <c r="BN88" s="639"/>
      <c r="BO88" s="639"/>
      <c r="BP88" s="639"/>
      <c r="BQ88" s="639"/>
      <c r="BR88" s="639"/>
      <c r="BS88" s="639"/>
      <c r="BT88" s="639"/>
      <c r="BU88" s="639"/>
      <c r="BV88" s="639"/>
      <c r="BW88" s="639"/>
      <c r="BX88" s="639"/>
      <c r="BY88" s="639"/>
      <c r="BZ88" s="639"/>
      <c r="CA88" s="639"/>
      <c r="CB88" s="639" t="str">
        <f t="shared" si="3"/>
        <v/>
      </c>
      <c r="CC88" s="639" t="str">
        <f t="shared" si="4"/>
        <v/>
      </c>
      <c r="CD88" s="639" t="str">
        <f t="shared" si="5"/>
        <v/>
      </c>
      <c r="CE88" s="639" t="str">
        <f t="shared" si="6"/>
        <v/>
      </c>
      <c r="CF88" s="639" t="str">
        <f t="shared" si="7"/>
        <v/>
      </c>
      <c r="CG88" s="639" t="str">
        <f t="shared" si="8"/>
        <v/>
      </c>
      <c r="CH88" s="639" t="str">
        <f t="shared" si="9"/>
        <v/>
      </c>
      <c r="CI88" s="654"/>
      <c r="CJ88" s="654"/>
      <c r="CK88" s="639"/>
      <c r="CL88" s="639">
        <f t="shared" si="10"/>
        <v>0</v>
      </c>
      <c r="CM88" s="639">
        <f t="shared" si="11"/>
        <v>0</v>
      </c>
      <c r="CN88" s="639">
        <f t="shared" si="12"/>
        <v>0</v>
      </c>
      <c r="CO88" s="639">
        <f t="shared" si="13"/>
        <v>0</v>
      </c>
      <c r="CP88" s="639">
        <f t="shared" si="14"/>
        <v>0</v>
      </c>
      <c r="CQ88" s="639">
        <f t="shared" si="17"/>
        <v>0</v>
      </c>
      <c r="CR88" s="639">
        <f t="shared" si="17"/>
        <v>0</v>
      </c>
      <c r="CS88" s="639"/>
      <c r="CT88" s="639"/>
      <c r="CU88" s="639"/>
      <c r="CV88" s="639"/>
      <c r="CW88" s="639"/>
      <c r="CX88" s="639"/>
      <c r="CY88" s="639"/>
      <c r="CZ88" s="639"/>
      <c r="DA88" s="639"/>
      <c r="DB88" s="639"/>
    </row>
    <row r="89" spans="1:106" ht="15.6" customHeight="1" x14ac:dyDescent="0.25">
      <c r="A89" s="5693" t="s">
        <v>2009</v>
      </c>
      <c r="B89" s="1189"/>
      <c r="C89" s="5694"/>
      <c r="D89" s="5695"/>
      <c r="E89" s="5695"/>
      <c r="F89" s="5695"/>
      <c r="G89" s="5695"/>
      <c r="H89" s="5695"/>
      <c r="I89" s="5695"/>
      <c r="J89" s="5695"/>
      <c r="K89" s="5695"/>
      <c r="L89" s="5695"/>
      <c r="M89" s="5695"/>
      <c r="N89" s="5695"/>
      <c r="O89" s="5695"/>
      <c r="P89" s="5695"/>
      <c r="Q89" s="5695"/>
      <c r="R89" s="5695"/>
      <c r="S89" s="5696"/>
      <c r="T89" s="5694"/>
      <c r="U89" s="5696"/>
      <c r="V89" s="5694"/>
      <c r="W89" s="5696"/>
      <c r="X89" s="5694"/>
      <c r="Y89" s="5696"/>
      <c r="Z89" s="5690"/>
      <c r="AA89" s="5694"/>
      <c r="AB89" s="5695"/>
      <c r="AC89" s="5695"/>
      <c r="AD89" s="5696"/>
      <c r="AE89" s="5690"/>
      <c r="AF89" s="5694"/>
      <c r="AG89" s="5695"/>
      <c r="AH89" s="5695"/>
      <c r="AI89" s="5703"/>
      <c r="AJ89" s="5691"/>
      <c r="AK89" s="5691"/>
      <c r="AL89" s="5691"/>
      <c r="AM89" s="5691"/>
      <c r="AN89" s="5691"/>
      <c r="AO89" s="5691"/>
      <c r="AP89" s="5691"/>
      <c r="AQ89" s="5691"/>
      <c r="AR89" s="638" t="str">
        <f t="shared" si="16"/>
        <v/>
      </c>
      <c r="AS89" s="639"/>
      <c r="AT89" s="639"/>
      <c r="AU89" s="639"/>
      <c r="AV89" s="639"/>
      <c r="AW89" s="639"/>
      <c r="AX89" s="639"/>
      <c r="AY89" s="639"/>
      <c r="AZ89" s="639"/>
      <c r="BA89" s="639"/>
      <c r="BB89" s="639"/>
      <c r="BC89" s="639"/>
      <c r="BD89" s="639"/>
      <c r="BE89" s="639"/>
      <c r="BF89" s="639"/>
      <c r="BG89" s="639"/>
      <c r="BH89" s="639"/>
      <c r="BI89" s="639"/>
      <c r="BJ89" s="639"/>
      <c r="BK89" s="639"/>
      <c r="BL89" s="639"/>
      <c r="BM89" s="639"/>
      <c r="BN89" s="639"/>
      <c r="BO89" s="639"/>
      <c r="BP89" s="639"/>
      <c r="BQ89" s="639"/>
      <c r="BR89" s="639"/>
      <c r="BS89" s="639"/>
      <c r="BT89" s="639"/>
      <c r="BU89" s="639"/>
      <c r="BV89" s="639"/>
      <c r="BW89" s="639"/>
      <c r="BX89" s="639"/>
      <c r="BY89" s="639"/>
      <c r="BZ89" s="639"/>
      <c r="CA89" s="639"/>
      <c r="CB89" s="639" t="str">
        <f t="shared" si="3"/>
        <v/>
      </c>
      <c r="CC89" s="639" t="str">
        <f t="shared" si="4"/>
        <v/>
      </c>
      <c r="CD89" s="639" t="str">
        <f t="shared" si="5"/>
        <v/>
      </c>
      <c r="CE89" s="639" t="str">
        <f t="shared" si="6"/>
        <v/>
      </c>
      <c r="CF89" s="639" t="str">
        <f t="shared" si="7"/>
        <v/>
      </c>
      <c r="CG89" s="639" t="str">
        <f t="shared" si="8"/>
        <v/>
      </c>
      <c r="CH89" s="639" t="str">
        <f t="shared" si="9"/>
        <v/>
      </c>
      <c r="CI89" s="654"/>
      <c r="CJ89" s="654"/>
      <c r="CK89" s="639"/>
      <c r="CL89" s="639">
        <f t="shared" si="10"/>
        <v>0</v>
      </c>
      <c r="CM89" s="639">
        <f t="shared" si="11"/>
        <v>0</v>
      </c>
      <c r="CN89" s="639">
        <f t="shared" si="12"/>
        <v>0</v>
      </c>
      <c r="CO89" s="639">
        <f t="shared" si="13"/>
        <v>0</v>
      </c>
      <c r="CP89" s="639">
        <f t="shared" si="14"/>
        <v>0</v>
      </c>
      <c r="CQ89" s="639">
        <f t="shared" si="17"/>
        <v>0</v>
      </c>
      <c r="CR89" s="639">
        <f t="shared" si="17"/>
        <v>0</v>
      </c>
      <c r="CS89" s="639"/>
      <c r="CT89" s="639"/>
      <c r="CU89" s="639"/>
      <c r="CV89" s="639"/>
      <c r="CW89" s="639"/>
      <c r="CX89" s="639"/>
      <c r="CY89" s="639"/>
      <c r="CZ89" s="639"/>
      <c r="DA89" s="639"/>
      <c r="DB89" s="639"/>
    </row>
    <row r="90" spans="1:106" ht="15.6" customHeight="1" x14ac:dyDescent="0.25">
      <c r="A90" s="5693" t="s">
        <v>2010</v>
      </c>
      <c r="B90" s="1189"/>
      <c r="C90" s="5694"/>
      <c r="D90" s="5695"/>
      <c r="E90" s="5695"/>
      <c r="F90" s="5695"/>
      <c r="G90" s="5695"/>
      <c r="H90" s="5695"/>
      <c r="I90" s="5695"/>
      <c r="J90" s="5695"/>
      <c r="K90" s="5695"/>
      <c r="L90" s="5695"/>
      <c r="M90" s="5695"/>
      <c r="N90" s="5695"/>
      <c r="O90" s="5695"/>
      <c r="P90" s="5695"/>
      <c r="Q90" s="5695"/>
      <c r="R90" s="5695"/>
      <c r="S90" s="5696"/>
      <c r="T90" s="5694"/>
      <c r="U90" s="5696"/>
      <c r="V90" s="5694"/>
      <c r="W90" s="5696"/>
      <c r="X90" s="5694"/>
      <c r="Y90" s="5696"/>
      <c r="Z90" s="5690"/>
      <c r="AA90" s="5694"/>
      <c r="AB90" s="5695"/>
      <c r="AC90" s="5695"/>
      <c r="AD90" s="5696"/>
      <c r="AE90" s="5690"/>
      <c r="AF90" s="5694"/>
      <c r="AG90" s="5695"/>
      <c r="AH90" s="5695"/>
      <c r="AI90" s="5703"/>
      <c r="AJ90" s="5691"/>
      <c r="AK90" s="5691"/>
      <c r="AL90" s="5691"/>
      <c r="AM90" s="5691"/>
      <c r="AN90" s="5691"/>
      <c r="AO90" s="5691"/>
      <c r="AP90" s="5691"/>
      <c r="AQ90" s="5691"/>
      <c r="AR90" s="638" t="str">
        <f t="shared" si="16"/>
        <v/>
      </c>
      <c r="AS90" s="639"/>
      <c r="AT90" s="639"/>
      <c r="AU90" s="639"/>
      <c r="AV90" s="639"/>
      <c r="AW90" s="639"/>
      <c r="AX90" s="639"/>
      <c r="AY90" s="639"/>
      <c r="AZ90" s="639"/>
      <c r="BA90" s="639"/>
      <c r="BB90" s="639"/>
      <c r="BC90" s="639"/>
      <c r="BD90" s="639"/>
      <c r="BE90" s="639"/>
      <c r="BF90" s="639"/>
      <c r="BG90" s="639"/>
      <c r="BH90" s="639"/>
      <c r="BI90" s="639"/>
      <c r="BJ90" s="639"/>
      <c r="BK90" s="639"/>
      <c r="BL90" s="639"/>
      <c r="BM90" s="639"/>
      <c r="BN90" s="639"/>
      <c r="BO90" s="639"/>
      <c r="BP90" s="639"/>
      <c r="BQ90" s="639"/>
      <c r="BR90" s="639"/>
      <c r="BS90" s="639"/>
      <c r="BT90" s="639"/>
      <c r="BU90" s="639"/>
      <c r="BV90" s="639"/>
      <c r="BW90" s="639"/>
      <c r="BX90" s="639"/>
      <c r="BY90" s="639"/>
      <c r="BZ90" s="639"/>
      <c r="CA90" s="639"/>
      <c r="CB90" s="639" t="str">
        <f t="shared" si="3"/>
        <v/>
      </c>
      <c r="CC90" s="639" t="str">
        <f t="shared" si="4"/>
        <v/>
      </c>
      <c r="CD90" s="639" t="str">
        <f t="shared" si="5"/>
        <v/>
      </c>
      <c r="CE90" s="639" t="str">
        <f t="shared" si="6"/>
        <v/>
      </c>
      <c r="CF90" s="639" t="str">
        <f t="shared" si="7"/>
        <v/>
      </c>
      <c r="CG90" s="639" t="str">
        <f t="shared" si="8"/>
        <v/>
      </c>
      <c r="CH90" s="639" t="str">
        <f t="shared" si="9"/>
        <v/>
      </c>
      <c r="CI90" s="654"/>
      <c r="CJ90" s="654"/>
      <c r="CK90" s="639"/>
      <c r="CL90" s="639">
        <f t="shared" si="10"/>
        <v>0</v>
      </c>
      <c r="CM90" s="639">
        <f t="shared" si="11"/>
        <v>0</v>
      </c>
      <c r="CN90" s="639">
        <f t="shared" si="12"/>
        <v>0</v>
      </c>
      <c r="CO90" s="639">
        <f t="shared" si="13"/>
        <v>0</v>
      </c>
      <c r="CP90" s="639">
        <f t="shared" si="14"/>
        <v>0</v>
      </c>
      <c r="CQ90" s="639">
        <f t="shared" si="17"/>
        <v>0</v>
      </c>
      <c r="CR90" s="639">
        <f t="shared" si="17"/>
        <v>0</v>
      </c>
      <c r="CS90" s="639"/>
      <c r="CT90" s="639"/>
      <c r="CU90" s="639"/>
      <c r="CV90" s="639"/>
      <c r="CW90" s="639"/>
      <c r="CX90" s="639"/>
      <c r="CY90" s="639"/>
      <c r="CZ90" s="639"/>
      <c r="DA90" s="639"/>
      <c r="DB90" s="639"/>
    </row>
    <row r="91" spans="1:106" ht="15.6" customHeight="1" x14ac:dyDescent="0.25">
      <c r="A91" s="5693" t="s">
        <v>2011</v>
      </c>
      <c r="B91" s="1189"/>
      <c r="C91" s="5694"/>
      <c r="D91" s="5695"/>
      <c r="E91" s="5695"/>
      <c r="F91" s="5695"/>
      <c r="G91" s="5695"/>
      <c r="H91" s="5695"/>
      <c r="I91" s="5695"/>
      <c r="J91" s="5695"/>
      <c r="K91" s="5695"/>
      <c r="L91" s="5695"/>
      <c r="M91" s="5695"/>
      <c r="N91" s="5695"/>
      <c r="O91" s="5695"/>
      <c r="P91" s="5695"/>
      <c r="Q91" s="5695"/>
      <c r="R91" s="5695"/>
      <c r="S91" s="5696"/>
      <c r="T91" s="5694"/>
      <c r="U91" s="5696"/>
      <c r="V91" s="5694"/>
      <c r="W91" s="5696"/>
      <c r="X91" s="5694"/>
      <c r="Y91" s="5696"/>
      <c r="Z91" s="5690"/>
      <c r="AA91" s="5694"/>
      <c r="AB91" s="5695"/>
      <c r="AC91" s="5695"/>
      <c r="AD91" s="5696"/>
      <c r="AE91" s="5690"/>
      <c r="AF91" s="5694"/>
      <c r="AG91" s="5695"/>
      <c r="AH91" s="5695"/>
      <c r="AI91" s="5703"/>
      <c r="AJ91" s="5691"/>
      <c r="AK91" s="5691"/>
      <c r="AL91" s="5691"/>
      <c r="AM91" s="5691"/>
      <c r="AN91" s="5691"/>
      <c r="AO91" s="5691"/>
      <c r="AP91" s="5691"/>
      <c r="AQ91" s="5691"/>
      <c r="AR91" s="638" t="str">
        <f t="shared" si="16"/>
        <v/>
      </c>
      <c r="AS91" s="639"/>
      <c r="AT91" s="639"/>
      <c r="AU91" s="639"/>
      <c r="AV91" s="639"/>
      <c r="AW91" s="639"/>
      <c r="AX91" s="639"/>
      <c r="AY91" s="639"/>
      <c r="AZ91" s="639"/>
      <c r="BA91" s="639"/>
      <c r="BB91" s="639"/>
      <c r="BC91" s="639"/>
      <c r="BD91" s="639"/>
      <c r="BE91" s="639"/>
      <c r="BF91" s="639"/>
      <c r="BG91" s="639"/>
      <c r="BH91" s="639"/>
      <c r="BI91" s="639"/>
      <c r="BJ91" s="639"/>
      <c r="BK91" s="639"/>
      <c r="BL91" s="639"/>
      <c r="BM91" s="639"/>
      <c r="BN91" s="639"/>
      <c r="BO91" s="639"/>
      <c r="BP91" s="639"/>
      <c r="BQ91" s="639"/>
      <c r="BR91" s="639"/>
      <c r="BS91" s="639"/>
      <c r="BT91" s="639"/>
      <c r="BU91" s="639"/>
      <c r="BV91" s="639"/>
      <c r="BW91" s="639"/>
      <c r="BX91" s="639"/>
      <c r="BY91" s="639"/>
      <c r="BZ91" s="639"/>
      <c r="CA91" s="639"/>
      <c r="CB91" s="639" t="str">
        <f t="shared" si="3"/>
        <v/>
      </c>
      <c r="CC91" s="639" t="str">
        <f t="shared" si="4"/>
        <v/>
      </c>
      <c r="CD91" s="639" t="str">
        <f t="shared" si="5"/>
        <v/>
      </c>
      <c r="CE91" s="639" t="str">
        <f t="shared" si="6"/>
        <v/>
      </c>
      <c r="CF91" s="639" t="str">
        <f t="shared" si="7"/>
        <v/>
      </c>
      <c r="CG91" s="639" t="str">
        <f t="shared" si="8"/>
        <v/>
      </c>
      <c r="CH91" s="639" t="str">
        <f t="shared" si="9"/>
        <v/>
      </c>
      <c r="CI91" s="654"/>
      <c r="CJ91" s="654"/>
      <c r="CK91" s="639"/>
      <c r="CL91" s="639">
        <f t="shared" si="10"/>
        <v>0</v>
      </c>
      <c r="CM91" s="639">
        <f t="shared" si="11"/>
        <v>0</v>
      </c>
      <c r="CN91" s="639">
        <f t="shared" si="12"/>
        <v>0</v>
      </c>
      <c r="CO91" s="639">
        <f t="shared" si="13"/>
        <v>0</v>
      </c>
      <c r="CP91" s="639">
        <f t="shared" si="14"/>
        <v>0</v>
      </c>
      <c r="CQ91" s="639">
        <f t="shared" si="17"/>
        <v>0</v>
      </c>
      <c r="CR91" s="639">
        <f t="shared" si="17"/>
        <v>0</v>
      </c>
      <c r="CS91" s="639"/>
      <c r="CT91" s="639"/>
      <c r="CU91" s="639"/>
      <c r="CV91" s="639"/>
      <c r="CW91" s="639"/>
      <c r="CX91" s="639"/>
      <c r="CY91" s="639"/>
      <c r="CZ91" s="639"/>
      <c r="DA91" s="639"/>
      <c r="DB91" s="639"/>
    </row>
    <row r="92" spans="1:106" ht="15.6" customHeight="1" x14ac:dyDescent="0.25">
      <c r="A92" s="5693" t="s">
        <v>2012</v>
      </c>
      <c r="B92" s="1189"/>
      <c r="C92" s="5704"/>
      <c r="D92" s="5705"/>
      <c r="E92" s="5705"/>
      <c r="F92" s="5705"/>
      <c r="G92" s="5705"/>
      <c r="H92" s="5705"/>
      <c r="I92" s="5705"/>
      <c r="J92" s="5705"/>
      <c r="K92" s="5705"/>
      <c r="L92" s="5695"/>
      <c r="M92" s="5695"/>
      <c r="N92" s="5695"/>
      <c r="O92" s="5695"/>
      <c r="P92" s="5695"/>
      <c r="Q92" s="5695"/>
      <c r="R92" s="5695"/>
      <c r="S92" s="5696"/>
      <c r="T92" s="5694"/>
      <c r="U92" s="5696"/>
      <c r="V92" s="5694"/>
      <c r="W92" s="5696"/>
      <c r="X92" s="5694"/>
      <c r="Y92" s="5696"/>
      <c r="Z92" s="5690"/>
      <c r="AA92" s="5694"/>
      <c r="AB92" s="5695"/>
      <c r="AC92" s="5695"/>
      <c r="AD92" s="5696"/>
      <c r="AE92" s="5690"/>
      <c r="AF92" s="5694"/>
      <c r="AG92" s="5695"/>
      <c r="AH92" s="5695"/>
      <c r="AI92" s="5703"/>
      <c r="AJ92" s="5691"/>
      <c r="AK92" s="5691"/>
      <c r="AL92" s="5691"/>
      <c r="AM92" s="5691"/>
      <c r="AN92" s="5691"/>
      <c r="AO92" s="5691"/>
      <c r="AP92" s="5691"/>
      <c r="AQ92" s="5691"/>
      <c r="AR92" s="638" t="str">
        <f t="shared" si="16"/>
        <v/>
      </c>
      <c r="AS92" s="639"/>
      <c r="AT92" s="639"/>
      <c r="AU92" s="639"/>
      <c r="AV92" s="639"/>
      <c r="AW92" s="639"/>
      <c r="AX92" s="639"/>
      <c r="AY92" s="639"/>
      <c r="AZ92" s="639"/>
      <c r="BA92" s="639"/>
      <c r="BB92" s="639"/>
      <c r="BC92" s="639"/>
      <c r="BD92" s="639"/>
      <c r="BE92" s="639"/>
      <c r="BF92" s="639"/>
      <c r="BG92" s="639"/>
      <c r="BH92" s="639"/>
      <c r="BI92" s="639"/>
      <c r="BJ92" s="639"/>
      <c r="BK92" s="639"/>
      <c r="BL92" s="639"/>
      <c r="BM92" s="639"/>
      <c r="BN92" s="639"/>
      <c r="BO92" s="639"/>
      <c r="BP92" s="639"/>
      <c r="BQ92" s="639"/>
      <c r="BR92" s="639"/>
      <c r="BS92" s="639"/>
      <c r="BT92" s="639"/>
      <c r="BU92" s="639"/>
      <c r="BV92" s="639"/>
      <c r="BW92" s="639"/>
      <c r="BX92" s="639"/>
      <c r="BY92" s="639"/>
      <c r="BZ92" s="639"/>
      <c r="CA92" s="639"/>
      <c r="CB92" s="639" t="str">
        <f t="shared" si="3"/>
        <v/>
      </c>
      <c r="CC92" s="639" t="str">
        <f t="shared" si="4"/>
        <v/>
      </c>
      <c r="CD92" s="639" t="str">
        <f t="shared" si="5"/>
        <v/>
      </c>
      <c r="CE92" s="639" t="str">
        <f t="shared" si="6"/>
        <v/>
      </c>
      <c r="CF92" s="639" t="str">
        <f t="shared" si="7"/>
        <v/>
      </c>
      <c r="CG92" s="639" t="str">
        <f t="shared" si="8"/>
        <v/>
      </c>
      <c r="CH92" s="639" t="str">
        <f t="shared" si="9"/>
        <v/>
      </c>
      <c r="CI92" s="654"/>
      <c r="CJ92" s="654"/>
      <c r="CK92" s="639"/>
      <c r="CL92" s="639">
        <f t="shared" si="10"/>
        <v>0</v>
      </c>
      <c r="CM92" s="639">
        <f t="shared" si="11"/>
        <v>0</v>
      </c>
      <c r="CN92" s="639">
        <f t="shared" si="12"/>
        <v>0</v>
      </c>
      <c r="CO92" s="639">
        <f>IF(X92&gt;SUM($C92:$S92),1,0)</f>
        <v>0</v>
      </c>
      <c r="CP92" s="639">
        <f t="shared" si="14"/>
        <v>0</v>
      </c>
      <c r="CQ92" s="639">
        <f t="shared" si="17"/>
        <v>0</v>
      </c>
      <c r="CR92" s="639">
        <f t="shared" si="17"/>
        <v>0</v>
      </c>
      <c r="CS92" s="639"/>
      <c r="CT92" s="639"/>
      <c r="CU92" s="639"/>
      <c r="CV92" s="639"/>
      <c r="CW92" s="639"/>
      <c r="CX92" s="639"/>
      <c r="CY92" s="639"/>
      <c r="CZ92" s="639"/>
      <c r="DA92" s="639"/>
      <c r="DB92" s="639"/>
    </row>
    <row r="93" spans="1:106" ht="15.6" customHeight="1" x14ac:dyDescent="0.25">
      <c r="A93" s="5693" t="s">
        <v>2013</v>
      </c>
      <c r="B93" s="1189"/>
      <c r="C93" s="5694"/>
      <c r="D93" s="5695"/>
      <c r="E93" s="5695"/>
      <c r="F93" s="5695"/>
      <c r="G93" s="5695"/>
      <c r="H93" s="5695"/>
      <c r="I93" s="5695"/>
      <c r="J93" s="5695"/>
      <c r="K93" s="5695"/>
      <c r="L93" s="5695"/>
      <c r="M93" s="5695"/>
      <c r="N93" s="5695"/>
      <c r="O93" s="5695"/>
      <c r="P93" s="5695"/>
      <c r="Q93" s="5695"/>
      <c r="R93" s="5695"/>
      <c r="S93" s="5696"/>
      <c r="T93" s="5694"/>
      <c r="U93" s="5696"/>
      <c r="V93" s="5694"/>
      <c r="W93" s="5696"/>
      <c r="X93" s="5694"/>
      <c r="Y93" s="5696"/>
      <c r="Z93" s="5690"/>
      <c r="AA93" s="5694"/>
      <c r="AB93" s="5695"/>
      <c r="AC93" s="5695"/>
      <c r="AD93" s="5696"/>
      <c r="AE93" s="5690"/>
      <c r="AF93" s="5694"/>
      <c r="AG93" s="5695"/>
      <c r="AH93" s="5695"/>
      <c r="AI93" s="5703"/>
      <c r="AJ93" s="5691"/>
      <c r="AK93" s="5691"/>
      <c r="AL93" s="5691"/>
      <c r="AM93" s="5691"/>
      <c r="AN93" s="5691"/>
      <c r="AO93" s="5691"/>
      <c r="AP93" s="5691"/>
      <c r="AQ93" s="5691"/>
      <c r="AR93" s="638" t="str">
        <f t="shared" si="16"/>
        <v/>
      </c>
      <c r="AS93" s="639"/>
      <c r="AT93" s="639"/>
      <c r="AU93" s="639"/>
      <c r="AV93" s="639"/>
      <c r="AW93" s="639"/>
      <c r="AX93" s="639"/>
      <c r="AY93" s="639"/>
      <c r="AZ93" s="639"/>
      <c r="BA93" s="639"/>
      <c r="BB93" s="639"/>
      <c r="BC93" s="639"/>
      <c r="BD93" s="639"/>
      <c r="BE93" s="639"/>
      <c r="BF93" s="639"/>
      <c r="BG93" s="639"/>
      <c r="BH93" s="639"/>
      <c r="BI93" s="639"/>
      <c r="BJ93" s="639"/>
      <c r="BK93" s="639"/>
      <c r="BL93" s="639"/>
      <c r="BM93" s="639"/>
      <c r="BN93" s="639"/>
      <c r="BO93" s="639"/>
      <c r="BP93" s="639"/>
      <c r="BQ93" s="639"/>
      <c r="BR93" s="639"/>
      <c r="BS93" s="639"/>
      <c r="BT93" s="639"/>
      <c r="BU93" s="639"/>
      <c r="BV93" s="639"/>
      <c r="BW93" s="639"/>
      <c r="BX93" s="639"/>
      <c r="BY93" s="639"/>
      <c r="BZ93" s="639"/>
      <c r="CA93" s="639"/>
      <c r="CB93" s="639" t="str">
        <f t="shared" si="3"/>
        <v/>
      </c>
      <c r="CC93" s="639" t="str">
        <f t="shared" si="4"/>
        <v/>
      </c>
      <c r="CD93" s="639" t="str">
        <f t="shared" si="5"/>
        <v/>
      </c>
      <c r="CE93" s="639" t="str">
        <f t="shared" si="6"/>
        <v/>
      </c>
      <c r="CF93" s="639" t="str">
        <f t="shared" si="7"/>
        <v/>
      </c>
      <c r="CG93" s="639" t="str">
        <f t="shared" si="8"/>
        <v/>
      </c>
      <c r="CH93" s="639" t="str">
        <f t="shared" si="9"/>
        <v/>
      </c>
      <c r="CI93" s="654"/>
      <c r="CJ93" s="654"/>
      <c r="CK93" s="639"/>
      <c r="CL93" s="639">
        <f t="shared" si="10"/>
        <v>0</v>
      </c>
      <c r="CM93" s="639">
        <f t="shared" si="11"/>
        <v>0</v>
      </c>
      <c r="CN93" s="639">
        <f t="shared" si="12"/>
        <v>0</v>
      </c>
      <c r="CO93" s="639">
        <f t="shared" si="13"/>
        <v>0</v>
      </c>
      <c r="CP93" s="639">
        <f t="shared" si="14"/>
        <v>0</v>
      </c>
      <c r="CQ93" s="639">
        <f t="shared" si="17"/>
        <v>0</v>
      </c>
      <c r="CR93" s="639">
        <f t="shared" si="17"/>
        <v>0</v>
      </c>
      <c r="CS93" s="639"/>
      <c r="CT93" s="639"/>
      <c r="CU93" s="639"/>
      <c r="CV93" s="639"/>
      <c r="CW93" s="639"/>
      <c r="CX93" s="639"/>
      <c r="CY93" s="639"/>
      <c r="CZ93" s="639"/>
      <c r="DA93" s="639"/>
      <c r="DB93" s="639"/>
    </row>
    <row r="94" spans="1:106" ht="15.6" customHeight="1" x14ac:dyDescent="0.25">
      <c r="A94" s="5693" t="s">
        <v>2014</v>
      </c>
      <c r="B94" s="1189"/>
      <c r="C94" s="5694"/>
      <c r="D94" s="5695"/>
      <c r="E94" s="5695"/>
      <c r="F94" s="5695"/>
      <c r="G94" s="5695"/>
      <c r="H94" s="5695"/>
      <c r="I94" s="5695"/>
      <c r="J94" s="5695"/>
      <c r="K94" s="5695"/>
      <c r="L94" s="5695"/>
      <c r="M94" s="5695"/>
      <c r="N94" s="5695"/>
      <c r="O94" s="5695"/>
      <c r="P94" s="5695"/>
      <c r="Q94" s="5695"/>
      <c r="R94" s="5695"/>
      <c r="S94" s="5696"/>
      <c r="T94" s="5694"/>
      <c r="U94" s="5696"/>
      <c r="V94" s="5694"/>
      <c r="W94" s="5696"/>
      <c r="X94" s="5694"/>
      <c r="Y94" s="5696"/>
      <c r="Z94" s="5690"/>
      <c r="AA94" s="5694"/>
      <c r="AB94" s="5695"/>
      <c r="AC94" s="5695"/>
      <c r="AD94" s="5696"/>
      <c r="AE94" s="5690"/>
      <c r="AF94" s="5694"/>
      <c r="AG94" s="5695"/>
      <c r="AH94" s="5695"/>
      <c r="AI94" s="5703"/>
      <c r="AJ94" s="5691"/>
      <c r="AK94" s="5691"/>
      <c r="AL94" s="5691"/>
      <c r="AM94" s="5691"/>
      <c r="AN94" s="5691"/>
      <c r="AO94" s="5691"/>
      <c r="AP94" s="5691"/>
      <c r="AQ94" s="5691"/>
      <c r="AR94" s="638" t="str">
        <f t="shared" si="16"/>
        <v/>
      </c>
      <c r="AS94" s="639"/>
      <c r="AT94" s="639"/>
      <c r="AU94" s="639"/>
      <c r="AV94" s="639"/>
      <c r="AW94" s="639"/>
      <c r="AX94" s="639"/>
      <c r="AY94" s="639"/>
      <c r="AZ94" s="639"/>
      <c r="BA94" s="639"/>
      <c r="BB94" s="639"/>
      <c r="BC94" s="639"/>
      <c r="BD94" s="639"/>
      <c r="BE94" s="639"/>
      <c r="BF94" s="639"/>
      <c r="BG94" s="639"/>
      <c r="BH94" s="639"/>
      <c r="BI94" s="639"/>
      <c r="BJ94" s="639"/>
      <c r="BK94" s="639"/>
      <c r="BL94" s="639"/>
      <c r="BM94" s="639"/>
      <c r="BN94" s="639"/>
      <c r="BO94" s="639"/>
      <c r="BP94" s="639"/>
      <c r="BQ94" s="639"/>
      <c r="BR94" s="639"/>
      <c r="BS94" s="639"/>
      <c r="BT94" s="639"/>
      <c r="BU94" s="639"/>
      <c r="BV94" s="639"/>
      <c r="BW94" s="639"/>
      <c r="BX94" s="639"/>
      <c r="BY94" s="639"/>
      <c r="BZ94" s="639"/>
      <c r="CA94" s="639"/>
      <c r="CB94" s="639" t="str">
        <f t="shared" si="3"/>
        <v/>
      </c>
      <c r="CC94" s="639" t="str">
        <f t="shared" si="4"/>
        <v/>
      </c>
      <c r="CD94" s="639" t="str">
        <f t="shared" si="5"/>
        <v/>
      </c>
      <c r="CE94" s="639" t="str">
        <f t="shared" si="6"/>
        <v/>
      </c>
      <c r="CF94" s="639" t="str">
        <f t="shared" si="7"/>
        <v/>
      </c>
      <c r="CG94" s="639" t="str">
        <f t="shared" si="8"/>
        <v/>
      </c>
      <c r="CH94" s="639" t="str">
        <f t="shared" si="9"/>
        <v/>
      </c>
      <c r="CI94" s="654"/>
      <c r="CJ94" s="654"/>
      <c r="CK94" s="639"/>
      <c r="CL94" s="639">
        <f t="shared" si="10"/>
        <v>0</v>
      </c>
      <c r="CM94" s="639">
        <f t="shared" si="11"/>
        <v>0</v>
      </c>
      <c r="CN94" s="639">
        <f t="shared" si="12"/>
        <v>0</v>
      </c>
      <c r="CO94" s="639">
        <f t="shared" si="13"/>
        <v>0</v>
      </c>
      <c r="CP94" s="639">
        <f t="shared" si="14"/>
        <v>0</v>
      </c>
      <c r="CQ94" s="639">
        <f t="shared" si="17"/>
        <v>0</v>
      </c>
      <c r="CR94" s="639">
        <f t="shared" si="17"/>
        <v>0</v>
      </c>
      <c r="CS94" s="639"/>
      <c r="CT94" s="639"/>
      <c r="CU94" s="639"/>
      <c r="CV94" s="639"/>
      <c r="CW94" s="639"/>
      <c r="CX94" s="639"/>
      <c r="CY94" s="639"/>
      <c r="CZ94" s="639"/>
      <c r="DA94" s="639"/>
      <c r="DB94" s="639"/>
    </row>
    <row r="95" spans="1:106" ht="15.6" customHeight="1" x14ac:dyDescent="0.25">
      <c r="A95" s="652" t="s">
        <v>2015</v>
      </c>
      <c r="B95" s="1189"/>
      <c r="C95" s="5694"/>
      <c r="D95" s="5695"/>
      <c r="E95" s="5695"/>
      <c r="F95" s="5695"/>
      <c r="G95" s="5695"/>
      <c r="H95" s="5695"/>
      <c r="I95" s="5695"/>
      <c r="J95" s="5695"/>
      <c r="K95" s="5695"/>
      <c r="L95" s="5695"/>
      <c r="M95" s="5695"/>
      <c r="N95" s="5695"/>
      <c r="O95" s="5695"/>
      <c r="P95" s="5695"/>
      <c r="Q95" s="5695"/>
      <c r="R95" s="5695"/>
      <c r="S95" s="5696"/>
      <c r="T95" s="5694"/>
      <c r="U95" s="5696"/>
      <c r="V95" s="5694"/>
      <c r="W95" s="5696"/>
      <c r="X95" s="5694"/>
      <c r="Y95" s="5696"/>
      <c r="Z95" s="5690"/>
      <c r="AA95" s="5694"/>
      <c r="AB95" s="5695"/>
      <c r="AC95" s="5695"/>
      <c r="AD95" s="5696"/>
      <c r="AE95" s="5690"/>
      <c r="AF95" s="5694"/>
      <c r="AG95" s="5695"/>
      <c r="AH95" s="5695"/>
      <c r="AI95" s="5703"/>
      <c r="AJ95" s="5691"/>
      <c r="AK95" s="5691"/>
      <c r="AL95" s="5691"/>
      <c r="AM95" s="5691"/>
      <c r="AN95" s="5691"/>
      <c r="AO95" s="5691"/>
      <c r="AP95" s="5691"/>
      <c r="AQ95" s="5691"/>
      <c r="AR95" s="638" t="str">
        <f t="shared" si="16"/>
        <v/>
      </c>
      <c r="AS95" s="639"/>
      <c r="AT95" s="639"/>
      <c r="AU95" s="639"/>
      <c r="AV95" s="639"/>
      <c r="AW95" s="639"/>
      <c r="AX95" s="639"/>
      <c r="AY95" s="639"/>
      <c r="AZ95" s="639"/>
      <c r="BA95" s="639"/>
      <c r="BB95" s="639"/>
      <c r="BC95" s="639"/>
      <c r="BD95" s="639"/>
      <c r="BE95" s="639"/>
      <c r="BF95" s="639"/>
      <c r="BG95" s="639"/>
      <c r="BH95" s="639"/>
      <c r="BI95" s="639"/>
      <c r="BJ95" s="639"/>
      <c r="BK95" s="639"/>
      <c r="BL95" s="639"/>
      <c r="BM95" s="639"/>
      <c r="BN95" s="639"/>
      <c r="BO95" s="639"/>
      <c r="BP95" s="639"/>
      <c r="BQ95" s="639"/>
      <c r="BR95" s="639"/>
      <c r="BS95" s="639"/>
      <c r="BT95" s="639"/>
      <c r="BU95" s="639"/>
      <c r="BV95" s="639"/>
      <c r="BW95" s="639"/>
      <c r="BX95" s="639"/>
      <c r="BY95" s="639"/>
      <c r="BZ95" s="639"/>
      <c r="CA95" s="639"/>
      <c r="CB95" s="639" t="str">
        <f t="shared" si="3"/>
        <v/>
      </c>
      <c r="CC95" s="639" t="str">
        <f t="shared" si="4"/>
        <v/>
      </c>
      <c r="CD95" s="639" t="str">
        <f t="shared" si="5"/>
        <v/>
      </c>
      <c r="CE95" s="639" t="str">
        <f t="shared" si="6"/>
        <v/>
      </c>
      <c r="CF95" s="639" t="str">
        <f t="shared" si="7"/>
        <v/>
      </c>
      <c r="CG95" s="639" t="str">
        <f t="shared" si="8"/>
        <v/>
      </c>
      <c r="CH95" s="639" t="str">
        <f t="shared" si="9"/>
        <v/>
      </c>
      <c r="CI95" s="654"/>
      <c r="CJ95" s="654"/>
      <c r="CK95" s="639"/>
      <c r="CL95" s="639">
        <f t="shared" si="10"/>
        <v>0</v>
      </c>
      <c r="CM95" s="639">
        <f t="shared" si="11"/>
        <v>0</v>
      </c>
      <c r="CN95" s="639">
        <f t="shared" si="12"/>
        <v>0</v>
      </c>
      <c r="CO95" s="639">
        <f t="shared" si="13"/>
        <v>0</v>
      </c>
      <c r="CP95" s="639">
        <f t="shared" si="14"/>
        <v>0</v>
      </c>
      <c r="CQ95" s="639">
        <f t="shared" si="17"/>
        <v>0</v>
      </c>
      <c r="CR95" s="639">
        <f t="shared" si="17"/>
        <v>0</v>
      </c>
      <c r="CS95" s="639"/>
      <c r="CT95" s="639"/>
      <c r="CU95" s="639"/>
      <c r="CV95" s="639"/>
      <c r="CW95" s="639"/>
      <c r="CX95" s="639"/>
      <c r="CY95" s="639"/>
      <c r="CZ95" s="639"/>
      <c r="DA95" s="639"/>
      <c r="DB95" s="639"/>
    </row>
    <row r="96" spans="1:106" ht="15.6" customHeight="1" x14ac:dyDescent="0.25">
      <c r="A96" s="1559" t="s">
        <v>2016</v>
      </c>
      <c r="B96" s="1189"/>
      <c r="C96" s="5706"/>
      <c r="D96" s="5707"/>
      <c r="E96" s="5707"/>
      <c r="F96" s="5707"/>
      <c r="G96" s="5707"/>
      <c r="H96" s="5707"/>
      <c r="I96" s="5707"/>
      <c r="J96" s="5707"/>
      <c r="K96" s="5707"/>
      <c r="L96" s="5707"/>
      <c r="M96" s="5707"/>
      <c r="N96" s="5707"/>
      <c r="O96" s="5707"/>
      <c r="P96" s="5707"/>
      <c r="Q96" s="5707"/>
      <c r="R96" s="5707"/>
      <c r="S96" s="5708"/>
      <c r="T96" s="5694"/>
      <c r="U96" s="5696"/>
      <c r="V96" s="5694"/>
      <c r="W96" s="5696"/>
      <c r="X96" s="5694"/>
      <c r="Y96" s="5696"/>
      <c r="Z96" s="5690"/>
      <c r="AA96" s="5694"/>
      <c r="AB96" s="5695"/>
      <c r="AC96" s="5695"/>
      <c r="AD96" s="5696"/>
      <c r="AE96" s="5690"/>
      <c r="AF96" s="5694"/>
      <c r="AG96" s="5695"/>
      <c r="AH96" s="5695"/>
      <c r="AI96" s="5703"/>
      <c r="AJ96" s="5691"/>
      <c r="AK96" s="5691"/>
      <c r="AL96" s="5691"/>
      <c r="AM96" s="5691"/>
      <c r="AN96" s="5691"/>
      <c r="AO96" s="5691"/>
      <c r="AP96" s="5691"/>
      <c r="AQ96" s="5691"/>
      <c r="AR96" s="638" t="str">
        <f t="shared" si="16"/>
        <v/>
      </c>
      <c r="AS96" s="639"/>
      <c r="AT96" s="639"/>
      <c r="AU96" s="639"/>
      <c r="AV96" s="639"/>
      <c r="AW96" s="639"/>
      <c r="AX96" s="639"/>
      <c r="AY96" s="639"/>
      <c r="AZ96" s="639"/>
      <c r="BA96" s="639"/>
      <c r="BB96" s="639"/>
      <c r="BC96" s="639"/>
      <c r="BD96" s="639"/>
      <c r="BE96" s="639"/>
      <c r="BF96" s="639"/>
      <c r="BG96" s="639"/>
      <c r="BH96" s="639"/>
      <c r="BI96" s="639"/>
      <c r="BJ96" s="639"/>
      <c r="BK96" s="639"/>
      <c r="BL96" s="639"/>
      <c r="BM96" s="639"/>
      <c r="BN96" s="639"/>
      <c r="BO96" s="639"/>
      <c r="BP96" s="639"/>
      <c r="BQ96" s="639"/>
      <c r="BR96" s="639"/>
      <c r="BS96" s="639"/>
      <c r="BT96" s="639"/>
      <c r="BU96" s="639"/>
      <c r="BV96" s="639"/>
      <c r="BW96" s="639"/>
      <c r="BX96" s="639"/>
      <c r="BY96" s="639"/>
      <c r="BZ96" s="639"/>
      <c r="CA96" s="639"/>
      <c r="CB96" s="639" t="str">
        <f t="shared" si="3"/>
        <v/>
      </c>
      <c r="CC96" s="639" t="str">
        <f t="shared" si="4"/>
        <v/>
      </c>
      <c r="CD96" s="639" t="str">
        <f t="shared" si="5"/>
        <v/>
      </c>
      <c r="CE96" s="639" t="str">
        <f t="shared" si="6"/>
        <v/>
      </c>
      <c r="CF96" s="639" t="str">
        <f t="shared" si="7"/>
        <v/>
      </c>
      <c r="CG96" s="639" t="str">
        <f t="shared" si="8"/>
        <v/>
      </c>
      <c r="CH96" s="639" t="str">
        <f t="shared" si="9"/>
        <v/>
      </c>
      <c r="CI96" s="654"/>
      <c r="CJ96" s="654"/>
      <c r="CK96" s="639"/>
      <c r="CL96" s="639">
        <f t="shared" si="10"/>
        <v>0</v>
      </c>
      <c r="CM96" s="639">
        <f t="shared" si="11"/>
        <v>0</v>
      </c>
      <c r="CN96" s="639">
        <f t="shared" si="12"/>
        <v>0</v>
      </c>
      <c r="CO96" s="639">
        <f t="shared" si="13"/>
        <v>0</v>
      </c>
      <c r="CP96" s="639">
        <f t="shared" si="14"/>
        <v>0</v>
      </c>
      <c r="CQ96" s="639">
        <f t="shared" si="17"/>
        <v>0</v>
      </c>
      <c r="CR96" s="639">
        <f t="shared" si="17"/>
        <v>0</v>
      </c>
      <c r="CS96" s="639"/>
      <c r="CT96" s="639"/>
      <c r="CU96" s="639"/>
      <c r="CV96" s="639"/>
      <c r="CW96" s="639"/>
      <c r="CX96" s="639"/>
      <c r="CY96" s="639"/>
      <c r="CZ96" s="639"/>
      <c r="DA96" s="639"/>
      <c r="DB96" s="639"/>
    </row>
    <row r="97" spans="1:106" ht="21" customHeight="1" x14ac:dyDescent="0.25">
      <c r="A97" s="5709" t="s">
        <v>49</v>
      </c>
      <c r="B97" s="5710"/>
      <c r="C97" s="5711"/>
      <c r="D97" s="5712"/>
      <c r="E97" s="5712"/>
      <c r="F97" s="5712"/>
      <c r="G97" s="5712"/>
      <c r="H97" s="5713"/>
      <c r="I97" s="5712"/>
      <c r="J97" s="5712"/>
      <c r="K97" s="5712"/>
      <c r="L97" s="5712"/>
      <c r="M97" s="5712"/>
      <c r="N97" s="5712"/>
      <c r="O97" s="5712"/>
      <c r="P97" s="5712"/>
      <c r="Q97" s="5712"/>
      <c r="R97" s="5712"/>
      <c r="S97" s="5714"/>
      <c r="T97" s="5711"/>
      <c r="U97" s="5714"/>
      <c r="V97" s="5711"/>
      <c r="W97" s="5714"/>
      <c r="X97" s="5711"/>
      <c r="Y97" s="5714"/>
      <c r="Z97" s="5715"/>
      <c r="AA97" s="5711"/>
      <c r="AB97" s="5712"/>
      <c r="AC97" s="5712"/>
      <c r="AD97" s="5713"/>
      <c r="AE97" s="5715"/>
      <c r="AF97" s="5711"/>
      <c r="AG97" s="5712"/>
      <c r="AH97" s="5712"/>
      <c r="AI97" s="5716"/>
      <c r="AJ97" s="5714"/>
      <c r="AK97" s="5714"/>
      <c r="AL97" s="5714"/>
      <c r="AM97" s="5714"/>
      <c r="AN97" s="5714"/>
      <c r="AO97" s="5714"/>
      <c r="AP97" s="5714"/>
      <c r="AQ97" s="5714"/>
      <c r="AR97" s="639"/>
      <c r="AS97" s="639"/>
      <c r="AT97" s="639"/>
      <c r="AU97" s="639"/>
      <c r="AV97" s="639"/>
      <c r="AW97" s="639"/>
      <c r="AX97" s="639"/>
      <c r="AY97" s="639"/>
      <c r="AZ97" s="639"/>
      <c r="BA97" s="639"/>
      <c r="BB97" s="639"/>
      <c r="BC97" s="639"/>
      <c r="BD97" s="639"/>
      <c r="BE97" s="639"/>
      <c r="BF97" s="639"/>
      <c r="BG97" s="639"/>
      <c r="BH97" s="639"/>
      <c r="BI97" s="639"/>
      <c r="BJ97" s="639"/>
      <c r="BK97" s="639"/>
      <c r="BL97" s="639"/>
      <c r="BM97" s="639"/>
      <c r="BN97" s="639"/>
      <c r="BO97" s="639"/>
      <c r="BP97" s="639"/>
      <c r="BQ97" s="639"/>
      <c r="BR97" s="639"/>
      <c r="BS97" s="639"/>
      <c r="BT97" s="639"/>
      <c r="BU97" s="639"/>
      <c r="BV97" s="639"/>
      <c r="BW97" s="639"/>
      <c r="BX97" s="639"/>
      <c r="BY97" s="639"/>
      <c r="BZ97" s="639"/>
      <c r="CA97" s="639"/>
      <c r="CB97" s="639"/>
      <c r="CC97" s="639"/>
      <c r="CD97" s="639"/>
      <c r="CE97" s="639"/>
      <c r="CF97" s="639"/>
      <c r="CG97" s="654"/>
      <c r="CH97" s="654"/>
      <c r="CI97" s="654"/>
      <c r="CJ97" s="654"/>
      <c r="CK97" s="654"/>
      <c r="CL97" s="654"/>
      <c r="CM97" s="639"/>
      <c r="CN97" s="639"/>
      <c r="CO97" s="639"/>
      <c r="CP97" s="639"/>
      <c r="CQ97" s="639"/>
      <c r="CR97" s="639"/>
      <c r="CS97" s="639"/>
      <c r="CT97" s="639"/>
      <c r="CU97" s="639"/>
      <c r="CV97" s="639"/>
      <c r="CW97" s="639"/>
      <c r="CX97" s="639"/>
      <c r="CY97" s="639"/>
      <c r="CZ97" s="639"/>
      <c r="DA97" s="639"/>
      <c r="DB97" s="639"/>
    </row>
    <row r="98" spans="1:106" s="658" customFormat="1" ht="25.5" customHeight="1" x14ac:dyDescent="0.2">
      <c r="A98" s="5666" t="s">
        <v>3828</v>
      </c>
      <c r="B98" s="1490"/>
      <c r="C98" s="1490"/>
      <c r="D98" s="1490"/>
      <c r="E98" s="1490"/>
      <c r="F98" s="1490"/>
      <c r="G98" s="653"/>
      <c r="H98" s="653"/>
      <c r="I98" s="653"/>
      <c r="J98" s="653"/>
      <c r="K98" s="653"/>
      <c r="L98" s="653"/>
      <c r="M98" s="653"/>
      <c r="N98" s="653"/>
      <c r="O98" s="653"/>
      <c r="P98" s="653"/>
      <c r="Q98" s="653"/>
      <c r="R98" s="653"/>
      <c r="S98" s="653"/>
      <c r="T98" s="653"/>
      <c r="U98" s="653"/>
      <c r="V98" s="653"/>
      <c r="W98" s="653"/>
      <c r="X98" s="653"/>
      <c r="Y98" s="653"/>
      <c r="Z98" s="653"/>
      <c r="AA98" s="653"/>
      <c r="AB98" s="653"/>
      <c r="AC98" s="653"/>
      <c r="AD98" s="653"/>
      <c r="AE98" s="653"/>
      <c r="AF98" s="653"/>
      <c r="AG98" s="653"/>
      <c r="AH98" s="653"/>
      <c r="AI98" s="653"/>
      <c r="AJ98" s="653"/>
      <c r="AK98" s="653"/>
      <c r="AL98" s="653"/>
      <c r="AM98" s="653"/>
      <c r="AN98" s="653"/>
      <c r="AO98" s="653"/>
      <c r="AP98" s="653"/>
      <c r="AQ98" s="653"/>
      <c r="AR98" s="655"/>
      <c r="AS98" s="655"/>
      <c r="AT98" s="656"/>
      <c r="AU98" s="656"/>
      <c r="AV98" s="656"/>
      <c r="AW98" s="656"/>
      <c r="AX98" s="656"/>
      <c r="AY98" s="656"/>
      <c r="AZ98" s="656"/>
      <c r="BA98" s="656"/>
      <c r="BB98" s="656"/>
      <c r="BC98" s="656"/>
      <c r="BD98" s="656"/>
      <c r="BE98" s="656"/>
      <c r="BF98" s="656"/>
      <c r="BG98" s="656"/>
      <c r="BH98" s="656"/>
      <c r="BI98" s="656"/>
      <c r="BJ98" s="657"/>
      <c r="BK98" s="657"/>
      <c r="BL98" s="657"/>
      <c r="BM98" s="657"/>
      <c r="BN98" s="657"/>
      <c r="BO98" s="657"/>
      <c r="BP98" s="657"/>
      <c r="BQ98" s="657"/>
      <c r="BR98" s="657"/>
      <c r="BS98" s="657"/>
      <c r="BT98" s="657"/>
      <c r="BU98" s="657"/>
      <c r="BV98" s="657"/>
      <c r="BW98" s="657"/>
      <c r="BX98" s="657"/>
      <c r="BY98" s="657"/>
      <c r="BZ98" s="657"/>
      <c r="CA98" s="657"/>
      <c r="CB98" s="657"/>
      <c r="CC98" s="657"/>
      <c r="CD98" s="657"/>
      <c r="CE98" s="657"/>
      <c r="CF98" s="656"/>
      <c r="CG98" s="656"/>
      <c r="CH98" s="656"/>
      <c r="CI98" s="656"/>
      <c r="CJ98" s="656"/>
      <c r="CK98" s="656"/>
      <c r="CL98" s="656"/>
      <c r="CM98" s="656"/>
      <c r="CN98" s="656"/>
      <c r="CO98" s="656"/>
      <c r="CP98" s="656"/>
      <c r="CQ98" s="656"/>
      <c r="CR98" s="656"/>
      <c r="CS98" s="656"/>
      <c r="CT98" s="656"/>
      <c r="CU98" s="656"/>
      <c r="CV98" s="656"/>
      <c r="CW98" s="656"/>
      <c r="CX98" s="656"/>
      <c r="CY98" s="656"/>
    </row>
    <row r="99" spans="1:106" s="659" customFormat="1" ht="25.5" customHeight="1" x14ac:dyDescent="0.2">
      <c r="A99" s="8239" t="s">
        <v>4</v>
      </c>
      <c r="B99" s="8240"/>
      <c r="C99" s="8239" t="s">
        <v>118</v>
      </c>
      <c r="D99" s="8241"/>
      <c r="E99" s="8240"/>
      <c r="F99" s="8243" t="s">
        <v>2064</v>
      </c>
      <c r="G99" s="8244"/>
      <c r="H99" s="8244"/>
      <c r="I99" s="8244"/>
      <c r="J99" s="8244"/>
      <c r="K99" s="8244"/>
      <c r="L99" s="8244"/>
      <c r="M99" s="8244"/>
      <c r="N99" s="8244"/>
      <c r="O99" s="8244"/>
      <c r="P99" s="8244"/>
      <c r="Q99" s="8244"/>
      <c r="R99" s="8244"/>
      <c r="S99" s="8244"/>
      <c r="T99" s="8244"/>
      <c r="U99" s="8244"/>
      <c r="V99" s="8244"/>
      <c r="W99" s="8244"/>
      <c r="X99" s="8244"/>
      <c r="Y99" s="8244"/>
      <c r="Z99" s="8244"/>
      <c r="AA99" s="8244"/>
      <c r="AB99" s="8244"/>
      <c r="AC99" s="8244"/>
      <c r="AD99" s="8244"/>
      <c r="AE99" s="8244"/>
      <c r="AF99" s="8244"/>
      <c r="AG99" s="8244"/>
      <c r="AH99" s="8244"/>
      <c r="AI99" s="8244"/>
      <c r="AJ99" s="8244"/>
      <c r="AK99" s="8244"/>
      <c r="AL99" s="8244"/>
      <c r="AM99" s="8245"/>
      <c r="AN99" s="8229" t="s">
        <v>3829</v>
      </c>
      <c r="AO99" s="8201"/>
      <c r="AP99" s="8247" t="s">
        <v>421</v>
      </c>
      <c r="AQ99" s="8248" t="s">
        <v>2065</v>
      </c>
      <c r="AR99" s="8249" t="s">
        <v>13</v>
      </c>
      <c r="AS99" s="8248" t="s">
        <v>14</v>
      </c>
      <c r="AT99" s="8249" t="s">
        <v>3830</v>
      </c>
      <c r="AU99" s="8248" t="s">
        <v>3831</v>
      </c>
      <c r="AV99" s="654"/>
      <c r="AW99" s="654"/>
      <c r="AX99" s="654"/>
      <c r="AY99" s="654"/>
      <c r="AZ99" s="654"/>
      <c r="BA99" s="654"/>
      <c r="BB99" s="654"/>
      <c r="BC99" s="654"/>
      <c r="BD99" s="654"/>
      <c r="BE99" s="654"/>
      <c r="BF99" s="654"/>
      <c r="BG99" s="654"/>
      <c r="BH99" s="654"/>
      <c r="BI99" s="654"/>
      <c r="BJ99" s="654"/>
      <c r="BK99" s="654"/>
      <c r="BL99" s="654"/>
      <c r="BM99" s="654"/>
      <c r="BN99" s="654"/>
      <c r="BO99" s="654"/>
      <c r="BP99" s="654"/>
      <c r="BQ99" s="654"/>
      <c r="BR99" s="654"/>
      <c r="BS99" s="654"/>
      <c r="BT99" s="654"/>
      <c r="BU99" s="654"/>
      <c r="BV99" s="654"/>
      <c r="BW99" s="654"/>
      <c r="BX99" s="654"/>
      <c r="BY99" s="654"/>
      <c r="BZ99" s="654"/>
      <c r="CA99" s="654"/>
      <c r="CB99" s="654"/>
      <c r="CC99" s="654"/>
      <c r="CD99" s="654"/>
      <c r="CE99" s="654"/>
      <c r="CF99" s="654"/>
      <c r="CG99" s="654"/>
      <c r="CH99" s="654"/>
      <c r="CI99" s="654"/>
      <c r="CJ99" s="654"/>
      <c r="CK99" s="654"/>
      <c r="CL99" s="654"/>
      <c r="CM99" s="654"/>
      <c r="CN99" s="654"/>
      <c r="CO99" s="654"/>
      <c r="CP99" s="654"/>
      <c r="CQ99" s="654"/>
      <c r="CR99" s="654"/>
      <c r="CS99" s="654"/>
      <c r="CT99" s="654"/>
      <c r="CU99" s="654"/>
      <c r="CV99" s="654"/>
      <c r="CW99" s="654"/>
      <c r="CX99" s="654"/>
      <c r="CY99" s="654"/>
      <c r="CZ99" s="654"/>
      <c r="DA99" s="654"/>
    </row>
    <row r="100" spans="1:106" ht="33.75" customHeight="1" x14ac:dyDescent="0.25">
      <c r="A100" s="7687"/>
      <c r="B100" s="7655"/>
      <c r="C100" s="7676"/>
      <c r="D100" s="8242"/>
      <c r="E100" s="7656"/>
      <c r="F100" s="8226" t="s">
        <v>965</v>
      </c>
      <c r="G100" s="8228"/>
      <c r="H100" s="8226" t="s">
        <v>597</v>
      </c>
      <c r="I100" s="8228"/>
      <c r="J100" s="8226" t="s">
        <v>598</v>
      </c>
      <c r="K100" s="8228"/>
      <c r="L100" s="8226" t="s">
        <v>70</v>
      </c>
      <c r="M100" s="8228"/>
      <c r="N100" s="8226" t="s">
        <v>71</v>
      </c>
      <c r="O100" s="8228"/>
      <c r="P100" s="8243" t="s">
        <v>72</v>
      </c>
      <c r="Q100" s="8253"/>
      <c r="R100" s="8243" t="s">
        <v>73</v>
      </c>
      <c r="S100" s="8253"/>
      <c r="T100" s="8243" t="s">
        <v>74</v>
      </c>
      <c r="U100" s="8253"/>
      <c r="V100" s="8243" t="s">
        <v>75</v>
      </c>
      <c r="W100" s="8253"/>
      <c r="X100" s="8243" t="s">
        <v>76</v>
      </c>
      <c r="Y100" s="8253"/>
      <c r="Z100" s="8243" t="s">
        <v>77</v>
      </c>
      <c r="AA100" s="8253"/>
      <c r="AB100" s="8243" t="s">
        <v>78</v>
      </c>
      <c r="AC100" s="8253"/>
      <c r="AD100" s="8243" t="s">
        <v>79</v>
      </c>
      <c r="AE100" s="8253"/>
      <c r="AF100" s="8243" t="s">
        <v>80</v>
      </c>
      <c r="AG100" s="8253"/>
      <c r="AH100" s="8243" t="s">
        <v>81</v>
      </c>
      <c r="AI100" s="8253"/>
      <c r="AJ100" s="8243" t="s">
        <v>82</v>
      </c>
      <c r="AK100" s="8253"/>
      <c r="AL100" s="8243" t="s">
        <v>83</v>
      </c>
      <c r="AM100" s="8245"/>
      <c r="AN100" s="8246"/>
      <c r="AO100" s="8202"/>
      <c r="AP100" s="7735"/>
      <c r="AQ100" s="7686"/>
      <c r="AR100" s="7319"/>
      <c r="AS100" s="7686"/>
      <c r="AT100" s="7319"/>
      <c r="AU100" s="7686"/>
      <c r="AV100" s="639"/>
      <c r="AW100" s="639"/>
      <c r="AX100" s="639"/>
      <c r="AY100" s="639"/>
      <c r="AZ100" s="639"/>
      <c r="BA100" s="639"/>
      <c r="BB100" s="639"/>
      <c r="BC100" s="639"/>
      <c r="BD100" s="639"/>
      <c r="BE100" s="639"/>
      <c r="BF100" s="639"/>
      <c r="BG100" s="639"/>
      <c r="BH100" s="639"/>
      <c r="BI100" s="639"/>
      <c r="BJ100" s="639"/>
      <c r="BK100" s="639"/>
      <c r="BL100" s="639"/>
      <c r="BM100" s="639"/>
      <c r="BN100" s="639"/>
      <c r="BO100" s="639"/>
      <c r="BP100" s="639"/>
      <c r="BQ100" s="654"/>
      <c r="BR100" s="654"/>
      <c r="BS100" s="654"/>
      <c r="BT100" s="654"/>
      <c r="BU100" s="654"/>
      <c r="BV100" s="654"/>
      <c r="BW100" s="654"/>
      <c r="BX100" s="654"/>
      <c r="BY100" s="654"/>
      <c r="BZ100" s="654"/>
      <c r="CA100" s="654"/>
      <c r="CB100" s="654"/>
      <c r="CC100" s="654"/>
      <c r="CD100" s="654"/>
      <c r="CE100" s="654"/>
      <c r="CF100" s="654"/>
      <c r="CG100" s="654"/>
      <c r="CH100" s="639"/>
      <c r="CI100" s="639"/>
      <c r="CJ100" s="639"/>
      <c r="CK100" s="639"/>
      <c r="CL100" s="639"/>
      <c r="CM100" s="639"/>
      <c r="CN100" s="639"/>
      <c r="CO100" s="639"/>
      <c r="CP100" s="639"/>
      <c r="CQ100" s="639"/>
      <c r="CR100" s="639"/>
      <c r="CS100" s="639"/>
      <c r="CT100" s="639"/>
      <c r="CU100" s="639"/>
      <c r="CV100" s="639"/>
      <c r="CW100" s="639"/>
      <c r="CX100" s="639"/>
      <c r="CY100" s="639"/>
      <c r="CZ100" s="639"/>
      <c r="DA100" s="639"/>
      <c r="DB100" s="638"/>
    </row>
    <row r="101" spans="1:106" ht="60" customHeight="1" x14ac:dyDescent="0.25">
      <c r="A101" s="7676"/>
      <c r="B101" s="7656"/>
      <c r="C101" s="5717" t="s">
        <v>52</v>
      </c>
      <c r="D101" s="4532" t="s">
        <v>53</v>
      </c>
      <c r="E101" s="5718" t="s">
        <v>54</v>
      </c>
      <c r="F101" s="5719" t="s">
        <v>53</v>
      </c>
      <c r="G101" s="5720" t="s">
        <v>54</v>
      </c>
      <c r="H101" s="5719" t="s">
        <v>53</v>
      </c>
      <c r="I101" s="5720" t="s">
        <v>54</v>
      </c>
      <c r="J101" s="5719" t="s">
        <v>53</v>
      </c>
      <c r="K101" s="5720" t="s">
        <v>54</v>
      </c>
      <c r="L101" s="5719" t="s">
        <v>53</v>
      </c>
      <c r="M101" s="5720" t="s">
        <v>54</v>
      </c>
      <c r="N101" s="5719" t="s">
        <v>53</v>
      </c>
      <c r="O101" s="5720" t="s">
        <v>54</v>
      </c>
      <c r="P101" s="5719" t="s">
        <v>53</v>
      </c>
      <c r="Q101" s="5720" t="s">
        <v>54</v>
      </c>
      <c r="R101" s="5719" t="s">
        <v>53</v>
      </c>
      <c r="S101" s="5720" t="s">
        <v>54</v>
      </c>
      <c r="T101" s="5719" t="s">
        <v>53</v>
      </c>
      <c r="U101" s="5720" t="s">
        <v>54</v>
      </c>
      <c r="V101" s="5719" t="s">
        <v>53</v>
      </c>
      <c r="W101" s="5720" t="s">
        <v>54</v>
      </c>
      <c r="X101" s="5719" t="s">
        <v>53</v>
      </c>
      <c r="Y101" s="5720" t="s">
        <v>54</v>
      </c>
      <c r="Z101" s="5719" t="s">
        <v>53</v>
      </c>
      <c r="AA101" s="5720" t="s">
        <v>54</v>
      </c>
      <c r="AB101" s="5719" t="s">
        <v>53</v>
      </c>
      <c r="AC101" s="5720" t="s">
        <v>54</v>
      </c>
      <c r="AD101" s="5719" t="s">
        <v>53</v>
      </c>
      <c r="AE101" s="5720" t="s">
        <v>54</v>
      </c>
      <c r="AF101" s="5719" t="s">
        <v>53</v>
      </c>
      <c r="AG101" s="5720" t="s">
        <v>54</v>
      </c>
      <c r="AH101" s="5719" t="s">
        <v>53</v>
      </c>
      <c r="AI101" s="5720" t="s">
        <v>54</v>
      </c>
      <c r="AJ101" s="5719" t="s">
        <v>53</v>
      </c>
      <c r="AK101" s="5720" t="s">
        <v>54</v>
      </c>
      <c r="AL101" s="5719" t="s">
        <v>53</v>
      </c>
      <c r="AM101" s="5721" t="s">
        <v>54</v>
      </c>
      <c r="AN101" s="5722" t="s">
        <v>3832</v>
      </c>
      <c r="AO101" s="5723" t="s">
        <v>3833</v>
      </c>
      <c r="AP101" s="7736"/>
      <c r="AQ101" s="7582"/>
      <c r="AR101" s="7684"/>
      <c r="AS101" s="7582"/>
      <c r="AT101" s="7684"/>
      <c r="AU101" s="7582"/>
      <c r="AV101" s="639"/>
      <c r="AW101" s="639"/>
      <c r="AX101" s="639"/>
      <c r="AY101" s="639"/>
      <c r="AZ101" s="639"/>
      <c r="BA101" s="639"/>
      <c r="BB101" s="639"/>
      <c r="BC101" s="639"/>
      <c r="BD101" s="639"/>
      <c r="BE101" s="639"/>
      <c r="BF101" s="639"/>
      <c r="BG101" s="639"/>
      <c r="BH101" s="639"/>
      <c r="BI101" s="639"/>
      <c r="BJ101" s="639"/>
      <c r="BK101" s="639"/>
      <c r="BL101" s="639"/>
      <c r="BM101" s="639"/>
      <c r="BN101" s="639"/>
      <c r="BO101" s="639"/>
      <c r="BP101" s="639"/>
      <c r="BQ101" s="654"/>
      <c r="BR101" s="654"/>
      <c r="BS101" s="654"/>
      <c r="BT101" s="654"/>
      <c r="BU101" s="654"/>
      <c r="BV101" s="654"/>
      <c r="BW101" s="654"/>
      <c r="BX101" s="654"/>
      <c r="BY101" s="654"/>
      <c r="BZ101" s="654"/>
      <c r="CA101" s="654"/>
      <c r="CB101" s="654"/>
      <c r="CC101" s="639" t="s">
        <v>421</v>
      </c>
      <c r="CD101" s="639" t="s">
        <v>3834</v>
      </c>
      <c r="CE101" s="639" t="s">
        <v>2586</v>
      </c>
      <c r="CF101" s="639" t="s">
        <v>14</v>
      </c>
      <c r="CG101" s="654"/>
      <c r="CH101" s="639"/>
      <c r="CI101" s="639"/>
      <c r="CJ101" s="639"/>
      <c r="CK101" s="639"/>
      <c r="CL101" s="639"/>
      <c r="CM101" s="639" t="s">
        <v>421</v>
      </c>
      <c r="CN101" s="639" t="s">
        <v>3834</v>
      </c>
      <c r="CO101" s="639" t="s">
        <v>2586</v>
      </c>
      <c r="CP101" s="639" t="s">
        <v>14</v>
      </c>
      <c r="CQ101" s="639"/>
      <c r="CR101" s="639"/>
      <c r="CS101" s="639"/>
      <c r="CT101" s="639"/>
      <c r="CU101" s="639"/>
      <c r="CV101" s="639"/>
      <c r="CW101" s="639"/>
      <c r="CX101" s="639"/>
      <c r="CY101" s="639"/>
      <c r="CZ101" s="639"/>
      <c r="DA101" s="639"/>
      <c r="DB101" s="638"/>
    </row>
    <row r="102" spans="1:106" ht="17.25" customHeight="1" x14ac:dyDescent="0.25">
      <c r="A102" s="8262" t="s">
        <v>87</v>
      </c>
      <c r="B102" s="8263"/>
      <c r="C102" s="5724"/>
      <c r="D102" s="5725"/>
      <c r="E102" s="5726"/>
      <c r="F102" s="5727"/>
      <c r="G102" s="5728"/>
      <c r="H102" s="5727"/>
      <c r="I102" s="5728"/>
      <c r="J102" s="5727"/>
      <c r="K102" s="5728"/>
      <c r="L102" s="5727"/>
      <c r="M102" s="5728"/>
      <c r="N102" s="5727"/>
      <c r="O102" s="5728"/>
      <c r="P102" s="5727"/>
      <c r="Q102" s="5728"/>
      <c r="R102" s="5727"/>
      <c r="S102" s="5728"/>
      <c r="T102" s="5727"/>
      <c r="U102" s="5728"/>
      <c r="V102" s="5727"/>
      <c r="W102" s="5728"/>
      <c r="X102" s="5727"/>
      <c r="Y102" s="5728"/>
      <c r="Z102" s="5727"/>
      <c r="AA102" s="5728"/>
      <c r="AB102" s="5727"/>
      <c r="AC102" s="5728"/>
      <c r="AD102" s="5727"/>
      <c r="AE102" s="5728"/>
      <c r="AF102" s="5727"/>
      <c r="AG102" s="5728"/>
      <c r="AH102" s="5727"/>
      <c r="AI102" s="5728"/>
      <c r="AJ102" s="5727"/>
      <c r="AK102" s="5728"/>
      <c r="AL102" s="5727"/>
      <c r="AM102" s="5729"/>
      <c r="AN102" s="5730"/>
      <c r="AO102" s="4621"/>
      <c r="AP102" s="5730"/>
      <c r="AQ102" s="4621"/>
      <c r="AR102" s="5730"/>
      <c r="AS102" s="4621"/>
      <c r="AT102" s="5675"/>
      <c r="AU102" s="5675"/>
      <c r="AV102" s="639" t="str">
        <f t="shared" ref="AV102:AV110" si="18">$CC102&amp;$CD102&amp;$CE102&amp;$CF102</f>
        <v/>
      </c>
      <c r="AW102" s="639"/>
      <c r="AX102" s="639"/>
      <c r="AY102" s="639"/>
      <c r="AZ102" s="639"/>
      <c r="BA102" s="639"/>
      <c r="BB102" s="639"/>
      <c r="BC102" s="639"/>
      <c r="BD102" s="639"/>
      <c r="BE102" s="639"/>
      <c r="BF102" s="639"/>
      <c r="BG102" s="639"/>
      <c r="BH102" s="639"/>
      <c r="BI102" s="639"/>
      <c r="BJ102" s="639"/>
      <c r="BK102" s="639"/>
      <c r="BL102" s="639"/>
      <c r="BM102" s="639"/>
      <c r="BN102" s="639"/>
      <c r="BO102" s="639"/>
      <c r="BP102" s="639"/>
      <c r="BQ102" s="654"/>
      <c r="BR102" s="654"/>
      <c r="BS102" s="654"/>
      <c r="BT102" s="654"/>
      <c r="BU102" s="654"/>
      <c r="BV102" s="654"/>
      <c r="BW102" s="654"/>
      <c r="BX102" s="654"/>
      <c r="BY102" s="654"/>
      <c r="BZ102" s="654"/>
      <c r="CA102" s="654"/>
      <c r="CB102" s="654"/>
      <c r="CC102" s="639" t="str">
        <f t="shared" ref="CC102:CC110" si="19">IF(CM102=1," * Los Beneficiarios no pueden ser mayor que el Total, (si no hay beneficiario digite un cero). ","")</f>
        <v/>
      </c>
      <c r="CD102" s="639" t="str">
        <f t="shared" ref="CD102:CD110" si="20">IF(CN102=1," * El total de controles no pueden ser mayor que el Total, (si no hay controles digite un cero). ","")</f>
        <v/>
      </c>
      <c r="CE102" s="639" t="str">
        <f t="shared" ref="CE102:CE110" si="21">IF(CO102=1," * La cantidad de Atenciones de pacientes pertenecientes a Pueblos Originarios no pueden ser mayor que el Total, (si no hay atenciones digite un cero). ","")</f>
        <v/>
      </c>
      <c r="CF102" s="639" t="str">
        <f t="shared" ref="CF102:CF110" si="22">IF(CP102=1," * La cantidad de Atenciones de pacientes Migrantes no pueden ser mayor que el Total, (si no hay atenciones digite un cero). ","")</f>
        <v/>
      </c>
      <c r="CG102" s="654"/>
      <c r="CH102" s="639"/>
      <c r="CI102" s="639"/>
      <c r="CJ102" s="639"/>
      <c r="CK102" s="639"/>
      <c r="CL102" s="639"/>
      <c r="CM102" s="639">
        <f t="shared" ref="CM102:CP110" si="23">IF(OR(AP102&gt;$C102,AND($C102&lt;&gt;0,AP102="")),1,0)</f>
        <v>0</v>
      </c>
      <c r="CN102" s="639">
        <f t="shared" si="23"/>
        <v>0</v>
      </c>
      <c r="CO102" s="639">
        <f t="shared" si="23"/>
        <v>0</v>
      </c>
      <c r="CP102" s="639">
        <f t="shared" si="23"/>
        <v>0</v>
      </c>
      <c r="CQ102" s="639"/>
      <c r="CR102" s="639"/>
      <c r="CS102" s="639"/>
      <c r="CT102" s="639"/>
      <c r="CU102" s="639"/>
      <c r="CV102" s="639"/>
      <c r="CW102" s="639"/>
      <c r="CX102" s="639"/>
      <c r="CY102" s="639"/>
      <c r="CZ102" s="639"/>
      <c r="DA102" s="639"/>
      <c r="DB102" s="638"/>
    </row>
    <row r="103" spans="1:106" ht="17.25" customHeight="1" x14ac:dyDescent="0.25">
      <c r="A103" s="8203" t="s">
        <v>498</v>
      </c>
      <c r="B103" s="5731" t="s">
        <v>2068</v>
      </c>
      <c r="C103" s="318"/>
      <c r="D103" s="5732"/>
      <c r="E103" s="5726"/>
      <c r="F103" s="5733"/>
      <c r="G103" s="5734"/>
      <c r="H103" s="5733"/>
      <c r="I103" s="5734"/>
      <c r="J103" s="5733"/>
      <c r="K103" s="4628"/>
      <c r="L103" s="5733"/>
      <c r="M103" s="4628"/>
      <c r="N103" s="5733"/>
      <c r="O103" s="4628"/>
      <c r="P103" s="5733"/>
      <c r="Q103" s="4628"/>
      <c r="R103" s="5733"/>
      <c r="S103" s="4628"/>
      <c r="T103" s="5733"/>
      <c r="U103" s="4628"/>
      <c r="V103" s="5733"/>
      <c r="W103" s="4628"/>
      <c r="X103" s="5733"/>
      <c r="Y103" s="4628"/>
      <c r="Z103" s="5733"/>
      <c r="AA103" s="4628"/>
      <c r="AB103" s="5733"/>
      <c r="AC103" s="4631"/>
      <c r="AD103" s="5733"/>
      <c r="AE103" s="4628"/>
      <c r="AF103" s="5733"/>
      <c r="AG103" s="4628"/>
      <c r="AH103" s="5733"/>
      <c r="AI103" s="4628"/>
      <c r="AJ103" s="5733"/>
      <c r="AK103" s="4628"/>
      <c r="AL103" s="5733"/>
      <c r="AM103" s="4633"/>
      <c r="AN103" s="45"/>
      <c r="AO103" s="47"/>
      <c r="AP103" s="45"/>
      <c r="AQ103" s="47"/>
      <c r="AR103" s="45"/>
      <c r="AS103" s="47"/>
      <c r="AT103" s="4660"/>
      <c r="AU103" s="4660"/>
      <c r="AV103" s="639" t="str">
        <f t="shared" si="18"/>
        <v/>
      </c>
      <c r="AW103" s="639"/>
      <c r="AX103" s="639"/>
      <c r="AY103" s="639"/>
      <c r="AZ103" s="639"/>
      <c r="BA103" s="639"/>
      <c r="BB103" s="639"/>
      <c r="BC103" s="639"/>
      <c r="BD103" s="639"/>
      <c r="BE103" s="639"/>
      <c r="BF103" s="639"/>
      <c r="BG103" s="639"/>
      <c r="BH103" s="639"/>
      <c r="BI103" s="639"/>
      <c r="BJ103" s="639"/>
      <c r="BK103" s="639"/>
      <c r="BL103" s="639"/>
      <c r="BM103" s="639"/>
      <c r="BN103" s="639"/>
      <c r="BO103" s="639"/>
      <c r="BP103" s="639"/>
      <c r="BQ103" s="654"/>
      <c r="BR103" s="654"/>
      <c r="BS103" s="654"/>
      <c r="BT103" s="654"/>
      <c r="BU103" s="654"/>
      <c r="BV103" s="654"/>
      <c r="BW103" s="654"/>
      <c r="BX103" s="654"/>
      <c r="BY103" s="654"/>
      <c r="BZ103" s="654"/>
      <c r="CA103" s="654"/>
      <c r="CB103" s="654"/>
      <c r="CC103" s="639" t="str">
        <f t="shared" si="19"/>
        <v/>
      </c>
      <c r="CD103" s="639" t="str">
        <f t="shared" si="20"/>
        <v/>
      </c>
      <c r="CE103" s="639" t="str">
        <f t="shared" si="21"/>
        <v/>
      </c>
      <c r="CF103" s="639" t="str">
        <f t="shared" si="22"/>
        <v/>
      </c>
      <c r="CG103" s="654"/>
      <c r="CH103" s="639"/>
      <c r="CI103" s="639"/>
      <c r="CJ103" s="639"/>
      <c r="CK103" s="639"/>
      <c r="CL103" s="639"/>
      <c r="CM103" s="639">
        <f t="shared" si="23"/>
        <v>0</v>
      </c>
      <c r="CN103" s="639">
        <f t="shared" si="23"/>
        <v>0</v>
      </c>
      <c r="CO103" s="639">
        <f t="shared" si="23"/>
        <v>0</v>
      </c>
      <c r="CP103" s="639">
        <f t="shared" si="23"/>
        <v>0</v>
      </c>
      <c r="CQ103" s="639"/>
      <c r="CR103" s="639"/>
      <c r="CS103" s="639"/>
      <c r="CT103" s="639"/>
      <c r="CU103" s="639"/>
      <c r="CV103" s="639"/>
      <c r="CW103" s="639"/>
      <c r="CX103" s="639"/>
      <c r="CY103" s="639"/>
      <c r="CZ103" s="639"/>
      <c r="DA103" s="639"/>
      <c r="DB103" s="638"/>
    </row>
    <row r="104" spans="1:106" ht="17.25" customHeight="1" x14ac:dyDescent="0.25">
      <c r="A104" s="7067"/>
      <c r="B104" s="5702" t="s">
        <v>2070</v>
      </c>
      <c r="C104" s="5735"/>
      <c r="D104" s="5736"/>
      <c r="E104" s="5737"/>
      <c r="F104" s="5694"/>
      <c r="G104" s="5691"/>
      <c r="H104" s="5694"/>
      <c r="I104" s="5691"/>
      <c r="J104" s="5694"/>
      <c r="K104" s="5691"/>
      <c r="L104" s="5694"/>
      <c r="M104" s="5691"/>
      <c r="N104" s="5694"/>
      <c r="O104" s="5691"/>
      <c r="P104" s="5694"/>
      <c r="Q104" s="5696"/>
      <c r="R104" s="5694"/>
      <c r="S104" s="5696"/>
      <c r="T104" s="5694"/>
      <c r="U104" s="5696"/>
      <c r="V104" s="5694"/>
      <c r="W104" s="5696"/>
      <c r="X104" s="5694"/>
      <c r="Y104" s="5696"/>
      <c r="Z104" s="5694"/>
      <c r="AA104" s="5696"/>
      <c r="AB104" s="5694"/>
      <c r="AC104" s="5696"/>
      <c r="AD104" s="5694"/>
      <c r="AE104" s="5696"/>
      <c r="AF104" s="5694"/>
      <c r="AG104" s="5696"/>
      <c r="AH104" s="5694"/>
      <c r="AI104" s="5696"/>
      <c r="AJ104" s="5694"/>
      <c r="AK104" s="5696"/>
      <c r="AL104" s="5738"/>
      <c r="AM104" s="5703"/>
      <c r="AN104" s="5739"/>
      <c r="AO104" s="5696"/>
      <c r="AP104" s="5739"/>
      <c r="AQ104" s="5696"/>
      <c r="AR104" s="5739"/>
      <c r="AS104" s="5696"/>
      <c r="AT104" s="5691"/>
      <c r="AU104" s="5691"/>
      <c r="AV104" s="639" t="str">
        <f t="shared" si="18"/>
        <v/>
      </c>
      <c r="AW104" s="639"/>
      <c r="AX104" s="639"/>
      <c r="AY104" s="639"/>
      <c r="AZ104" s="639"/>
      <c r="BA104" s="639"/>
      <c r="BB104" s="639"/>
      <c r="BC104" s="639"/>
      <c r="BD104" s="639"/>
      <c r="BE104" s="639"/>
      <c r="BF104" s="639"/>
      <c r="BG104" s="639"/>
      <c r="BH104" s="639"/>
      <c r="BI104" s="639"/>
      <c r="BJ104" s="639"/>
      <c r="BK104" s="639"/>
      <c r="BL104" s="639"/>
      <c r="BM104" s="639"/>
      <c r="BN104" s="639"/>
      <c r="BO104" s="639"/>
      <c r="BP104" s="639"/>
      <c r="BQ104" s="654"/>
      <c r="BR104" s="654"/>
      <c r="BS104" s="654"/>
      <c r="BT104" s="654"/>
      <c r="BU104" s="654"/>
      <c r="BV104" s="654"/>
      <c r="BW104" s="654"/>
      <c r="BX104" s="654"/>
      <c r="BY104" s="654"/>
      <c r="BZ104" s="654"/>
      <c r="CA104" s="654"/>
      <c r="CB104" s="654"/>
      <c r="CC104" s="639" t="str">
        <f t="shared" si="19"/>
        <v/>
      </c>
      <c r="CD104" s="639" t="str">
        <f t="shared" si="20"/>
        <v/>
      </c>
      <c r="CE104" s="639" t="str">
        <f t="shared" si="21"/>
        <v/>
      </c>
      <c r="CF104" s="639" t="str">
        <f t="shared" si="22"/>
        <v/>
      </c>
      <c r="CG104" s="654"/>
      <c r="CH104" s="639"/>
      <c r="CI104" s="639"/>
      <c r="CJ104" s="639"/>
      <c r="CK104" s="639"/>
      <c r="CL104" s="639"/>
      <c r="CM104" s="639">
        <f t="shared" si="23"/>
        <v>0</v>
      </c>
      <c r="CN104" s="639">
        <f t="shared" si="23"/>
        <v>0</v>
      </c>
      <c r="CO104" s="639">
        <f t="shared" si="23"/>
        <v>0</v>
      </c>
      <c r="CP104" s="639">
        <f t="shared" si="23"/>
        <v>0</v>
      </c>
      <c r="CQ104" s="639"/>
      <c r="CR104" s="639"/>
      <c r="CS104" s="639"/>
      <c r="CT104" s="639"/>
      <c r="CU104" s="639"/>
      <c r="CV104" s="639"/>
      <c r="CW104" s="639"/>
      <c r="CX104" s="639"/>
      <c r="CY104" s="639"/>
      <c r="CZ104" s="639"/>
      <c r="DA104" s="639"/>
      <c r="DB104" s="638"/>
    </row>
    <row r="105" spans="1:106" ht="17.25" customHeight="1" x14ac:dyDescent="0.25">
      <c r="A105" s="7613"/>
      <c r="B105" s="5740" t="s">
        <v>2055</v>
      </c>
      <c r="C105" s="5741"/>
      <c r="D105" s="5742"/>
      <c r="E105" s="5743"/>
      <c r="F105" s="5744"/>
      <c r="G105" s="5745"/>
      <c r="H105" s="5744"/>
      <c r="I105" s="5745"/>
      <c r="J105" s="5744"/>
      <c r="K105" s="5745"/>
      <c r="L105" s="5744"/>
      <c r="M105" s="5745"/>
      <c r="N105" s="5706"/>
      <c r="O105" s="5708"/>
      <c r="P105" s="5706"/>
      <c r="Q105" s="5708"/>
      <c r="R105" s="5706"/>
      <c r="S105" s="5708"/>
      <c r="T105" s="5706"/>
      <c r="U105" s="5708"/>
      <c r="V105" s="5706"/>
      <c r="W105" s="5708"/>
      <c r="X105" s="5706"/>
      <c r="Y105" s="5708"/>
      <c r="Z105" s="5706"/>
      <c r="AA105" s="4675"/>
      <c r="AB105" s="5706"/>
      <c r="AC105" s="5708"/>
      <c r="AD105" s="5744"/>
      <c r="AE105" s="5745"/>
      <c r="AF105" s="5744"/>
      <c r="AG105" s="5745"/>
      <c r="AH105" s="5744"/>
      <c r="AI105" s="5745"/>
      <c r="AJ105" s="5744"/>
      <c r="AK105" s="5745"/>
      <c r="AL105" s="5744"/>
      <c r="AM105" s="5746"/>
      <c r="AN105" s="5739"/>
      <c r="AO105" s="5696"/>
      <c r="AP105" s="5739"/>
      <c r="AQ105" s="5696"/>
      <c r="AR105" s="5739"/>
      <c r="AS105" s="5696"/>
      <c r="AT105" s="5691"/>
      <c r="AU105" s="5691"/>
      <c r="AV105" s="639" t="str">
        <f t="shared" si="18"/>
        <v/>
      </c>
      <c r="AW105" s="639"/>
      <c r="AX105" s="639"/>
      <c r="AY105" s="639"/>
      <c r="AZ105" s="639"/>
      <c r="BA105" s="639"/>
      <c r="BB105" s="639"/>
      <c r="BC105" s="639"/>
      <c r="BD105" s="639"/>
      <c r="BE105" s="639"/>
      <c r="BF105" s="639"/>
      <c r="BG105" s="639"/>
      <c r="BH105" s="639"/>
      <c r="BI105" s="639"/>
      <c r="BJ105" s="639"/>
      <c r="BK105" s="639"/>
      <c r="BL105" s="639"/>
      <c r="BM105" s="639"/>
      <c r="BN105" s="639"/>
      <c r="BO105" s="639"/>
      <c r="BP105" s="639"/>
      <c r="BQ105" s="654"/>
      <c r="BR105" s="654"/>
      <c r="BS105" s="654"/>
      <c r="BT105" s="654"/>
      <c r="BU105" s="654"/>
      <c r="BV105" s="654"/>
      <c r="BW105" s="654"/>
      <c r="BX105" s="654"/>
      <c r="BY105" s="654"/>
      <c r="BZ105" s="654"/>
      <c r="CA105" s="654"/>
      <c r="CB105" s="654"/>
      <c r="CC105" s="639" t="str">
        <f t="shared" si="19"/>
        <v/>
      </c>
      <c r="CD105" s="639" t="str">
        <f t="shared" si="20"/>
        <v/>
      </c>
      <c r="CE105" s="639" t="str">
        <f t="shared" si="21"/>
        <v/>
      </c>
      <c r="CF105" s="639" t="str">
        <f t="shared" si="22"/>
        <v/>
      </c>
      <c r="CG105" s="654"/>
      <c r="CH105" s="639"/>
      <c r="CI105" s="639"/>
      <c r="CJ105" s="639"/>
      <c r="CK105" s="639"/>
      <c r="CL105" s="639"/>
      <c r="CM105" s="639">
        <f t="shared" si="23"/>
        <v>0</v>
      </c>
      <c r="CN105" s="639">
        <f t="shared" si="23"/>
        <v>0</v>
      </c>
      <c r="CO105" s="639">
        <f t="shared" si="23"/>
        <v>0</v>
      </c>
      <c r="CP105" s="639">
        <f t="shared" si="23"/>
        <v>0</v>
      </c>
      <c r="CQ105" s="639"/>
      <c r="CR105" s="639"/>
      <c r="CS105" s="639"/>
      <c r="CT105" s="639"/>
      <c r="CU105" s="639"/>
      <c r="CV105" s="639"/>
      <c r="CW105" s="639"/>
      <c r="CX105" s="639"/>
      <c r="CY105" s="639"/>
      <c r="CZ105" s="639"/>
      <c r="DA105" s="639"/>
      <c r="DB105" s="638"/>
    </row>
    <row r="106" spans="1:106" ht="17.25" customHeight="1" x14ac:dyDescent="0.25">
      <c r="A106" s="8264" t="s">
        <v>92</v>
      </c>
      <c r="B106" s="8265"/>
      <c r="C106" s="660"/>
      <c r="D106" s="661"/>
      <c r="E106" s="4596"/>
      <c r="F106" s="44"/>
      <c r="G106" s="4660"/>
      <c r="H106" s="44"/>
      <c r="I106" s="4660"/>
      <c r="J106" s="44"/>
      <c r="K106" s="47"/>
      <c r="L106" s="44"/>
      <c r="M106" s="47"/>
      <c r="N106" s="44"/>
      <c r="O106" s="47"/>
      <c r="P106" s="44"/>
      <c r="Q106" s="47"/>
      <c r="R106" s="44"/>
      <c r="S106" s="47"/>
      <c r="T106" s="44"/>
      <c r="U106" s="47"/>
      <c r="V106" s="44"/>
      <c r="W106" s="47"/>
      <c r="X106" s="44"/>
      <c r="Y106" s="47"/>
      <c r="Z106" s="44"/>
      <c r="AA106" s="47"/>
      <c r="AB106" s="44"/>
      <c r="AC106" s="47"/>
      <c r="AD106" s="44"/>
      <c r="AE106" s="47"/>
      <c r="AF106" s="44"/>
      <c r="AG106" s="47"/>
      <c r="AH106" s="44"/>
      <c r="AI106" s="4660"/>
      <c r="AJ106" s="44"/>
      <c r="AK106" s="4660"/>
      <c r="AL106" s="48"/>
      <c r="AM106" s="49"/>
      <c r="AN106" s="5739"/>
      <c r="AO106" s="5696"/>
      <c r="AP106" s="5739"/>
      <c r="AQ106" s="5696"/>
      <c r="AR106" s="5739"/>
      <c r="AS106" s="5696"/>
      <c r="AT106" s="5691"/>
      <c r="AU106" s="5691"/>
      <c r="AV106" s="639" t="str">
        <f t="shared" si="18"/>
        <v/>
      </c>
      <c r="AW106" s="639"/>
      <c r="AX106" s="639"/>
      <c r="AY106" s="639"/>
      <c r="AZ106" s="639"/>
      <c r="BA106" s="639"/>
      <c r="BB106" s="639"/>
      <c r="BC106" s="639"/>
      <c r="BD106" s="639"/>
      <c r="BE106" s="639"/>
      <c r="BF106" s="639"/>
      <c r="BG106" s="639"/>
      <c r="BH106" s="639"/>
      <c r="BI106" s="639"/>
      <c r="BJ106" s="639"/>
      <c r="BK106" s="639"/>
      <c r="BL106" s="639"/>
      <c r="BM106" s="639"/>
      <c r="BN106" s="639"/>
      <c r="BO106" s="639"/>
      <c r="BP106" s="639"/>
      <c r="BQ106" s="654"/>
      <c r="BR106" s="654"/>
      <c r="BS106" s="654"/>
      <c r="BT106" s="654"/>
      <c r="BU106" s="654"/>
      <c r="BV106" s="654"/>
      <c r="BW106" s="654"/>
      <c r="BX106" s="654"/>
      <c r="BY106" s="654"/>
      <c r="BZ106" s="654"/>
      <c r="CA106" s="654"/>
      <c r="CB106" s="654"/>
      <c r="CC106" s="639" t="str">
        <f t="shared" si="19"/>
        <v/>
      </c>
      <c r="CD106" s="639" t="str">
        <f t="shared" si="20"/>
        <v/>
      </c>
      <c r="CE106" s="639" t="str">
        <f t="shared" si="21"/>
        <v/>
      </c>
      <c r="CF106" s="639" t="str">
        <f t="shared" si="22"/>
        <v/>
      </c>
      <c r="CG106" s="654"/>
      <c r="CH106" s="639"/>
      <c r="CI106" s="639"/>
      <c r="CJ106" s="639"/>
      <c r="CK106" s="639"/>
      <c r="CL106" s="639"/>
      <c r="CM106" s="639">
        <f t="shared" si="23"/>
        <v>0</v>
      </c>
      <c r="CN106" s="639">
        <f t="shared" si="23"/>
        <v>0</v>
      </c>
      <c r="CO106" s="639">
        <f t="shared" si="23"/>
        <v>0</v>
      </c>
      <c r="CP106" s="639">
        <f t="shared" si="23"/>
        <v>0</v>
      </c>
      <c r="CQ106" s="639"/>
      <c r="CR106" s="639"/>
      <c r="CS106" s="639"/>
      <c r="CT106" s="639"/>
      <c r="CU106" s="639"/>
      <c r="CV106" s="639"/>
      <c r="CW106" s="639"/>
      <c r="CX106" s="639"/>
      <c r="CY106" s="639"/>
      <c r="CZ106" s="639"/>
      <c r="DA106" s="639"/>
      <c r="DB106" s="638"/>
    </row>
    <row r="107" spans="1:106" ht="17.25" customHeight="1" x14ac:dyDescent="0.25">
      <c r="A107" s="8254" t="s">
        <v>2071</v>
      </c>
      <c r="B107" s="8255"/>
      <c r="C107" s="5747"/>
      <c r="D107" s="5736"/>
      <c r="E107" s="5737"/>
      <c r="F107" s="5694"/>
      <c r="G107" s="5691"/>
      <c r="H107" s="5694"/>
      <c r="I107" s="5691"/>
      <c r="J107" s="5694"/>
      <c r="K107" s="5696"/>
      <c r="L107" s="5694"/>
      <c r="M107" s="5696"/>
      <c r="N107" s="5694"/>
      <c r="O107" s="5696"/>
      <c r="P107" s="5694"/>
      <c r="Q107" s="5696"/>
      <c r="R107" s="5694"/>
      <c r="S107" s="5696"/>
      <c r="T107" s="5694"/>
      <c r="U107" s="5696"/>
      <c r="V107" s="5694"/>
      <c r="W107" s="5696"/>
      <c r="X107" s="5694"/>
      <c r="Y107" s="5696"/>
      <c r="Z107" s="5694"/>
      <c r="AA107" s="5696"/>
      <c r="AB107" s="5694"/>
      <c r="AC107" s="5691"/>
      <c r="AD107" s="5694"/>
      <c r="AE107" s="5691"/>
      <c r="AF107" s="5694"/>
      <c r="AG107" s="5691"/>
      <c r="AH107" s="5694"/>
      <c r="AI107" s="5691"/>
      <c r="AJ107" s="5694"/>
      <c r="AK107" s="5691"/>
      <c r="AL107" s="5738"/>
      <c r="AM107" s="5703"/>
      <c r="AN107" s="5739"/>
      <c r="AO107" s="5696"/>
      <c r="AP107" s="5739"/>
      <c r="AQ107" s="5696"/>
      <c r="AR107" s="5739"/>
      <c r="AS107" s="5696"/>
      <c r="AT107" s="5691"/>
      <c r="AU107" s="5691"/>
      <c r="AV107" s="639" t="str">
        <f t="shared" si="18"/>
        <v/>
      </c>
      <c r="AW107" s="639"/>
      <c r="AX107" s="639"/>
      <c r="AY107" s="639"/>
      <c r="AZ107" s="639"/>
      <c r="BA107" s="639"/>
      <c r="BB107" s="639"/>
      <c r="BC107" s="639"/>
      <c r="BD107" s="639"/>
      <c r="BE107" s="639"/>
      <c r="BF107" s="639"/>
      <c r="BG107" s="639"/>
      <c r="BH107" s="639"/>
      <c r="BI107" s="639"/>
      <c r="BJ107" s="639"/>
      <c r="BK107" s="639"/>
      <c r="BL107" s="639"/>
      <c r="BM107" s="639"/>
      <c r="BN107" s="639"/>
      <c r="BO107" s="639"/>
      <c r="BP107" s="639"/>
      <c r="BQ107" s="654"/>
      <c r="BR107" s="654"/>
      <c r="BS107" s="654"/>
      <c r="BT107" s="654"/>
      <c r="BU107" s="654"/>
      <c r="BV107" s="654"/>
      <c r="BW107" s="654"/>
      <c r="BX107" s="654"/>
      <c r="BY107" s="654"/>
      <c r="BZ107" s="654"/>
      <c r="CA107" s="654"/>
      <c r="CB107" s="654"/>
      <c r="CC107" s="639" t="str">
        <f t="shared" si="19"/>
        <v/>
      </c>
      <c r="CD107" s="639" t="str">
        <f t="shared" si="20"/>
        <v/>
      </c>
      <c r="CE107" s="639" t="str">
        <f t="shared" si="21"/>
        <v/>
      </c>
      <c r="CF107" s="639" t="str">
        <f t="shared" si="22"/>
        <v/>
      </c>
      <c r="CG107" s="654"/>
      <c r="CH107" s="639"/>
      <c r="CI107" s="639"/>
      <c r="CJ107" s="639"/>
      <c r="CK107" s="639"/>
      <c r="CL107" s="639"/>
      <c r="CM107" s="639">
        <f t="shared" si="23"/>
        <v>0</v>
      </c>
      <c r="CN107" s="639">
        <f t="shared" si="23"/>
        <v>0</v>
      </c>
      <c r="CO107" s="639">
        <f t="shared" si="23"/>
        <v>0</v>
      </c>
      <c r="CP107" s="639">
        <f t="shared" si="23"/>
        <v>0</v>
      </c>
      <c r="CQ107" s="639"/>
      <c r="CR107" s="639"/>
      <c r="CS107" s="639"/>
      <c r="CT107" s="639"/>
      <c r="CU107" s="639"/>
      <c r="CV107" s="639"/>
      <c r="CW107" s="639"/>
      <c r="CX107" s="639"/>
      <c r="CY107" s="639"/>
      <c r="CZ107" s="639"/>
      <c r="DA107" s="639"/>
      <c r="DB107" s="638"/>
    </row>
    <row r="108" spans="1:106" ht="17.25" customHeight="1" x14ac:dyDescent="0.25">
      <c r="A108" s="8256" t="s">
        <v>485</v>
      </c>
      <c r="B108" s="8257"/>
      <c r="C108" s="5748"/>
      <c r="D108" s="5749"/>
      <c r="E108" s="5737"/>
      <c r="F108" s="5694"/>
      <c r="G108" s="5691"/>
      <c r="H108" s="5694"/>
      <c r="I108" s="5691"/>
      <c r="J108" s="5694"/>
      <c r="K108" s="5696"/>
      <c r="L108" s="5694"/>
      <c r="M108" s="5696"/>
      <c r="N108" s="5694"/>
      <c r="O108" s="5696"/>
      <c r="P108" s="5694"/>
      <c r="Q108" s="5696"/>
      <c r="R108" s="5694"/>
      <c r="S108" s="5696"/>
      <c r="T108" s="5694"/>
      <c r="U108" s="5696"/>
      <c r="V108" s="5694"/>
      <c r="W108" s="5696"/>
      <c r="X108" s="5694"/>
      <c r="Y108" s="5696"/>
      <c r="Z108" s="5694"/>
      <c r="AA108" s="5696"/>
      <c r="AB108" s="5694"/>
      <c r="AC108" s="5691"/>
      <c r="AD108" s="5694"/>
      <c r="AE108" s="5691"/>
      <c r="AF108" s="5694"/>
      <c r="AG108" s="5691"/>
      <c r="AH108" s="5694"/>
      <c r="AI108" s="5691"/>
      <c r="AJ108" s="5694"/>
      <c r="AK108" s="5691"/>
      <c r="AL108" s="5738"/>
      <c r="AM108" s="5703"/>
      <c r="AN108" s="5739"/>
      <c r="AO108" s="5696"/>
      <c r="AP108" s="5739"/>
      <c r="AQ108" s="5696"/>
      <c r="AR108" s="5739"/>
      <c r="AS108" s="5696"/>
      <c r="AT108" s="5691"/>
      <c r="AU108" s="5691"/>
      <c r="AV108" s="639" t="str">
        <f t="shared" si="18"/>
        <v/>
      </c>
      <c r="AW108" s="639"/>
      <c r="AX108" s="639"/>
      <c r="AY108" s="639"/>
      <c r="AZ108" s="639"/>
      <c r="BA108" s="639"/>
      <c r="BB108" s="639"/>
      <c r="BC108" s="639"/>
      <c r="BD108" s="639"/>
      <c r="BE108" s="639"/>
      <c r="BF108" s="639"/>
      <c r="BG108" s="639"/>
      <c r="BH108" s="639"/>
      <c r="BI108" s="639"/>
      <c r="BJ108" s="639"/>
      <c r="BK108" s="639"/>
      <c r="BL108" s="639"/>
      <c r="BM108" s="639"/>
      <c r="BN108" s="639"/>
      <c r="BO108" s="639"/>
      <c r="BP108" s="639"/>
      <c r="BQ108" s="654"/>
      <c r="BR108" s="654"/>
      <c r="BS108" s="654"/>
      <c r="BT108" s="654"/>
      <c r="BU108" s="654"/>
      <c r="BV108" s="654"/>
      <c r="BW108" s="654"/>
      <c r="BX108" s="654"/>
      <c r="BY108" s="654"/>
      <c r="BZ108" s="654"/>
      <c r="CA108" s="654"/>
      <c r="CB108" s="654"/>
      <c r="CC108" s="639" t="str">
        <f t="shared" si="19"/>
        <v/>
      </c>
      <c r="CD108" s="639" t="str">
        <f t="shared" si="20"/>
        <v/>
      </c>
      <c r="CE108" s="639" t="str">
        <f t="shared" si="21"/>
        <v/>
      </c>
      <c r="CF108" s="639" t="str">
        <f t="shared" si="22"/>
        <v/>
      </c>
      <c r="CG108" s="654"/>
      <c r="CH108" s="639"/>
      <c r="CI108" s="639"/>
      <c r="CJ108" s="639"/>
      <c r="CK108" s="639"/>
      <c r="CL108" s="639"/>
      <c r="CM108" s="639">
        <f t="shared" si="23"/>
        <v>0</v>
      </c>
      <c r="CN108" s="639">
        <f t="shared" si="23"/>
        <v>0</v>
      </c>
      <c r="CO108" s="639">
        <f t="shared" si="23"/>
        <v>0</v>
      </c>
      <c r="CP108" s="639">
        <f t="shared" si="23"/>
        <v>0</v>
      </c>
      <c r="CQ108" s="639"/>
      <c r="CR108" s="639"/>
      <c r="CS108" s="639"/>
      <c r="CT108" s="639"/>
      <c r="CU108" s="639"/>
      <c r="CV108" s="639"/>
      <c r="CW108" s="639"/>
      <c r="CX108" s="639"/>
      <c r="CY108" s="639"/>
      <c r="CZ108" s="639"/>
      <c r="DA108" s="639"/>
      <c r="DB108" s="638"/>
    </row>
    <row r="109" spans="1:106" ht="19.5" customHeight="1" x14ac:dyDescent="0.25">
      <c r="A109" s="8254" t="s">
        <v>2072</v>
      </c>
      <c r="B109" s="8255"/>
      <c r="C109" s="5747"/>
      <c r="D109" s="5736"/>
      <c r="E109" s="5737"/>
      <c r="F109" s="5694"/>
      <c r="G109" s="5691"/>
      <c r="H109" s="5694"/>
      <c r="I109" s="5691"/>
      <c r="J109" s="5694"/>
      <c r="K109" s="5696"/>
      <c r="L109" s="5694"/>
      <c r="M109" s="5696"/>
      <c r="N109" s="5694"/>
      <c r="O109" s="5696"/>
      <c r="P109" s="5694"/>
      <c r="Q109" s="5696"/>
      <c r="R109" s="5694"/>
      <c r="S109" s="5696"/>
      <c r="T109" s="5694"/>
      <c r="U109" s="5696"/>
      <c r="V109" s="5694"/>
      <c r="W109" s="5696"/>
      <c r="X109" s="5694"/>
      <c r="Y109" s="5696"/>
      <c r="Z109" s="5694"/>
      <c r="AA109" s="5696"/>
      <c r="AB109" s="5694"/>
      <c r="AC109" s="5696"/>
      <c r="AD109" s="5694"/>
      <c r="AE109" s="5696"/>
      <c r="AF109" s="5694"/>
      <c r="AG109" s="5696"/>
      <c r="AH109" s="5694"/>
      <c r="AI109" s="5691"/>
      <c r="AJ109" s="5694"/>
      <c r="AK109" s="5691"/>
      <c r="AL109" s="5738"/>
      <c r="AM109" s="5703"/>
      <c r="AN109" s="5739"/>
      <c r="AO109" s="5696"/>
      <c r="AP109" s="5739"/>
      <c r="AQ109" s="5696"/>
      <c r="AR109" s="5739"/>
      <c r="AS109" s="5696"/>
      <c r="AT109" s="5691"/>
      <c r="AU109" s="5691"/>
      <c r="AV109" s="639" t="str">
        <f t="shared" si="18"/>
        <v/>
      </c>
      <c r="AW109" s="639"/>
      <c r="AX109" s="639"/>
      <c r="AY109" s="639"/>
      <c r="AZ109" s="639"/>
      <c r="BA109" s="639"/>
      <c r="BB109" s="639"/>
      <c r="BC109" s="639"/>
      <c r="BD109" s="639"/>
      <c r="BE109" s="639"/>
      <c r="BF109" s="639"/>
      <c r="BG109" s="639"/>
      <c r="BH109" s="639"/>
      <c r="BI109" s="639"/>
      <c r="BJ109" s="639"/>
      <c r="BK109" s="639"/>
      <c r="BL109" s="639"/>
      <c r="BM109" s="639"/>
      <c r="BN109" s="639"/>
      <c r="BO109" s="639"/>
      <c r="BP109" s="639"/>
      <c r="BQ109" s="654"/>
      <c r="BR109" s="654"/>
      <c r="BS109" s="654"/>
      <c r="BT109" s="654"/>
      <c r="BU109" s="654"/>
      <c r="BV109" s="654"/>
      <c r="BW109" s="654"/>
      <c r="BX109" s="654"/>
      <c r="BY109" s="654"/>
      <c r="BZ109" s="654"/>
      <c r="CA109" s="654"/>
      <c r="CB109" s="654"/>
      <c r="CC109" s="639" t="str">
        <f t="shared" si="19"/>
        <v/>
      </c>
      <c r="CD109" s="639" t="str">
        <f t="shared" si="20"/>
        <v/>
      </c>
      <c r="CE109" s="639" t="str">
        <f t="shared" si="21"/>
        <v/>
      </c>
      <c r="CF109" s="639" t="str">
        <f t="shared" si="22"/>
        <v/>
      </c>
      <c r="CG109" s="654"/>
      <c r="CH109" s="639"/>
      <c r="CI109" s="639"/>
      <c r="CJ109" s="639"/>
      <c r="CK109" s="639"/>
      <c r="CL109" s="639"/>
      <c r="CM109" s="639">
        <f t="shared" si="23"/>
        <v>0</v>
      </c>
      <c r="CN109" s="639">
        <f t="shared" si="23"/>
        <v>0</v>
      </c>
      <c r="CO109" s="639">
        <f t="shared" si="23"/>
        <v>0</v>
      </c>
      <c r="CP109" s="639">
        <f t="shared" si="23"/>
        <v>0</v>
      </c>
      <c r="CQ109" s="639"/>
      <c r="CR109" s="639"/>
      <c r="CS109" s="639"/>
      <c r="CT109" s="639"/>
      <c r="CU109" s="639"/>
      <c r="CV109" s="639"/>
      <c r="CW109" s="639"/>
      <c r="CX109" s="639"/>
      <c r="CY109" s="639"/>
      <c r="CZ109" s="639"/>
      <c r="DA109" s="639"/>
      <c r="DB109" s="638"/>
    </row>
    <row r="110" spans="1:106" ht="23.25" customHeight="1" x14ac:dyDescent="0.25">
      <c r="A110" s="8258" t="s">
        <v>430</v>
      </c>
      <c r="B110" s="8259"/>
      <c r="C110" s="5750"/>
      <c r="D110" s="5751"/>
      <c r="E110" s="4640"/>
      <c r="F110" s="5706"/>
      <c r="G110" s="4675"/>
      <c r="H110" s="5706"/>
      <c r="I110" s="4675"/>
      <c r="J110" s="5706"/>
      <c r="K110" s="5708"/>
      <c r="L110" s="5706"/>
      <c r="M110" s="5708"/>
      <c r="N110" s="5706"/>
      <c r="O110" s="5708"/>
      <c r="P110" s="5706"/>
      <c r="Q110" s="5708"/>
      <c r="R110" s="5706"/>
      <c r="S110" s="5708"/>
      <c r="T110" s="5706"/>
      <c r="U110" s="5708"/>
      <c r="V110" s="5706"/>
      <c r="W110" s="5708"/>
      <c r="X110" s="5706"/>
      <c r="Y110" s="5708"/>
      <c r="Z110" s="5706"/>
      <c r="AA110" s="5708"/>
      <c r="AB110" s="5706"/>
      <c r="AC110" s="5708"/>
      <c r="AD110" s="5706"/>
      <c r="AE110" s="5708"/>
      <c r="AF110" s="5706"/>
      <c r="AG110" s="5708"/>
      <c r="AH110" s="5706"/>
      <c r="AI110" s="5708"/>
      <c r="AJ110" s="5706"/>
      <c r="AK110" s="5708"/>
      <c r="AL110" s="4677"/>
      <c r="AM110" s="5752"/>
      <c r="AN110" s="2023"/>
      <c r="AO110" s="5708"/>
      <c r="AP110" s="2023"/>
      <c r="AQ110" s="5708"/>
      <c r="AR110" s="2023"/>
      <c r="AS110" s="5708"/>
      <c r="AT110" s="4675"/>
      <c r="AU110" s="4675"/>
      <c r="AV110" s="639" t="str">
        <f t="shared" si="18"/>
        <v/>
      </c>
      <c r="AW110" s="639"/>
      <c r="AX110" s="639"/>
      <c r="AY110" s="639"/>
      <c r="AZ110" s="639"/>
      <c r="BA110" s="639"/>
      <c r="BB110" s="639"/>
      <c r="BC110" s="639"/>
      <c r="BD110" s="639"/>
      <c r="BE110" s="639"/>
      <c r="BF110" s="639"/>
      <c r="BG110" s="639"/>
      <c r="BH110" s="639"/>
      <c r="BI110" s="639"/>
      <c r="BJ110" s="639"/>
      <c r="BK110" s="639"/>
      <c r="BL110" s="639"/>
      <c r="BM110" s="639"/>
      <c r="BN110" s="639"/>
      <c r="BO110" s="639"/>
      <c r="BP110" s="639"/>
      <c r="BQ110" s="654"/>
      <c r="BR110" s="654"/>
      <c r="BS110" s="654"/>
      <c r="BT110" s="654"/>
      <c r="BU110" s="654"/>
      <c r="BV110" s="654"/>
      <c r="BW110" s="654"/>
      <c r="BX110" s="654"/>
      <c r="BY110" s="654"/>
      <c r="BZ110" s="654"/>
      <c r="CA110" s="654"/>
      <c r="CB110" s="654"/>
      <c r="CC110" s="639" t="str">
        <f t="shared" si="19"/>
        <v/>
      </c>
      <c r="CD110" s="639" t="str">
        <f t="shared" si="20"/>
        <v/>
      </c>
      <c r="CE110" s="639" t="str">
        <f t="shared" si="21"/>
        <v/>
      </c>
      <c r="CF110" s="639" t="str">
        <f t="shared" si="22"/>
        <v/>
      </c>
      <c r="CG110" s="654"/>
      <c r="CH110" s="639"/>
      <c r="CI110" s="639"/>
      <c r="CJ110" s="639"/>
      <c r="CK110" s="639"/>
      <c r="CL110" s="639"/>
      <c r="CM110" s="639">
        <f t="shared" si="23"/>
        <v>0</v>
      </c>
      <c r="CN110" s="639">
        <f t="shared" si="23"/>
        <v>0</v>
      </c>
      <c r="CO110" s="639">
        <f t="shared" si="23"/>
        <v>0</v>
      </c>
      <c r="CP110" s="639">
        <f t="shared" si="23"/>
        <v>0</v>
      </c>
      <c r="CQ110" s="639"/>
      <c r="CR110" s="639"/>
      <c r="CS110" s="639"/>
      <c r="CT110" s="639"/>
      <c r="CU110" s="639"/>
      <c r="CV110" s="639"/>
      <c r="CW110" s="639"/>
      <c r="CX110" s="639"/>
      <c r="CY110" s="639"/>
      <c r="CZ110" s="639"/>
      <c r="DA110" s="639"/>
      <c r="DB110" s="638"/>
    </row>
    <row r="111" spans="1:106" s="659" customFormat="1" ht="18.75" customHeight="1" x14ac:dyDescent="0.2">
      <c r="A111" s="8226" t="s">
        <v>49</v>
      </c>
      <c r="B111" s="8228"/>
      <c r="C111" s="5753"/>
      <c r="D111" s="5754"/>
      <c r="E111" s="5743"/>
      <c r="F111" s="5755"/>
      <c r="G111" s="5756"/>
      <c r="H111" s="5755"/>
      <c r="I111" s="5756"/>
      <c r="J111" s="5586"/>
      <c r="K111" s="4651"/>
      <c r="L111" s="5586"/>
      <c r="M111" s="4651"/>
      <c r="N111" s="5586"/>
      <c r="O111" s="4651"/>
      <c r="P111" s="5586"/>
      <c r="Q111" s="4651"/>
      <c r="R111" s="5586"/>
      <c r="S111" s="4651"/>
      <c r="T111" s="5586"/>
      <c r="U111" s="4651"/>
      <c r="V111" s="5586"/>
      <c r="W111" s="4651"/>
      <c r="X111" s="5586"/>
      <c r="Y111" s="4651"/>
      <c r="Z111" s="5586"/>
      <c r="AA111" s="4651"/>
      <c r="AB111" s="5586"/>
      <c r="AC111" s="4651"/>
      <c r="AD111" s="5586"/>
      <c r="AE111" s="4651"/>
      <c r="AF111" s="5586"/>
      <c r="AG111" s="4651"/>
      <c r="AH111" s="5586"/>
      <c r="AI111" s="4651"/>
      <c r="AJ111" s="5586"/>
      <c r="AK111" s="4651"/>
      <c r="AL111" s="5757"/>
      <c r="AM111" s="4653"/>
      <c r="AN111" s="5758"/>
      <c r="AO111" s="5756"/>
      <c r="AP111" s="5758"/>
      <c r="AQ111" s="5756"/>
      <c r="AR111" s="5759"/>
      <c r="AS111" s="5756"/>
      <c r="AT111" s="5756"/>
      <c r="AU111" s="5760"/>
      <c r="AV111" s="654"/>
      <c r="AW111" s="654"/>
      <c r="AX111" s="654"/>
      <c r="AY111" s="654"/>
      <c r="AZ111" s="654"/>
      <c r="BA111" s="654"/>
      <c r="BB111" s="654"/>
      <c r="BC111" s="654"/>
      <c r="BD111" s="654"/>
      <c r="BE111" s="654"/>
      <c r="BF111" s="654"/>
      <c r="BG111" s="654"/>
      <c r="BH111" s="654"/>
      <c r="BI111" s="654"/>
      <c r="BJ111" s="639"/>
      <c r="BK111" s="639"/>
      <c r="BL111" s="639"/>
      <c r="BM111" s="639"/>
      <c r="BN111" s="639"/>
      <c r="BO111" s="639"/>
      <c r="BP111" s="639"/>
      <c r="BQ111" s="639"/>
      <c r="BR111" s="639"/>
      <c r="BS111" s="639"/>
      <c r="BT111" s="639"/>
      <c r="BU111" s="639"/>
      <c r="BV111" s="639"/>
      <c r="BW111" s="639"/>
      <c r="BX111" s="639"/>
      <c r="BY111" s="639"/>
      <c r="BZ111" s="639"/>
      <c r="CA111" s="639"/>
      <c r="CB111" s="639"/>
      <c r="CC111" s="639"/>
      <c r="CD111" s="639"/>
      <c r="CE111" s="639"/>
      <c r="CF111" s="639"/>
      <c r="CG111" s="639"/>
      <c r="CH111" s="654"/>
      <c r="CI111" s="654"/>
      <c r="CJ111" s="654"/>
      <c r="CK111" s="654"/>
      <c r="CL111" s="654"/>
      <c r="CM111" s="654"/>
      <c r="CN111" s="654"/>
      <c r="CO111" s="654"/>
      <c r="CP111" s="654"/>
      <c r="CQ111" s="654"/>
      <c r="CR111" s="654"/>
      <c r="CS111" s="654"/>
      <c r="CT111" s="654"/>
      <c r="CU111" s="654"/>
      <c r="CV111" s="654"/>
      <c r="CW111" s="654"/>
      <c r="CX111" s="654"/>
      <c r="CY111" s="654"/>
      <c r="CZ111" s="654"/>
      <c r="DA111" s="654"/>
    </row>
    <row r="112" spans="1:106" ht="17.25" customHeight="1" x14ac:dyDescent="0.25">
      <c r="A112" s="5761" t="s">
        <v>3835</v>
      </c>
      <c r="B112" s="662"/>
      <c r="C112" s="662"/>
      <c r="D112" s="663"/>
      <c r="E112" s="663"/>
      <c r="F112" s="663"/>
      <c r="G112" s="663"/>
      <c r="H112" s="663"/>
      <c r="I112" s="663"/>
      <c r="J112" s="663"/>
      <c r="K112" s="663"/>
      <c r="L112" s="663"/>
      <c r="M112" s="663"/>
      <c r="N112" s="663"/>
      <c r="O112" s="663"/>
      <c r="P112" s="663"/>
      <c r="Q112" s="663"/>
      <c r="R112" s="664"/>
      <c r="S112" s="659"/>
      <c r="T112" s="659"/>
      <c r="U112" s="659"/>
      <c r="V112" s="659"/>
      <c r="W112" s="659"/>
      <c r="X112" s="659"/>
      <c r="Y112" s="659"/>
      <c r="Z112" s="659"/>
      <c r="AA112" s="659"/>
      <c r="AB112" s="659"/>
      <c r="AC112" s="659"/>
      <c r="AD112" s="659"/>
      <c r="AE112" s="659"/>
      <c r="AF112" s="659"/>
      <c r="AG112" s="654"/>
      <c r="AH112" s="654"/>
      <c r="AI112" s="654"/>
      <c r="AJ112" s="654"/>
      <c r="AK112" s="654"/>
      <c r="AL112" s="654"/>
      <c r="AM112" s="654"/>
      <c r="AN112" s="654"/>
      <c r="AO112" s="654"/>
      <c r="AP112" s="654"/>
      <c r="AQ112" s="654"/>
      <c r="AR112" s="654"/>
      <c r="AS112" s="654"/>
      <c r="AT112" s="639"/>
      <c r="AU112" s="639"/>
      <c r="AV112" s="639"/>
      <c r="AW112" s="639"/>
      <c r="AX112" s="639"/>
      <c r="AY112" s="639"/>
      <c r="AZ112" s="639"/>
      <c r="BA112" s="639"/>
      <c r="BB112" s="639"/>
      <c r="BC112" s="639"/>
      <c r="BD112" s="639"/>
      <c r="BE112" s="639"/>
      <c r="BF112" s="639"/>
      <c r="BG112" s="639"/>
      <c r="BH112" s="639"/>
      <c r="BI112" s="639"/>
      <c r="BJ112" s="639"/>
      <c r="BK112" s="639"/>
      <c r="BL112" s="639"/>
      <c r="BM112" s="639"/>
      <c r="BN112" s="639"/>
      <c r="BO112" s="639"/>
      <c r="BP112" s="639"/>
      <c r="BQ112" s="639"/>
      <c r="BR112" s="639"/>
      <c r="BS112" s="639"/>
      <c r="BT112" s="639"/>
      <c r="BU112" s="639"/>
      <c r="BV112" s="639"/>
      <c r="BW112" s="639"/>
      <c r="BX112" s="639"/>
      <c r="BY112" s="639"/>
      <c r="BZ112" s="639"/>
      <c r="CA112" s="639"/>
      <c r="CB112" s="639"/>
      <c r="CC112" s="639"/>
      <c r="CD112" s="639"/>
      <c r="CE112" s="639"/>
      <c r="CF112" s="639"/>
      <c r="CG112" s="639"/>
      <c r="CH112" s="639"/>
      <c r="CI112" s="639"/>
      <c r="CJ112" s="639"/>
      <c r="CK112" s="639"/>
      <c r="CL112" s="639"/>
      <c r="CM112" s="639"/>
      <c r="CN112" s="639"/>
      <c r="CO112" s="639"/>
      <c r="CP112" s="639"/>
      <c r="CQ112" s="639"/>
      <c r="CR112" s="639"/>
      <c r="CS112" s="639"/>
      <c r="CT112" s="639"/>
      <c r="CU112" s="639"/>
      <c r="CV112" s="639"/>
      <c r="CW112" s="639"/>
      <c r="CX112" s="639"/>
      <c r="CY112" s="639"/>
      <c r="CZ112" s="638"/>
      <c r="DA112" s="638"/>
      <c r="DB112" s="638"/>
    </row>
    <row r="113" spans="1:97" s="639" customFormat="1" ht="18.75" customHeight="1" x14ac:dyDescent="0.2">
      <c r="A113" s="665" t="s">
        <v>3836</v>
      </c>
      <c r="B113" s="666"/>
      <c r="C113" s="662"/>
      <c r="D113" s="663"/>
      <c r="E113" s="663"/>
      <c r="F113" s="663"/>
      <c r="G113" s="663"/>
      <c r="H113" s="663"/>
      <c r="I113" s="663"/>
      <c r="J113" s="663"/>
      <c r="K113" s="663"/>
      <c r="L113" s="663"/>
      <c r="M113" s="663"/>
      <c r="N113" s="663"/>
      <c r="O113" s="663"/>
      <c r="P113" s="663"/>
      <c r="Q113" s="663"/>
      <c r="R113" s="664"/>
      <c r="S113" s="659"/>
      <c r="T113" s="659"/>
      <c r="U113" s="659"/>
      <c r="V113" s="659"/>
      <c r="W113" s="659"/>
      <c r="X113" s="659"/>
      <c r="Y113" s="659"/>
      <c r="Z113" s="659"/>
      <c r="AA113" s="659"/>
      <c r="AB113" s="659"/>
      <c r="AC113" s="659"/>
      <c r="AD113" s="659"/>
      <c r="AE113" s="659"/>
      <c r="AF113" s="659"/>
      <c r="AG113" s="654"/>
      <c r="AH113" s="654"/>
      <c r="AI113" s="654"/>
      <c r="AJ113" s="654"/>
      <c r="AK113" s="654"/>
      <c r="AL113" s="654"/>
      <c r="AM113" s="654"/>
      <c r="AN113" s="654"/>
      <c r="AO113" s="654"/>
      <c r="AP113" s="654"/>
      <c r="AQ113" s="654"/>
      <c r="AR113" s="654"/>
      <c r="AS113" s="654"/>
    </row>
    <row r="114" spans="1:97" s="639" customFormat="1" ht="23.25" customHeight="1" x14ac:dyDescent="0.2">
      <c r="A114" s="8260" t="s">
        <v>3837</v>
      </c>
      <c r="B114" s="8226" t="s">
        <v>49</v>
      </c>
      <c r="C114" s="8227"/>
      <c r="D114" s="8228"/>
      <c r="E114" s="8226" t="s">
        <v>2279</v>
      </c>
      <c r="F114" s="8227"/>
      <c r="G114" s="8227"/>
      <c r="H114" s="8227"/>
      <c r="I114" s="8227"/>
      <c r="J114" s="8227"/>
      <c r="K114" s="8227"/>
      <c r="L114" s="8227"/>
      <c r="M114" s="8227"/>
      <c r="N114" s="8227"/>
      <c r="O114" s="8227"/>
      <c r="P114" s="8268"/>
      <c r="Q114" s="8269" t="s">
        <v>2169</v>
      </c>
      <c r="R114" s="8271" t="s">
        <v>3838</v>
      </c>
      <c r="S114" s="8271" t="s">
        <v>3839</v>
      </c>
      <c r="T114" s="8273" t="s">
        <v>946</v>
      </c>
      <c r="U114" s="8273" t="s">
        <v>12</v>
      </c>
      <c r="V114" s="8266" t="s">
        <v>13</v>
      </c>
      <c r="W114" s="8248" t="s">
        <v>14</v>
      </c>
      <c r="X114" s="638"/>
      <c r="Y114" s="638"/>
      <c r="Z114" s="638"/>
      <c r="AA114" s="638"/>
      <c r="AB114" s="638"/>
      <c r="AC114" s="638"/>
      <c r="AD114" s="638"/>
      <c r="AE114" s="638"/>
      <c r="AF114" s="638"/>
      <c r="AG114" s="638"/>
      <c r="CA114" s="8194" t="s">
        <v>3840</v>
      </c>
      <c r="CB114" s="8194" t="s">
        <v>3841</v>
      </c>
      <c r="CC114" s="8194" t="s">
        <v>3842</v>
      </c>
      <c r="CD114" s="8194" t="s">
        <v>3843</v>
      </c>
      <c r="CE114" s="8194" t="s">
        <v>3844</v>
      </c>
      <c r="CF114" s="8194" t="s">
        <v>3845</v>
      </c>
      <c r="CG114" s="8194" t="s">
        <v>3846</v>
      </c>
      <c r="CH114" s="8194" t="s">
        <v>3847</v>
      </c>
      <c r="CJ114" s="8198" t="s">
        <v>3848</v>
      </c>
      <c r="CK114" s="8194" t="s">
        <v>3840</v>
      </c>
      <c r="CL114" s="8194" t="s">
        <v>3841</v>
      </c>
      <c r="CM114" s="8194" t="s">
        <v>3842</v>
      </c>
      <c r="CN114" s="8194" t="s">
        <v>3843</v>
      </c>
      <c r="CO114" s="8194" t="s">
        <v>3844</v>
      </c>
      <c r="CP114" s="8194" t="s">
        <v>3845</v>
      </c>
      <c r="CQ114" s="8194" t="s">
        <v>3846</v>
      </c>
      <c r="CR114" s="8194" t="s">
        <v>3847</v>
      </c>
    </row>
    <row r="115" spans="1:97" s="639" customFormat="1" ht="30" customHeight="1" x14ac:dyDescent="0.2">
      <c r="A115" s="8261"/>
      <c r="B115" s="5762" t="s">
        <v>52</v>
      </c>
      <c r="C115" s="5763" t="s">
        <v>53</v>
      </c>
      <c r="D115" s="5764" t="s">
        <v>54</v>
      </c>
      <c r="E115" s="5676" t="s">
        <v>3849</v>
      </c>
      <c r="F115" s="4802" t="s">
        <v>3850</v>
      </c>
      <c r="G115" s="4802" t="s">
        <v>3851</v>
      </c>
      <c r="H115" s="4802" t="s">
        <v>3852</v>
      </c>
      <c r="I115" s="4802" t="s">
        <v>3853</v>
      </c>
      <c r="J115" s="4802" t="s">
        <v>3854</v>
      </c>
      <c r="K115" s="4802" t="s">
        <v>3855</v>
      </c>
      <c r="L115" s="4802" t="s">
        <v>3856</v>
      </c>
      <c r="M115" s="4802" t="s">
        <v>3857</v>
      </c>
      <c r="N115" s="4802" t="s">
        <v>3858</v>
      </c>
      <c r="O115" s="4802" t="s">
        <v>3859</v>
      </c>
      <c r="P115" s="5179" t="s">
        <v>3860</v>
      </c>
      <c r="Q115" s="8270"/>
      <c r="R115" s="8272"/>
      <c r="S115" s="8272"/>
      <c r="T115" s="8274"/>
      <c r="U115" s="8274"/>
      <c r="V115" s="8267"/>
      <c r="W115" s="7582"/>
      <c r="X115" s="638"/>
      <c r="Y115" s="638"/>
      <c r="Z115" s="638"/>
      <c r="AA115" s="638"/>
      <c r="AB115" s="638"/>
      <c r="AC115" s="638"/>
      <c r="AD115" s="638"/>
      <c r="AE115" s="638"/>
      <c r="AF115" s="638"/>
      <c r="AG115" s="638"/>
      <c r="CA115" s="8194"/>
      <c r="CB115" s="8194"/>
      <c r="CC115" s="8194"/>
      <c r="CD115" s="8194"/>
      <c r="CE115" s="8194"/>
      <c r="CF115" s="8194"/>
      <c r="CG115" s="8194"/>
      <c r="CH115" s="8194"/>
      <c r="CJ115" s="8198"/>
      <c r="CK115" s="8194"/>
      <c r="CL115" s="8194"/>
      <c r="CM115" s="8194"/>
      <c r="CN115" s="8194"/>
      <c r="CO115" s="8194"/>
      <c r="CP115" s="8194"/>
      <c r="CQ115" s="8194"/>
      <c r="CR115" s="8194"/>
    </row>
    <row r="116" spans="1:97" s="639" customFormat="1" ht="23.25" customHeight="1" x14ac:dyDescent="0.2">
      <c r="A116" s="5765" t="s">
        <v>3861</v>
      </c>
      <c r="B116" s="1190"/>
      <c r="C116" s="44"/>
      <c r="D116" s="44"/>
      <c r="E116" s="44"/>
      <c r="F116" s="108"/>
      <c r="G116" s="108"/>
      <c r="H116" s="108"/>
      <c r="I116" s="108"/>
      <c r="J116" s="108"/>
      <c r="K116" s="108"/>
      <c r="L116" s="108"/>
      <c r="M116" s="108"/>
      <c r="N116" s="108"/>
      <c r="O116" s="108"/>
      <c r="P116" s="49"/>
      <c r="Q116" s="310"/>
      <c r="R116" s="108"/>
      <c r="S116" s="108"/>
      <c r="T116" s="108"/>
      <c r="U116" s="108"/>
      <c r="V116" s="4660"/>
      <c r="W116" s="4660"/>
      <c r="Y116" s="638"/>
      <c r="Z116" s="638"/>
      <c r="AA116" s="638"/>
      <c r="AB116" s="638"/>
      <c r="AC116" s="638"/>
      <c r="AD116" s="638"/>
      <c r="AE116" s="638"/>
      <c r="AF116" s="638"/>
      <c r="AG116" s="638"/>
      <c r="CA116" s="639" t="str">
        <f>IF(CK116=1," *Los controles según sexo deben ser iguales  al total de Controles. ","")</f>
        <v/>
      </c>
      <c r="CB116" s="639" t="str">
        <f>IF(CL116=1," *Las Atenciones de Embarazadas no pueden superar el total de Atenciones de Mujeres. ","")</f>
        <v/>
      </c>
      <c r="CC116" s="639" t="str">
        <f>IF(CM116=1," *Las Atenciones de Personas de 60 Años no pueden superar el total de Atenciones del grupo de edad 20-64 Años. ","")</f>
        <v/>
      </c>
      <c r="CD116" s="639" t="str">
        <f>IF(CN116=1," *Las Atenciones de Discapacitados no pueden superar el total de Atenciones.","")</f>
        <v/>
      </c>
      <c r="CE116" s="639" t="str">
        <f>IF(CO116=1," *Las Atenciones de NNA SENAME no pueden superar el total de Atenciones, ni considerar el grupo etario 65 y mas años.","")</f>
        <v/>
      </c>
      <c r="CF116" s="639" t="str">
        <f>IF(CP116=1," *Las Atenciones de NNA Mejor Niñez no pueden superar el total de Atenciones, ni considerar el grupo etario 65 y mas años.","")</f>
        <v/>
      </c>
      <c r="CG116" s="639" t="str">
        <f>IF(CQ116=1," *Las Atenciones de Pueblos Originarios no pueden superar el total de Atenciones.","")</f>
        <v/>
      </c>
      <c r="CH116" s="639" t="str">
        <f>IF(CR116=1," *Las Atenciones de Migrantes no pueden superar el total de Atenciones.","")</f>
        <v/>
      </c>
      <c r="CJ116" s="639" t="str">
        <f>IF(OR(AND(B116&lt;&gt;0,T116=""),AND(B116&lt;&gt;0,U116=""),AND(B116&lt;&gt;0,V116=""),AND(B116&lt;&gt;0,W116="")),"* No olvide digitar Migrantes y/o Pueblos Originarios, Niños, Niñas, Adolescentes y Jóvenes SENAME, Niños, Niñas, Adolescentes y Jóvenes Mejor Niñez (Digite CERO si no tiene). ","")</f>
        <v/>
      </c>
      <c r="CK116" s="639">
        <f>IF(C116+D116&lt;&gt;B116,1,0)</f>
        <v>0</v>
      </c>
      <c r="CL116" s="639">
        <f>IF(Q116&gt;D116,1,0)</f>
        <v>0</v>
      </c>
      <c r="CM116" s="639">
        <f>IF(R116&gt;O116,1,0)</f>
        <v>0</v>
      </c>
      <c r="CN116" s="639">
        <f>IF(S116&gt;B116,1,0)</f>
        <v>0</v>
      </c>
      <c r="CO116" s="639">
        <f t="shared" ref="CO116:CP119" si="24">IF(T116&gt;SUM($E116:$O116),1,0)</f>
        <v>0</v>
      </c>
      <c r="CP116" s="639">
        <f t="shared" si="24"/>
        <v>0</v>
      </c>
      <c r="CQ116" s="639">
        <f t="shared" ref="CQ116:CR119" si="25">IF(V116&gt;A116,1,0)</f>
        <v>0</v>
      </c>
      <c r="CR116" s="639">
        <f t="shared" si="25"/>
        <v>0</v>
      </c>
    </row>
    <row r="117" spans="1:97" s="639" customFormat="1" ht="23.25" customHeight="1" x14ac:dyDescent="0.2">
      <c r="A117" s="5765" t="s">
        <v>3862</v>
      </c>
      <c r="B117" s="1190"/>
      <c r="C117" s="44"/>
      <c r="D117" s="44"/>
      <c r="E117" s="44"/>
      <c r="F117" s="108"/>
      <c r="G117" s="108"/>
      <c r="H117" s="108"/>
      <c r="I117" s="108"/>
      <c r="J117" s="108"/>
      <c r="K117" s="108"/>
      <c r="L117" s="108"/>
      <c r="M117" s="108"/>
      <c r="N117" s="108"/>
      <c r="O117" s="108"/>
      <c r="P117" s="49"/>
      <c r="Q117" s="310"/>
      <c r="R117" s="108"/>
      <c r="S117" s="108"/>
      <c r="T117" s="108"/>
      <c r="U117" s="108"/>
      <c r="V117" s="4660"/>
      <c r="W117" s="4660"/>
      <c r="Y117" s="638"/>
      <c r="Z117" s="638"/>
      <c r="AA117" s="638"/>
      <c r="AB117" s="638"/>
      <c r="AC117" s="638"/>
      <c r="AD117" s="638"/>
      <c r="AE117" s="638"/>
      <c r="AF117" s="638"/>
      <c r="AG117" s="638"/>
      <c r="CA117" s="639" t="str">
        <f>IF(CK117=1," *Los controles según sexo deben ser iguales  al total de Controles. ","")</f>
        <v/>
      </c>
      <c r="CB117" s="639" t="str">
        <f>IF(CL117=1," *Las Atenciones de Embarazadas no pueden superar el total de Atenciones de Mujeres. ","")</f>
        <v/>
      </c>
      <c r="CC117" s="639" t="str">
        <f>IF(CM117=1," *Las Atenciones de Personas de 60 Años no pueden superar el total de Atenciones del grupo de edad 20-64 Años. ","")</f>
        <v/>
      </c>
      <c r="CD117" s="639" t="str">
        <f>IF(CN117=1," *Las Atenciones de Discapacitados no pueden superar el total de Atenciones.","")</f>
        <v/>
      </c>
      <c r="CE117" s="639" t="str">
        <f>IF(CO117=1," *Las Atenciones de NNA SENAME no pueden superar el total de Atenciones, ni considerar el grupo etario 65 y mas años.","")</f>
        <v/>
      </c>
      <c r="CF117" s="639" t="str">
        <f>IF(CP117=1," *Las Atenciones de NNA Mejor Niñez no pueden superar el total de Atenciones, ni considerar el grupo etario 65 y mas años.","")</f>
        <v/>
      </c>
      <c r="CG117" s="639" t="str">
        <f>IF(CQ117=1," *Las Atenciones de Pueblos Originarios no pueden superar el total de Atenciones.","")</f>
        <v/>
      </c>
      <c r="CH117" s="639" t="str">
        <f>IF(CR117=1," *Las Atenciones de Migrantes no pueden superar el total de Atenciones.","")</f>
        <v/>
      </c>
      <c r="CJ117" s="639" t="str">
        <f>IF(OR(AND(B117&lt;&gt;0,T117=""),AND(B117&lt;&gt;0,U117=""),AND(B117&lt;&gt;0,V117=""),AND(B117&lt;&gt;0,W117="")),"* No olvide digitar Migrantes y/o Pueblos Originarios, Niños, Niñas, Adolescentes y Jóvenes SENAME, Niños, Niñas, Adolescentes y Jóvenes Mejor Niñez (Digite CERO si no tiene). ","")</f>
        <v/>
      </c>
      <c r="CK117" s="639">
        <f>IF(C117+D117&lt;&gt;B117,1,0)</f>
        <v>0</v>
      </c>
      <c r="CL117" s="639">
        <f>IF(Q117&gt;D117,1,0)</f>
        <v>0</v>
      </c>
      <c r="CM117" s="639">
        <f>IF(R117&gt;O117,1,0)</f>
        <v>0</v>
      </c>
      <c r="CN117" s="639">
        <f>IF(S117&gt;B117,1,0)</f>
        <v>0</v>
      </c>
      <c r="CO117" s="639">
        <f t="shared" si="24"/>
        <v>0</v>
      </c>
      <c r="CP117" s="639">
        <f t="shared" si="24"/>
        <v>0</v>
      </c>
      <c r="CQ117" s="639">
        <f t="shared" si="25"/>
        <v>0</v>
      </c>
      <c r="CR117" s="639">
        <f t="shared" si="25"/>
        <v>0</v>
      </c>
    </row>
    <row r="118" spans="1:97" s="639" customFormat="1" ht="25.5" customHeight="1" x14ac:dyDescent="0.2">
      <c r="A118" s="5765" t="s">
        <v>3863</v>
      </c>
      <c r="B118" s="1190"/>
      <c r="C118" s="44"/>
      <c r="D118" s="44"/>
      <c r="E118" s="44"/>
      <c r="F118" s="108"/>
      <c r="G118" s="108"/>
      <c r="H118" s="108"/>
      <c r="I118" s="108"/>
      <c r="J118" s="108"/>
      <c r="K118" s="108"/>
      <c r="L118" s="108"/>
      <c r="M118" s="108"/>
      <c r="N118" s="108"/>
      <c r="O118" s="108"/>
      <c r="P118" s="49"/>
      <c r="Q118" s="310"/>
      <c r="R118" s="108"/>
      <c r="S118" s="108"/>
      <c r="T118" s="108"/>
      <c r="U118" s="108"/>
      <c r="V118" s="4660"/>
      <c r="W118" s="4660"/>
      <c r="Y118" s="638"/>
      <c r="Z118" s="638"/>
      <c r="AA118" s="638"/>
      <c r="AC118" s="638"/>
      <c r="AD118" s="638"/>
      <c r="AE118" s="638"/>
      <c r="AF118" s="638"/>
      <c r="AG118" s="638"/>
      <c r="CA118" s="639" t="str">
        <f>IF(CK118=1," *Los controles según sexo deben ser iguales  al total de Controles. ","")</f>
        <v/>
      </c>
      <c r="CB118" s="639" t="str">
        <f>IF(CL118=1," *Las Atenciones de Embarazadas no pueden superar el total de Atenciones de Mujeres. ","")</f>
        <v/>
      </c>
      <c r="CC118" s="639" t="str">
        <f>IF(CM118=1," *Las Atenciones de Personas de 60 Años no pueden superar el total de Atenciones del grupo de edad 20-64 Años. ","")</f>
        <v/>
      </c>
      <c r="CD118" s="639" t="str">
        <f>IF(CN118=1," *Las Atenciones de Discapacitados no pueden superar el total de Atenciones.","")</f>
        <v/>
      </c>
      <c r="CE118" s="639" t="str">
        <f>IF(CO118=1," *Las Atenciones de NNA SENAME no pueden superar el total de Atenciones, ni considerar el grupo etario 65 y mas años.","")</f>
        <v/>
      </c>
      <c r="CF118" s="639" t="str">
        <f>IF(CP118=1," *Las Atenciones de NNA Mejor Niñez no pueden superar el total de Atenciones, ni considerar el grupo etario 65 y mas años.","")</f>
        <v/>
      </c>
      <c r="CG118" s="639" t="str">
        <f>IF(CQ118=1," *Las Atenciones de Pueblos Originarios no pueden superar el total de Atenciones.","")</f>
        <v/>
      </c>
      <c r="CH118" s="639" t="str">
        <f>IF(CR118=1," *Las Atenciones de Migrantes no pueden superar el total de Atenciones.","")</f>
        <v/>
      </c>
      <c r="CJ118" s="639" t="str">
        <f>IF(OR(AND(B118&lt;&gt;0,T118=""),AND(B118&lt;&gt;0,U118=""),AND(B118&lt;&gt;0,V118=""),AND(B118&lt;&gt;0,W118="")),"* No olvide digitar Migrantes y/o Pueblos Originarios, Niños, Niñas, Adolescentes y Jóvenes SENAME, Niños, Niñas, Adolescentes y Jóvenes Mejor Niñez (Digite CERO si no tiene). ","")</f>
        <v/>
      </c>
      <c r="CK118" s="639">
        <f>IF(C118+D118&lt;&gt;B118,1,0)</f>
        <v>0</v>
      </c>
      <c r="CL118" s="639">
        <f>IF(Q118&gt;D118,1,0)</f>
        <v>0</v>
      </c>
      <c r="CM118" s="639">
        <f>IF(R118&gt;O118,1,0)</f>
        <v>0</v>
      </c>
      <c r="CN118" s="639">
        <f>IF(S118&gt;B118,1,0)</f>
        <v>0</v>
      </c>
      <c r="CO118" s="639">
        <f t="shared" si="24"/>
        <v>0</v>
      </c>
      <c r="CP118" s="639">
        <f t="shared" si="24"/>
        <v>0</v>
      </c>
      <c r="CQ118" s="639">
        <f t="shared" si="25"/>
        <v>0</v>
      </c>
      <c r="CR118" s="639">
        <f t="shared" si="25"/>
        <v>0</v>
      </c>
    </row>
    <row r="119" spans="1:97" s="639" customFormat="1" ht="16.5" customHeight="1" x14ac:dyDescent="0.2">
      <c r="A119" s="5766" t="s">
        <v>49</v>
      </c>
      <c r="B119" s="5767"/>
      <c r="C119" s="5768"/>
      <c r="D119" s="5769"/>
      <c r="E119" s="5724"/>
      <c r="F119" s="4572"/>
      <c r="G119" s="4572"/>
      <c r="H119" s="4572"/>
      <c r="I119" s="4572"/>
      <c r="J119" s="4572"/>
      <c r="K119" s="4572"/>
      <c r="L119" s="4572"/>
      <c r="M119" s="4572"/>
      <c r="N119" s="4572"/>
      <c r="O119" s="4572"/>
      <c r="P119" s="4526"/>
      <c r="Q119" s="4571"/>
      <c r="R119" s="5770"/>
      <c r="S119" s="5770"/>
      <c r="T119" s="5770"/>
      <c r="U119" s="5770"/>
      <c r="V119" s="5771"/>
      <c r="W119" s="5771"/>
      <c r="X119" s="638"/>
      <c r="Y119" s="638"/>
      <c r="Z119" s="638"/>
      <c r="AA119" s="638"/>
      <c r="AB119" s="638"/>
      <c r="AC119" s="638"/>
      <c r="AD119" s="638"/>
      <c r="AE119" s="638"/>
      <c r="AF119" s="638"/>
      <c r="AG119" s="638"/>
      <c r="CA119" s="639" t="str">
        <f>IF(CK119=1," *Los controles según sexo deben ser iguales  al total de Controles. ","")</f>
        <v/>
      </c>
      <c r="CB119" s="639" t="str">
        <f>IF(CL119=1," *Las Atenciones de Embarazadas no pueden superar el total de Atenciones de Mujeres. ","")</f>
        <v/>
      </c>
      <c r="CC119" s="639" t="str">
        <f>IF(CM119=1," *Las Atenciones de Personas de 60 Años no pueden superar el total de Atenciones del grupo de edad 20-64 Años. ","")</f>
        <v/>
      </c>
      <c r="CD119" s="639" t="str">
        <f>IF(CN119=1," *Las Atenciones de Discapacitados no pueden superar el total de Atenciones.","")</f>
        <v/>
      </c>
      <c r="CE119" s="639" t="str">
        <f>IF(CO119=1," *Las Atenciones de NNA SENAME no pueden superar el total de Atenciones, ni considerar el grupo etario 65 y mas años.","")</f>
        <v/>
      </c>
      <c r="CF119" s="639" t="str">
        <f>IF(CP119=1," *Las Atenciones de NNA Mejor Niñez no pueden superar el total de Atenciones, ni considerar el grupo etario 65 y mas años.","")</f>
        <v/>
      </c>
      <c r="CG119" s="639" t="str">
        <f>IF(CQ119=1," *Las Atenciones de Pueblos Originarios no pueden superar el total de Atenciones.","")</f>
        <v/>
      </c>
      <c r="CH119" s="639" t="str">
        <f>IF(CR119=1," *Las Atenciones de Migrantes no pueden superar el total de Atenciones.","")</f>
        <v/>
      </c>
      <c r="CK119" s="639">
        <f>IF(C119+D119&lt;&gt;B119,1,0)</f>
        <v>0</v>
      </c>
      <c r="CL119" s="639">
        <f>IF(Q119&gt;D119,1,0)</f>
        <v>0</v>
      </c>
      <c r="CM119" s="639">
        <f>IF(R119&gt;O119,1,0)</f>
        <v>0</v>
      </c>
      <c r="CN119" s="639">
        <f>IF(S119&gt;B119,1,0)</f>
        <v>0</v>
      </c>
      <c r="CO119" s="639">
        <f t="shared" si="24"/>
        <v>0</v>
      </c>
      <c r="CP119" s="639">
        <f t="shared" si="24"/>
        <v>0</v>
      </c>
      <c r="CQ119" s="639">
        <f t="shared" si="25"/>
        <v>0</v>
      </c>
      <c r="CR119" s="639">
        <f t="shared" si="25"/>
        <v>0</v>
      </c>
    </row>
    <row r="120" spans="1:97" s="657" customFormat="1" ht="21" customHeight="1" x14ac:dyDescent="0.2">
      <c r="A120" s="5772" t="s">
        <v>3864</v>
      </c>
      <c r="B120" s="666"/>
      <c r="C120" s="666"/>
      <c r="D120" s="667"/>
      <c r="E120" s="667"/>
      <c r="F120" s="667"/>
      <c r="G120" s="667"/>
      <c r="H120" s="667"/>
      <c r="I120" s="667"/>
      <c r="J120" s="667"/>
      <c r="K120" s="667"/>
      <c r="L120" s="667"/>
      <c r="M120" s="5773"/>
      <c r="N120" s="5773"/>
      <c r="O120" s="5773"/>
      <c r="P120" s="5773"/>
      <c r="Q120" s="5773"/>
      <c r="R120" s="5774"/>
      <c r="S120" s="5775"/>
      <c r="T120" s="658"/>
      <c r="U120" s="658"/>
      <c r="V120" s="658"/>
      <c r="W120" s="658"/>
    </row>
    <row r="121" spans="1:97" s="639" customFormat="1" ht="21.95" customHeight="1" x14ac:dyDescent="0.2">
      <c r="A121" s="8260" t="s">
        <v>3837</v>
      </c>
      <c r="B121" s="8226" t="s">
        <v>49</v>
      </c>
      <c r="C121" s="8227"/>
      <c r="D121" s="8228"/>
      <c r="E121" s="8226" t="s">
        <v>2279</v>
      </c>
      <c r="F121" s="8227"/>
      <c r="G121" s="8227"/>
      <c r="H121" s="8227"/>
      <c r="I121" s="8227"/>
      <c r="J121" s="8227"/>
      <c r="K121" s="8227"/>
      <c r="L121" s="8268"/>
      <c r="M121" s="8269" t="s">
        <v>3865</v>
      </c>
      <c r="N121" s="8271" t="s">
        <v>2169</v>
      </c>
      <c r="O121" s="8271" t="s">
        <v>421</v>
      </c>
      <c r="P121" s="8273" t="s">
        <v>3866</v>
      </c>
      <c r="Q121" s="8273" t="s">
        <v>2441</v>
      </c>
      <c r="R121" s="8273" t="s">
        <v>2370</v>
      </c>
      <c r="S121" s="8273" t="s">
        <v>13</v>
      </c>
      <c r="T121" s="8248" t="s">
        <v>14</v>
      </c>
      <c r="U121" s="638"/>
      <c r="V121" s="638"/>
      <c r="W121" s="638"/>
      <c r="X121" s="638"/>
      <c r="Y121" s="638"/>
      <c r="Z121" s="638"/>
      <c r="AA121" s="638"/>
      <c r="AB121" s="638"/>
      <c r="AC121" s="638"/>
      <c r="AD121" s="638"/>
      <c r="AE121" s="638"/>
      <c r="AF121" s="638"/>
      <c r="AG121" s="638"/>
      <c r="CA121" s="8194" t="s">
        <v>3840</v>
      </c>
      <c r="CB121" s="8194" t="s">
        <v>3841</v>
      </c>
      <c r="CC121" s="8194" t="s">
        <v>3867</v>
      </c>
      <c r="CD121" s="8194" t="s">
        <v>3842</v>
      </c>
      <c r="CE121" s="8194" t="s">
        <v>3843</v>
      </c>
      <c r="CF121" s="8194" t="s">
        <v>3844</v>
      </c>
      <c r="CG121" s="8194" t="s">
        <v>3845</v>
      </c>
      <c r="CH121" s="8194" t="s">
        <v>3846</v>
      </c>
      <c r="CI121" s="8194" t="s">
        <v>3847</v>
      </c>
      <c r="CJ121" s="8198" t="s">
        <v>3848</v>
      </c>
      <c r="CK121" s="8194" t="s">
        <v>3840</v>
      </c>
      <c r="CL121" s="8194" t="s">
        <v>3841</v>
      </c>
      <c r="CM121" s="8194" t="s">
        <v>3867</v>
      </c>
      <c r="CN121" s="8194" t="s">
        <v>3842</v>
      </c>
      <c r="CO121" s="8194" t="s">
        <v>3843</v>
      </c>
      <c r="CP121" s="8194" t="s">
        <v>3844</v>
      </c>
      <c r="CQ121" s="8194" t="s">
        <v>3845</v>
      </c>
      <c r="CR121" s="8194" t="s">
        <v>3846</v>
      </c>
      <c r="CS121" s="8194" t="s">
        <v>3847</v>
      </c>
    </row>
    <row r="122" spans="1:97" s="639" customFormat="1" ht="35.25" customHeight="1" x14ac:dyDescent="0.2">
      <c r="A122" s="8261"/>
      <c r="B122" s="5776" t="s">
        <v>52</v>
      </c>
      <c r="C122" s="5776" t="s">
        <v>53</v>
      </c>
      <c r="D122" s="5777" t="s">
        <v>54</v>
      </c>
      <c r="E122" s="5676" t="s">
        <v>3868</v>
      </c>
      <c r="F122" s="4802" t="s">
        <v>3855</v>
      </c>
      <c r="G122" s="4802" t="s">
        <v>3869</v>
      </c>
      <c r="H122" s="4802" t="s">
        <v>3870</v>
      </c>
      <c r="I122" s="4802" t="s">
        <v>3858</v>
      </c>
      <c r="J122" s="4802" t="s">
        <v>3871</v>
      </c>
      <c r="K122" s="4802" t="s">
        <v>3872</v>
      </c>
      <c r="L122" s="5179" t="s">
        <v>3860</v>
      </c>
      <c r="M122" s="8270"/>
      <c r="N122" s="8272"/>
      <c r="O122" s="8272"/>
      <c r="P122" s="8274"/>
      <c r="Q122" s="8274"/>
      <c r="R122" s="8274"/>
      <c r="S122" s="8274"/>
      <c r="T122" s="7582"/>
      <c r="U122" s="638"/>
      <c r="V122" s="638"/>
      <c r="W122" s="638"/>
      <c r="X122" s="638"/>
      <c r="Y122" s="638"/>
      <c r="Z122" s="638"/>
      <c r="AA122" s="638"/>
      <c r="AB122" s="638"/>
      <c r="AC122" s="638"/>
      <c r="AD122" s="638"/>
      <c r="AE122" s="638"/>
      <c r="AF122" s="638"/>
      <c r="AG122" s="638"/>
      <c r="CA122" s="8194"/>
      <c r="CB122" s="8194"/>
      <c r="CC122" s="8194"/>
      <c r="CD122" s="8194"/>
      <c r="CE122" s="8194"/>
      <c r="CF122" s="8194"/>
      <c r="CG122" s="8194"/>
      <c r="CH122" s="8194"/>
      <c r="CI122" s="8194"/>
      <c r="CJ122" s="8198"/>
      <c r="CK122" s="8194"/>
      <c r="CL122" s="8194"/>
      <c r="CM122" s="8194"/>
      <c r="CN122" s="8194"/>
      <c r="CO122" s="8194"/>
      <c r="CP122" s="8194"/>
      <c r="CQ122" s="8194"/>
      <c r="CR122" s="8194"/>
      <c r="CS122" s="8194"/>
    </row>
    <row r="123" spans="1:97" s="639" customFormat="1" ht="24" customHeight="1" x14ac:dyDescent="0.2">
      <c r="A123" s="668" t="s">
        <v>3873</v>
      </c>
      <c r="B123" s="1195"/>
      <c r="C123" s="99"/>
      <c r="D123" s="4660"/>
      <c r="E123" s="44"/>
      <c r="F123" s="108"/>
      <c r="G123" s="108"/>
      <c r="H123" s="108"/>
      <c r="I123" s="108"/>
      <c r="J123" s="108"/>
      <c r="K123" s="108"/>
      <c r="L123" s="49"/>
      <c r="M123" s="310"/>
      <c r="N123" s="108"/>
      <c r="O123" s="108"/>
      <c r="P123" s="108"/>
      <c r="Q123" s="108"/>
      <c r="R123" s="108"/>
      <c r="S123" s="108"/>
      <c r="T123" s="4660"/>
      <c r="V123" s="638"/>
      <c r="W123" s="638"/>
      <c r="Y123" s="638"/>
      <c r="Z123" s="638"/>
      <c r="AA123" s="638"/>
      <c r="AB123" s="638"/>
      <c r="AC123" s="638"/>
      <c r="AD123" s="638"/>
      <c r="AE123" s="638"/>
      <c r="AF123" s="638"/>
      <c r="AG123" s="638"/>
      <c r="CA123" s="639" t="str">
        <f>IF(CK123=1," *Los controles según sexo deben ser iguales  al total de Controles. ","")</f>
        <v/>
      </c>
      <c r="CB123" s="639" t="str">
        <f>IF(CL123=1," *Las Atenciones de Embarazadas no pueden superar el total de Atenciones de Mujeres. ","")</f>
        <v/>
      </c>
      <c r="CC123" s="639" t="str">
        <f>IF(CM123=1," *Las Atenciones de Beneficiarios no pueden superar el total de Atenciones ","")</f>
        <v/>
      </c>
      <c r="CD123" s="639" t="str">
        <f>IF(CN123=1," *Las Atenciones de Personas de 60 Años no pueden superar el total de Atenciones del grupo de edad 20-64 Años. ","")</f>
        <v/>
      </c>
      <c r="CE123" s="639" t="str">
        <f>IF(CO123=1," *Las Atenciones de Discapacitados no pueden superar el total de Atenciones.","")</f>
        <v/>
      </c>
      <c r="CF123" s="639" t="str">
        <f>IF(CP123=1," *Las Atenciones de NNA SENAME no pueden superar el total de Atenciones, ni considerar el grupo etario 65 y mas años.","")</f>
        <v/>
      </c>
      <c r="CG123" s="639" t="str">
        <f>IF(CQ123=1," *Las Atenciones de NNA Mejor Niñez no pueden superar el total de Atenciones, ni considerar el grupo etario 65 y mas años.","")</f>
        <v/>
      </c>
      <c r="CH123" s="639" t="str">
        <f>IF(CR123=1," *Las Atenciones de Pueblos Originarios no pueden superar el total de Atenciones.","")</f>
        <v/>
      </c>
      <c r="CI123" s="639" t="str">
        <f>IF(CS123=1," *Las Atenciones de Migrantes no pueden superar el total de Atenciones.","")</f>
        <v/>
      </c>
      <c r="CJ123" s="639" t="str">
        <f>IF(OR(AND(B123&lt;&gt;0,Q123=""),AND(B123&lt;&gt;0,R123=""),AND(B123&lt;&gt;0,S123=""),AND(B123&lt;&gt;0,T123="")),"* No olvide digitar Migrantes y/o Pueblos Originarios, Niños, Niñas, Adolescentes y Jóvenes SENAME, Niños, Niñas, Adolescentes y Jóvenes Mejor Niñez (Digite CERO si no tiene). ","")</f>
        <v/>
      </c>
      <c r="CK123" s="639">
        <f>IF(C123+D123&lt;&gt;B123,1,0)</f>
        <v>0</v>
      </c>
      <c r="CL123" s="639">
        <f>IF(M123&gt;D123,1,0)</f>
        <v>0</v>
      </c>
      <c r="CM123" s="639">
        <f>IF(N123&gt;B123,1,0)</f>
        <v>0</v>
      </c>
      <c r="CN123" s="639">
        <f>IF(O123&gt;K123,1,0)</f>
        <v>0</v>
      </c>
      <c r="CO123" s="639">
        <f>IF(P123&gt;B123,1,0)</f>
        <v>0</v>
      </c>
      <c r="CP123" s="639">
        <f t="shared" ref="CP123:CQ125" si="26">IF(Q123&gt;SUM($E123:$K123),1,0)</f>
        <v>0</v>
      </c>
      <c r="CQ123" s="639">
        <f t="shared" si="26"/>
        <v>0</v>
      </c>
      <c r="CR123" s="639">
        <f t="shared" ref="CR123:CS125" si="27">IF(S123&gt;$B123,1,0)</f>
        <v>0</v>
      </c>
      <c r="CS123" s="639">
        <f t="shared" si="27"/>
        <v>0</v>
      </c>
    </row>
    <row r="124" spans="1:97" s="639" customFormat="1" ht="21.95" customHeight="1" x14ac:dyDescent="0.2">
      <c r="A124" s="5765" t="s">
        <v>3874</v>
      </c>
      <c r="B124" s="1195"/>
      <c r="C124" s="5778"/>
      <c r="D124" s="5779"/>
      <c r="E124" s="5780"/>
      <c r="F124" s="5781"/>
      <c r="G124" s="5781"/>
      <c r="H124" s="5781"/>
      <c r="I124" s="5781"/>
      <c r="J124" s="5781"/>
      <c r="K124" s="5781"/>
      <c r="L124" s="5782"/>
      <c r="M124" s="310"/>
      <c r="N124" s="108"/>
      <c r="O124" s="108"/>
      <c r="P124" s="108"/>
      <c r="Q124" s="108"/>
      <c r="R124" s="108"/>
      <c r="S124" s="108"/>
      <c r="T124" s="4660"/>
      <c r="V124" s="638"/>
      <c r="W124" s="638"/>
      <c r="Y124" s="638"/>
      <c r="Z124" s="638"/>
      <c r="AA124" s="638"/>
      <c r="AB124" s="638"/>
      <c r="AC124" s="638"/>
      <c r="AD124" s="638"/>
      <c r="AE124" s="638"/>
      <c r="AF124" s="638"/>
      <c r="AG124" s="638"/>
      <c r="CA124" s="639" t="str">
        <f>IF(CK124=1," *Los controles según sexo deben ser iguales  al total de Controles. ","")</f>
        <v/>
      </c>
      <c r="CB124" s="639" t="str">
        <f>IF(CL124=1," *Las Atenciones de Embarazadas no pueden superar el total de Atenciones de Mujeres. ","")</f>
        <v/>
      </c>
      <c r="CC124" s="639" t="str">
        <f>IF(CM124=1," *Las Atenciones de Beneficiarios no pueden superar el total de Atenciones ","")</f>
        <v/>
      </c>
      <c r="CD124" s="639" t="str">
        <f>IF(CN124=1," *Las Atenciones de Personas de 60 Años no pueden superar el total de Atenciones del grupo de edad 20-64 Años. ","")</f>
        <v/>
      </c>
      <c r="CE124" s="639" t="str">
        <f>IF(CO124=1," *Las Atenciones de Discapacitados no pueden superar el total de Atenciones.","")</f>
        <v/>
      </c>
      <c r="CF124" s="639" t="str">
        <f>IF(CP124=1," *Las Atenciones de NNA SENAME no pueden superar el total de Atenciones, ni considerar el grupo etario 65 y mas años.","")</f>
        <v/>
      </c>
      <c r="CG124" s="639" t="str">
        <f>IF(CQ124=1," *Las Atenciones de NNA Mejor Niñez no pueden superar el total de Atenciones, ni considerar el grupo etario 65 y mas años.","")</f>
        <v/>
      </c>
      <c r="CH124" s="639" t="str">
        <f>IF(CR124=1," *Las Atenciones de Pueblos Originarios no pueden superar el total de Atenciones.","")</f>
        <v/>
      </c>
      <c r="CI124" s="639" t="str">
        <f>IF(CS124=1," *Las Atenciones de Migrantes no pueden superar el total de Atenciones.","")</f>
        <v/>
      </c>
      <c r="CJ124" s="639" t="str">
        <f>IF(OR(AND(B124&lt;&gt;0,Q124=""),AND(B124&lt;&gt;0,R124=""),AND(B124&lt;&gt;0,S124=""),AND(B124&lt;&gt;0,T124="")),"* No olvide digitar Migrantes y/o Pueblos Originarios, Niños, Niñas, Adolescentes y Jóvenes SENAME, Niños, Niñas, Adolescentes y Jóvenes Mejor Niñez (Digite CERO si no tiene). ","")</f>
        <v/>
      </c>
      <c r="CK124" s="639">
        <f>IF(C124+D124&lt;&gt;B124,1,0)</f>
        <v>0</v>
      </c>
      <c r="CL124" s="639">
        <f>IF(M124&gt;D124,1,0)</f>
        <v>0</v>
      </c>
      <c r="CM124" s="639">
        <f>IF(N124&gt;B124,1,0)</f>
        <v>0</v>
      </c>
      <c r="CN124" s="639">
        <f>IF(O124&gt;K124,1,0)</f>
        <v>0</v>
      </c>
      <c r="CO124" s="639">
        <f>IF(P124&gt;B124,1,0)</f>
        <v>0</v>
      </c>
      <c r="CP124" s="639">
        <f t="shared" si="26"/>
        <v>0</v>
      </c>
      <c r="CQ124" s="639">
        <f t="shared" si="26"/>
        <v>0</v>
      </c>
      <c r="CR124" s="639">
        <f t="shared" si="27"/>
        <v>0</v>
      </c>
      <c r="CS124" s="639">
        <f t="shared" si="27"/>
        <v>0</v>
      </c>
    </row>
    <row r="125" spans="1:97" s="639" customFormat="1" ht="21" customHeight="1" x14ac:dyDescent="0.2">
      <c r="A125" s="5766" t="s">
        <v>49</v>
      </c>
      <c r="B125" s="5783"/>
      <c r="C125" s="5784"/>
      <c r="D125" s="5785"/>
      <c r="E125" s="5724"/>
      <c r="F125" s="4572"/>
      <c r="G125" s="4572"/>
      <c r="H125" s="4572"/>
      <c r="I125" s="4572"/>
      <c r="J125" s="4572"/>
      <c r="K125" s="4572"/>
      <c r="L125" s="4526"/>
      <c r="M125" s="4571"/>
      <c r="N125" s="4572"/>
      <c r="O125" s="4572"/>
      <c r="P125" s="5770"/>
      <c r="Q125" s="5770"/>
      <c r="R125" s="5770"/>
      <c r="S125" s="5770"/>
      <c r="T125" s="5771"/>
      <c r="U125" s="638"/>
      <c r="V125" s="638"/>
      <c r="W125" s="638"/>
      <c r="X125" s="638"/>
      <c r="Y125" s="638"/>
      <c r="Z125" s="638"/>
      <c r="AA125" s="638"/>
      <c r="AB125" s="638"/>
      <c r="AC125" s="638"/>
      <c r="AD125" s="638"/>
      <c r="AE125" s="638"/>
      <c r="AF125" s="638"/>
      <c r="AG125" s="638"/>
      <c r="CA125" s="639" t="str">
        <f>IF(CK125=1," *Los controles según sexo deben ser iguales  al total de Controles. ","")</f>
        <v/>
      </c>
      <c r="CB125" s="639" t="str">
        <f>IF(CL125=1," *Las Atenciones de Embarazadas no pueden superar el total de Atenciones de Mujeres. ","")</f>
        <v/>
      </c>
      <c r="CC125" s="639" t="str">
        <f>IF(CM125=1," *Las Atenciones de Beneficiarios no pueden superar el total de Atenciones ","")</f>
        <v/>
      </c>
      <c r="CD125" s="639" t="str">
        <f>IF(CN125=1," *Las Atenciones de Personas de 60 Años no pueden superar el total de Atenciones del grupo de edad 20-64 Años. ","")</f>
        <v/>
      </c>
      <c r="CE125" s="639" t="str">
        <f>IF(CO125=1," *Las Atenciones de Discapacitados no pueden superar el total de Atenciones.","")</f>
        <v/>
      </c>
      <c r="CF125" s="639" t="str">
        <f>IF(CP125=1," *Las Atenciones de NNA SENAME no pueden superar el total de Atenciones, ni considerar el grupo etario 65 y mas años.","")</f>
        <v/>
      </c>
      <c r="CG125" s="639" t="str">
        <f>IF(CQ125=1," *Las Atenciones de NNA Mejor Niñez no pueden superar el total de Atenciones, ni considerar el grupo etario 65 y mas años.","")</f>
        <v/>
      </c>
      <c r="CH125" s="639" t="str">
        <f>IF(CR125=1," *Las Atenciones de Pueblos Originarios no pueden superar el total de Atenciones.","")</f>
        <v/>
      </c>
      <c r="CI125" s="639" t="str">
        <f>IF(CS125=1," *Las Atenciones de Migrantes no pueden superar el total de Atenciones.","")</f>
        <v/>
      </c>
      <c r="CK125" s="639">
        <f>IF(C125+D125&lt;&gt;B125,1,0)</f>
        <v>0</v>
      </c>
      <c r="CL125" s="639">
        <f>IF(M125&gt;D125,1,0)</f>
        <v>0</v>
      </c>
      <c r="CM125" s="639">
        <f>IF(N125&gt;B125,1,0)</f>
        <v>0</v>
      </c>
      <c r="CN125" s="639">
        <f>IF(O125&gt;K125,1,0)</f>
        <v>0</v>
      </c>
      <c r="CO125" s="639">
        <f>IF(P125&gt;B125,1,0)</f>
        <v>0</v>
      </c>
      <c r="CP125" s="639">
        <f t="shared" si="26"/>
        <v>0</v>
      </c>
      <c r="CQ125" s="639">
        <f t="shared" si="26"/>
        <v>0</v>
      </c>
      <c r="CR125" s="639">
        <f t="shared" si="27"/>
        <v>0</v>
      </c>
      <c r="CS125" s="639">
        <f t="shared" si="27"/>
        <v>0</v>
      </c>
    </row>
    <row r="126" spans="1:97" s="639" customFormat="1" ht="21" customHeight="1" x14ac:dyDescent="0.2">
      <c r="A126" s="669" t="s">
        <v>3875</v>
      </c>
      <c r="B126" s="638"/>
      <c r="C126" s="638"/>
      <c r="D126" s="638"/>
      <c r="E126" s="638"/>
      <c r="F126" s="638"/>
      <c r="G126" s="638"/>
      <c r="H126" s="638"/>
      <c r="I126" s="638"/>
      <c r="J126" s="638"/>
      <c r="K126" s="638"/>
      <c r="L126" s="638"/>
      <c r="M126" s="638"/>
      <c r="N126" s="638"/>
      <c r="O126" s="638"/>
      <c r="P126" s="638"/>
      <c r="Q126" s="638"/>
      <c r="R126" s="638"/>
      <c r="S126" s="638"/>
      <c r="T126" s="638"/>
      <c r="U126" s="638"/>
      <c r="V126" s="638"/>
      <c r="W126" s="638"/>
      <c r="X126" s="638"/>
      <c r="Y126" s="638"/>
      <c r="Z126" s="638"/>
      <c r="AA126" s="638"/>
      <c r="AB126" s="638"/>
      <c r="AC126" s="638"/>
      <c r="AD126" s="638"/>
      <c r="AE126" s="638"/>
      <c r="AF126" s="638"/>
    </row>
    <row r="127" spans="1:97" s="639" customFormat="1" ht="21" customHeight="1" x14ac:dyDescent="0.2">
      <c r="A127" s="5786" t="s">
        <v>3876</v>
      </c>
      <c r="B127" s="1491"/>
      <c r="C127" s="657"/>
      <c r="D127" s="638"/>
      <c r="E127" s="638"/>
      <c r="F127" s="638"/>
      <c r="G127" s="638"/>
      <c r="H127" s="638"/>
      <c r="I127" s="638"/>
      <c r="J127" s="638"/>
      <c r="K127" s="638"/>
      <c r="L127" s="638"/>
      <c r="M127" s="638"/>
      <c r="N127" s="638"/>
      <c r="O127" s="638"/>
      <c r="P127" s="638"/>
      <c r="Q127" s="638"/>
      <c r="R127" s="638"/>
      <c r="S127" s="638"/>
      <c r="T127" s="638"/>
      <c r="U127" s="638"/>
      <c r="V127" s="638"/>
      <c r="W127" s="638"/>
      <c r="X127" s="638"/>
      <c r="Y127" s="638"/>
      <c r="Z127" s="638"/>
      <c r="AA127" s="638"/>
      <c r="AB127" s="638"/>
      <c r="AC127" s="638"/>
      <c r="AD127" s="638"/>
      <c r="AE127" s="638"/>
      <c r="AF127" s="638"/>
    </row>
    <row r="128" spans="1:97" s="639" customFormat="1" ht="28.35" customHeight="1" x14ac:dyDescent="0.2">
      <c r="A128" s="8275" t="s">
        <v>3877</v>
      </c>
      <c r="B128" s="8276" t="s">
        <v>3878</v>
      </c>
      <c r="C128" s="8243" t="s">
        <v>3792</v>
      </c>
      <c r="D128" s="8244"/>
      <c r="E128" s="8244"/>
      <c r="F128" s="8244"/>
      <c r="G128" s="8244"/>
      <c r="H128" s="8244"/>
      <c r="I128" s="8244"/>
      <c r="J128" s="8244"/>
      <c r="K128" s="8244"/>
      <c r="L128" s="8244"/>
      <c r="M128" s="8244"/>
      <c r="N128" s="8244"/>
      <c r="O128" s="8244"/>
      <c r="P128" s="8244"/>
      <c r="Q128" s="8244"/>
      <c r="R128" s="8244"/>
      <c r="S128" s="8253"/>
      <c r="T128" s="8277" t="s">
        <v>7</v>
      </c>
      <c r="U128" s="8278"/>
      <c r="V128" s="8279" t="s">
        <v>422</v>
      </c>
      <c r="W128" s="8281" t="s">
        <v>3879</v>
      </c>
      <c r="X128" s="8271" t="s">
        <v>13</v>
      </c>
      <c r="Y128" s="8271" t="s">
        <v>14</v>
      </c>
      <c r="Z128" s="8293" t="s">
        <v>1015</v>
      </c>
      <c r="AA128" s="8266" t="s">
        <v>10</v>
      </c>
      <c r="AB128" s="638"/>
      <c r="AC128" s="638"/>
      <c r="AD128" s="638"/>
      <c r="AE128" s="638"/>
      <c r="AF128" s="638"/>
      <c r="AG128" s="638"/>
      <c r="CA128" s="8194" t="s">
        <v>3840</v>
      </c>
      <c r="CB128" s="8194" t="s">
        <v>3844</v>
      </c>
      <c r="CC128" s="8194" t="s">
        <v>3845</v>
      </c>
      <c r="CD128" s="8194" t="s">
        <v>13</v>
      </c>
      <c r="CE128" s="8194" t="s">
        <v>14</v>
      </c>
      <c r="CF128" s="8194" t="s">
        <v>1015</v>
      </c>
      <c r="CG128" s="8194" t="s">
        <v>3848</v>
      </c>
      <c r="CK128" s="8194" t="s">
        <v>3840</v>
      </c>
      <c r="CL128" s="8194" t="s">
        <v>3844</v>
      </c>
      <c r="CM128" s="8194" t="s">
        <v>3845</v>
      </c>
      <c r="CN128" s="8194" t="s">
        <v>13</v>
      </c>
      <c r="CO128" s="8194" t="s">
        <v>14</v>
      </c>
      <c r="CP128" s="8194" t="s">
        <v>1015</v>
      </c>
    </row>
    <row r="129" spans="1:94" s="639" customFormat="1" ht="34.35" customHeight="1" x14ac:dyDescent="0.2">
      <c r="A129" s="7584"/>
      <c r="B129" s="7586"/>
      <c r="C129" s="5676" t="s">
        <v>965</v>
      </c>
      <c r="D129" s="4802" t="s">
        <v>597</v>
      </c>
      <c r="E129" s="4802" t="s">
        <v>598</v>
      </c>
      <c r="F129" s="4802" t="s">
        <v>70</v>
      </c>
      <c r="G129" s="4802" t="s">
        <v>71</v>
      </c>
      <c r="H129" s="4802" t="s">
        <v>72</v>
      </c>
      <c r="I129" s="4802" t="s">
        <v>73</v>
      </c>
      <c r="J129" s="4802" t="s">
        <v>74</v>
      </c>
      <c r="K129" s="4802" t="s">
        <v>75</v>
      </c>
      <c r="L129" s="4802" t="s">
        <v>76</v>
      </c>
      <c r="M129" s="4802" t="s">
        <v>77</v>
      </c>
      <c r="N129" s="4802" t="s">
        <v>78</v>
      </c>
      <c r="O129" s="4802" t="s">
        <v>79</v>
      </c>
      <c r="P129" s="4802" t="s">
        <v>80</v>
      </c>
      <c r="Q129" s="4802" t="s">
        <v>81</v>
      </c>
      <c r="R129" s="4802" t="s">
        <v>82</v>
      </c>
      <c r="S129" s="5787" t="s">
        <v>83</v>
      </c>
      <c r="T129" s="5678" t="s">
        <v>53</v>
      </c>
      <c r="U129" s="5788" t="s">
        <v>54</v>
      </c>
      <c r="V129" s="8280"/>
      <c r="W129" s="8282"/>
      <c r="X129" s="8272"/>
      <c r="Y129" s="8272"/>
      <c r="Z129" s="8294"/>
      <c r="AA129" s="8267"/>
      <c r="AB129" s="638"/>
      <c r="AC129" s="638"/>
      <c r="AD129" s="638"/>
      <c r="AE129" s="638"/>
      <c r="AF129" s="638"/>
      <c r="AG129" s="638"/>
      <c r="CA129" s="8194"/>
      <c r="CB129" s="8194"/>
      <c r="CC129" s="8194"/>
      <c r="CD129" s="8194"/>
      <c r="CE129" s="8194"/>
      <c r="CF129" s="8194"/>
      <c r="CG129" s="8194"/>
      <c r="CK129" s="8194"/>
      <c r="CL129" s="8194"/>
      <c r="CM129" s="8194"/>
      <c r="CN129" s="8194"/>
      <c r="CO129" s="8194"/>
      <c r="CP129" s="8194"/>
    </row>
    <row r="130" spans="1:94" s="639" customFormat="1" ht="14.45" customHeight="1" x14ac:dyDescent="0.2">
      <c r="A130" s="5789" t="s">
        <v>3880</v>
      </c>
      <c r="B130" s="5790"/>
      <c r="C130" s="5791"/>
      <c r="D130" s="5792"/>
      <c r="E130" s="5792"/>
      <c r="F130" s="5792"/>
      <c r="G130" s="5792"/>
      <c r="H130" s="5792"/>
      <c r="I130" s="5792"/>
      <c r="J130" s="5792"/>
      <c r="K130" s="5792"/>
      <c r="L130" s="5792"/>
      <c r="M130" s="5792"/>
      <c r="N130" s="5792"/>
      <c r="O130" s="5792"/>
      <c r="P130" s="5792"/>
      <c r="Q130" s="5792"/>
      <c r="R130" s="5792"/>
      <c r="S130" s="5793"/>
      <c r="T130" s="113"/>
      <c r="U130" s="670"/>
      <c r="V130" s="5794"/>
      <c r="W130" s="5795"/>
      <c r="X130" s="5792"/>
      <c r="Y130" s="5792"/>
      <c r="Z130" s="5793"/>
      <c r="AA130" s="5796"/>
      <c r="AC130" s="638"/>
      <c r="AD130" s="638"/>
      <c r="AE130" s="638"/>
      <c r="AF130" s="638"/>
      <c r="AG130" s="638"/>
      <c r="CA130" s="639" t="str">
        <f>IF(CK130=1," *Los controles según sexo deben ser iguales  al total de Controles. ","")</f>
        <v/>
      </c>
      <c r="CB130" s="639" t="str">
        <f>IF(CL130=1," *Las Atenciones de NNA SENAME no pueden superar el total de Atenciones entre los 0 Y 24 años","")</f>
        <v/>
      </c>
      <c r="CC130" s="639" t="str">
        <f>IF(CM130=1," *Las Atenciones de NNA Mejor Niñez no pueden superar el total de Atenciones entre los 0 Y 24 años","")</f>
        <v/>
      </c>
      <c r="CD130" s="639" t="str">
        <f>IF(CN130=1," *Las Acciones de Pueblos Originarios no pueden superar el total de Acciones ","")</f>
        <v/>
      </c>
      <c r="CE130" s="639" t="str">
        <f>IF(CO130=1," *Las Acciones de Migrantes no pueden superar el total de Acciones ","")</f>
        <v/>
      </c>
      <c r="CF130" s="639" t="str">
        <f>IF(CP130=1," *Las Acciones de Personas con Demencia no pueden superar el total de Acciones ","")</f>
        <v/>
      </c>
      <c r="CG130" s="639" t="str">
        <f>IF(OR(AND(B130&lt;&gt;0,V130=""),AND(B130&lt;&gt;0,W130=""),AND(B130&lt;&gt;0,X130=""),AND(B130&lt;&gt;0,Y130=""),AND(B130&lt;&gt;0,AA130="")),"* No olvide digitar Migrantes y/o Pueblos Originarios, Niños, Niñas, Adolescentes y Jóvenes SENAME, Niños, Niñas, Adolescentes y Jóvenes Mejor Niñez, Espacios Amigables (Digite CERO si no tiene). ","")</f>
        <v/>
      </c>
      <c r="CK130" s="639">
        <f>IF(T130+U130&lt;&gt;B130,1,0)</f>
        <v>0</v>
      </c>
      <c r="CL130" s="639">
        <f>IF(V130&gt;SUM(C130:G130),1,0)</f>
        <v>0</v>
      </c>
      <c r="CM130" s="639">
        <f>IF(W130&gt;SUM(C130:G130),1,0)</f>
        <v>0</v>
      </c>
      <c r="CN130" s="639">
        <f t="shared" ref="CN130:CP132" si="28">IF(X130&gt;$B130,1,0)</f>
        <v>0</v>
      </c>
      <c r="CO130" s="639">
        <f t="shared" si="28"/>
        <v>0</v>
      </c>
      <c r="CP130" s="639">
        <f t="shared" si="28"/>
        <v>0</v>
      </c>
    </row>
    <row r="131" spans="1:94" s="639" customFormat="1" ht="14.45" customHeight="1" x14ac:dyDescent="0.2">
      <c r="A131" s="5797" t="s">
        <v>3877</v>
      </c>
      <c r="B131" s="5798"/>
      <c r="C131" s="5791"/>
      <c r="D131" s="5792"/>
      <c r="E131" s="5792"/>
      <c r="F131" s="5792"/>
      <c r="G131" s="5792"/>
      <c r="H131" s="5792"/>
      <c r="I131" s="5792"/>
      <c r="J131" s="5792"/>
      <c r="K131" s="5792"/>
      <c r="L131" s="5792"/>
      <c r="M131" s="5792"/>
      <c r="N131" s="5792"/>
      <c r="O131" s="5792"/>
      <c r="P131" s="5792"/>
      <c r="Q131" s="5792"/>
      <c r="R131" s="5792"/>
      <c r="S131" s="5793"/>
      <c r="T131" s="5791"/>
      <c r="U131" s="5799"/>
      <c r="V131" s="5794"/>
      <c r="W131" s="5795"/>
      <c r="X131" s="5792"/>
      <c r="Y131" s="5792"/>
      <c r="Z131" s="5793"/>
      <c r="AA131" s="5796"/>
      <c r="AC131" s="638"/>
      <c r="AD131" s="638"/>
      <c r="AE131" s="638"/>
      <c r="AF131" s="638"/>
      <c r="AG131" s="638"/>
      <c r="CA131" s="639" t="str">
        <f>IF(CK131=1," *Los controles según sexo deben ser iguales  al total de Controles. ","")</f>
        <v/>
      </c>
      <c r="CB131" s="639" t="str">
        <f>IF(CL131=1," *Las Atenciones de NNA SENAME no pueden superar el total de Atenciones entre los 0 Y 24 años","")</f>
        <v/>
      </c>
      <c r="CC131" s="639" t="str">
        <f>IF(CM131=1," *Las Atenciones de NNA Mejor Niñez no pueden superar el total de Atenciones entre los 0 Y 24 años","")</f>
        <v/>
      </c>
      <c r="CD131" s="639" t="str">
        <f>IF(CN131=1," *Las Acciones de Pueblos Originarios no pueden superar el total de Acciones ","")</f>
        <v/>
      </c>
      <c r="CE131" s="639" t="str">
        <f>IF(CO131=1," *Las Acciones de Migrantes no pueden superar el total de Acciones ","")</f>
        <v/>
      </c>
      <c r="CF131" s="639" t="str">
        <f>IF(CP131=1," *Las Acciones de Personas con Demencia no pueden superar el total de Acciones ","")</f>
        <v/>
      </c>
      <c r="CG131" s="639" t="str">
        <f>IF(OR(AND(B131&lt;&gt;0,V131=""),AND(B131&lt;&gt;0,W131=""),AND(B131&lt;&gt;0,X131=""),AND(B131&lt;&gt;0,Y131=""),AND(B131&lt;&gt;0,AA131="")),"* No olvide digitar Migrantes y/o Pueblos Originarios, Niños, Niñas, Adolescentes y Jóvenes SENAME, Niños, Niñas, Adolescentes y Jóvenes Mejor Niñez, Espacios Amigables (Digite CERO si no tiene). ","")</f>
        <v/>
      </c>
      <c r="CK131" s="639">
        <f>IF(T131+U131&lt;&gt;B131,1,0)</f>
        <v>0</v>
      </c>
      <c r="CL131" s="639">
        <f>IF(V131&gt;SUM(C131:G131),1,0)</f>
        <v>0</v>
      </c>
      <c r="CM131" s="639">
        <f>IF(W131&gt;SUM(C131:G131),1,0)</f>
        <v>0</v>
      </c>
      <c r="CN131" s="639">
        <f t="shared" si="28"/>
        <v>0</v>
      </c>
      <c r="CO131" s="639">
        <f t="shared" si="28"/>
        <v>0</v>
      </c>
      <c r="CP131" s="639">
        <f t="shared" si="28"/>
        <v>0</v>
      </c>
    </row>
    <row r="132" spans="1:94" s="639" customFormat="1" ht="14.45" customHeight="1" x14ac:dyDescent="0.2">
      <c r="A132" s="5800" t="s">
        <v>3881</v>
      </c>
      <c r="B132" s="5801"/>
      <c r="C132" s="5802"/>
      <c r="D132" s="5803"/>
      <c r="E132" s="5803"/>
      <c r="F132" s="5803"/>
      <c r="G132" s="5803"/>
      <c r="H132" s="5803"/>
      <c r="I132" s="5803"/>
      <c r="J132" s="5803"/>
      <c r="K132" s="5803"/>
      <c r="L132" s="5803"/>
      <c r="M132" s="5803"/>
      <c r="N132" s="5803"/>
      <c r="O132" s="5803"/>
      <c r="P132" s="5803"/>
      <c r="Q132" s="5803"/>
      <c r="R132" s="5803"/>
      <c r="S132" s="5804"/>
      <c r="T132" s="5802"/>
      <c r="U132" s="5805"/>
      <c r="V132" s="5806"/>
      <c r="W132" s="5807"/>
      <c r="X132" s="5803"/>
      <c r="Y132" s="5803"/>
      <c r="Z132" s="5804"/>
      <c r="AA132" s="5808"/>
      <c r="AC132" s="638"/>
      <c r="AD132" s="638"/>
      <c r="AE132" s="638"/>
      <c r="AF132" s="638"/>
      <c r="AG132" s="638"/>
      <c r="CA132" s="639" t="str">
        <f>IF(CK132=1," *Los controles según sexo deben ser iguales  al total de Controles. ","")</f>
        <v/>
      </c>
      <c r="CB132" s="639" t="str">
        <f>IF(CL132=1," *Las Atenciones de NNA SENAME no pueden superar el total de Atenciones entre los 0 Y 24 años","")</f>
        <v/>
      </c>
      <c r="CC132" s="639" t="str">
        <f>IF(CM132=1," *Las Atenciones de NNA Mejor Niñez no pueden superar el total de Atenciones entre los 0 Y 24 años","")</f>
        <v/>
      </c>
      <c r="CD132" s="639" t="str">
        <f>IF(CN132=1," *Las Acciones de Pueblos Originarios no pueden superar el total de Acciones ","")</f>
        <v/>
      </c>
      <c r="CE132" s="639" t="str">
        <f>IF(CO132=1," *Las Acciones de Migrantes no pueden superar el total de Acciones ","")</f>
        <v/>
      </c>
      <c r="CF132" s="639" t="str">
        <f>IF(CP132=1," *Las Acciones de Personas con Demencia no pueden superar el total de Acciones ","")</f>
        <v/>
      </c>
      <c r="CG132" s="639" t="str">
        <f>IF(OR(AND(B132&lt;&gt;0,V132=""),AND(B132&lt;&gt;0,W132=""),AND(B132&lt;&gt;0,X132=""),AND(B132&lt;&gt;0,Y132=""),AND(B132&lt;&gt;0,AA132="")),"* No olvide digitar Migrantes y/o Pueblos Originarios, Niños, Niñas, Adolescentes y Jóvenes SENAME, Niños, Niñas, Adolescentes y Jóvenes Mejor Niñez, Espacios Amigables (Digite CERO si no tiene). ","")</f>
        <v/>
      </c>
      <c r="CK132" s="639">
        <f>IF(T132+U132&lt;&gt;B132,1,0)</f>
        <v>0</v>
      </c>
      <c r="CL132" s="639">
        <f>IF(V132&gt;SUM(C132:G132),1,0)</f>
        <v>0</v>
      </c>
      <c r="CM132" s="639">
        <f>IF(W132&gt;SUM(C132:G132),1,0)</f>
        <v>0</v>
      </c>
      <c r="CN132" s="639">
        <f t="shared" si="28"/>
        <v>0</v>
      </c>
      <c r="CO132" s="639">
        <f t="shared" si="28"/>
        <v>0</v>
      </c>
      <c r="CP132" s="639">
        <f t="shared" si="28"/>
        <v>0</v>
      </c>
    </row>
    <row r="133" spans="1:94" s="657" customFormat="1" ht="28.5" customHeight="1" x14ac:dyDescent="0.2">
      <c r="A133" s="669" t="s">
        <v>3882</v>
      </c>
    </row>
    <row r="134" spans="1:94" s="639" customFormat="1" ht="21.95" customHeight="1" x14ac:dyDescent="0.2">
      <c r="A134" s="8283" t="s">
        <v>1068</v>
      </c>
      <c r="B134" s="8286" t="s">
        <v>4</v>
      </c>
      <c r="C134" s="8289" t="s">
        <v>49</v>
      </c>
      <c r="D134" s="8290"/>
      <c r="E134" s="8248"/>
      <c r="F134" s="8243" t="s">
        <v>3883</v>
      </c>
      <c r="G134" s="8244"/>
      <c r="H134" s="8244"/>
      <c r="I134" s="8244"/>
      <c r="J134" s="8244"/>
      <c r="K134" s="8244"/>
      <c r="L134" s="8244"/>
      <c r="M134" s="8244"/>
      <c r="N134" s="8244"/>
      <c r="O134" s="8244"/>
      <c r="P134" s="8244"/>
      <c r="Q134" s="8244"/>
      <c r="R134" s="8244"/>
      <c r="S134" s="8244"/>
      <c r="T134" s="8244"/>
      <c r="U134" s="8244"/>
      <c r="V134" s="8244"/>
      <c r="W134" s="8244"/>
      <c r="X134" s="8244"/>
      <c r="Y134" s="8244"/>
      <c r="Z134" s="8244"/>
      <c r="AA134" s="8244"/>
      <c r="AB134" s="8244"/>
      <c r="AC134" s="8244"/>
      <c r="AD134" s="8244"/>
      <c r="AE134" s="8244"/>
      <c r="AF134" s="8244"/>
      <c r="AG134" s="8244"/>
      <c r="AH134" s="8244"/>
      <c r="AI134" s="8244"/>
      <c r="AJ134" s="8244"/>
      <c r="AK134" s="8244"/>
      <c r="AL134" s="8244"/>
      <c r="AM134" s="8253"/>
      <c r="AN134" s="8203" t="s">
        <v>12</v>
      </c>
      <c r="AO134" s="8249" t="s">
        <v>13</v>
      </c>
      <c r="AP134" s="8249" t="s">
        <v>14</v>
      </c>
      <c r="AQ134" s="8249" t="s">
        <v>1015</v>
      </c>
      <c r="AR134" s="8203" t="s">
        <v>10</v>
      </c>
    </row>
    <row r="135" spans="1:94" s="639" customFormat="1" ht="21.95" customHeight="1" x14ac:dyDescent="0.2">
      <c r="A135" s="8284"/>
      <c r="B135" s="8287"/>
      <c r="C135" s="8291"/>
      <c r="D135" s="8292"/>
      <c r="E135" s="7582"/>
      <c r="F135" s="8295" t="s">
        <v>965</v>
      </c>
      <c r="G135" s="8295"/>
      <c r="H135" s="8228" t="s">
        <v>597</v>
      </c>
      <c r="I135" s="8295"/>
      <c r="J135" s="8228" t="s">
        <v>598</v>
      </c>
      <c r="K135" s="8295"/>
      <c r="L135" s="8227" t="s">
        <v>70</v>
      </c>
      <c r="M135" s="8296"/>
      <c r="N135" s="8297" t="s">
        <v>71</v>
      </c>
      <c r="O135" s="8228"/>
      <c r="P135" s="8226" t="s">
        <v>72</v>
      </c>
      <c r="Q135" s="8228"/>
      <c r="R135" s="8290" t="s">
        <v>73</v>
      </c>
      <c r="S135" s="8248"/>
      <c r="T135" s="8227" t="s">
        <v>74</v>
      </c>
      <c r="U135" s="8228"/>
      <c r="V135" s="8226" t="s">
        <v>75</v>
      </c>
      <c r="W135" s="8228"/>
      <c r="X135" s="8227" t="s">
        <v>76</v>
      </c>
      <c r="Y135" s="8228"/>
      <c r="Z135" s="8227" t="s">
        <v>77</v>
      </c>
      <c r="AA135" s="8228"/>
      <c r="AB135" s="8296" t="s">
        <v>78</v>
      </c>
      <c r="AC135" s="8298"/>
      <c r="AD135" s="8227" t="s">
        <v>79</v>
      </c>
      <c r="AE135" s="8228"/>
      <c r="AF135" s="8227" t="s">
        <v>80</v>
      </c>
      <c r="AG135" s="8228"/>
      <c r="AH135" s="8227" t="s">
        <v>81</v>
      </c>
      <c r="AI135" s="8228"/>
      <c r="AJ135" s="8227" t="s">
        <v>82</v>
      </c>
      <c r="AK135" s="8228"/>
      <c r="AL135" s="8227" t="s">
        <v>83</v>
      </c>
      <c r="AM135" s="8228"/>
      <c r="AN135" s="7067"/>
      <c r="AO135" s="7319"/>
      <c r="AP135" s="7319"/>
      <c r="AQ135" s="7319"/>
      <c r="AR135" s="7067"/>
      <c r="CA135" s="8194" t="s">
        <v>3845</v>
      </c>
      <c r="CB135" s="8194" t="s">
        <v>13</v>
      </c>
      <c r="CC135" s="8194" t="s">
        <v>14</v>
      </c>
      <c r="CD135" s="8194" t="s">
        <v>1015</v>
      </c>
      <c r="CG135" s="8194" t="s">
        <v>3848</v>
      </c>
      <c r="CK135" s="8194" t="s">
        <v>3845</v>
      </c>
      <c r="CL135" s="8194" t="s">
        <v>13</v>
      </c>
      <c r="CM135" s="8194" t="s">
        <v>14</v>
      </c>
      <c r="CN135" s="8194" t="s">
        <v>1015</v>
      </c>
    </row>
    <row r="136" spans="1:94" s="639" customFormat="1" ht="21.95" customHeight="1" x14ac:dyDescent="0.2">
      <c r="A136" s="8285"/>
      <c r="B136" s="8288"/>
      <c r="C136" s="5717" t="s">
        <v>52</v>
      </c>
      <c r="D136" s="5809" t="s">
        <v>53</v>
      </c>
      <c r="E136" s="5787" t="s">
        <v>54</v>
      </c>
      <c r="F136" s="5676" t="s">
        <v>53</v>
      </c>
      <c r="G136" s="5787" t="s">
        <v>54</v>
      </c>
      <c r="H136" s="5676" t="s">
        <v>53</v>
      </c>
      <c r="I136" s="5787" t="s">
        <v>54</v>
      </c>
      <c r="J136" s="5676" t="s">
        <v>53</v>
      </c>
      <c r="K136" s="5787" t="s">
        <v>54</v>
      </c>
      <c r="L136" s="5809" t="s">
        <v>53</v>
      </c>
      <c r="M136" s="4802" t="s">
        <v>54</v>
      </c>
      <c r="N136" s="4802" t="s">
        <v>53</v>
      </c>
      <c r="O136" s="5677" t="s">
        <v>54</v>
      </c>
      <c r="P136" s="5676" t="s">
        <v>53</v>
      </c>
      <c r="Q136" s="5677" t="s">
        <v>54</v>
      </c>
      <c r="R136" s="5809" t="s">
        <v>53</v>
      </c>
      <c r="S136" s="5677" t="s">
        <v>54</v>
      </c>
      <c r="T136" s="5809" t="s">
        <v>53</v>
      </c>
      <c r="U136" s="5677" t="s">
        <v>54</v>
      </c>
      <c r="V136" s="5676" t="s">
        <v>53</v>
      </c>
      <c r="W136" s="5677" t="s">
        <v>54</v>
      </c>
      <c r="X136" s="5809" t="s">
        <v>53</v>
      </c>
      <c r="Y136" s="5677" t="s">
        <v>54</v>
      </c>
      <c r="Z136" s="5809" t="s">
        <v>53</v>
      </c>
      <c r="AA136" s="5677" t="s">
        <v>54</v>
      </c>
      <c r="AB136" s="5809" t="s">
        <v>53</v>
      </c>
      <c r="AC136" s="5677" t="s">
        <v>54</v>
      </c>
      <c r="AD136" s="5809" t="s">
        <v>53</v>
      </c>
      <c r="AE136" s="5677" t="s">
        <v>54</v>
      </c>
      <c r="AF136" s="5809" t="s">
        <v>53</v>
      </c>
      <c r="AG136" s="5677" t="s">
        <v>54</v>
      </c>
      <c r="AH136" s="5809" t="s">
        <v>53</v>
      </c>
      <c r="AI136" s="5677" t="s">
        <v>54</v>
      </c>
      <c r="AJ136" s="5809" t="s">
        <v>53</v>
      </c>
      <c r="AK136" s="5677" t="s">
        <v>54</v>
      </c>
      <c r="AL136" s="5809" t="s">
        <v>53</v>
      </c>
      <c r="AM136" s="5677" t="s">
        <v>54</v>
      </c>
      <c r="AN136" s="7613"/>
      <c r="AO136" s="7684"/>
      <c r="AP136" s="7684"/>
      <c r="AQ136" s="7684"/>
      <c r="AR136" s="7613"/>
      <c r="CA136" s="8194"/>
      <c r="CB136" s="8194"/>
      <c r="CC136" s="8194"/>
      <c r="CD136" s="8194"/>
      <c r="CG136" s="8194"/>
      <c r="CK136" s="8194"/>
      <c r="CL136" s="8194"/>
      <c r="CM136" s="8194"/>
      <c r="CN136" s="8194"/>
    </row>
    <row r="137" spans="1:94" s="639" customFormat="1" ht="21.95" customHeight="1" x14ac:dyDescent="0.2">
      <c r="A137" s="8203" t="s">
        <v>3884</v>
      </c>
      <c r="B137" s="5810" t="s">
        <v>3799</v>
      </c>
      <c r="C137" s="5811"/>
      <c r="D137" s="5812"/>
      <c r="E137" s="5813"/>
      <c r="F137" s="5814"/>
      <c r="G137" s="5815"/>
      <c r="H137" s="5814"/>
      <c r="I137" s="5815"/>
      <c r="J137" s="5814"/>
      <c r="K137" s="5815"/>
      <c r="L137" s="5604"/>
      <c r="M137" s="5603"/>
      <c r="N137" s="5603"/>
      <c r="O137" s="5816"/>
      <c r="P137" s="5814"/>
      <c r="Q137" s="5816"/>
      <c r="R137" s="5604"/>
      <c r="S137" s="5816"/>
      <c r="T137" s="5604"/>
      <c r="U137" s="5816"/>
      <c r="V137" s="5814"/>
      <c r="W137" s="5815"/>
      <c r="X137" s="5604"/>
      <c r="Y137" s="5815"/>
      <c r="Z137" s="5604"/>
      <c r="AA137" s="5816"/>
      <c r="AB137" s="5604"/>
      <c r="AC137" s="5816"/>
      <c r="AD137" s="5604"/>
      <c r="AE137" s="5816"/>
      <c r="AF137" s="5604"/>
      <c r="AG137" s="5816"/>
      <c r="AH137" s="5604"/>
      <c r="AI137" s="5816"/>
      <c r="AJ137" s="5604"/>
      <c r="AK137" s="5816"/>
      <c r="AL137" s="5604"/>
      <c r="AM137" s="5816"/>
      <c r="AN137" s="5816"/>
      <c r="AO137" s="5816"/>
      <c r="AP137" s="5816"/>
      <c r="AQ137" s="5816"/>
      <c r="AR137" s="5817"/>
      <c r="AS137" s="639" t="str">
        <f t="shared" ref="AS137:AS157" si="29">$CA137&amp;$CB137&amp;$CC137&amp;$CD137&amp;CE137&amp;CF137&amp;CG137&amp;CH137</f>
        <v/>
      </c>
      <c r="CA137" s="639" t="str">
        <f>IF(CK137=1," *Las Acciones de NNA Mejor Niñez deben estar en el grupo etareo (hasta los 24 años)","")</f>
        <v/>
      </c>
      <c r="CB137" s="639" t="str">
        <f t="shared" ref="CB137:CB157" si="30">IF(CL137=1," *.Las Acciones de Pueblos Originarios no pueden superar el total de Acciones ","")</f>
        <v/>
      </c>
      <c r="CC137" s="639" t="str">
        <f t="shared" ref="CC137:CC157" si="31">IF(CM137=1," *.Las Acciones de Migrantes no pueden superar el total de Acciones ","")</f>
        <v/>
      </c>
      <c r="CD137" s="639" t="str">
        <f t="shared" ref="CD137:CD157" si="32">IF(CN137=1," *.Las Acciones de Demencia no pueden superar el total de Acciones ","")</f>
        <v/>
      </c>
      <c r="CG137" s="639" t="str">
        <f>IF(OR(AND(C137&lt;&gt;0,AN137=""),AND(C137&lt;&gt;0,AO137=""),AND(C137&lt;&gt;0,AP137=""),AND(C137&lt;&gt;0,AR137="")),"* No olvide digitar Migrantes y/o Pueblos Originarios, Niños, Niñas, Adolescentes y Jóvenes Mejor Niñez, Espacios Amigables (Digite CERO si no tiene). ","")</f>
        <v/>
      </c>
      <c r="CK137" s="639">
        <f>IF(SUM(F137:O137)&lt;AN137,1,0)</f>
        <v>0</v>
      </c>
      <c r="CL137" s="639">
        <f>IF(AO137&gt;$C137,1,0)</f>
        <v>0</v>
      </c>
      <c r="CM137" s="639">
        <f>IF(AP137&gt;$C137,1,0)</f>
        <v>0</v>
      </c>
      <c r="CN137" s="639">
        <f>IF(AQ137&gt;$C137,1,0)</f>
        <v>0</v>
      </c>
    </row>
    <row r="138" spans="1:94" s="639" customFormat="1" ht="21.95" customHeight="1" x14ac:dyDescent="0.2">
      <c r="A138" s="7067"/>
      <c r="B138" s="5818" t="s">
        <v>3885</v>
      </c>
      <c r="C138" s="5819"/>
      <c r="D138" s="5820"/>
      <c r="E138" s="5821"/>
      <c r="F138" s="5791"/>
      <c r="G138" s="5793"/>
      <c r="H138" s="5791"/>
      <c r="I138" s="5793"/>
      <c r="J138" s="5791"/>
      <c r="K138" s="5793"/>
      <c r="L138" s="5795"/>
      <c r="M138" s="5792"/>
      <c r="N138" s="5792"/>
      <c r="O138" s="5822"/>
      <c r="P138" s="5791"/>
      <c r="Q138" s="5822"/>
      <c r="R138" s="5795"/>
      <c r="S138" s="5822"/>
      <c r="T138" s="5795"/>
      <c r="U138" s="5822"/>
      <c r="V138" s="5791"/>
      <c r="W138" s="5793"/>
      <c r="X138" s="5795"/>
      <c r="Y138" s="5793"/>
      <c r="Z138" s="5795"/>
      <c r="AA138" s="5822"/>
      <c r="AB138" s="5795"/>
      <c r="AC138" s="5822"/>
      <c r="AD138" s="5795"/>
      <c r="AE138" s="5822"/>
      <c r="AF138" s="5795"/>
      <c r="AG138" s="5822"/>
      <c r="AH138" s="5795"/>
      <c r="AI138" s="5822"/>
      <c r="AJ138" s="5795"/>
      <c r="AK138" s="5822"/>
      <c r="AL138" s="5795"/>
      <c r="AM138" s="5822"/>
      <c r="AN138" s="5822"/>
      <c r="AO138" s="5822"/>
      <c r="AP138" s="5822"/>
      <c r="AQ138" s="5822"/>
      <c r="AR138" s="5817"/>
      <c r="AS138" s="639" t="str">
        <f>$CA138&amp;$CB138&amp;$CC138&amp;$CD138&amp;CE138&amp;CF138&amp;CG138&amp;CH138</f>
        <v/>
      </c>
      <c r="CA138" s="639" t="str">
        <f t="shared" ref="CA138:CA157" si="33">IF(CK138=1," *Las Acciones de NNA Mejor Niñez deben estar en el grupo etareo (hasta los 24 años)","")</f>
        <v/>
      </c>
      <c r="CB138" s="639" t="str">
        <f t="shared" si="30"/>
        <v/>
      </c>
      <c r="CC138" s="639" t="str">
        <f t="shared" si="31"/>
        <v/>
      </c>
      <c r="CD138" s="639" t="str">
        <f t="shared" si="32"/>
        <v/>
      </c>
      <c r="CG138" s="639" t="str">
        <f t="shared" ref="CG138:CG157" si="34">IF(OR(AND(C138&lt;&gt;0,AN138=""),AND(C138&lt;&gt;0,AO138=""),AND(C138&lt;&gt;0,AP138=""),AND(C138&lt;&gt;0,AR138="")),"* No olvide digitar Migrantes y/o Pueblos Originarios, Niños, Niñas, Adolescentes y Jóvenes Mejor Niñez, Espacios Amigables (Digite CERO si no tiene). ","")</f>
        <v/>
      </c>
      <c r="CK138" s="639">
        <f t="shared" ref="CK138:CK157" si="35">IF(SUM(F138:O138)&lt;AN138,1,0)</f>
        <v>0</v>
      </c>
      <c r="CL138" s="639">
        <f t="shared" ref="CL138:CN157" si="36">IF(AO138&gt;$C138,1,0)</f>
        <v>0</v>
      </c>
      <c r="CM138" s="639">
        <f t="shared" si="36"/>
        <v>0</v>
      </c>
      <c r="CN138" s="639">
        <f t="shared" si="36"/>
        <v>0</v>
      </c>
    </row>
    <row r="139" spans="1:94" s="639" customFormat="1" ht="21.95" customHeight="1" x14ac:dyDescent="0.2">
      <c r="A139" s="7067"/>
      <c r="B139" s="5818" t="s">
        <v>3800</v>
      </c>
      <c r="C139" s="5819"/>
      <c r="D139" s="5820"/>
      <c r="E139" s="5821"/>
      <c r="F139" s="5791"/>
      <c r="G139" s="5793"/>
      <c r="H139" s="5791"/>
      <c r="I139" s="5793"/>
      <c r="J139" s="5791"/>
      <c r="K139" s="5793"/>
      <c r="L139" s="5795"/>
      <c r="M139" s="5792"/>
      <c r="N139" s="5792"/>
      <c r="O139" s="5822"/>
      <c r="P139" s="5791"/>
      <c r="Q139" s="5822"/>
      <c r="R139" s="5795"/>
      <c r="S139" s="5822"/>
      <c r="T139" s="5795"/>
      <c r="U139" s="5822"/>
      <c r="V139" s="5791"/>
      <c r="W139" s="5793"/>
      <c r="X139" s="5795"/>
      <c r="Y139" s="5793"/>
      <c r="Z139" s="5795"/>
      <c r="AA139" s="5822"/>
      <c r="AB139" s="5795"/>
      <c r="AC139" s="5822"/>
      <c r="AD139" s="5795"/>
      <c r="AE139" s="5822"/>
      <c r="AF139" s="5795"/>
      <c r="AG139" s="5822"/>
      <c r="AH139" s="5795"/>
      <c r="AI139" s="5822"/>
      <c r="AJ139" s="5795"/>
      <c r="AK139" s="5822"/>
      <c r="AL139" s="5795"/>
      <c r="AM139" s="5822"/>
      <c r="AN139" s="5822"/>
      <c r="AO139" s="5822"/>
      <c r="AP139" s="5822"/>
      <c r="AQ139" s="5822"/>
      <c r="AR139" s="5817"/>
      <c r="AS139" s="639" t="str">
        <f t="shared" si="29"/>
        <v/>
      </c>
      <c r="CA139" s="639" t="str">
        <f t="shared" si="33"/>
        <v/>
      </c>
      <c r="CB139" s="639" t="str">
        <f t="shared" si="30"/>
        <v/>
      </c>
      <c r="CC139" s="639" t="str">
        <f t="shared" si="31"/>
        <v/>
      </c>
      <c r="CD139" s="639" t="str">
        <f t="shared" si="32"/>
        <v/>
      </c>
      <c r="CG139" s="639" t="str">
        <f t="shared" si="34"/>
        <v/>
      </c>
      <c r="CK139" s="639">
        <f t="shared" si="35"/>
        <v>0</v>
      </c>
      <c r="CL139" s="639">
        <f t="shared" si="36"/>
        <v>0</v>
      </c>
      <c r="CM139" s="639">
        <f t="shared" si="36"/>
        <v>0</v>
      </c>
      <c r="CN139" s="639">
        <f t="shared" si="36"/>
        <v>0</v>
      </c>
    </row>
    <row r="140" spans="1:94" s="639" customFormat="1" ht="21.95" customHeight="1" x14ac:dyDescent="0.2">
      <c r="A140" s="7067"/>
      <c r="B140" s="5818" t="s">
        <v>3801</v>
      </c>
      <c r="C140" s="5819"/>
      <c r="D140" s="5820"/>
      <c r="E140" s="5821"/>
      <c r="F140" s="5791"/>
      <c r="G140" s="5793"/>
      <c r="H140" s="5791"/>
      <c r="I140" s="5793"/>
      <c r="J140" s="5791"/>
      <c r="K140" s="5793"/>
      <c r="L140" s="5795"/>
      <c r="M140" s="5792"/>
      <c r="N140" s="5792"/>
      <c r="O140" s="5822"/>
      <c r="P140" s="5791"/>
      <c r="Q140" s="5822"/>
      <c r="R140" s="5795"/>
      <c r="S140" s="5822"/>
      <c r="T140" s="5795"/>
      <c r="U140" s="5822"/>
      <c r="V140" s="5791"/>
      <c r="W140" s="5793"/>
      <c r="X140" s="5795"/>
      <c r="Y140" s="5793"/>
      <c r="Z140" s="5795"/>
      <c r="AA140" s="5822"/>
      <c r="AB140" s="5795"/>
      <c r="AC140" s="5822"/>
      <c r="AD140" s="5795"/>
      <c r="AE140" s="5822"/>
      <c r="AF140" s="5795"/>
      <c r="AG140" s="5822"/>
      <c r="AH140" s="5795"/>
      <c r="AI140" s="5822"/>
      <c r="AJ140" s="5795"/>
      <c r="AK140" s="5822"/>
      <c r="AL140" s="5795"/>
      <c r="AM140" s="5822"/>
      <c r="AN140" s="5822"/>
      <c r="AO140" s="5822"/>
      <c r="AP140" s="5822"/>
      <c r="AQ140" s="5822"/>
      <c r="AR140" s="5817"/>
      <c r="AS140" s="639" t="str">
        <f t="shared" si="29"/>
        <v/>
      </c>
      <c r="CA140" s="639" t="str">
        <f t="shared" si="33"/>
        <v/>
      </c>
      <c r="CB140" s="639" t="str">
        <f t="shared" si="30"/>
        <v/>
      </c>
      <c r="CC140" s="639" t="str">
        <f t="shared" si="31"/>
        <v/>
      </c>
      <c r="CD140" s="639" t="str">
        <f t="shared" si="32"/>
        <v/>
      </c>
      <c r="CG140" s="639" t="str">
        <f t="shared" si="34"/>
        <v/>
      </c>
      <c r="CK140" s="639">
        <f t="shared" si="35"/>
        <v>0</v>
      </c>
      <c r="CL140" s="639">
        <f t="shared" si="36"/>
        <v>0</v>
      </c>
      <c r="CM140" s="639">
        <f t="shared" si="36"/>
        <v>0</v>
      </c>
      <c r="CN140" s="639">
        <f t="shared" si="36"/>
        <v>0</v>
      </c>
    </row>
    <row r="141" spans="1:94" s="639" customFormat="1" ht="21.95" customHeight="1" x14ac:dyDescent="0.2">
      <c r="A141" s="7067"/>
      <c r="B141" s="5818" t="s">
        <v>3886</v>
      </c>
      <c r="C141" s="5819"/>
      <c r="D141" s="5820"/>
      <c r="E141" s="5821"/>
      <c r="F141" s="5791"/>
      <c r="G141" s="5793"/>
      <c r="H141" s="5791"/>
      <c r="I141" s="5793"/>
      <c r="J141" s="5791"/>
      <c r="K141" s="5793"/>
      <c r="L141" s="5795"/>
      <c r="M141" s="5792"/>
      <c r="N141" s="5792"/>
      <c r="O141" s="5822"/>
      <c r="P141" s="5791"/>
      <c r="Q141" s="5822"/>
      <c r="R141" s="5795"/>
      <c r="S141" s="5822"/>
      <c r="T141" s="5795"/>
      <c r="U141" s="5822"/>
      <c r="V141" s="5791"/>
      <c r="W141" s="5793"/>
      <c r="X141" s="5795"/>
      <c r="Y141" s="5793"/>
      <c r="Z141" s="5795"/>
      <c r="AA141" s="5822"/>
      <c r="AB141" s="5795"/>
      <c r="AC141" s="5822"/>
      <c r="AD141" s="5795"/>
      <c r="AE141" s="5822"/>
      <c r="AF141" s="5795"/>
      <c r="AG141" s="5822"/>
      <c r="AH141" s="5795"/>
      <c r="AI141" s="5822"/>
      <c r="AJ141" s="5795"/>
      <c r="AK141" s="5822"/>
      <c r="AL141" s="5795"/>
      <c r="AM141" s="5822"/>
      <c r="AN141" s="5822"/>
      <c r="AO141" s="5822"/>
      <c r="AP141" s="5822"/>
      <c r="AQ141" s="5822"/>
      <c r="AR141" s="5817"/>
      <c r="AS141" s="639" t="str">
        <f t="shared" si="29"/>
        <v/>
      </c>
      <c r="CA141" s="639" t="str">
        <f t="shared" si="33"/>
        <v/>
      </c>
      <c r="CB141" s="639" t="str">
        <f t="shared" si="30"/>
        <v/>
      </c>
      <c r="CC141" s="639" t="str">
        <f t="shared" si="31"/>
        <v/>
      </c>
      <c r="CD141" s="639" t="str">
        <f t="shared" si="32"/>
        <v/>
      </c>
      <c r="CG141" s="639" t="str">
        <f t="shared" si="34"/>
        <v/>
      </c>
      <c r="CK141" s="639">
        <f t="shared" si="35"/>
        <v>0</v>
      </c>
      <c r="CL141" s="639">
        <f t="shared" si="36"/>
        <v>0</v>
      </c>
      <c r="CM141" s="639">
        <f t="shared" si="36"/>
        <v>0</v>
      </c>
      <c r="CN141" s="639">
        <f t="shared" si="36"/>
        <v>0</v>
      </c>
    </row>
    <row r="142" spans="1:94" s="639" customFormat="1" ht="21.95" customHeight="1" x14ac:dyDescent="0.2">
      <c r="A142" s="7067"/>
      <c r="B142" s="5818" t="s">
        <v>3802</v>
      </c>
      <c r="C142" s="5819"/>
      <c r="D142" s="5820"/>
      <c r="E142" s="5821"/>
      <c r="F142" s="5791"/>
      <c r="G142" s="5793"/>
      <c r="H142" s="5791"/>
      <c r="I142" s="5793"/>
      <c r="J142" s="5791"/>
      <c r="K142" s="5793"/>
      <c r="L142" s="5795"/>
      <c r="M142" s="5792"/>
      <c r="N142" s="5792"/>
      <c r="O142" s="5822"/>
      <c r="P142" s="5791"/>
      <c r="Q142" s="5822"/>
      <c r="R142" s="5795"/>
      <c r="S142" s="5822"/>
      <c r="T142" s="5795"/>
      <c r="U142" s="5822"/>
      <c r="V142" s="5791"/>
      <c r="W142" s="5793"/>
      <c r="X142" s="5795"/>
      <c r="Y142" s="5793"/>
      <c r="Z142" s="5795"/>
      <c r="AA142" s="5822"/>
      <c r="AB142" s="5795"/>
      <c r="AC142" s="5822"/>
      <c r="AD142" s="5795"/>
      <c r="AE142" s="5822"/>
      <c r="AF142" s="5795"/>
      <c r="AG142" s="5822"/>
      <c r="AH142" s="5795"/>
      <c r="AI142" s="5822"/>
      <c r="AJ142" s="5795"/>
      <c r="AK142" s="5822"/>
      <c r="AL142" s="5795"/>
      <c r="AM142" s="5822"/>
      <c r="AN142" s="5822"/>
      <c r="AO142" s="5822"/>
      <c r="AP142" s="5822"/>
      <c r="AQ142" s="5822"/>
      <c r="AR142" s="5817"/>
      <c r="AS142" s="639" t="str">
        <f t="shared" si="29"/>
        <v/>
      </c>
      <c r="CA142" s="639" t="str">
        <f t="shared" si="33"/>
        <v/>
      </c>
      <c r="CB142" s="639" t="str">
        <f t="shared" si="30"/>
        <v/>
      </c>
      <c r="CC142" s="639" t="str">
        <f t="shared" si="31"/>
        <v/>
      </c>
      <c r="CD142" s="639" t="str">
        <f t="shared" si="32"/>
        <v/>
      </c>
      <c r="CG142" s="639" t="str">
        <f t="shared" si="34"/>
        <v/>
      </c>
      <c r="CK142" s="639">
        <f t="shared" si="35"/>
        <v>0</v>
      </c>
      <c r="CL142" s="639">
        <f t="shared" si="36"/>
        <v>0</v>
      </c>
      <c r="CM142" s="639">
        <f t="shared" si="36"/>
        <v>0</v>
      </c>
      <c r="CN142" s="639">
        <f t="shared" si="36"/>
        <v>0</v>
      </c>
    </row>
    <row r="143" spans="1:94" s="639" customFormat="1" ht="21.95" customHeight="1" x14ac:dyDescent="0.2">
      <c r="A143" s="7067"/>
      <c r="B143" s="5818" t="s">
        <v>3758</v>
      </c>
      <c r="C143" s="5819"/>
      <c r="D143" s="5820"/>
      <c r="E143" s="5821"/>
      <c r="F143" s="5791"/>
      <c r="G143" s="5793"/>
      <c r="H143" s="5791"/>
      <c r="I143" s="5793"/>
      <c r="J143" s="5791"/>
      <c r="K143" s="5793"/>
      <c r="L143" s="5795"/>
      <c r="M143" s="5792"/>
      <c r="N143" s="5792"/>
      <c r="O143" s="5822"/>
      <c r="P143" s="5791"/>
      <c r="Q143" s="5822"/>
      <c r="R143" s="5795"/>
      <c r="S143" s="5822"/>
      <c r="T143" s="5795"/>
      <c r="U143" s="5822"/>
      <c r="V143" s="5791"/>
      <c r="W143" s="5793"/>
      <c r="X143" s="5795"/>
      <c r="Y143" s="5793"/>
      <c r="Z143" s="5795"/>
      <c r="AA143" s="5822"/>
      <c r="AB143" s="5795"/>
      <c r="AC143" s="5822"/>
      <c r="AD143" s="5795"/>
      <c r="AE143" s="5822"/>
      <c r="AF143" s="5795"/>
      <c r="AG143" s="5822"/>
      <c r="AH143" s="5795"/>
      <c r="AI143" s="5822"/>
      <c r="AJ143" s="5795"/>
      <c r="AK143" s="5822"/>
      <c r="AL143" s="5795"/>
      <c r="AM143" s="5822"/>
      <c r="AN143" s="5822"/>
      <c r="AO143" s="5822"/>
      <c r="AP143" s="5822"/>
      <c r="AQ143" s="5822"/>
      <c r="AR143" s="5817"/>
      <c r="AS143" s="639" t="str">
        <f t="shared" si="29"/>
        <v/>
      </c>
      <c r="CA143" s="639" t="str">
        <f t="shared" si="33"/>
        <v/>
      </c>
      <c r="CB143" s="639" t="str">
        <f t="shared" si="30"/>
        <v/>
      </c>
      <c r="CC143" s="639" t="str">
        <f t="shared" si="31"/>
        <v/>
      </c>
      <c r="CD143" s="639" t="str">
        <f t="shared" si="32"/>
        <v/>
      </c>
      <c r="CG143" s="639" t="str">
        <f t="shared" si="34"/>
        <v/>
      </c>
      <c r="CK143" s="639">
        <f t="shared" si="35"/>
        <v>0</v>
      </c>
      <c r="CL143" s="639">
        <f t="shared" si="36"/>
        <v>0</v>
      </c>
      <c r="CM143" s="639">
        <f t="shared" si="36"/>
        <v>0</v>
      </c>
      <c r="CN143" s="639">
        <f t="shared" si="36"/>
        <v>0</v>
      </c>
    </row>
    <row r="144" spans="1:94" s="639" customFormat="1" ht="26.25" customHeight="1" x14ac:dyDescent="0.2">
      <c r="A144" s="7067"/>
      <c r="B144" s="5818" t="s">
        <v>3887</v>
      </c>
      <c r="C144" s="5819"/>
      <c r="D144" s="5820"/>
      <c r="E144" s="5821"/>
      <c r="F144" s="5791"/>
      <c r="G144" s="5793"/>
      <c r="H144" s="5791"/>
      <c r="I144" s="5793"/>
      <c r="J144" s="5791"/>
      <c r="K144" s="5793"/>
      <c r="L144" s="5795"/>
      <c r="M144" s="5792"/>
      <c r="N144" s="5792"/>
      <c r="O144" s="5822"/>
      <c r="P144" s="5791"/>
      <c r="Q144" s="5822"/>
      <c r="R144" s="5795"/>
      <c r="S144" s="5822"/>
      <c r="T144" s="5795"/>
      <c r="U144" s="5822"/>
      <c r="V144" s="5791"/>
      <c r="W144" s="5793"/>
      <c r="X144" s="5795"/>
      <c r="Y144" s="5793"/>
      <c r="Z144" s="5795"/>
      <c r="AA144" s="5822"/>
      <c r="AB144" s="5795"/>
      <c r="AC144" s="5822"/>
      <c r="AD144" s="5795"/>
      <c r="AE144" s="5822"/>
      <c r="AF144" s="5795"/>
      <c r="AG144" s="5822"/>
      <c r="AH144" s="5795"/>
      <c r="AI144" s="5822"/>
      <c r="AJ144" s="5795"/>
      <c r="AK144" s="5822"/>
      <c r="AL144" s="5795"/>
      <c r="AM144" s="5822"/>
      <c r="AN144" s="5822"/>
      <c r="AO144" s="5822"/>
      <c r="AP144" s="5822"/>
      <c r="AQ144" s="5822"/>
      <c r="AR144" s="5817"/>
      <c r="AS144" s="639" t="str">
        <f t="shared" si="29"/>
        <v/>
      </c>
      <c r="CA144" s="639" t="str">
        <f t="shared" si="33"/>
        <v/>
      </c>
      <c r="CB144" s="639" t="str">
        <f t="shared" si="30"/>
        <v/>
      </c>
      <c r="CC144" s="639" t="str">
        <f t="shared" si="31"/>
        <v/>
      </c>
      <c r="CD144" s="639" t="str">
        <f t="shared" si="32"/>
        <v/>
      </c>
      <c r="CG144" s="639" t="str">
        <f t="shared" si="34"/>
        <v/>
      </c>
      <c r="CK144" s="639">
        <f t="shared" si="35"/>
        <v>0</v>
      </c>
      <c r="CL144" s="639">
        <f t="shared" si="36"/>
        <v>0</v>
      </c>
      <c r="CM144" s="639">
        <f t="shared" si="36"/>
        <v>0</v>
      </c>
      <c r="CN144" s="639">
        <f t="shared" si="36"/>
        <v>0</v>
      </c>
    </row>
    <row r="145" spans="1:92" s="639" customFormat="1" ht="26.25" customHeight="1" x14ac:dyDescent="0.2">
      <c r="A145" s="7067"/>
      <c r="B145" s="5818" t="s">
        <v>3888</v>
      </c>
      <c r="C145" s="5819"/>
      <c r="D145" s="5820"/>
      <c r="E145" s="5821"/>
      <c r="F145" s="5791"/>
      <c r="G145" s="5793"/>
      <c r="H145" s="5791"/>
      <c r="I145" s="5793"/>
      <c r="J145" s="5791"/>
      <c r="K145" s="5793"/>
      <c r="L145" s="5795"/>
      <c r="M145" s="5792"/>
      <c r="N145" s="5792"/>
      <c r="O145" s="5822"/>
      <c r="P145" s="5791"/>
      <c r="Q145" s="5822"/>
      <c r="R145" s="5795"/>
      <c r="S145" s="5822"/>
      <c r="T145" s="5795"/>
      <c r="U145" s="5822"/>
      <c r="V145" s="5791"/>
      <c r="W145" s="5793"/>
      <c r="X145" s="5795"/>
      <c r="Y145" s="5793"/>
      <c r="Z145" s="5795"/>
      <c r="AA145" s="5822"/>
      <c r="AB145" s="5795"/>
      <c r="AC145" s="5822"/>
      <c r="AD145" s="5795"/>
      <c r="AE145" s="5822"/>
      <c r="AF145" s="5795"/>
      <c r="AG145" s="5822"/>
      <c r="AH145" s="5795"/>
      <c r="AI145" s="5822"/>
      <c r="AJ145" s="5795"/>
      <c r="AK145" s="5822"/>
      <c r="AL145" s="5795"/>
      <c r="AM145" s="5822"/>
      <c r="AN145" s="5822"/>
      <c r="AO145" s="5822"/>
      <c r="AP145" s="5822"/>
      <c r="AQ145" s="5822"/>
      <c r="AR145" s="5817"/>
      <c r="AS145" s="639" t="str">
        <f t="shared" si="29"/>
        <v/>
      </c>
      <c r="CA145" s="639" t="str">
        <f t="shared" si="33"/>
        <v/>
      </c>
      <c r="CB145" s="639" t="str">
        <f t="shared" si="30"/>
        <v/>
      </c>
      <c r="CC145" s="639" t="str">
        <f t="shared" si="31"/>
        <v/>
      </c>
      <c r="CD145" s="639" t="str">
        <f t="shared" si="32"/>
        <v/>
      </c>
      <c r="CG145" s="639" t="str">
        <f t="shared" si="34"/>
        <v/>
      </c>
      <c r="CK145" s="639">
        <f t="shared" si="35"/>
        <v>0</v>
      </c>
      <c r="CL145" s="639">
        <f t="shared" si="36"/>
        <v>0</v>
      </c>
      <c r="CM145" s="639">
        <f t="shared" si="36"/>
        <v>0</v>
      </c>
      <c r="CN145" s="639">
        <f t="shared" si="36"/>
        <v>0</v>
      </c>
    </row>
    <row r="146" spans="1:92" s="639" customFormat="1" ht="26.25" customHeight="1" x14ac:dyDescent="0.2">
      <c r="A146" s="7067"/>
      <c r="B146" s="5823" t="s">
        <v>3889</v>
      </c>
      <c r="C146" s="5824"/>
      <c r="D146" s="5825"/>
      <c r="E146" s="5826"/>
      <c r="F146" s="5827"/>
      <c r="G146" s="5569"/>
      <c r="H146" s="5827"/>
      <c r="I146" s="5569"/>
      <c r="J146" s="5827"/>
      <c r="K146" s="5569"/>
      <c r="L146" s="2025"/>
      <c r="M146" s="5828"/>
      <c r="N146" s="5828"/>
      <c r="O146" s="5829"/>
      <c r="P146" s="5827"/>
      <c r="Q146" s="5829"/>
      <c r="R146" s="2025"/>
      <c r="S146" s="5829"/>
      <c r="T146" s="2025"/>
      <c r="U146" s="5829"/>
      <c r="V146" s="5827"/>
      <c r="W146" s="5569"/>
      <c r="X146" s="2025"/>
      <c r="Y146" s="5569"/>
      <c r="Z146" s="2025"/>
      <c r="AA146" s="5829"/>
      <c r="AB146" s="2025"/>
      <c r="AC146" s="5829"/>
      <c r="AD146" s="2025"/>
      <c r="AE146" s="5829"/>
      <c r="AF146" s="2025"/>
      <c r="AG146" s="5829"/>
      <c r="AH146" s="2025"/>
      <c r="AI146" s="5829"/>
      <c r="AJ146" s="2025"/>
      <c r="AK146" s="5829"/>
      <c r="AL146" s="2025"/>
      <c r="AM146" s="5829"/>
      <c r="AN146" s="5829"/>
      <c r="AO146" s="5829"/>
      <c r="AP146" s="5829"/>
      <c r="AQ146" s="5829"/>
      <c r="AR146" s="5817"/>
      <c r="AS146" s="639" t="str">
        <f t="shared" si="29"/>
        <v/>
      </c>
      <c r="CA146" s="639" t="str">
        <f t="shared" si="33"/>
        <v/>
      </c>
      <c r="CB146" s="639" t="str">
        <f t="shared" si="30"/>
        <v/>
      </c>
      <c r="CC146" s="639" t="str">
        <f t="shared" si="31"/>
        <v/>
      </c>
      <c r="CD146" s="639" t="str">
        <f t="shared" si="32"/>
        <v/>
      </c>
      <c r="CG146" s="639" t="str">
        <f t="shared" si="34"/>
        <v/>
      </c>
      <c r="CK146" s="639">
        <f t="shared" si="35"/>
        <v>0</v>
      </c>
      <c r="CL146" s="639">
        <f t="shared" si="36"/>
        <v>0</v>
      </c>
      <c r="CM146" s="639">
        <f t="shared" si="36"/>
        <v>0</v>
      </c>
      <c r="CN146" s="639">
        <f t="shared" si="36"/>
        <v>0</v>
      </c>
    </row>
    <row r="147" spans="1:92" s="639" customFormat="1" ht="21" customHeight="1" thickBot="1" x14ac:dyDescent="0.25">
      <c r="A147" s="8299"/>
      <c r="B147" s="671" t="s">
        <v>49</v>
      </c>
      <c r="C147" s="1196"/>
      <c r="D147" s="1197"/>
      <c r="E147" s="1198"/>
      <c r="F147" s="672"/>
      <c r="G147" s="673"/>
      <c r="H147" s="672"/>
      <c r="I147" s="673"/>
      <c r="J147" s="672"/>
      <c r="K147" s="673"/>
      <c r="L147" s="674"/>
      <c r="M147" s="675"/>
      <c r="N147" s="675"/>
      <c r="O147" s="676"/>
      <c r="P147" s="672"/>
      <c r="Q147" s="676"/>
      <c r="R147" s="677"/>
      <c r="S147" s="676"/>
      <c r="T147" s="672"/>
      <c r="U147" s="673"/>
      <c r="V147" s="675"/>
      <c r="W147" s="676"/>
      <c r="X147" s="674"/>
      <c r="Y147" s="673"/>
      <c r="Z147" s="675"/>
      <c r="AA147" s="673"/>
      <c r="AB147" s="675"/>
      <c r="AC147" s="673"/>
      <c r="AD147" s="675"/>
      <c r="AE147" s="673"/>
      <c r="AF147" s="675"/>
      <c r="AG147" s="673"/>
      <c r="AH147" s="675"/>
      <c r="AI147" s="673"/>
      <c r="AJ147" s="675"/>
      <c r="AK147" s="673"/>
      <c r="AL147" s="675"/>
      <c r="AM147" s="673"/>
      <c r="AN147" s="673"/>
      <c r="AO147" s="673"/>
      <c r="AP147" s="673"/>
      <c r="AQ147" s="673"/>
      <c r="AR147" s="673"/>
    </row>
    <row r="148" spans="1:92" s="639" customFormat="1" ht="30" customHeight="1" thickTop="1" x14ac:dyDescent="0.2">
      <c r="A148" s="7067" t="s">
        <v>3890</v>
      </c>
      <c r="B148" s="5810" t="s">
        <v>3799</v>
      </c>
      <c r="C148" s="1199"/>
      <c r="D148" s="1200"/>
      <c r="E148" s="5830"/>
      <c r="F148" s="113"/>
      <c r="G148" s="5574"/>
      <c r="H148" s="113"/>
      <c r="I148" s="5574"/>
      <c r="J148" s="113"/>
      <c r="K148" s="5574"/>
      <c r="L148" s="116"/>
      <c r="M148" s="114"/>
      <c r="N148" s="114"/>
      <c r="O148" s="678"/>
      <c r="P148" s="113"/>
      <c r="Q148" s="678"/>
      <c r="R148" s="116"/>
      <c r="S148" s="678"/>
      <c r="T148" s="116"/>
      <c r="U148" s="678"/>
      <c r="V148" s="113"/>
      <c r="W148" s="5574"/>
      <c r="X148" s="116"/>
      <c r="Y148" s="5574"/>
      <c r="Z148" s="116"/>
      <c r="AA148" s="678"/>
      <c r="AB148" s="116"/>
      <c r="AC148" s="678"/>
      <c r="AD148" s="116"/>
      <c r="AE148" s="678"/>
      <c r="AF148" s="116"/>
      <c r="AG148" s="678"/>
      <c r="AH148" s="116"/>
      <c r="AI148" s="678"/>
      <c r="AJ148" s="116"/>
      <c r="AK148" s="678"/>
      <c r="AL148" s="116"/>
      <c r="AM148" s="678"/>
      <c r="AN148" s="678"/>
      <c r="AO148" s="678"/>
      <c r="AP148" s="678"/>
      <c r="AQ148" s="678"/>
      <c r="AR148" s="679"/>
      <c r="AS148" s="639" t="str">
        <f t="shared" si="29"/>
        <v/>
      </c>
      <c r="CA148" s="639" t="str">
        <f t="shared" si="33"/>
        <v/>
      </c>
      <c r="CB148" s="639" t="str">
        <f t="shared" si="30"/>
        <v/>
      </c>
      <c r="CC148" s="639" t="str">
        <f t="shared" si="31"/>
        <v/>
      </c>
      <c r="CD148" s="639" t="str">
        <f t="shared" si="32"/>
        <v/>
      </c>
      <c r="CG148" s="639" t="str">
        <f t="shared" si="34"/>
        <v/>
      </c>
      <c r="CK148" s="639">
        <f t="shared" si="35"/>
        <v>0</v>
      </c>
      <c r="CL148" s="639">
        <f t="shared" si="36"/>
        <v>0</v>
      </c>
      <c r="CM148" s="639">
        <f t="shared" si="36"/>
        <v>0</v>
      </c>
      <c r="CN148" s="639">
        <f t="shared" si="36"/>
        <v>0</v>
      </c>
    </row>
    <row r="149" spans="1:92" s="639" customFormat="1" ht="20.100000000000001" customHeight="1" x14ac:dyDescent="0.2">
      <c r="A149" s="7067"/>
      <c r="B149" s="5818" t="s">
        <v>3885</v>
      </c>
      <c r="C149" s="5819"/>
      <c r="D149" s="5820"/>
      <c r="E149" s="5821"/>
      <c r="F149" s="5791"/>
      <c r="G149" s="5793"/>
      <c r="H149" s="5791"/>
      <c r="I149" s="5793"/>
      <c r="J149" s="5791"/>
      <c r="K149" s="5793"/>
      <c r="L149" s="5795"/>
      <c r="M149" s="5792"/>
      <c r="N149" s="5792"/>
      <c r="O149" s="5822"/>
      <c r="P149" s="5791"/>
      <c r="Q149" s="5822"/>
      <c r="R149" s="5795"/>
      <c r="S149" s="5822"/>
      <c r="T149" s="5795"/>
      <c r="U149" s="5822"/>
      <c r="V149" s="5791"/>
      <c r="W149" s="5793"/>
      <c r="X149" s="5795"/>
      <c r="Y149" s="5793"/>
      <c r="Z149" s="5795"/>
      <c r="AA149" s="5822"/>
      <c r="AB149" s="5795"/>
      <c r="AC149" s="5822"/>
      <c r="AD149" s="5795"/>
      <c r="AE149" s="5822"/>
      <c r="AF149" s="5795"/>
      <c r="AG149" s="5822"/>
      <c r="AH149" s="5795"/>
      <c r="AI149" s="5822"/>
      <c r="AJ149" s="5795"/>
      <c r="AK149" s="5822"/>
      <c r="AL149" s="5795"/>
      <c r="AM149" s="5822"/>
      <c r="AN149" s="5822"/>
      <c r="AO149" s="5822"/>
      <c r="AP149" s="5822"/>
      <c r="AQ149" s="5822"/>
      <c r="AR149" s="679"/>
      <c r="AS149" s="639" t="str">
        <f t="shared" si="29"/>
        <v/>
      </c>
      <c r="CA149" s="639" t="str">
        <f t="shared" si="33"/>
        <v/>
      </c>
      <c r="CB149" s="639" t="str">
        <f t="shared" si="30"/>
        <v/>
      </c>
      <c r="CC149" s="639" t="str">
        <f t="shared" si="31"/>
        <v/>
      </c>
      <c r="CD149" s="639" t="str">
        <f t="shared" si="32"/>
        <v/>
      </c>
      <c r="CG149" s="639" t="str">
        <f t="shared" si="34"/>
        <v/>
      </c>
      <c r="CK149" s="639">
        <f t="shared" si="35"/>
        <v>0</v>
      </c>
      <c r="CL149" s="639">
        <f t="shared" si="36"/>
        <v>0</v>
      </c>
      <c r="CM149" s="639">
        <f t="shared" si="36"/>
        <v>0</v>
      </c>
      <c r="CN149" s="639">
        <f t="shared" si="36"/>
        <v>0</v>
      </c>
    </row>
    <row r="150" spans="1:92" s="639" customFormat="1" ht="20.25" customHeight="1" x14ac:dyDescent="0.2">
      <c r="A150" s="7067"/>
      <c r="B150" s="5818" t="s">
        <v>3800</v>
      </c>
      <c r="C150" s="5819"/>
      <c r="D150" s="5820"/>
      <c r="E150" s="5821"/>
      <c r="F150" s="5791"/>
      <c r="G150" s="5793"/>
      <c r="H150" s="5791"/>
      <c r="I150" s="5793"/>
      <c r="J150" s="5791"/>
      <c r="K150" s="5793"/>
      <c r="L150" s="5795"/>
      <c r="M150" s="5792"/>
      <c r="N150" s="5792"/>
      <c r="O150" s="5822"/>
      <c r="P150" s="5791"/>
      <c r="Q150" s="5822"/>
      <c r="R150" s="5795"/>
      <c r="S150" s="5822"/>
      <c r="T150" s="5795"/>
      <c r="U150" s="5822"/>
      <c r="V150" s="5791"/>
      <c r="W150" s="5793"/>
      <c r="X150" s="5795"/>
      <c r="Y150" s="5793"/>
      <c r="Z150" s="5795"/>
      <c r="AA150" s="5822"/>
      <c r="AB150" s="5795"/>
      <c r="AC150" s="5822"/>
      <c r="AD150" s="5795"/>
      <c r="AE150" s="5822"/>
      <c r="AF150" s="5795"/>
      <c r="AG150" s="5822"/>
      <c r="AH150" s="5795"/>
      <c r="AI150" s="5822"/>
      <c r="AJ150" s="5795"/>
      <c r="AK150" s="5822"/>
      <c r="AL150" s="5795"/>
      <c r="AM150" s="5822"/>
      <c r="AN150" s="5822"/>
      <c r="AO150" s="5822"/>
      <c r="AP150" s="5822"/>
      <c r="AQ150" s="5822"/>
      <c r="AR150" s="679"/>
      <c r="AS150" s="639" t="str">
        <f t="shared" si="29"/>
        <v/>
      </c>
      <c r="CA150" s="639" t="str">
        <f t="shared" si="33"/>
        <v/>
      </c>
      <c r="CB150" s="639" t="str">
        <f t="shared" si="30"/>
        <v/>
      </c>
      <c r="CC150" s="639" t="str">
        <f t="shared" si="31"/>
        <v/>
      </c>
      <c r="CD150" s="639" t="str">
        <f t="shared" si="32"/>
        <v/>
      </c>
      <c r="CG150" s="639" t="str">
        <f t="shared" si="34"/>
        <v/>
      </c>
      <c r="CK150" s="639">
        <f t="shared" si="35"/>
        <v>0</v>
      </c>
      <c r="CL150" s="639">
        <f t="shared" si="36"/>
        <v>0</v>
      </c>
      <c r="CM150" s="639">
        <f t="shared" si="36"/>
        <v>0</v>
      </c>
      <c r="CN150" s="639">
        <f t="shared" si="36"/>
        <v>0</v>
      </c>
    </row>
    <row r="151" spans="1:92" s="639" customFormat="1" ht="20.25" customHeight="1" x14ac:dyDescent="0.2">
      <c r="A151" s="7067"/>
      <c r="B151" s="5818" t="s">
        <v>3801</v>
      </c>
      <c r="C151" s="5819"/>
      <c r="D151" s="5820"/>
      <c r="E151" s="5821"/>
      <c r="F151" s="5791"/>
      <c r="G151" s="5793"/>
      <c r="H151" s="5791"/>
      <c r="I151" s="5793"/>
      <c r="J151" s="5791"/>
      <c r="K151" s="5793"/>
      <c r="L151" s="5795"/>
      <c r="M151" s="5792"/>
      <c r="N151" s="5792"/>
      <c r="O151" s="5822"/>
      <c r="P151" s="5791"/>
      <c r="Q151" s="5822"/>
      <c r="R151" s="5795"/>
      <c r="S151" s="5822"/>
      <c r="T151" s="5795"/>
      <c r="U151" s="5822"/>
      <c r="V151" s="5791"/>
      <c r="W151" s="5793"/>
      <c r="X151" s="5795"/>
      <c r="Y151" s="5793"/>
      <c r="Z151" s="5795"/>
      <c r="AA151" s="5822"/>
      <c r="AB151" s="5795"/>
      <c r="AC151" s="5822"/>
      <c r="AD151" s="5795"/>
      <c r="AE151" s="5822"/>
      <c r="AF151" s="5795"/>
      <c r="AG151" s="5822"/>
      <c r="AH151" s="5795"/>
      <c r="AI151" s="5822"/>
      <c r="AJ151" s="5795"/>
      <c r="AK151" s="5822"/>
      <c r="AL151" s="5795"/>
      <c r="AM151" s="5822"/>
      <c r="AN151" s="5822"/>
      <c r="AO151" s="5822"/>
      <c r="AP151" s="5822"/>
      <c r="AQ151" s="5822"/>
      <c r="AR151" s="679"/>
      <c r="AS151" s="639" t="str">
        <f>$CA151&amp;$CB151&amp;$CC151&amp;$CD151&amp;CE151&amp;CF151&amp;CG151&amp;CH151</f>
        <v/>
      </c>
      <c r="CA151" s="639" t="str">
        <f t="shared" si="33"/>
        <v/>
      </c>
      <c r="CB151" s="639" t="str">
        <f t="shared" si="30"/>
        <v/>
      </c>
      <c r="CC151" s="639" t="str">
        <f t="shared" si="31"/>
        <v/>
      </c>
      <c r="CD151" s="639" t="str">
        <f t="shared" si="32"/>
        <v/>
      </c>
      <c r="CG151" s="639" t="str">
        <f t="shared" si="34"/>
        <v/>
      </c>
      <c r="CK151" s="639">
        <f t="shared" si="35"/>
        <v>0</v>
      </c>
      <c r="CL151" s="639">
        <f t="shared" si="36"/>
        <v>0</v>
      </c>
      <c r="CM151" s="639">
        <f t="shared" si="36"/>
        <v>0</v>
      </c>
      <c r="CN151" s="639">
        <f t="shared" si="36"/>
        <v>0</v>
      </c>
    </row>
    <row r="152" spans="1:92" s="639" customFormat="1" ht="20.25" customHeight="1" x14ac:dyDescent="0.2">
      <c r="A152" s="7067"/>
      <c r="B152" s="5818" t="s">
        <v>3886</v>
      </c>
      <c r="C152" s="5819"/>
      <c r="D152" s="5820"/>
      <c r="E152" s="5821"/>
      <c r="F152" s="5791"/>
      <c r="G152" s="5793"/>
      <c r="H152" s="5791"/>
      <c r="I152" s="5793"/>
      <c r="J152" s="5791"/>
      <c r="K152" s="5793"/>
      <c r="L152" s="5795"/>
      <c r="M152" s="5792"/>
      <c r="N152" s="5792"/>
      <c r="O152" s="5822"/>
      <c r="P152" s="5791"/>
      <c r="Q152" s="5822"/>
      <c r="R152" s="5795"/>
      <c r="S152" s="5822"/>
      <c r="T152" s="5795"/>
      <c r="U152" s="5822"/>
      <c r="V152" s="5791"/>
      <c r="W152" s="5793"/>
      <c r="X152" s="5795"/>
      <c r="Y152" s="5793"/>
      <c r="Z152" s="5795"/>
      <c r="AA152" s="5822"/>
      <c r="AB152" s="5795"/>
      <c r="AC152" s="5822"/>
      <c r="AD152" s="5795"/>
      <c r="AE152" s="5822"/>
      <c r="AF152" s="5795"/>
      <c r="AG152" s="5822"/>
      <c r="AH152" s="5795"/>
      <c r="AI152" s="5822"/>
      <c r="AJ152" s="5795"/>
      <c r="AK152" s="5822"/>
      <c r="AL152" s="5795"/>
      <c r="AM152" s="5822"/>
      <c r="AN152" s="5822"/>
      <c r="AO152" s="5822"/>
      <c r="AP152" s="5822"/>
      <c r="AQ152" s="5822"/>
      <c r="AR152" s="679"/>
      <c r="AS152" s="639" t="str">
        <f t="shared" si="29"/>
        <v/>
      </c>
      <c r="CA152" s="639" t="str">
        <f t="shared" si="33"/>
        <v/>
      </c>
      <c r="CB152" s="639" t="str">
        <f t="shared" si="30"/>
        <v/>
      </c>
      <c r="CC152" s="639" t="str">
        <f t="shared" si="31"/>
        <v/>
      </c>
      <c r="CD152" s="639" t="str">
        <f t="shared" si="32"/>
        <v/>
      </c>
      <c r="CG152" s="639" t="str">
        <f t="shared" si="34"/>
        <v/>
      </c>
      <c r="CK152" s="639">
        <f t="shared" si="35"/>
        <v>0</v>
      </c>
      <c r="CL152" s="639">
        <f t="shared" si="36"/>
        <v>0</v>
      </c>
      <c r="CM152" s="639">
        <f t="shared" si="36"/>
        <v>0</v>
      </c>
      <c r="CN152" s="639">
        <f t="shared" si="36"/>
        <v>0</v>
      </c>
    </row>
    <row r="153" spans="1:92" s="639" customFormat="1" ht="20.25" customHeight="1" x14ac:dyDescent="0.2">
      <c r="A153" s="7067"/>
      <c r="B153" s="5818" t="s">
        <v>3802</v>
      </c>
      <c r="C153" s="5819"/>
      <c r="D153" s="5820"/>
      <c r="E153" s="5821"/>
      <c r="F153" s="5791"/>
      <c r="G153" s="5793"/>
      <c r="H153" s="5791"/>
      <c r="I153" s="5793"/>
      <c r="J153" s="5791"/>
      <c r="K153" s="5793"/>
      <c r="L153" s="5795"/>
      <c r="M153" s="5792"/>
      <c r="N153" s="5792"/>
      <c r="O153" s="5822"/>
      <c r="P153" s="5791"/>
      <c r="Q153" s="5822"/>
      <c r="R153" s="5795"/>
      <c r="S153" s="5822"/>
      <c r="T153" s="5795"/>
      <c r="U153" s="5822"/>
      <c r="V153" s="5791"/>
      <c r="W153" s="5793"/>
      <c r="X153" s="5795"/>
      <c r="Y153" s="5793"/>
      <c r="Z153" s="5795"/>
      <c r="AA153" s="5822"/>
      <c r="AB153" s="5795"/>
      <c r="AC153" s="5822"/>
      <c r="AD153" s="5795"/>
      <c r="AE153" s="5822"/>
      <c r="AF153" s="5795"/>
      <c r="AG153" s="5822"/>
      <c r="AH153" s="5795"/>
      <c r="AI153" s="5822"/>
      <c r="AJ153" s="5795"/>
      <c r="AK153" s="5822"/>
      <c r="AL153" s="5795"/>
      <c r="AM153" s="5822"/>
      <c r="AN153" s="5822"/>
      <c r="AO153" s="5822"/>
      <c r="AP153" s="5822"/>
      <c r="AQ153" s="5822"/>
      <c r="AR153" s="679"/>
      <c r="AS153" s="639" t="str">
        <f t="shared" si="29"/>
        <v/>
      </c>
      <c r="CA153" s="639" t="str">
        <f t="shared" si="33"/>
        <v/>
      </c>
      <c r="CB153" s="639" t="str">
        <f t="shared" si="30"/>
        <v/>
      </c>
      <c r="CC153" s="639" t="str">
        <f t="shared" si="31"/>
        <v/>
      </c>
      <c r="CD153" s="639" t="str">
        <f t="shared" si="32"/>
        <v/>
      </c>
      <c r="CG153" s="639" t="str">
        <f t="shared" si="34"/>
        <v/>
      </c>
      <c r="CK153" s="639">
        <f t="shared" si="35"/>
        <v>0</v>
      </c>
      <c r="CL153" s="639">
        <f t="shared" si="36"/>
        <v>0</v>
      </c>
      <c r="CM153" s="639">
        <f t="shared" si="36"/>
        <v>0</v>
      </c>
      <c r="CN153" s="639">
        <f t="shared" si="36"/>
        <v>0</v>
      </c>
    </row>
    <row r="154" spans="1:92" s="639" customFormat="1" ht="20.25" customHeight="1" x14ac:dyDescent="0.2">
      <c r="A154" s="7067"/>
      <c r="B154" s="5818" t="s">
        <v>3758</v>
      </c>
      <c r="C154" s="5819"/>
      <c r="D154" s="5820"/>
      <c r="E154" s="5821"/>
      <c r="F154" s="5791"/>
      <c r="G154" s="5793"/>
      <c r="H154" s="5791"/>
      <c r="I154" s="5793"/>
      <c r="J154" s="5791"/>
      <c r="K154" s="5793"/>
      <c r="L154" s="5795"/>
      <c r="M154" s="5792"/>
      <c r="N154" s="5792"/>
      <c r="O154" s="5822"/>
      <c r="P154" s="5791"/>
      <c r="Q154" s="5822"/>
      <c r="R154" s="5795"/>
      <c r="S154" s="5822"/>
      <c r="T154" s="5795"/>
      <c r="U154" s="5822"/>
      <c r="V154" s="5791"/>
      <c r="W154" s="5793"/>
      <c r="X154" s="5795"/>
      <c r="Y154" s="5793"/>
      <c r="Z154" s="5795"/>
      <c r="AA154" s="5822"/>
      <c r="AB154" s="5795"/>
      <c r="AC154" s="5822"/>
      <c r="AD154" s="5795"/>
      <c r="AE154" s="5822"/>
      <c r="AF154" s="5795"/>
      <c r="AG154" s="5822"/>
      <c r="AH154" s="5795"/>
      <c r="AI154" s="5822"/>
      <c r="AJ154" s="5795"/>
      <c r="AK154" s="5822"/>
      <c r="AL154" s="5795"/>
      <c r="AM154" s="5822"/>
      <c r="AN154" s="5822"/>
      <c r="AO154" s="5822"/>
      <c r="AP154" s="5822"/>
      <c r="AQ154" s="5822"/>
      <c r="AR154" s="679"/>
      <c r="AS154" s="639" t="str">
        <f t="shared" si="29"/>
        <v/>
      </c>
      <c r="CA154" s="639" t="str">
        <f t="shared" si="33"/>
        <v/>
      </c>
      <c r="CB154" s="639" t="str">
        <f t="shared" si="30"/>
        <v/>
      </c>
      <c r="CC154" s="639" t="str">
        <f t="shared" si="31"/>
        <v/>
      </c>
      <c r="CD154" s="639" t="str">
        <f t="shared" si="32"/>
        <v/>
      </c>
      <c r="CG154" s="639" t="str">
        <f t="shared" si="34"/>
        <v/>
      </c>
      <c r="CK154" s="639">
        <f t="shared" si="35"/>
        <v>0</v>
      </c>
      <c r="CL154" s="639">
        <f t="shared" si="36"/>
        <v>0</v>
      </c>
      <c r="CM154" s="639">
        <f t="shared" si="36"/>
        <v>0</v>
      </c>
      <c r="CN154" s="639">
        <f t="shared" si="36"/>
        <v>0</v>
      </c>
    </row>
    <row r="155" spans="1:92" s="639" customFormat="1" ht="27.75" customHeight="1" x14ac:dyDescent="0.2">
      <c r="A155" s="7067"/>
      <c r="B155" s="5818" t="s">
        <v>3887</v>
      </c>
      <c r="C155" s="5819"/>
      <c r="D155" s="5820"/>
      <c r="E155" s="5821"/>
      <c r="F155" s="5791"/>
      <c r="G155" s="5793"/>
      <c r="H155" s="5791"/>
      <c r="I155" s="5793"/>
      <c r="J155" s="5791"/>
      <c r="K155" s="5793"/>
      <c r="L155" s="5795"/>
      <c r="M155" s="5792"/>
      <c r="N155" s="5792"/>
      <c r="O155" s="5822"/>
      <c r="P155" s="5791"/>
      <c r="Q155" s="5822"/>
      <c r="R155" s="5795"/>
      <c r="S155" s="5822"/>
      <c r="T155" s="5795"/>
      <c r="U155" s="5822"/>
      <c r="V155" s="5791"/>
      <c r="W155" s="5793"/>
      <c r="X155" s="5795"/>
      <c r="Y155" s="5793"/>
      <c r="Z155" s="5795"/>
      <c r="AA155" s="5822"/>
      <c r="AB155" s="5795"/>
      <c r="AC155" s="5822"/>
      <c r="AD155" s="5795"/>
      <c r="AE155" s="5822"/>
      <c r="AF155" s="5795"/>
      <c r="AG155" s="5822"/>
      <c r="AH155" s="5795"/>
      <c r="AI155" s="5822"/>
      <c r="AJ155" s="5795"/>
      <c r="AK155" s="5822"/>
      <c r="AL155" s="5795"/>
      <c r="AM155" s="5822"/>
      <c r="AN155" s="5822"/>
      <c r="AO155" s="5822"/>
      <c r="AP155" s="5822"/>
      <c r="AQ155" s="5822"/>
      <c r="AR155" s="679"/>
      <c r="AS155" s="639" t="str">
        <f t="shared" si="29"/>
        <v/>
      </c>
      <c r="CA155" s="639" t="str">
        <f t="shared" si="33"/>
        <v/>
      </c>
      <c r="CB155" s="639" t="str">
        <f t="shared" si="30"/>
        <v/>
      </c>
      <c r="CC155" s="639" t="str">
        <f t="shared" si="31"/>
        <v/>
      </c>
      <c r="CD155" s="639" t="str">
        <f t="shared" si="32"/>
        <v/>
      </c>
      <c r="CG155" s="639" t="str">
        <f t="shared" si="34"/>
        <v/>
      </c>
      <c r="CK155" s="639">
        <f t="shared" si="35"/>
        <v>0</v>
      </c>
      <c r="CL155" s="639">
        <f t="shared" si="36"/>
        <v>0</v>
      </c>
      <c r="CM155" s="639">
        <f t="shared" si="36"/>
        <v>0</v>
      </c>
      <c r="CN155" s="639">
        <f t="shared" si="36"/>
        <v>0</v>
      </c>
    </row>
    <row r="156" spans="1:92" s="639" customFormat="1" ht="20.25" customHeight="1" x14ac:dyDescent="0.2">
      <c r="A156" s="7067"/>
      <c r="B156" s="5818" t="s">
        <v>3888</v>
      </c>
      <c r="C156" s="5819"/>
      <c r="D156" s="5820"/>
      <c r="E156" s="5821"/>
      <c r="F156" s="5791"/>
      <c r="G156" s="5793"/>
      <c r="H156" s="5791"/>
      <c r="I156" s="5793"/>
      <c r="J156" s="5791"/>
      <c r="K156" s="5793"/>
      <c r="L156" s="5795"/>
      <c r="M156" s="5792"/>
      <c r="N156" s="5792"/>
      <c r="O156" s="5822"/>
      <c r="P156" s="5791"/>
      <c r="Q156" s="5822"/>
      <c r="R156" s="5795"/>
      <c r="S156" s="5822"/>
      <c r="T156" s="5795"/>
      <c r="U156" s="5822"/>
      <c r="V156" s="5791"/>
      <c r="W156" s="5793"/>
      <c r="X156" s="5795"/>
      <c r="Y156" s="5793"/>
      <c r="Z156" s="5795"/>
      <c r="AA156" s="5822"/>
      <c r="AB156" s="5795"/>
      <c r="AC156" s="5822"/>
      <c r="AD156" s="5795"/>
      <c r="AE156" s="5822"/>
      <c r="AF156" s="5795"/>
      <c r="AG156" s="5822"/>
      <c r="AH156" s="5795"/>
      <c r="AI156" s="5822"/>
      <c r="AJ156" s="5795"/>
      <c r="AK156" s="5822"/>
      <c r="AL156" s="5795"/>
      <c r="AM156" s="5822"/>
      <c r="AN156" s="5822"/>
      <c r="AO156" s="5822"/>
      <c r="AP156" s="5822"/>
      <c r="AQ156" s="5822"/>
      <c r="AR156" s="679"/>
      <c r="AS156" s="639" t="str">
        <f t="shared" si="29"/>
        <v/>
      </c>
      <c r="CA156" s="639" t="str">
        <f t="shared" si="33"/>
        <v/>
      </c>
      <c r="CB156" s="639" t="str">
        <f t="shared" si="30"/>
        <v/>
      </c>
      <c r="CC156" s="639" t="str">
        <f t="shared" si="31"/>
        <v/>
      </c>
      <c r="CD156" s="639" t="str">
        <f t="shared" si="32"/>
        <v/>
      </c>
      <c r="CG156" s="639" t="str">
        <f t="shared" si="34"/>
        <v/>
      </c>
      <c r="CK156" s="639">
        <f t="shared" si="35"/>
        <v>0</v>
      </c>
      <c r="CL156" s="639">
        <f t="shared" si="36"/>
        <v>0</v>
      </c>
      <c r="CM156" s="639">
        <f t="shared" si="36"/>
        <v>0</v>
      </c>
      <c r="CN156" s="639">
        <f t="shared" si="36"/>
        <v>0</v>
      </c>
    </row>
    <row r="157" spans="1:92" s="639" customFormat="1" ht="30" customHeight="1" x14ac:dyDescent="0.2">
      <c r="A157" s="7067"/>
      <c r="B157" s="5831" t="s">
        <v>3889</v>
      </c>
      <c r="C157" s="5824"/>
      <c r="D157" s="5825"/>
      <c r="E157" s="5826"/>
      <c r="F157" s="5827"/>
      <c r="G157" s="5569"/>
      <c r="H157" s="5827"/>
      <c r="I157" s="5569"/>
      <c r="J157" s="5827"/>
      <c r="K157" s="5569"/>
      <c r="L157" s="2025"/>
      <c r="M157" s="5828"/>
      <c r="N157" s="5828"/>
      <c r="O157" s="5829"/>
      <c r="P157" s="5827"/>
      <c r="Q157" s="5829"/>
      <c r="R157" s="2025"/>
      <c r="S157" s="5829"/>
      <c r="T157" s="2025"/>
      <c r="U157" s="5829"/>
      <c r="V157" s="5827"/>
      <c r="W157" s="5569"/>
      <c r="X157" s="2025"/>
      <c r="Y157" s="5569"/>
      <c r="Z157" s="2025"/>
      <c r="AA157" s="5829"/>
      <c r="AB157" s="2025"/>
      <c r="AC157" s="5829"/>
      <c r="AD157" s="2025"/>
      <c r="AE157" s="5829"/>
      <c r="AF157" s="2025"/>
      <c r="AG157" s="5829"/>
      <c r="AH157" s="2025"/>
      <c r="AI157" s="5829"/>
      <c r="AJ157" s="2025"/>
      <c r="AK157" s="5829"/>
      <c r="AL157" s="2025"/>
      <c r="AM157" s="5829"/>
      <c r="AN157" s="5829"/>
      <c r="AO157" s="5829"/>
      <c r="AP157" s="5829"/>
      <c r="AQ157" s="5829"/>
      <c r="AR157" s="679"/>
      <c r="AS157" s="639" t="str">
        <f t="shared" si="29"/>
        <v/>
      </c>
      <c r="CA157" s="639" t="str">
        <f t="shared" si="33"/>
        <v/>
      </c>
      <c r="CB157" s="639" t="str">
        <f t="shared" si="30"/>
        <v/>
      </c>
      <c r="CC157" s="639" t="str">
        <f t="shared" si="31"/>
        <v/>
      </c>
      <c r="CD157" s="639" t="str">
        <f t="shared" si="32"/>
        <v/>
      </c>
      <c r="CG157" s="639" t="str">
        <f t="shared" si="34"/>
        <v/>
      </c>
      <c r="CK157" s="639">
        <f t="shared" si="35"/>
        <v>0</v>
      </c>
      <c r="CL157" s="639">
        <f t="shared" si="36"/>
        <v>0</v>
      </c>
      <c r="CM157" s="639">
        <f t="shared" si="36"/>
        <v>0</v>
      </c>
      <c r="CN157" s="639">
        <f t="shared" si="36"/>
        <v>0</v>
      </c>
    </row>
    <row r="158" spans="1:92" s="639" customFormat="1" ht="18.75" customHeight="1" x14ac:dyDescent="0.2">
      <c r="A158" s="7613"/>
      <c r="B158" s="5832" t="s">
        <v>49</v>
      </c>
      <c r="C158" s="5833"/>
      <c r="D158" s="5834"/>
      <c r="E158" s="5835"/>
      <c r="F158" s="5836"/>
      <c r="G158" s="5777"/>
      <c r="H158" s="5836"/>
      <c r="I158" s="5777"/>
      <c r="J158" s="5836"/>
      <c r="K158" s="5777"/>
      <c r="L158" s="5837"/>
      <c r="M158" s="5838"/>
      <c r="N158" s="5838"/>
      <c r="O158" s="5839"/>
      <c r="P158" s="5836"/>
      <c r="Q158" s="5839"/>
      <c r="R158" s="1492"/>
      <c r="S158" s="5839"/>
      <c r="T158" s="5836"/>
      <c r="U158" s="5777"/>
      <c r="V158" s="5838"/>
      <c r="W158" s="5839"/>
      <c r="X158" s="5837"/>
      <c r="Y158" s="5777"/>
      <c r="Z158" s="5838"/>
      <c r="AA158" s="5777"/>
      <c r="AB158" s="5838"/>
      <c r="AC158" s="5777"/>
      <c r="AD158" s="5838"/>
      <c r="AE158" s="5777"/>
      <c r="AF158" s="5838"/>
      <c r="AG158" s="5777"/>
      <c r="AH158" s="5838"/>
      <c r="AI158" s="5777"/>
      <c r="AJ158" s="5838"/>
      <c r="AK158" s="5777"/>
      <c r="AL158" s="5838"/>
      <c r="AM158" s="5777"/>
      <c r="AN158" s="5777"/>
      <c r="AO158" s="5777"/>
      <c r="AP158" s="5777"/>
      <c r="AQ158" s="5777"/>
      <c r="AR158" s="5777"/>
    </row>
    <row r="159" spans="1:92" s="639" customFormat="1" ht="25.5" customHeight="1" x14ac:dyDescent="0.2">
      <c r="A159" s="669" t="s">
        <v>3891</v>
      </c>
      <c r="B159" s="1490"/>
      <c r="C159" s="657"/>
      <c r="D159" s="680"/>
      <c r="E159" s="1493"/>
      <c r="F159" s="638"/>
      <c r="G159" s="638"/>
      <c r="H159" s="638"/>
      <c r="I159" s="638"/>
      <c r="J159" s="638"/>
      <c r="K159" s="638"/>
      <c r="L159" s="638"/>
      <c r="M159" s="638"/>
      <c r="N159" s="638"/>
      <c r="O159" s="638"/>
      <c r="P159" s="638"/>
      <c r="Q159" s="638"/>
      <c r="R159" s="638"/>
      <c r="S159" s="638"/>
      <c r="T159" s="638"/>
      <c r="U159" s="638"/>
      <c r="V159" s="638"/>
      <c r="W159" s="638"/>
      <c r="X159" s="638"/>
      <c r="Y159" s="638"/>
      <c r="Z159" s="638"/>
      <c r="AA159" s="638"/>
      <c r="AB159" s="638"/>
      <c r="AC159" s="638"/>
      <c r="AD159" s="638"/>
      <c r="AE159" s="638"/>
      <c r="AF159" s="638"/>
    </row>
    <row r="160" spans="1:92" s="639" customFormat="1" ht="14.1" customHeight="1" x14ac:dyDescent="0.2">
      <c r="A160" s="8286" t="s">
        <v>3</v>
      </c>
      <c r="B160" s="8286" t="s">
        <v>4</v>
      </c>
      <c r="C160" s="8289" t="s">
        <v>49</v>
      </c>
      <c r="D160" s="8290"/>
      <c r="E160" s="8248"/>
      <c r="F160" s="8226" t="s">
        <v>3804</v>
      </c>
      <c r="G160" s="8227"/>
      <c r="H160" s="8227"/>
      <c r="I160" s="8227"/>
      <c r="J160" s="8227"/>
      <c r="K160" s="8227"/>
      <c r="L160" s="8227"/>
      <c r="M160" s="8227"/>
      <c r="N160" s="8227"/>
      <c r="O160" s="8227"/>
      <c r="P160" s="8227"/>
      <c r="Q160" s="8227"/>
      <c r="R160" s="8227"/>
      <c r="S160" s="8227"/>
      <c r="T160" s="8227"/>
      <c r="U160" s="8227"/>
      <c r="V160" s="8227"/>
      <c r="W160" s="8227"/>
      <c r="X160" s="8227"/>
      <c r="Y160" s="8227"/>
      <c r="Z160" s="8227"/>
      <c r="AA160" s="8227"/>
      <c r="AB160" s="8227"/>
      <c r="AC160" s="8227"/>
      <c r="AD160" s="8227"/>
      <c r="AE160" s="8227"/>
      <c r="AF160" s="8227"/>
      <c r="AG160" s="8268"/>
      <c r="AH160" s="8201" t="s">
        <v>13</v>
      </c>
      <c r="AI160" s="8201" t="s">
        <v>14</v>
      </c>
      <c r="AR160" s="639" t="str">
        <f>+BB147&amp;BC147&amp;BD147&amp;BE147</f>
        <v/>
      </c>
    </row>
    <row r="161" spans="1:92" s="639" customFormat="1" ht="11.25" x14ac:dyDescent="0.2">
      <c r="A161" s="8287"/>
      <c r="B161" s="8287"/>
      <c r="C161" s="8291"/>
      <c r="D161" s="8292"/>
      <c r="E161" s="7582"/>
      <c r="F161" s="8226" t="s">
        <v>141</v>
      </c>
      <c r="G161" s="8228"/>
      <c r="H161" s="8243" t="s">
        <v>71</v>
      </c>
      <c r="I161" s="8253"/>
      <c r="J161" s="8243" t="s">
        <v>72</v>
      </c>
      <c r="K161" s="8253"/>
      <c r="L161" s="8243" t="s">
        <v>73</v>
      </c>
      <c r="M161" s="8253"/>
      <c r="N161" s="8243" t="s">
        <v>74</v>
      </c>
      <c r="O161" s="8253"/>
      <c r="P161" s="8243" t="s">
        <v>75</v>
      </c>
      <c r="Q161" s="8253"/>
      <c r="R161" s="8243" t="s">
        <v>76</v>
      </c>
      <c r="S161" s="8253"/>
      <c r="T161" s="8243" t="s">
        <v>77</v>
      </c>
      <c r="U161" s="8253"/>
      <c r="V161" s="8243" t="s">
        <v>78</v>
      </c>
      <c r="W161" s="8253"/>
      <c r="X161" s="8243" t="s">
        <v>79</v>
      </c>
      <c r="Y161" s="8253"/>
      <c r="Z161" s="8243" t="s">
        <v>80</v>
      </c>
      <c r="AA161" s="8253"/>
      <c r="AB161" s="8243" t="s">
        <v>81</v>
      </c>
      <c r="AC161" s="8253"/>
      <c r="AD161" s="8243" t="s">
        <v>82</v>
      </c>
      <c r="AE161" s="8253"/>
      <c r="AF161" s="8243" t="s">
        <v>83</v>
      </c>
      <c r="AG161" s="8245"/>
      <c r="AH161" s="7037"/>
      <c r="AI161" s="7037"/>
      <c r="CA161" s="8194" t="s">
        <v>13</v>
      </c>
      <c r="CB161" s="8194" t="s">
        <v>14</v>
      </c>
      <c r="CC161" s="8194" t="s">
        <v>3848</v>
      </c>
      <c r="CK161" s="8194" t="s">
        <v>13</v>
      </c>
      <c r="CL161" s="8194" t="s">
        <v>14</v>
      </c>
      <c r="CN161" s="8194"/>
    </row>
    <row r="162" spans="1:92" s="639" customFormat="1" ht="11.25" x14ac:dyDescent="0.2">
      <c r="A162" s="8288"/>
      <c r="B162" s="8288"/>
      <c r="C162" s="5717" t="s">
        <v>52</v>
      </c>
      <c r="D162" s="5809" t="s">
        <v>53</v>
      </c>
      <c r="E162" s="5787" t="s">
        <v>54</v>
      </c>
      <c r="F162" s="5676" t="s">
        <v>53</v>
      </c>
      <c r="G162" s="5787" t="s">
        <v>54</v>
      </c>
      <c r="H162" s="5676" t="s">
        <v>53</v>
      </c>
      <c r="I162" s="5787" t="s">
        <v>54</v>
      </c>
      <c r="J162" s="5676" t="s">
        <v>53</v>
      </c>
      <c r="K162" s="5787" t="s">
        <v>54</v>
      </c>
      <c r="L162" s="5676" t="s">
        <v>53</v>
      </c>
      <c r="M162" s="5787" t="s">
        <v>54</v>
      </c>
      <c r="N162" s="5676" t="s">
        <v>53</v>
      </c>
      <c r="O162" s="5787" t="s">
        <v>54</v>
      </c>
      <c r="P162" s="5676" t="s">
        <v>53</v>
      </c>
      <c r="Q162" s="5787" t="s">
        <v>54</v>
      </c>
      <c r="R162" s="5676" t="s">
        <v>53</v>
      </c>
      <c r="S162" s="5787" t="s">
        <v>54</v>
      </c>
      <c r="T162" s="5676" t="s">
        <v>53</v>
      </c>
      <c r="U162" s="5787" t="s">
        <v>54</v>
      </c>
      <c r="V162" s="5676" t="s">
        <v>53</v>
      </c>
      <c r="W162" s="5787" t="s">
        <v>54</v>
      </c>
      <c r="X162" s="5676" t="s">
        <v>53</v>
      </c>
      <c r="Y162" s="5787" t="s">
        <v>54</v>
      </c>
      <c r="Z162" s="5676" t="s">
        <v>53</v>
      </c>
      <c r="AA162" s="5787" t="s">
        <v>54</v>
      </c>
      <c r="AB162" s="5676" t="s">
        <v>53</v>
      </c>
      <c r="AC162" s="5787" t="s">
        <v>54</v>
      </c>
      <c r="AD162" s="5676" t="s">
        <v>53</v>
      </c>
      <c r="AE162" s="5787" t="s">
        <v>54</v>
      </c>
      <c r="AF162" s="5676" t="s">
        <v>53</v>
      </c>
      <c r="AG162" s="5840" t="s">
        <v>54</v>
      </c>
      <c r="AH162" s="8202"/>
      <c r="AI162" s="8202"/>
      <c r="CA162" s="8194"/>
      <c r="CB162" s="8194"/>
      <c r="CC162" s="8194"/>
      <c r="CK162" s="8194"/>
      <c r="CL162" s="8194"/>
      <c r="CN162" s="8194"/>
    </row>
    <row r="163" spans="1:92" s="639" customFormat="1" ht="18.600000000000001" customHeight="1" x14ac:dyDescent="0.2">
      <c r="A163" s="8203" t="s">
        <v>3892</v>
      </c>
      <c r="B163" s="5731" t="s">
        <v>3799</v>
      </c>
      <c r="C163" s="5841"/>
      <c r="D163" s="5812"/>
      <c r="E163" s="5813"/>
      <c r="F163" s="4627"/>
      <c r="G163" s="4631"/>
      <c r="H163" s="4627"/>
      <c r="I163" s="4631"/>
      <c r="J163" s="4627"/>
      <c r="K163" s="4631"/>
      <c r="L163" s="4627"/>
      <c r="M163" s="4631"/>
      <c r="N163" s="4627"/>
      <c r="O163" s="4631"/>
      <c r="P163" s="4627"/>
      <c r="Q163" s="4631"/>
      <c r="R163" s="4627"/>
      <c r="S163" s="4631"/>
      <c r="T163" s="4627"/>
      <c r="U163" s="4631"/>
      <c r="V163" s="4627"/>
      <c r="W163" s="4631"/>
      <c r="X163" s="4627"/>
      <c r="Y163" s="4631"/>
      <c r="Z163" s="4627"/>
      <c r="AA163" s="4631"/>
      <c r="AB163" s="4627"/>
      <c r="AC163" s="4631"/>
      <c r="AD163" s="4627"/>
      <c r="AE163" s="4631"/>
      <c r="AF163" s="4627"/>
      <c r="AG163" s="4633"/>
      <c r="AH163" s="4628"/>
      <c r="AI163" s="4628"/>
      <c r="AJ163" s="639" t="str">
        <f>$CA163&amp;$CB163&amp;$CC163&amp;$CD163&amp;CE163&amp;CF163&amp;CG163&amp;CH163</f>
        <v/>
      </c>
      <c r="CA163" s="639" t="str">
        <f>IF(CK163=1," *.Las Acciones de Pueblos Originarios no pueden superar el total de Acciones ","")</f>
        <v/>
      </c>
      <c r="CB163" s="639" t="str">
        <f>IF(CL163=1," *.Las Acciones de Migrantes no pueden superar el total de Acciones ","")</f>
        <v/>
      </c>
      <c r="CC163" s="639" t="str">
        <f>IF(OR(AND(C163&lt;&gt;0,AH163=""),AND(C163&lt;&gt;0,AI163="")),"* No olvide digitar Migrantes y/o Pueblos Originarios (Digite CERO si no tiene). ","")</f>
        <v/>
      </c>
      <c r="CK163" s="639">
        <f>IF(AH163&gt;$C163,1,0)</f>
        <v>0</v>
      </c>
      <c r="CL163" s="639">
        <f>IF(AI163&gt;$C163,1,0)</f>
        <v>0</v>
      </c>
    </row>
    <row r="164" spans="1:92" s="639" customFormat="1" ht="18.600000000000001" customHeight="1" x14ac:dyDescent="0.2">
      <c r="A164" s="7067"/>
      <c r="B164" s="5842" t="s">
        <v>3800</v>
      </c>
      <c r="C164" s="5843"/>
      <c r="D164" s="5820"/>
      <c r="E164" s="5821"/>
      <c r="F164" s="5780"/>
      <c r="G164" s="5844"/>
      <c r="H164" s="5780"/>
      <c r="I164" s="5844"/>
      <c r="J164" s="5780"/>
      <c r="K164" s="5844"/>
      <c r="L164" s="5780"/>
      <c r="M164" s="5844"/>
      <c r="N164" s="5780"/>
      <c r="O164" s="5844"/>
      <c r="P164" s="5780"/>
      <c r="Q164" s="5844"/>
      <c r="R164" s="5780"/>
      <c r="S164" s="5844"/>
      <c r="T164" s="5780"/>
      <c r="U164" s="5844"/>
      <c r="V164" s="5780"/>
      <c r="W164" s="5844"/>
      <c r="X164" s="5780"/>
      <c r="Y164" s="5844"/>
      <c r="Z164" s="5780"/>
      <c r="AA164" s="5844"/>
      <c r="AB164" s="5780"/>
      <c r="AC164" s="5844"/>
      <c r="AD164" s="5780"/>
      <c r="AE164" s="5844"/>
      <c r="AF164" s="5780"/>
      <c r="AG164" s="5845"/>
      <c r="AH164" s="5779"/>
      <c r="AI164" s="5779"/>
      <c r="AJ164" s="639" t="str">
        <f t="shared" ref="AJ164:AJ170" si="37">$CA164&amp;$CB164&amp;$CC164&amp;$CD164&amp;CE164&amp;CF164&amp;CG164&amp;CH164</f>
        <v/>
      </c>
      <c r="CA164" s="639" t="str">
        <f t="shared" ref="CA164:CA170" si="38">IF(CK164=1," *.Las Acciones de Pueblos Originarios no pueden superar el total de Acciones ","")</f>
        <v/>
      </c>
      <c r="CB164" s="639" t="str">
        <f t="shared" ref="CB164:CB170" si="39">IF(CL164=1," *.Las Acciones de Migrantes no pueden superar el total de Acciones ","")</f>
        <v/>
      </c>
      <c r="CC164" s="639" t="str">
        <f t="shared" ref="CC164:CC170" si="40">IF(OR(AND(C164&lt;&gt;0,AH164=""),AND(C164&lt;&gt;0,AI164="")),"* No olvide digitar Migrantes y/o Pueblos Originarios (Digite CERO si no tiene). ","")</f>
        <v/>
      </c>
      <c r="CK164" s="639">
        <f t="shared" ref="CK164:CL170" si="41">IF(AH164&gt;$C164,1,0)</f>
        <v>0</v>
      </c>
      <c r="CL164" s="639">
        <f t="shared" si="41"/>
        <v>0</v>
      </c>
    </row>
    <row r="165" spans="1:92" ht="18.600000000000001" customHeight="1" x14ac:dyDescent="0.25">
      <c r="A165" s="7067"/>
      <c r="B165" s="5846" t="s">
        <v>561</v>
      </c>
      <c r="C165" s="5843"/>
      <c r="D165" s="5820"/>
      <c r="E165" s="5821"/>
      <c r="F165" s="5780"/>
      <c r="G165" s="5844"/>
      <c r="H165" s="5780"/>
      <c r="I165" s="5844"/>
      <c r="J165" s="5780"/>
      <c r="K165" s="5844"/>
      <c r="L165" s="5780"/>
      <c r="M165" s="5844"/>
      <c r="N165" s="5780"/>
      <c r="O165" s="5844"/>
      <c r="P165" s="5780"/>
      <c r="Q165" s="5844"/>
      <c r="R165" s="5780"/>
      <c r="S165" s="5844"/>
      <c r="T165" s="5780"/>
      <c r="U165" s="5844"/>
      <c r="V165" s="5780"/>
      <c r="W165" s="5844"/>
      <c r="X165" s="5780"/>
      <c r="Y165" s="5844"/>
      <c r="Z165" s="5780"/>
      <c r="AA165" s="5844"/>
      <c r="AB165" s="5780"/>
      <c r="AC165" s="5844"/>
      <c r="AD165" s="5780"/>
      <c r="AE165" s="5844"/>
      <c r="AF165" s="5780"/>
      <c r="AG165" s="5845"/>
      <c r="AH165" s="5779"/>
      <c r="AI165" s="5779"/>
      <c r="AJ165" s="639" t="str">
        <f t="shared" si="37"/>
        <v/>
      </c>
      <c r="AK165" s="639"/>
      <c r="AL165" s="639"/>
      <c r="AM165" s="639"/>
      <c r="AN165" s="639"/>
      <c r="AO165" s="639"/>
      <c r="AP165" s="639"/>
      <c r="AQ165" s="639"/>
      <c r="AR165" s="639"/>
      <c r="AS165" s="639"/>
      <c r="AT165" s="639"/>
      <c r="AU165" s="639"/>
      <c r="AV165" s="639"/>
      <c r="AW165" s="639"/>
      <c r="AX165" s="639"/>
      <c r="AY165" s="639"/>
      <c r="AZ165" s="639"/>
      <c r="BA165" s="639"/>
      <c r="BB165" s="639"/>
      <c r="BC165" s="639"/>
      <c r="BD165" s="639"/>
      <c r="BE165" s="639"/>
      <c r="BF165" s="639"/>
      <c r="BG165" s="639"/>
      <c r="BH165" s="639"/>
      <c r="BI165" s="639"/>
      <c r="BJ165" s="639"/>
      <c r="BK165" s="639"/>
      <c r="BL165" s="639"/>
      <c r="BM165" s="639"/>
      <c r="BN165" s="639"/>
      <c r="BO165" s="639"/>
      <c r="BP165" s="639"/>
      <c r="BQ165" s="639"/>
      <c r="BR165" s="639"/>
      <c r="BS165" s="639"/>
      <c r="BT165" s="639"/>
      <c r="BU165" s="639"/>
      <c r="BV165" s="639"/>
      <c r="BW165" s="639"/>
      <c r="BX165" s="639"/>
      <c r="BY165" s="639"/>
      <c r="BZ165" s="639"/>
      <c r="CA165" s="639" t="str">
        <f t="shared" si="38"/>
        <v/>
      </c>
      <c r="CB165" s="639" t="str">
        <f t="shared" si="39"/>
        <v/>
      </c>
      <c r="CC165" s="639" t="str">
        <f t="shared" si="40"/>
        <v/>
      </c>
      <c r="CD165" s="639"/>
      <c r="CE165" s="639"/>
      <c r="CF165" s="639"/>
      <c r="CG165" s="639"/>
      <c r="CH165" s="639"/>
      <c r="CI165" s="639"/>
      <c r="CJ165" s="639"/>
      <c r="CK165" s="639">
        <f t="shared" si="41"/>
        <v>0</v>
      </c>
      <c r="CL165" s="639">
        <f t="shared" si="41"/>
        <v>0</v>
      </c>
      <c r="CM165" s="639"/>
      <c r="CN165" s="639"/>
    </row>
    <row r="166" spans="1:92" ht="18.600000000000001" customHeight="1" x14ac:dyDescent="0.25">
      <c r="A166" s="7613"/>
      <c r="B166" s="5740" t="s">
        <v>3415</v>
      </c>
      <c r="C166" s="5847"/>
      <c r="D166" s="5825"/>
      <c r="E166" s="5826"/>
      <c r="F166" s="5706"/>
      <c r="G166" s="5708"/>
      <c r="H166" s="5706"/>
      <c r="I166" s="5708"/>
      <c r="J166" s="5706"/>
      <c r="K166" s="5708"/>
      <c r="L166" s="5706"/>
      <c r="M166" s="5708"/>
      <c r="N166" s="5706"/>
      <c r="O166" s="5708"/>
      <c r="P166" s="5706"/>
      <c r="Q166" s="5708"/>
      <c r="R166" s="5706"/>
      <c r="S166" s="5708"/>
      <c r="T166" s="5706"/>
      <c r="U166" s="5708"/>
      <c r="V166" s="5706"/>
      <c r="W166" s="5708"/>
      <c r="X166" s="5706"/>
      <c r="Y166" s="5708"/>
      <c r="Z166" s="5706"/>
      <c r="AA166" s="5708"/>
      <c r="AB166" s="5706"/>
      <c r="AC166" s="5708"/>
      <c r="AD166" s="5706"/>
      <c r="AE166" s="5708"/>
      <c r="AF166" s="5706"/>
      <c r="AG166" s="5848"/>
      <c r="AH166" s="4675"/>
      <c r="AI166" s="4675"/>
      <c r="AJ166" s="639" t="str">
        <f t="shared" si="37"/>
        <v/>
      </c>
      <c r="AK166" s="639"/>
      <c r="AL166" s="639"/>
      <c r="AM166" s="639"/>
      <c r="AN166" s="639"/>
      <c r="AO166" s="639"/>
      <c r="AP166" s="639"/>
      <c r="AQ166" s="639"/>
      <c r="AR166" s="639"/>
      <c r="AS166" s="639"/>
      <c r="AT166" s="639"/>
      <c r="AU166" s="639"/>
      <c r="AV166" s="639"/>
      <c r="AW166" s="639"/>
      <c r="AX166" s="639"/>
      <c r="AY166" s="639"/>
      <c r="AZ166" s="639"/>
      <c r="BA166" s="639"/>
      <c r="BB166" s="639"/>
      <c r="BC166" s="639"/>
      <c r="BD166" s="639"/>
      <c r="BE166" s="639"/>
      <c r="BF166" s="639"/>
      <c r="BG166" s="639"/>
      <c r="BH166" s="639"/>
      <c r="BI166" s="639"/>
      <c r="BJ166" s="639"/>
      <c r="BK166" s="639"/>
      <c r="BL166" s="639"/>
      <c r="BM166" s="639"/>
      <c r="BN166" s="639"/>
      <c r="BO166" s="639"/>
      <c r="BP166" s="639"/>
      <c r="BQ166" s="639"/>
      <c r="BR166" s="639"/>
      <c r="BS166" s="639"/>
      <c r="BT166" s="639"/>
      <c r="BU166" s="639"/>
      <c r="BV166" s="639"/>
      <c r="BW166" s="639"/>
      <c r="BX166" s="639"/>
      <c r="BY166" s="639"/>
      <c r="BZ166" s="639"/>
      <c r="CA166" s="639" t="str">
        <f t="shared" si="38"/>
        <v/>
      </c>
      <c r="CB166" s="639" t="str">
        <f t="shared" si="39"/>
        <v/>
      </c>
      <c r="CC166" s="639" t="str">
        <f t="shared" si="40"/>
        <v/>
      </c>
      <c r="CD166" s="639"/>
      <c r="CE166" s="639"/>
      <c r="CF166" s="639"/>
      <c r="CG166" s="639"/>
      <c r="CH166" s="639"/>
      <c r="CI166" s="639"/>
      <c r="CJ166" s="639"/>
      <c r="CK166" s="639">
        <f t="shared" si="41"/>
        <v>0</v>
      </c>
      <c r="CL166" s="639">
        <f t="shared" si="41"/>
        <v>0</v>
      </c>
      <c r="CM166" s="639"/>
      <c r="CN166" s="639"/>
    </row>
    <row r="167" spans="1:92" ht="18.600000000000001" customHeight="1" x14ac:dyDescent="0.25">
      <c r="A167" s="8203" t="s">
        <v>3893</v>
      </c>
      <c r="B167" s="5731" t="s">
        <v>3799</v>
      </c>
      <c r="C167" s="5841"/>
      <c r="D167" s="5812"/>
      <c r="E167" s="5813"/>
      <c r="F167" s="4627"/>
      <c r="G167" s="4631"/>
      <c r="H167" s="4627"/>
      <c r="I167" s="4631"/>
      <c r="J167" s="4627"/>
      <c r="K167" s="4631"/>
      <c r="L167" s="4627"/>
      <c r="M167" s="4631"/>
      <c r="N167" s="4627"/>
      <c r="O167" s="4631"/>
      <c r="P167" s="4627"/>
      <c r="Q167" s="4631"/>
      <c r="R167" s="4627"/>
      <c r="S167" s="4631"/>
      <c r="T167" s="4627"/>
      <c r="U167" s="4631"/>
      <c r="V167" s="4627"/>
      <c r="W167" s="4631"/>
      <c r="X167" s="4627"/>
      <c r="Y167" s="4631"/>
      <c r="Z167" s="4627"/>
      <c r="AA167" s="4631"/>
      <c r="AB167" s="4627"/>
      <c r="AC167" s="4631"/>
      <c r="AD167" s="4627"/>
      <c r="AE167" s="4631"/>
      <c r="AF167" s="4627"/>
      <c r="AG167" s="4633"/>
      <c r="AH167" s="4628"/>
      <c r="AI167" s="4628"/>
      <c r="AJ167" s="639" t="str">
        <f t="shared" si="37"/>
        <v/>
      </c>
      <c r="AK167" s="639"/>
      <c r="AL167" s="639"/>
      <c r="AM167" s="639"/>
      <c r="AN167" s="639"/>
      <c r="AO167" s="639"/>
      <c r="AP167" s="639"/>
      <c r="AQ167" s="639"/>
      <c r="AR167" s="639"/>
      <c r="AS167" s="639"/>
      <c r="AT167" s="639"/>
      <c r="AU167" s="639"/>
      <c r="AV167" s="639"/>
      <c r="AW167" s="639"/>
      <c r="AX167" s="639"/>
      <c r="AY167" s="639"/>
      <c r="AZ167" s="639"/>
      <c r="BA167" s="639"/>
      <c r="BB167" s="639"/>
      <c r="BC167" s="639"/>
      <c r="BD167" s="639"/>
      <c r="BE167" s="639"/>
      <c r="BF167" s="639"/>
      <c r="BG167" s="639"/>
      <c r="BH167" s="639"/>
      <c r="BI167" s="639"/>
      <c r="BJ167" s="639"/>
      <c r="BK167" s="639"/>
      <c r="BL167" s="639"/>
      <c r="BM167" s="639"/>
      <c r="BN167" s="639"/>
      <c r="BO167" s="639"/>
      <c r="BP167" s="639"/>
      <c r="BQ167" s="639"/>
      <c r="BR167" s="639"/>
      <c r="BS167" s="639"/>
      <c r="BT167" s="639"/>
      <c r="BU167" s="639"/>
      <c r="BV167" s="639"/>
      <c r="BW167" s="639"/>
      <c r="BX167" s="639"/>
      <c r="BY167" s="639"/>
      <c r="BZ167" s="639"/>
      <c r="CA167" s="639" t="str">
        <f t="shared" si="38"/>
        <v/>
      </c>
      <c r="CB167" s="639" t="str">
        <f t="shared" si="39"/>
        <v/>
      </c>
      <c r="CC167" s="639" t="str">
        <f t="shared" si="40"/>
        <v/>
      </c>
      <c r="CD167" s="639"/>
      <c r="CE167" s="639"/>
      <c r="CF167" s="639"/>
      <c r="CG167" s="639"/>
      <c r="CH167" s="639"/>
      <c r="CI167" s="639"/>
      <c r="CJ167" s="639"/>
      <c r="CK167" s="639">
        <f t="shared" si="41"/>
        <v>0</v>
      </c>
      <c r="CL167" s="639">
        <f t="shared" si="41"/>
        <v>0</v>
      </c>
      <c r="CM167" s="639"/>
      <c r="CN167" s="639"/>
    </row>
    <row r="168" spans="1:92" ht="18.600000000000001" customHeight="1" x14ac:dyDescent="0.25">
      <c r="A168" s="7067"/>
      <c r="B168" s="5842" t="s">
        <v>3800</v>
      </c>
      <c r="C168" s="5843"/>
      <c r="D168" s="5820"/>
      <c r="E168" s="5821"/>
      <c r="F168" s="5780"/>
      <c r="G168" s="5844"/>
      <c r="H168" s="5780"/>
      <c r="I168" s="5844"/>
      <c r="J168" s="5780"/>
      <c r="K168" s="5844"/>
      <c r="L168" s="5780"/>
      <c r="M168" s="5844"/>
      <c r="N168" s="5780"/>
      <c r="O168" s="5844"/>
      <c r="P168" s="5780"/>
      <c r="Q168" s="5844"/>
      <c r="R168" s="5780"/>
      <c r="S168" s="5844"/>
      <c r="T168" s="5780"/>
      <c r="U168" s="5844"/>
      <c r="V168" s="5780"/>
      <c r="W168" s="5844"/>
      <c r="X168" s="5780"/>
      <c r="Y168" s="5844"/>
      <c r="Z168" s="5780"/>
      <c r="AA168" s="5844"/>
      <c r="AB168" s="5780"/>
      <c r="AC168" s="5844"/>
      <c r="AD168" s="5780"/>
      <c r="AE168" s="5844"/>
      <c r="AF168" s="5780"/>
      <c r="AG168" s="5845"/>
      <c r="AH168" s="5779"/>
      <c r="AI168" s="5779"/>
      <c r="AJ168" s="639" t="str">
        <f t="shared" si="37"/>
        <v/>
      </c>
      <c r="AK168" s="639"/>
      <c r="AL168" s="639"/>
      <c r="AM168" s="639"/>
      <c r="AN168" s="639"/>
      <c r="AO168" s="639"/>
      <c r="AP168" s="639"/>
      <c r="AQ168" s="639"/>
      <c r="AR168" s="639"/>
      <c r="AS168" s="639"/>
      <c r="AT168" s="639"/>
      <c r="AU168" s="639"/>
      <c r="AV168" s="639"/>
      <c r="AW168" s="639"/>
      <c r="AX168" s="639"/>
      <c r="AY168" s="639"/>
      <c r="AZ168" s="639"/>
      <c r="BA168" s="639"/>
      <c r="BB168" s="639"/>
      <c r="BC168" s="639"/>
      <c r="BD168" s="639"/>
      <c r="BE168" s="639"/>
      <c r="BF168" s="639"/>
      <c r="BG168" s="639"/>
      <c r="BH168" s="639"/>
      <c r="BI168" s="639"/>
      <c r="BJ168" s="639"/>
      <c r="BK168" s="639"/>
      <c r="BL168" s="639"/>
      <c r="BM168" s="639"/>
      <c r="BN168" s="639"/>
      <c r="BO168" s="639"/>
      <c r="BP168" s="639"/>
      <c r="BQ168" s="639"/>
      <c r="BR168" s="639"/>
      <c r="BS168" s="639"/>
      <c r="BT168" s="639"/>
      <c r="BU168" s="639"/>
      <c r="BV168" s="639"/>
      <c r="BW168" s="639"/>
      <c r="BX168" s="639"/>
      <c r="BY168" s="639"/>
      <c r="BZ168" s="639"/>
      <c r="CA168" s="639" t="str">
        <f t="shared" si="38"/>
        <v/>
      </c>
      <c r="CB168" s="639" t="str">
        <f t="shared" si="39"/>
        <v/>
      </c>
      <c r="CC168" s="639" t="str">
        <f t="shared" si="40"/>
        <v/>
      </c>
      <c r="CD168" s="639"/>
      <c r="CE168" s="639"/>
      <c r="CF168" s="639"/>
      <c r="CG168" s="639"/>
      <c r="CH168" s="639"/>
      <c r="CI168" s="639"/>
      <c r="CJ168" s="639"/>
      <c r="CK168" s="639">
        <f t="shared" si="41"/>
        <v>0</v>
      </c>
      <c r="CL168" s="639">
        <f t="shared" si="41"/>
        <v>0</v>
      </c>
      <c r="CM168" s="639"/>
      <c r="CN168" s="639"/>
    </row>
    <row r="169" spans="1:92" ht="18.600000000000001" customHeight="1" x14ac:dyDescent="0.25">
      <c r="A169" s="7067"/>
      <c r="B169" s="5846" t="s">
        <v>561</v>
      </c>
      <c r="C169" s="5843"/>
      <c r="D169" s="5820"/>
      <c r="E169" s="5821"/>
      <c r="F169" s="5780"/>
      <c r="G169" s="5844"/>
      <c r="H169" s="5780"/>
      <c r="I169" s="5844"/>
      <c r="J169" s="5780"/>
      <c r="K169" s="5844"/>
      <c r="L169" s="5780"/>
      <c r="M169" s="5844"/>
      <c r="N169" s="5780"/>
      <c r="O169" s="5844"/>
      <c r="P169" s="5780"/>
      <c r="Q169" s="5844"/>
      <c r="R169" s="5780"/>
      <c r="S169" s="5844"/>
      <c r="T169" s="5780"/>
      <c r="U169" s="5844"/>
      <c r="V169" s="5780"/>
      <c r="W169" s="5844"/>
      <c r="X169" s="5780"/>
      <c r="Y169" s="5844"/>
      <c r="Z169" s="5780"/>
      <c r="AA169" s="5844"/>
      <c r="AB169" s="5780"/>
      <c r="AC169" s="5844"/>
      <c r="AD169" s="5780"/>
      <c r="AE169" s="5844"/>
      <c r="AF169" s="5780"/>
      <c r="AG169" s="5845"/>
      <c r="AH169" s="5779"/>
      <c r="AI169" s="5779"/>
      <c r="AJ169" s="639" t="str">
        <f t="shared" si="37"/>
        <v/>
      </c>
      <c r="AK169" s="639"/>
      <c r="AL169" s="639"/>
      <c r="AM169" s="639"/>
      <c r="AN169" s="639"/>
      <c r="AO169" s="639"/>
      <c r="AP169" s="639"/>
      <c r="AQ169" s="639"/>
      <c r="AR169" s="639"/>
      <c r="AS169" s="639"/>
      <c r="AT169" s="639"/>
      <c r="AU169" s="639"/>
      <c r="AV169" s="639"/>
      <c r="AW169" s="639"/>
      <c r="AX169" s="639"/>
      <c r="AY169" s="639"/>
      <c r="AZ169" s="639"/>
      <c r="BA169" s="639"/>
      <c r="BB169" s="639"/>
      <c r="BC169" s="639"/>
      <c r="BD169" s="639"/>
      <c r="BE169" s="639"/>
      <c r="BF169" s="639"/>
      <c r="BG169" s="639"/>
      <c r="BH169" s="639"/>
      <c r="BI169" s="639"/>
      <c r="BJ169" s="639"/>
      <c r="BK169" s="639"/>
      <c r="BL169" s="639"/>
      <c r="BM169" s="639"/>
      <c r="BN169" s="639"/>
      <c r="BO169" s="639"/>
      <c r="BP169" s="639"/>
      <c r="BQ169" s="639"/>
      <c r="BR169" s="639"/>
      <c r="BS169" s="639"/>
      <c r="BT169" s="639"/>
      <c r="BU169" s="639"/>
      <c r="BV169" s="639"/>
      <c r="BW169" s="639"/>
      <c r="BX169" s="639"/>
      <c r="BY169" s="639"/>
      <c r="BZ169" s="639"/>
      <c r="CA169" s="639" t="str">
        <f t="shared" si="38"/>
        <v/>
      </c>
      <c r="CB169" s="639" t="str">
        <f t="shared" si="39"/>
        <v/>
      </c>
      <c r="CC169" s="639" t="str">
        <f t="shared" si="40"/>
        <v/>
      </c>
      <c r="CD169" s="639"/>
      <c r="CE169" s="639"/>
      <c r="CF169" s="639"/>
      <c r="CG169" s="639"/>
      <c r="CH169" s="639"/>
      <c r="CI169" s="639"/>
      <c r="CJ169" s="639"/>
      <c r="CK169" s="639">
        <f t="shared" si="41"/>
        <v>0</v>
      </c>
      <c r="CL169" s="639">
        <f t="shared" si="41"/>
        <v>0</v>
      </c>
      <c r="CM169" s="639"/>
      <c r="CN169" s="639"/>
    </row>
    <row r="170" spans="1:92" ht="18.600000000000001" customHeight="1" x14ac:dyDescent="0.25">
      <c r="A170" s="7613"/>
      <c r="B170" s="5740" t="s">
        <v>3415</v>
      </c>
      <c r="C170" s="5847"/>
      <c r="D170" s="5825"/>
      <c r="E170" s="5826"/>
      <c r="F170" s="5706"/>
      <c r="G170" s="5708"/>
      <c r="H170" s="5706"/>
      <c r="I170" s="5708"/>
      <c r="J170" s="5706"/>
      <c r="K170" s="5708"/>
      <c r="L170" s="5706"/>
      <c r="M170" s="5708"/>
      <c r="N170" s="5706"/>
      <c r="O170" s="5708"/>
      <c r="P170" s="5706"/>
      <c r="Q170" s="5708"/>
      <c r="R170" s="5706"/>
      <c r="S170" s="5708"/>
      <c r="T170" s="5706"/>
      <c r="U170" s="5708"/>
      <c r="V170" s="5706"/>
      <c r="W170" s="5708"/>
      <c r="X170" s="5706"/>
      <c r="Y170" s="5708"/>
      <c r="Z170" s="5706"/>
      <c r="AA170" s="5708"/>
      <c r="AB170" s="5706"/>
      <c r="AC170" s="5708"/>
      <c r="AD170" s="5706"/>
      <c r="AE170" s="5708"/>
      <c r="AF170" s="5706"/>
      <c r="AG170" s="5848"/>
      <c r="AH170" s="4675"/>
      <c r="AI170" s="4675"/>
      <c r="AJ170" s="639" t="str">
        <f t="shared" si="37"/>
        <v/>
      </c>
      <c r="AK170" s="639"/>
      <c r="AL170" s="639"/>
      <c r="AM170" s="639"/>
      <c r="AN170" s="639"/>
      <c r="AO170" s="639"/>
      <c r="AP170" s="639"/>
      <c r="AQ170" s="639"/>
      <c r="AR170" s="639"/>
      <c r="AS170" s="639"/>
      <c r="AT170" s="639"/>
      <c r="AU170" s="639"/>
      <c r="AV170" s="639"/>
      <c r="AW170" s="639"/>
      <c r="AX170" s="639"/>
      <c r="AY170" s="639"/>
      <c r="AZ170" s="639"/>
      <c r="BA170" s="639"/>
      <c r="BB170" s="639"/>
      <c r="BC170" s="639"/>
      <c r="BD170" s="639"/>
      <c r="BE170" s="639"/>
      <c r="BF170" s="639"/>
      <c r="BG170" s="639"/>
      <c r="BH170" s="639"/>
      <c r="BI170" s="639"/>
      <c r="BJ170" s="639"/>
      <c r="BK170" s="639"/>
      <c r="BL170" s="639"/>
      <c r="BM170" s="639"/>
      <c r="BN170" s="639"/>
      <c r="BO170" s="639"/>
      <c r="BP170" s="639"/>
      <c r="BQ170" s="639"/>
      <c r="BR170" s="639"/>
      <c r="BS170" s="639"/>
      <c r="BT170" s="639"/>
      <c r="BU170" s="639"/>
      <c r="BV170" s="639"/>
      <c r="BW170" s="639"/>
      <c r="BX170" s="639"/>
      <c r="BY170" s="639"/>
      <c r="BZ170" s="639"/>
      <c r="CA170" s="639" t="str">
        <f t="shared" si="38"/>
        <v/>
      </c>
      <c r="CB170" s="639" t="str">
        <f t="shared" si="39"/>
        <v/>
      </c>
      <c r="CC170" s="639" t="str">
        <f t="shared" si="40"/>
        <v/>
      </c>
      <c r="CD170" s="639"/>
      <c r="CE170" s="639"/>
      <c r="CF170" s="639"/>
      <c r="CG170" s="639"/>
      <c r="CH170" s="639"/>
      <c r="CI170" s="639"/>
      <c r="CJ170" s="639"/>
      <c r="CK170" s="639">
        <f t="shared" si="41"/>
        <v>0</v>
      </c>
      <c r="CL170" s="639">
        <f t="shared" si="41"/>
        <v>0</v>
      </c>
      <c r="CM170" s="639"/>
      <c r="CN170" s="639"/>
    </row>
    <row r="171" spans="1:92" ht="21.75" customHeight="1" x14ac:dyDescent="0.25">
      <c r="A171" s="669" t="s">
        <v>3894</v>
      </c>
      <c r="B171" s="5849"/>
      <c r="C171" s="1186"/>
      <c r="D171" s="1450"/>
      <c r="E171" s="657"/>
      <c r="F171" s="657"/>
      <c r="G171" s="657"/>
      <c r="H171" s="657"/>
      <c r="I171" s="657"/>
      <c r="J171" s="657"/>
      <c r="K171" s="657"/>
      <c r="L171" s="657"/>
      <c r="M171" s="638"/>
      <c r="N171" s="638"/>
      <c r="O171" s="638"/>
      <c r="P171" s="638"/>
      <c r="Q171" s="638"/>
      <c r="R171" s="638"/>
      <c r="S171" s="638"/>
      <c r="T171" s="638"/>
      <c r="U171" s="638"/>
      <c r="V171" s="638"/>
      <c r="W171" s="638"/>
      <c r="X171" s="638"/>
      <c r="Y171" s="638"/>
      <c r="Z171" s="638"/>
      <c r="AA171" s="638"/>
      <c r="AB171" s="638"/>
      <c r="AC171" s="638"/>
      <c r="AD171" s="638"/>
      <c r="AE171" s="638"/>
      <c r="AF171" s="638"/>
      <c r="AG171" s="639"/>
      <c r="AH171" s="639"/>
      <c r="AI171" s="639"/>
      <c r="AJ171" s="639"/>
      <c r="AK171" s="639"/>
      <c r="AL171" s="639"/>
      <c r="AM171" s="639"/>
      <c r="AN171" s="639"/>
      <c r="AO171" s="639"/>
      <c r="AP171" s="639"/>
      <c r="AQ171" s="639"/>
      <c r="AR171" s="639"/>
      <c r="AS171" s="639"/>
      <c r="AT171" s="639"/>
      <c r="AU171" s="639"/>
      <c r="AV171" s="639"/>
      <c r="AW171" s="639"/>
      <c r="AX171" s="639"/>
      <c r="AY171" s="639"/>
      <c r="AZ171" s="639"/>
      <c r="BA171" s="639"/>
      <c r="BB171" s="639"/>
      <c r="BC171" s="639"/>
      <c r="BD171" s="639"/>
      <c r="BE171" s="639"/>
      <c r="BF171" s="639"/>
      <c r="BG171" s="639"/>
      <c r="BH171" s="639"/>
      <c r="BI171" s="639"/>
      <c r="BJ171" s="639"/>
      <c r="BK171" s="639"/>
      <c r="BL171" s="639"/>
      <c r="BM171" s="639"/>
      <c r="BN171" s="639"/>
      <c r="BO171" s="639"/>
      <c r="BP171" s="639"/>
      <c r="BQ171" s="639"/>
      <c r="BR171" s="639"/>
      <c r="BS171" s="639"/>
      <c r="BT171" s="639"/>
      <c r="BU171" s="639"/>
      <c r="BV171" s="639"/>
      <c r="BW171" s="639"/>
      <c r="BX171" s="639"/>
      <c r="BY171" s="639"/>
      <c r="BZ171" s="639"/>
      <c r="CA171" s="639"/>
      <c r="CB171" s="639"/>
      <c r="CC171" s="639"/>
      <c r="CD171" s="639"/>
      <c r="CE171" s="639"/>
      <c r="CF171" s="639"/>
      <c r="CG171" s="639"/>
      <c r="CH171" s="639"/>
      <c r="CI171" s="639"/>
      <c r="CJ171" s="639"/>
      <c r="CK171" s="639"/>
      <c r="CL171" s="639"/>
      <c r="CM171" s="639"/>
      <c r="CN171" s="639"/>
    </row>
    <row r="172" spans="1:92" ht="14.1" customHeight="1" x14ac:dyDescent="0.25">
      <c r="A172" s="8286" t="s">
        <v>2299</v>
      </c>
      <c r="B172" s="8289" t="s">
        <v>49</v>
      </c>
      <c r="C172" s="8290"/>
      <c r="D172" s="8248"/>
      <c r="E172" s="8226" t="s">
        <v>3804</v>
      </c>
      <c r="F172" s="8227"/>
      <c r="G172" s="8227"/>
      <c r="H172" s="8227"/>
      <c r="I172" s="8227"/>
      <c r="J172" s="8227"/>
      <c r="K172" s="8227"/>
      <c r="L172" s="8227"/>
      <c r="M172" s="8227"/>
      <c r="N172" s="8227"/>
      <c r="O172" s="8227"/>
      <c r="P172" s="8227"/>
      <c r="Q172" s="8227"/>
      <c r="R172" s="8227"/>
      <c r="S172" s="8227"/>
      <c r="T172" s="8227"/>
      <c r="U172" s="8227"/>
      <c r="V172" s="8227"/>
      <c r="W172" s="8227"/>
      <c r="X172" s="8227"/>
      <c r="Y172" s="8227"/>
      <c r="Z172" s="8227"/>
      <c r="AA172" s="8227"/>
      <c r="AB172" s="8227"/>
      <c r="AC172" s="8227"/>
      <c r="AD172" s="8227"/>
      <c r="AE172" s="8227"/>
      <c r="AF172" s="8228"/>
      <c r="AG172" s="8249" t="s">
        <v>3895</v>
      </c>
      <c r="AH172" s="8300" t="s">
        <v>13</v>
      </c>
      <c r="AI172" s="8300" t="s">
        <v>14</v>
      </c>
      <c r="AJ172" s="639"/>
      <c r="AK172" s="639"/>
      <c r="AL172" s="639"/>
      <c r="AM172" s="639"/>
      <c r="AN172" s="639"/>
      <c r="AO172" s="639"/>
      <c r="AP172" s="639"/>
      <c r="AQ172" s="639"/>
      <c r="AR172" s="639"/>
      <c r="AS172" s="639"/>
      <c r="AT172" s="639"/>
      <c r="AU172" s="639"/>
      <c r="AV172" s="639"/>
      <c r="AW172" s="639"/>
      <c r="AX172" s="639"/>
      <c r="AY172" s="639"/>
      <c r="AZ172" s="639"/>
      <c r="BA172" s="639"/>
      <c r="BB172" s="639"/>
      <c r="BC172" s="639"/>
      <c r="BD172" s="639"/>
      <c r="BE172" s="639"/>
      <c r="BF172" s="639"/>
      <c r="BG172" s="639"/>
      <c r="BH172" s="639"/>
      <c r="BI172" s="639"/>
      <c r="BJ172" s="639"/>
      <c r="BK172" s="639"/>
      <c r="BL172" s="639"/>
      <c r="BM172" s="639"/>
      <c r="BN172" s="639"/>
      <c r="BO172" s="639"/>
      <c r="BP172" s="639"/>
      <c r="BQ172" s="639"/>
      <c r="BR172" s="639"/>
      <c r="BS172" s="639"/>
      <c r="BT172" s="639"/>
      <c r="BU172" s="639"/>
      <c r="BV172" s="639"/>
      <c r="BW172" s="639"/>
      <c r="BX172" s="639"/>
      <c r="BY172" s="639"/>
      <c r="BZ172" s="639"/>
      <c r="CA172" s="639"/>
      <c r="CB172" s="639"/>
      <c r="CC172" s="639"/>
      <c r="CD172" s="639"/>
      <c r="CE172" s="639"/>
      <c r="CF172" s="639"/>
      <c r="CG172" s="639"/>
      <c r="CH172" s="639"/>
      <c r="CI172" s="639"/>
      <c r="CJ172" s="639"/>
      <c r="CK172" s="639"/>
      <c r="CL172" s="639"/>
      <c r="CM172" s="639"/>
      <c r="CN172" s="639"/>
    </row>
    <row r="173" spans="1:92" x14ac:dyDescent="0.25">
      <c r="A173" s="8287"/>
      <c r="B173" s="8291"/>
      <c r="C173" s="8292"/>
      <c r="D173" s="7582"/>
      <c r="E173" s="8243" t="s">
        <v>70</v>
      </c>
      <c r="F173" s="8253"/>
      <c r="G173" s="8243" t="s">
        <v>71</v>
      </c>
      <c r="H173" s="8253"/>
      <c r="I173" s="8243" t="s">
        <v>72</v>
      </c>
      <c r="J173" s="8253"/>
      <c r="K173" s="8243" t="s">
        <v>73</v>
      </c>
      <c r="L173" s="8253"/>
      <c r="M173" s="8243" t="s">
        <v>74</v>
      </c>
      <c r="N173" s="8253"/>
      <c r="O173" s="8243" t="s">
        <v>75</v>
      </c>
      <c r="P173" s="8253"/>
      <c r="Q173" s="8243" t="s">
        <v>76</v>
      </c>
      <c r="R173" s="8253"/>
      <c r="S173" s="8243" t="s">
        <v>77</v>
      </c>
      <c r="T173" s="8253"/>
      <c r="U173" s="8243" t="s">
        <v>78</v>
      </c>
      <c r="V173" s="8253"/>
      <c r="W173" s="8243" t="s">
        <v>79</v>
      </c>
      <c r="X173" s="8253"/>
      <c r="Y173" s="8243" t="s">
        <v>80</v>
      </c>
      <c r="Z173" s="8253"/>
      <c r="AA173" s="8243" t="s">
        <v>81</v>
      </c>
      <c r="AB173" s="8253"/>
      <c r="AC173" s="8243" t="s">
        <v>82</v>
      </c>
      <c r="AD173" s="8253"/>
      <c r="AE173" s="8243" t="s">
        <v>83</v>
      </c>
      <c r="AF173" s="8244"/>
      <c r="AG173" s="7319"/>
      <c r="AH173" s="8301"/>
      <c r="AI173" s="8301"/>
      <c r="AJ173" s="639"/>
      <c r="AK173" s="639"/>
      <c r="AL173" s="639"/>
      <c r="AM173" s="639"/>
      <c r="AN173" s="639"/>
      <c r="AO173" s="639"/>
      <c r="AP173" s="639"/>
      <c r="AQ173" s="639"/>
      <c r="AR173" s="639"/>
      <c r="AS173" s="639"/>
      <c r="AT173" s="639"/>
      <c r="AU173" s="639"/>
      <c r="AV173" s="639"/>
      <c r="AW173" s="639"/>
      <c r="AX173" s="639"/>
      <c r="AY173" s="639"/>
      <c r="AZ173" s="639"/>
      <c r="BA173" s="639"/>
      <c r="BB173" s="639"/>
      <c r="BC173" s="639"/>
      <c r="BD173" s="639"/>
      <c r="BE173" s="639"/>
      <c r="BF173" s="639"/>
      <c r="BG173" s="639"/>
      <c r="BH173" s="639"/>
      <c r="BI173" s="639"/>
      <c r="BJ173" s="639"/>
      <c r="BK173" s="639"/>
      <c r="BL173" s="639"/>
      <c r="BM173" s="639"/>
      <c r="BN173" s="639"/>
      <c r="BO173" s="639"/>
      <c r="BP173" s="639"/>
      <c r="BQ173" s="639"/>
      <c r="BR173" s="639"/>
      <c r="BS173" s="639"/>
      <c r="BT173" s="639"/>
      <c r="BU173" s="639"/>
      <c r="BV173" s="639"/>
      <c r="BW173" s="639"/>
      <c r="BX173" s="639"/>
      <c r="BY173" s="639"/>
      <c r="BZ173" s="639"/>
      <c r="CA173" s="8194" t="s">
        <v>13</v>
      </c>
      <c r="CB173" s="8194" t="s">
        <v>14</v>
      </c>
      <c r="CC173" s="8194" t="s">
        <v>3848</v>
      </c>
      <c r="CD173" s="639"/>
      <c r="CE173" s="639"/>
      <c r="CF173" s="639"/>
      <c r="CG173" s="639"/>
      <c r="CH173" s="639"/>
      <c r="CI173" s="639"/>
      <c r="CJ173" s="639"/>
      <c r="CK173" s="8194" t="s">
        <v>13</v>
      </c>
      <c r="CL173" s="8194" t="s">
        <v>14</v>
      </c>
      <c r="CM173" s="639"/>
      <c r="CN173" s="8194"/>
    </row>
    <row r="174" spans="1:92" x14ac:dyDescent="0.25">
      <c r="A174" s="8288"/>
      <c r="B174" s="5850" t="s">
        <v>52</v>
      </c>
      <c r="C174" s="5764" t="s">
        <v>53</v>
      </c>
      <c r="D174" s="5787" t="s">
        <v>54</v>
      </c>
      <c r="E174" s="5676" t="s">
        <v>53</v>
      </c>
      <c r="F174" s="5787" t="s">
        <v>54</v>
      </c>
      <c r="G174" s="5676" t="s">
        <v>53</v>
      </c>
      <c r="H174" s="5787" t="s">
        <v>54</v>
      </c>
      <c r="I174" s="5676" t="s">
        <v>53</v>
      </c>
      <c r="J174" s="5787" t="s">
        <v>54</v>
      </c>
      <c r="K174" s="5676" t="s">
        <v>53</v>
      </c>
      <c r="L174" s="5787" t="s">
        <v>54</v>
      </c>
      <c r="M174" s="5676" t="s">
        <v>53</v>
      </c>
      <c r="N174" s="5787" t="s">
        <v>54</v>
      </c>
      <c r="O174" s="5676" t="s">
        <v>53</v>
      </c>
      <c r="P174" s="5787" t="s">
        <v>54</v>
      </c>
      <c r="Q174" s="5676" t="s">
        <v>53</v>
      </c>
      <c r="R174" s="5787" t="s">
        <v>54</v>
      </c>
      <c r="S174" s="5676" t="s">
        <v>53</v>
      </c>
      <c r="T174" s="5787" t="s">
        <v>54</v>
      </c>
      <c r="U174" s="5676" t="s">
        <v>53</v>
      </c>
      <c r="V174" s="5787" t="s">
        <v>54</v>
      </c>
      <c r="W174" s="5676" t="s">
        <v>53</v>
      </c>
      <c r="X174" s="5787" t="s">
        <v>54</v>
      </c>
      <c r="Y174" s="5676" t="s">
        <v>53</v>
      </c>
      <c r="Z174" s="5787" t="s">
        <v>54</v>
      </c>
      <c r="AA174" s="5676" t="s">
        <v>53</v>
      </c>
      <c r="AB174" s="5787" t="s">
        <v>54</v>
      </c>
      <c r="AC174" s="5676" t="s">
        <v>53</v>
      </c>
      <c r="AD174" s="5787" t="s">
        <v>54</v>
      </c>
      <c r="AE174" s="5676" t="s">
        <v>53</v>
      </c>
      <c r="AF174" s="5851" t="s">
        <v>54</v>
      </c>
      <c r="AG174" s="7684"/>
      <c r="AH174" s="8302"/>
      <c r="AI174" s="8302"/>
      <c r="AJ174" s="639"/>
      <c r="AK174" s="639"/>
      <c r="AL174" s="639"/>
      <c r="AM174" s="639"/>
      <c r="AN174" s="639"/>
      <c r="AO174" s="639"/>
      <c r="AP174" s="639"/>
      <c r="AQ174" s="639"/>
      <c r="AR174" s="639"/>
      <c r="AS174" s="639"/>
      <c r="AT174" s="639"/>
      <c r="AU174" s="639"/>
      <c r="AV174" s="639"/>
      <c r="AW174" s="639"/>
      <c r="AX174" s="639"/>
      <c r="AY174" s="639"/>
      <c r="AZ174" s="639"/>
      <c r="BA174" s="639"/>
      <c r="BB174" s="639"/>
      <c r="BC174" s="639"/>
      <c r="BD174" s="639"/>
      <c r="BE174" s="639"/>
      <c r="BF174" s="639"/>
      <c r="BG174" s="639"/>
      <c r="BH174" s="639"/>
      <c r="BI174" s="639"/>
      <c r="BJ174" s="639"/>
      <c r="BK174" s="639"/>
      <c r="BL174" s="639"/>
      <c r="BM174" s="639"/>
      <c r="BN174" s="639"/>
      <c r="BO174" s="639"/>
      <c r="BP174" s="639"/>
      <c r="BQ174" s="639"/>
      <c r="BR174" s="639"/>
      <c r="BS174" s="639"/>
      <c r="BT174" s="639"/>
      <c r="BU174" s="639"/>
      <c r="BV174" s="639"/>
      <c r="BW174" s="639"/>
      <c r="BX174" s="639"/>
      <c r="BY174" s="639"/>
      <c r="BZ174" s="639"/>
      <c r="CA174" s="8194"/>
      <c r="CB174" s="8194"/>
      <c r="CC174" s="8194"/>
      <c r="CD174" s="639"/>
      <c r="CE174" s="639"/>
      <c r="CF174" s="639"/>
      <c r="CG174" s="639"/>
      <c r="CH174" s="639"/>
      <c r="CI174" s="639"/>
      <c r="CJ174" s="639"/>
      <c r="CK174" s="8194"/>
      <c r="CL174" s="8194"/>
      <c r="CM174" s="639"/>
      <c r="CN174" s="8194"/>
    </row>
    <row r="175" spans="1:92" ht="17.100000000000001" customHeight="1" x14ac:dyDescent="0.25">
      <c r="A175" s="681" t="s">
        <v>3880</v>
      </c>
      <c r="B175" s="5852"/>
      <c r="C175" s="5852"/>
      <c r="D175" s="5852"/>
      <c r="E175" s="4627"/>
      <c r="F175" s="4631"/>
      <c r="G175" s="4627"/>
      <c r="H175" s="4631"/>
      <c r="I175" s="4627"/>
      <c r="J175" s="4631"/>
      <c r="K175" s="4627"/>
      <c r="L175" s="4631"/>
      <c r="M175" s="4627"/>
      <c r="N175" s="4631"/>
      <c r="O175" s="4627"/>
      <c r="P175" s="4631"/>
      <c r="Q175" s="4627"/>
      <c r="R175" s="4631"/>
      <c r="S175" s="4627"/>
      <c r="T175" s="4631"/>
      <c r="U175" s="4627"/>
      <c r="V175" s="4631"/>
      <c r="W175" s="4627"/>
      <c r="X175" s="4631"/>
      <c r="Y175" s="4627"/>
      <c r="Z175" s="4631"/>
      <c r="AA175" s="4627"/>
      <c r="AB175" s="4631"/>
      <c r="AC175" s="4627"/>
      <c r="AD175" s="4631"/>
      <c r="AE175" s="4627"/>
      <c r="AF175" s="4630"/>
      <c r="AG175" s="4394"/>
      <c r="AH175" s="4394"/>
      <c r="AI175" s="4394"/>
      <c r="AJ175" s="639" t="str">
        <f>$CA175&amp;$CB175&amp;$CC175&amp;$CD175&amp;CE175&amp;CF175&amp;CG175&amp;CH175</f>
        <v/>
      </c>
      <c r="AK175" s="639"/>
      <c r="AL175" s="639"/>
      <c r="AM175" s="639"/>
      <c r="AN175" s="639"/>
      <c r="AO175" s="639"/>
      <c r="AP175" s="639"/>
      <c r="AQ175" s="639"/>
      <c r="AR175" s="639"/>
      <c r="AS175" s="639"/>
      <c r="AT175" s="639"/>
      <c r="AU175" s="639"/>
      <c r="AV175" s="639"/>
      <c r="AW175" s="639"/>
      <c r="AX175" s="639"/>
      <c r="AY175" s="639"/>
      <c r="AZ175" s="639"/>
      <c r="BA175" s="639"/>
      <c r="BB175" s="639"/>
      <c r="BC175" s="639"/>
      <c r="BD175" s="639"/>
      <c r="BE175" s="639"/>
      <c r="BF175" s="639"/>
      <c r="BG175" s="639"/>
      <c r="BH175" s="639"/>
      <c r="BI175" s="639"/>
      <c r="BJ175" s="639"/>
      <c r="BK175" s="639"/>
      <c r="BL175" s="639"/>
      <c r="BM175" s="639"/>
      <c r="BN175" s="639"/>
      <c r="BO175" s="639"/>
      <c r="BP175" s="639"/>
      <c r="BQ175" s="639"/>
      <c r="BR175" s="639"/>
      <c r="BS175" s="639"/>
      <c r="BT175" s="639"/>
      <c r="BU175" s="639"/>
      <c r="BV175" s="639"/>
      <c r="BW175" s="639"/>
      <c r="BX175" s="639"/>
      <c r="BY175" s="639"/>
      <c r="BZ175" s="639"/>
      <c r="CA175" s="639" t="str">
        <f>IF(CK175=1," *.Las Acciones de Pueblos Originarios no pueden superar el total de Acciones ","")</f>
        <v/>
      </c>
      <c r="CB175" s="639" t="str">
        <f>IF(CL175=1," *.Las Acciones de Migrantes no pueden superar el total de Acciones ","")</f>
        <v/>
      </c>
      <c r="CC175" s="639" t="str">
        <f>IF(OR(AND(B175&lt;&gt;0,AH175=""),AND(B175&lt;&gt;0,AI175="")),"* No olvide digitar Migrantes y/o Pueblos Originarios (Digite CERO si no tiene). ","")</f>
        <v/>
      </c>
      <c r="CD175" s="639"/>
      <c r="CE175" s="639"/>
      <c r="CF175" s="639"/>
      <c r="CG175" s="639"/>
      <c r="CH175" s="639"/>
      <c r="CI175" s="639"/>
      <c r="CJ175" s="639"/>
      <c r="CK175" s="639">
        <f t="shared" ref="CK175:CL177" si="42">IF(AH175&gt;$C175,1,0)</f>
        <v>0</v>
      </c>
      <c r="CL175" s="639">
        <f t="shared" si="42"/>
        <v>0</v>
      </c>
      <c r="CM175" s="639"/>
      <c r="CN175" s="639"/>
    </row>
    <row r="176" spans="1:92" ht="14.1" customHeight="1" x14ac:dyDescent="0.25">
      <c r="A176" s="681" t="s">
        <v>3877</v>
      </c>
      <c r="B176" s="1201"/>
      <c r="C176" s="1201"/>
      <c r="D176" s="1201"/>
      <c r="E176" s="5780"/>
      <c r="F176" s="5844"/>
      <c r="G176" s="5780"/>
      <c r="H176" s="5844"/>
      <c r="I176" s="5780"/>
      <c r="J176" s="5844"/>
      <c r="K176" s="5780"/>
      <c r="L176" s="5844"/>
      <c r="M176" s="5780"/>
      <c r="N176" s="5844"/>
      <c r="O176" s="5780"/>
      <c r="P176" s="5844"/>
      <c r="Q176" s="5780"/>
      <c r="R176" s="5844"/>
      <c r="S176" s="5780"/>
      <c r="T176" s="5844"/>
      <c r="U176" s="5780"/>
      <c r="V176" s="5844"/>
      <c r="W176" s="5780"/>
      <c r="X176" s="5844"/>
      <c r="Y176" s="5780"/>
      <c r="Z176" s="5844"/>
      <c r="AA176" s="5780"/>
      <c r="AB176" s="5844"/>
      <c r="AC176" s="5780"/>
      <c r="AD176" s="5844"/>
      <c r="AE176" s="5780"/>
      <c r="AF176" s="5853"/>
      <c r="AG176" s="5778"/>
      <c r="AH176" s="5778"/>
      <c r="AI176" s="5778"/>
      <c r="AJ176" s="639" t="str">
        <f>$CA176&amp;$CB176&amp;$CC176&amp;$CD176&amp;CE176&amp;CF176&amp;CG176&amp;CH176</f>
        <v/>
      </c>
      <c r="AK176" s="639"/>
      <c r="AL176" s="639"/>
      <c r="AM176" s="639"/>
      <c r="AN176" s="639"/>
      <c r="AO176" s="639"/>
      <c r="AP176" s="639"/>
      <c r="AQ176" s="639"/>
      <c r="AR176" s="639"/>
      <c r="AS176" s="639"/>
      <c r="AT176" s="639"/>
      <c r="AU176" s="639"/>
      <c r="AV176" s="639"/>
      <c r="AW176" s="639"/>
      <c r="AX176" s="639"/>
      <c r="AY176" s="639"/>
      <c r="AZ176" s="639"/>
      <c r="BA176" s="639"/>
      <c r="BB176" s="639"/>
      <c r="BC176" s="639"/>
      <c r="BD176" s="639"/>
      <c r="BE176" s="639"/>
      <c r="BF176" s="639"/>
      <c r="BG176" s="639"/>
      <c r="BH176" s="639"/>
      <c r="BI176" s="639"/>
      <c r="BJ176" s="639"/>
      <c r="BK176" s="639"/>
      <c r="BL176" s="639"/>
      <c r="BM176" s="639"/>
      <c r="BN176" s="639"/>
      <c r="BO176" s="639"/>
      <c r="BP176" s="639"/>
      <c r="BQ176" s="639"/>
      <c r="BR176" s="639"/>
      <c r="BS176" s="639"/>
      <c r="BT176" s="639"/>
      <c r="BU176" s="639"/>
      <c r="BV176" s="639"/>
      <c r="BW176" s="639"/>
      <c r="BX176" s="639"/>
      <c r="BY176" s="639"/>
      <c r="BZ176" s="639"/>
      <c r="CA176" s="639" t="str">
        <f>IF(CK176=1," *.Las Acciones de Pueblos Originarios no pueden superar el total de Acciones ","")</f>
        <v/>
      </c>
      <c r="CB176" s="639" t="str">
        <f>IF(CL176=1," *.Las Acciones de Migrantes no pueden superar el total de Acciones ","")</f>
        <v/>
      </c>
      <c r="CC176" s="639" t="str">
        <f>IF(OR(AND(B176&lt;&gt;0,AH176=""),AND(B176&lt;&gt;0,AI176="")),"* No olvide digitar Migrantes y/o Pueblos Originarios (Digite CERO si no tiene). ","")</f>
        <v/>
      </c>
      <c r="CD176" s="639"/>
      <c r="CE176" s="639"/>
      <c r="CF176" s="639"/>
      <c r="CG176" s="639"/>
      <c r="CH176" s="639"/>
      <c r="CI176" s="639"/>
      <c r="CJ176" s="639"/>
      <c r="CK176" s="639">
        <f t="shared" si="42"/>
        <v>0</v>
      </c>
      <c r="CL176" s="639">
        <f t="shared" si="42"/>
        <v>0</v>
      </c>
      <c r="CM176" s="639"/>
      <c r="CN176" s="639"/>
    </row>
    <row r="177" spans="1:103" ht="15" customHeight="1" x14ac:dyDescent="0.25">
      <c r="A177" s="681" t="s">
        <v>3896</v>
      </c>
      <c r="B177" s="1201"/>
      <c r="C177" s="1201"/>
      <c r="D177" s="1201"/>
      <c r="E177" s="44"/>
      <c r="F177" s="47"/>
      <c r="G177" s="44"/>
      <c r="H177" s="47"/>
      <c r="I177" s="44"/>
      <c r="J177" s="47"/>
      <c r="K177" s="44"/>
      <c r="L177" s="47"/>
      <c r="M177" s="44"/>
      <c r="N177" s="47"/>
      <c r="O177" s="44"/>
      <c r="P177" s="47"/>
      <c r="Q177" s="44"/>
      <c r="R177" s="47"/>
      <c r="S177" s="44"/>
      <c r="T177" s="47"/>
      <c r="U177" s="44"/>
      <c r="V177" s="47"/>
      <c r="W177" s="44"/>
      <c r="X177" s="47"/>
      <c r="Y177" s="44"/>
      <c r="Z177" s="47"/>
      <c r="AA177" s="44"/>
      <c r="AB177" s="47"/>
      <c r="AC177" s="44"/>
      <c r="AD177" s="47"/>
      <c r="AE177" s="44"/>
      <c r="AF177" s="46"/>
      <c r="AG177" s="99"/>
      <c r="AH177" s="99"/>
      <c r="AI177" s="99"/>
      <c r="AJ177" s="639" t="str">
        <f>$CA177&amp;$CB177&amp;$CC177&amp;$CD177&amp;CE177&amp;CF177&amp;CG177&amp;CH177</f>
        <v/>
      </c>
      <c r="AK177" s="639"/>
      <c r="AL177" s="639"/>
      <c r="AM177" s="639"/>
      <c r="AN177" s="639"/>
      <c r="AO177" s="639"/>
      <c r="AP177" s="639"/>
      <c r="AQ177" s="639"/>
      <c r="AR177" s="639"/>
      <c r="AS177" s="639"/>
      <c r="AT177" s="639"/>
      <c r="AU177" s="639"/>
      <c r="AV177" s="639"/>
      <c r="AW177" s="639"/>
      <c r="AX177" s="639"/>
      <c r="AY177" s="639"/>
      <c r="AZ177" s="639"/>
      <c r="BA177" s="639"/>
      <c r="BB177" s="639"/>
      <c r="BC177" s="639"/>
      <c r="BD177" s="639"/>
      <c r="BE177" s="639"/>
      <c r="BF177" s="639"/>
      <c r="BG177" s="639"/>
      <c r="BH177" s="639"/>
      <c r="BI177" s="639"/>
      <c r="BJ177" s="639"/>
      <c r="BK177" s="639"/>
      <c r="BL177" s="639"/>
      <c r="BM177" s="639"/>
      <c r="BN177" s="639"/>
      <c r="BO177" s="639"/>
      <c r="BP177" s="639"/>
      <c r="BQ177" s="639"/>
      <c r="BR177" s="639"/>
      <c r="BS177" s="639"/>
      <c r="BT177" s="639"/>
      <c r="BU177" s="639"/>
      <c r="BV177" s="639"/>
      <c r="BW177" s="639"/>
      <c r="BX177" s="639"/>
      <c r="BY177" s="639"/>
      <c r="BZ177" s="639"/>
      <c r="CA177" s="639" t="str">
        <f>IF(CK177=1," *.Las Acciones de Pueblos Originarios no pueden superar el total de Acciones ","")</f>
        <v/>
      </c>
      <c r="CB177" s="639" t="str">
        <f>IF(CL177=1," *.Las Acciones de Migrantes no pueden superar el total de Acciones ","")</f>
        <v/>
      </c>
      <c r="CC177" s="639" t="str">
        <f>IF(OR(AND(B177&lt;&gt;0,AH177=""),AND(B177&lt;&gt;0,AI177="")),"* No olvide digitar Migrantes y/o Pueblos Originarios (Digite CERO si no tiene). ","")</f>
        <v/>
      </c>
      <c r="CD177" s="639"/>
      <c r="CE177" s="639"/>
      <c r="CF177" s="639"/>
      <c r="CG177" s="639"/>
      <c r="CH177" s="639"/>
      <c r="CI177" s="639"/>
      <c r="CJ177" s="639"/>
      <c r="CK177" s="639">
        <f t="shared" si="42"/>
        <v>0</v>
      </c>
      <c r="CL177" s="639">
        <f t="shared" si="42"/>
        <v>0</v>
      </c>
      <c r="CM177" s="639"/>
      <c r="CN177" s="639"/>
      <c r="CO177" s="639"/>
      <c r="CP177" s="639"/>
      <c r="CQ177" s="639"/>
      <c r="CR177" s="639"/>
      <c r="CS177" s="639"/>
      <c r="CT177" s="639"/>
      <c r="CU177" s="639"/>
      <c r="CV177" s="639"/>
      <c r="CW177" s="639"/>
      <c r="CX177" s="639"/>
      <c r="CY177" s="639"/>
    </row>
    <row r="178" spans="1:103" ht="15" customHeight="1" x14ac:dyDescent="0.25">
      <c r="A178" s="681" t="s">
        <v>3897</v>
      </c>
      <c r="B178" s="5854"/>
      <c r="C178" s="5854"/>
      <c r="D178" s="5854"/>
      <c r="E178" s="5855"/>
      <c r="F178" s="5856"/>
      <c r="G178" s="5855"/>
      <c r="H178" s="5856"/>
      <c r="I178" s="5855"/>
      <c r="J178" s="5856"/>
      <c r="K178" s="5855"/>
      <c r="L178" s="5856"/>
      <c r="M178" s="5855"/>
      <c r="N178" s="5856"/>
      <c r="O178" s="5855"/>
      <c r="P178" s="5856"/>
      <c r="Q178" s="5855"/>
      <c r="R178" s="5856"/>
      <c r="S178" s="5855"/>
      <c r="T178" s="5856"/>
      <c r="U178" s="5855"/>
      <c r="V178" s="5856"/>
      <c r="W178" s="5855"/>
      <c r="X178" s="5856"/>
      <c r="Y178" s="5855"/>
      <c r="Z178" s="5856"/>
      <c r="AA178" s="5855"/>
      <c r="AB178" s="5856"/>
      <c r="AC178" s="5855"/>
      <c r="AD178" s="5856"/>
      <c r="AE178" s="5855"/>
      <c r="AF178" s="5857"/>
      <c r="AG178" s="5858"/>
      <c r="AH178" s="5859"/>
      <c r="AI178" s="5859"/>
      <c r="AJ178" s="639"/>
      <c r="AK178" s="639"/>
      <c r="AL178" s="639"/>
      <c r="AM178" s="639"/>
      <c r="AN178" s="639"/>
      <c r="AO178" s="639"/>
      <c r="AP178" s="639"/>
      <c r="AQ178" s="639"/>
      <c r="AR178" s="639"/>
      <c r="AS178" s="639"/>
      <c r="AT178" s="639"/>
      <c r="AU178" s="639"/>
      <c r="AV178" s="639"/>
      <c r="AW178" s="639"/>
      <c r="AX178" s="639"/>
      <c r="AY178" s="639"/>
      <c r="AZ178" s="639"/>
      <c r="BA178" s="639"/>
      <c r="BB178" s="639"/>
      <c r="BC178" s="639"/>
      <c r="BD178" s="639"/>
      <c r="BE178" s="639"/>
      <c r="BF178" s="639"/>
      <c r="BG178" s="639"/>
      <c r="BH178" s="639"/>
      <c r="BI178" s="639"/>
      <c r="BJ178" s="639"/>
      <c r="BK178" s="639"/>
      <c r="BL178" s="639"/>
      <c r="BM178" s="639"/>
      <c r="BN178" s="639"/>
      <c r="BO178" s="639"/>
      <c r="BP178" s="639"/>
      <c r="BQ178" s="639"/>
      <c r="BR178" s="639"/>
      <c r="BS178" s="639"/>
      <c r="BT178" s="639"/>
      <c r="BU178" s="639"/>
      <c r="BV178" s="639"/>
      <c r="BW178" s="639"/>
      <c r="BX178" s="639"/>
      <c r="BY178" s="639"/>
      <c r="BZ178" s="639"/>
      <c r="CA178" s="639"/>
      <c r="CB178" s="639"/>
      <c r="CC178" s="639"/>
      <c r="CD178" s="639"/>
      <c r="CE178" s="639"/>
      <c r="CF178" s="639"/>
      <c r="CG178" s="639"/>
      <c r="CH178" s="639"/>
      <c r="CI178" s="639"/>
      <c r="CJ178" s="639"/>
      <c r="CK178" s="639"/>
      <c r="CL178" s="639"/>
      <c r="CM178" s="639"/>
      <c r="CN178" s="639"/>
      <c r="CO178" s="639"/>
      <c r="CP178" s="639"/>
      <c r="CQ178" s="639"/>
      <c r="CR178" s="639"/>
      <c r="CS178" s="639"/>
      <c r="CT178" s="639"/>
      <c r="CU178" s="639"/>
      <c r="CV178" s="639"/>
      <c r="CW178" s="639"/>
      <c r="CX178" s="639"/>
      <c r="CY178" s="639"/>
    </row>
    <row r="179" spans="1:103" ht="24.75" customHeight="1" x14ac:dyDescent="0.25">
      <c r="A179" s="5860" t="s">
        <v>3898</v>
      </c>
      <c r="B179" s="5861"/>
      <c r="C179" s="657"/>
      <c r="D179" s="657"/>
      <c r="E179" s="657"/>
      <c r="F179" s="657"/>
      <c r="G179" s="657"/>
      <c r="H179" s="657"/>
      <c r="I179" s="657"/>
      <c r="J179" s="657"/>
      <c r="K179" s="657"/>
      <c r="L179" s="657"/>
      <c r="M179" s="657"/>
      <c r="N179" s="657"/>
      <c r="O179" s="657"/>
      <c r="P179" s="657"/>
      <c r="Q179" s="657"/>
      <c r="R179" s="657"/>
      <c r="S179" s="657"/>
      <c r="T179" s="657"/>
      <c r="U179" s="638"/>
      <c r="V179" s="638"/>
      <c r="W179" s="638"/>
      <c r="X179" s="638"/>
      <c r="Y179" s="638"/>
      <c r="Z179" s="638"/>
      <c r="AA179" s="638"/>
      <c r="AB179" s="638"/>
      <c r="AC179" s="638"/>
      <c r="AD179" s="638"/>
      <c r="AE179" s="638"/>
      <c r="AF179" s="638"/>
      <c r="AG179" s="639"/>
      <c r="AH179" s="639"/>
      <c r="AI179" s="639"/>
      <c r="AJ179" s="639"/>
      <c r="AK179" s="639"/>
      <c r="AL179" s="639"/>
      <c r="AM179" s="639"/>
      <c r="AN179" s="639"/>
      <c r="AO179" s="639"/>
      <c r="AP179" s="639"/>
      <c r="AQ179" s="639"/>
      <c r="AR179" s="639"/>
      <c r="AS179" s="639"/>
      <c r="AT179" s="639"/>
      <c r="AU179" s="639"/>
      <c r="AV179" s="639"/>
      <c r="AW179" s="639"/>
      <c r="AX179" s="639"/>
      <c r="AY179" s="639"/>
      <c r="AZ179" s="639"/>
      <c r="BA179" s="639"/>
      <c r="BB179" s="639"/>
      <c r="BC179" s="639"/>
      <c r="BD179" s="639"/>
      <c r="BE179" s="639"/>
      <c r="BF179" s="639"/>
      <c r="BG179" s="639"/>
      <c r="BH179" s="639"/>
      <c r="BI179" s="639"/>
      <c r="BJ179" s="639"/>
      <c r="BK179" s="639"/>
      <c r="BL179" s="639"/>
      <c r="BM179" s="639"/>
      <c r="BN179" s="639"/>
      <c r="BO179" s="639"/>
      <c r="BP179" s="639"/>
      <c r="BQ179" s="639"/>
      <c r="BR179" s="639"/>
      <c r="BS179" s="639"/>
      <c r="BT179" s="639"/>
      <c r="BU179" s="639"/>
      <c r="BV179" s="639"/>
      <c r="BW179" s="639"/>
      <c r="BX179" s="639"/>
      <c r="BY179" s="639"/>
      <c r="BZ179" s="639"/>
      <c r="CA179" s="639"/>
      <c r="CB179" s="639"/>
      <c r="CC179" s="639"/>
      <c r="CD179" s="639"/>
      <c r="CE179" s="639"/>
      <c r="CF179" s="639"/>
      <c r="CG179" s="639"/>
      <c r="CH179" s="639"/>
      <c r="CI179" s="639"/>
      <c r="CJ179" s="639"/>
      <c r="CK179" s="639"/>
      <c r="CL179" s="639"/>
      <c r="CM179" s="639"/>
      <c r="CN179" s="639"/>
      <c r="CO179" s="639"/>
      <c r="CP179" s="639"/>
      <c r="CQ179" s="639"/>
      <c r="CR179" s="639"/>
      <c r="CS179" s="639"/>
      <c r="CT179" s="639"/>
      <c r="CU179" s="639"/>
      <c r="CV179" s="639"/>
      <c r="CW179" s="639"/>
      <c r="CX179" s="639"/>
      <c r="CY179" s="639"/>
    </row>
    <row r="180" spans="1:103" x14ac:dyDescent="0.25">
      <c r="A180" s="8303" t="s">
        <v>3899</v>
      </c>
      <c r="B180" s="8305" t="s">
        <v>3878</v>
      </c>
      <c r="C180" s="8306" t="s">
        <v>3900</v>
      </c>
      <c r="D180" s="8307"/>
      <c r="E180" s="8305" t="s">
        <v>3901</v>
      </c>
      <c r="F180" s="8308" t="s">
        <v>3902</v>
      </c>
      <c r="G180" s="8309"/>
      <c r="H180" s="8309"/>
      <c r="I180" s="8309"/>
      <c r="J180" s="8309"/>
      <c r="K180" s="8309"/>
      <c r="L180" s="8309"/>
      <c r="M180" s="8309"/>
      <c r="N180" s="8309"/>
      <c r="O180" s="8309"/>
      <c r="P180" s="8309"/>
      <c r="Q180" s="8309"/>
      <c r="R180" s="8309"/>
      <c r="S180" s="8309"/>
      <c r="T180" s="8310"/>
      <c r="U180" s="638"/>
      <c r="V180" s="638"/>
      <c r="W180" s="638"/>
      <c r="X180" s="638"/>
      <c r="Y180" s="638"/>
      <c r="Z180" s="638"/>
      <c r="AA180" s="638"/>
      <c r="AB180" s="638"/>
      <c r="AC180" s="638"/>
      <c r="AD180" s="638"/>
      <c r="AE180" s="638"/>
      <c r="AF180" s="639"/>
      <c r="AG180" s="639"/>
      <c r="AH180" s="639"/>
      <c r="AI180" s="639"/>
      <c r="AJ180" s="639"/>
      <c r="AK180" s="639"/>
      <c r="AL180" s="639"/>
      <c r="AM180" s="639"/>
      <c r="AN180" s="639"/>
      <c r="AO180" s="639"/>
      <c r="AP180" s="639"/>
      <c r="AQ180" s="639"/>
      <c r="AR180" s="639"/>
      <c r="AS180" s="639"/>
      <c r="AT180" s="639"/>
      <c r="AU180" s="639"/>
      <c r="AV180" s="639"/>
      <c r="AW180" s="639"/>
      <c r="AX180" s="639"/>
      <c r="AY180" s="639"/>
      <c r="AZ180" s="639"/>
      <c r="BA180" s="639"/>
      <c r="BB180" s="639"/>
      <c r="BC180" s="639"/>
      <c r="BD180" s="639"/>
      <c r="BE180" s="639"/>
      <c r="BF180" s="639"/>
      <c r="BG180" s="639"/>
      <c r="BH180" s="639"/>
      <c r="BI180" s="639"/>
      <c r="BJ180" s="639"/>
      <c r="BK180" s="639"/>
      <c r="BL180" s="639"/>
      <c r="BM180" s="639"/>
      <c r="BN180" s="639"/>
      <c r="BO180" s="639"/>
      <c r="BP180" s="639"/>
      <c r="BQ180" s="639"/>
      <c r="BR180" s="639"/>
      <c r="BS180" s="639"/>
      <c r="BT180" s="639"/>
      <c r="BU180" s="639"/>
      <c r="BV180" s="639"/>
      <c r="BW180" s="639"/>
      <c r="BX180" s="639"/>
      <c r="BY180" s="639"/>
      <c r="BZ180" s="639"/>
      <c r="CA180" s="639"/>
      <c r="CB180" s="639"/>
      <c r="CC180" s="639"/>
      <c r="CD180" s="639"/>
      <c r="CE180" s="639"/>
      <c r="CF180" s="639"/>
      <c r="CG180" s="639"/>
      <c r="CH180" s="639"/>
      <c r="CI180" s="639"/>
      <c r="CJ180" s="639"/>
      <c r="CK180" s="639"/>
      <c r="CL180" s="639"/>
      <c r="CM180" s="639"/>
      <c r="CN180" s="639"/>
      <c r="CO180" s="639"/>
      <c r="CP180" s="639"/>
      <c r="CQ180" s="639"/>
      <c r="CR180" s="639"/>
      <c r="CS180" s="639"/>
      <c r="CT180" s="639"/>
      <c r="CU180" s="639"/>
      <c r="CV180" s="639"/>
      <c r="CW180" s="639"/>
      <c r="CX180" s="639"/>
      <c r="CY180" s="638"/>
    </row>
    <row r="181" spans="1:103" ht="31.5" customHeight="1" x14ac:dyDescent="0.25">
      <c r="A181" s="8304"/>
      <c r="B181" s="8304"/>
      <c r="C181" s="5862" t="s">
        <v>3880</v>
      </c>
      <c r="D181" s="5862" t="s">
        <v>3903</v>
      </c>
      <c r="E181" s="8304"/>
      <c r="F181" s="5862" t="s">
        <v>56</v>
      </c>
      <c r="G181" s="5862" t="s">
        <v>57</v>
      </c>
      <c r="H181" s="5862" t="s">
        <v>58</v>
      </c>
      <c r="I181" s="5862" t="s">
        <v>59</v>
      </c>
      <c r="J181" s="5862" t="s">
        <v>2635</v>
      </c>
      <c r="K181" s="5862" t="s">
        <v>61</v>
      </c>
      <c r="L181" s="5862" t="s">
        <v>3904</v>
      </c>
      <c r="M181" s="5862" t="s">
        <v>63</v>
      </c>
      <c r="N181" s="5862" t="s">
        <v>3905</v>
      </c>
      <c r="O181" s="5862" t="s">
        <v>3906</v>
      </c>
      <c r="P181" s="5862" t="s">
        <v>3907</v>
      </c>
      <c r="Q181" s="5862" t="s">
        <v>3908</v>
      </c>
      <c r="R181" s="5862" t="s">
        <v>3909</v>
      </c>
      <c r="S181" s="5862" t="s">
        <v>3910</v>
      </c>
      <c r="T181" s="5862" t="s">
        <v>3911</v>
      </c>
      <c r="U181" s="638"/>
      <c r="V181" s="638"/>
      <c r="W181" s="638"/>
      <c r="X181" s="638"/>
      <c r="Y181" s="638"/>
      <c r="Z181" s="638"/>
      <c r="AA181" s="638"/>
      <c r="AB181" s="638"/>
      <c r="AC181" s="638"/>
      <c r="AD181" s="638"/>
      <c r="AE181" s="638"/>
      <c r="AF181" s="639"/>
      <c r="AG181" s="639"/>
      <c r="AH181" s="639"/>
      <c r="AI181" s="639"/>
      <c r="AJ181" s="639"/>
      <c r="AK181" s="639"/>
      <c r="AL181" s="639"/>
      <c r="AM181" s="639"/>
      <c r="AN181" s="639"/>
      <c r="AO181" s="639"/>
      <c r="AP181" s="639"/>
      <c r="AQ181" s="639"/>
      <c r="AR181" s="639"/>
      <c r="AS181" s="639"/>
      <c r="AT181" s="639"/>
      <c r="AU181" s="639"/>
      <c r="AV181" s="639"/>
      <c r="AW181" s="639"/>
      <c r="AX181" s="639"/>
      <c r="AY181" s="639"/>
      <c r="AZ181" s="639"/>
      <c r="BA181" s="639"/>
      <c r="BB181" s="639"/>
      <c r="BC181" s="639"/>
      <c r="BD181" s="639"/>
      <c r="BE181" s="639"/>
      <c r="BF181" s="639"/>
      <c r="BG181" s="639"/>
      <c r="BH181" s="639"/>
      <c r="BI181" s="639"/>
      <c r="BJ181" s="639"/>
      <c r="BK181" s="639"/>
      <c r="BL181" s="639"/>
      <c r="BM181" s="639"/>
      <c r="BN181" s="639"/>
      <c r="BO181" s="639"/>
      <c r="BP181" s="639"/>
      <c r="BQ181" s="639"/>
      <c r="BR181" s="639"/>
      <c r="BS181" s="639"/>
      <c r="BT181" s="639"/>
      <c r="BU181" s="639"/>
      <c r="BV181" s="639"/>
      <c r="BW181" s="639"/>
      <c r="BX181" s="639"/>
      <c r="BY181" s="639"/>
      <c r="BZ181" s="639"/>
      <c r="CA181" s="639"/>
      <c r="CB181" s="639"/>
      <c r="CC181" s="639"/>
      <c r="CD181" s="639"/>
      <c r="CE181" s="639"/>
      <c r="CF181" s="639"/>
      <c r="CG181" s="639"/>
      <c r="CH181" s="639"/>
      <c r="CI181" s="639"/>
      <c r="CJ181" s="639"/>
      <c r="CK181" s="639"/>
      <c r="CL181" s="639"/>
      <c r="CM181" s="639"/>
      <c r="CN181" s="639"/>
      <c r="CO181" s="639"/>
      <c r="CP181" s="639"/>
      <c r="CQ181" s="639"/>
      <c r="CR181" s="639"/>
      <c r="CS181" s="639"/>
      <c r="CT181" s="639"/>
      <c r="CU181" s="639"/>
      <c r="CV181" s="639"/>
      <c r="CW181" s="639"/>
      <c r="CX181" s="639"/>
      <c r="CY181" s="638"/>
    </row>
    <row r="182" spans="1:103" ht="18.75" customHeight="1" x14ac:dyDescent="0.25">
      <c r="A182" s="681" t="s">
        <v>3800</v>
      </c>
      <c r="B182" s="5731"/>
      <c r="C182" s="682"/>
      <c r="D182" s="682"/>
      <c r="E182" s="5731"/>
      <c r="F182" s="5863"/>
      <c r="G182" s="5863"/>
      <c r="H182" s="5863"/>
      <c r="I182" s="5863"/>
      <c r="J182" s="5864"/>
      <c r="K182" s="5863"/>
      <c r="L182" s="5863"/>
      <c r="M182" s="5863"/>
      <c r="N182" s="5863"/>
      <c r="O182" s="5863"/>
      <c r="P182" s="5863"/>
      <c r="Q182" s="5863"/>
      <c r="R182" s="5863"/>
      <c r="S182" s="5863"/>
      <c r="T182" s="5865"/>
      <c r="U182" s="638"/>
      <c r="V182" s="638"/>
      <c r="W182" s="638"/>
      <c r="X182" s="638"/>
      <c r="Y182" s="638"/>
      <c r="Z182" s="638"/>
      <c r="AA182" s="638"/>
      <c r="AB182" s="638"/>
      <c r="AC182" s="638"/>
      <c r="AD182" s="638"/>
      <c r="AE182" s="638"/>
      <c r="AF182" s="639"/>
      <c r="AG182" s="639"/>
      <c r="AH182" s="639"/>
      <c r="AI182" s="639"/>
      <c r="AJ182" s="639"/>
      <c r="AK182" s="639"/>
      <c r="AL182" s="639"/>
      <c r="AM182" s="639"/>
      <c r="AN182" s="639"/>
      <c r="AO182" s="639"/>
      <c r="AP182" s="639"/>
      <c r="AQ182" s="639"/>
      <c r="AR182" s="639"/>
      <c r="AS182" s="639"/>
      <c r="AT182" s="639"/>
      <c r="AU182" s="639"/>
      <c r="AV182" s="639"/>
      <c r="AW182" s="639"/>
      <c r="AX182" s="639"/>
      <c r="AY182" s="639"/>
      <c r="AZ182" s="639"/>
      <c r="BA182" s="639"/>
      <c r="BB182" s="639"/>
      <c r="BC182" s="639"/>
      <c r="BD182" s="639"/>
      <c r="BE182" s="639"/>
      <c r="BF182" s="639"/>
      <c r="BG182" s="639"/>
      <c r="BH182" s="639"/>
      <c r="BI182" s="639"/>
      <c r="BJ182" s="639"/>
      <c r="BK182" s="639"/>
      <c r="BL182" s="639"/>
      <c r="BM182" s="639"/>
      <c r="BN182" s="639"/>
      <c r="BO182" s="639"/>
      <c r="BP182" s="639"/>
      <c r="BQ182" s="639"/>
      <c r="BR182" s="639"/>
      <c r="BS182" s="639"/>
      <c r="BT182" s="639"/>
      <c r="BU182" s="639"/>
      <c r="BV182" s="639"/>
      <c r="BW182" s="639"/>
      <c r="BX182" s="639"/>
      <c r="BY182" s="639"/>
      <c r="BZ182" s="639"/>
      <c r="CA182" s="639"/>
      <c r="CB182" s="639"/>
      <c r="CC182" s="639"/>
      <c r="CD182" s="639"/>
      <c r="CE182" s="639"/>
      <c r="CF182" s="639"/>
      <c r="CG182" s="639"/>
      <c r="CH182" s="639"/>
      <c r="CI182" s="639"/>
      <c r="CJ182" s="639"/>
      <c r="CK182" s="639"/>
      <c r="CL182" s="639"/>
      <c r="CM182" s="639"/>
      <c r="CN182" s="639"/>
      <c r="CO182" s="639"/>
      <c r="CP182" s="639"/>
      <c r="CQ182" s="639"/>
      <c r="CR182" s="639"/>
      <c r="CS182" s="639"/>
      <c r="CT182" s="639"/>
      <c r="CU182" s="639"/>
      <c r="CV182" s="639"/>
      <c r="CW182" s="639"/>
      <c r="CX182" s="639"/>
      <c r="CY182" s="638"/>
    </row>
    <row r="183" spans="1:103" ht="20.100000000000001" customHeight="1" x14ac:dyDescent="0.25">
      <c r="A183" s="681" t="s">
        <v>3799</v>
      </c>
      <c r="B183" s="5866"/>
      <c r="C183" s="5863"/>
      <c r="D183" s="5863"/>
      <c r="E183" s="5846"/>
      <c r="F183" s="5863"/>
      <c r="G183" s="5863"/>
      <c r="H183" s="5863"/>
      <c r="I183" s="5863"/>
      <c r="J183" s="5866"/>
      <c r="K183" s="5863"/>
      <c r="L183" s="5863"/>
      <c r="M183" s="5863"/>
      <c r="N183" s="5863"/>
      <c r="O183" s="5863"/>
      <c r="P183" s="5863"/>
      <c r="Q183" s="5863"/>
      <c r="R183" s="5863"/>
      <c r="S183" s="5863"/>
      <c r="T183" s="5865"/>
      <c r="U183" s="638"/>
      <c r="V183" s="638"/>
      <c r="W183" s="638"/>
      <c r="X183" s="638"/>
      <c r="Y183" s="638"/>
      <c r="Z183" s="638"/>
      <c r="AA183" s="638"/>
      <c r="AB183" s="638"/>
      <c r="AC183" s="638"/>
      <c r="AD183" s="638"/>
      <c r="AE183" s="638"/>
      <c r="AF183" s="639"/>
      <c r="AG183" s="639"/>
      <c r="AH183" s="639"/>
      <c r="AI183" s="639"/>
      <c r="AJ183" s="639"/>
      <c r="AK183" s="639"/>
      <c r="AL183" s="639"/>
      <c r="AM183" s="639"/>
      <c r="AN183" s="639"/>
      <c r="AO183" s="639"/>
      <c r="AP183" s="639"/>
      <c r="AQ183" s="639"/>
      <c r="AR183" s="639"/>
      <c r="AS183" s="639"/>
      <c r="AT183" s="639"/>
      <c r="AU183" s="639"/>
      <c r="AV183" s="639"/>
      <c r="AW183" s="639"/>
      <c r="AX183" s="639"/>
      <c r="AY183" s="639"/>
      <c r="AZ183" s="639"/>
      <c r="BA183" s="639"/>
      <c r="BB183" s="639"/>
      <c r="BC183" s="639"/>
      <c r="BD183" s="639"/>
      <c r="BE183" s="639"/>
      <c r="BF183" s="639"/>
      <c r="BG183" s="639"/>
      <c r="BH183" s="639"/>
      <c r="BI183" s="639"/>
      <c r="BJ183" s="639"/>
      <c r="BK183" s="639"/>
      <c r="BL183" s="639"/>
      <c r="BM183" s="639"/>
      <c r="BN183" s="639"/>
      <c r="BO183" s="639"/>
      <c r="BP183" s="639"/>
      <c r="BQ183" s="639"/>
      <c r="BR183" s="639"/>
      <c r="BS183" s="639"/>
      <c r="BT183" s="639"/>
      <c r="BU183" s="639"/>
      <c r="BV183" s="639"/>
      <c r="BW183" s="639"/>
      <c r="BX183" s="639"/>
      <c r="BY183" s="639"/>
      <c r="BZ183" s="639"/>
      <c r="CA183" s="639"/>
      <c r="CB183" s="639"/>
      <c r="CC183" s="639"/>
      <c r="CD183" s="639"/>
      <c r="CE183" s="639"/>
      <c r="CF183" s="639"/>
      <c r="CG183" s="639"/>
      <c r="CH183" s="639"/>
      <c r="CI183" s="639"/>
      <c r="CJ183" s="639"/>
      <c r="CK183" s="639"/>
      <c r="CL183" s="639"/>
      <c r="CM183" s="639"/>
      <c r="CN183" s="639"/>
      <c r="CO183" s="639"/>
      <c r="CP183" s="639"/>
      <c r="CQ183" s="639"/>
      <c r="CR183" s="639"/>
      <c r="CS183" s="639"/>
      <c r="CT183" s="639"/>
      <c r="CU183" s="639"/>
      <c r="CV183" s="639"/>
      <c r="CW183" s="639"/>
      <c r="CX183" s="639"/>
      <c r="CY183" s="638"/>
    </row>
    <row r="184" spans="1:103" ht="20.25" customHeight="1" x14ac:dyDescent="0.25">
      <c r="A184" s="681" t="s">
        <v>561</v>
      </c>
      <c r="B184" s="5866"/>
      <c r="C184" s="5863"/>
      <c r="D184" s="5863"/>
      <c r="E184" s="5846"/>
      <c r="F184" s="5863"/>
      <c r="G184" s="5863"/>
      <c r="H184" s="5863"/>
      <c r="I184" s="5863"/>
      <c r="J184" s="5865"/>
      <c r="K184" s="5863"/>
      <c r="L184" s="5863"/>
      <c r="M184" s="5863"/>
      <c r="N184" s="5863"/>
      <c r="O184" s="5863"/>
      <c r="P184" s="5863"/>
      <c r="Q184" s="5863"/>
      <c r="R184" s="5863"/>
      <c r="S184" s="5863"/>
      <c r="T184" s="5865"/>
      <c r="U184" s="638"/>
      <c r="V184" s="638"/>
      <c r="W184" s="638"/>
      <c r="X184" s="638"/>
      <c r="Y184" s="638"/>
      <c r="Z184" s="638"/>
      <c r="AA184" s="638"/>
      <c r="AB184" s="638"/>
      <c r="AC184" s="638"/>
      <c r="AD184" s="638"/>
      <c r="AE184" s="638"/>
      <c r="AF184" s="639"/>
      <c r="AG184" s="639"/>
      <c r="AH184" s="639"/>
      <c r="AI184" s="639"/>
      <c r="AJ184" s="639"/>
      <c r="AK184" s="639"/>
      <c r="AL184" s="639"/>
      <c r="AM184" s="639"/>
      <c r="AN184" s="639"/>
      <c r="AO184" s="639"/>
      <c r="AP184" s="639"/>
      <c r="AQ184" s="639"/>
      <c r="AR184" s="639"/>
      <c r="AS184" s="639"/>
      <c r="AT184" s="639"/>
      <c r="AU184" s="639"/>
      <c r="AV184" s="639"/>
      <c r="AW184" s="639"/>
      <c r="AX184" s="639"/>
      <c r="AY184" s="639"/>
      <c r="AZ184" s="639"/>
      <c r="BA184" s="639"/>
      <c r="BB184" s="639"/>
      <c r="BC184" s="639"/>
      <c r="BD184" s="639"/>
      <c r="BE184" s="639"/>
      <c r="BF184" s="639"/>
      <c r="BG184" s="639"/>
      <c r="BH184" s="639"/>
      <c r="BI184" s="639"/>
      <c r="BJ184" s="639"/>
      <c r="BK184" s="639"/>
      <c r="BL184" s="639"/>
      <c r="BM184" s="639"/>
      <c r="BN184" s="639"/>
      <c r="BO184" s="639"/>
      <c r="BP184" s="639"/>
      <c r="BQ184" s="639"/>
      <c r="BR184" s="639"/>
      <c r="BS184" s="639"/>
      <c r="BT184" s="639"/>
      <c r="BU184" s="639"/>
      <c r="BV184" s="639"/>
      <c r="BW184" s="639"/>
      <c r="BX184" s="639"/>
      <c r="BY184" s="639"/>
      <c r="BZ184" s="639"/>
      <c r="CA184" s="639"/>
      <c r="CB184" s="639"/>
      <c r="CC184" s="639"/>
      <c r="CD184" s="639"/>
      <c r="CE184" s="639"/>
      <c r="CF184" s="639"/>
      <c r="CG184" s="639"/>
      <c r="CH184" s="639"/>
      <c r="CI184" s="639"/>
      <c r="CJ184" s="639"/>
      <c r="CK184" s="639"/>
      <c r="CL184" s="639"/>
      <c r="CM184" s="639"/>
      <c r="CN184" s="639"/>
      <c r="CO184" s="639"/>
      <c r="CP184" s="639"/>
      <c r="CQ184" s="639"/>
      <c r="CR184" s="639"/>
      <c r="CS184" s="639"/>
      <c r="CT184" s="639"/>
      <c r="CU184" s="639"/>
      <c r="CV184" s="639"/>
      <c r="CW184" s="639"/>
      <c r="CX184" s="639"/>
      <c r="CY184" s="638"/>
    </row>
    <row r="185" spans="1:103" ht="19.5" customHeight="1" x14ac:dyDescent="0.25">
      <c r="A185" s="5867" t="s">
        <v>3912</v>
      </c>
      <c r="B185" s="5868"/>
      <c r="C185" s="5869"/>
      <c r="D185" s="5869"/>
      <c r="E185" s="5870"/>
      <c r="F185" s="5869"/>
      <c r="G185" s="5869"/>
      <c r="H185" s="5869"/>
      <c r="I185" s="5869"/>
      <c r="J185" s="5868"/>
      <c r="K185" s="5869"/>
      <c r="L185" s="5869"/>
      <c r="M185" s="5869"/>
      <c r="N185" s="5869"/>
      <c r="O185" s="5869"/>
      <c r="P185" s="5869"/>
      <c r="Q185" s="5869"/>
      <c r="R185" s="5869"/>
      <c r="S185" s="5869"/>
      <c r="T185" s="5871"/>
      <c r="U185" s="638"/>
      <c r="V185" s="638"/>
      <c r="W185" s="638"/>
      <c r="X185" s="638"/>
      <c r="Y185" s="638"/>
      <c r="Z185" s="638"/>
      <c r="AA185" s="638"/>
      <c r="AB185" s="638"/>
      <c r="AC185" s="638"/>
      <c r="AD185" s="638"/>
      <c r="AE185" s="638"/>
      <c r="AF185" s="639"/>
      <c r="AG185" s="639"/>
      <c r="AH185" s="639"/>
      <c r="AI185" s="639"/>
      <c r="AJ185" s="639"/>
      <c r="AK185" s="639"/>
      <c r="AL185" s="639"/>
      <c r="AM185" s="639"/>
      <c r="AN185" s="639"/>
      <c r="AO185" s="639"/>
      <c r="AP185" s="639"/>
      <c r="AQ185" s="639"/>
      <c r="AR185" s="639"/>
      <c r="AS185" s="639"/>
      <c r="AT185" s="639"/>
      <c r="AU185" s="639"/>
      <c r="AV185" s="639"/>
      <c r="AW185" s="639"/>
      <c r="AX185" s="639"/>
      <c r="AY185" s="639"/>
      <c r="AZ185" s="639"/>
      <c r="BA185" s="639"/>
      <c r="BB185" s="639"/>
      <c r="BC185" s="639"/>
      <c r="BD185" s="639"/>
      <c r="BE185" s="639"/>
      <c r="BF185" s="639"/>
      <c r="BG185" s="639"/>
      <c r="BH185" s="639"/>
      <c r="BI185" s="639"/>
      <c r="BJ185" s="639"/>
      <c r="BK185" s="639"/>
      <c r="BL185" s="639"/>
      <c r="BM185" s="639"/>
      <c r="BN185" s="639"/>
      <c r="BO185" s="639"/>
      <c r="BP185" s="639"/>
      <c r="BQ185" s="639"/>
      <c r="BR185" s="639"/>
      <c r="BS185" s="639"/>
      <c r="BT185" s="639"/>
      <c r="BU185" s="639"/>
      <c r="BV185" s="639"/>
      <c r="BW185" s="639"/>
      <c r="BX185" s="639"/>
      <c r="BY185" s="639"/>
      <c r="BZ185" s="639"/>
      <c r="CA185" s="639"/>
      <c r="CB185" s="639"/>
      <c r="CC185" s="639"/>
      <c r="CD185" s="639"/>
      <c r="CE185" s="639"/>
      <c r="CF185" s="639"/>
      <c r="CG185" s="639"/>
      <c r="CH185" s="639"/>
      <c r="CI185" s="639"/>
      <c r="CJ185" s="639"/>
      <c r="CK185" s="639"/>
      <c r="CL185" s="639"/>
      <c r="CM185" s="639"/>
      <c r="CN185" s="639"/>
      <c r="CO185" s="639"/>
      <c r="CP185" s="639"/>
      <c r="CQ185" s="639"/>
      <c r="CR185" s="639"/>
      <c r="CS185" s="639"/>
      <c r="CT185" s="639"/>
      <c r="CU185" s="639"/>
      <c r="CV185" s="639"/>
      <c r="CW185" s="639"/>
      <c r="CX185" s="639"/>
      <c r="CY185" s="638"/>
    </row>
    <row r="186" spans="1:103" s="683" customFormat="1" ht="22.35" customHeight="1" x14ac:dyDescent="0.2">
      <c r="A186" s="669" t="s">
        <v>3913</v>
      </c>
      <c r="D186" s="5872"/>
      <c r="AG186" s="684"/>
      <c r="AH186" s="684"/>
      <c r="AI186" s="684"/>
      <c r="AJ186" s="684"/>
      <c r="AK186" s="684"/>
      <c r="AL186" s="684"/>
      <c r="AM186" s="684"/>
      <c r="AN186" s="684"/>
      <c r="AO186" s="684"/>
      <c r="AP186" s="684"/>
      <c r="AQ186" s="684"/>
      <c r="AR186" s="684"/>
      <c r="AS186" s="684"/>
      <c r="AT186" s="684"/>
      <c r="AU186" s="684"/>
      <c r="AV186" s="684"/>
      <c r="AW186" s="684"/>
      <c r="AX186" s="684"/>
      <c r="AY186" s="684"/>
      <c r="AZ186" s="684"/>
      <c r="BA186" s="639"/>
      <c r="BB186" s="639"/>
      <c r="BC186" s="639"/>
      <c r="BD186" s="639"/>
      <c r="BE186" s="639"/>
      <c r="BF186" s="639"/>
      <c r="BG186" s="639"/>
      <c r="BH186" s="639"/>
      <c r="BI186" s="639"/>
      <c r="BJ186" s="639"/>
      <c r="BK186" s="639"/>
      <c r="BL186" s="639"/>
      <c r="BM186" s="639"/>
      <c r="BN186" s="639"/>
      <c r="BO186" s="639"/>
      <c r="BP186" s="639"/>
      <c r="BQ186" s="639"/>
      <c r="BR186" s="639"/>
      <c r="BS186" s="639"/>
      <c r="BT186" s="639"/>
      <c r="BU186" s="639"/>
      <c r="BV186" s="639"/>
      <c r="BW186" s="639"/>
      <c r="BX186" s="639"/>
      <c r="BY186" s="639"/>
      <c r="BZ186" s="639"/>
      <c r="CA186" s="639"/>
      <c r="CB186" s="639"/>
      <c r="CC186" s="639"/>
      <c r="CD186" s="639"/>
      <c r="CE186" s="639"/>
      <c r="CF186" s="639"/>
      <c r="CG186" s="639"/>
      <c r="CH186" s="639"/>
      <c r="CI186" s="639"/>
      <c r="CJ186" s="639"/>
      <c r="CK186" s="639"/>
      <c r="CL186" s="639"/>
      <c r="CM186" s="684"/>
      <c r="CN186" s="684"/>
      <c r="CO186" s="684"/>
      <c r="CP186" s="684"/>
      <c r="CQ186" s="684"/>
      <c r="CR186" s="684"/>
      <c r="CS186" s="684"/>
      <c r="CT186" s="684"/>
      <c r="CU186" s="684"/>
      <c r="CV186" s="684"/>
      <c r="CW186" s="684"/>
      <c r="CX186" s="684"/>
      <c r="CY186" s="684"/>
    </row>
    <row r="187" spans="1:103" s="683" customFormat="1" ht="14.25" x14ac:dyDescent="0.2">
      <c r="A187" s="8286" t="s">
        <v>3914</v>
      </c>
      <c r="B187" s="8311" t="s">
        <v>102</v>
      </c>
      <c r="C187" s="8312"/>
      <c r="D187" s="8313"/>
      <c r="E187" s="8311" t="s">
        <v>103</v>
      </c>
      <c r="F187" s="8312"/>
      <c r="G187" s="8313"/>
      <c r="AG187" s="684"/>
      <c r="AH187" s="684"/>
      <c r="AI187" s="684"/>
      <c r="AJ187" s="684"/>
      <c r="AK187" s="684"/>
      <c r="AL187" s="684"/>
      <c r="AM187" s="684"/>
      <c r="AN187" s="684"/>
      <c r="AO187" s="684"/>
      <c r="AP187" s="684"/>
      <c r="AQ187" s="684"/>
      <c r="AR187" s="684"/>
      <c r="AS187" s="684"/>
      <c r="AT187" s="684"/>
      <c r="AU187" s="684"/>
      <c r="AV187" s="684"/>
      <c r="AW187" s="684"/>
      <c r="AX187" s="684"/>
      <c r="AY187" s="684"/>
      <c r="AZ187" s="684"/>
      <c r="BA187" s="639"/>
      <c r="BB187" s="639"/>
      <c r="BC187" s="639"/>
      <c r="BD187" s="639"/>
      <c r="BE187" s="639"/>
      <c r="BF187" s="639"/>
      <c r="BG187" s="639"/>
      <c r="BH187" s="639"/>
      <c r="BI187" s="639"/>
      <c r="BJ187" s="639"/>
      <c r="BK187" s="639"/>
      <c r="BL187" s="639"/>
      <c r="BM187" s="639"/>
      <c r="BN187" s="639"/>
      <c r="BO187" s="639"/>
      <c r="BP187" s="639"/>
      <c r="BQ187" s="639"/>
      <c r="BR187" s="639"/>
      <c r="BS187" s="639"/>
      <c r="BT187" s="639"/>
      <c r="BU187" s="639"/>
      <c r="BV187" s="639"/>
      <c r="BW187" s="639"/>
      <c r="BX187" s="639"/>
      <c r="BY187" s="639"/>
      <c r="BZ187" s="639"/>
      <c r="CA187" s="639"/>
      <c r="CB187" s="639"/>
      <c r="CC187" s="639"/>
      <c r="CD187" s="639"/>
      <c r="CE187" s="639"/>
      <c r="CF187" s="639"/>
      <c r="CG187" s="639"/>
      <c r="CH187" s="639"/>
      <c r="CI187" s="639"/>
      <c r="CJ187" s="639"/>
      <c r="CK187" s="639"/>
      <c r="CL187" s="639"/>
      <c r="CM187" s="684"/>
      <c r="CN187" s="684"/>
      <c r="CO187" s="684"/>
      <c r="CP187" s="684"/>
      <c r="CQ187" s="684"/>
      <c r="CR187" s="684"/>
      <c r="CS187" s="684"/>
      <c r="CT187" s="684"/>
      <c r="CU187" s="684"/>
      <c r="CV187" s="684"/>
      <c r="CW187" s="684"/>
      <c r="CX187" s="684"/>
      <c r="CY187" s="684"/>
    </row>
    <row r="188" spans="1:103" s="683" customFormat="1" ht="14.25" x14ac:dyDescent="0.2">
      <c r="A188" s="8288"/>
      <c r="B188" s="5873" t="s">
        <v>52</v>
      </c>
      <c r="C188" s="5874" t="s">
        <v>53</v>
      </c>
      <c r="D188" s="5875" t="s">
        <v>54</v>
      </c>
      <c r="E188" s="5873" t="s">
        <v>52</v>
      </c>
      <c r="F188" s="5874" t="s">
        <v>53</v>
      </c>
      <c r="G188" s="5875" t="s">
        <v>54</v>
      </c>
      <c r="AG188" s="684"/>
      <c r="AH188" s="684"/>
      <c r="AI188" s="684"/>
      <c r="AJ188" s="684"/>
      <c r="AK188" s="684"/>
      <c r="AL188" s="684"/>
      <c r="AM188" s="684"/>
      <c r="AN188" s="684"/>
      <c r="AO188" s="684"/>
      <c r="AP188" s="684"/>
      <c r="AQ188" s="684"/>
      <c r="AR188" s="684"/>
      <c r="AS188" s="684"/>
      <c r="AT188" s="684"/>
      <c r="AU188" s="684"/>
      <c r="AV188" s="684"/>
      <c r="AW188" s="684"/>
      <c r="AX188" s="684"/>
      <c r="AY188" s="684"/>
      <c r="AZ188" s="684"/>
      <c r="BA188" s="639"/>
      <c r="BB188" s="639"/>
      <c r="BC188" s="639"/>
      <c r="BD188" s="639"/>
      <c r="BE188" s="639"/>
      <c r="BF188" s="639"/>
      <c r="BG188" s="639"/>
      <c r="BH188" s="639"/>
      <c r="BI188" s="639"/>
      <c r="BJ188" s="639"/>
      <c r="BK188" s="639"/>
      <c r="BL188" s="639"/>
      <c r="BM188" s="639"/>
      <c r="BN188" s="639"/>
      <c r="BO188" s="639"/>
      <c r="BP188" s="639"/>
      <c r="BQ188" s="639"/>
      <c r="BR188" s="639"/>
      <c r="BS188" s="639"/>
      <c r="BT188" s="639"/>
      <c r="BU188" s="639"/>
      <c r="BV188" s="639"/>
      <c r="BW188" s="639"/>
      <c r="BX188" s="639"/>
      <c r="BY188" s="639"/>
      <c r="BZ188" s="639"/>
      <c r="CA188" s="639"/>
      <c r="CB188" s="639"/>
      <c r="CC188" s="639"/>
      <c r="CD188" s="639"/>
      <c r="CE188" s="639"/>
      <c r="CF188" s="639"/>
      <c r="CG188" s="639"/>
      <c r="CH188" s="639"/>
      <c r="CI188" s="639"/>
      <c r="CJ188" s="639"/>
      <c r="CK188" s="639"/>
      <c r="CL188" s="639"/>
      <c r="CM188" s="684"/>
      <c r="CN188" s="684"/>
      <c r="CO188" s="684"/>
      <c r="CP188" s="684"/>
      <c r="CQ188" s="684"/>
      <c r="CR188" s="684"/>
      <c r="CS188" s="684"/>
      <c r="CT188" s="684"/>
      <c r="CU188" s="684"/>
      <c r="CV188" s="684"/>
      <c r="CW188" s="684"/>
      <c r="CX188" s="684"/>
      <c r="CY188" s="684"/>
    </row>
    <row r="189" spans="1:103" s="683" customFormat="1" ht="17.100000000000001" customHeight="1" x14ac:dyDescent="0.2">
      <c r="A189" s="681" t="s">
        <v>3915</v>
      </c>
      <c r="B189" s="5876"/>
      <c r="C189" s="5877"/>
      <c r="D189" s="5878"/>
      <c r="E189" s="5876"/>
      <c r="F189" s="5877"/>
      <c r="G189" s="5878"/>
      <c r="AG189" s="684"/>
      <c r="AH189" s="684"/>
      <c r="AI189" s="684"/>
      <c r="AJ189" s="684"/>
      <c r="AK189" s="684"/>
      <c r="AL189" s="684"/>
      <c r="AM189" s="684"/>
      <c r="AN189" s="684"/>
      <c r="AO189" s="684"/>
      <c r="AP189" s="684"/>
      <c r="AQ189" s="684"/>
      <c r="AR189" s="684"/>
      <c r="AS189" s="684"/>
      <c r="AT189" s="684"/>
      <c r="AU189" s="684"/>
      <c r="AV189" s="684"/>
      <c r="AW189" s="684"/>
      <c r="AX189" s="684"/>
      <c r="AY189" s="684"/>
      <c r="AZ189" s="684"/>
      <c r="BA189" s="639"/>
      <c r="BB189" s="639"/>
      <c r="BC189" s="639"/>
      <c r="BD189" s="639"/>
      <c r="BE189" s="639"/>
      <c r="BF189" s="639"/>
      <c r="BG189" s="639"/>
      <c r="BH189" s="639"/>
      <c r="BI189" s="639"/>
      <c r="BJ189" s="639"/>
      <c r="BK189" s="639"/>
      <c r="BL189" s="639"/>
      <c r="BM189" s="639"/>
      <c r="BN189" s="639"/>
      <c r="BO189" s="639"/>
      <c r="BP189" s="639"/>
      <c r="BQ189" s="639"/>
      <c r="BR189" s="639"/>
      <c r="BS189" s="639"/>
      <c r="BT189" s="639"/>
      <c r="BU189" s="639"/>
      <c r="BV189" s="639"/>
      <c r="BW189" s="639"/>
      <c r="BX189" s="639"/>
      <c r="BY189" s="639"/>
      <c r="BZ189" s="639"/>
      <c r="CA189" s="639"/>
      <c r="CB189" s="639"/>
      <c r="CC189" s="639"/>
      <c r="CD189" s="639"/>
      <c r="CE189" s="639"/>
      <c r="CF189" s="639"/>
      <c r="CG189" s="639"/>
      <c r="CH189" s="639"/>
      <c r="CI189" s="639"/>
      <c r="CJ189" s="639"/>
      <c r="CK189" s="639"/>
      <c r="CL189" s="639"/>
      <c r="CM189" s="684"/>
      <c r="CN189" s="684"/>
      <c r="CO189" s="684"/>
      <c r="CP189" s="684"/>
      <c r="CQ189" s="684"/>
      <c r="CR189" s="684"/>
      <c r="CS189" s="684"/>
      <c r="CT189" s="684"/>
      <c r="CU189" s="684"/>
      <c r="CV189" s="684"/>
      <c r="CW189" s="684"/>
      <c r="CX189" s="684"/>
      <c r="CY189" s="684"/>
    </row>
    <row r="190" spans="1:103" s="683" customFormat="1" ht="16.350000000000001" customHeight="1" x14ac:dyDescent="0.25">
      <c r="A190" s="5867" t="s">
        <v>3916</v>
      </c>
      <c r="B190" s="5879"/>
      <c r="C190" s="5880"/>
      <c r="D190" s="5881"/>
      <c r="E190" s="5879"/>
      <c r="F190" s="5880"/>
      <c r="G190" s="5881"/>
      <c r="H190" s="685"/>
      <c r="S190" s="685"/>
      <c r="AG190" s="684"/>
      <c r="AH190" s="684"/>
      <c r="AI190" s="684"/>
      <c r="AJ190" s="684"/>
      <c r="AK190" s="684"/>
      <c r="AL190" s="684"/>
      <c r="AM190" s="684"/>
      <c r="AN190" s="684"/>
      <c r="AO190" s="684"/>
      <c r="AP190" s="684"/>
      <c r="AQ190" s="684"/>
      <c r="AR190" s="684"/>
      <c r="AS190" s="684"/>
      <c r="AT190" s="684"/>
      <c r="AU190" s="684"/>
      <c r="AV190" s="684"/>
      <c r="AW190" s="684"/>
      <c r="AX190" s="684"/>
      <c r="AY190" s="684"/>
      <c r="AZ190" s="684"/>
      <c r="BA190" s="639"/>
      <c r="BB190" s="639"/>
      <c r="BC190" s="639"/>
      <c r="BD190" s="639"/>
      <c r="BE190" s="639"/>
      <c r="BF190" s="639"/>
      <c r="BG190" s="639"/>
      <c r="BH190" s="639"/>
      <c r="BI190" s="639"/>
      <c r="BJ190" s="639"/>
      <c r="BK190" s="639"/>
      <c r="BL190" s="639"/>
      <c r="BM190" s="639"/>
      <c r="BN190" s="639"/>
      <c r="BO190" s="639"/>
      <c r="BP190" s="639"/>
      <c r="BQ190" s="639"/>
      <c r="BR190" s="639"/>
      <c r="BS190" s="639"/>
      <c r="BT190" s="639"/>
      <c r="BU190" s="639"/>
      <c r="BV190" s="639"/>
      <c r="BW190" s="639"/>
      <c r="BX190" s="639"/>
      <c r="BY190" s="639"/>
      <c r="BZ190" s="639"/>
      <c r="CA190" s="639"/>
      <c r="CB190" s="639"/>
      <c r="CC190" s="639"/>
      <c r="CD190" s="639"/>
      <c r="CE190" s="639"/>
      <c r="CF190" s="639"/>
      <c r="CG190" s="639"/>
      <c r="CH190" s="639"/>
      <c r="CI190" s="639"/>
      <c r="CJ190" s="639"/>
      <c r="CK190" s="639"/>
      <c r="CL190" s="639"/>
      <c r="CM190" s="684"/>
      <c r="CN190" s="684"/>
      <c r="CO190" s="684"/>
      <c r="CP190" s="684"/>
      <c r="CQ190" s="684"/>
      <c r="CR190" s="684"/>
      <c r="CS190" s="684"/>
      <c r="CT190" s="684"/>
      <c r="CU190" s="684"/>
      <c r="CV190" s="684"/>
      <c r="CW190" s="684"/>
      <c r="CX190" s="684"/>
      <c r="CY190" s="684"/>
    </row>
    <row r="191" spans="1:103" ht="26.1" customHeight="1" x14ac:dyDescent="0.25">
      <c r="A191" s="669" t="s">
        <v>3917</v>
      </c>
      <c r="B191" s="686"/>
      <c r="C191" s="657"/>
      <c r="D191" s="657"/>
      <c r="E191" s="657"/>
      <c r="F191" s="638"/>
      <c r="G191" s="638"/>
      <c r="H191" s="638"/>
      <c r="I191" s="638"/>
      <c r="J191" s="638"/>
      <c r="K191" s="638"/>
      <c r="L191" s="638"/>
      <c r="M191" s="638"/>
      <c r="N191" s="638"/>
      <c r="O191" s="638"/>
      <c r="P191" s="638"/>
      <c r="Q191" s="638"/>
      <c r="R191" s="638"/>
      <c r="S191" s="638"/>
      <c r="T191" s="638"/>
      <c r="U191" s="638"/>
      <c r="V191" s="638"/>
      <c r="W191" s="638"/>
      <c r="X191" s="638"/>
      <c r="Y191" s="638"/>
      <c r="Z191" s="638"/>
      <c r="AA191" s="638"/>
      <c r="AB191" s="638"/>
      <c r="AC191" s="638"/>
      <c r="AD191" s="638"/>
      <c r="AE191" s="638"/>
      <c r="AF191" s="638"/>
      <c r="AG191" s="639"/>
      <c r="AH191" s="639"/>
      <c r="AI191" s="639"/>
      <c r="AJ191" s="639"/>
      <c r="AK191" s="639"/>
      <c r="AL191" s="639"/>
      <c r="AM191" s="639"/>
      <c r="AN191" s="639"/>
      <c r="AO191" s="639"/>
      <c r="AP191" s="639"/>
      <c r="AQ191" s="639"/>
      <c r="AR191" s="639"/>
      <c r="AS191" s="639"/>
      <c r="AT191" s="639"/>
      <c r="AU191" s="639"/>
      <c r="AV191" s="639"/>
      <c r="AW191" s="639"/>
      <c r="AX191" s="639"/>
      <c r="AY191" s="639"/>
      <c r="AZ191" s="639"/>
      <c r="BA191" s="639"/>
      <c r="BB191" s="639"/>
      <c r="BC191" s="639"/>
      <c r="BD191" s="639"/>
      <c r="BE191" s="639"/>
      <c r="BF191" s="639"/>
      <c r="BG191" s="639"/>
      <c r="BH191" s="639"/>
      <c r="BI191" s="639"/>
      <c r="BJ191" s="639"/>
      <c r="BK191" s="639"/>
      <c r="BL191" s="639"/>
      <c r="BM191" s="639"/>
      <c r="BN191" s="639"/>
      <c r="BO191" s="639"/>
      <c r="BP191" s="639"/>
      <c r="BQ191" s="639"/>
      <c r="BR191" s="639"/>
      <c r="BS191" s="639"/>
      <c r="BT191" s="639"/>
      <c r="BU191" s="639"/>
      <c r="BV191" s="639"/>
      <c r="BW191" s="639"/>
      <c r="BX191" s="639"/>
      <c r="BY191" s="639"/>
      <c r="BZ191" s="639"/>
      <c r="CA191" s="639"/>
      <c r="CB191" s="639"/>
      <c r="CC191" s="639"/>
      <c r="CD191" s="639"/>
      <c r="CE191" s="639"/>
      <c r="CF191" s="639"/>
      <c r="CG191" s="639"/>
      <c r="CH191" s="639"/>
      <c r="CI191" s="639"/>
      <c r="CJ191" s="639"/>
      <c r="CK191" s="639"/>
      <c r="CL191" s="639"/>
      <c r="CM191" s="639"/>
      <c r="CN191" s="639"/>
      <c r="CO191" s="639"/>
      <c r="CP191" s="639"/>
      <c r="CQ191" s="639"/>
      <c r="CR191" s="639"/>
      <c r="CS191" s="639"/>
      <c r="CT191" s="639"/>
      <c r="CU191" s="639"/>
      <c r="CV191" s="639"/>
      <c r="CW191" s="639"/>
      <c r="CX191" s="639"/>
      <c r="CY191" s="639"/>
    </row>
    <row r="192" spans="1:103" ht="25.5" customHeight="1" x14ac:dyDescent="0.25">
      <c r="A192" s="8170" t="s">
        <v>181</v>
      </c>
      <c r="B192" s="8314" t="s">
        <v>3918</v>
      </c>
      <c r="C192" s="8315" t="s">
        <v>3919</v>
      </c>
      <c r="D192" s="8316"/>
      <c r="E192" s="8317"/>
      <c r="F192" s="8321" t="s">
        <v>3901</v>
      </c>
      <c r="G192" s="8322" t="s">
        <v>3920</v>
      </c>
      <c r="H192" s="8323"/>
      <c r="I192" s="8323"/>
      <c r="J192" s="8323"/>
      <c r="K192" s="8323"/>
      <c r="L192" s="8324"/>
      <c r="M192" s="638"/>
      <c r="N192" s="638"/>
      <c r="O192" s="638"/>
      <c r="P192" s="638"/>
      <c r="Q192" s="638"/>
      <c r="R192" s="638"/>
      <c r="S192" s="638"/>
      <c r="T192" s="638"/>
      <c r="U192" s="638"/>
      <c r="V192" s="638"/>
      <c r="W192" s="638"/>
      <c r="X192" s="638"/>
      <c r="Y192" s="638"/>
      <c r="Z192" s="638"/>
      <c r="AA192" s="638"/>
      <c r="AB192" s="638"/>
      <c r="AC192" s="638"/>
      <c r="AD192" s="638"/>
      <c r="AE192" s="638"/>
      <c r="AF192" s="638"/>
      <c r="AG192" s="639"/>
      <c r="AH192" s="639"/>
      <c r="AI192" s="639"/>
      <c r="AJ192" s="639"/>
      <c r="AK192" s="639"/>
      <c r="AL192" s="639"/>
      <c r="AM192" s="639"/>
      <c r="AN192" s="639"/>
      <c r="AO192" s="639"/>
      <c r="AP192" s="639"/>
      <c r="AQ192" s="639"/>
      <c r="AR192" s="639"/>
      <c r="AS192" s="639"/>
      <c r="AT192" s="639"/>
      <c r="AU192" s="639"/>
      <c r="AV192" s="639"/>
      <c r="AW192" s="639"/>
      <c r="AX192" s="639"/>
      <c r="AY192" s="639"/>
      <c r="AZ192" s="639"/>
      <c r="BA192" s="639"/>
      <c r="BB192" s="639"/>
      <c r="BC192" s="639"/>
      <c r="BD192" s="639"/>
      <c r="BE192" s="639"/>
      <c r="BF192" s="639"/>
      <c r="BG192" s="639"/>
      <c r="BH192" s="639"/>
      <c r="BI192" s="639"/>
      <c r="BJ192" s="639"/>
      <c r="BK192" s="639"/>
      <c r="BL192" s="639"/>
      <c r="BM192" s="639"/>
      <c r="BN192" s="639"/>
      <c r="BO192" s="639"/>
      <c r="BP192" s="639"/>
      <c r="BQ192" s="639"/>
      <c r="BR192" s="639"/>
      <c r="BS192" s="639"/>
      <c r="BT192" s="639"/>
      <c r="BU192" s="639"/>
      <c r="BV192" s="639"/>
      <c r="BW192" s="639"/>
      <c r="BX192" s="639"/>
      <c r="BY192" s="639"/>
      <c r="BZ192" s="639"/>
      <c r="CA192" s="639"/>
      <c r="CB192" s="639"/>
      <c r="CC192" s="639"/>
      <c r="CD192" s="639"/>
      <c r="CE192" s="639"/>
      <c r="CF192" s="639"/>
      <c r="CG192" s="639"/>
      <c r="CH192" s="639"/>
      <c r="CI192" s="639"/>
      <c r="CJ192" s="639"/>
      <c r="CK192" s="639"/>
      <c r="CL192" s="639"/>
      <c r="CM192" s="639"/>
      <c r="CN192" s="639"/>
      <c r="CO192" s="639"/>
      <c r="CP192" s="639"/>
      <c r="CQ192" s="639"/>
      <c r="CR192" s="639"/>
      <c r="CS192" s="639"/>
      <c r="CT192" s="639"/>
      <c r="CU192" s="639"/>
      <c r="CV192" s="639"/>
      <c r="CW192" s="639"/>
      <c r="CX192" s="639"/>
      <c r="CY192" s="639"/>
    </row>
    <row r="193" spans="1:90" x14ac:dyDescent="0.25">
      <c r="A193" s="8171"/>
      <c r="B193" s="8275"/>
      <c r="C193" s="8318"/>
      <c r="D193" s="8319"/>
      <c r="E193" s="8320"/>
      <c r="F193" s="8137"/>
      <c r="G193" s="8325" t="s">
        <v>3921</v>
      </c>
      <c r="H193" s="8326"/>
      <c r="I193" s="8326"/>
      <c r="J193" s="8326"/>
      <c r="K193" s="8326"/>
      <c r="L193" s="8327"/>
      <c r="M193" s="638"/>
      <c r="N193" s="638"/>
      <c r="O193" s="638"/>
      <c r="P193" s="638"/>
      <c r="Q193" s="638"/>
      <c r="R193" s="638"/>
      <c r="S193" s="638"/>
      <c r="T193" s="638"/>
      <c r="U193" s="638"/>
      <c r="V193" s="638"/>
      <c r="W193" s="638"/>
      <c r="X193" s="638"/>
      <c r="Y193" s="638"/>
      <c r="Z193" s="638"/>
      <c r="AA193" s="638"/>
      <c r="AB193" s="638"/>
      <c r="AC193" s="638"/>
      <c r="AD193" s="638"/>
      <c r="AE193" s="638"/>
      <c r="AF193" s="638"/>
      <c r="AG193" s="639"/>
      <c r="AH193" s="639"/>
      <c r="AI193" s="639"/>
      <c r="AJ193" s="639"/>
      <c r="AK193" s="639"/>
      <c r="AL193" s="639"/>
      <c r="AM193" s="639"/>
      <c r="AN193" s="639"/>
      <c r="AO193" s="639"/>
      <c r="AP193" s="639"/>
      <c r="AQ193" s="639"/>
      <c r="AR193" s="639"/>
      <c r="AS193" s="639"/>
      <c r="AT193" s="639"/>
      <c r="AU193" s="639"/>
      <c r="AV193" s="639"/>
      <c r="AW193" s="639"/>
      <c r="AX193" s="639"/>
      <c r="AY193" s="639"/>
      <c r="AZ193" s="639"/>
      <c r="BA193" s="639"/>
      <c r="BB193" s="639"/>
      <c r="BC193" s="639"/>
      <c r="BD193" s="639"/>
      <c r="BE193" s="639"/>
      <c r="BF193" s="639"/>
      <c r="BG193" s="639"/>
      <c r="BH193" s="639"/>
      <c r="BI193" s="639"/>
      <c r="BJ193" s="639"/>
      <c r="BK193" s="639"/>
      <c r="BL193" s="639"/>
      <c r="BM193" s="639"/>
      <c r="BN193" s="639"/>
      <c r="BO193" s="639"/>
      <c r="BP193" s="639"/>
      <c r="BQ193" s="639"/>
      <c r="BR193" s="639"/>
      <c r="BS193" s="639"/>
      <c r="BT193" s="639"/>
      <c r="BU193" s="639"/>
      <c r="BV193" s="639"/>
      <c r="BW193" s="639"/>
      <c r="BX193" s="639"/>
      <c r="BY193" s="639"/>
      <c r="BZ193" s="639"/>
      <c r="CA193" s="639"/>
      <c r="CB193" s="639"/>
      <c r="CC193" s="639"/>
      <c r="CD193" s="639"/>
      <c r="CE193" s="639"/>
      <c r="CF193" s="639"/>
      <c r="CG193" s="639"/>
      <c r="CH193" s="639"/>
      <c r="CI193" s="639"/>
      <c r="CJ193" s="639"/>
      <c r="CK193" s="639"/>
      <c r="CL193" s="639"/>
    </row>
    <row r="194" spans="1:90" ht="21" x14ac:dyDescent="0.25">
      <c r="A194" s="8172"/>
      <c r="B194" s="7584"/>
      <c r="C194" s="5882" t="s">
        <v>3922</v>
      </c>
      <c r="D194" s="5882" t="s">
        <v>3903</v>
      </c>
      <c r="E194" s="5882" t="s">
        <v>3923</v>
      </c>
      <c r="F194" s="8138"/>
      <c r="G194" s="5883" t="s">
        <v>3924</v>
      </c>
      <c r="H194" s="5884" t="s">
        <v>3925</v>
      </c>
      <c r="I194" s="5884" t="s">
        <v>3926</v>
      </c>
      <c r="J194" s="5884" t="s">
        <v>3927</v>
      </c>
      <c r="K194" s="5884" t="s">
        <v>3928</v>
      </c>
      <c r="L194" s="5885" t="s">
        <v>3929</v>
      </c>
      <c r="M194" s="638"/>
      <c r="N194" s="638"/>
      <c r="O194" s="638"/>
      <c r="P194" s="638"/>
      <c r="Q194" s="638"/>
      <c r="R194" s="638"/>
      <c r="S194" s="638"/>
      <c r="T194" s="638"/>
      <c r="U194" s="638"/>
      <c r="V194" s="638"/>
      <c r="W194" s="638"/>
      <c r="X194" s="638"/>
      <c r="Y194" s="638"/>
      <c r="Z194" s="638"/>
      <c r="AA194" s="638"/>
      <c r="AB194" s="638"/>
      <c r="AC194" s="638"/>
      <c r="AD194" s="638"/>
      <c r="AE194" s="638"/>
      <c r="AF194" s="638"/>
      <c r="AG194" s="639"/>
      <c r="AH194" s="639"/>
      <c r="AI194" s="639"/>
      <c r="AJ194" s="639"/>
      <c r="AK194" s="639"/>
      <c r="AL194" s="639"/>
      <c r="AM194" s="639"/>
      <c r="AN194" s="639"/>
      <c r="AO194" s="639"/>
      <c r="AP194" s="639"/>
      <c r="AQ194" s="639"/>
      <c r="AR194" s="639"/>
      <c r="AS194" s="639"/>
      <c r="AT194" s="639"/>
      <c r="AU194" s="639"/>
      <c r="AV194" s="639"/>
      <c r="AW194" s="639"/>
      <c r="AX194" s="639"/>
      <c r="AY194" s="639"/>
      <c r="AZ194" s="639"/>
      <c r="BA194" s="639"/>
      <c r="BB194" s="639"/>
      <c r="BC194" s="639"/>
      <c r="BD194" s="639"/>
      <c r="BE194" s="639"/>
      <c r="BF194" s="639"/>
      <c r="BG194" s="639"/>
      <c r="BH194" s="639"/>
      <c r="BI194" s="639"/>
      <c r="BJ194" s="639"/>
      <c r="BK194" s="639"/>
      <c r="BL194" s="639"/>
      <c r="BM194" s="639"/>
      <c r="BN194" s="639"/>
      <c r="BO194" s="639"/>
      <c r="BP194" s="639"/>
      <c r="BQ194" s="639"/>
      <c r="BR194" s="639"/>
      <c r="BS194" s="639"/>
      <c r="BT194" s="639"/>
      <c r="BU194" s="639"/>
      <c r="BV194" s="639"/>
      <c r="BW194" s="639"/>
      <c r="BX194" s="639"/>
      <c r="BY194" s="639"/>
      <c r="BZ194" s="639"/>
      <c r="CA194" s="639"/>
      <c r="CB194" s="639"/>
      <c r="CC194" s="639"/>
      <c r="CD194" s="639"/>
      <c r="CE194" s="639"/>
      <c r="CF194" s="639"/>
      <c r="CG194" s="639"/>
      <c r="CH194" s="639"/>
      <c r="CI194" s="639"/>
      <c r="CJ194" s="639"/>
      <c r="CK194" s="639"/>
      <c r="CL194" s="639"/>
    </row>
    <row r="195" spans="1:90" ht="16.5" customHeight="1" x14ac:dyDescent="0.25">
      <c r="A195" s="687" t="s">
        <v>3930</v>
      </c>
      <c r="B195" s="688"/>
      <c r="C195" s="682"/>
      <c r="D195" s="1202"/>
      <c r="E195" s="1203"/>
      <c r="F195" s="4720"/>
      <c r="G195" s="4627"/>
      <c r="H195" s="2016"/>
      <c r="I195" s="2016"/>
      <c r="J195" s="2016"/>
      <c r="K195" s="2016"/>
      <c r="L195" s="4660"/>
      <c r="M195" s="638"/>
      <c r="N195" s="638"/>
      <c r="O195" s="638"/>
      <c r="P195" s="638"/>
      <c r="Q195" s="638"/>
      <c r="R195" s="638"/>
      <c r="S195" s="638"/>
      <c r="T195" s="638"/>
      <c r="U195" s="638"/>
      <c r="V195" s="638"/>
      <c r="W195" s="638"/>
      <c r="X195" s="638"/>
      <c r="Y195" s="638"/>
      <c r="Z195" s="638"/>
      <c r="AA195" s="638"/>
      <c r="AB195" s="638"/>
      <c r="AC195" s="638"/>
      <c r="AD195" s="638"/>
      <c r="AE195" s="638"/>
      <c r="AF195" s="638"/>
      <c r="AG195" s="639"/>
      <c r="AH195" s="639"/>
      <c r="AI195" s="639"/>
      <c r="AJ195" s="639"/>
      <c r="AK195" s="639"/>
      <c r="AL195" s="639"/>
      <c r="AM195" s="639"/>
      <c r="AN195" s="639"/>
      <c r="AO195" s="639"/>
      <c r="AP195" s="639"/>
      <c r="AQ195" s="639"/>
      <c r="AR195" s="639"/>
      <c r="AS195" s="639"/>
      <c r="AT195" s="639"/>
      <c r="AU195" s="639"/>
      <c r="AV195" s="639"/>
      <c r="AW195" s="639"/>
      <c r="AX195" s="639"/>
      <c r="AY195" s="639"/>
      <c r="AZ195" s="639"/>
      <c r="BA195" s="639"/>
      <c r="BB195" s="639"/>
      <c r="BC195" s="639"/>
      <c r="BD195" s="639"/>
      <c r="BE195" s="639"/>
      <c r="BF195" s="639"/>
      <c r="BG195" s="639"/>
      <c r="BH195" s="639"/>
      <c r="BI195" s="639"/>
      <c r="BJ195" s="639"/>
      <c r="BK195" s="639"/>
      <c r="BL195" s="639"/>
      <c r="BM195" s="639"/>
      <c r="BN195" s="639"/>
      <c r="BO195" s="639"/>
      <c r="BP195" s="639"/>
      <c r="BQ195" s="639"/>
      <c r="BR195" s="639"/>
      <c r="BS195" s="639"/>
      <c r="BT195" s="639"/>
      <c r="BU195" s="639"/>
      <c r="BV195" s="639"/>
      <c r="BW195" s="639"/>
      <c r="BX195" s="639"/>
      <c r="BY195" s="639"/>
      <c r="BZ195" s="639"/>
      <c r="CA195" s="639"/>
      <c r="CB195" s="639"/>
      <c r="CC195" s="639"/>
      <c r="CD195" s="639"/>
      <c r="CE195" s="639"/>
      <c r="CF195" s="639"/>
      <c r="CG195" s="639"/>
      <c r="CH195" s="639"/>
      <c r="CI195" s="639"/>
      <c r="CJ195" s="639"/>
      <c r="CK195" s="639"/>
      <c r="CL195" s="639"/>
    </row>
    <row r="196" spans="1:90" ht="18" customHeight="1" x14ac:dyDescent="0.25">
      <c r="A196" s="687" t="s">
        <v>3931</v>
      </c>
      <c r="B196" s="5886"/>
      <c r="C196" s="5863"/>
      <c r="D196" s="5887"/>
      <c r="E196" s="1202"/>
      <c r="F196" s="5888"/>
      <c r="G196" s="5780"/>
      <c r="H196" s="5889"/>
      <c r="I196" s="5889"/>
      <c r="J196" s="5889"/>
      <c r="K196" s="5889"/>
      <c r="L196" s="5779"/>
      <c r="M196" s="638"/>
      <c r="N196" s="638"/>
      <c r="O196" s="638"/>
      <c r="P196" s="638"/>
      <c r="Q196" s="638"/>
      <c r="R196" s="638"/>
      <c r="S196" s="638"/>
      <c r="T196" s="638"/>
      <c r="U196" s="638"/>
      <c r="V196" s="638"/>
      <c r="W196" s="638"/>
      <c r="X196" s="638"/>
      <c r="Y196" s="638"/>
      <c r="Z196" s="638"/>
      <c r="AA196" s="638"/>
      <c r="AB196" s="638"/>
      <c r="AC196" s="638"/>
      <c r="AD196" s="638"/>
      <c r="AE196" s="638"/>
      <c r="AF196" s="638"/>
      <c r="AG196" s="639"/>
      <c r="AH196" s="639"/>
      <c r="AI196" s="639"/>
      <c r="AJ196" s="639"/>
      <c r="AK196" s="639"/>
      <c r="AL196" s="639"/>
      <c r="AM196" s="639"/>
      <c r="AN196" s="639"/>
      <c r="AO196" s="639"/>
      <c r="AP196" s="639"/>
      <c r="AQ196" s="639"/>
      <c r="AR196" s="639"/>
      <c r="AS196" s="639"/>
      <c r="AT196" s="639"/>
      <c r="AU196" s="639"/>
      <c r="AV196" s="639"/>
      <c r="AW196" s="639"/>
      <c r="AX196" s="639"/>
      <c r="AY196" s="639"/>
      <c r="AZ196" s="639"/>
      <c r="BA196" s="639"/>
      <c r="BB196" s="639"/>
      <c r="BC196" s="639"/>
      <c r="BD196" s="639"/>
      <c r="BE196" s="639"/>
      <c r="BF196" s="639"/>
      <c r="BG196" s="639"/>
      <c r="BH196" s="639"/>
      <c r="BI196" s="639"/>
      <c r="BJ196" s="639"/>
      <c r="BK196" s="639"/>
      <c r="BL196" s="639"/>
      <c r="BM196" s="639"/>
      <c r="BN196" s="639"/>
      <c r="BO196" s="639"/>
      <c r="BP196" s="639"/>
      <c r="BQ196" s="639"/>
      <c r="BR196" s="639"/>
      <c r="BS196" s="639"/>
      <c r="BT196" s="639"/>
      <c r="BU196" s="639"/>
      <c r="BV196" s="639"/>
      <c r="BW196" s="639"/>
      <c r="BX196" s="639"/>
      <c r="BY196" s="639"/>
      <c r="BZ196" s="639"/>
      <c r="CA196" s="639"/>
      <c r="CB196" s="639"/>
      <c r="CC196" s="639"/>
      <c r="CD196" s="639"/>
      <c r="CE196" s="639"/>
      <c r="CF196" s="639"/>
      <c r="CG196" s="639"/>
      <c r="CH196" s="639"/>
      <c r="CI196" s="639"/>
      <c r="CJ196" s="639"/>
      <c r="CK196" s="639"/>
      <c r="CL196" s="639"/>
    </row>
    <row r="197" spans="1:90" ht="19.5" customHeight="1" x14ac:dyDescent="0.25">
      <c r="A197" s="5890" t="s">
        <v>3932</v>
      </c>
      <c r="B197" s="5891"/>
      <c r="C197" s="5869"/>
      <c r="D197" s="5892"/>
      <c r="E197" s="5893"/>
      <c r="F197" s="5894"/>
      <c r="G197" s="5706"/>
      <c r="H197" s="5895"/>
      <c r="I197" s="5895"/>
      <c r="J197" s="5895"/>
      <c r="K197" s="5895"/>
      <c r="L197" s="4675"/>
      <c r="M197" s="638"/>
      <c r="N197" s="638"/>
      <c r="O197" s="638"/>
      <c r="P197" s="638"/>
      <c r="Q197" s="638"/>
      <c r="R197" s="638"/>
      <c r="S197" s="638"/>
      <c r="T197" s="638"/>
      <c r="U197" s="638"/>
      <c r="V197" s="638"/>
      <c r="W197" s="638"/>
      <c r="X197" s="638"/>
      <c r="Y197" s="638"/>
      <c r="Z197" s="638"/>
      <c r="AA197" s="638"/>
      <c r="AB197" s="638"/>
      <c r="AC197" s="638"/>
      <c r="AD197" s="638"/>
      <c r="AE197" s="638"/>
      <c r="AF197" s="638"/>
      <c r="AG197" s="639"/>
      <c r="AH197" s="639"/>
      <c r="AI197" s="639"/>
      <c r="AJ197" s="639"/>
      <c r="AK197" s="639"/>
      <c r="AL197" s="639"/>
      <c r="AM197" s="639"/>
      <c r="AN197" s="639"/>
      <c r="AO197" s="639"/>
      <c r="AP197" s="639"/>
      <c r="AQ197" s="639"/>
      <c r="AR197" s="639"/>
      <c r="AS197" s="639"/>
      <c r="AT197" s="639"/>
      <c r="AU197" s="639"/>
      <c r="AV197" s="639"/>
      <c r="AW197" s="639"/>
      <c r="AX197" s="639"/>
      <c r="AY197" s="639"/>
      <c r="AZ197" s="639"/>
      <c r="BA197" s="639"/>
      <c r="BB197" s="639"/>
      <c r="BC197" s="639"/>
      <c r="BD197" s="639"/>
      <c r="BE197" s="639"/>
      <c r="BF197" s="639"/>
      <c r="BG197" s="639"/>
      <c r="BH197" s="639"/>
      <c r="BI197" s="639"/>
      <c r="BJ197" s="639"/>
      <c r="BK197" s="639"/>
      <c r="BL197" s="639"/>
      <c r="BM197" s="639"/>
      <c r="BN197" s="639"/>
      <c r="BO197" s="639"/>
      <c r="BP197" s="639"/>
      <c r="BQ197" s="639"/>
      <c r="BR197" s="639"/>
      <c r="BS197" s="639"/>
      <c r="BT197" s="639"/>
      <c r="BU197" s="639"/>
      <c r="BV197" s="639"/>
      <c r="BW197" s="639"/>
      <c r="BX197" s="639"/>
      <c r="BY197" s="639"/>
      <c r="BZ197" s="639"/>
      <c r="CA197" s="639"/>
      <c r="CB197" s="639"/>
      <c r="CC197" s="639"/>
      <c r="CD197" s="639"/>
      <c r="CE197" s="639"/>
      <c r="CF197" s="639"/>
      <c r="CG197" s="639"/>
      <c r="CH197" s="639"/>
      <c r="CI197" s="639"/>
      <c r="CJ197" s="639"/>
      <c r="CK197" s="639"/>
      <c r="CL197" s="639"/>
    </row>
    <row r="198" spans="1:90" ht="26.45" customHeight="1" x14ac:dyDescent="0.25">
      <c r="A198" s="669" t="s">
        <v>3933</v>
      </c>
      <c r="B198" s="690"/>
      <c r="C198" s="657"/>
      <c r="D198" s="638"/>
      <c r="E198" s="638"/>
      <c r="F198" s="638"/>
      <c r="G198" s="638"/>
      <c r="H198" s="638"/>
      <c r="I198" s="638"/>
      <c r="J198" s="638"/>
      <c r="K198" s="638"/>
      <c r="L198" s="638"/>
      <c r="M198" s="638"/>
      <c r="N198" s="638"/>
      <c r="O198" s="638"/>
      <c r="P198" s="638"/>
      <c r="Q198" s="638"/>
      <c r="R198" s="638"/>
      <c r="S198" s="638"/>
      <c r="T198" s="638"/>
      <c r="U198" s="638"/>
      <c r="V198" s="638"/>
      <c r="W198" s="638"/>
      <c r="X198" s="638"/>
      <c r="Y198" s="638"/>
      <c r="Z198" s="638"/>
      <c r="AA198" s="638"/>
      <c r="AB198" s="638"/>
      <c r="AC198" s="638"/>
      <c r="AD198" s="638"/>
      <c r="AE198" s="638"/>
      <c r="AF198" s="638"/>
      <c r="AG198" s="639"/>
      <c r="AH198" s="639"/>
      <c r="AI198" s="639"/>
      <c r="AJ198" s="639"/>
      <c r="AK198" s="639"/>
      <c r="AL198" s="639"/>
      <c r="AM198" s="639"/>
      <c r="AN198" s="639"/>
      <c r="AO198" s="639"/>
      <c r="AP198" s="639"/>
      <c r="AQ198" s="639"/>
      <c r="AR198" s="639"/>
      <c r="AS198" s="639"/>
      <c r="AT198" s="639"/>
      <c r="AU198" s="639"/>
      <c r="AV198" s="639"/>
      <c r="AW198" s="639"/>
      <c r="AX198" s="639"/>
      <c r="AY198" s="639"/>
      <c r="AZ198" s="639"/>
      <c r="BA198" s="639"/>
      <c r="BB198" s="639"/>
      <c r="BC198" s="639"/>
      <c r="BD198" s="639"/>
      <c r="BE198" s="639"/>
      <c r="BF198" s="639"/>
      <c r="BG198" s="639"/>
      <c r="BH198" s="639"/>
      <c r="BI198" s="639"/>
      <c r="BJ198" s="639"/>
      <c r="BK198" s="639"/>
      <c r="BL198" s="639"/>
      <c r="BM198" s="639"/>
      <c r="BN198" s="639"/>
      <c r="BO198" s="639"/>
      <c r="BP198" s="639"/>
      <c r="BQ198" s="639"/>
      <c r="BR198" s="639"/>
      <c r="BS198" s="639"/>
      <c r="BT198" s="639"/>
      <c r="BU198" s="639"/>
      <c r="BV198" s="639"/>
      <c r="BW198" s="639"/>
      <c r="BX198" s="639"/>
      <c r="BY198" s="639"/>
      <c r="BZ198" s="639"/>
      <c r="CA198" s="639"/>
      <c r="CB198" s="639"/>
      <c r="CC198" s="639"/>
      <c r="CD198" s="639"/>
      <c r="CE198" s="639"/>
      <c r="CF198" s="639"/>
      <c r="CG198" s="639"/>
      <c r="CH198" s="639"/>
      <c r="CI198" s="639"/>
      <c r="CJ198" s="639"/>
      <c r="CK198" s="639"/>
      <c r="CL198" s="639"/>
    </row>
    <row r="199" spans="1:90" x14ac:dyDescent="0.25">
      <c r="A199" s="8328" t="s">
        <v>3934</v>
      </c>
      <c r="B199" s="8329"/>
      <c r="C199" s="8249" t="s">
        <v>3918</v>
      </c>
      <c r="D199" s="8331" t="s">
        <v>3919</v>
      </c>
      <c r="E199" s="8332"/>
      <c r="F199" s="8332"/>
      <c r="G199" s="8332"/>
      <c r="H199" s="8332"/>
      <c r="I199" s="8332"/>
      <c r="J199" s="8333"/>
      <c r="K199" s="8227" t="s">
        <v>3935</v>
      </c>
      <c r="L199" s="8227"/>
      <c r="M199" s="8227"/>
      <c r="N199" s="8228"/>
      <c r="O199" s="638"/>
      <c r="P199" s="638"/>
      <c r="Q199" s="638"/>
      <c r="R199" s="638"/>
      <c r="S199" s="638"/>
      <c r="T199" s="638"/>
      <c r="U199" s="638"/>
      <c r="V199" s="638"/>
      <c r="W199" s="638"/>
      <c r="X199" s="638"/>
      <c r="Y199" s="638"/>
      <c r="Z199" s="638"/>
      <c r="AA199" s="638"/>
      <c r="AB199" s="638"/>
      <c r="AC199" s="638"/>
      <c r="AD199" s="638"/>
      <c r="AE199" s="638"/>
      <c r="AF199" s="638"/>
      <c r="AG199" s="639"/>
      <c r="AH199" s="639"/>
      <c r="AI199" s="639"/>
      <c r="AJ199" s="639"/>
      <c r="AK199" s="639"/>
      <c r="AL199" s="639"/>
      <c r="AM199" s="639"/>
      <c r="AN199" s="639"/>
      <c r="AO199" s="639"/>
      <c r="AP199" s="639"/>
      <c r="AQ199" s="639"/>
      <c r="AR199" s="639"/>
      <c r="AS199" s="639"/>
      <c r="AT199" s="639"/>
      <c r="AU199" s="639"/>
      <c r="AV199" s="639"/>
      <c r="AW199" s="639"/>
      <c r="AX199" s="639"/>
      <c r="AY199" s="639"/>
      <c r="AZ199" s="639"/>
      <c r="BA199" s="639"/>
      <c r="BB199" s="639"/>
      <c r="BC199" s="639"/>
      <c r="BD199" s="639"/>
      <c r="BE199" s="639"/>
      <c r="BF199" s="639"/>
      <c r="BG199" s="639"/>
      <c r="BH199" s="639"/>
      <c r="BI199" s="639"/>
      <c r="BJ199" s="639"/>
      <c r="BK199" s="639"/>
      <c r="BL199" s="639"/>
      <c r="BM199" s="639"/>
      <c r="BN199" s="639"/>
      <c r="BO199" s="639"/>
      <c r="BP199" s="639"/>
      <c r="BQ199" s="639"/>
      <c r="BR199" s="639"/>
      <c r="BS199" s="639"/>
      <c r="BT199" s="639"/>
      <c r="BU199" s="639"/>
      <c r="BV199" s="639"/>
      <c r="BW199" s="639"/>
      <c r="BX199" s="639"/>
      <c r="BY199" s="639"/>
      <c r="BZ199" s="639"/>
      <c r="CA199" s="639"/>
      <c r="CB199" s="639"/>
      <c r="CC199" s="639"/>
      <c r="CD199" s="639"/>
      <c r="CE199" s="639"/>
      <c r="CF199" s="639"/>
      <c r="CG199" s="639"/>
      <c r="CH199" s="639"/>
      <c r="CI199" s="639"/>
      <c r="CJ199" s="639"/>
      <c r="CK199" s="639"/>
      <c r="CL199" s="639"/>
    </row>
    <row r="200" spans="1:90" ht="37.5" customHeight="1" x14ac:dyDescent="0.25">
      <c r="A200" s="7788"/>
      <c r="B200" s="8330"/>
      <c r="C200" s="7684"/>
      <c r="D200" s="5882" t="s">
        <v>3922</v>
      </c>
      <c r="E200" s="5882" t="s">
        <v>3936</v>
      </c>
      <c r="F200" s="5882" t="s">
        <v>3937</v>
      </c>
      <c r="G200" s="5882" t="s">
        <v>3938</v>
      </c>
      <c r="H200" s="5882" t="s">
        <v>3939</v>
      </c>
      <c r="I200" s="5896" t="s">
        <v>508</v>
      </c>
      <c r="J200" s="5896" t="s">
        <v>3940</v>
      </c>
      <c r="K200" s="5546" t="s">
        <v>3941</v>
      </c>
      <c r="L200" s="5683" t="s">
        <v>3942</v>
      </c>
      <c r="M200" s="5683" t="s">
        <v>3284</v>
      </c>
      <c r="N200" s="5680" t="s">
        <v>3943</v>
      </c>
      <c r="O200" s="638"/>
      <c r="P200" s="638"/>
      <c r="Q200" s="638"/>
      <c r="R200" s="638"/>
      <c r="S200" s="638"/>
      <c r="T200" s="638"/>
      <c r="U200" s="638"/>
      <c r="V200" s="638"/>
      <c r="W200" s="638"/>
      <c r="X200" s="638"/>
      <c r="Y200" s="638"/>
      <c r="Z200" s="638"/>
      <c r="AA200" s="638"/>
      <c r="AB200" s="638"/>
      <c r="AC200" s="638"/>
      <c r="AD200" s="638"/>
      <c r="AE200" s="638"/>
      <c r="AF200" s="638"/>
      <c r="AG200" s="639"/>
      <c r="AH200" s="639"/>
      <c r="AI200" s="639"/>
      <c r="AJ200" s="639"/>
      <c r="AK200" s="639"/>
      <c r="AL200" s="639"/>
      <c r="AM200" s="639"/>
      <c r="AN200" s="639"/>
      <c r="AO200" s="639"/>
      <c r="AP200" s="639"/>
      <c r="AQ200" s="639"/>
      <c r="AR200" s="639"/>
      <c r="AS200" s="639"/>
      <c r="AT200" s="639"/>
      <c r="AU200" s="639"/>
      <c r="AV200" s="639"/>
      <c r="AW200" s="639"/>
      <c r="AX200" s="639"/>
      <c r="AY200" s="639"/>
      <c r="AZ200" s="639"/>
      <c r="BA200" s="639"/>
      <c r="BB200" s="639"/>
      <c r="BC200" s="639"/>
      <c r="BD200" s="639"/>
      <c r="BE200" s="639"/>
      <c r="BF200" s="639"/>
      <c r="BG200" s="639"/>
      <c r="BH200" s="639"/>
      <c r="BI200" s="639"/>
      <c r="BJ200" s="639"/>
      <c r="BK200" s="639"/>
      <c r="BL200" s="639"/>
      <c r="BM200" s="639"/>
      <c r="BN200" s="639"/>
      <c r="BO200" s="639"/>
      <c r="BP200" s="639"/>
      <c r="BQ200" s="639"/>
      <c r="BR200" s="639"/>
      <c r="BS200" s="639"/>
      <c r="BT200" s="639"/>
      <c r="BU200" s="639"/>
      <c r="BV200" s="639"/>
      <c r="BW200" s="639"/>
      <c r="BX200" s="639"/>
      <c r="BY200" s="639"/>
      <c r="BZ200" s="639"/>
      <c r="CA200" s="639"/>
      <c r="CB200" s="639"/>
      <c r="CC200" s="639"/>
      <c r="CD200" s="639"/>
      <c r="CE200" s="639"/>
      <c r="CF200" s="639"/>
      <c r="CG200" s="639"/>
      <c r="CH200" s="639"/>
      <c r="CI200" s="639"/>
      <c r="CJ200" s="639"/>
      <c r="CK200" s="639"/>
      <c r="CL200" s="639"/>
    </row>
    <row r="201" spans="1:90" ht="18" customHeight="1" x14ac:dyDescent="0.25">
      <c r="A201" s="8249" t="s">
        <v>3310</v>
      </c>
      <c r="B201" s="5897" t="s">
        <v>3944</v>
      </c>
      <c r="C201" s="4720"/>
      <c r="D201" s="5864"/>
      <c r="E201" s="5863"/>
      <c r="F201" s="5864"/>
      <c r="G201" s="5863"/>
      <c r="H201" s="4720"/>
      <c r="I201" s="5898"/>
      <c r="J201" s="5898"/>
      <c r="K201" s="5899"/>
      <c r="L201" s="5889"/>
      <c r="M201" s="5889"/>
      <c r="N201" s="5900"/>
      <c r="O201" s="638"/>
      <c r="P201" s="638"/>
      <c r="Q201" s="638"/>
      <c r="R201" s="638"/>
      <c r="S201" s="638"/>
      <c r="T201" s="638"/>
      <c r="U201" s="638"/>
      <c r="V201" s="638"/>
      <c r="W201" s="638"/>
      <c r="X201" s="638"/>
      <c r="Y201" s="638"/>
      <c r="Z201" s="638"/>
      <c r="AA201" s="638"/>
      <c r="AB201" s="638"/>
      <c r="AC201" s="638"/>
      <c r="AD201" s="638"/>
      <c r="AE201" s="638"/>
      <c r="AF201" s="638"/>
      <c r="AG201" s="639"/>
      <c r="AH201" s="639"/>
      <c r="AI201" s="639"/>
      <c r="AJ201" s="639"/>
      <c r="AK201" s="639"/>
      <c r="AL201" s="639"/>
      <c r="AM201" s="639"/>
      <c r="AN201" s="639"/>
      <c r="AO201" s="639"/>
      <c r="AP201" s="639"/>
      <c r="AQ201" s="639"/>
      <c r="AR201" s="639"/>
      <c r="AS201" s="639"/>
      <c r="AT201" s="639"/>
      <c r="AU201" s="639"/>
      <c r="AV201" s="639"/>
      <c r="AW201" s="639"/>
      <c r="AX201" s="639"/>
      <c r="AY201" s="639"/>
      <c r="AZ201" s="639"/>
      <c r="BA201" s="639"/>
      <c r="BB201" s="639"/>
      <c r="BC201" s="639"/>
      <c r="BD201" s="639"/>
      <c r="BE201" s="639"/>
      <c r="BF201" s="639"/>
      <c r="BG201" s="639"/>
      <c r="BH201" s="639"/>
      <c r="BI201" s="639"/>
      <c r="BJ201" s="639"/>
      <c r="BK201" s="639"/>
      <c r="BL201" s="639"/>
      <c r="BM201" s="639"/>
      <c r="BN201" s="639"/>
      <c r="BO201" s="639"/>
      <c r="BP201" s="639"/>
      <c r="BQ201" s="639"/>
      <c r="BR201" s="639"/>
      <c r="BS201" s="639"/>
      <c r="BT201" s="639"/>
      <c r="BU201" s="639"/>
      <c r="BV201" s="639"/>
      <c r="BW201" s="639"/>
      <c r="BX201" s="639"/>
      <c r="BY201" s="639"/>
      <c r="BZ201" s="639"/>
      <c r="CA201" s="639"/>
      <c r="CB201" s="639"/>
      <c r="CC201" s="639"/>
      <c r="CD201" s="639"/>
      <c r="CE201" s="639"/>
      <c r="CF201" s="639"/>
      <c r="CG201" s="639"/>
      <c r="CH201" s="639"/>
      <c r="CI201" s="639"/>
      <c r="CJ201" s="639"/>
      <c r="CK201" s="639"/>
      <c r="CL201" s="639"/>
    </row>
    <row r="202" spans="1:90" ht="21.6" customHeight="1" x14ac:dyDescent="0.25">
      <c r="A202" s="7319"/>
      <c r="B202" s="5901" t="s">
        <v>3945</v>
      </c>
      <c r="C202" s="5902"/>
      <c r="D202" s="5863"/>
      <c r="E202" s="5865"/>
      <c r="F202" s="689"/>
      <c r="G202" s="5863"/>
      <c r="H202" s="5902"/>
      <c r="I202" s="44"/>
      <c r="J202" s="99"/>
      <c r="K202" s="5899"/>
      <c r="L202" s="5889"/>
      <c r="M202" s="5889"/>
      <c r="N202" s="5900"/>
      <c r="O202" s="638"/>
      <c r="P202" s="638"/>
      <c r="Q202" s="638"/>
      <c r="R202" s="638"/>
      <c r="S202" s="638"/>
      <c r="T202" s="638"/>
      <c r="U202" s="638"/>
      <c r="V202" s="638"/>
      <c r="W202" s="638"/>
      <c r="X202" s="638"/>
      <c r="Y202" s="638"/>
      <c r="Z202" s="638"/>
      <c r="AA202" s="638"/>
      <c r="AB202" s="638"/>
      <c r="AC202" s="638"/>
      <c r="AD202" s="638"/>
      <c r="AE202" s="638"/>
      <c r="AF202" s="638"/>
      <c r="AG202" s="639"/>
      <c r="AH202" s="639"/>
      <c r="AI202" s="639"/>
      <c r="AJ202" s="639"/>
      <c r="AK202" s="639"/>
      <c r="AL202" s="639"/>
      <c r="AM202" s="639"/>
      <c r="AN202" s="639"/>
      <c r="AO202" s="639"/>
      <c r="AP202" s="639"/>
      <c r="AQ202" s="639"/>
      <c r="AR202" s="639"/>
      <c r="AS202" s="639"/>
      <c r="AT202" s="639"/>
      <c r="AU202" s="639"/>
      <c r="AV202" s="639"/>
      <c r="AW202" s="639"/>
      <c r="AX202" s="639"/>
      <c r="AY202" s="639"/>
      <c r="AZ202" s="639"/>
      <c r="BA202" s="639"/>
      <c r="BB202" s="639"/>
      <c r="BC202" s="639"/>
      <c r="BD202" s="639"/>
      <c r="BE202" s="639"/>
      <c r="BF202" s="639"/>
      <c r="BG202" s="639"/>
      <c r="BH202" s="639"/>
      <c r="BI202" s="639"/>
      <c r="BJ202" s="639"/>
      <c r="BK202" s="639"/>
      <c r="BL202" s="639"/>
      <c r="BM202" s="639"/>
      <c r="BN202" s="639"/>
      <c r="BO202" s="639"/>
      <c r="BP202" s="639"/>
      <c r="BQ202" s="639"/>
      <c r="BR202" s="639"/>
      <c r="BS202" s="639"/>
      <c r="BT202" s="639"/>
      <c r="BU202" s="639"/>
      <c r="BV202" s="639"/>
      <c r="BW202" s="639"/>
      <c r="BX202" s="639"/>
      <c r="BY202" s="639"/>
      <c r="BZ202" s="639"/>
      <c r="CA202" s="639"/>
      <c r="CB202" s="639"/>
      <c r="CC202" s="639"/>
      <c r="CD202" s="639"/>
      <c r="CE202" s="639"/>
      <c r="CF202" s="639"/>
      <c r="CG202" s="639"/>
      <c r="CH202" s="639"/>
      <c r="CI202" s="639"/>
      <c r="CJ202" s="639"/>
      <c r="CK202" s="639"/>
      <c r="CL202" s="639"/>
    </row>
    <row r="203" spans="1:90" ht="16.5" customHeight="1" x14ac:dyDescent="0.25">
      <c r="A203" s="7319"/>
      <c r="B203" s="5901" t="s">
        <v>3946</v>
      </c>
      <c r="C203" s="5902"/>
      <c r="D203" s="689"/>
      <c r="E203" s="689"/>
      <c r="F203" s="5863"/>
      <c r="G203" s="5863"/>
      <c r="H203" s="5902"/>
      <c r="I203" s="5780"/>
      <c r="J203" s="5778"/>
      <c r="K203" s="5899"/>
      <c r="L203" s="5889"/>
      <c r="M203" s="5889"/>
      <c r="N203" s="5903"/>
      <c r="O203" s="638"/>
      <c r="P203" s="638"/>
      <c r="Q203" s="638"/>
      <c r="R203" s="638"/>
      <c r="S203" s="638"/>
      <c r="T203" s="638"/>
      <c r="U203" s="638"/>
      <c r="V203" s="638"/>
      <c r="W203" s="638"/>
      <c r="X203" s="638"/>
      <c r="Y203" s="638"/>
      <c r="Z203" s="638"/>
      <c r="AA203" s="638"/>
      <c r="AB203" s="638"/>
      <c r="AC203" s="638"/>
      <c r="AD203" s="638"/>
      <c r="AE203" s="638"/>
      <c r="AF203" s="638"/>
      <c r="AG203" s="639"/>
      <c r="AH203" s="639"/>
      <c r="AI203" s="639"/>
      <c r="AJ203" s="639"/>
      <c r="AK203" s="639"/>
      <c r="AL203" s="639"/>
      <c r="AM203" s="639"/>
      <c r="AN203" s="639"/>
      <c r="AO203" s="639"/>
      <c r="AP203" s="639"/>
      <c r="AQ203" s="639"/>
      <c r="AR203" s="639"/>
      <c r="AS203" s="639"/>
      <c r="AT203" s="639"/>
      <c r="AU203" s="639"/>
      <c r="AV203" s="639"/>
      <c r="AW203" s="639"/>
      <c r="AX203" s="639"/>
      <c r="AY203" s="639"/>
      <c r="AZ203" s="639"/>
      <c r="BA203" s="639"/>
      <c r="BB203" s="639"/>
      <c r="BC203" s="639"/>
      <c r="BD203" s="639"/>
      <c r="BE203" s="639"/>
      <c r="BF203" s="639"/>
      <c r="BG203" s="639"/>
      <c r="BH203" s="639"/>
      <c r="BI203" s="639"/>
      <c r="BJ203" s="639"/>
      <c r="BK203" s="639"/>
      <c r="BL203" s="639"/>
      <c r="BM203" s="639"/>
      <c r="BN203" s="639"/>
      <c r="BO203" s="639"/>
      <c r="BP203" s="639"/>
      <c r="BQ203" s="639"/>
      <c r="BR203" s="639"/>
      <c r="BS203" s="639"/>
      <c r="BT203" s="639"/>
      <c r="BU203" s="639"/>
      <c r="BV203" s="639"/>
      <c r="BW203" s="639"/>
      <c r="BX203" s="639"/>
      <c r="BY203" s="639"/>
      <c r="BZ203" s="639"/>
      <c r="CA203" s="639"/>
      <c r="CB203" s="639"/>
      <c r="CC203" s="639"/>
      <c r="CD203" s="639"/>
      <c r="CE203" s="639"/>
      <c r="CF203" s="639"/>
      <c r="CG203" s="639"/>
      <c r="CH203" s="639"/>
      <c r="CI203" s="639"/>
      <c r="CJ203" s="639"/>
      <c r="CK203" s="639"/>
      <c r="CL203" s="639"/>
    </row>
    <row r="204" spans="1:90" ht="17.25" customHeight="1" x14ac:dyDescent="0.25">
      <c r="A204" s="7684"/>
      <c r="B204" s="5904" t="s">
        <v>3947</v>
      </c>
      <c r="C204" s="5905"/>
      <c r="D204" s="5869"/>
      <c r="E204" s="5869"/>
      <c r="F204" s="5869"/>
      <c r="G204" s="5871"/>
      <c r="H204" s="5609"/>
      <c r="I204" s="5906"/>
      <c r="J204" s="5906"/>
      <c r="K204" s="5907"/>
      <c r="L204" s="5908"/>
      <c r="M204" s="5908"/>
      <c r="N204" s="4675"/>
      <c r="O204" s="638"/>
      <c r="P204" s="638"/>
      <c r="Q204" s="638"/>
      <c r="R204" s="638"/>
      <c r="S204" s="638"/>
      <c r="T204" s="638"/>
      <c r="U204" s="638"/>
      <c r="V204" s="638"/>
      <c r="W204" s="638"/>
      <c r="X204" s="638"/>
      <c r="Y204" s="638"/>
      <c r="Z204" s="638"/>
      <c r="AA204" s="638"/>
      <c r="AB204" s="638"/>
      <c r="AC204" s="638"/>
      <c r="AD204" s="638"/>
      <c r="AE204" s="638"/>
      <c r="AF204" s="638"/>
      <c r="AG204" s="639"/>
      <c r="AH204" s="639"/>
      <c r="AI204" s="639"/>
      <c r="AJ204" s="639"/>
      <c r="AK204" s="639"/>
      <c r="AL204" s="639"/>
      <c r="AM204" s="639"/>
      <c r="AN204" s="639"/>
      <c r="AO204" s="639"/>
      <c r="AP204" s="639"/>
      <c r="AQ204" s="639"/>
      <c r="AR204" s="639"/>
      <c r="AS204" s="639"/>
      <c r="AT204" s="639"/>
      <c r="AU204" s="639"/>
      <c r="AV204" s="639"/>
      <c r="AW204" s="639"/>
      <c r="AX204" s="639"/>
      <c r="AY204" s="639"/>
      <c r="AZ204" s="639"/>
      <c r="BA204" s="639"/>
      <c r="BB204" s="639"/>
      <c r="BC204" s="639"/>
      <c r="BD204" s="639"/>
      <c r="BE204" s="639"/>
      <c r="BF204" s="639"/>
      <c r="BG204" s="639"/>
      <c r="BH204" s="639"/>
      <c r="BI204" s="639"/>
      <c r="BJ204" s="639"/>
      <c r="BK204" s="639"/>
      <c r="BL204" s="639"/>
      <c r="BM204" s="639"/>
      <c r="BN204" s="639"/>
      <c r="BO204" s="639"/>
      <c r="BP204" s="639"/>
      <c r="BQ204" s="639"/>
      <c r="BR204" s="639"/>
      <c r="BS204" s="639"/>
      <c r="BT204" s="639"/>
      <c r="BU204" s="639"/>
      <c r="BV204" s="639"/>
      <c r="BW204" s="639"/>
      <c r="BX204" s="639"/>
      <c r="BY204" s="639"/>
      <c r="BZ204" s="639"/>
      <c r="CA204" s="639"/>
      <c r="CB204" s="639"/>
      <c r="CC204" s="639"/>
      <c r="CD204" s="639"/>
      <c r="CE204" s="639"/>
      <c r="CF204" s="639"/>
      <c r="CG204" s="639"/>
      <c r="CH204" s="639"/>
      <c r="CI204" s="639"/>
      <c r="CJ204" s="639"/>
      <c r="CK204" s="639"/>
      <c r="CL204" s="639"/>
    </row>
    <row r="205" spans="1:90" ht="27" customHeight="1" x14ac:dyDescent="0.25">
      <c r="A205" s="691" t="s">
        <v>3948</v>
      </c>
      <c r="B205" s="692"/>
      <c r="C205" s="638"/>
      <c r="D205" s="638"/>
      <c r="E205" s="638"/>
      <c r="F205" s="638"/>
      <c r="G205" s="638"/>
      <c r="H205" s="638"/>
      <c r="I205" s="638"/>
      <c r="J205" s="638"/>
      <c r="K205" s="638"/>
      <c r="L205" s="638"/>
      <c r="M205" s="638"/>
      <c r="N205" s="638"/>
      <c r="O205" s="638"/>
      <c r="P205" s="638"/>
      <c r="Q205" s="638"/>
      <c r="R205" s="638"/>
      <c r="S205" s="638"/>
      <c r="T205" s="638"/>
      <c r="U205" s="638"/>
      <c r="V205" s="693"/>
      <c r="W205" s="638"/>
      <c r="X205" s="638"/>
      <c r="Y205" s="638"/>
      <c r="Z205" s="638"/>
      <c r="AA205" s="638"/>
      <c r="AB205" s="638"/>
      <c r="AC205" s="638"/>
      <c r="AD205" s="638"/>
      <c r="AE205" s="638"/>
      <c r="AF205" s="638"/>
      <c r="AG205" s="639"/>
      <c r="AH205" s="639"/>
      <c r="AI205" s="639"/>
      <c r="AJ205" s="639"/>
      <c r="AK205" s="639"/>
      <c r="AL205" s="639"/>
      <c r="AM205" s="639"/>
      <c r="AN205" s="639"/>
      <c r="AO205" s="639"/>
      <c r="AP205" s="639"/>
      <c r="AQ205" s="639"/>
      <c r="AR205" s="639"/>
      <c r="AS205" s="639"/>
      <c r="AT205" s="639"/>
      <c r="AU205" s="639"/>
      <c r="AV205" s="639"/>
      <c r="AW205" s="639"/>
      <c r="AX205" s="639"/>
      <c r="AY205" s="639"/>
      <c r="AZ205" s="639"/>
      <c r="BA205" s="639"/>
      <c r="BB205" s="639"/>
      <c r="BC205" s="639"/>
      <c r="BD205" s="639"/>
      <c r="BE205" s="639"/>
      <c r="BF205" s="639"/>
      <c r="BG205" s="639"/>
      <c r="BH205" s="639"/>
      <c r="BI205" s="639"/>
      <c r="BJ205" s="639"/>
      <c r="BK205" s="639"/>
      <c r="BL205" s="639"/>
      <c r="BM205" s="639"/>
      <c r="BN205" s="639"/>
      <c r="BO205" s="639"/>
      <c r="BP205" s="639"/>
      <c r="BQ205" s="639"/>
      <c r="BR205" s="639"/>
      <c r="BS205" s="639"/>
      <c r="BT205" s="639"/>
      <c r="BU205" s="639"/>
      <c r="BV205" s="639"/>
      <c r="BW205" s="639"/>
      <c r="BX205" s="639"/>
      <c r="BY205" s="639"/>
      <c r="BZ205" s="639"/>
      <c r="CA205" s="639"/>
      <c r="CB205" s="639"/>
      <c r="CC205" s="639"/>
      <c r="CD205" s="639"/>
      <c r="CE205" s="639"/>
      <c r="CF205" s="639"/>
      <c r="CG205" s="639"/>
      <c r="CH205" s="639"/>
      <c r="CI205" s="639"/>
      <c r="CJ205" s="639"/>
      <c r="CK205" s="639"/>
      <c r="CL205" s="639"/>
    </row>
    <row r="206" spans="1:90" ht="16.5" customHeight="1" x14ac:dyDescent="0.25">
      <c r="A206" s="8334" t="s">
        <v>181</v>
      </c>
      <c r="B206" s="8335" t="s">
        <v>3949</v>
      </c>
      <c r="C206" s="8336" t="s">
        <v>3950</v>
      </c>
      <c r="D206" s="8338" t="s">
        <v>3951</v>
      </c>
      <c r="E206" s="8339"/>
      <c r="F206" s="8340" t="s">
        <v>3952</v>
      </c>
      <c r="G206" s="8341"/>
      <c r="H206" s="8341"/>
      <c r="I206" s="8341"/>
      <c r="J206" s="8341"/>
      <c r="K206" s="8341"/>
      <c r="L206" s="8341"/>
      <c r="M206" s="8341"/>
      <c r="N206" s="8341"/>
      <c r="O206" s="8341"/>
      <c r="P206" s="8341"/>
      <c r="Q206" s="8341"/>
      <c r="R206" s="8341"/>
      <c r="S206" s="8342"/>
      <c r="T206" s="8345" t="s">
        <v>508</v>
      </c>
      <c r="U206" s="8343" t="s">
        <v>509</v>
      </c>
      <c r="V206" s="693"/>
      <c r="W206" s="638"/>
      <c r="X206" s="638"/>
      <c r="Y206" s="638"/>
      <c r="Z206" s="638"/>
      <c r="AA206" s="638"/>
      <c r="AB206" s="638"/>
      <c r="AC206" s="638"/>
      <c r="AD206" s="638"/>
      <c r="AE206" s="638"/>
      <c r="AF206" s="638"/>
      <c r="AG206" s="639"/>
      <c r="AH206" s="639"/>
      <c r="AI206" s="639"/>
      <c r="AJ206" s="639"/>
      <c r="AK206" s="639"/>
      <c r="AL206" s="639"/>
      <c r="AM206" s="639"/>
      <c r="AN206" s="639"/>
      <c r="AO206" s="639"/>
      <c r="AP206" s="639"/>
      <c r="AQ206" s="639"/>
      <c r="AR206" s="639"/>
      <c r="AS206" s="639"/>
      <c r="AT206" s="639"/>
      <c r="AU206" s="639"/>
      <c r="AV206" s="639"/>
      <c r="AW206" s="639"/>
      <c r="AX206" s="639"/>
      <c r="AY206" s="639"/>
      <c r="AZ206" s="639"/>
      <c r="BA206" s="639"/>
      <c r="BB206" s="639"/>
      <c r="BC206" s="639"/>
      <c r="BD206" s="639"/>
      <c r="BE206" s="639"/>
      <c r="BF206" s="639"/>
      <c r="BG206" s="639"/>
      <c r="BH206" s="639"/>
      <c r="BI206" s="639"/>
      <c r="BJ206" s="639"/>
      <c r="BK206" s="639"/>
      <c r="BL206" s="639"/>
      <c r="BM206" s="639"/>
      <c r="BN206" s="639"/>
      <c r="BO206" s="639"/>
      <c r="BP206" s="639"/>
      <c r="BQ206" s="639"/>
      <c r="BR206" s="639"/>
      <c r="BS206" s="639"/>
      <c r="BT206" s="639"/>
      <c r="BU206" s="639"/>
      <c r="BV206" s="639"/>
      <c r="BW206" s="639"/>
      <c r="BX206" s="639"/>
      <c r="BY206" s="639"/>
      <c r="BZ206" s="639"/>
      <c r="CA206" s="8198" t="s">
        <v>508</v>
      </c>
      <c r="CB206" s="8198" t="s">
        <v>509</v>
      </c>
      <c r="CC206" s="8198" t="s">
        <v>3953</v>
      </c>
      <c r="CD206" s="639"/>
      <c r="CE206" s="639"/>
      <c r="CF206" s="639"/>
      <c r="CG206" s="639"/>
      <c r="CH206" s="639"/>
      <c r="CI206" s="639"/>
      <c r="CJ206" s="639"/>
      <c r="CK206" s="8198"/>
      <c r="CL206" s="8198"/>
    </row>
    <row r="207" spans="1:90" ht="22.5" x14ac:dyDescent="0.25">
      <c r="A207" s="8334"/>
      <c r="B207" s="8335"/>
      <c r="C207" s="8337"/>
      <c r="D207" s="5909" t="s">
        <v>3151</v>
      </c>
      <c r="E207" s="5910" t="s">
        <v>3283</v>
      </c>
      <c r="F207" s="5909" t="s">
        <v>3348</v>
      </c>
      <c r="G207" s="5911" t="s">
        <v>3954</v>
      </c>
      <c r="H207" s="5911" t="s">
        <v>309</v>
      </c>
      <c r="I207" s="5911" t="s">
        <v>289</v>
      </c>
      <c r="J207" s="5911" t="s">
        <v>18</v>
      </c>
      <c r="K207" s="5911" t="s">
        <v>269</v>
      </c>
      <c r="L207" s="5911" t="s">
        <v>20</v>
      </c>
      <c r="M207" s="5911" t="s">
        <v>21</v>
      </c>
      <c r="N207" s="5911" t="s">
        <v>22</v>
      </c>
      <c r="O207" s="5911" t="s">
        <v>23</v>
      </c>
      <c r="P207" s="5911" t="s">
        <v>24</v>
      </c>
      <c r="Q207" s="5911" t="s">
        <v>25</v>
      </c>
      <c r="R207" s="5911" t="s">
        <v>26</v>
      </c>
      <c r="S207" s="5912" t="s">
        <v>27</v>
      </c>
      <c r="T207" s="8346"/>
      <c r="U207" s="8344"/>
      <c r="V207" s="693"/>
      <c r="W207" s="638"/>
      <c r="X207" s="638"/>
      <c r="Y207" s="638"/>
      <c r="Z207" s="638"/>
      <c r="AA207" s="638"/>
      <c r="AB207" s="638"/>
      <c r="AC207" s="638"/>
      <c r="AD207" s="638"/>
      <c r="AE207" s="638"/>
      <c r="AF207" s="638"/>
      <c r="AG207" s="639"/>
      <c r="AH207" s="639"/>
      <c r="AI207" s="639"/>
      <c r="AJ207" s="639"/>
      <c r="AK207" s="639"/>
      <c r="AL207" s="639"/>
      <c r="AM207" s="639"/>
      <c r="AN207" s="639"/>
      <c r="AO207" s="639"/>
      <c r="AP207" s="639"/>
      <c r="AQ207" s="639"/>
      <c r="AR207" s="639"/>
      <c r="AS207" s="639"/>
      <c r="AT207" s="639"/>
      <c r="AU207" s="639"/>
      <c r="AV207" s="639"/>
      <c r="AW207" s="639"/>
      <c r="AX207" s="639"/>
      <c r="AY207" s="639"/>
      <c r="AZ207" s="639"/>
      <c r="BA207" s="639"/>
      <c r="BB207" s="639"/>
      <c r="BC207" s="639"/>
      <c r="BD207" s="639"/>
      <c r="BE207" s="639"/>
      <c r="BF207" s="639"/>
      <c r="BG207" s="639"/>
      <c r="BH207" s="639"/>
      <c r="BI207" s="639"/>
      <c r="BJ207" s="639"/>
      <c r="BK207" s="639"/>
      <c r="BL207" s="639"/>
      <c r="BM207" s="639"/>
      <c r="BN207" s="639"/>
      <c r="BO207" s="639"/>
      <c r="BP207" s="639"/>
      <c r="BQ207" s="639"/>
      <c r="BR207" s="639"/>
      <c r="BS207" s="639"/>
      <c r="BT207" s="639"/>
      <c r="BU207" s="639"/>
      <c r="BV207" s="639"/>
      <c r="BW207" s="639"/>
      <c r="BX207" s="639"/>
      <c r="BY207" s="639"/>
      <c r="BZ207" s="639"/>
      <c r="CA207" s="8198"/>
      <c r="CB207" s="8198"/>
      <c r="CC207" s="8198"/>
      <c r="CD207" s="639"/>
      <c r="CE207" s="639"/>
      <c r="CF207" s="639"/>
      <c r="CG207" s="639"/>
      <c r="CH207" s="639"/>
      <c r="CI207" s="639"/>
      <c r="CJ207" s="639"/>
      <c r="CK207" s="8198"/>
      <c r="CL207" s="8198"/>
    </row>
    <row r="208" spans="1:90" ht="16.350000000000001" customHeight="1" x14ac:dyDescent="0.25">
      <c r="A208" s="5846" t="s">
        <v>3955</v>
      </c>
      <c r="B208" s="5913"/>
      <c r="C208" s="5914"/>
      <c r="D208" s="5915"/>
      <c r="E208" s="5916"/>
      <c r="F208" s="5913"/>
      <c r="G208" s="5917"/>
      <c r="H208" s="5917"/>
      <c r="I208" s="5917"/>
      <c r="J208" s="5917"/>
      <c r="K208" s="5917"/>
      <c r="L208" s="5917"/>
      <c r="M208" s="5917"/>
      <c r="N208" s="5917"/>
      <c r="O208" s="5917"/>
      <c r="P208" s="5917"/>
      <c r="Q208" s="5917"/>
      <c r="R208" s="5917"/>
      <c r="S208" s="5918"/>
      <c r="T208" s="694"/>
      <c r="U208" s="695"/>
      <c r="V208" s="696"/>
      <c r="W208" s="638"/>
      <c r="X208" s="638"/>
      <c r="Y208" s="638"/>
      <c r="Z208" s="638"/>
      <c r="AA208" s="638"/>
      <c r="AB208" s="638"/>
      <c r="AC208" s="638"/>
      <c r="AD208" s="638"/>
      <c r="AE208" s="638"/>
      <c r="AF208" s="638"/>
      <c r="AG208" s="639"/>
      <c r="AH208" s="639"/>
      <c r="AI208" s="639"/>
      <c r="AJ208" s="639"/>
      <c r="AK208" s="639"/>
      <c r="AL208" s="639"/>
      <c r="AM208" s="639"/>
      <c r="AN208" s="639"/>
      <c r="AO208" s="639"/>
      <c r="AP208" s="639"/>
      <c r="AQ208" s="639"/>
      <c r="AR208" s="639"/>
      <c r="AS208" s="639"/>
      <c r="AT208" s="639"/>
      <c r="AU208" s="639"/>
      <c r="AV208" s="639"/>
      <c r="AW208" s="639"/>
      <c r="AX208" s="639"/>
      <c r="AY208" s="639"/>
      <c r="AZ208" s="639"/>
      <c r="BA208" s="639"/>
      <c r="BB208" s="639"/>
      <c r="BC208" s="639"/>
      <c r="BD208" s="639"/>
      <c r="BE208" s="639"/>
      <c r="BF208" s="639"/>
      <c r="BG208" s="639"/>
      <c r="BH208" s="639"/>
      <c r="BI208" s="639"/>
      <c r="BJ208" s="639"/>
      <c r="BK208" s="639"/>
      <c r="BL208" s="639"/>
      <c r="BM208" s="639"/>
      <c r="BN208" s="639"/>
      <c r="BO208" s="639"/>
      <c r="BP208" s="639"/>
      <c r="BQ208" s="639"/>
      <c r="BR208" s="639"/>
      <c r="BS208" s="639"/>
      <c r="BT208" s="639"/>
      <c r="BU208" s="639"/>
      <c r="BV208" s="639"/>
      <c r="BW208" s="639"/>
      <c r="BX208" s="639"/>
      <c r="BY208" s="639"/>
      <c r="BZ208" s="639"/>
      <c r="CA208" s="639"/>
      <c r="CB208" s="639"/>
      <c r="CC208" s="639" t="str">
        <f>IF(OR(AND(T208="",C208&lt;&gt;0),AND(U208="",C208&lt;&gt;0)),"* No olvide digitar Gestantes, Post Parto (Digite CERO si no tiene). ","")</f>
        <v/>
      </c>
      <c r="CD208" s="639"/>
      <c r="CE208" s="639"/>
      <c r="CF208" s="639"/>
      <c r="CG208" s="639"/>
      <c r="CH208" s="639"/>
      <c r="CI208" s="639"/>
      <c r="CJ208" s="639"/>
      <c r="CK208" s="639"/>
      <c r="CL208" s="639"/>
    </row>
    <row r="209" spans="1:81" ht="18" customHeight="1" x14ac:dyDescent="0.25">
      <c r="A209" s="5846" t="s">
        <v>3956</v>
      </c>
      <c r="B209" s="5913"/>
      <c r="C209" s="5919"/>
      <c r="D209" s="5915"/>
      <c r="E209" s="5916"/>
      <c r="F209" s="5913"/>
      <c r="G209" s="5917"/>
      <c r="H209" s="5917"/>
      <c r="I209" s="5917"/>
      <c r="J209" s="5917"/>
      <c r="K209" s="5917"/>
      <c r="L209" s="5917"/>
      <c r="M209" s="5917"/>
      <c r="N209" s="5917"/>
      <c r="O209" s="5917"/>
      <c r="P209" s="5917"/>
      <c r="Q209" s="5917"/>
      <c r="R209" s="5917"/>
      <c r="S209" s="5918"/>
      <c r="T209" s="5920"/>
      <c r="U209" s="5921"/>
      <c r="V209" s="696"/>
      <c r="W209" s="638"/>
      <c r="X209" s="638"/>
      <c r="Y209" s="638"/>
      <c r="Z209" s="638"/>
      <c r="AA209" s="638"/>
      <c r="AB209" s="638"/>
      <c r="AC209" s="638"/>
      <c r="AD209" s="638"/>
      <c r="AE209" s="638"/>
      <c r="AF209" s="638"/>
      <c r="AG209" s="639"/>
      <c r="AH209" s="639"/>
      <c r="AI209" s="639"/>
      <c r="AJ209" s="639"/>
      <c r="AK209" s="639"/>
      <c r="AL209" s="639"/>
      <c r="AM209" s="639"/>
      <c r="AN209" s="639"/>
      <c r="AO209" s="639"/>
      <c r="AP209" s="639"/>
      <c r="AQ209" s="639"/>
      <c r="AR209" s="639"/>
      <c r="AS209" s="639"/>
      <c r="AT209" s="639"/>
      <c r="AU209" s="639"/>
      <c r="AV209" s="639"/>
      <c r="AW209" s="639"/>
      <c r="AX209" s="639"/>
      <c r="AY209" s="639"/>
      <c r="AZ209" s="639"/>
      <c r="BA209" s="639"/>
      <c r="BB209" s="639"/>
      <c r="BC209" s="639"/>
      <c r="BD209" s="639"/>
      <c r="BE209" s="639"/>
      <c r="BF209" s="639"/>
      <c r="BG209" s="639"/>
      <c r="BH209" s="639"/>
      <c r="BI209" s="639"/>
      <c r="BJ209" s="639"/>
      <c r="BK209" s="639"/>
      <c r="BL209" s="639"/>
      <c r="BM209" s="639"/>
      <c r="BN209" s="639"/>
      <c r="BO209" s="639"/>
      <c r="BP209" s="639"/>
      <c r="BQ209" s="639"/>
      <c r="BR209" s="639"/>
      <c r="BS209" s="639"/>
      <c r="BT209" s="639"/>
      <c r="BU209" s="639"/>
      <c r="BV209" s="639"/>
      <c r="BW209" s="639"/>
      <c r="BX209" s="639"/>
      <c r="BY209" s="639"/>
      <c r="BZ209" s="639"/>
      <c r="CA209" s="639"/>
      <c r="CB209" s="639"/>
      <c r="CC209" s="639" t="str">
        <f>IF(OR(AND(T209="",C209&lt;&gt;0),AND(U209="",C209&lt;&gt;0)),"* No olvide digitar Gestantes, Post Parto (Digite CERO si no tiene). ","")</f>
        <v/>
      </c>
    </row>
    <row r="210" spans="1:81" ht="22.35" customHeight="1" x14ac:dyDescent="0.25">
      <c r="A210" s="5740" t="s">
        <v>3957</v>
      </c>
      <c r="B210" s="5922"/>
      <c r="C210" s="5923"/>
      <c r="D210" s="5924"/>
      <c r="E210" s="5925"/>
      <c r="F210" s="5926"/>
      <c r="G210" s="5927"/>
      <c r="H210" s="5927"/>
      <c r="I210" s="5927"/>
      <c r="J210" s="5927"/>
      <c r="K210" s="5927"/>
      <c r="L210" s="5927"/>
      <c r="M210" s="5927"/>
      <c r="N210" s="5927"/>
      <c r="O210" s="5927"/>
      <c r="P210" s="5927"/>
      <c r="Q210" s="5927"/>
      <c r="R210" s="5927"/>
      <c r="S210" s="5928"/>
      <c r="T210" s="5929"/>
      <c r="U210" s="5922"/>
      <c r="V210" s="696"/>
      <c r="W210" s="638"/>
      <c r="X210" s="638"/>
      <c r="Y210" s="638"/>
      <c r="Z210" s="638"/>
      <c r="AA210" s="638"/>
      <c r="AB210" s="638"/>
      <c r="AC210" s="638"/>
      <c r="AD210" s="638"/>
      <c r="AE210" s="638"/>
      <c r="AF210" s="638"/>
      <c r="AG210" s="639"/>
      <c r="AH210" s="639"/>
      <c r="AI210" s="639"/>
      <c r="AJ210" s="639"/>
      <c r="AK210" s="639"/>
      <c r="AL210" s="639"/>
      <c r="AM210" s="639"/>
      <c r="AN210" s="639"/>
      <c r="AO210" s="639"/>
      <c r="AP210" s="639"/>
      <c r="AQ210" s="639"/>
      <c r="AR210" s="639"/>
      <c r="AS210" s="639"/>
      <c r="AT210" s="639"/>
      <c r="AU210" s="639"/>
      <c r="AV210" s="639"/>
      <c r="AW210" s="639"/>
      <c r="AX210" s="639"/>
      <c r="AY210" s="639"/>
      <c r="AZ210" s="639"/>
      <c r="BA210" s="639"/>
      <c r="BB210" s="639"/>
      <c r="BC210" s="639"/>
      <c r="BD210" s="639"/>
      <c r="BE210" s="639"/>
      <c r="BF210" s="639"/>
      <c r="BG210" s="639"/>
      <c r="BH210" s="639"/>
      <c r="BI210" s="639"/>
      <c r="BJ210" s="639"/>
      <c r="BK210" s="639"/>
      <c r="BL210" s="639"/>
      <c r="BM210" s="639"/>
      <c r="BN210" s="639"/>
      <c r="BO210" s="639"/>
      <c r="BP210" s="639"/>
      <c r="BQ210" s="639"/>
      <c r="BR210" s="639"/>
      <c r="BS210" s="639"/>
      <c r="BT210" s="639"/>
      <c r="BU210" s="639"/>
      <c r="BV210" s="639"/>
      <c r="BW210" s="639"/>
      <c r="BX210" s="639"/>
      <c r="BY210" s="639"/>
      <c r="BZ210" s="639"/>
      <c r="CA210" s="639"/>
      <c r="CB210" s="639"/>
      <c r="CC210" s="639" t="str">
        <f>IF(OR(AND(T210="",C210&lt;&gt;0),AND(U210="",C210&lt;&gt;0)),"* No olvide digitar Gestantes, Post Parto (Digite CERO si no tiene). ","")</f>
        <v/>
      </c>
    </row>
    <row r="211" spans="1:81" ht="21" customHeight="1" x14ac:dyDescent="0.25">
      <c r="A211" s="669" t="s">
        <v>3958</v>
      </c>
      <c r="B211" s="657"/>
      <c r="C211" s="657"/>
      <c r="D211" s="638"/>
      <c r="E211" s="638"/>
      <c r="F211" s="638"/>
      <c r="G211" s="638"/>
      <c r="H211" s="638"/>
      <c r="I211" s="638"/>
      <c r="J211" s="638"/>
      <c r="K211" s="638"/>
      <c r="L211" s="638"/>
      <c r="M211" s="638"/>
      <c r="N211" s="638"/>
      <c r="O211" s="638"/>
      <c r="P211" s="638"/>
      <c r="Q211" s="638"/>
      <c r="R211" s="638"/>
      <c r="S211" s="638"/>
      <c r="T211" s="638"/>
      <c r="U211" s="638"/>
      <c r="V211" s="638"/>
      <c r="W211" s="638"/>
      <c r="X211" s="638"/>
      <c r="Y211" s="638"/>
      <c r="Z211" s="638"/>
      <c r="AA211" s="638"/>
      <c r="AB211" s="638"/>
      <c r="AC211" s="638"/>
      <c r="AD211" s="638"/>
      <c r="AE211" s="638"/>
      <c r="AF211" s="638"/>
      <c r="AG211" s="639"/>
      <c r="AH211" s="639"/>
      <c r="AI211" s="639"/>
      <c r="AJ211" s="639"/>
      <c r="AK211" s="639"/>
      <c r="AL211" s="639"/>
      <c r="AM211" s="639"/>
      <c r="AN211" s="639"/>
      <c r="AO211" s="639"/>
      <c r="AP211" s="639"/>
      <c r="AQ211" s="639"/>
      <c r="AR211" s="639"/>
      <c r="AS211" s="639"/>
      <c r="AT211" s="639"/>
      <c r="AU211" s="639"/>
      <c r="AV211" s="639"/>
      <c r="AW211" s="639"/>
      <c r="AX211" s="639"/>
      <c r="AY211" s="639"/>
      <c r="AZ211" s="639"/>
      <c r="BA211" s="639"/>
      <c r="BB211" s="639"/>
      <c r="BC211" s="639"/>
      <c r="BD211" s="639"/>
      <c r="BE211" s="639"/>
      <c r="BF211" s="639"/>
      <c r="BG211" s="639"/>
      <c r="BH211" s="639"/>
      <c r="BI211" s="639"/>
      <c r="BJ211" s="639"/>
      <c r="BK211" s="639"/>
      <c r="BL211" s="639"/>
      <c r="BM211" s="639"/>
      <c r="BN211" s="639"/>
      <c r="BO211" s="639"/>
      <c r="BP211" s="639"/>
      <c r="BQ211" s="639"/>
      <c r="BR211" s="639"/>
      <c r="BS211" s="639"/>
      <c r="BT211" s="639"/>
      <c r="BU211" s="639"/>
      <c r="BV211" s="639"/>
      <c r="BW211" s="639"/>
      <c r="BX211" s="639"/>
      <c r="BY211" s="639"/>
      <c r="BZ211" s="639"/>
      <c r="CA211" s="639"/>
      <c r="CB211" s="639"/>
      <c r="CC211" s="639"/>
    </row>
    <row r="212" spans="1:81" x14ac:dyDescent="0.25">
      <c r="A212" s="8335" t="s">
        <v>3340</v>
      </c>
      <c r="B212" s="8335" t="s">
        <v>3959</v>
      </c>
      <c r="C212" s="8338" t="s">
        <v>3960</v>
      </c>
      <c r="D212" s="8339"/>
      <c r="E212" s="8340" t="s">
        <v>3961</v>
      </c>
      <c r="F212" s="8341"/>
      <c r="G212" s="8341"/>
      <c r="H212" s="8341"/>
      <c r="I212" s="8341"/>
      <c r="J212" s="8342"/>
      <c r="K212" s="8343" t="s">
        <v>508</v>
      </c>
      <c r="L212" s="8343" t="s">
        <v>509</v>
      </c>
      <c r="M212" s="638"/>
      <c r="N212" s="638"/>
      <c r="O212" s="638"/>
      <c r="P212" s="638"/>
      <c r="Q212" s="638"/>
      <c r="R212" s="638"/>
      <c r="S212" s="638"/>
      <c r="T212" s="638"/>
      <c r="U212" s="638"/>
      <c r="V212" s="638"/>
      <c r="W212" s="638"/>
      <c r="X212" s="638"/>
      <c r="Y212" s="638"/>
      <c r="Z212" s="638"/>
      <c r="AA212" s="638"/>
      <c r="AB212" s="638"/>
      <c r="AC212" s="638"/>
      <c r="AD212" s="638"/>
      <c r="AE212" s="638"/>
      <c r="AF212" s="638"/>
      <c r="AG212" s="639"/>
      <c r="AH212" s="639"/>
      <c r="AI212" s="639"/>
      <c r="AJ212" s="639"/>
      <c r="AK212" s="639"/>
      <c r="AL212" s="639"/>
      <c r="AM212" s="639"/>
      <c r="AN212" s="639"/>
      <c r="AO212" s="639"/>
      <c r="AP212" s="639"/>
      <c r="AQ212" s="639"/>
      <c r="AR212" s="639"/>
      <c r="AS212" s="639"/>
      <c r="AT212" s="639"/>
      <c r="AU212" s="639"/>
      <c r="AV212" s="639"/>
      <c r="AW212" s="639"/>
      <c r="AX212" s="639"/>
      <c r="AY212" s="639"/>
      <c r="AZ212" s="639"/>
      <c r="BA212" s="639"/>
      <c r="BB212" s="639"/>
      <c r="BC212" s="639"/>
      <c r="BD212" s="639"/>
      <c r="BE212" s="639"/>
      <c r="BF212" s="639"/>
      <c r="BG212" s="639"/>
      <c r="BH212" s="639"/>
      <c r="BI212" s="639"/>
      <c r="BJ212" s="639"/>
      <c r="BK212" s="639"/>
      <c r="BL212" s="639"/>
      <c r="BM212" s="639"/>
      <c r="BN212" s="639"/>
      <c r="BO212" s="639"/>
      <c r="BP212" s="639"/>
      <c r="BQ212" s="639"/>
      <c r="BR212" s="639"/>
      <c r="BS212" s="639"/>
      <c r="BT212" s="639"/>
      <c r="BU212" s="639"/>
      <c r="BV212" s="639"/>
      <c r="BW212" s="639"/>
      <c r="BX212" s="639"/>
      <c r="BY212" s="639"/>
      <c r="BZ212" s="639"/>
      <c r="CA212" s="8198" t="s">
        <v>508</v>
      </c>
      <c r="CB212" s="8198" t="s">
        <v>509</v>
      </c>
      <c r="CC212" s="8198" t="s">
        <v>3953</v>
      </c>
    </row>
    <row r="213" spans="1:81" ht="22.5" x14ac:dyDescent="0.25">
      <c r="A213" s="8335"/>
      <c r="B213" s="8335"/>
      <c r="C213" s="5930" t="s">
        <v>3151</v>
      </c>
      <c r="D213" s="5931" t="s">
        <v>3283</v>
      </c>
      <c r="E213" s="5932" t="s">
        <v>3348</v>
      </c>
      <c r="F213" s="5911" t="s">
        <v>3954</v>
      </c>
      <c r="G213" s="5911" t="s">
        <v>309</v>
      </c>
      <c r="H213" s="5911" t="s">
        <v>289</v>
      </c>
      <c r="I213" s="5911" t="s">
        <v>18</v>
      </c>
      <c r="J213" s="5933" t="s">
        <v>3785</v>
      </c>
      <c r="K213" s="8344"/>
      <c r="L213" s="8344"/>
      <c r="M213" s="638"/>
      <c r="N213" s="638"/>
      <c r="O213" s="638"/>
      <c r="P213" s="638"/>
      <c r="Q213" s="638"/>
      <c r="R213" s="638"/>
      <c r="S213" s="638"/>
      <c r="T213" s="638"/>
      <c r="U213" s="638"/>
      <c r="V213" s="638"/>
      <c r="W213" s="638"/>
      <c r="X213" s="638"/>
      <c r="Y213" s="638"/>
      <c r="Z213" s="638"/>
      <c r="AA213" s="638"/>
      <c r="AB213" s="638"/>
      <c r="AC213" s="638"/>
      <c r="AD213" s="638"/>
      <c r="AE213" s="638"/>
      <c r="AF213" s="638"/>
      <c r="AG213" s="639"/>
      <c r="AH213" s="639"/>
      <c r="AI213" s="639"/>
      <c r="AJ213" s="639"/>
      <c r="AK213" s="639"/>
      <c r="AL213" s="639"/>
      <c r="AM213" s="639"/>
      <c r="AN213" s="639"/>
      <c r="AO213" s="639"/>
      <c r="AP213" s="639"/>
      <c r="AQ213" s="639"/>
      <c r="AR213" s="639"/>
      <c r="AS213" s="639"/>
      <c r="AT213" s="639"/>
      <c r="AU213" s="639"/>
      <c r="AV213" s="639"/>
      <c r="AW213" s="639"/>
      <c r="AX213" s="639"/>
      <c r="AY213" s="639"/>
      <c r="AZ213" s="639"/>
      <c r="BA213" s="639"/>
      <c r="BB213" s="639"/>
      <c r="BC213" s="639"/>
      <c r="BD213" s="639"/>
      <c r="BE213" s="639"/>
      <c r="BF213" s="639"/>
      <c r="BG213" s="639"/>
      <c r="BH213" s="639"/>
      <c r="BI213" s="639"/>
      <c r="BJ213" s="639"/>
      <c r="BK213" s="639"/>
      <c r="BL213" s="639"/>
      <c r="BM213" s="639"/>
      <c r="BN213" s="639"/>
      <c r="BO213" s="639"/>
      <c r="BP213" s="639"/>
      <c r="BQ213" s="639"/>
      <c r="BR213" s="639"/>
      <c r="BS213" s="639"/>
      <c r="BT213" s="639"/>
      <c r="BU213" s="639"/>
      <c r="BV213" s="639"/>
      <c r="BW213" s="639"/>
      <c r="BX213" s="639"/>
      <c r="BY213" s="639"/>
      <c r="BZ213" s="639"/>
      <c r="CA213" s="8198"/>
      <c r="CB213" s="8198"/>
      <c r="CC213" s="8198"/>
    </row>
    <row r="214" spans="1:81" ht="24" customHeight="1" x14ac:dyDescent="0.25">
      <c r="A214" s="5846" t="s">
        <v>3962</v>
      </c>
      <c r="B214" s="5602"/>
      <c r="C214" s="5780"/>
      <c r="D214" s="5844"/>
      <c r="E214" s="5780"/>
      <c r="F214" s="5889"/>
      <c r="G214" s="5889"/>
      <c r="H214" s="5889"/>
      <c r="I214" s="5889"/>
      <c r="J214" s="5844"/>
      <c r="K214" s="1204"/>
      <c r="L214" s="1204"/>
      <c r="M214" s="696" t="str">
        <f>CA214&amp;CB214&amp;CC214</f>
        <v/>
      </c>
      <c r="N214" s="638"/>
      <c r="O214" s="638"/>
      <c r="P214" s="638"/>
      <c r="Q214" s="638"/>
      <c r="R214" s="638"/>
      <c r="S214" s="638"/>
      <c r="T214" s="638"/>
      <c r="U214" s="638"/>
      <c r="V214" s="638"/>
      <c r="W214" s="638"/>
      <c r="X214" s="638"/>
      <c r="Y214" s="638"/>
      <c r="Z214" s="638"/>
      <c r="AA214" s="638"/>
      <c r="AB214" s="638"/>
      <c r="AC214" s="638"/>
      <c r="AD214" s="638"/>
      <c r="AE214" s="638"/>
      <c r="AF214" s="638"/>
      <c r="AG214" s="639"/>
      <c r="AH214" s="639"/>
      <c r="AI214" s="639"/>
      <c r="AJ214" s="639"/>
      <c r="AK214" s="639"/>
      <c r="AL214" s="639"/>
      <c r="AM214" s="639"/>
      <c r="AN214" s="639"/>
      <c r="AO214" s="639"/>
      <c r="AP214" s="639"/>
      <c r="AQ214" s="639"/>
      <c r="AR214" s="639"/>
      <c r="AS214" s="639"/>
      <c r="AT214" s="639"/>
      <c r="AU214" s="639"/>
      <c r="AV214" s="639"/>
      <c r="AW214" s="639"/>
      <c r="AX214" s="639"/>
      <c r="AY214" s="639"/>
      <c r="AZ214" s="639"/>
      <c r="BA214" s="639"/>
      <c r="BB214" s="639"/>
      <c r="BC214" s="639"/>
      <c r="BD214" s="639"/>
      <c r="BE214" s="639"/>
      <c r="BF214" s="639"/>
      <c r="BG214" s="639"/>
      <c r="BH214" s="639"/>
      <c r="BI214" s="639"/>
      <c r="BJ214" s="639"/>
      <c r="BK214" s="639"/>
      <c r="BL214" s="639"/>
      <c r="BM214" s="639"/>
      <c r="BN214" s="639"/>
      <c r="BO214" s="639"/>
      <c r="BP214" s="639"/>
      <c r="BQ214" s="639"/>
      <c r="BR214" s="639"/>
      <c r="BS214" s="639"/>
      <c r="BT214" s="639"/>
      <c r="BU214" s="639"/>
      <c r="BV214" s="639"/>
      <c r="BW214" s="639"/>
      <c r="BX214" s="639"/>
      <c r="BY214" s="639"/>
      <c r="BZ214" s="639"/>
      <c r="CA214" s="639"/>
      <c r="CB214" s="639"/>
      <c r="CC214" s="639" t="str">
        <f>IF(OR(AND(T214="",K214&lt;&gt;0),AND(U214="",L214&lt;&gt;0)),"* No olvide digitar Gestantes, Post Parto (Digite CERO si no tiene). ","")</f>
        <v/>
      </c>
    </row>
    <row r="215" spans="1:81" ht="21.75" customHeight="1" x14ac:dyDescent="0.25">
      <c r="A215" s="5740" t="s">
        <v>3963</v>
      </c>
      <c r="B215" s="5934"/>
      <c r="C215" s="5706"/>
      <c r="D215" s="5708"/>
      <c r="E215" s="5706"/>
      <c r="F215" s="5895"/>
      <c r="G215" s="5895"/>
      <c r="H215" s="5895"/>
      <c r="I215" s="5895"/>
      <c r="J215" s="5708"/>
      <c r="K215" s="5935"/>
      <c r="L215" s="5935"/>
      <c r="M215" s="696" t="str">
        <f>CA215&amp;CB215&amp;CC215</f>
        <v/>
      </c>
      <c r="N215" s="638"/>
      <c r="O215" s="638"/>
      <c r="P215" s="638"/>
      <c r="Q215" s="638"/>
      <c r="R215" s="638"/>
      <c r="S215" s="638"/>
      <c r="T215" s="638"/>
      <c r="U215" s="638"/>
      <c r="V215" s="638"/>
      <c r="W215" s="638"/>
      <c r="X215" s="638"/>
      <c r="Y215" s="638"/>
      <c r="Z215" s="638"/>
      <c r="AA215" s="638"/>
      <c r="AB215" s="638"/>
      <c r="AC215" s="638"/>
      <c r="AD215" s="638"/>
      <c r="AE215" s="638"/>
      <c r="AF215" s="638"/>
      <c r="AG215" s="639"/>
      <c r="AH215" s="639"/>
      <c r="AI215" s="639"/>
      <c r="AJ215" s="639"/>
      <c r="AK215" s="639"/>
      <c r="AL215" s="639"/>
      <c r="AM215" s="639"/>
      <c r="AN215" s="639"/>
      <c r="AO215" s="639"/>
      <c r="AP215" s="639"/>
      <c r="AQ215" s="639"/>
      <c r="AR215" s="639"/>
      <c r="AS215" s="639"/>
      <c r="AT215" s="639"/>
      <c r="AU215" s="639"/>
      <c r="AV215" s="639"/>
      <c r="AW215" s="639"/>
      <c r="AX215" s="639"/>
      <c r="AY215" s="639"/>
      <c r="AZ215" s="639"/>
      <c r="BA215" s="639"/>
      <c r="BB215" s="639"/>
      <c r="BC215" s="639"/>
      <c r="BD215" s="639"/>
      <c r="BE215" s="639"/>
      <c r="BF215" s="639"/>
      <c r="BG215" s="639"/>
      <c r="BH215" s="639"/>
      <c r="BI215" s="639"/>
      <c r="BJ215" s="639"/>
      <c r="BK215" s="639"/>
      <c r="BL215" s="639"/>
      <c r="BM215" s="639"/>
      <c r="BN215" s="639"/>
      <c r="BO215" s="639"/>
      <c r="BP215" s="639"/>
      <c r="BQ215" s="639"/>
      <c r="BR215" s="639"/>
      <c r="BS215" s="639"/>
      <c r="BT215" s="639"/>
      <c r="BU215" s="639"/>
      <c r="BV215" s="639"/>
      <c r="BW215" s="639"/>
      <c r="BX215" s="639"/>
      <c r="BY215" s="639"/>
      <c r="BZ215" s="639"/>
      <c r="CA215" s="639"/>
      <c r="CB215" s="639"/>
      <c r="CC215" s="639" t="str">
        <f>IF(OR(AND(T215="",K215&lt;&gt;0),AND(U215="",L215&lt;&gt;0)),"* No olvide digitar Gestantes, Post Parto (Digite CERO si no tiene). ","")</f>
        <v/>
      </c>
    </row>
    <row r="216" spans="1:81" ht="26.25" customHeight="1" x14ac:dyDescent="0.25">
      <c r="A216" s="669" t="s">
        <v>3964</v>
      </c>
      <c r="B216" s="653"/>
      <c r="C216" s="4"/>
      <c r="D216" s="39"/>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639"/>
      <c r="AH216" s="639"/>
      <c r="AI216" s="639"/>
      <c r="AJ216" s="639"/>
      <c r="AK216" s="639"/>
      <c r="AL216" s="639"/>
      <c r="AM216" s="639"/>
      <c r="AN216" s="639"/>
      <c r="AO216" s="639"/>
      <c r="AP216" s="639"/>
      <c r="AQ216" s="639"/>
      <c r="AR216" s="639"/>
      <c r="AS216" s="639"/>
      <c r="AT216" s="639"/>
      <c r="AU216" s="639"/>
      <c r="AV216" s="639"/>
      <c r="AW216" s="639"/>
      <c r="AX216" s="639"/>
      <c r="AY216" s="639"/>
      <c r="AZ216" s="639"/>
      <c r="BA216" s="639"/>
      <c r="BB216" s="639"/>
      <c r="BC216" s="639"/>
      <c r="BD216" s="639"/>
      <c r="BE216" s="639"/>
      <c r="BF216" s="639"/>
      <c r="BG216" s="639"/>
      <c r="BH216" s="639"/>
      <c r="BI216" s="639"/>
      <c r="BJ216" s="639"/>
      <c r="BK216" s="639"/>
      <c r="BL216" s="639"/>
      <c r="BM216" s="639"/>
      <c r="BN216" s="639"/>
      <c r="BO216" s="639"/>
      <c r="BP216" s="639"/>
      <c r="BQ216" s="639"/>
      <c r="BR216" s="639"/>
      <c r="BS216" s="639"/>
      <c r="BT216" s="639"/>
      <c r="BU216" s="639"/>
      <c r="BV216" s="639"/>
      <c r="BW216" s="639"/>
      <c r="BX216" s="639"/>
      <c r="BY216" s="639"/>
      <c r="BZ216" s="639"/>
      <c r="CA216" s="639"/>
      <c r="CB216" s="639"/>
      <c r="CC216" s="639"/>
    </row>
    <row r="217" spans="1:81" x14ac:dyDescent="0.25">
      <c r="A217" s="8349" t="s">
        <v>3</v>
      </c>
      <c r="B217" s="8224" t="s">
        <v>49</v>
      </c>
      <c r="C217" s="8230"/>
      <c r="D217" s="8201"/>
      <c r="E217" s="8350" t="s">
        <v>50</v>
      </c>
      <c r="F217" s="8352"/>
      <c r="G217" s="8352"/>
      <c r="H217" s="8352"/>
      <c r="I217" s="8352"/>
      <c r="J217" s="8352"/>
      <c r="K217" s="8352"/>
      <c r="L217" s="8352"/>
      <c r="M217" s="8352"/>
      <c r="N217" s="8352"/>
      <c r="O217" s="8352"/>
      <c r="P217" s="8352"/>
      <c r="Q217" s="8352"/>
      <c r="R217" s="8352"/>
      <c r="S217" s="8352"/>
      <c r="T217" s="8352"/>
      <c r="U217" s="8352"/>
      <c r="V217" s="8352"/>
      <c r="W217" s="8352"/>
      <c r="X217" s="8352"/>
      <c r="Y217" s="8352"/>
      <c r="Z217" s="8352"/>
      <c r="AA217" s="8352"/>
      <c r="AB217" s="8352"/>
      <c r="AC217" s="8352"/>
      <c r="AD217" s="8352"/>
      <c r="AE217" s="8352"/>
      <c r="AF217" s="8077"/>
      <c r="AG217" s="639"/>
      <c r="AH217" s="639"/>
      <c r="AI217" s="639"/>
      <c r="AJ217" s="639"/>
      <c r="AK217" s="639"/>
      <c r="AL217" s="639"/>
      <c r="AM217" s="639"/>
      <c r="AN217" s="639"/>
      <c r="AO217" s="639"/>
      <c r="AP217" s="639"/>
      <c r="AQ217" s="639"/>
      <c r="AR217" s="639"/>
      <c r="AS217" s="639"/>
      <c r="AT217" s="639"/>
      <c r="AU217" s="639"/>
      <c r="AV217" s="639"/>
      <c r="AW217" s="639"/>
      <c r="AX217" s="639"/>
      <c r="AY217" s="639"/>
      <c r="AZ217" s="639"/>
      <c r="BA217" s="639"/>
      <c r="BB217" s="639"/>
      <c r="BC217" s="639"/>
      <c r="BD217" s="639"/>
      <c r="BE217" s="639"/>
      <c r="BF217" s="639"/>
      <c r="BG217" s="639"/>
      <c r="BH217" s="639"/>
      <c r="BI217" s="639"/>
      <c r="BJ217" s="639"/>
      <c r="BK217" s="639"/>
      <c r="BL217" s="639"/>
      <c r="BM217" s="639"/>
      <c r="BN217" s="639"/>
      <c r="BO217" s="639"/>
      <c r="BP217" s="639"/>
      <c r="BQ217" s="639"/>
      <c r="BR217" s="639"/>
      <c r="BS217" s="639"/>
      <c r="BT217" s="639"/>
      <c r="BU217" s="639"/>
      <c r="BV217" s="639"/>
      <c r="BW217" s="639"/>
      <c r="BX217" s="639"/>
      <c r="BY217" s="639"/>
      <c r="BZ217" s="639"/>
      <c r="CA217" s="639"/>
      <c r="CB217" s="639"/>
      <c r="CC217" s="639"/>
    </row>
    <row r="218" spans="1:81" ht="12" customHeight="1" x14ac:dyDescent="0.25">
      <c r="A218" s="8071"/>
      <c r="B218" s="8351"/>
      <c r="C218" s="8232"/>
      <c r="D218" s="7037"/>
      <c r="E218" s="8350" t="s">
        <v>70</v>
      </c>
      <c r="F218" s="8077"/>
      <c r="G218" s="8074" t="s">
        <v>71</v>
      </c>
      <c r="H218" s="8075"/>
      <c r="I218" s="8074" t="s">
        <v>72</v>
      </c>
      <c r="J218" s="8075"/>
      <c r="K218" s="8073" t="s">
        <v>73</v>
      </c>
      <c r="L218" s="8075"/>
      <c r="M218" s="8074" t="s">
        <v>74</v>
      </c>
      <c r="N218" s="8075"/>
      <c r="O218" s="8074" t="s">
        <v>75</v>
      </c>
      <c r="P218" s="8075"/>
      <c r="Q218" s="8074" t="s">
        <v>76</v>
      </c>
      <c r="R218" s="8075"/>
      <c r="S218" s="8074" t="s">
        <v>77</v>
      </c>
      <c r="T218" s="8075"/>
      <c r="U218" s="8073" t="s">
        <v>78</v>
      </c>
      <c r="V218" s="8075"/>
      <c r="W218" s="8074" t="s">
        <v>79</v>
      </c>
      <c r="X218" s="8075"/>
      <c r="Y218" s="8073" t="s">
        <v>80</v>
      </c>
      <c r="Z218" s="8075"/>
      <c r="AA218" s="8073" t="s">
        <v>81</v>
      </c>
      <c r="AB218" s="8075"/>
      <c r="AC218" s="8073" t="s">
        <v>82</v>
      </c>
      <c r="AD218" s="8075"/>
      <c r="AE218" s="8073" t="s">
        <v>83</v>
      </c>
      <c r="AF218" s="8075"/>
      <c r="AG218" s="650"/>
      <c r="AH218" s="650"/>
      <c r="AI218" s="650"/>
      <c r="AJ218" s="650"/>
      <c r="AK218" s="650"/>
      <c r="AL218" s="650"/>
      <c r="AM218" s="650"/>
      <c r="AN218" s="650"/>
      <c r="AO218" s="650"/>
      <c r="AP218" s="650"/>
      <c r="AQ218" s="650"/>
      <c r="AR218" s="650"/>
      <c r="AS218" s="650"/>
      <c r="AT218" s="639"/>
      <c r="AU218" s="639"/>
      <c r="AV218" s="639"/>
      <c r="AW218" s="639"/>
      <c r="AX218" s="639"/>
      <c r="AY218" s="639"/>
      <c r="AZ218" s="639"/>
      <c r="BA218" s="639"/>
      <c r="BB218" s="639"/>
      <c r="BC218" s="639"/>
      <c r="BD218" s="639"/>
      <c r="BE218" s="639"/>
      <c r="BF218" s="639"/>
      <c r="BG218" s="639"/>
      <c r="BH218" s="639"/>
      <c r="BI218" s="639"/>
      <c r="BJ218" s="639"/>
      <c r="BK218" s="639"/>
      <c r="BL218" s="639"/>
      <c r="BM218" s="639"/>
      <c r="BN218" s="639"/>
      <c r="BO218" s="639"/>
      <c r="BP218" s="639"/>
      <c r="BQ218" s="639"/>
      <c r="BR218" s="639"/>
      <c r="BS218" s="639"/>
      <c r="BT218" s="639"/>
      <c r="BU218" s="639"/>
      <c r="BV218" s="639"/>
      <c r="BW218" s="639"/>
      <c r="BX218" s="639"/>
      <c r="BY218" s="639"/>
      <c r="BZ218" s="639"/>
      <c r="CA218" s="639"/>
      <c r="CB218" s="639"/>
      <c r="CC218" s="639"/>
    </row>
    <row r="219" spans="1:81" ht="18" customHeight="1" x14ac:dyDescent="0.25">
      <c r="A219" s="8072"/>
      <c r="B219" s="5682" t="s">
        <v>52</v>
      </c>
      <c r="C219" s="5936" t="s">
        <v>53</v>
      </c>
      <c r="D219" s="5680" t="s">
        <v>54</v>
      </c>
      <c r="E219" s="5546" t="s">
        <v>53</v>
      </c>
      <c r="F219" s="5680" t="s">
        <v>54</v>
      </c>
      <c r="G219" s="5936" t="s">
        <v>53</v>
      </c>
      <c r="H219" s="5680" t="s">
        <v>54</v>
      </c>
      <c r="I219" s="5936" t="s">
        <v>53</v>
      </c>
      <c r="J219" s="5680" t="s">
        <v>54</v>
      </c>
      <c r="K219" s="5546" t="s">
        <v>53</v>
      </c>
      <c r="L219" s="5680" t="s">
        <v>54</v>
      </c>
      <c r="M219" s="5936" t="s">
        <v>53</v>
      </c>
      <c r="N219" s="5680" t="s">
        <v>54</v>
      </c>
      <c r="O219" s="5936" t="s">
        <v>53</v>
      </c>
      <c r="P219" s="5680" t="s">
        <v>54</v>
      </c>
      <c r="Q219" s="5936" t="s">
        <v>53</v>
      </c>
      <c r="R219" s="5680" t="s">
        <v>54</v>
      </c>
      <c r="S219" s="5936" t="s">
        <v>53</v>
      </c>
      <c r="T219" s="5680" t="s">
        <v>54</v>
      </c>
      <c r="U219" s="5936" t="s">
        <v>53</v>
      </c>
      <c r="V219" s="5680" t="s">
        <v>54</v>
      </c>
      <c r="W219" s="5936" t="s">
        <v>53</v>
      </c>
      <c r="X219" s="5680" t="s">
        <v>54</v>
      </c>
      <c r="Y219" s="5546" t="s">
        <v>53</v>
      </c>
      <c r="Z219" s="5680" t="s">
        <v>54</v>
      </c>
      <c r="AA219" s="5546" t="s">
        <v>53</v>
      </c>
      <c r="AB219" s="5680" t="s">
        <v>54</v>
      </c>
      <c r="AC219" s="5546" t="s">
        <v>53</v>
      </c>
      <c r="AD219" s="5680" t="s">
        <v>54</v>
      </c>
      <c r="AE219" s="5546" t="s">
        <v>53</v>
      </c>
      <c r="AF219" s="5680" t="s">
        <v>54</v>
      </c>
      <c r="AG219" s="639"/>
      <c r="AH219" s="639"/>
      <c r="AI219" s="639"/>
      <c r="AJ219" s="639"/>
      <c r="AK219" s="639"/>
      <c r="AL219" s="639"/>
      <c r="AM219" s="639"/>
      <c r="AN219" s="639"/>
      <c r="AO219" s="639"/>
      <c r="AP219" s="639"/>
      <c r="AQ219" s="639"/>
      <c r="AR219" s="639"/>
      <c r="AS219" s="639"/>
      <c r="AT219" s="639"/>
      <c r="AU219" s="639"/>
      <c r="AV219" s="639"/>
      <c r="AW219" s="639"/>
      <c r="AX219" s="639"/>
      <c r="AY219" s="639"/>
      <c r="AZ219" s="639"/>
      <c r="BA219" s="639"/>
      <c r="BB219" s="639"/>
      <c r="BC219" s="639"/>
      <c r="BD219" s="639"/>
      <c r="BE219" s="639"/>
      <c r="BF219" s="639"/>
      <c r="BG219" s="639"/>
      <c r="BH219" s="639"/>
      <c r="BI219" s="639"/>
      <c r="BJ219" s="639"/>
      <c r="BK219" s="639"/>
      <c r="BL219" s="639"/>
      <c r="BM219" s="639"/>
      <c r="BN219" s="639"/>
      <c r="BO219" s="639"/>
      <c r="BP219" s="639"/>
      <c r="BQ219" s="639"/>
      <c r="BR219" s="639"/>
      <c r="BS219" s="639"/>
      <c r="BT219" s="639"/>
      <c r="BU219" s="639"/>
      <c r="BV219" s="639"/>
      <c r="BW219" s="639"/>
      <c r="BX219" s="639"/>
      <c r="BY219" s="639"/>
      <c r="BZ219" s="639"/>
      <c r="CA219" s="639"/>
      <c r="CB219" s="639"/>
      <c r="CC219" s="639"/>
    </row>
    <row r="220" spans="1:81" ht="18.600000000000001" customHeight="1" x14ac:dyDescent="0.25">
      <c r="A220" s="5846" t="s">
        <v>124</v>
      </c>
      <c r="B220" s="5937"/>
      <c r="C220" s="5938"/>
      <c r="D220" s="5939"/>
      <c r="E220" s="5863"/>
      <c r="F220" s="5940"/>
      <c r="G220" s="5941"/>
      <c r="H220" s="5940"/>
      <c r="I220" s="5941"/>
      <c r="J220" s="5940"/>
      <c r="K220" s="5863"/>
      <c r="L220" s="5940"/>
      <c r="M220" s="5941"/>
      <c r="N220" s="5940"/>
      <c r="O220" s="5941"/>
      <c r="P220" s="5940"/>
      <c r="Q220" s="5941"/>
      <c r="R220" s="5940"/>
      <c r="S220" s="5941"/>
      <c r="T220" s="5940"/>
      <c r="U220" s="5941"/>
      <c r="V220" s="5940"/>
      <c r="W220" s="5941"/>
      <c r="X220" s="5942"/>
      <c r="Y220" s="5942"/>
      <c r="Z220" s="5942"/>
      <c r="AA220" s="5942"/>
      <c r="AB220" s="5942"/>
      <c r="AC220" s="5942"/>
      <c r="AD220" s="5942"/>
      <c r="AE220" s="5942"/>
      <c r="AF220" s="5940"/>
      <c r="AG220" s="639"/>
      <c r="AH220" s="639"/>
      <c r="AI220" s="639"/>
      <c r="AJ220" s="639"/>
      <c r="AK220" s="639"/>
      <c r="AL220" s="639"/>
      <c r="AM220" s="639"/>
      <c r="AN220" s="639"/>
      <c r="AO220" s="639"/>
      <c r="AP220" s="639"/>
      <c r="AQ220" s="639"/>
      <c r="AR220" s="639"/>
      <c r="AS220" s="639"/>
      <c r="AT220" s="639"/>
      <c r="AU220" s="639"/>
      <c r="AV220" s="639"/>
      <c r="AW220" s="639"/>
      <c r="AX220" s="639"/>
      <c r="AY220" s="639"/>
      <c r="AZ220" s="639"/>
      <c r="BA220" s="639"/>
      <c r="BB220" s="639"/>
      <c r="BC220" s="639"/>
      <c r="BD220" s="639"/>
      <c r="BE220" s="639"/>
      <c r="BF220" s="639"/>
      <c r="BG220" s="639"/>
      <c r="BH220" s="639"/>
      <c r="BI220" s="639"/>
      <c r="BJ220" s="639"/>
      <c r="BK220" s="639"/>
      <c r="BL220" s="639"/>
      <c r="BM220" s="639"/>
      <c r="BN220" s="639"/>
      <c r="BO220" s="639"/>
      <c r="BP220" s="639"/>
      <c r="BQ220" s="639"/>
      <c r="BR220" s="639"/>
      <c r="BS220" s="639"/>
      <c r="BT220" s="639"/>
      <c r="BU220" s="639"/>
      <c r="BV220" s="639"/>
      <c r="BW220" s="639"/>
      <c r="BX220" s="639"/>
      <c r="BY220" s="639"/>
      <c r="BZ220" s="639"/>
      <c r="CA220" s="639"/>
      <c r="CB220" s="639"/>
      <c r="CC220" s="639"/>
    </row>
    <row r="221" spans="1:81" ht="17.45" customHeight="1" x14ac:dyDescent="0.25">
      <c r="A221" s="5846" t="s">
        <v>125</v>
      </c>
      <c r="B221" s="5937"/>
      <c r="C221" s="5938"/>
      <c r="D221" s="5939"/>
      <c r="E221" s="5863"/>
      <c r="F221" s="5940"/>
      <c r="G221" s="5941"/>
      <c r="H221" s="5940"/>
      <c r="I221" s="5941"/>
      <c r="J221" s="5940"/>
      <c r="K221" s="5863"/>
      <c r="L221" s="5940"/>
      <c r="M221" s="5941"/>
      <c r="N221" s="5940"/>
      <c r="O221" s="5941"/>
      <c r="P221" s="5940"/>
      <c r="Q221" s="5941"/>
      <c r="R221" s="5940"/>
      <c r="S221" s="5941"/>
      <c r="T221" s="5940"/>
      <c r="U221" s="5941"/>
      <c r="V221" s="5940"/>
      <c r="W221" s="5941"/>
      <c r="X221" s="5942"/>
      <c r="Y221" s="5942"/>
      <c r="Z221" s="5942"/>
      <c r="AA221" s="5942"/>
      <c r="AB221" s="5942"/>
      <c r="AC221" s="5942"/>
      <c r="AD221" s="5942"/>
      <c r="AE221" s="5942"/>
      <c r="AF221" s="5940"/>
      <c r="AG221" s="639"/>
      <c r="AH221" s="639"/>
      <c r="AI221" s="639"/>
      <c r="AJ221" s="639"/>
      <c r="AK221" s="639"/>
      <c r="AL221" s="639"/>
      <c r="AM221" s="639"/>
      <c r="AN221" s="639"/>
      <c r="AO221" s="639"/>
      <c r="AP221" s="639"/>
      <c r="AQ221" s="639"/>
      <c r="AR221" s="639"/>
      <c r="AS221" s="639"/>
      <c r="AT221" s="639"/>
      <c r="AU221" s="639"/>
      <c r="AV221" s="639"/>
      <c r="AW221" s="639"/>
      <c r="AX221" s="639"/>
      <c r="AY221" s="639"/>
      <c r="AZ221" s="639"/>
      <c r="BA221" s="639"/>
      <c r="BB221" s="639"/>
      <c r="BC221" s="639"/>
      <c r="BD221" s="639"/>
      <c r="BE221" s="639"/>
      <c r="BF221" s="639"/>
      <c r="BG221" s="639"/>
      <c r="BH221" s="639"/>
      <c r="BI221" s="639"/>
      <c r="BJ221" s="639"/>
      <c r="BK221" s="639"/>
      <c r="BL221" s="639"/>
      <c r="BM221" s="639"/>
      <c r="BN221" s="639"/>
      <c r="BO221" s="639"/>
      <c r="BP221" s="639"/>
      <c r="BQ221" s="639"/>
      <c r="BR221" s="639"/>
      <c r="BS221" s="639"/>
      <c r="BT221" s="639"/>
      <c r="BU221" s="639"/>
      <c r="BV221" s="639"/>
      <c r="BW221" s="639"/>
      <c r="BX221" s="639"/>
      <c r="BY221" s="639"/>
      <c r="BZ221" s="639"/>
      <c r="CA221" s="639"/>
      <c r="CB221" s="639"/>
      <c r="CC221" s="639"/>
    </row>
    <row r="222" spans="1:81" ht="19.350000000000001" customHeight="1" x14ac:dyDescent="0.25">
      <c r="A222" s="4753" t="s">
        <v>126</v>
      </c>
      <c r="B222" s="5943"/>
      <c r="C222" s="5944"/>
      <c r="D222" s="5945"/>
      <c r="E222" s="5946"/>
      <c r="F222" s="5947"/>
      <c r="G222" s="5948"/>
      <c r="H222" s="5947"/>
      <c r="I222" s="5948"/>
      <c r="J222" s="5947"/>
      <c r="K222" s="5946"/>
      <c r="L222" s="5947"/>
      <c r="M222" s="5948"/>
      <c r="N222" s="5947"/>
      <c r="O222" s="5948"/>
      <c r="P222" s="5947"/>
      <c r="Q222" s="5948"/>
      <c r="R222" s="5947"/>
      <c r="S222" s="5948"/>
      <c r="T222" s="5947"/>
      <c r="U222" s="5948"/>
      <c r="V222" s="5947"/>
      <c r="W222" s="5948"/>
      <c r="X222" s="5949"/>
      <c r="Y222" s="5949"/>
      <c r="Z222" s="5949"/>
      <c r="AA222" s="5949"/>
      <c r="AB222" s="5949"/>
      <c r="AC222" s="5949"/>
      <c r="AD222" s="5949"/>
      <c r="AE222" s="5949"/>
      <c r="AF222" s="5947"/>
      <c r="AG222" s="639"/>
      <c r="AH222" s="639"/>
      <c r="AI222" s="639"/>
      <c r="AJ222" s="639"/>
      <c r="AK222" s="639"/>
      <c r="AL222" s="639"/>
      <c r="AM222" s="639"/>
      <c r="AN222" s="639"/>
      <c r="AO222" s="639"/>
      <c r="AP222" s="639"/>
      <c r="AQ222" s="639"/>
      <c r="AR222" s="639"/>
      <c r="AS222" s="639"/>
      <c r="AT222" s="639"/>
      <c r="AU222" s="639"/>
      <c r="AV222" s="639"/>
      <c r="AW222" s="639"/>
      <c r="AX222" s="639"/>
      <c r="AY222" s="639"/>
      <c r="AZ222" s="639"/>
      <c r="BA222" s="639"/>
      <c r="BB222" s="639"/>
      <c r="BC222" s="639"/>
      <c r="BD222" s="639"/>
      <c r="BE222" s="639"/>
      <c r="BF222" s="639"/>
      <c r="BG222" s="639"/>
      <c r="BH222" s="639"/>
      <c r="BI222" s="639"/>
      <c r="BJ222" s="639"/>
      <c r="BK222" s="639"/>
      <c r="BL222" s="639"/>
      <c r="BM222" s="639"/>
      <c r="BN222" s="639"/>
      <c r="BO222" s="639"/>
      <c r="BP222" s="639"/>
      <c r="BQ222" s="639"/>
      <c r="BR222" s="639"/>
      <c r="BS222" s="639"/>
      <c r="BT222" s="639"/>
      <c r="BU222" s="639"/>
      <c r="BV222" s="639"/>
      <c r="BW222" s="639"/>
      <c r="BX222" s="639"/>
      <c r="BY222" s="639"/>
      <c r="BZ222" s="639"/>
      <c r="CA222" s="639"/>
      <c r="CB222" s="639"/>
      <c r="CC222" s="639"/>
    </row>
    <row r="223" spans="1:81" ht="28.35" customHeight="1" x14ac:dyDescent="0.25">
      <c r="A223" s="669" t="s">
        <v>3965</v>
      </c>
      <c r="B223" s="653"/>
      <c r="C223" s="653"/>
      <c r="D223" s="653"/>
      <c r="E223" s="653"/>
      <c r="F223" s="697"/>
      <c r="G223" s="697"/>
      <c r="H223" s="638"/>
      <c r="I223" s="638"/>
      <c r="J223" s="638"/>
      <c r="K223" s="638"/>
      <c r="L223" s="638"/>
      <c r="M223" s="638"/>
      <c r="N223" s="638"/>
      <c r="O223" s="638"/>
      <c r="P223" s="638"/>
      <c r="Q223" s="638"/>
      <c r="R223" s="638"/>
      <c r="S223" s="638"/>
      <c r="T223" s="638"/>
      <c r="U223" s="638"/>
      <c r="V223" s="638"/>
      <c r="W223" s="638"/>
      <c r="X223" s="638"/>
      <c r="Y223" s="638"/>
      <c r="Z223" s="638"/>
      <c r="AA223" s="638"/>
      <c r="AB223" s="638"/>
      <c r="AC223" s="638"/>
      <c r="AD223" s="638"/>
      <c r="AE223" s="638"/>
      <c r="AF223" s="638"/>
      <c r="AG223" s="639"/>
      <c r="AH223" s="639"/>
      <c r="AI223" s="639"/>
      <c r="AJ223" s="639"/>
      <c r="AK223" s="639"/>
      <c r="AL223" s="639"/>
      <c r="AM223" s="639"/>
      <c r="AN223" s="639"/>
      <c r="AO223" s="639"/>
      <c r="AP223" s="639"/>
      <c r="AQ223" s="639"/>
      <c r="AR223" s="639"/>
      <c r="AS223" s="639"/>
      <c r="AT223" s="639"/>
      <c r="AU223" s="639"/>
      <c r="AV223" s="639"/>
      <c r="AW223" s="639"/>
      <c r="AX223" s="639"/>
      <c r="AY223" s="639"/>
      <c r="AZ223" s="639"/>
      <c r="BA223" s="639"/>
      <c r="BB223" s="639"/>
      <c r="BC223" s="639"/>
      <c r="BD223" s="639"/>
      <c r="BE223" s="639"/>
      <c r="BF223" s="639"/>
      <c r="BG223" s="639"/>
      <c r="BH223" s="639"/>
      <c r="BI223" s="639"/>
      <c r="BJ223" s="639"/>
      <c r="BK223" s="639"/>
      <c r="BL223" s="639"/>
      <c r="BM223" s="639"/>
      <c r="BN223" s="639"/>
      <c r="BO223" s="639"/>
      <c r="BP223" s="639"/>
      <c r="BQ223" s="639"/>
      <c r="BR223" s="639"/>
      <c r="BS223" s="639"/>
      <c r="BT223" s="639"/>
      <c r="BU223" s="639"/>
      <c r="BV223" s="639"/>
      <c r="BW223" s="639"/>
      <c r="BX223" s="639"/>
      <c r="BY223" s="639"/>
      <c r="BZ223" s="639"/>
      <c r="CA223" s="639"/>
      <c r="CB223" s="639"/>
      <c r="CC223" s="639"/>
    </row>
    <row r="224" spans="1:81" ht="21.75" customHeight="1" x14ac:dyDescent="0.25">
      <c r="A224" s="8347" t="s">
        <v>3253</v>
      </c>
      <c r="B224" s="8347" t="s">
        <v>3878</v>
      </c>
      <c r="C224" s="8073" t="s">
        <v>3966</v>
      </c>
      <c r="D224" s="8074"/>
      <c r="E224" s="8074"/>
      <c r="F224" s="8074"/>
      <c r="G224" s="8075"/>
      <c r="H224" s="638"/>
      <c r="I224" s="638"/>
      <c r="J224" s="638"/>
      <c r="K224" s="638"/>
      <c r="L224" s="638"/>
      <c r="M224" s="638"/>
      <c r="N224" s="638"/>
      <c r="O224" s="638"/>
      <c r="P224" s="638"/>
      <c r="Q224" s="638"/>
      <c r="R224" s="638"/>
      <c r="S224" s="638"/>
      <c r="T224" s="638"/>
      <c r="U224" s="638"/>
      <c r="V224" s="638"/>
      <c r="W224" s="638"/>
      <c r="X224" s="638"/>
      <c r="Y224" s="638"/>
      <c r="Z224" s="638"/>
      <c r="AA224" s="638"/>
      <c r="AB224" s="638"/>
      <c r="AC224" s="638"/>
      <c r="AD224" s="638"/>
      <c r="AE224" s="638"/>
      <c r="AF224" s="638"/>
      <c r="AG224" s="639"/>
      <c r="AH224" s="639"/>
      <c r="AI224" s="639"/>
      <c r="AJ224" s="639"/>
      <c r="AK224" s="639"/>
      <c r="AL224" s="639"/>
      <c r="AM224" s="639"/>
      <c r="AN224" s="639"/>
      <c r="AO224" s="639"/>
      <c r="AP224" s="639"/>
      <c r="AQ224" s="639"/>
      <c r="AR224" s="639"/>
      <c r="AS224" s="639"/>
      <c r="AT224" s="639"/>
      <c r="AU224" s="639"/>
      <c r="AV224" s="639"/>
      <c r="AW224" s="639"/>
      <c r="AX224" s="639"/>
      <c r="AY224" s="639"/>
      <c r="AZ224" s="639"/>
      <c r="BA224" s="639"/>
      <c r="BB224" s="639"/>
      <c r="BC224" s="639"/>
      <c r="BD224" s="639"/>
      <c r="BE224" s="639"/>
      <c r="BF224" s="639"/>
      <c r="BG224" s="639"/>
      <c r="BH224" s="639"/>
      <c r="BI224" s="639"/>
      <c r="BJ224" s="639"/>
      <c r="BK224" s="639"/>
      <c r="BL224" s="639"/>
      <c r="BM224" s="639"/>
      <c r="BN224" s="639"/>
      <c r="BO224" s="639"/>
      <c r="BP224" s="639"/>
      <c r="BQ224" s="639"/>
      <c r="BR224" s="639"/>
      <c r="BS224" s="639"/>
      <c r="BT224" s="639"/>
      <c r="BU224" s="639"/>
      <c r="BV224" s="639"/>
      <c r="BW224" s="639"/>
      <c r="BX224" s="639"/>
      <c r="BY224" s="639"/>
      <c r="BZ224" s="639"/>
      <c r="CA224" s="639"/>
      <c r="CB224" s="639"/>
      <c r="CC224" s="639"/>
    </row>
    <row r="225" spans="1:7" ht="15.6" customHeight="1" x14ac:dyDescent="0.25">
      <c r="A225" s="8348"/>
      <c r="B225" s="8348"/>
      <c r="C225" s="5546" t="s">
        <v>965</v>
      </c>
      <c r="D225" s="5936" t="s">
        <v>597</v>
      </c>
      <c r="E225" s="5683" t="s">
        <v>598</v>
      </c>
      <c r="F225" s="5683" t="s">
        <v>70</v>
      </c>
      <c r="G225" s="5950" t="s">
        <v>71</v>
      </c>
    </row>
    <row r="226" spans="1:7" ht="29.45" customHeight="1" x14ac:dyDescent="0.25">
      <c r="A226" s="5951" t="s">
        <v>3967</v>
      </c>
      <c r="B226" s="5952"/>
      <c r="C226" s="5953"/>
      <c r="D226" s="5954"/>
      <c r="E226" s="5954"/>
      <c r="F226" s="5955"/>
      <c r="G226" s="5956"/>
    </row>
    <row r="227" spans="1:7" s="4" customFormat="1" ht="23.25" customHeight="1" x14ac:dyDescent="0.2">
      <c r="A227" s="669" t="s">
        <v>3968</v>
      </c>
      <c r="D227" s="39"/>
    </row>
    <row r="228" spans="1:7" s="4" customFormat="1" ht="17.25" customHeight="1" x14ac:dyDescent="0.15">
      <c r="A228" s="8349" t="s">
        <v>3700</v>
      </c>
      <c r="B228" s="8073" t="s">
        <v>3639</v>
      </c>
      <c r="C228" s="8074"/>
      <c r="D228" s="8075"/>
    </row>
    <row r="229" spans="1:7" s="4" customFormat="1" ht="19.5" customHeight="1" x14ac:dyDescent="0.15">
      <c r="A229" s="8071"/>
      <c r="B229" s="5896" t="s">
        <v>3644</v>
      </c>
      <c r="C229" s="8350" t="s">
        <v>2440</v>
      </c>
      <c r="D229" s="8077"/>
    </row>
    <row r="230" spans="1:7" s="4" customFormat="1" ht="18" customHeight="1" x14ac:dyDescent="0.15">
      <c r="A230" s="8072"/>
      <c r="B230" s="5545" t="s">
        <v>3653</v>
      </c>
      <c r="C230" s="5546" t="s">
        <v>3645</v>
      </c>
      <c r="D230" s="5957" t="s">
        <v>3646</v>
      </c>
    </row>
    <row r="231" spans="1:7" s="4" customFormat="1" ht="21.6" customHeight="1" x14ac:dyDescent="0.15">
      <c r="A231" s="5958" t="s">
        <v>3701</v>
      </c>
      <c r="B231" s="5959"/>
      <c r="C231" s="5960"/>
      <c r="D231" s="5551"/>
    </row>
    <row r="256" spans="1:2" s="699" customFormat="1" ht="11.25" hidden="1" x14ac:dyDescent="0.2">
      <c r="A256" s="698">
        <f>SUM(B19,B27,B97,C111,B119,B125,B130:B132,C147,C158,C163:C170,B175:B178,B182:B185,E182:E185,B189:B190,E189:E190,B195:B197,F195:F197,C201:C204,H201:H204,B208:C210,B214:B215,B220:B222,B226,B231:D231)</f>
        <v>0</v>
      </c>
      <c r="B256" s="699">
        <f>SUM(CK11:CS177)</f>
        <v>0</v>
      </c>
    </row>
  </sheetData>
  <mergeCells count="350">
    <mergeCell ref="AE218:AF218"/>
    <mergeCell ref="A224:A225"/>
    <mergeCell ref="B224:B225"/>
    <mergeCell ref="C224:G224"/>
    <mergeCell ref="A228:A230"/>
    <mergeCell ref="B228:D228"/>
    <mergeCell ref="C229:D229"/>
    <mergeCell ref="S218:T218"/>
    <mergeCell ref="U218:V218"/>
    <mergeCell ref="W218:X218"/>
    <mergeCell ref="Y218:Z218"/>
    <mergeCell ref="AA218:AB218"/>
    <mergeCell ref="AC218:AD218"/>
    <mergeCell ref="A217:A219"/>
    <mergeCell ref="B217:D218"/>
    <mergeCell ref="E217:AF217"/>
    <mergeCell ref="E218:F218"/>
    <mergeCell ref="G218:H218"/>
    <mergeCell ref="I218:J218"/>
    <mergeCell ref="K218:L218"/>
    <mergeCell ref="M218:N218"/>
    <mergeCell ref="O218:P218"/>
    <mergeCell ref="Q218:R218"/>
    <mergeCell ref="CL206:CL207"/>
    <mergeCell ref="A212:A213"/>
    <mergeCell ref="B212:B213"/>
    <mergeCell ref="C212:D212"/>
    <mergeCell ref="E212:J212"/>
    <mergeCell ref="K212:K213"/>
    <mergeCell ref="L212:L213"/>
    <mergeCell ref="CA212:CA213"/>
    <mergeCell ref="CB212:CB213"/>
    <mergeCell ref="CC212:CC213"/>
    <mergeCell ref="T206:T207"/>
    <mergeCell ref="U206:U207"/>
    <mergeCell ref="CA206:CA207"/>
    <mergeCell ref="CB206:CB207"/>
    <mergeCell ref="CC206:CC207"/>
    <mergeCell ref="CK206:CK207"/>
    <mergeCell ref="A199:B200"/>
    <mergeCell ref="C199:C200"/>
    <mergeCell ref="D199:J199"/>
    <mergeCell ref="K199:N199"/>
    <mergeCell ref="A201:A204"/>
    <mergeCell ref="A206:A207"/>
    <mergeCell ref="B206:B207"/>
    <mergeCell ref="C206:C207"/>
    <mergeCell ref="D206:E206"/>
    <mergeCell ref="F206:S206"/>
    <mergeCell ref="A187:A188"/>
    <mergeCell ref="B187:D187"/>
    <mergeCell ref="E187:G187"/>
    <mergeCell ref="A192:A194"/>
    <mergeCell ref="B192:B194"/>
    <mergeCell ref="C192:E193"/>
    <mergeCell ref="F192:F194"/>
    <mergeCell ref="G192:L192"/>
    <mergeCell ref="G193:L193"/>
    <mergeCell ref="CN173:CN174"/>
    <mergeCell ref="A180:A181"/>
    <mergeCell ref="B180:B181"/>
    <mergeCell ref="C180:D180"/>
    <mergeCell ref="E180:E181"/>
    <mergeCell ref="F180:T180"/>
    <mergeCell ref="AE173:AF173"/>
    <mergeCell ref="CA173:CA174"/>
    <mergeCell ref="CB173:CB174"/>
    <mergeCell ref="CC173:CC174"/>
    <mergeCell ref="CK173:CK174"/>
    <mergeCell ref="CL173:CL174"/>
    <mergeCell ref="S173:T173"/>
    <mergeCell ref="U173:V173"/>
    <mergeCell ref="W173:X173"/>
    <mergeCell ref="Y173:Z173"/>
    <mergeCell ref="AA173:AB173"/>
    <mergeCell ref="AC173:AD173"/>
    <mergeCell ref="G173:H173"/>
    <mergeCell ref="I173:J173"/>
    <mergeCell ref="K173:L173"/>
    <mergeCell ref="M173:N173"/>
    <mergeCell ref="O173:P173"/>
    <mergeCell ref="Q173:R173"/>
    <mergeCell ref="CN161:CN162"/>
    <mergeCell ref="A163:A166"/>
    <mergeCell ref="A167:A170"/>
    <mergeCell ref="A172:A174"/>
    <mergeCell ref="B172:D173"/>
    <mergeCell ref="E172:AF172"/>
    <mergeCell ref="AG172:AG174"/>
    <mergeCell ref="AH172:AH174"/>
    <mergeCell ref="AI172:AI174"/>
    <mergeCell ref="E173:F173"/>
    <mergeCell ref="AF161:AG161"/>
    <mergeCell ref="CA161:CA162"/>
    <mergeCell ref="CB161:CB162"/>
    <mergeCell ref="CC161:CC162"/>
    <mergeCell ref="CK161:CK162"/>
    <mergeCell ref="CL161:CL162"/>
    <mergeCell ref="T161:U161"/>
    <mergeCell ref="V161:W161"/>
    <mergeCell ref="X161:Y161"/>
    <mergeCell ref="Z161:AA161"/>
    <mergeCell ref="AB161:AC161"/>
    <mergeCell ref="AD161:AE161"/>
    <mergeCell ref="H161:I161"/>
    <mergeCell ref="J161:K161"/>
    <mergeCell ref="L161:M161"/>
    <mergeCell ref="N161:O161"/>
    <mergeCell ref="P161:Q161"/>
    <mergeCell ref="R161:S161"/>
    <mergeCell ref="CN135:CN136"/>
    <mergeCell ref="A137:A147"/>
    <mergeCell ref="A148:A158"/>
    <mergeCell ref="A160:A162"/>
    <mergeCell ref="B160:B162"/>
    <mergeCell ref="C160:E161"/>
    <mergeCell ref="F160:AG160"/>
    <mergeCell ref="AH160:AH162"/>
    <mergeCell ref="AI160:AI162"/>
    <mergeCell ref="F161:G161"/>
    <mergeCell ref="CC135:CC136"/>
    <mergeCell ref="CD135:CD136"/>
    <mergeCell ref="CG135:CG136"/>
    <mergeCell ref="CK135:CK136"/>
    <mergeCell ref="CL135:CL136"/>
    <mergeCell ref="CM135:CM136"/>
    <mergeCell ref="AF135:AG135"/>
    <mergeCell ref="AH135:AI135"/>
    <mergeCell ref="AJ135:AK135"/>
    <mergeCell ref="AL135:AM135"/>
    <mergeCell ref="N135:O135"/>
    <mergeCell ref="P135:Q135"/>
    <mergeCell ref="R135:S135"/>
    <mergeCell ref="CM128:CM129"/>
    <mergeCell ref="CN128:CN129"/>
    <mergeCell ref="CA135:CA136"/>
    <mergeCell ref="CB135:CB136"/>
    <mergeCell ref="T135:U135"/>
    <mergeCell ref="V135:W135"/>
    <mergeCell ref="X135:Y135"/>
    <mergeCell ref="Z135:AA135"/>
    <mergeCell ref="AB135:AC135"/>
    <mergeCell ref="AD135:AE135"/>
    <mergeCell ref="AP134:AP136"/>
    <mergeCell ref="AQ134:AQ136"/>
    <mergeCell ref="AR134:AR136"/>
    <mergeCell ref="CO128:CO129"/>
    <mergeCell ref="CP128:CP129"/>
    <mergeCell ref="A134:A136"/>
    <mergeCell ref="B134:B136"/>
    <mergeCell ref="C134:E135"/>
    <mergeCell ref="F134:AM134"/>
    <mergeCell ref="AN134:AN136"/>
    <mergeCell ref="AO134:AO136"/>
    <mergeCell ref="CD128:CD129"/>
    <mergeCell ref="CE128:CE129"/>
    <mergeCell ref="CF128:CF129"/>
    <mergeCell ref="CG128:CG129"/>
    <mergeCell ref="CK128:CK129"/>
    <mergeCell ref="CL128:CL129"/>
    <mergeCell ref="Y128:Y129"/>
    <mergeCell ref="Z128:Z129"/>
    <mergeCell ref="AA128:AA129"/>
    <mergeCell ref="CA128:CA129"/>
    <mergeCell ref="CB128:CB129"/>
    <mergeCell ref="CC128:CC129"/>
    <mergeCell ref="F135:G135"/>
    <mergeCell ref="H135:I135"/>
    <mergeCell ref="J135:K135"/>
    <mergeCell ref="L135:M135"/>
    <mergeCell ref="CQ121:CQ122"/>
    <mergeCell ref="CR121:CR122"/>
    <mergeCell ref="CS121:CS122"/>
    <mergeCell ref="A128:A129"/>
    <mergeCell ref="B128:B129"/>
    <mergeCell ref="C128:S128"/>
    <mergeCell ref="T128:U128"/>
    <mergeCell ref="V128:V129"/>
    <mergeCell ref="W128:W129"/>
    <mergeCell ref="X128:X129"/>
    <mergeCell ref="CK121:CK122"/>
    <mergeCell ref="CL121:CL122"/>
    <mergeCell ref="CM121:CM122"/>
    <mergeCell ref="CN121:CN122"/>
    <mergeCell ref="CO121:CO122"/>
    <mergeCell ref="CP121:CP122"/>
    <mergeCell ref="CE121:CE122"/>
    <mergeCell ref="CF121:CF122"/>
    <mergeCell ref="CG121:CG122"/>
    <mergeCell ref="CH121:CH122"/>
    <mergeCell ref="CI121:CI122"/>
    <mergeCell ref="CJ121:CJ122"/>
    <mergeCell ref="S121:S122"/>
    <mergeCell ref="T121:T122"/>
    <mergeCell ref="CA121:CA122"/>
    <mergeCell ref="CB121:CB122"/>
    <mergeCell ref="CC121:CC122"/>
    <mergeCell ref="CD121:CD122"/>
    <mergeCell ref="CR114:CR115"/>
    <mergeCell ref="A121:A122"/>
    <mergeCell ref="B121:D121"/>
    <mergeCell ref="E121:L121"/>
    <mergeCell ref="M121:M122"/>
    <mergeCell ref="N121:N122"/>
    <mergeCell ref="O121:O122"/>
    <mergeCell ref="P121:P122"/>
    <mergeCell ref="Q121:Q122"/>
    <mergeCell ref="R121:R122"/>
    <mergeCell ref="CL114:CL115"/>
    <mergeCell ref="CM114:CM115"/>
    <mergeCell ref="CN114:CN115"/>
    <mergeCell ref="CO114:CO115"/>
    <mergeCell ref="CP114:CP115"/>
    <mergeCell ref="CQ114:CQ115"/>
    <mergeCell ref="CE114:CE115"/>
    <mergeCell ref="CF114:CF115"/>
    <mergeCell ref="CG114:CG115"/>
    <mergeCell ref="CH114:CH115"/>
    <mergeCell ref="CJ114:CJ115"/>
    <mergeCell ref="CK114:CK115"/>
    <mergeCell ref="V114:V115"/>
    <mergeCell ref="W114:W115"/>
    <mergeCell ref="CA114:CA115"/>
    <mergeCell ref="CB114:CB115"/>
    <mergeCell ref="CC114:CC115"/>
    <mergeCell ref="CD114:CD115"/>
    <mergeCell ref="E114:P114"/>
    <mergeCell ref="Q114:Q115"/>
    <mergeCell ref="R114:R115"/>
    <mergeCell ref="S114:S115"/>
    <mergeCell ref="T114:T115"/>
    <mergeCell ref="U114:U115"/>
    <mergeCell ref="A107:B107"/>
    <mergeCell ref="A108:B108"/>
    <mergeCell ref="A109:B109"/>
    <mergeCell ref="A110:B110"/>
    <mergeCell ref="A111:B111"/>
    <mergeCell ref="A114:A115"/>
    <mergeCell ref="B114:D114"/>
    <mergeCell ref="AH100:AI100"/>
    <mergeCell ref="AJ100:AK100"/>
    <mergeCell ref="A102:B102"/>
    <mergeCell ref="A103:A105"/>
    <mergeCell ref="A106:B106"/>
    <mergeCell ref="V100:W100"/>
    <mergeCell ref="X100:Y100"/>
    <mergeCell ref="Z100:AA100"/>
    <mergeCell ref="AB100:AC100"/>
    <mergeCell ref="AD100:AE100"/>
    <mergeCell ref="AF100:AG100"/>
    <mergeCell ref="AT99:AT101"/>
    <mergeCell ref="AU99:AU101"/>
    <mergeCell ref="F100:G100"/>
    <mergeCell ref="H100:I100"/>
    <mergeCell ref="J100:K100"/>
    <mergeCell ref="L100:M100"/>
    <mergeCell ref="N100:O100"/>
    <mergeCell ref="P100:Q100"/>
    <mergeCell ref="R100:S100"/>
    <mergeCell ref="T100:U100"/>
    <mergeCell ref="AL100:AM100"/>
    <mergeCell ref="A29:A30"/>
    <mergeCell ref="B29:B30"/>
    <mergeCell ref="C29:S29"/>
    <mergeCell ref="T29:U29"/>
    <mergeCell ref="V29:V30"/>
    <mergeCell ref="W29:W30"/>
    <mergeCell ref="CQ35:CQ36"/>
    <mergeCell ref="CR35:CR36"/>
    <mergeCell ref="A99:B101"/>
    <mergeCell ref="C99:E100"/>
    <mergeCell ref="F99:AM99"/>
    <mergeCell ref="AN99:AO100"/>
    <mergeCell ref="AP99:AP101"/>
    <mergeCell ref="AQ99:AQ101"/>
    <mergeCell ref="AR99:AR101"/>
    <mergeCell ref="AS99:AS101"/>
    <mergeCell ref="CL34:CL36"/>
    <mergeCell ref="CM34:CN35"/>
    <mergeCell ref="CO34:CP35"/>
    <mergeCell ref="C35:S35"/>
    <mergeCell ref="T35:U35"/>
    <mergeCell ref="Z35:AD35"/>
    <mergeCell ref="AE35:AI35"/>
    <mergeCell ref="CG35:CG36"/>
    <mergeCell ref="A34:A36"/>
    <mergeCell ref="B34:B36"/>
    <mergeCell ref="C34:U34"/>
    <mergeCell ref="V34:W35"/>
    <mergeCell ref="X34:Y35"/>
    <mergeCell ref="Z34:AI34"/>
    <mergeCell ref="AJ34:AL35"/>
    <mergeCell ref="AM34:AM36"/>
    <mergeCell ref="AN34:AN36"/>
    <mergeCell ref="CN22:CN23"/>
    <mergeCell ref="L21:L23"/>
    <mergeCell ref="E22:F22"/>
    <mergeCell ref="G22:H22"/>
    <mergeCell ref="CA22:CA23"/>
    <mergeCell ref="CB22:CB23"/>
    <mergeCell ref="CC22:CC23"/>
    <mergeCell ref="CE34:CF35"/>
    <mergeCell ref="CM29:CM30"/>
    <mergeCell ref="CA29:CA30"/>
    <mergeCell ref="CB29:CB30"/>
    <mergeCell ref="CC29:CC30"/>
    <mergeCell ref="CD29:CD30"/>
    <mergeCell ref="CK29:CK30"/>
    <mergeCell ref="CL29:CL30"/>
    <mergeCell ref="CH35:CH36"/>
    <mergeCell ref="AO34:AO36"/>
    <mergeCell ref="AP34:AP36"/>
    <mergeCell ref="AQ34:AQ36"/>
    <mergeCell ref="CB34:CB36"/>
    <mergeCell ref="CC34:CD35"/>
    <mergeCell ref="A21:A23"/>
    <mergeCell ref="B21:D22"/>
    <mergeCell ref="E21:H21"/>
    <mergeCell ref="I21:I23"/>
    <mergeCell ref="J21:J23"/>
    <mergeCell ref="K21:K23"/>
    <mergeCell ref="CK12:CK13"/>
    <mergeCell ref="CL12:CL13"/>
    <mergeCell ref="CM12:CM13"/>
    <mergeCell ref="CD22:CD23"/>
    <mergeCell ref="CE22:CE23"/>
    <mergeCell ref="CK22:CK23"/>
    <mergeCell ref="CL22:CL23"/>
    <mergeCell ref="CM22:CM23"/>
    <mergeCell ref="B7:J7"/>
    <mergeCell ref="B8:J8"/>
    <mergeCell ref="A10:I10"/>
    <mergeCell ref="A12:A13"/>
    <mergeCell ref="B12:B13"/>
    <mergeCell ref="C12:S12"/>
    <mergeCell ref="CN12:CN13"/>
    <mergeCell ref="CO12:CO13"/>
    <mergeCell ref="A20:L20"/>
    <mergeCell ref="CA12:CA13"/>
    <mergeCell ref="CB12:CB13"/>
    <mergeCell ref="CC12:CC13"/>
    <mergeCell ref="CD12:CD13"/>
    <mergeCell ref="CE12:CE13"/>
    <mergeCell ref="CF12:CF13"/>
    <mergeCell ref="T12:U12"/>
    <mergeCell ref="V12:V13"/>
    <mergeCell ref="W12:W13"/>
    <mergeCell ref="X12:X13"/>
    <mergeCell ref="Y12:Y13"/>
    <mergeCell ref="Z12:Z13"/>
  </mergeCells>
  <conditionalFormatting sqref="CI19:CK19 CH20:CJ21 CH22:CH26 CH27:CJ27">
    <cfRule type="cellIs" dxfId="4" priority="5" operator="equal">
      <formula>1</formula>
    </cfRule>
  </conditionalFormatting>
  <conditionalFormatting sqref="CK24:CN26">
    <cfRule type="cellIs" dxfId="3" priority="3" operator="equal">
      <formula>1</formula>
    </cfRule>
  </conditionalFormatting>
  <conditionalFormatting sqref="CK14:CO18">
    <cfRule type="cellIs" dxfId="2" priority="4" operator="equal">
      <formula>1</formula>
    </cfRule>
  </conditionalFormatting>
  <conditionalFormatting sqref="CL31:CM31">
    <cfRule type="cellIs" dxfId="1" priority="2" operator="equal">
      <formula>1</formula>
    </cfRule>
  </conditionalFormatting>
  <conditionalFormatting sqref="CQ37:CR96">
    <cfRule type="cellIs" dxfId="0" priority="1" operator="equal">
      <formula>1</formula>
    </cfRule>
  </conditionalFormatting>
  <dataValidations count="2">
    <dataValidation type="whole" operator="greaterThanOrEqual" allowBlank="1" showInputMessage="1" showErrorMessage="1" errorTitle="Error" error="Favor ingresar sólo números." sqref="E220:AF222">
      <formula1>0</formula1>
    </dataValidation>
    <dataValidation type="whole" operator="greaterThanOrEqual" allowBlank="1" showInputMessage="1" showErrorMessage="1" errorTitle="Error" error="Favor Ingrese sólo Números." sqref="C37:S96">
      <formula1>0</formula1>
    </dataValidation>
  </dataValidations>
  <pageMargins left="0.7" right="0.7" top="0.75" bottom="0.75" header="0.3" footer="0.3"/>
  <pageSetup orientation="portrait" horizontalDpi="4294967294"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CZ158"/>
  <sheetViews>
    <sheetView topLeftCell="B145" zoomScale="93" zoomScaleNormal="93" workbookViewId="0">
      <selection activeCell="D160" sqref="D160"/>
    </sheetView>
  </sheetViews>
  <sheetFormatPr baseColWidth="10" defaultColWidth="11.42578125" defaultRowHeight="15" x14ac:dyDescent="0.25"/>
  <cols>
    <col min="1" max="1" width="49.140625" style="107" customWidth="1"/>
    <col min="2" max="2" width="69.85546875" style="107" bestFit="1" customWidth="1"/>
    <col min="3" max="3" width="17.42578125" style="1150" customWidth="1"/>
    <col min="4" max="4" width="29.42578125" style="107" customWidth="1"/>
    <col min="5" max="5" width="11.42578125" style="107"/>
    <col min="6" max="6" width="14.5703125" style="107" bestFit="1" customWidth="1"/>
    <col min="7" max="14" width="11.42578125" style="107"/>
    <col min="15" max="15" width="20.85546875" style="107" customWidth="1"/>
    <col min="16" max="16384" width="11.42578125" style="107"/>
  </cols>
  <sheetData>
    <row r="1" spans="1:104" s="245" customFormat="1" ht="15" customHeight="1" x14ac:dyDescent="0.2">
      <c r="A1" s="6169" t="s">
        <v>3969</v>
      </c>
      <c r="B1" s="6169"/>
      <c r="C1" s="6169"/>
      <c r="D1" s="6169"/>
      <c r="E1" s="6169"/>
      <c r="F1" s="6169"/>
      <c r="G1" s="6169"/>
      <c r="H1" s="6169"/>
      <c r="I1" s="6169"/>
      <c r="J1" s="6169"/>
      <c r="K1" s="6169"/>
      <c r="L1" s="6169"/>
      <c r="M1" s="6169"/>
      <c r="N1" s="6169"/>
      <c r="O1" s="6169"/>
      <c r="P1" s="6169"/>
      <c r="Q1" s="6169"/>
      <c r="R1" s="6169"/>
      <c r="S1" s="6169"/>
      <c r="T1" s="6169"/>
      <c r="CA1" s="247"/>
      <c r="CB1" s="247"/>
      <c r="CC1" s="247"/>
      <c r="CD1" s="247"/>
      <c r="CE1" s="247"/>
      <c r="CF1" s="247"/>
      <c r="CG1" s="247"/>
      <c r="CH1" s="247"/>
      <c r="CI1" s="247"/>
      <c r="CJ1" s="247"/>
      <c r="CK1" s="247"/>
      <c r="CL1" s="247"/>
      <c r="CM1" s="247"/>
      <c r="CN1" s="247"/>
      <c r="CO1" s="247"/>
      <c r="CP1" s="247"/>
      <c r="CQ1" s="247"/>
      <c r="CR1" s="247"/>
      <c r="CS1" s="247"/>
      <c r="CT1" s="247"/>
      <c r="CU1" s="247"/>
      <c r="CV1" s="247"/>
      <c r="CW1" s="247"/>
      <c r="CX1" s="247"/>
      <c r="CY1" s="247"/>
      <c r="CZ1" s="247"/>
    </row>
    <row r="2" spans="1:104" s="245" customFormat="1" ht="14.25" x14ac:dyDescent="0.2">
      <c r="A2" s="253"/>
      <c r="B2" s="249"/>
      <c r="C2" s="1128"/>
      <c r="D2" s="249"/>
      <c r="E2" s="249"/>
      <c r="F2" s="249"/>
      <c r="CA2" s="247"/>
      <c r="CB2" s="247"/>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row>
    <row r="3" spans="1:104" s="245" customFormat="1" ht="32.1" customHeight="1" x14ac:dyDescent="0.2">
      <c r="A3" s="1129" t="s">
        <v>3970</v>
      </c>
      <c r="C3" s="1130"/>
      <c r="CA3" s="247"/>
      <c r="CB3" s="247"/>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row>
    <row r="4" spans="1:104" s="245" customFormat="1" ht="73.5" customHeight="1" x14ac:dyDescent="0.2">
      <c r="A4" s="8353" t="s">
        <v>2514</v>
      </c>
      <c r="B4" s="8066"/>
      <c r="C4" s="8354" t="s">
        <v>49</v>
      </c>
      <c r="D4" s="8355"/>
      <c r="E4" s="8356"/>
      <c r="F4" s="8357" t="s">
        <v>3971</v>
      </c>
      <c r="G4" s="8357"/>
      <c r="H4" s="8357" t="s">
        <v>70</v>
      </c>
      <c r="I4" s="8357"/>
      <c r="J4" s="8357" t="s">
        <v>3972</v>
      </c>
      <c r="K4" s="8357"/>
      <c r="L4" s="8357" t="s">
        <v>3973</v>
      </c>
      <c r="M4" s="8354"/>
      <c r="N4" s="8358" t="s">
        <v>3974</v>
      </c>
      <c r="O4" s="8358"/>
      <c r="P4" s="8358" t="s">
        <v>3975</v>
      </c>
      <c r="Q4" s="8358"/>
      <c r="R4" s="8359" t="s">
        <v>3639</v>
      </c>
      <c r="S4" s="8360"/>
      <c r="T4" s="8362" t="s">
        <v>13</v>
      </c>
      <c r="U4" s="8364" t="s">
        <v>14</v>
      </c>
      <c r="BY4" s="247"/>
      <c r="BZ4" s="247"/>
      <c r="CA4" s="247"/>
      <c r="CB4" s="247"/>
      <c r="CC4" s="247"/>
      <c r="CD4" s="247"/>
      <c r="CE4" s="247"/>
      <c r="CF4" s="247"/>
      <c r="CG4" s="247"/>
      <c r="CH4" s="247"/>
      <c r="CI4" s="247"/>
      <c r="CJ4" s="247"/>
      <c r="CK4" s="247"/>
      <c r="CL4" s="247"/>
      <c r="CM4" s="247"/>
      <c r="CN4" s="247"/>
      <c r="CO4" s="247"/>
      <c r="CP4" s="247"/>
      <c r="CQ4" s="247"/>
      <c r="CR4" s="247"/>
      <c r="CS4" s="247"/>
      <c r="CT4" s="247"/>
      <c r="CU4" s="247"/>
      <c r="CV4" s="247"/>
      <c r="CW4" s="247"/>
      <c r="CX4" s="247"/>
    </row>
    <row r="5" spans="1:104" s="245" customFormat="1" ht="21" x14ac:dyDescent="0.2">
      <c r="A5" s="8093"/>
      <c r="B5" s="7426"/>
      <c r="C5" s="5961" t="s">
        <v>52</v>
      </c>
      <c r="D5" s="5962" t="s">
        <v>53</v>
      </c>
      <c r="E5" s="5962" t="s">
        <v>54</v>
      </c>
      <c r="F5" s="5963" t="s">
        <v>53</v>
      </c>
      <c r="G5" s="5964" t="s">
        <v>54</v>
      </c>
      <c r="H5" s="5963" t="s">
        <v>53</v>
      </c>
      <c r="I5" s="5964" t="s">
        <v>54</v>
      </c>
      <c r="J5" s="5963" t="s">
        <v>53</v>
      </c>
      <c r="K5" s="5964" t="s">
        <v>54</v>
      </c>
      <c r="L5" s="5963" t="s">
        <v>53</v>
      </c>
      <c r="M5" s="5965" t="s">
        <v>54</v>
      </c>
      <c r="N5" s="5966" t="s">
        <v>1949</v>
      </c>
      <c r="O5" s="5966" t="s">
        <v>2034</v>
      </c>
      <c r="P5" s="5966" t="s">
        <v>1949</v>
      </c>
      <c r="Q5" s="5966" t="s">
        <v>2034</v>
      </c>
      <c r="R5" s="5967" t="s">
        <v>3976</v>
      </c>
      <c r="S5" s="5968" t="s">
        <v>3977</v>
      </c>
      <c r="T5" s="8363"/>
      <c r="U5" s="7998"/>
      <c r="BY5" s="247"/>
      <c r="BZ5" s="247"/>
      <c r="CA5" s="247"/>
      <c r="CB5" s="247"/>
      <c r="CC5" s="247"/>
      <c r="CD5" s="247"/>
      <c r="CE5" s="247"/>
      <c r="CF5" s="247"/>
      <c r="CG5" s="247"/>
      <c r="CH5" s="247"/>
      <c r="CI5" s="247"/>
      <c r="CJ5" s="247"/>
      <c r="CK5" s="247"/>
      <c r="CL5" s="247"/>
      <c r="CM5" s="247"/>
      <c r="CN5" s="247"/>
      <c r="CO5" s="247"/>
      <c r="CP5" s="247"/>
      <c r="CQ5" s="247"/>
      <c r="CR5" s="247"/>
      <c r="CS5" s="247"/>
      <c r="CT5" s="247"/>
      <c r="CU5" s="247"/>
      <c r="CV5" s="247"/>
      <c r="CW5" s="247"/>
      <c r="CX5" s="247"/>
    </row>
    <row r="6" spans="1:104" s="245" customFormat="1" ht="14.25" x14ac:dyDescent="0.2">
      <c r="A6" s="8365" t="s">
        <v>3978</v>
      </c>
      <c r="B6" s="8366"/>
      <c r="C6" s="5969"/>
      <c r="D6" s="5970"/>
      <c r="E6" s="5971"/>
      <c r="F6" s="5972"/>
      <c r="G6" s="5971"/>
      <c r="H6" s="5972"/>
      <c r="I6" s="5971"/>
      <c r="J6" s="5972"/>
      <c r="K6" s="5971"/>
      <c r="L6" s="5972"/>
      <c r="M6" s="5973"/>
      <c r="N6" s="5974"/>
      <c r="O6" s="5974"/>
      <c r="P6" s="5975"/>
      <c r="Q6" s="5975"/>
      <c r="R6" s="5976"/>
      <c r="S6" s="5977"/>
      <c r="T6" s="5978"/>
      <c r="U6" s="5975"/>
      <c r="BY6" s="247"/>
      <c r="BZ6" s="247"/>
      <c r="CA6" s="247"/>
      <c r="CB6" s="247"/>
      <c r="CC6" s="247"/>
      <c r="CD6" s="247"/>
      <c r="CE6" s="247"/>
      <c r="CF6" s="247"/>
      <c r="CG6" s="247"/>
      <c r="CH6" s="247"/>
      <c r="CI6" s="247"/>
      <c r="CJ6" s="247"/>
      <c r="CK6" s="247"/>
      <c r="CL6" s="247"/>
      <c r="CM6" s="247"/>
      <c r="CN6" s="247"/>
      <c r="CO6" s="247"/>
      <c r="CP6" s="247"/>
      <c r="CQ6" s="247"/>
      <c r="CR6" s="247"/>
      <c r="CS6" s="247"/>
      <c r="CT6" s="247"/>
      <c r="CU6" s="247"/>
      <c r="CV6" s="247"/>
      <c r="CW6" s="247"/>
      <c r="CX6" s="247"/>
    </row>
    <row r="7" spans="1:104" s="245" customFormat="1" ht="14.25" x14ac:dyDescent="0.2">
      <c r="A7" s="8367" t="s">
        <v>3979</v>
      </c>
      <c r="B7" s="8368"/>
      <c r="C7" s="5979"/>
      <c r="D7" s="4367"/>
      <c r="E7" s="4367"/>
      <c r="F7" s="3808"/>
      <c r="G7" s="3813"/>
      <c r="H7" s="3808"/>
      <c r="I7" s="3813"/>
      <c r="J7" s="3808"/>
      <c r="K7" s="3813"/>
      <c r="L7" s="3808"/>
      <c r="M7" s="3813"/>
      <c r="N7" s="255"/>
      <c r="O7" s="255"/>
      <c r="P7" s="255"/>
      <c r="Q7" s="255"/>
      <c r="R7" s="3814"/>
      <c r="S7" s="4240"/>
      <c r="T7" s="1222"/>
      <c r="U7" s="255"/>
      <c r="BY7" s="247"/>
      <c r="BZ7" s="247"/>
      <c r="CA7" s="247"/>
      <c r="CB7" s="247"/>
      <c r="CC7" s="247"/>
      <c r="CD7" s="247"/>
      <c r="CE7" s="247"/>
      <c r="CF7" s="247"/>
      <c r="CG7" s="247"/>
      <c r="CH7" s="247"/>
      <c r="CI7" s="247"/>
      <c r="CJ7" s="247"/>
      <c r="CK7" s="247"/>
      <c r="CL7" s="247"/>
      <c r="CM7" s="247"/>
      <c r="CN7" s="247"/>
      <c r="CO7" s="247"/>
      <c r="CP7" s="247"/>
      <c r="CQ7" s="247"/>
      <c r="CR7" s="247"/>
      <c r="CS7" s="247"/>
      <c r="CT7" s="247"/>
      <c r="CU7" s="247"/>
      <c r="CV7" s="247"/>
      <c r="CW7" s="247"/>
      <c r="CX7" s="247"/>
    </row>
    <row r="8" spans="1:104" s="245" customFormat="1" ht="14.25" x14ac:dyDescent="0.2">
      <c r="A8" s="8369" t="s">
        <v>3980</v>
      </c>
      <c r="B8" s="8370"/>
      <c r="C8" s="5980"/>
      <c r="D8" s="5981"/>
      <c r="E8" s="5981"/>
      <c r="F8" s="5982"/>
      <c r="G8" s="5983"/>
      <c r="H8" s="5982"/>
      <c r="I8" s="5983"/>
      <c r="J8" s="5982"/>
      <c r="K8" s="5983"/>
      <c r="L8" s="5982"/>
      <c r="M8" s="5983"/>
      <c r="N8" s="5352"/>
      <c r="O8" s="5352"/>
      <c r="P8" s="5352"/>
      <c r="Q8" s="5352"/>
      <c r="R8" s="5984"/>
      <c r="S8" s="5985"/>
      <c r="T8" s="706"/>
      <c r="U8" s="5352"/>
      <c r="BY8" s="247"/>
      <c r="BZ8" s="247"/>
      <c r="CA8" s="247"/>
      <c r="CB8" s="247"/>
      <c r="CC8" s="247"/>
      <c r="CD8" s="247"/>
      <c r="CE8" s="247"/>
      <c r="CF8" s="247"/>
      <c r="CG8" s="247"/>
      <c r="CH8" s="247"/>
      <c r="CI8" s="247"/>
      <c r="CJ8" s="247"/>
      <c r="CK8" s="247"/>
      <c r="CL8" s="247"/>
      <c r="CM8" s="247"/>
      <c r="CN8" s="247"/>
      <c r="CO8" s="247"/>
      <c r="CP8" s="247"/>
      <c r="CQ8" s="247"/>
      <c r="CR8" s="247"/>
      <c r="CS8" s="247"/>
      <c r="CT8" s="247"/>
      <c r="CU8" s="247"/>
      <c r="CV8" s="247"/>
      <c r="CW8" s="247"/>
      <c r="CX8" s="247"/>
    </row>
    <row r="9" spans="1:104" s="245" customFormat="1" ht="15" customHeight="1" x14ac:dyDescent="0.2">
      <c r="A9" s="8371" t="s">
        <v>3981</v>
      </c>
      <c r="B9" s="8372"/>
      <c r="C9" s="5979"/>
      <c r="D9" s="5986"/>
      <c r="E9" s="5981"/>
      <c r="F9" s="5983"/>
      <c r="G9" s="5982"/>
      <c r="H9" s="5983"/>
      <c r="I9" s="5982"/>
      <c r="J9" s="5983"/>
      <c r="K9" s="5982"/>
      <c r="L9" s="5983"/>
      <c r="M9" s="5984"/>
      <c r="N9" s="5984"/>
      <c r="O9" s="5984"/>
      <c r="P9" s="5983"/>
      <c r="Q9" s="5352"/>
      <c r="R9" s="5984"/>
      <c r="S9" s="5987"/>
      <c r="T9" s="5983"/>
      <c r="U9" s="5983"/>
      <c r="BY9" s="244"/>
      <c r="BZ9" s="247"/>
      <c r="CA9" s="247"/>
      <c r="CB9" s="247"/>
      <c r="CC9" s="247"/>
      <c r="CD9" s="247"/>
      <c r="CE9" s="247"/>
      <c r="CF9" s="247"/>
      <c r="CG9" s="247"/>
      <c r="CH9" s="247"/>
      <c r="CI9" s="247"/>
      <c r="CJ9" s="247"/>
      <c r="CK9" s="247"/>
      <c r="CL9" s="247"/>
      <c r="CM9" s="247"/>
      <c r="CN9" s="247"/>
      <c r="CO9" s="247"/>
      <c r="CP9" s="247"/>
      <c r="CQ9" s="247"/>
      <c r="CR9" s="247"/>
      <c r="CS9" s="247"/>
      <c r="CT9" s="247"/>
      <c r="CU9" s="247"/>
      <c r="CV9" s="247"/>
      <c r="CW9" s="247"/>
      <c r="CX9" s="247"/>
      <c r="CY9" s="247"/>
    </row>
    <row r="10" spans="1:104" s="245" customFormat="1" ht="15" customHeight="1" x14ac:dyDescent="0.2">
      <c r="A10" s="8371" t="s">
        <v>3982</v>
      </c>
      <c r="B10" s="8372"/>
      <c r="C10" s="5980"/>
      <c r="D10" s="5986"/>
      <c r="E10" s="5981"/>
      <c r="F10" s="5983"/>
      <c r="G10" s="5982"/>
      <c r="H10" s="5983"/>
      <c r="I10" s="5982"/>
      <c r="J10" s="5983"/>
      <c r="K10" s="5982"/>
      <c r="L10" s="5983"/>
      <c r="M10" s="5984"/>
      <c r="N10" s="5984"/>
      <c r="O10" s="5984"/>
      <c r="P10" s="5983"/>
      <c r="Q10" s="5352"/>
      <c r="R10" s="5984"/>
      <c r="S10" s="5987"/>
      <c r="T10" s="5983"/>
      <c r="U10" s="5983"/>
      <c r="BY10" s="244"/>
      <c r="BZ10" s="247"/>
      <c r="CA10" s="247"/>
      <c r="CB10" s="247"/>
      <c r="CC10" s="247"/>
      <c r="CD10" s="247"/>
      <c r="CE10" s="247"/>
      <c r="CF10" s="247"/>
      <c r="CG10" s="247"/>
      <c r="CH10" s="247"/>
      <c r="CI10" s="247"/>
      <c r="CJ10" s="247"/>
      <c r="CK10" s="247"/>
      <c r="CL10" s="247"/>
      <c r="CM10" s="247"/>
      <c r="CN10" s="247"/>
      <c r="CO10" s="247"/>
      <c r="CP10" s="247"/>
      <c r="CQ10" s="247"/>
      <c r="CR10" s="247"/>
      <c r="CS10" s="247"/>
      <c r="CT10" s="247"/>
      <c r="CU10" s="247"/>
      <c r="CV10" s="247"/>
      <c r="CW10" s="247"/>
      <c r="CX10" s="247"/>
      <c r="CY10" s="247"/>
    </row>
    <row r="11" spans="1:104" s="245" customFormat="1" ht="14.25" x14ac:dyDescent="0.2">
      <c r="A11" s="8365" t="s">
        <v>3983</v>
      </c>
      <c r="B11" s="8366"/>
      <c r="C11" s="5988"/>
      <c r="D11" s="5989"/>
      <c r="E11" s="5990"/>
      <c r="F11" s="5972"/>
      <c r="G11" s="5971"/>
      <c r="H11" s="5972"/>
      <c r="I11" s="5971"/>
      <c r="J11" s="5972"/>
      <c r="K11" s="5971"/>
      <c r="L11" s="5972"/>
      <c r="M11" s="5971"/>
      <c r="N11" s="3847"/>
      <c r="O11" s="3847"/>
      <c r="P11" s="3847"/>
      <c r="Q11" s="3869"/>
      <c r="R11" s="255"/>
      <c r="S11" s="797"/>
      <c r="T11" s="3872"/>
      <c r="U11" s="3872"/>
      <c r="BY11" s="247"/>
      <c r="BZ11" s="247"/>
      <c r="CA11" s="247"/>
      <c r="CB11" s="247"/>
      <c r="CC11" s="247"/>
      <c r="CD11" s="247"/>
      <c r="CE11" s="247"/>
      <c r="CF11" s="247"/>
      <c r="CG11" s="247"/>
      <c r="CH11" s="247"/>
      <c r="CI11" s="247"/>
      <c r="CJ11" s="247"/>
      <c r="CK11" s="247"/>
      <c r="CL11" s="247"/>
      <c r="CM11" s="247"/>
      <c r="CN11" s="247"/>
      <c r="CO11" s="247"/>
      <c r="CP11" s="247"/>
      <c r="CQ11" s="247"/>
      <c r="CR11" s="247"/>
      <c r="CS11" s="247"/>
      <c r="CT11" s="247"/>
      <c r="CU11" s="247"/>
      <c r="CV11" s="247"/>
      <c r="CW11" s="247"/>
      <c r="CX11" s="247"/>
    </row>
    <row r="12" spans="1:104" s="245" customFormat="1" ht="13.7" customHeight="1" x14ac:dyDescent="0.2">
      <c r="A12" s="8373" t="s">
        <v>3984</v>
      </c>
      <c r="B12" s="8374"/>
      <c r="C12" s="5979"/>
      <c r="D12" s="4367"/>
      <c r="E12" s="4367"/>
      <c r="F12" s="3808"/>
      <c r="G12" s="3813"/>
      <c r="H12" s="3808"/>
      <c r="I12" s="3813"/>
      <c r="J12" s="3808"/>
      <c r="K12" s="3813"/>
      <c r="L12" s="3808"/>
      <c r="M12" s="3813"/>
      <c r="N12" s="5991"/>
      <c r="O12" s="5991"/>
      <c r="P12" s="5991"/>
      <c r="Q12" s="5992"/>
      <c r="R12" s="5984"/>
      <c r="S12" s="5993"/>
      <c r="T12" s="3811"/>
      <c r="U12" s="3814"/>
      <c r="BY12" s="247"/>
      <c r="BZ12" s="247"/>
      <c r="CA12" s="247"/>
      <c r="CB12" s="247"/>
      <c r="CC12" s="247"/>
      <c r="CD12" s="247"/>
      <c r="CE12" s="247"/>
      <c r="CF12" s="247"/>
      <c r="CG12" s="247"/>
      <c r="CH12" s="247"/>
      <c r="CI12" s="247"/>
      <c r="CJ12" s="247"/>
      <c r="CK12" s="247"/>
      <c r="CL12" s="247"/>
      <c r="CM12" s="247"/>
      <c r="CN12" s="247"/>
      <c r="CO12" s="247"/>
      <c r="CP12" s="247"/>
      <c r="CQ12" s="247"/>
      <c r="CR12" s="247"/>
      <c r="CS12" s="247"/>
      <c r="CT12" s="247"/>
      <c r="CU12" s="247"/>
      <c r="CV12" s="247"/>
      <c r="CW12" s="247"/>
      <c r="CX12" s="247"/>
    </row>
    <row r="13" spans="1:104" s="245" customFormat="1" ht="14.25" x14ac:dyDescent="0.2">
      <c r="A13" s="5994" t="s">
        <v>3985</v>
      </c>
      <c r="B13" s="1131"/>
      <c r="C13" s="5980"/>
      <c r="D13" s="5981"/>
      <c r="E13" s="5981"/>
      <c r="F13" s="5982"/>
      <c r="G13" s="5983"/>
      <c r="H13" s="5982"/>
      <c r="I13" s="5983"/>
      <c r="J13" s="5982"/>
      <c r="K13" s="5983"/>
      <c r="L13" s="5982"/>
      <c r="M13" s="5983"/>
      <c r="N13" s="5995"/>
      <c r="O13" s="5991"/>
      <c r="P13" s="5991"/>
      <c r="Q13" s="5992"/>
      <c r="R13" s="5984"/>
      <c r="S13" s="5993"/>
      <c r="T13" s="5996"/>
      <c r="U13" s="5984"/>
      <c r="BY13" s="247"/>
      <c r="BZ13" s="247"/>
      <c r="CA13" s="247"/>
      <c r="CB13" s="247"/>
      <c r="CC13" s="247"/>
      <c r="CD13" s="247"/>
      <c r="CE13" s="247"/>
      <c r="CF13" s="247"/>
      <c r="CG13" s="247"/>
      <c r="CH13" s="247"/>
      <c r="CI13" s="247"/>
      <c r="CJ13" s="247"/>
      <c r="CK13" s="247"/>
      <c r="CL13" s="247"/>
      <c r="CM13" s="247"/>
      <c r="CN13" s="247"/>
      <c r="CO13" s="247"/>
      <c r="CP13" s="247"/>
      <c r="CQ13" s="247"/>
      <c r="CR13" s="247"/>
      <c r="CS13" s="247"/>
      <c r="CT13" s="247"/>
      <c r="CU13" s="247"/>
      <c r="CV13" s="247"/>
      <c r="CW13" s="247"/>
      <c r="CX13" s="247"/>
    </row>
    <row r="14" spans="1:104" s="245" customFormat="1" ht="14.25" x14ac:dyDescent="0.2">
      <c r="A14" s="5994" t="s">
        <v>3986</v>
      </c>
      <c r="B14" s="5997"/>
      <c r="C14" s="5979"/>
      <c r="D14" s="5998"/>
      <c r="E14" s="5998"/>
      <c r="F14" s="5982"/>
      <c r="G14" s="5999"/>
      <c r="H14" s="5982"/>
      <c r="I14" s="5999"/>
      <c r="J14" s="5982"/>
      <c r="K14" s="5999"/>
      <c r="L14" s="5982"/>
      <c r="M14" s="5983"/>
      <c r="N14" s="5991"/>
      <c r="O14" s="5991"/>
      <c r="P14" s="5991"/>
      <c r="Q14" s="5992"/>
      <c r="R14" s="5984"/>
      <c r="S14" s="5993"/>
      <c r="T14" s="5996"/>
      <c r="U14" s="5984"/>
      <c r="BY14" s="247"/>
      <c r="BZ14" s="247"/>
      <c r="CA14" s="247"/>
      <c r="CB14" s="247"/>
      <c r="CC14" s="247"/>
      <c r="CD14" s="247"/>
      <c r="CE14" s="247"/>
      <c r="CF14" s="247"/>
      <c r="CG14" s="247"/>
      <c r="CH14" s="247"/>
      <c r="CI14" s="247"/>
      <c r="CJ14" s="247"/>
      <c r="CK14" s="247"/>
      <c r="CL14" s="247"/>
      <c r="CM14" s="247"/>
      <c r="CN14" s="247"/>
      <c r="CO14" s="247"/>
      <c r="CP14" s="247"/>
      <c r="CQ14" s="247"/>
      <c r="CR14" s="247"/>
      <c r="CS14" s="247"/>
      <c r="CT14" s="247"/>
      <c r="CU14" s="247"/>
      <c r="CV14" s="247"/>
      <c r="CW14" s="247"/>
      <c r="CX14" s="247"/>
    </row>
    <row r="15" spans="1:104" s="245" customFormat="1" ht="21" customHeight="1" x14ac:dyDescent="0.2">
      <c r="A15" s="5994" t="s">
        <v>3987</v>
      </c>
      <c r="B15" s="277"/>
      <c r="C15" s="5980"/>
      <c r="D15" s="5981"/>
      <c r="E15" s="5981"/>
      <c r="F15" s="5982"/>
      <c r="G15" s="6000"/>
      <c r="H15" s="5982"/>
      <c r="I15" s="6000"/>
      <c r="J15" s="5982"/>
      <c r="K15" s="6000"/>
      <c r="L15" s="5982"/>
      <c r="M15" s="6000"/>
      <c r="N15" s="5991"/>
      <c r="O15" s="5991"/>
      <c r="P15" s="5991"/>
      <c r="Q15" s="5992"/>
      <c r="R15" s="5984"/>
      <c r="S15" s="5993"/>
      <c r="T15" s="5996"/>
      <c r="U15" s="5984"/>
      <c r="BY15" s="247"/>
      <c r="BZ15" s="247"/>
      <c r="CA15" s="247"/>
      <c r="CB15" s="247"/>
      <c r="CC15" s="247"/>
      <c r="CD15" s="247"/>
      <c r="CE15" s="247"/>
      <c r="CF15" s="247"/>
      <c r="CG15" s="247"/>
      <c r="CH15" s="247"/>
      <c r="CI15" s="247"/>
      <c r="CJ15" s="247"/>
      <c r="CK15" s="247"/>
      <c r="CL15" s="247"/>
      <c r="CM15" s="247"/>
      <c r="CN15" s="247"/>
      <c r="CO15" s="247"/>
      <c r="CP15" s="247"/>
      <c r="CQ15" s="247"/>
      <c r="CR15" s="247"/>
      <c r="CS15" s="247"/>
      <c r="CT15" s="247"/>
      <c r="CU15" s="247"/>
      <c r="CV15" s="247"/>
      <c r="CW15" s="247"/>
      <c r="CX15" s="247"/>
    </row>
    <row r="16" spans="1:104" s="245" customFormat="1" ht="14.25" x14ac:dyDescent="0.2">
      <c r="A16" s="6001" t="s">
        <v>3988</v>
      </c>
      <c r="B16" s="277"/>
      <c r="C16" s="5979"/>
      <c r="D16" s="5981"/>
      <c r="E16" s="5981"/>
      <c r="F16" s="5982"/>
      <c r="G16" s="6000"/>
      <c r="H16" s="5982"/>
      <c r="I16" s="6000"/>
      <c r="J16" s="5982"/>
      <c r="K16" s="6000"/>
      <c r="L16" s="5982"/>
      <c r="M16" s="6000"/>
      <c r="N16" s="5991"/>
      <c r="O16" s="5991"/>
      <c r="P16" s="5991"/>
      <c r="Q16" s="5992"/>
      <c r="R16" s="5984"/>
      <c r="S16" s="5993"/>
      <c r="T16" s="5996"/>
      <c r="U16" s="5984"/>
      <c r="BY16" s="247"/>
      <c r="BZ16" s="247"/>
      <c r="CA16" s="247"/>
      <c r="CB16" s="247"/>
      <c r="CC16" s="247"/>
      <c r="CD16" s="247"/>
      <c r="CE16" s="247"/>
      <c r="CF16" s="247"/>
      <c r="CG16" s="247"/>
      <c r="CH16" s="247"/>
      <c r="CI16" s="247"/>
      <c r="CJ16" s="247"/>
      <c r="CK16" s="247"/>
      <c r="CL16" s="247"/>
      <c r="CM16" s="247"/>
      <c r="CN16" s="247"/>
      <c r="CO16" s="247"/>
      <c r="CP16" s="247"/>
      <c r="CQ16" s="247"/>
      <c r="CR16" s="247"/>
      <c r="CS16" s="247"/>
      <c r="CT16" s="247"/>
      <c r="CU16" s="247"/>
      <c r="CV16" s="247"/>
      <c r="CW16" s="247"/>
      <c r="CX16" s="247"/>
    </row>
    <row r="17" spans="1:104" s="245" customFormat="1" ht="14.25" x14ac:dyDescent="0.2">
      <c r="A17" s="6002" t="s">
        <v>2771</v>
      </c>
      <c r="B17" s="277"/>
      <c r="C17" s="5980"/>
      <c r="D17" s="5981"/>
      <c r="E17" s="5981"/>
      <c r="F17" s="6003"/>
      <c r="G17" s="6004"/>
      <c r="H17" s="6003"/>
      <c r="I17" s="6004"/>
      <c r="J17" s="6003"/>
      <c r="K17" s="6004"/>
      <c r="L17" s="6003"/>
      <c r="M17" s="6004"/>
      <c r="N17" s="5991"/>
      <c r="O17" s="5991"/>
      <c r="P17" s="5991"/>
      <c r="Q17" s="5992"/>
      <c r="R17" s="5991"/>
      <c r="S17" s="5993"/>
      <c r="T17" s="1907"/>
      <c r="U17" s="6005"/>
      <c r="BY17" s="247"/>
      <c r="BZ17" s="247"/>
      <c r="CA17" s="247"/>
      <c r="CB17" s="247"/>
      <c r="CC17" s="247"/>
      <c r="CD17" s="247"/>
      <c r="CE17" s="247"/>
      <c r="CF17" s="247"/>
      <c r="CG17" s="247"/>
      <c r="CH17" s="247"/>
      <c r="CI17" s="247"/>
      <c r="CJ17" s="247"/>
      <c r="CK17" s="247"/>
      <c r="CL17" s="247"/>
      <c r="CM17" s="247"/>
      <c r="CN17" s="247"/>
      <c r="CO17" s="247"/>
      <c r="CP17" s="247"/>
      <c r="CQ17" s="247"/>
      <c r="CR17" s="247"/>
      <c r="CS17" s="247"/>
      <c r="CT17" s="247"/>
      <c r="CU17" s="247"/>
      <c r="CV17" s="247"/>
      <c r="CW17" s="247"/>
      <c r="CX17" s="247"/>
    </row>
    <row r="18" spans="1:104" s="245" customFormat="1" ht="14.25" x14ac:dyDescent="0.2">
      <c r="A18" s="8375" t="s">
        <v>3989</v>
      </c>
      <c r="B18" s="8376"/>
      <c r="C18" s="5988"/>
      <c r="D18" s="5972"/>
      <c r="E18" s="5972"/>
      <c r="F18" s="5972"/>
      <c r="G18" s="6006"/>
      <c r="H18" s="5972"/>
      <c r="I18" s="6006"/>
      <c r="J18" s="5972"/>
      <c r="K18" s="6006"/>
      <c r="L18" s="5972"/>
      <c r="M18" s="5971"/>
      <c r="N18" s="5991"/>
      <c r="O18" s="5991"/>
      <c r="P18" s="5991"/>
      <c r="Q18" s="5992"/>
      <c r="R18" s="6005"/>
      <c r="S18" s="6007"/>
      <c r="T18" s="1645"/>
      <c r="U18" s="1645"/>
      <c r="BY18" s="247"/>
      <c r="BZ18" s="247"/>
      <c r="CA18" s="247"/>
      <c r="CB18" s="247"/>
      <c r="CC18" s="247"/>
      <c r="CD18" s="247"/>
      <c r="CE18" s="247"/>
      <c r="CF18" s="247"/>
      <c r="CG18" s="247"/>
      <c r="CH18" s="247"/>
      <c r="CI18" s="247"/>
      <c r="CJ18" s="247"/>
      <c r="CK18" s="247"/>
      <c r="CL18" s="247"/>
      <c r="CM18" s="247"/>
      <c r="CN18" s="247"/>
      <c r="CO18" s="247"/>
      <c r="CP18" s="247"/>
      <c r="CQ18" s="247"/>
      <c r="CR18" s="247"/>
      <c r="CS18" s="247"/>
      <c r="CT18" s="247"/>
      <c r="CU18" s="247"/>
      <c r="CV18" s="247"/>
      <c r="CW18" s="247"/>
      <c r="CX18" s="247"/>
    </row>
    <row r="19" spans="1:104" s="245" customFormat="1" ht="14.25" x14ac:dyDescent="0.2">
      <c r="A19" s="6008" t="s">
        <v>3990</v>
      </c>
      <c r="B19" s="6009"/>
      <c r="C19" s="6010"/>
      <c r="D19" s="6011"/>
      <c r="E19" s="6011"/>
      <c r="F19" s="6012"/>
      <c r="G19" s="6013"/>
      <c r="H19" s="6012"/>
      <c r="I19" s="6013"/>
      <c r="J19" s="6012"/>
      <c r="K19" s="6013"/>
      <c r="L19" s="6012"/>
      <c r="M19" s="6013"/>
      <c r="N19" s="5991"/>
      <c r="O19" s="5991"/>
      <c r="P19" s="5991"/>
      <c r="Q19" s="5992"/>
      <c r="R19" s="255"/>
      <c r="S19" s="797"/>
      <c r="T19" s="274"/>
      <c r="U19" s="255"/>
      <c r="BY19" s="247"/>
      <c r="BZ19" s="247"/>
      <c r="CA19" s="247"/>
      <c r="CB19" s="247"/>
      <c r="CC19" s="247"/>
      <c r="CD19" s="247"/>
      <c r="CE19" s="247"/>
      <c r="CF19" s="247"/>
      <c r="CG19" s="247"/>
      <c r="CH19" s="247"/>
      <c r="CI19" s="247"/>
      <c r="CJ19" s="247"/>
      <c r="CK19" s="247"/>
      <c r="CL19" s="247"/>
      <c r="CM19" s="247"/>
      <c r="CN19" s="247"/>
      <c r="CO19" s="247"/>
      <c r="CP19" s="247"/>
      <c r="CQ19" s="247"/>
      <c r="CR19" s="247"/>
      <c r="CS19" s="247"/>
      <c r="CT19" s="247"/>
      <c r="CU19" s="247"/>
      <c r="CV19" s="247"/>
      <c r="CW19" s="247"/>
      <c r="CX19" s="247"/>
    </row>
    <row r="20" spans="1:104" s="245" customFormat="1" ht="14.25" x14ac:dyDescent="0.2">
      <c r="A20" s="250" t="s">
        <v>3991</v>
      </c>
      <c r="B20" s="250"/>
      <c r="C20" s="6014"/>
      <c r="D20" s="6015"/>
      <c r="E20" s="6015"/>
      <c r="F20" s="6003"/>
      <c r="G20" s="1640"/>
      <c r="H20" s="6003"/>
      <c r="I20" s="1640"/>
      <c r="J20" s="6003"/>
      <c r="K20" s="1640"/>
      <c r="L20" s="6003"/>
      <c r="M20" s="1640"/>
      <c r="N20" s="5991"/>
      <c r="O20" s="5991"/>
      <c r="P20" s="5991"/>
      <c r="Q20" s="5992"/>
      <c r="R20" s="5991"/>
      <c r="S20" s="5993"/>
      <c r="T20" s="5996"/>
      <c r="U20" s="5984"/>
      <c r="BY20" s="247"/>
      <c r="BZ20" s="247"/>
      <c r="CA20" s="247"/>
      <c r="CB20" s="247"/>
      <c r="CC20" s="247"/>
      <c r="CD20" s="247"/>
      <c r="CE20" s="247"/>
      <c r="CF20" s="247"/>
      <c r="CG20" s="247"/>
      <c r="CH20" s="247"/>
      <c r="CI20" s="247"/>
      <c r="CJ20" s="247"/>
      <c r="CK20" s="247"/>
      <c r="CL20" s="247"/>
      <c r="CM20" s="247"/>
      <c r="CN20" s="247"/>
      <c r="CO20" s="247"/>
      <c r="CP20" s="247"/>
      <c r="CQ20" s="247"/>
      <c r="CR20" s="247"/>
      <c r="CS20" s="247"/>
      <c r="CT20" s="247"/>
      <c r="CU20" s="247"/>
      <c r="CV20" s="247"/>
      <c r="CW20" s="247"/>
      <c r="CX20" s="247"/>
    </row>
    <row r="21" spans="1:104" s="245" customFormat="1" ht="14.25" x14ac:dyDescent="0.2">
      <c r="A21" s="8377" t="s">
        <v>3992</v>
      </c>
      <c r="B21" s="8378"/>
      <c r="C21" s="5988"/>
      <c r="D21" s="5972"/>
      <c r="E21" s="5972"/>
      <c r="F21" s="5972"/>
      <c r="G21" s="6006"/>
      <c r="H21" s="5972"/>
      <c r="I21" s="6006"/>
      <c r="J21" s="5972"/>
      <c r="K21" s="6006"/>
      <c r="L21" s="5972"/>
      <c r="M21" s="5971"/>
      <c r="N21" s="5991"/>
      <c r="O21" s="5991"/>
      <c r="P21" s="5991"/>
      <c r="Q21" s="5992"/>
      <c r="R21" s="5984"/>
      <c r="S21" s="5993"/>
      <c r="T21" s="5992"/>
      <c r="U21" s="5992"/>
      <c r="V21" s="246"/>
      <c r="W21" s="246"/>
      <c r="X21" s="246"/>
      <c r="Y21" s="246"/>
      <c r="Z21" s="246"/>
      <c r="AA21" s="246"/>
      <c r="BY21" s="247"/>
      <c r="BZ21" s="247"/>
      <c r="CA21" s="247"/>
      <c r="CB21" s="247"/>
      <c r="CC21" s="247"/>
      <c r="CD21" s="247"/>
      <c r="CE21" s="247"/>
      <c r="CF21" s="247"/>
      <c r="CG21" s="247"/>
      <c r="CH21" s="247"/>
      <c r="CI21" s="247"/>
      <c r="CJ21" s="247"/>
      <c r="CK21" s="247"/>
      <c r="CL21" s="247"/>
      <c r="CM21" s="247"/>
      <c r="CN21" s="247"/>
      <c r="CO21" s="247"/>
      <c r="CP21" s="247"/>
      <c r="CQ21" s="247"/>
      <c r="CR21" s="247"/>
      <c r="CS21" s="247"/>
      <c r="CT21" s="247"/>
      <c r="CU21" s="247"/>
      <c r="CV21" s="247"/>
      <c r="CW21" s="247"/>
      <c r="CX21" s="247"/>
    </row>
    <row r="22" spans="1:104" s="245" customFormat="1" ht="15" customHeight="1" x14ac:dyDescent="0.2">
      <c r="A22" s="8361" t="s">
        <v>3993</v>
      </c>
      <c r="B22" s="8361"/>
      <c r="C22" s="5979"/>
      <c r="D22" s="6011"/>
      <c r="E22" s="6011"/>
      <c r="F22" s="3808"/>
      <c r="G22" s="3813"/>
      <c r="H22" s="3811"/>
      <c r="I22" s="3813"/>
      <c r="J22" s="3808"/>
      <c r="K22" s="3813"/>
      <c r="L22" s="3808"/>
      <c r="M22" s="3813"/>
      <c r="N22" s="5991"/>
      <c r="O22" s="5991"/>
      <c r="P22" s="5991"/>
      <c r="Q22" s="5992"/>
      <c r="R22" s="5984"/>
      <c r="S22" s="5985"/>
      <c r="T22" s="5996"/>
      <c r="U22" s="5984"/>
      <c r="V22" s="246"/>
      <c r="W22" s="246"/>
      <c r="X22" s="246"/>
      <c r="Y22" s="246"/>
      <c r="Z22" s="246"/>
      <c r="AA22" s="246"/>
      <c r="BY22" s="247"/>
      <c r="BZ22" s="247"/>
      <c r="CA22" s="247"/>
      <c r="CB22" s="247"/>
      <c r="CC22" s="247"/>
      <c r="CD22" s="247"/>
      <c r="CE22" s="247"/>
      <c r="CF22" s="247"/>
      <c r="CG22" s="247"/>
      <c r="CH22" s="247"/>
      <c r="CI22" s="247"/>
      <c r="CJ22" s="247"/>
      <c r="CK22" s="247"/>
      <c r="CL22" s="247"/>
      <c r="CM22" s="247"/>
      <c r="CN22" s="247"/>
      <c r="CO22" s="247"/>
      <c r="CP22" s="247"/>
      <c r="CQ22" s="247"/>
      <c r="CR22" s="247"/>
      <c r="CS22" s="247"/>
      <c r="CT22" s="247"/>
      <c r="CU22" s="247"/>
      <c r="CV22" s="247"/>
      <c r="CW22" s="247"/>
      <c r="CX22" s="247"/>
    </row>
    <row r="23" spans="1:104" s="245" customFormat="1" ht="15" customHeight="1" x14ac:dyDescent="0.2">
      <c r="A23" s="7904" t="s">
        <v>3994</v>
      </c>
      <c r="B23" s="7905"/>
      <c r="C23" s="6016"/>
      <c r="D23" s="6015"/>
      <c r="E23" s="6015"/>
      <c r="F23" s="6003"/>
      <c r="G23" s="1640"/>
      <c r="H23" s="6003"/>
      <c r="I23" s="6004"/>
      <c r="J23" s="6003"/>
      <c r="K23" s="6004"/>
      <c r="L23" s="6003"/>
      <c r="M23" s="6004"/>
      <c r="N23" s="6017"/>
      <c r="O23" s="6017"/>
      <c r="P23" s="6017"/>
      <c r="Q23" s="1645"/>
      <c r="R23" s="6003"/>
      <c r="S23" s="6018"/>
      <c r="T23" s="1907"/>
      <c r="U23" s="6005"/>
      <c r="V23" s="246"/>
      <c r="W23" s="246"/>
      <c r="X23" s="246"/>
      <c r="Y23" s="246"/>
      <c r="Z23" s="246"/>
      <c r="AA23" s="246"/>
      <c r="BY23" s="247"/>
      <c r="BZ23" s="247"/>
      <c r="CA23" s="247"/>
      <c r="CB23" s="247"/>
      <c r="CC23" s="247"/>
      <c r="CD23" s="247"/>
      <c r="CE23" s="247"/>
      <c r="CF23" s="247"/>
      <c r="CG23" s="247"/>
      <c r="CH23" s="247"/>
      <c r="CI23" s="247"/>
      <c r="CJ23" s="247"/>
      <c r="CK23" s="247"/>
      <c r="CL23" s="247"/>
      <c r="CM23" s="247"/>
      <c r="CN23" s="247"/>
      <c r="CO23" s="247"/>
      <c r="CP23" s="247"/>
      <c r="CQ23" s="247"/>
      <c r="CR23" s="247"/>
      <c r="CS23" s="247"/>
      <c r="CT23" s="247"/>
      <c r="CU23" s="247"/>
      <c r="CV23" s="247"/>
      <c r="CW23" s="247"/>
      <c r="CX23" s="247"/>
    </row>
    <row r="24" spans="1:104" s="245" customFormat="1" ht="32.1" customHeight="1" x14ac:dyDescent="0.2">
      <c r="A24" s="1129" t="s">
        <v>3995</v>
      </c>
      <c r="B24" s="1132"/>
      <c r="C24" s="1130"/>
      <c r="D24" s="246"/>
      <c r="E24" s="246"/>
      <c r="F24" s="1133"/>
      <c r="G24" s="1133"/>
      <c r="H24" s="1133"/>
      <c r="I24" s="1133"/>
      <c r="J24" s="1133"/>
      <c r="K24" s="1133"/>
      <c r="L24" s="1133"/>
      <c r="M24" s="246"/>
      <c r="P24" s="246"/>
      <c r="Q24" s="246"/>
      <c r="R24" s="246"/>
      <c r="S24" s="246"/>
      <c r="T24" s="246"/>
      <c r="U24" s="246"/>
      <c r="V24" s="246"/>
      <c r="W24" s="246"/>
      <c r="X24" s="246"/>
      <c r="Y24" s="246"/>
      <c r="Z24" s="246"/>
      <c r="AA24" s="246"/>
      <c r="AB24" s="246"/>
      <c r="AC24" s="246"/>
      <c r="CA24" s="247"/>
      <c r="CB24" s="247"/>
      <c r="CC24" s="247"/>
      <c r="CD24" s="247"/>
      <c r="CE24" s="247"/>
      <c r="CF24" s="247"/>
      <c r="CG24" s="247"/>
      <c r="CH24" s="247"/>
      <c r="CI24" s="247"/>
      <c r="CJ24" s="247"/>
      <c r="CK24" s="247"/>
      <c r="CL24" s="247"/>
      <c r="CM24" s="247"/>
      <c r="CN24" s="247"/>
      <c r="CO24" s="247"/>
      <c r="CP24" s="247"/>
      <c r="CQ24" s="247"/>
      <c r="CR24" s="247"/>
      <c r="CS24" s="247"/>
      <c r="CT24" s="247"/>
      <c r="CU24" s="247"/>
      <c r="CV24" s="247"/>
      <c r="CW24" s="247"/>
      <c r="CX24" s="247"/>
      <c r="CY24" s="247"/>
      <c r="CZ24" s="247"/>
    </row>
    <row r="25" spans="1:104" s="245" customFormat="1" ht="15" customHeight="1" x14ac:dyDescent="0.2">
      <c r="A25" s="8353" t="s">
        <v>3996</v>
      </c>
      <c r="B25" s="8066"/>
      <c r="C25" s="8381" t="s">
        <v>49</v>
      </c>
      <c r="D25" s="8354" t="s">
        <v>3997</v>
      </c>
      <c r="E25" s="8355"/>
      <c r="F25" s="8355"/>
      <c r="G25" s="8355"/>
      <c r="H25" s="8355"/>
      <c r="I25" s="8355"/>
      <c r="J25" s="8355"/>
      <c r="K25" s="8355"/>
      <c r="L25" s="8356"/>
      <c r="M25" s="8387" t="s">
        <v>3639</v>
      </c>
      <c r="N25" s="8388"/>
      <c r="O25" s="8389"/>
      <c r="P25" s="8362" t="s">
        <v>13</v>
      </c>
      <c r="Q25" s="8364" t="s">
        <v>14</v>
      </c>
      <c r="R25" s="246"/>
      <c r="S25" s="246"/>
      <c r="T25" s="246"/>
      <c r="U25" s="246"/>
      <c r="V25" s="246"/>
      <c r="W25" s="246"/>
      <c r="X25" s="246"/>
      <c r="Y25" s="246"/>
      <c r="Z25" s="246"/>
      <c r="AA25" s="246"/>
      <c r="AB25" s="246"/>
      <c r="AC25" s="246"/>
      <c r="CA25" s="247"/>
      <c r="CB25" s="247"/>
      <c r="CC25" s="247"/>
      <c r="CD25" s="247"/>
      <c r="CE25" s="247"/>
      <c r="CF25" s="247"/>
      <c r="CG25" s="247"/>
      <c r="CH25" s="247"/>
      <c r="CI25" s="247"/>
      <c r="CJ25" s="247"/>
      <c r="CK25" s="247"/>
      <c r="CL25" s="247"/>
      <c r="CM25" s="247"/>
      <c r="CN25" s="247"/>
      <c r="CO25" s="247"/>
      <c r="CP25" s="247"/>
      <c r="CQ25" s="247"/>
      <c r="CR25" s="247"/>
      <c r="CS25" s="247"/>
      <c r="CT25" s="247"/>
      <c r="CU25" s="247"/>
      <c r="CV25" s="247"/>
      <c r="CW25" s="247"/>
      <c r="CX25" s="247"/>
      <c r="CY25" s="247"/>
      <c r="CZ25" s="247"/>
    </row>
    <row r="26" spans="1:104" s="245" customFormat="1" ht="23.25" customHeight="1" x14ac:dyDescent="0.2">
      <c r="A26" s="7083"/>
      <c r="B26" s="7084"/>
      <c r="C26" s="8382"/>
      <c r="D26" s="5963" t="s">
        <v>3998</v>
      </c>
      <c r="E26" s="3916" t="s">
        <v>3999</v>
      </c>
      <c r="F26" s="4104" t="s">
        <v>315</v>
      </c>
      <c r="G26" s="4104" t="s">
        <v>316</v>
      </c>
      <c r="H26" s="4104" t="s">
        <v>317</v>
      </c>
      <c r="I26" s="4104" t="s">
        <v>291</v>
      </c>
      <c r="J26" s="4104" t="s">
        <v>318</v>
      </c>
      <c r="K26" s="4104" t="s">
        <v>319</v>
      </c>
      <c r="L26" s="6019" t="s">
        <v>31</v>
      </c>
      <c r="M26" s="6020" t="s">
        <v>4000</v>
      </c>
      <c r="N26" s="6020" t="s">
        <v>4001</v>
      </c>
      <c r="O26" s="6020" t="s">
        <v>4002</v>
      </c>
      <c r="P26" s="8363"/>
      <c r="Q26" s="7998"/>
      <c r="R26" s="246"/>
      <c r="S26" s="246"/>
      <c r="T26" s="246"/>
      <c r="U26" s="246"/>
      <c r="V26" s="246"/>
      <c r="W26" s="246"/>
      <c r="X26" s="246"/>
      <c r="Y26" s="246"/>
      <c r="Z26" s="246"/>
      <c r="AA26" s="246"/>
      <c r="AB26" s="246"/>
      <c r="AC26" s="246"/>
      <c r="CA26" s="247"/>
      <c r="CB26" s="247"/>
      <c r="CC26" s="247"/>
      <c r="CD26" s="247"/>
      <c r="CE26" s="247"/>
      <c r="CF26" s="247"/>
      <c r="CG26" s="247"/>
      <c r="CH26" s="247"/>
      <c r="CI26" s="247"/>
      <c r="CJ26" s="247"/>
      <c r="CK26" s="247"/>
      <c r="CL26" s="247"/>
      <c r="CM26" s="247"/>
      <c r="CN26" s="247"/>
      <c r="CO26" s="247"/>
      <c r="CP26" s="247"/>
      <c r="CQ26" s="247"/>
      <c r="CR26" s="247"/>
      <c r="CS26" s="247"/>
      <c r="CT26" s="247"/>
      <c r="CU26" s="247"/>
      <c r="CV26" s="247"/>
      <c r="CW26" s="247"/>
      <c r="CX26" s="247"/>
      <c r="CY26" s="247"/>
      <c r="CZ26" s="247"/>
    </row>
    <row r="27" spans="1:104" s="245" customFormat="1" ht="14.25" x14ac:dyDescent="0.2">
      <c r="A27" s="8383" t="s">
        <v>4003</v>
      </c>
      <c r="B27" s="6021" t="s">
        <v>4004</v>
      </c>
      <c r="C27" s="6016"/>
      <c r="D27" s="6022"/>
      <c r="E27" s="6023"/>
      <c r="F27" s="6023"/>
      <c r="G27" s="6023"/>
      <c r="H27" s="6023"/>
      <c r="I27" s="6023"/>
      <c r="J27" s="6023"/>
      <c r="K27" s="6023"/>
      <c r="L27" s="6024"/>
      <c r="M27" s="6025">
        <v>1083973</v>
      </c>
      <c r="N27" s="6025">
        <v>1080855</v>
      </c>
      <c r="O27" s="6025">
        <v>1080856</v>
      </c>
      <c r="P27" s="6026"/>
      <c r="Q27" s="6027"/>
      <c r="R27" s="246"/>
      <c r="S27" s="246"/>
      <c r="T27" s="246"/>
      <c r="U27" s="246"/>
      <c r="V27" s="246"/>
      <c r="W27" s="246"/>
      <c r="X27" s="246"/>
      <c r="Y27" s="246"/>
      <c r="Z27" s="246"/>
      <c r="AA27" s="246"/>
      <c r="AB27" s="246"/>
      <c r="AC27" s="246"/>
      <c r="CA27" s="247"/>
      <c r="CB27" s="247"/>
      <c r="CC27" s="247"/>
      <c r="CD27" s="464"/>
      <c r="CE27" s="464"/>
      <c r="CF27" s="247"/>
      <c r="CG27" s="247"/>
      <c r="CH27" s="247"/>
      <c r="CI27" s="247"/>
      <c r="CJ27" s="247"/>
      <c r="CK27" s="247"/>
      <c r="CL27" s="247"/>
      <c r="CM27" s="247"/>
      <c r="CN27" s="247"/>
      <c r="CO27" s="247"/>
      <c r="CP27" s="247"/>
      <c r="CQ27" s="247"/>
      <c r="CR27" s="247"/>
      <c r="CS27" s="247"/>
      <c r="CT27" s="247"/>
      <c r="CU27" s="247"/>
      <c r="CV27" s="247"/>
      <c r="CW27" s="247"/>
      <c r="CX27" s="247"/>
      <c r="CY27" s="247"/>
      <c r="CZ27" s="247"/>
    </row>
    <row r="28" spans="1:104" s="245" customFormat="1" ht="14.25" x14ac:dyDescent="0.2">
      <c r="A28" s="6912"/>
      <c r="B28" s="6028" t="s">
        <v>4005</v>
      </c>
      <c r="C28" s="6016"/>
      <c r="D28" s="6029"/>
      <c r="E28" s="6030"/>
      <c r="F28" s="6030"/>
      <c r="G28" s="6030"/>
      <c r="H28" s="6030">
        <f>SUM(H29:H33)</f>
        <v>0</v>
      </c>
      <c r="I28" s="6030">
        <f>SUM(I29:I33)</f>
        <v>0</v>
      </c>
      <c r="J28" s="6030">
        <f>SUM(J29:J33)</f>
        <v>0</v>
      </c>
      <c r="K28" s="6030">
        <f>SUM(K29:K33)</f>
        <v>0</v>
      </c>
      <c r="L28" s="6031">
        <f>SUM(L29:L33)</f>
        <v>0</v>
      </c>
      <c r="M28" s="6032"/>
      <c r="N28" s="6032"/>
      <c r="O28" s="6032"/>
      <c r="P28" s="6026"/>
      <c r="Q28" s="6027"/>
      <c r="R28" s="819"/>
      <c r="S28" s="819"/>
      <c r="T28" s="819"/>
      <c r="U28" s="819"/>
      <c r="V28" s="819"/>
      <c r="W28" s="819"/>
      <c r="X28" s="819"/>
      <c r="Y28" s="819"/>
      <c r="Z28" s="819"/>
      <c r="AA28" s="819"/>
      <c r="AB28" s="246"/>
      <c r="AC28" s="246"/>
      <c r="CA28" s="473" t="str">
        <f>IF(CD28=1,"* La Suma de Institucional, Compra al Sistema y Compra Extrasistema NO DEBE ser mayor al Total. ","")</f>
        <v/>
      </c>
      <c r="CB28" s="247"/>
      <c r="CC28" s="247"/>
      <c r="CD28" s="474">
        <f>IF(C28&lt;SUM(M28:O28),1,0)</f>
        <v>0</v>
      </c>
      <c r="CE28" s="464"/>
      <c r="CF28" s="247"/>
      <c r="CG28" s="247"/>
      <c r="CH28" s="247"/>
      <c r="CI28" s="247"/>
      <c r="CJ28" s="247"/>
      <c r="CK28" s="247"/>
      <c r="CL28" s="247"/>
      <c r="CM28" s="247"/>
      <c r="CN28" s="247"/>
      <c r="CO28" s="247"/>
      <c r="CP28" s="247"/>
      <c r="CQ28" s="247"/>
      <c r="CR28" s="247"/>
      <c r="CS28" s="247"/>
      <c r="CT28" s="247"/>
      <c r="CU28" s="247"/>
      <c r="CV28" s="247"/>
      <c r="CW28" s="247"/>
      <c r="CX28" s="247"/>
      <c r="CY28" s="247"/>
      <c r="CZ28" s="247"/>
    </row>
    <row r="29" spans="1:104" s="245" customFormat="1" ht="14.25" x14ac:dyDescent="0.2">
      <c r="A29" s="6912"/>
      <c r="B29" s="279" t="s">
        <v>4006</v>
      </c>
      <c r="C29" s="6016"/>
      <c r="D29" s="1134"/>
      <c r="E29" s="1135"/>
      <c r="F29" s="1135"/>
      <c r="G29" s="1135"/>
      <c r="H29" s="1135"/>
      <c r="I29" s="1135"/>
      <c r="J29" s="1135"/>
      <c r="K29" s="1135"/>
      <c r="L29" s="6033"/>
      <c r="M29" s="1136"/>
      <c r="N29" s="1136"/>
      <c r="O29" s="1136"/>
      <c r="P29" s="6026"/>
      <c r="Q29" s="6027"/>
      <c r="R29" s="246"/>
      <c r="S29" s="246"/>
      <c r="T29" s="246"/>
      <c r="U29" s="246"/>
      <c r="V29" s="246"/>
      <c r="W29" s="246"/>
      <c r="X29" s="246"/>
      <c r="Y29" s="246"/>
      <c r="Z29" s="246"/>
      <c r="AA29" s="246"/>
      <c r="AB29" s="246"/>
      <c r="AC29" s="246"/>
      <c r="CA29" s="473"/>
      <c r="CB29" s="247"/>
      <c r="CC29" s="247"/>
      <c r="CD29" s="464"/>
      <c r="CE29" s="464"/>
      <c r="CF29" s="247"/>
      <c r="CG29" s="247"/>
      <c r="CH29" s="247"/>
      <c r="CI29" s="247"/>
      <c r="CJ29" s="247"/>
      <c r="CK29" s="247"/>
      <c r="CL29" s="247"/>
      <c r="CM29" s="247"/>
      <c r="CN29" s="247"/>
      <c r="CO29" s="247"/>
      <c r="CP29" s="247"/>
      <c r="CQ29" s="247"/>
      <c r="CR29" s="247"/>
      <c r="CS29" s="247"/>
      <c r="CT29" s="247"/>
      <c r="CU29" s="247"/>
      <c r="CV29" s="247"/>
      <c r="CW29" s="247"/>
      <c r="CX29" s="247"/>
      <c r="CY29" s="247"/>
      <c r="CZ29" s="247"/>
    </row>
    <row r="30" spans="1:104" s="245" customFormat="1" ht="14.25" x14ac:dyDescent="0.2">
      <c r="A30" s="6912"/>
      <c r="B30" s="6034" t="s">
        <v>4007</v>
      </c>
      <c r="C30" s="6016"/>
      <c r="D30" s="1134"/>
      <c r="E30" s="6035"/>
      <c r="F30" s="6035"/>
      <c r="G30" s="6035"/>
      <c r="H30" s="6035"/>
      <c r="I30" s="6035"/>
      <c r="J30" s="6035"/>
      <c r="K30" s="6035"/>
      <c r="L30" s="6036"/>
      <c r="M30" s="6037"/>
      <c r="N30" s="6037"/>
      <c r="O30" s="6037"/>
      <c r="P30" s="6026"/>
      <c r="Q30" s="6027"/>
      <c r="R30" s="246"/>
      <c r="S30" s="246"/>
      <c r="T30" s="246"/>
      <c r="U30" s="246"/>
      <c r="V30" s="246"/>
      <c r="W30" s="246"/>
      <c r="X30" s="246"/>
      <c r="Y30" s="246"/>
      <c r="Z30" s="246"/>
      <c r="AA30" s="246"/>
      <c r="AB30" s="246"/>
      <c r="AC30" s="246"/>
      <c r="CA30" s="473"/>
      <c r="CB30" s="247"/>
      <c r="CC30" s="247"/>
      <c r="CD30" s="464"/>
      <c r="CE30" s="464"/>
      <c r="CF30" s="247"/>
      <c r="CG30" s="247"/>
      <c r="CH30" s="247"/>
      <c r="CI30" s="247"/>
      <c r="CJ30" s="247"/>
      <c r="CK30" s="247"/>
      <c r="CL30" s="247"/>
      <c r="CM30" s="247"/>
      <c r="CN30" s="247"/>
      <c r="CO30" s="247"/>
      <c r="CP30" s="247"/>
      <c r="CQ30" s="247"/>
      <c r="CR30" s="247"/>
      <c r="CS30" s="247"/>
      <c r="CT30" s="247"/>
      <c r="CU30" s="247"/>
      <c r="CV30" s="247"/>
      <c r="CW30" s="247"/>
      <c r="CX30" s="247"/>
      <c r="CY30" s="247"/>
      <c r="CZ30" s="247"/>
    </row>
    <row r="31" spans="1:104" s="245" customFormat="1" ht="14.25" x14ac:dyDescent="0.2">
      <c r="A31" s="6912"/>
      <c r="B31" s="6034" t="s">
        <v>4008</v>
      </c>
      <c r="C31" s="6016"/>
      <c r="D31" s="1134"/>
      <c r="E31" s="6038"/>
      <c r="F31" s="6038"/>
      <c r="G31" s="6038"/>
      <c r="H31" s="6038"/>
      <c r="I31" s="6038"/>
      <c r="J31" s="6038"/>
      <c r="K31" s="6038"/>
      <c r="L31" s="6039"/>
      <c r="M31" s="6040"/>
      <c r="N31" s="6040"/>
      <c r="O31" s="6040"/>
      <c r="P31" s="6026"/>
      <c r="Q31" s="6027"/>
      <c r="R31" s="246"/>
      <c r="S31" s="246"/>
      <c r="T31" s="246"/>
      <c r="U31" s="246"/>
      <c r="V31" s="246"/>
      <c r="W31" s="246"/>
      <c r="X31" s="246"/>
      <c r="Y31" s="246"/>
      <c r="Z31" s="246"/>
      <c r="AA31" s="246"/>
      <c r="AB31" s="246"/>
      <c r="AC31" s="246"/>
      <c r="CA31" s="473"/>
      <c r="CB31" s="247"/>
      <c r="CC31" s="247"/>
      <c r="CD31" s="464"/>
      <c r="CE31" s="464"/>
      <c r="CF31" s="247"/>
      <c r="CG31" s="247"/>
      <c r="CH31" s="247"/>
      <c r="CI31" s="247"/>
      <c r="CJ31" s="247"/>
      <c r="CK31" s="247"/>
      <c r="CL31" s="247"/>
      <c r="CM31" s="247"/>
      <c r="CN31" s="247"/>
      <c r="CO31" s="247"/>
      <c r="CP31" s="247"/>
      <c r="CQ31" s="247"/>
      <c r="CR31" s="247"/>
      <c r="CS31" s="247"/>
      <c r="CT31" s="247"/>
      <c r="CU31" s="247"/>
      <c r="CV31" s="247"/>
      <c r="CW31" s="247"/>
      <c r="CX31" s="247"/>
      <c r="CY31" s="247"/>
      <c r="CZ31" s="247"/>
    </row>
    <row r="32" spans="1:104" s="245" customFormat="1" ht="14.25" x14ac:dyDescent="0.2">
      <c r="A32" s="6912"/>
      <c r="B32" s="6034" t="s">
        <v>4009</v>
      </c>
      <c r="C32" s="6016"/>
      <c r="D32" s="1134"/>
      <c r="E32" s="6041"/>
      <c r="F32" s="6041"/>
      <c r="G32" s="6041"/>
      <c r="H32" s="6041"/>
      <c r="I32" s="6041"/>
      <c r="J32" s="6041"/>
      <c r="K32" s="6041"/>
      <c r="L32" s="6042"/>
      <c r="M32" s="6043"/>
      <c r="N32" s="6043"/>
      <c r="O32" s="6043"/>
      <c r="P32" s="6026"/>
      <c r="Q32" s="6027"/>
      <c r="R32" s="246"/>
      <c r="S32" s="246"/>
      <c r="T32" s="246"/>
      <c r="U32" s="246"/>
      <c r="V32" s="246"/>
      <c r="W32" s="246"/>
      <c r="X32" s="246"/>
      <c r="Y32" s="246"/>
      <c r="Z32" s="246"/>
      <c r="AA32" s="246"/>
      <c r="AB32" s="246"/>
      <c r="AC32" s="246"/>
      <c r="CA32" s="473"/>
      <c r="CB32" s="247"/>
      <c r="CC32" s="247"/>
      <c r="CD32" s="464"/>
      <c r="CE32" s="464"/>
      <c r="CF32" s="247"/>
      <c r="CG32" s="247"/>
      <c r="CH32" s="247"/>
      <c r="CI32" s="247"/>
      <c r="CJ32" s="247"/>
      <c r="CK32" s="247"/>
      <c r="CL32" s="247"/>
      <c r="CM32" s="247"/>
      <c r="CN32" s="247"/>
      <c r="CO32" s="247"/>
      <c r="CP32" s="247"/>
      <c r="CQ32" s="247"/>
      <c r="CR32" s="247"/>
      <c r="CS32" s="247"/>
      <c r="CT32" s="247"/>
      <c r="CU32" s="247"/>
      <c r="CV32" s="247"/>
      <c r="CW32" s="247"/>
      <c r="CX32" s="247"/>
      <c r="CY32" s="247"/>
      <c r="CZ32" s="247"/>
    </row>
    <row r="33" spans="1:104" s="245" customFormat="1" ht="14.25" x14ac:dyDescent="0.2">
      <c r="A33" s="6912"/>
      <c r="B33" s="6034" t="s">
        <v>4010</v>
      </c>
      <c r="C33" s="6016"/>
      <c r="D33" s="1134"/>
      <c r="E33" s="6035"/>
      <c r="F33" s="6035"/>
      <c r="G33" s="6035"/>
      <c r="H33" s="6035"/>
      <c r="I33" s="6035"/>
      <c r="J33" s="6035"/>
      <c r="K33" s="6035"/>
      <c r="L33" s="6036"/>
      <c r="M33" s="6037"/>
      <c r="N33" s="6037"/>
      <c r="O33" s="6037"/>
      <c r="P33" s="6026"/>
      <c r="Q33" s="6027"/>
      <c r="R33" s="246"/>
      <c r="S33" s="246"/>
      <c r="T33" s="246"/>
      <c r="U33" s="246"/>
      <c r="V33" s="246"/>
      <c r="W33" s="246"/>
      <c r="X33" s="246"/>
      <c r="Y33" s="246"/>
      <c r="Z33" s="246"/>
      <c r="AA33" s="246"/>
      <c r="AB33" s="246"/>
      <c r="AC33" s="246"/>
      <c r="CA33" s="473"/>
      <c r="CB33" s="247"/>
      <c r="CC33" s="247"/>
      <c r="CD33" s="464"/>
      <c r="CE33" s="464"/>
      <c r="CF33" s="247"/>
      <c r="CG33" s="247"/>
      <c r="CH33" s="247"/>
      <c r="CI33" s="247"/>
      <c r="CJ33" s="247"/>
      <c r="CK33" s="247"/>
      <c r="CL33" s="247"/>
      <c r="CM33" s="247"/>
      <c r="CN33" s="247"/>
      <c r="CO33" s="247"/>
      <c r="CP33" s="247"/>
      <c r="CQ33" s="247"/>
      <c r="CR33" s="247"/>
      <c r="CS33" s="247"/>
      <c r="CT33" s="247"/>
      <c r="CU33" s="247"/>
      <c r="CV33" s="247"/>
      <c r="CW33" s="247"/>
      <c r="CX33" s="247"/>
      <c r="CY33" s="247"/>
      <c r="CZ33" s="247"/>
    </row>
    <row r="34" spans="1:104" s="245" customFormat="1" ht="14.25" x14ac:dyDescent="0.2">
      <c r="A34" s="8384"/>
      <c r="B34" s="6044" t="s">
        <v>4011</v>
      </c>
      <c r="C34" s="6016"/>
      <c r="D34" s="6045"/>
      <c r="E34" s="1137"/>
      <c r="F34" s="1137"/>
      <c r="G34" s="1137"/>
      <c r="H34" s="1137"/>
      <c r="I34" s="1137"/>
      <c r="J34" s="1137"/>
      <c r="K34" s="1137"/>
      <c r="L34" s="1138"/>
      <c r="M34" s="1494"/>
      <c r="N34" s="1494"/>
      <c r="O34" s="1494"/>
      <c r="P34" s="6046"/>
      <c r="Q34" s="6047"/>
      <c r="R34" s="246"/>
      <c r="S34" s="246"/>
      <c r="T34" s="246"/>
      <c r="U34" s="246"/>
      <c r="V34" s="246"/>
      <c r="W34" s="246"/>
      <c r="X34" s="246"/>
      <c r="Y34" s="246"/>
      <c r="Z34" s="246"/>
      <c r="AA34" s="246"/>
      <c r="AB34" s="246"/>
      <c r="AC34" s="246"/>
      <c r="CA34" s="473"/>
      <c r="CB34" s="247"/>
      <c r="CC34" s="247"/>
      <c r="CD34" s="464"/>
      <c r="CE34" s="464"/>
      <c r="CF34" s="247"/>
      <c r="CG34" s="247"/>
      <c r="CH34" s="247"/>
      <c r="CI34" s="247"/>
      <c r="CJ34" s="247"/>
      <c r="CK34" s="247"/>
      <c r="CL34" s="247"/>
      <c r="CM34" s="247"/>
      <c r="CN34" s="247"/>
      <c r="CO34" s="247"/>
      <c r="CP34" s="247"/>
      <c r="CQ34" s="247"/>
      <c r="CR34" s="247"/>
      <c r="CS34" s="247"/>
      <c r="CT34" s="247"/>
      <c r="CU34" s="247"/>
      <c r="CV34" s="247"/>
      <c r="CW34" s="247"/>
      <c r="CX34" s="247"/>
      <c r="CY34" s="247"/>
      <c r="CZ34" s="247"/>
    </row>
    <row r="35" spans="1:104" s="245" customFormat="1" ht="14.25" x14ac:dyDescent="0.2">
      <c r="A35" s="8379" t="s">
        <v>4012</v>
      </c>
      <c r="B35" s="6048" t="s">
        <v>4004</v>
      </c>
      <c r="C35" s="6016"/>
      <c r="D35" s="1134"/>
      <c r="E35" s="6049"/>
      <c r="F35" s="6050"/>
      <c r="G35" s="6049"/>
      <c r="H35" s="6049"/>
      <c r="I35" s="6049"/>
      <c r="J35" s="6049"/>
      <c r="K35" s="6049"/>
      <c r="L35" s="6051"/>
      <c r="M35" s="6052"/>
      <c r="N35" s="6052"/>
      <c r="O35" s="6052"/>
      <c r="P35" s="6053"/>
      <c r="Q35" s="1139"/>
      <c r="R35" s="246"/>
      <c r="S35" s="246"/>
      <c r="T35" s="246"/>
      <c r="U35" s="246"/>
      <c r="V35" s="246"/>
      <c r="W35" s="246"/>
      <c r="X35" s="246"/>
      <c r="Y35" s="246"/>
      <c r="Z35" s="246"/>
      <c r="AA35" s="246"/>
      <c r="AB35" s="246"/>
      <c r="AC35" s="246"/>
      <c r="CA35" s="473"/>
      <c r="CB35" s="247"/>
      <c r="CC35" s="247"/>
      <c r="CD35" s="464"/>
      <c r="CE35" s="464"/>
      <c r="CF35" s="247"/>
      <c r="CG35" s="247"/>
      <c r="CH35" s="247"/>
      <c r="CI35" s="247"/>
      <c r="CJ35" s="247"/>
      <c r="CK35" s="247"/>
      <c r="CL35" s="247"/>
      <c r="CM35" s="247"/>
      <c r="CN35" s="247"/>
      <c r="CO35" s="247"/>
      <c r="CP35" s="247"/>
      <c r="CQ35" s="247"/>
      <c r="CR35" s="247"/>
      <c r="CS35" s="247"/>
      <c r="CT35" s="247"/>
      <c r="CU35" s="247"/>
      <c r="CV35" s="247"/>
      <c r="CW35" s="247"/>
      <c r="CX35" s="247"/>
      <c r="CY35" s="247"/>
      <c r="CZ35" s="247"/>
    </row>
    <row r="36" spans="1:104" s="245" customFormat="1" ht="14.25" x14ac:dyDescent="0.2">
      <c r="A36" s="6664"/>
      <c r="B36" s="279" t="s">
        <v>4005</v>
      </c>
      <c r="C36" s="6016"/>
      <c r="D36" s="6054"/>
      <c r="E36" s="6035"/>
      <c r="F36" s="6055"/>
      <c r="G36" s="6035"/>
      <c r="H36" s="6035"/>
      <c r="I36" s="6035"/>
      <c r="J36" s="6035"/>
      <c r="K36" s="6035"/>
      <c r="L36" s="6036"/>
      <c r="M36" s="6032"/>
      <c r="N36" s="6032"/>
      <c r="O36" s="6032"/>
      <c r="P36" s="6026"/>
      <c r="Q36" s="6027"/>
      <c r="R36" s="819"/>
      <c r="S36" s="819"/>
      <c r="T36" s="819"/>
      <c r="U36" s="819"/>
      <c r="V36" s="819"/>
      <c r="W36" s="819"/>
      <c r="X36" s="819"/>
      <c r="Y36" s="819"/>
      <c r="Z36" s="819"/>
      <c r="AA36" s="819"/>
      <c r="AB36" s="246"/>
      <c r="AC36" s="246"/>
      <c r="CA36" s="473" t="str">
        <f>IF(CD36=1,"* La Suma de Institucional, Compra al Sistema y Compra Extrasistema NO DEBE ser mayor al Total. ","")</f>
        <v/>
      </c>
      <c r="CB36" s="247"/>
      <c r="CC36" s="247"/>
      <c r="CD36" s="474">
        <f>IF(C36&lt;SUM(M36:O36),1,0)</f>
        <v>0</v>
      </c>
      <c r="CE36" s="464"/>
      <c r="CF36" s="247"/>
      <c r="CG36" s="247"/>
      <c r="CH36" s="247"/>
      <c r="CI36" s="247"/>
      <c r="CJ36" s="247"/>
      <c r="CK36" s="247"/>
      <c r="CL36" s="247"/>
      <c r="CM36" s="247"/>
      <c r="CN36" s="247"/>
      <c r="CO36" s="247"/>
      <c r="CP36" s="247"/>
      <c r="CQ36" s="247"/>
      <c r="CR36" s="247"/>
      <c r="CS36" s="247"/>
      <c r="CT36" s="247"/>
      <c r="CU36" s="247"/>
      <c r="CV36" s="247"/>
      <c r="CW36" s="247"/>
      <c r="CX36" s="247"/>
      <c r="CY36" s="247"/>
      <c r="CZ36" s="247"/>
    </row>
    <row r="37" spans="1:104" s="245" customFormat="1" ht="14.25" x14ac:dyDescent="0.2">
      <c r="A37" s="8380"/>
      <c r="B37" s="6056" t="s">
        <v>4013</v>
      </c>
      <c r="C37" s="6016"/>
      <c r="D37" s="6057"/>
      <c r="E37" s="6058"/>
      <c r="F37" s="6059"/>
      <c r="G37" s="6058"/>
      <c r="H37" s="6058"/>
      <c r="I37" s="6058"/>
      <c r="J37" s="6058"/>
      <c r="K37" s="6058"/>
      <c r="L37" s="6060"/>
      <c r="M37" s="6061"/>
      <c r="N37" s="6061"/>
      <c r="O37" s="6061"/>
      <c r="P37" s="6046"/>
      <c r="Q37" s="6047"/>
      <c r="R37" s="246"/>
      <c r="S37" s="246"/>
      <c r="T37" s="246"/>
      <c r="U37" s="246"/>
      <c r="V37" s="246"/>
      <c r="W37" s="246"/>
      <c r="X37" s="246"/>
      <c r="Y37" s="246"/>
      <c r="Z37" s="246"/>
      <c r="AA37" s="246"/>
      <c r="AB37" s="246"/>
      <c r="AC37" s="246"/>
      <c r="CA37" s="473"/>
      <c r="CB37" s="247"/>
      <c r="CC37" s="247"/>
      <c r="CD37" s="464"/>
      <c r="CE37" s="464"/>
      <c r="CF37" s="247"/>
      <c r="CG37" s="247"/>
      <c r="CH37" s="247"/>
      <c r="CI37" s="247"/>
      <c r="CJ37" s="247"/>
      <c r="CK37" s="247"/>
      <c r="CL37" s="247"/>
      <c r="CM37" s="247"/>
      <c r="CN37" s="247"/>
      <c r="CO37" s="247"/>
      <c r="CP37" s="247"/>
      <c r="CQ37" s="247"/>
      <c r="CR37" s="247"/>
      <c r="CS37" s="247"/>
      <c r="CT37" s="247"/>
      <c r="CU37" s="247"/>
      <c r="CV37" s="247"/>
      <c r="CW37" s="247"/>
      <c r="CX37" s="247"/>
      <c r="CY37" s="247"/>
      <c r="CZ37" s="247"/>
    </row>
    <row r="38" spans="1:104" s="245" customFormat="1" ht="14.25" x14ac:dyDescent="0.2">
      <c r="A38" s="8379" t="s">
        <v>4014</v>
      </c>
      <c r="B38" s="6048" t="s">
        <v>4004</v>
      </c>
      <c r="C38" s="6016"/>
      <c r="D38" s="6062"/>
      <c r="E38" s="6049"/>
      <c r="F38" s="6049"/>
      <c r="G38" s="6049"/>
      <c r="H38" s="6049"/>
      <c r="I38" s="6049"/>
      <c r="J38" s="6049"/>
      <c r="K38" s="6049"/>
      <c r="L38" s="6051"/>
      <c r="M38" s="6052"/>
      <c r="N38" s="6052"/>
      <c r="O38" s="6052"/>
      <c r="P38" s="6053"/>
      <c r="Q38" s="1139"/>
      <c r="R38" s="246"/>
      <c r="S38" s="246"/>
      <c r="T38" s="246"/>
      <c r="U38" s="246"/>
      <c r="V38" s="246"/>
      <c r="W38" s="246"/>
      <c r="X38" s="246"/>
      <c r="Y38" s="246"/>
      <c r="Z38" s="246"/>
      <c r="AA38" s="246"/>
      <c r="AB38" s="246"/>
      <c r="AC38" s="246"/>
      <c r="CA38" s="473"/>
      <c r="CB38" s="247"/>
      <c r="CC38" s="247"/>
      <c r="CD38" s="464"/>
      <c r="CE38" s="464"/>
      <c r="CF38" s="247"/>
      <c r="CG38" s="247"/>
      <c r="CH38" s="247"/>
      <c r="CI38" s="247"/>
      <c r="CJ38" s="247"/>
      <c r="CK38" s="247"/>
      <c r="CL38" s="247"/>
      <c r="CM38" s="247"/>
      <c r="CN38" s="247"/>
      <c r="CO38" s="247"/>
      <c r="CP38" s="247"/>
      <c r="CQ38" s="247"/>
      <c r="CR38" s="247"/>
      <c r="CS38" s="247"/>
      <c r="CT38" s="247"/>
      <c r="CU38" s="247"/>
      <c r="CV38" s="247"/>
      <c r="CW38" s="247"/>
      <c r="CX38" s="247"/>
      <c r="CY38" s="247"/>
      <c r="CZ38" s="247"/>
    </row>
    <row r="39" spans="1:104" s="245" customFormat="1" ht="14.25" x14ac:dyDescent="0.2">
      <c r="A39" s="6664"/>
      <c r="B39" s="6063" t="s">
        <v>4005</v>
      </c>
      <c r="C39" s="6016"/>
      <c r="D39" s="6054"/>
      <c r="E39" s="6035"/>
      <c r="F39" s="6035"/>
      <c r="G39" s="6035"/>
      <c r="H39" s="6035"/>
      <c r="I39" s="6035"/>
      <c r="J39" s="6035"/>
      <c r="K39" s="6035"/>
      <c r="L39" s="6036"/>
      <c r="M39" s="6032"/>
      <c r="N39" s="6032"/>
      <c r="O39" s="6032"/>
      <c r="P39" s="6026"/>
      <c r="Q39" s="6027"/>
      <c r="R39" s="819"/>
      <c r="S39" s="819"/>
      <c r="T39" s="819"/>
      <c r="U39" s="819"/>
      <c r="V39" s="819"/>
      <c r="W39" s="819"/>
      <c r="X39" s="819"/>
      <c r="Y39" s="819"/>
      <c r="Z39" s="819"/>
      <c r="AA39" s="819"/>
      <c r="AB39" s="246"/>
      <c r="AC39" s="246"/>
      <c r="CA39" s="473" t="str">
        <f>IF(CD39=1,"* La Suma de Institucional, Compra al Sistema y Compra Extrasistema NO DEBE ser mayor al Total. ","")</f>
        <v/>
      </c>
      <c r="CB39" s="247"/>
      <c r="CC39" s="247"/>
      <c r="CD39" s="474">
        <f>IF(C39&lt;SUM(M39:O39),1,0)</f>
        <v>0</v>
      </c>
      <c r="CE39" s="464"/>
      <c r="CF39" s="247"/>
      <c r="CG39" s="247"/>
      <c r="CH39" s="247"/>
      <c r="CI39" s="247"/>
      <c r="CJ39" s="247"/>
      <c r="CK39" s="247"/>
      <c r="CL39" s="247"/>
      <c r="CM39" s="247"/>
      <c r="CN39" s="247"/>
      <c r="CO39" s="247"/>
      <c r="CP39" s="247"/>
      <c r="CQ39" s="247"/>
      <c r="CR39" s="247"/>
      <c r="CS39" s="247"/>
      <c r="CT39" s="247"/>
      <c r="CU39" s="247"/>
      <c r="CV39" s="247"/>
      <c r="CW39" s="247"/>
      <c r="CX39" s="247"/>
      <c r="CY39" s="247"/>
      <c r="CZ39" s="247"/>
    </row>
    <row r="40" spans="1:104" s="245" customFormat="1" ht="14.25" x14ac:dyDescent="0.2">
      <c r="A40" s="8380"/>
      <c r="B40" s="6063" t="s">
        <v>4015</v>
      </c>
      <c r="C40" s="6016"/>
      <c r="D40" s="6057"/>
      <c r="E40" s="6058"/>
      <c r="F40" s="6058"/>
      <c r="G40" s="6058"/>
      <c r="H40" s="6058"/>
      <c r="I40" s="6058"/>
      <c r="J40" s="6058"/>
      <c r="K40" s="6058"/>
      <c r="L40" s="6060"/>
      <c r="M40" s="6061"/>
      <c r="N40" s="6061"/>
      <c r="O40" s="6061"/>
      <c r="P40" s="6046"/>
      <c r="Q40" s="6047"/>
      <c r="R40" s="246"/>
      <c r="S40" s="246"/>
      <c r="T40" s="246"/>
      <c r="U40" s="246"/>
      <c r="V40" s="246"/>
      <c r="W40" s="246"/>
      <c r="X40" s="246"/>
      <c r="Y40" s="246"/>
      <c r="Z40" s="246"/>
      <c r="AA40" s="246"/>
      <c r="AB40" s="246"/>
      <c r="AC40" s="246"/>
      <c r="CA40" s="473"/>
      <c r="CB40" s="247"/>
      <c r="CC40" s="247"/>
      <c r="CD40" s="464"/>
      <c r="CE40" s="464"/>
      <c r="CF40" s="247"/>
      <c r="CG40" s="247"/>
      <c r="CH40" s="247"/>
      <c r="CI40" s="247"/>
      <c r="CJ40" s="247"/>
      <c r="CK40" s="247"/>
      <c r="CL40" s="247"/>
      <c r="CM40" s="247"/>
      <c r="CN40" s="247"/>
      <c r="CO40" s="247"/>
      <c r="CP40" s="247"/>
      <c r="CQ40" s="247"/>
      <c r="CR40" s="247"/>
      <c r="CS40" s="247"/>
      <c r="CT40" s="247"/>
      <c r="CU40" s="247"/>
      <c r="CV40" s="247"/>
      <c r="CW40" s="247"/>
      <c r="CX40" s="247"/>
      <c r="CY40" s="247"/>
      <c r="CZ40" s="247"/>
    </row>
    <row r="41" spans="1:104" s="245" customFormat="1" ht="21" customHeight="1" x14ac:dyDescent="0.2">
      <c r="A41" s="8385" t="s">
        <v>4016</v>
      </c>
      <c r="B41" s="6064" t="s">
        <v>4004</v>
      </c>
      <c r="C41" s="6016"/>
      <c r="D41" s="6065"/>
      <c r="E41" s="6066"/>
      <c r="F41" s="6066"/>
      <c r="G41" s="6066"/>
      <c r="H41" s="6066"/>
      <c r="I41" s="6066"/>
      <c r="J41" s="6066"/>
      <c r="K41" s="6066"/>
      <c r="L41" s="6067"/>
      <c r="M41" s="6068"/>
      <c r="N41" s="6068"/>
      <c r="O41" s="6068"/>
      <c r="P41" s="6053"/>
      <c r="Q41" s="1139"/>
      <c r="R41" s="246"/>
      <c r="S41" s="246"/>
      <c r="T41" s="246"/>
      <c r="U41" s="246"/>
      <c r="V41" s="246"/>
      <c r="W41" s="246"/>
      <c r="X41" s="246"/>
      <c r="Y41" s="246"/>
      <c r="Z41" s="246"/>
      <c r="AA41" s="246"/>
      <c r="AB41" s="246"/>
      <c r="AC41" s="246"/>
      <c r="CA41" s="473"/>
      <c r="CB41" s="247"/>
      <c r="CC41" s="247"/>
      <c r="CD41" s="464"/>
      <c r="CE41" s="464"/>
      <c r="CF41" s="247"/>
      <c r="CG41" s="247"/>
      <c r="CH41" s="247"/>
      <c r="CI41" s="247"/>
      <c r="CJ41" s="247"/>
      <c r="CK41" s="247"/>
      <c r="CL41" s="247"/>
      <c r="CM41" s="247"/>
      <c r="CN41" s="247"/>
      <c r="CO41" s="247"/>
      <c r="CP41" s="247"/>
      <c r="CQ41" s="247"/>
      <c r="CR41" s="247"/>
      <c r="CS41" s="247"/>
      <c r="CT41" s="247"/>
      <c r="CU41" s="247"/>
      <c r="CV41" s="247"/>
      <c r="CW41" s="247"/>
      <c r="CX41" s="247"/>
      <c r="CY41" s="247"/>
      <c r="CZ41" s="247"/>
    </row>
    <row r="42" spans="1:104" s="245" customFormat="1" ht="14.25" x14ac:dyDescent="0.2">
      <c r="A42" s="6884"/>
      <c r="B42" s="312" t="s">
        <v>4005</v>
      </c>
      <c r="C42" s="6016"/>
      <c r="D42" s="6069"/>
      <c r="E42" s="6070"/>
      <c r="F42" s="6066"/>
      <c r="G42" s="6066"/>
      <c r="H42" s="6066"/>
      <c r="I42" s="6066"/>
      <c r="J42" s="6070"/>
      <c r="K42" s="6070"/>
      <c r="L42" s="6071"/>
      <c r="M42" s="6072"/>
      <c r="N42" s="6072"/>
      <c r="O42" s="6072"/>
      <c r="P42" s="6026"/>
      <c r="Q42" s="6027"/>
      <c r="R42" s="246"/>
      <c r="S42" s="246"/>
      <c r="T42" s="246"/>
      <c r="U42" s="246"/>
      <c r="V42" s="246"/>
      <c r="W42" s="246"/>
      <c r="X42" s="246"/>
      <c r="Y42" s="246"/>
      <c r="Z42" s="246"/>
      <c r="AA42" s="246"/>
      <c r="AB42" s="246"/>
      <c r="AC42" s="246"/>
      <c r="CA42" s="473"/>
      <c r="CB42" s="247"/>
      <c r="CC42" s="247"/>
      <c r="CD42" s="464"/>
      <c r="CE42" s="464"/>
      <c r="CF42" s="247"/>
      <c r="CG42" s="247"/>
      <c r="CH42" s="247"/>
      <c r="CI42" s="247"/>
      <c r="CJ42" s="247"/>
      <c r="CK42" s="247"/>
      <c r="CL42" s="247"/>
      <c r="CM42" s="247"/>
      <c r="CN42" s="247"/>
      <c r="CO42" s="247"/>
      <c r="CP42" s="247"/>
      <c r="CQ42" s="247"/>
      <c r="CR42" s="247"/>
      <c r="CS42" s="247"/>
      <c r="CT42" s="247"/>
      <c r="CU42" s="247"/>
      <c r="CV42" s="247"/>
      <c r="CW42" s="247"/>
      <c r="CX42" s="247"/>
      <c r="CY42" s="247"/>
      <c r="CZ42" s="247"/>
    </row>
    <row r="43" spans="1:104" s="245" customFormat="1" ht="26.25" customHeight="1" x14ac:dyDescent="0.2">
      <c r="A43" s="8386"/>
      <c r="B43" s="6073" t="s">
        <v>4017</v>
      </c>
      <c r="C43" s="6016"/>
      <c r="D43" s="1495"/>
      <c r="E43" s="1140"/>
      <c r="F43" s="1140"/>
      <c r="G43" s="1140"/>
      <c r="H43" s="1140"/>
      <c r="I43" s="1140"/>
      <c r="J43" s="1140"/>
      <c r="K43" s="1140"/>
      <c r="L43" s="1141"/>
      <c r="M43" s="1496"/>
      <c r="N43" s="1496"/>
      <c r="O43" s="1496"/>
      <c r="P43" s="6046"/>
      <c r="Q43" s="6047"/>
      <c r="R43" s="246"/>
      <c r="S43" s="246"/>
      <c r="T43" s="246"/>
      <c r="U43" s="246"/>
      <c r="V43" s="246"/>
      <c r="W43" s="246"/>
      <c r="X43" s="246"/>
      <c r="Y43" s="246"/>
      <c r="Z43" s="246"/>
      <c r="AA43" s="246"/>
      <c r="AB43" s="246"/>
      <c r="AC43" s="246"/>
      <c r="CA43" s="473"/>
      <c r="CB43" s="247"/>
      <c r="CC43" s="247"/>
      <c r="CD43" s="464"/>
      <c r="CE43" s="464"/>
      <c r="CF43" s="247"/>
      <c r="CG43" s="247"/>
      <c r="CH43" s="247"/>
      <c r="CI43" s="247"/>
      <c r="CJ43" s="247"/>
      <c r="CK43" s="247"/>
      <c r="CL43" s="247"/>
      <c r="CM43" s="247"/>
      <c r="CN43" s="247"/>
      <c r="CO43" s="247"/>
      <c r="CP43" s="247"/>
      <c r="CQ43" s="247"/>
      <c r="CR43" s="247"/>
      <c r="CS43" s="247"/>
      <c r="CT43" s="247"/>
      <c r="CU43" s="247"/>
      <c r="CV43" s="247"/>
      <c r="CW43" s="247"/>
      <c r="CX43" s="247"/>
      <c r="CY43" s="247"/>
      <c r="CZ43" s="247"/>
    </row>
    <row r="44" spans="1:104" s="245" customFormat="1" ht="14.25" x14ac:dyDescent="0.2">
      <c r="A44" s="8379" t="s">
        <v>4018</v>
      </c>
      <c r="B44" s="6048" t="s">
        <v>4004</v>
      </c>
      <c r="C44" s="6016"/>
      <c r="D44" s="6074"/>
      <c r="E44" s="6075"/>
      <c r="F44" s="6075"/>
      <c r="G44" s="6075"/>
      <c r="H44" s="6075"/>
      <c r="I44" s="6075"/>
      <c r="J44" s="6075"/>
      <c r="K44" s="6075"/>
      <c r="L44" s="6076"/>
      <c r="M44" s="6077"/>
      <c r="N44" s="6077"/>
      <c r="O44" s="6077"/>
      <c r="P44" s="6053"/>
      <c r="Q44" s="1139"/>
      <c r="R44" s="246"/>
      <c r="S44" s="246"/>
      <c r="T44" s="246"/>
      <c r="U44" s="246"/>
      <c r="V44" s="246"/>
      <c r="W44" s="246"/>
      <c r="X44" s="246"/>
      <c r="Y44" s="246"/>
      <c r="Z44" s="246"/>
      <c r="AA44" s="246"/>
      <c r="AB44" s="246"/>
      <c r="AC44" s="246"/>
      <c r="CA44" s="473"/>
      <c r="CB44" s="247"/>
      <c r="CC44" s="247"/>
      <c r="CD44" s="464"/>
      <c r="CE44" s="464"/>
      <c r="CF44" s="247"/>
      <c r="CG44" s="247"/>
      <c r="CH44" s="247"/>
      <c r="CI44" s="247"/>
      <c r="CJ44" s="247"/>
      <c r="CK44" s="247"/>
      <c r="CL44" s="247"/>
      <c r="CM44" s="247"/>
      <c r="CN44" s="247"/>
      <c r="CO44" s="247"/>
      <c r="CP44" s="247"/>
      <c r="CQ44" s="247"/>
      <c r="CR44" s="247"/>
      <c r="CS44" s="247"/>
      <c r="CT44" s="247"/>
      <c r="CU44" s="247"/>
      <c r="CV44" s="247"/>
      <c r="CW44" s="247"/>
      <c r="CX44" s="247"/>
      <c r="CY44" s="247"/>
      <c r="CZ44" s="247"/>
    </row>
    <row r="45" spans="1:104" s="245" customFormat="1" ht="14.25" x14ac:dyDescent="0.2">
      <c r="A45" s="6664"/>
      <c r="B45" s="279" t="s">
        <v>4005</v>
      </c>
      <c r="C45" s="6016"/>
      <c r="D45" s="6078"/>
      <c r="E45" s="6041"/>
      <c r="F45" s="6041"/>
      <c r="G45" s="6041"/>
      <c r="H45" s="6041"/>
      <c r="I45" s="6041"/>
      <c r="J45" s="6041"/>
      <c r="K45" s="6041"/>
      <c r="L45" s="6042"/>
      <c r="M45" s="6079"/>
      <c r="N45" s="6079"/>
      <c r="O45" s="6079"/>
      <c r="P45" s="6026"/>
      <c r="Q45" s="6027"/>
      <c r="R45" s="819"/>
      <c r="S45" s="819"/>
      <c r="T45" s="819"/>
      <c r="U45" s="819"/>
      <c r="V45" s="819"/>
      <c r="W45" s="819"/>
      <c r="X45" s="819"/>
      <c r="Y45" s="819"/>
      <c r="Z45" s="819"/>
      <c r="AA45" s="819"/>
      <c r="AB45" s="246"/>
      <c r="AC45" s="246"/>
      <c r="CA45" s="473" t="str">
        <f>IF(CD45=1,"* La Suma de Institucional, Compra al Sistema y Compra Extrasistema NO DEBE ser mayor al Total. ","")</f>
        <v/>
      </c>
      <c r="CB45" s="247"/>
      <c r="CC45" s="247"/>
      <c r="CD45" s="474">
        <f>IF(C45&lt;SUM(M45:O45),1,0)</f>
        <v>0</v>
      </c>
      <c r="CE45" s="464"/>
      <c r="CF45" s="247"/>
      <c r="CG45" s="247"/>
      <c r="CH45" s="247"/>
      <c r="CI45" s="247"/>
      <c r="CJ45" s="247"/>
      <c r="CK45" s="247"/>
      <c r="CL45" s="247"/>
      <c r="CM45" s="247"/>
      <c r="CN45" s="247"/>
      <c r="CO45" s="247"/>
      <c r="CP45" s="247"/>
      <c r="CQ45" s="247"/>
      <c r="CR45" s="247"/>
      <c r="CS45" s="247"/>
      <c r="CT45" s="247"/>
      <c r="CU45" s="247"/>
      <c r="CV45" s="247"/>
      <c r="CW45" s="247"/>
      <c r="CX45" s="247"/>
      <c r="CY45" s="247"/>
      <c r="CZ45" s="247"/>
    </row>
    <row r="46" spans="1:104" s="245" customFormat="1" ht="14.25" x14ac:dyDescent="0.2">
      <c r="A46" s="6664"/>
      <c r="B46" s="279" t="s">
        <v>2411</v>
      </c>
      <c r="C46" s="6016"/>
      <c r="D46" s="6054"/>
      <c r="E46" s="6035"/>
      <c r="F46" s="6041"/>
      <c r="G46" s="6035"/>
      <c r="H46" s="6035"/>
      <c r="I46" s="6035"/>
      <c r="J46" s="6035"/>
      <c r="K46" s="6035"/>
      <c r="L46" s="6036"/>
      <c r="M46" s="6037"/>
      <c r="N46" s="6037"/>
      <c r="O46" s="6037"/>
      <c r="P46" s="6026"/>
      <c r="Q46" s="6027"/>
      <c r="R46" s="246"/>
      <c r="S46" s="246"/>
      <c r="T46" s="246"/>
      <c r="U46" s="246"/>
      <c r="V46" s="246"/>
      <c r="W46" s="246"/>
      <c r="X46" s="246"/>
      <c r="Y46" s="246"/>
      <c r="Z46" s="246"/>
      <c r="AA46" s="246"/>
      <c r="AB46" s="246"/>
      <c r="AC46" s="246"/>
      <c r="CA46" s="473"/>
      <c r="CB46" s="247"/>
      <c r="CC46" s="247"/>
      <c r="CD46" s="464"/>
      <c r="CE46" s="464"/>
      <c r="CF46" s="247"/>
      <c r="CG46" s="247"/>
      <c r="CH46" s="247"/>
      <c r="CI46" s="247"/>
      <c r="CJ46" s="247"/>
      <c r="CK46" s="247"/>
      <c r="CL46" s="247"/>
      <c r="CM46" s="247"/>
      <c r="CN46" s="247"/>
      <c r="CO46" s="247"/>
      <c r="CP46" s="247"/>
      <c r="CQ46" s="247"/>
      <c r="CR46" s="247"/>
      <c r="CS46" s="247"/>
      <c r="CT46" s="247"/>
      <c r="CU46" s="247"/>
      <c r="CV46" s="247"/>
      <c r="CW46" s="247"/>
      <c r="CX46" s="247"/>
      <c r="CY46" s="247"/>
      <c r="CZ46" s="247"/>
    </row>
    <row r="47" spans="1:104" s="245" customFormat="1" ht="14.25" x14ac:dyDescent="0.2">
      <c r="A47" s="6664"/>
      <c r="B47" s="279" t="s">
        <v>4013</v>
      </c>
      <c r="C47" s="6016"/>
      <c r="D47" s="6054"/>
      <c r="E47" s="6035"/>
      <c r="F47" s="6035"/>
      <c r="G47" s="6035"/>
      <c r="H47" s="6035"/>
      <c r="I47" s="6035"/>
      <c r="J47" s="6035"/>
      <c r="K47" s="6035"/>
      <c r="L47" s="6036"/>
      <c r="M47" s="6037"/>
      <c r="N47" s="6037"/>
      <c r="O47" s="6037"/>
      <c r="P47" s="6026"/>
      <c r="Q47" s="6027"/>
      <c r="R47" s="246"/>
      <c r="S47" s="246"/>
      <c r="T47" s="246"/>
      <c r="U47" s="246"/>
      <c r="V47" s="246"/>
      <c r="W47" s="246"/>
      <c r="X47" s="246"/>
      <c r="Y47" s="246"/>
      <c r="Z47" s="246"/>
      <c r="AA47" s="246"/>
      <c r="AB47" s="246"/>
      <c r="AC47" s="246"/>
      <c r="CA47" s="473"/>
      <c r="CB47" s="247"/>
      <c r="CC47" s="247"/>
      <c r="CD47" s="464"/>
      <c r="CE47" s="464"/>
      <c r="CF47" s="247"/>
      <c r="CG47" s="247"/>
      <c r="CH47" s="247"/>
      <c r="CI47" s="247"/>
      <c r="CJ47" s="247"/>
      <c r="CK47" s="247"/>
      <c r="CL47" s="247"/>
      <c r="CM47" s="247"/>
      <c r="CN47" s="247"/>
      <c r="CO47" s="247"/>
      <c r="CP47" s="247"/>
      <c r="CQ47" s="247"/>
      <c r="CR47" s="247"/>
      <c r="CS47" s="247"/>
      <c r="CT47" s="247"/>
      <c r="CU47" s="247"/>
      <c r="CV47" s="247"/>
      <c r="CW47" s="247"/>
      <c r="CX47" s="247"/>
      <c r="CY47" s="247"/>
      <c r="CZ47" s="247"/>
    </row>
    <row r="48" spans="1:104" s="245" customFormat="1" ht="14.25" x14ac:dyDescent="0.2">
      <c r="A48" s="6664"/>
      <c r="B48" s="279" t="s">
        <v>4019</v>
      </c>
      <c r="C48" s="6016"/>
      <c r="D48" s="1134"/>
      <c r="E48" s="1135"/>
      <c r="F48" s="1135"/>
      <c r="G48" s="1135"/>
      <c r="H48" s="1135"/>
      <c r="I48" s="1135"/>
      <c r="J48" s="1135"/>
      <c r="K48" s="1135"/>
      <c r="L48" s="6033"/>
      <c r="M48" s="1136"/>
      <c r="N48" s="1136"/>
      <c r="O48" s="1136"/>
      <c r="P48" s="6026"/>
      <c r="Q48" s="6027"/>
      <c r="R48" s="246"/>
      <c r="S48" s="246"/>
      <c r="T48" s="246"/>
      <c r="U48" s="246"/>
      <c r="V48" s="246"/>
      <c r="W48" s="246"/>
      <c r="X48" s="246"/>
      <c r="Y48" s="246"/>
      <c r="Z48" s="246"/>
      <c r="AA48" s="246"/>
      <c r="AB48" s="246"/>
      <c r="AC48" s="246"/>
      <c r="CA48" s="473"/>
      <c r="CB48" s="247"/>
      <c r="CC48" s="247"/>
      <c r="CD48" s="464"/>
      <c r="CE48" s="464"/>
      <c r="CF48" s="247"/>
      <c r="CG48" s="247"/>
      <c r="CH48" s="247"/>
      <c r="CI48" s="247"/>
      <c r="CJ48" s="247"/>
      <c r="CK48" s="247"/>
      <c r="CL48" s="247"/>
      <c r="CM48" s="247"/>
      <c r="CN48" s="247"/>
      <c r="CO48" s="247"/>
      <c r="CP48" s="247"/>
      <c r="CQ48" s="247"/>
      <c r="CR48" s="247"/>
      <c r="CS48" s="247"/>
      <c r="CT48" s="247"/>
      <c r="CU48" s="247"/>
      <c r="CV48" s="247"/>
      <c r="CW48" s="247"/>
      <c r="CX48" s="247"/>
      <c r="CY48" s="247"/>
      <c r="CZ48" s="247"/>
    </row>
    <row r="49" spans="1:104" s="245" customFormat="1" ht="14.25" x14ac:dyDescent="0.2">
      <c r="A49" s="8380"/>
      <c r="B49" s="279" t="s">
        <v>4020</v>
      </c>
      <c r="C49" s="6016"/>
      <c r="D49" s="6057"/>
      <c r="E49" s="6058"/>
      <c r="F49" s="6058"/>
      <c r="G49" s="6058"/>
      <c r="H49" s="6058"/>
      <c r="I49" s="6058"/>
      <c r="J49" s="6058"/>
      <c r="K49" s="6058"/>
      <c r="L49" s="6060"/>
      <c r="M49" s="6061"/>
      <c r="N49" s="6061"/>
      <c r="O49" s="6061"/>
      <c r="P49" s="6026"/>
      <c r="Q49" s="6027"/>
      <c r="R49" s="246"/>
      <c r="S49" s="246"/>
      <c r="T49" s="246"/>
      <c r="U49" s="246"/>
      <c r="V49" s="246"/>
      <c r="W49" s="246"/>
      <c r="X49" s="246"/>
      <c r="Y49" s="246"/>
      <c r="Z49" s="246"/>
      <c r="AA49" s="246"/>
      <c r="AB49" s="246"/>
      <c r="AC49" s="246"/>
      <c r="CA49" s="473"/>
      <c r="CB49" s="247"/>
      <c r="CC49" s="247"/>
      <c r="CD49" s="464"/>
      <c r="CE49" s="464"/>
      <c r="CF49" s="247"/>
      <c r="CG49" s="247"/>
      <c r="CH49" s="247"/>
      <c r="CI49" s="247"/>
      <c r="CJ49" s="247"/>
      <c r="CK49" s="247"/>
      <c r="CL49" s="247"/>
      <c r="CM49" s="247"/>
      <c r="CN49" s="247"/>
      <c r="CO49" s="247"/>
      <c r="CP49" s="247"/>
      <c r="CQ49" s="247"/>
      <c r="CR49" s="247"/>
      <c r="CS49" s="247"/>
      <c r="CT49" s="247"/>
      <c r="CU49" s="247"/>
      <c r="CV49" s="247"/>
      <c r="CW49" s="247"/>
      <c r="CX49" s="247"/>
      <c r="CY49" s="247"/>
      <c r="CZ49" s="247"/>
    </row>
    <row r="50" spans="1:104" s="245" customFormat="1" ht="14.25" x14ac:dyDescent="0.2">
      <c r="A50" s="8385" t="s">
        <v>4021</v>
      </c>
      <c r="B50" s="6048" t="s">
        <v>4004</v>
      </c>
      <c r="C50" s="6016"/>
      <c r="D50" s="6062"/>
      <c r="E50" s="6049"/>
      <c r="F50" s="6049"/>
      <c r="G50" s="6049"/>
      <c r="H50" s="6049"/>
      <c r="I50" s="6049"/>
      <c r="J50" s="6049"/>
      <c r="K50" s="6049"/>
      <c r="L50" s="6051"/>
      <c r="M50" s="6052"/>
      <c r="N50" s="6052"/>
      <c r="O50" s="6052"/>
      <c r="P50" s="6026"/>
      <c r="Q50" s="6027"/>
      <c r="R50" s="246"/>
      <c r="S50" s="246"/>
      <c r="T50" s="246"/>
      <c r="U50" s="246"/>
      <c r="V50" s="246"/>
      <c r="W50" s="246"/>
      <c r="X50" s="246"/>
      <c r="Y50" s="246"/>
      <c r="Z50" s="246"/>
      <c r="AA50" s="246"/>
      <c r="AB50" s="246"/>
      <c r="AC50" s="246"/>
      <c r="CA50" s="473"/>
      <c r="CB50" s="247"/>
      <c r="CC50" s="247"/>
      <c r="CD50" s="464"/>
      <c r="CE50" s="464"/>
      <c r="CF50" s="247"/>
      <c r="CG50" s="247"/>
      <c r="CH50" s="247"/>
      <c r="CI50" s="247"/>
      <c r="CJ50" s="247"/>
      <c r="CK50" s="247"/>
      <c r="CL50" s="247"/>
      <c r="CM50" s="247"/>
      <c r="CN50" s="247"/>
      <c r="CO50" s="247"/>
      <c r="CP50" s="247"/>
      <c r="CQ50" s="247"/>
      <c r="CR50" s="247"/>
      <c r="CS50" s="247"/>
      <c r="CT50" s="247"/>
      <c r="CU50" s="247"/>
      <c r="CV50" s="247"/>
      <c r="CW50" s="247"/>
      <c r="CX50" s="247"/>
      <c r="CY50" s="247"/>
      <c r="CZ50" s="247"/>
    </row>
    <row r="51" spans="1:104" s="245" customFormat="1" ht="14.25" x14ac:dyDescent="0.2">
      <c r="A51" s="6884"/>
      <c r="B51" s="6063" t="s">
        <v>4022</v>
      </c>
      <c r="C51" s="6016"/>
      <c r="D51" s="6054"/>
      <c r="E51" s="6035"/>
      <c r="F51" s="6035"/>
      <c r="G51" s="6035"/>
      <c r="H51" s="6035"/>
      <c r="I51" s="6035"/>
      <c r="J51" s="6035"/>
      <c r="K51" s="6035"/>
      <c r="L51" s="6036"/>
      <c r="M51" s="6032"/>
      <c r="N51" s="6032"/>
      <c r="O51" s="6032"/>
      <c r="P51" s="6026"/>
      <c r="Q51" s="6027"/>
      <c r="R51" s="819"/>
      <c r="S51" s="819"/>
      <c r="T51" s="819"/>
      <c r="U51" s="819"/>
      <c r="V51" s="819"/>
      <c r="W51" s="819"/>
      <c r="X51" s="819"/>
      <c r="Y51" s="819"/>
      <c r="Z51" s="819"/>
      <c r="AA51" s="819"/>
      <c r="AB51" s="246"/>
      <c r="AC51" s="246"/>
      <c r="CA51" s="473" t="str">
        <f>IF(CD51=1,"* La Suma de Institucional, Compra al Sistema y Compra Extrasistema NO DEBE ser mayor al Total. ","")</f>
        <v/>
      </c>
      <c r="CB51" s="247"/>
      <c r="CC51" s="247"/>
      <c r="CD51" s="474">
        <f>IF(C51&lt;SUM(M51:O51),1,0)</f>
        <v>0</v>
      </c>
      <c r="CE51" s="464"/>
      <c r="CF51" s="247"/>
      <c r="CG51" s="247"/>
      <c r="CH51" s="247"/>
      <c r="CI51" s="247"/>
      <c r="CJ51" s="247"/>
      <c r="CK51" s="247"/>
      <c r="CL51" s="247"/>
      <c r="CM51" s="247"/>
      <c r="CN51" s="247"/>
      <c r="CO51" s="247"/>
      <c r="CP51" s="247"/>
      <c r="CQ51" s="247"/>
      <c r="CR51" s="247"/>
      <c r="CS51" s="247"/>
      <c r="CT51" s="247"/>
      <c r="CU51" s="247"/>
      <c r="CV51" s="247"/>
      <c r="CW51" s="247"/>
      <c r="CX51" s="247"/>
      <c r="CY51" s="247"/>
      <c r="CZ51" s="247"/>
    </row>
    <row r="52" spans="1:104" s="245" customFormat="1" ht="14.25" x14ac:dyDescent="0.2">
      <c r="A52" s="6884"/>
      <c r="B52" s="6080" t="s">
        <v>4023</v>
      </c>
      <c r="C52" s="6016"/>
      <c r="D52" s="1134"/>
      <c r="E52" s="1135"/>
      <c r="F52" s="1135"/>
      <c r="G52" s="1135"/>
      <c r="H52" s="1135"/>
      <c r="I52" s="1135"/>
      <c r="J52" s="1135"/>
      <c r="K52" s="1135"/>
      <c r="L52" s="6033"/>
      <c r="M52" s="1136"/>
      <c r="N52" s="1136"/>
      <c r="O52" s="1136"/>
      <c r="P52" s="6026"/>
      <c r="Q52" s="6027"/>
      <c r="R52" s="246"/>
      <c r="S52" s="246"/>
      <c r="T52" s="246"/>
      <c r="U52" s="246"/>
      <c r="V52" s="246"/>
      <c r="W52" s="246"/>
      <c r="X52" s="246"/>
      <c r="Y52" s="246"/>
      <c r="Z52" s="246"/>
      <c r="AA52" s="246"/>
      <c r="AB52" s="246"/>
      <c r="AC52" s="246"/>
      <c r="CA52" s="473"/>
      <c r="CB52" s="247"/>
      <c r="CC52" s="247"/>
      <c r="CD52" s="464"/>
      <c r="CE52" s="464"/>
      <c r="CF52" s="247"/>
      <c r="CG52" s="247"/>
      <c r="CH52" s="247"/>
      <c r="CI52" s="247"/>
      <c r="CJ52" s="247"/>
      <c r="CK52" s="247"/>
      <c r="CL52" s="247"/>
      <c r="CM52" s="247"/>
      <c r="CN52" s="247"/>
      <c r="CO52" s="247"/>
      <c r="CP52" s="247"/>
      <c r="CQ52" s="247"/>
      <c r="CR52" s="247"/>
      <c r="CS52" s="247"/>
      <c r="CT52" s="247"/>
      <c r="CU52" s="247"/>
      <c r="CV52" s="247"/>
      <c r="CW52" s="247"/>
      <c r="CX52" s="247"/>
      <c r="CY52" s="247"/>
      <c r="CZ52" s="247"/>
    </row>
    <row r="53" spans="1:104" s="245" customFormat="1" ht="14.25" x14ac:dyDescent="0.2">
      <c r="A53" s="8386"/>
      <c r="B53" s="6081" t="s">
        <v>4024</v>
      </c>
      <c r="C53" s="6016"/>
      <c r="D53" s="1497"/>
      <c r="E53" s="1137"/>
      <c r="F53" s="1137"/>
      <c r="G53" s="1137"/>
      <c r="H53" s="1137"/>
      <c r="I53" s="1137"/>
      <c r="J53" s="1137"/>
      <c r="K53" s="1137"/>
      <c r="L53" s="1138"/>
      <c r="M53" s="1494"/>
      <c r="N53" s="1494"/>
      <c r="O53" s="1494"/>
      <c r="P53" s="6026"/>
      <c r="Q53" s="6027"/>
      <c r="R53" s="246"/>
      <c r="S53" s="246"/>
      <c r="T53" s="246"/>
      <c r="U53" s="246"/>
      <c r="V53" s="246"/>
      <c r="W53" s="246"/>
      <c r="X53" s="246"/>
      <c r="Y53" s="246"/>
      <c r="Z53" s="246"/>
      <c r="AA53" s="246"/>
      <c r="AB53" s="246"/>
      <c r="AC53" s="246"/>
      <c r="CA53" s="473"/>
      <c r="CB53" s="247"/>
      <c r="CC53" s="247"/>
      <c r="CD53" s="464"/>
      <c r="CE53" s="464"/>
      <c r="CF53" s="247"/>
      <c r="CG53" s="247"/>
      <c r="CH53" s="247"/>
      <c r="CI53" s="247"/>
      <c r="CJ53" s="247"/>
      <c r="CK53" s="247"/>
      <c r="CL53" s="247"/>
      <c r="CM53" s="247"/>
      <c r="CN53" s="247"/>
      <c r="CO53" s="247"/>
      <c r="CP53" s="247"/>
      <c r="CQ53" s="247"/>
      <c r="CR53" s="247"/>
      <c r="CS53" s="247"/>
      <c r="CT53" s="247"/>
      <c r="CU53" s="247"/>
      <c r="CV53" s="247"/>
      <c r="CW53" s="247"/>
      <c r="CX53" s="247"/>
      <c r="CY53" s="247"/>
      <c r="CZ53" s="247"/>
    </row>
    <row r="54" spans="1:104" s="245" customFormat="1" ht="14.25" customHeight="1" x14ac:dyDescent="0.2">
      <c r="A54" s="8379" t="s">
        <v>4025</v>
      </c>
      <c r="B54" s="6048" t="s">
        <v>4004</v>
      </c>
      <c r="C54" s="6016"/>
      <c r="D54" s="6082"/>
      <c r="E54" s="6083"/>
      <c r="F54" s="6083"/>
      <c r="G54" s="6083"/>
      <c r="H54" s="6083"/>
      <c r="I54" s="6083"/>
      <c r="J54" s="6083"/>
      <c r="K54" s="6083"/>
      <c r="L54" s="6084"/>
      <c r="M54" s="6052"/>
      <c r="N54" s="6052"/>
      <c r="O54" s="6052"/>
      <c r="P54" s="6026"/>
      <c r="Q54" s="6027"/>
      <c r="R54" s="246"/>
      <c r="S54" s="246"/>
      <c r="T54" s="246"/>
      <c r="U54" s="246"/>
      <c r="V54" s="246"/>
      <c r="W54" s="246"/>
      <c r="X54" s="246"/>
      <c r="Y54" s="246"/>
      <c r="Z54" s="246"/>
      <c r="AA54" s="246"/>
      <c r="AB54" s="246"/>
      <c r="AC54" s="246"/>
      <c r="BZ54" s="244"/>
      <c r="CA54" s="473"/>
      <c r="CB54" s="247"/>
      <c r="CC54" s="247"/>
      <c r="CD54" s="464"/>
      <c r="CE54" s="464"/>
      <c r="CF54" s="247"/>
      <c r="CG54" s="247"/>
      <c r="CH54" s="247"/>
      <c r="CI54" s="247"/>
      <c r="CJ54" s="247"/>
      <c r="CK54" s="247"/>
      <c r="CL54" s="247"/>
      <c r="CM54" s="247"/>
      <c r="CN54" s="247"/>
      <c r="CO54" s="247"/>
      <c r="CP54" s="247"/>
      <c r="CQ54" s="247"/>
      <c r="CR54" s="247"/>
      <c r="CS54" s="247"/>
      <c r="CT54" s="247"/>
      <c r="CU54" s="247"/>
      <c r="CV54" s="247"/>
      <c r="CW54" s="247"/>
      <c r="CX54" s="247"/>
      <c r="CY54" s="247"/>
      <c r="CZ54" s="247"/>
    </row>
    <row r="55" spans="1:104" s="245" customFormat="1" ht="14.25" x14ac:dyDescent="0.2">
      <c r="A55" s="6664"/>
      <c r="B55" s="6063" t="s">
        <v>4022</v>
      </c>
      <c r="C55" s="6016"/>
      <c r="D55" s="6029"/>
      <c r="E55" s="6030"/>
      <c r="F55" s="6030"/>
      <c r="G55" s="6030"/>
      <c r="H55" s="6030">
        <f>SUM(H56:H57)</f>
        <v>0</v>
      </c>
      <c r="I55" s="6030">
        <f>SUM(I56:I57)</f>
        <v>0</v>
      </c>
      <c r="J55" s="6030">
        <f>SUM(J56:J57)</f>
        <v>0</v>
      </c>
      <c r="K55" s="6030">
        <f>SUM(K56:K57)</f>
        <v>0</v>
      </c>
      <c r="L55" s="6031">
        <f>SUM(L56:L57)</f>
        <v>0</v>
      </c>
      <c r="M55" s="1498"/>
      <c r="N55" s="1498"/>
      <c r="O55" s="1498"/>
      <c r="P55" s="6026"/>
      <c r="Q55" s="6027"/>
      <c r="R55" s="819"/>
      <c r="S55" s="819"/>
      <c r="T55" s="819"/>
      <c r="U55" s="819"/>
      <c r="V55" s="819"/>
      <c r="W55" s="819"/>
      <c r="X55" s="819"/>
      <c r="Y55" s="819"/>
      <c r="Z55" s="819"/>
      <c r="AA55" s="819"/>
      <c r="AB55" s="246"/>
      <c r="AC55" s="246"/>
      <c r="BZ55" s="244"/>
      <c r="CA55" s="473" t="str">
        <f>IF(CD55=1,"* La Suma de Institucional, Compra al Sistema y Compra Extrasistema NO DEBE ser mayor al Total. ","")</f>
        <v/>
      </c>
      <c r="CB55" s="247"/>
      <c r="CC55" s="247"/>
      <c r="CD55" s="474">
        <f>IF(C55&lt;SUM(M55:O55),1,0)</f>
        <v>0</v>
      </c>
      <c r="CE55" s="464"/>
      <c r="CF55" s="247"/>
      <c r="CG55" s="247"/>
      <c r="CH55" s="247"/>
      <c r="CI55" s="247"/>
      <c r="CJ55" s="247"/>
      <c r="CK55" s="247"/>
      <c r="CL55" s="247"/>
      <c r="CM55" s="247"/>
      <c r="CN55" s="247"/>
      <c r="CO55" s="247"/>
      <c r="CP55" s="247"/>
      <c r="CQ55" s="247"/>
      <c r="CR55" s="247"/>
      <c r="CS55" s="247"/>
      <c r="CT55" s="247"/>
      <c r="CU55" s="247"/>
      <c r="CV55" s="247"/>
      <c r="CW55" s="247"/>
      <c r="CX55" s="247"/>
      <c r="CY55" s="247"/>
      <c r="CZ55" s="247"/>
    </row>
    <row r="56" spans="1:104" s="245" customFormat="1" ht="18.75" customHeight="1" x14ac:dyDescent="0.2">
      <c r="A56" s="6664"/>
      <c r="B56" s="6080" t="s">
        <v>4026</v>
      </c>
      <c r="C56" s="6016"/>
      <c r="D56" s="6054"/>
      <c r="E56" s="6035"/>
      <c r="F56" s="6035"/>
      <c r="G56" s="6035"/>
      <c r="H56" s="6035"/>
      <c r="I56" s="6035"/>
      <c r="J56" s="6035"/>
      <c r="K56" s="6035"/>
      <c r="L56" s="6036"/>
      <c r="M56" s="6037"/>
      <c r="N56" s="6037"/>
      <c r="O56" s="6037"/>
      <c r="P56" s="6026"/>
      <c r="Q56" s="6027"/>
      <c r="R56" s="246"/>
      <c r="S56" s="246"/>
      <c r="T56" s="246"/>
      <c r="U56" s="246"/>
      <c r="V56" s="246"/>
      <c r="W56" s="246"/>
      <c r="X56" s="246"/>
      <c r="Y56" s="246"/>
      <c r="Z56" s="246"/>
      <c r="AA56" s="246"/>
      <c r="AB56" s="246"/>
      <c r="AC56" s="246"/>
      <c r="BZ56" s="244"/>
      <c r="CA56" s="473"/>
      <c r="CB56" s="247"/>
      <c r="CC56" s="247"/>
      <c r="CD56" s="464"/>
      <c r="CE56" s="464"/>
      <c r="CF56" s="247"/>
      <c r="CG56" s="247"/>
      <c r="CH56" s="247"/>
      <c r="CI56" s="247"/>
      <c r="CJ56" s="247"/>
      <c r="CK56" s="247"/>
      <c r="CL56" s="247"/>
      <c r="CM56" s="247"/>
      <c r="CN56" s="247"/>
      <c r="CO56" s="247"/>
      <c r="CP56" s="247"/>
      <c r="CQ56" s="247"/>
      <c r="CR56" s="247"/>
      <c r="CS56" s="247"/>
      <c r="CT56" s="247"/>
      <c r="CU56" s="247"/>
      <c r="CV56" s="247"/>
      <c r="CW56" s="247"/>
      <c r="CX56" s="247"/>
      <c r="CY56" s="247"/>
      <c r="CZ56" s="247"/>
    </row>
    <row r="57" spans="1:104" s="245" customFormat="1" ht="16.5" customHeight="1" x14ac:dyDescent="0.2">
      <c r="A57" s="8380"/>
      <c r="B57" s="271" t="s">
        <v>4027</v>
      </c>
      <c r="C57" s="6016"/>
      <c r="D57" s="6057"/>
      <c r="E57" s="6058"/>
      <c r="F57" s="6058"/>
      <c r="G57" s="6058"/>
      <c r="H57" s="6058"/>
      <c r="I57" s="6058"/>
      <c r="J57" s="6058"/>
      <c r="K57" s="6058"/>
      <c r="L57" s="6060"/>
      <c r="M57" s="6061"/>
      <c r="N57" s="6061"/>
      <c r="O57" s="6061"/>
      <c r="P57" s="6026"/>
      <c r="Q57" s="6027"/>
      <c r="R57" s="246"/>
      <c r="S57" s="246"/>
      <c r="T57" s="246"/>
      <c r="U57" s="246"/>
      <c r="V57" s="246"/>
      <c r="W57" s="246"/>
      <c r="X57" s="246"/>
      <c r="Y57" s="246"/>
      <c r="Z57" s="246"/>
      <c r="AA57" s="246"/>
      <c r="AB57" s="246"/>
      <c r="AC57" s="246"/>
      <c r="BZ57" s="244"/>
      <c r="CA57" s="473"/>
      <c r="CB57" s="247"/>
      <c r="CC57" s="247"/>
      <c r="CD57" s="464"/>
      <c r="CE57" s="464"/>
      <c r="CF57" s="247"/>
      <c r="CG57" s="247"/>
      <c r="CH57" s="247"/>
      <c r="CI57" s="247"/>
      <c r="CJ57" s="247"/>
      <c r="CK57" s="247"/>
      <c r="CL57" s="247"/>
      <c r="CM57" s="247"/>
      <c r="CN57" s="247"/>
      <c r="CO57" s="247"/>
      <c r="CP57" s="247"/>
      <c r="CQ57" s="247"/>
      <c r="CR57" s="247"/>
      <c r="CS57" s="247"/>
      <c r="CT57" s="247"/>
      <c r="CU57" s="247"/>
      <c r="CV57" s="247"/>
      <c r="CW57" s="247"/>
      <c r="CX57" s="247"/>
      <c r="CY57" s="247"/>
      <c r="CZ57" s="247"/>
    </row>
    <row r="58" spans="1:104" s="245" customFormat="1" ht="15" customHeight="1" x14ac:dyDescent="0.2">
      <c r="A58" s="8379" t="s">
        <v>4028</v>
      </c>
      <c r="B58" s="6048" t="s">
        <v>4004</v>
      </c>
      <c r="C58" s="6016"/>
      <c r="D58" s="6082"/>
      <c r="E58" s="6083"/>
      <c r="F58" s="6083"/>
      <c r="G58" s="6083"/>
      <c r="H58" s="6083"/>
      <c r="I58" s="6083"/>
      <c r="J58" s="6083"/>
      <c r="K58" s="6083"/>
      <c r="L58" s="6084"/>
      <c r="M58" s="6052"/>
      <c r="N58" s="6052"/>
      <c r="O58" s="6052"/>
      <c r="P58" s="6026"/>
      <c r="Q58" s="6027"/>
      <c r="R58" s="246"/>
      <c r="S58" s="246"/>
      <c r="T58" s="246"/>
      <c r="U58" s="246"/>
      <c r="V58" s="246"/>
      <c r="W58" s="246"/>
      <c r="X58" s="246"/>
      <c r="Y58" s="246"/>
      <c r="Z58" s="246"/>
      <c r="AA58" s="246"/>
      <c r="AB58" s="246"/>
      <c r="AC58" s="246"/>
      <c r="BZ58" s="244"/>
      <c r="CA58" s="473"/>
      <c r="CB58" s="247"/>
      <c r="CC58" s="247"/>
      <c r="CD58" s="464"/>
      <c r="CE58" s="464"/>
      <c r="CF58" s="247"/>
      <c r="CG58" s="247"/>
      <c r="CH58" s="247"/>
      <c r="CI58" s="247"/>
      <c r="CJ58" s="247"/>
      <c r="CK58" s="247"/>
      <c r="CL58" s="247"/>
      <c r="CM58" s="247"/>
      <c r="CN58" s="247"/>
      <c r="CO58" s="247"/>
      <c r="CP58" s="247"/>
      <c r="CQ58" s="247"/>
      <c r="CR58" s="247"/>
      <c r="CS58" s="247"/>
      <c r="CT58" s="247"/>
      <c r="CU58" s="247"/>
      <c r="CV58" s="247"/>
      <c r="CW58" s="247"/>
      <c r="CX58" s="247"/>
      <c r="CY58" s="247"/>
      <c r="CZ58" s="247"/>
    </row>
    <row r="59" spans="1:104" s="245" customFormat="1" ht="14.25" customHeight="1" x14ac:dyDescent="0.2">
      <c r="A59" s="8380"/>
      <c r="B59" s="6085" t="s">
        <v>4005</v>
      </c>
      <c r="C59" s="6016"/>
      <c r="D59" s="6086"/>
      <c r="E59" s="6087"/>
      <c r="F59" s="6087"/>
      <c r="G59" s="6087"/>
      <c r="H59" s="6087"/>
      <c r="I59" s="6087"/>
      <c r="J59" s="6087"/>
      <c r="K59" s="6087"/>
      <c r="L59" s="6088"/>
      <c r="M59" s="6089"/>
      <c r="N59" s="6089"/>
      <c r="O59" s="6089"/>
      <c r="P59" s="6026"/>
      <c r="Q59" s="6027"/>
      <c r="R59" s="819"/>
      <c r="S59" s="819"/>
      <c r="T59" s="819"/>
      <c r="U59" s="819"/>
      <c r="V59" s="819"/>
      <c r="W59" s="819"/>
      <c r="X59" s="819"/>
      <c r="Y59" s="819"/>
      <c r="Z59" s="819"/>
      <c r="AA59" s="819"/>
      <c r="AB59" s="246"/>
      <c r="AC59" s="246"/>
      <c r="BZ59" s="244"/>
      <c r="CA59" s="473" t="str">
        <f>IF(CD59=1,"* La Suma de Institucional, Compra al Sistema y Compra Extrasistema NO DEBE ser mayor al Total. ","")</f>
        <v/>
      </c>
      <c r="CB59" s="247"/>
      <c r="CC59" s="247"/>
      <c r="CD59" s="474">
        <f>IF(C59&lt;SUM(M59:O59),1,0)</f>
        <v>0</v>
      </c>
      <c r="CE59" s="464"/>
      <c r="CF59" s="247"/>
      <c r="CG59" s="247"/>
      <c r="CH59" s="247"/>
      <c r="CI59" s="247"/>
      <c r="CJ59" s="247"/>
      <c r="CK59" s="247"/>
      <c r="CL59" s="247"/>
      <c r="CM59" s="247"/>
      <c r="CN59" s="247"/>
      <c r="CO59" s="247"/>
      <c r="CP59" s="247"/>
      <c r="CQ59" s="247"/>
      <c r="CR59" s="247"/>
      <c r="CS59" s="247"/>
      <c r="CT59" s="247"/>
      <c r="CU59" s="247"/>
      <c r="CV59" s="247"/>
      <c r="CW59" s="247"/>
      <c r="CX59" s="247"/>
      <c r="CY59" s="247"/>
      <c r="CZ59" s="247"/>
    </row>
    <row r="60" spans="1:104" s="245" customFormat="1" ht="32.1" customHeight="1" x14ac:dyDescent="0.2">
      <c r="A60" s="253" t="s">
        <v>4029</v>
      </c>
      <c r="C60" s="1142"/>
      <c r="BZ60" s="244"/>
      <c r="CA60" s="247"/>
      <c r="CB60" s="247"/>
      <c r="CC60" s="247"/>
      <c r="CD60" s="247"/>
      <c r="CE60" s="247"/>
      <c r="CF60" s="247"/>
      <c r="CG60" s="247"/>
      <c r="CH60" s="247"/>
      <c r="CI60" s="247"/>
      <c r="CJ60" s="247"/>
      <c r="CK60" s="247"/>
      <c r="CL60" s="247"/>
      <c r="CM60" s="247"/>
      <c r="CN60" s="247"/>
      <c r="CO60" s="247"/>
      <c r="CP60" s="247"/>
      <c r="CQ60" s="247"/>
      <c r="CR60" s="247"/>
      <c r="CS60" s="247"/>
      <c r="CT60" s="247"/>
      <c r="CU60" s="247"/>
      <c r="CV60" s="247"/>
      <c r="CW60" s="247"/>
      <c r="CX60" s="247"/>
      <c r="CY60" s="247"/>
      <c r="CZ60" s="247"/>
    </row>
    <row r="61" spans="1:104" s="245" customFormat="1" ht="21.75" customHeight="1" x14ac:dyDescent="0.2">
      <c r="A61" s="8357" t="s">
        <v>2343</v>
      </c>
      <c r="B61" s="8390" t="s">
        <v>4030</v>
      </c>
      <c r="C61" s="8390"/>
      <c r="D61" s="8379" t="s">
        <v>49</v>
      </c>
      <c r="E61" s="8364" t="s">
        <v>4031</v>
      </c>
      <c r="F61" s="8391" t="s">
        <v>4032</v>
      </c>
      <c r="BZ61" s="244"/>
      <c r="CA61" s="247"/>
      <c r="CB61" s="247"/>
      <c r="CC61" s="247"/>
      <c r="CD61" s="247"/>
      <c r="CE61" s="247"/>
      <c r="CF61" s="247"/>
      <c r="CG61" s="247"/>
      <c r="CH61" s="247"/>
      <c r="CI61" s="247"/>
      <c r="CJ61" s="247"/>
      <c r="CK61" s="247"/>
      <c r="CL61" s="247"/>
      <c r="CM61" s="247"/>
      <c r="CN61" s="247"/>
      <c r="CO61" s="247"/>
      <c r="CP61" s="247"/>
      <c r="CQ61" s="247"/>
      <c r="CR61" s="247"/>
      <c r="CS61" s="247"/>
      <c r="CT61" s="247"/>
      <c r="CU61" s="247"/>
      <c r="CV61" s="247"/>
      <c r="CW61" s="247"/>
      <c r="CX61" s="247"/>
      <c r="CY61" s="247"/>
      <c r="CZ61" s="247"/>
    </row>
    <row r="62" spans="1:104" s="245" customFormat="1" ht="24" customHeight="1" x14ac:dyDescent="0.2">
      <c r="A62" s="8357"/>
      <c r="B62" s="8390"/>
      <c r="C62" s="8390"/>
      <c r="D62" s="8380"/>
      <c r="E62" s="7998"/>
      <c r="F62" s="8392"/>
      <c r="BZ62" s="244"/>
      <c r="CA62" s="247"/>
      <c r="CB62" s="247"/>
      <c r="CC62" s="247"/>
      <c r="CD62" s="247"/>
      <c r="CE62" s="247"/>
      <c r="CF62" s="247"/>
      <c r="CG62" s="247"/>
      <c r="CH62" s="247"/>
      <c r="CI62" s="247"/>
      <c r="CJ62" s="247"/>
      <c r="CK62" s="247"/>
      <c r="CL62" s="247"/>
      <c r="CM62" s="247"/>
      <c r="CN62" s="247"/>
      <c r="CO62" s="247"/>
      <c r="CP62" s="247"/>
      <c r="CQ62" s="247"/>
      <c r="CR62" s="247"/>
      <c r="CS62" s="247"/>
      <c r="CT62" s="247"/>
      <c r="CU62" s="247"/>
      <c r="CV62" s="247"/>
      <c r="CW62" s="247"/>
      <c r="CX62" s="247"/>
      <c r="CY62" s="247"/>
      <c r="CZ62" s="247"/>
    </row>
    <row r="63" spans="1:104" s="245" customFormat="1" ht="24" customHeight="1" x14ac:dyDescent="0.2">
      <c r="A63" s="8383" t="s">
        <v>2004</v>
      </c>
      <c r="B63" s="8393" t="s">
        <v>4033</v>
      </c>
      <c r="C63" s="8394"/>
      <c r="D63" s="6090"/>
      <c r="E63" s="6091"/>
      <c r="F63" s="6091"/>
      <c r="BZ63" s="244"/>
      <c r="CA63" s="247"/>
      <c r="CB63" s="247"/>
      <c r="CC63" s="247"/>
      <c r="CD63" s="247"/>
      <c r="CE63" s="247"/>
      <c r="CF63" s="247"/>
      <c r="CG63" s="247"/>
      <c r="CH63" s="247"/>
      <c r="CI63" s="247"/>
      <c r="CJ63" s="247"/>
      <c r="CK63" s="247"/>
      <c r="CL63" s="247"/>
      <c r="CM63" s="247"/>
      <c r="CN63" s="247"/>
      <c r="CO63" s="247"/>
      <c r="CP63" s="247"/>
      <c r="CQ63" s="247"/>
      <c r="CR63" s="247"/>
      <c r="CS63" s="247"/>
      <c r="CT63" s="247"/>
      <c r="CU63" s="247"/>
      <c r="CV63" s="247"/>
      <c r="CW63" s="247"/>
      <c r="CX63" s="247"/>
      <c r="CY63" s="247"/>
      <c r="CZ63" s="247"/>
    </row>
    <row r="64" spans="1:104" s="245" customFormat="1" ht="16.350000000000001" customHeight="1" x14ac:dyDescent="0.2">
      <c r="A64" s="6912"/>
      <c r="B64" s="8395" t="s">
        <v>4034</v>
      </c>
      <c r="C64" s="8396"/>
      <c r="D64" s="6090"/>
      <c r="E64" s="6091"/>
      <c r="F64" s="6091"/>
      <c r="CA64" s="247"/>
      <c r="CB64" s="247"/>
      <c r="CC64" s="247"/>
      <c r="CD64" s="247"/>
      <c r="CE64" s="247"/>
      <c r="CF64" s="247"/>
      <c r="CG64" s="247"/>
      <c r="CH64" s="247"/>
      <c r="CI64" s="247"/>
      <c r="CJ64" s="247"/>
      <c r="CK64" s="247"/>
      <c r="CL64" s="247"/>
      <c r="CM64" s="247"/>
      <c r="CN64" s="247"/>
      <c r="CO64" s="247"/>
      <c r="CP64" s="247"/>
      <c r="CQ64" s="247"/>
      <c r="CR64" s="247"/>
      <c r="CS64" s="247"/>
      <c r="CT64" s="247"/>
      <c r="CU64" s="247"/>
      <c r="CV64" s="247"/>
      <c r="CW64" s="247"/>
      <c r="CX64" s="247"/>
      <c r="CY64" s="247"/>
      <c r="CZ64" s="247"/>
    </row>
    <row r="65" spans="1:104" s="245" customFormat="1" ht="16.350000000000001" customHeight="1" x14ac:dyDescent="0.2">
      <c r="A65" s="6912"/>
      <c r="B65" s="8397" t="s">
        <v>4035</v>
      </c>
      <c r="C65" s="8398"/>
      <c r="D65" s="6090"/>
      <c r="E65" s="6091"/>
      <c r="F65" s="6091"/>
      <c r="CA65" s="247"/>
      <c r="CB65" s="247"/>
      <c r="CC65" s="247"/>
      <c r="CD65" s="247"/>
      <c r="CE65" s="247"/>
      <c r="CF65" s="247"/>
      <c r="CG65" s="247"/>
      <c r="CH65" s="247"/>
      <c r="CI65" s="247"/>
      <c r="CJ65" s="247"/>
      <c r="CK65" s="247"/>
      <c r="CL65" s="247"/>
      <c r="CM65" s="247"/>
      <c r="CN65" s="247"/>
      <c r="CO65" s="247"/>
      <c r="CP65" s="247"/>
      <c r="CQ65" s="247"/>
      <c r="CR65" s="247"/>
      <c r="CS65" s="247"/>
      <c r="CT65" s="247"/>
      <c r="CU65" s="247"/>
      <c r="CV65" s="247"/>
      <c r="CW65" s="247"/>
      <c r="CX65" s="247"/>
      <c r="CY65" s="247"/>
      <c r="CZ65" s="247"/>
    </row>
    <row r="66" spans="1:104" s="245" customFormat="1" ht="24" customHeight="1" x14ac:dyDescent="0.2">
      <c r="A66" s="6912"/>
      <c r="B66" s="8395" t="s">
        <v>4036</v>
      </c>
      <c r="C66" s="8396"/>
      <c r="D66" s="6090"/>
      <c r="E66" s="6091"/>
      <c r="F66" s="6091"/>
      <c r="CA66" s="247"/>
      <c r="CB66" s="247"/>
      <c r="CC66" s="247"/>
      <c r="CD66" s="247"/>
      <c r="CE66" s="247"/>
      <c r="CF66" s="247"/>
      <c r="CG66" s="247"/>
      <c r="CH66" s="247"/>
      <c r="CI66" s="247"/>
      <c r="CJ66" s="247"/>
      <c r="CK66" s="247"/>
      <c r="CL66" s="247"/>
      <c r="CM66" s="247"/>
      <c r="CN66" s="247"/>
      <c r="CO66" s="247"/>
      <c r="CP66" s="247"/>
      <c r="CQ66" s="247"/>
      <c r="CR66" s="247"/>
      <c r="CS66" s="247"/>
      <c r="CT66" s="247"/>
      <c r="CU66" s="247"/>
      <c r="CV66" s="247"/>
      <c r="CW66" s="247"/>
      <c r="CX66" s="247"/>
      <c r="CY66" s="247"/>
      <c r="CZ66" s="247"/>
    </row>
    <row r="67" spans="1:104" s="245" customFormat="1" ht="16.350000000000001" customHeight="1" x14ac:dyDescent="0.2">
      <c r="A67" s="6912"/>
      <c r="B67" s="8399" t="s">
        <v>4037</v>
      </c>
      <c r="C67" s="8400"/>
      <c r="D67" s="6090"/>
      <c r="E67" s="6091"/>
      <c r="F67" s="6091"/>
      <c r="CA67" s="247"/>
      <c r="CB67" s="247"/>
      <c r="CC67" s="247"/>
      <c r="CD67" s="247"/>
      <c r="CE67" s="247"/>
      <c r="CF67" s="247"/>
      <c r="CG67" s="247"/>
      <c r="CH67" s="247"/>
      <c r="CI67" s="247"/>
      <c r="CJ67" s="247"/>
      <c r="CK67" s="247"/>
      <c r="CL67" s="247"/>
      <c r="CM67" s="247"/>
      <c r="CN67" s="247"/>
      <c r="CO67" s="247"/>
      <c r="CP67" s="247"/>
      <c r="CQ67" s="247"/>
      <c r="CR67" s="247"/>
      <c r="CS67" s="247"/>
      <c r="CT67" s="247"/>
      <c r="CU67" s="247"/>
      <c r="CV67" s="247"/>
      <c r="CW67" s="247"/>
      <c r="CX67" s="247"/>
      <c r="CY67" s="247"/>
      <c r="CZ67" s="247"/>
    </row>
    <row r="68" spans="1:104" s="245" customFormat="1" ht="16.350000000000001" customHeight="1" x14ac:dyDescent="0.2">
      <c r="A68" s="6912"/>
      <c r="B68" s="8395" t="s">
        <v>4038</v>
      </c>
      <c r="C68" s="8396"/>
      <c r="D68" s="6090"/>
      <c r="E68" s="6091"/>
      <c r="F68" s="6091"/>
      <c r="CA68" s="247"/>
      <c r="CB68" s="247"/>
      <c r="CC68" s="247"/>
      <c r="CD68" s="247"/>
      <c r="CE68" s="247"/>
      <c r="CF68" s="247"/>
      <c r="CG68" s="247"/>
      <c r="CH68" s="247"/>
      <c r="CI68" s="247"/>
      <c r="CJ68" s="247"/>
      <c r="CK68" s="247"/>
      <c r="CL68" s="247"/>
      <c r="CM68" s="247"/>
      <c r="CN68" s="247"/>
      <c r="CO68" s="247"/>
      <c r="CP68" s="247"/>
      <c r="CQ68" s="247"/>
      <c r="CR68" s="247"/>
      <c r="CS68" s="247"/>
      <c r="CT68" s="247"/>
      <c r="CU68" s="247"/>
      <c r="CV68" s="247"/>
      <c r="CW68" s="247"/>
      <c r="CX68" s="247"/>
      <c r="CY68" s="247"/>
      <c r="CZ68" s="247"/>
    </row>
    <row r="69" spans="1:104" s="245" customFormat="1" ht="24" customHeight="1" x14ac:dyDescent="0.2">
      <c r="A69" s="6912"/>
      <c r="B69" s="8395" t="s">
        <v>4039</v>
      </c>
      <c r="C69" s="8396"/>
      <c r="D69" s="6090"/>
      <c r="E69" s="6091"/>
      <c r="F69" s="6091"/>
      <c r="CA69" s="247"/>
      <c r="CB69" s="247"/>
      <c r="CC69" s="247"/>
      <c r="CD69" s="247"/>
      <c r="CE69" s="247"/>
      <c r="CF69" s="247"/>
      <c r="CG69" s="247"/>
      <c r="CH69" s="247"/>
      <c r="CI69" s="247"/>
      <c r="CJ69" s="247"/>
      <c r="CK69" s="247"/>
      <c r="CL69" s="247"/>
      <c r="CM69" s="247"/>
      <c r="CN69" s="247"/>
      <c r="CO69" s="247"/>
      <c r="CP69" s="247"/>
      <c r="CQ69" s="247"/>
      <c r="CR69" s="247"/>
      <c r="CS69" s="247"/>
      <c r="CT69" s="247"/>
      <c r="CU69" s="247"/>
      <c r="CV69" s="247"/>
      <c r="CW69" s="247"/>
      <c r="CX69" s="247"/>
      <c r="CY69" s="247"/>
      <c r="CZ69" s="247"/>
    </row>
    <row r="70" spans="1:104" s="245" customFormat="1" ht="16.350000000000001" customHeight="1" x14ac:dyDescent="0.2">
      <c r="A70" s="6912"/>
      <c r="B70" s="8399" t="s">
        <v>4040</v>
      </c>
      <c r="C70" s="8400"/>
      <c r="D70" s="6090"/>
      <c r="E70" s="6091"/>
      <c r="F70" s="6091"/>
      <c r="CA70" s="247"/>
      <c r="CB70" s="247"/>
      <c r="CC70" s="247"/>
      <c r="CD70" s="247"/>
      <c r="CE70" s="247"/>
      <c r="CF70" s="247"/>
      <c r="CG70" s="247"/>
      <c r="CH70" s="247"/>
      <c r="CI70" s="247"/>
      <c r="CJ70" s="247"/>
      <c r="CK70" s="247"/>
      <c r="CL70" s="247"/>
      <c r="CM70" s="247"/>
      <c r="CN70" s="247"/>
      <c r="CO70" s="247"/>
      <c r="CP70" s="247"/>
      <c r="CQ70" s="247"/>
      <c r="CR70" s="247"/>
      <c r="CS70" s="247"/>
      <c r="CT70" s="247"/>
      <c r="CU70" s="247"/>
      <c r="CV70" s="247"/>
      <c r="CW70" s="247"/>
      <c r="CX70" s="247"/>
      <c r="CY70" s="247"/>
      <c r="CZ70" s="247"/>
    </row>
    <row r="71" spans="1:104" s="245" customFormat="1" ht="16.350000000000001" customHeight="1" x14ac:dyDescent="0.2">
      <c r="A71" s="6912"/>
      <c r="B71" s="8395" t="s">
        <v>4041</v>
      </c>
      <c r="C71" s="8396"/>
      <c r="D71" s="6090"/>
      <c r="E71" s="6091"/>
      <c r="F71" s="6091"/>
      <c r="CA71" s="247"/>
      <c r="CB71" s="247"/>
      <c r="CC71" s="247"/>
      <c r="CD71" s="247"/>
      <c r="CE71" s="247"/>
      <c r="CF71" s="247"/>
      <c r="CG71" s="247"/>
      <c r="CH71" s="247"/>
      <c r="CI71" s="247"/>
      <c r="CJ71" s="247"/>
      <c r="CK71" s="247"/>
      <c r="CL71" s="247"/>
      <c r="CM71" s="247"/>
      <c r="CN71" s="247"/>
      <c r="CO71" s="247"/>
      <c r="CP71" s="247"/>
      <c r="CQ71" s="247"/>
      <c r="CR71" s="247"/>
      <c r="CS71" s="247"/>
      <c r="CT71" s="247"/>
      <c r="CU71" s="247"/>
      <c r="CV71" s="247"/>
      <c r="CW71" s="247"/>
      <c r="CX71" s="247"/>
      <c r="CY71" s="247"/>
      <c r="CZ71" s="247"/>
    </row>
    <row r="72" spans="1:104" s="245" customFormat="1" ht="16.350000000000001" customHeight="1" x14ac:dyDescent="0.2">
      <c r="A72" s="6912"/>
      <c r="B72" s="8395" t="s">
        <v>4042</v>
      </c>
      <c r="C72" s="8396"/>
      <c r="D72" s="6090"/>
      <c r="E72" s="6091"/>
      <c r="F72" s="6091"/>
      <c r="CA72" s="247"/>
      <c r="CB72" s="247"/>
      <c r="CC72" s="247"/>
      <c r="CD72" s="247"/>
      <c r="CE72" s="247"/>
      <c r="CF72" s="247"/>
      <c r="CG72" s="247"/>
      <c r="CH72" s="247"/>
      <c r="CI72" s="247"/>
      <c r="CJ72" s="247"/>
      <c r="CK72" s="247"/>
      <c r="CL72" s="247"/>
      <c r="CM72" s="247"/>
      <c r="CN72" s="247"/>
      <c r="CO72" s="247"/>
      <c r="CP72" s="247"/>
      <c r="CQ72" s="247"/>
      <c r="CR72" s="247"/>
      <c r="CS72" s="247"/>
      <c r="CT72" s="247"/>
      <c r="CU72" s="247"/>
      <c r="CV72" s="247"/>
      <c r="CW72" s="247"/>
      <c r="CX72" s="247"/>
      <c r="CY72" s="247"/>
      <c r="CZ72" s="247"/>
    </row>
    <row r="73" spans="1:104" s="245" customFormat="1" ht="16.350000000000001" customHeight="1" x14ac:dyDescent="0.2">
      <c r="A73" s="6912"/>
      <c r="B73" s="8395" t="s">
        <v>4043</v>
      </c>
      <c r="C73" s="8396"/>
      <c r="D73" s="6090"/>
      <c r="E73" s="6091"/>
      <c r="F73" s="6091"/>
      <c r="CA73" s="247"/>
      <c r="CB73" s="247"/>
      <c r="CC73" s="247"/>
      <c r="CD73" s="247"/>
      <c r="CE73" s="247"/>
      <c r="CF73" s="247"/>
      <c r="CG73" s="247"/>
      <c r="CH73" s="247"/>
      <c r="CI73" s="247"/>
      <c r="CJ73" s="247"/>
      <c r="CK73" s="247"/>
      <c r="CL73" s="247"/>
      <c r="CM73" s="247"/>
      <c r="CN73" s="247"/>
      <c r="CO73" s="247"/>
      <c r="CP73" s="247"/>
      <c r="CQ73" s="247"/>
      <c r="CR73" s="247"/>
      <c r="CS73" s="247"/>
      <c r="CT73" s="247"/>
      <c r="CU73" s="247"/>
      <c r="CV73" s="247"/>
      <c r="CW73" s="247"/>
      <c r="CX73" s="247"/>
      <c r="CY73" s="247"/>
      <c r="CZ73" s="247"/>
    </row>
    <row r="74" spans="1:104" s="245" customFormat="1" ht="16.350000000000001" customHeight="1" x14ac:dyDescent="0.2">
      <c r="A74" s="6912"/>
      <c r="B74" s="8395" t="s">
        <v>4044</v>
      </c>
      <c r="C74" s="8396"/>
      <c r="D74" s="6090"/>
      <c r="E74" s="6091"/>
      <c r="F74" s="6091"/>
      <c r="CA74" s="247"/>
      <c r="CB74" s="247"/>
      <c r="CC74" s="247"/>
      <c r="CD74" s="247"/>
      <c r="CE74" s="247"/>
      <c r="CF74" s="247"/>
      <c r="CG74" s="247"/>
      <c r="CH74" s="247"/>
      <c r="CI74" s="247"/>
      <c r="CJ74" s="247"/>
      <c r="CK74" s="247"/>
      <c r="CL74" s="247"/>
      <c r="CM74" s="247"/>
      <c r="CN74" s="247"/>
      <c r="CO74" s="247"/>
      <c r="CP74" s="247"/>
      <c r="CQ74" s="247"/>
      <c r="CR74" s="247"/>
      <c r="CS74" s="247"/>
      <c r="CT74" s="247"/>
      <c r="CU74" s="247"/>
      <c r="CV74" s="247"/>
      <c r="CW74" s="247"/>
      <c r="CX74" s="247"/>
      <c r="CY74" s="247"/>
      <c r="CZ74" s="247"/>
    </row>
    <row r="75" spans="1:104" s="245" customFormat="1" ht="16.350000000000001" customHeight="1" x14ac:dyDescent="0.2">
      <c r="A75" s="6912"/>
      <c r="B75" s="8401" t="s">
        <v>4045</v>
      </c>
      <c r="C75" s="8402"/>
      <c r="D75" s="6092"/>
      <c r="E75" s="6091"/>
      <c r="F75" s="6091"/>
      <c r="CA75" s="247"/>
      <c r="CB75" s="247"/>
      <c r="CC75" s="247"/>
      <c r="CD75" s="247"/>
      <c r="CE75" s="247"/>
      <c r="CF75" s="247"/>
      <c r="CG75" s="247"/>
      <c r="CH75" s="247"/>
      <c r="CI75" s="247"/>
      <c r="CJ75" s="247"/>
      <c r="CK75" s="247"/>
      <c r="CL75" s="247"/>
      <c r="CM75" s="247"/>
      <c r="CN75" s="247"/>
      <c r="CO75" s="247"/>
      <c r="CP75" s="247"/>
      <c r="CQ75" s="247"/>
      <c r="CR75" s="247"/>
      <c r="CS75" s="247"/>
      <c r="CT75" s="247"/>
      <c r="CU75" s="247"/>
      <c r="CV75" s="247"/>
      <c r="CW75" s="247"/>
      <c r="CX75" s="247"/>
      <c r="CY75" s="247"/>
      <c r="CZ75" s="247"/>
    </row>
    <row r="76" spans="1:104" s="245" customFormat="1" ht="16.350000000000001" customHeight="1" x14ac:dyDescent="0.2">
      <c r="A76" s="6912"/>
      <c r="B76" s="8395" t="s">
        <v>4046</v>
      </c>
      <c r="C76" s="8396"/>
      <c r="D76" s="6090"/>
      <c r="E76" s="6091"/>
      <c r="F76" s="6091"/>
      <c r="CA76" s="247"/>
      <c r="CB76" s="247"/>
      <c r="CC76" s="247"/>
      <c r="CD76" s="247"/>
      <c r="CE76" s="247"/>
      <c r="CF76" s="247"/>
      <c r="CG76" s="247"/>
      <c r="CH76" s="247"/>
      <c r="CI76" s="247"/>
      <c r="CJ76" s="247"/>
      <c r="CK76" s="247"/>
      <c r="CL76" s="247"/>
      <c r="CM76" s="247"/>
      <c r="CN76" s="247"/>
      <c r="CO76" s="247"/>
      <c r="CP76" s="247"/>
      <c r="CQ76" s="247"/>
      <c r="CR76" s="247"/>
      <c r="CS76" s="247"/>
      <c r="CT76" s="247"/>
      <c r="CU76" s="247"/>
      <c r="CV76" s="247"/>
      <c r="CW76" s="247"/>
      <c r="CX76" s="247"/>
      <c r="CY76" s="247"/>
      <c r="CZ76" s="247"/>
    </row>
    <row r="77" spans="1:104" s="245" customFormat="1" ht="16.350000000000001" customHeight="1" x14ac:dyDescent="0.2">
      <c r="A77" s="6912"/>
      <c r="B77" s="8395" t="s">
        <v>4047</v>
      </c>
      <c r="C77" s="8396"/>
      <c r="D77" s="6090"/>
      <c r="E77" s="6091"/>
      <c r="F77" s="6091"/>
      <c r="CA77" s="247"/>
      <c r="CB77" s="247"/>
      <c r="CC77" s="247"/>
      <c r="CD77" s="247"/>
      <c r="CE77" s="247"/>
      <c r="CF77" s="247"/>
      <c r="CG77" s="247"/>
      <c r="CH77" s="247"/>
      <c r="CI77" s="247"/>
      <c r="CJ77" s="247"/>
      <c r="CK77" s="247"/>
      <c r="CL77" s="247"/>
      <c r="CM77" s="247"/>
      <c r="CN77" s="247"/>
      <c r="CO77" s="247"/>
      <c r="CP77" s="247"/>
      <c r="CQ77" s="247"/>
      <c r="CR77" s="247"/>
      <c r="CS77" s="247"/>
      <c r="CT77" s="247"/>
      <c r="CU77" s="247"/>
      <c r="CV77" s="247"/>
      <c r="CW77" s="247"/>
      <c r="CX77" s="247"/>
      <c r="CY77" s="247"/>
      <c r="CZ77" s="247"/>
    </row>
    <row r="78" spans="1:104" s="245" customFormat="1" ht="21" customHeight="1" x14ac:dyDescent="0.2">
      <c r="A78" s="6912"/>
      <c r="B78" s="8395" t="s">
        <v>4048</v>
      </c>
      <c r="C78" s="8396"/>
      <c r="D78" s="6090"/>
      <c r="E78" s="6091"/>
      <c r="F78" s="6091"/>
      <c r="CA78" s="247"/>
      <c r="CB78" s="247"/>
      <c r="CC78" s="247"/>
      <c r="CD78" s="247"/>
      <c r="CE78" s="247"/>
      <c r="CF78" s="247"/>
      <c r="CG78" s="247"/>
      <c r="CH78" s="247"/>
      <c r="CI78" s="247"/>
      <c r="CJ78" s="247"/>
      <c r="CK78" s="247"/>
      <c r="CL78" s="247"/>
      <c r="CM78" s="247"/>
      <c r="CN78" s="247"/>
      <c r="CO78" s="247"/>
      <c r="CP78" s="247"/>
      <c r="CQ78" s="247"/>
      <c r="CR78" s="247"/>
      <c r="CS78" s="247"/>
      <c r="CT78" s="247"/>
      <c r="CU78" s="247"/>
      <c r="CV78" s="247"/>
      <c r="CW78" s="247"/>
      <c r="CX78" s="247"/>
      <c r="CY78" s="247"/>
      <c r="CZ78" s="247"/>
    </row>
    <row r="79" spans="1:104" s="245" customFormat="1" ht="20.25" customHeight="1" x14ac:dyDescent="0.2">
      <c r="A79" s="6912"/>
      <c r="B79" s="8395" t="s">
        <v>4049</v>
      </c>
      <c r="C79" s="8396"/>
      <c r="D79" s="6090"/>
      <c r="E79" s="6091"/>
      <c r="F79" s="6091"/>
      <c r="CA79" s="247"/>
      <c r="CB79" s="247"/>
      <c r="CC79" s="247"/>
      <c r="CD79" s="247"/>
      <c r="CE79" s="247"/>
      <c r="CF79" s="247"/>
      <c r="CG79" s="247"/>
      <c r="CH79" s="247"/>
      <c r="CI79" s="247"/>
      <c r="CJ79" s="247"/>
      <c r="CK79" s="247"/>
      <c r="CL79" s="247"/>
      <c r="CM79" s="247"/>
      <c r="CN79" s="247"/>
      <c r="CO79" s="247"/>
      <c r="CP79" s="247"/>
      <c r="CQ79" s="247"/>
      <c r="CR79" s="247"/>
      <c r="CS79" s="247"/>
      <c r="CT79" s="247"/>
      <c r="CU79" s="247"/>
      <c r="CV79" s="247"/>
      <c r="CW79" s="247"/>
      <c r="CX79" s="247"/>
      <c r="CY79" s="247"/>
      <c r="CZ79" s="247"/>
    </row>
    <row r="80" spans="1:104" s="245" customFormat="1" ht="16.350000000000001" customHeight="1" x14ac:dyDescent="0.2">
      <c r="A80" s="6912"/>
      <c r="B80" s="8395" t="s">
        <v>4050</v>
      </c>
      <c r="C80" s="8396"/>
      <c r="D80" s="6090"/>
      <c r="E80" s="6091"/>
      <c r="F80" s="6091"/>
      <c r="CA80" s="247"/>
      <c r="CB80" s="247"/>
      <c r="CC80" s="247"/>
      <c r="CD80" s="247"/>
      <c r="CE80" s="247"/>
      <c r="CF80" s="247"/>
      <c r="CG80" s="247"/>
      <c r="CH80" s="247"/>
      <c r="CI80" s="247"/>
      <c r="CJ80" s="247"/>
      <c r="CK80" s="247"/>
      <c r="CL80" s="247"/>
      <c r="CM80" s="247"/>
      <c r="CN80" s="247"/>
      <c r="CO80" s="247"/>
      <c r="CP80" s="247"/>
      <c r="CQ80" s="247"/>
      <c r="CR80" s="247"/>
      <c r="CS80" s="247"/>
      <c r="CT80" s="247"/>
      <c r="CU80" s="247"/>
      <c r="CV80" s="247"/>
      <c r="CW80" s="247"/>
      <c r="CX80" s="247"/>
      <c r="CY80" s="247"/>
      <c r="CZ80" s="247"/>
    </row>
    <row r="81" spans="1:104" s="245" customFormat="1" ht="16.350000000000001" customHeight="1" x14ac:dyDescent="0.2">
      <c r="A81" s="6912"/>
      <c r="B81" s="8395" t="s">
        <v>4051</v>
      </c>
      <c r="C81" s="8396"/>
      <c r="D81" s="6090"/>
      <c r="E81" s="6091"/>
      <c r="F81" s="6091"/>
      <c r="H81" s="1143"/>
      <c r="CA81" s="247"/>
      <c r="CB81" s="247"/>
      <c r="CC81" s="247"/>
      <c r="CD81" s="247"/>
      <c r="CE81" s="247"/>
      <c r="CF81" s="247"/>
      <c r="CG81" s="247"/>
      <c r="CH81" s="247"/>
      <c r="CI81" s="247"/>
      <c r="CJ81" s="247"/>
      <c r="CK81" s="247"/>
      <c r="CL81" s="247"/>
      <c r="CM81" s="247"/>
      <c r="CN81" s="247"/>
      <c r="CO81" s="247"/>
      <c r="CP81" s="247"/>
      <c r="CQ81" s="247"/>
      <c r="CR81" s="247"/>
      <c r="CS81" s="247"/>
      <c r="CT81" s="247"/>
      <c r="CU81" s="247"/>
      <c r="CV81" s="247"/>
      <c r="CW81" s="247"/>
      <c r="CX81" s="247"/>
      <c r="CY81" s="247"/>
      <c r="CZ81" s="247"/>
    </row>
    <row r="82" spans="1:104" s="245" customFormat="1" ht="16.350000000000001" customHeight="1" x14ac:dyDescent="0.2">
      <c r="A82" s="8384"/>
      <c r="B82" s="8403" t="s">
        <v>4052</v>
      </c>
      <c r="C82" s="8404"/>
      <c r="D82" s="6090"/>
      <c r="E82" s="6091"/>
      <c r="F82" s="6091"/>
      <c r="CA82" s="247"/>
      <c r="CB82" s="247"/>
      <c r="CC82" s="247"/>
      <c r="CD82" s="247"/>
      <c r="CE82" s="247"/>
      <c r="CF82" s="247"/>
      <c r="CG82" s="247"/>
      <c r="CH82" s="247"/>
      <c r="CI82" s="247"/>
      <c r="CJ82" s="247"/>
      <c r="CK82" s="247"/>
      <c r="CL82" s="247"/>
      <c r="CM82" s="247"/>
      <c r="CN82" s="247"/>
      <c r="CO82" s="247"/>
      <c r="CP82" s="247"/>
      <c r="CQ82" s="247"/>
      <c r="CR82" s="247"/>
      <c r="CS82" s="247"/>
      <c r="CT82" s="247"/>
      <c r="CU82" s="247"/>
      <c r="CV82" s="247"/>
      <c r="CW82" s="247"/>
      <c r="CX82" s="247"/>
      <c r="CY82" s="247"/>
      <c r="CZ82" s="247"/>
    </row>
    <row r="83" spans="1:104" s="245" customFormat="1" ht="14.25" x14ac:dyDescent="0.2">
      <c r="A83" s="8405" t="s">
        <v>4053</v>
      </c>
      <c r="B83" s="8393" t="s">
        <v>4054</v>
      </c>
      <c r="C83" s="8394"/>
      <c r="D83" s="6090"/>
      <c r="E83" s="6091"/>
      <c r="F83" s="6091"/>
      <c r="CA83" s="247"/>
      <c r="CB83" s="247"/>
      <c r="CC83" s="247"/>
      <c r="CD83" s="247"/>
      <c r="CE83" s="247"/>
      <c r="CF83" s="247"/>
      <c r="CG83" s="247"/>
      <c r="CH83" s="247"/>
      <c r="CI83" s="247"/>
      <c r="CJ83" s="247"/>
      <c r="CK83" s="247"/>
      <c r="CL83" s="247"/>
      <c r="CM83" s="247"/>
      <c r="CN83" s="247"/>
      <c r="CO83" s="247"/>
      <c r="CP83" s="247"/>
      <c r="CQ83" s="247"/>
      <c r="CR83" s="247"/>
      <c r="CS83" s="247"/>
      <c r="CT83" s="247"/>
      <c r="CU83" s="247"/>
      <c r="CV83" s="247"/>
      <c r="CW83" s="247"/>
      <c r="CX83" s="247"/>
      <c r="CY83" s="247"/>
      <c r="CZ83" s="247"/>
    </row>
    <row r="84" spans="1:104" s="245" customFormat="1" ht="14.25" x14ac:dyDescent="0.2">
      <c r="A84" s="7198"/>
      <c r="B84" s="8395" t="s">
        <v>4055</v>
      </c>
      <c r="C84" s="8396"/>
      <c r="D84" s="6090"/>
      <c r="E84" s="6091"/>
      <c r="F84" s="6091"/>
      <c r="CA84" s="247"/>
      <c r="CB84" s="247"/>
      <c r="CC84" s="247"/>
      <c r="CD84" s="247"/>
      <c r="CE84" s="247"/>
      <c r="CF84" s="247"/>
      <c r="CG84" s="247"/>
      <c r="CH84" s="247"/>
      <c r="CI84" s="247"/>
      <c r="CJ84" s="247"/>
      <c r="CK84" s="247"/>
      <c r="CL84" s="247"/>
      <c r="CM84" s="247"/>
      <c r="CN84" s="247"/>
      <c r="CO84" s="247"/>
      <c r="CP84" s="247"/>
      <c r="CQ84" s="247"/>
      <c r="CR84" s="247"/>
      <c r="CS84" s="247"/>
      <c r="CT84" s="247"/>
      <c r="CU84" s="247"/>
      <c r="CV84" s="247"/>
      <c r="CW84" s="247"/>
      <c r="CX84" s="247"/>
      <c r="CY84" s="247"/>
      <c r="CZ84" s="247"/>
    </row>
    <row r="85" spans="1:104" s="245" customFormat="1" ht="14.25" x14ac:dyDescent="0.2">
      <c r="A85" s="7198"/>
      <c r="B85" s="8395" t="s">
        <v>4056</v>
      </c>
      <c r="C85" s="8396"/>
      <c r="D85" s="6090"/>
      <c r="E85" s="6091"/>
      <c r="F85" s="6091"/>
      <c r="CA85" s="247"/>
      <c r="CB85" s="247"/>
      <c r="CC85" s="247"/>
      <c r="CD85" s="247"/>
      <c r="CE85" s="247"/>
      <c r="CF85" s="247"/>
      <c r="CG85" s="247"/>
      <c r="CH85" s="247"/>
      <c r="CI85" s="247"/>
      <c r="CJ85" s="247"/>
      <c r="CK85" s="247"/>
      <c r="CL85" s="247"/>
      <c r="CM85" s="247"/>
      <c r="CN85" s="247"/>
      <c r="CO85" s="247"/>
      <c r="CP85" s="247"/>
      <c r="CQ85" s="247"/>
      <c r="CR85" s="247"/>
      <c r="CS85" s="247"/>
      <c r="CT85" s="247"/>
      <c r="CU85" s="247"/>
      <c r="CV85" s="247"/>
      <c r="CW85" s="247"/>
      <c r="CX85" s="247"/>
      <c r="CY85" s="247"/>
      <c r="CZ85" s="247"/>
    </row>
    <row r="86" spans="1:104" s="245" customFormat="1" ht="14.45" customHeight="1" x14ac:dyDescent="0.2">
      <c r="A86" s="7198"/>
      <c r="B86" s="6093" t="s">
        <v>4057</v>
      </c>
      <c r="C86" s="6094"/>
      <c r="D86" s="6090"/>
      <c r="E86" s="6091"/>
      <c r="F86" s="6091"/>
      <c r="BX86" s="247"/>
      <c r="BY86" s="247"/>
      <c r="BZ86" s="247"/>
      <c r="CA86" s="247"/>
      <c r="CB86" s="247"/>
      <c r="CC86" s="247"/>
      <c r="CD86" s="247"/>
      <c r="CE86" s="247"/>
      <c r="CF86" s="247"/>
      <c r="CG86" s="247"/>
      <c r="CH86" s="247"/>
      <c r="CI86" s="247"/>
      <c r="CJ86" s="247"/>
      <c r="CK86" s="247"/>
      <c r="CL86" s="247"/>
      <c r="CM86" s="247"/>
      <c r="CN86" s="247"/>
      <c r="CO86" s="247"/>
      <c r="CP86" s="247"/>
      <c r="CQ86" s="247"/>
      <c r="CR86" s="247"/>
      <c r="CS86" s="247"/>
      <c r="CT86" s="247"/>
      <c r="CU86" s="247"/>
      <c r="CV86" s="247"/>
      <c r="CW86" s="247"/>
    </row>
    <row r="87" spans="1:104" s="245" customFormat="1" ht="14.25" x14ac:dyDescent="0.2">
      <c r="A87" s="7198"/>
      <c r="B87" s="8406" t="s">
        <v>4058</v>
      </c>
      <c r="C87" s="8407"/>
      <c r="D87" s="6095"/>
      <c r="E87" s="6091"/>
      <c r="F87" s="6091"/>
      <c r="CA87" s="247"/>
      <c r="CB87" s="247"/>
      <c r="CC87" s="247"/>
      <c r="CD87" s="247"/>
      <c r="CE87" s="247"/>
      <c r="CF87" s="247"/>
      <c r="CG87" s="247"/>
      <c r="CH87" s="247"/>
      <c r="CI87" s="247"/>
      <c r="CJ87" s="247"/>
      <c r="CK87" s="247"/>
      <c r="CL87" s="247"/>
      <c r="CM87" s="247"/>
      <c r="CN87" s="247"/>
      <c r="CO87" s="247"/>
      <c r="CP87" s="247"/>
      <c r="CQ87" s="247"/>
      <c r="CR87" s="247"/>
      <c r="CS87" s="247"/>
      <c r="CT87" s="247"/>
      <c r="CU87" s="247"/>
      <c r="CV87" s="247"/>
      <c r="CW87" s="247"/>
      <c r="CX87" s="247"/>
      <c r="CY87" s="247"/>
      <c r="CZ87" s="247"/>
    </row>
    <row r="88" spans="1:104" s="245" customFormat="1" ht="15.75" customHeight="1" x14ac:dyDescent="0.2">
      <c r="A88" s="7198"/>
      <c r="B88" s="8408" t="s">
        <v>4059</v>
      </c>
      <c r="C88" s="8408"/>
      <c r="D88" s="6095"/>
      <c r="E88" s="6091"/>
      <c r="F88" s="6091"/>
      <c r="CA88" s="247"/>
      <c r="CB88" s="247"/>
      <c r="CC88" s="247"/>
      <c r="CD88" s="247"/>
      <c r="CE88" s="247"/>
      <c r="CF88" s="247"/>
      <c r="CG88" s="247"/>
      <c r="CH88" s="247"/>
      <c r="CI88" s="247"/>
      <c r="CJ88" s="247"/>
      <c r="CK88" s="247"/>
      <c r="CL88" s="247"/>
      <c r="CM88" s="247"/>
      <c r="CN88" s="247"/>
      <c r="CO88" s="247"/>
      <c r="CP88" s="247"/>
      <c r="CQ88" s="247"/>
      <c r="CR88" s="247"/>
      <c r="CS88" s="247"/>
      <c r="CT88" s="247"/>
      <c r="CU88" s="247"/>
      <c r="CV88" s="247"/>
      <c r="CW88" s="247"/>
      <c r="CX88" s="247"/>
      <c r="CY88" s="247"/>
      <c r="CZ88" s="247"/>
    </row>
    <row r="89" spans="1:104" s="245" customFormat="1" ht="15.75" customHeight="1" x14ac:dyDescent="0.2">
      <c r="A89" s="7198"/>
      <c r="B89" s="8408" t="s">
        <v>4060</v>
      </c>
      <c r="C89" s="8408"/>
      <c r="D89" s="6095"/>
      <c r="E89" s="6091"/>
      <c r="F89" s="6091"/>
      <c r="CA89" s="247"/>
      <c r="CB89" s="247"/>
      <c r="CC89" s="247"/>
      <c r="CD89" s="247"/>
      <c r="CE89" s="247"/>
      <c r="CF89" s="247"/>
      <c r="CG89" s="247"/>
      <c r="CH89" s="247"/>
      <c r="CI89" s="247"/>
      <c r="CJ89" s="247"/>
      <c r="CK89" s="247"/>
      <c r="CL89" s="247"/>
      <c r="CM89" s="247"/>
      <c r="CN89" s="247"/>
      <c r="CO89" s="247"/>
      <c r="CP89" s="247"/>
      <c r="CQ89" s="247"/>
      <c r="CR89" s="247"/>
      <c r="CS89" s="247"/>
      <c r="CT89" s="247"/>
      <c r="CU89" s="247"/>
      <c r="CV89" s="247"/>
      <c r="CW89" s="247"/>
      <c r="CX89" s="247"/>
      <c r="CY89" s="247"/>
      <c r="CZ89" s="247"/>
    </row>
    <row r="90" spans="1:104" s="245" customFormat="1" ht="15.75" customHeight="1" x14ac:dyDescent="0.2">
      <c r="A90" s="7198"/>
      <c r="B90" s="8408" t="s">
        <v>4061</v>
      </c>
      <c r="C90" s="8408"/>
      <c r="D90" s="6095"/>
      <c r="E90" s="6091"/>
      <c r="F90" s="6091"/>
      <c r="CA90" s="247"/>
      <c r="CB90" s="247"/>
      <c r="CC90" s="247"/>
      <c r="CD90" s="247"/>
      <c r="CE90" s="247"/>
      <c r="CF90" s="247"/>
      <c r="CG90" s="247"/>
      <c r="CH90" s="247"/>
      <c r="CI90" s="247"/>
      <c r="CJ90" s="247"/>
      <c r="CK90" s="247"/>
      <c r="CL90" s="247"/>
      <c r="CM90" s="247"/>
      <c r="CN90" s="247"/>
      <c r="CO90" s="247"/>
      <c r="CP90" s="247"/>
      <c r="CQ90" s="247"/>
      <c r="CR90" s="247"/>
      <c r="CS90" s="247"/>
      <c r="CT90" s="247"/>
      <c r="CU90" s="247"/>
      <c r="CV90" s="247"/>
      <c r="CW90" s="247"/>
      <c r="CX90" s="247"/>
      <c r="CY90" s="247"/>
      <c r="CZ90" s="247"/>
    </row>
    <row r="91" spans="1:104" s="245" customFormat="1" ht="15.75" customHeight="1" x14ac:dyDescent="0.2">
      <c r="A91" s="7198"/>
      <c r="B91" s="8408" t="s">
        <v>4062</v>
      </c>
      <c r="C91" s="8408"/>
      <c r="D91" s="6095"/>
      <c r="E91" s="6091"/>
      <c r="F91" s="6091"/>
      <c r="CA91" s="247"/>
      <c r="CB91" s="247"/>
      <c r="CC91" s="247"/>
      <c r="CD91" s="247"/>
      <c r="CE91" s="247"/>
      <c r="CF91" s="247"/>
      <c r="CG91" s="247"/>
      <c r="CH91" s="247"/>
      <c r="CI91" s="247"/>
      <c r="CJ91" s="247"/>
      <c r="CK91" s="247"/>
      <c r="CL91" s="247"/>
      <c r="CM91" s="247"/>
      <c r="CN91" s="247"/>
      <c r="CO91" s="247"/>
      <c r="CP91" s="247"/>
      <c r="CQ91" s="247"/>
      <c r="CR91" s="247"/>
      <c r="CS91" s="247"/>
      <c r="CT91" s="247"/>
      <c r="CU91" s="247"/>
      <c r="CV91" s="247"/>
      <c r="CW91" s="247"/>
      <c r="CX91" s="247"/>
      <c r="CY91" s="247"/>
      <c r="CZ91" s="247"/>
    </row>
    <row r="92" spans="1:104" s="245" customFormat="1" ht="15.75" customHeight="1" x14ac:dyDescent="0.2">
      <c r="A92" s="7198"/>
      <c r="B92" s="8408" t="s">
        <v>4063</v>
      </c>
      <c r="C92" s="8408"/>
      <c r="D92" s="6095"/>
      <c r="E92" s="6091"/>
      <c r="F92" s="6091"/>
      <c r="CA92" s="247"/>
      <c r="CB92" s="247"/>
      <c r="CC92" s="247"/>
      <c r="CD92" s="247"/>
      <c r="CE92" s="247"/>
      <c r="CF92" s="247"/>
      <c r="CG92" s="247"/>
      <c r="CH92" s="247"/>
      <c r="CI92" s="247"/>
      <c r="CJ92" s="247"/>
      <c r="CK92" s="247"/>
      <c r="CL92" s="247"/>
      <c r="CM92" s="247"/>
      <c r="CN92" s="247"/>
      <c r="CO92" s="247"/>
      <c r="CP92" s="247"/>
      <c r="CQ92" s="247"/>
      <c r="CR92" s="247"/>
      <c r="CS92" s="247"/>
      <c r="CT92" s="247"/>
      <c r="CU92" s="247"/>
      <c r="CV92" s="247"/>
      <c r="CW92" s="247"/>
      <c r="CX92" s="247"/>
      <c r="CY92" s="247"/>
      <c r="CZ92" s="247"/>
    </row>
    <row r="93" spans="1:104" s="245" customFormat="1" ht="15.75" customHeight="1" x14ac:dyDescent="0.2">
      <c r="A93" s="7198"/>
      <c r="B93" s="8408" t="s">
        <v>4064</v>
      </c>
      <c r="C93" s="8408"/>
      <c r="D93" s="6095"/>
      <c r="E93" s="6091"/>
      <c r="F93" s="6091"/>
      <c r="CA93" s="247"/>
      <c r="CB93" s="247"/>
      <c r="CC93" s="247"/>
      <c r="CD93" s="247"/>
      <c r="CE93" s="247"/>
      <c r="CF93" s="247"/>
      <c r="CG93" s="247"/>
      <c r="CH93" s="247"/>
      <c r="CI93" s="247"/>
      <c r="CJ93" s="247"/>
      <c r="CK93" s="247"/>
      <c r="CL93" s="247"/>
      <c r="CM93" s="247"/>
      <c r="CN93" s="247"/>
      <c r="CO93" s="247"/>
      <c r="CP93" s="247"/>
      <c r="CQ93" s="247"/>
      <c r="CR93" s="247"/>
      <c r="CS93" s="247"/>
      <c r="CT93" s="247"/>
      <c r="CU93" s="247"/>
      <c r="CV93" s="247"/>
      <c r="CW93" s="247"/>
      <c r="CX93" s="247"/>
      <c r="CY93" s="247"/>
      <c r="CZ93" s="247"/>
    </row>
    <row r="94" spans="1:104" s="245" customFormat="1" ht="15.75" customHeight="1" x14ac:dyDescent="0.2">
      <c r="A94" s="7198"/>
      <c r="B94" s="8411" t="s">
        <v>4065</v>
      </c>
      <c r="C94" s="8411"/>
      <c r="D94" s="6095"/>
      <c r="E94" s="6091"/>
      <c r="F94" s="6091"/>
      <c r="CA94" s="247"/>
      <c r="CB94" s="247"/>
      <c r="CC94" s="247"/>
      <c r="CD94" s="247"/>
      <c r="CE94" s="247"/>
      <c r="CF94" s="247"/>
      <c r="CG94" s="247"/>
      <c r="CH94" s="247"/>
      <c r="CI94" s="247"/>
      <c r="CJ94" s="247"/>
      <c r="CK94" s="247"/>
      <c r="CL94" s="247"/>
      <c r="CM94" s="247"/>
      <c r="CN94" s="247"/>
      <c r="CO94" s="247"/>
      <c r="CP94" s="247"/>
      <c r="CQ94" s="247"/>
      <c r="CR94" s="247"/>
      <c r="CS94" s="247"/>
      <c r="CT94" s="247"/>
      <c r="CU94" s="247"/>
      <c r="CV94" s="247"/>
      <c r="CW94" s="247"/>
      <c r="CX94" s="247"/>
      <c r="CY94" s="247"/>
      <c r="CZ94" s="247"/>
    </row>
    <row r="95" spans="1:104" s="245" customFormat="1" ht="15.75" customHeight="1" x14ac:dyDescent="0.2">
      <c r="A95" s="7198"/>
      <c r="B95" s="8408" t="s">
        <v>4066</v>
      </c>
      <c r="C95" s="8408"/>
      <c r="D95" s="6095"/>
      <c r="E95" s="6091"/>
      <c r="F95" s="6091"/>
      <c r="CA95" s="247"/>
      <c r="CB95" s="247"/>
      <c r="CC95" s="247"/>
      <c r="CD95" s="247"/>
      <c r="CE95" s="247"/>
      <c r="CF95" s="247"/>
      <c r="CG95" s="247"/>
      <c r="CH95" s="247"/>
      <c r="CI95" s="247"/>
      <c r="CJ95" s="247"/>
      <c r="CK95" s="247"/>
      <c r="CL95" s="247"/>
      <c r="CM95" s="247"/>
      <c r="CN95" s="247"/>
      <c r="CO95" s="247"/>
      <c r="CP95" s="247"/>
      <c r="CQ95" s="247"/>
      <c r="CR95" s="247"/>
      <c r="CS95" s="247"/>
      <c r="CT95" s="247"/>
      <c r="CU95" s="247"/>
      <c r="CV95" s="247"/>
      <c r="CW95" s="247"/>
      <c r="CX95" s="247"/>
      <c r="CY95" s="247"/>
      <c r="CZ95" s="247"/>
    </row>
    <row r="96" spans="1:104" s="245" customFormat="1" ht="15.75" customHeight="1" x14ac:dyDescent="0.2">
      <c r="A96" s="8094"/>
      <c r="B96" s="8408" t="s">
        <v>4067</v>
      </c>
      <c r="C96" s="8408"/>
      <c r="D96" s="6095"/>
      <c r="E96" s="6091"/>
      <c r="F96" s="6091"/>
      <c r="CA96" s="247"/>
      <c r="CB96" s="247"/>
      <c r="CC96" s="247"/>
      <c r="CD96" s="247"/>
      <c r="CE96" s="247"/>
      <c r="CF96" s="247"/>
      <c r="CG96" s="247"/>
      <c r="CH96" s="247"/>
      <c r="CI96" s="247"/>
      <c r="CJ96" s="247"/>
      <c r="CK96" s="247"/>
      <c r="CL96" s="247"/>
      <c r="CM96" s="247"/>
      <c r="CN96" s="247"/>
      <c r="CO96" s="247"/>
      <c r="CP96" s="247"/>
      <c r="CQ96" s="247"/>
      <c r="CR96" s="247"/>
      <c r="CS96" s="247"/>
      <c r="CT96" s="247"/>
      <c r="CU96" s="247"/>
      <c r="CV96" s="247"/>
      <c r="CW96" s="247"/>
      <c r="CX96" s="247"/>
      <c r="CY96" s="247"/>
      <c r="CZ96" s="247"/>
    </row>
    <row r="97" spans="1:104" s="246" customFormat="1" ht="24" customHeight="1" x14ac:dyDescent="0.2">
      <c r="A97" s="1129" t="s">
        <v>4068</v>
      </c>
      <c r="B97" s="1144"/>
      <c r="C97" s="1145"/>
      <c r="D97" s="1144"/>
      <c r="E97" s="1129"/>
      <c r="F97" s="245"/>
      <c r="G97" s="245"/>
      <c r="BZ97" s="257"/>
      <c r="CA97" s="247"/>
      <c r="CB97" s="247"/>
      <c r="CC97" s="247"/>
      <c r="CD97" s="247"/>
      <c r="CE97" s="247"/>
      <c r="CF97" s="247"/>
      <c r="CG97" s="247"/>
      <c r="CH97" s="247"/>
      <c r="CI97" s="247"/>
      <c r="CJ97" s="247"/>
      <c r="CK97" s="247"/>
      <c r="CL97" s="247"/>
      <c r="CM97" s="247"/>
      <c r="CN97" s="247"/>
      <c r="CO97" s="247"/>
      <c r="CP97" s="247"/>
      <c r="CQ97" s="247"/>
      <c r="CR97" s="247"/>
      <c r="CS97" s="247"/>
      <c r="CT97" s="247"/>
      <c r="CU97" s="247"/>
      <c r="CV97" s="247"/>
      <c r="CW97" s="247"/>
      <c r="CX97" s="247"/>
      <c r="CY97" s="247"/>
      <c r="CZ97" s="247"/>
    </row>
    <row r="98" spans="1:104" s="246" customFormat="1" ht="14.25" x14ac:dyDescent="0.2">
      <c r="A98" s="8353" t="s">
        <v>248</v>
      </c>
      <c r="B98" s="8066"/>
      <c r="C98" s="8412" t="s">
        <v>49</v>
      </c>
      <c r="D98" s="8353" t="s">
        <v>4069</v>
      </c>
      <c r="E98" s="8066"/>
      <c r="BW98" s="257"/>
      <c r="BX98" s="257"/>
      <c r="BY98" s="247"/>
      <c r="BZ98" s="247"/>
      <c r="CA98" s="247"/>
      <c r="CB98" s="247"/>
      <c r="CC98" s="247"/>
      <c r="CD98" s="247"/>
      <c r="CE98" s="247"/>
      <c r="CF98" s="247"/>
      <c r="CG98" s="247"/>
      <c r="CH98" s="247"/>
      <c r="CI98" s="247"/>
      <c r="CJ98" s="247"/>
      <c r="CK98" s="247"/>
      <c r="CL98" s="247"/>
      <c r="CM98" s="247"/>
      <c r="CN98" s="247"/>
      <c r="CO98" s="247"/>
      <c r="CP98" s="247"/>
      <c r="CQ98" s="247"/>
      <c r="CR98" s="247"/>
      <c r="CS98" s="247"/>
      <c r="CT98" s="247"/>
      <c r="CU98" s="247"/>
      <c r="CV98" s="247"/>
      <c r="CW98" s="247"/>
      <c r="CX98" s="247"/>
    </row>
    <row r="99" spans="1:104" s="246" customFormat="1" ht="14.25" x14ac:dyDescent="0.2">
      <c r="A99" s="7083"/>
      <c r="B99" s="7084"/>
      <c r="C99" s="8413"/>
      <c r="D99" s="8093"/>
      <c r="E99" s="7426"/>
      <c r="BW99" s="257"/>
      <c r="BX99" s="257"/>
      <c r="BY99" s="247"/>
      <c r="BZ99" s="247"/>
      <c r="CA99" s="247"/>
      <c r="CB99" s="247"/>
      <c r="CC99" s="247"/>
      <c r="CD99" s="247"/>
      <c r="CE99" s="247"/>
      <c r="CF99" s="247"/>
      <c r="CG99" s="247"/>
      <c r="CH99" s="247"/>
      <c r="CI99" s="247"/>
      <c r="CJ99" s="247"/>
      <c r="CK99" s="247"/>
      <c r="CL99" s="247"/>
      <c r="CM99" s="247"/>
      <c r="CN99" s="247"/>
      <c r="CO99" s="247"/>
      <c r="CP99" s="247"/>
      <c r="CQ99" s="247"/>
      <c r="CR99" s="247"/>
      <c r="CS99" s="247"/>
      <c r="CT99" s="247"/>
      <c r="CU99" s="247"/>
      <c r="CV99" s="247"/>
      <c r="CW99" s="247"/>
      <c r="CX99" s="247"/>
    </row>
    <row r="100" spans="1:104" s="246" customFormat="1" ht="14.25" x14ac:dyDescent="0.2">
      <c r="A100" s="8093"/>
      <c r="B100" s="7426"/>
      <c r="C100" s="8414"/>
      <c r="D100" s="6096" t="s">
        <v>53</v>
      </c>
      <c r="E100" s="5964" t="s">
        <v>54</v>
      </c>
      <c r="BX100" s="257"/>
      <c r="BY100" s="247"/>
      <c r="BZ100" s="247"/>
      <c r="CA100" s="247"/>
      <c r="CB100" s="247"/>
      <c r="CC100" s="247"/>
      <c r="CD100" s="247"/>
      <c r="CE100" s="247"/>
      <c r="CF100" s="247"/>
      <c r="CG100" s="247"/>
      <c r="CH100" s="247"/>
      <c r="CI100" s="247"/>
      <c r="CJ100" s="247"/>
      <c r="CK100" s="247"/>
      <c r="CL100" s="247"/>
      <c r="CM100" s="247"/>
      <c r="CN100" s="247"/>
      <c r="CO100" s="247"/>
      <c r="CP100" s="247"/>
      <c r="CQ100" s="247"/>
      <c r="CR100" s="247"/>
      <c r="CS100" s="247"/>
      <c r="CT100" s="247"/>
      <c r="CU100" s="247"/>
      <c r="CV100" s="247"/>
      <c r="CW100" s="247"/>
      <c r="CX100" s="247"/>
    </row>
    <row r="101" spans="1:104" s="246" customFormat="1" ht="14.25" x14ac:dyDescent="0.2">
      <c r="A101" s="8415" t="s">
        <v>4070</v>
      </c>
      <c r="B101" s="8416"/>
      <c r="C101" s="5979"/>
      <c r="D101" s="6097"/>
      <c r="E101" s="6097"/>
      <c r="BX101" s="257"/>
      <c r="BY101" s="247"/>
      <c r="BZ101" s="247"/>
      <c r="CA101" s="247"/>
      <c r="CB101" s="247"/>
      <c r="CC101" s="247"/>
      <c r="CD101" s="247"/>
      <c r="CE101" s="247"/>
      <c r="CF101" s="247"/>
      <c r="CG101" s="247"/>
      <c r="CH101" s="247"/>
      <c r="CI101" s="247"/>
      <c r="CJ101" s="247"/>
      <c r="CK101" s="247"/>
      <c r="CL101" s="247"/>
      <c r="CM101" s="247"/>
      <c r="CN101" s="247"/>
      <c r="CO101" s="247"/>
      <c r="CP101" s="247"/>
      <c r="CQ101" s="247"/>
      <c r="CR101" s="247"/>
      <c r="CS101" s="247"/>
      <c r="CT101" s="247"/>
      <c r="CU101" s="247"/>
      <c r="CV101" s="247"/>
      <c r="CW101" s="247"/>
      <c r="CX101" s="247"/>
    </row>
    <row r="102" spans="1:104" s="245" customFormat="1" ht="14.25" x14ac:dyDescent="0.2">
      <c r="A102" s="8417" t="s">
        <v>4071</v>
      </c>
      <c r="B102" s="7131"/>
      <c r="C102" s="6014"/>
      <c r="D102" s="6098"/>
      <c r="E102" s="6098"/>
      <c r="BX102" s="244"/>
      <c r="BY102" s="247"/>
      <c r="BZ102" s="247"/>
      <c r="CA102" s="247"/>
      <c r="CB102" s="247"/>
      <c r="CC102" s="247"/>
      <c r="CD102" s="247"/>
      <c r="CE102" s="247"/>
      <c r="CF102" s="247"/>
      <c r="CG102" s="247"/>
      <c r="CH102" s="247"/>
      <c r="CI102" s="247"/>
      <c r="CJ102" s="247"/>
      <c r="CK102" s="247"/>
      <c r="CL102" s="247"/>
      <c r="CM102" s="247"/>
      <c r="CN102" s="247"/>
      <c r="CO102" s="247"/>
      <c r="CP102" s="247"/>
      <c r="CQ102" s="247"/>
      <c r="CR102" s="247"/>
      <c r="CS102" s="247"/>
      <c r="CT102" s="247"/>
      <c r="CU102" s="247"/>
      <c r="CV102" s="247"/>
      <c r="CW102" s="247"/>
      <c r="CX102" s="247"/>
    </row>
    <row r="103" spans="1:104" s="245" customFormat="1" ht="22.5" customHeight="1" x14ac:dyDescent="0.2">
      <c r="A103" s="1146" t="s">
        <v>4072</v>
      </c>
      <c r="B103" s="1146"/>
      <c r="C103" s="1147"/>
      <c r="D103" s="798"/>
      <c r="E103" s="798"/>
      <c r="F103" s="798"/>
      <c r="G103" s="798"/>
      <c r="H103" s="798"/>
      <c r="BZ103" s="244"/>
      <c r="CA103" s="247"/>
      <c r="CB103" s="247"/>
      <c r="CC103" s="247"/>
      <c r="CD103" s="247"/>
      <c r="CE103" s="247"/>
      <c r="CF103" s="247"/>
      <c r="CG103" s="247"/>
      <c r="CH103" s="247"/>
      <c r="CI103" s="247"/>
      <c r="CJ103" s="247"/>
      <c r="CK103" s="247"/>
      <c r="CL103" s="247"/>
      <c r="CM103" s="247"/>
      <c r="CN103" s="247"/>
      <c r="CO103" s="247"/>
      <c r="CP103" s="247"/>
      <c r="CQ103" s="247"/>
      <c r="CR103" s="247"/>
      <c r="CS103" s="247"/>
      <c r="CT103" s="247"/>
      <c r="CU103" s="247"/>
      <c r="CV103" s="247"/>
      <c r="CW103" s="247"/>
      <c r="CX103" s="247"/>
      <c r="CY103" s="247"/>
      <c r="CZ103" s="247"/>
    </row>
    <row r="104" spans="1:104" s="245" customFormat="1" ht="27.75" customHeight="1" x14ac:dyDescent="0.2">
      <c r="A104" s="6099" t="s">
        <v>4073</v>
      </c>
      <c r="B104" s="6100" t="s">
        <v>49</v>
      </c>
      <c r="C104" s="1142"/>
      <c r="BZ104" s="244"/>
      <c r="CA104" s="247"/>
      <c r="CB104" s="247"/>
      <c r="CC104" s="247"/>
      <c r="CD104" s="247"/>
      <c r="CE104" s="247"/>
      <c r="CF104" s="247"/>
      <c r="CG104" s="247"/>
      <c r="CH104" s="247"/>
      <c r="CI104" s="247"/>
      <c r="CJ104" s="247"/>
      <c r="CK104" s="247"/>
      <c r="CL104" s="247"/>
      <c r="CM104" s="247"/>
      <c r="CN104" s="247"/>
      <c r="CO104" s="247"/>
      <c r="CP104" s="247"/>
      <c r="CQ104" s="247"/>
      <c r="CR104" s="247"/>
      <c r="CS104" s="247"/>
      <c r="CT104" s="247"/>
      <c r="CU104" s="247"/>
      <c r="CV104" s="247"/>
      <c r="CW104" s="247"/>
      <c r="CX104" s="247"/>
      <c r="CY104" s="247"/>
      <c r="CZ104" s="247"/>
    </row>
    <row r="105" spans="1:104" s="245" customFormat="1" ht="14.25" x14ac:dyDescent="0.2">
      <c r="A105" s="5086" t="s">
        <v>4074</v>
      </c>
      <c r="B105" s="6101"/>
      <c r="C105" s="1142"/>
      <c r="BZ105" s="244"/>
      <c r="CA105" s="247"/>
      <c r="CB105" s="247"/>
      <c r="CC105" s="247"/>
      <c r="CD105" s="247"/>
      <c r="CE105" s="247"/>
      <c r="CF105" s="247"/>
      <c r="CG105" s="247"/>
      <c r="CH105" s="247"/>
      <c r="CI105" s="247"/>
      <c r="CJ105" s="247"/>
      <c r="CK105" s="247"/>
      <c r="CL105" s="247"/>
      <c r="CM105" s="247"/>
      <c r="CN105" s="247"/>
      <c r="CO105" s="247"/>
      <c r="CP105" s="247"/>
      <c r="CQ105" s="247"/>
      <c r="CR105" s="247"/>
      <c r="CS105" s="247"/>
      <c r="CT105" s="247"/>
      <c r="CU105" s="247"/>
      <c r="CV105" s="247"/>
      <c r="CW105" s="247"/>
      <c r="CX105" s="247"/>
      <c r="CY105" s="247"/>
      <c r="CZ105" s="247"/>
    </row>
    <row r="106" spans="1:104" s="245" customFormat="1" ht="14.25" x14ac:dyDescent="0.2">
      <c r="A106" s="6102" t="s">
        <v>4075</v>
      </c>
      <c r="B106" s="1148"/>
      <c r="C106" s="1142"/>
      <c r="BZ106" s="244"/>
      <c r="CA106" s="247"/>
      <c r="CB106" s="247"/>
      <c r="CC106" s="247"/>
      <c r="CD106" s="247"/>
      <c r="CE106" s="247"/>
      <c r="CF106" s="247"/>
      <c r="CG106" s="247"/>
      <c r="CH106" s="247"/>
      <c r="CI106" s="247"/>
      <c r="CJ106" s="247"/>
      <c r="CK106" s="247"/>
      <c r="CL106" s="247"/>
      <c r="CM106" s="247"/>
      <c r="CN106" s="247"/>
      <c r="CO106" s="247"/>
      <c r="CP106" s="247"/>
      <c r="CQ106" s="247"/>
      <c r="CR106" s="247"/>
      <c r="CS106" s="247"/>
      <c r="CT106" s="247"/>
      <c r="CU106" s="247"/>
      <c r="CV106" s="247"/>
      <c r="CW106" s="247"/>
      <c r="CX106" s="247"/>
      <c r="CY106" s="247"/>
      <c r="CZ106" s="247"/>
    </row>
    <row r="107" spans="1:104" s="245" customFormat="1" ht="14.25" x14ac:dyDescent="0.2">
      <c r="A107" s="6102" t="s">
        <v>4076</v>
      </c>
      <c r="B107" s="6103"/>
      <c r="C107" s="1142"/>
      <c r="BZ107" s="244"/>
      <c r="CA107" s="247"/>
      <c r="CB107" s="247"/>
      <c r="CC107" s="247"/>
      <c r="CD107" s="247"/>
      <c r="CE107" s="247"/>
      <c r="CF107" s="247"/>
      <c r="CG107" s="247"/>
      <c r="CH107" s="247"/>
      <c r="CI107" s="247"/>
      <c r="CJ107" s="247"/>
      <c r="CK107" s="247"/>
      <c r="CL107" s="247"/>
      <c r="CM107" s="247"/>
      <c r="CN107" s="247"/>
      <c r="CO107" s="247"/>
      <c r="CP107" s="247"/>
      <c r="CQ107" s="247"/>
      <c r="CR107" s="247"/>
      <c r="CS107" s="247"/>
      <c r="CT107" s="247"/>
      <c r="CU107" s="247"/>
      <c r="CV107" s="247"/>
      <c r="CW107" s="247"/>
      <c r="CX107" s="247"/>
      <c r="CY107" s="247"/>
      <c r="CZ107" s="247"/>
    </row>
    <row r="108" spans="1:104" s="245" customFormat="1" ht="14.25" x14ac:dyDescent="0.2">
      <c r="A108" s="6102" t="s">
        <v>4077</v>
      </c>
      <c r="B108" s="6103"/>
      <c r="C108" s="1142"/>
      <c r="BZ108" s="244"/>
      <c r="CA108" s="247"/>
      <c r="CB108" s="247"/>
      <c r="CC108" s="247"/>
      <c r="CD108" s="247"/>
      <c r="CE108" s="247"/>
      <c r="CF108" s="247"/>
      <c r="CG108" s="247"/>
      <c r="CH108" s="247"/>
      <c r="CI108" s="247"/>
      <c r="CJ108" s="247"/>
      <c r="CK108" s="247"/>
      <c r="CL108" s="247"/>
      <c r="CM108" s="247"/>
      <c r="CN108" s="247"/>
      <c r="CO108" s="247"/>
      <c r="CP108" s="247"/>
      <c r="CQ108" s="247"/>
      <c r="CR108" s="247"/>
      <c r="CS108" s="247"/>
      <c r="CT108" s="247"/>
      <c r="CU108" s="247"/>
      <c r="CV108" s="247"/>
      <c r="CW108" s="247"/>
      <c r="CX108" s="247"/>
      <c r="CY108" s="247"/>
      <c r="CZ108" s="247"/>
    </row>
    <row r="109" spans="1:104" s="245" customFormat="1" ht="14.25" x14ac:dyDescent="0.2">
      <c r="A109" s="6102" t="s">
        <v>4078</v>
      </c>
      <c r="B109" s="6103"/>
      <c r="C109" s="1142"/>
      <c r="BZ109" s="244"/>
      <c r="CA109" s="247"/>
      <c r="CB109" s="247"/>
      <c r="CC109" s="247"/>
      <c r="CD109" s="247"/>
      <c r="CE109" s="247"/>
      <c r="CF109" s="247"/>
      <c r="CG109" s="247"/>
      <c r="CH109" s="247"/>
      <c r="CI109" s="247"/>
      <c r="CJ109" s="247"/>
      <c r="CK109" s="247"/>
      <c r="CL109" s="247"/>
      <c r="CM109" s="247"/>
      <c r="CN109" s="247"/>
      <c r="CO109" s="247"/>
      <c r="CP109" s="247"/>
      <c r="CQ109" s="247"/>
      <c r="CR109" s="247"/>
      <c r="CS109" s="247"/>
      <c r="CT109" s="247"/>
      <c r="CU109" s="247"/>
      <c r="CV109" s="247"/>
      <c r="CW109" s="247"/>
      <c r="CX109" s="247"/>
      <c r="CY109" s="247"/>
      <c r="CZ109" s="247"/>
    </row>
    <row r="110" spans="1:104" s="245" customFormat="1" ht="14.25" x14ac:dyDescent="0.2">
      <c r="A110" s="6102" t="s">
        <v>4079</v>
      </c>
      <c r="B110" s="6103"/>
      <c r="C110" s="1142"/>
      <c r="BZ110" s="244"/>
      <c r="CA110" s="247"/>
      <c r="CB110" s="247"/>
      <c r="CC110" s="247"/>
      <c r="CD110" s="247"/>
      <c r="CE110" s="247"/>
      <c r="CF110" s="247"/>
      <c r="CG110" s="247"/>
      <c r="CH110" s="247"/>
      <c r="CI110" s="247"/>
      <c r="CJ110" s="247"/>
      <c r="CK110" s="247"/>
      <c r="CL110" s="247"/>
      <c r="CM110" s="247"/>
      <c r="CN110" s="247"/>
      <c r="CO110" s="247"/>
      <c r="CP110" s="247"/>
      <c r="CQ110" s="247"/>
      <c r="CR110" s="247"/>
      <c r="CS110" s="247"/>
      <c r="CT110" s="247"/>
      <c r="CU110" s="247"/>
      <c r="CV110" s="247"/>
      <c r="CW110" s="247"/>
      <c r="CX110" s="247"/>
      <c r="CY110" s="247"/>
      <c r="CZ110" s="247"/>
    </row>
    <row r="111" spans="1:104" s="245" customFormat="1" ht="14.25" x14ac:dyDescent="0.2">
      <c r="A111" s="6102" t="s">
        <v>4080</v>
      </c>
      <c r="B111" s="6103"/>
      <c r="C111" s="1142"/>
      <c r="BZ111" s="244"/>
      <c r="CA111" s="247"/>
      <c r="CB111" s="247"/>
      <c r="CC111" s="247"/>
      <c r="CD111" s="247"/>
      <c r="CE111" s="247"/>
      <c r="CF111" s="247"/>
      <c r="CG111" s="247"/>
      <c r="CH111" s="247"/>
      <c r="CI111" s="247"/>
      <c r="CJ111" s="247"/>
      <c r="CK111" s="247"/>
      <c r="CL111" s="247"/>
      <c r="CM111" s="247"/>
      <c r="CN111" s="247"/>
      <c r="CO111" s="247"/>
      <c r="CP111" s="247"/>
      <c r="CQ111" s="247"/>
      <c r="CR111" s="247"/>
      <c r="CS111" s="247"/>
      <c r="CT111" s="247"/>
      <c r="CU111" s="247"/>
      <c r="CV111" s="247"/>
      <c r="CW111" s="247"/>
      <c r="CX111" s="247"/>
      <c r="CY111" s="247"/>
      <c r="CZ111" s="247"/>
    </row>
    <row r="112" spans="1:104" s="245" customFormat="1" ht="14.25" x14ac:dyDescent="0.2">
      <c r="A112" s="6102" t="s">
        <v>4081</v>
      </c>
      <c r="B112" s="6103"/>
      <c r="C112" s="1142"/>
      <c r="BZ112" s="244"/>
      <c r="CA112" s="247"/>
      <c r="CB112" s="247"/>
      <c r="CC112" s="247"/>
      <c r="CD112" s="247"/>
      <c r="CE112" s="247"/>
      <c r="CF112" s="247"/>
      <c r="CG112" s="247"/>
      <c r="CH112" s="247"/>
      <c r="CI112" s="247"/>
      <c r="CJ112" s="247"/>
      <c r="CK112" s="247"/>
      <c r="CL112" s="247"/>
      <c r="CM112" s="247"/>
      <c r="CN112" s="247"/>
      <c r="CO112" s="247"/>
      <c r="CP112" s="247"/>
      <c r="CQ112" s="247"/>
      <c r="CR112" s="247"/>
      <c r="CS112" s="247"/>
      <c r="CT112" s="247"/>
      <c r="CU112" s="247"/>
      <c r="CV112" s="247"/>
      <c r="CW112" s="247"/>
      <c r="CX112" s="247"/>
      <c r="CY112" s="247"/>
      <c r="CZ112" s="247"/>
    </row>
    <row r="113" spans="1:104" s="245" customFormat="1" ht="14.25" x14ac:dyDescent="0.2">
      <c r="A113" s="6102" t="s">
        <v>4082</v>
      </c>
      <c r="B113" s="6103"/>
      <c r="C113" s="1142"/>
      <c r="BZ113" s="244"/>
      <c r="CA113" s="247"/>
      <c r="CB113" s="247"/>
      <c r="CC113" s="247"/>
      <c r="CD113" s="247"/>
      <c r="CE113" s="247"/>
      <c r="CF113" s="247"/>
      <c r="CG113" s="247"/>
      <c r="CH113" s="247"/>
      <c r="CI113" s="247"/>
      <c r="CJ113" s="247"/>
      <c r="CK113" s="247"/>
      <c r="CL113" s="247"/>
      <c r="CM113" s="247"/>
      <c r="CN113" s="247"/>
      <c r="CO113" s="247"/>
      <c r="CP113" s="247"/>
      <c r="CQ113" s="247"/>
      <c r="CR113" s="247"/>
      <c r="CS113" s="247"/>
      <c r="CT113" s="247"/>
      <c r="CU113" s="247"/>
      <c r="CV113" s="247"/>
      <c r="CW113" s="247"/>
      <c r="CX113" s="247"/>
      <c r="CY113" s="247"/>
      <c r="CZ113" s="247"/>
    </row>
    <row r="114" spans="1:104" s="245" customFormat="1" ht="27.6" customHeight="1" x14ac:dyDescent="0.2">
      <c r="A114" s="6104" t="s">
        <v>4083</v>
      </c>
      <c r="B114" s="6103"/>
      <c r="C114" s="1142"/>
      <c r="BZ114" s="244"/>
      <c r="CA114" s="247"/>
      <c r="CB114" s="247"/>
      <c r="CC114" s="247"/>
      <c r="CD114" s="247"/>
      <c r="CE114" s="247"/>
      <c r="CF114" s="247"/>
      <c r="CG114" s="247"/>
      <c r="CH114" s="247"/>
      <c r="CI114" s="247"/>
      <c r="CJ114" s="247"/>
      <c r="CK114" s="247"/>
      <c r="CL114" s="247"/>
      <c r="CM114" s="247"/>
      <c r="CN114" s="247"/>
      <c r="CO114" s="247"/>
      <c r="CP114" s="247"/>
      <c r="CQ114" s="247"/>
      <c r="CR114" s="247"/>
      <c r="CS114" s="247"/>
      <c r="CT114" s="247"/>
      <c r="CU114" s="247"/>
      <c r="CV114" s="247"/>
      <c r="CW114" s="247"/>
      <c r="CX114" s="247"/>
      <c r="CY114" s="247"/>
      <c r="CZ114" s="247"/>
    </row>
    <row r="115" spans="1:104" s="245" customFormat="1" ht="21" x14ac:dyDescent="0.2">
      <c r="A115" s="6104" t="s">
        <v>4084</v>
      </c>
      <c r="B115" s="6103"/>
      <c r="C115" s="1142"/>
      <c r="BZ115" s="244"/>
      <c r="CA115" s="247"/>
      <c r="CB115" s="247"/>
      <c r="CC115" s="247"/>
      <c r="CD115" s="247"/>
      <c r="CE115" s="247"/>
      <c r="CF115" s="247"/>
      <c r="CG115" s="247"/>
      <c r="CH115" s="247"/>
      <c r="CI115" s="247"/>
      <c r="CJ115" s="247"/>
      <c r="CK115" s="247"/>
      <c r="CL115" s="247"/>
      <c r="CM115" s="247"/>
      <c r="CN115" s="247"/>
      <c r="CO115" s="247"/>
      <c r="CP115" s="247"/>
      <c r="CQ115" s="247"/>
      <c r="CR115" s="247"/>
      <c r="CS115" s="247"/>
      <c r="CT115" s="247"/>
      <c r="CU115" s="247"/>
      <c r="CV115" s="247"/>
      <c r="CW115" s="247"/>
      <c r="CX115" s="247"/>
      <c r="CY115" s="247"/>
      <c r="CZ115" s="247"/>
    </row>
    <row r="116" spans="1:104" s="245" customFormat="1" ht="21" x14ac:dyDescent="0.2">
      <c r="A116" s="6104" t="s">
        <v>4085</v>
      </c>
      <c r="B116" s="6103"/>
      <c r="C116" s="1142"/>
      <c r="BZ116" s="244"/>
      <c r="CA116" s="247"/>
      <c r="CB116" s="247"/>
      <c r="CC116" s="247"/>
      <c r="CD116" s="247"/>
      <c r="CE116" s="247"/>
      <c r="CF116" s="247"/>
      <c r="CG116" s="247"/>
      <c r="CH116" s="247"/>
      <c r="CI116" s="247"/>
      <c r="CJ116" s="247"/>
      <c r="CK116" s="247"/>
      <c r="CL116" s="247"/>
      <c r="CM116" s="247"/>
      <c r="CN116" s="247"/>
      <c r="CO116" s="247"/>
      <c r="CP116" s="247"/>
      <c r="CQ116" s="247"/>
      <c r="CR116" s="247"/>
      <c r="CS116" s="247"/>
      <c r="CT116" s="247"/>
      <c r="CU116" s="247"/>
      <c r="CV116" s="247"/>
      <c r="CW116" s="247"/>
      <c r="CX116" s="247"/>
      <c r="CY116" s="247"/>
      <c r="CZ116" s="247"/>
    </row>
    <row r="117" spans="1:104" s="245" customFormat="1" ht="14.25" x14ac:dyDescent="0.2">
      <c r="A117" s="6104" t="s">
        <v>4086</v>
      </c>
      <c r="B117" s="6103"/>
      <c r="C117" s="1142"/>
      <c r="BZ117" s="244"/>
      <c r="CA117" s="247"/>
      <c r="CB117" s="247"/>
      <c r="CC117" s="247"/>
      <c r="CD117" s="247"/>
      <c r="CE117" s="247"/>
      <c r="CF117" s="247"/>
      <c r="CG117" s="247"/>
      <c r="CH117" s="247"/>
      <c r="CI117" s="247"/>
      <c r="CJ117" s="247"/>
      <c r="CK117" s="247"/>
      <c r="CL117" s="247"/>
      <c r="CM117" s="247"/>
      <c r="CN117" s="247"/>
      <c r="CO117" s="247"/>
      <c r="CP117" s="247"/>
      <c r="CQ117" s="247"/>
      <c r="CR117" s="247"/>
      <c r="CS117" s="247"/>
      <c r="CT117" s="247"/>
      <c r="CU117" s="247"/>
      <c r="CV117" s="247"/>
      <c r="CW117" s="247"/>
      <c r="CX117" s="247"/>
      <c r="CY117" s="247"/>
      <c r="CZ117" s="247"/>
    </row>
    <row r="118" spans="1:104" s="245" customFormat="1" ht="14.25" x14ac:dyDescent="0.2">
      <c r="A118" s="6104" t="s">
        <v>4087</v>
      </c>
      <c r="B118" s="6103"/>
      <c r="C118" s="1142"/>
      <c r="BZ118" s="244"/>
      <c r="CA118" s="247"/>
      <c r="CB118" s="247"/>
      <c r="CC118" s="247"/>
      <c r="CD118" s="247"/>
      <c r="CE118" s="247"/>
      <c r="CF118" s="247"/>
      <c r="CG118" s="247"/>
      <c r="CH118" s="247"/>
      <c r="CI118" s="247"/>
      <c r="CJ118" s="247"/>
      <c r="CK118" s="247"/>
      <c r="CL118" s="247"/>
      <c r="CM118" s="247"/>
      <c r="CN118" s="247"/>
      <c r="CO118" s="247"/>
      <c r="CP118" s="247"/>
      <c r="CQ118" s="247"/>
      <c r="CR118" s="247"/>
      <c r="CS118" s="247"/>
      <c r="CT118" s="247"/>
      <c r="CU118" s="247"/>
      <c r="CV118" s="247"/>
      <c r="CW118" s="247"/>
      <c r="CX118" s="247"/>
      <c r="CY118" s="247"/>
      <c r="CZ118" s="247"/>
    </row>
    <row r="119" spans="1:104" s="245" customFormat="1" ht="21" x14ac:dyDescent="0.2">
      <c r="A119" s="6104" t="s">
        <v>4088</v>
      </c>
      <c r="B119" s="6103"/>
      <c r="C119" s="1142"/>
      <c r="BZ119" s="244"/>
      <c r="CA119" s="247"/>
      <c r="CB119" s="247"/>
      <c r="CC119" s="247"/>
      <c r="CD119" s="247"/>
      <c r="CE119" s="247"/>
      <c r="CF119" s="247"/>
      <c r="CG119" s="247"/>
      <c r="CH119" s="247"/>
      <c r="CI119" s="247"/>
      <c r="CJ119" s="247"/>
      <c r="CK119" s="247"/>
      <c r="CL119" s="247"/>
      <c r="CM119" s="247"/>
      <c r="CN119" s="247"/>
      <c r="CO119" s="247"/>
      <c r="CP119" s="247"/>
      <c r="CQ119" s="247"/>
      <c r="CR119" s="247"/>
      <c r="CS119" s="247"/>
      <c r="CT119" s="247"/>
      <c r="CU119" s="247"/>
      <c r="CV119" s="247"/>
      <c r="CW119" s="247"/>
      <c r="CX119" s="247"/>
      <c r="CY119" s="247"/>
      <c r="CZ119" s="247"/>
    </row>
    <row r="120" spans="1:104" s="245" customFormat="1" ht="14.25" x14ac:dyDescent="0.2">
      <c r="A120" s="6102" t="s">
        <v>4089</v>
      </c>
      <c r="B120" s="6103"/>
      <c r="C120" s="1142"/>
      <c r="BZ120" s="244"/>
      <c r="CA120" s="247"/>
      <c r="CB120" s="247"/>
      <c r="CC120" s="247"/>
      <c r="CD120" s="247"/>
      <c r="CE120" s="247"/>
      <c r="CF120" s="247"/>
      <c r="CG120" s="247"/>
      <c r="CH120" s="247"/>
      <c r="CI120" s="247"/>
      <c r="CJ120" s="247"/>
      <c r="CK120" s="247"/>
      <c r="CL120" s="247"/>
      <c r="CM120" s="247"/>
      <c r="CN120" s="247"/>
      <c r="CO120" s="247"/>
      <c r="CP120" s="247"/>
      <c r="CQ120" s="247"/>
      <c r="CR120" s="247"/>
      <c r="CS120" s="247"/>
      <c r="CT120" s="247"/>
      <c r="CU120" s="247"/>
      <c r="CV120" s="247"/>
      <c r="CW120" s="247"/>
      <c r="CX120" s="247"/>
      <c r="CY120" s="247"/>
      <c r="CZ120" s="247"/>
    </row>
    <row r="121" spans="1:104" s="245" customFormat="1" ht="14.25" x14ac:dyDescent="0.2">
      <c r="A121" s="6105" t="s">
        <v>4090</v>
      </c>
      <c r="B121" s="6106"/>
      <c r="C121" s="1142"/>
      <c r="BZ121" s="244"/>
      <c r="CA121" s="247"/>
      <c r="CB121" s="247"/>
      <c r="CC121" s="247"/>
      <c r="CD121" s="247"/>
      <c r="CE121" s="247"/>
      <c r="CF121" s="247"/>
      <c r="CG121" s="247"/>
      <c r="CH121" s="247"/>
      <c r="CI121" s="247"/>
      <c r="CJ121" s="247"/>
      <c r="CK121" s="247"/>
      <c r="CL121" s="247"/>
      <c r="CM121" s="247"/>
      <c r="CN121" s="247"/>
      <c r="CO121" s="247"/>
      <c r="CP121" s="247"/>
      <c r="CQ121" s="247"/>
      <c r="CR121" s="247"/>
      <c r="CS121" s="247"/>
      <c r="CT121" s="247"/>
      <c r="CU121" s="247"/>
      <c r="CV121" s="247"/>
      <c r="CW121" s="247"/>
      <c r="CX121" s="247"/>
      <c r="CY121" s="247"/>
      <c r="CZ121" s="247"/>
    </row>
    <row r="122" spans="1:104" s="245" customFormat="1" ht="20.25" customHeight="1" x14ac:dyDescent="0.2">
      <c r="A122" s="6107" t="s">
        <v>49</v>
      </c>
      <c r="B122" s="6108"/>
      <c r="C122" s="1142"/>
      <c r="BZ122" s="244"/>
      <c r="CA122" s="247"/>
      <c r="CB122" s="247"/>
      <c r="CC122" s="247"/>
      <c r="CD122" s="247"/>
      <c r="CE122" s="247"/>
      <c r="CF122" s="247"/>
      <c r="CG122" s="247"/>
      <c r="CH122" s="247"/>
      <c r="CI122" s="247"/>
      <c r="CJ122" s="247"/>
      <c r="CK122" s="247"/>
      <c r="CL122" s="247"/>
      <c r="CM122" s="247"/>
      <c r="CN122" s="247"/>
      <c r="CO122" s="247"/>
      <c r="CP122" s="247"/>
      <c r="CQ122" s="247"/>
      <c r="CR122" s="247"/>
      <c r="CS122" s="247"/>
      <c r="CT122" s="247"/>
      <c r="CU122" s="247"/>
      <c r="CV122" s="247"/>
      <c r="CW122" s="247"/>
      <c r="CX122" s="247"/>
      <c r="CY122" s="247"/>
      <c r="CZ122" s="247"/>
    </row>
    <row r="124" spans="1:104" x14ac:dyDescent="0.25">
      <c r="A124" s="1149" t="s">
        <v>4091</v>
      </c>
      <c r="B124" s="1049"/>
    </row>
    <row r="125" spans="1:104" ht="31.5" x14ac:dyDescent="0.25">
      <c r="A125" s="6109" t="s">
        <v>4092</v>
      </c>
      <c r="B125" s="6109" t="s">
        <v>2299</v>
      </c>
      <c r="C125" s="6110" t="s">
        <v>49</v>
      </c>
      <c r="D125" s="6109" t="s">
        <v>4093</v>
      </c>
      <c r="E125" s="6109" t="s">
        <v>4094</v>
      </c>
    </row>
    <row r="126" spans="1:104" x14ac:dyDescent="0.25">
      <c r="A126" s="8409" t="s">
        <v>4095</v>
      </c>
      <c r="B126" s="5470" t="s">
        <v>4096</v>
      </c>
      <c r="C126" s="6111"/>
      <c r="D126" s="6112"/>
      <c r="E126" s="6112"/>
    </row>
    <row r="127" spans="1:104" x14ac:dyDescent="0.25">
      <c r="A127" s="8410"/>
      <c r="B127" s="6113" t="s">
        <v>4097</v>
      </c>
      <c r="C127" s="6114"/>
      <c r="D127" s="6115"/>
      <c r="E127" s="6115"/>
    </row>
    <row r="128" spans="1:104" x14ac:dyDescent="0.25">
      <c r="A128" s="582" t="s">
        <v>4098</v>
      </c>
      <c r="B128" s="582" t="s">
        <v>4099</v>
      </c>
      <c r="C128" s="1151"/>
      <c r="D128" s="1152"/>
      <c r="E128" s="1152"/>
    </row>
    <row r="129" spans="1:5" x14ac:dyDescent="0.25">
      <c r="A129" s="8418" t="s">
        <v>4100</v>
      </c>
      <c r="B129" s="6116" t="s">
        <v>4101</v>
      </c>
      <c r="C129" s="6117"/>
      <c r="D129" s="6118"/>
      <c r="E129" s="6118"/>
    </row>
    <row r="130" spans="1:5" x14ac:dyDescent="0.25">
      <c r="A130" s="8410"/>
      <c r="B130" s="6113" t="s">
        <v>4102</v>
      </c>
      <c r="C130" s="6114"/>
      <c r="D130" s="6047"/>
      <c r="E130" s="6047"/>
    </row>
    <row r="131" spans="1:5" x14ac:dyDescent="0.25">
      <c r="A131" s="8409" t="s">
        <v>4103</v>
      </c>
      <c r="B131" s="6116" t="s">
        <v>4101</v>
      </c>
      <c r="C131" s="6111"/>
      <c r="D131" s="6119"/>
      <c r="E131" s="6112"/>
    </row>
    <row r="132" spans="1:5" x14ac:dyDescent="0.25">
      <c r="A132" s="8410"/>
      <c r="B132" s="6113" t="s">
        <v>4102</v>
      </c>
      <c r="C132" s="6114"/>
      <c r="D132" s="6047"/>
      <c r="E132" s="6115"/>
    </row>
    <row r="133" spans="1:5" x14ac:dyDescent="0.25">
      <c r="A133" s="8409" t="s">
        <v>4104</v>
      </c>
      <c r="B133" s="5470" t="s">
        <v>4105</v>
      </c>
      <c r="C133" s="6111"/>
      <c r="D133" s="6112"/>
      <c r="E133" s="6112"/>
    </row>
    <row r="134" spans="1:5" x14ac:dyDescent="0.25">
      <c r="A134" s="8410"/>
      <c r="B134" s="6113" t="s">
        <v>4106</v>
      </c>
      <c r="C134" s="6114"/>
      <c r="D134" s="6115"/>
      <c r="E134" s="6115"/>
    </row>
    <row r="136" spans="1:5" x14ac:dyDescent="0.25">
      <c r="A136" s="1149" t="s">
        <v>4107</v>
      </c>
      <c r="B136" s="799"/>
    </row>
    <row r="137" spans="1:5" ht="31.5" x14ac:dyDescent="0.25">
      <c r="A137" s="6109" t="s">
        <v>1068</v>
      </c>
      <c r="B137" s="6109" t="s">
        <v>2798</v>
      </c>
      <c r="C137" s="6110" t="s">
        <v>4108</v>
      </c>
      <c r="D137" s="6109" t="s">
        <v>4109</v>
      </c>
    </row>
    <row r="138" spans="1:5" x14ac:dyDescent="0.25">
      <c r="A138" s="5470" t="s">
        <v>4110</v>
      </c>
      <c r="B138" s="6111"/>
      <c r="C138" s="6120"/>
      <c r="D138" s="6119"/>
    </row>
    <row r="139" spans="1:5" x14ac:dyDescent="0.25">
      <c r="A139" s="6116" t="s">
        <v>4111</v>
      </c>
      <c r="B139" s="6117"/>
      <c r="C139" s="6121"/>
      <c r="D139" s="6027"/>
    </row>
    <row r="140" spans="1:5" x14ac:dyDescent="0.25">
      <c r="A140" s="6116" t="s">
        <v>4112</v>
      </c>
      <c r="B140" s="6117"/>
      <c r="C140" s="6122"/>
      <c r="D140" s="6118"/>
    </row>
    <row r="141" spans="1:5" x14ac:dyDescent="0.25">
      <c r="A141" s="6116" t="s">
        <v>4113</v>
      </c>
      <c r="B141" s="6117"/>
      <c r="C141" s="6122"/>
      <c r="D141" s="6118"/>
    </row>
    <row r="142" spans="1:5" x14ac:dyDescent="0.25">
      <c r="A142" s="6116" t="s">
        <v>4114</v>
      </c>
      <c r="B142" s="6117"/>
      <c r="C142" s="6121"/>
      <c r="D142" s="6027"/>
    </row>
    <row r="143" spans="1:5" x14ac:dyDescent="0.25">
      <c r="A143" s="6123" t="s">
        <v>4115</v>
      </c>
      <c r="B143" s="6124"/>
      <c r="C143" s="6125"/>
      <c r="D143" s="6126"/>
    </row>
    <row r="145" spans="1:13" x14ac:dyDescent="0.25">
      <c r="A145" s="1149" t="s">
        <v>4116</v>
      </c>
      <c r="B145" s="1049"/>
    </row>
    <row r="146" spans="1:13" x14ac:dyDescent="0.25">
      <c r="A146" s="8419" t="s">
        <v>4117</v>
      </c>
      <c r="B146" s="8419" t="s">
        <v>49</v>
      </c>
      <c r="C146" s="8421" t="s">
        <v>4118</v>
      </c>
      <c r="D146" s="8421"/>
      <c r="E146" s="8422" t="s">
        <v>120</v>
      </c>
      <c r="F146" s="8423"/>
      <c r="G146" s="8421" t="s">
        <v>4119</v>
      </c>
      <c r="H146" s="8421"/>
      <c r="I146" s="8421" t="s">
        <v>3036</v>
      </c>
      <c r="J146" s="8424"/>
      <c r="K146" s="8425" t="s">
        <v>4120</v>
      </c>
      <c r="L146" s="8426"/>
      <c r="M146" s="8426"/>
    </row>
    <row r="147" spans="1:13" x14ac:dyDescent="0.25">
      <c r="A147" s="8420"/>
      <c r="B147" s="8420"/>
      <c r="C147" s="6127" t="s">
        <v>53</v>
      </c>
      <c r="D147" s="6128" t="s">
        <v>54</v>
      </c>
      <c r="E147" s="6128" t="s">
        <v>53</v>
      </c>
      <c r="F147" s="6128" t="s">
        <v>54</v>
      </c>
      <c r="G147" s="6128" t="s">
        <v>53</v>
      </c>
      <c r="H147" s="6128" t="s">
        <v>54</v>
      </c>
      <c r="I147" s="6128" t="s">
        <v>53</v>
      </c>
      <c r="J147" s="6129" t="s">
        <v>54</v>
      </c>
      <c r="K147" s="6130" t="s">
        <v>3644</v>
      </c>
      <c r="L147" s="6131" t="s">
        <v>689</v>
      </c>
      <c r="M147" s="6131" t="s">
        <v>4121</v>
      </c>
    </row>
    <row r="148" spans="1:13" x14ac:dyDescent="0.25">
      <c r="A148" s="6132" t="s">
        <v>4122</v>
      </c>
      <c r="B148" s="6133"/>
      <c r="C148" s="6134"/>
      <c r="D148" s="3914"/>
      <c r="E148" s="3914"/>
      <c r="F148" s="3914"/>
      <c r="G148" s="3914"/>
      <c r="H148" s="3914"/>
      <c r="I148" s="3914"/>
      <c r="J148" s="6135"/>
      <c r="K148" s="3813"/>
      <c r="L148" s="3814"/>
      <c r="M148" s="3814"/>
    </row>
    <row r="149" spans="1:13" x14ac:dyDescent="0.25">
      <c r="A149" s="6136" t="s">
        <v>4123</v>
      </c>
      <c r="B149" s="6137"/>
      <c r="C149" s="6138"/>
      <c r="D149" s="5984"/>
      <c r="E149" s="5984"/>
      <c r="F149" s="5984"/>
      <c r="G149" s="5984"/>
      <c r="H149" s="5984"/>
      <c r="I149" s="5984"/>
      <c r="J149" s="5985"/>
      <c r="K149" s="5983"/>
      <c r="L149" s="5984"/>
      <c r="M149" s="5984"/>
    </row>
    <row r="150" spans="1:13" x14ac:dyDescent="0.25">
      <c r="A150" s="6139" t="s">
        <v>4124</v>
      </c>
      <c r="B150" s="6140"/>
      <c r="C150" s="6141"/>
      <c r="D150" s="6142"/>
      <c r="E150" s="6142"/>
      <c r="F150" s="6142"/>
      <c r="G150" s="6142"/>
      <c r="H150" s="6142"/>
      <c r="I150" s="6142"/>
      <c r="J150" s="6143"/>
      <c r="K150" s="6144"/>
      <c r="L150" s="6142"/>
      <c r="M150" s="6142"/>
    </row>
    <row r="152" spans="1:13" x14ac:dyDescent="0.25">
      <c r="A152" s="1149" t="s">
        <v>4125</v>
      </c>
      <c r="B152" s="1144"/>
      <c r="C152" s="6145"/>
      <c r="D152" s="6146"/>
      <c r="E152" s="6147"/>
      <c r="F152" s="6146"/>
      <c r="G152" s="245"/>
      <c r="H152" s="245"/>
    </row>
    <row r="153" spans="1:13" x14ac:dyDescent="0.25">
      <c r="A153" s="8419" t="s">
        <v>4117</v>
      </c>
      <c r="B153" s="8419" t="s">
        <v>49</v>
      </c>
      <c r="C153" s="8427" t="s">
        <v>4126</v>
      </c>
      <c r="D153" s="8428"/>
      <c r="E153" s="8429" t="s">
        <v>3639</v>
      </c>
      <c r="F153" s="8429"/>
      <c r="G153" s="8429"/>
      <c r="H153" s="8430"/>
    </row>
    <row r="154" spans="1:13" x14ac:dyDescent="0.25">
      <c r="A154" s="7048"/>
      <c r="B154" s="7048"/>
      <c r="C154" s="8427"/>
      <c r="D154" s="8428"/>
      <c r="E154" s="8431" t="s">
        <v>4105</v>
      </c>
      <c r="F154" s="8419" t="s">
        <v>4127</v>
      </c>
      <c r="G154" s="8433" t="s">
        <v>4128</v>
      </c>
      <c r="H154" s="8433"/>
    </row>
    <row r="155" spans="1:13" x14ac:dyDescent="0.25">
      <c r="A155" s="8420"/>
      <c r="B155" s="8420"/>
      <c r="C155" s="6127" t="s">
        <v>4129</v>
      </c>
      <c r="D155" s="6129" t="s">
        <v>3036</v>
      </c>
      <c r="E155" s="8432"/>
      <c r="F155" s="8420"/>
      <c r="G155" s="6128" t="s">
        <v>4105</v>
      </c>
      <c r="H155" s="6128" t="s">
        <v>4127</v>
      </c>
    </row>
    <row r="156" spans="1:13" x14ac:dyDescent="0.25">
      <c r="A156" s="6132" t="s">
        <v>4130</v>
      </c>
      <c r="B156" s="6148"/>
      <c r="C156" s="4094"/>
      <c r="D156" s="4240"/>
      <c r="E156" s="3813"/>
      <c r="F156" s="3814"/>
      <c r="G156" s="3814"/>
      <c r="H156" s="3814"/>
    </row>
    <row r="157" spans="1:13" x14ac:dyDescent="0.25">
      <c r="A157" s="6149" t="s">
        <v>4131</v>
      </c>
      <c r="B157" s="6150"/>
      <c r="C157" s="6138"/>
      <c r="D157" s="5985"/>
      <c r="E157" s="5983"/>
      <c r="F157" s="5984"/>
      <c r="G157" s="5984"/>
      <c r="H157" s="5984"/>
    </row>
    <row r="158" spans="1:13" x14ac:dyDescent="0.25">
      <c r="A158" s="1153" t="s">
        <v>4132</v>
      </c>
      <c r="B158" s="6151"/>
      <c r="C158" s="6141"/>
      <c r="D158" s="6143"/>
      <c r="E158" s="6144"/>
      <c r="F158" s="6142"/>
      <c r="G158" s="6142"/>
      <c r="H158" s="6142"/>
    </row>
  </sheetData>
  <mergeCells count="100">
    <mergeCell ref="I146:J146"/>
    <mergeCell ref="K146:M146"/>
    <mergeCell ref="A153:A155"/>
    <mergeCell ref="B153:B155"/>
    <mergeCell ref="C153:D154"/>
    <mergeCell ref="E153:H153"/>
    <mergeCell ref="E154:E155"/>
    <mergeCell ref="F154:F155"/>
    <mergeCell ref="G154:H154"/>
    <mergeCell ref="G146:H146"/>
    <mergeCell ref="A133:A134"/>
    <mergeCell ref="A146:A147"/>
    <mergeCell ref="B146:B147"/>
    <mergeCell ref="C146:D146"/>
    <mergeCell ref="E146:F146"/>
    <mergeCell ref="D98:E99"/>
    <mergeCell ref="A101:B101"/>
    <mergeCell ref="A102:B102"/>
    <mergeCell ref="A126:A127"/>
    <mergeCell ref="A129:A130"/>
    <mergeCell ref="A131:A132"/>
    <mergeCell ref="B92:C92"/>
    <mergeCell ref="B93:C93"/>
    <mergeCell ref="B94:C94"/>
    <mergeCell ref="B95:C95"/>
    <mergeCell ref="B96:C96"/>
    <mergeCell ref="A98:B100"/>
    <mergeCell ref="C98:C100"/>
    <mergeCell ref="B79:C79"/>
    <mergeCell ref="B80:C80"/>
    <mergeCell ref="B82:C82"/>
    <mergeCell ref="A83:A96"/>
    <mergeCell ref="B83:C83"/>
    <mergeCell ref="B84:C84"/>
    <mergeCell ref="B85:C85"/>
    <mergeCell ref="B87:C87"/>
    <mergeCell ref="B88:C88"/>
    <mergeCell ref="B89:C89"/>
    <mergeCell ref="B90:C90"/>
    <mergeCell ref="B91:C91"/>
    <mergeCell ref="B74:C74"/>
    <mergeCell ref="B75:C75"/>
    <mergeCell ref="B76:C76"/>
    <mergeCell ref="B77:C77"/>
    <mergeCell ref="B78:C78"/>
    <mergeCell ref="E61:E62"/>
    <mergeCell ref="F61:F62"/>
    <mergeCell ref="A63:A82"/>
    <mergeCell ref="B63:C63"/>
    <mergeCell ref="B64:C64"/>
    <mergeCell ref="B65:C65"/>
    <mergeCell ref="B66:C66"/>
    <mergeCell ref="B67:C67"/>
    <mergeCell ref="B68:C68"/>
    <mergeCell ref="B69:C69"/>
    <mergeCell ref="D61:D62"/>
    <mergeCell ref="B81:C81"/>
    <mergeCell ref="B70:C70"/>
    <mergeCell ref="B71:C71"/>
    <mergeCell ref="B72:C72"/>
    <mergeCell ref="B73:C73"/>
    <mergeCell ref="A50:A53"/>
    <mergeCell ref="A54:A57"/>
    <mergeCell ref="A58:A59"/>
    <mergeCell ref="A61:A62"/>
    <mergeCell ref="B61:C62"/>
    <mergeCell ref="Q25:Q26"/>
    <mergeCell ref="A27:A34"/>
    <mergeCell ref="A35:A37"/>
    <mergeCell ref="A38:A40"/>
    <mergeCell ref="A41:A43"/>
    <mergeCell ref="M25:O25"/>
    <mergeCell ref="P25:P26"/>
    <mergeCell ref="A44:A49"/>
    <mergeCell ref="A23:B23"/>
    <mergeCell ref="A25:B26"/>
    <mergeCell ref="C25:C26"/>
    <mergeCell ref="D25:L25"/>
    <mergeCell ref="A22:B22"/>
    <mergeCell ref="T4:T5"/>
    <mergeCell ref="U4:U5"/>
    <mergeCell ref="A6:B6"/>
    <mergeCell ref="A7:B7"/>
    <mergeCell ref="A8:B8"/>
    <mergeCell ref="A9:B9"/>
    <mergeCell ref="A10:B10"/>
    <mergeCell ref="A11:B11"/>
    <mergeCell ref="A12:B12"/>
    <mergeCell ref="A18:B18"/>
    <mergeCell ref="A21:B21"/>
    <mergeCell ref="A1:T1"/>
    <mergeCell ref="A4:B5"/>
    <mergeCell ref="C4:E4"/>
    <mergeCell ref="F4:G4"/>
    <mergeCell ref="H4:I4"/>
    <mergeCell ref="J4:K4"/>
    <mergeCell ref="L4:M4"/>
    <mergeCell ref="N4:O4"/>
    <mergeCell ref="P4:Q4"/>
    <mergeCell ref="R4:S4"/>
  </mergeCells>
  <dataValidations count="5">
    <dataValidation type="whole" allowBlank="1" showInputMessage="1" showErrorMessage="1" errorTitle="ERROR" error="Por favor ingrese solo Números." sqref="D63:D86">
      <formula1>0</formula1>
      <formula2>100000000000000</formula2>
    </dataValidation>
    <dataValidation allowBlank="1" showInputMessage="1" showErrorMessage="1" error="Valor no Permitido" sqref="A10 A105:B122 A41 R5:S23 B75:C75 B90:B96 C103:XFD122 D9:D10 B41:B43 F9:Q10 V9:XFD10 T4:U4 D41:O43 R41:XFD43 P27:Q59 E61:F96 D87:D96 P25:Q25 B87:B88 G88:XFD96 A103:A104 F154 I145:M150 F146 F145:H145 G146:H150 E148:F150 A136:D143 E156:H158 C145:D150 A145:B146 E145:E146 F152:H152 A148:B150 E152:E154 A152:D158 T6:U23 G154:H155 A124:E134"/>
    <dataValidation type="whole" allowBlank="1" showInputMessage="1" showErrorMessage="1" errorTitle="ERROR" error="Por favor ingrese solo Números." sqref="C101:C102">
      <formula1>0</formula1>
      <formula2>100000000000</formula2>
    </dataValidation>
    <dataValidation type="whole" operator="greaterThanOrEqual" allowBlank="1" showInputMessage="1" showErrorMessage="1" error="Valor no Permitido" sqref="B37 B49 B45:B47 B39:B40">
      <formula1>0</formula1>
    </dataValidation>
    <dataValidation type="textLength" showInputMessage="1" showErrorMessage="1" sqref="B54 B56:B58 B19:B20 B27:B32 B38 B44 B48 B50 A12:B12 B13:B17">
      <formula1>1</formula1>
      <formula2>5000</formula2>
    </dataValidation>
  </dataValidations>
  <pageMargins left="0.7" right="0.7" top="0.75" bottom="0.75" header="0.3" footer="0.3"/>
  <pageSetup paperSize="9"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W123"/>
  <sheetViews>
    <sheetView showGridLines="0" topLeftCell="A8" zoomScaleNormal="100" workbookViewId="0">
      <selection activeCell="A48" sqref="A48"/>
    </sheetView>
  </sheetViews>
  <sheetFormatPr baseColWidth="10" defaultColWidth="10.85546875" defaultRowHeight="15" x14ac:dyDescent="0.25"/>
  <cols>
    <col min="1" max="1" width="57.85546875" customWidth="1"/>
    <col min="2" max="2" width="50.85546875" customWidth="1"/>
    <col min="3" max="3" width="15" customWidth="1"/>
    <col min="5" max="5" width="15" customWidth="1"/>
    <col min="46" max="46" width="14.85546875" customWidth="1"/>
  </cols>
  <sheetData>
    <row r="1" spans="1:45" x14ac:dyDescent="0.25">
      <c r="A1" s="1306" t="s">
        <v>0</v>
      </c>
    </row>
    <row r="2" spans="1:45" x14ac:dyDescent="0.25">
      <c r="A2" s="1306" t="s">
        <v>2746</v>
      </c>
    </row>
    <row r="3" spans="1:45" x14ac:dyDescent="0.25">
      <c r="A3" s="1306" t="s">
        <v>2747</v>
      </c>
    </row>
    <row r="4" spans="1:45" x14ac:dyDescent="0.25">
      <c r="A4" s="1306" t="s">
        <v>2748</v>
      </c>
    </row>
    <row r="5" spans="1:45" x14ac:dyDescent="0.25">
      <c r="A5" s="1306" t="s">
        <v>2749</v>
      </c>
    </row>
    <row r="6" spans="1:45" x14ac:dyDescent="0.25">
      <c r="A6" s="1307"/>
    </row>
    <row r="7" spans="1:45" x14ac:dyDescent="0.25">
      <c r="A7" s="7728" t="s">
        <v>4133</v>
      </c>
      <c r="B7" s="7728"/>
      <c r="C7" s="7728"/>
      <c r="D7" s="7728"/>
      <c r="E7" s="7728"/>
      <c r="F7" s="7728"/>
      <c r="G7" s="7728"/>
      <c r="H7" s="7728"/>
      <c r="I7" s="7728"/>
      <c r="J7" s="7728"/>
      <c r="K7" s="7728"/>
      <c r="L7" s="7728"/>
      <c r="M7" s="7728"/>
      <c r="N7" s="7728"/>
      <c r="O7" s="7728"/>
      <c r="P7" s="7728"/>
      <c r="Q7" s="7728"/>
      <c r="R7" s="7728"/>
      <c r="S7" s="7728"/>
      <c r="T7" s="7728"/>
      <c r="U7" s="7728"/>
      <c r="V7" s="7728"/>
      <c r="W7" s="7728"/>
      <c r="X7" s="7728"/>
      <c r="Y7" s="7728"/>
      <c r="Z7" s="7728"/>
      <c r="AA7" s="7728"/>
      <c r="AB7" s="7728"/>
      <c r="AC7" s="7728"/>
    </row>
    <row r="8" spans="1:45" x14ac:dyDescent="0.25">
      <c r="A8" s="1307"/>
      <c r="D8" s="1058"/>
      <c r="E8" s="1058"/>
      <c r="F8" s="1058"/>
      <c r="G8" s="1058"/>
      <c r="H8" s="1058"/>
      <c r="I8" s="1058"/>
      <c r="J8" s="1058"/>
      <c r="K8" s="1058"/>
      <c r="L8" s="1058"/>
    </row>
    <row r="9" spans="1:45" x14ac:dyDescent="0.25">
      <c r="A9" s="1307"/>
      <c r="D9" s="1058"/>
      <c r="E9" s="1058"/>
      <c r="F9" s="1058"/>
      <c r="G9" s="1058"/>
      <c r="H9" s="1058"/>
      <c r="I9" s="1058"/>
      <c r="J9" s="1058"/>
      <c r="K9" s="1058"/>
      <c r="L9" s="1058"/>
    </row>
    <row r="10" spans="1:45" ht="15.75" x14ac:dyDescent="0.25">
      <c r="A10" s="1308" t="s">
        <v>4134</v>
      </c>
    </row>
    <row r="11" spans="1:45" ht="15.75" x14ac:dyDescent="0.25">
      <c r="A11" s="1308" t="s">
        <v>4135</v>
      </c>
      <c r="B11" s="1309"/>
      <c r="C11" s="1310"/>
      <c r="D11" s="1310"/>
      <c r="E11" s="1310"/>
      <c r="F11" s="1305"/>
      <c r="G11" s="1305"/>
      <c r="H11" s="1305"/>
      <c r="I11" s="1305"/>
      <c r="J11" s="1305"/>
      <c r="K11" s="1305"/>
      <c r="L11" s="1305"/>
      <c r="M11" s="1305"/>
      <c r="N11" s="1305"/>
      <c r="O11" s="1305"/>
      <c r="P11" s="1305"/>
      <c r="Q11" s="1305"/>
      <c r="R11" s="1305"/>
      <c r="S11" s="1305"/>
      <c r="T11" s="1305"/>
      <c r="U11" s="1305"/>
      <c r="V11" s="1305"/>
      <c r="W11" s="1305"/>
      <c r="X11" s="1305"/>
      <c r="Y11" s="1305"/>
      <c r="Z11" s="1305"/>
      <c r="AA11" s="1305"/>
      <c r="AB11" s="1305"/>
      <c r="AC11" s="1305"/>
      <c r="AD11" s="1305"/>
      <c r="AE11" s="1305"/>
      <c r="AF11" s="1305"/>
      <c r="AG11" s="1305"/>
      <c r="AH11" s="1305"/>
      <c r="AI11" s="1305"/>
      <c r="AJ11" s="1305"/>
      <c r="AK11" s="1305"/>
      <c r="AL11" s="1305"/>
      <c r="AM11" s="1305"/>
      <c r="AN11" s="1305"/>
      <c r="AO11" s="1305"/>
      <c r="AP11" s="1305"/>
      <c r="AQ11" s="1305"/>
      <c r="AR11" s="1309"/>
      <c r="AS11" s="1309"/>
    </row>
    <row r="12" spans="1:45" x14ac:dyDescent="0.25">
      <c r="A12" s="8442" t="s">
        <v>4136</v>
      </c>
      <c r="B12" s="8443"/>
      <c r="C12" s="8448" t="s">
        <v>49</v>
      </c>
      <c r="D12" s="8449"/>
      <c r="E12" s="8450"/>
      <c r="F12" s="8454" t="s">
        <v>2064</v>
      </c>
      <c r="G12" s="8455"/>
      <c r="H12" s="8455"/>
      <c r="I12" s="8455"/>
      <c r="J12" s="8455"/>
      <c r="K12" s="8455"/>
      <c r="L12" s="8455"/>
      <c r="M12" s="8455"/>
      <c r="N12" s="8455"/>
      <c r="O12" s="8455"/>
      <c r="P12" s="8455"/>
      <c r="Q12" s="8455"/>
      <c r="R12" s="8455"/>
      <c r="S12" s="8455"/>
      <c r="T12" s="8455"/>
      <c r="U12" s="8455"/>
      <c r="V12" s="8455"/>
      <c r="W12" s="8455"/>
      <c r="X12" s="8455"/>
      <c r="Y12" s="8455"/>
      <c r="Z12" s="8455"/>
      <c r="AA12" s="8455"/>
      <c r="AB12" s="8455"/>
      <c r="AC12" s="8455"/>
      <c r="AD12" s="8455"/>
      <c r="AE12" s="8455"/>
      <c r="AF12" s="8455"/>
      <c r="AG12" s="8455"/>
      <c r="AH12" s="8455"/>
      <c r="AI12" s="8455"/>
      <c r="AJ12" s="8455"/>
      <c r="AK12" s="8455"/>
      <c r="AL12" s="8455"/>
      <c r="AM12" s="8456"/>
      <c r="AN12" s="8434" t="s">
        <v>2586</v>
      </c>
      <c r="AO12" s="8437" t="s">
        <v>14</v>
      </c>
    </row>
    <row r="13" spans="1:45" x14ac:dyDescent="0.25">
      <c r="A13" s="8444"/>
      <c r="B13" s="8445"/>
      <c r="C13" s="8451"/>
      <c r="D13" s="8452"/>
      <c r="E13" s="8453"/>
      <c r="F13" s="8439" t="s">
        <v>308</v>
      </c>
      <c r="G13" s="8440"/>
      <c r="H13" s="8441" t="s">
        <v>309</v>
      </c>
      <c r="I13" s="8440"/>
      <c r="J13" s="8441" t="s">
        <v>598</v>
      </c>
      <c r="K13" s="8440"/>
      <c r="L13" s="8441" t="s">
        <v>716</v>
      </c>
      <c r="M13" s="8440"/>
      <c r="N13" s="8441" t="s">
        <v>3432</v>
      </c>
      <c r="O13" s="8440"/>
      <c r="P13" s="8441" t="s">
        <v>3433</v>
      </c>
      <c r="Q13" s="8440"/>
      <c r="R13" s="8441" t="s">
        <v>3434</v>
      </c>
      <c r="S13" s="8440"/>
      <c r="T13" s="8441" t="s">
        <v>74</v>
      </c>
      <c r="U13" s="8440"/>
      <c r="V13" s="8441" t="s">
        <v>75</v>
      </c>
      <c r="W13" s="8440"/>
      <c r="X13" s="8441" t="s">
        <v>3435</v>
      </c>
      <c r="Y13" s="8440"/>
      <c r="Z13" s="8441" t="s">
        <v>77</v>
      </c>
      <c r="AA13" s="8440"/>
      <c r="AB13" s="8441" t="s">
        <v>78</v>
      </c>
      <c r="AC13" s="8440"/>
      <c r="AD13" s="8441" t="s">
        <v>79</v>
      </c>
      <c r="AE13" s="8440"/>
      <c r="AF13" s="8441" t="s">
        <v>80</v>
      </c>
      <c r="AG13" s="8440"/>
      <c r="AH13" s="8441" t="s">
        <v>81</v>
      </c>
      <c r="AI13" s="8440"/>
      <c r="AJ13" s="8441" t="s">
        <v>82</v>
      </c>
      <c r="AK13" s="8440"/>
      <c r="AL13" s="8457" t="s">
        <v>83</v>
      </c>
      <c r="AM13" s="8456"/>
      <c r="AN13" s="8435"/>
      <c r="AO13" s="7037"/>
    </row>
    <row r="14" spans="1:45" x14ac:dyDescent="0.25">
      <c r="A14" s="8446"/>
      <c r="B14" s="8447"/>
      <c r="C14" s="1311" t="s">
        <v>52</v>
      </c>
      <c r="D14" s="1312" t="s">
        <v>53</v>
      </c>
      <c r="E14" s="1313" t="s">
        <v>54</v>
      </c>
      <c r="F14" s="6152" t="s">
        <v>53</v>
      </c>
      <c r="G14" s="6153" t="s">
        <v>54</v>
      </c>
      <c r="H14" s="6154" t="s">
        <v>53</v>
      </c>
      <c r="I14" s="6153" t="s">
        <v>54</v>
      </c>
      <c r="J14" s="6154" t="s">
        <v>53</v>
      </c>
      <c r="K14" s="6153" t="s">
        <v>54</v>
      </c>
      <c r="L14" s="6154" t="s">
        <v>53</v>
      </c>
      <c r="M14" s="6153" t="s">
        <v>54</v>
      </c>
      <c r="N14" s="6154" t="s">
        <v>53</v>
      </c>
      <c r="O14" s="6153" t="s">
        <v>54</v>
      </c>
      <c r="P14" s="6154" t="s">
        <v>53</v>
      </c>
      <c r="Q14" s="6153" t="s">
        <v>54</v>
      </c>
      <c r="R14" s="6154" t="s">
        <v>53</v>
      </c>
      <c r="S14" s="6153" t="s">
        <v>54</v>
      </c>
      <c r="T14" s="6154" t="s">
        <v>53</v>
      </c>
      <c r="U14" s="6153" t="s">
        <v>54</v>
      </c>
      <c r="V14" s="6154" t="s">
        <v>53</v>
      </c>
      <c r="W14" s="6153" t="s">
        <v>54</v>
      </c>
      <c r="X14" s="6154" t="s">
        <v>53</v>
      </c>
      <c r="Y14" s="6153" t="s">
        <v>54</v>
      </c>
      <c r="Z14" s="6154" t="s">
        <v>53</v>
      </c>
      <c r="AA14" s="6153" t="s">
        <v>54</v>
      </c>
      <c r="AB14" s="6154" t="s">
        <v>53</v>
      </c>
      <c r="AC14" s="6153" t="s">
        <v>54</v>
      </c>
      <c r="AD14" s="6154" t="s">
        <v>53</v>
      </c>
      <c r="AE14" s="6153" t="s">
        <v>54</v>
      </c>
      <c r="AF14" s="6154" t="s">
        <v>53</v>
      </c>
      <c r="AG14" s="6153" t="s">
        <v>54</v>
      </c>
      <c r="AH14" s="6154" t="s">
        <v>53</v>
      </c>
      <c r="AI14" s="6153" t="s">
        <v>54</v>
      </c>
      <c r="AJ14" s="6154" t="s">
        <v>53</v>
      </c>
      <c r="AK14" s="6153" t="s">
        <v>54</v>
      </c>
      <c r="AL14" s="6154" t="s">
        <v>53</v>
      </c>
      <c r="AM14" s="6155" t="s">
        <v>54</v>
      </c>
      <c r="AN14" s="8436"/>
      <c r="AO14" s="8438" t="s">
        <v>54</v>
      </c>
    </row>
    <row r="15" spans="1:45" x14ac:dyDescent="0.25">
      <c r="A15" s="8458" t="s">
        <v>4137</v>
      </c>
      <c r="B15" s="1314" t="s">
        <v>4138</v>
      </c>
      <c r="C15" s="1315">
        <f t="shared" ref="C15:C41" si="0">SUM(D15:E15)</f>
        <v>0</v>
      </c>
      <c r="D15" s="1316">
        <f>+F15+H15+J15+L15+N15+P15+R15+T15+V15++X15+Z15+AB15+AD15+AF15+AH15+AJ15+AL15</f>
        <v>0</v>
      </c>
      <c r="E15" s="1315">
        <f>+G15+I15+K15+M15+O15+Q15+S15+U15+W15++Y15+AA15+AC15+AE15+AG15+AI15+AK15+AM15</f>
        <v>0</v>
      </c>
      <c r="F15" s="6156"/>
      <c r="G15" s="1317"/>
      <c r="H15" s="6156"/>
      <c r="I15" s="1317"/>
      <c r="J15" s="6156"/>
      <c r="K15" s="1317"/>
      <c r="L15" s="6156"/>
      <c r="M15" s="1317"/>
      <c r="N15" s="6157"/>
      <c r="O15" s="1317"/>
      <c r="P15" s="1318"/>
      <c r="Q15" s="1317"/>
      <c r="R15" s="1318"/>
      <c r="S15" s="1317"/>
      <c r="T15" s="1318"/>
      <c r="U15" s="1317"/>
      <c r="V15" s="6156"/>
      <c r="W15" s="1317"/>
      <c r="X15" s="6156"/>
      <c r="Y15" s="1317"/>
      <c r="Z15" s="6156"/>
      <c r="AA15" s="1317"/>
      <c r="AB15" s="6156"/>
      <c r="AC15" s="1317"/>
      <c r="AD15" s="6156"/>
      <c r="AE15" s="1317"/>
      <c r="AF15" s="6156"/>
      <c r="AG15" s="1317"/>
      <c r="AH15" s="6156"/>
      <c r="AI15" s="1317"/>
      <c r="AJ15" s="6156"/>
      <c r="AK15" s="1317"/>
      <c r="AL15" s="6156"/>
      <c r="AM15" s="1319"/>
      <c r="AN15" s="1320"/>
      <c r="AO15" s="1317"/>
      <c r="AP15" t="str">
        <f>CA15&amp;CB15&amp;CC15</f>
        <v/>
      </c>
    </row>
    <row r="16" spans="1:45" x14ac:dyDescent="0.25">
      <c r="A16" s="8459"/>
      <c r="B16" s="1321" t="s">
        <v>4139</v>
      </c>
      <c r="C16" s="1315">
        <f t="shared" si="0"/>
        <v>0</v>
      </c>
      <c r="D16" s="1322">
        <f>+F16+H16+J16+L16+N16+P16+R16+T16+V16++X16+Z16+AB16+AD16+AF16+AH16+AJ16+AL16</f>
        <v>0</v>
      </c>
      <c r="E16" s="1315">
        <f t="shared" ref="E16:E41" si="1">+G16+I16+K16+M16+O16+Q16+S16+U16+W16++Y16+AA16+AC16+AE16+AG16+AI16+AK16+AM16</f>
        <v>0</v>
      </c>
      <c r="F16" s="1323"/>
      <c r="G16" s="1317"/>
      <c r="H16" s="1323"/>
      <c r="I16" s="1317"/>
      <c r="J16" s="1323"/>
      <c r="K16" s="1317"/>
      <c r="L16" s="1323"/>
      <c r="M16" s="1317"/>
      <c r="N16" s="1318"/>
      <c r="O16" s="1317"/>
      <c r="P16" s="1318"/>
      <c r="Q16" s="1317"/>
      <c r="R16" s="1318"/>
      <c r="S16" s="1317"/>
      <c r="T16" s="1318"/>
      <c r="U16" s="1317"/>
      <c r="V16" s="1323"/>
      <c r="W16" s="1317"/>
      <c r="X16" s="1323"/>
      <c r="Y16" s="1317"/>
      <c r="Z16" s="1323"/>
      <c r="AA16" s="1317"/>
      <c r="AB16" s="1323"/>
      <c r="AC16" s="1317"/>
      <c r="AD16" s="1323"/>
      <c r="AE16" s="1317"/>
      <c r="AF16" s="1323"/>
      <c r="AG16" s="1317"/>
      <c r="AH16" s="1323"/>
      <c r="AI16" s="1317"/>
      <c r="AJ16" s="1323"/>
      <c r="AK16" s="1317"/>
      <c r="AL16" s="1323"/>
      <c r="AM16" s="1319"/>
      <c r="AN16" s="1320"/>
      <c r="AO16" s="1317"/>
      <c r="AP16" t="str">
        <f t="shared" ref="AP16:AP41" si="2">CA16&amp;CB16&amp;CC16</f>
        <v/>
      </c>
    </row>
    <row r="17" spans="1:42" x14ac:dyDescent="0.25">
      <c r="A17" s="8459"/>
      <c r="B17" s="1321" t="s">
        <v>4140</v>
      </c>
      <c r="C17" s="1315">
        <f t="shared" si="0"/>
        <v>0</v>
      </c>
      <c r="D17" s="1322">
        <f t="shared" ref="D17:D41" si="3">+F17+H17+J17+L17+N17+P17+R17+T17+V17++X17+Z17+AB17+AD17+AF17+AH17+AJ17+AL17</f>
        <v>0</v>
      </c>
      <c r="E17" s="1315">
        <f t="shared" si="1"/>
        <v>0</v>
      </c>
      <c r="F17" s="1323"/>
      <c r="G17" s="1317"/>
      <c r="H17" s="1323"/>
      <c r="I17" s="1317"/>
      <c r="J17" s="1323"/>
      <c r="K17" s="1317"/>
      <c r="L17" s="1323"/>
      <c r="M17" s="1317"/>
      <c r="N17" s="1318"/>
      <c r="O17" s="1317"/>
      <c r="P17" s="1318"/>
      <c r="Q17" s="1317"/>
      <c r="R17" s="1318"/>
      <c r="S17" s="1317"/>
      <c r="T17" s="1318"/>
      <c r="U17" s="1317"/>
      <c r="V17" s="1323"/>
      <c r="W17" s="1317"/>
      <c r="X17" s="1323"/>
      <c r="Y17" s="1317"/>
      <c r="Z17" s="1323"/>
      <c r="AA17" s="1317"/>
      <c r="AB17" s="1323"/>
      <c r="AC17" s="1317"/>
      <c r="AD17" s="1323"/>
      <c r="AE17" s="1317"/>
      <c r="AF17" s="1323"/>
      <c r="AG17" s="1317"/>
      <c r="AH17" s="1323"/>
      <c r="AI17" s="1317"/>
      <c r="AJ17" s="1323"/>
      <c r="AK17" s="1317"/>
      <c r="AL17" s="1323"/>
      <c r="AM17" s="1319"/>
      <c r="AN17" s="1320"/>
      <c r="AO17" s="1317"/>
      <c r="AP17" t="str">
        <f t="shared" si="2"/>
        <v/>
      </c>
    </row>
    <row r="18" spans="1:42" x14ac:dyDescent="0.25">
      <c r="A18" s="8459"/>
      <c r="B18" s="1321" t="s">
        <v>4141</v>
      </c>
      <c r="C18" s="1315">
        <f t="shared" si="0"/>
        <v>0</v>
      </c>
      <c r="D18" s="1322">
        <f t="shared" si="3"/>
        <v>0</v>
      </c>
      <c r="E18" s="1315">
        <f t="shared" si="1"/>
        <v>0</v>
      </c>
      <c r="F18" s="1323"/>
      <c r="G18" s="1317"/>
      <c r="H18" s="1323"/>
      <c r="I18" s="1317"/>
      <c r="J18" s="1323"/>
      <c r="K18" s="1317"/>
      <c r="L18" s="1323"/>
      <c r="M18" s="1317"/>
      <c r="N18" s="1318"/>
      <c r="O18" s="1317"/>
      <c r="P18" s="1318"/>
      <c r="Q18" s="1317"/>
      <c r="R18" s="1318"/>
      <c r="S18" s="1317"/>
      <c r="T18" s="1318"/>
      <c r="U18" s="1317"/>
      <c r="V18" s="1323"/>
      <c r="W18" s="1317"/>
      <c r="X18" s="1323"/>
      <c r="Y18" s="1317"/>
      <c r="Z18" s="1323"/>
      <c r="AA18" s="1317"/>
      <c r="AB18" s="1323"/>
      <c r="AC18" s="1317"/>
      <c r="AD18" s="1323"/>
      <c r="AE18" s="1317"/>
      <c r="AF18" s="1323"/>
      <c r="AG18" s="1317"/>
      <c r="AH18" s="1323"/>
      <c r="AI18" s="1317"/>
      <c r="AJ18" s="1323"/>
      <c r="AK18" s="1317"/>
      <c r="AL18" s="1323"/>
      <c r="AM18" s="1319"/>
      <c r="AN18" s="1320"/>
      <c r="AO18" s="1317"/>
      <c r="AP18" t="str">
        <f t="shared" si="2"/>
        <v/>
      </c>
    </row>
    <row r="19" spans="1:42" x14ac:dyDescent="0.25">
      <c r="A19" s="8459"/>
      <c r="B19" s="1321" t="s">
        <v>4142</v>
      </c>
      <c r="C19" s="1315">
        <f t="shared" si="0"/>
        <v>0</v>
      </c>
      <c r="D19" s="1322">
        <f t="shared" si="3"/>
        <v>0</v>
      </c>
      <c r="E19" s="1315">
        <f t="shared" si="1"/>
        <v>0</v>
      </c>
      <c r="F19" s="1323"/>
      <c r="G19" s="1317"/>
      <c r="H19" s="1323"/>
      <c r="I19" s="1317"/>
      <c r="J19" s="1323"/>
      <c r="K19" s="1317"/>
      <c r="L19" s="1323"/>
      <c r="M19" s="1317"/>
      <c r="N19" s="1318"/>
      <c r="O19" s="1317"/>
      <c r="P19" s="1318"/>
      <c r="Q19" s="1317"/>
      <c r="R19" s="1318"/>
      <c r="S19" s="1317"/>
      <c r="T19" s="1318"/>
      <c r="U19" s="1317"/>
      <c r="V19" s="1323"/>
      <c r="W19" s="1317"/>
      <c r="X19" s="1323"/>
      <c r="Y19" s="1317"/>
      <c r="Z19" s="1323"/>
      <c r="AA19" s="1317"/>
      <c r="AB19" s="1323"/>
      <c r="AC19" s="1317"/>
      <c r="AD19" s="1323"/>
      <c r="AE19" s="1317"/>
      <c r="AF19" s="1323"/>
      <c r="AG19" s="1317"/>
      <c r="AH19" s="1323"/>
      <c r="AI19" s="1317"/>
      <c r="AJ19" s="1323"/>
      <c r="AK19" s="1317"/>
      <c r="AL19" s="1323"/>
      <c r="AM19" s="1319"/>
      <c r="AN19" s="1320"/>
      <c r="AO19" s="1317"/>
      <c r="AP19" t="str">
        <f t="shared" si="2"/>
        <v/>
      </c>
    </row>
    <row r="20" spans="1:42" x14ac:dyDescent="0.25">
      <c r="A20" s="8459"/>
      <c r="B20" s="1321" t="s">
        <v>4143</v>
      </c>
      <c r="C20" s="1315">
        <f t="shared" si="0"/>
        <v>0</v>
      </c>
      <c r="D20" s="1322">
        <f t="shared" si="3"/>
        <v>0</v>
      </c>
      <c r="E20" s="1315">
        <f t="shared" si="1"/>
        <v>0</v>
      </c>
      <c r="F20" s="1323"/>
      <c r="G20" s="1317"/>
      <c r="H20" s="1323"/>
      <c r="I20" s="1317"/>
      <c r="J20" s="1323"/>
      <c r="K20" s="1317"/>
      <c r="L20" s="1323"/>
      <c r="M20" s="1317"/>
      <c r="N20" s="1318"/>
      <c r="O20" s="1317"/>
      <c r="P20" s="1318"/>
      <c r="Q20" s="1317"/>
      <c r="R20" s="1318"/>
      <c r="S20" s="1317"/>
      <c r="T20" s="1318"/>
      <c r="U20" s="1317"/>
      <c r="V20" s="1323"/>
      <c r="W20" s="1317"/>
      <c r="X20" s="1323"/>
      <c r="Y20" s="1317"/>
      <c r="Z20" s="1323"/>
      <c r="AA20" s="1317"/>
      <c r="AB20" s="1323"/>
      <c r="AC20" s="1317"/>
      <c r="AD20" s="1323"/>
      <c r="AE20" s="1317"/>
      <c r="AF20" s="1323"/>
      <c r="AG20" s="1317"/>
      <c r="AH20" s="1323"/>
      <c r="AI20" s="1317"/>
      <c r="AJ20" s="1323"/>
      <c r="AK20" s="1317"/>
      <c r="AL20" s="1323"/>
      <c r="AM20" s="1319"/>
      <c r="AN20" s="1320"/>
      <c r="AO20" s="1317"/>
      <c r="AP20" t="str">
        <f t="shared" si="2"/>
        <v/>
      </c>
    </row>
    <row r="21" spans="1:42" x14ac:dyDescent="0.25">
      <c r="A21" s="8459"/>
      <c r="B21" s="1321" t="s">
        <v>4144</v>
      </c>
      <c r="C21" s="1315">
        <f t="shared" si="0"/>
        <v>0</v>
      </c>
      <c r="D21" s="1322">
        <f t="shared" si="3"/>
        <v>0</v>
      </c>
      <c r="E21" s="1315">
        <f t="shared" si="1"/>
        <v>0</v>
      </c>
      <c r="F21" s="1323"/>
      <c r="G21" s="1317"/>
      <c r="H21" s="1323"/>
      <c r="I21" s="1317"/>
      <c r="J21" s="1323"/>
      <c r="K21" s="1317"/>
      <c r="L21" s="1323"/>
      <c r="M21" s="1317"/>
      <c r="N21" s="1318"/>
      <c r="O21" s="1317"/>
      <c r="P21" s="1318"/>
      <c r="Q21" s="1317"/>
      <c r="R21" s="1318"/>
      <c r="S21" s="1317"/>
      <c r="T21" s="1318"/>
      <c r="U21" s="1317"/>
      <c r="V21" s="1323"/>
      <c r="W21" s="1317"/>
      <c r="X21" s="1323"/>
      <c r="Y21" s="1317"/>
      <c r="Z21" s="1323"/>
      <c r="AA21" s="1317"/>
      <c r="AB21" s="1323"/>
      <c r="AC21" s="1317"/>
      <c r="AD21" s="1323"/>
      <c r="AE21" s="1317"/>
      <c r="AF21" s="1323"/>
      <c r="AG21" s="1317"/>
      <c r="AH21" s="1323"/>
      <c r="AI21" s="1317"/>
      <c r="AJ21" s="1323"/>
      <c r="AK21" s="1317"/>
      <c r="AL21" s="1323"/>
      <c r="AM21" s="1319"/>
      <c r="AN21" s="1320"/>
      <c r="AO21" s="1317"/>
      <c r="AP21" t="str">
        <f t="shared" si="2"/>
        <v/>
      </c>
    </row>
    <row r="22" spans="1:42" x14ac:dyDescent="0.25">
      <c r="A22" s="8459"/>
      <c r="B22" s="1321" t="s">
        <v>4145</v>
      </c>
      <c r="C22" s="1315">
        <f t="shared" si="0"/>
        <v>0</v>
      </c>
      <c r="D22" s="1322">
        <f t="shared" si="3"/>
        <v>0</v>
      </c>
      <c r="E22" s="1315">
        <f t="shared" si="1"/>
        <v>0</v>
      </c>
      <c r="F22" s="1323"/>
      <c r="G22" s="1317"/>
      <c r="H22" s="1323"/>
      <c r="I22" s="1317"/>
      <c r="J22" s="1323"/>
      <c r="K22" s="1317"/>
      <c r="L22" s="1323"/>
      <c r="M22" s="1317"/>
      <c r="N22" s="1318"/>
      <c r="O22" s="1317"/>
      <c r="P22" s="1318"/>
      <c r="Q22" s="1317"/>
      <c r="R22" s="1318"/>
      <c r="S22" s="1317"/>
      <c r="T22" s="1318"/>
      <c r="U22" s="1317"/>
      <c r="V22" s="1323"/>
      <c r="W22" s="1317"/>
      <c r="X22" s="1323"/>
      <c r="Y22" s="1317"/>
      <c r="Z22" s="1323"/>
      <c r="AA22" s="1317"/>
      <c r="AB22" s="1323"/>
      <c r="AC22" s="1317"/>
      <c r="AD22" s="1323"/>
      <c r="AE22" s="1317"/>
      <c r="AF22" s="1323"/>
      <c r="AG22" s="1317"/>
      <c r="AH22" s="1323"/>
      <c r="AI22" s="1317"/>
      <c r="AJ22" s="1323"/>
      <c r="AK22" s="1317"/>
      <c r="AL22" s="1323"/>
      <c r="AM22" s="1319"/>
      <c r="AN22" s="1320"/>
      <c r="AO22" s="1317"/>
      <c r="AP22" t="str">
        <f t="shared" si="2"/>
        <v/>
      </c>
    </row>
    <row r="23" spans="1:42" x14ac:dyDescent="0.25">
      <c r="A23" s="8459"/>
      <c r="B23" s="1321" t="s">
        <v>4146</v>
      </c>
      <c r="C23" s="1315">
        <f t="shared" si="0"/>
        <v>0</v>
      </c>
      <c r="D23" s="1322">
        <f t="shared" si="3"/>
        <v>0</v>
      </c>
      <c r="E23" s="1315">
        <f t="shared" si="1"/>
        <v>0</v>
      </c>
      <c r="F23" s="1323"/>
      <c r="G23" s="1317"/>
      <c r="H23" s="1323"/>
      <c r="I23" s="1317"/>
      <c r="J23" s="1323"/>
      <c r="K23" s="1317"/>
      <c r="L23" s="1323"/>
      <c r="M23" s="1317"/>
      <c r="N23" s="1318"/>
      <c r="O23" s="1317"/>
      <c r="P23" s="1318"/>
      <c r="Q23" s="1317"/>
      <c r="R23" s="1318"/>
      <c r="S23" s="1317"/>
      <c r="T23" s="1318"/>
      <c r="U23" s="1317"/>
      <c r="V23" s="1323"/>
      <c r="W23" s="1317"/>
      <c r="X23" s="1323"/>
      <c r="Y23" s="1317"/>
      <c r="Z23" s="1323"/>
      <c r="AA23" s="1317"/>
      <c r="AB23" s="1323"/>
      <c r="AC23" s="1317"/>
      <c r="AD23" s="1323"/>
      <c r="AE23" s="1317"/>
      <c r="AF23" s="1323"/>
      <c r="AG23" s="1317"/>
      <c r="AH23" s="1323"/>
      <c r="AI23" s="1317"/>
      <c r="AJ23" s="1323"/>
      <c r="AK23" s="1317"/>
      <c r="AL23" s="1323"/>
      <c r="AM23" s="1319"/>
      <c r="AN23" s="1320"/>
      <c r="AO23" s="1317"/>
      <c r="AP23" t="str">
        <f t="shared" si="2"/>
        <v/>
      </c>
    </row>
    <row r="24" spans="1:42" x14ac:dyDescent="0.25">
      <c r="A24" s="8459"/>
      <c r="B24" s="1321" t="s">
        <v>4147</v>
      </c>
      <c r="C24" s="1315">
        <f t="shared" si="0"/>
        <v>0</v>
      </c>
      <c r="D24" s="1322">
        <f t="shared" si="3"/>
        <v>0</v>
      </c>
      <c r="E24" s="1315">
        <f t="shared" si="1"/>
        <v>0</v>
      </c>
      <c r="F24" s="1323"/>
      <c r="G24" s="1317"/>
      <c r="H24" s="1323"/>
      <c r="I24" s="1317"/>
      <c r="J24" s="1323"/>
      <c r="K24" s="1317"/>
      <c r="L24" s="1323"/>
      <c r="M24" s="1317"/>
      <c r="N24" s="1318"/>
      <c r="O24" s="1317"/>
      <c r="P24" s="1318"/>
      <c r="Q24" s="1317"/>
      <c r="R24" s="1318"/>
      <c r="S24" s="1317"/>
      <c r="T24" s="1318"/>
      <c r="U24" s="1317"/>
      <c r="V24" s="1323"/>
      <c r="W24" s="1317"/>
      <c r="X24" s="1323"/>
      <c r="Y24" s="1317"/>
      <c r="Z24" s="1323"/>
      <c r="AA24" s="1317"/>
      <c r="AB24" s="1323"/>
      <c r="AC24" s="1317"/>
      <c r="AD24" s="1323"/>
      <c r="AE24" s="1317"/>
      <c r="AF24" s="1323"/>
      <c r="AG24" s="1317"/>
      <c r="AH24" s="1323"/>
      <c r="AI24" s="1317"/>
      <c r="AJ24" s="1323"/>
      <c r="AK24" s="1317"/>
      <c r="AL24" s="1323"/>
      <c r="AM24" s="1319"/>
      <c r="AN24" s="1320"/>
      <c r="AO24" s="1317"/>
      <c r="AP24" t="str">
        <f t="shared" si="2"/>
        <v/>
      </c>
    </row>
    <row r="25" spans="1:42" x14ac:dyDescent="0.25">
      <c r="A25" s="8459"/>
      <c r="B25" s="1321" t="s">
        <v>4148</v>
      </c>
      <c r="C25" s="1315">
        <f t="shared" si="0"/>
        <v>0</v>
      </c>
      <c r="D25" s="1322">
        <f t="shared" si="3"/>
        <v>0</v>
      </c>
      <c r="E25" s="1315">
        <f t="shared" si="1"/>
        <v>0</v>
      </c>
      <c r="F25" s="1323"/>
      <c r="G25" s="1317"/>
      <c r="H25" s="1323"/>
      <c r="I25" s="1317"/>
      <c r="J25" s="1323"/>
      <c r="K25" s="1317"/>
      <c r="L25" s="1323"/>
      <c r="M25" s="1317"/>
      <c r="N25" s="1318"/>
      <c r="O25" s="1317"/>
      <c r="P25" s="1318"/>
      <c r="Q25" s="1317"/>
      <c r="R25" s="1318"/>
      <c r="S25" s="1317"/>
      <c r="T25" s="1318"/>
      <c r="U25" s="1317"/>
      <c r="V25" s="1323"/>
      <c r="W25" s="1317"/>
      <c r="X25" s="1323"/>
      <c r="Y25" s="1317"/>
      <c r="Z25" s="1323"/>
      <c r="AA25" s="1317"/>
      <c r="AB25" s="1323"/>
      <c r="AC25" s="1317"/>
      <c r="AD25" s="1323"/>
      <c r="AE25" s="1317"/>
      <c r="AF25" s="1323"/>
      <c r="AG25" s="1317"/>
      <c r="AH25" s="1323"/>
      <c r="AI25" s="1317"/>
      <c r="AJ25" s="1323"/>
      <c r="AK25" s="1317"/>
      <c r="AL25" s="1323"/>
      <c r="AM25" s="1319"/>
      <c r="AN25" s="1320"/>
      <c r="AO25" s="1317"/>
      <c r="AP25" t="str">
        <f t="shared" si="2"/>
        <v/>
      </c>
    </row>
    <row r="26" spans="1:42" ht="22.5" x14ac:dyDescent="0.25">
      <c r="A26" s="8459"/>
      <c r="B26" s="1324" t="s">
        <v>4149</v>
      </c>
      <c r="C26" s="1315">
        <f t="shared" si="0"/>
        <v>0</v>
      </c>
      <c r="D26" s="1322">
        <f t="shared" si="3"/>
        <v>0</v>
      </c>
      <c r="E26" s="1315">
        <f t="shared" si="1"/>
        <v>0</v>
      </c>
      <c r="F26" s="1323"/>
      <c r="G26" s="1317"/>
      <c r="H26" s="1323"/>
      <c r="I26" s="1317"/>
      <c r="J26" s="1323"/>
      <c r="K26" s="1317"/>
      <c r="L26" s="1323"/>
      <c r="M26" s="1317"/>
      <c r="N26" s="1318"/>
      <c r="O26" s="1317"/>
      <c r="P26" s="1318"/>
      <c r="Q26" s="1317"/>
      <c r="R26" s="1318"/>
      <c r="S26" s="1317"/>
      <c r="T26" s="1318"/>
      <c r="U26" s="1317"/>
      <c r="V26" s="1323"/>
      <c r="W26" s="1317"/>
      <c r="X26" s="1323"/>
      <c r="Y26" s="1317"/>
      <c r="Z26" s="1323"/>
      <c r="AA26" s="1317"/>
      <c r="AB26" s="1323"/>
      <c r="AC26" s="1317"/>
      <c r="AD26" s="1323"/>
      <c r="AE26" s="1317"/>
      <c r="AF26" s="1323"/>
      <c r="AG26" s="1317"/>
      <c r="AH26" s="1323"/>
      <c r="AI26" s="1317"/>
      <c r="AJ26" s="1323"/>
      <c r="AK26" s="1317"/>
      <c r="AL26" s="1323"/>
      <c r="AM26" s="1319"/>
      <c r="AN26" s="1320"/>
      <c r="AO26" s="1317"/>
      <c r="AP26" t="str">
        <f t="shared" si="2"/>
        <v/>
      </c>
    </row>
    <row r="27" spans="1:42" x14ac:dyDescent="0.25">
      <c r="A27" s="8459"/>
      <c r="B27" s="1321" t="s">
        <v>3041</v>
      </c>
      <c r="C27" s="1315">
        <f t="shared" si="0"/>
        <v>0</v>
      </c>
      <c r="D27" s="1322">
        <f t="shared" si="3"/>
        <v>0</v>
      </c>
      <c r="E27" s="1315">
        <f t="shared" si="1"/>
        <v>0</v>
      </c>
      <c r="F27" s="1323"/>
      <c r="G27" s="1317"/>
      <c r="H27" s="1323"/>
      <c r="I27" s="1317"/>
      <c r="J27" s="1323"/>
      <c r="K27" s="1317"/>
      <c r="L27" s="1323"/>
      <c r="M27" s="1317"/>
      <c r="N27" s="1318"/>
      <c r="O27" s="1317"/>
      <c r="P27" s="1318"/>
      <c r="Q27" s="1317"/>
      <c r="R27" s="1318"/>
      <c r="S27" s="1317"/>
      <c r="T27" s="1318"/>
      <c r="U27" s="1317"/>
      <c r="V27" s="1323"/>
      <c r="W27" s="1317"/>
      <c r="X27" s="1323"/>
      <c r="Y27" s="1317"/>
      <c r="Z27" s="1323"/>
      <c r="AA27" s="1317"/>
      <c r="AB27" s="1323"/>
      <c r="AC27" s="1317"/>
      <c r="AD27" s="1323"/>
      <c r="AE27" s="1317"/>
      <c r="AF27" s="1323"/>
      <c r="AG27" s="1317"/>
      <c r="AH27" s="1323"/>
      <c r="AI27" s="1317"/>
      <c r="AJ27" s="1323"/>
      <c r="AK27" s="1317"/>
      <c r="AL27" s="1323"/>
      <c r="AM27" s="1319"/>
      <c r="AN27" s="1320"/>
      <c r="AO27" s="1317"/>
      <c r="AP27" t="str">
        <f t="shared" si="2"/>
        <v/>
      </c>
    </row>
    <row r="28" spans="1:42" x14ac:dyDescent="0.25">
      <c r="A28" s="8459"/>
      <c r="B28" s="1321" t="s">
        <v>4150</v>
      </c>
      <c r="C28" s="1315">
        <f t="shared" si="0"/>
        <v>0</v>
      </c>
      <c r="D28" s="1322">
        <f t="shared" si="3"/>
        <v>0</v>
      </c>
      <c r="E28" s="1315">
        <f t="shared" si="1"/>
        <v>0</v>
      </c>
      <c r="F28" s="1323"/>
      <c r="G28" s="1317"/>
      <c r="H28" s="1323"/>
      <c r="I28" s="1317"/>
      <c r="J28" s="1323"/>
      <c r="K28" s="1317"/>
      <c r="L28" s="1323"/>
      <c r="M28" s="1317"/>
      <c r="N28" s="1318"/>
      <c r="O28" s="1317"/>
      <c r="P28" s="1318"/>
      <c r="Q28" s="1317"/>
      <c r="R28" s="1318"/>
      <c r="S28" s="1317"/>
      <c r="T28" s="1318"/>
      <c r="U28" s="1317"/>
      <c r="V28" s="1323"/>
      <c r="W28" s="1317"/>
      <c r="X28" s="1323"/>
      <c r="Y28" s="1317"/>
      <c r="Z28" s="1323"/>
      <c r="AA28" s="1317"/>
      <c r="AB28" s="1323"/>
      <c r="AC28" s="1317"/>
      <c r="AD28" s="1323"/>
      <c r="AE28" s="1317"/>
      <c r="AF28" s="1323"/>
      <c r="AG28" s="1317"/>
      <c r="AH28" s="1323"/>
      <c r="AI28" s="1317"/>
      <c r="AJ28" s="1323"/>
      <c r="AK28" s="1317"/>
      <c r="AL28" s="1323"/>
      <c r="AM28" s="1319"/>
      <c r="AN28" s="1320"/>
      <c r="AO28" s="1317"/>
      <c r="AP28" t="str">
        <f t="shared" si="2"/>
        <v/>
      </c>
    </row>
    <row r="29" spans="1:42" x14ac:dyDescent="0.25">
      <c r="A29" s="8459"/>
      <c r="B29" s="1321" t="s">
        <v>4151</v>
      </c>
      <c r="C29" s="1315">
        <f t="shared" si="0"/>
        <v>0</v>
      </c>
      <c r="D29" s="1322">
        <f t="shared" si="3"/>
        <v>0</v>
      </c>
      <c r="E29" s="1315">
        <f t="shared" si="1"/>
        <v>0</v>
      </c>
      <c r="F29" s="1323"/>
      <c r="G29" s="1317"/>
      <c r="H29" s="1323"/>
      <c r="I29" s="1317"/>
      <c r="J29" s="1323"/>
      <c r="K29" s="1317"/>
      <c r="L29" s="1323"/>
      <c r="M29" s="1317"/>
      <c r="N29" s="1318"/>
      <c r="O29" s="1317"/>
      <c r="P29" s="1318"/>
      <c r="Q29" s="1317"/>
      <c r="R29" s="1318"/>
      <c r="S29" s="1317"/>
      <c r="T29" s="1318"/>
      <c r="U29" s="1317"/>
      <c r="V29" s="1323"/>
      <c r="W29" s="1317"/>
      <c r="X29" s="1323"/>
      <c r="Y29" s="1317"/>
      <c r="Z29" s="1323"/>
      <c r="AA29" s="1317"/>
      <c r="AB29" s="1323"/>
      <c r="AC29" s="1317"/>
      <c r="AD29" s="1323"/>
      <c r="AE29" s="1317"/>
      <c r="AF29" s="1323"/>
      <c r="AG29" s="1317"/>
      <c r="AH29" s="1323"/>
      <c r="AI29" s="1317"/>
      <c r="AJ29" s="1323"/>
      <c r="AK29" s="1317"/>
      <c r="AL29" s="1323"/>
      <c r="AM29" s="1319"/>
      <c r="AN29" s="1320"/>
      <c r="AO29" s="1317"/>
      <c r="AP29" t="str">
        <f t="shared" si="2"/>
        <v/>
      </c>
    </row>
    <row r="30" spans="1:42" x14ac:dyDescent="0.25">
      <c r="A30" s="8459"/>
      <c r="B30" s="1321" t="s">
        <v>4152</v>
      </c>
      <c r="C30" s="1315">
        <f t="shared" si="0"/>
        <v>0</v>
      </c>
      <c r="D30" s="1322">
        <f t="shared" si="3"/>
        <v>0</v>
      </c>
      <c r="E30" s="1315">
        <f t="shared" si="1"/>
        <v>0</v>
      </c>
      <c r="F30" s="1323"/>
      <c r="G30" s="1317"/>
      <c r="H30" s="1323"/>
      <c r="I30" s="1317"/>
      <c r="J30" s="1323"/>
      <c r="K30" s="1317"/>
      <c r="L30" s="1323"/>
      <c r="M30" s="1317"/>
      <c r="N30" s="1318"/>
      <c r="O30" s="1317"/>
      <c r="P30" s="1318"/>
      <c r="Q30" s="1317"/>
      <c r="R30" s="1318"/>
      <c r="S30" s="1317"/>
      <c r="T30" s="1318"/>
      <c r="U30" s="1317"/>
      <c r="V30" s="1323"/>
      <c r="W30" s="1317"/>
      <c r="X30" s="1323"/>
      <c r="Y30" s="1317"/>
      <c r="Z30" s="1323"/>
      <c r="AA30" s="1317"/>
      <c r="AB30" s="1323"/>
      <c r="AC30" s="1317"/>
      <c r="AD30" s="1323"/>
      <c r="AE30" s="1317"/>
      <c r="AF30" s="1323"/>
      <c r="AG30" s="1317"/>
      <c r="AH30" s="1323"/>
      <c r="AI30" s="1317"/>
      <c r="AJ30" s="1323"/>
      <c r="AK30" s="1317"/>
      <c r="AL30" s="1323"/>
      <c r="AM30" s="1319"/>
      <c r="AN30" s="1320"/>
      <c r="AO30" s="1317"/>
      <c r="AP30" t="str">
        <f t="shared" si="2"/>
        <v/>
      </c>
    </row>
    <row r="31" spans="1:42" ht="21" x14ac:dyDescent="0.25">
      <c r="A31" s="8459"/>
      <c r="B31" s="1325" t="s">
        <v>4153</v>
      </c>
      <c r="C31" s="1315">
        <f t="shared" si="0"/>
        <v>0</v>
      </c>
      <c r="D31" s="1322">
        <f t="shared" si="3"/>
        <v>0</v>
      </c>
      <c r="E31" s="1315">
        <f t="shared" si="1"/>
        <v>0</v>
      </c>
      <c r="F31" s="1323"/>
      <c r="G31" s="1317"/>
      <c r="H31" s="1323"/>
      <c r="I31" s="1317"/>
      <c r="J31" s="1323"/>
      <c r="K31" s="1317"/>
      <c r="L31" s="1323"/>
      <c r="M31" s="1317"/>
      <c r="N31" s="1318"/>
      <c r="O31" s="1317"/>
      <c r="P31" s="1318"/>
      <c r="Q31" s="1317"/>
      <c r="R31" s="1318"/>
      <c r="S31" s="1317"/>
      <c r="T31" s="1318"/>
      <c r="U31" s="1317"/>
      <c r="V31" s="1323"/>
      <c r="W31" s="1317"/>
      <c r="X31" s="1323"/>
      <c r="Y31" s="1317"/>
      <c r="Z31" s="1323"/>
      <c r="AA31" s="1317"/>
      <c r="AB31" s="1323"/>
      <c r="AC31" s="1317"/>
      <c r="AD31" s="1323"/>
      <c r="AE31" s="1317"/>
      <c r="AF31" s="1323"/>
      <c r="AG31" s="1317"/>
      <c r="AH31" s="1323"/>
      <c r="AI31" s="1317"/>
      <c r="AJ31" s="1323"/>
      <c r="AK31" s="1317"/>
      <c r="AL31" s="1323"/>
      <c r="AM31" s="1319"/>
      <c r="AN31" s="1320"/>
      <c r="AO31" s="1317"/>
      <c r="AP31" t="str">
        <f t="shared" si="2"/>
        <v/>
      </c>
    </row>
    <row r="32" spans="1:42" x14ac:dyDescent="0.25">
      <c r="A32" s="8459"/>
      <c r="B32" s="1321" t="s">
        <v>4154</v>
      </c>
      <c r="C32" s="1315">
        <f t="shared" si="0"/>
        <v>0</v>
      </c>
      <c r="D32" s="1322">
        <f t="shared" si="3"/>
        <v>0</v>
      </c>
      <c r="E32" s="1315">
        <f t="shared" si="1"/>
        <v>0</v>
      </c>
      <c r="F32" s="1323"/>
      <c r="G32" s="1317"/>
      <c r="H32" s="1323"/>
      <c r="I32" s="1317"/>
      <c r="J32" s="1323"/>
      <c r="K32" s="1317"/>
      <c r="L32" s="1323"/>
      <c r="M32" s="1317"/>
      <c r="N32" s="1318"/>
      <c r="O32" s="1317"/>
      <c r="P32" s="1318"/>
      <c r="Q32" s="1317"/>
      <c r="R32" s="1318"/>
      <c r="S32" s="1317"/>
      <c r="T32" s="1318"/>
      <c r="U32" s="1317"/>
      <c r="V32" s="1323"/>
      <c r="W32" s="1317"/>
      <c r="X32" s="1323"/>
      <c r="Y32" s="1317"/>
      <c r="Z32" s="1323"/>
      <c r="AA32" s="1317"/>
      <c r="AB32" s="1323"/>
      <c r="AC32" s="1317"/>
      <c r="AD32" s="1323"/>
      <c r="AE32" s="1317"/>
      <c r="AF32" s="1323"/>
      <c r="AG32" s="1317"/>
      <c r="AH32" s="1323"/>
      <c r="AI32" s="1317"/>
      <c r="AJ32" s="1323"/>
      <c r="AK32" s="1317"/>
      <c r="AL32" s="1323"/>
      <c r="AM32" s="1319"/>
      <c r="AN32" s="1320"/>
      <c r="AO32" s="1317"/>
      <c r="AP32" t="str">
        <f t="shared" si="2"/>
        <v/>
      </c>
    </row>
    <row r="33" spans="1:49" x14ac:dyDescent="0.25">
      <c r="A33" s="8459"/>
      <c r="B33" s="1321" t="s">
        <v>4155</v>
      </c>
      <c r="C33" s="1315">
        <f t="shared" si="0"/>
        <v>0</v>
      </c>
      <c r="D33" s="1322">
        <f t="shared" si="3"/>
        <v>0</v>
      </c>
      <c r="E33" s="1315">
        <f t="shared" si="1"/>
        <v>0</v>
      </c>
      <c r="F33" s="1323"/>
      <c r="G33" s="1317"/>
      <c r="H33" s="1323"/>
      <c r="I33" s="1317"/>
      <c r="J33" s="1323"/>
      <c r="K33" s="1317"/>
      <c r="L33" s="1323"/>
      <c r="M33" s="1317"/>
      <c r="N33" s="1318"/>
      <c r="O33" s="1317"/>
      <c r="P33" s="1318"/>
      <c r="Q33" s="1317"/>
      <c r="R33" s="1318"/>
      <c r="S33" s="1317"/>
      <c r="T33" s="1318"/>
      <c r="U33" s="1317"/>
      <c r="V33" s="1323"/>
      <c r="W33" s="1317"/>
      <c r="X33" s="1323"/>
      <c r="Y33" s="1317"/>
      <c r="Z33" s="1323"/>
      <c r="AA33" s="1317"/>
      <c r="AB33" s="1323"/>
      <c r="AC33" s="1317"/>
      <c r="AD33" s="1323"/>
      <c r="AE33" s="1317"/>
      <c r="AF33" s="1323"/>
      <c r="AG33" s="1317"/>
      <c r="AH33" s="1323"/>
      <c r="AI33" s="1317"/>
      <c r="AJ33" s="1323"/>
      <c r="AK33" s="1317"/>
      <c r="AL33" s="1323"/>
      <c r="AM33" s="1319"/>
      <c r="AN33" s="1320"/>
      <c r="AO33" s="1317"/>
      <c r="AP33" t="str">
        <f t="shared" si="2"/>
        <v/>
      </c>
    </row>
    <row r="34" spans="1:49" x14ac:dyDescent="0.25">
      <c r="A34" s="8459"/>
      <c r="B34" s="1321" t="s">
        <v>4156</v>
      </c>
      <c r="C34" s="1315">
        <f t="shared" si="0"/>
        <v>0</v>
      </c>
      <c r="D34" s="1322">
        <f t="shared" si="3"/>
        <v>0</v>
      </c>
      <c r="E34" s="1315">
        <f t="shared" si="1"/>
        <v>0</v>
      </c>
      <c r="F34" s="1323"/>
      <c r="G34" s="1317"/>
      <c r="H34" s="1323"/>
      <c r="I34" s="1317"/>
      <c r="J34" s="1323"/>
      <c r="K34" s="1317"/>
      <c r="L34" s="1323"/>
      <c r="M34" s="1317"/>
      <c r="N34" s="1318"/>
      <c r="O34" s="1317"/>
      <c r="P34" s="1318"/>
      <c r="Q34" s="1317"/>
      <c r="R34" s="1318"/>
      <c r="S34" s="1317"/>
      <c r="T34" s="1318"/>
      <c r="U34" s="1317"/>
      <c r="V34" s="1323"/>
      <c r="W34" s="1317"/>
      <c r="X34" s="1323"/>
      <c r="Y34" s="1317"/>
      <c r="Z34" s="1323"/>
      <c r="AA34" s="1317"/>
      <c r="AB34" s="1323"/>
      <c r="AC34" s="1317"/>
      <c r="AD34" s="1323"/>
      <c r="AE34" s="1317"/>
      <c r="AF34" s="1323"/>
      <c r="AG34" s="1317"/>
      <c r="AH34" s="1323"/>
      <c r="AI34" s="1317"/>
      <c r="AJ34" s="1323"/>
      <c r="AK34" s="1317"/>
      <c r="AL34" s="1323"/>
      <c r="AM34" s="1319"/>
      <c r="AN34" s="1320"/>
      <c r="AO34" s="1317"/>
      <c r="AP34" t="str">
        <f t="shared" si="2"/>
        <v/>
      </c>
    </row>
    <row r="35" spans="1:49" x14ac:dyDescent="0.25">
      <c r="A35" s="8459"/>
      <c r="B35" s="1321" t="s">
        <v>4157</v>
      </c>
      <c r="C35" s="1315">
        <f t="shared" si="0"/>
        <v>0</v>
      </c>
      <c r="D35" s="1322">
        <f t="shared" si="3"/>
        <v>0</v>
      </c>
      <c r="E35" s="1315">
        <f t="shared" si="1"/>
        <v>0</v>
      </c>
      <c r="F35" s="1323"/>
      <c r="G35" s="1317"/>
      <c r="H35" s="1323"/>
      <c r="I35" s="1317"/>
      <c r="J35" s="1323"/>
      <c r="K35" s="1317"/>
      <c r="L35" s="1323"/>
      <c r="M35" s="1317"/>
      <c r="N35" s="1318"/>
      <c r="O35" s="1317"/>
      <c r="P35" s="1318"/>
      <c r="Q35" s="1317"/>
      <c r="R35" s="1318"/>
      <c r="S35" s="1317"/>
      <c r="T35" s="1318"/>
      <c r="U35" s="1317"/>
      <c r="V35" s="1323"/>
      <c r="W35" s="1317"/>
      <c r="X35" s="1323"/>
      <c r="Y35" s="1317"/>
      <c r="Z35" s="1323"/>
      <c r="AA35" s="1317"/>
      <c r="AB35" s="1323"/>
      <c r="AC35" s="1317"/>
      <c r="AD35" s="1323"/>
      <c r="AE35" s="1317"/>
      <c r="AF35" s="1323"/>
      <c r="AG35" s="1317"/>
      <c r="AH35" s="1323"/>
      <c r="AI35" s="1317"/>
      <c r="AJ35" s="1323"/>
      <c r="AK35" s="1317"/>
      <c r="AL35" s="1323"/>
      <c r="AM35" s="1319"/>
      <c r="AN35" s="1320"/>
      <c r="AO35" s="1317"/>
      <c r="AP35" t="str">
        <f t="shared" si="2"/>
        <v/>
      </c>
    </row>
    <row r="36" spans="1:49" ht="22.5" x14ac:dyDescent="0.25">
      <c r="A36" s="8459"/>
      <c r="B36" s="1324" t="s">
        <v>4158</v>
      </c>
      <c r="C36" s="1315">
        <f t="shared" si="0"/>
        <v>0</v>
      </c>
      <c r="D36" s="1322">
        <f t="shared" si="3"/>
        <v>0</v>
      </c>
      <c r="E36" s="1315">
        <f t="shared" si="1"/>
        <v>0</v>
      </c>
      <c r="F36" s="1323"/>
      <c r="G36" s="1317"/>
      <c r="H36" s="1323"/>
      <c r="I36" s="1317"/>
      <c r="J36" s="1323"/>
      <c r="K36" s="1317"/>
      <c r="L36" s="1323"/>
      <c r="M36" s="1317"/>
      <c r="N36" s="1318"/>
      <c r="O36" s="1317"/>
      <c r="P36" s="1318"/>
      <c r="Q36" s="1317"/>
      <c r="R36" s="1318"/>
      <c r="S36" s="1317"/>
      <c r="T36" s="1318"/>
      <c r="U36" s="1317"/>
      <c r="V36" s="1323"/>
      <c r="W36" s="1317"/>
      <c r="X36" s="1323"/>
      <c r="Y36" s="1317"/>
      <c r="Z36" s="1323"/>
      <c r="AA36" s="1317"/>
      <c r="AB36" s="1323"/>
      <c r="AC36" s="1317"/>
      <c r="AD36" s="1323"/>
      <c r="AE36" s="1317"/>
      <c r="AF36" s="1323"/>
      <c r="AG36" s="1317"/>
      <c r="AH36" s="1323"/>
      <c r="AI36" s="1317"/>
      <c r="AJ36" s="1323"/>
      <c r="AK36" s="1317"/>
      <c r="AL36" s="1323"/>
      <c r="AM36" s="1319"/>
      <c r="AN36" s="1320"/>
      <c r="AO36" s="1317"/>
      <c r="AP36" t="str">
        <f t="shared" si="2"/>
        <v/>
      </c>
    </row>
    <row r="37" spans="1:49" x14ac:dyDescent="0.25">
      <c r="A37" s="8460"/>
      <c r="B37" s="1326" t="s">
        <v>3729</v>
      </c>
      <c r="C37" s="1315">
        <f t="shared" si="0"/>
        <v>0</v>
      </c>
      <c r="D37" s="1327">
        <f t="shared" si="3"/>
        <v>0</v>
      </c>
      <c r="E37" s="1328">
        <f t="shared" si="1"/>
        <v>0</v>
      </c>
      <c r="F37" s="1329"/>
      <c r="G37" s="1330"/>
      <c r="H37" s="1329"/>
      <c r="I37" s="1330"/>
      <c r="J37" s="1329"/>
      <c r="K37" s="1330"/>
      <c r="L37" s="1329"/>
      <c r="M37" s="1330"/>
      <c r="N37" s="1331"/>
      <c r="O37" s="1330"/>
      <c r="P37" s="1331"/>
      <c r="Q37" s="1330"/>
      <c r="R37" s="1331"/>
      <c r="S37" s="1330"/>
      <c r="T37" s="1331"/>
      <c r="U37" s="1330"/>
      <c r="V37" s="1329"/>
      <c r="W37" s="1330"/>
      <c r="X37" s="1329"/>
      <c r="Y37" s="1330"/>
      <c r="Z37" s="1329"/>
      <c r="AA37" s="1330"/>
      <c r="AB37" s="1329"/>
      <c r="AC37" s="1330"/>
      <c r="AD37" s="1329"/>
      <c r="AE37" s="1330"/>
      <c r="AF37" s="1329"/>
      <c r="AG37" s="1330"/>
      <c r="AH37" s="1329"/>
      <c r="AI37" s="1330"/>
      <c r="AJ37" s="1329"/>
      <c r="AK37" s="1330"/>
      <c r="AL37" s="1329"/>
      <c r="AM37" s="1332"/>
      <c r="AN37" s="1333"/>
      <c r="AO37" s="1330"/>
      <c r="AP37" t="str">
        <f t="shared" si="2"/>
        <v/>
      </c>
    </row>
    <row r="38" spans="1:49" x14ac:dyDescent="0.25">
      <c r="A38" s="8461" t="s">
        <v>783</v>
      </c>
      <c r="B38" s="1321" t="s">
        <v>4159</v>
      </c>
      <c r="C38" s="1315">
        <f t="shared" si="0"/>
        <v>0</v>
      </c>
      <c r="D38" s="1334">
        <f t="shared" si="3"/>
        <v>0</v>
      </c>
      <c r="E38" s="1335">
        <f t="shared" si="1"/>
        <v>0</v>
      </c>
      <c r="F38" s="1336"/>
      <c r="G38" s="1337"/>
      <c r="H38" s="1336"/>
      <c r="I38" s="1337"/>
      <c r="J38" s="1336"/>
      <c r="K38" s="1337"/>
      <c r="L38" s="1336"/>
      <c r="M38" s="1337"/>
      <c r="N38" s="1338"/>
      <c r="O38" s="1337"/>
      <c r="P38" s="1338"/>
      <c r="Q38" s="1337"/>
      <c r="R38" s="1338"/>
      <c r="S38" s="1337"/>
      <c r="T38" s="1338"/>
      <c r="U38" s="1337"/>
      <c r="V38" s="1336"/>
      <c r="W38" s="1337"/>
      <c r="X38" s="1336"/>
      <c r="Y38" s="1337"/>
      <c r="Z38" s="1336"/>
      <c r="AA38" s="1337"/>
      <c r="AB38" s="1336"/>
      <c r="AC38" s="1337"/>
      <c r="AD38" s="1336"/>
      <c r="AE38" s="1337"/>
      <c r="AF38" s="1336"/>
      <c r="AG38" s="1337"/>
      <c r="AH38" s="1336"/>
      <c r="AI38" s="1337"/>
      <c r="AJ38" s="1336"/>
      <c r="AK38" s="1337"/>
      <c r="AL38" s="1336"/>
      <c r="AM38" s="1339"/>
      <c r="AN38" s="1320"/>
      <c r="AO38" s="1317"/>
      <c r="AP38" t="str">
        <f t="shared" si="2"/>
        <v/>
      </c>
    </row>
    <row r="39" spans="1:49" x14ac:dyDescent="0.25">
      <c r="A39" s="8459"/>
      <c r="B39" s="1321" t="s">
        <v>4160</v>
      </c>
      <c r="C39" s="1315">
        <f t="shared" si="0"/>
        <v>0</v>
      </c>
      <c r="D39" s="1322">
        <f t="shared" si="3"/>
        <v>0</v>
      </c>
      <c r="E39" s="1315">
        <f t="shared" si="1"/>
        <v>0</v>
      </c>
      <c r="F39" s="1323"/>
      <c r="G39" s="1317"/>
      <c r="H39" s="1323"/>
      <c r="I39" s="1317"/>
      <c r="J39" s="1323"/>
      <c r="K39" s="1317"/>
      <c r="L39" s="1323"/>
      <c r="M39" s="1317"/>
      <c r="N39" s="1318"/>
      <c r="O39" s="1317"/>
      <c r="P39" s="1318"/>
      <c r="Q39" s="1317"/>
      <c r="R39" s="1318"/>
      <c r="S39" s="1317"/>
      <c r="T39" s="1318"/>
      <c r="U39" s="1317"/>
      <c r="V39" s="1323"/>
      <c r="W39" s="1317"/>
      <c r="X39" s="1323"/>
      <c r="Y39" s="1317"/>
      <c r="Z39" s="1323"/>
      <c r="AA39" s="1317"/>
      <c r="AB39" s="1323"/>
      <c r="AC39" s="1317"/>
      <c r="AD39" s="1323"/>
      <c r="AE39" s="1317"/>
      <c r="AF39" s="1323"/>
      <c r="AG39" s="1317"/>
      <c r="AH39" s="1323"/>
      <c r="AI39" s="1317"/>
      <c r="AJ39" s="1323"/>
      <c r="AK39" s="1317"/>
      <c r="AL39" s="1323"/>
      <c r="AM39" s="1319"/>
      <c r="AN39" s="1320"/>
      <c r="AO39" s="1317"/>
      <c r="AP39" t="str">
        <f t="shared" si="2"/>
        <v/>
      </c>
    </row>
    <row r="40" spans="1:49" x14ac:dyDescent="0.25">
      <c r="A40" s="8459"/>
      <c r="B40" s="1321" t="s">
        <v>4161</v>
      </c>
      <c r="C40" s="1315">
        <f t="shared" si="0"/>
        <v>0</v>
      </c>
      <c r="D40" s="1322">
        <f t="shared" si="3"/>
        <v>0</v>
      </c>
      <c r="E40" s="1315">
        <f t="shared" si="1"/>
        <v>0</v>
      </c>
      <c r="F40" s="1323"/>
      <c r="G40" s="1317"/>
      <c r="H40" s="1323"/>
      <c r="I40" s="1317"/>
      <c r="J40" s="1323"/>
      <c r="K40" s="1317"/>
      <c r="L40" s="1323"/>
      <c r="M40" s="1317"/>
      <c r="N40" s="1318"/>
      <c r="O40" s="1317"/>
      <c r="P40" s="1318"/>
      <c r="Q40" s="1317"/>
      <c r="R40" s="1318"/>
      <c r="S40" s="1317"/>
      <c r="T40" s="1318"/>
      <c r="U40" s="1317"/>
      <c r="V40" s="1323"/>
      <c r="W40" s="1317"/>
      <c r="X40" s="1323"/>
      <c r="Y40" s="1317"/>
      <c r="Z40" s="1323"/>
      <c r="AA40" s="1317"/>
      <c r="AB40" s="1323"/>
      <c r="AC40" s="1317"/>
      <c r="AD40" s="1323"/>
      <c r="AE40" s="1317"/>
      <c r="AF40" s="1323"/>
      <c r="AG40" s="1317"/>
      <c r="AH40" s="1323"/>
      <c r="AI40" s="1317"/>
      <c r="AJ40" s="1323"/>
      <c r="AK40" s="1317"/>
      <c r="AL40" s="1323"/>
      <c r="AM40" s="1319"/>
      <c r="AN40" s="1320"/>
      <c r="AO40" s="1317"/>
      <c r="AP40" t="str">
        <f t="shared" si="2"/>
        <v/>
      </c>
    </row>
    <row r="41" spans="1:49" x14ac:dyDescent="0.25">
      <c r="A41" s="8460"/>
      <c r="B41" s="1340" t="s">
        <v>4162</v>
      </c>
      <c r="C41" s="1315">
        <f t="shared" si="0"/>
        <v>0</v>
      </c>
      <c r="D41" s="1327">
        <f t="shared" si="3"/>
        <v>0</v>
      </c>
      <c r="E41" s="1328">
        <f t="shared" si="1"/>
        <v>0</v>
      </c>
      <c r="F41" s="1329"/>
      <c r="G41" s="1330"/>
      <c r="H41" s="1329"/>
      <c r="I41" s="1330"/>
      <c r="J41" s="1329"/>
      <c r="K41" s="1330"/>
      <c r="L41" s="1329"/>
      <c r="M41" s="1330"/>
      <c r="N41" s="1331"/>
      <c r="O41" s="1330"/>
      <c r="P41" s="1331"/>
      <c r="Q41" s="1330"/>
      <c r="R41" s="1331"/>
      <c r="S41" s="1330"/>
      <c r="T41" s="1329"/>
      <c r="U41" s="1330"/>
      <c r="V41" s="1329"/>
      <c r="W41" s="1330"/>
      <c r="X41" s="1329"/>
      <c r="Y41" s="1330"/>
      <c r="Z41" s="1329"/>
      <c r="AA41" s="1330"/>
      <c r="AB41" s="1329"/>
      <c r="AC41" s="1330"/>
      <c r="AD41" s="1329"/>
      <c r="AE41" s="1330"/>
      <c r="AF41" s="1329"/>
      <c r="AG41" s="1330"/>
      <c r="AH41" s="1329"/>
      <c r="AI41" s="1330"/>
      <c r="AJ41" s="1329"/>
      <c r="AK41" s="1330"/>
      <c r="AL41" s="1329"/>
      <c r="AM41" s="1332"/>
      <c r="AN41" s="1333"/>
      <c r="AO41" s="1330"/>
      <c r="AP41" t="str">
        <f t="shared" si="2"/>
        <v/>
      </c>
    </row>
    <row r="42" spans="1:49" ht="15.75" x14ac:dyDescent="0.25">
      <c r="A42" s="1308" t="s">
        <v>4163</v>
      </c>
    </row>
    <row r="43" spans="1:49" x14ac:dyDescent="0.25">
      <c r="A43" s="8462" t="s">
        <v>1068</v>
      </c>
      <c r="B43" s="8448" t="s">
        <v>49</v>
      </c>
      <c r="C43" s="8449"/>
      <c r="D43" s="8450"/>
      <c r="E43" s="8454" t="s">
        <v>2064</v>
      </c>
      <c r="F43" s="8455"/>
      <c r="G43" s="8455"/>
      <c r="H43" s="8455"/>
      <c r="I43" s="8455"/>
      <c r="J43" s="8455"/>
      <c r="K43" s="8455"/>
      <c r="L43" s="8455"/>
      <c r="M43" s="8455"/>
      <c r="N43" s="8455"/>
      <c r="O43" s="8455"/>
      <c r="P43" s="8455"/>
      <c r="Q43" s="8455"/>
      <c r="R43" s="8455"/>
      <c r="S43" s="8455"/>
      <c r="T43" s="8455"/>
      <c r="U43" s="8455"/>
      <c r="V43" s="8455"/>
      <c r="W43" s="8455"/>
      <c r="X43" s="8455"/>
      <c r="Y43" s="8455"/>
      <c r="Z43" s="8455"/>
      <c r="AA43" s="8455"/>
      <c r="AB43" s="8455"/>
      <c r="AC43" s="8455"/>
      <c r="AD43" s="8455"/>
      <c r="AE43" s="8455"/>
      <c r="AF43" s="8455"/>
      <c r="AG43" s="8455"/>
      <c r="AH43" s="8455"/>
      <c r="AI43" s="8455"/>
      <c r="AJ43" s="8455"/>
      <c r="AK43" s="8455"/>
      <c r="AL43" s="8456"/>
      <c r="AM43" s="8466" t="s">
        <v>4164</v>
      </c>
      <c r="AN43" s="8466"/>
      <c r="AO43" s="8466"/>
      <c r="AP43" s="8466"/>
      <c r="AQ43" s="8466"/>
      <c r="AR43" s="8466"/>
      <c r="AS43" s="8466"/>
      <c r="AT43" s="8466"/>
      <c r="AU43" s="8466"/>
      <c r="AV43" s="8466"/>
      <c r="AW43" s="8467"/>
    </row>
    <row r="44" spans="1:49" x14ac:dyDescent="0.25">
      <c r="A44" s="8463"/>
      <c r="B44" s="8451"/>
      <c r="C44" s="8452"/>
      <c r="D44" s="8453"/>
      <c r="E44" s="8439" t="s">
        <v>308</v>
      </c>
      <c r="F44" s="8440"/>
      <c r="G44" s="8441" t="s">
        <v>309</v>
      </c>
      <c r="H44" s="8440"/>
      <c r="I44" s="8441" t="s">
        <v>598</v>
      </c>
      <c r="J44" s="8440"/>
      <c r="K44" s="8441" t="s">
        <v>716</v>
      </c>
      <c r="L44" s="8440"/>
      <c r="M44" s="8441" t="s">
        <v>3432</v>
      </c>
      <c r="N44" s="8440"/>
      <c r="O44" s="8441" t="s">
        <v>3433</v>
      </c>
      <c r="P44" s="8440"/>
      <c r="Q44" s="8441" t="s">
        <v>3434</v>
      </c>
      <c r="R44" s="8440"/>
      <c r="S44" s="8441" t="s">
        <v>74</v>
      </c>
      <c r="T44" s="8440"/>
      <c r="U44" s="8441" t="s">
        <v>75</v>
      </c>
      <c r="V44" s="8440"/>
      <c r="W44" s="8441" t="s">
        <v>3435</v>
      </c>
      <c r="X44" s="8440"/>
      <c r="Y44" s="8441" t="s">
        <v>77</v>
      </c>
      <c r="Z44" s="8440"/>
      <c r="AA44" s="8441" t="s">
        <v>78</v>
      </c>
      <c r="AB44" s="8440"/>
      <c r="AC44" s="8441" t="s">
        <v>79</v>
      </c>
      <c r="AD44" s="8440"/>
      <c r="AE44" s="8441" t="s">
        <v>80</v>
      </c>
      <c r="AF44" s="8440"/>
      <c r="AG44" s="8441" t="s">
        <v>81</v>
      </c>
      <c r="AH44" s="8440"/>
      <c r="AI44" s="8441" t="s">
        <v>82</v>
      </c>
      <c r="AJ44" s="8440"/>
      <c r="AK44" s="8457" t="s">
        <v>83</v>
      </c>
      <c r="AL44" s="8465"/>
      <c r="AM44" s="8468"/>
      <c r="AN44" s="8468"/>
      <c r="AO44" s="8468"/>
      <c r="AP44" s="8468"/>
      <c r="AQ44" s="8468"/>
      <c r="AR44" s="8468"/>
      <c r="AS44" s="8468"/>
      <c r="AT44" s="8468"/>
      <c r="AU44" s="8468"/>
      <c r="AV44" s="8468"/>
      <c r="AW44" s="8469"/>
    </row>
    <row r="45" spans="1:49" ht="31.5" x14ac:dyDescent="0.25">
      <c r="A45" s="8464"/>
      <c r="B45" s="1311" t="s">
        <v>52</v>
      </c>
      <c r="C45" s="1312" t="s">
        <v>53</v>
      </c>
      <c r="D45" s="1313" t="s">
        <v>54</v>
      </c>
      <c r="E45" s="6152" t="s">
        <v>53</v>
      </c>
      <c r="F45" s="6153" t="s">
        <v>54</v>
      </c>
      <c r="G45" s="6154" t="s">
        <v>53</v>
      </c>
      <c r="H45" s="6153" t="s">
        <v>54</v>
      </c>
      <c r="I45" s="6154" t="s">
        <v>53</v>
      </c>
      <c r="J45" s="6153" t="s">
        <v>54</v>
      </c>
      <c r="K45" s="6154" t="s">
        <v>53</v>
      </c>
      <c r="L45" s="6153" t="s">
        <v>54</v>
      </c>
      <c r="M45" s="6154" t="s">
        <v>53</v>
      </c>
      <c r="N45" s="6153" t="s">
        <v>54</v>
      </c>
      <c r="O45" s="6154" t="s">
        <v>53</v>
      </c>
      <c r="P45" s="6153" t="s">
        <v>54</v>
      </c>
      <c r="Q45" s="6154" t="s">
        <v>53</v>
      </c>
      <c r="R45" s="6153" t="s">
        <v>54</v>
      </c>
      <c r="S45" s="6154" t="s">
        <v>53</v>
      </c>
      <c r="T45" s="6153" t="s">
        <v>54</v>
      </c>
      <c r="U45" s="6154" t="s">
        <v>53</v>
      </c>
      <c r="V45" s="6153" t="s">
        <v>54</v>
      </c>
      <c r="W45" s="6154" t="s">
        <v>53</v>
      </c>
      <c r="X45" s="6153" t="s">
        <v>54</v>
      </c>
      <c r="Y45" s="6154" t="s">
        <v>53</v>
      </c>
      <c r="Z45" s="6153" t="s">
        <v>54</v>
      </c>
      <c r="AA45" s="6154" t="s">
        <v>53</v>
      </c>
      <c r="AB45" s="6153" t="s">
        <v>54</v>
      </c>
      <c r="AC45" s="6154" t="s">
        <v>53</v>
      </c>
      <c r="AD45" s="6153" t="s">
        <v>54</v>
      </c>
      <c r="AE45" s="6154" t="s">
        <v>53</v>
      </c>
      <c r="AF45" s="6153" t="s">
        <v>54</v>
      </c>
      <c r="AG45" s="6154" t="s">
        <v>53</v>
      </c>
      <c r="AH45" s="6153" t="s">
        <v>54</v>
      </c>
      <c r="AI45" s="6154" t="s">
        <v>53</v>
      </c>
      <c r="AJ45" s="6153" t="s">
        <v>54</v>
      </c>
      <c r="AK45" s="6154" t="s">
        <v>53</v>
      </c>
      <c r="AL45" s="6158" t="s">
        <v>54</v>
      </c>
      <c r="AM45" s="1341" t="s">
        <v>3799</v>
      </c>
      <c r="AN45" s="1341" t="s">
        <v>3800</v>
      </c>
      <c r="AO45" s="1341" t="s">
        <v>4165</v>
      </c>
      <c r="AP45" s="1342" t="s">
        <v>1132</v>
      </c>
      <c r="AQ45" s="1341" t="s">
        <v>3885</v>
      </c>
      <c r="AR45" s="1341" t="s">
        <v>4166</v>
      </c>
      <c r="AS45" s="1341" t="s">
        <v>561</v>
      </c>
      <c r="AT45" s="1341" t="s">
        <v>4167</v>
      </c>
      <c r="AU45" s="1342" t="s">
        <v>4168</v>
      </c>
      <c r="AV45" s="1342" t="s">
        <v>3886</v>
      </c>
      <c r="AW45" s="1341" t="s">
        <v>1134</v>
      </c>
    </row>
    <row r="46" spans="1:49" x14ac:dyDescent="0.25">
      <c r="A46" s="1403" t="s">
        <v>4169</v>
      </c>
      <c r="B46" s="1343">
        <f>SUM(C46:D46)</f>
        <v>0</v>
      </c>
      <c r="C46" s="1316">
        <f>+E46+G46+I46+K46+M46+O46+Q46+S46+U46+W46+Y46+AA46+AC46+AE46+AG46+AI46+AK46</f>
        <v>0</v>
      </c>
      <c r="D46" s="1315">
        <f>+F46+H46+J46+L46+N46+P46+R46+T46+V46+X46+Z46+AB46+AD46+AF46+AH46+AJ46+AL46</f>
        <v>0</v>
      </c>
      <c r="E46" s="6156"/>
      <c r="F46" s="1317"/>
      <c r="G46" s="6156"/>
      <c r="H46" s="1317"/>
      <c r="I46" s="6156"/>
      <c r="J46" s="1317"/>
      <c r="K46" s="6156"/>
      <c r="L46" s="1317"/>
      <c r="M46" s="6156"/>
      <c r="N46" s="1317"/>
      <c r="O46" s="6156"/>
      <c r="P46" s="1317"/>
      <c r="Q46" s="6156"/>
      <c r="R46" s="1317"/>
      <c r="S46" s="6156"/>
      <c r="T46" s="1317"/>
      <c r="U46" s="6156"/>
      <c r="V46" s="1317"/>
      <c r="W46" s="6156"/>
      <c r="X46" s="1317"/>
      <c r="Y46" s="6156"/>
      <c r="Z46" s="1317"/>
      <c r="AA46" s="6156"/>
      <c r="AB46" s="1317"/>
      <c r="AC46" s="6156"/>
      <c r="AD46" s="1317"/>
      <c r="AE46" s="6156"/>
      <c r="AF46" s="1317"/>
      <c r="AG46" s="6156"/>
      <c r="AH46" s="1317"/>
      <c r="AI46" s="6156"/>
      <c r="AJ46" s="1317"/>
      <c r="AK46" s="6156"/>
      <c r="AL46" s="1344"/>
      <c r="AM46" s="1317"/>
      <c r="AN46" s="1317"/>
      <c r="AO46" s="1317"/>
      <c r="AP46" s="1317"/>
      <c r="AQ46" s="1317"/>
      <c r="AR46" s="1317"/>
      <c r="AS46" s="1317"/>
      <c r="AT46" s="1317"/>
      <c r="AU46" s="1317"/>
      <c r="AV46" s="1317"/>
      <c r="AW46" s="1317"/>
    </row>
    <row r="47" spans="1:49" x14ac:dyDescent="0.25">
      <c r="A47" s="1404" t="s">
        <v>4170</v>
      </c>
      <c r="B47" s="1343">
        <f t="shared" ref="B47:B57" si="4">SUM(C47:D47)</f>
        <v>0</v>
      </c>
      <c r="C47" s="1322">
        <f t="shared" ref="C47:D57" si="5">+E47+G47+I47+K47+M47+O47+Q47+S47+U47+W47+Y47+AA47+AC47+AE47+AG47+AI47+AK47</f>
        <v>0</v>
      </c>
      <c r="D47" s="1315">
        <f t="shared" si="5"/>
        <v>0</v>
      </c>
      <c r="E47" s="1323"/>
      <c r="F47" s="1317"/>
      <c r="G47" s="1323"/>
      <c r="H47" s="1317"/>
      <c r="I47" s="1323"/>
      <c r="J47" s="1317"/>
      <c r="K47" s="1323"/>
      <c r="L47" s="1317"/>
      <c r="M47" s="1323"/>
      <c r="N47" s="1317"/>
      <c r="O47" s="1323"/>
      <c r="P47" s="1317"/>
      <c r="Q47" s="1323"/>
      <c r="R47" s="1317"/>
      <c r="S47" s="1323"/>
      <c r="T47" s="1317"/>
      <c r="U47" s="1323"/>
      <c r="V47" s="1317"/>
      <c r="W47" s="1323"/>
      <c r="X47" s="1317"/>
      <c r="Y47" s="1323"/>
      <c r="Z47" s="1317"/>
      <c r="AA47" s="1323"/>
      <c r="AB47" s="1317"/>
      <c r="AC47" s="1323"/>
      <c r="AD47" s="1317"/>
      <c r="AE47" s="1323"/>
      <c r="AF47" s="1317"/>
      <c r="AG47" s="1323"/>
      <c r="AH47" s="1317"/>
      <c r="AI47" s="1323"/>
      <c r="AJ47" s="1317"/>
      <c r="AK47" s="1323"/>
      <c r="AL47" s="1344"/>
      <c r="AM47" s="1317"/>
      <c r="AN47" s="1317"/>
      <c r="AO47" s="1317"/>
      <c r="AP47" s="1317"/>
      <c r="AQ47" s="1317"/>
      <c r="AR47" s="1317"/>
      <c r="AS47" s="1317"/>
      <c r="AT47" s="1317"/>
      <c r="AU47" s="1317"/>
      <c r="AV47" s="1317"/>
      <c r="AW47" s="1317"/>
    </row>
    <row r="48" spans="1:49" x14ac:dyDescent="0.25">
      <c r="A48" s="1345" t="s">
        <v>4171</v>
      </c>
      <c r="B48" s="1343">
        <f t="shared" si="4"/>
        <v>0</v>
      </c>
      <c r="C48" s="1322">
        <f t="shared" si="5"/>
        <v>0</v>
      </c>
      <c r="D48" s="1315">
        <f t="shared" si="5"/>
        <v>0</v>
      </c>
      <c r="E48" s="1323"/>
      <c r="F48" s="1317"/>
      <c r="G48" s="1323"/>
      <c r="H48" s="1317"/>
      <c r="I48" s="1323"/>
      <c r="J48" s="1317"/>
      <c r="K48" s="1323"/>
      <c r="L48" s="1317"/>
      <c r="M48" s="1323"/>
      <c r="N48" s="1317"/>
      <c r="O48" s="1323"/>
      <c r="P48" s="1317"/>
      <c r="Q48" s="1323"/>
      <c r="R48" s="1317"/>
      <c r="S48" s="1323"/>
      <c r="T48" s="1317"/>
      <c r="U48" s="1323"/>
      <c r="V48" s="1317"/>
      <c r="W48" s="1323"/>
      <c r="X48" s="1317"/>
      <c r="Y48" s="1323"/>
      <c r="Z48" s="1317"/>
      <c r="AA48" s="1323"/>
      <c r="AB48" s="1317"/>
      <c r="AC48" s="1323"/>
      <c r="AD48" s="1317"/>
      <c r="AE48" s="1323"/>
      <c r="AF48" s="1317"/>
      <c r="AG48" s="1323"/>
      <c r="AH48" s="1317"/>
      <c r="AI48" s="1323"/>
      <c r="AJ48" s="1317"/>
      <c r="AK48" s="1323"/>
      <c r="AL48" s="1344"/>
      <c r="AM48" s="1317"/>
      <c r="AN48" s="1317"/>
      <c r="AO48" s="1317"/>
      <c r="AP48" s="1317"/>
      <c r="AQ48" s="1317"/>
      <c r="AR48" s="1317"/>
      <c r="AS48" s="1317"/>
      <c r="AT48" s="1317"/>
      <c r="AU48" s="1317"/>
      <c r="AV48" s="1317"/>
      <c r="AW48" s="1317"/>
    </row>
    <row r="49" spans="1:49" x14ac:dyDescent="0.25">
      <c r="A49" s="1402" t="s">
        <v>4172</v>
      </c>
      <c r="B49" s="1343">
        <f t="shared" si="4"/>
        <v>0</v>
      </c>
      <c r="C49" s="1322">
        <f t="shared" si="5"/>
        <v>0</v>
      </c>
      <c r="D49" s="1315">
        <f t="shared" si="5"/>
        <v>0</v>
      </c>
      <c r="E49" s="1323"/>
      <c r="F49" s="1317"/>
      <c r="G49" s="1323"/>
      <c r="H49" s="1317"/>
      <c r="I49" s="1323"/>
      <c r="J49" s="1317"/>
      <c r="K49" s="1323"/>
      <c r="L49" s="1317"/>
      <c r="M49" s="1323"/>
      <c r="N49" s="1317"/>
      <c r="O49" s="1323"/>
      <c r="P49" s="1317"/>
      <c r="Q49" s="1323"/>
      <c r="R49" s="1317"/>
      <c r="S49" s="1323"/>
      <c r="T49" s="1317"/>
      <c r="U49" s="1323"/>
      <c r="V49" s="1317"/>
      <c r="W49" s="1323"/>
      <c r="X49" s="1317"/>
      <c r="Y49" s="1323"/>
      <c r="Z49" s="1317"/>
      <c r="AA49" s="1323"/>
      <c r="AB49" s="1317"/>
      <c r="AC49" s="1323"/>
      <c r="AD49" s="1317"/>
      <c r="AE49" s="1323"/>
      <c r="AF49" s="1317"/>
      <c r="AG49" s="1323"/>
      <c r="AH49" s="1317"/>
      <c r="AI49" s="1323"/>
      <c r="AJ49" s="1317"/>
      <c r="AK49" s="1323"/>
      <c r="AL49" s="1344"/>
      <c r="AM49" s="1317"/>
      <c r="AN49" s="1317"/>
      <c r="AO49" s="1317"/>
      <c r="AP49" s="1317"/>
      <c r="AQ49" s="1317"/>
      <c r="AR49" s="1317"/>
      <c r="AS49" s="1317"/>
      <c r="AT49" s="1317"/>
      <c r="AU49" s="1317"/>
      <c r="AV49" s="1317"/>
      <c r="AW49" s="1317"/>
    </row>
    <row r="50" spans="1:49" x14ac:dyDescent="0.25">
      <c r="A50" s="1402" t="s">
        <v>4173</v>
      </c>
      <c r="B50" s="1343">
        <f t="shared" si="4"/>
        <v>0</v>
      </c>
      <c r="C50" s="1322">
        <f t="shared" si="5"/>
        <v>0</v>
      </c>
      <c r="D50" s="1315">
        <f t="shared" si="5"/>
        <v>0</v>
      </c>
      <c r="E50" s="1323"/>
      <c r="F50" s="1317"/>
      <c r="G50" s="1323"/>
      <c r="H50" s="1317"/>
      <c r="I50" s="1323"/>
      <c r="J50" s="1317"/>
      <c r="K50" s="1323"/>
      <c r="L50" s="1317"/>
      <c r="M50" s="1323"/>
      <c r="N50" s="1317"/>
      <c r="O50" s="1323"/>
      <c r="P50" s="1317"/>
      <c r="Q50" s="1323"/>
      <c r="R50" s="1317"/>
      <c r="S50" s="1323"/>
      <c r="T50" s="1317"/>
      <c r="U50" s="1323"/>
      <c r="V50" s="1317"/>
      <c r="W50" s="1323"/>
      <c r="X50" s="1317"/>
      <c r="Y50" s="1323"/>
      <c r="Z50" s="1317"/>
      <c r="AA50" s="1323"/>
      <c r="AB50" s="1317"/>
      <c r="AC50" s="1323"/>
      <c r="AD50" s="1317"/>
      <c r="AE50" s="1323"/>
      <c r="AF50" s="1317"/>
      <c r="AG50" s="1323"/>
      <c r="AH50" s="1317"/>
      <c r="AI50" s="1323"/>
      <c r="AJ50" s="1317"/>
      <c r="AK50" s="1323"/>
      <c r="AL50" s="1344"/>
      <c r="AM50" s="1317"/>
      <c r="AN50" s="1317"/>
      <c r="AO50" s="1317"/>
      <c r="AP50" s="1317"/>
      <c r="AQ50" s="1317"/>
      <c r="AR50" s="1317"/>
      <c r="AS50" s="1317"/>
      <c r="AT50" s="1317"/>
      <c r="AU50" s="1317"/>
      <c r="AV50" s="1317"/>
      <c r="AW50" s="1317"/>
    </row>
    <row r="51" spans="1:49" x14ac:dyDescent="0.25">
      <c r="A51" s="1345" t="s">
        <v>4174</v>
      </c>
      <c r="B51" s="1343">
        <f t="shared" si="4"/>
        <v>0</v>
      </c>
      <c r="C51" s="1322">
        <f t="shared" si="5"/>
        <v>0</v>
      </c>
      <c r="D51" s="1315">
        <f t="shared" si="5"/>
        <v>0</v>
      </c>
      <c r="E51" s="1323"/>
      <c r="F51" s="1317"/>
      <c r="G51" s="1323"/>
      <c r="H51" s="1317"/>
      <c r="I51" s="1323"/>
      <c r="J51" s="1317"/>
      <c r="K51" s="1323"/>
      <c r="L51" s="1317"/>
      <c r="M51" s="1323"/>
      <c r="N51" s="1317"/>
      <c r="O51" s="1323"/>
      <c r="P51" s="1317"/>
      <c r="Q51" s="1323"/>
      <c r="R51" s="1317"/>
      <c r="S51" s="1323"/>
      <c r="T51" s="1317"/>
      <c r="U51" s="1323"/>
      <c r="V51" s="1317"/>
      <c r="W51" s="1323"/>
      <c r="X51" s="1317"/>
      <c r="Y51" s="1323"/>
      <c r="Z51" s="1317"/>
      <c r="AA51" s="1323"/>
      <c r="AB51" s="1317"/>
      <c r="AC51" s="1323"/>
      <c r="AD51" s="1317"/>
      <c r="AE51" s="1323"/>
      <c r="AF51" s="1317"/>
      <c r="AG51" s="1323"/>
      <c r="AH51" s="1317"/>
      <c r="AI51" s="1323"/>
      <c r="AJ51" s="1317"/>
      <c r="AK51" s="1323"/>
      <c r="AL51" s="1344"/>
      <c r="AM51" s="1317"/>
      <c r="AN51" s="1317"/>
      <c r="AO51" s="1317"/>
      <c r="AP51" s="1317"/>
      <c r="AQ51" s="1317"/>
      <c r="AR51" s="1317"/>
      <c r="AS51" s="1317"/>
      <c r="AT51" s="1317"/>
      <c r="AU51" s="1317"/>
      <c r="AV51" s="1317"/>
      <c r="AW51" s="1317"/>
    </row>
    <row r="52" spans="1:49" x14ac:dyDescent="0.25">
      <c r="A52" s="1345" t="s">
        <v>4175</v>
      </c>
      <c r="B52" s="1343">
        <f t="shared" si="4"/>
        <v>0</v>
      </c>
      <c r="C52" s="1322">
        <f t="shared" si="5"/>
        <v>0</v>
      </c>
      <c r="D52" s="1315">
        <f t="shared" si="5"/>
        <v>0</v>
      </c>
      <c r="E52" s="1323"/>
      <c r="F52" s="1317"/>
      <c r="G52" s="1323"/>
      <c r="H52" s="1317"/>
      <c r="I52" s="1323"/>
      <c r="J52" s="1317"/>
      <c r="K52" s="1323"/>
      <c r="L52" s="1317"/>
      <c r="M52" s="1323"/>
      <c r="N52" s="1317"/>
      <c r="O52" s="1323"/>
      <c r="P52" s="1317"/>
      <c r="Q52" s="1323"/>
      <c r="R52" s="1317"/>
      <c r="S52" s="1323"/>
      <c r="T52" s="1317"/>
      <c r="U52" s="1323"/>
      <c r="V52" s="1317"/>
      <c r="W52" s="1323"/>
      <c r="X52" s="1317"/>
      <c r="Y52" s="1323"/>
      <c r="Z52" s="1317"/>
      <c r="AA52" s="1323"/>
      <c r="AB52" s="1317"/>
      <c r="AC52" s="1323"/>
      <c r="AD52" s="1317"/>
      <c r="AE52" s="1323"/>
      <c r="AF52" s="1317"/>
      <c r="AG52" s="1323"/>
      <c r="AH52" s="1317"/>
      <c r="AI52" s="1323"/>
      <c r="AJ52" s="1317"/>
      <c r="AK52" s="1323"/>
      <c r="AL52" s="1344"/>
      <c r="AM52" s="1317"/>
      <c r="AN52" s="1317"/>
      <c r="AO52" s="1317"/>
      <c r="AP52" s="1317"/>
      <c r="AQ52" s="1317"/>
      <c r="AR52" s="1317"/>
      <c r="AS52" s="1317"/>
      <c r="AT52" s="1317"/>
      <c r="AU52" s="1317"/>
      <c r="AV52" s="1317"/>
      <c r="AW52" s="1317"/>
    </row>
    <row r="53" spans="1:49" x14ac:dyDescent="0.25">
      <c r="A53" s="1345" t="s">
        <v>4176</v>
      </c>
      <c r="B53" s="1343">
        <f t="shared" si="4"/>
        <v>0</v>
      </c>
      <c r="C53" s="1322">
        <f t="shared" si="5"/>
        <v>0</v>
      </c>
      <c r="D53" s="1315">
        <f t="shared" si="5"/>
        <v>0</v>
      </c>
      <c r="E53" s="1323"/>
      <c r="F53" s="1317"/>
      <c r="G53" s="1323"/>
      <c r="H53" s="1317"/>
      <c r="I53" s="1323"/>
      <c r="J53" s="1317"/>
      <c r="K53" s="1323"/>
      <c r="L53" s="1317"/>
      <c r="M53" s="1323"/>
      <c r="N53" s="1317"/>
      <c r="O53" s="1323"/>
      <c r="P53" s="1317"/>
      <c r="Q53" s="1323"/>
      <c r="R53" s="1317"/>
      <c r="S53" s="1323"/>
      <c r="T53" s="1317"/>
      <c r="U53" s="1323"/>
      <c r="V53" s="1317"/>
      <c r="W53" s="1323"/>
      <c r="X53" s="1317"/>
      <c r="Y53" s="1323"/>
      <c r="Z53" s="1317"/>
      <c r="AA53" s="1323"/>
      <c r="AB53" s="1317"/>
      <c r="AC53" s="1323"/>
      <c r="AD53" s="1317"/>
      <c r="AE53" s="1323"/>
      <c r="AF53" s="1317"/>
      <c r="AG53" s="1323"/>
      <c r="AH53" s="1317"/>
      <c r="AI53" s="1323"/>
      <c r="AJ53" s="1317"/>
      <c r="AK53" s="1323"/>
      <c r="AL53" s="1344"/>
      <c r="AM53" s="1317"/>
      <c r="AN53" s="1317"/>
      <c r="AO53" s="1317"/>
      <c r="AP53" s="1317"/>
      <c r="AQ53" s="1317"/>
      <c r="AR53" s="1317"/>
      <c r="AS53" s="1317"/>
      <c r="AT53" s="1317"/>
      <c r="AU53" s="1317"/>
      <c r="AV53" s="1317"/>
      <c r="AW53" s="1317"/>
    </row>
    <row r="54" spans="1:49" x14ac:dyDescent="0.25">
      <c r="A54" s="1345" t="s">
        <v>4177</v>
      </c>
      <c r="B54" s="1343">
        <f t="shared" si="4"/>
        <v>0</v>
      </c>
      <c r="C54" s="1322">
        <f t="shared" si="5"/>
        <v>0</v>
      </c>
      <c r="D54" s="1315">
        <f t="shared" si="5"/>
        <v>0</v>
      </c>
      <c r="E54" s="1323"/>
      <c r="F54" s="1317"/>
      <c r="G54" s="1323"/>
      <c r="H54" s="1317"/>
      <c r="I54" s="1323"/>
      <c r="J54" s="1317"/>
      <c r="K54" s="1323"/>
      <c r="L54" s="1317"/>
      <c r="M54" s="1323"/>
      <c r="N54" s="1317"/>
      <c r="O54" s="1323"/>
      <c r="P54" s="1317"/>
      <c r="Q54" s="1323"/>
      <c r="R54" s="1317"/>
      <c r="S54" s="1323"/>
      <c r="T54" s="1317"/>
      <c r="U54" s="1323"/>
      <c r="V54" s="1317"/>
      <c r="W54" s="1323"/>
      <c r="X54" s="1317"/>
      <c r="Y54" s="1323"/>
      <c r="Z54" s="1317"/>
      <c r="AA54" s="1323"/>
      <c r="AB54" s="1317"/>
      <c r="AC54" s="1323"/>
      <c r="AD54" s="1317"/>
      <c r="AE54" s="1323"/>
      <c r="AF54" s="1317"/>
      <c r="AG54" s="1323"/>
      <c r="AH54" s="1317"/>
      <c r="AI54" s="1323"/>
      <c r="AJ54" s="1317"/>
      <c r="AK54" s="1323"/>
      <c r="AL54" s="1344"/>
      <c r="AM54" s="1317"/>
      <c r="AN54" s="1317"/>
      <c r="AO54" s="1317"/>
      <c r="AP54" s="1317"/>
      <c r="AQ54" s="1317"/>
      <c r="AR54" s="1317"/>
      <c r="AS54" s="1317"/>
      <c r="AT54" s="1317"/>
      <c r="AU54" s="1317"/>
      <c r="AV54" s="1317"/>
      <c r="AW54" s="1317"/>
    </row>
    <row r="55" spans="1:49" x14ac:dyDescent="0.25">
      <c r="A55" s="1345" t="s">
        <v>4178</v>
      </c>
      <c r="B55" s="1343">
        <f t="shared" si="4"/>
        <v>0</v>
      </c>
      <c r="C55" s="1322">
        <f t="shared" si="5"/>
        <v>0</v>
      </c>
      <c r="D55" s="1315">
        <f t="shared" si="5"/>
        <v>0</v>
      </c>
      <c r="E55" s="1323"/>
      <c r="F55" s="1317"/>
      <c r="G55" s="1323"/>
      <c r="H55" s="1317"/>
      <c r="I55" s="1323"/>
      <c r="J55" s="1317"/>
      <c r="K55" s="1323"/>
      <c r="L55" s="1317"/>
      <c r="M55" s="1323"/>
      <c r="N55" s="1317"/>
      <c r="O55" s="1323"/>
      <c r="P55" s="1317"/>
      <c r="Q55" s="1323"/>
      <c r="R55" s="1317"/>
      <c r="S55" s="1323"/>
      <c r="T55" s="1317"/>
      <c r="U55" s="1323"/>
      <c r="V55" s="1317"/>
      <c r="W55" s="1323"/>
      <c r="X55" s="1317"/>
      <c r="Y55" s="1323"/>
      <c r="Z55" s="1317"/>
      <c r="AA55" s="1323"/>
      <c r="AB55" s="1317"/>
      <c r="AC55" s="1323"/>
      <c r="AD55" s="1317"/>
      <c r="AE55" s="1323"/>
      <c r="AF55" s="1317"/>
      <c r="AG55" s="1323"/>
      <c r="AH55" s="1317"/>
      <c r="AI55" s="1323"/>
      <c r="AJ55" s="1317"/>
      <c r="AK55" s="1323"/>
      <c r="AL55" s="1344"/>
      <c r="AM55" s="1317"/>
      <c r="AN55" s="1317"/>
      <c r="AO55" s="1317"/>
      <c r="AP55" s="1317"/>
      <c r="AQ55" s="1317"/>
      <c r="AR55" s="1317"/>
      <c r="AS55" s="1317"/>
      <c r="AT55" s="1317"/>
      <c r="AU55" s="1317"/>
      <c r="AV55" s="1317"/>
      <c r="AW55" s="1317"/>
    </row>
    <row r="56" spans="1:49" x14ac:dyDescent="0.25">
      <c r="A56" s="1345" t="s">
        <v>4179</v>
      </c>
      <c r="B56" s="1343">
        <f t="shared" si="4"/>
        <v>0</v>
      </c>
      <c r="C56" s="1322">
        <f t="shared" si="5"/>
        <v>0</v>
      </c>
      <c r="D56" s="1315">
        <f t="shared" si="5"/>
        <v>0</v>
      </c>
      <c r="E56" s="1323"/>
      <c r="F56" s="1317"/>
      <c r="G56" s="1323"/>
      <c r="H56" s="1317"/>
      <c r="I56" s="1323"/>
      <c r="J56" s="1317"/>
      <c r="K56" s="1323"/>
      <c r="L56" s="1317"/>
      <c r="M56" s="1323"/>
      <c r="N56" s="1317"/>
      <c r="O56" s="1323"/>
      <c r="P56" s="1317"/>
      <c r="Q56" s="1323"/>
      <c r="R56" s="1317"/>
      <c r="S56" s="1323"/>
      <c r="T56" s="1317"/>
      <c r="U56" s="1323"/>
      <c r="V56" s="1317"/>
      <c r="W56" s="1323"/>
      <c r="X56" s="1317"/>
      <c r="Y56" s="1323"/>
      <c r="Z56" s="1317"/>
      <c r="AA56" s="1323"/>
      <c r="AB56" s="1317"/>
      <c r="AC56" s="1323"/>
      <c r="AD56" s="1317"/>
      <c r="AE56" s="1323"/>
      <c r="AF56" s="1317"/>
      <c r="AG56" s="1323"/>
      <c r="AH56" s="1317"/>
      <c r="AI56" s="1323"/>
      <c r="AJ56" s="1317"/>
      <c r="AK56" s="1323"/>
      <c r="AL56" s="1344"/>
      <c r="AM56" s="1317"/>
      <c r="AN56" s="1317"/>
      <c r="AO56" s="1317"/>
      <c r="AP56" s="1317"/>
      <c r="AQ56" s="1317"/>
      <c r="AR56" s="1317"/>
      <c r="AS56" s="1317"/>
      <c r="AT56" s="1317"/>
      <c r="AU56" s="1317"/>
      <c r="AV56" s="1317"/>
      <c r="AW56" s="1317"/>
    </row>
    <row r="57" spans="1:49" x14ac:dyDescent="0.25">
      <c r="A57" s="1346" t="s">
        <v>4180</v>
      </c>
      <c r="B57" s="1347">
        <f t="shared" si="4"/>
        <v>0</v>
      </c>
      <c r="C57" s="1348">
        <f t="shared" si="5"/>
        <v>0</v>
      </c>
      <c r="D57" s="1349">
        <f t="shared" si="5"/>
        <v>0</v>
      </c>
      <c r="E57" s="1350"/>
      <c r="F57" s="1351"/>
      <c r="G57" s="1350"/>
      <c r="H57" s="1351"/>
      <c r="I57" s="1350"/>
      <c r="J57" s="1351"/>
      <c r="K57" s="1350"/>
      <c r="L57" s="1351"/>
      <c r="M57" s="1350"/>
      <c r="N57" s="1351"/>
      <c r="O57" s="1350"/>
      <c r="P57" s="1351"/>
      <c r="Q57" s="1350"/>
      <c r="R57" s="1351"/>
      <c r="S57" s="1350"/>
      <c r="T57" s="1351"/>
      <c r="U57" s="1350"/>
      <c r="V57" s="1351"/>
      <c r="W57" s="1350"/>
      <c r="X57" s="1351"/>
      <c r="Y57" s="1350"/>
      <c r="Z57" s="1351"/>
      <c r="AA57" s="1350"/>
      <c r="AB57" s="1351"/>
      <c r="AC57" s="1350"/>
      <c r="AD57" s="1351"/>
      <c r="AE57" s="1350"/>
      <c r="AF57" s="1351"/>
      <c r="AG57" s="1350"/>
      <c r="AH57" s="1351"/>
      <c r="AI57" s="1350"/>
      <c r="AJ57" s="1351"/>
      <c r="AK57" s="1350"/>
      <c r="AL57" s="1352"/>
      <c r="AM57" s="1351"/>
      <c r="AN57" s="1353"/>
      <c r="AO57" s="1353"/>
      <c r="AP57" s="1353"/>
      <c r="AQ57" s="1353"/>
      <c r="AR57" s="1353"/>
      <c r="AS57" s="1353"/>
      <c r="AT57" s="1353"/>
      <c r="AU57" s="1353"/>
      <c r="AV57" s="1353"/>
      <c r="AW57" s="1353"/>
    </row>
    <row r="58" spans="1:49" ht="15.75" x14ac:dyDescent="0.25">
      <c r="A58" s="1308" t="s">
        <v>4181</v>
      </c>
      <c r="B58" s="1354"/>
      <c r="C58" s="1354"/>
      <c r="D58" s="1354"/>
      <c r="E58" s="1354"/>
      <c r="F58" s="1354"/>
      <c r="G58" s="1354"/>
      <c r="H58" s="1354"/>
      <c r="I58" s="1354"/>
      <c r="J58" s="1354"/>
    </row>
    <row r="59" spans="1:49" ht="15.75" x14ac:dyDescent="0.25">
      <c r="A59" s="1308" t="s">
        <v>4182</v>
      </c>
      <c r="B59" s="1354"/>
      <c r="C59" s="1354"/>
      <c r="D59" s="1354"/>
      <c r="E59" s="1354"/>
      <c r="F59" s="1354"/>
      <c r="G59" s="1354"/>
      <c r="H59" s="1354"/>
      <c r="I59" s="1354"/>
      <c r="J59" s="1354"/>
    </row>
    <row r="60" spans="1:49" ht="15" customHeight="1" x14ac:dyDescent="0.25">
      <c r="A60" s="8442" t="s">
        <v>4136</v>
      </c>
      <c r="B60" s="8443"/>
      <c r="C60" s="8448" t="s">
        <v>49</v>
      </c>
      <c r="D60" s="8449"/>
      <c r="E60" s="8450"/>
      <c r="F60" s="8454" t="s">
        <v>2064</v>
      </c>
      <c r="G60" s="8455"/>
      <c r="H60" s="8455"/>
      <c r="I60" s="8455"/>
      <c r="J60" s="8455"/>
      <c r="K60" s="8455"/>
      <c r="L60" s="8455"/>
      <c r="M60" s="8455"/>
      <c r="N60" s="8455"/>
      <c r="O60" s="8455"/>
      <c r="P60" s="8455"/>
      <c r="Q60" s="8455"/>
      <c r="R60" s="8455"/>
      <c r="S60" s="8455"/>
      <c r="T60" s="8455"/>
      <c r="U60" s="8455"/>
      <c r="V60" s="8455"/>
      <c r="W60" s="8455"/>
      <c r="X60" s="8455"/>
      <c r="Y60" s="8455"/>
      <c r="Z60" s="8455"/>
      <c r="AA60" s="8455"/>
      <c r="AB60" s="8455"/>
      <c r="AC60" s="8455"/>
      <c r="AD60" s="8455"/>
      <c r="AE60" s="8455"/>
      <c r="AF60" s="8455"/>
      <c r="AG60" s="8455"/>
      <c r="AH60" s="8455"/>
      <c r="AI60" s="8455"/>
      <c r="AJ60" s="8455"/>
      <c r="AK60" s="8455"/>
      <c r="AL60" s="8455"/>
      <c r="AM60" s="8456"/>
      <c r="AN60" s="8434" t="s">
        <v>2586</v>
      </c>
      <c r="AO60" s="8437" t="s">
        <v>14</v>
      </c>
    </row>
    <row r="61" spans="1:49" x14ac:dyDescent="0.25">
      <c r="A61" s="8444"/>
      <c r="B61" s="8445"/>
      <c r="C61" s="8451"/>
      <c r="D61" s="8452"/>
      <c r="E61" s="8453"/>
      <c r="F61" s="8439" t="s">
        <v>308</v>
      </c>
      <c r="G61" s="8440"/>
      <c r="H61" s="8441" t="s">
        <v>309</v>
      </c>
      <c r="I61" s="8440"/>
      <c r="J61" s="8441" t="s">
        <v>598</v>
      </c>
      <c r="K61" s="8440"/>
      <c r="L61" s="8441" t="s">
        <v>716</v>
      </c>
      <c r="M61" s="8440"/>
      <c r="N61" s="8441" t="s">
        <v>3432</v>
      </c>
      <c r="O61" s="8440"/>
      <c r="P61" s="8441" t="s">
        <v>3433</v>
      </c>
      <c r="Q61" s="8440"/>
      <c r="R61" s="8441" t="s">
        <v>3434</v>
      </c>
      <c r="S61" s="8440"/>
      <c r="T61" s="8441" t="s">
        <v>74</v>
      </c>
      <c r="U61" s="8440"/>
      <c r="V61" s="8441" t="s">
        <v>75</v>
      </c>
      <c r="W61" s="8440"/>
      <c r="X61" s="8441" t="s">
        <v>3435</v>
      </c>
      <c r="Y61" s="8440"/>
      <c r="Z61" s="8441" t="s">
        <v>77</v>
      </c>
      <c r="AA61" s="8440"/>
      <c r="AB61" s="8441" t="s">
        <v>78</v>
      </c>
      <c r="AC61" s="8440"/>
      <c r="AD61" s="8441" t="s">
        <v>79</v>
      </c>
      <c r="AE61" s="8440"/>
      <c r="AF61" s="8441" t="s">
        <v>80</v>
      </c>
      <c r="AG61" s="8440"/>
      <c r="AH61" s="8441" t="s">
        <v>81</v>
      </c>
      <c r="AI61" s="8440"/>
      <c r="AJ61" s="8441" t="s">
        <v>82</v>
      </c>
      <c r="AK61" s="8440"/>
      <c r="AL61" s="8457" t="s">
        <v>83</v>
      </c>
      <c r="AM61" s="8456"/>
      <c r="AN61" s="8435"/>
      <c r="AO61" s="7037"/>
    </row>
    <row r="62" spans="1:49" x14ac:dyDescent="0.25">
      <c r="A62" s="8446"/>
      <c r="B62" s="8447"/>
      <c r="C62" s="1311" t="s">
        <v>52</v>
      </c>
      <c r="D62" s="1312" t="s">
        <v>53</v>
      </c>
      <c r="E62" s="1313" t="s">
        <v>54</v>
      </c>
      <c r="F62" s="6152" t="s">
        <v>53</v>
      </c>
      <c r="G62" s="6153" t="s">
        <v>54</v>
      </c>
      <c r="H62" s="6154" t="s">
        <v>53</v>
      </c>
      <c r="I62" s="6153" t="s">
        <v>54</v>
      </c>
      <c r="J62" s="6154" t="s">
        <v>53</v>
      </c>
      <c r="K62" s="6153" t="s">
        <v>54</v>
      </c>
      <c r="L62" s="6154" t="s">
        <v>53</v>
      </c>
      <c r="M62" s="6153" t="s">
        <v>54</v>
      </c>
      <c r="N62" s="6154" t="s">
        <v>53</v>
      </c>
      <c r="O62" s="6153" t="s">
        <v>54</v>
      </c>
      <c r="P62" s="6154" t="s">
        <v>53</v>
      </c>
      <c r="Q62" s="6153" t="s">
        <v>54</v>
      </c>
      <c r="R62" s="6154" t="s">
        <v>53</v>
      </c>
      <c r="S62" s="6153" t="s">
        <v>54</v>
      </c>
      <c r="T62" s="6154" t="s">
        <v>53</v>
      </c>
      <c r="U62" s="6153" t="s">
        <v>54</v>
      </c>
      <c r="V62" s="6154" t="s">
        <v>53</v>
      </c>
      <c r="W62" s="6153" t="s">
        <v>54</v>
      </c>
      <c r="X62" s="6154" t="s">
        <v>53</v>
      </c>
      <c r="Y62" s="6153" t="s">
        <v>54</v>
      </c>
      <c r="Z62" s="6154" t="s">
        <v>53</v>
      </c>
      <c r="AA62" s="6153" t="s">
        <v>54</v>
      </c>
      <c r="AB62" s="6154" t="s">
        <v>53</v>
      </c>
      <c r="AC62" s="6153" t="s">
        <v>54</v>
      </c>
      <c r="AD62" s="6154" t="s">
        <v>53</v>
      </c>
      <c r="AE62" s="6153" t="s">
        <v>54</v>
      </c>
      <c r="AF62" s="6154" t="s">
        <v>53</v>
      </c>
      <c r="AG62" s="6153" t="s">
        <v>54</v>
      </c>
      <c r="AH62" s="6154" t="s">
        <v>53</v>
      </c>
      <c r="AI62" s="6153" t="s">
        <v>54</v>
      </c>
      <c r="AJ62" s="6154" t="s">
        <v>53</v>
      </c>
      <c r="AK62" s="6153" t="s">
        <v>54</v>
      </c>
      <c r="AL62" s="6154" t="s">
        <v>53</v>
      </c>
      <c r="AM62" s="6155" t="s">
        <v>54</v>
      </c>
      <c r="AN62" s="8436"/>
      <c r="AO62" s="8438" t="s">
        <v>54</v>
      </c>
    </row>
    <row r="63" spans="1:49" x14ac:dyDescent="0.25">
      <c r="A63" s="8458" t="s">
        <v>4137</v>
      </c>
      <c r="B63" s="1321" t="s">
        <v>4138</v>
      </c>
      <c r="C63" s="1315">
        <f t="shared" ref="C63:C89" si="6">SUM(D63:E63)</f>
        <v>0</v>
      </c>
      <c r="D63" s="1316">
        <f>+F63+H63+J63+L63+N63+P63+R63+T63+V63+X63+Z63+AB63+AD63+AF63+AH63+AJ63+AL63</f>
        <v>0</v>
      </c>
      <c r="E63" s="1315">
        <f>+G63+I63+K63+M63+O63+Q63+S63+U63+W63+Y63+AA63+AC63+AE63+AG63+AI63+AK63+AM63</f>
        <v>0</v>
      </c>
      <c r="F63" s="6156"/>
      <c r="G63" s="1317"/>
      <c r="H63" s="6156"/>
      <c r="I63" s="1317"/>
      <c r="J63" s="6156"/>
      <c r="K63" s="1317"/>
      <c r="L63" s="6156"/>
      <c r="M63" s="1317"/>
      <c r="N63" s="6156"/>
      <c r="O63" s="1317"/>
      <c r="P63" s="6156"/>
      <c r="Q63" s="1317"/>
      <c r="R63" s="6156"/>
      <c r="S63" s="1317"/>
      <c r="T63" s="6156"/>
      <c r="U63" s="1317"/>
      <c r="V63" s="6156"/>
      <c r="W63" s="1317"/>
      <c r="X63" s="6156"/>
      <c r="Y63" s="1317"/>
      <c r="Z63" s="6156"/>
      <c r="AA63" s="1317"/>
      <c r="AB63" s="6156"/>
      <c r="AC63" s="1317"/>
      <c r="AD63" s="6156"/>
      <c r="AE63" s="1317"/>
      <c r="AF63" s="6156"/>
      <c r="AG63" s="1317"/>
      <c r="AH63" s="6156"/>
      <c r="AI63" s="1317"/>
      <c r="AJ63" s="6156"/>
      <c r="AK63" s="1317"/>
      <c r="AL63" s="6156"/>
      <c r="AM63" s="1319"/>
      <c r="AN63" s="1320"/>
      <c r="AO63" s="1317"/>
      <c r="AP63" t="str">
        <f>CA63&amp;CB63&amp;CC63</f>
        <v/>
      </c>
    </row>
    <row r="64" spans="1:49" x14ac:dyDescent="0.25">
      <c r="A64" s="8459"/>
      <c r="B64" s="1321" t="s">
        <v>4139</v>
      </c>
      <c r="C64" s="1315">
        <f t="shared" si="6"/>
        <v>0</v>
      </c>
      <c r="D64" s="1322">
        <f t="shared" ref="D64:E89" si="7">+F64+H64+J64+L64+N64+P64+R64+T64+V64+X64+Z64+AB64+AD64+AF64+AH64+AJ64+AL64</f>
        <v>0</v>
      </c>
      <c r="E64" s="1315">
        <f t="shared" si="7"/>
        <v>0</v>
      </c>
      <c r="F64" s="1323"/>
      <c r="G64" s="1317"/>
      <c r="H64" s="1323"/>
      <c r="I64" s="1317"/>
      <c r="J64" s="1323"/>
      <c r="K64" s="1317"/>
      <c r="L64" s="1323"/>
      <c r="M64" s="1317"/>
      <c r="N64" s="1323"/>
      <c r="O64" s="1317"/>
      <c r="P64" s="1323"/>
      <c r="Q64" s="1317"/>
      <c r="R64" s="1323"/>
      <c r="S64" s="1317"/>
      <c r="T64" s="1323"/>
      <c r="U64" s="1317"/>
      <c r="V64" s="1323"/>
      <c r="W64" s="1317"/>
      <c r="X64" s="1323"/>
      <c r="Y64" s="1317"/>
      <c r="Z64" s="1323"/>
      <c r="AA64" s="1317"/>
      <c r="AB64" s="1323"/>
      <c r="AC64" s="1317"/>
      <c r="AD64" s="1323"/>
      <c r="AE64" s="1317"/>
      <c r="AF64" s="1323"/>
      <c r="AG64" s="1317"/>
      <c r="AH64" s="1323"/>
      <c r="AI64" s="1317"/>
      <c r="AJ64" s="1323"/>
      <c r="AK64" s="1317"/>
      <c r="AL64" s="1323"/>
      <c r="AM64" s="1319"/>
      <c r="AN64" s="1320"/>
      <c r="AO64" s="1317"/>
      <c r="AP64" t="str">
        <f t="shared" ref="AP64:AP89" si="8">CA64&amp;CB64&amp;CC64</f>
        <v/>
      </c>
    </row>
    <row r="65" spans="1:42" x14ac:dyDescent="0.25">
      <c r="A65" s="8459"/>
      <c r="B65" s="1321" t="s">
        <v>4140</v>
      </c>
      <c r="C65" s="1315">
        <f t="shared" si="6"/>
        <v>0</v>
      </c>
      <c r="D65" s="1322">
        <f t="shared" si="7"/>
        <v>0</v>
      </c>
      <c r="E65" s="1315">
        <f t="shared" si="7"/>
        <v>0</v>
      </c>
      <c r="F65" s="1323"/>
      <c r="G65" s="1317"/>
      <c r="H65" s="1323"/>
      <c r="I65" s="1317"/>
      <c r="J65" s="1323"/>
      <c r="K65" s="1317"/>
      <c r="L65" s="1323"/>
      <c r="M65" s="1317"/>
      <c r="N65" s="1323"/>
      <c r="O65" s="1317"/>
      <c r="P65" s="1323"/>
      <c r="Q65" s="1317"/>
      <c r="R65" s="1323"/>
      <c r="S65" s="1317"/>
      <c r="T65" s="1323"/>
      <c r="U65" s="1317"/>
      <c r="V65" s="1323"/>
      <c r="W65" s="1317"/>
      <c r="X65" s="1323"/>
      <c r="Y65" s="1317"/>
      <c r="Z65" s="1323"/>
      <c r="AA65" s="1317"/>
      <c r="AB65" s="1323"/>
      <c r="AC65" s="1317"/>
      <c r="AD65" s="1323"/>
      <c r="AE65" s="1317"/>
      <c r="AF65" s="1323"/>
      <c r="AG65" s="1317"/>
      <c r="AH65" s="1323"/>
      <c r="AI65" s="1317"/>
      <c r="AJ65" s="1323"/>
      <c r="AK65" s="1317"/>
      <c r="AL65" s="1323"/>
      <c r="AM65" s="1319"/>
      <c r="AN65" s="1320"/>
      <c r="AO65" s="1317"/>
      <c r="AP65" t="str">
        <f t="shared" si="8"/>
        <v/>
      </c>
    </row>
    <row r="66" spans="1:42" x14ac:dyDescent="0.25">
      <c r="A66" s="8459"/>
      <c r="B66" s="1321" t="s">
        <v>4141</v>
      </c>
      <c r="C66" s="1315">
        <f t="shared" si="6"/>
        <v>0</v>
      </c>
      <c r="D66" s="1322">
        <f t="shared" si="7"/>
        <v>0</v>
      </c>
      <c r="E66" s="1315">
        <f t="shared" si="7"/>
        <v>0</v>
      </c>
      <c r="F66" s="1323"/>
      <c r="G66" s="1317"/>
      <c r="H66" s="1323"/>
      <c r="I66" s="1317"/>
      <c r="J66" s="1323"/>
      <c r="K66" s="1317"/>
      <c r="L66" s="1323"/>
      <c r="M66" s="1317"/>
      <c r="N66" s="1323"/>
      <c r="O66" s="1317"/>
      <c r="P66" s="1323"/>
      <c r="Q66" s="1317"/>
      <c r="R66" s="1323"/>
      <c r="S66" s="1317"/>
      <c r="T66" s="1323"/>
      <c r="U66" s="1317"/>
      <c r="V66" s="1323"/>
      <c r="W66" s="1317"/>
      <c r="X66" s="1323"/>
      <c r="Y66" s="1317"/>
      <c r="Z66" s="1323"/>
      <c r="AA66" s="1317"/>
      <c r="AB66" s="1323"/>
      <c r="AC66" s="1317"/>
      <c r="AD66" s="1323"/>
      <c r="AE66" s="1317"/>
      <c r="AF66" s="1323"/>
      <c r="AG66" s="1317"/>
      <c r="AH66" s="1323"/>
      <c r="AI66" s="1317"/>
      <c r="AJ66" s="1323"/>
      <c r="AK66" s="1317"/>
      <c r="AL66" s="1323"/>
      <c r="AM66" s="1319"/>
      <c r="AN66" s="1320"/>
      <c r="AO66" s="1317"/>
      <c r="AP66" t="str">
        <f t="shared" si="8"/>
        <v/>
      </c>
    </row>
    <row r="67" spans="1:42" x14ac:dyDescent="0.25">
      <c r="A67" s="8459"/>
      <c r="B67" s="1321" t="s">
        <v>4142</v>
      </c>
      <c r="C67" s="1315">
        <f t="shared" si="6"/>
        <v>0</v>
      </c>
      <c r="D67" s="1322">
        <f t="shared" si="7"/>
        <v>0</v>
      </c>
      <c r="E67" s="1315">
        <f t="shared" si="7"/>
        <v>0</v>
      </c>
      <c r="F67" s="1323"/>
      <c r="G67" s="1317"/>
      <c r="H67" s="1323"/>
      <c r="I67" s="1317"/>
      <c r="J67" s="1323"/>
      <c r="K67" s="1317"/>
      <c r="L67" s="1323"/>
      <c r="M67" s="1317"/>
      <c r="N67" s="1323"/>
      <c r="O67" s="1317"/>
      <c r="P67" s="1323"/>
      <c r="Q67" s="1317"/>
      <c r="R67" s="1323"/>
      <c r="S67" s="1317"/>
      <c r="T67" s="1323"/>
      <c r="U67" s="1317"/>
      <c r="V67" s="1323"/>
      <c r="W67" s="1317"/>
      <c r="X67" s="1323"/>
      <c r="Y67" s="1317"/>
      <c r="Z67" s="1323"/>
      <c r="AA67" s="1317"/>
      <c r="AB67" s="1323"/>
      <c r="AC67" s="1317"/>
      <c r="AD67" s="1323"/>
      <c r="AE67" s="1317"/>
      <c r="AF67" s="1323"/>
      <c r="AG67" s="1317"/>
      <c r="AH67" s="1323"/>
      <c r="AI67" s="1317"/>
      <c r="AJ67" s="1323"/>
      <c r="AK67" s="1317"/>
      <c r="AL67" s="1323"/>
      <c r="AM67" s="1319"/>
      <c r="AN67" s="1320"/>
      <c r="AO67" s="1317"/>
      <c r="AP67" t="str">
        <f t="shared" si="8"/>
        <v/>
      </c>
    </row>
    <row r="68" spans="1:42" x14ac:dyDescent="0.25">
      <c r="A68" s="8459"/>
      <c r="B68" s="1321" t="s">
        <v>4143</v>
      </c>
      <c r="C68" s="1315">
        <f t="shared" si="6"/>
        <v>0</v>
      </c>
      <c r="D68" s="1322">
        <f t="shared" si="7"/>
        <v>0</v>
      </c>
      <c r="E68" s="1315">
        <f t="shared" si="7"/>
        <v>0</v>
      </c>
      <c r="F68" s="1323"/>
      <c r="G68" s="1317"/>
      <c r="H68" s="1323"/>
      <c r="I68" s="1317"/>
      <c r="J68" s="1323"/>
      <c r="K68" s="1317"/>
      <c r="L68" s="1323"/>
      <c r="M68" s="1317"/>
      <c r="N68" s="1323"/>
      <c r="O68" s="1317"/>
      <c r="P68" s="1323"/>
      <c r="Q68" s="1317"/>
      <c r="R68" s="1323"/>
      <c r="S68" s="1317"/>
      <c r="T68" s="1323"/>
      <c r="U68" s="1317"/>
      <c r="V68" s="1323"/>
      <c r="W68" s="1317"/>
      <c r="X68" s="1323"/>
      <c r="Y68" s="1317"/>
      <c r="Z68" s="1323"/>
      <c r="AA68" s="1317"/>
      <c r="AB68" s="1323"/>
      <c r="AC68" s="1317"/>
      <c r="AD68" s="1323"/>
      <c r="AE68" s="1317"/>
      <c r="AF68" s="1323"/>
      <c r="AG68" s="1317"/>
      <c r="AH68" s="1323"/>
      <c r="AI68" s="1317"/>
      <c r="AJ68" s="1323"/>
      <c r="AK68" s="1317"/>
      <c r="AL68" s="1323"/>
      <c r="AM68" s="1319"/>
      <c r="AN68" s="1320"/>
      <c r="AO68" s="1317"/>
      <c r="AP68" t="str">
        <f t="shared" si="8"/>
        <v/>
      </c>
    </row>
    <row r="69" spans="1:42" x14ac:dyDescent="0.25">
      <c r="A69" s="8459"/>
      <c r="B69" s="1321" t="s">
        <v>4144</v>
      </c>
      <c r="C69" s="1315">
        <f t="shared" si="6"/>
        <v>0</v>
      </c>
      <c r="D69" s="1322">
        <f t="shared" si="7"/>
        <v>0</v>
      </c>
      <c r="E69" s="1315">
        <f t="shared" si="7"/>
        <v>0</v>
      </c>
      <c r="F69" s="1323"/>
      <c r="G69" s="1317"/>
      <c r="H69" s="1323"/>
      <c r="I69" s="1317"/>
      <c r="J69" s="1323"/>
      <c r="K69" s="1317"/>
      <c r="L69" s="1323"/>
      <c r="M69" s="1317"/>
      <c r="N69" s="1323"/>
      <c r="O69" s="1317"/>
      <c r="P69" s="1323"/>
      <c r="Q69" s="1317"/>
      <c r="R69" s="1323"/>
      <c r="S69" s="1317"/>
      <c r="T69" s="1323"/>
      <c r="U69" s="1317"/>
      <c r="V69" s="1323"/>
      <c r="W69" s="1317"/>
      <c r="X69" s="1323"/>
      <c r="Y69" s="1317"/>
      <c r="Z69" s="1323"/>
      <c r="AA69" s="1317"/>
      <c r="AB69" s="1323"/>
      <c r="AC69" s="1317"/>
      <c r="AD69" s="1323"/>
      <c r="AE69" s="1317"/>
      <c r="AF69" s="1323"/>
      <c r="AG69" s="1317"/>
      <c r="AH69" s="1323"/>
      <c r="AI69" s="1317"/>
      <c r="AJ69" s="1323"/>
      <c r="AK69" s="1317"/>
      <c r="AL69" s="1323"/>
      <c r="AM69" s="1319"/>
      <c r="AN69" s="1320"/>
      <c r="AO69" s="1317"/>
      <c r="AP69" t="str">
        <f t="shared" si="8"/>
        <v/>
      </c>
    </row>
    <row r="70" spans="1:42" x14ac:dyDescent="0.25">
      <c r="A70" s="8459"/>
      <c r="B70" s="1321" t="s">
        <v>4145</v>
      </c>
      <c r="C70" s="1315">
        <f t="shared" si="6"/>
        <v>0</v>
      </c>
      <c r="D70" s="1322">
        <f t="shared" si="7"/>
        <v>0</v>
      </c>
      <c r="E70" s="1315">
        <f t="shared" si="7"/>
        <v>0</v>
      </c>
      <c r="F70" s="1323"/>
      <c r="G70" s="1317"/>
      <c r="H70" s="1323"/>
      <c r="I70" s="1317"/>
      <c r="J70" s="1323"/>
      <c r="K70" s="1317"/>
      <c r="L70" s="1323"/>
      <c r="M70" s="1317"/>
      <c r="N70" s="1323"/>
      <c r="O70" s="1317"/>
      <c r="P70" s="1323"/>
      <c r="Q70" s="1317"/>
      <c r="R70" s="1323"/>
      <c r="S70" s="1317"/>
      <c r="T70" s="1323"/>
      <c r="U70" s="1317"/>
      <c r="V70" s="1323"/>
      <c r="W70" s="1317"/>
      <c r="X70" s="1323"/>
      <c r="Y70" s="1317"/>
      <c r="Z70" s="1323"/>
      <c r="AA70" s="1317"/>
      <c r="AB70" s="1323"/>
      <c r="AC70" s="1317"/>
      <c r="AD70" s="1323"/>
      <c r="AE70" s="1317"/>
      <c r="AF70" s="1323"/>
      <c r="AG70" s="1317"/>
      <c r="AH70" s="1323"/>
      <c r="AI70" s="1317"/>
      <c r="AJ70" s="1323"/>
      <c r="AK70" s="1317"/>
      <c r="AL70" s="1323"/>
      <c r="AM70" s="1319"/>
      <c r="AN70" s="1320"/>
      <c r="AO70" s="1317"/>
      <c r="AP70" t="str">
        <f t="shared" si="8"/>
        <v/>
      </c>
    </row>
    <row r="71" spans="1:42" x14ac:dyDescent="0.25">
      <c r="A71" s="8459"/>
      <c r="B71" s="1321" t="s">
        <v>4146</v>
      </c>
      <c r="C71" s="1315">
        <f t="shared" si="6"/>
        <v>0</v>
      </c>
      <c r="D71" s="1322">
        <f t="shared" si="7"/>
        <v>0</v>
      </c>
      <c r="E71" s="1315">
        <f t="shared" si="7"/>
        <v>0</v>
      </c>
      <c r="F71" s="1323"/>
      <c r="G71" s="1317"/>
      <c r="H71" s="1323"/>
      <c r="I71" s="1317"/>
      <c r="J71" s="1323"/>
      <c r="K71" s="1317"/>
      <c r="L71" s="1323"/>
      <c r="M71" s="1317"/>
      <c r="N71" s="1323"/>
      <c r="O71" s="1317"/>
      <c r="P71" s="1323"/>
      <c r="Q71" s="1317"/>
      <c r="R71" s="1323"/>
      <c r="S71" s="1317"/>
      <c r="T71" s="1323"/>
      <c r="U71" s="1317"/>
      <c r="V71" s="1323"/>
      <c r="W71" s="1317"/>
      <c r="X71" s="1323"/>
      <c r="Y71" s="1317"/>
      <c r="Z71" s="1323"/>
      <c r="AA71" s="1317"/>
      <c r="AB71" s="1323"/>
      <c r="AC71" s="1317"/>
      <c r="AD71" s="1323"/>
      <c r="AE71" s="1317"/>
      <c r="AF71" s="1323"/>
      <c r="AG71" s="1317"/>
      <c r="AH71" s="1323"/>
      <c r="AI71" s="1317"/>
      <c r="AJ71" s="1323"/>
      <c r="AK71" s="1317"/>
      <c r="AL71" s="1323"/>
      <c r="AM71" s="1319"/>
      <c r="AN71" s="1320"/>
      <c r="AO71" s="1317"/>
      <c r="AP71" t="str">
        <f t="shared" si="8"/>
        <v/>
      </c>
    </row>
    <row r="72" spans="1:42" x14ac:dyDescent="0.25">
      <c r="A72" s="8459"/>
      <c r="B72" s="1321" t="s">
        <v>4147</v>
      </c>
      <c r="C72" s="1315">
        <f t="shared" si="6"/>
        <v>0</v>
      </c>
      <c r="D72" s="1322">
        <f t="shared" si="7"/>
        <v>0</v>
      </c>
      <c r="E72" s="1315">
        <f t="shared" si="7"/>
        <v>0</v>
      </c>
      <c r="F72" s="1323"/>
      <c r="G72" s="1317"/>
      <c r="H72" s="1323"/>
      <c r="I72" s="1317"/>
      <c r="J72" s="1323"/>
      <c r="K72" s="1317"/>
      <c r="L72" s="1323"/>
      <c r="M72" s="1317"/>
      <c r="N72" s="1323"/>
      <c r="O72" s="1317"/>
      <c r="P72" s="1323"/>
      <c r="Q72" s="1317"/>
      <c r="R72" s="1323"/>
      <c r="S72" s="1317"/>
      <c r="T72" s="1323"/>
      <c r="U72" s="1317"/>
      <c r="V72" s="1323"/>
      <c r="W72" s="1317"/>
      <c r="X72" s="1323"/>
      <c r="Y72" s="1317"/>
      <c r="Z72" s="1323"/>
      <c r="AA72" s="1317"/>
      <c r="AB72" s="1323"/>
      <c r="AC72" s="1317"/>
      <c r="AD72" s="1323"/>
      <c r="AE72" s="1317"/>
      <c r="AF72" s="1323"/>
      <c r="AG72" s="1317"/>
      <c r="AH72" s="1323"/>
      <c r="AI72" s="1317"/>
      <c r="AJ72" s="1323"/>
      <c r="AK72" s="1317"/>
      <c r="AL72" s="1323"/>
      <c r="AM72" s="1319"/>
      <c r="AN72" s="1320"/>
      <c r="AO72" s="1317"/>
      <c r="AP72" t="str">
        <f t="shared" si="8"/>
        <v/>
      </c>
    </row>
    <row r="73" spans="1:42" x14ac:dyDescent="0.25">
      <c r="A73" s="8459"/>
      <c r="B73" s="1321" t="s">
        <v>4148</v>
      </c>
      <c r="C73" s="1315">
        <f t="shared" si="6"/>
        <v>0</v>
      </c>
      <c r="D73" s="1322">
        <f t="shared" si="7"/>
        <v>0</v>
      </c>
      <c r="E73" s="1315">
        <f t="shared" si="7"/>
        <v>0</v>
      </c>
      <c r="F73" s="1323"/>
      <c r="G73" s="1317"/>
      <c r="H73" s="1323"/>
      <c r="I73" s="1317"/>
      <c r="J73" s="1323"/>
      <c r="K73" s="1317"/>
      <c r="L73" s="1323"/>
      <c r="M73" s="1317"/>
      <c r="N73" s="1323"/>
      <c r="O73" s="1317"/>
      <c r="P73" s="1323"/>
      <c r="Q73" s="1317"/>
      <c r="R73" s="1323"/>
      <c r="S73" s="1317"/>
      <c r="T73" s="1323"/>
      <c r="U73" s="1317"/>
      <c r="V73" s="1323"/>
      <c r="W73" s="1317"/>
      <c r="X73" s="1323"/>
      <c r="Y73" s="1317"/>
      <c r="Z73" s="1323"/>
      <c r="AA73" s="1317"/>
      <c r="AB73" s="1323"/>
      <c r="AC73" s="1317"/>
      <c r="AD73" s="1323"/>
      <c r="AE73" s="1317"/>
      <c r="AF73" s="1323"/>
      <c r="AG73" s="1317"/>
      <c r="AH73" s="1323"/>
      <c r="AI73" s="1317"/>
      <c r="AJ73" s="1323"/>
      <c r="AK73" s="1317"/>
      <c r="AL73" s="1323"/>
      <c r="AM73" s="1319"/>
      <c r="AN73" s="1320"/>
      <c r="AO73" s="1317"/>
      <c r="AP73" t="str">
        <f t="shared" si="8"/>
        <v/>
      </c>
    </row>
    <row r="74" spans="1:42" ht="22.5" x14ac:dyDescent="0.25">
      <c r="A74" s="8459"/>
      <c r="B74" s="1324" t="s">
        <v>4149</v>
      </c>
      <c r="C74" s="1315">
        <f t="shared" si="6"/>
        <v>0</v>
      </c>
      <c r="D74" s="1322">
        <f t="shared" si="7"/>
        <v>0</v>
      </c>
      <c r="E74" s="1315">
        <f t="shared" si="7"/>
        <v>0</v>
      </c>
      <c r="F74" s="1323"/>
      <c r="G74" s="1317"/>
      <c r="H74" s="1323"/>
      <c r="I74" s="1317"/>
      <c r="J74" s="1323"/>
      <c r="K74" s="1317"/>
      <c r="L74" s="1323"/>
      <c r="M74" s="1317"/>
      <c r="N74" s="1323"/>
      <c r="O74" s="1317"/>
      <c r="P74" s="1323"/>
      <c r="Q74" s="1317"/>
      <c r="R74" s="1323"/>
      <c r="S74" s="1317"/>
      <c r="T74" s="1323"/>
      <c r="U74" s="1317"/>
      <c r="V74" s="1323"/>
      <c r="W74" s="1317"/>
      <c r="X74" s="1323"/>
      <c r="Y74" s="1317"/>
      <c r="Z74" s="1323"/>
      <c r="AA74" s="1317"/>
      <c r="AB74" s="1323"/>
      <c r="AC74" s="1317"/>
      <c r="AD74" s="1323"/>
      <c r="AE74" s="1317"/>
      <c r="AF74" s="1323"/>
      <c r="AG74" s="1317"/>
      <c r="AH74" s="1323"/>
      <c r="AI74" s="1317"/>
      <c r="AJ74" s="1323"/>
      <c r="AK74" s="1317"/>
      <c r="AL74" s="1323"/>
      <c r="AM74" s="1319"/>
      <c r="AN74" s="1320"/>
      <c r="AO74" s="1317"/>
      <c r="AP74" t="str">
        <f t="shared" si="8"/>
        <v/>
      </c>
    </row>
    <row r="75" spans="1:42" x14ac:dyDescent="0.25">
      <c r="A75" s="8459"/>
      <c r="B75" s="1321" t="s">
        <v>3041</v>
      </c>
      <c r="C75" s="1315">
        <f t="shared" si="6"/>
        <v>0</v>
      </c>
      <c r="D75" s="1322">
        <f t="shared" si="7"/>
        <v>0</v>
      </c>
      <c r="E75" s="1315">
        <f t="shared" si="7"/>
        <v>0</v>
      </c>
      <c r="F75" s="1323"/>
      <c r="G75" s="1317"/>
      <c r="H75" s="1323"/>
      <c r="I75" s="1317"/>
      <c r="J75" s="1323"/>
      <c r="K75" s="1317"/>
      <c r="L75" s="1323"/>
      <c r="M75" s="1317"/>
      <c r="N75" s="1323"/>
      <c r="O75" s="1317"/>
      <c r="P75" s="1323"/>
      <c r="Q75" s="1317"/>
      <c r="R75" s="1323"/>
      <c r="S75" s="1317"/>
      <c r="T75" s="1323"/>
      <c r="U75" s="1317"/>
      <c r="V75" s="1323"/>
      <c r="W75" s="1317"/>
      <c r="X75" s="1323"/>
      <c r="Y75" s="1317"/>
      <c r="Z75" s="1323"/>
      <c r="AA75" s="1317"/>
      <c r="AB75" s="1323"/>
      <c r="AC75" s="1317"/>
      <c r="AD75" s="1323"/>
      <c r="AE75" s="1317"/>
      <c r="AF75" s="1323"/>
      <c r="AG75" s="1317"/>
      <c r="AH75" s="1323"/>
      <c r="AI75" s="1317"/>
      <c r="AJ75" s="1323"/>
      <c r="AK75" s="1317"/>
      <c r="AL75" s="1323"/>
      <c r="AM75" s="1319"/>
      <c r="AN75" s="1320"/>
      <c r="AO75" s="1317"/>
      <c r="AP75" t="str">
        <f t="shared" si="8"/>
        <v/>
      </c>
    </row>
    <row r="76" spans="1:42" x14ac:dyDescent="0.25">
      <c r="A76" s="8459"/>
      <c r="B76" s="1321" t="s">
        <v>4150</v>
      </c>
      <c r="C76" s="1315">
        <f t="shared" si="6"/>
        <v>0</v>
      </c>
      <c r="D76" s="1322">
        <f t="shared" si="7"/>
        <v>0</v>
      </c>
      <c r="E76" s="1315">
        <f t="shared" si="7"/>
        <v>0</v>
      </c>
      <c r="F76" s="1323"/>
      <c r="G76" s="1317"/>
      <c r="H76" s="1323"/>
      <c r="I76" s="1317"/>
      <c r="J76" s="1323"/>
      <c r="K76" s="1317"/>
      <c r="L76" s="1323"/>
      <c r="M76" s="1317"/>
      <c r="N76" s="1323"/>
      <c r="O76" s="1317"/>
      <c r="P76" s="1323"/>
      <c r="Q76" s="1317"/>
      <c r="R76" s="1323"/>
      <c r="S76" s="1317"/>
      <c r="T76" s="1323"/>
      <c r="U76" s="1317"/>
      <c r="V76" s="1323"/>
      <c r="W76" s="1317"/>
      <c r="X76" s="1323"/>
      <c r="Y76" s="1317"/>
      <c r="Z76" s="1323"/>
      <c r="AA76" s="1317"/>
      <c r="AB76" s="1323"/>
      <c r="AC76" s="1317"/>
      <c r="AD76" s="1323"/>
      <c r="AE76" s="1317"/>
      <c r="AF76" s="1323"/>
      <c r="AG76" s="1317"/>
      <c r="AH76" s="1323"/>
      <c r="AI76" s="1317"/>
      <c r="AJ76" s="1323"/>
      <c r="AK76" s="1317"/>
      <c r="AL76" s="1323"/>
      <c r="AM76" s="1319"/>
      <c r="AN76" s="1320"/>
      <c r="AO76" s="1317"/>
      <c r="AP76" t="str">
        <f t="shared" si="8"/>
        <v/>
      </c>
    </row>
    <row r="77" spans="1:42" x14ac:dyDescent="0.25">
      <c r="A77" s="8459"/>
      <c r="B77" s="1321" t="s">
        <v>4151</v>
      </c>
      <c r="C77" s="1315">
        <f t="shared" si="6"/>
        <v>0</v>
      </c>
      <c r="D77" s="1322">
        <f t="shared" si="7"/>
        <v>0</v>
      </c>
      <c r="E77" s="1315">
        <f t="shared" si="7"/>
        <v>0</v>
      </c>
      <c r="F77" s="1323"/>
      <c r="G77" s="1317"/>
      <c r="H77" s="1323"/>
      <c r="I77" s="1317"/>
      <c r="J77" s="1323"/>
      <c r="K77" s="1317"/>
      <c r="L77" s="1323"/>
      <c r="M77" s="1317"/>
      <c r="N77" s="1323"/>
      <c r="O77" s="1317"/>
      <c r="P77" s="1323"/>
      <c r="Q77" s="1317"/>
      <c r="R77" s="1323"/>
      <c r="S77" s="1317"/>
      <c r="T77" s="1323"/>
      <c r="U77" s="1317"/>
      <c r="V77" s="1323"/>
      <c r="W77" s="1317"/>
      <c r="X77" s="1323"/>
      <c r="Y77" s="1317"/>
      <c r="Z77" s="1323"/>
      <c r="AA77" s="1317"/>
      <c r="AB77" s="1323"/>
      <c r="AC77" s="1317"/>
      <c r="AD77" s="1323"/>
      <c r="AE77" s="1317"/>
      <c r="AF77" s="1323"/>
      <c r="AG77" s="1317"/>
      <c r="AH77" s="1323"/>
      <c r="AI77" s="1317"/>
      <c r="AJ77" s="1323"/>
      <c r="AK77" s="1317"/>
      <c r="AL77" s="1323"/>
      <c r="AM77" s="1319"/>
      <c r="AN77" s="1320"/>
      <c r="AO77" s="1317"/>
      <c r="AP77" t="str">
        <f t="shared" si="8"/>
        <v/>
      </c>
    </row>
    <row r="78" spans="1:42" x14ac:dyDescent="0.25">
      <c r="A78" s="8459"/>
      <c r="B78" s="1321" t="s">
        <v>4152</v>
      </c>
      <c r="C78" s="1315">
        <f t="shared" si="6"/>
        <v>0</v>
      </c>
      <c r="D78" s="1322">
        <f t="shared" si="7"/>
        <v>0</v>
      </c>
      <c r="E78" s="1315">
        <f t="shared" si="7"/>
        <v>0</v>
      </c>
      <c r="F78" s="1323"/>
      <c r="G78" s="1317"/>
      <c r="H78" s="1323"/>
      <c r="I78" s="1317"/>
      <c r="J78" s="1323"/>
      <c r="K78" s="1317"/>
      <c r="L78" s="1323"/>
      <c r="M78" s="1317"/>
      <c r="N78" s="1323"/>
      <c r="O78" s="1317"/>
      <c r="P78" s="1323"/>
      <c r="Q78" s="1317"/>
      <c r="R78" s="1323"/>
      <c r="S78" s="1317"/>
      <c r="T78" s="1323"/>
      <c r="U78" s="1317"/>
      <c r="V78" s="1323"/>
      <c r="W78" s="1317"/>
      <c r="X78" s="1323"/>
      <c r="Y78" s="1317"/>
      <c r="Z78" s="1323"/>
      <c r="AA78" s="1317"/>
      <c r="AB78" s="1323"/>
      <c r="AC78" s="1317"/>
      <c r="AD78" s="1323"/>
      <c r="AE78" s="1317"/>
      <c r="AF78" s="1323"/>
      <c r="AG78" s="1317"/>
      <c r="AH78" s="1323"/>
      <c r="AI78" s="1317"/>
      <c r="AJ78" s="1323"/>
      <c r="AK78" s="1317"/>
      <c r="AL78" s="1323"/>
      <c r="AM78" s="1319"/>
      <c r="AN78" s="1320"/>
      <c r="AO78" s="1317"/>
      <c r="AP78" t="str">
        <f t="shared" si="8"/>
        <v/>
      </c>
    </row>
    <row r="79" spans="1:42" ht="22.5" x14ac:dyDescent="0.25">
      <c r="A79" s="8459"/>
      <c r="B79" s="1324" t="s">
        <v>4153</v>
      </c>
      <c r="C79" s="1315">
        <f t="shared" si="6"/>
        <v>0</v>
      </c>
      <c r="D79" s="1322">
        <f t="shared" si="7"/>
        <v>0</v>
      </c>
      <c r="E79" s="1315">
        <f t="shared" si="7"/>
        <v>0</v>
      </c>
      <c r="F79" s="1323"/>
      <c r="G79" s="1317"/>
      <c r="H79" s="1323"/>
      <c r="I79" s="1317"/>
      <c r="J79" s="1323"/>
      <c r="K79" s="1317"/>
      <c r="L79" s="1323"/>
      <c r="M79" s="1317"/>
      <c r="N79" s="1323"/>
      <c r="O79" s="1317"/>
      <c r="P79" s="1323"/>
      <c r="Q79" s="1317"/>
      <c r="R79" s="1323"/>
      <c r="S79" s="1317"/>
      <c r="T79" s="1323"/>
      <c r="U79" s="1317"/>
      <c r="V79" s="1323"/>
      <c r="W79" s="1317"/>
      <c r="X79" s="1323"/>
      <c r="Y79" s="1317"/>
      <c r="Z79" s="1323"/>
      <c r="AA79" s="1317"/>
      <c r="AB79" s="1323"/>
      <c r="AC79" s="1317"/>
      <c r="AD79" s="1323"/>
      <c r="AE79" s="1317"/>
      <c r="AF79" s="1323"/>
      <c r="AG79" s="1317"/>
      <c r="AH79" s="1323"/>
      <c r="AI79" s="1317"/>
      <c r="AJ79" s="1323"/>
      <c r="AK79" s="1317"/>
      <c r="AL79" s="1323"/>
      <c r="AM79" s="1319"/>
      <c r="AN79" s="1320"/>
      <c r="AO79" s="1317"/>
      <c r="AP79" t="str">
        <f t="shared" si="8"/>
        <v/>
      </c>
    </row>
    <row r="80" spans="1:42" x14ac:dyDescent="0.25">
      <c r="A80" s="8459"/>
      <c r="B80" s="1321" t="s">
        <v>4154</v>
      </c>
      <c r="C80" s="1315">
        <f t="shared" si="6"/>
        <v>0</v>
      </c>
      <c r="D80" s="1322">
        <f t="shared" si="7"/>
        <v>0</v>
      </c>
      <c r="E80" s="1315">
        <f t="shared" si="7"/>
        <v>0</v>
      </c>
      <c r="F80" s="1323"/>
      <c r="G80" s="1317"/>
      <c r="H80" s="1323"/>
      <c r="I80" s="1317"/>
      <c r="J80" s="1323"/>
      <c r="K80" s="1317"/>
      <c r="L80" s="1323"/>
      <c r="M80" s="1317"/>
      <c r="N80" s="1323"/>
      <c r="O80" s="1317"/>
      <c r="P80" s="1323"/>
      <c r="Q80" s="1317"/>
      <c r="R80" s="1323"/>
      <c r="S80" s="1317"/>
      <c r="T80" s="1323"/>
      <c r="U80" s="1317"/>
      <c r="V80" s="1323"/>
      <c r="W80" s="1317"/>
      <c r="X80" s="1323"/>
      <c r="Y80" s="1317"/>
      <c r="Z80" s="1323"/>
      <c r="AA80" s="1317"/>
      <c r="AB80" s="1323"/>
      <c r="AC80" s="1317"/>
      <c r="AD80" s="1323"/>
      <c r="AE80" s="1317"/>
      <c r="AF80" s="1323"/>
      <c r="AG80" s="1317"/>
      <c r="AH80" s="1323"/>
      <c r="AI80" s="1317"/>
      <c r="AJ80" s="1323"/>
      <c r="AK80" s="1317"/>
      <c r="AL80" s="1323"/>
      <c r="AM80" s="1319"/>
      <c r="AN80" s="1320"/>
      <c r="AO80" s="1317"/>
      <c r="AP80" t="str">
        <f t="shared" si="8"/>
        <v/>
      </c>
    </row>
    <row r="81" spans="1:49" x14ac:dyDescent="0.25">
      <c r="A81" s="8459"/>
      <c r="B81" s="1321" t="s">
        <v>4155</v>
      </c>
      <c r="C81" s="1315">
        <f t="shared" si="6"/>
        <v>0</v>
      </c>
      <c r="D81" s="1322">
        <f t="shared" si="7"/>
        <v>0</v>
      </c>
      <c r="E81" s="1315">
        <f t="shared" si="7"/>
        <v>0</v>
      </c>
      <c r="F81" s="1323"/>
      <c r="G81" s="1317"/>
      <c r="H81" s="1323"/>
      <c r="I81" s="1317"/>
      <c r="J81" s="1323"/>
      <c r="K81" s="1317"/>
      <c r="L81" s="1323"/>
      <c r="M81" s="1317"/>
      <c r="N81" s="1323"/>
      <c r="O81" s="1317"/>
      <c r="P81" s="1323"/>
      <c r="Q81" s="1317"/>
      <c r="R81" s="1323"/>
      <c r="S81" s="1317"/>
      <c r="T81" s="1323"/>
      <c r="U81" s="1317"/>
      <c r="V81" s="1323"/>
      <c r="W81" s="1317"/>
      <c r="X81" s="1323"/>
      <c r="Y81" s="1317"/>
      <c r="Z81" s="1323"/>
      <c r="AA81" s="1317"/>
      <c r="AB81" s="1323"/>
      <c r="AC81" s="1317"/>
      <c r="AD81" s="1323"/>
      <c r="AE81" s="1317"/>
      <c r="AF81" s="1323"/>
      <c r="AG81" s="1317"/>
      <c r="AH81" s="1323"/>
      <c r="AI81" s="1317"/>
      <c r="AJ81" s="1323"/>
      <c r="AK81" s="1317"/>
      <c r="AL81" s="1323"/>
      <c r="AM81" s="1319"/>
      <c r="AN81" s="1320"/>
      <c r="AO81" s="1317"/>
      <c r="AP81" t="str">
        <f t="shared" si="8"/>
        <v/>
      </c>
    </row>
    <row r="82" spans="1:49" x14ac:dyDescent="0.25">
      <c r="A82" s="8459"/>
      <c r="B82" s="1321" t="s">
        <v>4156</v>
      </c>
      <c r="C82" s="1315">
        <f t="shared" si="6"/>
        <v>0</v>
      </c>
      <c r="D82" s="1322">
        <f t="shared" si="7"/>
        <v>0</v>
      </c>
      <c r="E82" s="1315">
        <f t="shared" si="7"/>
        <v>0</v>
      </c>
      <c r="F82" s="1323"/>
      <c r="G82" s="1317"/>
      <c r="H82" s="1323"/>
      <c r="I82" s="1317"/>
      <c r="J82" s="1323"/>
      <c r="K82" s="1317"/>
      <c r="L82" s="1323"/>
      <c r="M82" s="1317"/>
      <c r="N82" s="1323"/>
      <c r="O82" s="1317"/>
      <c r="P82" s="1323"/>
      <c r="Q82" s="1317"/>
      <c r="R82" s="1323"/>
      <c r="S82" s="1317"/>
      <c r="T82" s="1323"/>
      <c r="U82" s="1317"/>
      <c r="V82" s="1323"/>
      <c r="W82" s="1317"/>
      <c r="X82" s="1323"/>
      <c r="Y82" s="1317"/>
      <c r="Z82" s="1323"/>
      <c r="AA82" s="1317"/>
      <c r="AB82" s="1323"/>
      <c r="AC82" s="1317"/>
      <c r="AD82" s="1323"/>
      <c r="AE82" s="1317"/>
      <c r="AF82" s="1323"/>
      <c r="AG82" s="1317"/>
      <c r="AH82" s="1323"/>
      <c r="AI82" s="1317"/>
      <c r="AJ82" s="1323"/>
      <c r="AK82" s="1317"/>
      <c r="AL82" s="1323"/>
      <c r="AM82" s="1319"/>
      <c r="AN82" s="1320"/>
      <c r="AO82" s="1317"/>
      <c r="AP82" t="str">
        <f t="shared" si="8"/>
        <v/>
      </c>
    </row>
    <row r="83" spans="1:49" x14ac:dyDescent="0.25">
      <c r="A83" s="8459"/>
      <c r="B83" s="1321" t="s">
        <v>4157</v>
      </c>
      <c r="C83" s="1315">
        <f t="shared" si="6"/>
        <v>0</v>
      </c>
      <c r="D83" s="1322">
        <f t="shared" si="7"/>
        <v>0</v>
      </c>
      <c r="E83" s="1315">
        <f t="shared" si="7"/>
        <v>0</v>
      </c>
      <c r="F83" s="1323"/>
      <c r="G83" s="1317"/>
      <c r="H83" s="1323"/>
      <c r="I83" s="1317"/>
      <c r="J83" s="1323"/>
      <c r="K83" s="1317"/>
      <c r="L83" s="1323"/>
      <c r="M83" s="1317"/>
      <c r="N83" s="1323"/>
      <c r="O83" s="1317"/>
      <c r="P83" s="1323"/>
      <c r="Q83" s="1317"/>
      <c r="R83" s="1323"/>
      <c r="S83" s="1317"/>
      <c r="T83" s="1323"/>
      <c r="U83" s="1317"/>
      <c r="V83" s="1323"/>
      <c r="W83" s="1317"/>
      <c r="X83" s="1323"/>
      <c r="Y83" s="1317"/>
      <c r="Z83" s="1323"/>
      <c r="AA83" s="1317"/>
      <c r="AB83" s="1323"/>
      <c r="AC83" s="1317"/>
      <c r="AD83" s="1323"/>
      <c r="AE83" s="1317"/>
      <c r="AF83" s="1323"/>
      <c r="AG83" s="1317"/>
      <c r="AH83" s="1323"/>
      <c r="AI83" s="1317"/>
      <c r="AJ83" s="1323"/>
      <c r="AK83" s="1317"/>
      <c r="AL83" s="1323"/>
      <c r="AM83" s="1319"/>
      <c r="AN83" s="1320"/>
      <c r="AO83" s="1317"/>
      <c r="AP83" t="str">
        <f t="shared" si="8"/>
        <v/>
      </c>
    </row>
    <row r="84" spans="1:49" ht="22.5" x14ac:dyDescent="0.25">
      <c r="A84" s="8459"/>
      <c r="B84" s="1324" t="s">
        <v>4158</v>
      </c>
      <c r="C84" s="1315">
        <f t="shared" si="6"/>
        <v>0</v>
      </c>
      <c r="D84" s="1322">
        <f t="shared" si="7"/>
        <v>0</v>
      </c>
      <c r="E84" s="1315">
        <f t="shared" si="7"/>
        <v>0</v>
      </c>
      <c r="F84" s="1323"/>
      <c r="G84" s="1317"/>
      <c r="H84" s="1323"/>
      <c r="I84" s="1317"/>
      <c r="J84" s="1323"/>
      <c r="K84" s="1317"/>
      <c r="L84" s="1323"/>
      <c r="M84" s="1317"/>
      <c r="N84" s="1323"/>
      <c r="O84" s="1317"/>
      <c r="P84" s="1323"/>
      <c r="Q84" s="1317"/>
      <c r="R84" s="1323"/>
      <c r="S84" s="1317"/>
      <c r="T84" s="1323"/>
      <c r="U84" s="1317"/>
      <c r="V84" s="1323"/>
      <c r="W84" s="1317"/>
      <c r="X84" s="1323"/>
      <c r="Y84" s="1317"/>
      <c r="Z84" s="1323"/>
      <c r="AA84" s="1317"/>
      <c r="AB84" s="1323"/>
      <c r="AC84" s="1317"/>
      <c r="AD84" s="1323"/>
      <c r="AE84" s="1317"/>
      <c r="AF84" s="1323"/>
      <c r="AG84" s="1317"/>
      <c r="AH84" s="1323"/>
      <c r="AI84" s="1317"/>
      <c r="AJ84" s="1323"/>
      <c r="AK84" s="1317"/>
      <c r="AL84" s="1323"/>
      <c r="AM84" s="1319"/>
      <c r="AN84" s="1320"/>
      <c r="AO84" s="1317"/>
      <c r="AP84" t="str">
        <f t="shared" si="8"/>
        <v/>
      </c>
    </row>
    <row r="85" spans="1:49" x14ac:dyDescent="0.25">
      <c r="A85" s="8460"/>
      <c r="B85" s="1340" t="s">
        <v>3729</v>
      </c>
      <c r="C85" s="1315">
        <f t="shared" si="6"/>
        <v>0</v>
      </c>
      <c r="D85" s="1327">
        <f t="shared" si="7"/>
        <v>0</v>
      </c>
      <c r="E85" s="1328">
        <f t="shared" si="7"/>
        <v>0</v>
      </c>
      <c r="F85" s="1329"/>
      <c r="G85" s="1330"/>
      <c r="H85" s="1329"/>
      <c r="I85" s="1330"/>
      <c r="J85" s="1329"/>
      <c r="K85" s="1330"/>
      <c r="L85" s="1329"/>
      <c r="M85" s="1330"/>
      <c r="N85" s="1329"/>
      <c r="O85" s="1330"/>
      <c r="P85" s="1329"/>
      <c r="Q85" s="1330"/>
      <c r="R85" s="1329"/>
      <c r="S85" s="1330"/>
      <c r="T85" s="1329"/>
      <c r="U85" s="1330"/>
      <c r="V85" s="1329"/>
      <c r="W85" s="1330"/>
      <c r="X85" s="1329"/>
      <c r="Y85" s="1330"/>
      <c r="Z85" s="1329"/>
      <c r="AA85" s="1330"/>
      <c r="AB85" s="1329"/>
      <c r="AC85" s="1330"/>
      <c r="AD85" s="1329"/>
      <c r="AE85" s="1330"/>
      <c r="AF85" s="1329"/>
      <c r="AG85" s="1330"/>
      <c r="AH85" s="1329"/>
      <c r="AI85" s="1330"/>
      <c r="AJ85" s="1329"/>
      <c r="AK85" s="1330"/>
      <c r="AL85" s="1329"/>
      <c r="AM85" s="1332"/>
      <c r="AN85" s="1333"/>
      <c r="AO85" s="1330"/>
      <c r="AP85" t="str">
        <f t="shared" si="8"/>
        <v/>
      </c>
    </row>
    <row r="86" spans="1:49" x14ac:dyDescent="0.25">
      <c r="A86" s="8461" t="s">
        <v>783</v>
      </c>
      <c r="B86" s="1321" t="s">
        <v>4159</v>
      </c>
      <c r="C86" s="1315">
        <f t="shared" si="6"/>
        <v>0</v>
      </c>
      <c r="D86" s="1334">
        <f t="shared" si="7"/>
        <v>0</v>
      </c>
      <c r="E86" s="1335">
        <f t="shared" si="7"/>
        <v>0</v>
      </c>
      <c r="F86" s="1336"/>
      <c r="G86" s="1337"/>
      <c r="H86" s="1336"/>
      <c r="I86" s="1337"/>
      <c r="J86" s="1336"/>
      <c r="K86" s="1337"/>
      <c r="L86" s="1336"/>
      <c r="M86" s="1337"/>
      <c r="N86" s="1336"/>
      <c r="O86" s="1337"/>
      <c r="P86" s="1336"/>
      <c r="Q86" s="1337"/>
      <c r="R86" s="1336"/>
      <c r="S86" s="1337"/>
      <c r="T86" s="1336"/>
      <c r="U86" s="1337"/>
      <c r="V86" s="1336"/>
      <c r="W86" s="1337"/>
      <c r="X86" s="1336"/>
      <c r="Y86" s="1337"/>
      <c r="Z86" s="1336"/>
      <c r="AA86" s="1337"/>
      <c r="AB86" s="1336"/>
      <c r="AC86" s="1337"/>
      <c r="AD86" s="1336"/>
      <c r="AE86" s="1337"/>
      <c r="AF86" s="1336"/>
      <c r="AG86" s="1337"/>
      <c r="AH86" s="1336"/>
      <c r="AI86" s="1337"/>
      <c r="AJ86" s="1336"/>
      <c r="AK86" s="1337"/>
      <c r="AL86" s="1336"/>
      <c r="AM86" s="1339"/>
      <c r="AN86" s="1320"/>
      <c r="AO86" s="1317"/>
      <c r="AP86" t="str">
        <f t="shared" si="8"/>
        <v/>
      </c>
    </row>
    <row r="87" spans="1:49" x14ac:dyDescent="0.25">
      <c r="A87" s="8459"/>
      <c r="B87" s="1321" t="s">
        <v>4160</v>
      </c>
      <c r="C87" s="1315">
        <f t="shared" si="6"/>
        <v>0</v>
      </c>
      <c r="D87" s="1322">
        <f t="shared" si="7"/>
        <v>0</v>
      </c>
      <c r="E87" s="1315">
        <f t="shared" si="7"/>
        <v>0</v>
      </c>
      <c r="F87" s="1323"/>
      <c r="G87" s="1317"/>
      <c r="H87" s="1323"/>
      <c r="I87" s="1317"/>
      <c r="J87" s="1323"/>
      <c r="K87" s="1317"/>
      <c r="L87" s="1323"/>
      <c r="M87" s="1317"/>
      <c r="N87" s="1323"/>
      <c r="O87" s="1317"/>
      <c r="P87" s="1323"/>
      <c r="Q87" s="1317"/>
      <c r="R87" s="1323"/>
      <c r="S87" s="1317"/>
      <c r="T87" s="1323"/>
      <c r="U87" s="1317"/>
      <c r="V87" s="1323"/>
      <c r="W87" s="1317"/>
      <c r="X87" s="1323"/>
      <c r="Y87" s="1317"/>
      <c r="Z87" s="1323"/>
      <c r="AA87" s="1317"/>
      <c r="AB87" s="1323"/>
      <c r="AC87" s="1317"/>
      <c r="AD87" s="1323"/>
      <c r="AE87" s="1317"/>
      <c r="AF87" s="1323"/>
      <c r="AG87" s="1317"/>
      <c r="AH87" s="1323"/>
      <c r="AI87" s="1317"/>
      <c r="AJ87" s="1323"/>
      <c r="AK87" s="1317"/>
      <c r="AL87" s="1323"/>
      <c r="AM87" s="1319"/>
      <c r="AN87" s="1320"/>
      <c r="AO87" s="1317"/>
      <c r="AP87" t="str">
        <f t="shared" si="8"/>
        <v/>
      </c>
    </row>
    <row r="88" spans="1:49" x14ac:dyDescent="0.25">
      <c r="A88" s="8459"/>
      <c r="B88" s="1321" t="s">
        <v>4161</v>
      </c>
      <c r="C88" s="1315">
        <f t="shared" si="6"/>
        <v>0</v>
      </c>
      <c r="D88" s="1322">
        <f t="shared" si="7"/>
        <v>0</v>
      </c>
      <c r="E88" s="1315">
        <f t="shared" si="7"/>
        <v>0</v>
      </c>
      <c r="F88" s="1323"/>
      <c r="G88" s="1317"/>
      <c r="H88" s="1323"/>
      <c r="I88" s="1317"/>
      <c r="J88" s="1323"/>
      <c r="K88" s="1317"/>
      <c r="L88" s="1323"/>
      <c r="M88" s="1317"/>
      <c r="N88" s="1323"/>
      <c r="O88" s="1317"/>
      <c r="P88" s="1323"/>
      <c r="Q88" s="1317"/>
      <c r="R88" s="1323"/>
      <c r="S88" s="1317"/>
      <c r="T88" s="1323"/>
      <c r="U88" s="1317"/>
      <c r="V88" s="1323"/>
      <c r="W88" s="1317"/>
      <c r="X88" s="1323"/>
      <c r="Y88" s="1317"/>
      <c r="Z88" s="1323"/>
      <c r="AA88" s="1317"/>
      <c r="AB88" s="1323"/>
      <c r="AC88" s="1317"/>
      <c r="AD88" s="1323"/>
      <c r="AE88" s="1317"/>
      <c r="AF88" s="1323"/>
      <c r="AG88" s="1317"/>
      <c r="AH88" s="1323"/>
      <c r="AI88" s="1317"/>
      <c r="AJ88" s="1323"/>
      <c r="AK88" s="1317"/>
      <c r="AL88" s="1323"/>
      <c r="AM88" s="1319"/>
      <c r="AN88" s="1320"/>
      <c r="AO88" s="1317"/>
      <c r="AP88" t="str">
        <f t="shared" si="8"/>
        <v/>
      </c>
    </row>
    <row r="89" spans="1:49" x14ac:dyDescent="0.25">
      <c r="A89" s="8460"/>
      <c r="B89" s="1340" t="s">
        <v>4183</v>
      </c>
      <c r="C89" s="1315">
        <f t="shared" si="6"/>
        <v>0</v>
      </c>
      <c r="D89" s="1327">
        <f t="shared" si="7"/>
        <v>0</v>
      </c>
      <c r="E89" s="1328">
        <f t="shared" si="7"/>
        <v>0</v>
      </c>
      <c r="F89" s="1329"/>
      <c r="G89" s="1330"/>
      <c r="H89" s="1329"/>
      <c r="I89" s="1330"/>
      <c r="J89" s="1329"/>
      <c r="K89" s="1330"/>
      <c r="L89" s="1329"/>
      <c r="M89" s="1330"/>
      <c r="N89" s="1329"/>
      <c r="O89" s="1330"/>
      <c r="P89" s="1329"/>
      <c r="Q89" s="1330"/>
      <c r="R89" s="1329"/>
      <c r="S89" s="1330"/>
      <c r="T89" s="1329"/>
      <c r="U89" s="1330"/>
      <c r="V89" s="1329"/>
      <c r="W89" s="1330"/>
      <c r="X89" s="1329"/>
      <c r="Y89" s="1330"/>
      <c r="Z89" s="1329"/>
      <c r="AA89" s="1330"/>
      <c r="AB89" s="1329"/>
      <c r="AC89" s="1330"/>
      <c r="AD89" s="1329"/>
      <c r="AE89" s="1330"/>
      <c r="AF89" s="1329"/>
      <c r="AG89" s="1330"/>
      <c r="AH89" s="1329"/>
      <c r="AI89" s="1330"/>
      <c r="AJ89" s="1329"/>
      <c r="AK89" s="1330"/>
      <c r="AL89" s="1329"/>
      <c r="AM89" s="1332"/>
      <c r="AN89" s="1333"/>
      <c r="AO89" s="1330"/>
      <c r="AP89" t="str">
        <f t="shared" si="8"/>
        <v/>
      </c>
    </row>
    <row r="90" spans="1:49" ht="15.75" x14ac:dyDescent="0.25">
      <c r="A90" s="1308"/>
      <c r="B90" s="1354"/>
      <c r="C90" s="1354"/>
      <c r="D90" s="1354"/>
      <c r="E90" s="1354"/>
      <c r="F90" s="1354"/>
      <c r="G90" s="1354"/>
      <c r="H90" s="1354"/>
      <c r="I90" s="1354"/>
      <c r="J90" s="1354"/>
    </row>
    <row r="91" spans="1:49" ht="15.75" x14ac:dyDescent="0.25">
      <c r="A91" s="1308" t="s">
        <v>4184</v>
      </c>
      <c r="B91" s="1354"/>
      <c r="C91" s="1354"/>
      <c r="D91" s="1354"/>
      <c r="E91" s="1354"/>
      <c r="F91" s="1354"/>
      <c r="G91" s="1354"/>
      <c r="H91" s="1354"/>
      <c r="I91" s="1354"/>
      <c r="J91" s="1354"/>
    </row>
    <row r="92" spans="1:49" x14ac:dyDescent="0.25">
      <c r="A92" s="8474" t="s">
        <v>1068</v>
      </c>
      <c r="B92" s="8477" t="s">
        <v>49</v>
      </c>
      <c r="C92" s="8471"/>
      <c r="D92" s="8478"/>
      <c r="E92" s="8454" t="s">
        <v>2064</v>
      </c>
      <c r="F92" s="8455"/>
      <c r="G92" s="8455"/>
      <c r="H92" s="8455"/>
      <c r="I92" s="8455"/>
      <c r="J92" s="8455"/>
      <c r="K92" s="8455"/>
      <c r="L92" s="8455"/>
      <c r="M92" s="8455"/>
      <c r="N92" s="8455"/>
      <c r="O92" s="8455"/>
      <c r="P92" s="8455"/>
      <c r="Q92" s="8455"/>
      <c r="R92" s="8455"/>
      <c r="S92" s="8455"/>
      <c r="T92" s="8455"/>
      <c r="U92" s="8455"/>
      <c r="V92" s="8455"/>
      <c r="W92" s="8455"/>
      <c r="X92" s="8455"/>
      <c r="Y92" s="8455"/>
      <c r="Z92" s="8455"/>
      <c r="AA92" s="8455"/>
      <c r="AB92" s="8455"/>
      <c r="AC92" s="8455"/>
      <c r="AD92" s="8455"/>
      <c r="AE92" s="8455"/>
      <c r="AF92" s="8455"/>
      <c r="AG92" s="8455"/>
      <c r="AH92" s="8455"/>
      <c r="AI92" s="8455"/>
      <c r="AJ92" s="8455"/>
      <c r="AK92" s="8455"/>
      <c r="AL92" s="8456"/>
      <c r="AM92" s="8470" t="s">
        <v>4164</v>
      </c>
      <c r="AN92" s="8471"/>
      <c r="AO92" s="8471"/>
      <c r="AP92" s="8471"/>
      <c r="AQ92" s="8471"/>
      <c r="AR92" s="8471"/>
      <c r="AS92" s="8471"/>
      <c r="AT92" s="8471"/>
      <c r="AU92" s="8471"/>
      <c r="AV92" s="8471"/>
      <c r="AW92" s="8472"/>
    </row>
    <row r="93" spans="1:49" x14ac:dyDescent="0.25">
      <c r="A93" s="8475"/>
      <c r="B93" s="8451"/>
      <c r="C93" s="8452"/>
      <c r="D93" s="8453"/>
      <c r="E93" s="8439" t="s">
        <v>308</v>
      </c>
      <c r="F93" s="8440"/>
      <c r="G93" s="8441" t="s">
        <v>309</v>
      </c>
      <c r="H93" s="8440"/>
      <c r="I93" s="8441" t="s">
        <v>598</v>
      </c>
      <c r="J93" s="8440"/>
      <c r="K93" s="8441" t="s">
        <v>716</v>
      </c>
      <c r="L93" s="8440"/>
      <c r="M93" s="8441" t="s">
        <v>3432</v>
      </c>
      <c r="N93" s="8440"/>
      <c r="O93" s="8441" t="s">
        <v>3433</v>
      </c>
      <c r="P93" s="8440"/>
      <c r="Q93" s="8441" t="s">
        <v>3434</v>
      </c>
      <c r="R93" s="8440"/>
      <c r="S93" s="8441" t="s">
        <v>74</v>
      </c>
      <c r="T93" s="8440"/>
      <c r="U93" s="8441" t="s">
        <v>75</v>
      </c>
      <c r="V93" s="8440"/>
      <c r="W93" s="8441" t="s">
        <v>3435</v>
      </c>
      <c r="X93" s="8440"/>
      <c r="Y93" s="8441" t="s">
        <v>77</v>
      </c>
      <c r="Z93" s="8440"/>
      <c r="AA93" s="8441" t="s">
        <v>78</v>
      </c>
      <c r="AB93" s="8440"/>
      <c r="AC93" s="8441" t="s">
        <v>79</v>
      </c>
      <c r="AD93" s="8440"/>
      <c r="AE93" s="8441" t="s">
        <v>80</v>
      </c>
      <c r="AF93" s="8440"/>
      <c r="AG93" s="8441" t="s">
        <v>81</v>
      </c>
      <c r="AH93" s="8440"/>
      <c r="AI93" s="8441" t="s">
        <v>82</v>
      </c>
      <c r="AJ93" s="8440"/>
      <c r="AK93" s="8457" t="s">
        <v>83</v>
      </c>
      <c r="AL93" s="8456"/>
      <c r="AM93" s="8452"/>
      <c r="AN93" s="8452"/>
      <c r="AO93" s="8452"/>
      <c r="AP93" s="8452"/>
      <c r="AQ93" s="8452"/>
      <c r="AR93" s="8452"/>
      <c r="AS93" s="8452"/>
      <c r="AT93" s="8452"/>
      <c r="AU93" s="8452"/>
      <c r="AV93" s="8452"/>
      <c r="AW93" s="8473"/>
    </row>
    <row r="94" spans="1:49" ht="30.75" customHeight="1" x14ac:dyDescent="0.25">
      <c r="A94" s="8476"/>
      <c r="B94" s="1311" t="s">
        <v>52</v>
      </c>
      <c r="C94" s="1355" t="s">
        <v>53</v>
      </c>
      <c r="D94" s="1356" t="s">
        <v>54</v>
      </c>
      <c r="E94" s="6154" t="s">
        <v>53</v>
      </c>
      <c r="F94" s="6153" t="s">
        <v>54</v>
      </c>
      <c r="G94" s="6159" t="s">
        <v>53</v>
      </c>
      <c r="H94" s="6153" t="s">
        <v>54</v>
      </c>
      <c r="I94" s="6154" t="s">
        <v>53</v>
      </c>
      <c r="J94" s="6153" t="s">
        <v>54</v>
      </c>
      <c r="K94" s="6154" t="s">
        <v>53</v>
      </c>
      <c r="L94" s="6153" t="s">
        <v>54</v>
      </c>
      <c r="M94" s="6154" t="s">
        <v>53</v>
      </c>
      <c r="N94" s="6153" t="s">
        <v>54</v>
      </c>
      <c r="O94" s="6154" t="s">
        <v>53</v>
      </c>
      <c r="P94" s="6153" t="s">
        <v>54</v>
      </c>
      <c r="Q94" s="6154" t="s">
        <v>53</v>
      </c>
      <c r="R94" s="6153" t="s">
        <v>54</v>
      </c>
      <c r="S94" s="6154" t="s">
        <v>53</v>
      </c>
      <c r="T94" s="6153" t="s">
        <v>54</v>
      </c>
      <c r="U94" s="6154" t="s">
        <v>53</v>
      </c>
      <c r="V94" s="6153" t="s">
        <v>54</v>
      </c>
      <c r="W94" s="6154" t="s">
        <v>53</v>
      </c>
      <c r="X94" s="6153" t="s">
        <v>54</v>
      </c>
      <c r="Y94" s="6154" t="s">
        <v>53</v>
      </c>
      <c r="Z94" s="6153" t="s">
        <v>54</v>
      </c>
      <c r="AA94" s="6154" t="s">
        <v>53</v>
      </c>
      <c r="AB94" s="6153" t="s">
        <v>54</v>
      </c>
      <c r="AC94" s="6154" t="s">
        <v>53</v>
      </c>
      <c r="AD94" s="6153" t="s">
        <v>54</v>
      </c>
      <c r="AE94" s="6154" t="s">
        <v>53</v>
      </c>
      <c r="AF94" s="6153" t="s">
        <v>54</v>
      </c>
      <c r="AG94" s="6154" t="s">
        <v>53</v>
      </c>
      <c r="AH94" s="6153" t="s">
        <v>54</v>
      </c>
      <c r="AI94" s="6154" t="s">
        <v>53</v>
      </c>
      <c r="AJ94" s="6153" t="s">
        <v>54</v>
      </c>
      <c r="AK94" s="6154" t="s">
        <v>53</v>
      </c>
      <c r="AL94" s="6155" t="s">
        <v>54</v>
      </c>
      <c r="AM94" s="1341" t="s">
        <v>4185</v>
      </c>
      <c r="AN94" s="1341" t="s">
        <v>3800</v>
      </c>
      <c r="AO94" s="1342" t="s">
        <v>1132</v>
      </c>
      <c r="AP94" s="1341" t="s">
        <v>4165</v>
      </c>
      <c r="AQ94" s="1341" t="s">
        <v>3885</v>
      </c>
      <c r="AR94" s="1341" t="s">
        <v>4186</v>
      </c>
      <c r="AS94" s="1341" t="s">
        <v>561</v>
      </c>
      <c r="AT94" s="1341" t="s">
        <v>4167</v>
      </c>
      <c r="AU94" s="1342" t="s">
        <v>4168</v>
      </c>
      <c r="AV94" s="1342" t="s">
        <v>3886</v>
      </c>
      <c r="AW94" s="1341" t="s">
        <v>1134</v>
      </c>
    </row>
    <row r="95" spans="1:49" x14ac:dyDescent="0.25">
      <c r="A95" s="1357" t="s">
        <v>4187</v>
      </c>
      <c r="B95" s="1358">
        <f>SUM(C95:D95)</f>
        <v>0</v>
      </c>
      <c r="C95" s="1316">
        <f t="shared" ref="C95:D106" si="9">SUM(E95,G95,I95,K95,M95,O95,Q95,S95,U95,W95,Y95,AA95,AC95,AE95,AG95,AI95,AK95)</f>
        <v>0</v>
      </c>
      <c r="D95" s="1359">
        <f>SUM(F95,H95,J95,L95,N95,P95,R95,T95,V95,X95,Z95,AB95,AD95,AF95,AH95,AJ95,AL95)</f>
        <v>0</v>
      </c>
      <c r="E95" s="6160"/>
      <c r="F95" s="1360"/>
      <c r="G95" s="6161"/>
      <c r="H95" s="1361"/>
      <c r="I95" s="6156"/>
      <c r="J95" s="1361"/>
      <c r="K95" s="6156"/>
      <c r="L95" s="1361"/>
      <c r="M95" s="6156"/>
      <c r="N95" s="1361"/>
      <c r="O95" s="6156"/>
      <c r="P95" s="1361"/>
      <c r="Q95" s="6156"/>
      <c r="R95" s="1361"/>
      <c r="S95" s="6156"/>
      <c r="T95" s="1361"/>
      <c r="U95" s="6156"/>
      <c r="V95" s="1361"/>
      <c r="W95" s="6156"/>
      <c r="X95" s="1361"/>
      <c r="Y95" s="6156"/>
      <c r="Z95" s="1361"/>
      <c r="AA95" s="6156"/>
      <c r="AB95" s="1361"/>
      <c r="AC95" s="6156"/>
      <c r="AD95" s="1361"/>
      <c r="AE95" s="6156"/>
      <c r="AF95" s="1361"/>
      <c r="AG95" s="6156"/>
      <c r="AH95" s="1361"/>
      <c r="AI95" s="6156"/>
      <c r="AJ95" s="1361"/>
      <c r="AK95" s="6156"/>
      <c r="AL95" s="1362"/>
      <c r="AM95" s="1363"/>
      <c r="AN95" s="1364"/>
      <c r="AO95" s="1364"/>
      <c r="AP95" s="1364"/>
      <c r="AQ95" s="1364"/>
      <c r="AR95" s="1364"/>
      <c r="AS95" s="1364"/>
      <c r="AT95" s="1364"/>
      <c r="AU95" s="1364"/>
      <c r="AV95" s="1364"/>
      <c r="AW95" s="1360"/>
    </row>
    <row r="96" spans="1:49" x14ac:dyDescent="0.25">
      <c r="A96" s="1357" t="s">
        <v>4188</v>
      </c>
      <c r="B96" s="1343">
        <f t="shared" ref="B96:B106" si="10">SUM(C96:D96)</f>
        <v>0</v>
      </c>
      <c r="C96" s="1322">
        <f t="shared" si="9"/>
        <v>0</v>
      </c>
      <c r="D96" s="1365">
        <f t="shared" si="9"/>
        <v>0</v>
      </c>
      <c r="E96" s="1366"/>
      <c r="F96" s="1367"/>
      <c r="G96" s="1320"/>
      <c r="H96" s="1317"/>
      <c r="I96" s="1323"/>
      <c r="J96" s="1317"/>
      <c r="K96" s="1323"/>
      <c r="L96" s="1317"/>
      <c r="M96" s="1323"/>
      <c r="N96" s="1317"/>
      <c r="O96" s="1323"/>
      <c r="P96" s="1317"/>
      <c r="Q96" s="1323"/>
      <c r="R96" s="1317"/>
      <c r="S96" s="1323"/>
      <c r="T96" s="1317"/>
      <c r="U96" s="1323"/>
      <c r="V96" s="1317"/>
      <c r="W96" s="1323"/>
      <c r="X96" s="1317"/>
      <c r="Y96" s="1323"/>
      <c r="Z96" s="1317"/>
      <c r="AA96" s="1323"/>
      <c r="AB96" s="1317"/>
      <c r="AC96" s="1323"/>
      <c r="AD96" s="1317"/>
      <c r="AE96" s="1323"/>
      <c r="AF96" s="1317"/>
      <c r="AG96" s="1323"/>
      <c r="AH96" s="1317"/>
      <c r="AI96" s="1323"/>
      <c r="AJ96" s="1317"/>
      <c r="AK96" s="1323"/>
      <c r="AL96" s="1319"/>
      <c r="AM96" s="1368"/>
      <c r="AN96" s="1369"/>
      <c r="AO96" s="1369"/>
      <c r="AP96" s="1369"/>
      <c r="AQ96" s="1369"/>
      <c r="AR96" s="1369"/>
      <c r="AS96" s="1369"/>
      <c r="AT96" s="1369"/>
      <c r="AU96" s="1369"/>
      <c r="AV96" s="1369"/>
      <c r="AW96" s="1367"/>
    </row>
    <row r="97" spans="1:49" x14ac:dyDescent="0.25">
      <c r="A97" s="1357" t="s">
        <v>4189</v>
      </c>
      <c r="B97" s="1343">
        <f t="shared" si="10"/>
        <v>0</v>
      </c>
      <c r="C97" s="1322">
        <f t="shared" si="9"/>
        <v>0</v>
      </c>
      <c r="D97" s="1365">
        <f t="shared" si="9"/>
        <v>0</v>
      </c>
      <c r="E97" s="1366"/>
      <c r="F97" s="1367"/>
      <c r="G97" s="1320"/>
      <c r="H97" s="1317"/>
      <c r="I97" s="1323"/>
      <c r="J97" s="1317"/>
      <c r="K97" s="1323"/>
      <c r="L97" s="1317"/>
      <c r="M97" s="1323"/>
      <c r="N97" s="1317"/>
      <c r="O97" s="1323"/>
      <c r="P97" s="1317"/>
      <c r="Q97" s="1323"/>
      <c r="R97" s="1317"/>
      <c r="S97" s="1323"/>
      <c r="T97" s="1317"/>
      <c r="U97" s="1323"/>
      <c r="V97" s="1317"/>
      <c r="W97" s="1323"/>
      <c r="X97" s="1317"/>
      <c r="Y97" s="1323"/>
      <c r="Z97" s="1317"/>
      <c r="AA97" s="1323"/>
      <c r="AB97" s="1317"/>
      <c r="AC97" s="1323"/>
      <c r="AD97" s="1317"/>
      <c r="AE97" s="1323"/>
      <c r="AF97" s="1317"/>
      <c r="AG97" s="1323"/>
      <c r="AH97" s="1317"/>
      <c r="AI97" s="1323"/>
      <c r="AJ97" s="1317"/>
      <c r="AK97" s="1323"/>
      <c r="AL97" s="1319"/>
      <c r="AM97" s="1368"/>
      <c r="AN97" s="1369"/>
      <c r="AO97" s="1369"/>
      <c r="AP97" s="1369"/>
      <c r="AQ97" s="1369"/>
      <c r="AR97" s="1369"/>
      <c r="AS97" s="1369"/>
      <c r="AT97" s="1369"/>
      <c r="AU97" s="1369"/>
      <c r="AV97" s="1369"/>
      <c r="AW97" s="1367"/>
    </row>
    <row r="98" spans="1:49" x14ac:dyDescent="0.25">
      <c r="A98" s="1357" t="s">
        <v>4190</v>
      </c>
      <c r="B98" s="1343">
        <f t="shared" si="10"/>
        <v>0</v>
      </c>
      <c r="C98" s="1322">
        <f t="shared" si="9"/>
        <v>0</v>
      </c>
      <c r="D98" s="1365">
        <f t="shared" si="9"/>
        <v>0</v>
      </c>
      <c r="E98" s="1366"/>
      <c r="F98" s="1367"/>
      <c r="G98" s="1320"/>
      <c r="H98" s="1317"/>
      <c r="I98" s="1323"/>
      <c r="J98" s="1317"/>
      <c r="K98" s="1323"/>
      <c r="L98" s="1317"/>
      <c r="M98" s="1323"/>
      <c r="N98" s="1317"/>
      <c r="O98" s="1323"/>
      <c r="P98" s="1317"/>
      <c r="Q98" s="1323"/>
      <c r="R98" s="1317"/>
      <c r="S98" s="1323"/>
      <c r="T98" s="1317"/>
      <c r="U98" s="1323"/>
      <c r="V98" s="1317"/>
      <c r="W98" s="1323"/>
      <c r="X98" s="1317"/>
      <c r="Y98" s="1323"/>
      <c r="Z98" s="1317"/>
      <c r="AA98" s="1323"/>
      <c r="AB98" s="1317"/>
      <c r="AC98" s="1323"/>
      <c r="AD98" s="1317"/>
      <c r="AE98" s="1323"/>
      <c r="AF98" s="1317"/>
      <c r="AG98" s="1323"/>
      <c r="AH98" s="1317"/>
      <c r="AI98" s="1323"/>
      <c r="AJ98" s="1317"/>
      <c r="AK98" s="1323"/>
      <c r="AL98" s="1319"/>
      <c r="AM98" s="1368"/>
      <c r="AN98" s="1369"/>
      <c r="AO98" s="1369"/>
      <c r="AP98" s="1369"/>
      <c r="AQ98" s="1369"/>
      <c r="AR98" s="1369"/>
      <c r="AS98" s="1369"/>
      <c r="AT98" s="1369"/>
      <c r="AU98" s="1369"/>
      <c r="AV98" s="1369"/>
      <c r="AW98" s="1367"/>
    </row>
    <row r="99" spans="1:49" x14ac:dyDescent="0.25">
      <c r="A99" s="1357" t="s">
        <v>4191</v>
      </c>
      <c r="B99" s="1343">
        <f t="shared" si="10"/>
        <v>0</v>
      </c>
      <c r="C99" s="1322">
        <f t="shared" si="9"/>
        <v>0</v>
      </c>
      <c r="D99" s="1365">
        <f t="shared" si="9"/>
        <v>0</v>
      </c>
      <c r="E99" s="1366"/>
      <c r="F99" s="1367"/>
      <c r="G99" s="1320"/>
      <c r="H99" s="1317"/>
      <c r="I99" s="1323"/>
      <c r="J99" s="1317"/>
      <c r="K99" s="1323"/>
      <c r="L99" s="1317"/>
      <c r="M99" s="1323"/>
      <c r="N99" s="1317"/>
      <c r="O99" s="1323"/>
      <c r="P99" s="1317"/>
      <c r="Q99" s="1323"/>
      <c r="R99" s="1317"/>
      <c r="S99" s="1323"/>
      <c r="T99" s="1317"/>
      <c r="U99" s="1323"/>
      <c r="V99" s="1317"/>
      <c r="W99" s="1323"/>
      <c r="X99" s="1317"/>
      <c r="Y99" s="1323"/>
      <c r="Z99" s="1317"/>
      <c r="AA99" s="1323"/>
      <c r="AB99" s="1317"/>
      <c r="AC99" s="1323"/>
      <c r="AD99" s="1317"/>
      <c r="AE99" s="1323"/>
      <c r="AF99" s="1317"/>
      <c r="AG99" s="1323"/>
      <c r="AH99" s="1317"/>
      <c r="AI99" s="1323"/>
      <c r="AJ99" s="1317"/>
      <c r="AK99" s="1323"/>
      <c r="AL99" s="1319"/>
      <c r="AM99" s="1368"/>
      <c r="AN99" s="1369"/>
      <c r="AO99" s="1369"/>
      <c r="AP99" s="1369"/>
      <c r="AQ99" s="1369"/>
      <c r="AR99" s="1369"/>
      <c r="AS99" s="1369"/>
      <c r="AT99" s="1369"/>
      <c r="AU99" s="1369"/>
      <c r="AV99" s="1369"/>
      <c r="AW99" s="1367"/>
    </row>
    <row r="100" spans="1:49" x14ac:dyDescent="0.25">
      <c r="A100" s="1357" t="s">
        <v>4192</v>
      </c>
      <c r="B100" s="1343">
        <f t="shared" si="10"/>
        <v>0</v>
      </c>
      <c r="C100" s="1322">
        <f t="shared" si="9"/>
        <v>0</v>
      </c>
      <c r="D100" s="1365">
        <f t="shared" si="9"/>
        <v>0</v>
      </c>
      <c r="E100" s="1366"/>
      <c r="F100" s="1367"/>
      <c r="G100" s="1320"/>
      <c r="H100" s="1317"/>
      <c r="I100" s="1323"/>
      <c r="J100" s="1317"/>
      <c r="K100" s="1323"/>
      <c r="L100" s="1317"/>
      <c r="M100" s="1323"/>
      <c r="N100" s="1317"/>
      <c r="O100" s="1323"/>
      <c r="P100" s="1317"/>
      <c r="Q100" s="1323"/>
      <c r="R100" s="1317"/>
      <c r="S100" s="1323"/>
      <c r="T100" s="1317"/>
      <c r="U100" s="1323"/>
      <c r="V100" s="1317"/>
      <c r="W100" s="1323"/>
      <c r="X100" s="1317"/>
      <c r="Y100" s="1323"/>
      <c r="Z100" s="1317"/>
      <c r="AA100" s="1323"/>
      <c r="AB100" s="1317"/>
      <c r="AC100" s="1323"/>
      <c r="AD100" s="1317"/>
      <c r="AE100" s="1323"/>
      <c r="AF100" s="1317"/>
      <c r="AG100" s="1323"/>
      <c r="AH100" s="1317"/>
      <c r="AI100" s="1323"/>
      <c r="AJ100" s="1317"/>
      <c r="AK100" s="1323"/>
      <c r="AL100" s="1319"/>
      <c r="AM100" s="1368"/>
      <c r="AN100" s="1369"/>
      <c r="AO100" s="1369"/>
      <c r="AP100" s="1369"/>
      <c r="AQ100" s="1369"/>
      <c r="AR100" s="1369"/>
      <c r="AS100" s="1369"/>
      <c r="AT100" s="1369"/>
      <c r="AU100" s="1369"/>
      <c r="AV100" s="1369"/>
      <c r="AW100" s="1367"/>
    </row>
    <row r="101" spans="1:49" x14ac:dyDescent="0.25">
      <c r="A101" s="1345" t="s">
        <v>4179</v>
      </c>
      <c r="B101" s="1343">
        <f t="shared" si="10"/>
        <v>0</v>
      </c>
      <c r="C101" s="1322">
        <f t="shared" si="9"/>
        <v>0</v>
      </c>
      <c r="D101" s="1365">
        <f t="shared" si="9"/>
        <v>0</v>
      </c>
      <c r="E101" s="1366"/>
      <c r="F101" s="1367"/>
      <c r="G101" s="1320"/>
      <c r="H101" s="1317"/>
      <c r="I101" s="1323"/>
      <c r="J101" s="1317"/>
      <c r="K101" s="1323"/>
      <c r="L101" s="1317"/>
      <c r="M101" s="1323"/>
      <c r="N101" s="1317"/>
      <c r="O101" s="1323"/>
      <c r="P101" s="1317"/>
      <c r="Q101" s="1323"/>
      <c r="R101" s="1317"/>
      <c r="S101" s="1323"/>
      <c r="T101" s="1317"/>
      <c r="U101" s="1323"/>
      <c r="V101" s="1317"/>
      <c r="W101" s="1323"/>
      <c r="X101" s="1317"/>
      <c r="Y101" s="1323"/>
      <c r="Z101" s="1317"/>
      <c r="AA101" s="1323"/>
      <c r="AB101" s="1317"/>
      <c r="AC101" s="1323"/>
      <c r="AD101" s="1317"/>
      <c r="AE101" s="1323"/>
      <c r="AF101" s="1317"/>
      <c r="AG101" s="1323"/>
      <c r="AH101" s="1317"/>
      <c r="AI101" s="1323"/>
      <c r="AJ101" s="1317"/>
      <c r="AK101" s="1323"/>
      <c r="AL101" s="1319"/>
      <c r="AM101" s="1368"/>
      <c r="AN101" s="1369"/>
      <c r="AO101" s="1369"/>
      <c r="AP101" s="1369"/>
      <c r="AQ101" s="1369"/>
      <c r="AR101" s="1369"/>
      <c r="AS101" s="1369"/>
      <c r="AT101" s="1369"/>
      <c r="AU101" s="1369"/>
      <c r="AV101" s="1369"/>
      <c r="AW101" s="1367"/>
    </row>
    <row r="102" spans="1:49" x14ac:dyDescent="0.25">
      <c r="A102" s="1357" t="s">
        <v>4193</v>
      </c>
      <c r="B102" s="1343">
        <f t="shared" si="10"/>
        <v>0</v>
      </c>
      <c r="C102" s="1370">
        <f t="shared" si="9"/>
        <v>0</v>
      </c>
      <c r="D102" s="1371">
        <f t="shared" si="9"/>
        <v>0</v>
      </c>
      <c r="E102" s="1372"/>
      <c r="F102" s="1373"/>
      <c r="G102" s="1374"/>
      <c r="H102" s="1375"/>
      <c r="I102" s="1376"/>
      <c r="J102" s="1375"/>
      <c r="K102" s="1376"/>
      <c r="L102" s="1375"/>
      <c r="M102" s="1376"/>
      <c r="N102" s="1375"/>
      <c r="O102" s="1376"/>
      <c r="P102" s="1375"/>
      <c r="Q102" s="1376"/>
      <c r="R102" s="1375"/>
      <c r="S102" s="1376"/>
      <c r="T102" s="1375"/>
      <c r="U102" s="1376"/>
      <c r="V102" s="1375"/>
      <c r="W102" s="1376"/>
      <c r="X102" s="1375"/>
      <c r="Y102" s="1376"/>
      <c r="Z102" s="1375"/>
      <c r="AA102" s="1376"/>
      <c r="AB102" s="1375"/>
      <c r="AC102" s="1376"/>
      <c r="AD102" s="1375"/>
      <c r="AE102" s="1376"/>
      <c r="AF102" s="1375"/>
      <c r="AG102" s="1376"/>
      <c r="AH102" s="1375"/>
      <c r="AI102" s="1376"/>
      <c r="AJ102" s="1375"/>
      <c r="AK102" s="1376"/>
      <c r="AL102" s="1377"/>
      <c r="AM102" s="1378"/>
      <c r="AN102" s="1379"/>
      <c r="AO102" s="1379"/>
      <c r="AP102" s="1379"/>
      <c r="AQ102" s="1379"/>
      <c r="AR102" s="1379"/>
      <c r="AS102" s="1379"/>
      <c r="AT102" s="1379"/>
      <c r="AU102" s="1379"/>
      <c r="AV102" s="1379"/>
      <c r="AW102" s="1373"/>
    </row>
    <row r="103" spans="1:49" x14ac:dyDescent="0.25">
      <c r="A103" s="1357" t="s">
        <v>4194</v>
      </c>
      <c r="B103" s="1343">
        <f t="shared" si="10"/>
        <v>0</v>
      </c>
      <c r="C103" s="1343">
        <f t="shared" si="9"/>
        <v>0</v>
      </c>
      <c r="D103" s="1380">
        <f t="shared" si="9"/>
        <v>0</v>
      </c>
      <c r="E103" s="1366"/>
      <c r="F103" s="1367"/>
      <c r="G103" s="1320"/>
      <c r="H103" s="1317"/>
      <c r="I103" s="1323"/>
      <c r="J103" s="1317"/>
      <c r="K103" s="1323"/>
      <c r="L103" s="1317"/>
      <c r="M103" s="1323"/>
      <c r="N103" s="1317"/>
      <c r="O103" s="1323"/>
      <c r="P103" s="1317"/>
      <c r="Q103" s="1323"/>
      <c r="R103" s="1317"/>
      <c r="S103" s="1323"/>
      <c r="T103" s="1317"/>
      <c r="U103" s="1323"/>
      <c r="V103" s="1317"/>
      <c r="W103" s="1323"/>
      <c r="X103" s="1317"/>
      <c r="Y103" s="1323"/>
      <c r="Z103" s="1317"/>
      <c r="AA103" s="1323"/>
      <c r="AB103" s="1317"/>
      <c r="AC103" s="1323"/>
      <c r="AD103" s="1317"/>
      <c r="AE103" s="1323"/>
      <c r="AF103" s="1317"/>
      <c r="AG103" s="1323"/>
      <c r="AH103" s="1317"/>
      <c r="AI103" s="1323"/>
      <c r="AJ103" s="1317"/>
      <c r="AK103" s="1323"/>
      <c r="AL103" s="1319"/>
      <c r="AM103" s="1368"/>
      <c r="AN103" s="1369"/>
      <c r="AO103" s="1369"/>
      <c r="AP103" s="1369"/>
      <c r="AQ103" s="1369"/>
      <c r="AR103" s="1369"/>
      <c r="AS103" s="1369"/>
      <c r="AT103" s="1369"/>
      <c r="AU103" s="1369"/>
      <c r="AV103" s="1369"/>
      <c r="AW103" s="1367"/>
    </row>
    <row r="104" spans="1:49" x14ac:dyDescent="0.25">
      <c r="A104" s="1357" t="s">
        <v>4195</v>
      </c>
      <c r="B104" s="1343">
        <f t="shared" si="10"/>
        <v>0</v>
      </c>
      <c r="C104" s="1343">
        <f t="shared" si="9"/>
        <v>0</v>
      </c>
      <c r="D104" s="1380">
        <f t="shared" si="9"/>
        <v>0</v>
      </c>
      <c r="E104" s="1366"/>
      <c r="F104" s="1367"/>
      <c r="G104" s="1320"/>
      <c r="H104" s="1317"/>
      <c r="I104" s="1323"/>
      <c r="J104" s="1317"/>
      <c r="K104" s="1323"/>
      <c r="L104" s="1317"/>
      <c r="M104" s="1323"/>
      <c r="N104" s="1317"/>
      <c r="O104" s="1323"/>
      <c r="P104" s="1317"/>
      <c r="Q104" s="1323"/>
      <c r="R104" s="1317"/>
      <c r="S104" s="1323"/>
      <c r="T104" s="1317"/>
      <c r="U104" s="1323"/>
      <c r="V104" s="1317"/>
      <c r="W104" s="1323"/>
      <c r="X104" s="1317"/>
      <c r="Y104" s="1323"/>
      <c r="Z104" s="1317"/>
      <c r="AA104" s="1323"/>
      <c r="AB104" s="1317"/>
      <c r="AC104" s="1323"/>
      <c r="AD104" s="1317"/>
      <c r="AE104" s="1323"/>
      <c r="AF104" s="1317"/>
      <c r="AG104" s="1323"/>
      <c r="AH104" s="1317"/>
      <c r="AI104" s="1323"/>
      <c r="AJ104" s="1317"/>
      <c r="AK104" s="1323"/>
      <c r="AL104" s="1319"/>
      <c r="AM104" s="1368"/>
      <c r="AN104" s="1369"/>
      <c r="AO104" s="1369"/>
      <c r="AP104" s="1369"/>
      <c r="AQ104" s="1369"/>
      <c r="AR104" s="1369"/>
      <c r="AS104" s="1369"/>
      <c r="AT104" s="1369"/>
      <c r="AU104" s="1369"/>
      <c r="AV104" s="1369"/>
      <c r="AW104" s="1367"/>
    </row>
    <row r="105" spans="1:49" x14ac:dyDescent="0.25">
      <c r="A105" s="1345" t="s">
        <v>4177</v>
      </c>
      <c r="B105" s="1343">
        <f t="shared" si="10"/>
        <v>0</v>
      </c>
      <c r="C105" s="1343">
        <f t="shared" si="9"/>
        <v>0</v>
      </c>
      <c r="D105" s="1380">
        <f t="shared" si="9"/>
        <v>0</v>
      </c>
      <c r="E105" s="1366"/>
      <c r="F105" s="1367"/>
      <c r="G105" s="1320"/>
      <c r="H105" s="1317"/>
      <c r="I105" s="1323"/>
      <c r="J105" s="1317"/>
      <c r="K105" s="1323"/>
      <c r="L105" s="1317"/>
      <c r="M105" s="1323"/>
      <c r="N105" s="1317"/>
      <c r="O105" s="1323"/>
      <c r="P105" s="1317"/>
      <c r="Q105" s="1323"/>
      <c r="R105" s="1317"/>
      <c r="S105" s="1323"/>
      <c r="T105" s="1317"/>
      <c r="U105" s="1323"/>
      <c r="V105" s="1317"/>
      <c r="W105" s="1323"/>
      <c r="X105" s="1317"/>
      <c r="Y105" s="1323"/>
      <c r="Z105" s="1317"/>
      <c r="AA105" s="1323"/>
      <c r="AB105" s="1317"/>
      <c r="AC105" s="1323"/>
      <c r="AD105" s="1317"/>
      <c r="AE105" s="1323"/>
      <c r="AF105" s="1317"/>
      <c r="AG105" s="1323"/>
      <c r="AH105" s="1317"/>
      <c r="AI105" s="1323"/>
      <c r="AJ105" s="1317"/>
      <c r="AK105" s="1323"/>
      <c r="AL105" s="1319"/>
      <c r="AM105" s="1368"/>
      <c r="AN105" s="1369"/>
      <c r="AO105" s="1369"/>
      <c r="AP105" s="1369"/>
      <c r="AQ105" s="1369"/>
      <c r="AR105" s="1369"/>
      <c r="AS105" s="1369"/>
      <c r="AT105" s="1369"/>
      <c r="AU105" s="1369"/>
      <c r="AV105" s="1369"/>
      <c r="AW105" s="1367"/>
    </row>
    <row r="106" spans="1:49" x14ac:dyDescent="0.25">
      <c r="A106" s="1346" t="s">
        <v>4180</v>
      </c>
      <c r="B106" s="1381">
        <f t="shared" si="10"/>
        <v>0</v>
      </c>
      <c r="C106" s="1381">
        <f t="shared" si="9"/>
        <v>0</v>
      </c>
      <c r="D106" s="1382">
        <f t="shared" si="9"/>
        <v>0</v>
      </c>
      <c r="E106" s="6162"/>
      <c r="F106" s="6163"/>
      <c r="G106" s="6164"/>
      <c r="H106" s="6165"/>
      <c r="I106" s="6166"/>
      <c r="J106" s="6165"/>
      <c r="K106" s="6166"/>
      <c r="L106" s="6165"/>
      <c r="M106" s="6166"/>
      <c r="N106" s="6165"/>
      <c r="O106" s="6166"/>
      <c r="P106" s="6165"/>
      <c r="Q106" s="6166"/>
      <c r="R106" s="6165"/>
      <c r="S106" s="6166"/>
      <c r="T106" s="6165"/>
      <c r="U106" s="6166"/>
      <c r="V106" s="6165"/>
      <c r="W106" s="6166"/>
      <c r="X106" s="6165"/>
      <c r="Y106" s="6166"/>
      <c r="Z106" s="6165"/>
      <c r="AA106" s="6166"/>
      <c r="AB106" s="6165"/>
      <c r="AC106" s="6166"/>
      <c r="AD106" s="6165"/>
      <c r="AE106" s="6166"/>
      <c r="AF106" s="6165"/>
      <c r="AG106" s="6166"/>
      <c r="AH106" s="6165"/>
      <c r="AI106" s="6166"/>
      <c r="AJ106" s="6165"/>
      <c r="AK106" s="6166"/>
      <c r="AL106" s="6167"/>
      <c r="AM106" s="6168"/>
      <c r="AN106" s="1383"/>
      <c r="AO106" s="1383"/>
      <c r="AP106" s="1383"/>
      <c r="AQ106" s="1383"/>
      <c r="AR106" s="1383"/>
      <c r="AS106" s="1383"/>
      <c r="AT106" s="1383"/>
      <c r="AU106" s="1383"/>
      <c r="AV106" s="1383"/>
      <c r="AW106" s="6163"/>
    </row>
    <row r="107" spans="1:49" x14ac:dyDescent="0.25">
      <c r="A107" s="669" t="s">
        <v>4196</v>
      </c>
      <c r="B107" s="1354"/>
      <c r="C107" s="1354"/>
      <c r="D107" s="1354"/>
      <c r="E107" s="1354"/>
      <c r="F107" s="1354"/>
      <c r="G107" s="1354"/>
      <c r="H107" s="1354"/>
      <c r="I107" s="1354"/>
      <c r="J107" s="1354"/>
    </row>
    <row r="108" spans="1:49" x14ac:dyDescent="0.25">
      <c r="A108" s="8461" t="s">
        <v>1068</v>
      </c>
      <c r="B108" s="8479" t="s">
        <v>4197</v>
      </c>
      <c r="C108" s="8480"/>
      <c r="D108" s="8480"/>
      <c r="E108" s="8481"/>
      <c r="F108" s="8479" t="s">
        <v>4198</v>
      </c>
      <c r="G108" s="8480"/>
      <c r="H108" s="8480"/>
      <c r="I108" s="8481"/>
      <c r="J108" s="1354"/>
    </row>
    <row r="109" spans="1:49" ht="31.5" x14ac:dyDescent="0.25">
      <c r="A109" s="8482"/>
      <c r="B109" s="1384" t="s">
        <v>4199</v>
      </c>
      <c r="C109" s="1384" t="s">
        <v>4200</v>
      </c>
      <c r="D109" s="1385" t="s">
        <v>4201</v>
      </c>
      <c r="E109" s="1385" t="s">
        <v>4202</v>
      </c>
      <c r="F109" s="1385" t="s">
        <v>4199</v>
      </c>
      <c r="G109" s="1385" t="s">
        <v>3010</v>
      </c>
      <c r="H109" s="1385" t="s">
        <v>4201</v>
      </c>
      <c r="I109" s="1385" t="s">
        <v>4202</v>
      </c>
      <c r="J109" s="1354"/>
    </row>
    <row r="110" spans="1:49" x14ac:dyDescent="0.25">
      <c r="A110" s="1314" t="s">
        <v>4203</v>
      </c>
      <c r="B110" s="1337"/>
      <c r="C110" s="1337"/>
      <c r="D110" s="1337"/>
      <c r="E110" s="1337"/>
      <c r="F110" s="1337"/>
      <c r="G110" s="1337"/>
      <c r="H110" s="1337"/>
      <c r="I110" s="1337"/>
      <c r="J110" s="1354"/>
    </row>
    <row r="111" spans="1:49" x14ac:dyDescent="0.25">
      <c r="A111" s="1326" t="s">
        <v>4204</v>
      </c>
      <c r="B111" s="1386"/>
      <c r="C111" s="1387"/>
      <c r="D111" s="1387"/>
      <c r="E111" s="1387"/>
      <c r="F111" s="1388"/>
      <c r="G111" s="1388"/>
      <c r="H111" s="1388"/>
      <c r="I111" s="1388"/>
      <c r="J111" s="1354"/>
    </row>
    <row r="112" spans="1:49" ht="15.75" x14ac:dyDescent="0.25">
      <c r="A112" s="1389" t="s">
        <v>4205</v>
      </c>
      <c r="B112" s="1390"/>
      <c r="C112" s="1390"/>
      <c r="D112" s="1390"/>
      <c r="E112" s="1390"/>
      <c r="F112" s="1390"/>
      <c r="G112" s="1390"/>
      <c r="H112" s="1390"/>
      <c r="I112" s="1390"/>
      <c r="J112" s="1354"/>
    </row>
    <row r="113" spans="1:9" x14ac:dyDescent="0.25">
      <c r="A113" s="1391"/>
      <c r="B113" s="8479" t="s">
        <v>4197</v>
      </c>
      <c r="C113" s="8480"/>
      <c r="D113" s="8480"/>
      <c r="E113" s="8481"/>
      <c r="F113" s="8479" t="s">
        <v>4198</v>
      </c>
      <c r="G113" s="8480"/>
      <c r="H113" s="8480"/>
      <c r="I113" s="8481"/>
    </row>
    <row r="114" spans="1:9" ht="33" x14ac:dyDescent="0.25">
      <c r="A114" s="1391"/>
      <c r="B114" s="1384" t="s">
        <v>4199</v>
      </c>
      <c r="C114" s="1384" t="s">
        <v>4200</v>
      </c>
      <c r="D114" s="1385" t="s">
        <v>4201</v>
      </c>
      <c r="E114" s="1385" t="s">
        <v>4202</v>
      </c>
      <c r="F114" s="1385" t="s">
        <v>4199</v>
      </c>
      <c r="G114" s="1392" t="s">
        <v>3010</v>
      </c>
      <c r="H114" s="1385" t="s">
        <v>4201</v>
      </c>
      <c r="I114" s="1385" t="s">
        <v>4202</v>
      </c>
    </row>
    <row r="115" spans="1:9" x14ac:dyDescent="0.25">
      <c r="A115" s="1314" t="s">
        <v>4206</v>
      </c>
      <c r="B115" s="1393"/>
      <c r="C115" s="1393"/>
      <c r="D115" s="1393"/>
      <c r="E115" s="1393"/>
      <c r="F115" s="1337"/>
      <c r="G115" s="1337"/>
      <c r="H115" s="1337"/>
      <c r="I115" s="1337"/>
    </row>
    <row r="116" spans="1:9" x14ac:dyDescent="0.25">
      <c r="A116" s="1326" t="s">
        <v>4207</v>
      </c>
      <c r="B116" s="1330"/>
      <c r="C116" s="1330"/>
      <c r="D116" s="1330"/>
      <c r="E116" s="1330"/>
      <c r="F116" s="1394"/>
      <c r="G116" s="1394"/>
      <c r="H116" s="1394"/>
      <c r="I116" s="1394"/>
    </row>
    <row r="117" spans="1:9" ht="15.75" x14ac:dyDescent="0.25">
      <c r="A117" s="1308" t="s">
        <v>4208</v>
      </c>
    </row>
    <row r="118" spans="1:9" ht="22.5" x14ac:dyDescent="0.25">
      <c r="A118" s="8461" t="s">
        <v>4209</v>
      </c>
      <c r="B118" s="8483" t="s">
        <v>4197</v>
      </c>
      <c r="C118" s="8484"/>
      <c r="D118" s="8485" t="s">
        <v>4210</v>
      </c>
      <c r="E118" s="8486"/>
      <c r="F118" s="8487"/>
      <c r="G118" s="1342" t="s">
        <v>4211</v>
      </c>
    </row>
    <row r="119" spans="1:9" ht="22.5" x14ac:dyDescent="0.25">
      <c r="A119" s="8482"/>
      <c r="B119" s="1395" t="s">
        <v>4212</v>
      </c>
      <c r="C119" s="1395" t="s">
        <v>4213</v>
      </c>
      <c r="D119" s="1395" t="s">
        <v>4214</v>
      </c>
      <c r="E119" s="1342" t="s">
        <v>2133</v>
      </c>
      <c r="F119" s="1342" t="s">
        <v>4215</v>
      </c>
      <c r="G119" s="1395" t="s">
        <v>4216</v>
      </c>
    </row>
    <row r="120" spans="1:9" x14ac:dyDescent="0.25">
      <c r="A120" s="1314" t="s">
        <v>4217</v>
      </c>
      <c r="B120" s="1361"/>
      <c r="C120" s="1361"/>
      <c r="D120" s="1396"/>
      <c r="E120" s="1361"/>
      <c r="F120" s="1361"/>
      <c r="G120" s="1361"/>
    </row>
    <row r="121" spans="1:9" x14ac:dyDescent="0.25">
      <c r="A121" s="1321" t="s">
        <v>4218</v>
      </c>
      <c r="B121" s="1397"/>
      <c r="C121" s="1361"/>
      <c r="D121" s="1361"/>
      <c r="E121" s="1361"/>
      <c r="F121" s="1397"/>
      <c r="G121" s="1361"/>
    </row>
    <row r="122" spans="1:9" x14ac:dyDescent="0.25">
      <c r="A122" s="1321" t="s">
        <v>4219</v>
      </c>
      <c r="B122" s="1398"/>
      <c r="C122" s="1398"/>
      <c r="D122" s="1361"/>
      <c r="E122" s="1361"/>
      <c r="F122" s="1398"/>
      <c r="G122" s="1398"/>
    </row>
    <row r="123" spans="1:9" x14ac:dyDescent="0.25">
      <c r="A123" s="1340" t="s">
        <v>4220</v>
      </c>
      <c r="B123" s="1399"/>
      <c r="C123" s="1399"/>
      <c r="D123" s="1399"/>
      <c r="E123" s="1361"/>
      <c r="F123" s="1361"/>
      <c r="G123" s="1399"/>
    </row>
  </sheetData>
  <mergeCells count="99">
    <mergeCell ref="A118:A119"/>
    <mergeCell ref="B118:C118"/>
    <mergeCell ref="D118:F118"/>
    <mergeCell ref="AE93:AF93"/>
    <mergeCell ref="AG93:AH93"/>
    <mergeCell ref="AI93:AJ93"/>
    <mergeCell ref="AK93:AL93"/>
    <mergeCell ref="B113:E113"/>
    <mergeCell ref="F113:I113"/>
    <mergeCell ref="A108:A109"/>
    <mergeCell ref="B108:E108"/>
    <mergeCell ref="F108:I108"/>
    <mergeCell ref="Q93:R93"/>
    <mergeCell ref="S93:T93"/>
    <mergeCell ref="A63:A85"/>
    <mergeCell ref="AM92:AW93"/>
    <mergeCell ref="E93:F93"/>
    <mergeCell ref="G93:H93"/>
    <mergeCell ref="I93:J93"/>
    <mergeCell ref="K93:L93"/>
    <mergeCell ref="M93:N93"/>
    <mergeCell ref="O93:P93"/>
    <mergeCell ref="U93:V93"/>
    <mergeCell ref="W93:X93"/>
    <mergeCell ref="Y93:Z93"/>
    <mergeCell ref="AA93:AB93"/>
    <mergeCell ref="A92:A94"/>
    <mergeCell ref="B92:D93"/>
    <mergeCell ref="E92:AL92"/>
    <mergeCell ref="AC93:AD93"/>
    <mergeCell ref="A86:A89"/>
    <mergeCell ref="AO60:AO62"/>
    <mergeCell ref="F61:G61"/>
    <mergeCell ref="H61:I61"/>
    <mergeCell ref="J61:K61"/>
    <mergeCell ref="L61:M61"/>
    <mergeCell ref="N61:O61"/>
    <mergeCell ref="P61:Q61"/>
    <mergeCell ref="R61:S61"/>
    <mergeCell ref="T61:U61"/>
    <mergeCell ref="V61:W61"/>
    <mergeCell ref="AN60:AN62"/>
    <mergeCell ref="AF61:AG61"/>
    <mergeCell ref="AH61:AI61"/>
    <mergeCell ref="AJ61:AK61"/>
    <mergeCell ref="AL61:AM61"/>
    <mergeCell ref="A60:B62"/>
    <mergeCell ref="C60:E61"/>
    <mergeCell ref="F60:AM60"/>
    <mergeCell ref="X61:Y61"/>
    <mergeCell ref="Z61:AA61"/>
    <mergeCell ref="AB61:AC61"/>
    <mergeCell ref="AD61:AE61"/>
    <mergeCell ref="AM43:AW44"/>
    <mergeCell ref="E44:F44"/>
    <mergeCell ref="G44:H44"/>
    <mergeCell ref="I44:J44"/>
    <mergeCell ref="Z13:AA13"/>
    <mergeCell ref="AB13:AC13"/>
    <mergeCell ref="AD13:AE13"/>
    <mergeCell ref="AF13:AG13"/>
    <mergeCell ref="AH13:AI13"/>
    <mergeCell ref="AJ13:AK13"/>
    <mergeCell ref="M44:N44"/>
    <mergeCell ref="O44:P44"/>
    <mergeCell ref="Q44:R44"/>
    <mergeCell ref="S44:T44"/>
    <mergeCell ref="U44:V44"/>
    <mergeCell ref="AI44:AJ44"/>
    <mergeCell ref="A15:A37"/>
    <mergeCell ref="A38:A41"/>
    <mergeCell ref="A43:A45"/>
    <mergeCell ref="B43:D44"/>
    <mergeCell ref="E43:AL43"/>
    <mergeCell ref="AK44:AL44"/>
    <mergeCell ref="W44:X44"/>
    <mergeCell ref="Y44:Z44"/>
    <mergeCell ref="AA44:AB44"/>
    <mergeCell ref="AC44:AD44"/>
    <mergeCell ref="AE44:AF44"/>
    <mergeCell ref="AG44:AH44"/>
    <mergeCell ref="K44:L44"/>
    <mergeCell ref="A7:AC7"/>
    <mergeCell ref="A12:B14"/>
    <mergeCell ref="C12:E13"/>
    <mergeCell ref="F12:AM12"/>
    <mergeCell ref="N13:O13"/>
    <mergeCell ref="P13:Q13"/>
    <mergeCell ref="R13:S13"/>
    <mergeCell ref="T13:U13"/>
    <mergeCell ref="V13:W13"/>
    <mergeCell ref="AL13:AM13"/>
    <mergeCell ref="AN12:AN14"/>
    <mergeCell ref="AO12:AO14"/>
    <mergeCell ref="F13:G13"/>
    <mergeCell ref="H13:I13"/>
    <mergeCell ref="J13:K13"/>
    <mergeCell ref="L13:M13"/>
    <mergeCell ref="X13:Y13"/>
  </mergeCells>
  <dataValidations count="3">
    <dataValidation allowBlank="1" prompt="Valor no Permitido" sqref="AP58:AW94 E8:E45 AO60:AO62 B15:B59 A15:A60 E107:I109 F111:I114 B63:B109 B112:E115 J107:AW112 E58:E94 AN1:AN11 F90:AO94 F8:AC14 A63:A124 F42:AW45 AP1:AW41 A1:A12 B121:B123 B1:AC6 B8:B11 F116:G119 B124:G124 H116:I124 B117:E119 G122:G123 F121:F122 D120 D123 C122:C123 AD1:AM14 AO1:AO14 F58:AM62 AN58:AO59 C8:D109"/>
    <dataValidation type="whole" operator="greaterThanOrEqual" allowBlank="1" showErrorMessage="1" error="Sólo ingrese números enteros." prompt="Valor no Permitido" sqref="E95:AW106 F63:AO89 E46:AW57 F15:AO41 D122:E122 B120:C120 E120:F120 C121:E121 G120:G121 E123:F123">
      <formula1>0</formula1>
    </dataValidation>
    <dataValidation type="whole" operator="greaterThanOrEqual" allowBlank="1" showErrorMessage="1" error="Sólo ingrese números enteros." sqref="B110:E111 F110:I110 B116:E116 F115:I115">
      <formula1>0</formula1>
    </dataValidation>
  </dataValidation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Z320"/>
  <sheetViews>
    <sheetView topLeftCell="A91" workbookViewId="0">
      <selection activeCell="B94" sqref="B94"/>
    </sheetView>
  </sheetViews>
  <sheetFormatPr baseColWidth="10" defaultColWidth="11.42578125" defaultRowHeight="15" x14ac:dyDescent="0.25"/>
  <cols>
    <col min="1" max="1" width="27.7109375" customWidth="1"/>
    <col min="2" max="2" width="48" customWidth="1"/>
    <col min="4" max="4" width="15.42578125" customWidth="1"/>
    <col min="5" max="5" width="22.140625" customWidth="1"/>
    <col min="6" max="6" width="18.28515625" customWidth="1"/>
  </cols>
  <sheetData>
    <row r="1" spans="1:26" x14ac:dyDescent="0.25">
      <c r="A1" s="85" t="s">
        <v>0</v>
      </c>
      <c r="B1" s="110"/>
      <c r="C1" s="110"/>
      <c r="D1" s="110"/>
      <c r="E1" s="110"/>
      <c r="F1" s="110"/>
      <c r="G1" s="110"/>
      <c r="H1" s="110"/>
      <c r="I1" s="110"/>
      <c r="J1" s="110"/>
      <c r="K1" s="110"/>
      <c r="L1" s="110"/>
      <c r="M1" s="110"/>
      <c r="N1" s="110"/>
      <c r="O1" s="110"/>
      <c r="P1" s="110"/>
      <c r="Q1" s="110"/>
      <c r="R1" s="110"/>
      <c r="S1" s="110"/>
      <c r="T1" s="110"/>
      <c r="U1" s="110"/>
      <c r="V1" s="110"/>
      <c r="W1" s="110"/>
      <c r="X1" s="110"/>
      <c r="Y1" s="110"/>
    </row>
    <row r="2" spans="1:26" x14ac:dyDescent="0.25">
      <c r="A2" s="85" t="s">
        <v>127</v>
      </c>
      <c r="B2" s="110"/>
      <c r="C2" s="110"/>
      <c r="D2" s="110"/>
      <c r="E2" s="110"/>
      <c r="F2" s="110"/>
      <c r="G2" s="110"/>
      <c r="H2" s="110"/>
      <c r="I2" s="110"/>
      <c r="J2" s="110"/>
      <c r="K2" s="110"/>
      <c r="L2" s="110"/>
      <c r="M2" s="110"/>
      <c r="N2" s="110"/>
      <c r="O2" s="110"/>
      <c r="P2" s="110"/>
      <c r="Q2" s="110"/>
      <c r="R2" s="110"/>
      <c r="S2" s="110"/>
      <c r="T2" s="110"/>
      <c r="U2" s="110"/>
      <c r="V2" s="110"/>
      <c r="W2" s="110"/>
      <c r="X2" s="110"/>
      <c r="Y2" s="110"/>
    </row>
    <row r="3" spans="1:26" x14ac:dyDescent="0.25">
      <c r="A3" s="85" t="s">
        <v>128</v>
      </c>
      <c r="B3" s="110"/>
      <c r="C3" s="110"/>
      <c r="D3" s="110"/>
      <c r="E3" s="110"/>
      <c r="F3" s="110"/>
      <c r="G3" s="110"/>
      <c r="H3" s="110"/>
      <c r="I3" s="110"/>
      <c r="J3" s="110"/>
      <c r="K3" s="110"/>
      <c r="L3" s="110"/>
      <c r="M3" s="110"/>
      <c r="N3" s="110"/>
      <c r="O3" s="110"/>
      <c r="P3" s="110"/>
      <c r="Q3" s="110"/>
      <c r="R3" s="110"/>
      <c r="S3" s="110"/>
      <c r="T3" s="110"/>
      <c r="U3" s="110"/>
      <c r="V3" s="110"/>
      <c r="W3" s="110"/>
      <c r="X3" s="110"/>
      <c r="Y3" s="110"/>
    </row>
    <row r="4" spans="1:26" x14ac:dyDescent="0.25">
      <c r="A4" s="85" t="s">
        <v>129</v>
      </c>
      <c r="B4" s="110"/>
      <c r="C4" s="110"/>
      <c r="D4" s="110"/>
      <c r="E4" s="110"/>
      <c r="F4" s="110"/>
      <c r="G4" s="110"/>
      <c r="H4" s="110"/>
      <c r="I4" s="110"/>
      <c r="J4" s="110"/>
      <c r="K4" s="110"/>
      <c r="L4" s="110"/>
      <c r="M4" s="110"/>
      <c r="N4" s="110"/>
      <c r="O4" s="110"/>
      <c r="P4" s="110"/>
      <c r="Q4" s="110"/>
      <c r="R4" s="110"/>
      <c r="S4" s="110"/>
      <c r="T4" s="110"/>
      <c r="U4" s="110"/>
      <c r="V4" s="110"/>
      <c r="W4" s="110"/>
      <c r="X4" s="110"/>
      <c r="Y4" s="110"/>
    </row>
    <row r="5" spans="1:26" x14ac:dyDescent="0.25">
      <c r="A5" s="85" t="s">
        <v>130</v>
      </c>
      <c r="B5" s="110"/>
      <c r="C5" s="110"/>
      <c r="D5" s="110"/>
      <c r="E5" s="110"/>
      <c r="F5" s="110"/>
      <c r="G5" s="110"/>
      <c r="H5" s="110"/>
      <c r="I5" s="110"/>
      <c r="J5" s="110"/>
      <c r="K5" s="110"/>
      <c r="L5" s="110"/>
      <c r="M5" s="110"/>
      <c r="N5" s="110"/>
      <c r="O5" s="110"/>
      <c r="P5" s="110"/>
      <c r="Q5" s="110"/>
      <c r="R5" s="110"/>
      <c r="S5" s="110"/>
      <c r="T5" s="110"/>
      <c r="U5" s="110"/>
      <c r="V5" s="110"/>
      <c r="W5" s="110"/>
      <c r="X5" s="110"/>
      <c r="Y5" s="110"/>
    </row>
    <row r="6" spans="1:26" ht="21" customHeight="1" x14ac:dyDescent="0.25">
      <c r="A6" s="6555" t="s">
        <v>167</v>
      </c>
      <c r="B6" s="6555"/>
      <c r="C6" s="6555"/>
      <c r="D6" s="6555"/>
      <c r="E6" s="6555"/>
      <c r="F6" s="6555"/>
      <c r="G6" s="6555"/>
      <c r="H6" s="6555"/>
      <c r="I6" s="6555"/>
      <c r="J6" s="6555"/>
      <c r="K6" s="6555"/>
      <c r="L6" s="6555"/>
      <c r="M6" s="6555"/>
      <c r="N6" s="6555"/>
      <c r="O6" s="6555"/>
      <c r="P6" s="6555"/>
      <c r="Q6" s="6555"/>
      <c r="R6" s="6555"/>
      <c r="S6" s="6555"/>
      <c r="T6" s="6555"/>
      <c r="U6" s="6555"/>
      <c r="V6" s="6555"/>
      <c r="W6" s="6555"/>
      <c r="X6" s="6555"/>
      <c r="Y6" s="6556"/>
      <c r="Z6" s="846"/>
    </row>
    <row r="7" spans="1:26" ht="17.25" customHeight="1" x14ac:dyDescent="0.25">
      <c r="A7" s="847" t="s">
        <v>168</v>
      </c>
      <c r="B7" s="1054"/>
      <c r="C7" s="1054"/>
      <c r="D7" s="1054"/>
      <c r="E7" s="1054"/>
      <c r="F7" s="1054"/>
      <c r="G7" s="1054"/>
      <c r="H7" s="1054"/>
      <c r="I7" s="1054"/>
      <c r="J7" s="1054"/>
      <c r="K7" s="1054"/>
      <c r="L7" s="1054"/>
      <c r="M7" s="1054"/>
      <c r="N7" s="1054"/>
      <c r="O7" s="1054"/>
      <c r="P7" s="1054"/>
      <c r="Q7" s="1054"/>
      <c r="R7" s="1054"/>
      <c r="S7" s="1054"/>
      <c r="T7" s="1054"/>
      <c r="U7" s="1054"/>
      <c r="V7" s="1054"/>
      <c r="W7" s="1054"/>
      <c r="X7" s="1054"/>
      <c r="Y7" s="1055"/>
      <c r="Z7" s="846"/>
    </row>
    <row r="8" spans="1:26" ht="20.25" customHeight="1" x14ac:dyDescent="0.25">
      <c r="A8" s="1804" t="s">
        <v>169</v>
      </c>
      <c r="B8" s="1804"/>
      <c r="C8" s="1804"/>
      <c r="D8" s="1804"/>
      <c r="E8" s="1804"/>
      <c r="F8" s="90"/>
      <c r="H8" s="1805"/>
      <c r="I8" s="1806"/>
      <c r="K8" s="1807"/>
      <c r="M8" s="1805"/>
      <c r="N8" s="1806"/>
      <c r="O8" s="1806"/>
      <c r="P8" s="848"/>
      <c r="R8" s="1805"/>
      <c r="S8" s="1805"/>
      <c r="T8" s="1805"/>
      <c r="U8" s="1805"/>
      <c r="V8" s="1805"/>
      <c r="W8" s="1805"/>
      <c r="X8" s="1805"/>
      <c r="Y8" s="1806"/>
      <c r="Z8" s="848"/>
    </row>
    <row r="9" spans="1:26" x14ac:dyDescent="0.25">
      <c r="A9" s="6554" t="s">
        <v>170</v>
      </c>
      <c r="B9" s="6554"/>
      <c r="C9" s="6440" t="s">
        <v>171</v>
      </c>
      <c r="D9" s="6557"/>
      <c r="E9" s="6558"/>
      <c r="F9" s="6414" t="s">
        <v>172</v>
      </c>
      <c r="G9" s="6559"/>
      <c r="H9" s="6559"/>
      <c r="I9" s="6559"/>
      <c r="J9" s="6559"/>
      <c r="K9" s="6559"/>
      <c r="L9" s="6559"/>
      <c r="M9" s="6559"/>
      <c r="N9" s="6559"/>
      <c r="O9" s="6559"/>
      <c r="P9" s="6559"/>
      <c r="Q9" s="6559"/>
      <c r="R9" s="6559"/>
      <c r="S9" s="6559"/>
      <c r="T9" s="6559"/>
      <c r="U9" s="6559"/>
      <c r="V9" s="6559"/>
      <c r="W9" s="6559"/>
      <c r="X9" s="6559"/>
      <c r="Y9" s="6553"/>
      <c r="Z9" s="1808"/>
    </row>
    <row r="10" spans="1:26" x14ac:dyDescent="0.25">
      <c r="A10" s="6554"/>
      <c r="B10" s="6554"/>
      <c r="C10" s="6443"/>
      <c r="D10" s="6444"/>
      <c r="E10" s="6445"/>
      <c r="F10" s="6414" t="s">
        <v>55</v>
      </c>
      <c r="G10" s="6553"/>
      <c r="H10" s="6414" t="s">
        <v>56</v>
      </c>
      <c r="I10" s="6553"/>
      <c r="J10" s="6414" t="s">
        <v>57</v>
      </c>
      <c r="K10" s="6553"/>
      <c r="L10" s="6414" t="s">
        <v>58</v>
      </c>
      <c r="M10" s="6553"/>
      <c r="N10" s="6414" t="s">
        <v>59</v>
      </c>
      <c r="O10" s="6553"/>
      <c r="P10" s="6414" t="s">
        <v>60</v>
      </c>
      <c r="Q10" s="6553"/>
      <c r="R10" s="6414" t="s">
        <v>61</v>
      </c>
      <c r="S10" s="6553"/>
      <c r="T10" s="6414" t="s">
        <v>173</v>
      </c>
      <c r="U10" s="6553"/>
      <c r="V10" s="6414" t="s">
        <v>174</v>
      </c>
      <c r="W10" s="6553"/>
      <c r="X10" s="6414" t="s">
        <v>175</v>
      </c>
      <c r="Y10" s="6553"/>
      <c r="Z10" s="849"/>
    </row>
    <row r="11" spans="1:26" ht="21" x14ac:dyDescent="0.25">
      <c r="A11" s="6554"/>
      <c r="B11" s="6554"/>
      <c r="C11" s="1809" t="s">
        <v>52</v>
      </c>
      <c r="D11" s="1809" t="s">
        <v>53</v>
      </c>
      <c r="E11" s="1810" t="s">
        <v>54</v>
      </c>
      <c r="F11" s="850" t="s">
        <v>53</v>
      </c>
      <c r="G11" s="1811" t="s">
        <v>54</v>
      </c>
      <c r="H11" s="850" t="s">
        <v>53</v>
      </c>
      <c r="I11" s="1811" t="s">
        <v>54</v>
      </c>
      <c r="J11" s="850" t="s">
        <v>53</v>
      </c>
      <c r="K11" s="1811" t="s">
        <v>54</v>
      </c>
      <c r="L11" s="1812" t="s">
        <v>53</v>
      </c>
      <c r="M11" s="1811" t="s">
        <v>54</v>
      </c>
      <c r="N11" s="850" t="s">
        <v>53</v>
      </c>
      <c r="O11" s="1811" t="s">
        <v>54</v>
      </c>
      <c r="P11" s="850" t="s">
        <v>53</v>
      </c>
      <c r="Q11" s="1811" t="s">
        <v>54</v>
      </c>
      <c r="R11" s="850" t="s">
        <v>53</v>
      </c>
      <c r="S11" s="1811" t="s">
        <v>54</v>
      </c>
      <c r="T11" s="850" t="s">
        <v>53</v>
      </c>
      <c r="U11" s="1811" t="s">
        <v>54</v>
      </c>
      <c r="V11" s="850" t="s">
        <v>53</v>
      </c>
      <c r="W11" s="1811" t="s">
        <v>54</v>
      </c>
      <c r="X11" s="850" t="s">
        <v>53</v>
      </c>
      <c r="Y11" s="1811" t="s">
        <v>54</v>
      </c>
      <c r="Z11" s="1813"/>
    </row>
    <row r="12" spans="1:26" x14ac:dyDescent="0.25">
      <c r="A12" s="6554" t="s">
        <v>176</v>
      </c>
      <c r="B12" s="6554"/>
      <c r="C12" s="1814">
        <f>SUM(D12+E12)</f>
        <v>0</v>
      </c>
      <c r="D12" s="1814">
        <f t="shared" ref="D12:E14" si="0">SUM(F12+H12+J12+L12+N12+P12+R12+T12+V12+X12)</f>
        <v>0</v>
      </c>
      <c r="E12" s="1815">
        <f t="shared" si="0"/>
        <v>0</v>
      </c>
      <c r="F12" s="1816"/>
      <c r="G12" s="1817"/>
      <c r="H12" s="1816"/>
      <c r="I12" s="1817"/>
      <c r="J12" s="1816"/>
      <c r="K12" s="1817"/>
      <c r="L12" s="1816"/>
      <c r="M12" s="1817"/>
      <c r="N12" s="1818"/>
      <c r="O12" s="1817"/>
      <c r="P12" s="1816"/>
      <c r="Q12" s="1817"/>
      <c r="R12" s="1816"/>
      <c r="S12" s="1817"/>
      <c r="T12" s="1816"/>
      <c r="U12" s="1817"/>
      <c r="V12" s="1816"/>
      <c r="W12" s="1817"/>
      <c r="X12" s="1816"/>
      <c r="Y12" s="1817"/>
      <c r="Z12" s="1819" t="s">
        <v>177</v>
      </c>
    </row>
    <row r="13" spans="1:26" x14ac:dyDescent="0.25">
      <c r="A13" s="6442" t="s">
        <v>178</v>
      </c>
      <c r="B13" s="1059" t="s">
        <v>155</v>
      </c>
      <c r="C13" s="851">
        <f>SUM(D13+E13)</f>
        <v>0</v>
      </c>
      <c r="D13" s="1820">
        <f t="shared" si="0"/>
        <v>0</v>
      </c>
      <c r="E13" s="1452">
        <f t="shared" si="0"/>
        <v>0</v>
      </c>
      <c r="F13" s="1798"/>
      <c r="G13" s="1799"/>
      <c r="H13" s="1798"/>
      <c r="I13" s="1799"/>
      <c r="J13" s="1798"/>
      <c r="K13" s="1799"/>
      <c r="L13" s="1798"/>
      <c r="M13" s="1799"/>
      <c r="N13" s="1798"/>
      <c r="O13" s="1799"/>
      <c r="P13" s="1798"/>
      <c r="Q13" s="1799"/>
      <c r="R13" s="1798"/>
      <c r="S13" s="1799"/>
      <c r="T13" s="1798"/>
      <c r="U13" s="1799"/>
      <c r="V13" s="1798"/>
      <c r="W13" s="1799"/>
      <c r="X13" s="1798"/>
      <c r="Y13" s="1799"/>
      <c r="Z13" s="1821"/>
    </row>
    <row r="14" spans="1:26" x14ac:dyDescent="0.25">
      <c r="A14" s="6445"/>
      <c r="B14" s="1822" t="s">
        <v>179</v>
      </c>
      <c r="C14" s="1823">
        <f>SUM(D14+E14)</f>
        <v>0</v>
      </c>
      <c r="D14" s="1824">
        <f t="shared" si="0"/>
        <v>0</v>
      </c>
      <c r="E14" s="1825">
        <f t="shared" si="0"/>
        <v>0</v>
      </c>
      <c r="F14" s="1826"/>
      <c r="G14" s="1827"/>
      <c r="H14" s="1596"/>
      <c r="I14" s="1597"/>
      <c r="J14" s="1596"/>
      <c r="K14" s="1597"/>
      <c r="L14" s="1826"/>
      <c r="M14" s="1828"/>
      <c r="N14" s="1826"/>
      <c r="O14" s="1828"/>
      <c r="P14" s="1829"/>
      <c r="Q14" s="1828"/>
      <c r="R14" s="1826"/>
      <c r="S14" s="1828"/>
      <c r="T14" s="1829"/>
      <c r="U14" s="1830"/>
      <c r="V14" s="1826"/>
      <c r="W14" s="1830"/>
      <c r="X14" s="1826"/>
      <c r="Y14" s="1828"/>
      <c r="Z14" s="1808"/>
    </row>
    <row r="16" spans="1:26" ht="15.75" x14ac:dyDescent="0.25">
      <c r="A16" s="1831" t="s">
        <v>180</v>
      </c>
      <c r="B16" s="1831"/>
      <c r="C16" s="1831"/>
      <c r="D16" s="1831"/>
      <c r="E16" s="1831"/>
      <c r="F16" s="1831"/>
      <c r="G16" s="1831"/>
      <c r="H16" s="1831"/>
      <c r="I16" s="1831"/>
      <c r="J16" s="1831"/>
      <c r="K16" s="1831"/>
      <c r="L16" s="1831"/>
      <c r="M16" s="1831"/>
      <c r="N16" s="1831"/>
      <c r="O16" s="1831"/>
      <c r="P16" s="328"/>
      <c r="Q16" s="852"/>
      <c r="R16" s="853"/>
    </row>
    <row r="17" spans="1:19" x14ac:dyDescent="0.25">
      <c r="A17" s="6423" t="s">
        <v>181</v>
      </c>
      <c r="B17" s="6423" t="s">
        <v>182</v>
      </c>
      <c r="C17" s="6440" t="s">
        <v>183</v>
      </c>
      <c r="D17" s="6441"/>
      <c r="E17" s="6442"/>
      <c r="F17" s="6369" t="s">
        <v>6</v>
      </c>
      <c r="G17" s="6543"/>
      <c r="H17" s="6543"/>
      <c r="I17" s="6543"/>
      <c r="J17" s="6543"/>
      <c r="K17" s="6543"/>
      <c r="L17" s="6543"/>
      <c r="M17" s="6543"/>
      <c r="N17" s="6543"/>
      <c r="O17" s="6543"/>
      <c r="P17" s="6543"/>
      <c r="Q17" s="6548"/>
      <c r="R17" s="6549" t="s">
        <v>13</v>
      </c>
      <c r="S17" s="6552" t="s">
        <v>14</v>
      </c>
    </row>
    <row r="18" spans="1:19" x14ac:dyDescent="0.25">
      <c r="A18" s="6540"/>
      <c r="B18" s="6540"/>
      <c r="C18" s="6443"/>
      <c r="D18" s="6444"/>
      <c r="E18" s="6445"/>
      <c r="F18" s="6414" t="s">
        <v>184</v>
      </c>
      <c r="G18" s="6415"/>
      <c r="H18" s="6414" t="s">
        <v>185</v>
      </c>
      <c r="I18" s="6415"/>
      <c r="J18" s="6414" t="s">
        <v>174</v>
      </c>
      <c r="K18" s="6415"/>
      <c r="L18" s="6414" t="s">
        <v>186</v>
      </c>
      <c r="M18" s="6415"/>
      <c r="N18" s="6414" t="s">
        <v>187</v>
      </c>
      <c r="O18" s="6415"/>
      <c r="P18" s="6414" t="s">
        <v>188</v>
      </c>
      <c r="Q18" s="6520"/>
      <c r="R18" s="6550"/>
      <c r="S18" s="6429"/>
    </row>
    <row r="19" spans="1:19" ht="21" x14ac:dyDescent="0.25">
      <c r="A19" s="6425"/>
      <c r="B19" s="6425"/>
      <c r="C19" s="242" t="s">
        <v>52</v>
      </c>
      <c r="D19" s="1809" t="s">
        <v>53</v>
      </c>
      <c r="E19" s="1832" t="s">
        <v>54</v>
      </c>
      <c r="F19" s="1833" t="s">
        <v>53</v>
      </c>
      <c r="G19" s="1834" t="s">
        <v>54</v>
      </c>
      <c r="H19" s="1833" t="s">
        <v>53</v>
      </c>
      <c r="I19" s="1834" t="s">
        <v>54</v>
      </c>
      <c r="J19" s="1833" t="s">
        <v>53</v>
      </c>
      <c r="K19" s="1834" t="s">
        <v>54</v>
      </c>
      <c r="L19" s="1833" t="s">
        <v>53</v>
      </c>
      <c r="M19" s="1834" t="s">
        <v>54</v>
      </c>
      <c r="N19" s="1833" t="s">
        <v>53</v>
      </c>
      <c r="O19" s="1834" t="s">
        <v>54</v>
      </c>
      <c r="P19" s="1833" t="s">
        <v>53</v>
      </c>
      <c r="Q19" s="1835" t="s">
        <v>54</v>
      </c>
      <c r="R19" s="6551"/>
      <c r="S19" s="6431"/>
    </row>
    <row r="20" spans="1:19" ht="21.75" customHeight="1" x14ac:dyDescent="0.25">
      <c r="A20" s="6544" t="s">
        <v>189</v>
      </c>
      <c r="B20" s="6545"/>
      <c r="C20" s="1836">
        <f t="shared" ref="C20:E34" si="1">SUM(D20+E20)</f>
        <v>0</v>
      </c>
      <c r="D20" s="1837">
        <f t="shared" ref="D20:E24" si="2">SUM(F20+H20+J20+L20+N20+P20)</f>
        <v>0</v>
      </c>
      <c r="E20" s="1838">
        <f t="shared" si="2"/>
        <v>0</v>
      </c>
      <c r="F20" s="1816"/>
      <c r="G20" s="1817"/>
      <c r="H20" s="1816"/>
      <c r="I20" s="1817"/>
      <c r="J20" s="1816"/>
      <c r="K20" s="1817"/>
      <c r="L20" s="1816"/>
      <c r="M20" s="1817"/>
      <c r="N20" s="1839"/>
      <c r="O20" s="1817"/>
      <c r="P20" s="1839"/>
      <c r="Q20" s="1840"/>
      <c r="R20" s="1841"/>
      <c r="S20" s="1841"/>
    </row>
    <row r="21" spans="1:19" x14ac:dyDescent="0.25">
      <c r="A21" s="6423" t="s">
        <v>190</v>
      </c>
      <c r="B21" s="1842" t="s">
        <v>155</v>
      </c>
      <c r="C21" s="1836">
        <f t="shared" si="1"/>
        <v>0</v>
      </c>
      <c r="D21" s="1843">
        <f t="shared" si="2"/>
        <v>0</v>
      </c>
      <c r="E21" s="1844">
        <f t="shared" si="2"/>
        <v>0</v>
      </c>
      <c r="F21" s="266"/>
      <c r="G21" s="315"/>
      <c r="H21" s="266"/>
      <c r="I21" s="315"/>
      <c r="J21" s="266"/>
      <c r="K21" s="315"/>
      <c r="L21" s="266"/>
      <c r="M21" s="315"/>
      <c r="N21" s="428"/>
      <c r="O21" s="315"/>
      <c r="P21" s="428"/>
      <c r="Q21" s="149"/>
      <c r="R21" s="1222"/>
      <c r="S21" s="1222"/>
    </row>
    <row r="22" spans="1:19" x14ac:dyDescent="0.25">
      <c r="A22" s="6540"/>
      <c r="B22" s="1842" t="s">
        <v>191</v>
      </c>
      <c r="C22" s="1836">
        <f t="shared" si="1"/>
        <v>0</v>
      </c>
      <c r="D22" s="851">
        <f t="shared" si="2"/>
        <v>0</v>
      </c>
      <c r="E22" s="1452">
        <f t="shared" si="2"/>
        <v>0</v>
      </c>
      <c r="F22" s="1583"/>
      <c r="G22" s="1595"/>
      <c r="H22" s="1583"/>
      <c r="I22" s="1595"/>
      <c r="J22" s="1583"/>
      <c r="K22" s="1595"/>
      <c r="L22" s="1583"/>
      <c r="M22" s="1595"/>
      <c r="N22" s="1845"/>
      <c r="O22" s="1595"/>
      <c r="P22" s="1845"/>
      <c r="Q22" s="1679"/>
      <c r="R22" s="1584"/>
      <c r="S22" s="1584"/>
    </row>
    <row r="23" spans="1:19" x14ac:dyDescent="0.25">
      <c r="A23" s="6540"/>
      <c r="B23" s="1842" t="s">
        <v>192</v>
      </c>
      <c r="C23" s="1836">
        <f t="shared" si="1"/>
        <v>0</v>
      </c>
      <c r="D23" s="1846">
        <f t="shared" si="2"/>
        <v>0</v>
      </c>
      <c r="E23" s="1847">
        <f t="shared" si="2"/>
        <v>0</v>
      </c>
      <c r="F23" s="1583"/>
      <c r="G23" s="1595"/>
      <c r="H23" s="1583"/>
      <c r="I23" s="1595"/>
      <c r="J23" s="1583"/>
      <c r="K23" s="1595"/>
      <c r="L23" s="1583"/>
      <c r="M23" s="1595"/>
      <c r="N23" s="1845"/>
      <c r="O23" s="1595"/>
      <c r="P23" s="1845"/>
      <c r="Q23" s="1679"/>
      <c r="R23" s="1584"/>
      <c r="S23" s="1584"/>
    </row>
    <row r="24" spans="1:19" x14ac:dyDescent="0.25">
      <c r="A24" s="6425"/>
      <c r="B24" s="1842" t="s">
        <v>193</v>
      </c>
      <c r="C24" s="1836">
        <f t="shared" si="1"/>
        <v>0</v>
      </c>
      <c r="D24" s="1823">
        <f t="shared" si="2"/>
        <v>0</v>
      </c>
      <c r="E24" s="1825">
        <f t="shared" si="2"/>
        <v>0</v>
      </c>
      <c r="F24" s="1596"/>
      <c r="G24" s="1597"/>
      <c r="H24" s="1596"/>
      <c r="I24" s="1597"/>
      <c r="J24" s="1596"/>
      <c r="K24" s="1597"/>
      <c r="L24" s="1596"/>
      <c r="M24" s="1597"/>
      <c r="N24" s="1723"/>
      <c r="O24" s="1597"/>
      <c r="P24" s="1723"/>
      <c r="Q24" s="1710"/>
      <c r="R24" s="1640"/>
      <c r="S24" s="1640"/>
    </row>
    <row r="25" spans="1:19" x14ac:dyDescent="0.25">
      <c r="A25" s="6400" t="s">
        <v>194</v>
      </c>
      <c r="B25" s="1848" t="s">
        <v>195</v>
      </c>
      <c r="C25" s="1836">
        <f t="shared" si="1"/>
        <v>0</v>
      </c>
      <c r="D25" s="449">
        <f t="shared" si="1"/>
        <v>0</v>
      </c>
      <c r="E25" s="449">
        <f t="shared" si="1"/>
        <v>0</v>
      </c>
      <c r="F25" s="1798"/>
      <c r="G25" s="1799"/>
      <c r="H25" s="1798"/>
      <c r="I25" s="1799"/>
      <c r="J25" s="1798"/>
      <c r="K25" s="1799"/>
      <c r="L25" s="1798"/>
      <c r="M25" s="1799"/>
      <c r="N25" s="1849"/>
      <c r="O25" s="1799"/>
      <c r="P25" s="1849"/>
      <c r="Q25" s="1850"/>
      <c r="R25" s="1851"/>
      <c r="S25" s="1851"/>
    </row>
    <row r="26" spans="1:19" x14ac:dyDescent="0.25">
      <c r="A26" s="6201"/>
      <c r="B26" s="1852" t="s">
        <v>196</v>
      </c>
      <c r="C26" s="1836">
        <f t="shared" si="1"/>
        <v>0</v>
      </c>
      <c r="D26" s="449">
        <f t="shared" si="1"/>
        <v>0</v>
      </c>
      <c r="E26" s="449">
        <f t="shared" si="1"/>
        <v>0</v>
      </c>
      <c r="F26" s="266"/>
      <c r="G26" s="315"/>
      <c r="H26" s="266"/>
      <c r="I26" s="315"/>
      <c r="J26" s="266"/>
      <c r="K26" s="315"/>
      <c r="L26" s="266"/>
      <c r="M26" s="315"/>
      <c r="N26" s="428"/>
      <c r="O26" s="315"/>
      <c r="P26" s="428"/>
      <c r="Q26" s="149"/>
      <c r="R26" s="1222"/>
      <c r="S26" s="1222"/>
    </row>
    <row r="27" spans="1:19" x14ac:dyDescent="0.25">
      <c r="A27" s="6201"/>
      <c r="B27" s="1852" t="s">
        <v>197</v>
      </c>
      <c r="C27" s="1836">
        <f t="shared" si="1"/>
        <v>0</v>
      </c>
      <c r="D27" s="449">
        <f t="shared" si="1"/>
        <v>0</v>
      </c>
      <c r="E27" s="449">
        <f t="shared" si="1"/>
        <v>0</v>
      </c>
      <c r="F27" s="266"/>
      <c r="G27" s="315"/>
      <c r="H27" s="266"/>
      <c r="I27" s="315"/>
      <c r="J27" s="266"/>
      <c r="K27" s="315"/>
      <c r="L27" s="266"/>
      <c r="M27" s="315"/>
      <c r="N27" s="428"/>
      <c r="O27" s="315"/>
      <c r="P27" s="428"/>
      <c r="Q27" s="149"/>
      <c r="R27" s="1222"/>
      <c r="S27" s="1222"/>
    </row>
    <row r="28" spans="1:19" x14ac:dyDescent="0.25">
      <c r="A28" s="6201"/>
      <c r="B28" s="1848" t="s">
        <v>198</v>
      </c>
      <c r="C28" s="1836">
        <f t="shared" si="1"/>
        <v>0</v>
      </c>
      <c r="D28" s="449">
        <f t="shared" si="1"/>
        <v>0</v>
      </c>
      <c r="E28" s="449">
        <f t="shared" si="1"/>
        <v>0</v>
      </c>
      <c r="F28" s="266"/>
      <c r="G28" s="315"/>
      <c r="H28" s="266"/>
      <c r="I28" s="315"/>
      <c r="J28" s="266"/>
      <c r="K28" s="315"/>
      <c r="L28" s="266"/>
      <c r="M28" s="315"/>
      <c r="N28" s="428"/>
      <c r="O28" s="315"/>
      <c r="P28" s="428"/>
      <c r="Q28" s="149"/>
      <c r="R28" s="1222"/>
      <c r="S28" s="1222"/>
    </row>
    <row r="29" spans="1:19" x14ac:dyDescent="0.25">
      <c r="A29" s="6201"/>
      <c r="B29" s="1848" t="s">
        <v>199</v>
      </c>
      <c r="C29" s="1836">
        <f t="shared" si="1"/>
        <v>0</v>
      </c>
      <c r="D29" s="449">
        <f t="shared" si="1"/>
        <v>0</v>
      </c>
      <c r="E29" s="449">
        <f t="shared" si="1"/>
        <v>0</v>
      </c>
      <c r="F29" s="266"/>
      <c r="G29" s="315"/>
      <c r="H29" s="266"/>
      <c r="I29" s="315"/>
      <c r="J29" s="266"/>
      <c r="K29" s="315"/>
      <c r="L29" s="266"/>
      <c r="M29" s="315"/>
      <c r="N29" s="428"/>
      <c r="O29" s="315"/>
      <c r="P29" s="428"/>
      <c r="Q29" s="149"/>
      <c r="R29" s="1222"/>
      <c r="S29" s="1222"/>
    </row>
    <row r="30" spans="1:19" x14ac:dyDescent="0.25">
      <c r="A30" s="6201"/>
      <c r="B30" s="1848" t="s">
        <v>200</v>
      </c>
      <c r="C30" s="1836">
        <f t="shared" si="1"/>
        <v>0</v>
      </c>
      <c r="D30" s="449">
        <f t="shared" si="1"/>
        <v>0</v>
      </c>
      <c r="E30" s="449">
        <f t="shared" si="1"/>
        <v>0</v>
      </c>
      <c r="F30" s="266"/>
      <c r="G30" s="315"/>
      <c r="H30" s="266"/>
      <c r="I30" s="315"/>
      <c r="J30" s="266"/>
      <c r="K30" s="315"/>
      <c r="L30" s="266"/>
      <c r="M30" s="315"/>
      <c r="N30" s="428"/>
      <c r="O30" s="315"/>
      <c r="P30" s="428"/>
      <c r="Q30" s="149"/>
      <c r="R30" s="1222"/>
      <c r="S30" s="1222"/>
    </row>
    <row r="31" spans="1:19" x14ac:dyDescent="0.25">
      <c r="A31" s="6201"/>
      <c r="B31" s="1853" t="s">
        <v>201</v>
      </c>
      <c r="C31" s="1836">
        <f t="shared" si="1"/>
        <v>0</v>
      </c>
      <c r="D31" s="449">
        <f t="shared" si="1"/>
        <v>0</v>
      </c>
      <c r="E31" s="449">
        <f t="shared" si="1"/>
        <v>0</v>
      </c>
      <c r="F31" s="266"/>
      <c r="G31" s="315"/>
      <c r="H31" s="266"/>
      <c r="I31" s="315"/>
      <c r="J31" s="266"/>
      <c r="K31" s="315"/>
      <c r="L31" s="266"/>
      <c r="M31" s="315"/>
      <c r="N31" s="428"/>
      <c r="O31" s="315"/>
      <c r="P31" s="428"/>
      <c r="Q31" s="149"/>
      <c r="R31" s="1222"/>
      <c r="S31" s="1222"/>
    </row>
    <row r="32" spans="1:19" x14ac:dyDescent="0.25">
      <c r="A32" s="6201"/>
      <c r="B32" s="1853" t="s">
        <v>202</v>
      </c>
      <c r="C32" s="1836">
        <f t="shared" si="1"/>
        <v>0</v>
      </c>
      <c r="D32" s="449">
        <f t="shared" si="1"/>
        <v>0</v>
      </c>
      <c r="E32" s="449">
        <f t="shared" si="1"/>
        <v>0</v>
      </c>
      <c r="F32" s="1583"/>
      <c r="G32" s="1595"/>
      <c r="H32" s="1583"/>
      <c r="I32" s="1595"/>
      <c r="J32" s="1583"/>
      <c r="K32" s="1595"/>
      <c r="L32" s="1583"/>
      <c r="M32" s="1595"/>
      <c r="N32" s="1845"/>
      <c r="O32" s="1595"/>
      <c r="P32" s="1845"/>
      <c r="Q32" s="1679"/>
      <c r="R32" s="1584"/>
      <c r="S32" s="1584"/>
    </row>
    <row r="33" spans="1:19" x14ac:dyDescent="0.25">
      <c r="A33" s="6201"/>
      <c r="B33" s="1854" t="s">
        <v>203</v>
      </c>
      <c r="C33" s="1836">
        <v>0</v>
      </c>
      <c r="D33" s="449">
        <v>0</v>
      </c>
      <c r="E33" s="449">
        <v>0</v>
      </c>
      <c r="F33" s="1855"/>
      <c r="G33" s="1856"/>
      <c r="H33" s="1855"/>
      <c r="I33" s="1856"/>
      <c r="J33" s="1855"/>
      <c r="K33" s="1856"/>
      <c r="L33" s="1855"/>
      <c r="M33" s="1856"/>
      <c r="N33" s="1857"/>
      <c r="O33" s="1856"/>
      <c r="P33" s="1857"/>
      <c r="Q33" s="1858"/>
      <c r="R33" s="706"/>
      <c r="S33" s="706"/>
    </row>
    <row r="34" spans="1:19" x14ac:dyDescent="0.25">
      <c r="A34" s="6201"/>
      <c r="B34" s="1853" t="s">
        <v>204</v>
      </c>
      <c r="C34" s="1836">
        <f t="shared" si="1"/>
        <v>0</v>
      </c>
      <c r="D34" s="1006">
        <f t="shared" si="1"/>
        <v>0</v>
      </c>
      <c r="E34" s="449">
        <f t="shared" si="1"/>
        <v>0</v>
      </c>
      <c r="F34" s="1855"/>
      <c r="G34" s="1856"/>
      <c r="H34" s="1855"/>
      <c r="I34" s="1856"/>
      <c r="J34" s="1855"/>
      <c r="K34" s="1856"/>
      <c r="L34" s="1855"/>
      <c r="M34" s="1856"/>
      <c r="N34" s="1857"/>
      <c r="O34" s="1856"/>
      <c r="P34" s="1857"/>
      <c r="Q34" s="1858"/>
      <c r="R34" s="706"/>
      <c r="S34" s="706"/>
    </row>
    <row r="35" spans="1:19" x14ac:dyDescent="0.25">
      <c r="A35" s="6201"/>
      <c r="B35" s="1854" t="s">
        <v>205</v>
      </c>
      <c r="C35" s="1836">
        <v>0</v>
      </c>
      <c r="D35" s="1859">
        <v>0</v>
      </c>
      <c r="E35" s="854">
        <v>0</v>
      </c>
      <c r="F35" s="569"/>
      <c r="G35" s="1175"/>
      <c r="H35" s="569"/>
      <c r="I35" s="1175"/>
      <c r="J35" s="569"/>
      <c r="K35" s="1175"/>
      <c r="L35" s="569"/>
      <c r="M35" s="1175"/>
      <c r="N35" s="601"/>
      <c r="O35" s="1175"/>
      <c r="P35" s="601"/>
      <c r="Q35" s="1176"/>
      <c r="R35" s="706"/>
      <c r="S35" s="706"/>
    </row>
    <row r="36" spans="1:19" ht="15.75" thickBot="1" x14ac:dyDescent="0.3">
      <c r="A36" s="6546"/>
      <c r="B36" s="1854" t="s">
        <v>206</v>
      </c>
      <c r="C36" s="1836">
        <v>0</v>
      </c>
      <c r="D36" s="1860">
        <v>0</v>
      </c>
      <c r="E36" s="854">
        <v>0</v>
      </c>
      <c r="F36" s="569"/>
      <c r="G36" s="1175"/>
      <c r="H36" s="569"/>
      <c r="I36" s="1175"/>
      <c r="J36" s="569"/>
      <c r="K36" s="1175"/>
      <c r="L36" s="569"/>
      <c r="M36" s="1175"/>
      <c r="N36" s="601"/>
      <c r="O36" s="1175"/>
      <c r="P36" s="601"/>
      <c r="Q36" s="1176"/>
      <c r="R36" s="706"/>
      <c r="S36" s="706"/>
    </row>
    <row r="37" spans="1:19" ht="15.75" thickTop="1" x14ac:dyDescent="0.25">
      <c r="A37" s="6547" t="s">
        <v>207</v>
      </c>
      <c r="B37" s="588" t="s">
        <v>192</v>
      </c>
      <c r="C37" s="851"/>
      <c r="D37" s="851">
        <f t="shared" ref="D37:E41" si="3">SUM(F37+H37+J37+L37+N37+P37)</f>
        <v>0</v>
      </c>
      <c r="E37" s="855">
        <f t="shared" si="3"/>
        <v>0</v>
      </c>
      <c r="F37" s="299"/>
      <c r="G37" s="297"/>
      <c r="H37" s="299"/>
      <c r="I37" s="297"/>
      <c r="J37" s="299"/>
      <c r="K37" s="297"/>
      <c r="L37" s="299"/>
      <c r="M37" s="297"/>
      <c r="N37" s="299"/>
      <c r="O37" s="297"/>
      <c r="P37" s="296"/>
      <c r="Q37" s="300"/>
      <c r="R37" s="301"/>
      <c r="S37" s="301"/>
    </row>
    <row r="38" spans="1:19" x14ac:dyDescent="0.25">
      <c r="A38" s="6541"/>
      <c r="B38" s="1861" t="s">
        <v>193</v>
      </c>
      <c r="C38" s="1862"/>
      <c r="D38" s="1862">
        <f t="shared" si="3"/>
        <v>0</v>
      </c>
      <c r="E38" s="856">
        <f t="shared" si="3"/>
        <v>0</v>
      </c>
      <c r="F38" s="1855"/>
      <c r="G38" s="1856"/>
      <c r="H38" s="1855"/>
      <c r="I38" s="1856"/>
      <c r="J38" s="1855"/>
      <c r="K38" s="1856"/>
      <c r="L38" s="1855"/>
      <c r="M38" s="1856"/>
      <c r="N38" s="1855"/>
      <c r="O38" s="1856"/>
      <c r="P38" s="1857"/>
      <c r="Q38" s="1858"/>
      <c r="R38" s="706"/>
      <c r="S38" s="706"/>
    </row>
    <row r="39" spans="1:19" x14ac:dyDescent="0.25">
      <c r="A39" s="6423" t="s">
        <v>208</v>
      </c>
      <c r="B39" s="1863" t="s">
        <v>191</v>
      </c>
      <c r="C39" s="1837"/>
      <c r="D39" s="1837">
        <f t="shared" si="3"/>
        <v>0</v>
      </c>
      <c r="E39" s="1844">
        <f t="shared" si="3"/>
        <v>0</v>
      </c>
      <c r="F39" s="1798"/>
      <c r="G39" s="1799"/>
      <c r="H39" s="1798"/>
      <c r="I39" s="1799"/>
      <c r="J39" s="1798"/>
      <c r="K39" s="1799"/>
      <c r="L39" s="1798"/>
      <c r="M39" s="1799"/>
      <c r="N39" s="1798"/>
      <c r="O39" s="1799"/>
      <c r="P39" s="1849"/>
      <c r="Q39" s="1850"/>
      <c r="R39" s="1851"/>
      <c r="S39" s="1851"/>
    </row>
    <row r="40" spans="1:19" x14ac:dyDescent="0.25">
      <c r="A40" s="6540"/>
      <c r="B40" s="1864" t="s">
        <v>192</v>
      </c>
      <c r="C40" s="1846"/>
      <c r="D40" s="1846">
        <f t="shared" si="3"/>
        <v>0</v>
      </c>
      <c r="E40" s="1847">
        <f t="shared" si="3"/>
        <v>0</v>
      </c>
      <c r="F40" s="1583"/>
      <c r="G40" s="1595"/>
      <c r="H40" s="1583"/>
      <c r="I40" s="1595"/>
      <c r="J40" s="1583"/>
      <c r="K40" s="1595"/>
      <c r="L40" s="1583"/>
      <c r="M40" s="1595"/>
      <c r="N40" s="1583"/>
      <c r="O40" s="1595"/>
      <c r="P40" s="1845"/>
      <c r="Q40" s="1679"/>
      <c r="R40" s="1584"/>
      <c r="S40" s="1584"/>
    </row>
    <row r="41" spans="1:19" x14ac:dyDescent="0.25">
      <c r="A41" s="6425"/>
      <c r="B41" s="1865" t="s">
        <v>193</v>
      </c>
      <c r="C41" s="1823"/>
      <c r="D41" s="1823">
        <f t="shared" si="3"/>
        <v>0</v>
      </c>
      <c r="E41" s="1825">
        <f t="shared" si="3"/>
        <v>0</v>
      </c>
      <c r="F41" s="1596"/>
      <c r="G41" s="1597"/>
      <c r="H41" s="1596"/>
      <c r="I41" s="1597"/>
      <c r="J41" s="1596"/>
      <c r="K41" s="1597"/>
      <c r="L41" s="1596"/>
      <c r="M41" s="1597"/>
      <c r="N41" s="1596"/>
      <c r="O41" s="1597"/>
      <c r="P41" s="1723"/>
      <c r="Q41" s="1710"/>
      <c r="R41" s="1640"/>
      <c r="S41" s="1640"/>
    </row>
    <row r="43" spans="1:19" x14ac:dyDescent="0.25">
      <c r="A43" s="1804" t="s">
        <v>209</v>
      </c>
      <c r="B43" s="1866"/>
      <c r="C43" s="1866"/>
      <c r="D43" s="1866"/>
      <c r="E43" s="1866"/>
      <c r="F43" s="1866"/>
      <c r="G43" s="1866"/>
      <c r="H43" s="1866"/>
      <c r="I43" s="1866"/>
      <c r="J43" s="1866"/>
      <c r="K43" s="1866"/>
      <c r="L43" s="1866"/>
      <c r="M43" s="1866"/>
      <c r="N43" s="1866"/>
      <c r="O43" s="1866"/>
      <c r="P43" s="1866"/>
      <c r="Q43" s="1866"/>
      <c r="R43" s="846"/>
    </row>
    <row r="44" spans="1:19" x14ac:dyDescent="0.25">
      <c r="A44" s="6440" t="s">
        <v>210</v>
      </c>
      <c r="B44" s="6442"/>
      <c r="C44" s="6440" t="s">
        <v>183</v>
      </c>
      <c r="D44" s="6441"/>
      <c r="E44" s="6442"/>
      <c r="F44" s="6369" t="s">
        <v>6</v>
      </c>
      <c r="G44" s="6543"/>
      <c r="H44" s="6543"/>
      <c r="I44" s="6543"/>
      <c r="J44" s="6543"/>
      <c r="K44" s="6543"/>
      <c r="L44" s="6543"/>
      <c r="M44" s="6543"/>
      <c r="N44" s="6543"/>
      <c r="O44" s="6543"/>
      <c r="P44" s="6543"/>
      <c r="Q44" s="6370"/>
      <c r="R44" s="857"/>
    </row>
    <row r="45" spans="1:19" x14ac:dyDescent="0.25">
      <c r="A45" s="6541"/>
      <c r="B45" s="6542"/>
      <c r="C45" s="6443"/>
      <c r="D45" s="6444"/>
      <c r="E45" s="6445"/>
      <c r="F45" s="6414" t="s">
        <v>184</v>
      </c>
      <c r="G45" s="6415"/>
      <c r="H45" s="6414" t="s">
        <v>185</v>
      </c>
      <c r="I45" s="6415"/>
      <c r="J45" s="6414" t="s">
        <v>174</v>
      </c>
      <c r="K45" s="6415"/>
      <c r="L45" s="6414" t="s">
        <v>186</v>
      </c>
      <c r="M45" s="6415"/>
      <c r="N45" s="6414" t="s">
        <v>187</v>
      </c>
      <c r="O45" s="6415"/>
      <c r="P45" s="6414" t="s">
        <v>188</v>
      </c>
      <c r="Q45" s="6415"/>
      <c r="R45" s="857"/>
    </row>
    <row r="46" spans="1:19" ht="21" x14ac:dyDescent="0.25">
      <c r="A46" s="6443"/>
      <c r="B46" s="6445"/>
      <c r="C46" s="242" t="s">
        <v>52</v>
      </c>
      <c r="D46" s="1867" t="s">
        <v>53</v>
      </c>
      <c r="E46" s="1868" t="s">
        <v>54</v>
      </c>
      <c r="F46" s="1869" t="s">
        <v>53</v>
      </c>
      <c r="G46" s="1870" t="s">
        <v>54</v>
      </c>
      <c r="H46" s="1869" t="s">
        <v>53</v>
      </c>
      <c r="I46" s="1870" t="s">
        <v>54</v>
      </c>
      <c r="J46" s="1869" t="s">
        <v>53</v>
      </c>
      <c r="K46" s="1870" t="s">
        <v>54</v>
      </c>
      <c r="L46" s="1869" t="s">
        <v>53</v>
      </c>
      <c r="M46" s="1870" t="s">
        <v>54</v>
      </c>
      <c r="N46" s="1869" t="s">
        <v>53</v>
      </c>
      <c r="O46" s="1870" t="s">
        <v>54</v>
      </c>
      <c r="P46" s="1869" t="s">
        <v>53</v>
      </c>
      <c r="Q46" s="1870" t="s">
        <v>54</v>
      </c>
      <c r="R46" s="857"/>
    </row>
    <row r="47" spans="1:19" x14ac:dyDescent="0.25">
      <c r="A47" s="6526" t="s">
        <v>191</v>
      </c>
      <c r="B47" s="6527"/>
      <c r="C47" s="1871">
        <f>SUM(D47+E47)</f>
        <v>0</v>
      </c>
      <c r="D47" s="1872">
        <f t="shared" ref="D47:E50" si="4">SUM(F47+H47+J47+L47+N47+P47)</f>
        <v>0</v>
      </c>
      <c r="E47" s="1873">
        <f t="shared" si="4"/>
        <v>0</v>
      </c>
      <c r="F47" s="1798"/>
      <c r="G47" s="1851"/>
      <c r="H47" s="1798"/>
      <c r="I47" s="1851"/>
      <c r="J47" s="1798"/>
      <c r="K47" s="1799"/>
      <c r="L47" s="1798"/>
      <c r="M47" s="1799"/>
      <c r="N47" s="1849"/>
      <c r="O47" s="1799"/>
      <c r="P47" s="1849"/>
      <c r="Q47" s="1799"/>
      <c r="R47" s="858"/>
    </row>
    <row r="48" spans="1:19" x14ac:dyDescent="0.25">
      <c r="A48" s="6528" t="s">
        <v>192</v>
      </c>
      <c r="B48" s="6529"/>
      <c r="C48" s="1453">
        <f>SUM(D48+E48)</f>
        <v>0</v>
      </c>
      <c r="D48" s="859">
        <f t="shared" si="4"/>
        <v>0</v>
      </c>
      <c r="E48" s="1454">
        <f t="shared" si="4"/>
        <v>0</v>
      </c>
      <c r="F48" s="1583"/>
      <c r="G48" s="1222"/>
      <c r="H48" s="266"/>
      <c r="I48" s="1222"/>
      <c r="J48" s="266"/>
      <c r="K48" s="315"/>
      <c r="L48" s="266"/>
      <c r="M48" s="315"/>
      <c r="N48" s="428"/>
      <c r="O48" s="315"/>
      <c r="P48" s="428"/>
      <c r="Q48" s="315"/>
      <c r="R48" s="858"/>
    </row>
    <row r="49" spans="1:130" x14ac:dyDescent="0.25">
      <c r="A49" s="6530" t="s">
        <v>193</v>
      </c>
      <c r="B49" s="6531"/>
      <c r="C49" s="1874">
        <f>SUM(D49+E49)</f>
        <v>0</v>
      </c>
      <c r="D49" s="1875">
        <f t="shared" si="4"/>
        <v>0</v>
      </c>
      <c r="E49" s="1876">
        <f t="shared" si="4"/>
        <v>0</v>
      </c>
      <c r="F49" s="1855"/>
      <c r="G49" s="706"/>
      <c r="H49" s="1596"/>
      <c r="I49" s="1640"/>
      <c r="J49" s="1596"/>
      <c r="K49" s="1597"/>
      <c r="L49" s="1596"/>
      <c r="M49" s="1597"/>
      <c r="N49" s="1723"/>
      <c r="O49" s="1597"/>
      <c r="P49" s="1723"/>
      <c r="Q49" s="1597"/>
      <c r="R49" s="858"/>
    </row>
    <row r="50" spans="1:130" x14ac:dyDescent="0.25">
      <c r="A50" s="6532" t="s">
        <v>211</v>
      </c>
      <c r="B50" s="6533"/>
      <c r="C50" s="1877">
        <f>SUM(D50:E50)</f>
        <v>0</v>
      </c>
      <c r="D50" s="1878">
        <f t="shared" si="4"/>
        <v>0</v>
      </c>
      <c r="E50" s="1879">
        <f t="shared" si="4"/>
        <v>0</v>
      </c>
      <c r="F50" s="1816"/>
      <c r="G50" s="1841"/>
      <c r="H50" s="1816"/>
      <c r="I50" s="1841"/>
      <c r="J50" s="1816"/>
      <c r="K50" s="1817"/>
      <c r="L50" s="1816"/>
      <c r="M50" s="1817"/>
      <c r="N50" s="1839"/>
      <c r="O50" s="1817"/>
      <c r="P50" s="1839"/>
      <c r="Q50" s="1817"/>
      <c r="R50" s="858"/>
    </row>
    <row r="52" spans="1:130" x14ac:dyDescent="0.25">
      <c r="A52" s="1831" t="s">
        <v>212</v>
      </c>
      <c r="B52" s="1831"/>
      <c r="C52" s="1831"/>
      <c r="D52" s="1831"/>
      <c r="E52" s="1831"/>
      <c r="F52" s="1804"/>
      <c r="G52" s="1804"/>
      <c r="H52" s="1804"/>
      <c r="I52" s="1804"/>
      <c r="J52" s="736"/>
    </row>
    <row r="53" spans="1:130" x14ac:dyDescent="0.25">
      <c r="A53" s="6534" t="s">
        <v>178</v>
      </c>
      <c r="B53" s="6535"/>
      <c r="C53" s="6440" t="s">
        <v>171</v>
      </c>
      <c r="D53" s="6441"/>
      <c r="E53" s="6442"/>
      <c r="F53" s="6346" t="s">
        <v>6</v>
      </c>
      <c r="G53" s="6346"/>
      <c r="H53" s="6346"/>
      <c r="I53" s="6346"/>
      <c r="J53" s="736"/>
    </row>
    <row r="54" spans="1:130" x14ac:dyDescent="0.25">
      <c r="A54" s="6536"/>
      <c r="B54" s="6537"/>
      <c r="C54" s="6443"/>
      <c r="D54" s="6444"/>
      <c r="E54" s="6445"/>
      <c r="F54" s="6414" t="s">
        <v>56</v>
      </c>
      <c r="G54" s="6415"/>
      <c r="H54" s="6414" t="s">
        <v>57</v>
      </c>
      <c r="I54" s="6415"/>
      <c r="J54" s="736"/>
    </row>
    <row r="55" spans="1:130" ht="21" x14ac:dyDescent="0.25">
      <c r="A55" s="6538"/>
      <c r="B55" s="6539"/>
      <c r="C55" s="242" t="s">
        <v>52</v>
      </c>
      <c r="D55" s="1809" t="s">
        <v>53</v>
      </c>
      <c r="E55" s="1868" t="s">
        <v>54</v>
      </c>
      <c r="F55" s="1833" t="s">
        <v>53</v>
      </c>
      <c r="G55" s="1834" t="s">
        <v>54</v>
      </c>
      <c r="H55" s="1833" t="s">
        <v>53</v>
      </c>
      <c r="I55" s="1834" t="s">
        <v>54</v>
      </c>
      <c r="J55" s="736"/>
    </row>
    <row r="56" spans="1:130" x14ac:dyDescent="0.25">
      <c r="A56" s="6477" t="s">
        <v>213</v>
      </c>
      <c r="B56" s="6479"/>
      <c r="C56" s="1880">
        <f>SUM(D56+E56)</f>
        <v>0</v>
      </c>
      <c r="D56" s="1880">
        <f t="shared" ref="D56:E59" si="5">SUM(F56+H56)</f>
        <v>0</v>
      </c>
      <c r="E56" s="1838">
        <f t="shared" si="5"/>
        <v>0</v>
      </c>
      <c r="F56" s="1881">
        <f>SUM(F57:F59)</f>
        <v>0</v>
      </c>
      <c r="G56" s="1882">
        <f>SUM(G57:G59)</f>
        <v>0</v>
      </c>
      <c r="H56" s="1883">
        <f>SUM(H57:H59)</f>
        <v>0</v>
      </c>
      <c r="I56" s="1884">
        <f>SUM(I57:I59)</f>
        <v>0</v>
      </c>
      <c r="J56" s="860"/>
    </row>
    <row r="57" spans="1:130" x14ac:dyDescent="0.25">
      <c r="A57" s="6522" t="s">
        <v>155</v>
      </c>
      <c r="B57" s="6523"/>
      <c r="C57" s="581">
        <f>SUM(D57+E57)</f>
        <v>0</v>
      </c>
      <c r="D57" s="581">
        <f t="shared" si="5"/>
        <v>0</v>
      </c>
      <c r="E57" s="1452">
        <f t="shared" si="5"/>
        <v>0</v>
      </c>
      <c r="F57" s="266"/>
      <c r="G57" s="1222"/>
      <c r="H57" s="428"/>
      <c r="I57" s="315"/>
      <c r="J57" s="860"/>
    </row>
    <row r="58" spans="1:130" x14ac:dyDescent="0.25">
      <c r="A58" s="6524" t="s">
        <v>214</v>
      </c>
      <c r="B58" s="6525"/>
      <c r="C58" s="1885">
        <f>SUM(D58+E58)</f>
        <v>0</v>
      </c>
      <c r="D58" s="1846">
        <f t="shared" si="5"/>
        <v>0</v>
      </c>
      <c r="E58" s="1847">
        <f t="shared" si="5"/>
        <v>0</v>
      </c>
      <c r="F58" s="1583"/>
      <c r="G58" s="1584"/>
      <c r="H58" s="1845"/>
      <c r="I58" s="1595"/>
      <c r="J58" s="860"/>
    </row>
    <row r="59" spans="1:130" x14ac:dyDescent="0.25">
      <c r="A59" s="6517" t="s">
        <v>215</v>
      </c>
      <c r="B59" s="6518"/>
      <c r="C59" s="1886">
        <f>SUM(D59+E59)</f>
        <v>0</v>
      </c>
      <c r="D59" s="1823">
        <f t="shared" si="5"/>
        <v>0</v>
      </c>
      <c r="E59" s="1825">
        <f t="shared" si="5"/>
        <v>0</v>
      </c>
      <c r="F59" s="1596"/>
      <c r="G59" s="1640"/>
      <c r="H59" s="1723"/>
      <c r="I59" s="1597"/>
      <c r="J59" s="860"/>
    </row>
    <row r="60" spans="1:130" s="393" customFormat="1" ht="31.35" customHeight="1" x14ac:dyDescent="0.25">
      <c r="A60" s="1887" t="s">
        <v>216</v>
      </c>
      <c r="B60" s="1888"/>
      <c r="C60" s="1888"/>
      <c r="D60" s="1888"/>
      <c r="E60" s="1888"/>
      <c r="F60" s="1888"/>
      <c r="G60" s="1888"/>
      <c r="H60" s="1888"/>
      <c r="I60" s="1888"/>
      <c r="J60" s="253"/>
      <c r="K60" s="253"/>
      <c r="L60" s="245"/>
      <c r="M60" s="251"/>
      <c r="N60" s="251"/>
      <c r="O60" s="251"/>
      <c r="P60" s="251"/>
      <c r="Q60" s="251"/>
      <c r="R60" s="251"/>
      <c r="S60" s="251"/>
      <c r="T60" s="251"/>
      <c r="U60" s="251"/>
      <c r="V60" s="251"/>
      <c r="W60" s="251"/>
      <c r="X60" s="251"/>
      <c r="Y60" s="251"/>
      <c r="Z60" s="251"/>
      <c r="AA60" s="251"/>
      <c r="AB60" s="394"/>
      <c r="AC60" s="394"/>
      <c r="AD60" s="394"/>
      <c r="AE60" s="394"/>
      <c r="AF60" s="394"/>
      <c r="AG60" s="394"/>
      <c r="AH60" s="394"/>
      <c r="AI60" s="394"/>
      <c r="AJ60" s="394"/>
      <c r="AK60" s="394"/>
      <c r="AL60" s="394"/>
      <c r="AM60" s="394"/>
      <c r="AN60" s="394"/>
      <c r="AO60" s="394"/>
      <c r="AP60" s="394"/>
      <c r="AQ60" s="394"/>
      <c r="AR60" s="394"/>
      <c r="AS60" s="394"/>
      <c r="AT60" s="394"/>
      <c r="AU60" s="394"/>
      <c r="AV60" s="394"/>
      <c r="AW60" s="394"/>
      <c r="AX60" s="394"/>
      <c r="AY60" s="394"/>
      <c r="AZ60" s="394"/>
      <c r="BA60" s="394"/>
      <c r="BB60" s="394"/>
      <c r="BC60" s="394"/>
      <c r="BD60" s="394"/>
      <c r="BE60" s="394"/>
      <c r="BF60" s="394"/>
      <c r="BG60" s="394"/>
      <c r="BH60" s="394"/>
      <c r="BI60" s="394"/>
      <c r="BJ60" s="394"/>
      <c r="BK60" s="394"/>
      <c r="BL60" s="394"/>
      <c r="BM60" s="394"/>
      <c r="BN60" s="394"/>
      <c r="BO60" s="394"/>
      <c r="BP60" s="394"/>
      <c r="BQ60" s="394"/>
      <c r="BR60" s="394"/>
      <c r="BS60" s="394"/>
      <c r="BT60" s="394"/>
      <c r="BU60" s="394"/>
      <c r="BV60" s="394"/>
      <c r="BW60" s="394"/>
      <c r="BX60" s="394"/>
      <c r="BY60" s="394"/>
      <c r="BZ60" s="394"/>
      <c r="CA60" s="861"/>
      <c r="CB60" s="861"/>
      <c r="CC60" s="861"/>
      <c r="CD60" s="861"/>
      <c r="CE60" s="861"/>
      <c r="CF60" s="861"/>
      <c r="CG60" s="861"/>
      <c r="CH60" s="861"/>
      <c r="CI60" s="861"/>
      <c r="CJ60" s="861"/>
      <c r="CK60" s="861"/>
      <c r="CL60" s="861"/>
      <c r="CM60" s="861"/>
      <c r="CN60" s="861"/>
      <c r="CO60" s="861"/>
      <c r="CP60" s="861"/>
      <c r="CQ60" s="861"/>
      <c r="CR60" s="861"/>
      <c r="CS60" s="861"/>
      <c r="CT60" s="861"/>
      <c r="CU60" s="861"/>
      <c r="CV60" s="861"/>
      <c r="CW60" s="861"/>
      <c r="CX60" s="861"/>
      <c r="CY60" s="861"/>
      <c r="CZ60" s="861"/>
      <c r="DA60" s="862"/>
      <c r="DB60" s="862"/>
      <c r="DC60" s="862"/>
      <c r="DD60" s="862"/>
      <c r="DE60" s="862"/>
      <c r="DF60" s="862"/>
      <c r="DG60" s="862"/>
      <c r="DH60" s="862"/>
      <c r="DI60" s="862"/>
      <c r="DJ60" s="862"/>
      <c r="DK60" s="862"/>
      <c r="DL60" s="862"/>
      <c r="DM60" s="862"/>
      <c r="DN60" s="862"/>
      <c r="DO60" s="862"/>
      <c r="DP60" s="862"/>
      <c r="DQ60" s="862"/>
      <c r="DR60" s="862"/>
      <c r="DS60" s="862"/>
      <c r="DT60" s="862"/>
      <c r="DU60" s="862"/>
      <c r="DV60" s="862"/>
      <c r="DW60" s="862"/>
      <c r="DX60" s="862"/>
      <c r="DY60" s="862"/>
      <c r="DZ60" s="862"/>
    </row>
    <row r="61" spans="1:130" s="393" customFormat="1" ht="16.350000000000001" customHeight="1" x14ac:dyDescent="0.25">
      <c r="A61" s="6400" t="s">
        <v>217</v>
      </c>
      <c r="B61" s="6183"/>
      <c r="C61" s="6519" t="s">
        <v>49</v>
      </c>
      <c r="D61" s="6414" t="s">
        <v>218</v>
      </c>
      <c r="E61" s="6433"/>
      <c r="F61" s="6433"/>
      <c r="G61" s="6433"/>
      <c r="H61" s="6433"/>
      <c r="I61" s="6520"/>
      <c r="J61" s="6521" t="s">
        <v>13</v>
      </c>
      <c r="K61" s="6183" t="s">
        <v>14</v>
      </c>
      <c r="L61" s="251"/>
      <c r="M61" s="251"/>
      <c r="N61" s="251"/>
      <c r="O61" s="251"/>
      <c r="P61" s="251"/>
      <c r="Q61" s="251"/>
      <c r="R61" s="251"/>
      <c r="S61" s="251"/>
      <c r="T61" s="251"/>
      <c r="U61" s="251"/>
      <c r="V61" s="394"/>
      <c r="W61" s="394"/>
      <c r="X61" s="394"/>
      <c r="Y61" s="394"/>
      <c r="Z61" s="394"/>
      <c r="AA61" s="394"/>
      <c r="AB61" s="394"/>
      <c r="AC61" s="394"/>
      <c r="AD61" s="394"/>
      <c r="AE61" s="394"/>
      <c r="AF61" s="394"/>
      <c r="AG61" s="394"/>
      <c r="AH61" s="394"/>
      <c r="AI61" s="394"/>
      <c r="AJ61" s="394"/>
      <c r="AK61" s="394"/>
      <c r="AL61" s="394"/>
      <c r="AM61" s="394"/>
      <c r="AN61" s="394"/>
      <c r="AO61" s="394"/>
      <c r="AP61" s="394"/>
      <c r="AQ61" s="394"/>
      <c r="AR61" s="394"/>
      <c r="AS61" s="394"/>
      <c r="AT61" s="394"/>
      <c r="AU61" s="395"/>
      <c r="AV61" s="395"/>
      <c r="AW61" s="395"/>
      <c r="AX61" s="395"/>
      <c r="AY61" s="395"/>
      <c r="AZ61" s="395"/>
      <c r="BA61" s="395"/>
      <c r="BB61" s="395"/>
      <c r="BC61" s="395"/>
      <c r="BD61" s="395"/>
      <c r="BE61" s="395"/>
      <c r="BF61" s="395"/>
      <c r="BG61" s="395"/>
      <c r="BH61" s="395"/>
      <c r="BI61" s="395"/>
      <c r="BJ61" s="395"/>
      <c r="BK61" s="395"/>
      <c r="BL61" s="395"/>
      <c r="BM61" s="395"/>
      <c r="BN61" s="395"/>
      <c r="BO61" s="395"/>
      <c r="BP61" s="395"/>
      <c r="BQ61" s="395"/>
      <c r="BR61" s="395"/>
      <c r="BS61" s="395"/>
      <c r="BT61" s="395"/>
      <c r="BU61" s="861"/>
      <c r="BV61" s="861"/>
      <c r="BW61" s="861"/>
      <c r="BX61" s="861"/>
      <c r="BY61" s="394"/>
      <c r="BZ61" s="394"/>
      <c r="CA61" s="861"/>
      <c r="CB61" s="861"/>
      <c r="CC61" s="861"/>
      <c r="CD61" s="861"/>
      <c r="CE61" s="861"/>
      <c r="CF61" s="861"/>
      <c r="CG61" s="861"/>
      <c r="CH61" s="861"/>
      <c r="CI61" s="861"/>
      <c r="CJ61" s="861"/>
      <c r="CK61" s="861"/>
      <c r="CL61" s="861"/>
      <c r="CM61" s="861"/>
      <c r="CN61" s="861"/>
      <c r="CO61" s="861"/>
      <c r="CP61" s="861"/>
      <c r="CQ61" s="861"/>
      <c r="CR61" s="861"/>
      <c r="CS61" s="861"/>
      <c r="CT61" s="861"/>
      <c r="CU61" s="861"/>
      <c r="CV61" s="861"/>
      <c r="CW61" s="861"/>
      <c r="CX61" s="861"/>
      <c r="CY61" s="861"/>
      <c r="CZ61" s="861"/>
      <c r="DA61" s="863"/>
      <c r="DB61" s="863"/>
      <c r="DC61" s="863"/>
      <c r="DD61" s="863"/>
      <c r="DE61" s="863"/>
      <c r="DF61" s="863"/>
      <c r="DG61" s="863"/>
      <c r="DH61" s="863"/>
      <c r="DI61" s="863"/>
      <c r="DJ61" s="863"/>
      <c r="DK61" s="863"/>
      <c r="DL61" s="863"/>
      <c r="DM61" s="863"/>
      <c r="DN61" s="863"/>
      <c r="DO61" s="863"/>
      <c r="DP61" s="863"/>
      <c r="DQ61" s="863"/>
      <c r="DR61" s="863"/>
      <c r="DS61" s="863"/>
      <c r="DT61" s="863"/>
      <c r="DU61" s="862"/>
      <c r="DV61" s="862"/>
      <c r="DW61" s="862"/>
      <c r="DX61" s="862"/>
      <c r="DY61" s="862"/>
      <c r="DZ61" s="862"/>
    </row>
    <row r="62" spans="1:130" s="393" customFormat="1" ht="16.350000000000001" customHeight="1" x14ac:dyDescent="0.25">
      <c r="A62" s="6215"/>
      <c r="B62" s="6401"/>
      <c r="C62" s="6234"/>
      <c r="D62" s="1889" t="s">
        <v>219</v>
      </c>
      <c r="E62" s="1890" t="s">
        <v>220</v>
      </c>
      <c r="F62" s="1834" t="s">
        <v>221</v>
      </c>
      <c r="G62" s="1891" t="s">
        <v>222</v>
      </c>
      <c r="H62" s="1833" t="s">
        <v>223</v>
      </c>
      <c r="I62" s="1892" t="s">
        <v>224</v>
      </c>
      <c r="J62" s="6386"/>
      <c r="K62" s="6203"/>
      <c r="L62" s="251"/>
      <c r="M62" s="251"/>
      <c r="N62" s="251"/>
      <c r="O62" s="251"/>
      <c r="P62" s="251"/>
      <c r="Q62" s="251"/>
      <c r="R62" s="251"/>
      <c r="S62" s="251"/>
      <c r="T62" s="251"/>
      <c r="U62" s="251"/>
      <c r="V62" s="394"/>
      <c r="W62" s="394"/>
      <c r="X62" s="394"/>
      <c r="Y62" s="394"/>
      <c r="Z62" s="394"/>
      <c r="AA62" s="394"/>
      <c r="AB62" s="394"/>
      <c r="AC62" s="394"/>
      <c r="AD62" s="394"/>
      <c r="AE62" s="394"/>
      <c r="AF62" s="394"/>
      <c r="AG62" s="394"/>
      <c r="AH62" s="394"/>
      <c r="AI62" s="394"/>
      <c r="AJ62" s="394"/>
      <c r="AK62" s="394"/>
      <c r="AL62" s="394"/>
      <c r="AM62" s="394"/>
      <c r="AN62" s="394"/>
      <c r="AO62" s="394"/>
      <c r="AP62" s="394"/>
      <c r="AQ62" s="394"/>
      <c r="AR62" s="394"/>
      <c r="AS62" s="394"/>
      <c r="AT62" s="394"/>
      <c r="AU62" s="395"/>
      <c r="AV62" s="395"/>
      <c r="AW62" s="395"/>
      <c r="AX62" s="395"/>
      <c r="AY62" s="395"/>
      <c r="AZ62" s="395"/>
      <c r="BA62" s="395"/>
      <c r="BB62" s="395"/>
      <c r="BC62" s="395"/>
      <c r="BD62" s="395"/>
      <c r="BE62" s="395"/>
      <c r="BF62" s="395"/>
      <c r="BG62" s="395"/>
      <c r="BH62" s="395"/>
      <c r="BI62" s="395"/>
      <c r="BJ62" s="395"/>
      <c r="BK62" s="395"/>
      <c r="BL62" s="395"/>
      <c r="BM62" s="395"/>
      <c r="BN62" s="395"/>
      <c r="BO62" s="395"/>
      <c r="BP62" s="395"/>
      <c r="BQ62" s="395"/>
      <c r="BR62" s="395"/>
      <c r="BS62" s="395"/>
      <c r="BT62" s="395"/>
      <c r="BU62" s="861"/>
      <c r="BV62" s="861"/>
      <c r="BW62" s="861"/>
      <c r="BX62" s="861"/>
      <c r="BY62" s="394"/>
      <c r="BZ62" s="394"/>
      <c r="CA62" s="861">
        <v>0</v>
      </c>
      <c r="CB62" s="861">
        <v>0</v>
      </c>
      <c r="CC62" s="861">
        <v>0</v>
      </c>
      <c r="CD62" s="861">
        <v>0</v>
      </c>
      <c r="CE62" s="861">
        <v>0</v>
      </c>
      <c r="CF62" s="861"/>
      <c r="CG62" s="861"/>
      <c r="CH62" s="861"/>
      <c r="CI62" s="861"/>
      <c r="CJ62" s="861"/>
      <c r="CK62" s="861"/>
      <c r="CL62" s="861"/>
      <c r="CM62" s="861"/>
      <c r="CN62" s="861"/>
      <c r="CO62" s="861"/>
      <c r="CP62" s="861"/>
      <c r="CQ62" s="861"/>
      <c r="CR62" s="861"/>
      <c r="CS62" s="861"/>
      <c r="CT62" s="861"/>
      <c r="CU62" s="861"/>
      <c r="CV62" s="861"/>
      <c r="CW62" s="861"/>
      <c r="CX62" s="861"/>
      <c r="CY62" s="861"/>
      <c r="CZ62" s="861"/>
      <c r="DA62" s="863"/>
      <c r="DB62" s="863"/>
      <c r="DC62" s="863"/>
      <c r="DD62" s="863"/>
      <c r="DE62" s="863"/>
      <c r="DF62" s="863"/>
      <c r="DG62" s="863"/>
      <c r="DH62" s="863"/>
      <c r="DI62" s="863"/>
      <c r="DJ62" s="863"/>
      <c r="DK62" s="863"/>
      <c r="DL62" s="863"/>
      <c r="DM62" s="863"/>
      <c r="DN62" s="863"/>
      <c r="DO62" s="863"/>
      <c r="DP62" s="863"/>
      <c r="DQ62" s="863"/>
      <c r="DR62" s="863"/>
      <c r="DS62" s="863"/>
      <c r="DT62" s="863"/>
      <c r="DU62" s="862"/>
      <c r="DV62" s="862"/>
      <c r="DW62" s="862"/>
      <c r="DX62" s="862"/>
      <c r="DY62" s="862"/>
      <c r="DZ62" s="862"/>
    </row>
    <row r="63" spans="1:130" s="393" customFormat="1" ht="16.350000000000001" customHeight="1" x14ac:dyDescent="0.25">
      <c r="A63" s="6512" t="s">
        <v>225</v>
      </c>
      <c r="B63" s="6513"/>
      <c r="C63" s="851">
        <f t="shared" ref="C63:C69" si="6">SUM(D63+E63)</f>
        <v>0</v>
      </c>
      <c r="D63" s="1893"/>
      <c r="E63" s="1893"/>
      <c r="F63" s="1851"/>
      <c r="G63" s="1894"/>
      <c r="H63" s="1895"/>
      <c r="I63" s="1896"/>
      <c r="J63" s="1894"/>
      <c r="K63" s="1799"/>
      <c r="L63" s="346"/>
      <c r="M63" s="864"/>
      <c r="N63" s="864"/>
      <c r="O63" s="864"/>
      <c r="P63" s="864"/>
      <c r="Q63" s="864"/>
      <c r="R63" s="864"/>
      <c r="S63" s="864"/>
      <c r="T63" s="864"/>
      <c r="U63" s="864"/>
      <c r="V63" s="1897"/>
      <c r="W63" s="394"/>
      <c r="X63" s="394"/>
      <c r="Y63" s="394"/>
      <c r="Z63" s="394"/>
      <c r="AA63" s="394"/>
      <c r="AB63" s="394"/>
      <c r="AC63" s="394"/>
      <c r="AD63" s="394"/>
      <c r="AE63" s="394"/>
      <c r="AF63" s="394"/>
      <c r="AG63" s="394"/>
      <c r="AH63" s="394"/>
      <c r="AI63" s="394"/>
      <c r="AJ63" s="394"/>
      <c r="AK63" s="394"/>
      <c r="AL63" s="394"/>
      <c r="AM63" s="394"/>
      <c r="AN63" s="394"/>
      <c r="AO63" s="394"/>
      <c r="AP63" s="394"/>
      <c r="AQ63" s="394"/>
      <c r="AR63" s="394"/>
      <c r="AS63" s="394"/>
      <c r="AT63" s="394"/>
      <c r="AU63" s="395"/>
      <c r="AV63" s="395"/>
      <c r="AW63" s="395"/>
      <c r="AX63" s="395"/>
      <c r="AY63" s="395"/>
      <c r="AZ63" s="395"/>
      <c r="BA63" s="395"/>
      <c r="BB63" s="395"/>
      <c r="BC63" s="395"/>
      <c r="BD63" s="395"/>
      <c r="BE63" s="395"/>
      <c r="BF63" s="395"/>
      <c r="BG63" s="395"/>
      <c r="BH63" s="395"/>
      <c r="BI63" s="395"/>
      <c r="BJ63" s="395"/>
      <c r="BK63" s="395"/>
      <c r="BL63" s="395"/>
      <c r="BM63" s="395"/>
      <c r="BN63" s="395"/>
      <c r="BO63" s="395"/>
      <c r="BP63" s="395"/>
      <c r="BQ63" s="395"/>
      <c r="BR63" s="395"/>
      <c r="BS63" s="395"/>
      <c r="BT63" s="395"/>
      <c r="BU63" s="861"/>
      <c r="BV63" s="861"/>
      <c r="BW63" s="861"/>
      <c r="BX63" s="861"/>
      <c r="BY63" s="394"/>
      <c r="BZ63" s="394"/>
      <c r="CA63" s="861"/>
      <c r="CB63" s="861"/>
      <c r="CC63" s="861"/>
      <c r="CD63" s="861"/>
      <c r="CE63" s="861">
        <v>0</v>
      </c>
      <c r="CF63" s="861">
        <v>0</v>
      </c>
      <c r="CG63" s="861">
        <v>0</v>
      </c>
      <c r="CH63" s="861"/>
      <c r="CI63" s="861"/>
      <c r="CJ63" s="861"/>
      <c r="CK63" s="861"/>
      <c r="CL63" s="861"/>
      <c r="CM63" s="861"/>
      <c r="CN63" s="861"/>
      <c r="CO63" s="861"/>
      <c r="CP63" s="861"/>
      <c r="CQ63" s="861"/>
      <c r="CR63" s="861"/>
      <c r="CS63" s="861"/>
      <c r="CT63" s="861"/>
      <c r="CU63" s="861"/>
      <c r="CV63" s="861"/>
      <c r="CW63" s="861"/>
      <c r="CX63" s="861"/>
      <c r="CY63" s="861"/>
      <c r="CZ63" s="861"/>
      <c r="DA63" s="863">
        <v>0</v>
      </c>
      <c r="DB63" s="863">
        <v>0</v>
      </c>
      <c r="DC63" s="863">
        <v>0</v>
      </c>
      <c r="DD63" s="863">
        <v>0</v>
      </c>
      <c r="DE63" s="863"/>
      <c r="DF63" s="863"/>
      <c r="DG63" s="863"/>
      <c r="DH63" s="863"/>
      <c r="DI63" s="863"/>
      <c r="DJ63" s="863"/>
      <c r="DK63" s="863"/>
      <c r="DL63" s="863"/>
      <c r="DM63" s="863"/>
      <c r="DN63" s="863"/>
      <c r="DO63" s="863"/>
      <c r="DP63" s="863"/>
      <c r="DQ63" s="863"/>
      <c r="DR63" s="863"/>
      <c r="DS63" s="863"/>
      <c r="DT63" s="863"/>
      <c r="DU63" s="862"/>
      <c r="DV63" s="862"/>
      <c r="DW63" s="862"/>
      <c r="DX63" s="862"/>
      <c r="DY63" s="862"/>
      <c r="DZ63" s="862"/>
    </row>
    <row r="64" spans="1:130" s="393" customFormat="1" ht="16.350000000000001" customHeight="1" x14ac:dyDescent="0.25">
      <c r="A64" s="6514" t="s">
        <v>226</v>
      </c>
      <c r="B64" s="6515"/>
      <c r="C64" s="1007">
        <f t="shared" si="6"/>
        <v>0</v>
      </c>
      <c r="D64" s="255"/>
      <c r="E64" s="255"/>
      <c r="F64" s="1222"/>
      <c r="G64" s="274"/>
      <c r="H64" s="258"/>
      <c r="I64" s="865"/>
      <c r="J64" s="1591"/>
      <c r="K64" s="1595"/>
      <c r="L64" s="346"/>
      <c r="M64" s="251"/>
      <c r="N64" s="251"/>
      <c r="O64" s="251"/>
      <c r="P64" s="251"/>
      <c r="Q64" s="251"/>
      <c r="R64" s="251"/>
      <c r="S64" s="251"/>
      <c r="T64" s="251"/>
      <c r="U64" s="1898"/>
      <c r="V64" s="1897"/>
      <c r="W64" s="394"/>
      <c r="X64" s="394"/>
      <c r="Y64" s="394"/>
      <c r="Z64" s="394"/>
      <c r="AA64" s="394"/>
      <c r="AB64" s="394"/>
      <c r="AC64" s="394"/>
      <c r="AD64" s="394"/>
      <c r="AE64" s="394"/>
      <c r="AF64" s="394"/>
      <c r="AG64" s="394"/>
      <c r="AH64" s="394"/>
      <c r="AI64" s="394"/>
      <c r="AJ64" s="394"/>
      <c r="AK64" s="394"/>
      <c r="AL64" s="394"/>
      <c r="AM64" s="394"/>
      <c r="AN64" s="394"/>
      <c r="AO64" s="394"/>
      <c r="AP64" s="394"/>
      <c r="AQ64" s="394"/>
      <c r="AR64" s="394"/>
      <c r="AS64" s="394"/>
      <c r="AT64" s="394"/>
      <c r="AU64" s="395"/>
      <c r="AV64" s="395"/>
      <c r="AW64" s="395"/>
      <c r="AX64" s="395"/>
      <c r="AY64" s="395"/>
      <c r="AZ64" s="395"/>
      <c r="BA64" s="395"/>
      <c r="BB64" s="395"/>
      <c r="BC64" s="395"/>
      <c r="BD64" s="395"/>
      <c r="BE64" s="395"/>
      <c r="BF64" s="395"/>
      <c r="BG64" s="395"/>
      <c r="BH64" s="395"/>
      <c r="BI64" s="395"/>
      <c r="BJ64" s="395"/>
      <c r="BK64" s="395"/>
      <c r="BL64" s="395"/>
      <c r="BM64" s="395"/>
      <c r="BN64" s="395"/>
      <c r="BO64" s="395"/>
      <c r="BP64" s="395"/>
      <c r="BQ64" s="395"/>
      <c r="BR64" s="395"/>
      <c r="BS64" s="395"/>
      <c r="BT64" s="395"/>
      <c r="BU64" s="866" t="str">
        <f t="shared" ref="BU64:BU69" si="7">IF(CA64=1," * El Número de menores pertenecientes a Pueblos Originarios NO puede ser mayor al Número Total de Menores. ","")</f>
        <v/>
      </c>
      <c r="BV64" s="866" t="str">
        <f t="shared" ref="BV64:BV69" si="8">IF(CB64=1," * El Número de menores pertenecientes a Población Migrante NO puede ser mayor al Número Total de Menores. ","")</f>
        <v/>
      </c>
      <c r="BW64" s="861"/>
      <c r="BX64" s="861"/>
      <c r="BY64" s="394"/>
      <c r="BZ64" s="394"/>
      <c r="CA64" s="861"/>
      <c r="CB64" s="861"/>
      <c r="CC64" s="861"/>
      <c r="CD64" s="861"/>
      <c r="CE64" s="861"/>
      <c r="CF64" s="861"/>
      <c r="CG64" s="861"/>
      <c r="CH64" s="861"/>
      <c r="CI64" s="861"/>
      <c r="CJ64" s="861"/>
      <c r="CK64" s="861"/>
      <c r="CL64" s="861"/>
      <c r="CM64" s="861"/>
      <c r="CN64" s="861"/>
      <c r="CO64" s="861"/>
      <c r="CP64" s="861"/>
      <c r="CQ64" s="861"/>
      <c r="CR64" s="861"/>
      <c r="CS64" s="861"/>
      <c r="CT64" s="861"/>
      <c r="CU64" s="861"/>
      <c r="CV64" s="861"/>
      <c r="CW64" s="861"/>
      <c r="CX64" s="861"/>
      <c r="CY64" s="861"/>
      <c r="CZ64" s="861"/>
      <c r="DA64" s="863">
        <v>0</v>
      </c>
      <c r="DB64" s="863">
        <v>0</v>
      </c>
      <c r="DC64" s="863">
        <v>0</v>
      </c>
      <c r="DD64" s="863">
        <v>0</v>
      </c>
      <c r="DE64" s="863"/>
      <c r="DF64" s="863"/>
      <c r="DG64" s="863"/>
      <c r="DH64" s="863"/>
      <c r="DI64" s="863"/>
      <c r="DJ64" s="863"/>
      <c r="DK64" s="863"/>
      <c r="DL64" s="863"/>
      <c r="DM64" s="863"/>
      <c r="DN64" s="863"/>
      <c r="DO64" s="863"/>
      <c r="DP64" s="863"/>
      <c r="DQ64" s="863"/>
      <c r="DR64" s="863"/>
      <c r="DS64" s="863"/>
      <c r="DT64" s="863"/>
      <c r="DU64" s="862"/>
      <c r="DV64" s="862"/>
      <c r="DW64" s="862"/>
      <c r="DX64" s="862"/>
      <c r="DY64" s="862"/>
      <c r="DZ64" s="862"/>
    </row>
    <row r="65" spans="1:130" s="393" customFormat="1" ht="16.350000000000001" customHeight="1" x14ac:dyDescent="0.25">
      <c r="A65" s="6516" t="s">
        <v>227</v>
      </c>
      <c r="B65" s="6515"/>
      <c r="C65" s="851">
        <f t="shared" si="6"/>
        <v>0</v>
      </c>
      <c r="D65" s="1585"/>
      <c r="E65" s="1585"/>
      <c r="F65" s="1584"/>
      <c r="G65" s="1591"/>
      <c r="H65" s="1706"/>
      <c r="I65" s="1899"/>
      <c r="J65" s="1591"/>
      <c r="K65" s="1595"/>
      <c r="L65" s="346"/>
      <c r="M65" s="251"/>
      <c r="N65" s="251"/>
      <c r="O65" s="251"/>
      <c r="P65" s="251"/>
      <c r="Q65" s="251"/>
      <c r="R65" s="251"/>
      <c r="S65" s="251"/>
      <c r="T65" s="251"/>
      <c r="U65" s="1898"/>
      <c r="V65" s="1897"/>
      <c r="W65" s="394"/>
      <c r="X65" s="394"/>
      <c r="Y65" s="394"/>
      <c r="Z65" s="394"/>
      <c r="AA65" s="394"/>
      <c r="AB65" s="394"/>
      <c r="AC65" s="394"/>
      <c r="AD65" s="394"/>
      <c r="AE65" s="394"/>
      <c r="AF65" s="394"/>
      <c r="AG65" s="394"/>
      <c r="AH65" s="394"/>
      <c r="AI65" s="394"/>
      <c r="AJ65" s="394"/>
      <c r="AK65" s="394"/>
      <c r="AL65" s="394"/>
      <c r="AM65" s="394"/>
      <c r="AN65" s="394"/>
      <c r="AO65" s="394"/>
      <c r="AP65" s="394"/>
      <c r="AQ65" s="394"/>
      <c r="AR65" s="394"/>
      <c r="AS65" s="394"/>
      <c r="AT65" s="394"/>
      <c r="AU65" s="395"/>
      <c r="AV65" s="395"/>
      <c r="AW65" s="395"/>
      <c r="AX65" s="395"/>
      <c r="AY65" s="395"/>
      <c r="AZ65" s="395"/>
      <c r="BA65" s="395"/>
      <c r="BB65" s="395"/>
      <c r="BC65" s="395"/>
      <c r="BD65" s="395"/>
      <c r="BE65" s="395"/>
      <c r="BF65" s="395"/>
      <c r="BG65" s="395"/>
      <c r="BH65" s="395"/>
      <c r="BI65" s="395"/>
      <c r="BJ65" s="395"/>
      <c r="BK65" s="395"/>
      <c r="BL65" s="395"/>
      <c r="BM65" s="395"/>
      <c r="BN65" s="395"/>
      <c r="BO65" s="395"/>
      <c r="BP65" s="395"/>
      <c r="BQ65" s="395"/>
      <c r="BR65" s="395"/>
      <c r="BS65" s="395"/>
      <c r="BT65" s="395"/>
      <c r="BU65" s="866" t="str">
        <f t="shared" si="7"/>
        <v/>
      </c>
      <c r="BV65" s="866" t="str">
        <f t="shared" si="8"/>
        <v/>
      </c>
      <c r="BW65" s="861"/>
      <c r="BX65" s="861"/>
      <c r="BY65" s="394"/>
      <c r="BZ65" s="394"/>
      <c r="CA65" s="861"/>
      <c r="CB65" s="861"/>
      <c r="CC65" s="861"/>
      <c r="CD65" s="861"/>
      <c r="CE65" s="861"/>
      <c r="CF65" s="861"/>
      <c r="CG65" s="861"/>
      <c r="CH65" s="861"/>
      <c r="CI65" s="861"/>
      <c r="CJ65" s="861"/>
      <c r="CK65" s="861"/>
      <c r="CL65" s="861"/>
      <c r="CM65" s="861"/>
      <c r="CN65" s="861"/>
      <c r="CO65" s="861"/>
      <c r="CP65" s="861"/>
      <c r="CQ65" s="861"/>
      <c r="CR65" s="861"/>
      <c r="CS65" s="861"/>
      <c r="CT65" s="861"/>
      <c r="CU65" s="861"/>
      <c r="CV65" s="861"/>
      <c r="CW65" s="861"/>
      <c r="CX65" s="861"/>
      <c r="CY65" s="861"/>
      <c r="CZ65" s="861"/>
      <c r="DA65" s="863">
        <v>0</v>
      </c>
      <c r="DB65" s="863">
        <v>0</v>
      </c>
      <c r="DC65" s="863">
        <v>0</v>
      </c>
      <c r="DD65" s="863">
        <v>0</v>
      </c>
      <c r="DE65" s="863"/>
      <c r="DF65" s="863"/>
      <c r="DG65" s="863"/>
      <c r="DH65" s="863"/>
      <c r="DI65" s="863"/>
      <c r="DJ65" s="863"/>
      <c r="DK65" s="863"/>
      <c r="DL65" s="863"/>
      <c r="DM65" s="863"/>
      <c r="DN65" s="863"/>
      <c r="DO65" s="863"/>
      <c r="DP65" s="863"/>
      <c r="DQ65" s="863"/>
      <c r="DR65" s="863"/>
      <c r="DS65" s="863"/>
      <c r="DT65" s="863"/>
      <c r="DU65" s="862"/>
      <c r="DV65" s="862"/>
      <c r="DW65" s="862"/>
      <c r="DX65" s="862"/>
      <c r="DY65" s="862"/>
      <c r="DZ65" s="862"/>
    </row>
    <row r="66" spans="1:130" s="393" customFormat="1" ht="16.350000000000001" customHeight="1" x14ac:dyDescent="0.25">
      <c r="A66" s="6516" t="s">
        <v>228</v>
      </c>
      <c r="B66" s="6515"/>
      <c r="C66" s="1900">
        <f t="shared" si="6"/>
        <v>0</v>
      </c>
      <c r="D66" s="1060"/>
      <c r="E66" s="1060"/>
      <c r="F66" s="1455"/>
      <c r="G66" s="1061"/>
      <c r="H66" s="1583"/>
      <c r="I66" s="1586"/>
      <c r="J66" s="1591"/>
      <c r="K66" s="1595"/>
      <c r="L66" s="346"/>
      <c r="M66" s="867"/>
      <c r="N66" s="867"/>
      <c r="O66" s="716"/>
      <c r="P66" s="716"/>
      <c r="Q66" s="716"/>
      <c r="R66" s="716"/>
      <c r="S66" s="716"/>
      <c r="T66" s="716"/>
      <c r="U66" s="1901"/>
      <c r="V66" s="1897"/>
      <c r="W66" s="394"/>
      <c r="X66" s="394"/>
      <c r="Y66" s="394"/>
      <c r="Z66" s="394"/>
      <c r="AA66" s="394"/>
      <c r="AB66" s="394"/>
      <c r="AC66" s="394"/>
      <c r="AD66" s="394"/>
      <c r="AE66" s="394"/>
      <c r="AF66" s="394"/>
      <c r="AG66" s="394"/>
      <c r="AH66" s="394"/>
      <c r="AI66" s="394"/>
      <c r="AJ66" s="394"/>
      <c r="AK66" s="394"/>
      <c r="AL66" s="394"/>
      <c r="AM66" s="394"/>
      <c r="AN66" s="394"/>
      <c r="AO66" s="394"/>
      <c r="AP66" s="394"/>
      <c r="AQ66" s="394"/>
      <c r="AR66" s="394"/>
      <c r="AS66" s="394"/>
      <c r="AT66" s="394"/>
      <c r="AU66" s="395"/>
      <c r="AV66" s="395"/>
      <c r="AW66" s="395"/>
      <c r="AX66" s="395"/>
      <c r="AY66" s="395"/>
      <c r="AZ66" s="395"/>
      <c r="BA66" s="395"/>
      <c r="BB66" s="395"/>
      <c r="BC66" s="395"/>
      <c r="BD66" s="395"/>
      <c r="BE66" s="395"/>
      <c r="BF66" s="395"/>
      <c r="BG66" s="395"/>
      <c r="BH66" s="395"/>
      <c r="BI66" s="395"/>
      <c r="BJ66" s="395"/>
      <c r="BK66" s="395"/>
      <c r="BL66" s="395"/>
      <c r="BM66" s="395"/>
      <c r="BN66" s="395"/>
      <c r="BO66" s="395"/>
      <c r="BP66" s="395"/>
      <c r="BQ66" s="395"/>
      <c r="BR66" s="395"/>
      <c r="BS66" s="395"/>
      <c r="BT66" s="395"/>
      <c r="BU66" s="866" t="str">
        <f t="shared" si="7"/>
        <v/>
      </c>
      <c r="BV66" s="866" t="str">
        <f t="shared" si="8"/>
        <v/>
      </c>
      <c r="BW66" s="861"/>
      <c r="BX66" s="861"/>
      <c r="BY66" s="394"/>
      <c r="BZ66" s="394"/>
      <c r="CA66" s="861"/>
      <c r="CB66" s="861"/>
      <c r="CC66" s="861"/>
      <c r="CD66" s="861"/>
      <c r="CE66" s="861"/>
      <c r="CF66" s="861"/>
      <c r="CG66" s="861"/>
      <c r="CH66" s="861"/>
      <c r="CI66" s="861"/>
      <c r="CJ66" s="861"/>
      <c r="CK66" s="861"/>
      <c r="CL66" s="861"/>
      <c r="CM66" s="861"/>
      <c r="CN66" s="861"/>
      <c r="CO66" s="861"/>
      <c r="CP66" s="861"/>
      <c r="CQ66" s="861"/>
      <c r="CR66" s="861"/>
      <c r="CS66" s="861"/>
      <c r="CT66" s="861"/>
      <c r="CU66" s="861"/>
      <c r="CV66" s="861"/>
      <c r="CW66" s="861"/>
      <c r="CX66" s="861"/>
      <c r="CY66" s="861"/>
      <c r="CZ66" s="861"/>
      <c r="DA66" s="863">
        <v>0</v>
      </c>
      <c r="DB66" s="863">
        <v>0</v>
      </c>
      <c r="DC66" s="863">
        <v>0</v>
      </c>
      <c r="DD66" s="863">
        <v>0</v>
      </c>
      <c r="DE66" s="863"/>
      <c r="DF66" s="863"/>
      <c r="DG66" s="863"/>
      <c r="DH66" s="863"/>
      <c r="DI66" s="863"/>
      <c r="DJ66" s="863"/>
      <c r="DK66" s="863"/>
      <c r="DL66" s="863"/>
      <c r="DM66" s="863"/>
      <c r="DN66" s="863"/>
      <c r="DO66" s="863"/>
      <c r="DP66" s="863"/>
      <c r="DQ66" s="863"/>
      <c r="DR66" s="863"/>
      <c r="DS66" s="863"/>
      <c r="DT66" s="863"/>
      <c r="DU66" s="862"/>
      <c r="DV66" s="862"/>
      <c r="DW66" s="862"/>
      <c r="DX66" s="862"/>
      <c r="DY66" s="862"/>
      <c r="DZ66" s="862"/>
    </row>
    <row r="67" spans="1:130" s="393" customFormat="1" ht="22.5" customHeight="1" x14ac:dyDescent="0.25">
      <c r="A67" s="6516" t="s">
        <v>229</v>
      </c>
      <c r="B67" s="6515"/>
      <c r="C67" s="449">
        <f t="shared" si="6"/>
        <v>0</v>
      </c>
      <c r="D67" s="1902"/>
      <c r="E67" s="1902"/>
      <c r="F67" s="1680"/>
      <c r="G67" s="1061"/>
      <c r="H67" s="1583"/>
      <c r="I67" s="1586"/>
      <c r="J67" s="1591"/>
      <c r="K67" s="1595"/>
      <c r="L67" s="346"/>
      <c r="M67" s="867"/>
      <c r="N67" s="867"/>
      <c r="O67" s="716"/>
      <c r="P67" s="716"/>
      <c r="Q67" s="716"/>
      <c r="R67" s="716"/>
      <c r="S67" s="716"/>
      <c r="T67" s="716"/>
      <c r="U67" s="1903"/>
      <c r="V67" s="394"/>
      <c r="W67" s="394"/>
      <c r="X67" s="394"/>
      <c r="Y67" s="394"/>
      <c r="Z67" s="394"/>
      <c r="AA67" s="394"/>
      <c r="AB67" s="394"/>
      <c r="AC67" s="394"/>
      <c r="AD67" s="394"/>
      <c r="AE67" s="394"/>
      <c r="AF67" s="394"/>
      <c r="AG67" s="394"/>
      <c r="AH67" s="394"/>
      <c r="AI67" s="394"/>
      <c r="AJ67" s="394"/>
      <c r="AK67" s="394"/>
      <c r="AL67" s="394"/>
      <c r="AM67" s="394"/>
      <c r="AN67" s="394"/>
      <c r="AO67" s="394"/>
      <c r="AP67" s="394"/>
      <c r="AQ67" s="394"/>
      <c r="AR67" s="394"/>
      <c r="AS67" s="394"/>
      <c r="AT67" s="394"/>
      <c r="AU67" s="395"/>
      <c r="AV67" s="395"/>
      <c r="AW67" s="395"/>
      <c r="AX67" s="395"/>
      <c r="AY67" s="395"/>
      <c r="AZ67" s="395"/>
      <c r="BA67" s="395"/>
      <c r="BB67" s="395"/>
      <c r="BC67" s="395"/>
      <c r="BD67" s="395"/>
      <c r="BE67" s="395"/>
      <c r="BF67" s="395"/>
      <c r="BG67" s="395"/>
      <c r="BH67" s="395"/>
      <c r="BI67" s="395"/>
      <c r="BJ67" s="395"/>
      <c r="BK67" s="395"/>
      <c r="BL67" s="395"/>
      <c r="BM67" s="395"/>
      <c r="BN67" s="395"/>
      <c r="BO67" s="395"/>
      <c r="BP67" s="395"/>
      <c r="BQ67" s="395"/>
      <c r="BR67" s="395"/>
      <c r="BS67" s="395"/>
      <c r="BT67" s="395"/>
      <c r="BU67" s="866" t="str">
        <f t="shared" si="7"/>
        <v/>
      </c>
      <c r="BV67" s="866" t="str">
        <f t="shared" si="8"/>
        <v/>
      </c>
      <c r="BW67" s="861"/>
      <c r="BX67" s="861"/>
      <c r="BY67" s="394"/>
      <c r="BZ67" s="394"/>
      <c r="CA67" s="861"/>
      <c r="CB67" s="861"/>
      <c r="CC67" s="861"/>
      <c r="CD67" s="861"/>
      <c r="CE67" s="861"/>
      <c r="CF67" s="861"/>
      <c r="CG67" s="861"/>
      <c r="CH67" s="861"/>
      <c r="CI67" s="861"/>
      <c r="CJ67" s="861"/>
      <c r="CK67" s="861"/>
      <c r="CL67" s="861"/>
      <c r="CM67" s="861"/>
      <c r="CN67" s="861"/>
      <c r="CO67" s="861"/>
      <c r="CP67" s="861"/>
      <c r="CQ67" s="861"/>
      <c r="CR67" s="861"/>
      <c r="CS67" s="861"/>
      <c r="CT67" s="861"/>
      <c r="CU67" s="861"/>
      <c r="CV67" s="861"/>
      <c r="CW67" s="861"/>
      <c r="CX67" s="861"/>
      <c r="CY67" s="861"/>
      <c r="CZ67" s="861"/>
      <c r="DA67" s="863">
        <v>0</v>
      </c>
      <c r="DB67" s="863">
        <v>0</v>
      </c>
      <c r="DC67" s="863">
        <v>0</v>
      </c>
      <c r="DD67" s="863">
        <v>0</v>
      </c>
      <c r="DE67" s="863"/>
      <c r="DF67" s="863"/>
      <c r="DG67" s="863"/>
      <c r="DH67" s="863"/>
      <c r="DI67" s="863"/>
      <c r="DJ67" s="863"/>
      <c r="DK67" s="863"/>
      <c r="DL67" s="863"/>
      <c r="DM67" s="863"/>
      <c r="DN67" s="863"/>
      <c r="DO67" s="863"/>
      <c r="DP67" s="863"/>
      <c r="DQ67" s="863"/>
      <c r="DR67" s="863"/>
      <c r="DS67" s="863"/>
      <c r="DT67" s="863"/>
      <c r="DU67" s="862"/>
      <c r="DV67" s="862"/>
      <c r="DW67" s="862"/>
      <c r="DX67" s="862"/>
      <c r="DY67" s="862"/>
      <c r="DZ67" s="862"/>
    </row>
    <row r="68" spans="1:130" s="393" customFormat="1" ht="16.350000000000001" customHeight="1" x14ac:dyDescent="0.25">
      <c r="A68" s="6211" t="s">
        <v>230</v>
      </c>
      <c r="B68" s="6211"/>
      <c r="C68" s="1904">
        <f t="shared" si="6"/>
        <v>0</v>
      </c>
      <c r="D68" s="1902"/>
      <c r="E68" s="1902"/>
      <c r="F68" s="1680"/>
      <c r="G68" s="1061"/>
      <c r="H68" s="1583"/>
      <c r="I68" s="1586"/>
      <c r="J68" s="1591"/>
      <c r="K68" s="1595"/>
      <c r="L68" s="346"/>
      <c r="M68" s="867"/>
      <c r="N68" s="867"/>
      <c r="O68" s="716"/>
      <c r="P68" s="716"/>
      <c r="Q68" s="716"/>
      <c r="R68" s="716"/>
      <c r="S68" s="716"/>
      <c r="T68" s="716"/>
      <c r="U68" s="1903"/>
      <c r="V68" s="394"/>
      <c r="W68" s="394"/>
      <c r="X68" s="394"/>
      <c r="Y68" s="394"/>
      <c r="Z68" s="394"/>
      <c r="AA68" s="394"/>
      <c r="AB68" s="394"/>
      <c r="AC68" s="394"/>
      <c r="AD68" s="394"/>
      <c r="AE68" s="394"/>
      <c r="AF68" s="394"/>
      <c r="AG68" s="394"/>
      <c r="AH68" s="394"/>
      <c r="AI68" s="394"/>
      <c r="AJ68" s="394"/>
      <c r="AK68" s="394"/>
      <c r="AL68" s="394"/>
      <c r="AM68" s="394"/>
      <c r="AN68" s="394"/>
      <c r="AO68" s="394"/>
      <c r="AP68" s="394"/>
      <c r="AQ68" s="394"/>
      <c r="AR68" s="394"/>
      <c r="AS68" s="394"/>
      <c r="AT68" s="394"/>
      <c r="AU68" s="395"/>
      <c r="AV68" s="395"/>
      <c r="AW68" s="395"/>
      <c r="AX68" s="395"/>
      <c r="AY68" s="395"/>
      <c r="AZ68" s="395"/>
      <c r="BA68" s="395"/>
      <c r="BB68" s="395"/>
      <c r="BC68" s="395"/>
      <c r="BD68" s="395"/>
      <c r="BE68" s="395"/>
      <c r="BF68" s="395"/>
      <c r="BG68" s="395"/>
      <c r="BH68" s="395"/>
      <c r="BI68" s="395"/>
      <c r="BJ68" s="395"/>
      <c r="BK68" s="395"/>
      <c r="BL68" s="395"/>
      <c r="BM68" s="395"/>
      <c r="BN68" s="395"/>
      <c r="BO68" s="395"/>
      <c r="BP68" s="395"/>
      <c r="BQ68" s="395"/>
      <c r="BR68" s="395"/>
      <c r="BS68" s="395"/>
      <c r="BT68" s="395"/>
      <c r="BU68" s="866" t="str">
        <f t="shared" si="7"/>
        <v/>
      </c>
      <c r="BV68" s="866" t="str">
        <f t="shared" si="8"/>
        <v/>
      </c>
      <c r="BW68" s="861"/>
      <c r="BX68" s="861"/>
      <c r="BY68" s="394"/>
      <c r="BZ68" s="394"/>
      <c r="CA68" s="861"/>
      <c r="CB68" s="861"/>
      <c r="CC68" s="861"/>
      <c r="CD68" s="861"/>
      <c r="CE68" s="861"/>
      <c r="CF68" s="861"/>
      <c r="CG68" s="861"/>
      <c r="CH68" s="861"/>
      <c r="CI68" s="861"/>
      <c r="CJ68" s="861"/>
      <c r="CK68" s="861"/>
      <c r="CL68" s="861"/>
      <c r="CM68" s="861"/>
      <c r="CN68" s="861"/>
      <c r="CO68" s="861"/>
      <c r="CP68" s="861"/>
      <c r="CQ68" s="861"/>
      <c r="CR68" s="861"/>
      <c r="CS68" s="861"/>
      <c r="CT68" s="861"/>
      <c r="CU68" s="861"/>
      <c r="CV68" s="861"/>
      <c r="CW68" s="861"/>
      <c r="CX68" s="861"/>
      <c r="CY68" s="861"/>
      <c r="CZ68" s="861"/>
      <c r="DA68" s="863">
        <v>0</v>
      </c>
      <c r="DB68" s="863">
        <v>0</v>
      </c>
      <c r="DC68" s="863">
        <v>0</v>
      </c>
      <c r="DD68" s="863">
        <v>0</v>
      </c>
      <c r="DE68" s="863"/>
      <c r="DF68" s="863"/>
      <c r="DG68" s="863"/>
      <c r="DH68" s="863"/>
      <c r="DI68" s="863"/>
      <c r="DJ68" s="863"/>
      <c r="DK68" s="863"/>
      <c r="DL68" s="863"/>
      <c r="DM68" s="863"/>
      <c r="DN68" s="863"/>
      <c r="DO68" s="863"/>
      <c r="DP68" s="863"/>
      <c r="DQ68" s="863"/>
      <c r="DR68" s="863"/>
      <c r="DS68" s="863"/>
      <c r="DT68" s="863"/>
      <c r="DU68" s="862"/>
      <c r="DV68" s="862"/>
      <c r="DW68" s="862"/>
      <c r="DX68" s="862"/>
      <c r="DY68" s="862"/>
      <c r="DZ68" s="862"/>
    </row>
    <row r="69" spans="1:130" s="393" customFormat="1" ht="16.350000000000001" customHeight="1" x14ac:dyDescent="0.25">
      <c r="A69" s="6509" t="s">
        <v>231</v>
      </c>
      <c r="B69" s="6510"/>
      <c r="C69" s="1880">
        <f t="shared" si="6"/>
        <v>0</v>
      </c>
      <c r="D69" s="1639"/>
      <c r="E69" s="1639"/>
      <c r="F69" s="1638"/>
      <c r="G69" s="1905"/>
      <c r="H69" s="1509"/>
      <c r="I69" s="1906"/>
      <c r="J69" s="1907"/>
      <c r="K69" s="1597"/>
      <c r="L69" s="346"/>
      <c r="M69" s="867"/>
      <c r="N69" s="867"/>
      <c r="O69" s="716"/>
      <c r="P69" s="716"/>
      <c r="Q69" s="716"/>
      <c r="R69" s="716"/>
      <c r="S69" s="716"/>
      <c r="T69" s="716"/>
      <c r="U69" s="1903"/>
      <c r="V69" s="394"/>
      <c r="W69" s="394"/>
      <c r="X69" s="394"/>
      <c r="Y69" s="394"/>
      <c r="Z69" s="394"/>
      <c r="AA69" s="394"/>
      <c r="AB69" s="394"/>
      <c r="AC69" s="394"/>
      <c r="AD69" s="394"/>
      <c r="AE69" s="394"/>
      <c r="AF69" s="394"/>
      <c r="AG69" s="394"/>
      <c r="AH69" s="394"/>
      <c r="AI69" s="394"/>
      <c r="AJ69" s="394"/>
      <c r="AK69" s="394"/>
      <c r="AL69" s="394"/>
      <c r="AM69" s="394"/>
      <c r="AN69" s="394"/>
      <c r="AO69" s="394"/>
      <c r="AP69" s="394"/>
      <c r="AQ69" s="394"/>
      <c r="AR69" s="394"/>
      <c r="AS69" s="394"/>
      <c r="AT69" s="394"/>
      <c r="AU69" s="395"/>
      <c r="AV69" s="395"/>
      <c r="AW69" s="395"/>
      <c r="AX69" s="395"/>
      <c r="AY69" s="395"/>
      <c r="AZ69" s="395"/>
      <c r="BA69" s="395"/>
      <c r="BB69" s="395"/>
      <c r="BC69" s="395"/>
      <c r="BD69" s="395"/>
      <c r="BE69" s="395"/>
      <c r="BF69" s="395"/>
      <c r="BG69" s="395"/>
      <c r="BH69" s="395"/>
      <c r="BI69" s="395"/>
      <c r="BJ69" s="395"/>
      <c r="BK69" s="395"/>
      <c r="BL69" s="395"/>
      <c r="BM69" s="395"/>
      <c r="BN69" s="395"/>
      <c r="BO69" s="395"/>
      <c r="BP69" s="395"/>
      <c r="BQ69" s="395"/>
      <c r="BR69" s="395"/>
      <c r="BS69" s="395"/>
      <c r="BT69" s="395"/>
      <c r="BU69" s="866" t="str">
        <f t="shared" si="7"/>
        <v/>
      </c>
      <c r="BV69" s="866" t="str">
        <f t="shared" si="8"/>
        <v/>
      </c>
      <c r="BW69" s="861"/>
      <c r="BX69" s="861"/>
      <c r="BY69" s="394"/>
      <c r="BZ69" s="394"/>
      <c r="CA69" s="861"/>
      <c r="CB69" s="861"/>
      <c r="CC69" s="861"/>
      <c r="CD69" s="861"/>
      <c r="CE69" s="861"/>
      <c r="CF69" s="861"/>
      <c r="CG69" s="861"/>
      <c r="CH69" s="861"/>
      <c r="CI69" s="861"/>
      <c r="CJ69" s="861"/>
      <c r="CK69" s="861"/>
      <c r="CL69" s="861"/>
      <c r="CM69" s="861"/>
      <c r="CN69" s="861"/>
      <c r="CO69" s="861"/>
      <c r="CP69" s="861"/>
      <c r="CQ69" s="861"/>
      <c r="CR69" s="861"/>
      <c r="CS69" s="861"/>
      <c r="CT69" s="861"/>
      <c r="CU69" s="861"/>
      <c r="CV69" s="861"/>
      <c r="CW69" s="861"/>
      <c r="CX69" s="861"/>
      <c r="CY69" s="861"/>
      <c r="CZ69" s="861"/>
      <c r="DA69" s="863">
        <v>0</v>
      </c>
      <c r="DB69" s="863">
        <v>0</v>
      </c>
      <c r="DC69" s="863">
        <v>0</v>
      </c>
      <c r="DD69" s="863">
        <v>0</v>
      </c>
      <c r="DE69" s="863">
        <v>0</v>
      </c>
      <c r="DF69" s="863">
        <v>0</v>
      </c>
      <c r="DG69" s="863">
        <v>0</v>
      </c>
      <c r="DH69" s="863"/>
      <c r="DI69" s="863"/>
      <c r="DJ69" s="863"/>
      <c r="DK69" s="863"/>
      <c r="DL69" s="863"/>
      <c r="DM69" s="863"/>
      <c r="DN69" s="863"/>
      <c r="DO69" s="863"/>
      <c r="DP69" s="863"/>
      <c r="DQ69" s="863"/>
      <c r="DR69" s="863"/>
      <c r="DS69" s="863"/>
      <c r="DT69" s="863"/>
      <c r="DU69" s="862"/>
      <c r="DV69" s="862"/>
      <c r="DW69" s="862"/>
      <c r="DX69" s="862"/>
      <c r="DY69" s="862"/>
      <c r="DZ69" s="862"/>
    </row>
    <row r="70" spans="1:130" s="878" customFormat="1" ht="30" customHeight="1" x14ac:dyDescent="0.25">
      <c r="A70" s="1908" t="s">
        <v>232</v>
      </c>
      <c r="B70" s="1909"/>
      <c r="C70" s="1909"/>
      <c r="D70" s="1909"/>
      <c r="E70" s="1909"/>
      <c r="F70" s="1909"/>
      <c r="G70" s="1909"/>
      <c r="H70" s="1909"/>
      <c r="I70" s="1909"/>
      <c r="J70" s="868"/>
      <c r="K70" s="868"/>
      <c r="L70" s="869"/>
      <c r="M70" s="870"/>
      <c r="N70" s="870"/>
      <c r="O70" s="871"/>
      <c r="P70" s="871"/>
      <c r="Q70" s="871"/>
      <c r="R70" s="871"/>
      <c r="S70" s="871"/>
      <c r="T70" s="871"/>
      <c r="U70" s="1910"/>
      <c r="V70" s="872"/>
      <c r="W70" s="872"/>
      <c r="X70" s="872"/>
      <c r="Y70" s="872"/>
      <c r="Z70" s="872"/>
      <c r="AA70" s="872"/>
      <c r="AB70" s="872"/>
      <c r="AC70" s="872"/>
      <c r="AD70" s="872"/>
      <c r="AE70" s="872"/>
      <c r="AF70" s="872"/>
      <c r="AG70" s="872"/>
      <c r="AH70" s="872"/>
      <c r="AI70" s="872"/>
      <c r="AJ70" s="872"/>
      <c r="AK70" s="872"/>
      <c r="AL70" s="872"/>
      <c r="AM70" s="872"/>
      <c r="AN70" s="872"/>
      <c r="AO70" s="872"/>
      <c r="AP70" s="872"/>
      <c r="AQ70" s="872"/>
      <c r="AR70" s="872"/>
      <c r="AS70" s="872"/>
      <c r="AT70" s="872"/>
      <c r="AU70" s="873"/>
      <c r="AV70" s="873"/>
      <c r="AW70" s="873"/>
      <c r="AX70" s="873"/>
      <c r="AY70" s="873"/>
      <c r="AZ70" s="873"/>
      <c r="BA70" s="873"/>
      <c r="BB70" s="873"/>
      <c r="BC70" s="873"/>
      <c r="BD70" s="873"/>
      <c r="BE70" s="873"/>
      <c r="BF70" s="873"/>
      <c r="BG70" s="873"/>
      <c r="BH70" s="873"/>
      <c r="BI70" s="873"/>
      <c r="BJ70" s="873"/>
      <c r="BK70" s="873"/>
      <c r="BL70" s="873"/>
      <c r="BM70" s="873"/>
      <c r="BN70" s="873"/>
      <c r="BO70" s="873"/>
      <c r="BP70" s="873"/>
      <c r="BQ70" s="873"/>
      <c r="BR70" s="873"/>
      <c r="BS70" s="873"/>
      <c r="BT70" s="873"/>
      <c r="BU70" s="874"/>
      <c r="BV70" s="874"/>
      <c r="BW70" s="875"/>
      <c r="BX70" s="875"/>
      <c r="BY70" s="872"/>
      <c r="BZ70" s="872"/>
      <c r="CA70" s="875"/>
      <c r="CB70" s="875"/>
      <c r="CC70" s="875"/>
      <c r="CD70" s="875"/>
      <c r="CE70" s="875"/>
      <c r="CF70" s="875"/>
      <c r="CG70" s="875"/>
      <c r="CH70" s="875"/>
      <c r="CI70" s="875"/>
      <c r="CJ70" s="875"/>
      <c r="CK70" s="875"/>
      <c r="CL70" s="875"/>
      <c r="CM70" s="875"/>
      <c r="CN70" s="875"/>
      <c r="CO70" s="875"/>
      <c r="CP70" s="875"/>
      <c r="CQ70" s="875"/>
      <c r="CR70" s="875"/>
      <c r="CS70" s="875"/>
      <c r="CT70" s="875"/>
      <c r="CU70" s="875"/>
      <c r="CV70" s="875"/>
      <c r="CW70" s="875"/>
      <c r="CX70" s="875"/>
      <c r="CY70" s="875"/>
      <c r="CZ70" s="875"/>
      <c r="DA70" s="876"/>
      <c r="DB70" s="876"/>
      <c r="DC70" s="876"/>
      <c r="DD70" s="876"/>
      <c r="DE70" s="876"/>
      <c r="DF70" s="876"/>
      <c r="DG70" s="876"/>
      <c r="DH70" s="876"/>
      <c r="DI70" s="876"/>
      <c r="DJ70" s="876"/>
      <c r="DK70" s="876"/>
      <c r="DL70" s="876"/>
      <c r="DM70" s="876"/>
      <c r="DN70" s="876"/>
      <c r="DO70" s="876"/>
      <c r="DP70" s="876"/>
      <c r="DQ70" s="876"/>
      <c r="DR70" s="876"/>
      <c r="DS70" s="876"/>
      <c r="DT70" s="876"/>
      <c r="DU70" s="877"/>
      <c r="DV70" s="877"/>
      <c r="DW70" s="877"/>
      <c r="DX70" s="877"/>
      <c r="DY70" s="877"/>
      <c r="DZ70" s="877"/>
    </row>
    <row r="71" spans="1:130" s="878" customFormat="1" ht="16.350000000000001" customHeight="1" x14ac:dyDescent="0.25">
      <c r="A71" s="6256" t="s">
        <v>182</v>
      </c>
      <c r="B71" s="6268" t="s">
        <v>171</v>
      </c>
      <c r="C71" s="6269"/>
      <c r="D71" s="6256"/>
      <c r="E71" s="6278" t="s">
        <v>6</v>
      </c>
      <c r="F71" s="6278"/>
      <c r="G71" s="6278"/>
      <c r="H71" s="6511"/>
      <c r="I71" s="6254" t="s">
        <v>233</v>
      </c>
      <c r="J71" s="6251"/>
      <c r="K71" s="6252" t="s">
        <v>234</v>
      </c>
      <c r="L71" s="6251"/>
      <c r="M71" s="870"/>
      <c r="N71" s="871"/>
      <c r="O71" s="871"/>
      <c r="P71" s="871"/>
      <c r="Q71" s="871"/>
      <c r="R71" s="871"/>
      <c r="S71" s="871"/>
      <c r="T71" s="1910"/>
      <c r="U71" s="872"/>
      <c r="V71" s="872"/>
      <c r="W71" s="872"/>
      <c r="X71" s="872"/>
      <c r="Y71" s="872"/>
      <c r="Z71" s="872"/>
      <c r="AA71" s="872"/>
      <c r="AB71" s="872"/>
      <c r="AC71" s="872"/>
      <c r="AD71" s="872"/>
      <c r="AE71" s="872"/>
      <c r="AF71" s="872"/>
      <c r="AG71" s="872"/>
      <c r="AH71" s="872"/>
      <c r="AI71" s="872"/>
      <c r="AJ71" s="872"/>
      <c r="AK71" s="872"/>
      <c r="AL71" s="872"/>
      <c r="AM71" s="872"/>
      <c r="AN71" s="872"/>
      <c r="AO71" s="872"/>
      <c r="AP71" s="872"/>
      <c r="AQ71" s="872"/>
      <c r="AR71" s="872"/>
      <c r="AS71" s="872"/>
      <c r="AT71" s="873"/>
      <c r="AU71" s="873"/>
      <c r="AV71" s="873"/>
      <c r="AW71" s="873"/>
      <c r="AX71" s="873"/>
      <c r="AY71" s="873"/>
      <c r="AZ71" s="873"/>
      <c r="BA71" s="873"/>
      <c r="BB71" s="873"/>
      <c r="BC71" s="873"/>
      <c r="BD71" s="873"/>
      <c r="BE71" s="873"/>
      <c r="BF71" s="873"/>
      <c r="BG71" s="873"/>
      <c r="BH71" s="873"/>
      <c r="BI71" s="873"/>
      <c r="BJ71" s="873"/>
      <c r="BK71" s="873"/>
      <c r="BL71" s="873"/>
      <c r="BM71" s="873"/>
      <c r="BN71" s="873"/>
      <c r="BO71" s="873"/>
      <c r="BP71" s="873"/>
      <c r="BQ71" s="873"/>
      <c r="BR71" s="873"/>
      <c r="BS71" s="873"/>
      <c r="BT71" s="874"/>
      <c r="BU71" s="874"/>
      <c r="BV71" s="875"/>
      <c r="BW71" s="875"/>
      <c r="BX71" s="875"/>
      <c r="BY71" s="872"/>
      <c r="BZ71" s="872"/>
      <c r="CA71" s="875"/>
      <c r="CB71" s="875"/>
      <c r="CC71" s="875"/>
      <c r="CD71" s="875"/>
      <c r="CE71" s="875"/>
      <c r="CF71" s="875"/>
      <c r="CG71" s="875"/>
      <c r="CH71" s="875"/>
      <c r="CI71" s="875"/>
      <c r="CJ71" s="875"/>
      <c r="CK71" s="875"/>
      <c r="CL71" s="875"/>
      <c r="CM71" s="875"/>
      <c r="CN71" s="875"/>
      <c r="CO71" s="875"/>
      <c r="CP71" s="875"/>
      <c r="CQ71" s="875"/>
      <c r="CR71" s="875"/>
      <c r="CS71" s="875"/>
      <c r="CT71" s="875"/>
      <c r="CU71" s="875"/>
      <c r="CV71" s="875"/>
      <c r="CW71" s="875"/>
      <c r="CX71" s="875"/>
      <c r="CY71" s="875"/>
      <c r="CZ71" s="875"/>
      <c r="DA71" s="876"/>
      <c r="DB71" s="876"/>
      <c r="DC71" s="876"/>
      <c r="DD71" s="876"/>
      <c r="DE71" s="876"/>
      <c r="DF71" s="876"/>
      <c r="DG71" s="876"/>
      <c r="DH71" s="876"/>
      <c r="DI71" s="876"/>
      <c r="DJ71" s="876"/>
      <c r="DK71" s="876"/>
      <c r="DL71" s="876"/>
      <c r="DM71" s="876"/>
      <c r="DN71" s="876"/>
      <c r="DO71" s="876"/>
      <c r="DP71" s="876"/>
      <c r="DQ71" s="876"/>
      <c r="DR71" s="876"/>
      <c r="DS71" s="876"/>
      <c r="DT71" s="877"/>
      <c r="DU71" s="877"/>
      <c r="DV71" s="877"/>
      <c r="DW71" s="877"/>
      <c r="DX71" s="877"/>
      <c r="DY71" s="877"/>
      <c r="DZ71" s="877"/>
    </row>
    <row r="72" spans="1:130" s="878" customFormat="1" ht="16.350000000000001" customHeight="1" x14ac:dyDescent="0.25">
      <c r="A72" s="6257"/>
      <c r="B72" s="6270"/>
      <c r="C72" s="6271"/>
      <c r="D72" s="6258"/>
      <c r="E72" s="6252" t="s">
        <v>233</v>
      </c>
      <c r="F72" s="6251"/>
      <c r="G72" s="6254" t="s">
        <v>234</v>
      </c>
      <c r="H72" s="6254"/>
      <c r="I72" s="6278" t="s">
        <v>13</v>
      </c>
      <c r="J72" s="6278" t="s">
        <v>14</v>
      </c>
      <c r="K72" s="6278" t="s">
        <v>13</v>
      </c>
      <c r="L72" s="6278" t="s">
        <v>14</v>
      </c>
      <c r="M72" s="870"/>
      <c r="N72" s="871"/>
      <c r="O72" s="871"/>
      <c r="P72" s="871"/>
      <c r="Q72" s="871"/>
      <c r="R72" s="871"/>
      <c r="S72" s="871"/>
      <c r="T72" s="1910"/>
      <c r="U72" s="872"/>
      <c r="V72" s="872"/>
      <c r="W72" s="872"/>
      <c r="X72" s="872"/>
      <c r="Y72" s="872"/>
      <c r="Z72" s="872"/>
      <c r="AA72" s="872"/>
      <c r="AB72" s="872"/>
      <c r="AC72" s="872"/>
      <c r="AD72" s="872"/>
      <c r="AE72" s="872"/>
      <c r="AF72" s="872"/>
      <c r="AG72" s="872"/>
      <c r="AH72" s="872"/>
      <c r="AI72" s="872"/>
      <c r="AJ72" s="872"/>
      <c r="AK72" s="872"/>
      <c r="AL72" s="872"/>
      <c r="AM72" s="872"/>
      <c r="AN72" s="872"/>
      <c r="AO72" s="872"/>
      <c r="AP72" s="872"/>
      <c r="AQ72" s="872"/>
      <c r="AR72" s="872"/>
      <c r="AS72" s="872"/>
      <c r="AT72" s="873"/>
      <c r="AU72" s="873"/>
      <c r="AV72" s="873"/>
      <c r="AW72" s="873"/>
      <c r="AX72" s="873"/>
      <c r="AY72" s="873"/>
      <c r="AZ72" s="873"/>
      <c r="BA72" s="873"/>
      <c r="BB72" s="873"/>
      <c r="BC72" s="873"/>
      <c r="BD72" s="873"/>
      <c r="BE72" s="873"/>
      <c r="BF72" s="873"/>
      <c r="BG72" s="873"/>
      <c r="BH72" s="873"/>
      <c r="BI72" s="873"/>
      <c r="BJ72" s="873"/>
      <c r="BK72" s="873"/>
      <c r="BL72" s="873"/>
      <c r="BM72" s="873"/>
      <c r="BN72" s="873"/>
      <c r="BO72" s="873"/>
      <c r="BP72" s="873"/>
      <c r="BQ72" s="873"/>
      <c r="BR72" s="873"/>
      <c r="BS72" s="873"/>
      <c r="BT72" s="874"/>
      <c r="BU72" s="874"/>
      <c r="BV72" s="875"/>
      <c r="BW72" s="875"/>
      <c r="BX72" s="875"/>
      <c r="BY72" s="872"/>
      <c r="BZ72" s="872"/>
      <c r="CA72" s="875"/>
      <c r="CB72" s="875"/>
      <c r="CC72" s="875"/>
      <c r="CD72" s="875"/>
      <c r="CE72" s="875"/>
      <c r="CF72" s="875"/>
      <c r="CG72" s="875"/>
      <c r="CH72" s="875"/>
      <c r="CI72" s="875"/>
      <c r="CJ72" s="875"/>
      <c r="CK72" s="875"/>
      <c r="CL72" s="875"/>
      <c r="CM72" s="875"/>
      <c r="CN72" s="875"/>
      <c r="CO72" s="875"/>
      <c r="CP72" s="875"/>
      <c r="CQ72" s="875"/>
      <c r="CR72" s="875"/>
      <c r="CS72" s="875"/>
      <c r="CT72" s="875"/>
      <c r="CU72" s="875"/>
      <c r="CV72" s="875"/>
      <c r="CW72" s="875"/>
      <c r="CX72" s="875"/>
      <c r="CY72" s="875"/>
      <c r="CZ72" s="875"/>
      <c r="DA72" s="876"/>
      <c r="DB72" s="876"/>
      <c r="DC72" s="876"/>
      <c r="DD72" s="876"/>
      <c r="DE72" s="876"/>
      <c r="DF72" s="876"/>
      <c r="DG72" s="876"/>
      <c r="DH72" s="876"/>
      <c r="DI72" s="876"/>
      <c r="DJ72" s="876"/>
      <c r="DK72" s="876"/>
      <c r="DL72" s="876"/>
      <c r="DM72" s="876"/>
      <c r="DN72" s="876"/>
      <c r="DO72" s="876"/>
      <c r="DP72" s="876"/>
      <c r="DQ72" s="876"/>
      <c r="DR72" s="876"/>
      <c r="DS72" s="876"/>
      <c r="DT72" s="877"/>
      <c r="DU72" s="877"/>
      <c r="DV72" s="877"/>
      <c r="DW72" s="877"/>
      <c r="DX72" s="877"/>
      <c r="DY72" s="877"/>
      <c r="DZ72" s="877"/>
    </row>
    <row r="73" spans="1:130" s="878" customFormat="1" ht="16.350000000000001" customHeight="1" x14ac:dyDescent="0.25">
      <c r="A73" s="6258"/>
      <c r="B73" s="1889" t="s">
        <v>52</v>
      </c>
      <c r="C73" s="1911" t="s">
        <v>53</v>
      </c>
      <c r="D73" s="1912" t="s">
        <v>54</v>
      </c>
      <c r="E73" s="1913" t="s">
        <v>53</v>
      </c>
      <c r="F73" s="1914" t="s">
        <v>54</v>
      </c>
      <c r="G73" s="1913" t="s">
        <v>53</v>
      </c>
      <c r="H73" s="1915" t="s">
        <v>54</v>
      </c>
      <c r="I73" s="6278"/>
      <c r="J73" s="6278"/>
      <c r="K73" s="6278"/>
      <c r="L73" s="6278"/>
      <c r="M73" s="870"/>
      <c r="N73" s="871"/>
      <c r="O73" s="871"/>
      <c r="P73" s="871"/>
      <c r="Q73" s="871"/>
      <c r="R73" s="871"/>
      <c r="S73" s="871"/>
      <c r="T73" s="1910"/>
      <c r="U73" s="872"/>
      <c r="V73" s="872"/>
      <c r="W73" s="872"/>
      <c r="X73" s="872"/>
      <c r="Y73" s="872"/>
      <c r="Z73" s="872"/>
      <c r="AA73" s="872"/>
      <c r="AB73" s="872"/>
      <c r="AC73" s="872"/>
      <c r="AD73" s="872"/>
      <c r="AE73" s="872"/>
      <c r="AF73" s="872"/>
      <c r="AG73" s="872"/>
      <c r="AH73" s="872"/>
      <c r="AI73" s="872"/>
      <c r="AJ73" s="872"/>
      <c r="AK73" s="872"/>
      <c r="AL73" s="872"/>
      <c r="AM73" s="872"/>
      <c r="AN73" s="872"/>
      <c r="AO73" s="872"/>
      <c r="AP73" s="872"/>
      <c r="AQ73" s="872"/>
      <c r="AR73" s="872"/>
      <c r="AS73" s="872"/>
      <c r="AT73" s="873"/>
      <c r="AU73" s="873"/>
      <c r="AV73" s="873"/>
      <c r="AW73" s="873"/>
      <c r="AX73" s="873"/>
      <c r="AY73" s="873"/>
      <c r="AZ73" s="873"/>
      <c r="BA73" s="873"/>
      <c r="BB73" s="873"/>
      <c r="BC73" s="873"/>
      <c r="BD73" s="873"/>
      <c r="BE73" s="873"/>
      <c r="BF73" s="873"/>
      <c r="BG73" s="873"/>
      <c r="BH73" s="873"/>
      <c r="BI73" s="873"/>
      <c r="BJ73" s="873"/>
      <c r="BK73" s="873"/>
      <c r="BL73" s="873"/>
      <c r="BM73" s="873"/>
      <c r="BN73" s="873"/>
      <c r="BO73" s="873"/>
      <c r="BP73" s="873"/>
      <c r="BQ73" s="873"/>
      <c r="BR73" s="873"/>
      <c r="BS73" s="873"/>
      <c r="BT73" s="874"/>
      <c r="BU73" s="874"/>
      <c r="BV73" s="875"/>
      <c r="BW73" s="875"/>
      <c r="BX73" s="875"/>
      <c r="BY73" s="872"/>
      <c r="BZ73" s="872"/>
      <c r="CA73" s="875"/>
      <c r="CB73" s="875"/>
      <c r="CC73" s="875"/>
      <c r="CD73" s="875"/>
      <c r="CE73" s="875"/>
      <c r="CF73" s="875"/>
      <c r="CG73" s="875"/>
      <c r="CH73" s="875"/>
      <c r="CI73" s="875"/>
      <c r="CJ73" s="875"/>
      <c r="CK73" s="875"/>
      <c r="CL73" s="875"/>
      <c r="CM73" s="875"/>
      <c r="CN73" s="875"/>
      <c r="CO73" s="875"/>
      <c r="CP73" s="875"/>
      <c r="CQ73" s="875"/>
      <c r="CR73" s="875"/>
      <c r="CS73" s="875"/>
      <c r="CT73" s="875"/>
      <c r="CU73" s="875"/>
      <c r="CV73" s="875"/>
      <c r="CW73" s="875"/>
      <c r="CX73" s="875"/>
      <c r="CY73" s="875"/>
      <c r="CZ73" s="875"/>
      <c r="DA73" s="876"/>
      <c r="DB73" s="876"/>
      <c r="DC73" s="876"/>
      <c r="DD73" s="876"/>
      <c r="DE73" s="876"/>
      <c r="DF73" s="876"/>
      <c r="DG73" s="876"/>
      <c r="DH73" s="876"/>
      <c r="DI73" s="876"/>
      <c r="DJ73" s="876"/>
      <c r="DK73" s="876"/>
      <c r="DL73" s="876"/>
      <c r="DM73" s="876"/>
      <c r="DN73" s="876"/>
      <c r="DO73" s="876"/>
      <c r="DP73" s="876"/>
      <c r="DQ73" s="876"/>
      <c r="DR73" s="876"/>
      <c r="DS73" s="876"/>
      <c r="DT73" s="877"/>
      <c r="DU73" s="877"/>
      <c r="DV73" s="877"/>
      <c r="DW73" s="877"/>
      <c r="DX73" s="877"/>
      <c r="DY73" s="877"/>
      <c r="DZ73" s="877"/>
    </row>
    <row r="74" spans="1:130" s="878" customFormat="1" ht="16.350000000000001" customHeight="1" x14ac:dyDescent="0.25">
      <c r="A74" s="1038" t="s">
        <v>155</v>
      </c>
      <c r="B74" s="879">
        <f>SUM(C74:F74)</f>
        <v>0</v>
      </c>
      <c r="C74" s="880">
        <f t="shared" ref="C74:D76" si="9">+E74+G74</f>
        <v>0</v>
      </c>
      <c r="D74" s="1916">
        <f t="shared" si="9"/>
        <v>0</v>
      </c>
      <c r="E74" s="1917"/>
      <c r="F74" s="1918"/>
      <c r="G74" s="881"/>
      <c r="H74" s="882"/>
      <c r="I74" s="313"/>
      <c r="J74" s="314"/>
      <c r="K74" s="313"/>
      <c r="L74" s="314"/>
      <c r="M74" s="883"/>
      <c r="N74" s="871"/>
      <c r="O74" s="871"/>
      <c r="P74" s="871"/>
      <c r="Q74" s="871"/>
      <c r="R74" s="871"/>
      <c r="S74" s="871"/>
      <c r="T74" s="1910"/>
      <c r="U74" s="872"/>
      <c r="V74" s="872"/>
      <c r="W74" s="872"/>
      <c r="X74" s="872"/>
      <c r="Y74" s="872"/>
      <c r="Z74" s="872"/>
      <c r="AA74" s="872"/>
      <c r="AB74" s="872"/>
      <c r="AC74" s="872"/>
      <c r="AD74" s="872"/>
      <c r="AE74" s="872"/>
      <c r="AF74" s="872"/>
      <c r="AG74" s="872"/>
      <c r="AH74" s="872"/>
      <c r="AI74" s="872"/>
      <c r="AJ74" s="872"/>
      <c r="AK74" s="872"/>
      <c r="AL74" s="872"/>
      <c r="AM74" s="872"/>
      <c r="AN74" s="872"/>
      <c r="AO74" s="872"/>
      <c r="AP74" s="872"/>
      <c r="AQ74" s="872"/>
      <c r="AR74" s="872"/>
      <c r="AS74" s="872"/>
      <c r="AT74" s="873"/>
      <c r="AU74" s="873"/>
      <c r="AV74" s="873"/>
      <c r="AW74" s="873"/>
      <c r="AX74" s="873"/>
      <c r="AY74" s="873"/>
      <c r="AZ74" s="873"/>
      <c r="BA74" s="873"/>
      <c r="BB74" s="873"/>
      <c r="BC74" s="873"/>
      <c r="BD74" s="873"/>
      <c r="BE74" s="873"/>
      <c r="BF74" s="873"/>
      <c r="BG74" s="873"/>
      <c r="BH74" s="873"/>
      <c r="BI74" s="873"/>
      <c r="BJ74" s="873"/>
      <c r="BK74" s="873"/>
      <c r="BL74" s="873"/>
      <c r="BM74" s="873"/>
      <c r="BN74" s="873"/>
      <c r="BO74" s="873"/>
      <c r="BP74" s="873"/>
      <c r="BQ74" s="873"/>
      <c r="BR74" s="873"/>
      <c r="BS74" s="873"/>
      <c r="BT74" s="874"/>
      <c r="BU74" s="874"/>
      <c r="BV74" s="875"/>
      <c r="BW74" s="875"/>
      <c r="BX74" s="875"/>
      <c r="BY74" s="872"/>
      <c r="BZ74" s="872"/>
      <c r="CA74" s="875"/>
      <c r="CB74" s="875"/>
      <c r="CC74" s="875"/>
      <c r="CD74" s="875"/>
      <c r="CE74" s="875"/>
      <c r="CF74" s="875"/>
      <c r="CG74" s="875"/>
      <c r="CH74" s="875"/>
      <c r="CI74" s="875"/>
      <c r="CJ74" s="875"/>
      <c r="CK74" s="875"/>
      <c r="CL74" s="875"/>
      <c r="CM74" s="875"/>
      <c r="CN74" s="875"/>
      <c r="CO74" s="875"/>
      <c r="CP74" s="875"/>
      <c r="CQ74" s="875"/>
      <c r="CR74" s="875"/>
      <c r="CS74" s="875"/>
      <c r="CT74" s="875"/>
      <c r="CU74" s="875"/>
      <c r="CV74" s="875"/>
      <c r="CW74" s="875"/>
      <c r="CX74" s="875"/>
      <c r="CY74" s="875"/>
      <c r="CZ74" s="875"/>
      <c r="DA74" s="876">
        <v>0</v>
      </c>
      <c r="DB74" s="876">
        <v>0</v>
      </c>
      <c r="DC74" s="876">
        <v>0</v>
      </c>
      <c r="DD74" s="876">
        <v>0</v>
      </c>
      <c r="DE74" s="876">
        <v>0</v>
      </c>
      <c r="DF74" s="876">
        <v>0</v>
      </c>
      <c r="DG74" s="876">
        <v>0</v>
      </c>
      <c r="DH74" s="876">
        <v>0</v>
      </c>
      <c r="DI74" s="876"/>
      <c r="DJ74" s="876"/>
      <c r="DK74" s="876"/>
      <c r="DL74" s="876"/>
      <c r="DM74" s="876"/>
      <c r="DN74" s="876"/>
      <c r="DO74" s="876"/>
      <c r="DP74" s="876"/>
      <c r="DQ74" s="876"/>
      <c r="DR74" s="876"/>
      <c r="DS74" s="876"/>
      <c r="DT74" s="877"/>
      <c r="DU74" s="877"/>
      <c r="DV74" s="877"/>
      <c r="DW74" s="877"/>
      <c r="DX74" s="877"/>
      <c r="DY74" s="877"/>
      <c r="DZ74" s="877"/>
    </row>
    <row r="75" spans="1:130" s="878" customFormat="1" ht="16.350000000000001" customHeight="1" x14ac:dyDescent="0.25">
      <c r="A75" s="1919" t="s">
        <v>214</v>
      </c>
      <c r="B75" s="1920">
        <f>SUM(C75:F75)</f>
        <v>0</v>
      </c>
      <c r="C75" s="1921">
        <f t="shared" si="9"/>
        <v>0</v>
      </c>
      <c r="D75" s="1922">
        <f t="shared" si="9"/>
        <v>0</v>
      </c>
      <c r="E75" s="1923"/>
      <c r="F75" s="1924"/>
      <c r="G75" s="1923"/>
      <c r="H75" s="1925"/>
      <c r="I75" s="1926"/>
      <c r="J75" s="1927"/>
      <c r="K75" s="1926"/>
      <c r="L75" s="1927"/>
      <c r="M75" s="883"/>
      <c r="N75" s="871"/>
      <c r="O75" s="871"/>
      <c r="P75" s="871"/>
      <c r="Q75" s="871"/>
      <c r="R75" s="871"/>
      <c r="S75" s="871"/>
      <c r="T75" s="1910"/>
      <c r="U75" s="872"/>
      <c r="V75" s="872"/>
      <c r="W75" s="872"/>
      <c r="X75" s="872"/>
      <c r="Y75" s="872"/>
      <c r="Z75" s="872"/>
      <c r="AA75" s="872"/>
      <c r="AB75" s="872"/>
      <c r="AC75" s="872"/>
      <c r="AD75" s="872"/>
      <c r="AE75" s="872"/>
      <c r="AF75" s="872"/>
      <c r="AG75" s="872"/>
      <c r="AH75" s="872"/>
      <c r="AI75" s="872"/>
      <c r="AJ75" s="872"/>
      <c r="AK75" s="872"/>
      <c r="AL75" s="872"/>
      <c r="AM75" s="872"/>
      <c r="AN75" s="872"/>
      <c r="AO75" s="872"/>
      <c r="AP75" s="872"/>
      <c r="AQ75" s="872"/>
      <c r="AR75" s="872"/>
      <c r="AS75" s="872"/>
      <c r="AT75" s="873"/>
      <c r="AU75" s="873"/>
      <c r="AV75" s="873"/>
      <c r="AW75" s="873"/>
      <c r="AX75" s="873"/>
      <c r="AY75" s="873"/>
      <c r="AZ75" s="873"/>
      <c r="BA75" s="873"/>
      <c r="BB75" s="873"/>
      <c r="BC75" s="873"/>
      <c r="BD75" s="873"/>
      <c r="BE75" s="873"/>
      <c r="BF75" s="873"/>
      <c r="BG75" s="873"/>
      <c r="BH75" s="873"/>
      <c r="BI75" s="873"/>
      <c r="BJ75" s="873"/>
      <c r="BK75" s="873"/>
      <c r="BL75" s="873"/>
      <c r="BM75" s="873"/>
      <c r="BN75" s="873"/>
      <c r="BO75" s="873"/>
      <c r="BP75" s="873"/>
      <c r="BQ75" s="873"/>
      <c r="BR75" s="873"/>
      <c r="BS75" s="873"/>
      <c r="BT75" s="874"/>
      <c r="BU75" s="874"/>
      <c r="BV75" s="875"/>
      <c r="BW75" s="875"/>
      <c r="BX75" s="875"/>
      <c r="BY75" s="872"/>
      <c r="BZ75" s="872"/>
      <c r="CA75" s="875"/>
      <c r="CB75" s="875"/>
      <c r="CC75" s="875"/>
      <c r="CD75" s="875"/>
      <c r="CE75" s="875"/>
      <c r="CF75" s="875"/>
      <c r="CG75" s="875"/>
      <c r="CH75" s="875"/>
      <c r="CI75" s="875"/>
      <c r="CJ75" s="875"/>
      <c r="CK75" s="875"/>
      <c r="CL75" s="875"/>
      <c r="CM75" s="875"/>
      <c r="CN75" s="875"/>
      <c r="CO75" s="875"/>
      <c r="CP75" s="875"/>
      <c r="CQ75" s="875"/>
      <c r="CR75" s="875"/>
      <c r="CS75" s="875"/>
      <c r="CT75" s="875"/>
      <c r="CU75" s="875"/>
      <c r="CV75" s="875"/>
      <c r="CW75" s="875"/>
      <c r="CX75" s="875"/>
      <c r="CY75" s="875"/>
      <c r="CZ75" s="875"/>
      <c r="DA75" s="876"/>
      <c r="DB75" s="876"/>
      <c r="DC75" s="876"/>
      <c r="DD75" s="876"/>
      <c r="DE75" s="876"/>
      <c r="DF75" s="876"/>
      <c r="DG75" s="876"/>
      <c r="DH75" s="876"/>
      <c r="DI75" s="876"/>
      <c r="DJ75" s="876"/>
      <c r="DK75" s="876"/>
      <c r="DL75" s="876"/>
      <c r="DM75" s="876"/>
      <c r="DN75" s="876"/>
      <c r="DO75" s="876"/>
      <c r="DP75" s="876"/>
      <c r="DQ75" s="876"/>
      <c r="DR75" s="876"/>
      <c r="DS75" s="876"/>
      <c r="DT75" s="877"/>
      <c r="DU75" s="877"/>
      <c r="DV75" s="877"/>
      <c r="DW75" s="877"/>
      <c r="DX75" s="877"/>
      <c r="DY75" s="877"/>
      <c r="DZ75" s="877"/>
    </row>
    <row r="76" spans="1:130" s="878" customFormat="1" ht="16.350000000000001" customHeight="1" x14ac:dyDescent="0.25">
      <c r="A76" s="1928" t="s">
        <v>235</v>
      </c>
      <c r="B76" s="1929">
        <f>SUM(C76:F76)</f>
        <v>0</v>
      </c>
      <c r="C76" s="1930">
        <f t="shared" si="9"/>
        <v>0</v>
      </c>
      <c r="D76" s="1931">
        <f t="shared" si="9"/>
        <v>0</v>
      </c>
      <c r="E76" s="1932"/>
      <c r="F76" s="1933"/>
      <c r="G76" s="1932"/>
      <c r="H76" s="1934"/>
      <c r="I76" s="1935"/>
      <c r="J76" s="1936"/>
      <c r="K76" s="1935"/>
      <c r="L76" s="1936"/>
      <c r="M76" s="883"/>
      <c r="N76" s="871"/>
      <c r="O76" s="871"/>
      <c r="P76" s="871"/>
      <c r="Q76" s="871"/>
      <c r="R76" s="871"/>
      <c r="S76" s="871"/>
      <c r="T76" s="1910"/>
      <c r="U76" s="872"/>
      <c r="V76" s="872"/>
      <c r="W76" s="872"/>
      <c r="X76" s="872"/>
      <c r="Y76" s="872"/>
      <c r="Z76" s="872"/>
      <c r="AA76" s="872"/>
      <c r="AB76" s="872"/>
      <c r="AC76" s="872"/>
      <c r="AD76" s="872"/>
      <c r="AE76" s="872"/>
      <c r="AF76" s="872"/>
      <c r="AG76" s="872"/>
      <c r="AH76" s="872"/>
      <c r="AI76" s="872"/>
      <c r="AJ76" s="872"/>
      <c r="AK76" s="872"/>
      <c r="AL76" s="872"/>
      <c r="AM76" s="872"/>
      <c r="AN76" s="872"/>
      <c r="AO76" s="872"/>
      <c r="AP76" s="872"/>
      <c r="AQ76" s="872"/>
      <c r="AR76" s="872"/>
      <c r="AS76" s="872"/>
      <c r="AT76" s="873"/>
      <c r="AU76" s="873"/>
      <c r="AV76" s="873"/>
      <c r="AW76" s="873"/>
      <c r="AX76" s="873"/>
      <c r="AY76" s="873"/>
      <c r="AZ76" s="873"/>
      <c r="BA76" s="873"/>
      <c r="BB76" s="873"/>
      <c r="BC76" s="873"/>
      <c r="BD76" s="873"/>
      <c r="BE76" s="873"/>
      <c r="BF76" s="873"/>
      <c r="BG76" s="873"/>
      <c r="BH76" s="873"/>
      <c r="BI76" s="873"/>
      <c r="BJ76" s="873"/>
      <c r="BK76" s="873"/>
      <c r="BL76" s="873"/>
      <c r="BM76" s="873"/>
      <c r="BN76" s="873"/>
      <c r="BO76" s="873"/>
      <c r="BP76" s="873"/>
      <c r="BQ76" s="873"/>
      <c r="BR76" s="873"/>
      <c r="BS76" s="873"/>
      <c r="BT76" s="874"/>
      <c r="BU76" s="874"/>
      <c r="BV76" s="875"/>
      <c r="BW76" s="875"/>
      <c r="BX76" s="875"/>
      <c r="BY76" s="872"/>
      <c r="BZ76" s="872"/>
      <c r="CA76" s="875"/>
      <c r="CB76" s="875"/>
      <c r="CC76" s="875"/>
      <c r="CD76" s="875"/>
      <c r="CE76" s="875"/>
      <c r="CF76" s="875"/>
      <c r="CG76" s="875"/>
      <c r="CH76" s="875"/>
      <c r="CI76" s="875"/>
      <c r="CJ76" s="875"/>
      <c r="CK76" s="875"/>
      <c r="CL76" s="875"/>
      <c r="CM76" s="875"/>
      <c r="CN76" s="875"/>
      <c r="CO76" s="875"/>
      <c r="CP76" s="875"/>
      <c r="CQ76" s="875"/>
      <c r="CR76" s="875"/>
      <c r="CS76" s="875"/>
      <c r="CT76" s="875"/>
      <c r="CU76" s="875"/>
      <c r="CV76" s="875"/>
      <c r="CW76" s="875"/>
      <c r="CX76" s="875"/>
      <c r="CY76" s="875"/>
      <c r="CZ76" s="875"/>
      <c r="DA76" s="876"/>
      <c r="DB76" s="876"/>
      <c r="DC76" s="876"/>
      <c r="DD76" s="876"/>
      <c r="DE76" s="876"/>
      <c r="DF76" s="876"/>
      <c r="DG76" s="876"/>
      <c r="DH76" s="876"/>
      <c r="DI76" s="876"/>
      <c r="DJ76" s="876"/>
      <c r="DK76" s="876"/>
      <c r="DL76" s="876"/>
      <c r="DM76" s="876"/>
      <c r="DN76" s="876"/>
      <c r="DO76" s="876"/>
      <c r="DP76" s="876"/>
      <c r="DQ76" s="876"/>
      <c r="DR76" s="876"/>
      <c r="DS76" s="876"/>
      <c r="DT76" s="877"/>
      <c r="DU76" s="877"/>
      <c r="DV76" s="877"/>
      <c r="DW76" s="877"/>
      <c r="DX76" s="877"/>
      <c r="DY76" s="877"/>
      <c r="DZ76" s="877"/>
    </row>
    <row r="78" spans="1:130" x14ac:dyDescent="0.25">
      <c r="A78" s="90" t="s">
        <v>236</v>
      </c>
      <c r="B78" s="884"/>
      <c r="C78" s="884"/>
      <c r="D78" s="884"/>
      <c r="E78" s="885"/>
      <c r="F78" s="884"/>
    </row>
    <row r="79" spans="1:130" x14ac:dyDescent="0.25">
      <c r="A79" s="90" t="s">
        <v>237</v>
      </c>
      <c r="B79" s="90"/>
      <c r="C79" s="90"/>
      <c r="D79" s="90"/>
      <c r="E79" s="90"/>
      <c r="F79" s="90"/>
    </row>
    <row r="80" spans="1:130" x14ac:dyDescent="0.25">
      <c r="A80" s="6423" t="s">
        <v>238</v>
      </c>
      <c r="B80" s="6423"/>
      <c r="C80" s="6423" t="s">
        <v>49</v>
      </c>
      <c r="D80" s="1008"/>
      <c r="E80" s="111"/>
      <c r="F80" s="111"/>
    </row>
    <row r="81" spans="1:9" x14ac:dyDescent="0.25">
      <c r="A81" s="6425"/>
      <c r="B81" s="6425"/>
      <c r="C81" s="6425"/>
      <c r="D81" s="886"/>
      <c r="E81" s="111"/>
      <c r="F81" s="111"/>
    </row>
    <row r="82" spans="1:9" x14ac:dyDescent="0.25">
      <c r="A82" s="6507" t="s">
        <v>49</v>
      </c>
      <c r="B82" s="6507"/>
      <c r="C82" s="1937">
        <f>SUM(C83:C86)</f>
        <v>0</v>
      </c>
      <c r="D82" s="887"/>
      <c r="E82" s="111"/>
      <c r="F82" s="111"/>
    </row>
    <row r="83" spans="1:9" x14ac:dyDescent="0.25">
      <c r="A83" s="6508" t="s">
        <v>239</v>
      </c>
      <c r="B83" s="6508"/>
      <c r="C83" s="1937"/>
      <c r="D83" s="887"/>
      <c r="E83" s="111"/>
      <c r="F83" s="111"/>
    </row>
    <row r="84" spans="1:9" x14ac:dyDescent="0.25">
      <c r="A84" s="6500" t="s">
        <v>157</v>
      </c>
      <c r="B84" s="6500"/>
      <c r="C84" s="1937"/>
      <c r="D84" s="887"/>
      <c r="E84" s="111"/>
      <c r="F84" s="111"/>
    </row>
    <row r="85" spans="1:9" x14ac:dyDescent="0.25">
      <c r="A85" s="6500" t="s">
        <v>155</v>
      </c>
      <c r="B85" s="6500"/>
      <c r="C85" s="1937"/>
      <c r="D85" s="887"/>
      <c r="E85" s="111"/>
      <c r="F85" s="111"/>
    </row>
    <row r="86" spans="1:9" x14ac:dyDescent="0.25">
      <c r="A86" s="6501" t="s">
        <v>156</v>
      </c>
      <c r="B86" s="6501"/>
      <c r="C86" s="1937"/>
      <c r="D86" s="887"/>
      <c r="E86" s="111"/>
      <c r="F86" s="111"/>
    </row>
    <row r="87" spans="1:9" x14ac:dyDescent="0.25">
      <c r="A87" s="90" t="s">
        <v>240</v>
      </c>
      <c r="B87" s="90"/>
      <c r="C87" s="90"/>
      <c r="D87" s="90"/>
      <c r="E87" s="90"/>
      <c r="F87" s="90"/>
    </row>
    <row r="88" spans="1:9" ht="31.5" x14ac:dyDescent="0.25">
      <c r="A88" s="6502" t="s">
        <v>241</v>
      </c>
      <c r="B88" s="6465"/>
      <c r="C88" s="1809" t="s">
        <v>242</v>
      </c>
      <c r="D88" s="1809" t="s">
        <v>192</v>
      </c>
      <c r="E88" s="1809" t="s">
        <v>243</v>
      </c>
      <c r="F88" s="1938" t="s">
        <v>244</v>
      </c>
    </row>
    <row r="89" spans="1:9" x14ac:dyDescent="0.25">
      <c r="A89" s="6503" t="s">
        <v>245</v>
      </c>
      <c r="B89" s="6504"/>
      <c r="C89" s="1939"/>
      <c r="D89" s="1939"/>
      <c r="E89" s="1939"/>
      <c r="F89" s="1940"/>
    </row>
    <row r="90" spans="1:9" x14ac:dyDescent="0.25">
      <c r="A90" s="6505" t="s">
        <v>246</v>
      </c>
      <c r="B90" s="6506"/>
      <c r="C90" s="1940"/>
      <c r="D90" s="1940"/>
      <c r="E90" s="1940"/>
      <c r="F90" s="1940"/>
    </row>
    <row r="92" spans="1:9" x14ac:dyDescent="0.25">
      <c r="A92" s="90" t="s">
        <v>247</v>
      </c>
      <c r="B92" s="90"/>
      <c r="C92" s="90"/>
      <c r="D92" s="90"/>
      <c r="E92" s="90"/>
      <c r="F92" s="1941"/>
      <c r="G92" s="1057"/>
      <c r="H92" s="1057"/>
      <c r="I92" s="1942"/>
    </row>
    <row r="93" spans="1:9" ht="54" x14ac:dyDescent="0.25">
      <c r="A93" s="6448" t="s">
        <v>248</v>
      </c>
      <c r="B93" s="6450"/>
      <c r="C93" s="1943" t="s">
        <v>242</v>
      </c>
      <c r="D93" s="1944" t="s">
        <v>249</v>
      </c>
      <c r="E93" s="1944" t="s">
        <v>250</v>
      </c>
      <c r="F93" s="1945" t="s">
        <v>251</v>
      </c>
      <c r="G93" s="888"/>
      <c r="H93" s="889"/>
      <c r="I93" s="890"/>
    </row>
    <row r="94" spans="1:9" x14ac:dyDescent="0.25">
      <c r="A94" s="6450" t="s">
        <v>252</v>
      </c>
      <c r="B94" s="1946" t="s">
        <v>253</v>
      </c>
      <c r="C94" s="1937"/>
      <c r="D94" s="1947"/>
      <c r="E94" s="1937"/>
      <c r="F94" s="1948"/>
      <c r="G94" s="888"/>
      <c r="H94" s="111"/>
      <c r="I94" s="1949"/>
    </row>
    <row r="95" spans="1:9" ht="24.75" customHeight="1" thickBot="1" x14ac:dyDescent="0.3">
      <c r="A95" s="6463"/>
      <c r="B95" s="1950" t="s">
        <v>254</v>
      </c>
      <c r="C95" s="1937"/>
      <c r="D95" s="1947"/>
      <c r="E95" s="1937"/>
      <c r="F95" s="1948"/>
      <c r="G95" s="888"/>
      <c r="H95" s="111"/>
      <c r="I95" s="1951"/>
    </row>
    <row r="96" spans="1:9" ht="15.75" thickTop="1" x14ac:dyDescent="0.25">
      <c r="A96" s="6499" t="s">
        <v>255</v>
      </c>
      <c r="B96" s="891" t="s">
        <v>256</v>
      </c>
      <c r="C96" s="1937"/>
      <c r="D96" s="1937"/>
      <c r="E96" s="1947"/>
      <c r="F96" s="1948"/>
      <c r="G96" s="888"/>
      <c r="H96" s="111"/>
      <c r="I96" s="111"/>
    </row>
    <row r="97" spans="1:29" ht="32.25" customHeight="1" x14ac:dyDescent="0.25">
      <c r="A97" s="6422"/>
      <c r="B97" s="1952" t="s">
        <v>257</v>
      </c>
      <c r="C97" s="1937"/>
      <c r="D97" s="1937"/>
      <c r="E97" s="1947"/>
      <c r="F97" s="1948"/>
      <c r="G97" s="111"/>
      <c r="H97" s="888"/>
      <c r="I97" s="846"/>
    </row>
    <row r="98" spans="1:29" ht="21" customHeight="1" x14ac:dyDescent="0.25">
      <c r="A98" s="90" t="s">
        <v>258</v>
      </c>
      <c r="B98" s="892"/>
      <c r="C98" s="884"/>
      <c r="D98" s="884"/>
      <c r="E98" s="884"/>
      <c r="F98" s="893"/>
      <c r="G98" s="1951"/>
    </row>
    <row r="99" spans="1:29" x14ac:dyDescent="0.25">
      <c r="A99" s="6441" t="s">
        <v>140</v>
      </c>
      <c r="B99" s="6442"/>
      <c r="C99" s="6346" t="s">
        <v>49</v>
      </c>
      <c r="D99" s="6346"/>
      <c r="E99" s="6346"/>
      <c r="F99" s="6414" t="s">
        <v>259</v>
      </c>
      <c r="G99" s="6415"/>
      <c r="H99" s="6346" t="s">
        <v>260</v>
      </c>
      <c r="I99" s="6346"/>
    </row>
    <row r="100" spans="1:29" ht="21" x14ac:dyDescent="0.25">
      <c r="A100" s="6444"/>
      <c r="B100" s="6445"/>
      <c r="C100" s="1890" t="s">
        <v>52</v>
      </c>
      <c r="D100" s="1890" t="s">
        <v>53</v>
      </c>
      <c r="E100" s="1890" t="s">
        <v>54</v>
      </c>
      <c r="F100" s="1890" t="s">
        <v>53</v>
      </c>
      <c r="G100" s="1890" t="s">
        <v>54</v>
      </c>
      <c r="H100" s="1890" t="s">
        <v>53</v>
      </c>
      <c r="I100" s="1890" t="s">
        <v>54</v>
      </c>
    </row>
    <row r="101" spans="1:29" x14ac:dyDescent="0.25">
      <c r="A101" s="6491" t="s">
        <v>49</v>
      </c>
      <c r="B101" s="6492"/>
      <c r="C101" s="1534">
        <f t="shared" ref="C101:I101" si="10">SUM(C102:C106)</f>
        <v>0</v>
      </c>
      <c r="D101" s="1534">
        <f t="shared" si="10"/>
        <v>0</v>
      </c>
      <c r="E101" s="1534">
        <f t="shared" si="10"/>
        <v>0</v>
      </c>
      <c r="F101" s="1534">
        <f t="shared" si="10"/>
        <v>0</v>
      </c>
      <c r="G101" s="1534">
        <f t="shared" si="10"/>
        <v>0</v>
      </c>
      <c r="H101" s="1534">
        <f t="shared" si="10"/>
        <v>0</v>
      </c>
      <c r="I101" s="1534">
        <f t="shared" si="10"/>
        <v>0</v>
      </c>
    </row>
    <row r="102" spans="1:29" x14ac:dyDescent="0.25">
      <c r="A102" s="6493" t="s">
        <v>155</v>
      </c>
      <c r="B102" s="6494"/>
      <c r="C102" s="1534">
        <f>SUM(D102+E102)</f>
        <v>0</v>
      </c>
      <c r="D102" s="1534">
        <f t="shared" ref="D102:E106" si="11">SUM(F102+H102)</f>
        <v>0</v>
      </c>
      <c r="E102" s="1534">
        <f t="shared" si="11"/>
        <v>0</v>
      </c>
      <c r="F102" s="1948"/>
      <c r="G102" s="1948"/>
      <c r="H102" s="1948"/>
      <c r="I102" s="1948"/>
    </row>
    <row r="103" spans="1:29" x14ac:dyDescent="0.25">
      <c r="A103" s="6495" t="s">
        <v>156</v>
      </c>
      <c r="B103" s="6496"/>
      <c r="C103" s="1534">
        <f>SUM(D103+E103)</f>
        <v>0</v>
      </c>
      <c r="D103" s="1534">
        <f t="shared" si="11"/>
        <v>0</v>
      </c>
      <c r="E103" s="1534">
        <f t="shared" si="11"/>
        <v>0</v>
      </c>
      <c r="F103" s="1948"/>
      <c r="G103" s="1948"/>
      <c r="H103" s="1948"/>
      <c r="I103" s="1948"/>
    </row>
    <row r="104" spans="1:29" x14ac:dyDescent="0.25">
      <c r="A104" s="6495" t="s">
        <v>261</v>
      </c>
      <c r="B104" s="6496"/>
      <c r="C104" s="1534">
        <f>SUM(D104+E104)</f>
        <v>0</v>
      </c>
      <c r="D104" s="1534">
        <f t="shared" si="11"/>
        <v>0</v>
      </c>
      <c r="E104" s="1534">
        <f t="shared" si="11"/>
        <v>0</v>
      </c>
      <c r="F104" s="1948"/>
      <c r="G104" s="1948"/>
      <c r="H104" s="1948"/>
      <c r="I104" s="1948"/>
    </row>
    <row r="105" spans="1:29" x14ac:dyDescent="0.25">
      <c r="A105" s="6497" t="s">
        <v>158</v>
      </c>
      <c r="B105" s="6498"/>
      <c r="C105" s="1534">
        <f>SUM(D105+E105)</f>
        <v>0</v>
      </c>
      <c r="D105" s="1534">
        <f t="shared" si="11"/>
        <v>0</v>
      </c>
      <c r="E105" s="1534">
        <f t="shared" si="11"/>
        <v>0</v>
      </c>
      <c r="F105" s="1948"/>
      <c r="G105" s="1948"/>
      <c r="H105" s="1948"/>
      <c r="I105" s="1948"/>
    </row>
    <row r="106" spans="1:29" x14ac:dyDescent="0.25">
      <c r="A106" s="6481" t="s">
        <v>262</v>
      </c>
      <c r="B106" s="6482"/>
      <c r="C106" s="1534">
        <f>SUM(D106+E106)</f>
        <v>0</v>
      </c>
      <c r="D106" s="1534">
        <f t="shared" si="11"/>
        <v>0</v>
      </c>
      <c r="E106" s="1534">
        <f t="shared" si="11"/>
        <v>0</v>
      </c>
      <c r="F106" s="1948"/>
      <c r="G106" s="1948"/>
      <c r="H106" s="1948"/>
      <c r="I106" s="1948"/>
    </row>
    <row r="108" spans="1:29" x14ac:dyDescent="0.25">
      <c r="A108" s="1062" t="s">
        <v>263</v>
      </c>
      <c r="B108" s="1063"/>
      <c r="C108" s="1063"/>
      <c r="D108" s="1063"/>
      <c r="E108" s="1063"/>
      <c r="F108" s="1063"/>
      <c r="G108" s="894"/>
      <c r="H108" s="894"/>
      <c r="I108" s="894"/>
      <c r="J108" s="894"/>
      <c r="K108" s="894"/>
      <c r="L108" s="894"/>
      <c r="M108" s="894"/>
      <c r="N108" s="894"/>
      <c r="O108" s="894"/>
      <c r="P108" s="894"/>
      <c r="Q108" s="894"/>
      <c r="R108" s="894"/>
      <c r="S108" s="894"/>
      <c r="T108" s="894"/>
      <c r="U108" s="894"/>
      <c r="V108" s="894"/>
      <c r="W108" s="895"/>
      <c r="X108" s="895"/>
      <c r="Y108" s="895"/>
      <c r="Z108" s="895"/>
      <c r="AA108" s="895"/>
    </row>
    <row r="109" spans="1:29" x14ac:dyDescent="0.25">
      <c r="A109" s="328" t="s">
        <v>264</v>
      </c>
      <c r="B109" s="328"/>
      <c r="C109" s="328"/>
      <c r="D109" s="328"/>
      <c r="E109" s="328"/>
      <c r="F109" s="328"/>
      <c r="G109" s="328"/>
      <c r="H109" s="328"/>
      <c r="I109" s="328"/>
      <c r="J109" s="328"/>
      <c r="K109" s="328"/>
      <c r="L109" s="328"/>
      <c r="M109" s="328"/>
      <c r="N109" s="328"/>
      <c r="O109" s="328"/>
      <c r="P109" s="328"/>
      <c r="Q109" s="328"/>
      <c r="R109" s="328"/>
      <c r="S109" s="328"/>
      <c r="T109" s="328"/>
      <c r="U109" s="328"/>
      <c r="V109" s="328"/>
      <c r="W109" s="328"/>
      <c r="X109" s="328"/>
      <c r="Y109" s="328"/>
      <c r="Z109" s="328"/>
      <c r="AA109" s="328"/>
      <c r="AB109" s="328"/>
      <c r="AC109" s="328"/>
    </row>
    <row r="110" spans="1:29" x14ac:dyDescent="0.25">
      <c r="A110" s="6483" t="s">
        <v>265</v>
      </c>
      <c r="B110" s="6484"/>
      <c r="C110" s="6440" t="s">
        <v>266</v>
      </c>
      <c r="D110" s="6441"/>
      <c r="E110" s="6442"/>
      <c r="F110" s="6489" t="s">
        <v>6</v>
      </c>
      <c r="G110" s="6490"/>
      <c r="H110" s="6490"/>
      <c r="I110" s="6490"/>
      <c r="J110" s="6490"/>
      <c r="K110" s="6490"/>
      <c r="L110" s="6490"/>
      <c r="M110" s="6490"/>
      <c r="N110" s="6490"/>
      <c r="O110" s="6490"/>
      <c r="P110" s="6490"/>
      <c r="Q110" s="6490"/>
      <c r="R110" s="6490"/>
      <c r="S110" s="6490"/>
      <c r="T110" s="6490"/>
      <c r="U110" s="6490"/>
      <c r="V110" s="846"/>
      <c r="W110" s="846"/>
      <c r="X110" s="846"/>
      <c r="Y110" s="846"/>
      <c r="Z110" s="846"/>
      <c r="AA110" s="846"/>
    </row>
    <row r="111" spans="1:29" x14ac:dyDescent="0.25">
      <c r="A111" s="6485"/>
      <c r="B111" s="6486"/>
      <c r="C111" s="6443"/>
      <c r="D111" s="6444"/>
      <c r="E111" s="6445"/>
      <c r="F111" s="6414" t="s">
        <v>267</v>
      </c>
      <c r="G111" s="6415"/>
      <c r="H111" s="6414" t="s">
        <v>268</v>
      </c>
      <c r="I111" s="6415"/>
      <c r="J111" s="6414" t="s">
        <v>269</v>
      </c>
      <c r="K111" s="6415"/>
      <c r="L111" s="6414" t="s">
        <v>270</v>
      </c>
      <c r="M111" s="6415"/>
      <c r="N111" s="6414" t="s">
        <v>271</v>
      </c>
      <c r="O111" s="6415"/>
      <c r="P111" s="6309" t="s">
        <v>272</v>
      </c>
      <c r="Q111" s="6311"/>
      <c r="R111" s="6309" t="s">
        <v>273</v>
      </c>
      <c r="S111" s="6311"/>
      <c r="T111" s="6309" t="s">
        <v>154</v>
      </c>
      <c r="U111" s="6311"/>
      <c r="V111" s="846"/>
      <c r="W111" s="846"/>
      <c r="X111" s="846"/>
      <c r="Y111" s="846"/>
      <c r="Z111" s="846"/>
      <c r="AA111" s="846"/>
    </row>
    <row r="112" spans="1:29" ht="21" x14ac:dyDescent="0.25">
      <c r="A112" s="6487"/>
      <c r="B112" s="6488"/>
      <c r="C112" s="242" t="s">
        <v>52</v>
      </c>
      <c r="D112" s="1809" t="s">
        <v>53</v>
      </c>
      <c r="E112" s="1867" t="s">
        <v>54</v>
      </c>
      <c r="F112" s="1869" t="s">
        <v>53</v>
      </c>
      <c r="G112" s="1501" t="s">
        <v>54</v>
      </c>
      <c r="H112" s="1869" t="s">
        <v>53</v>
      </c>
      <c r="I112" s="1870" t="s">
        <v>54</v>
      </c>
      <c r="J112" s="1869" t="s">
        <v>53</v>
      </c>
      <c r="K112" s="1870" t="s">
        <v>54</v>
      </c>
      <c r="L112" s="1869" t="s">
        <v>53</v>
      </c>
      <c r="M112" s="1870" t="s">
        <v>54</v>
      </c>
      <c r="N112" s="1869" t="s">
        <v>53</v>
      </c>
      <c r="O112" s="1870" t="s">
        <v>54</v>
      </c>
      <c r="P112" s="1537" t="s">
        <v>53</v>
      </c>
      <c r="Q112" s="1953" t="s">
        <v>54</v>
      </c>
      <c r="R112" s="1537" t="s">
        <v>53</v>
      </c>
      <c r="S112" s="1953" t="s">
        <v>54</v>
      </c>
      <c r="T112" s="1537" t="s">
        <v>53</v>
      </c>
      <c r="U112" s="1953" t="s">
        <v>54</v>
      </c>
      <c r="V112" s="846"/>
      <c r="W112" s="846"/>
      <c r="X112" s="846"/>
      <c r="Y112" s="846"/>
      <c r="Z112" s="846"/>
      <c r="AA112" s="846"/>
    </row>
    <row r="113" spans="1:29" x14ac:dyDescent="0.25">
      <c r="A113" s="6472" t="s">
        <v>274</v>
      </c>
      <c r="B113" s="6473"/>
      <c r="C113" s="1538">
        <f t="shared" ref="C113:C121" si="12">SUM(D113+E113)</f>
        <v>0</v>
      </c>
      <c r="D113" s="1954">
        <f t="shared" ref="D113:E115" si="13">SUM(F113+H113+J113+L113+N113+P113)</f>
        <v>0</v>
      </c>
      <c r="E113" s="1539">
        <f t="shared" si="13"/>
        <v>0</v>
      </c>
      <c r="F113" s="1955"/>
      <c r="G113" s="1956"/>
      <c r="H113" s="1957"/>
      <c r="I113" s="1522"/>
      <c r="J113" s="1798"/>
      <c r="K113" s="1799"/>
      <c r="L113" s="1798"/>
      <c r="M113" s="1799"/>
      <c r="N113" s="1798"/>
      <c r="O113" s="1799"/>
      <c r="P113" s="1849"/>
      <c r="Q113" s="1799"/>
      <c r="R113" s="1849"/>
      <c r="S113" s="1799"/>
      <c r="T113" s="1849"/>
      <c r="U113" s="1799"/>
      <c r="V113" s="846"/>
      <c r="W113" s="846"/>
      <c r="X113" s="846"/>
      <c r="Y113" s="846"/>
      <c r="Z113" s="846"/>
      <c r="AA113" s="846"/>
    </row>
    <row r="114" spans="1:29" x14ac:dyDescent="0.25">
      <c r="A114" s="6474" t="s">
        <v>275</v>
      </c>
      <c r="B114" s="6475"/>
      <c r="C114" s="1958">
        <f t="shared" si="12"/>
        <v>0</v>
      </c>
      <c r="D114" s="1959">
        <f t="shared" si="13"/>
        <v>0</v>
      </c>
      <c r="E114" s="1960">
        <f t="shared" si="13"/>
        <v>0</v>
      </c>
      <c r="F114" s="1961"/>
      <c r="G114" s="1589"/>
      <c r="H114" s="1955"/>
      <c r="I114" s="1962"/>
      <c r="J114" s="1583"/>
      <c r="K114" s="1595"/>
      <c r="L114" s="1583"/>
      <c r="M114" s="1595"/>
      <c r="N114" s="1583"/>
      <c r="O114" s="1595"/>
      <c r="P114" s="1845"/>
      <c r="Q114" s="1595"/>
      <c r="R114" s="1845"/>
      <c r="S114" s="1595"/>
      <c r="T114" s="1845"/>
      <c r="U114" s="1595"/>
      <c r="V114" s="716"/>
      <c r="W114" s="716"/>
      <c r="X114" s="716"/>
      <c r="Y114" s="716"/>
      <c r="Z114" s="716"/>
      <c r="AA114" s="716"/>
      <c r="AB114" s="151"/>
      <c r="AC114" s="151"/>
    </row>
    <row r="115" spans="1:29" x14ac:dyDescent="0.25">
      <c r="A115" s="6476" t="s">
        <v>276</v>
      </c>
      <c r="B115" s="6476"/>
      <c r="C115" s="1963">
        <f t="shared" si="12"/>
        <v>0</v>
      </c>
      <c r="D115" s="1964">
        <f t="shared" si="13"/>
        <v>0</v>
      </c>
      <c r="E115" s="1965">
        <f t="shared" si="13"/>
        <v>0</v>
      </c>
      <c r="F115" s="1590"/>
      <c r="G115" s="1589"/>
      <c r="H115" s="1590"/>
      <c r="I115" s="1589"/>
      <c r="J115" s="1855"/>
      <c r="K115" s="1856"/>
      <c r="L115" s="1855"/>
      <c r="M115" s="1856"/>
      <c r="N115" s="1855"/>
      <c r="O115" s="1856"/>
      <c r="P115" s="1857"/>
      <c r="Q115" s="1856"/>
      <c r="R115" s="1857"/>
      <c r="S115" s="1856"/>
      <c r="T115" s="1857"/>
      <c r="U115" s="1856"/>
      <c r="V115" s="716"/>
      <c r="W115" s="716"/>
      <c r="X115" s="716"/>
      <c r="Y115" s="716"/>
      <c r="Z115" s="716"/>
      <c r="AA115" s="716"/>
      <c r="AB115" s="151"/>
      <c r="AC115" s="151"/>
    </row>
    <row r="116" spans="1:29" x14ac:dyDescent="0.25">
      <c r="A116" s="6474" t="s">
        <v>277</v>
      </c>
      <c r="B116" s="6475"/>
      <c r="C116" s="1966"/>
      <c r="D116" s="1967"/>
      <c r="E116" s="896"/>
      <c r="F116" s="1968"/>
      <c r="G116" s="1645"/>
      <c r="H116" s="1968"/>
      <c r="I116" s="1645"/>
      <c r="J116" s="1855"/>
      <c r="K116" s="1856"/>
      <c r="L116" s="1855"/>
      <c r="M116" s="1856"/>
      <c r="N116" s="1855"/>
      <c r="O116" s="1856"/>
      <c r="P116" s="1857"/>
      <c r="Q116" s="1856"/>
      <c r="R116" s="1857"/>
      <c r="S116" s="1856"/>
      <c r="T116" s="1857"/>
      <c r="U116" s="1856"/>
      <c r="V116" s="716"/>
      <c r="W116" s="716"/>
      <c r="X116" s="716"/>
      <c r="Y116" s="716"/>
      <c r="Z116" s="716"/>
      <c r="AA116" s="716"/>
      <c r="AB116" s="151"/>
      <c r="AC116" s="151"/>
    </row>
    <row r="117" spans="1:29" x14ac:dyDescent="0.25">
      <c r="A117" s="6470" t="s">
        <v>278</v>
      </c>
      <c r="B117" s="6471"/>
      <c r="C117" s="1969">
        <f t="shared" si="12"/>
        <v>0</v>
      </c>
      <c r="D117" s="1970">
        <f>SUM(F117+H117+J117+L117+N117+P117)</f>
        <v>0</v>
      </c>
      <c r="E117" s="1971">
        <f>SUM(G117+I117+K117+M117+O117+Q117)</f>
        <v>0</v>
      </c>
      <c r="F117" s="266"/>
      <c r="G117" s="304"/>
      <c r="H117" s="266"/>
      <c r="I117" s="315"/>
      <c r="J117" s="1972"/>
      <c r="K117" s="1956"/>
      <c r="L117" s="1972"/>
      <c r="M117" s="1956"/>
      <c r="N117" s="1972"/>
      <c r="O117" s="1956"/>
      <c r="P117" s="1590"/>
      <c r="Q117" s="1973"/>
      <c r="R117" s="1590"/>
      <c r="S117" s="1973"/>
      <c r="T117" s="1590"/>
      <c r="U117" s="1973"/>
      <c r="V117" s="716"/>
      <c r="W117" s="716"/>
      <c r="X117" s="716"/>
      <c r="Y117" s="716"/>
      <c r="Z117" s="716"/>
      <c r="AA117" s="716"/>
      <c r="AB117" s="151"/>
      <c r="AC117" s="151"/>
    </row>
    <row r="118" spans="1:29" x14ac:dyDescent="0.25">
      <c r="A118" s="6470" t="s">
        <v>279</v>
      </c>
      <c r="B118" s="6471"/>
      <c r="C118" s="897"/>
      <c r="D118" s="898"/>
      <c r="E118" s="1039"/>
      <c r="F118" s="267"/>
      <c r="G118" s="298"/>
      <c r="H118" s="267"/>
      <c r="I118" s="987"/>
      <c r="J118" s="1968"/>
      <c r="K118" s="1645"/>
      <c r="L118" s="1968"/>
      <c r="M118" s="1645"/>
      <c r="N118" s="1968"/>
      <c r="O118" s="1645"/>
      <c r="P118" s="899"/>
      <c r="Q118" s="983"/>
      <c r="R118" s="899"/>
      <c r="S118" s="983"/>
      <c r="T118" s="899"/>
      <c r="U118" s="983"/>
      <c r="V118" s="846"/>
      <c r="W118" s="846"/>
      <c r="X118" s="846"/>
      <c r="Y118" s="846"/>
      <c r="Z118" s="846"/>
      <c r="AA118" s="846"/>
    </row>
    <row r="119" spans="1:29" x14ac:dyDescent="0.25">
      <c r="A119" s="6420" t="s">
        <v>280</v>
      </c>
      <c r="B119" s="1974" t="s">
        <v>281</v>
      </c>
      <c r="C119" s="1837">
        <f t="shared" si="12"/>
        <v>0</v>
      </c>
      <c r="D119" s="1837">
        <f t="shared" ref="D119:E121" si="14">SUM(F119+H119+J119+L119+N119+P119)</f>
        <v>0</v>
      </c>
      <c r="E119" s="1844">
        <f t="shared" si="14"/>
        <v>0</v>
      </c>
      <c r="F119" s="1798"/>
      <c r="G119" s="1975"/>
      <c r="H119" s="1798"/>
      <c r="I119" s="1851"/>
      <c r="J119" s="1798"/>
      <c r="K119" s="1799"/>
      <c r="L119" s="1798"/>
      <c r="M119" s="1799"/>
      <c r="N119" s="1798"/>
      <c r="O119" s="1851"/>
      <c r="P119" s="1798"/>
      <c r="Q119" s="1851"/>
      <c r="R119" s="1798"/>
      <c r="S119" s="1851"/>
      <c r="T119" s="1798"/>
      <c r="U119" s="1851"/>
      <c r="V119" s="846"/>
      <c r="W119" s="846"/>
      <c r="X119" s="846"/>
      <c r="Y119" s="846"/>
      <c r="Z119" s="846"/>
      <c r="AA119" s="846"/>
    </row>
    <row r="120" spans="1:29" x14ac:dyDescent="0.25">
      <c r="A120" s="6421"/>
      <c r="B120" s="1976" t="s">
        <v>282</v>
      </c>
      <c r="C120" s="1862">
        <f t="shared" si="12"/>
        <v>0</v>
      </c>
      <c r="D120" s="1862">
        <f t="shared" si="14"/>
        <v>0</v>
      </c>
      <c r="E120" s="900">
        <f t="shared" si="14"/>
        <v>0</v>
      </c>
      <c r="F120" s="1855"/>
      <c r="G120" s="305"/>
      <c r="H120" s="1855"/>
      <c r="I120" s="706"/>
      <c r="J120" s="1855"/>
      <c r="K120" s="1856"/>
      <c r="L120" s="1855"/>
      <c r="M120" s="1856"/>
      <c r="N120" s="1855"/>
      <c r="O120" s="706"/>
      <c r="P120" s="1855"/>
      <c r="Q120" s="706"/>
      <c r="R120" s="1855"/>
      <c r="S120" s="706"/>
      <c r="T120" s="1855"/>
      <c r="U120" s="706"/>
      <c r="V120" s="846"/>
      <c r="W120" s="846"/>
      <c r="X120" s="846"/>
      <c r="Y120" s="846"/>
      <c r="Z120" s="846"/>
      <c r="AA120" s="846"/>
    </row>
    <row r="121" spans="1:29" x14ac:dyDescent="0.25">
      <c r="A121" s="6422"/>
      <c r="B121" s="1977" t="s">
        <v>283</v>
      </c>
      <c r="C121" s="1823">
        <f t="shared" si="12"/>
        <v>0</v>
      </c>
      <c r="D121" s="1823">
        <f t="shared" si="14"/>
        <v>0</v>
      </c>
      <c r="E121" s="1886">
        <f t="shared" si="14"/>
        <v>0</v>
      </c>
      <c r="F121" s="1596"/>
      <c r="G121" s="1978"/>
      <c r="H121" s="1596"/>
      <c r="I121" s="1640"/>
      <c r="J121" s="1596"/>
      <c r="K121" s="1597"/>
      <c r="L121" s="1596"/>
      <c r="M121" s="1597"/>
      <c r="N121" s="1596"/>
      <c r="O121" s="1640"/>
      <c r="P121" s="1596"/>
      <c r="Q121" s="1640"/>
      <c r="R121" s="1596"/>
      <c r="S121" s="1640"/>
      <c r="T121" s="1596"/>
      <c r="U121" s="1640"/>
      <c r="V121" s="1979"/>
      <c r="W121" s="1980"/>
      <c r="X121" s="1979"/>
      <c r="Y121" s="1980"/>
      <c r="Z121" s="1979"/>
      <c r="AA121" s="1980"/>
    </row>
    <row r="122" spans="1:29" x14ac:dyDescent="0.25">
      <c r="A122" s="1804" t="s">
        <v>284</v>
      </c>
      <c r="B122" s="1804"/>
      <c r="C122" s="1804"/>
      <c r="D122" s="1804"/>
      <c r="E122" s="1804"/>
      <c r="F122" s="1980"/>
      <c r="G122" s="1981"/>
      <c r="H122" s="1981"/>
      <c r="I122" s="1981"/>
      <c r="J122" s="1981"/>
      <c r="K122" s="1981"/>
      <c r="L122" s="1981"/>
      <c r="M122" s="1981"/>
      <c r="N122" s="1981"/>
      <c r="O122" s="1981"/>
      <c r="P122" s="1981"/>
      <c r="Q122" s="1981"/>
      <c r="R122" s="1981"/>
      <c r="S122" s="1981"/>
      <c r="T122" s="1981"/>
      <c r="U122" s="1981"/>
      <c r="V122" s="1981"/>
      <c r="W122" s="1981"/>
      <c r="X122" s="1981"/>
      <c r="Y122" s="1981"/>
      <c r="Z122" s="1981"/>
      <c r="AA122" s="1506"/>
    </row>
    <row r="123" spans="1:29" x14ac:dyDescent="0.25">
      <c r="A123" s="6420" t="s">
        <v>181</v>
      </c>
      <c r="B123" s="6420" t="s">
        <v>182</v>
      </c>
      <c r="C123" s="6440" t="s">
        <v>183</v>
      </c>
      <c r="D123" s="6441"/>
      <c r="E123" s="6442"/>
      <c r="F123" s="6477" t="s">
        <v>6</v>
      </c>
      <c r="G123" s="6478"/>
      <c r="H123" s="6478"/>
      <c r="I123" s="6478"/>
      <c r="J123" s="6478"/>
      <c r="K123" s="6478"/>
      <c r="L123" s="6478"/>
      <c r="M123" s="6478"/>
      <c r="N123" s="6478"/>
      <c r="O123" s="6478"/>
      <c r="P123" s="6478"/>
      <c r="Q123" s="6478"/>
      <c r="R123" s="6478"/>
      <c r="S123" s="6478"/>
      <c r="T123" s="6478"/>
      <c r="U123" s="6478"/>
      <c r="V123" s="6478"/>
      <c r="W123" s="6478"/>
      <c r="X123" s="6478"/>
      <c r="Y123" s="6478"/>
      <c r="Z123" s="6478"/>
      <c r="AA123" s="6479"/>
    </row>
    <row r="124" spans="1:29" ht="15" customHeight="1" x14ac:dyDescent="0.25">
      <c r="A124" s="6421"/>
      <c r="B124" s="6421"/>
      <c r="C124" s="6443"/>
      <c r="D124" s="6444"/>
      <c r="E124" s="6445"/>
      <c r="F124" s="1543" t="s">
        <v>285</v>
      </c>
      <c r="G124" s="1507" t="s">
        <v>54</v>
      </c>
      <c r="H124" s="6464" t="s">
        <v>286</v>
      </c>
      <c r="I124" s="6480"/>
      <c r="J124" s="6464" t="s">
        <v>287</v>
      </c>
      <c r="K124" s="6480"/>
      <c r="L124" s="6464" t="s">
        <v>288</v>
      </c>
      <c r="M124" s="6480"/>
      <c r="N124" s="6464" t="s">
        <v>289</v>
      </c>
      <c r="O124" s="6480"/>
      <c r="P124" s="6464" t="s">
        <v>18</v>
      </c>
      <c r="Q124" s="6480"/>
      <c r="R124" s="6464" t="s">
        <v>164</v>
      </c>
      <c r="S124" s="6480"/>
      <c r="T124" s="6464" t="s">
        <v>290</v>
      </c>
      <c r="U124" s="6480"/>
      <c r="V124" s="6464" t="s">
        <v>291</v>
      </c>
      <c r="W124" s="6480"/>
      <c r="X124" s="6464" t="s">
        <v>292</v>
      </c>
      <c r="Y124" s="6480"/>
      <c r="Z124" s="6464" t="s">
        <v>31</v>
      </c>
      <c r="AA124" s="6465"/>
      <c r="AB124" s="901"/>
    </row>
    <row r="125" spans="1:29" ht="21" x14ac:dyDescent="0.25">
      <c r="A125" s="6422"/>
      <c r="B125" s="6422"/>
      <c r="C125" s="1868" t="s">
        <v>52</v>
      </c>
      <c r="D125" s="1507" t="s">
        <v>53</v>
      </c>
      <c r="E125" s="1507" t="s">
        <v>54</v>
      </c>
      <c r="F125" s="1507" t="s">
        <v>53</v>
      </c>
      <c r="G125" s="1507" t="s">
        <v>54</v>
      </c>
      <c r="H125" s="1507" t="s">
        <v>53</v>
      </c>
      <c r="I125" s="1507" t="s">
        <v>54</v>
      </c>
      <c r="J125" s="1507" t="s">
        <v>53</v>
      </c>
      <c r="K125" s="1507" t="s">
        <v>54</v>
      </c>
      <c r="L125" s="1507" t="s">
        <v>53</v>
      </c>
      <c r="M125" s="1507" t="s">
        <v>54</v>
      </c>
      <c r="N125" s="1507" t="s">
        <v>53</v>
      </c>
      <c r="O125" s="1507" t="s">
        <v>54</v>
      </c>
      <c r="P125" s="1507" t="s">
        <v>53</v>
      </c>
      <c r="Q125" s="1507" t="s">
        <v>54</v>
      </c>
      <c r="R125" s="1507" t="s">
        <v>53</v>
      </c>
      <c r="S125" s="1507" t="s">
        <v>54</v>
      </c>
      <c r="T125" s="1507" t="s">
        <v>53</v>
      </c>
      <c r="U125" s="1507" t="s">
        <v>54</v>
      </c>
      <c r="V125" s="1507" t="s">
        <v>53</v>
      </c>
      <c r="W125" s="1507" t="s">
        <v>54</v>
      </c>
      <c r="X125" s="1507" t="s">
        <v>53</v>
      </c>
      <c r="Y125" s="1507" t="s">
        <v>54</v>
      </c>
      <c r="Z125" s="1507" t="s">
        <v>53</v>
      </c>
      <c r="AA125" s="1809" t="s">
        <v>54</v>
      </c>
      <c r="AB125" s="902"/>
    </row>
    <row r="126" spans="1:29" x14ac:dyDescent="0.25">
      <c r="A126" s="6466" t="s">
        <v>293</v>
      </c>
      <c r="B126" s="1982" t="s">
        <v>294</v>
      </c>
      <c r="C126" s="264">
        <f t="shared" ref="C126:C155" si="15">SUM(D126+E126)</f>
        <v>0</v>
      </c>
      <c r="D126" s="264">
        <f>SUM(F126+H126+J126+L126+N126+P126+R126+T126+V126+X126+Z126)</f>
        <v>0</v>
      </c>
      <c r="E126" s="903">
        <f>SUM(G126+I126+K126+M126+O126+Q126+S126+U126+W126+Y126+AA126)</f>
        <v>0</v>
      </c>
      <c r="F126" s="1948"/>
      <c r="G126" s="1948"/>
      <c r="H126" s="1948"/>
      <c r="I126" s="1948"/>
      <c r="J126" s="1948"/>
      <c r="K126" s="1948"/>
      <c r="L126" s="1948"/>
      <c r="M126" s="1948"/>
      <c r="N126" s="1948"/>
      <c r="O126" s="1948"/>
      <c r="P126" s="1948"/>
      <c r="Q126" s="1948"/>
      <c r="R126" s="1948"/>
      <c r="S126" s="1948"/>
      <c r="T126" s="1948"/>
      <c r="U126" s="1948"/>
      <c r="V126" s="1948"/>
      <c r="W126" s="1948"/>
      <c r="X126" s="1948"/>
      <c r="Y126" s="1948"/>
      <c r="Z126" s="1948"/>
      <c r="AA126" s="1948"/>
      <c r="AB126" s="902"/>
    </row>
    <row r="127" spans="1:29" x14ac:dyDescent="0.25">
      <c r="A127" s="6467"/>
      <c r="B127" s="904" t="s">
        <v>295</v>
      </c>
      <c r="C127" s="264">
        <f t="shared" si="15"/>
        <v>0</v>
      </c>
      <c r="D127" s="264">
        <f>SUM(F127+H127+J127+L127+N127+P127+R127+T127+V127+X127+Z127)</f>
        <v>0</v>
      </c>
      <c r="E127" s="903">
        <f>SUM(G127+I127+K127+M127+O127+Q127+S127+U127+W127+Y127+AA127)</f>
        <v>0</v>
      </c>
      <c r="F127" s="1948"/>
      <c r="G127" s="1948"/>
      <c r="H127" s="1948"/>
      <c r="I127" s="1948"/>
      <c r="J127" s="1948"/>
      <c r="K127" s="1948"/>
      <c r="L127" s="1948"/>
      <c r="M127" s="1948"/>
      <c r="N127" s="1948"/>
      <c r="O127" s="1948"/>
      <c r="P127" s="1948"/>
      <c r="Q127" s="1948"/>
      <c r="R127" s="1948"/>
      <c r="S127" s="1948"/>
      <c r="T127" s="1948"/>
      <c r="U127" s="1948"/>
      <c r="V127" s="1948"/>
      <c r="W127" s="1948"/>
      <c r="X127" s="1948"/>
      <c r="Y127" s="1948"/>
      <c r="Z127" s="1948"/>
      <c r="AA127" s="1948"/>
      <c r="AB127" s="902"/>
    </row>
    <row r="128" spans="1:29" x14ac:dyDescent="0.25">
      <c r="A128" s="6467"/>
      <c r="B128" s="1983" t="s">
        <v>296</v>
      </c>
      <c r="C128" s="264">
        <f t="shared" si="15"/>
        <v>0</v>
      </c>
      <c r="D128" s="264">
        <f t="shared" ref="D128:E155" si="16">SUM(F128+H128+J128+L128+N128+P128+R128+T128+V128+X128+Z128)</f>
        <v>0</v>
      </c>
      <c r="E128" s="903">
        <f t="shared" si="16"/>
        <v>0</v>
      </c>
      <c r="F128" s="1948"/>
      <c r="G128" s="1948"/>
      <c r="H128" s="1948"/>
      <c r="I128" s="1948"/>
      <c r="J128" s="1948"/>
      <c r="K128" s="1948"/>
      <c r="L128" s="1948"/>
      <c r="M128" s="1948"/>
      <c r="N128" s="1948"/>
      <c r="O128" s="1948"/>
      <c r="P128" s="1948"/>
      <c r="Q128" s="1948"/>
      <c r="R128" s="1948"/>
      <c r="S128" s="1948"/>
      <c r="T128" s="1948"/>
      <c r="U128" s="1948"/>
      <c r="V128" s="1948"/>
      <c r="W128" s="1948"/>
      <c r="X128" s="1948"/>
      <c r="Y128" s="1948"/>
      <c r="Z128" s="1948"/>
      <c r="AA128" s="1948"/>
      <c r="AB128" s="902"/>
    </row>
    <row r="129" spans="1:28" x14ac:dyDescent="0.25">
      <c r="A129" s="6468"/>
      <c r="B129" s="1983" t="s">
        <v>297</v>
      </c>
      <c r="C129" s="1984">
        <f t="shared" si="15"/>
        <v>0</v>
      </c>
      <c r="D129" s="264">
        <f t="shared" si="16"/>
        <v>0</v>
      </c>
      <c r="E129" s="903">
        <f t="shared" si="16"/>
        <v>0</v>
      </c>
      <c r="F129" s="1948"/>
      <c r="G129" s="1948"/>
      <c r="H129" s="1948"/>
      <c r="I129" s="1948"/>
      <c r="J129" s="1948"/>
      <c r="K129" s="1948"/>
      <c r="L129" s="1948"/>
      <c r="M129" s="1948"/>
      <c r="N129" s="1948"/>
      <c r="O129" s="1948"/>
      <c r="P129" s="1948"/>
      <c r="Q129" s="1948"/>
      <c r="R129" s="1948"/>
      <c r="S129" s="1948"/>
      <c r="T129" s="1948"/>
      <c r="U129" s="1948"/>
      <c r="V129" s="1948"/>
      <c r="W129" s="1948"/>
      <c r="X129" s="1948"/>
      <c r="Y129" s="1948"/>
      <c r="Z129" s="1948"/>
      <c r="AA129" s="1948"/>
      <c r="AB129" s="902"/>
    </row>
    <row r="130" spans="1:28" x14ac:dyDescent="0.25">
      <c r="A130" s="6469"/>
      <c r="B130" s="1985" t="s">
        <v>298</v>
      </c>
      <c r="C130" s="1658">
        <f t="shared" si="15"/>
        <v>0</v>
      </c>
      <c r="D130" s="264">
        <f t="shared" si="16"/>
        <v>0</v>
      </c>
      <c r="E130" s="903">
        <f t="shared" si="16"/>
        <v>0</v>
      </c>
      <c r="F130" s="1948"/>
      <c r="G130" s="1948"/>
      <c r="H130" s="1948"/>
      <c r="I130" s="1948"/>
      <c r="J130" s="1948"/>
      <c r="K130" s="1948"/>
      <c r="L130" s="1948"/>
      <c r="M130" s="1948"/>
      <c r="N130" s="1948"/>
      <c r="O130" s="1948"/>
      <c r="P130" s="1948"/>
      <c r="Q130" s="1948"/>
      <c r="R130" s="1948"/>
      <c r="S130" s="1948"/>
      <c r="T130" s="1948"/>
      <c r="U130" s="1948"/>
      <c r="V130" s="1948"/>
      <c r="W130" s="1948"/>
      <c r="X130" s="1948"/>
      <c r="Y130" s="1948"/>
      <c r="Z130" s="1948"/>
      <c r="AA130" s="1948"/>
      <c r="AB130" s="902"/>
    </row>
    <row r="131" spans="1:28" x14ac:dyDescent="0.25">
      <c r="A131" s="6466" t="s">
        <v>299</v>
      </c>
      <c r="B131" s="1982" t="s">
        <v>294</v>
      </c>
      <c r="C131" s="1986">
        <f t="shared" si="15"/>
        <v>0</v>
      </c>
      <c r="D131" s="264">
        <f t="shared" si="16"/>
        <v>0</v>
      </c>
      <c r="E131" s="903">
        <f t="shared" si="16"/>
        <v>0</v>
      </c>
      <c r="F131" s="1948"/>
      <c r="G131" s="1948"/>
      <c r="H131" s="1948"/>
      <c r="I131" s="1948"/>
      <c r="J131" s="1948"/>
      <c r="K131" s="1948"/>
      <c r="L131" s="1948"/>
      <c r="M131" s="1948"/>
      <c r="N131" s="1948"/>
      <c r="O131" s="1948"/>
      <c r="P131" s="1948"/>
      <c r="Q131" s="1948"/>
      <c r="R131" s="1948"/>
      <c r="S131" s="1948"/>
      <c r="T131" s="1948"/>
      <c r="U131" s="1948"/>
      <c r="V131" s="1948"/>
      <c r="W131" s="1948"/>
      <c r="X131" s="1948"/>
      <c r="Y131" s="1948"/>
      <c r="Z131" s="1948"/>
      <c r="AA131" s="1948"/>
      <c r="AB131" s="902"/>
    </row>
    <row r="132" spans="1:28" x14ac:dyDescent="0.25">
      <c r="A132" s="6467"/>
      <c r="B132" s="904" t="s">
        <v>295</v>
      </c>
      <c r="C132" s="264">
        <f t="shared" si="15"/>
        <v>0</v>
      </c>
      <c r="D132" s="264">
        <f t="shared" si="16"/>
        <v>0</v>
      </c>
      <c r="E132" s="903">
        <f t="shared" si="16"/>
        <v>0</v>
      </c>
      <c r="F132" s="1948"/>
      <c r="G132" s="1948"/>
      <c r="H132" s="1948"/>
      <c r="I132" s="1948"/>
      <c r="J132" s="1948"/>
      <c r="K132" s="1948"/>
      <c r="L132" s="1948"/>
      <c r="M132" s="1948"/>
      <c r="N132" s="1948"/>
      <c r="O132" s="1948"/>
      <c r="P132" s="1948"/>
      <c r="Q132" s="1948"/>
      <c r="R132" s="1948"/>
      <c r="S132" s="1948"/>
      <c r="T132" s="1948"/>
      <c r="U132" s="1948"/>
      <c r="V132" s="1948"/>
      <c r="W132" s="1948"/>
      <c r="X132" s="1948"/>
      <c r="Y132" s="1948"/>
      <c r="Z132" s="1948"/>
      <c r="AA132" s="1948"/>
      <c r="AB132" s="902"/>
    </row>
    <row r="133" spans="1:28" x14ac:dyDescent="0.25">
      <c r="A133" s="6467"/>
      <c r="B133" s="1983" t="s">
        <v>296</v>
      </c>
      <c r="C133" s="264">
        <f t="shared" si="15"/>
        <v>0</v>
      </c>
      <c r="D133" s="264">
        <f t="shared" si="16"/>
        <v>0</v>
      </c>
      <c r="E133" s="903">
        <f t="shared" si="16"/>
        <v>0</v>
      </c>
      <c r="F133" s="1948"/>
      <c r="G133" s="1948"/>
      <c r="H133" s="1948"/>
      <c r="I133" s="1948"/>
      <c r="J133" s="1948"/>
      <c r="K133" s="1948"/>
      <c r="L133" s="1948"/>
      <c r="M133" s="1948"/>
      <c r="N133" s="1948"/>
      <c r="O133" s="1948"/>
      <c r="P133" s="1948"/>
      <c r="Q133" s="1948"/>
      <c r="R133" s="1948"/>
      <c r="S133" s="1948"/>
      <c r="T133" s="1948"/>
      <c r="U133" s="1948"/>
      <c r="V133" s="1948"/>
      <c r="W133" s="1948"/>
      <c r="X133" s="1948"/>
      <c r="Y133" s="1948"/>
      <c r="Z133" s="1948"/>
      <c r="AA133" s="1948"/>
      <c r="AB133" s="902"/>
    </row>
    <row r="134" spans="1:28" x14ac:dyDescent="0.25">
      <c r="A134" s="6468"/>
      <c r="B134" s="1983" t="s">
        <v>297</v>
      </c>
      <c r="C134" s="1984">
        <f t="shared" si="15"/>
        <v>0</v>
      </c>
      <c r="D134" s="264">
        <f t="shared" si="16"/>
        <v>0</v>
      </c>
      <c r="E134" s="903">
        <f t="shared" si="16"/>
        <v>0</v>
      </c>
      <c r="F134" s="1948"/>
      <c r="G134" s="1948"/>
      <c r="H134" s="1948"/>
      <c r="I134" s="1948"/>
      <c r="J134" s="1948"/>
      <c r="K134" s="1948"/>
      <c r="L134" s="1948"/>
      <c r="M134" s="1948"/>
      <c r="N134" s="1948"/>
      <c r="O134" s="1948"/>
      <c r="P134" s="1948"/>
      <c r="Q134" s="1948"/>
      <c r="R134" s="1948"/>
      <c r="S134" s="1948"/>
      <c r="T134" s="1948"/>
      <c r="U134" s="1948"/>
      <c r="V134" s="1948"/>
      <c r="W134" s="1948"/>
      <c r="X134" s="1948"/>
      <c r="Y134" s="1948"/>
      <c r="Z134" s="1948"/>
      <c r="AA134" s="1948"/>
      <c r="AB134" s="902"/>
    </row>
    <row r="135" spans="1:28" x14ac:dyDescent="0.25">
      <c r="A135" s="6469"/>
      <c r="B135" s="1985" t="s">
        <v>298</v>
      </c>
      <c r="C135" s="1658">
        <f t="shared" si="15"/>
        <v>0</v>
      </c>
      <c r="D135" s="264">
        <f t="shared" si="16"/>
        <v>0</v>
      </c>
      <c r="E135" s="903">
        <f t="shared" si="16"/>
        <v>0</v>
      </c>
      <c r="F135" s="1948"/>
      <c r="G135" s="1948"/>
      <c r="H135" s="1948"/>
      <c r="I135" s="1948"/>
      <c r="J135" s="1948"/>
      <c r="K135" s="1948"/>
      <c r="L135" s="1948"/>
      <c r="M135" s="1948"/>
      <c r="N135" s="1948"/>
      <c r="O135" s="1948"/>
      <c r="P135" s="1948"/>
      <c r="Q135" s="1948"/>
      <c r="R135" s="1948"/>
      <c r="S135" s="1948"/>
      <c r="T135" s="1948"/>
      <c r="U135" s="1948"/>
      <c r="V135" s="1948"/>
      <c r="W135" s="1948"/>
      <c r="X135" s="1948"/>
      <c r="Y135" s="1948"/>
      <c r="Z135" s="1948"/>
      <c r="AA135" s="1948"/>
      <c r="AB135" s="902"/>
    </row>
    <row r="136" spans="1:28" x14ac:dyDescent="0.25">
      <c r="A136" s="6420" t="s">
        <v>300</v>
      </c>
      <c r="B136" s="1982" t="s">
        <v>294</v>
      </c>
      <c r="C136" s="1986">
        <f t="shared" si="15"/>
        <v>0</v>
      </c>
      <c r="D136" s="264">
        <f t="shared" si="16"/>
        <v>0</v>
      </c>
      <c r="E136" s="903">
        <f t="shared" si="16"/>
        <v>0</v>
      </c>
      <c r="F136" s="1948"/>
      <c r="G136" s="1948"/>
      <c r="H136" s="1948"/>
      <c r="I136" s="1948"/>
      <c r="J136" s="1948"/>
      <c r="K136" s="1948"/>
      <c r="L136" s="1948"/>
      <c r="M136" s="1948"/>
      <c r="N136" s="1948"/>
      <c r="O136" s="1948"/>
      <c r="P136" s="1948"/>
      <c r="Q136" s="1948"/>
      <c r="R136" s="1948"/>
      <c r="S136" s="1948"/>
      <c r="T136" s="1948"/>
      <c r="U136" s="1948"/>
      <c r="V136" s="1948"/>
      <c r="W136" s="1948"/>
      <c r="X136" s="1948"/>
      <c r="Y136" s="1948"/>
      <c r="Z136" s="1948"/>
      <c r="AA136" s="1948"/>
      <c r="AB136" s="902"/>
    </row>
    <row r="137" spans="1:28" x14ac:dyDescent="0.25">
      <c r="A137" s="6421"/>
      <c r="B137" s="904" t="s">
        <v>295</v>
      </c>
      <c r="C137" s="264">
        <f t="shared" si="15"/>
        <v>0</v>
      </c>
      <c r="D137" s="264">
        <f t="shared" si="16"/>
        <v>0</v>
      </c>
      <c r="E137" s="903">
        <f t="shared" si="16"/>
        <v>0</v>
      </c>
      <c r="F137" s="1948"/>
      <c r="G137" s="1948"/>
      <c r="H137" s="1948"/>
      <c r="I137" s="1948"/>
      <c r="J137" s="1948"/>
      <c r="K137" s="1948"/>
      <c r="L137" s="1948"/>
      <c r="M137" s="1948"/>
      <c r="N137" s="1948"/>
      <c r="O137" s="1948"/>
      <c r="P137" s="1948"/>
      <c r="Q137" s="1948"/>
      <c r="R137" s="1948"/>
      <c r="S137" s="1948"/>
      <c r="T137" s="1948"/>
      <c r="U137" s="1948"/>
      <c r="V137" s="1948"/>
      <c r="W137" s="1948"/>
      <c r="X137" s="1948"/>
      <c r="Y137" s="1948"/>
      <c r="Z137" s="1948"/>
      <c r="AA137" s="1948"/>
      <c r="AB137" s="902"/>
    </row>
    <row r="138" spans="1:28" x14ac:dyDescent="0.25">
      <c r="A138" s="6421"/>
      <c r="B138" s="1983" t="s">
        <v>296</v>
      </c>
      <c r="C138" s="264">
        <f t="shared" si="15"/>
        <v>0</v>
      </c>
      <c r="D138" s="264">
        <f t="shared" si="16"/>
        <v>0</v>
      </c>
      <c r="E138" s="903">
        <f t="shared" si="16"/>
        <v>0</v>
      </c>
      <c r="F138" s="1948"/>
      <c r="G138" s="1948"/>
      <c r="H138" s="1948"/>
      <c r="I138" s="1948"/>
      <c r="J138" s="1948"/>
      <c r="K138" s="1948"/>
      <c r="L138" s="1948"/>
      <c r="M138" s="1948"/>
      <c r="N138" s="1948"/>
      <c r="O138" s="1948"/>
      <c r="P138" s="1948"/>
      <c r="Q138" s="1948"/>
      <c r="R138" s="1948"/>
      <c r="S138" s="1948"/>
      <c r="T138" s="1948"/>
      <c r="U138" s="1948"/>
      <c r="V138" s="1948"/>
      <c r="W138" s="1948"/>
      <c r="X138" s="1948"/>
      <c r="Y138" s="1948"/>
      <c r="Z138" s="1948"/>
      <c r="AA138" s="1948"/>
      <c r="AB138" s="902"/>
    </row>
    <row r="139" spans="1:28" x14ac:dyDescent="0.25">
      <c r="A139" s="6421"/>
      <c r="B139" s="1983" t="s">
        <v>297</v>
      </c>
      <c r="C139" s="1984">
        <f t="shared" si="15"/>
        <v>0</v>
      </c>
      <c r="D139" s="264">
        <f t="shared" si="16"/>
        <v>0</v>
      </c>
      <c r="E139" s="903">
        <f t="shared" si="16"/>
        <v>0</v>
      </c>
      <c r="F139" s="1948"/>
      <c r="G139" s="1948"/>
      <c r="H139" s="1948"/>
      <c r="I139" s="1948"/>
      <c r="J139" s="1948"/>
      <c r="K139" s="1948"/>
      <c r="L139" s="1948"/>
      <c r="M139" s="1948"/>
      <c r="N139" s="1948"/>
      <c r="O139" s="1948"/>
      <c r="P139" s="1948"/>
      <c r="Q139" s="1948"/>
      <c r="R139" s="1948"/>
      <c r="S139" s="1948"/>
      <c r="T139" s="1948"/>
      <c r="U139" s="1948"/>
      <c r="V139" s="1948"/>
      <c r="W139" s="1948"/>
      <c r="X139" s="1948"/>
      <c r="Y139" s="1948"/>
      <c r="Z139" s="1948"/>
      <c r="AA139" s="1948"/>
      <c r="AB139" s="902"/>
    </row>
    <row r="140" spans="1:28" x14ac:dyDescent="0.25">
      <c r="A140" s="6422"/>
      <c r="B140" s="1985" t="s">
        <v>298</v>
      </c>
      <c r="C140" s="1658">
        <f t="shared" si="15"/>
        <v>0</v>
      </c>
      <c r="D140" s="264">
        <f t="shared" si="16"/>
        <v>0</v>
      </c>
      <c r="E140" s="903">
        <f t="shared" si="16"/>
        <v>0</v>
      </c>
      <c r="F140" s="1948"/>
      <c r="G140" s="1948"/>
      <c r="H140" s="1948"/>
      <c r="I140" s="1948"/>
      <c r="J140" s="1948"/>
      <c r="K140" s="1948"/>
      <c r="L140" s="1948"/>
      <c r="M140" s="1948"/>
      <c r="N140" s="1948"/>
      <c r="O140" s="1948"/>
      <c r="P140" s="1948"/>
      <c r="Q140" s="1948"/>
      <c r="R140" s="1948"/>
      <c r="S140" s="1948"/>
      <c r="T140" s="1948"/>
      <c r="U140" s="1948"/>
      <c r="V140" s="1948"/>
      <c r="W140" s="1948"/>
      <c r="X140" s="1948"/>
      <c r="Y140" s="1948"/>
      <c r="Z140" s="1948"/>
      <c r="AA140" s="1948"/>
      <c r="AB140" s="902"/>
    </row>
    <row r="141" spans="1:28" x14ac:dyDescent="0.25">
      <c r="A141" s="6466" t="s">
        <v>301</v>
      </c>
      <c r="B141" s="1982" t="s">
        <v>294</v>
      </c>
      <c r="C141" s="1986">
        <f t="shared" si="15"/>
        <v>0</v>
      </c>
      <c r="D141" s="264">
        <f t="shared" si="16"/>
        <v>0</v>
      </c>
      <c r="E141" s="903">
        <f t="shared" si="16"/>
        <v>0</v>
      </c>
      <c r="F141" s="1948"/>
      <c r="G141" s="1948"/>
      <c r="H141" s="1948"/>
      <c r="I141" s="1948"/>
      <c r="J141" s="1948"/>
      <c r="K141" s="1948"/>
      <c r="L141" s="1948"/>
      <c r="M141" s="1948"/>
      <c r="N141" s="1948"/>
      <c r="O141" s="1948"/>
      <c r="P141" s="1948"/>
      <c r="Q141" s="1948"/>
      <c r="R141" s="1948"/>
      <c r="S141" s="1948"/>
      <c r="T141" s="1948"/>
      <c r="U141" s="1948"/>
      <c r="V141" s="1948"/>
      <c r="W141" s="1948"/>
      <c r="X141" s="1948"/>
      <c r="Y141" s="1948"/>
      <c r="Z141" s="1948"/>
      <c r="AA141" s="1948"/>
      <c r="AB141" s="902"/>
    </row>
    <row r="142" spans="1:28" x14ac:dyDescent="0.25">
      <c r="A142" s="6467"/>
      <c r="B142" s="904" t="s">
        <v>295</v>
      </c>
      <c r="C142" s="264">
        <f t="shared" si="15"/>
        <v>0</v>
      </c>
      <c r="D142" s="264">
        <f t="shared" si="16"/>
        <v>0</v>
      </c>
      <c r="E142" s="903">
        <f t="shared" si="16"/>
        <v>0</v>
      </c>
      <c r="F142" s="1948"/>
      <c r="G142" s="1948"/>
      <c r="H142" s="1948"/>
      <c r="I142" s="1948"/>
      <c r="J142" s="1948"/>
      <c r="K142" s="1948"/>
      <c r="L142" s="1948"/>
      <c r="M142" s="1948"/>
      <c r="N142" s="1948"/>
      <c r="O142" s="1948"/>
      <c r="P142" s="1948"/>
      <c r="Q142" s="1948"/>
      <c r="R142" s="1948"/>
      <c r="S142" s="1948"/>
      <c r="T142" s="1948"/>
      <c r="U142" s="1948"/>
      <c r="V142" s="1948"/>
      <c r="W142" s="1948"/>
      <c r="X142" s="1948"/>
      <c r="Y142" s="1948"/>
      <c r="Z142" s="1948"/>
      <c r="AA142" s="1948"/>
      <c r="AB142" s="902"/>
    </row>
    <row r="143" spans="1:28" x14ac:dyDescent="0.25">
      <c r="A143" s="6467"/>
      <c r="B143" s="1983" t="s">
        <v>296</v>
      </c>
      <c r="C143" s="264">
        <f t="shared" si="15"/>
        <v>0</v>
      </c>
      <c r="D143" s="264">
        <f t="shared" si="16"/>
        <v>0</v>
      </c>
      <c r="E143" s="903">
        <f t="shared" si="16"/>
        <v>0</v>
      </c>
      <c r="F143" s="1948"/>
      <c r="G143" s="1948"/>
      <c r="H143" s="1948"/>
      <c r="I143" s="1948"/>
      <c r="J143" s="1948"/>
      <c r="K143" s="1948"/>
      <c r="L143" s="1948"/>
      <c r="M143" s="1948"/>
      <c r="N143" s="1948"/>
      <c r="O143" s="1948"/>
      <c r="P143" s="1948"/>
      <c r="Q143" s="1948"/>
      <c r="R143" s="1948"/>
      <c r="S143" s="1948"/>
      <c r="T143" s="1948"/>
      <c r="U143" s="1948"/>
      <c r="V143" s="1948"/>
      <c r="W143" s="1948"/>
      <c r="X143" s="1948"/>
      <c r="Y143" s="1948"/>
      <c r="Z143" s="1948"/>
      <c r="AA143" s="1948"/>
      <c r="AB143" s="902"/>
    </row>
    <row r="144" spans="1:28" x14ac:dyDescent="0.25">
      <c r="A144" s="6468"/>
      <c r="B144" s="1983" t="s">
        <v>297</v>
      </c>
      <c r="C144" s="1984">
        <f t="shared" si="15"/>
        <v>0</v>
      </c>
      <c r="D144" s="264">
        <f t="shared" si="16"/>
        <v>0</v>
      </c>
      <c r="E144" s="903">
        <f t="shared" si="16"/>
        <v>0</v>
      </c>
      <c r="F144" s="1948"/>
      <c r="G144" s="1948"/>
      <c r="H144" s="1948"/>
      <c r="I144" s="1948"/>
      <c r="J144" s="1948"/>
      <c r="K144" s="1948"/>
      <c r="L144" s="1948"/>
      <c r="M144" s="1948"/>
      <c r="N144" s="1948"/>
      <c r="O144" s="1948"/>
      <c r="P144" s="1948"/>
      <c r="Q144" s="1948"/>
      <c r="R144" s="1948"/>
      <c r="S144" s="1948"/>
      <c r="T144" s="1948"/>
      <c r="U144" s="1948"/>
      <c r="V144" s="1948"/>
      <c r="W144" s="1948"/>
      <c r="X144" s="1948"/>
      <c r="Y144" s="1948"/>
      <c r="Z144" s="1948"/>
      <c r="AA144" s="1948"/>
      <c r="AB144" s="902"/>
    </row>
    <row r="145" spans="1:28" x14ac:dyDescent="0.25">
      <c r="A145" s="6469"/>
      <c r="B145" s="1985" t="s">
        <v>298</v>
      </c>
      <c r="C145" s="1658">
        <f t="shared" si="15"/>
        <v>0</v>
      </c>
      <c r="D145" s="264">
        <f t="shared" si="16"/>
        <v>0</v>
      </c>
      <c r="E145" s="903">
        <f t="shared" si="16"/>
        <v>0</v>
      </c>
      <c r="F145" s="1948"/>
      <c r="G145" s="1948"/>
      <c r="H145" s="1948"/>
      <c r="I145" s="1948"/>
      <c r="J145" s="1948"/>
      <c r="K145" s="1948"/>
      <c r="L145" s="1948"/>
      <c r="M145" s="1948"/>
      <c r="N145" s="1948"/>
      <c r="O145" s="1948"/>
      <c r="P145" s="1948"/>
      <c r="Q145" s="1948"/>
      <c r="R145" s="1948"/>
      <c r="S145" s="1948"/>
      <c r="T145" s="1948"/>
      <c r="U145" s="1948"/>
      <c r="V145" s="1948"/>
      <c r="W145" s="1948"/>
      <c r="X145" s="1948"/>
      <c r="Y145" s="1948"/>
      <c r="Z145" s="1948"/>
      <c r="AA145" s="1948"/>
      <c r="AB145" s="902"/>
    </row>
    <row r="146" spans="1:28" x14ac:dyDescent="0.25">
      <c r="A146" s="6466" t="s">
        <v>302</v>
      </c>
      <c r="B146" s="1982" t="s">
        <v>294</v>
      </c>
      <c r="C146" s="1986">
        <f t="shared" si="15"/>
        <v>0</v>
      </c>
      <c r="D146" s="264">
        <f t="shared" si="16"/>
        <v>0</v>
      </c>
      <c r="E146" s="903">
        <f t="shared" si="16"/>
        <v>0</v>
      </c>
      <c r="F146" s="1948"/>
      <c r="G146" s="1948"/>
      <c r="H146" s="1948"/>
      <c r="I146" s="1948"/>
      <c r="J146" s="1948"/>
      <c r="K146" s="1948"/>
      <c r="L146" s="1948"/>
      <c r="M146" s="1948"/>
      <c r="N146" s="1948"/>
      <c r="O146" s="1948"/>
      <c r="P146" s="1948"/>
      <c r="Q146" s="1948"/>
      <c r="R146" s="1948"/>
      <c r="S146" s="1948"/>
      <c r="T146" s="1948"/>
      <c r="U146" s="1948"/>
      <c r="V146" s="1948"/>
      <c r="W146" s="1948"/>
      <c r="X146" s="1948"/>
      <c r="Y146" s="1948"/>
      <c r="Z146" s="1948"/>
      <c r="AA146" s="1948"/>
      <c r="AB146" s="902"/>
    </row>
    <row r="147" spans="1:28" x14ac:dyDescent="0.25">
      <c r="A147" s="6467"/>
      <c r="B147" s="904" t="s">
        <v>295</v>
      </c>
      <c r="C147" s="264">
        <f t="shared" si="15"/>
        <v>0</v>
      </c>
      <c r="D147" s="264">
        <f t="shared" si="16"/>
        <v>0</v>
      </c>
      <c r="E147" s="903">
        <f t="shared" si="16"/>
        <v>0</v>
      </c>
      <c r="F147" s="1948"/>
      <c r="G147" s="1948"/>
      <c r="H147" s="1948"/>
      <c r="I147" s="1948"/>
      <c r="J147" s="1948"/>
      <c r="K147" s="1948"/>
      <c r="L147" s="1948"/>
      <c r="M147" s="1948"/>
      <c r="N147" s="1948"/>
      <c r="O147" s="1948"/>
      <c r="P147" s="1948"/>
      <c r="Q147" s="1948"/>
      <c r="R147" s="1948"/>
      <c r="S147" s="1948"/>
      <c r="T147" s="1948"/>
      <c r="U147" s="1948"/>
      <c r="V147" s="1948"/>
      <c r="W147" s="1948"/>
      <c r="X147" s="1948"/>
      <c r="Y147" s="1948"/>
      <c r="Z147" s="1948"/>
      <c r="AA147" s="1948"/>
      <c r="AB147" s="902"/>
    </row>
    <row r="148" spans="1:28" x14ac:dyDescent="0.25">
      <c r="A148" s="6467"/>
      <c r="B148" s="1983" t="s">
        <v>296</v>
      </c>
      <c r="C148" s="264">
        <f t="shared" si="15"/>
        <v>0</v>
      </c>
      <c r="D148" s="264">
        <f t="shared" si="16"/>
        <v>0</v>
      </c>
      <c r="E148" s="903">
        <f t="shared" si="16"/>
        <v>0</v>
      </c>
      <c r="F148" s="1948"/>
      <c r="G148" s="1948"/>
      <c r="H148" s="1948"/>
      <c r="I148" s="1948"/>
      <c r="J148" s="1948"/>
      <c r="K148" s="1948"/>
      <c r="L148" s="1948"/>
      <c r="M148" s="1948"/>
      <c r="N148" s="1948"/>
      <c r="O148" s="1948"/>
      <c r="P148" s="1948"/>
      <c r="Q148" s="1948"/>
      <c r="R148" s="1948"/>
      <c r="S148" s="1948"/>
      <c r="T148" s="1948"/>
      <c r="U148" s="1948"/>
      <c r="V148" s="1948"/>
      <c r="W148" s="1948"/>
      <c r="X148" s="1948"/>
      <c r="Y148" s="1948"/>
      <c r="Z148" s="1948"/>
      <c r="AA148" s="1948"/>
      <c r="AB148" s="902"/>
    </row>
    <row r="149" spans="1:28" x14ac:dyDescent="0.25">
      <c r="A149" s="6468"/>
      <c r="B149" s="1983" t="s">
        <v>297</v>
      </c>
      <c r="C149" s="1984">
        <f t="shared" si="15"/>
        <v>0</v>
      </c>
      <c r="D149" s="264">
        <f t="shared" si="16"/>
        <v>0</v>
      </c>
      <c r="E149" s="903">
        <f t="shared" si="16"/>
        <v>0</v>
      </c>
      <c r="F149" s="1948"/>
      <c r="G149" s="1948"/>
      <c r="H149" s="1948"/>
      <c r="I149" s="1948"/>
      <c r="J149" s="1948"/>
      <c r="K149" s="1948"/>
      <c r="L149" s="1948"/>
      <c r="M149" s="1948"/>
      <c r="N149" s="1948"/>
      <c r="O149" s="1948"/>
      <c r="P149" s="1948"/>
      <c r="Q149" s="1948"/>
      <c r="R149" s="1948"/>
      <c r="S149" s="1948"/>
      <c r="T149" s="1948"/>
      <c r="U149" s="1948"/>
      <c r="V149" s="1948"/>
      <c r="W149" s="1948"/>
      <c r="X149" s="1948"/>
      <c r="Y149" s="1948"/>
      <c r="Z149" s="1948"/>
      <c r="AA149" s="1948"/>
      <c r="AB149" s="902"/>
    </row>
    <row r="150" spans="1:28" x14ac:dyDescent="0.25">
      <c r="A150" s="6469"/>
      <c r="B150" s="1985" t="s">
        <v>298</v>
      </c>
      <c r="C150" s="1658">
        <f t="shared" si="15"/>
        <v>0</v>
      </c>
      <c r="D150" s="264">
        <f t="shared" si="16"/>
        <v>0</v>
      </c>
      <c r="E150" s="903">
        <f t="shared" si="16"/>
        <v>0</v>
      </c>
      <c r="F150" s="1948"/>
      <c r="G150" s="1948"/>
      <c r="H150" s="1948"/>
      <c r="I150" s="1948"/>
      <c r="J150" s="1948"/>
      <c r="K150" s="1948"/>
      <c r="L150" s="1948"/>
      <c r="M150" s="1948"/>
      <c r="N150" s="1948"/>
      <c r="O150" s="1948"/>
      <c r="P150" s="1948"/>
      <c r="Q150" s="1948"/>
      <c r="R150" s="1948"/>
      <c r="S150" s="1948"/>
      <c r="T150" s="1948"/>
      <c r="U150" s="1948"/>
      <c r="V150" s="1948"/>
      <c r="W150" s="1948"/>
      <c r="X150" s="1948"/>
      <c r="Y150" s="1948"/>
      <c r="Z150" s="1948"/>
      <c r="AA150" s="1948"/>
      <c r="AB150" s="902"/>
    </row>
    <row r="151" spans="1:28" x14ac:dyDescent="0.25">
      <c r="A151" s="6420" t="s">
        <v>303</v>
      </c>
      <c r="B151" s="1982" t="s">
        <v>294</v>
      </c>
      <c r="C151" s="1986">
        <f t="shared" si="15"/>
        <v>0</v>
      </c>
      <c r="D151" s="264">
        <f t="shared" si="16"/>
        <v>0</v>
      </c>
      <c r="E151" s="903">
        <f t="shared" si="16"/>
        <v>0</v>
      </c>
      <c r="F151" s="1948"/>
      <c r="G151" s="1948"/>
      <c r="H151" s="1948"/>
      <c r="I151" s="1948"/>
      <c r="J151" s="1948"/>
      <c r="K151" s="1948"/>
      <c r="L151" s="1948"/>
      <c r="M151" s="1948"/>
      <c r="N151" s="1948"/>
      <c r="O151" s="1948"/>
      <c r="P151" s="1948"/>
      <c r="Q151" s="1948"/>
      <c r="R151" s="1948"/>
      <c r="S151" s="1948"/>
      <c r="T151" s="1948"/>
      <c r="U151" s="1948"/>
      <c r="V151" s="1948"/>
      <c r="W151" s="1948"/>
      <c r="X151" s="1948"/>
      <c r="Y151" s="1948"/>
      <c r="Z151" s="1948"/>
      <c r="AA151" s="1948"/>
      <c r="AB151" s="902"/>
    </row>
    <row r="152" spans="1:28" x14ac:dyDescent="0.25">
      <c r="A152" s="6421"/>
      <c r="B152" s="904" t="s">
        <v>295</v>
      </c>
      <c r="C152" s="264">
        <f t="shared" si="15"/>
        <v>0</v>
      </c>
      <c r="D152" s="264">
        <f t="shared" si="16"/>
        <v>0</v>
      </c>
      <c r="E152" s="903">
        <f t="shared" si="16"/>
        <v>0</v>
      </c>
      <c r="F152" s="1948"/>
      <c r="G152" s="1948"/>
      <c r="H152" s="1948"/>
      <c r="I152" s="1948"/>
      <c r="J152" s="1948"/>
      <c r="K152" s="1948"/>
      <c r="L152" s="1948"/>
      <c r="M152" s="1948"/>
      <c r="N152" s="1948"/>
      <c r="O152" s="1948"/>
      <c r="P152" s="1948"/>
      <c r="Q152" s="1948"/>
      <c r="R152" s="1948"/>
      <c r="S152" s="1948"/>
      <c r="T152" s="1948"/>
      <c r="U152" s="1948"/>
      <c r="V152" s="1948"/>
      <c r="W152" s="1948"/>
      <c r="X152" s="1948"/>
      <c r="Y152" s="1948"/>
      <c r="Z152" s="1948"/>
      <c r="AA152" s="1948"/>
      <c r="AB152" s="902"/>
    </row>
    <row r="153" spans="1:28" x14ac:dyDescent="0.25">
      <c r="A153" s="6421"/>
      <c r="B153" s="1983" t="s">
        <v>296</v>
      </c>
      <c r="C153" s="264">
        <f t="shared" si="15"/>
        <v>0</v>
      </c>
      <c r="D153" s="264">
        <f t="shared" si="16"/>
        <v>0</v>
      </c>
      <c r="E153" s="903">
        <f t="shared" si="16"/>
        <v>0</v>
      </c>
      <c r="F153" s="1948"/>
      <c r="G153" s="1948"/>
      <c r="H153" s="1948"/>
      <c r="I153" s="1948"/>
      <c r="J153" s="1948"/>
      <c r="K153" s="1948"/>
      <c r="L153" s="1948"/>
      <c r="M153" s="1948"/>
      <c r="N153" s="1948"/>
      <c r="O153" s="1948"/>
      <c r="P153" s="1948"/>
      <c r="Q153" s="1948"/>
      <c r="R153" s="1948"/>
      <c r="S153" s="1948"/>
      <c r="T153" s="1948"/>
      <c r="U153" s="1948"/>
      <c r="V153" s="1948"/>
      <c r="W153" s="1948"/>
      <c r="X153" s="1948"/>
      <c r="Y153" s="1948"/>
      <c r="Z153" s="1948"/>
      <c r="AA153" s="1948"/>
      <c r="AB153" s="902"/>
    </row>
    <row r="154" spans="1:28" x14ac:dyDescent="0.25">
      <c r="A154" s="6421"/>
      <c r="B154" s="1983" t="s">
        <v>297</v>
      </c>
      <c r="C154" s="1984">
        <f t="shared" si="15"/>
        <v>0</v>
      </c>
      <c r="D154" s="264">
        <f t="shared" si="16"/>
        <v>0</v>
      </c>
      <c r="E154" s="903">
        <f t="shared" si="16"/>
        <v>0</v>
      </c>
      <c r="F154" s="1948"/>
      <c r="G154" s="1948"/>
      <c r="H154" s="1948"/>
      <c r="I154" s="1948"/>
      <c r="J154" s="1948"/>
      <c r="K154" s="1948"/>
      <c r="L154" s="1948"/>
      <c r="M154" s="1948"/>
      <c r="N154" s="1948"/>
      <c r="O154" s="1948"/>
      <c r="P154" s="1948"/>
      <c r="Q154" s="1948"/>
      <c r="R154" s="1948"/>
      <c r="S154" s="1948"/>
      <c r="T154" s="1948"/>
      <c r="U154" s="1948"/>
      <c r="V154" s="1948"/>
      <c r="W154" s="1948"/>
      <c r="X154" s="1948"/>
      <c r="Y154" s="1948"/>
      <c r="Z154" s="1948"/>
      <c r="AA154" s="1948"/>
      <c r="AB154" s="902"/>
    </row>
    <row r="155" spans="1:28" x14ac:dyDescent="0.25">
      <c r="A155" s="6421"/>
      <c r="B155" s="1987" t="s">
        <v>298</v>
      </c>
      <c r="C155" s="1988">
        <f t="shared" si="15"/>
        <v>0</v>
      </c>
      <c r="D155" s="264">
        <f t="shared" si="16"/>
        <v>0</v>
      </c>
      <c r="E155" s="903">
        <f t="shared" si="16"/>
        <v>0</v>
      </c>
      <c r="F155" s="1948"/>
      <c r="G155" s="1948"/>
      <c r="H155" s="1948"/>
      <c r="I155" s="1948"/>
      <c r="J155" s="1948"/>
      <c r="K155" s="1948"/>
      <c r="L155" s="1948"/>
      <c r="M155" s="1948"/>
      <c r="N155" s="1948"/>
      <c r="O155" s="1948"/>
      <c r="P155" s="1948"/>
      <c r="Q155" s="1948"/>
      <c r="R155" s="1948"/>
      <c r="S155" s="1948"/>
      <c r="T155" s="1948"/>
      <c r="U155" s="1948"/>
      <c r="V155" s="1948"/>
      <c r="W155" s="1948"/>
      <c r="X155" s="1948"/>
      <c r="Y155" s="1948"/>
      <c r="Z155" s="1948"/>
      <c r="AA155" s="1948"/>
      <c r="AB155" s="902"/>
    </row>
    <row r="156" spans="1:28" ht="15.75" thickBot="1" x14ac:dyDescent="0.3">
      <c r="A156" s="6458" t="s">
        <v>304</v>
      </c>
      <c r="B156" s="6459"/>
      <c r="C156" s="1989">
        <f t="shared" ref="C156:AA156" si="17">SUM(C126:C155)</f>
        <v>0</v>
      </c>
      <c r="D156" s="1989">
        <f t="shared" si="17"/>
        <v>0</v>
      </c>
      <c r="E156" s="1990">
        <f t="shared" si="17"/>
        <v>0</v>
      </c>
      <c r="F156" s="1948">
        <f t="shared" si="17"/>
        <v>0</v>
      </c>
      <c r="G156" s="1948">
        <f t="shared" si="17"/>
        <v>0</v>
      </c>
      <c r="H156" s="1948">
        <f t="shared" si="17"/>
        <v>0</v>
      </c>
      <c r="I156" s="1948">
        <f t="shared" si="17"/>
        <v>0</v>
      </c>
      <c r="J156" s="1948">
        <f t="shared" si="17"/>
        <v>0</v>
      </c>
      <c r="K156" s="1948">
        <f t="shared" si="17"/>
        <v>0</v>
      </c>
      <c r="L156" s="1948">
        <f t="shared" si="17"/>
        <v>0</v>
      </c>
      <c r="M156" s="1948">
        <f t="shared" si="17"/>
        <v>0</v>
      </c>
      <c r="N156" s="1948">
        <f t="shared" si="17"/>
        <v>0</v>
      </c>
      <c r="O156" s="1948">
        <f t="shared" si="17"/>
        <v>0</v>
      </c>
      <c r="P156" s="1948">
        <f t="shared" si="17"/>
        <v>0</v>
      </c>
      <c r="Q156" s="1948">
        <f t="shared" si="17"/>
        <v>0</v>
      </c>
      <c r="R156" s="1948">
        <f t="shared" si="17"/>
        <v>0</v>
      </c>
      <c r="S156" s="1948">
        <f t="shared" si="17"/>
        <v>0</v>
      </c>
      <c r="T156" s="1948">
        <f t="shared" si="17"/>
        <v>0</v>
      </c>
      <c r="U156" s="1948">
        <f t="shared" si="17"/>
        <v>0</v>
      </c>
      <c r="V156" s="1948">
        <f t="shared" si="17"/>
        <v>0</v>
      </c>
      <c r="W156" s="1948">
        <f t="shared" si="17"/>
        <v>0</v>
      </c>
      <c r="X156" s="1948">
        <f t="shared" si="17"/>
        <v>0</v>
      </c>
      <c r="Y156" s="1948">
        <f t="shared" si="17"/>
        <v>0</v>
      </c>
      <c r="Z156" s="1948">
        <f t="shared" si="17"/>
        <v>0</v>
      </c>
      <c r="AA156" s="1948">
        <f t="shared" si="17"/>
        <v>0</v>
      </c>
      <c r="AB156" s="902"/>
    </row>
    <row r="157" spans="1:28" ht="15.75" thickTop="1" x14ac:dyDescent="0.25">
      <c r="A157" s="6460" t="s">
        <v>305</v>
      </c>
      <c r="B157" s="905" t="s">
        <v>294</v>
      </c>
      <c r="C157" s="906">
        <f t="shared" ref="C157:C166" si="18">SUM(D157+E157)</f>
        <v>0</v>
      </c>
      <c r="D157" s="906">
        <f t="shared" ref="D157:D166" si="19">SUM(F157+H156+J156+L156+N156+P156+R156+T156+V156+X156+Z156)</f>
        <v>0</v>
      </c>
      <c r="E157" s="907">
        <f t="shared" ref="E157:E166" si="20">SUM(G156+I156+K156+M156+O156+Q156+S156+U156+W156+Y156+AA156)</f>
        <v>0</v>
      </c>
      <c r="F157" s="1948"/>
      <c r="G157" s="1948"/>
      <c r="H157" s="1948"/>
      <c r="I157" s="1948"/>
      <c r="J157" s="1948"/>
      <c r="K157" s="1948"/>
      <c r="L157" s="1948"/>
      <c r="M157" s="1948"/>
      <c r="N157" s="1948"/>
      <c r="O157" s="1948"/>
      <c r="P157" s="1948"/>
      <c r="Q157" s="1948"/>
      <c r="R157" s="1948"/>
      <c r="S157" s="1948"/>
      <c r="T157" s="1948"/>
      <c r="U157" s="1948"/>
      <c r="V157" s="1948"/>
      <c r="W157" s="1948"/>
      <c r="X157" s="1948"/>
      <c r="Y157" s="1948"/>
      <c r="Z157" s="1948"/>
      <c r="AA157" s="1948"/>
      <c r="AB157" s="902"/>
    </row>
    <row r="158" spans="1:28" x14ac:dyDescent="0.25">
      <c r="A158" s="6461"/>
      <c r="B158" s="904" t="s">
        <v>295</v>
      </c>
      <c r="C158" s="264">
        <f t="shared" si="18"/>
        <v>0</v>
      </c>
      <c r="D158" s="264">
        <f t="shared" si="19"/>
        <v>0</v>
      </c>
      <c r="E158" s="903">
        <f t="shared" si="20"/>
        <v>0</v>
      </c>
      <c r="F158" s="1948"/>
      <c r="G158" s="1948"/>
      <c r="H158" s="1948"/>
      <c r="I158" s="1948"/>
      <c r="J158" s="1948"/>
      <c r="K158" s="1948"/>
      <c r="L158" s="1948"/>
      <c r="M158" s="1948"/>
      <c r="N158" s="1948"/>
      <c r="O158" s="1948"/>
      <c r="P158" s="1948"/>
      <c r="Q158" s="1948"/>
      <c r="R158" s="1948"/>
      <c r="S158" s="1948"/>
      <c r="T158" s="1948"/>
      <c r="U158" s="1948"/>
      <c r="V158" s="1948"/>
      <c r="W158" s="1948"/>
      <c r="X158" s="1948"/>
      <c r="Y158" s="1948"/>
      <c r="Z158" s="1948"/>
      <c r="AA158" s="1948"/>
      <c r="AB158" s="902"/>
    </row>
    <row r="159" spans="1:28" x14ac:dyDescent="0.25">
      <c r="A159" s="6461"/>
      <c r="B159" s="1983" t="s">
        <v>296</v>
      </c>
      <c r="C159" s="264">
        <f t="shared" si="18"/>
        <v>0</v>
      </c>
      <c r="D159" s="264">
        <f t="shared" si="19"/>
        <v>0</v>
      </c>
      <c r="E159" s="903">
        <f t="shared" si="20"/>
        <v>0</v>
      </c>
      <c r="F159" s="1948"/>
      <c r="G159" s="1948"/>
      <c r="H159" s="1948"/>
      <c r="I159" s="1948"/>
      <c r="J159" s="1948"/>
      <c r="K159" s="1948"/>
      <c r="L159" s="1948"/>
      <c r="M159" s="1948"/>
      <c r="N159" s="1948"/>
      <c r="O159" s="1948"/>
      <c r="P159" s="1948"/>
      <c r="Q159" s="1948"/>
      <c r="R159" s="1948"/>
      <c r="S159" s="1948"/>
      <c r="T159" s="1948"/>
      <c r="U159" s="1948"/>
      <c r="V159" s="1948"/>
      <c r="W159" s="1948"/>
      <c r="X159" s="1948"/>
      <c r="Y159" s="1948"/>
      <c r="Z159" s="1948"/>
      <c r="AA159" s="1948"/>
      <c r="AB159" s="902"/>
    </row>
    <row r="160" spans="1:28" x14ac:dyDescent="0.25">
      <c r="A160" s="6461"/>
      <c r="B160" s="1983" t="s">
        <v>297</v>
      </c>
      <c r="C160" s="264">
        <f t="shared" si="18"/>
        <v>0</v>
      </c>
      <c r="D160" s="264">
        <f t="shared" si="19"/>
        <v>0</v>
      </c>
      <c r="E160" s="903">
        <f t="shared" si="20"/>
        <v>0</v>
      </c>
      <c r="F160" s="1948"/>
      <c r="G160" s="1948"/>
      <c r="H160" s="1948"/>
      <c r="I160" s="1948"/>
      <c r="J160" s="1948"/>
      <c r="K160" s="1948"/>
      <c r="L160" s="1948"/>
      <c r="M160" s="1948"/>
      <c r="N160" s="1948"/>
      <c r="O160" s="1948"/>
      <c r="P160" s="1948"/>
      <c r="Q160" s="1948"/>
      <c r="R160" s="1948"/>
      <c r="S160" s="1948"/>
      <c r="T160" s="1948"/>
      <c r="U160" s="1948"/>
      <c r="V160" s="1948"/>
      <c r="W160" s="1948"/>
      <c r="X160" s="1948"/>
      <c r="Y160" s="1948"/>
      <c r="Z160" s="1948"/>
      <c r="AA160" s="1948"/>
      <c r="AB160" s="902"/>
    </row>
    <row r="161" spans="1:44" x14ac:dyDescent="0.25">
      <c r="A161" s="6461"/>
      <c r="B161" s="1987" t="s">
        <v>298</v>
      </c>
      <c r="C161" s="265">
        <f t="shared" si="18"/>
        <v>0</v>
      </c>
      <c r="D161" s="265">
        <f t="shared" si="19"/>
        <v>0</v>
      </c>
      <c r="E161" s="736">
        <f t="shared" si="20"/>
        <v>0</v>
      </c>
      <c r="F161" s="1948"/>
      <c r="G161" s="1948"/>
      <c r="H161" s="1948"/>
      <c r="I161" s="1948"/>
      <c r="J161" s="1948"/>
      <c r="K161" s="1948"/>
      <c r="L161" s="1948"/>
      <c r="M161" s="1948"/>
      <c r="N161" s="1948"/>
      <c r="O161" s="1948"/>
      <c r="P161" s="1948"/>
      <c r="Q161" s="1948"/>
      <c r="R161" s="1948"/>
      <c r="S161" s="1948"/>
      <c r="T161" s="1948"/>
      <c r="U161" s="1948"/>
      <c r="V161" s="1948"/>
      <c r="W161" s="1948"/>
      <c r="X161" s="1948"/>
      <c r="Y161" s="1948"/>
      <c r="Z161" s="1948"/>
      <c r="AA161" s="1948"/>
      <c r="AB161" s="902"/>
    </row>
    <row r="162" spans="1:44" x14ac:dyDescent="0.25">
      <c r="A162" s="6448" t="s">
        <v>306</v>
      </c>
      <c r="B162" s="1982" t="s">
        <v>294</v>
      </c>
      <c r="C162" s="1986">
        <f t="shared" si="18"/>
        <v>0</v>
      </c>
      <c r="D162" s="1986">
        <f t="shared" si="19"/>
        <v>0</v>
      </c>
      <c r="E162" s="1991">
        <f t="shared" si="20"/>
        <v>0</v>
      </c>
      <c r="F162" s="1948"/>
      <c r="G162" s="1948"/>
      <c r="H162" s="1948"/>
      <c r="I162" s="1948"/>
      <c r="J162" s="1948"/>
      <c r="K162" s="1948"/>
      <c r="L162" s="1948"/>
      <c r="M162" s="1948"/>
      <c r="N162" s="1948"/>
      <c r="O162" s="1948"/>
      <c r="P162" s="1948"/>
      <c r="Q162" s="1948"/>
      <c r="R162" s="1948"/>
      <c r="S162" s="1948"/>
      <c r="T162" s="1948"/>
      <c r="U162" s="1948"/>
      <c r="V162" s="1948"/>
      <c r="W162" s="1948"/>
      <c r="X162" s="1948"/>
      <c r="Y162" s="1948"/>
      <c r="Z162" s="1948"/>
      <c r="AA162" s="1948"/>
      <c r="AB162" s="902"/>
    </row>
    <row r="163" spans="1:44" x14ac:dyDescent="0.25">
      <c r="A163" s="6461"/>
      <c r="B163" s="904" t="s">
        <v>295</v>
      </c>
      <c r="C163" s="264">
        <f t="shared" si="18"/>
        <v>0</v>
      </c>
      <c r="D163" s="264">
        <f t="shared" si="19"/>
        <v>0</v>
      </c>
      <c r="E163" s="903">
        <f t="shared" si="20"/>
        <v>0</v>
      </c>
      <c r="F163" s="1948"/>
      <c r="G163" s="1948"/>
      <c r="H163" s="1948"/>
      <c r="I163" s="1948"/>
      <c r="J163" s="1948"/>
      <c r="K163" s="1948"/>
      <c r="L163" s="1948"/>
      <c r="M163" s="1948"/>
      <c r="N163" s="1948"/>
      <c r="O163" s="1948"/>
      <c r="P163" s="1948"/>
      <c r="Q163" s="1948"/>
      <c r="R163" s="1948"/>
      <c r="S163" s="1948"/>
      <c r="T163" s="1948"/>
      <c r="U163" s="1948"/>
      <c r="V163" s="1948"/>
      <c r="W163" s="1948"/>
      <c r="X163" s="1948"/>
      <c r="Y163" s="1948"/>
      <c r="Z163" s="1948"/>
      <c r="AA163" s="1948"/>
      <c r="AB163" s="902"/>
    </row>
    <row r="164" spans="1:44" x14ac:dyDescent="0.25">
      <c r="A164" s="6461"/>
      <c r="B164" s="1983" t="s">
        <v>296</v>
      </c>
      <c r="C164" s="264">
        <f t="shared" si="18"/>
        <v>0</v>
      </c>
      <c r="D164" s="264">
        <f t="shared" si="19"/>
        <v>0</v>
      </c>
      <c r="E164" s="903">
        <f t="shared" si="20"/>
        <v>0</v>
      </c>
      <c r="F164" s="1948"/>
      <c r="G164" s="1948"/>
      <c r="H164" s="1948"/>
      <c r="I164" s="1948"/>
      <c r="J164" s="1948"/>
      <c r="K164" s="1948"/>
      <c r="L164" s="1948"/>
      <c r="M164" s="1948"/>
      <c r="N164" s="1948"/>
      <c r="O164" s="1948"/>
      <c r="P164" s="1948"/>
      <c r="Q164" s="1948"/>
      <c r="R164" s="1948"/>
      <c r="S164" s="1948"/>
      <c r="T164" s="1948"/>
      <c r="U164" s="1948"/>
      <c r="V164" s="1948"/>
      <c r="W164" s="1948"/>
      <c r="X164" s="1948"/>
      <c r="Y164" s="1948"/>
      <c r="Z164" s="1948"/>
      <c r="AA164" s="1948"/>
      <c r="AB164" s="902"/>
    </row>
    <row r="165" spans="1:44" x14ac:dyDescent="0.25">
      <c r="A165" s="6461"/>
      <c r="B165" s="1983" t="s">
        <v>297</v>
      </c>
      <c r="C165" s="264">
        <f t="shared" si="18"/>
        <v>0</v>
      </c>
      <c r="D165" s="264">
        <f t="shared" si="19"/>
        <v>0</v>
      </c>
      <c r="E165" s="903">
        <f t="shared" si="20"/>
        <v>0</v>
      </c>
      <c r="F165" s="1948"/>
      <c r="G165" s="1948"/>
      <c r="H165" s="1948"/>
      <c r="I165" s="1948"/>
      <c r="J165" s="1948"/>
      <c r="K165" s="1948"/>
      <c r="L165" s="1948"/>
      <c r="M165" s="1948"/>
      <c r="N165" s="1948"/>
      <c r="O165" s="1948"/>
      <c r="P165" s="1948"/>
      <c r="Q165" s="1948"/>
      <c r="R165" s="1948"/>
      <c r="S165" s="1948"/>
      <c r="T165" s="1948"/>
      <c r="U165" s="1948"/>
      <c r="V165" s="1948"/>
      <c r="W165" s="1948"/>
      <c r="X165" s="1948"/>
      <c r="Y165" s="1948"/>
      <c r="Z165" s="1948"/>
      <c r="AA165" s="1948"/>
      <c r="AB165" s="902"/>
    </row>
    <row r="166" spans="1:44" x14ac:dyDescent="0.25">
      <c r="A166" s="6451"/>
      <c r="B166" s="1985" t="s">
        <v>298</v>
      </c>
      <c r="C166" s="1992">
        <f t="shared" si="18"/>
        <v>0</v>
      </c>
      <c r="D166" s="1992">
        <f t="shared" si="19"/>
        <v>0</v>
      </c>
      <c r="E166" s="1993">
        <f t="shared" si="20"/>
        <v>0</v>
      </c>
      <c r="F166" s="1948"/>
      <c r="G166" s="1948"/>
      <c r="H166" s="1948"/>
      <c r="I166" s="1948"/>
      <c r="J166" s="1948"/>
      <c r="K166" s="1948"/>
      <c r="L166" s="1948"/>
      <c r="M166" s="1948"/>
      <c r="N166" s="1948"/>
      <c r="O166" s="1948"/>
      <c r="P166" s="1948"/>
      <c r="Q166" s="1948"/>
      <c r="R166" s="1948"/>
      <c r="S166" s="1948"/>
      <c r="T166" s="1948"/>
      <c r="U166" s="1948"/>
      <c r="V166" s="1948"/>
      <c r="W166" s="1948"/>
      <c r="X166" s="1948"/>
      <c r="Y166" s="1948"/>
      <c r="Z166" s="1948"/>
      <c r="AA166" s="1948"/>
      <c r="AB166" s="902"/>
    </row>
    <row r="167" spans="1:44" x14ac:dyDescent="0.25">
      <c r="A167" s="6458" t="s">
        <v>304</v>
      </c>
      <c r="B167" s="6459"/>
      <c r="C167" s="1989">
        <f t="shared" ref="C167:AA167" si="21">SUM(C157:C166)</f>
        <v>0</v>
      </c>
      <c r="D167" s="1989">
        <f t="shared" si="21"/>
        <v>0</v>
      </c>
      <c r="E167" s="1990">
        <f t="shared" si="21"/>
        <v>0</v>
      </c>
      <c r="F167" s="1948">
        <f t="shared" si="21"/>
        <v>0</v>
      </c>
      <c r="G167" s="1948">
        <f t="shared" si="21"/>
        <v>0</v>
      </c>
      <c r="H167" s="1948">
        <f t="shared" si="21"/>
        <v>0</v>
      </c>
      <c r="I167" s="1948">
        <f t="shared" si="21"/>
        <v>0</v>
      </c>
      <c r="J167" s="1948">
        <f t="shared" si="21"/>
        <v>0</v>
      </c>
      <c r="K167" s="1948">
        <f t="shared" si="21"/>
        <v>0</v>
      </c>
      <c r="L167" s="1948">
        <f t="shared" si="21"/>
        <v>0</v>
      </c>
      <c r="M167" s="1948">
        <f t="shared" si="21"/>
        <v>0</v>
      </c>
      <c r="N167" s="1948">
        <f t="shared" si="21"/>
        <v>0</v>
      </c>
      <c r="O167" s="1948">
        <f t="shared" si="21"/>
        <v>0</v>
      </c>
      <c r="P167" s="1948">
        <f t="shared" si="21"/>
        <v>0</v>
      </c>
      <c r="Q167" s="1948">
        <f t="shared" si="21"/>
        <v>0</v>
      </c>
      <c r="R167" s="1948">
        <f t="shared" si="21"/>
        <v>0</v>
      </c>
      <c r="S167" s="1948">
        <f t="shared" si="21"/>
        <v>0</v>
      </c>
      <c r="T167" s="1948">
        <f t="shared" si="21"/>
        <v>0</v>
      </c>
      <c r="U167" s="1948">
        <f t="shared" si="21"/>
        <v>0</v>
      </c>
      <c r="V167" s="1948">
        <f t="shared" si="21"/>
        <v>0</v>
      </c>
      <c r="W167" s="1948">
        <f t="shared" si="21"/>
        <v>0</v>
      </c>
      <c r="X167" s="1948">
        <f t="shared" si="21"/>
        <v>0</v>
      </c>
      <c r="Y167" s="1948">
        <f t="shared" si="21"/>
        <v>0</v>
      </c>
      <c r="Z167" s="1948">
        <f t="shared" si="21"/>
        <v>0</v>
      </c>
      <c r="AA167" s="1948">
        <f t="shared" si="21"/>
        <v>0</v>
      </c>
      <c r="AB167" s="908"/>
      <c r="AC167" s="908"/>
    </row>
    <row r="169" spans="1:44" x14ac:dyDescent="0.25">
      <c r="A169" s="1994" t="s">
        <v>307</v>
      </c>
      <c r="B169" s="1995"/>
      <c r="C169" s="1995"/>
      <c r="D169" s="1995"/>
      <c r="E169" s="1995"/>
      <c r="F169" s="1995"/>
      <c r="G169" s="1558"/>
      <c r="H169" s="1558"/>
      <c r="I169" s="1558"/>
      <c r="J169" s="1558"/>
      <c r="K169" s="1558"/>
      <c r="L169" s="1558"/>
      <c r="M169" s="1558"/>
      <c r="N169" s="1558"/>
      <c r="O169" s="1558"/>
      <c r="P169" s="1558"/>
      <c r="Q169" s="1558"/>
      <c r="R169" s="1558"/>
      <c r="S169" s="1558"/>
      <c r="T169" s="1558"/>
      <c r="U169" s="1558"/>
      <c r="V169" s="1558"/>
      <c r="W169" s="1558"/>
      <c r="X169" s="1558"/>
      <c r="Y169" s="1558"/>
      <c r="Z169" s="1558"/>
      <c r="AA169" s="1558"/>
      <c r="AB169" s="1558"/>
      <c r="AC169" s="1558"/>
      <c r="AD169" s="1558"/>
      <c r="AE169" s="1558"/>
      <c r="AF169" s="1558"/>
      <c r="AG169" s="1558"/>
      <c r="AH169" s="1558"/>
      <c r="AI169" s="1558"/>
      <c r="AJ169" s="1558"/>
      <c r="AK169" s="1558"/>
      <c r="AL169" s="1558"/>
      <c r="AM169" s="1996"/>
      <c r="AN169" s="908"/>
      <c r="AO169" s="908"/>
      <c r="AP169" s="908"/>
      <c r="AQ169" s="908"/>
      <c r="AR169" s="908"/>
    </row>
    <row r="170" spans="1:44" x14ac:dyDescent="0.25">
      <c r="A170" s="6449" t="s">
        <v>178</v>
      </c>
      <c r="B170" s="6450"/>
      <c r="C170" s="6448" t="s">
        <v>49</v>
      </c>
      <c r="D170" s="6449"/>
      <c r="E170" s="6450"/>
      <c r="F170" s="6454" t="s">
        <v>6</v>
      </c>
      <c r="G170" s="6446"/>
      <c r="H170" s="6446"/>
      <c r="I170" s="6446"/>
      <c r="J170" s="6446"/>
      <c r="K170" s="6446"/>
      <c r="L170" s="6446"/>
      <c r="M170" s="6446"/>
      <c r="N170" s="6446"/>
      <c r="O170" s="6446"/>
      <c r="P170" s="6446"/>
      <c r="Q170" s="6446"/>
      <c r="R170" s="6446"/>
      <c r="S170" s="6446"/>
      <c r="T170" s="6446"/>
      <c r="U170" s="6446"/>
      <c r="V170" s="6446"/>
      <c r="W170" s="6446"/>
      <c r="X170" s="6446"/>
      <c r="Y170" s="6446"/>
      <c r="Z170" s="6446"/>
      <c r="AA170" s="6446"/>
      <c r="AB170" s="6446"/>
      <c r="AC170" s="6446"/>
      <c r="AD170" s="6446"/>
      <c r="AE170" s="6446"/>
      <c r="AF170" s="6446"/>
      <c r="AG170" s="6446"/>
      <c r="AH170" s="6446"/>
      <c r="AI170" s="6446"/>
      <c r="AJ170" s="6446"/>
      <c r="AK170" s="6446"/>
      <c r="AL170" s="6446"/>
      <c r="AM170" s="6447"/>
      <c r="AN170" s="909"/>
      <c r="AO170" s="909"/>
      <c r="AP170" s="909"/>
      <c r="AQ170" s="909"/>
      <c r="AR170" s="909"/>
    </row>
    <row r="171" spans="1:44" x14ac:dyDescent="0.25">
      <c r="A171" s="6462"/>
      <c r="B171" s="6463"/>
      <c r="C171" s="6451"/>
      <c r="D171" s="6452"/>
      <c r="E171" s="6453"/>
      <c r="F171" s="1997" t="s">
        <v>308</v>
      </c>
      <c r="G171" s="908"/>
      <c r="H171" s="6454" t="s">
        <v>309</v>
      </c>
      <c r="I171" s="6447"/>
      <c r="J171" s="6454" t="s">
        <v>289</v>
      </c>
      <c r="K171" s="6447"/>
      <c r="L171" s="6455" t="s">
        <v>18</v>
      </c>
      <c r="M171" s="6456"/>
      <c r="N171" s="6456" t="s">
        <v>164</v>
      </c>
      <c r="O171" s="6457"/>
      <c r="P171" s="6454" t="s">
        <v>310</v>
      </c>
      <c r="Q171" s="6447"/>
      <c r="R171" s="6446" t="s">
        <v>311</v>
      </c>
      <c r="S171" s="6447"/>
      <c r="T171" s="6446" t="s">
        <v>312</v>
      </c>
      <c r="U171" s="6447"/>
      <c r="V171" s="6454" t="s">
        <v>313</v>
      </c>
      <c r="W171" s="6447"/>
      <c r="X171" s="6446" t="s">
        <v>314</v>
      </c>
      <c r="Y171" s="6447"/>
      <c r="Z171" s="6434" t="s">
        <v>315</v>
      </c>
      <c r="AA171" s="6435"/>
      <c r="AB171" s="6434" t="s">
        <v>316</v>
      </c>
      <c r="AC171" s="6435"/>
      <c r="AD171" s="6434" t="s">
        <v>317</v>
      </c>
      <c r="AE171" s="6435"/>
      <c r="AF171" s="6434" t="s">
        <v>291</v>
      </c>
      <c r="AG171" s="6435"/>
      <c r="AH171" s="6434" t="s">
        <v>318</v>
      </c>
      <c r="AI171" s="6435"/>
      <c r="AJ171" s="6434" t="s">
        <v>319</v>
      </c>
      <c r="AK171" s="6435"/>
      <c r="AL171" s="6436" t="s">
        <v>31</v>
      </c>
      <c r="AM171" s="6435"/>
      <c r="AN171" s="909"/>
      <c r="AO171" s="909"/>
      <c r="AP171" s="909"/>
      <c r="AQ171" s="909"/>
      <c r="AR171" s="909"/>
    </row>
    <row r="172" spans="1:44" ht="21" x14ac:dyDescent="0.25">
      <c r="A172" s="6452"/>
      <c r="B172" s="6453"/>
      <c r="C172" s="910" t="s">
        <v>52</v>
      </c>
      <c r="D172" s="1998" t="s">
        <v>53</v>
      </c>
      <c r="E172" s="1040" t="s">
        <v>54</v>
      </c>
      <c r="F172" s="1999" t="s">
        <v>53</v>
      </c>
      <c r="G172" s="2000" t="s">
        <v>54</v>
      </c>
      <c r="H172" s="2001" t="s">
        <v>53</v>
      </c>
      <c r="I172" s="1041" t="s">
        <v>54</v>
      </c>
      <c r="J172" s="2001" t="s">
        <v>53</v>
      </c>
      <c r="K172" s="1041" t="s">
        <v>54</v>
      </c>
      <c r="L172" s="2002" t="s">
        <v>53</v>
      </c>
      <c r="M172" s="2003" t="s">
        <v>54</v>
      </c>
      <c r="N172" s="2004" t="s">
        <v>53</v>
      </c>
      <c r="O172" s="2005" t="s">
        <v>54</v>
      </c>
      <c r="P172" s="2004" t="s">
        <v>53</v>
      </c>
      <c r="Q172" s="2005" t="s">
        <v>54</v>
      </c>
      <c r="R172" s="2006" t="s">
        <v>53</v>
      </c>
      <c r="S172" s="2007" t="s">
        <v>54</v>
      </c>
      <c r="T172" s="2006" t="s">
        <v>53</v>
      </c>
      <c r="U172" s="2007" t="s">
        <v>54</v>
      </c>
      <c r="V172" s="2002" t="s">
        <v>53</v>
      </c>
      <c r="W172" s="2007" t="s">
        <v>54</v>
      </c>
      <c r="X172" s="2006" t="s">
        <v>53</v>
      </c>
      <c r="Y172" s="2007" t="s">
        <v>54</v>
      </c>
      <c r="Z172" s="2008" t="s">
        <v>53</v>
      </c>
      <c r="AA172" s="2009" t="s">
        <v>54</v>
      </c>
      <c r="AB172" s="2008" t="s">
        <v>53</v>
      </c>
      <c r="AC172" s="2009" t="s">
        <v>54</v>
      </c>
      <c r="AD172" s="2008" t="s">
        <v>53</v>
      </c>
      <c r="AE172" s="2009" t="s">
        <v>54</v>
      </c>
      <c r="AF172" s="2008" t="s">
        <v>53</v>
      </c>
      <c r="AG172" s="2009" t="s">
        <v>54</v>
      </c>
      <c r="AH172" s="2008" t="s">
        <v>53</v>
      </c>
      <c r="AI172" s="2009" t="s">
        <v>54</v>
      </c>
      <c r="AJ172" s="2008" t="s">
        <v>53</v>
      </c>
      <c r="AK172" s="2009" t="s">
        <v>54</v>
      </c>
      <c r="AL172" s="2010" t="s">
        <v>53</v>
      </c>
      <c r="AM172" s="2009" t="s">
        <v>54</v>
      </c>
      <c r="AN172" s="909"/>
      <c r="AO172" s="909"/>
      <c r="AP172" s="909"/>
      <c r="AQ172" s="909"/>
      <c r="AR172" s="909"/>
    </row>
    <row r="173" spans="1:44" x14ac:dyDescent="0.25">
      <c r="A173" s="6437" t="s">
        <v>320</v>
      </c>
      <c r="B173" s="2011" t="s">
        <v>321</v>
      </c>
      <c r="C173" s="2012">
        <f t="shared" ref="C173:C178" si="22">SUM(D173+E173)</f>
        <v>0</v>
      </c>
      <c r="D173" s="2012">
        <f>SUM(F173+H173+J173+L173+N173+P173+R173+T173+V173+X173+Z173+AB173+AD173+AF173+AH173+AJ173+AL173)</f>
        <v>0</v>
      </c>
      <c r="E173" s="2012">
        <f>SUM(G173+I173+K173+M173+O173+Q173+S173+U173+W173+Y173+AA173+AC173+AE173+AG173+AI173+AK173+AM173)</f>
        <v>0</v>
      </c>
      <c r="F173" s="2013"/>
      <c r="G173" s="47"/>
      <c r="H173" s="2014"/>
      <c r="I173" s="2015"/>
      <c r="J173" s="2014"/>
      <c r="K173" s="2015"/>
      <c r="L173" s="2014"/>
      <c r="M173" s="2016"/>
      <c r="N173" s="2016"/>
      <c r="O173" s="2015"/>
      <c r="P173" s="2014"/>
      <c r="Q173" s="2015"/>
      <c r="R173" s="2013"/>
      <c r="S173" s="2015"/>
      <c r="T173" s="2013"/>
      <c r="U173" s="2015"/>
      <c r="V173" s="2014"/>
      <c r="W173" s="2015"/>
      <c r="X173" s="2013"/>
      <c r="Y173" s="2015"/>
      <c r="Z173" s="2017"/>
      <c r="AA173" s="2018"/>
      <c r="AB173" s="2017"/>
      <c r="AC173" s="2018"/>
      <c r="AD173" s="2017"/>
      <c r="AE173" s="2018"/>
      <c r="AF173" s="2017"/>
      <c r="AG173" s="2018"/>
      <c r="AH173" s="2017"/>
      <c r="AI173" s="2018"/>
      <c r="AJ173" s="2017"/>
      <c r="AK173" s="2018"/>
      <c r="AL173" s="2019"/>
      <c r="AM173" s="2018"/>
      <c r="AN173" s="909"/>
      <c r="AO173" s="909"/>
      <c r="AP173" s="909"/>
      <c r="AQ173" s="909"/>
      <c r="AR173" s="909"/>
    </row>
    <row r="174" spans="1:44" x14ac:dyDescent="0.25">
      <c r="A174" s="6438"/>
      <c r="B174" s="2020" t="s">
        <v>322</v>
      </c>
      <c r="C174" s="2012">
        <f t="shared" si="22"/>
        <v>0</v>
      </c>
      <c r="D174" s="2012">
        <f t="shared" ref="D174:E178" si="23">SUM(F174+H174+J174+L174+N174+P174+R174+T174+V174+X174+Z174+AB174+AD174+AF174+AH174+AJ174+AL174)</f>
        <v>0</v>
      </c>
      <c r="E174" s="2012">
        <f t="shared" si="23"/>
        <v>0</v>
      </c>
      <c r="F174" s="1579"/>
      <c r="G174" s="2021"/>
      <c r="H174" s="1563"/>
      <c r="I174" s="1571"/>
      <c r="J174" s="1563"/>
      <c r="K174" s="1571"/>
      <c r="L174" s="1563"/>
      <c r="M174" s="1576"/>
      <c r="N174" s="1576"/>
      <c r="O174" s="1571"/>
      <c r="P174" s="1563"/>
      <c r="Q174" s="1571"/>
      <c r="R174" s="1579"/>
      <c r="S174" s="1571"/>
      <c r="T174" s="1579"/>
      <c r="U174" s="1571"/>
      <c r="V174" s="1563"/>
      <c r="W174" s="1571"/>
      <c r="X174" s="1579"/>
      <c r="Y174" s="1571"/>
      <c r="Z174" s="1564"/>
      <c r="AA174" s="1568"/>
      <c r="AB174" s="1564"/>
      <c r="AC174" s="1568"/>
      <c r="AD174" s="1564"/>
      <c r="AE174" s="1568"/>
      <c r="AF174" s="1564"/>
      <c r="AG174" s="1568"/>
      <c r="AH174" s="1564"/>
      <c r="AI174" s="1568"/>
      <c r="AJ174" s="1564"/>
      <c r="AK174" s="1568"/>
      <c r="AL174" s="1566"/>
      <c r="AM174" s="1568"/>
      <c r="AN174" s="909"/>
      <c r="AO174" s="909"/>
      <c r="AP174" s="909"/>
      <c r="AQ174" s="909"/>
      <c r="AR174" s="909"/>
    </row>
    <row r="175" spans="1:44" x14ac:dyDescent="0.25">
      <c r="A175" s="6439"/>
      <c r="B175" s="2022" t="s">
        <v>323</v>
      </c>
      <c r="C175" s="2012">
        <f t="shared" si="22"/>
        <v>0</v>
      </c>
      <c r="D175" s="2012">
        <f t="shared" si="23"/>
        <v>0</v>
      </c>
      <c r="E175" s="2012">
        <f t="shared" si="23"/>
        <v>0</v>
      </c>
      <c r="F175" s="2023"/>
      <c r="G175" s="2015"/>
      <c r="H175" s="2024"/>
      <c r="I175" s="2021"/>
      <c r="J175" s="2024"/>
      <c r="K175" s="2021"/>
      <c r="L175" s="2024"/>
      <c r="M175" s="1578"/>
      <c r="N175" s="1578"/>
      <c r="O175" s="2021"/>
      <c r="P175" s="2024"/>
      <c r="Q175" s="2021"/>
      <c r="R175" s="2023"/>
      <c r="S175" s="2021"/>
      <c r="T175" s="2023"/>
      <c r="U175" s="2021"/>
      <c r="V175" s="2024"/>
      <c r="W175" s="2021"/>
      <c r="X175" s="2023"/>
      <c r="Y175" s="2021"/>
      <c r="Z175" s="1569"/>
      <c r="AA175" s="1570"/>
      <c r="AB175" s="1569"/>
      <c r="AC175" s="1570"/>
      <c r="AD175" s="1569"/>
      <c r="AE175" s="1570"/>
      <c r="AF175" s="1569"/>
      <c r="AG175" s="1570"/>
      <c r="AH175" s="1569"/>
      <c r="AI175" s="1570"/>
      <c r="AJ175" s="1569"/>
      <c r="AK175" s="1570"/>
      <c r="AL175" s="2025"/>
      <c r="AM175" s="1570"/>
      <c r="AN175" s="909"/>
      <c r="AO175" s="909"/>
      <c r="AP175" s="909"/>
      <c r="AQ175" s="909"/>
      <c r="AR175" s="909"/>
    </row>
    <row r="176" spans="1:44" x14ac:dyDescent="0.25">
      <c r="A176" s="6437" t="s">
        <v>324</v>
      </c>
      <c r="B176" s="2011" t="s">
        <v>321</v>
      </c>
      <c r="C176" s="2012">
        <f t="shared" si="22"/>
        <v>0</v>
      </c>
      <c r="D176" s="2012">
        <f t="shared" si="23"/>
        <v>0</v>
      </c>
      <c r="E176" s="2012">
        <f t="shared" si="23"/>
        <v>0</v>
      </c>
      <c r="F176" s="2013"/>
      <c r="G176" s="1571"/>
      <c r="H176" s="2014"/>
      <c r="I176" s="2015"/>
      <c r="J176" s="2014"/>
      <c r="K176" s="2015"/>
      <c r="L176" s="2014"/>
      <c r="M176" s="2016"/>
      <c r="N176" s="2016"/>
      <c r="O176" s="2015"/>
      <c r="P176" s="2014"/>
      <c r="Q176" s="2015"/>
      <c r="R176" s="2013"/>
      <c r="S176" s="2015"/>
      <c r="T176" s="2013"/>
      <c r="U176" s="2015"/>
      <c r="V176" s="2014"/>
      <c r="W176" s="2015"/>
      <c r="X176" s="2013"/>
      <c r="Y176" s="2015"/>
      <c r="Z176" s="2017"/>
      <c r="AA176" s="2018"/>
      <c r="AB176" s="2017"/>
      <c r="AC176" s="2018"/>
      <c r="AD176" s="2017"/>
      <c r="AE176" s="2018"/>
      <c r="AF176" s="2017"/>
      <c r="AG176" s="2018"/>
      <c r="AH176" s="2017"/>
      <c r="AI176" s="2018"/>
      <c r="AJ176" s="2017"/>
      <c r="AK176" s="2018"/>
      <c r="AL176" s="2019"/>
      <c r="AM176" s="2018"/>
      <c r="AN176" s="909"/>
      <c r="AO176" s="909"/>
      <c r="AP176" s="909"/>
      <c r="AQ176" s="909"/>
      <c r="AR176" s="909"/>
    </row>
    <row r="177" spans="1:44" x14ac:dyDescent="0.25">
      <c r="A177" s="6438"/>
      <c r="B177" s="2020" t="s">
        <v>322</v>
      </c>
      <c r="C177" s="2012">
        <f t="shared" si="22"/>
        <v>0</v>
      </c>
      <c r="D177" s="2012">
        <f t="shared" si="23"/>
        <v>0</v>
      </c>
      <c r="E177" s="2012">
        <f t="shared" si="23"/>
        <v>0</v>
      </c>
      <c r="F177" s="1579"/>
      <c r="G177" s="2021"/>
      <c r="H177" s="1563"/>
      <c r="I177" s="1571"/>
      <c r="J177" s="1563"/>
      <c r="K177" s="1571"/>
      <c r="L177" s="1563"/>
      <c r="M177" s="1576"/>
      <c r="N177" s="1576"/>
      <c r="O177" s="1571"/>
      <c r="P177" s="1563"/>
      <c r="Q177" s="1571"/>
      <c r="R177" s="1579"/>
      <c r="S177" s="1571"/>
      <c r="T177" s="1579"/>
      <c r="U177" s="1571"/>
      <c r="V177" s="1563"/>
      <c r="W177" s="1571"/>
      <c r="X177" s="1579"/>
      <c r="Y177" s="1571"/>
      <c r="Z177" s="1564"/>
      <c r="AA177" s="1568"/>
      <c r="AB177" s="1564"/>
      <c r="AC177" s="1568"/>
      <c r="AD177" s="1564"/>
      <c r="AE177" s="1568"/>
      <c r="AF177" s="1564"/>
      <c r="AG177" s="1568"/>
      <c r="AH177" s="1564"/>
      <c r="AI177" s="1568"/>
      <c r="AJ177" s="1564"/>
      <c r="AK177" s="1568"/>
      <c r="AL177" s="1566"/>
      <c r="AM177" s="1568"/>
      <c r="AN177" s="909"/>
      <c r="AO177" s="909"/>
      <c r="AP177" s="909"/>
      <c r="AQ177" s="909"/>
      <c r="AR177" s="909"/>
    </row>
    <row r="178" spans="1:44" x14ac:dyDescent="0.25">
      <c r="A178" s="6439"/>
      <c r="B178" s="2022" t="s">
        <v>323</v>
      </c>
      <c r="C178" s="2012">
        <f t="shared" si="22"/>
        <v>0</v>
      </c>
      <c r="D178" s="2012">
        <f t="shared" si="23"/>
        <v>0</v>
      </c>
      <c r="E178" s="2012">
        <f t="shared" si="23"/>
        <v>0</v>
      </c>
      <c r="F178" s="2023"/>
      <c r="G178" s="2021"/>
      <c r="H178" s="2024"/>
      <c r="I178" s="2021"/>
      <c r="J178" s="2024"/>
      <c r="K178" s="2021"/>
      <c r="L178" s="2024"/>
      <c r="M178" s="1578"/>
      <c r="N178" s="1578"/>
      <c r="O178" s="2021"/>
      <c r="P178" s="2024"/>
      <c r="Q178" s="2021"/>
      <c r="R178" s="2023"/>
      <c r="S178" s="2021"/>
      <c r="T178" s="2023"/>
      <c r="U178" s="2021"/>
      <c r="V178" s="2024"/>
      <c r="W178" s="2021"/>
      <c r="X178" s="2023"/>
      <c r="Y178" s="2021"/>
      <c r="Z178" s="1569"/>
      <c r="AA178" s="1570"/>
      <c r="AB178" s="1569"/>
      <c r="AC178" s="1570"/>
      <c r="AD178" s="1569"/>
      <c r="AE178" s="1570"/>
      <c r="AF178" s="1569"/>
      <c r="AG178" s="1570"/>
      <c r="AH178" s="1569"/>
      <c r="AI178" s="1570"/>
      <c r="AJ178" s="1569"/>
      <c r="AK178" s="1570"/>
      <c r="AL178" s="2025"/>
      <c r="AM178" s="1570"/>
    </row>
    <row r="179" spans="1:44" x14ac:dyDescent="0.25">
      <c r="A179" s="1804" t="s">
        <v>325</v>
      </c>
      <c r="B179" s="1804"/>
      <c r="C179" s="1804"/>
      <c r="D179" s="1804"/>
      <c r="E179" s="90"/>
      <c r="F179" s="90"/>
      <c r="G179" s="1891"/>
      <c r="H179" s="1891"/>
      <c r="I179" s="1891"/>
      <c r="J179" s="1891"/>
      <c r="K179" s="1891"/>
      <c r="L179" s="1891"/>
      <c r="M179" s="1891"/>
      <c r="N179" s="1891"/>
      <c r="O179" s="1834"/>
      <c r="P179" s="846"/>
      <c r="Q179" s="846"/>
      <c r="R179" s="846"/>
      <c r="S179" s="846"/>
      <c r="T179" s="846"/>
      <c r="U179" s="846"/>
      <c r="V179" s="846"/>
      <c r="W179" s="846"/>
      <c r="X179" s="846"/>
      <c r="Y179" s="846"/>
      <c r="Z179" s="846"/>
      <c r="AA179" s="846"/>
    </row>
    <row r="180" spans="1:44" x14ac:dyDescent="0.25">
      <c r="A180" s="6423" t="s">
        <v>181</v>
      </c>
      <c r="B180" s="6423" t="s">
        <v>182</v>
      </c>
      <c r="C180" s="6440" t="s">
        <v>49</v>
      </c>
      <c r="D180" s="6441"/>
      <c r="E180" s="6442"/>
      <c r="F180" s="6414" t="s">
        <v>6</v>
      </c>
      <c r="G180" s="6433"/>
      <c r="H180" s="6433"/>
      <c r="I180" s="6433"/>
      <c r="J180" s="6433"/>
      <c r="K180" s="6433"/>
      <c r="L180" s="6433"/>
      <c r="M180" s="6433"/>
      <c r="N180" s="6433"/>
      <c r="O180" s="6433"/>
      <c r="P180" s="857"/>
      <c r="Q180" s="111"/>
      <c r="R180" s="111"/>
      <c r="S180" s="846"/>
      <c r="T180" s="846"/>
      <c r="U180" s="846"/>
      <c r="V180" s="846"/>
      <c r="W180" s="846"/>
      <c r="X180" s="846"/>
      <c r="Y180" s="846"/>
      <c r="Z180" s="846"/>
      <c r="AA180" s="846"/>
    </row>
    <row r="181" spans="1:44" x14ac:dyDescent="0.25">
      <c r="A181" s="6424"/>
      <c r="B181" s="6424"/>
      <c r="C181" s="6443"/>
      <c r="D181" s="6444"/>
      <c r="E181" s="6445"/>
      <c r="F181" s="6414" t="s">
        <v>317</v>
      </c>
      <c r="G181" s="6415"/>
      <c r="H181" s="6414" t="s">
        <v>291</v>
      </c>
      <c r="I181" s="6415"/>
      <c r="J181" s="6414" t="s">
        <v>318</v>
      </c>
      <c r="K181" s="6415"/>
      <c r="L181" s="6414" t="s">
        <v>319</v>
      </c>
      <c r="M181" s="6415"/>
      <c r="N181" s="6414" t="s">
        <v>31</v>
      </c>
      <c r="O181" s="6415"/>
      <c r="P181" s="911"/>
      <c r="Q181" s="909"/>
      <c r="R181" s="909"/>
      <c r="S181" s="909"/>
      <c r="T181" s="909"/>
      <c r="U181" s="909"/>
      <c r="V181" s="909"/>
      <c r="W181" s="909"/>
      <c r="X181" s="846"/>
      <c r="Y181" s="909"/>
      <c r="Z181" s="909"/>
      <c r="AA181" s="909"/>
    </row>
    <row r="182" spans="1:44" ht="21" x14ac:dyDescent="0.25">
      <c r="A182" s="6425"/>
      <c r="B182" s="6425"/>
      <c r="C182" s="912" t="s">
        <v>52</v>
      </c>
      <c r="D182" s="2026" t="s">
        <v>53</v>
      </c>
      <c r="E182" s="1042" t="s">
        <v>54</v>
      </c>
      <c r="F182" s="2027" t="s">
        <v>53</v>
      </c>
      <c r="G182" s="2028" t="s">
        <v>54</v>
      </c>
      <c r="H182" s="2029" t="s">
        <v>53</v>
      </c>
      <c r="I182" s="1043" t="s">
        <v>54</v>
      </c>
      <c r="J182" s="2029" t="s">
        <v>53</v>
      </c>
      <c r="K182" s="1043" t="s">
        <v>54</v>
      </c>
      <c r="L182" s="2029" t="s">
        <v>53</v>
      </c>
      <c r="M182" s="1043" t="s">
        <v>54</v>
      </c>
      <c r="N182" s="2029" t="s">
        <v>53</v>
      </c>
      <c r="O182" s="1043" t="s">
        <v>54</v>
      </c>
      <c r="P182" s="858" t="s">
        <v>326</v>
      </c>
      <c r="Q182" s="913"/>
      <c r="R182" s="846"/>
      <c r="S182" s="846"/>
      <c r="T182" s="846"/>
      <c r="U182" s="846"/>
      <c r="V182" s="846"/>
      <c r="W182" s="846"/>
      <c r="X182" s="846"/>
      <c r="Y182" s="846"/>
      <c r="Z182" s="846"/>
      <c r="AA182" s="846"/>
    </row>
    <row r="183" spans="1:44" x14ac:dyDescent="0.25">
      <c r="A183" s="6420" t="s">
        <v>327</v>
      </c>
      <c r="B183" s="2030" t="s">
        <v>328</v>
      </c>
      <c r="C183" s="2031"/>
      <c r="D183" s="1986">
        <f t="shared" ref="D183:D188" si="24">SUM(F183+H183+J183+L183+N183)</f>
        <v>0</v>
      </c>
      <c r="E183" s="1873"/>
      <c r="F183" s="274"/>
      <c r="G183" s="405"/>
      <c r="H183" s="1798"/>
      <c r="I183" s="1799"/>
      <c r="J183" s="1894"/>
      <c r="K183" s="2032"/>
      <c r="L183" s="1798"/>
      <c r="M183" s="1799"/>
      <c r="N183" s="1894"/>
      <c r="O183" s="1799"/>
      <c r="P183" s="858" t="s">
        <v>326</v>
      </c>
      <c r="Q183" s="913"/>
      <c r="R183" s="846"/>
      <c r="S183" s="846"/>
      <c r="T183" s="846"/>
      <c r="U183" s="846"/>
      <c r="V183" s="846"/>
      <c r="W183" s="846"/>
      <c r="X183" s="846"/>
      <c r="Y183" s="846"/>
      <c r="Z183" s="846"/>
      <c r="AA183" s="846"/>
    </row>
    <row r="184" spans="1:44" x14ac:dyDescent="0.25">
      <c r="A184" s="6421"/>
      <c r="B184" s="2033" t="s">
        <v>329</v>
      </c>
      <c r="C184" s="914">
        <f>SUM(D184+E184)</f>
        <v>0</v>
      </c>
      <c r="D184" s="265">
        <f t="shared" si="24"/>
        <v>0</v>
      </c>
      <c r="E184" s="1044">
        <f>SUM(G183+I184+K184+M184+O184)</f>
        <v>0</v>
      </c>
      <c r="F184" s="309"/>
      <c r="G184" s="2034"/>
      <c r="H184" s="267"/>
      <c r="I184" s="1175"/>
      <c r="J184" s="309"/>
      <c r="K184" s="405"/>
      <c r="L184" s="267"/>
      <c r="M184" s="1175"/>
      <c r="N184" s="309"/>
      <c r="O184" s="1175"/>
      <c r="P184" s="858" t="s">
        <v>326</v>
      </c>
      <c r="Q184" s="893"/>
      <c r="R184" s="846"/>
      <c r="S184" s="846"/>
      <c r="T184" s="846"/>
      <c r="U184" s="846"/>
      <c r="V184" s="846"/>
      <c r="W184" s="846"/>
      <c r="X184" s="846"/>
      <c r="Y184" s="846"/>
      <c r="Z184" s="846"/>
      <c r="AA184" s="846"/>
    </row>
    <row r="185" spans="1:44" x14ac:dyDescent="0.25">
      <c r="A185" s="6422"/>
      <c r="B185" s="2035" t="s">
        <v>330</v>
      </c>
      <c r="C185" s="2036">
        <f>SUM(D185+E185)</f>
        <v>0</v>
      </c>
      <c r="D185" s="1988">
        <f t="shared" si="24"/>
        <v>0</v>
      </c>
      <c r="E185" s="915">
        <f>SUM(G184+I185+K185+M185+O185)</f>
        <v>0</v>
      </c>
      <c r="F185" s="701"/>
      <c r="G185" s="1799"/>
      <c r="H185" s="1855"/>
      <c r="I185" s="1856"/>
      <c r="J185" s="701"/>
      <c r="K185" s="2034"/>
      <c r="L185" s="1855"/>
      <c r="M185" s="1856"/>
      <c r="N185" s="701"/>
      <c r="O185" s="1856"/>
      <c r="P185" s="858" t="s">
        <v>326</v>
      </c>
      <c r="Q185" s="913"/>
      <c r="R185" s="846"/>
      <c r="S185" s="846"/>
      <c r="T185" s="846"/>
      <c r="U185" s="846"/>
      <c r="V185" s="846"/>
      <c r="W185" s="846"/>
      <c r="X185" s="846"/>
      <c r="Y185" s="846"/>
      <c r="Z185" s="846"/>
      <c r="AA185" s="846"/>
    </row>
    <row r="186" spans="1:44" x14ac:dyDescent="0.25">
      <c r="A186" s="6423" t="s">
        <v>331</v>
      </c>
      <c r="B186" s="2037" t="s">
        <v>328</v>
      </c>
      <c r="C186" s="2031">
        <f>SUM(D186+E186)</f>
        <v>0</v>
      </c>
      <c r="D186" s="1986">
        <f t="shared" si="24"/>
        <v>0</v>
      </c>
      <c r="E186" s="1873">
        <f>SUM(G185+I186+K186+M186+O186)</f>
        <v>0</v>
      </c>
      <c r="F186" s="1798"/>
      <c r="G186" s="1175"/>
      <c r="H186" s="1798"/>
      <c r="I186" s="2032"/>
      <c r="J186" s="1798"/>
      <c r="K186" s="1799"/>
      <c r="L186" s="1894"/>
      <c r="M186" s="2032"/>
      <c r="N186" s="1798"/>
      <c r="O186" s="1799"/>
      <c r="P186" s="858" t="s">
        <v>326</v>
      </c>
      <c r="Q186" s="846"/>
      <c r="R186" s="846"/>
      <c r="S186" s="846"/>
      <c r="T186" s="846"/>
      <c r="U186" s="846"/>
      <c r="V186" s="846"/>
      <c r="W186" s="846"/>
      <c r="X186" s="846"/>
      <c r="Y186" s="846"/>
      <c r="Z186" s="846"/>
      <c r="AA186" s="846"/>
    </row>
    <row r="187" spans="1:44" x14ac:dyDescent="0.25">
      <c r="A187" s="6424"/>
      <c r="B187" s="2038" t="s">
        <v>329</v>
      </c>
      <c r="C187" s="2039">
        <f>SUM(D187+E187)</f>
        <v>0</v>
      </c>
      <c r="D187" s="1984">
        <f t="shared" si="24"/>
        <v>0</v>
      </c>
      <c r="E187" s="2040">
        <f>SUM(G186+I187+K187+M187+O187)</f>
        <v>0</v>
      </c>
      <c r="F187" s="267"/>
      <c r="G187" s="1597"/>
      <c r="H187" s="1583"/>
      <c r="I187" s="2041"/>
      <c r="J187" s="1583"/>
      <c r="K187" s="1595"/>
      <c r="L187" s="1591"/>
      <c r="M187" s="2041"/>
      <c r="N187" s="1583"/>
      <c r="O187" s="1595"/>
      <c r="P187" s="858"/>
      <c r="Q187" s="846"/>
      <c r="R187" s="846"/>
      <c r="S187" s="846"/>
      <c r="T187" s="846"/>
      <c r="U187" s="846"/>
      <c r="V187" s="846"/>
      <c r="W187" s="846"/>
      <c r="X187" s="846"/>
      <c r="Y187" s="846"/>
      <c r="Z187" s="846"/>
      <c r="AA187" s="846"/>
    </row>
    <row r="188" spans="1:44" x14ac:dyDescent="0.25">
      <c r="A188" s="6425"/>
      <c r="B188" s="2042" t="s">
        <v>330</v>
      </c>
      <c r="C188" s="2043">
        <f>SUM(D188+E188)</f>
        <v>0</v>
      </c>
      <c r="D188" s="1658">
        <f t="shared" si="24"/>
        <v>0</v>
      </c>
      <c r="E188" s="1876">
        <f>SUM(G187+I188+K188+M188+O188)</f>
        <v>0</v>
      </c>
      <c r="F188" s="1596"/>
      <c r="G188" s="1597"/>
      <c r="H188" s="1596"/>
      <c r="I188" s="2044"/>
      <c r="J188" s="1596"/>
      <c r="K188" s="1597"/>
      <c r="L188" s="1907"/>
      <c r="M188" s="2044"/>
      <c r="N188" s="1596"/>
      <c r="O188" s="1597"/>
      <c r="P188" s="895"/>
      <c r="Q188" s="895"/>
      <c r="R188" s="895"/>
      <c r="S188" s="895"/>
      <c r="T188" s="895"/>
      <c r="U188" s="895"/>
      <c r="V188" s="895"/>
      <c r="W188" s="895"/>
      <c r="X188" s="895"/>
      <c r="Y188" s="895"/>
      <c r="Z188" s="895"/>
      <c r="AA188" s="895"/>
    </row>
    <row r="190" spans="1:44" x14ac:dyDescent="0.25">
      <c r="A190" s="916" t="s">
        <v>332</v>
      </c>
      <c r="B190" s="916"/>
      <c r="C190" s="916"/>
      <c r="D190" s="916"/>
      <c r="E190" s="916"/>
      <c r="F190" s="916"/>
      <c r="G190" s="916"/>
      <c r="H190" s="916"/>
      <c r="I190" s="916"/>
      <c r="J190" s="916"/>
      <c r="K190" s="916"/>
      <c r="L190" s="916"/>
      <c r="M190" s="916"/>
      <c r="N190" s="916"/>
      <c r="O190" s="916"/>
      <c r="P190" s="916"/>
      <c r="Q190" s="916"/>
      <c r="R190" s="916"/>
      <c r="S190" s="916"/>
      <c r="T190" s="916"/>
      <c r="U190" s="916"/>
      <c r="V190" s="916"/>
      <c r="W190" s="916"/>
      <c r="X190" s="916"/>
      <c r="Y190" s="916"/>
      <c r="Z190" s="916"/>
      <c r="AA190" s="916"/>
      <c r="AB190" s="916"/>
      <c r="AC190" s="916"/>
      <c r="AD190" s="916"/>
      <c r="AE190" s="916"/>
      <c r="AF190" s="916"/>
      <c r="AG190" s="916"/>
      <c r="AH190" s="916"/>
      <c r="AI190" s="916"/>
    </row>
    <row r="191" spans="1:44" x14ac:dyDescent="0.25">
      <c r="A191" s="6426" t="s">
        <v>333</v>
      </c>
      <c r="B191" s="6427"/>
      <c r="C191" s="6400" t="s">
        <v>49</v>
      </c>
      <c r="D191" s="6200"/>
      <c r="E191" s="6183"/>
      <c r="F191" s="6414" t="s">
        <v>6</v>
      </c>
      <c r="G191" s="6433"/>
      <c r="H191" s="6433"/>
      <c r="I191" s="6433"/>
      <c r="J191" s="6433"/>
      <c r="K191" s="6433"/>
      <c r="L191" s="6433"/>
      <c r="M191" s="6433"/>
      <c r="N191" s="6433"/>
      <c r="O191" s="6433"/>
      <c r="P191" s="6433"/>
      <c r="Q191" s="6415"/>
      <c r="R191" s="291"/>
      <c r="S191" s="291"/>
      <c r="T191" s="291"/>
      <c r="U191" s="291"/>
      <c r="V191" s="291"/>
      <c r="W191" s="291"/>
      <c r="X191" s="291"/>
      <c r="Y191" s="291"/>
      <c r="Z191" s="716"/>
      <c r="AA191" s="716"/>
      <c r="AB191" s="151"/>
      <c r="AC191" s="151"/>
      <c r="AD191" s="151"/>
      <c r="AE191" s="151"/>
      <c r="AF191" s="151"/>
      <c r="AG191" s="151"/>
      <c r="AH191" s="151"/>
      <c r="AI191" s="151"/>
    </row>
    <row r="192" spans="1:44" x14ac:dyDescent="0.25">
      <c r="A192" s="6428"/>
      <c r="B192" s="6429"/>
      <c r="C192" s="6215"/>
      <c r="D192" s="6432"/>
      <c r="E192" s="6401"/>
      <c r="F192" s="6309" t="s">
        <v>291</v>
      </c>
      <c r="G192" s="6311"/>
      <c r="H192" s="6309" t="s">
        <v>318</v>
      </c>
      <c r="I192" s="6311"/>
      <c r="J192" s="6309" t="s">
        <v>319</v>
      </c>
      <c r="K192" s="6311"/>
      <c r="L192" s="6414" t="s">
        <v>334</v>
      </c>
      <c r="M192" s="6415"/>
      <c r="N192" s="6414" t="s">
        <v>335</v>
      </c>
      <c r="O192" s="6415"/>
      <c r="P192" s="6414" t="s">
        <v>336</v>
      </c>
      <c r="Q192" s="6415"/>
      <c r="R192" s="291"/>
      <c r="S192" s="291"/>
      <c r="T192" s="291"/>
      <c r="U192" s="291"/>
      <c r="V192" s="291"/>
      <c r="W192" s="291"/>
      <c r="X192" s="291"/>
      <c r="Y192" s="291"/>
      <c r="Z192" s="716"/>
      <c r="AA192" s="716"/>
      <c r="AB192" s="151"/>
      <c r="AC192" s="151"/>
      <c r="AD192" s="151"/>
      <c r="AE192" s="151"/>
      <c r="AF192" s="151"/>
      <c r="AG192" s="151"/>
      <c r="AH192" s="151"/>
      <c r="AI192" s="151"/>
    </row>
    <row r="193" spans="1:130" ht="21" x14ac:dyDescent="0.25">
      <c r="A193" s="6430"/>
      <c r="B193" s="6431"/>
      <c r="C193" s="1520" t="s">
        <v>52</v>
      </c>
      <c r="D193" s="1541" t="s">
        <v>53</v>
      </c>
      <c r="E193" s="1043" t="s">
        <v>54</v>
      </c>
      <c r="F193" s="1833" t="s">
        <v>53</v>
      </c>
      <c r="G193" s="1834" t="s">
        <v>54</v>
      </c>
      <c r="H193" s="1833" t="s">
        <v>53</v>
      </c>
      <c r="I193" s="1834" t="s">
        <v>54</v>
      </c>
      <c r="J193" s="1833" t="s">
        <v>53</v>
      </c>
      <c r="K193" s="1834" t="s">
        <v>54</v>
      </c>
      <c r="L193" s="2045" t="s">
        <v>53</v>
      </c>
      <c r="M193" s="2045" t="s">
        <v>54</v>
      </c>
      <c r="N193" s="2045" t="s">
        <v>53</v>
      </c>
      <c r="O193" s="2045" t="s">
        <v>54</v>
      </c>
      <c r="P193" s="2045" t="s">
        <v>53</v>
      </c>
      <c r="Q193" s="2045" t="s">
        <v>54</v>
      </c>
      <c r="R193" s="291"/>
      <c r="S193" s="291"/>
      <c r="T193" s="291"/>
      <c r="U193" s="291"/>
      <c r="V193" s="291"/>
      <c r="W193" s="291"/>
      <c r="X193" s="291"/>
      <c r="Y193" s="291"/>
      <c r="Z193" s="716"/>
      <c r="AA193" s="716"/>
      <c r="AB193" s="151"/>
      <c r="AC193" s="151"/>
      <c r="AD193" s="151"/>
      <c r="AE193" s="151"/>
      <c r="AF193" s="151"/>
      <c r="AG193" s="151"/>
      <c r="AH193" s="151"/>
      <c r="AI193" s="151"/>
    </row>
    <row r="194" spans="1:130" x14ac:dyDescent="0.25">
      <c r="A194" s="6416" t="s">
        <v>337</v>
      </c>
      <c r="B194" s="6417"/>
      <c r="C194" s="2046"/>
      <c r="D194" s="2047"/>
      <c r="E194" s="2048"/>
      <c r="F194" s="1798"/>
      <c r="G194" s="405"/>
      <c r="H194" s="267"/>
      <c r="I194" s="1175"/>
      <c r="J194" s="267"/>
      <c r="K194" s="405"/>
      <c r="L194" s="267"/>
      <c r="M194" s="405"/>
      <c r="N194" s="267"/>
      <c r="O194" s="1175"/>
      <c r="P194" s="309"/>
      <c r="Q194" s="1175"/>
      <c r="R194" s="291"/>
      <c r="S194" s="291"/>
      <c r="T194" s="291"/>
      <c r="U194" s="291"/>
      <c r="V194" s="291"/>
      <c r="W194" s="291"/>
      <c r="X194" s="291"/>
      <c r="Y194" s="291"/>
      <c r="Z194" s="716"/>
      <c r="AA194" s="716"/>
      <c r="AB194" s="151"/>
      <c r="AC194" s="151"/>
      <c r="AD194" s="151"/>
      <c r="AE194" s="151"/>
      <c r="AF194" s="151"/>
      <c r="AG194" s="151"/>
      <c r="AH194" s="151"/>
      <c r="AI194" s="151"/>
    </row>
    <row r="195" spans="1:130" x14ac:dyDescent="0.25">
      <c r="A195" s="6418" t="s">
        <v>338</v>
      </c>
      <c r="B195" s="6419"/>
      <c r="C195" s="1791">
        <f>SUM(D195+E195)</f>
        <v>0</v>
      </c>
      <c r="D195" s="2049">
        <f>SUM(F195+H194+J194+L194+N194+P194)</f>
        <v>0</v>
      </c>
      <c r="E195" s="277">
        <f>SUM(G194+I194+K194+M194+O194+Q194)</f>
        <v>0</v>
      </c>
      <c r="F195" s="267"/>
      <c r="G195" s="2044"/>
      <c r="H195" s="1596"/>
      <c r="I195" s="1597"/>
      <c r="J195" s="1596"/>
      <c r="K195" s="2044"/>
      <c r="L195" s="1596"/>
      <c r="M195" s="2044"/>
      <c r="N195" s="1596"/>
      <c r="O195" s="1597"/>
      <c r="P195" s="1907"/>
      <c r="Q195" s="1597"/>
      <c r="R195" s="291"/>
      <c r="S195" s="291"/>
      <c r="T195" s="291"/>
      <c r="U195" s="291"/>
      <c r="V195" s="291"/>
      <c r="W195" s="291"/>
      <c r="X195" s="291"/>
      <c r="Y195" s="291"/>
      <c r="Z195" s="716"/>
      <c r="AA195" s="716"/>
      <c r="AB195" s="151"/>
      <c r="AC195" s="151"/>
      <c r="AD195" s="151"/>
      <c r="AE195" s="151"/>
      <c r="AF195" s="151"/>
      <c r="AG195" s="151"/>
      <c r="AH195" s="151"/>
      <c r="AI195" s="151"/>
    </row>
    <row r="196" spans="1:130" x14ac:dyDescent="0.25">
      <c r="A196" s="6398" t="s">
        <v>339</v>
      </c>
      <c r="B196" s="6399"/>
      <c r="C196" s="2050">
        <f>SUM(D196+E196)</f>
        <v>0</v>
      </c>
      <c r="D196" s="2051">
        <f>SUM(F196+H195+J195+L195+N195+P195)</f>
        <v>0</v>
      </c>
      <c r="E196" s="2052">
        <f>SUM(G195+I195+K195+M195+O195+Q195)</f>
        <v>0</v>
      </c>
      <c r="F196" s="1948"/>
      <c r="G196" s="1948">
        <f>SUM(G193:G195)</f>
        <v>0</v>
      </c>
      <c r="H196" s="1948">
        <f>SUM(H194:H195)</f>
        <v>0</v>
      </c>
      <c r="I196" s="1948">
        <f>SUM(I194:I195)</f>
        <v>0</v>
      </c>
      <c r="J196" s="1948">
        <f>SUM(J193:J195)</f>
        <v>0</v>
      </c>
      <c r="K196" s="1948">
        <f>SUM(K193:K195)</f>
        <v>0</v>
      </c>
      <c r="L196" s="1948">
        <f t="shared" ref="L196:Q196" si="25">SUM(L193:L195)</f>
        <v>0</v>
      </c>
      <c r="M196" s="1948">
        <f t="shared" si="25"/>
        <v>0</v>
      </c>
      <c r="N196" s="1948">
        <f t="shared" si="25"/>
        <v>0</v>
      </c>
      <c r="O196" s="1948">
        <f t="shared" si="25"/>
        <v>0</v>
      </c>
      <c r="P196" s="1948">
        <f t="shared" si="25"/>
        <v>0</v>
      </c>
      <c r="Q196" s="1948">
        <f t="shared" si="25"/>
        <v>0</v>
      </c>
      <c r="R196" s="291"/>
      <c r="S196" s="291"/>
      <c r="T196" s="291"/>
      <c r="U196" s="291"/>
      <c r="V196" s="291"/>
      <c r="W196" s="291"/>
      <c r="X196" s="291"/>
      <c r="Y196" s="291"/>
      <c r="Z196" s="716"/>
      <c r="AA196" s="716"/>
      <c r="AB196" s="151"/>
      <c r="AC196" s="151"/>
      <c r="AD196" s="151"/>
      <c r="AE196" s="151"/>
      <c r="AF196" s="151"/>
      <c r="AG196" s="151"/>
      <c r="AH196" s="151"/>
      <c r="AI196" s="151"/>
    </row>
    <row r="197" spans="1:130" x14ac:dyDescent="0.25">
      <c r="A197" s="6309" t="s">
        <v>49</v>
      </c>
      <c r="B197" s="6311"/>
      <c r="C197" s="1881">
        <f>SUM(C194:C196)</f>
        <v>0</v>
      </c>
      <c r="D197" s="2053">
        <f>SUM(D194:D196)</f>
        <v>0</v>
      </c>
      <c r="E197" s="1882"/>
      <c r="F197" s="2044">
        <f>SUM(F194:F196)</f>
        <v>0</v>
      </c>
      <c r="G197" s="1948"/>
      <c r="H197" s="1948"/>
      <c r="I197" s="1948"/>
      <c r="J197" s="1948"/>
      <c r="K197" s="1948"/>
      <c r="L197" s="1948"/>
      <c r="M197" s="1948"/>
      <c r="N197" s="1948"/>
      <c r="O197" s="1948"/>
      <c r="P197" s="1948"/>
      <c r="Q197" s="1948"/>
    </row>
    <row r="198" spans="1:130" ht="11.25" customHeight="1" x14ac:dyDescent="0.25">
      <c r="A198" t="s">
        <v>340</v>
      </c>
      <c r="G198" s="401"/>
      <c r="H198" s="401"/>
      <c r="I198" s="401"/>
      <c r="J198" s="401"/>
      <c r="K198" s="401"/>
      <c r="L198" s="401"/>
      <c r="M198" s="401"/>
      <c r="N198" s="401"/>
      <c r="O198" s="401"/>
      <c r="P198" s="401"/>
      <c r="Q198" s="401"/>
    </row>
    <row r="199" spans="1:130" s="393" customFormat="1" ht="31.35" customHeight="1" x14ac:dyDescent="0.25">
      <c r="A199" s="273" t="s">
        <v>341</v>
      </c>
      <c r="B199" s="1064"/>
      <c r="C199" s="1064"/>
      <c r="D199" s="1064"/>
      <c r="E199" s="1064"/>
      <c r="F199" s="716"/>
      <c r="G199" s="716"/>
      <c r="H199" s="716"/>
      <c r="I199" s="716"/>
      <c r="J199" s="716"/>
      <c r="K199" s="716"/>
      <c r="L199" s="716"/>
      <c r="M199" s="716"/>
      <c r="N199" s="716"/>
      <c r="O199" s="716"/>
      <c r="P199" s="716"/>
      <c r="Q199" s="716"/>
      <c r="Z199" s="394"/>
      <c r="AA199" s="394"/>
      <c r="AB199" s="394"/>
      <c r="AC199" s="394"/>
      <c r="AD199" s="394"/>
      <c r="AE199" s="394"/>
      <c r="AF199" s="394"/>
      <c r="AG199" s="394"/>
      <c r="AH199" s="394"/>
      <c r="AI199" s="394"/>
      <c r="AJ199" s="394"/>
      <c r="AK199" s="394"/>
      <c r="AL199" s="394"/>
      <c r="AM199" s="394"/>
      <c r="AN199" s="394"/>
      <c r="AO199" s="394"/>
      <c r="AP199" s="394"/>
      <c r="AQ199" s="394"/>
      <c r="AR199" s="394"/>
      <c r="AS199" s="394"/>
      <c r="AT199" s="394"/>
      <c r="AU199" s="394"/>
      <c r="AV199" s="394"/>
      <c r="AW199" s="394"/>
      <c r="AX199" s="394"/>
      <c r="AY199" s="394"/>
      <c r="AZ199" s="394"/>
      <c r="BA199" s="394"/>
      <c r="BB199" s="394"/>
      <c r="BC199" s="394"/>
      <c r="BD199" s="394"/>
      <c r="BE199" s="394"/>
      <c r="BF199" s="394"/>
      <c r="BG199" s="394"/>
      <c r="BH199" s="394"/>
      <c r="BI199" s="394"/>
      <c r="BJ199" s="394"/>
      <c r="BK199" s="394"/>
      <c r="BL199" s="394"/>
      <c r="BM199" s="394"/>
      <c r="BN199" s="394"/>
      <c r="BO199" s="394"/>
      <c r="BP199" s="394"/>
      <c r="BQ199" s="394"/>
      <c r="BR199" s="394"/>
      <c r="BS199" s="394"/>
      <c r="BT199" s="394"/>
      <c r="BU199" s="394"/>
      <c r="BV199" s="394"/>
      <c r="BW199" s="394"/>
      <c r="BX199" s="394"/>
      <c r="BY199" s="394"/>
      <c r="BZ199" s="394"/>
      <c r="CA199" s="861"/>
      <c r="CB199" s="861"/>
      <c r="CC199" s="861"/>
      <c r="CD199" s="861"/>
      <c r="CE199" s="861"/>
      <c r="CF199" s="861"/>
      <c r="CG199" s="861"/>
      <c r="CH199" s="861"/>
      <c r="CI199" s="861"/>
      <c r="CJ199" s="861"/>
      <c r="CK199" s="861"/>
      <c r="CL199" s="861"/>
      <c r="CM199" s="861"/>
      <c r="CN199" s="861"/>
      <c r="CO199" s="861"/>
      <c r="CP199" s="861"/>
      <c r="CQ199" s="861"/>
      <c r="CR199" s="861"/>
      <c r="CS199" s="861"/>
      <c r="CT199" s="861"/>
      <c r="CU199" s="861"/>
      <c r="CV199" s="861"/>
      <c r="CW199" s="861"/>
      <c r="CX199" s="861"/>
      <c r="CY199" s="861"/>
      <c r="CZ199" s="861"/>
      <c r="DA199" s="862"/>
      <c r="DB199" s="862"/>
      <c r="DC199" s="862"/>
      <c r="DD199" s="862"/>
      <c r="DE199" s="862"/>
      <c r="DF199" s="862"/>
      <c r="DG199" s="862"/>
      <c r="DH199" s="862"/>
      <c r="DI199" s="862"/>
      <c r="DJ199" s="862"/>
      <c r="DK199" s="862"/>
      <c r="DL199" s="862"/>
      <c r="DM199" s="862"/>
      <c r="DN199" s="862"/>
      <c r="DO199" s="862"/>
      <c r="DP199" s="862"/>
      <c r="DQ199" s="862"/>
      <c r="DR199" s="862"/>
      <c r="DS199" s="862"/>
      <c r="DT199" s="862"/>
      <c r="DU199" s="862"/>
      <c r="DV199" s="862"/>
      <c r="DW199" s="862"/>
      <c r="DX199" s="862"/>
      <c r="DY199" s="862"/>
      <c r="DZ199" s="862"/>
    </row>
    <row r="200" spans="1:130" s="393" customFormat="1" ht="16.350000000000001" customHeight="1" x14ac:dyDescent="0.25">
      <c r="A200" s="6400" t="s">
        <v>342</v>
      </c>
      <c r="B200" s="6183"/>
      <c r="C200" s="6402" t="s">
        <v>266</v>
      </c>
      <c r="D200" s="6403"/>
      <c r="E200" s="6404"/>
      <c r="F200" s="6408" t="s">
        <v>6</v>
      </c>
      <c r="G200" s="6409"/>
      <c r="H200" s="6409"/>
      <c r="I200" s="6409"/>
      <c r="J200" s="6409"/>
      <c r="K200" s="6409"/>
      <c r="L200" s="6409"/>
      <c r="M200" s="6409"/>
      <c r="N200" s="6409"/>
      <c r="O200" s="6409"/>
      <c r="P200" s="6409"/>
      <c r="Q200" s="6410"/>
      <c r="X200" s="394"/>
      <c r="Y200" s="394"/>
      <c r="Z200" s="394"/>
      <c r="AA200" s="394"/>
      <c r="AB200" s="394"/>
      <c r="AC200" s="394"/>
      <c r="AD200" s="394"/>
      <c r="AE200" s="394"/>
      <c r="AF200" s="394"/>
      <c r="AG200" s="394"/>
      <c r="AH200" s="394"/>
      <c r="AI200" s="394"/>
      <c r="AJ200" s="394"/>
      <c r="AK200" s="394"/>
      <c r="AL200" s="394"/>
      <c r="AM200" s="394"/>
      <c r="AN200" s="394"/>
      <c r="AO200" s="394"/>
      <c r="AP200" s="394"/>
      <c r="AQ200" s="394"/>
      <c r="AR200" s="394"/>
      <c r="AS200" s="394"/>
      <c r="AT200" s="394"/>
      <c r="AU200" s="394"/>
      <c r="AV200" s="394"/>
      <c r="AW200" s="394"/>
      <c r="AX200" s="394"/>
      <c r="AY200" s="395"/>
      <c r="AZ200" s="395"/>
      <c r="BA200" s="395"/>
      <c r="BB200" s="395"/>
      <c r="BC200" s="395"/>
      <c r="BD200" s="395"/>
      <c r="BE200" s="395"/>
      <c r="BF200" s="395"/>
      <c r="BG200" s="395"/>
      <c r="BH200" s="395"/>
      <c r="BI200" s="395"/>
      <c r="BJ200" s="395"/>
      <c r="BK200" s="395"/>
      <c r="BL200" s="395"/>
      <c r="BM200" s="395"/>
      <c r="BN200" s="395"/>
      <c r="BO200" s="395"/>
      <c r="BP200" s="395"/>
      <c r="BQ200" s="395"/>
      <c r="BR200" s="395"/>
      <c r="BS200" s="395"/>
      <c r="BT200" s="395"/>
      <c r="BU200" s="395"/>
      <c r="BV200" s="395"/>
      <c r="BW200" s="395"/>
      <c r="BX200" s="395"/>
      <c r="BY200" s="394"/>
      <c r="BZ200" s="394"/>
      <c r="CA200" s="861"/>
      <c r="CB200" s="861"/>
      <c r="CC200" s="861"/>
      <c r="CD200" s="861"/>
      <c r="CE200" s="861"/>
      <c r="CF200" s="861"/>
      <c r="CG200" s="861"/>
      <c r="CH200" s="861"/>
      <c r="CI200" s="861"/>
      <c r="CJ200" s="861"/>
      <c r="CK200" s="861"/>
      <c r="CL200" s="861"/>
      <c r="CM200" s="861"/>
      <c r="CN200" s="861"/>
      <c r="CO200" s="861"/>
      <c r="CP200" s="861"/>
      <c r="CQ200" s="861"/>
      <c r="CR200" s="861"/>
      <c r="CS200" s="861"/>
      <c r="CT200" s="861"/>
      <c r="CU200" s="861"/>
      <c r="CV200" s="861"/>
      <c r="CW200" s="861"/>
      <c r="CX200" s="861"/>
      <c r="CY200" s="861"/>
      <c r="CZ200" s="861"/>
      <c r="DA200" s="863"/>
      <c r="DB200" s="863"/>
      <c r="DC200" s="863"/>
      <c r="DD200" s="863"/>
      <c r="DE200" s="863"/>
      <c r="DF200" s="863"/>
      <c r="DG200" s="863"/>
      <c r="DH200" s="863"/>
      <c r="DI200" s="863"/>
      <c r="DJ200" s="863"/>
      <c r="DK200" s="863"/>
      <c r="DL200" s="863"/>
      <c r="DM200" s="863"/>
      <c r="DN200" s="863"/>
      <c r="DO200" s="863"/>
      <c r="DP200" s="863"/>
      <c r="DQ200" s="863"/>
      <c r="DR200" s="863"/>
      <c r="DS200" s="863"/>
      <c r="DT200" s="863"/>
      <c r="DU200" s="863"/>
      <c r="DV200" s="863"/>
      <c r="DW200" s="863"/>
      <c r="DX200" s="863"/>
      <c r="DY200" s="862"/>
      <c r="DZ200" s="862"/>
    </row>
    <row r="201" spans="1:130" s="393" customFormat="1" ht="16.350000000000001" customHeight="1" x14ac:dyDescent="0.25">
      <c r="A201" s="6201"/>
      <c r="B201" s="6203"/>
      <c r="C201" s="6405"/>
      <c r="D201" s="6406"/>
      <c r="E201" s="6407"/>
      <c r="F201" s="6411" t="s">
        <v>267</v>
      </c>
      <c r="G201" s="6412"/>
      <c r="H201" s="6413" t="s">
        <v>268</v>
      </c>
      <c r="I201" s="6412"/>
      <c r="J201" s="6413" t="s">
        <v>269</v>
      </c>
      <c r="K201" s="6412"/>
      <c r="L201" s="6413" t="s">
        <v>270</v>
      </c>
      <c r="M201" s="6412"/>
      <c r="N201" s="6413" t="s">
        <v>271</v>
      </c>
      <c r="O201" s="6412"/>
      <c r="P201" s="6386" t="s">
        <v>343</v>
      </c>
      <c r="Q201" s="6387"/>
      <c r="X201" s="394"/>
      <c r="Y201" s="394"/>
      <c r="Z201" s="394"/>
      <c r="AA201" s="394"/>
      <c r="AB201" s="394"/>
      <c r="AC201" s="394"/>
      <c r="AD201" s="394"/>
      <c r="AE201" s="394"/>
      <c r="AF201" s="394"/>
      <c r="AG201" s="394"/>
      <c r="AH201" s="394"/>
      <c r="AI201" s="394"/>
      <c r="AJ201" s="394"/>
      <c r="AK201" s="394"/>
      <c r="AL201" s="394"/>
      <c r="AM201" s="394"/>
      <c r="AN201" s="394"/>
      <c r="AO201" s="394"/>
      <c r="AP201" s="394"/>
      <c r="AQ201" s="394"/>
      <c r="AR201" s="394"/>
      <c r="AS201" s="394"/>
      <c r="AT201" s="394"/>
      <c r="AU201" s="394"/>
      <c r="AV201" s="394"/>
      <c r="AW201" s="394"/>
      <c r="AX201" s="394"/>
      <c r="AY201" s="395"/>
      <c r="AZ201" s="395"/>
      <c r="BA201" s="395"/>
      <c r="BB201" s="395"/>
      <c r="BC201" s="395"/>
      <c r="BD201" s="395"/>
      <c r="BE201" s="395"/>
      <c r="BF201" s="395"/>
      <c r="BG201" s="395"/>
      <c r="BH201" s="395"/>
      <c r="BI201" s="395"/>
      <c r="BJ201" s="395"/>
      <c r="BK201" s="395"/>
      <c r="BL201" s="395"/>
      <c r="BM201" s="395"/>
      <c r="BN201" s="395"/>
      <c r="BO201" s="395"/>
      <c r="BP201" s="395"/>
      <c r="BQ201" s="395"/>
      <c r="BR201" s="395"/>
      <c r="BS201" s="395"/>
      <c r="BT201" s="395"/>
      <c r="BU201" s="395"/>
      <c r="BV201" s="395"/>
      <c r="BW201" s="395"/>
      <c r="BX201" s="395"/>
      <c r="BY201" s="394"/>
      <c r="BZ201" s="394"/>
      <c r="CA201" s="861"/>
      <c r="CB201" s="861"/>
      <c r="CC201" s="861"/>
      <c r="CD201" s="861"/>
      <c r="CE201" s="861"/>
      <c r="CF201" s="861"/>
      <c r="CG201" s="861"/>
      <c r="CH201" s="861"/>
      <c r="CI201" s="861"/>
      <c r="CJ201" s="861"/>
      <c r="CK201" s="861"/>
      <c r="CL201" s="861"/>
      <c r="CM201" s="861"/>
      <c r="CN201" s="861"/>
      <c r="CO201" s="861"/>
      <c r="CP201" s="861"/>
      <c r="CQ201" s="861"/>
      <c r="CR201" s="861"/>
      <c r="CS201" s="861"/>
      <c r="CT201" s="861"/>
      <c r="CU201" s="861"/>
      <c r="CV201" s="861"/>
      <c r="CW201" s="861"/>
      <c r="CX201" s="861"/>
      <c r="CY201" s="861"/>
      <c r="CZ201" s="861"/>
      <c r="DA201" s="863"/>
      <c r="DB201" s="863"/>
      <c r="DC201" s="863"/>
      <c r="DD201" s="863"/>
      <c r="DE201" s="863"/>
      <c r="DF201" s="863"/>
      <c r="DG201" s="863"/>
      <c r="DH201" s="863"/>
      <c r="DI201" s="863"/>
      <c r="DJ201" s="863"/>
      <c r="DK201" s="863"/>
      <c r="DL201" s="863"/>
      <c r="DM201" s="863"/>
      <c r="DN201" s="863"/>
      <c r="DO201" s="863"/>
      <c r="DP201" s="863"/>
      <c r="DQ201" s="863"/>
      <c r="DR201" s="863"/>
      <c r="DS201" s="863"/>
      <c r="DT201" s="863"/>
      <c r="DU201" s="863"/>
      <c r="DV201" s="863"/>
      <c r="DW201" s="863"/>
      <c r="DX201" s="863"/>
      <c r="DY201" s="862"/>
      <c r="DZ201" s="862"/>
    </row>
    <row r="202" spans="1:130" s="393" customFormat="1" ht="16.350000000000001" customHeight="1" x14ac:dyDescent="0.25">
      <c r="A202" s="6215"/>
      <c r="B202" s="6401"/>
      <c r="C202" s="2054" t="s">
        <v>52</v>
      </c>
      <c r="D202" s="2055" t="s">
        <v>53</v>
      </c>
      <c r="E202" s="1834" t="s">
        <v>54</v>
      </c>
      <c r="F202" s="2054" t="s">
        <v>53</v>
      </c>
      <c r="G202" s="2056" t="s">
        <v>54</v>
      </c>
      <c r="H202" s="2057" t="s">
        <v>53</v>
      </c>
      <c r="I202" s="2056" t="s">
        <v>54</v>
      </c>
      <c r="J202" s="2057" t="s">
        <v>53</v>
      </c>
      <c r="K202" s="2056" t="s">
        <v>54</v>
      </c>
      <c r="L202" s="2057" t="s">
        <v>53</v>
      </c>
      <c r="M202" s="2056" t="s">
        <v>54</v>
      </c>
      <c r="N202" s="2057" t="s">
        <v>53</v>
      </c>
      <c r="O202" s="2056" t="s">
        <v>54</v>
      </c>
      <c r="P202" s="2057" t="s">
        <v>53</v>
      </c>
      <c r="Q202" s="2056" t="s">
        <v>54</v>
      </c>
      <c r="X202" s="394"/>
      <c r="Y202" s="394"/>
      <c r="Z202" s="394"/>
      <c r="AA202" s="394"/>
      <c r="AB202" s="394"/>
      <c r="AC202" s="394"/>
      <c r="AD202" s="394"/>
      <c r="AE202" s="394"/>
      <c r="AF202" s="394"/>
      <c r="AG202" s="394"/>
      <c r="AH202" s="394"/>
      <c r="AI202" s="394"/>
      <c r="AJ202" s="394"/>
      <c r="AK202" s="394"/>
      <c r="AL202" s="394"/>
      <c r="AM202" s="394"/>
      <c r="AN202" s="394"/>
      <c r="AO202" s="394"/>
      <c r="AP202" s="394"/>
      <c r="AQ202" s="394"/>
      <c r="AR202" s="394"/>
      <c r="AS202" s="394"/>
      <c r="AT202" s="394"/>
      <c r="AU202" s="394"/>
      <c r="AV202" s="394"/>
      <c r="AW202" s="394"/>
      <c r="AX202" s="394"/>
      <c r="AY202" s="395"/>
      <c r="AZ202" s="395"/>
      <c r="BA202" s="395"/>
      <c r="BB202" s="395"/>
      <c r="BC202" s="395"/>
      <c r="BD202" s="395"/>
      <c r="BE202" s="395"/>
      <c r="BF202" s="395"/>
      <c r="BG202" s="395"/>
      <c r="BH202" s="395"/>
      <c r="BI202" s="395"/>
      <c r="BJ202" s="395"/>
      <c r="BK202" s="395"/>
      <c r="BL202" s="395"/>
      <c r="BM202" s="395"/>
      <c r="BN202" s="395"/>
      <c r="BO202" s="395"/>
      <c r="BP202" s="395"/>
      <c r="BQ202" s="395"/>
      <c r="BR202" s="395"/>
      <c r="BS202" s="395"/>
      <c r="BT202" s="395"/>
      <c r="BU202" s="395"/>
      <c r="BV202" s="395"/>
      <c r="BW202" s="395"/>
      <c r="BX202" s="395"/>
      <c r="BY202" s="394"/>
      <c r="BZ202" s="394"/>
      <c r="CA202" s="861"/>
      <c r="CB202" s="861"/>
      <c r="CC202" s="861"/>
      <c r="CD202" s="861"/>
      <c r="CE202" s="861"/>
      <c r="CF202" s="861"/>
      <c r="CG202" s="861"/>
      <c r="CH202" s="861"/>
      <c r="CI202" s="861"/>
      <c r="CJ202" s="861"/>
      <c r="CK202" s="861"/>
      <c r="CL202" s="861"/>
      <c r="CM202" s="861"/>
      <c r="CN202" s="861"/>
      <c r="CO202" s="861"/>
      <c r="CP202" s="861"/>
      <c r="CQ202" s="861"/>
      <c r="CR202" s="861"/>
      <c r="CS202" s="861"/>
      <c r="CT202" s="861"/>
      <c r="CU202" s="861"/>
      <c r="CV202" s="861"/>
      <c r="CW202" s="861"/>
      <c r="CX202" s="861"/>
      <c r="CY202" s="861"/>
      <c r="CZ202" s="861"/>
      <c r="DA202" s="863"/>
      <c r="DB202" s="863"/>
      <c r="DC202" s="863"/>
      <c r="DD202" s="863"/>
      <c r="DE202" s="863"/>
      <c r="DF202" s="863"/>
      <c r="DG202" s="863"/>
      <c r="DH202" s="863"/>
      <c r="DI202" s="863"/>
      <c r="DJ202" s="863"/>
      <c r="DK202" s="863"/>
      <c r="DL202" s="863"/>
      <c r="DM202" s="863"/>
      <c r="DN202" s="863"/>
      <c r="DO202" s="863"/>
      <c r="DP202" s="863"/>
      <c r="DQ202" s="863"/>
      <c r="DR202" s="863"/>
      <c r="DS202" s="863"/>
      <c r="DT202" s="863"/>
      <c r="DU202" s="863"/>
      <c r="DV202" s="863"/>
      <c r="DW202" s="863"/>
      <c r="DX202" s="863"/>
      <c r="DY202" s="862"/>
      <c r="DZ202" s="862"/>
    </row>
    <row r="203" spans="1:130" s="393" customFormat="1" ht="16.350000000000001" customHeight="1" x14ac:dyDescent="0.25">
      <c r="A203" s="6388" t="s">
        <v>344</v>
      </c>
      <c r="B203" s="6389"/>
      <c r="C203" s="449">
        <f>SUM(D203+E203)</f>
        <v>0</v>
      </c>
      <c r="D203" s="505">
        <f t="shared" ref="D203:E207" si="26">SUM(F203+H203+J203+L203+N203+P203)</f>
        <v>0</v>
      </c>
      <c r="E203" s="2058">
        <f t="shared" si="26"/>
        <v>0</v>
      </c>
      <c r="F203" s="266"/>
      <c r="G203" s="315"/>
      <c r="H203" s="274"/>
      <c r="I203" s="315"/>
      <c r="J203" s="274"/>
      <c r="K203" s="315"/>
      <c r="L203" s="274"/>
      <c r="M203" s="315"/>
      <c r="N203" s="274"/>
      <c r="O203" s="315"/>
      <c r="P203" s="274"/>
      <c r="Q203" s="315"/>
      <c r="R203" s="397"/>
      <c r="X203" s="394"/>
      <c r="Y203" s="394"/>
      <c r="Z203" s="394"/>
      <c r="AA203" s="394"/>
      <c r="AB203" s="394"/>
      <c r="AC203" s="394"/>
      <c r="AD203" s="394"/>
      <c r="AE203" s="394"/>
      <c r="AF203" s="394"/>
      <c r="AG203" s="394"/>
      <c r="AH203" s="394"/>
      <c r="AI203" s="394"/>
      <c r="AJ203" s="394"/>
      <c r="AK203" s="394"/>
      <c r="AL203" s="394"/>
      <c r="AM203" s="394"/>
      <c r="AN203" s="394"/>
      <c r="AO203" s="394"/>
      <c r="AP203" s="394"/>
      <c r="AQ203" s="394"/>
      <c r="AR203" s="394"/>
      <c r="AS203" s="394"/>
      <c r="AT203" s="394"/>
      <c r="AU203" s="394"/>
      <c r="AV203" s="394"/>
      <c r="AW203" s="394"/>
      <c r="AX203" s="394"/>
      <c r="AY203" s="395"/>
      <c r="AZ203" s="395"/>
      <c r="BA203" s="395"/>
      <c r="BB203" s="395"/>
      <c r="BC203" s="395"/>
      <c r="BD203" s="395"/>
      <c r="BE203" s="395"/>
      <c r="BF203" s="395"/>
      <c r="BG203" s="395"/>
      <c r="BH203" s="395"/>
      <c r="BI203" s="395"/>
      <c r="BJ203" s="395"/>
      <c r="BK203" s="395"/>
      <c r="BL203" s="395"/>
      <c r="BM203" s="395"/>
      <c r="BN203" s="395"/>
      <c r="BO203" s="395"/>
      <c r="BP203" s="395"/>
      <c r="BQ203" s="395"/>
      <c r="BR203" s="395"/>
      <c r="BS203" s="395"/>
      <c r="BT203" s="395"/>
      <c r="BU203" s="395"/>
      <c r="BV203" s="395"/>
      <c r="BW203" s="395"/>
      <c r="BX203" s="395"/>
      <c r="BY203" s="394"/>
      <c r="BZ203" s="394"/>
      <c r="CA203" s="861"/>
      <c r="CB203" s="861"/>
      <c r="CC203" s="861"/>
      <c r="CD203" s="861"/>
      <c r="CE203" s="861"/>
      <c r="CF203" s="861"/>
      <c r="CG203" s="861"/>
      <c r="CH203" s="861"/>
      <c r="CI203" s="861"/>
      <c r="CJ203" s="861"/>
      <c r="CK203" s="861"/>
      <c r="CL203" s="861"/>
      <c r="CM203" s="861"/>
      <c r="CN203" s="861"/>
      <c r="CO203" s="861"/>
      <c r="CP203" s="861"/>
      <c r="CQ203" s="861"/>
      <c r="CR203" s="861"/>
      <c r="CS203" s="861"/>
      <c r="CT203" s="861"/>
      <c r="CU203" s="861"/>
      <c r="CV203" s="861"/>
      <c r="CW203" s="861"/>
      <c r="CX203" s="861"/>
      <c r="CY203" s="861"/>
      <c r="CZ203" s="861"/>
      <c r="DA203" s="863"/>
      <c r="DB203" s="863"/>
      <c r="DC203" s="863"/>
      <c r="DD203" s="863"/>
      <c r="DE203" s="863"/>
      <c r="DF203" s="863"/>
      <c r="DG203" s="863"/>
      <c r="DH203" s="863"/>
      <c r="DI203" s="863"/>
      <c r="DJ203" s="863"/>
      <c r="DK203" s="863"/>
      <c r="DL203" s="863"/>
      <c r="DM203" s="863"/>
      <c r="DN203" s="863"/>
      <c r="DO203" s="863"/>
      <c r="DP203" s="863"/>
      <c r="DQ203" s="863"/>
      <c r="DR203" s="863"/>
      <c r="DS203" s="863"/>
      <c r="DT203" s="863"/>
      <c r="DU203" s="863"/>
      <c r="DV203" s="863"/>
      <c r="DW203" s="863"/>
      <c r="DX203" s="863"/>
      <c r="DY203" s="862"/>
      <c r="DZ203" s="862"/>
    </row>
    <row r="204" spans="1:130" s="393" customFormat="1" ht="16.350000000000001" customHeight="1" x14ac:dyDescent="0.25">
      <c r="A204" s="6390" t="s">
        <v>345</v>
      </c>
      <c r="B204" s="6391"/>
      <c r="C204" s="2059">
        <f>SUM(D204+E204)</f>
        <v>0</v>
      </c>
      <c r="D204" s="2060">
        <f t="shared" si="26"/>
        <v>0</v>
      </c>
      <c r="E204" s="2061">
        <f t="shared" si="26"/>
        <v>0</v>
      </c>
      <c r="F204" s="1583"/>
      <c r="G204" s="1595"/>
      <c r="H204" s="1591"/>
      <c r="I204" s="1595"/>
      <c r="J204" s="1591"/>
      <c r="K204" s="1595"/>
      <c r="L204" s="1591"/>
      <c r="M204" s="1595"/>
      <c r="N204" s="1591"/>
      <c r="O204" s="1595"/>
      <c r="P204" s="1591"/>
      <c r="Q204" s="1595"/>
      <c r="R204" s="397"/>
      <c r="X204" s="394"/>
      <c r="Y204" s="394"/>
      <c r="Z204" s="394"/>
      <c r="AA204" s="394"/>
      <c r="AB204" s="394"/>
      <c r="AC204" s="394"/>
      <c r="AD204" s="394"/>
      <c r="AE204" s="394"/>
      <c r="AF204" s="394"/>
      <c r="AG204" s="394"/>
      <c r="AH204" s="394"/>
      <c r="AI204" s="394"/>
      <c r="AJ204" s="394"/>
      <c r="AK204" s="394"/>
      <c r="AL204" s="394"/>
      <c r="AM204" s="394"/>
      <c r="AN204" s="394"/>
      <c r="AO204" s="394"/>
      <c r="AP204" s="394"/>
      <c r="AQ204" s="394"/>
      <c r="AR204" s="394"/>
      <c r="AS204" s="394"/>
      <c r="AT204" s="394"/>
      <c r="AU204" s="394"/>
      <c r="AV204" s="394"/>
      <c r="AW204" s="394"/>
      <c r="AX204" s="394"/>
      <c r="AY204" s="395"/>
      <c r="AZ204" s="395"/>
      <c r="BA204" s="395"/>
      <c r="BB204" s="395"/>
      <c r="BC204" s="395"/>
      <c r="BD204" s="395"/>
      <c r="BE204" s="395"/>
      <c r="BF204" s="395"/>
      <c r="BG204" s="395"/>
      <c r="BH204" s="395"/>
      <c r="BI204" s="395"/>
      <c r="BJ204" s="395"/>
      <c r="BK204" s="395"/>
      <c r="BL204" s="395"/>
      <c r="BM204" s="395"/>
      <c r="BN204" s="395"/>
      <c r="BO204" s="395"/>
      <c r="BP204" s="395"/>
      <c r="BQ204" s="395"/>
      <c r="BR204" s="395"/>
      <c r="BS204" s="395"/>
      <c r="BT204" s="395"/>
      <c r="BU204" s="395"/>
      <c r="BV204" s="395"/>
      <c r="BW204" s="395"/>
      <c r="BX204" s="395"/>
      <c r="BY204" s="394"/>
      <c r="BZ204" s="394"/>
      <c r="CA204" s="861"/>
      <c r="CB204" s="861"/>
      <c r="CC204" s="861"/>
      <c r="CD204" s="861"/>
      <c r="CE204" s="861"/>
      <c r="CF204" s="861"/>
      <c r="CG204" s="861"/>
      <c r="CH204" s="861"/>
      <c r="CI204" s="861"/>
      <c r="CJ204" s="861"/>
      <c r="CK204" s="861"/>
      <c r="CL204" s="861"/>
      <c r="CM204" s="861"/>
      <c r="CN204" s="861"/>
      <c r="CO204" s="861"/>
      <c r="CP204" s="861"/>
      <c r="CQ204" s="861"/>
      <c r="CR204" s="861"/>
      <c r="CS204" s="861"/>
      <c r="CT204" s="861"/>
      <c r="CU204" s="861"/>
      <c r="CV204" s="861"/>
      <c r="CW204" s="861"/>
      <c r="CX204" s="861"/>
      <c r="CY204" s="861"/>
      <c r="CZ204" s="861"/>
      <c r="DA204" s="863"/>
      <c r="DB204" s="863"/>
      <c r="DC204" s="863"/>
      <c r="DD204" s="863"/>
      <c r="DE204" s="863"/>
      <c r="DF204" s="863"/>
      <c r="DG204" s="863"/>
      <c r="DH204" s="863"/>
      <c r="DI204" s="863"/>
      <c r="DJ204" s="863"/>
      <c r="DK204" s="863"/>
      <c r="DL204" s="863"/>
      <c r="DM204" s="863"/>
      <c r="DN204" s="863"/>
      <c r="DO204" s="863"/>
      <c r="DP204" s="863"/>
      <c r="DQ204" s="863"/>
      <c r="DR204" s="863"/>
      <c r="DS204" s="863"/>
      <c r="DT204" s="863"/>
      <c r="DU204" s="863"/>
      <c r="DV204" s="863"/>
      <c r="DW204" s="863"/>
      <c r="DX204" s="863"/>
      <c r="DY204" s="862"/>
      <c r="DZ204" s="862"/>
    </row>
    <row r="205" spans="1:130" s="393" customFormat="1" ht="16.350000000000001" customHeight="1" x14ac:dyDescent="0.25">
      <c r="A205" s="6392" t="s">
        <v>346</v>
      </c>
      <c r="B205" s="6393"/>
      <c r="C205" s="2062">
        <f>SUM(D205+E205)</f>
        <v>0</v>
      </c>
      <c r="D205" s="2063">
        <f t="shared" si="26"/>
        <v>0</v>
      </c>
      <c r="E205" s="917">
        <f t="shared" si="26"/>
        <v>0</v>
      </c>
      <c r="F205" s="1855"/>
      <c r="G205" s="1856"/>
      <c r="H205" s="701"/>
      <c r="I205" s="1856"/>
      <c r="J205" s="701"/>
      <c r="K205" s="1856"/>
      <c r="L205" s="701"/>
      <c r="M205" s="1856"/>
      <c r="N205" s="701"/>
      <c r="O205" s="1856"/>
      <c r="P205" s="701"/>
      <c r="Q205" s="1856"/>
      <c r="R205" s="397"/>
      <c r="X205" s="394"/>
      <c r="Y205" s="394"/>
      <c r="Z205" s="394"/>
      <c r="AA205" s="394"/>
      <c r="AB205" s="394"/>
      <c r="AC205" s="394"/>
      <c r="AD205" s="394"/>
      <c r="AE205" s="394"/>
      <c r="AF205" s="394"/>
      <c r="AG205" s="394"/>
      <c r="AH205" s="394"/>
      <c r="AI205" s="394"/>
      <c r="AJ205" s="394"/>
      <c r="AK205" s="394"/>
      <c r="AL205" s="394"/>
      <c r="AM205" s="394"/>
      <c r="AN205" s="394"/>
      <c r="AO205" s="394"/>
      <c r="AP205" s="394"/>
      <c r="AQ205" s="394"/>
      <c r="AR205" s="394"/>
      <c r="AS205" s="394"/>
      <c r="AT205" s="394"/>
      <c r="AU205" s="394"/>
      <c r="AV205" s="394"/>
      <c r="AW205" s="394"/>
      <c r="AX205" s="394"/>
      <c r="AY205" s="395"/>
      <c r="AZ205" s="395"/>
      <c r="BA205" s="395"/>
      <c r="BB205" s="395"/>
      <c r="BC205" s="395"/>
      <c r="BD205" s="395"/>
      <c r="BE205" s="395"/>
      <c r="BF205" s="395"/>
      <c r="BG205" s="395"/>
      <c r="BH205" s="395"/>
      <c r="BI205" s="395"/>
      <c r="BJ205" s="395"/>
      <c r="BK205" s="395"/>
      <c r="BL205" s="395"/>
      <c r="BM205" s="395"/>
      <c r="BN205" s="395"/>
      <c r="BO205" s="395"/>
      <c r="BP205" s="395"/>
      <c r="BQ205" s="395"/>
      <c r="BR205" s="395"/>
      <c r="BS205" s="395"/>
      <c r="BT205" s="395"/>
      <c r="BU205" s="395"/>
      <c r="BV205" s="395"/>
      <c r="BW205" s="395"/>
      <c r="BX205" s="395"/>
      <c r="BY205" s="394"/>
      <c r="BZ205" s="394"/>
      <c r="CA205" s="861"/>
      <c r="CB205" s="861"/>
      <c r="CC205" s="861"/>
      <c r="CD205" s="861"/>
      <c r="CE205" s="861"/>
      <c r="CF205" s="861"/>
      <c r="CG205" s="861"/>
      <c r="CH205" s="861"/>
      <c r="CI205" s="861"/>
      <c r="CJ205" s="861"/>
      <c r="CK205" s="861"/>
      <c r="CL205" s="861"/>
      <c r="CM205" s="861"/>
      <c r="CN205" s="861"/>
      <c r="CO205" s="861"/>
      <c r="CP205" s="861"/>
      <c r="CQ205" s="861"/>
      <c r="CR205" s="861"/>
      <c r="CS205" s="861"/>
      <c r="CT205" s="861"/>
      <c r="CU205" s="861"/>
      <c r="CV205" s="861"/>
      <c r="CW205" s="861"/>
      <c r="CX205" s="861"/>
      <c r="CY205" s="861"/>
      <c r="CZ205" s="861"/>
      <c r="DA205" s="863"/>
      <c r="DB205" s="863"/>
      <c r="DC205" s="863"/>
      <c r="DD205" s="863"/>
      <c r="DE205" s="863"/>
      <c r="DF205" s="863"/>
      <c r="DG205" s="863"/>
      <c r="DH205" s="863"/>
      <c r="DI205" s="863"/>
      <c r="DJ205" s="863"/>
      <c r="DK205" s="863"/>
      <c r="DL205" s="863"/>
      <c r="DM205" s="863"/>
      <c r="DN205" s="863"/>
      <c r="DO205" s="863"/>
      <c r="DP205" s="863"/>
      <c r="DQ205" s="863"/>
      <c r="DR205" s="863"/>
      <c r="DS205" s="863"/>
      <c r="DT205" s="863"/>
      <c r="DU205" s="863"/>
      <c r="DV205" s="863"/>
      <c r="DW205" s="863"/>
      <c r="DX205" s="863"/>
      <c r="DY205" s="862"/>
      <c r="DZ205" s="862"/>
    </row>
    <row r="206" spans="1:130" s="393" customFormat="1" ht="16.350000000000001" customHeight="1" x14ac:dyDescent="0.25">
      <c r="A206" s="6394" t="s">
        <v>347</v>
      </c>
      <c r="B206" s="6395"/>
      <c r="C206" s="2064">
        <f>SUM(D206+E206)</f>
        <v>0</v>
      </c>
      <c r="D206" s="2065">
        <f t="shared" si="26"/>
        <v>0</v>
      </c>
      <c r="E206" s="2066">
        <f t="shared" si="26"/>
        <v>0</v>
      </c>
      <c r="F206" s="1596"/>
      <c r="G206" s="1597"/>
      <c r="H206" s="1907"/>
      <c r="I206" s="1597"/>
      <c r="J206" s="1907"/>
      <c r="K206" s="1597"/>
      <c r="L206" s="1907"/>
      <c r="M206" s="1597"/>
      <c r="N206" s="1907"/>
      <c r="O206" s="1597"/>
      <c r="P206" s="1907"/>
      <c r="Q206" s="1597"/>
      <c r="R206" s="397"/>
      <c r="X206" s="394"/>
      <c r="Y206" s="394"/>
      <c r="Z206" s="394"/>
      <c r="AA206" s="394"/>
      <c r="AB206" s="394"/>
      <c r="AC206" s="394"/>
      <c r="AD206" s="394"/>
      <c r="AE206" s="394"/>
      <c r="AF206" s="394"/>
      <c r="AG206" s="394"/>
      <c r="AH206" s="394"/>
      <c r="AI206" s="394"/>
      <c r="AJ206" s="394"/>
      <c r="AK206" s="394"/>
      <c r="AL206" s="394"/>
      <c r="AM206" s="394"/>
      <c r="AN206" s="394"/>
      <c r="AO206" s="394"/>
      <c r="AP206" s="394"/>
      <c r="AQ206" s="394"/>
      <c r="AR206" s="394"/>
      <c r="AS206" s="394"/>
      <c r="AT206" s="394"/>
      <c r="AU206" s="394"/>
      <c r="AV206" s="394"/>
      <c r="AW206" s="394"/>
      <c r="AX206" s="394"/>
      <c r="AY206" s="395"/>
      <c r="AZ206" s="395"/>
      <c r="BA206" s="395"/>
      <c r="BB206" s="395"/>
      <c r="BC206" s="395"/>
      <c r="BD206" s="395"/>
      <c r="BE206" s="395"/>
      <c r="BF206" s="395"/>
      <c r="BG206" s="395"/>
      <c r="BH206" s="395"/>
      <c r="BI206" s="395"/>
      <c r="BJ206" s="395"/>
      <c r="BK206" s="395"/>
      <c r="BL206" s="395"/>
      <c r="BM206" s="395"/>
      <c r="BN206" s="395"/>
      <c r="BO206" s="395"/>
      <c r="BP206" s="395"/>
      <c r="BQ206" s="395"/>
      <c r="BR206" s="395"/>
      <c r="BS206" s="395"/>
      <c r="BT206" s="395"/>
      <c r="BU206" s="395"/>
      <c r="BV206" s="395"/>
      <c r="BW206" s="395"/>
      <c r="BX206" s="395"/>
      <c r="BY206" s="394"/>
      <c r="BZ206" s="394"/>
      <c r="CA206" s="861"/>
      <c r="CB206" s="861"/>
      <c r="CC206" s="861"/>
      <c r="CD206" s="861"/>
      <c r="CE206" s="861"/>
      <c r="CF206" s="861"/>
      <c r="CG206" s="861"/>
      <c r="CH206" s="861"/>
      <c r="CI206" s="861"/>
      <c r="CJ206" s="861"/>
      <c r="CK206" s="861"/>
      <c r="CL206" s="861"/>
      <c r="CM206" s="861"/>
      <c r="CN206" s="861"/>
      <c r="CO206" s="861"/>
      <c r="CP206" s="861"/>
      <c r="CQ206" s="861"/>
      <c r="CR206" s="861"/>
      <c r="CS206" s="861"/>
      <c r="CT206" s="861"/>
      <c r="CU206" s="861"/>
      <c r="CV206" s="861"/>
      <c r="CW206" s="861"/>
      <c r="CX206" s="861"/>
      <c r="CY206" s="861"/>
      <c r="CZ206" s="861"/>
      <c r="DA206" s="863"/>
      <c r="DB206" s="863"/>
      <c r="DC206" s="863"/>
      <c r="DD206" s="863"/>
      <c r="DE206" s="863"/>
      <c r="DF206" s="863"/>
      <c r="DG206" s="863"/>
      <c r="DH206" s="863"/>
      <c r="DI206" s="863"/>
      <c r="DJ206" s="863"/>
      <c r="DK206" s="863"/>
      <c r="DL206" s="863"/>
      <c r="DM206" s="863"/>
      <c r="DN206" s="863"/>
      <c r="DO206" s="863"/>
      <c r="DP206" s="863"/>
      <c r="DQ206" s="863"/>
      <c r="DR206" s="863"/>
      <c r="DS206" s="863"/>
      <c r="DT206" s="863"/>
      <c r="DU206" s="863"/>
      <c r="DV206" s="863"/>
      <c r="DW206" s="863"/>
      <c r="DX206" s="863"/>
      <c r="DY206" s="862"/>
      <c r="DZ206" s="862"/>
    </row>
    <row r="207" spans="1:130" s="393" customFormat="1" ht="16.5" customHeight="1" x14ac:dyDescent="0.25">
      <c r="A207" s="6396" t="s">
        <v>348</v>
      </c>
      <c r="B207" s="6397"/>
      <c r="C207" s="2067">
        <f>SUM(D207+E207)</f>
        <v>0</v>
      </c>
      <c r="D207" s="1547">
        <f t="shared" si="26"/>
        <v>0</v>
      </c>
      <c r="E207" s="2068">
        <f t="shared" si="26"/>
        <v>0</v>
      </c>
      <c r="F207" s="2069">
        <f t="shared" ref="F207:Q207" si="27">SUM(F203:F204)</f>
        <v>0</v>
      </c>
      <c r="G207" s="1556">
        <f t="shared" si="27"/>
        <v>0</v>
      </c>
      <c r="H207" s="2070">
        <f t="shared" si="27"/>
        <v>0</v>
      </c>
      <c r="I207" s="1556">
        <f t="shared" si="27"/>
        <v>0</v>
      </c>
      <c r="J207" s="2070">
        <f t="shared" si="27"/>
        <v>0</v>
      </c>
      <c r="K207" s="1556">
        <f t="shared" si="27"/>
        <v>0</v>
      </c>
      <c r="L207" s="2070">
        <f t="shared" si="27"/>
        <v>0</v>
      </c>
      <c r="M207" s="1556">
        <f t="shared" si="27"/>
        <v>0</v>
      </c>
      <c r="N207" s="2070">
        <f t="shared" si="27"/>
        <v>0</v>
      </c>
      <c r="O207" s="1556">
        <f t="shared" si="27"/>
        <v>0</v>
      </c>
      <c r="P207" s="2070">
        <f t="shared" si="27"/>
        <v>0</v>
      </c>
      <c r="Q207" s="1556">
        <f t="shared" si="27"/>
        <v>0</v>
      </c>
      <c r="X207" s="394"/>
      <c r="Y207" s="394"/>
      <c r="Z207" s="394"/>
      <c r="AA207" s="394"/>
      <c r="AB207" s="394"/>
      <c r="AC207" s="394"/>
      <c r="AD207" s="394"/>
      <c r="AE207" s="394"/>
      <c r="AF207" s="394"/>
      <c r="AG207" s="394"/>
      <c r="AH207" s="394"/>
      <c r="AI207" s="394"/>
      <c r="AJ207" s="394"/>
      <c r="AK207" s="394"/>
      <c r="AL207" s="394"/>
      <c r="AM207" s="394"/>
      <c r="AN207" s="394"/>
      <c r="AO207" s="394"/>
      <c r="AP207" s="394"/>
      <c r="AQ207" s="394"/>
      <c r="AR207" s="394"/>
      <c r="AS207" s="394"/>
      <c r="AT207" s="394"/>
      <c r="AU207" s="394"/>
      <c r="AV207" s="394"/>
      <c r="AW207" s="394"/>
      <c r="AX207" s="394"/>
      <c r="AY207" s="395"/>
      <c r="AZ207" s="395"/>
      <c r="BA207" s="395"/>
      <c r="BB207" s="395"/>
      <c r="BC207" s="395"/>
      <c r="BD207" s="395"/>
      <c r="BE207" s="395"/>
      <c r="BF207" s="395"/>
      <c r="BG207" s="395"/>
      <c r="BH207" s="395"/>
      <c r="BI207" s="395"/>
      <c r="BJ207" s="395"/>
      <c r="BK207" s="395"/>
      <c r="BL207" s="395"/>
      <c r="BM207" s="395"/>
      <c r="BN207" s="395"/>
      <c r="BO207" s="395"/>
      <c r="BP207" s="395"/>
      <c r="BQ207" s="395"/>
      <c r="BR207" s="395"/>
      <c r="BS207" s="395"/>
      <c r="BT207" s="395"/>
      <c r="BU207" s="395"/>
      <c r="BV207" s="395"/>
      <c r="BW207" s="395"/>
      <c r="BX207" s="395"/>
      <c r="BY207" s="394"/>
      <c r="BZ207" s="394"/>
      <c r="CA207" s="861"/>
      <c r="CB207" s="861"/>
      <c r="CC207" s="861"/>
      <c r="CD207" s="861"/>
      <c r="CE207" s="861"/>
      <c r="CF207" s="861"/>
      <c r="CG207" s="861"/>
      <c r="CH207" s="861"/>
      <c r="CI207" s="861"/>
      <c r="CJ207" s="861"/>
      <c r="CK207" s="861"/>
      <c r="CL207" s="861"/>
      <c r="CM207" s="861"/>
      <c r="CN207" s="861"/>
      <c r="CO207" s="861"/>
      <c r="CP207" s="861"/>
      <c r="CQ207" s="861"/>
      <c r="CR207" s="861"/>
      <c r="CS207" s="861"/>
      <c r="CT207" s="861"/>
      <c r="CU207" s="861"/>
      <c r="CV207" s="861"/>
      <c r="CW207" s="861"/>
      <c r="CX207" s="861"/>
      <c r="CY207" s="861"/>
      <c r="CZ207" s="861"/>
      <c r="DA207" s="863"/>
      <c r="DB207" s="863"/>
      <c r="DC207" s="863"/>
      <c r="DD207" s="863"/>
      <c r="DE207" s="863"/>
      <c r="DF207" s="863"/>
      <c r="DG207" s="863"/>
      <c r="DH207" s="863"/>
      <c r="DI207" s="863"/>
      <c r="DJ207" s="863"/>
      <c r="DK207" s="863"/>
      <c r="DL207" s="863"/>
      <c r="DM207" s="863"/>
      <c r="DN207" s="863"/>
      <c r="DO207" s="863"/>
      <c r="DP207" s="863"/>
      <c r="DQ207" s="863"/>
      <c r="DR207" s="863"/>
      <c r="DS207" s="863"/>
      <c r="DT207" s="863"/>
      <c r="DU207" s="863"/>
      <c r="DV207" s="863"/>
      <c r="DW207" s="863"/>
      <c r="DX207" s="863"/>
      <c r="DY207" s="862"/>
      <c r="DZ207" s="862"/>
    </row>
    <row r="208" spans="1:130" ht="29.25" customHeight="1" x14ac:dyDescent="0.25">
      <c r="A208" s="42" t="s">
        <v>349</v>
      </c>
      <c r="B208" s="42"/>
      <c r="C208" s="42"/>
      <c r="D208" s="42"/>
      <c r="E208" s="42"/>
      <c r="F208" s="42"/>
      <c r="G208" s="918"/>
      <c r="H208" s="151"/>
      <c r="I208" s="151"/>
      <c r="J208" s="151"/>
      <c r="K208" s="151"/>
      <c r="L208" s="151"/>
      <c r="M208" s="151"/>
      <c r="N208" s="151"/>
      <c r="O208" s="151"/>
      <c r="P208" s="151"/>
      <c r="Q208" s="151"/>
      <c r="R208" s="151"/>
      <c r="S208" s="151"/>
      <c r="T208" s="151"/>
      <c r="U208" s="151"/>
      <c r="V208" s="151"/>
    </row>
    <row r="209" spans="1:130" ht="15" customHeight="1" x14ac:dyDescent="0.25">
      <c r="A209" s="6335" t="s">
        <v>350</v>
      </c>
      <c r="B209" s="6336"/>
      <c r="C209" s="6355" t="s">
        <v>49</v>
      </c>
      <c r="D209" s="6356"/>
      <c r="E209" s="6357"/>
      <c r="F209" s="6361" t="s">
        <v>6</v>
      </c>
      <c r="G209" s="6362"/>
      <c r="H209" s="6362"/>
      <c r="I209" s="6362"/>
      <c r="J209" s="6362"/>
      <c r="K209" s="6362"/>
      <c r="L209" s="6362"/>
      <c r="M209" s="6362"/>
      <c r="N209" s="6362"/>
      <c r="O209" s="6362"/>
      <c r="P209" s="6362"/>
      <c r="Q209" s="6362"/>
      <c r="R209" s="6362"/>
      <c r="S209" s="6362"/>
      <c r="T209" s="6362"/>
      <c r="U209" s="6362"/>
      <c r="V209" s="6362"/>
      <c r="W209" s="6362"/>
      <c r="X209" s="6362"/>
      <c r="Y209" s="6362"/>
      <c r="Z209" s="6362"/>
      <c r="AA209" s="6362"/>
      <c r="AB209" s="6362"/>
      <c r="AC209" s="6375"/>
      <c r="AD209" s="6376" t="s">
        <v>351</v>
      </c>
      <c r="AE209" s="6377"/>
      <c r="AF209" s="6380" t="s">
        <v>352</v>
      </c>
      <c r="AG209" s="6377"/>
      <c r="AH209" s="6382" t="s">
        <v>13</v>
      </c>
      <c r="AI209" s="6366" t="s">
        <v>14</v>
      </c>
    </row>
    <row r="210" spans="1:130" x14ac:dyDescent="0.25">
      <c r="A210" s="6353"/>
      <c r="B210" s="6354"/>
      <c r="C210" s="6358"/>
      <c r="D210" s="6359"/>
      <c r="E210" s="6360"/>
      <c r="F210" s="6369" t="s">
        <v>353</v>
      </c>
      <c r="G210" s="6370"/>
      <c r="H210" s="6371" t="s">
        <v>354</v>
      </c>
      <c r="I210" s="6372"/>
      <c r="J210" s="6371" t="s">
        <v>355</v>
      </c>
      <c r="K210" s="6372"/>
      <c r="L210" s="6371" t="s">
        <v>356</v>
      </c>
      <c r="M210" s="6372"/>
      <c r="N210" s="6371" t="s">
        <v>357</v>
      </c>
      <c r="O210" s="6372"/>
      <c r="P210" s="6371" t="s">
        <v>358</v>
      </c>
      <c r="Q210" s="6372"/>
      <c r="R210" s="6371" t="s">
        <v>359</v>
      </c>
      <c r="S210" s="6372"/>
      <c r="T210" s="6373" t="s">
        <v>360</v>
      </c>
      <c r="U210" s="6374"/>
      <c r="V210" s="6373" t="s">
        <v>361</v>
      </c>
      <c r="W210" s="6374"/>
      <c r="X210" s="6373" t="s">
        <v>362</v>
      </c>
      <c r="Y210" s="6374"/>
      <c r="Z210" s="6309" t="s">
        <v>267</v>
      </c>
      <c r="AA210" s="6311"/>
      <c r="AB210" s="6309" t="s">
        <v>268</v>
      </c>
      <c r="AC210" s="6385"/>
      <c r="AD210" s="6378"/>
      <c r="AE210" s="6379"/>
      <c r="AF210" s="6381"/>
      <c r="AG210" s="6379"/>
      <c r="AH210" s="6383"/>
      <c r="AI210" s="6367"/>
    </row>
    <row r="211" spans="1:130" x14ac:dyDescent="0.25">
      <c r="A211" s="6337"/>
      <c r="B211" s="6338"/>
      <c r="C211" s="2071" t="s">
        <v>363</v>
      </c>
      <c r="D211" s="2072" t="s">
        <v>53</v>
      </c>
      <c r="E211" s="2073" t="s">
        <v>54</v>
      </c>
      <c r="F211" s="2074" t="s">
        <v>53</v>
      </c>
      <c r="G211" s="2075" t="s">
        <v>54</v>
      </c>
      <c r="H211" s="2074" t="s">
        <v>53</v>
      </c>
      <c r="I211" s="2075" t="s">
        <v>54</v>
      </c>
      <c r="J211" s="2074" t="s">
        <v>53</v>
      </c>
      <c r="K211" s="2075" t="s">
        <v>54</v>
      </c>
      <c r="L211" s="2074" t="s">
        <v>53</v>
      </c>
      <c r="M211" s="2075" t="s">
        <v>54</v>
      </c>
      <c r="N211" s="2074" t="s">
        <v>53</v>
      </c>
      <c r="O211" s="2075" t="s">
        <v>54</v>
      </c>
      <c r="P211" s="2074" t="s">
        <v>53</v>
      </c>
      <c r="Q211" s="2075" t="s">
        <v>54</v>
      </c>
      <c r="R211" s="2074" t="s">
        <v>53</v>
      </c>
      <c r="S211" s="2075" t="s">
        <v>54</v>
      </c>
      <c r="T211" s="2074" t="s">
        <v>53</v>
      </c>
      <c r="U211" s="2075" t="s">
        <v>54</v>
      </c>
      <c r="V211" s="2074" t="s">
        <v>53</v>
      </c>
      <c r="W211" s="2075" t="s">
        <v>54</v>
      </c>
      <c r="X211" s="2074" t="s">
        <v>53</v>
      </c>
      <c r="Y211" s="2075" t="s">
        <v>54</v>
      </c>
      <c r="Z211" s="2074" t="s">
        <v>53</v>
      </c>
      <c r="AA211" s="2075" t="s">
        <v>54</v>
      </c>
      <c r="AB211" s="2074" t="s">
        <v>53</v>
      </c>
      <c r="AC211" s="2076" t="s">
        <v>54</v>
      </c>
      <c r="AD211" s="2077" t="s">
        <v>53</v>
      </c>
      <c r="AE211" s="2078" t="s">
        <v>54</v>
      </c>
      <c r="AF211" s="2077" t="s">
        <v>53</v>
      </c>
      <c r="AG211" s="2078" t="s">
        <v>54</v>
      </c>
      <c r="AH211" s="6384"/>
      <c r="AI211" s="6368" t="s">
        <v>54</v>
      </c>
    </row>
    <row r="212" spans="1:130" x14ac:dyDescent="0.25">
      <c r="A212" s="6350" t="s">
        <v>364</v>
      </c>
      <c r="B212" s="2079" t="s">
        <v>281</v>
      </c>
      <c r="C212" s="2080">
        <f>SUM(D212+E212)</f>
        <v>0</v>
      </c>
      <c r="D212" s="2081">
        <f>SUM(F212+H212+J212+L212+N212+P212+R212+T212+V212+X212+Z212+AB212)</f>
        <v>0</v>
      </c>
      <c r="E212" s="2082">
        <f>SUM(G212+I212+K212+M212+O212+Q212+S212+U212+W212+Y212+AA212+AC212)</f>
        <v>0</v>
      </c>
      <c r="F212" s="2083"/>
      <c r="G212" s="2084"/>
      <c r="H212" s="2083"/>
      <c r="I212" s="2084"/>
      <c r="J212" s="2083"/>
      <c r="K212" s="2084"/>
      <c r="L212" s="2083"/>
      <c r="M212" s="2084"/>
      <c r="N212" s="2083"/>
      <c r="O212" s="2084"/>
      <c r="P212" s="2083"/>
      <c r="Q212" s="2085"/>
      <c r="R212" s="2083"/>
      <c r="S212" s="2085"/>
      <c r="T212" s="2083"/>
      <c r="U212" s="2084"/>
      <c r="V212" s="2083"/>
      <c r="W212" s="2084"/>
      <c r="X212" s="2083"/>
      <c r="Y212" s="2085"/>
      <c r="Z212" s="2083"/>
      <c r="AA212" s="2085"/>
      <c r="AB212" s="2083"/>
      <c r="AC212" s="2086"/>
      <c r="AD212" s="2087"/>
      <c r="AE212" s="2088"/>
      <c r="AF212" s="2087"/>
      <c r="AG212" s="2088"/>
      <c r="AH212" s="2089"/>
      <c r="AI212" s="2085"/>
    </row>
    <row r="213" spans="1:130" x14ac:dyDescent="0.25">
      <c r="A213" s="6351"/>
      <c r="B213" s="2090" t="s">
        <v>365</v>
      </c>
      <c r="C213" s="919">
        <f>SUM(D213+E213)</f>
        <v>0</v>
      </c>
      <c r="D213" s="920">
        <f>SUM(F213+H213+J213+L213+N213+P213+R213+T213+V213+X213+Z213+AB213)</f>
        <v>0</v>
      </c>
      <c r="E213" s="2091">
        <f>SUM(G213+I213+K213+M213+O213+Q213+S213+U213+W213+Y213+AA213+AC213)</f>
        <v>0</v>
      </c>
      <c r="F213" s="2092"/>
      <c r="G213" s="2093"/>
      <c r="H213" s="2092"/>
      <c r="I213" s="2093"/>
      <c r="J213" s="2092"/>
      <c r="K213" s="2093"/>
      <c r="L213" s="2092"/>
      <c r="M213" s="2093"/>
      <c r="N213" s="2092"/>
      <c r="O213" s="2093"/>
      <c r="P213" s="2092"/>
      <c r="Q213" s="2094"/>
      <c r="R213" s="2092"/>
      <c r="S213" s="2094"/>
      <c r="T213" s="2092"/>
      <c r="U213" s="2093"/>
      <c r="V213" s="2092"/>
      <c r="W213" s="2093"/>
      <c r="X213" s="2092"/>
      <c r="Y213" s="2094"/>
      <c r="Z213" s="2092"/>
      <c r="AA213" s="2094"/>
      <c r="AB213" s="2092"/>
      <c r="AC213" s="2095"/>
      <c r="AD213" s="2096"/>
      <c r="AE213" s="2097"/>
      <c r="AF213" s="2096"/>
      <c r="AG213" s="2097"/>
      <c r="AH213" s="2098"/>
      <c r="AI213" s="2094"/>
    </row>
    <row r="214" spans="1:130" x14ac:dyDescent="0.25">
      <c r="A214" s="6352" t="s">
        <v>118</v>
      </c>
      <c r="B214" s="6352"/>
      <c r="C214" s="2099">
        <f>SUM(D214+E214)</f>
        <v>0</v>
      </c>
      <c r="D214" s="2100">
        <f>SUM(D212+D213)</f>
        <v>0</v>
      </c>
      <c r="E214" s="2101">
        <f>SUM(E212+E213)</f>
        <v>0</v>
      </c>
      <c r="F214" s="2099">
        <f>SUM(F212+F213)</f>
        <v>0</v>
      </c>
      <c r="G214" s="2102">
        <f t="shared" ref="G214:AI214" si="28">SUM(G212+G213)</f>
        <v>0</v>
      </c>
      <c r="H214" s="2099">
        <f t="shared" si="28"/>
        <v>0</v>
      </c>
      <c r="I214" s="2102">
        <f t="shared" si="28"/>
        <v>0</v>
      </c>
      <c r="J214" s="2099">
        <f t="shared" si="28"/>
        <v>0</v>
      </c>
      <c r="K214" s="2102">
        <f t="shared" si="28"/>
        <v>0</v>
      </c>
      <c r="L214" s="2099">
        <f t="shared" si="28"/>
        <v>0</v>
      </c>
      <c r="M214" s="2102">
        <f t="shared" si="28"/>
        <v>0</v>
      </c>
      <c r="N214" s="2099">
        <f t="shared" si="28"/>
        <v>0</v>
      </c>
      <c r="O214" s="2102">
        <f t="shared" si="28"/>
        <v>0</v>
      </c>
      <c r="P214" s="2099">
        <f t="shared" si="28"/>
        <v>0</v>
      </c>
      <c r="Q214" s="2102">
        <f t="shared" si="28"/>
        <v>0</v>
      </c>
      <c r="R214" s="2099">
        <f t="shared" si="28"/>
        <v>0</v>
      </c>
      <c r="S214" s="2102">
        <f t="shared" si="28"/>
        <v>0</v>
      </c>
      <c r="T214" s="2099">
        <f t="shared" si="28"/>
        <v>0</v>
      </c>
      <c r="U214" s="2102">
        <f t="shared" si="28"/>
        <v>0</v>
      </c>
      <c r="V214" s="2099">
        <f t="shared" si="28"/>
        <v>0</v>
      </c>
      <c r="W214" s="2102">
        <f t="shared" si="28"/>
        <v>0</v>
      </c>
      <c r="X214" s="2099">
        <f t="shared" si="28"/>
        <v>0</v>
      </c>
      <c r="Y214" s="2102">
        <f t="shared" si="28"/>
        <v>0</v>
      </c>
      <c r="Z214" s="2099">
        <f t="shared" si="28"/>
        <v>0</v>
      </c>
      <c r="AA214" s="2102">
        <f t="shared" si="28"/>
        <v>0</v>
      </c>
      <c r="AB214" s="2099">
        <f t="shared" si="28"/>
        <v>0</v>
      </c>
      <c r="AC214" s="2103">
        <f t="shared" si="28"/>
        <v>0</v>
      </c>
      <c r="AD214" s="2104">
        <f t="shared" si="28"/>
        <v>0</v>
      </c>
      <c r="AE214" s="2105">
        <f t="shared" si="28"/>
        <v>0</v>
      </c>
      <c r="AF214" s="2104">
        <f t="shared" si="28"/>
        <v>0</v>
      </c>
      <c r="AG214" s="2105">
        <f t="shared" si="28"/>
        <v>0</v>
      </c>
      <c r="AH214" s="2106">
        <f t="shared" si="28"/>
        <v>0</v>
      </c>
      <c r="AI214" s="2101">
        <f t="shared" si="28"/>
        <v>0</v>
      </c>
    </row>
    <row r="215" spans="1:130" x14ac:dyDescent="0.25">
      <c r="A215" s="329" t="s">
        <v>366</v>
      </c>
      <c r="B215" s="329"/>
      <c r="C215" s="329"/>
      <c r="D215" s="329"/>
      <c r="E215" s="329"/>
      <c r="F215" s="329"/>
      <c r="G215" s="2107"/>
      <c r="H215" s="2107"/>
      <c r="I215" s="2107"/>
      <c r="J215" s="2107"/>
      <c r="K215" s="2107"/>
      <c r="L215" s="2107"/>
      <c r="M215" s="2107"/>
      <c r="N215" s="2107"/>
      <c r="O215" s="2108"/>
      <c r="P215" s="152"/>
      <c r="Q215" s="152"/>
      <c r="R215" s="152"/>
      <c r="S215" s="152"/>
      <c r="T215" s="152"/>
      <c r="U215" s="152"/>
      <c r="V215" s="152"/>
      <c r="W215" s="152"/>
      <c r="X215" s="152"/>
      <c r="Y215" s="152"/>
      <c r="Z215" s="151"/>
      <c r="AA215" s="151"/>
      <c r="AB215" s="151"/>
      <c r="AC215" s="151"/>
    </row>
    <row r="216" spans="1:130" ht="15" customHeight="1" x14ac:dyDescent="0.25">
      <c r="A216" s="6335" t="s">
        <v>367</v>
      </c>
      <c r="B216" s="6336"/>
      <c r="C216" s="6355" t="s">
        <v>49</v>
      </c>
      <c r="D216" s="6356"/>
      <c r="E216" s="6357"/>
      <c r="F216" s="6361" t="s">
        <v>6</v>
      </c>
      <c r="G216" s="6362"/>
      <c r="H216" s="6362"/>
      <c r="I216" s="6362"/>
      <c r="J216" s="6362"/>
      <c r="K216" s="6362"/>
      <c r="L216" s="6362"/>
      <c r="M216" s="6362"/>
      <c r="N216" s="6362"/>
      <c r="O216" s="6363"/>
      <c r="P216" s="6364" t="s">
        <v>368</v>
      </c>
      <c r="Q216" s="6340"/>
      <c r="R216" s="6339" t="s">
        <v>14</v>
      </c>
      <c r="S216" s="6340"/>
      <c r="T216" s="6343" t="s">
        <v>369</v>
      </c>
      <c r="U216" s="6344"/>
      <c r="V216" s="6344"/>
      <c r="W216" s="6345"/>
      <c r="X216" s="393"/>
      <c r="Y216" s="393"/>
      <c r="Z216" s="394"/>
      <c r="AA216" s="394"/>
      <c r="AB216" s="394"/>
      <c r="AC216" s="394"/>
    </row>
    <row r="217" spans="1:130" ht="15" customHeight="1" x14ac:dyDescent="0.25">
      <c r="A217" s="6353"/>
      <c r="B217" s="6354"/>
      <c r="C217" s="6358"/>
      <c r="D217" s="6359"/>
      <c r="E217" s="6360"/>
      <c r="F217" s="6346" t="s">
        <v>184</v>
      </c>
      <c r="G217" s="6346"/>
      <c r="H217" s="6346" t="s">
        <v>185</v>
      </c>
      <c r="I217" s="6346"/>
      <c r="J217" s="6346" t="s">
        <v>286</v>
      </c>
      <c r="K217" s="6346"/>
      <c r="L217" s="6346" t="s">
        <v>370</v>
      </c>
      <c r="M217" s="6346"/>
      <c r="N217" s="6346" t="s">
        <v>371</v>
      </c>
      <c r="O217" s="6347"/>
      <c r="P217" s="6365"/>
      <c r="Q217" s="6342"/>
      <c r="R217" s="6341"/>
      <c r="S217" s="6342"/>
      <c r="T217" s="6331" t="s">
        <v>372</v>
      </c>
      <c r="U217" s="6348" t="s">
        <v>373</v>
      </c>
      <c r="V217" s="6331" t="s">
        <v>374</v>
      </c>
      <c r="W217" s="6331" t="s">
        <v>375</v>
      </c>
      <c r="X217" s="393"/>
      <c r="Y217" s="393"/>
      <c r="Z217" s="394"/>
      <c r="AA217" s="394"/>
      <c r="AB217" s="394"/>
      <c r="AC217" s="394"/>
    </row>
    <row r="218" spans="1:130" ht="16.5" customHeight="1" x14ac:dyDescent="0.25">
      <c r="A218" s="6337"/>
      <c r="B218" s="6338"/>
      <c r="C218" s="2071" t="s">
        <v>363</v>
      </c>
      <c r="D218" s="2072" t="s">
        <v>53</v>
      </c>
      <c r="E218" s="2073" t="s">
        <v>54</v>
      </c>
      <c r="F218" s="2074" t="s">
        <v>53</v>
      </c>
      <c r="G218" s="2075" t="s">
        <v>54</v>
      </c>
      <c r="H218" s="2074" t="s">
        <v>53</v>
      </c>
      <c r="I218" s="2075" t="s">
        <v>54</v>
      </c>
      <c r="J218" s="2074" t="s">
        <v>53</v>
      </c>
      <c r="K218" s="2075" t="s">
        <v>54</v>
      </c>
      <c r="L218" s="2074" t="s">
        <v>53</v>
      </c>
      <c r="M218" s="2075" t="s">
        <v>54</v>
      </c>
      <c r="N218" s="2074" t="s">
        <v>53</v>
      </c>
      <c r="O218" s="2076" t="s">
        <v>54</v>
      </c>
      <c r="P218" s="2109" t="s">
        <v>53</v>
      </c>
      <c r="Q218" s="2110" t="s">
        <v>54</v>
      </c>
      <c r="R218" s="2111" t="s">
        <v>53</v>
      </c>
      <c r="S218" s="2110" t="s">
        <v>54</v>
      </c>
      <c r="T218" s="6332"/>
      <c r="U218" s="6349"/>
      <c r="V218" s="6332"/>
      <c r="W218" s="6332"/>
      <c r="X218" s="393"/>
      <c r="Y218" s="393"/>
      <c r="Z218" s="393"/>
      <c r="AA218" s="393"/>
      <c r="AB218" s="393"/>
      <c r="AC218" s="393"/>
    </row>
    <row r="219" spans="1:130" ht="15" customHeight="1" x14ac:dyDescent="0.25">
      <c r="A219" s="6333" t="s">
        <v>376</v>
      </c>
      <c r="B219" s="6334"/>
      <c r="C219" s="2099">
        <f>SUM(D219+E219)</f>
        <v>0</v>
      </c>
      <c r="D219" s="2100">
        <f>SUM(F219+H219+J219+L219+N219)</f>
        <v>0</v>
      </c>
      <c r="E219" s="2101">
        <f>SUM(G219+I219+K219+M219+O219)</f>
        <v>0</v>
      </c>
      <c r="F219" s="2112"/>
      <c r="G219" s="2113"/>
      <c r="H219" s="2112"/>
      <c r="I219" s="2113"/>
      <c r="J219" s="2112"/>
      <c r="K219" s="2113"/>
      <c r="L219" s="2112"/>
      <c r="M219" s="2113"/>
      <c r="N219" s="2112"/>
      <c r="O219" s="2114"/>
      <c r="P219" s="2113"/>
      <c r="Q219" s="2115"/>
      <c r="R219" s="2113"/>
      <c r="S219" s="2115"/>
      <c r="T219" s="2116"/>
      <c r="U219" s="2115"/>
      <c r="V219" s="2116"/>
      <c r="W219" s="2116"/>
      <c r="X219" s="921"/>
      <c r="Y219" s="393"/>
      <c r="Z219" s="394"/>
      <c r="AA219" s="394"/>
      <c r="AB219" s="394"/>
      <c r="AC219" s="394"/>
    </row>
    <row r="220" spans="1:130" s="393" customFormat="1" ht="28.5" customHeight="1" x14ac:dyDescent="0.25">
      <c r="A220" s="311" t="s">
        <v>377</v>
      </c>
      <c r="B220" s="273"/>
      <c r="C220" s="273"/>
      <c r="Z220" s="394"/>
      <c r="AA220" s="394"/>
      <c r="AB220" s="394"/>
      <c r="AC220" s="394"/>
      <c r="AD220" s="394"/>
      <c r="AE220" s="394"/>
      <c r="AF220" s="394"/>
      <c r="AG220" s="394"/>
      <c r="AH220" s="394"/>
      <c r="AI220" s="394"/>
      <c r="AJ220" s="394"/>
      <c r="AK220" s="394"/>
      <c r="AL220" s="394"/>
      <c r="AM220" s="394"/>
      <c r="AN220" s="394"/>
      <c r="AO220" s="394"/>
      <c r="AP220" s="394"/>
      <c r="AQ220" s="394"/>
      <c r="AR220" s="394"/>
      <c r="AS220" s="394"/>
      <c r="AT220" s="394"/>
      <c r="AU220" s="394"/>
      <c r="AV220" s="394"/>
      <c r="AW220" s="394"/>
      <c r="AX220" s="394"/>
      <c r="AY220" s="394"/>
      <c r="AZ220" s="394"/>
      <c r="BA220" s="395"/>
      <c r="BB220" s="395"/>
      <c r="BC220" s="395"/>
      <c r="BD220" s="395"/>
      <c r="BE220" s="395"/>
      <c r="BF220" s="395"/>
      <c r="BG220" s="395"/>
      <c r="BH220" s="395"/>
      <c r="BI220" s="395"/>
      <c r="BJ220" s="395"/>
      <c r="BK220" s="395"/>
      <c r="BL220" s="395"/>
      <c r="BM220" s="395"/>
      <c r="BN220" s="395"/>
      <c r="BO220" s="395"/>
      <c r="BP220" s="395"/>
      <c r="BQ220" s="395"/>
      <c r="BR220" s="395"/>
      <c r="BS220" s="395"/>
      <c r="BT220" s="395"/>
      <c r="BU220" s="395"/>
      <c r="BV220" s="395"/>
      <c r="BW220" s="395"/>
      <c r="BX220" s="395"/>
      <c r="BY220" s="394"/>
      <c r="BZ220" s="394"/>
      <c r="CA220" s="861"/>
      <c r="CB220" s="861"/>
      <c r="CC220" s="861"/>
      <c r="CD220" s="861"/>
      <c r="CE220" s="861"/>
      <c r="CF220" s="861"/>
      <c r="CG220" s="861"/>
      <c r="CH220" s="861"/>
      <c r="CI220" s="861"/>
      <c r="CJ220" s="861"/>
      <c r="CK220" s="861"/>
      <c r="CL220" s="861"/>
      <c r="CM220" s="861"/>
      <c r="CN220" s="861"/>
      <c r="CO220" s="861"/>
      <c r="CP220" s="861"/>
      <c r="CQ220" s="861"/>
      <c r="CR220" s="861"/>
      <c r="CS220" s="861"/>
      <c r="CT220" s="861"/>
      <c r="CU220" s="861"/>
      <c r="CV220" s="861"/>
      <c r="CW220" s="861"/>
      <c r="CX220" s="861"/>
      <c r="CY220" s="861"/>
      <c r="CZ220" s="861"/>
      <c r="DA220" s="863"/>
      <c r="DB220" s="863"/>
      <c r="DC220" s="863"/>
      <c r="DD220" s="863"/>
      <c r="DE220" s="863"/>
      <c r="DF220" s="863"/>
      <c r="DG220" s="863"/>
      <c r="DH220" s="863"/>
      <c r="DI220" s="863"/>
      <c r="DJ220" s="863"/>
      <c r="DK220" s="863"/>
      <c r="DL220" s="863"/>
      <c r="DM220" s="863"/>
      <c r="DN220" s="863"/>
      <c r="DO220" s="863"/>
      <c r="DP220" s="863"/>
      <c r="DQ220" s="863"/>
      <c r="DR220" s="863"/>
      <c r="DS220" s="863"/>
      <c r="DT220" s="863"/>
      <c r="DU220" s="863"/>
      <c r="DV220" s="863"/>
      <c r="DW220" s="863"/>
      <c r="DX220" s="863"/>
      <c r="DY220" s="863"/>
      <c r="DZ220" s="863"/>
    </row>
    <row r="221" spans="1:130" s="393" customFormat="1" ht="14.45" customHeight="1" x14ac:dyDescent="0.25">
      <c r="A221" s="6335" t="s">
        <v>367</v>
      </c>
      <c r="B221" s="6336"/>
      <c r="C221" s="6252" t="s">
        <v>378</v>
      </c>
      <c r="D221" s="6255"/>
      <c r="E221" s="6256" t="s">
        <v>13</v>
      </c>
      <c r="F221" s="6324" t="s">
        <v>14</v>
      </c>
      <c r="X221" s="394"/>
      <c r="Y221" s="394"/>
      <c r="Z221" s="394"/>
      <c r="AA221" s="394"/>
      <c r="AB221" s="394"/>
      <c r="AC221" s="394"/>
      <c r="AD221" s="394"/>
      <c r="AE221" s="394"/>
      <c r="AF221" s="394"/>
      <c r="AG221" s="394"/>
      <c r="AH221" s="394"/>
      <c r="AI221" s="394"/>
      <c r="AJ221" s="394"/>
      <c r="AK221" s="394"/>
      <c r="AL221" s="394"/>
      <c r="AM221" s="394"/>
      <c r="AN221" s="394"/>
      <c r="AO221" s="394"/>
      <c r="AP221" s="394"/>
      <c r="AQ221" s="394"/>
      <c r="AR221" s="394"/>
      <c r="AS221" s="394"/>
      <c r="AT221" s="394"/>
      <c r="AU221" s="394"/>
      <c r="AV221" s="394"/>
      <c r="AW221" s="394"/>
      <c r="AX221" s="394"/>
      <c r="AY221" s="395"/>
      <c r="AZ221" s="395"/>
      <c r="BA221" s="395"/>
      <c r="BB221" s="395"/>
      <c r="BC221" s="395"/>
      <c r="BD221" s="395"/>
      <c r="BE221" s="395"/>
      <c r="BF221" s="395"/>
      <c r="BG221" s="395"/>
      <c r="BH221" s="395"/>
      <c r="BI221" s="395"/>
      <c r="BJ221" s="395"/>
      <c r="BK221" s="395"/>
      <c r="BL221" s="395"/>
      <c r="BM221" s="395"/>
      <c r="BN221" s="395"/>
      <c r="BO221" s="395"/>
      <c r="BP221" s="395"/>
      <c r="BQ221" s="395"/>
      <c r="BR221" s="395"/>
      <c r="BS221" s="395"/>
      <c r="BT221" s="395"/>
      <c r="BU221" s="395"/>
      <c r="BV221" s="395"/>
      <c r="BW221" s="395"/>
      <c r="BX221" s="395"/>
      <c r="BY221" s="394"/>
      <c r="BZ221" s="394"/>
      <c r="CA221" s="861"/>
      <c r="CB221" s="861"/>
      <c r="CC221" s="861"/>
      <c r="CD221" s="861"/>
      <c r="CE221" s="861"/>
      <c r="CF221" s="861"/>
      <c r="CG221" s="861"/>
      <c r="CH221" s="861"/>
      <c r="CI221" s="861"/>
      <c r="CJ221" s="861"/>
      <c r="CK221" s="861"/>
      <c r="CL221" s="861"/>
      <c r="CM221" s="861"/>
      <c r="CN221" s="861"/>
      <c r="CO221" s="861"/>
      <c r="CP221" s="861"/>
      <c r="CQ221" s="861"/>
      <c r="CR221" s="861"/>
      <c r="CS221" s="861"/>
      <c r="CT221" s="861"/>
      <c r="CU221" s="861"/>
      <c r="CV221" s="861"/>
      <c r="CW221" s="861"/>
      <c r="CX221" s="861"/>
      <c r="CY221" s="861"/>
      <c r="CZ221" s="861"/>
      <c r="DA221" s="863"/>
      <c r="DB221" s="863"/>
      <c r="DC221" s="863"/>
      <c r="DD221" s="863"/>
      <c r="DE221" s="863"/>
      <c r="DF221" s="863"/>
      <c r="DG221" s="863"/>
      <c r="DH221" s="863"/>
      <c r="DI221" s="863"/>
      <c r="DJ221" s="863"/>
      <c r="DK221" s="863"/>
      <c r="DL221" s="863"/>
      <c r="DM221" s="863"/>
      <c r="DN221" s="863"/>
      <c r="DO221" s="863"/>
      <c r="DP221" s="863"/>
      <c r="DQ221" s="863"/>
      <c r="DR221" s="863"/>
      <c r="DS221" s="863"/>
      <c r="DT221" s="863"/>
      <c r="DU221" s="863"/>
      <c r="DV221" s="863"/>
      <c r="DW221" s="863"/>
      <c r="DX221" s="863"/>
      <c r="DY221" s="862"/>
      <c r="DZ221" s="862"/>
    </row>
    <row r="222" spans="1:130" s="393" customFormat="1" ht="23.25" customHeight="1" x14ac:dyDescent="0.25">
      <c r="A222" s="6337"/>
      <c r="B222" s="6338"/>
      <c r="C222" s="2074" t="s">
        <v>53</v>
      </c>
      <c r="D222" s="2076" t="s">
        <v>54</v>
      </c>
      <c r="E222" s="6258"/>
      <c r="F222" s="6323"/>
      <c r="X222" s="394"/>
      <c r="Y222" s="394"/>
      <c r="Z222" s="394"/>
      <c r="AA222" s="394"/>
      <c r="AB222" s="394"/>
      <c r="AC222" s="394"/>
      <c r="AD222" s="394"/>
      <c r="AE222" s="394"/>
      <c r="AF222" s="394"/>
      <c r="AG222" s="394"/>
      <c r="AH222" s="394"/>
      <c r="AI222" s="394"/>
      <c r="AJ222" s="394"/>
      <c r="AK222" s="394"/>
      <c r="AL222" s="394"/>
      <c r="AM222" s="394"/>
      <c r="AN222" s="394"/>
      <c r="AO222" s="394"/>
      <c r="AP222" s="394"/>
      <c r="AQ222" s="394"/>
      <c r="AR222" s="394"/>
      <c r="AS222" s="394"/>
      <c r="AT222" s="394"/>
      <c r="AU222" s="394"/>
      <c r="AV222" s="394"/>
      <c r="AW222" s="394"/>
      <c r="AX222" s="394"/>
      <c r="AY222" s="395"/>
      <c r="AZ222" s="395"/>
      <c r="BA222" s="395"/>
      <c r="BB222" s="395"/>
      <c r="BC222" s="395"/>
      <c r="BD222" s="395"/>
      <c r="BE222" s="395"/>
      <c r="BF222" s="395"/>
      <c r="BG222" s="395"/>
      <c r="BH222" s="395"/>
      <c r="BI222" s="395"/>
      <c r="BJ222" s="395"/>
      <c r="BK222" s="395"/>
      <c r="BL222" s="395"/>
      <c r="BM222" s="395"/>
      <c r="BN222" s="395"/>
      <c r="BO222" s="395"/>
      <c r="BP222" s="395"/>
      <c r="BQ222" s="395"/>
      <c r="BR222" s="395"/>
      <c r="BS222" s="395"/>
      <c r="BT222" s="395"/>
      <c r="BU222" s="395"/>
      <c r="BV222" s="395"/>
      <c r="BW222" s="395"/>
      <c r="BX222" s="395"/>
      <c r="BY222" s="394"/>
      <c r="BZ222" s="394"/>
      <c r="CA222" s="861"/>
      <c r="CB222" s="861"/>
      <c r="CC222" s="861"/>
      <c r="CD222" s="861"/>
      <c r="CE222" s="861"/>
      <c r="CF222" s="861"/>
      <c r="CG222" s="861"/>
      <c r="CH222" s="861"/>
      <c r="CI222" s="861"/>
      <c r="CJ222" s="861"/>
      <c r="CK222" s="861"/>
      <c r="CL222" s="861"/>
      <c r="CM222" s="861"/>
      <c r="CN222" s="861"/>
      <c r="CO222" s="861"/>
      <c r="CP222" s="861"/>
      <c r="CQ222" s="861"/>
      <c r="CR222" s="861"/>
      <c r="CS222" s="861"/>
      <c r="CT222" s="861"/>
      <c r="CU222" s="861"/>
      <c r="CV222" s="861"/>
      <c r="CW222" s="861"/>
      <c r="CX222" s="861"/>
      <c r="CY222" s="861"/>
      <c r="CZ222" s="861"/>
      <c r="DA222" s="863"/>
      <c r="DB222" s="863"/>
      <c r="DC222" s="863"/>
      <c r="DD222" s="863"/>
      <c r="DE222" s="863"/>
      <c r="DF222" s="863"/>
      <c r="DG222" s="863"/>
      <c r="DH222" s="863"/>
      <c r="DI222" s="863"/>
      <c r="DJ222" s="863"/>
      <c r="DK222" s="863"/>
      <c r="DL222" s="863"/>
      <c r="DM222" s="863"/>
      <c r="DN222" s="863"/>
      <c r="DO222" s="863"/>
      <c r="DP222" s="863"/>
      <c r="DQ222" s="863"/>
      <c r="DR222" s="863"/>
      <c r="DS222" s="863"/>
      <c r="DT222" s="863"/>
      <c r="DU222" s="863"/>
      <c r="DV222" s="863"/>
      <c r="DW222" s="863"/>
      <c r="DX222" s="863"/>
      <c r="DY222" s="862"/>
      <c r="DZ222" s="862"/>
    </row>
    <row r="223" spans="1:130" s="393" customFormat="1" ht="21.95" customHeight="1" x14ac:dyDescent="0.25">
      <c r="A223" s="6316" t="s">
        <v>379</v>
      </c>
      <c r="B223" s="6317"/>
      <c r="C223" s="2083"/>
      <c r="D223" s="2086"/>
      <c r="E223" s="2085"/>
      <c r="F223" s="2085"/>
      <c r="G223" s="397"/>
      <c r="X223" s="394"/>
      <c r="Y223" s="394"/>
      <c r="Z223" s="394"/>
      <c r="AA223" s="394"/>
      <c r="AB223" s="394"/>
      <c r="AC223" s="394"/>
      <c r="AD223" s="394"/>
      <c r="AE223" s="394"/>
      <c r="AF223" s="394"/>
      <c r="AG223" s="394"/>
      <c r="AH223" s="394"/>
      <c r="AI223" s="394"/>
      <c r="AJ223" s="394"/>
      <c r="AK223" s="394"/>
      <c r="AL223" s="394"/>
      <c r="AM223" s="394"/>
      <c r="AN223" s="394"/>
      <c r="AO223" s="394"/>
      <c r="AP223" s="394"/>
      <c r="AQ223" s="394"/>
      <c r="AR223" s="394"/>
      <c r="AS223" s="394"/>
      <c r="AT223" s="394"/>
      <c r="AU223" s="394"/>
      <c r="AV223" s="394"/>
      <c r="AW223" s="394"/>
      <c r="AX223" s="394"/>
      <c r="AY223" s="395"/>
      <c r="AZ223" s="395"/>
      <c r="BA223" s="395"/>
      <c r="BB223" s="395"/>
      <c r="BC223" s="395"/>
      <c r="BD223" s="395"/>
      <c r="BE223" s="395"/>
      <c r="BF223" s="395"/>
      <c r="BG223" s="395"/>
      <c r="BH223" s="395"/>
      <c r="BI223" s="395"/>
      <c r="BJ223" s="395"/>
      <c r="BK223" s="395"/>
      <c r="BL223" s="395"/>
      <c r="BM223" s="395"/>
      <c r="BN223" s="395"/>
      <c r="BO223" s="395"/>
      <c r="BP223" s="395"/>
      <c r="BQ223" s="395"/>
      <c r="BR223" s="395"/>
      <c r="BS223" s="395"/>
      <c r="BT223" s="395"/>
      <c r="BU223" s="395"/>
      <c r="BV223" s="395"/>
      <c r="BW223" s="395"/>
      <c r="BX223" s="395"/>
      <c r="BY223" s="394"/>
      <c r="BZ223" s="394"/>
      <c r="CA223" s="861"/>
      <c r="CB223" s="861"/>
      <c r="CC223" s="861"/>
      <c r="CD223" s="861"/>
      <c r="CE223" s="861"/>
      <c r="CF223" s="861"/>
      <c r="CG223" s="861"/>
      <c r="CH223" s="861"/>
      <c r="CI223" s="861"/>
      <c r="CJ223" s="861"/>
      <c r="CK223" s="861"/>
      <c r="CL223" s="861"/>
      <c r="CM223" s="861"/>
      <c r="CN223" s="861"/>
      <c r="CO223" s="861"/>
      <c r="CP223" s="861"/>
      <c r="CQ223" s="861"/>
      <c r="CR223" s="861"/>
      <c r="CS223" s="861"/>
      <c r="CT223" s="861"/>
      <c r="CU223" s="861"/>
      <c r="CV223" s="861"/>
      <c r="CW223" s="861"/>
      <c r="CX223" s="861"/>
      <c r="CY223" s="861"/>
      <c r="CZ223" s="861"/>
      <c r="DA223" s="863"/>
      <c r="DB223" s="863"/>
      <c r="DC223" s="863"/>
      <c r="DD223" s="863"/>
      <c r="DE223" s="863"/>
      <c r="DF223" s="863"/>
      <c r="DG223" s="863"/>
      <c r="DH223" s="863"/>
      <c r="DI223" s="863"/>
      <c r="DJ223" s="863"/>
      <c r="DK223" s="863"/>
      <c r="DL223" s="863"/>
      <c r="DM223" s="863"/>
      <c r="DN223" s="863"/>
      <c r="DO223" s="863"/>
      <c r="DP223" s="863"/>
      <c r="DQ223" s="863"/>
      <c r="DR223" s="863"/>
      <c r="DS223" s="863"/>
      <c r="DT223" s="863"/>
      <c r="DU223" s="863"/>
      <c r="DV223" s="863"/>
      <c r="DW223" s="863"/>
      <c r="DX223" s="863"/>
      <c r="DY223" s="862"/>
      <c r="DZ223" s="862"/>
    </row>
    <row r="224" spans="1:130" s="393" customFormat="1" ht="21.95" customHeight="1" x14ac:dyDescent="0.25">
      <c r="A224" s="6318" t="s">
        <v>380</v>
      </c>
      <c r="B224" s="6319"/>
      <c r="C224" s="2117"/>
      <c r="D224" s="2118"/>
      <c r="E224" s="2119"/>
      <c r="F224" s="2119"/>
      <c r="G224" s="397"/>
      <c r="X224" s="394"/>
      <c r="Y224" s="394"/>
      <c r="Z224" s="394"/>
      <c r="AA224" s="394"/>
      <c r="AB224" s="394"/>
      <c r="AC224" s="394"/>
      <c r="AD224" s="394"/>
      <c r="AE224" s="394"/>
      <c r="AF224" s="394"/>
      <c r="AG224" s="394"/>
      <c r="AH224" s="394"/>
      <c r="AI224" s="394"/>
      <c r="AJ224" s="394"/>
      <c r="AK224" s="394"/>
      <c r="AL224" s="394"/>
      <c r="AM224" s="394"/>
      <c r="AN224" s="394"/>
      <c r="AO224" s="394"/>
      <c r="AP224" s="394"/>
      <c r="AQ224" s="394"/>
      <c r="AR224" s="394"/>
      <c r="AS224" s="394"/>
      <c r="AT224" s="394"/>
      <c r="AU224" s="394"/>
      <c r="AV224" s="394"/>
      <c r="AW224" s="394"/>
      <c r="AX224" s="394"/>
      <c r="AY224" s="395"/>
      <c r="AZ224" s="395"/>
      <c r="BA224" s="395"/>
      <c r="BB224" s="395"/>
      <c r="BC224" s="395"/>
      <c r="BD224" s="395"/>
      <c r="BE224" s="395"/>
      <c r="BF224" s="395"/>
      <c r="BG224" s="395"/>
      <c r="BH224" s="395"/>
      <c r="BI224" s="395"/>
      <c r="BJ224" s="395"/>
      <c r="BK224" s="395"/>
      <c r="BL224" s="395"/>
      <c r="BM224" s="395"/>
      <c r="BN224" s="395"/>
      <c r="BO224" s="395"/>
      <c r="BP224" s="395"/>
      <c r="BQ224" s="395"/>
      <c r="BR224" s="395"/>
      <c r="BS224" s="395"/>
      <c r="BT224" s="395"/>
      <c r="BU224" s="395"/>
      <c r="BV224" s="395"/>
      <c r="BW224" s="395"/>
      <c r="BX224" s="395"/>
      <c r="BY224" s="394"/>
      <c r="BZ224" s="394"/>
      <c r="CA224" s="861"/>
      <c r="CB224" s="861"/>
      <c r="CC224" s="861"/>
      <c r="CD224" s="861"/>
      <c r="CE224" s="861"/>
      <c r="CF224" s="861"/>
      <c r="CG224" s="861"/>
      <c r="CH224" s="861"/>
      <c r="CI224" s="861"/>
      <c r="CJ224" s="861"/>
      <c r="CK224" s="861"/>
      <c r="CL224" s="861"/>
      <c r="CM224" s="861"/>
      <c r="CN224" s="861"/>
      <c r="CO224" s="861"/>
      <c r="CP224" s="861"/>
      <c r="CQ224" s="861"/>
      <c r="CR224" s="861"/>
      <c r="CS224" s="861"/>
      <c r="CT224" s="861"/>
      <c r="CU224" s="861"/>
      <c r="CV224" s="861"/>
      <c r="CW224" s="861"/>
      <c r="CX224" s="861"/>
      <c r="CY224" s="861"/>
      <c r="CZ224" s="861"/>
      <c r="DA224" s="863"/>
      <c r="DB224" s="863"/>
      <c r="DC224" s="863"/>
      <c r="DD224" s="863"/>
      <c r="DE224" s="863"/>
      <c r="DF224" s="863"/>
      <c r="DG224" s="863"/>
      <c r="DH224" s="863"/>
      <c r="DI224" s="863"/>
      <c r="DJ224" s="863"/>
      <c r="DK224" s="863"/>
      <c r="DL224" s="863"/>
      <c r="DM224" s="863"/>
      <c r="DN224" s="863"/>
      <c r="DO224" s="863"/>
      <c r="DP224" s="863"/>
      <c r="DQ224" s="863"/>
      <c r="DR224" s="863"/>
      <c r="DS224" s="863"/>
      <c r="DT224" s="863"/>
      <c r="DU224" s="863"/>
      <c r="DV224" s="863"/>
      <c r="DW224" s="863"/>
      <c r="DX224" s="863"/>
      <c r="DY224" s="862"/>
      <c r="DZ224" s="862"/>
    </row>
    <row r="225" spans="1:130" s="393" customFormat="1" ht="21.95" customHeight="1" x14ac:dyDescent="0.25">
      <c r="A225" s="6320" t="s">
        <v>381</v>
      </c>
      <c r="B225" s="6321"/>
      <c r="C225" s="2092"/>
      <c r="D225" s="2095"/>
      <c r="E225" s="2094"/>
      <c r="F225" s="2094"/>
      <c r="G225" s="397"/>
      <c r="X225" s="394"/>
      <c r="Y225" s="394"/>
      <c r="Z225" s="394"/>
      <c r="AA225" s="394"/>
      <c r="AB225" s="394"/>
      <c r="AC225" s="394"/>
      <c r="AD225" s="394"/>
      <c r="AE225" s="394"/>
      <c r="AF225" s="394"/>
      <c r="AG225" s="394"/>
      <c r="AH225" s="394"/>
      <c r="AI225" s="394"/>
      <c r="AJ225" s="394"/>
      <c r="AK225" s="394"/>
      <c r="AL225" s="394"/>
      <c r="AM225" s="394"/>
      <c r="AN225" s="394"/>
      <c r="AO225" s="394"/>
      <c r="AP225" s="394"/>
      <c r="AQ225" s="394"/>
      <c r="AR225" s="394"/>
      <c r="AS225" s="394"/>
      <c r="AT225" s="394"/>
      <c r="AU225" s="394"/>
      <c r="AV225" s="394"/>
      <c r="AW225" s="394"/>
      <c r="AX225" s="394"/>
      <c r="AY225" s="395"/>
      <c r="AZ225" s="395"/>
      <c r="BA225" s="395"/>
      <c r="BB225" s="395"/>
      <c r="BC225" s="395"/>
      <c r="BD225" s="395"/>
      <c r="BE225" s="395"/>
      <c r="BF225" s="395"/>
      <c r="BG225" s="395"/>
      <c r="BH225" s="395"/>
      <c r="BI225" s="395"/>
      <c r="BJ225" s="395"/>
      <c r="BK225" s="395"/>
      <c r="BL225" s="395"/>
      <c r="BM225" s="395"/>
      <c r="BN225" s="395"/>
      <c r="BO225" s="395"/>
      <c r="BP225" s="395"/>
      <c r="BQ225" s="395"/>
      <c r="BR225" s="395"/>
      <c r="BS225" s="395"/>
      <c r="BT225" s="395"/>
      <c r="BU225" s="395"/>
      <c r="BV225" s="395"/>
      <c r="BW225" s="395"/>
      <c r="BX225" s="395"/>
      <c r="BY225" s="394"/>
      <c r="BZ225" s="394"/>
      <c r="CA225" s="861"/>
      <c r="CB225" s="861"/>
      <c r="CC225" s="861"/>
      <c r="CD225" s="861"/>
      <c r="CE225" s="861"/>
      <c r="CF225" s="861"/>
      <c r="CG225" s="861"/>
      <c r="CH225" s="861"/>
      <c r="CI225" s="861"/>
      <c r="CJ225" s="861"/>
      <c r="CK225" s="861"/>
      <c r="CL225" s="861"/>
      <c r="CM225" s="861"/>
      <c r="CN225" s="861"/>
      <c r="CO225" s="861"/>
      <c r="CP225" s="861"/>
      <c r="CQ225" s="861"/>
      <c r="CR225" s="861"/>
      <c r="CS225" s="861"/>
      <c r="CT225" s="861"/>
      <c r="CU225" s="861"/>
      <c r="CV225" s="861"/>
      <c r="CW225" s="861"/>
      <c r="CX225" s="861"/>
      <c r="CY225" s="861"/>
      <c r="CZ225" s="861"/>
      <c r="DA225" s="863"/>
      <c r="DB225" s="863"/>
      <c r="DC225" s="863"/>
      <c r="DD225" s="863"/>
      <c r="DE225" s="863"/>
      <c r="DF225" s="863"/>
      <c r="DG225" s="863"/>
      <c r="DH225" s="863"/>
      <c r="DI225" s="863"/>
      <c r="DJ225" s="863"/>
      <c r="DK225" s="863"/>
      <c r="DL225" s="863"/>
      <c r="DM225" s="863"/>
      <c r="DN225" s="863"/>
      <c r="DO225" s="863"/>
      <c r="DP225" s="863"/>
      <c r="DQ225" s="863"/>
      <c r="DR225" s="863"/>
      <c r="DS225" s="863"/>
      <c r="DT225" s="863"/>
      <c r="DU225" s="863"/>
      <c r="DV225" s="863"/>
      <c r="DW225" s="863"/>
      <c r="DX225" s="863"/>
      <c r="DY225" s="862"/>
      <c r="DZ225" s="862"/>
    </row>
    <row r="226" spans="1:130" s="393" customFormat="1" ht="21.95" customHeight="1" x14ac:dyDescent="0.25">
      <c r="A226" s="6322" t="s">
        <v>382</v>
      </c>
      <c r="B226" s="2120" t="s">
        <v>383</v>
      </c>
      <c r="C226" s="1065"/>
      <c r="D226" s="1066"/>
      <c r="E226" s="2121"/>
      <c r="F226" s="2121"/>
      <c r="G226" s="397"/>
      <c r="X226" s="394"/>
      <c r="Y226" s="394"/>
      <c r="Z226" s="394"/>
      <c r="AA226" s="394"/>
      <c r="AB226" s="394"/>
      <c r="AC226" s="394"/>
      <c r="AD226" s="394"/>
      <c r="AE226" s="394"/>
      <c r="AF226" s="394"/>
      <c r="AG226" s="394"/>
      <c r="AH226" s="394"/>
      <c r="AI226" s="394"/>
      <c r="AJ226" s="394"/>
      <c r="AK226" s="394"/>
      <c r="AL226" s="394"/>
      <c r="AM226" s="394"/>
      <c r="AN226" s="394"/>
      <c r="AO226" s="394"/>
      <c r="AP226" s="394"/>
      <c r="AQ226" s="394"/>
      <c r="AR226" s="394"/>
      <c r="AS226" s="394"/>
      <c r="AT226" s="394"/>
      <c r="AU226" s="394"/>
      <c r="AV226" s="394"/>
      <c r="AW226" s="394"/>
      <c r="AX226" s="394"/>
      <c r="AY226" s="395"/>
      <c r="AZ226" s="395"/>
      <c r="BA226" s="395"/>
      <c r="BB226" s="395"/>
      <c r="BC226" s="395"/>
      <c r="BD226" s="395"/>
      <c r="BE226" s="395"/>
      <c r="BF226" s="395"/>
      <c r="BG226" s="395"/>
      <c r="BH226" s="395"/>
      <c r="BI226" s="395"/>
      <c r="BJ226" s="395"/>
      <c r="BK226" s="395"/>
      <c r="BL226" s="395"/>
      <c r="BM226" s="395"/>
      <c r="BN226" s="395"/>
      <c r="BO226" s="395"/>
      <c r="BP226" s="395"/>
      <c r="BQ226" s="395"/>
      <c r="BR226" s="395"/>
      <c r="BS226" s="395"/>
      <c r="BT226" s="395"/>
      <c r="BU226" s="395"/>
      <c r="BV226" s="395"/>
      <c r="BW226" s="395"/>
      <c r="BX226" s="395"/>
      <c r="BY226" s="394"/>
      <c r="BZ226" s="394"/>
      <c r="CA226" s="861"/>
      <c r="CB226" s="861"/>
      <c r="CC226" s="861"/>
      <c r="CD226" s="861"/>
      <c r="CE226" s="861"/>
      <c r="CF226" s="861"/>
      <c r="CG226" s="861"/>
      <c r="CH226" s="861"/>
      <c r="CI226" s="861"/>
      <c r="CJ226" s="861"/>
      <c r="CK226" s="861"/>
      <c r="CL226" s="861"/>
      <c r="CM226" s="861"/>
      <c r="CN226" s="861"/>
      <c r="CO226" s="861"/>
      <c r="CP226" s="861"/>
      <c r="CQ226" s="861"/>
      <c r="CR226" s="861"/>
      <c r="CS226" s="861"/>
      <c r="CT226" s="861"/>
      <c r="CU226" s="861"/>
      <c r="CV226" s="861"/>
      <c r="CW226" s="861"/>
      <c r="CX226" s="861"/>
      <c r="CY226" s="861"/>
      <c r="CZ226" s="861"/>
      <c r="DA226" s="863"/>
      <c r="DB226" s="863"/>
      <c r="DC226" s="863"/>
      <c r="DD226" s="863"/>
      <c r="DE226" s="863"/>
      <c r="DF226" s="863"/>
      <c r="DG226" s="863"/>
      <c r="DH226" s="863"/>
      <c r="DI226" s="863"/>
      <c r="DJ226" s="863"/>
      <c r="DK226" s="863"/>
      <c r="DL226" s="863"/>
      <c r="DM226" s="863"/>
      <c r="DN226" s="863"/>
      <c r="DO226" s="863"/>
      <c r="DP226" s="863"/>
      <c r="DQ226" s="863"/>
      <c r="DR226" s="863"/>
      <c r="DS226" s="863"/>
      <c r="DT226" s="863"/>
      <c r="DU226" s="863"/>
      <c r="DV226" s="863"/>
      <c r="DW226" s="863"/>
      <c r="DX226" s="863"/>
      <c r="DY226" s="862"/>
      <c r="DZ226" s="862"/>
    </row>
    <row r="227" spans="1:130" s="393" customFormat="1" ht="21.95" customHeight="1" x14ac:dyDescent="0.25">
      <c r="A227" s="6322"/>
      <c r="B227" s="2120" t="s">
        <v>384</v>
      </c>
      <c r="C227" s="2117"/>
      <c r="D227" s="2118"/>
      <c r="E227" s="2119"/>
      <c r="F227" s="2119"/>
      <c r="G227" s="397"/>
      <c r="X227" s="394"/>
      <c r="Y227" s="394"/>
      <c r="Z227" s="394"/>
      <c r="AA227" s="394"/>
      <c r="AB227" s="394"/>
      <c r="AC227" s="394"/>
      <c r="AD227" s="394"/>
      <c r="AE227" s="394"/>
      <c r="AF227" s="394"/>
      <c r="AG227" s="394"/>
      <c r="AH227" s="394"/>
      <c r="AI227" s="394"/>
      <c r="AJ227" s="394"/>
      <c r="AK227" s="394"/>
      <c r="AL227" s="394"/>
      <c r="AM227" s="394"/>
      <c r="AN227" s="394"/>
      <c r="AO227" s="394"/>
      <c r="AP227" s="394"/>
      <c r="AQ227" s="394"/>
      <c r="AR227" s="394"/>
      <c r="AS227" s="394"/>
      <c r="AT227" s="394"/>
      <c r="AU227" s="394"/>
      <c r="AV227" s="394"/>
      <c r="AW227" s="394"/>
      <c r="AX227" s="394"/>
      <c r="AY227" s="395"/>
      <c r="AZ227" s="395"/>
      <c r="BA227" s="395"/>
      <c r="BB227" s="395"/>
      <c r="BC227" s="395"/>
      <c r="BD227" s="395"/>
      <c r="BE227" s="395"/>
      <c r="BF227" s="395"/>
      <c r="BG227" s="395"/>
      <c r="BH227" s="395"/>
      <c r="BI227" s="395"/>
      <c r="BJ227" s="395"/>
      <c r="BK227" s="395"/>
      <c r="BL227" s="395"/>
      <c r="BM227" s="395"/>
      <c r="BN227" s="395"/>
      <c r="BO227" s="395"/>
      <c r="BP227" s="395"/>
      <c r="BQ227" s="395"/>
      <c r="BR227" s="395"/>
      <c r="BS227" s="395"/>
      <c r="BT227" s="395"/>
      <c r="BU227" s="395"/>
      <c r="BV227" s="395"/>
      <c r="BW227" s="395"/>
      <c r="BX227" s="395"/>
      <c r="BY227" s="394"/>
      <c r="BZ227" s="394"/>
      <c r="CA227" s="861"/>
      <c r="CB227" s="861"/>
      <c r="CC227" s="861"/>
      <c r="CD227" s="861"/>
      <c r="CE227" s="861"/>
      <c r="CF227" s="861"/>
      <c r="CG227" s="861"/>
      <c r="CH227" s="861"/>
      <c r="CI227" s="861"/>
      <c r="CJ227" s="861"/>
      <c r="CK227" s="861"/>
      <c r="CL227" s="861"/>
      <c r="CM227" s="861"/>
      <c r="CN227" s="861"/>
      <c r="CO227" s="861"/>
      <c r="CP227" s="861"/>
      <c r="CQ227" s="861"/>
      <c r="CR227" s="861"/>
      <c r="CS227" s="861"/>
      <c r="CT227" s="861"/>
      <c r="CU227" s="861"/>
      <c r="CV227" s="861"/>
      <c r="CW227" s="861"/>
      <c r="CX227" s="861"/>
      <c r="CY227" s="861"/>
      <c r="CZ227" s="861"/>
      <c r="DA227" s="863"/>
      <c r="DB227" s="863"/>
      <c r="DC227" s="863"/>
      <c r="DD227" s="863"/>
      <c r="DE227" s="863"/>
      <c r="DF227" s="863"/>
      <c r="DG227" s="863"/>
      <c r="DH227" s="863"/>
      <c r="DI227" s="863"/>
      <c r="DJ227" s="863"/>
      <c r="DK227" s="863"/>
      <c r="DL227" s="863"/>
      <c r="DM227" s="863"/>
      <c r="DN227" s="863"/>
      <c r="DO227" s="863"/>
      <c r="DP227" s="863"/>
      <c r="DQ227" s="863"/>
      <c r="DR227" s="863"/>
      <c r="DS227" s="863"/>
      <c r="DT227" s="863"/>
      <c r="DU227" s="863"/>
      <c r="DV227" s="863"/>
      <c r="DW227" s="863"/>
      <c r="DX227" s="863"/>
      <c r="DY227" s="862"/>
      <c r="DZ227" s="862"/>
    </row>
    <row r="228" spans="1:130" s="393" customFormat="1" ht="21.95" customHeight="1" x14ac:dyDescent="0.25">
      <c r="A228" s="6322"/>
      <c r="B228" s="2120" t="s">
        <v>385</v>
      </c>
      <c r="C228" s="2117"/>
      <c r="D228" s="2118"/>
      <c r="E228" s="2119"/>
      <c r="F228" s="2119"/>
      <c r="G228" s="397"/>
      <c r="X228" s="394"/>
      <c r="Y228" s="394"/>
      <c r="Z228" s="394"/>
      <c r="AA228" s="394"/>
      <c r="AB228" s="394"/>
      <c r="AC228" s="394"/>
      <c r="AD228" s="394"/>
      <c r="AE228" s="394"/>
      <c r="AF228" s="394"/>
      <c r="AG228" s="394"/>
      <c r="AH228" s="394"/>
      <c r="AI228" s="394"/>
      <c r="AJ228" s="394"/>
      <c r="AK228" s="394"/>
      <c r="AL228" s="394"/>
      <c r="AM228" s="394"/>
      <c r="AN228" s="394"/>
      <c r="AO228" s="394"/>
      <c r="AP228" s="394"/>
      <c r="AQ228" s="394"/>
      <c r="AR228" s="394"/>
      <c r="AS228" s="394"/>
      <c r="AT228" s="394"/>
      <c r="AU228" s="394"/>
      <c r="AV228" s="394"/>
      <c r="AW228" s="394"/>
      <c r="AX228" s="394"/>
      <c r="AY228" s="395"/>
      <c r="AZ228" s="395"/>
      <c r="BA228" s="395"/>
      <c r="BB228" s="395"/>
      <c r="BC228" s="395"/>
      <c r="BD228" s="395"/>
      <c r="BE228" s="395"/>
      <c r="BF228" s="395"/>
      <c r="BG228" s="395"/>
      <c r="BH228" s="395"/>
      <c r="BI228" s="395"/>
      <c r="BJ228" s="395"/>
      <c r="BK228" s="395"/>
      <c r="BL228" s="395"/>
      <c r="BM228" s="395"/>
      <c r="BN228" s="395"/>
      <c r="BO228" s="395"/>
      <c r="BP228" s="395"/>
      <c r="BQ228" s="395"/>
      <c r="BR228" s="395"/>
      <c r="BS228" s="395"/>
      <c r="BT228" s="395"/>
      <c r="BU228" s="395"/>
      <c r="BV228" s="395"/>
      <c r="BW228" s="395"/>
      <c r="BX228" s="395"/>
      <c r="BY228" s="394"/>
      <c r="BZ228" s="394"/>
      <c r="CA228" s="861"/>
      <c r="CB228" s="861"/>
      <c r="CC228" s="861"/>
      <c r="CD228" s="861"/>
      <c r="CE228" s="861"/>
      <c r="CF228" s="861"/>
      <c r="CG228" s="861"/>
      <c r="CH228" s="861"/>
      <c r="CI228" s="861"/>
      <c r="CJ228" s="861"/>
      <c r="CK228" s="861"/>
      <c r="CL228" s="861"/>
      <c r="CM228" s="861"/>
      <c r="CN228" s="861"/>
      <c r="CO228" s="861"/>
      <c r="CP228" s="861"/>
      <c r="CQ228" s="861"/>
      <c r="CR228" s="861"/>
      <c r="CS228" s="861"/>
      <c r="CT228" s="861"/>
      <c r="CU228" s="861"/>
      <c r="CV228" s="861"/>
      <c r="CW228" s="861"/>
      <c r="CX228" s="861"/>
      <c r="CY228" s="861"/>
      <c r="CZ228" s="861"/>
      <c r="DA228" s="863"/>
      <c r="DB228" s="863"/>
      <c r="DC228" s="863"/>
      <c r="DD228" s="863"/>
      <c r="DE228" s="863"/>
      <c r="DF228" s="863"/>
      <c r="DG228" s="863"/>
      <c r="DH228" s="863"/>
      <c r="DI228" s="863"/>
      <c r="DJ228" s="863"/>
      <c r="DK228" s="863"/>
      <c r="DL228" s="863"/>
      <c r="DM228" s="863"/>
      <c r="DN228" s="863"/>
      <c r="DO228" s="863"/>
      <c r="DP228" s="863"/>
      <c r="DQ228" s="863"/>
      <c r="DR228" s="863"/>
      <c r="DS228" s="863"/>
      <c r="DT228" s="863"/>
      <c r="DU228" s="863"/>
      <c r="DV228" s="863"/>
      <c r="DW228" s="863"/>
      <c r="DX228" s="863"/>
      <c r="DY228" s="862"/>
      <c r="DZ228" s="862"/>
    </row>
    <row r="229" spans="1:130" s="393" customFormat="1" ht="21.95" customHeight="1" x14ac:dyDescent="0.25">
      <c r="A229" s="6323"/>
      <c r="B229" s="2120" t="s">
        <v>386</v>
      </c>
      <c r="C229" s="2092"/>
      <c r="D229" s="2095"/>
      <c r="E229" s="2094"/>
      <c r="F229" s="2094"/>
      <c r="G229" s="397"/>
      <c r="X229" s="394"/>
      <c r="Y229" s="394"/>
      <c r="Z229" s="394"/>
      <c r="AA229" s="394"/>
      <c r="AB229" s="394"/>
      <c r="AC229" s="394"/>
      <c r="AD229" s="394"/>
      <c r="AE229" s="394"/>
      <c r="AF229" s="394"/>
      <c r="AG229" s="394"/>
      <c r="AH229" s="394"/>
      <c r="AI229" s="394"/>
      <c r="AJ229" s="394"/>
      <c r="AK229" s="394"/>
      <c r="AL229" s="394"/>
      <c r="AM229" s="394"/>
      <c r="AN229" s="394"/>
      <c r="AO229" s="394"/>
      <c r="AP229" s="394"/>
      <c r="AQ229" s="394"/>
      <c r="AR229" s="394"/>
      <c r="AS229" s="394"/>
      <c r="AT229" s="394"/>
      <c r="AU229" s="394"/>
      <c r="AV229" s="394"/>
      <c r="AW229" s="394"/>
      <c r="AX229" s="394"/>
      <c r="AY229" s="395"/>
      <c r="AZ229" s="395"/>
      <c r="BA229" s="395"/>
      <c r="BB229" s="395"/>
      <c r="BC229" s="395"/>
      <c r="BD229" s="395"/>
      <c r="BE229" s="395"/>
      <c r="BF229" s="395"/>
      <c r="BG229" s="395"/>
      <c r="BH229" s="395"/>
      <c r="BI229" s="395"/>
      <c r="BJ229" s="395"/>
      <c r="BK229" s="395"/>
      <c r="BL229" s="395"/>
      <c r="BM229" s="395"/>
      <c r="BN229" s="395"/>
      <c r="BO229" s="395"/>
      <c r="BP229" s="395"/>
      <c r="BQ229" s="395"/>
      <c r="BR229" s="395"/>
      <c r="BS229" s="395"/>
      <c r="BT229" s="395"/>
      <c r="BU229" s="395"/>
      <c r="BV229" s="395"/>
      <c r="BW229" s="395"/>
      <c r="BX229" s="395"/>
      <c r="BY229" s="394"/>
      <c r="BZ229" s="394"/>
      <c r="CA229" s="861"/>
      <c r="CB229" s="861"/>
      <c r="CC229" s="861"/>
      <c r="CD229" s="861"/>
      <c r="CE229" s="861"/>
      <c r="CF229" s="861"/>
      <c r="CG229" s="861"/>
      <c r="CH229" s="861"/>
      <c r="CI229" s="861"/>
      <c r="CJ229" s="861"/>
      <c r="CK229" s="861"/>
      <c r="CL229" s="861"/>
      <c r="CM229" s="861"/>
      <c r="CN229" s="861"/>
      <c r="CO229" s="861"/>
      <c r="CP229" s="861"/>
      <c r="CQ229" s="861"/>
      <c r="CR229" s="861"/>
      <c r="CS229" s="861"/>
      <c r="CT229" s="861"/>
      <c r="CU229" s="861"/>
      <c r="CV229" s="861"/>
      <c r="CW229" s="861"/>
      <c r="CX229" s="861"/>
      <c r="CY229" s="861"/>
      <c r="CZ229" s="861"/>
      <c r="DA229" s="863"/>
      <c r="DB229" s="863"/>
      <c r="DC229" s="863"/>
      <c r="DD229" s="863"/>
      <c r="DE229" s="863"/>
      <c r="DF229" s="863"/>
      <c r="DG229" s="863"/>
      <c r="DH229" s="863"/>
      <c r="DI229" s="863"/>
      <c r="DJ229" s="863"/>
      <c r="DK229" s="863"/>
      <c r="DL229" s="863"/>
      <c r="DM229" s="863"/>
      <c r="DN229" s="863"/>
      <c r="DO229" s="863"/>
      <c r="DP229" s="863"/>
      <c r="DQ229" s="863"/>
      <c r="DR229" s="863"/>
      <c r="DS229" s="863"/>
      <c r="DT229" s="863"/>
      <c r="DU229" s="863"/>
      <c r="DV229" s="863"/>
      <c r="DW229" s="863"/>
      <c r="DX229" s="863"/>
      <c r="DY229" s="862"/>
      <c r="DZ229" s="862"/>
    </row>
    <row r="230" spans="1:130" s="393" customFormat="1" ht="21.95" customHeight="1" x14ac:dyDescent="0.25">
      <c r="A230" s="6324" t="s">
        <v>387</v>
      </c>
      <c r="B230" s="2122" t="s">
        <v>388</v>
      </c>
      <c r="C230" s="2083"/>
      <c r="D230" s="2086"/>
      <c r="E230" s="2085"/>
      <c r="F230" s="2085"/>
      <c r="G230" s="397"/>
      <c r="X230" s="394"/>
      <c r="Y230" s="394"/>
      <c r="Z230" s="394"/>
      <c r="AA230" s="394"/>
      <c r="AB230" s="394"/>
      <c r="AC230" s="394"/>
      <c r="AD230" s="394"/>
      <c r="AE230" s="394"/>
      <c r="AF230" s="394"/>
      <c r="AG230" s="394"/>
      <c r="AH230" s="394"/>
      <c r="AI230" s="394"/>
      <c r="AJ230" s="394"/>
      <c r="AK230" s="394"/>
      <c r="AL230" s="394"/>
      <c r="AM230" s="394"/>
      <c r="AN230" s="394"/>
      <c r="AO230" s="394"/>
      <c r="AP230" s="394"/>
      <c r="AQ230" s="394"/>
      <c r="AR230" s="394"/>
      <c r="AS230" s="394"/>
      <c r="AT230" s="394"/>
      <c r="AU230" s="394"/>
      <c r="AV230" s="394"/>
      <c r="AW230" s="394"/>
      <c r="AX230" s="394"/>
      <c r="AY230" s="395"/>
      <c r="AZ230" s="395"/>
      <c r="BA230" s="395"/>
      <c r="BB230" s="395"/>
      <c r="BC230" s="395"/>
      <c r="BD230" s="395"/>
      <c r="BE230" s="395"/>
      <c r="BF230" s="395"/>
      <c r="BG230" s="395"/>
      <c r="BH230" s="395"/>
      <c r="BI230" s="395"/>
      <c r="BJ230" s="395"/>
      <c r="BK230" s="395"/>
      <c r="BL230" s="395"/>
      <c r="BM230" s="395"/>
      <c r="BN230" s="395"/>
      <c r="BO230" s="395"/>
      <c r="BP230" s="395"/>
      <c r="BQ230" s="395"/>
      <c r="BR230" s="395"/>
      <c r="BS230" s="395"/>
      <c r="BT230" s="395"/>
      <c r="BU230" s="395"/>
      <c r="BV230" s="395"/>
      <c r="BW230" s="395"/>
      <c r="BX230" s="395"/>
      <c r="BY230" s="394"/>
      <c r="BZ230" s="394"/>
      <c r="CA230" s="861"/>
      <c r="CB230" s="861"/>
      <c r="CC230" s="861"/>
      <c r="CD230" s="861"/>
      <c r="CE230" s="861"/>
      <c r="CF230" s="861"/>
      <c r="CG230" s="861"/>
      <c r="CH230" s="861"/>
      <c r="CI230" s="861"/>
      <c r="CJ230" s="861"/>
      <c r="CK230" s="861"/>
      <c r="CL230" s="861"/>
      <c r="CM230" s="861"/>
      <c r="CN230" s="861"/>
      <c r="CO230" s="861"/>
      <c r="CP230" s="861"/>
      <c r="CQ230" s="861"/>
      <c r="CR230" s="861"/>
      <c r="CS230" s="861"/>
      <c r="CT230" s="861"/>
      <c r="CU230" s="861"/>
      <c r="CV230" s="861"/>
      <c r="CW230" s="861"/>
      <c r="CX230" s="861"/>
      <c r="CY230" s="861"/>
      <c r="CZ230" s="861"/>
      <c r="DA230" s="863"/>
      <c r="DB230" s="863"/>
      <c r="DC230" s="863"/>
      <c r="DD230" s="863"/>
      <c r="DE230" s="863"/>
      <c r="DF230" s="863"/>
      <c r="DG230" s="863"/>
      <c r="DH230" s="863"/>
      <c r="DI230" s="863"/>
      <c r="DJ230" s="863"/>
      <c r="DK230" s="863"/>
      <c r="DL230" s="863"/>
      <c r="DM230" s="863"/>
      <c r="DN230" s="863"/>
      <c r="DO230" s="863"/>
      <c r="DP230" s="863"/>
      <c r="DQ230" s="863"/>
      <c r="DR230" s="863"/>
      <c r="DS230" s="863"/>
      <c r="DT230" s="863"/>
      <c r="DU230" s="863"/>
      <c r="DV230" s="863"/>
      <c r="DW230" s="863"/>
      <c r="DX230" s="863"/>
      <c r="DY230" s="862"/>
      <c r="DZ230" s="862"/>
    </row>
    <row r="231" spans="1:130" s="393" customFormat="1" ht="21.95" customHeight="1" x14ac:dyDescent="0.25">
      <c r="A231" s="6322"/>
      <c r="B231" s="2122" t="s">
        <v>389</v>
      </c>
      <c r="C231" s="2117"/>
      <c r="D231" s="2118"/>
      <c r="E231" s="2119"/>
      <c r="F231" s="2119"/>
      <c r="G231" s="397"/>
      <c r="X231" s="394"/>
      <c r="Y231" s="394"/>
      <c r="Z231" s="394"/>
      <c r="AA231" s="394"/>
      <c r="AB231" s="394"/>
      <c r="AC231" s="394"/>
      <c r="AD231" s="394"/>
      <c r="AE231" s="394"/>
      <c r="AF231" s="394"/>
      <c r="AG231" s="394"/>
      <c r="AH231" s="394"/>
      <c r="AI231" s="394"/>
      <c r="AJ231" s="394"/>
      <c r="AK231" s="394"/>
      <c r="AL231" s="394"/>
      <c r="AM231" s="394"/>
      <c r="AN231" s="394"/>
      <c r="AO231" s="394"/>
      <c r="AP231" s="394"/>
      <c r="AQ231" s="394"/>
      <c r="AR231" s="394"/>
      <c r="AS231" s="394"/>
      <c r="AT231" s="394"/>
      <c r="AU231" s="394"/>
      <c r="AV231" s="394"/>
      <c r="AW231" s="394"/>
      <c r="AX231" s="394"/>
      <c r="AY231" s="395"/>
      <c r="AZ231" s="395"/>
      <c r="BA231" s="395"/>
      <c r="BB231" s="395"/>
      <c r="BC231" s="395"/>
      <c r="BD231" s="395"/>
      <c r="BE231" s="395"/>
      <c r="BF231" s="395"/>
      <c r="BG231" s="395"/>
      <c r="BH231" s="395"/>
      <c r="BI231" s="395"/>
      <c r="BJ231" s="395"/>
      <c r="BK231" s="395"/>
      <c r="BL231" s="395"/>
      <c r="BM231" s="395"/>
      <c r="BN231" s="395"/>
      <c r="BO231" s="395"/>
      <c r="BP231" s="395"/>
      <c r="BQ231" s="395"/>
      <c r="BR231" s="395"/>
      <c r="BS231" s="395"/>
      <c r="BT231" s="395"/>
      <c r="BU231" s="395"/>
      <c r="BV231" s="395"/>
      <c r="BW231" s="395"/>
      <c r="BX231" s="395"/>
      <c r="BY231" s="394"/>
      <c r="BZ231" s="394"/>
      <c r="CA231" s="861"/>
      <c r="CB231" s="861"/>
      <c r="CC231" s="861"/>
      <c r="CD231" s="861"/>
      <c r="CE231" s="861"/>
      <c r="CF231" s="861"/>
      <c r="CG231" s="861"/>
      <c r="CH231" s="861"/>
      <c r="CI231" s="861"/>
      <c r="CJ231" s="861"/>
      <c r="CK231" s="861"/>
      <c r="CL231" s="861"/>
      <c r="CM231" s="861"/>
      <c r="CN231" s="861"/>
      <c r="CO231" s="861"/>
      <c r="CP231" s="861"/>
      <c r="CQ231" s="861"/>
      <c r="CR231" s="861"/>
      <c r="CS231" s="861"/>
      <c r="CT231" s="861"/>
      <c r="CU231" s="861"/>
      <c r="CV231" s="861"/>
      <c r="CW231" s="861"/>
      <c r="CX231" s="861"/>
      <c r="CY231" s="861"/>
      <c r="CZ231" s="861"/>
      <c r="DA231" s="863"/>
      <c r="DB231" s="863"/>
      <c r="DC231" s="863"/>
      <c r="DD231" s="863"/>
      <c r="DE231" s="863"/>
      <c r="DF231" s="863"/>
      <c r="DG231" s="863"/>
      <c r="DH231" s="863"/>
      <c r="DI231" s="863"/>
      <c r="DJ231" s="863"/>
      <c r="DK231" s="863"/>
      <c r="DL231" s="863"/>
      <c r="DM231" s="863"/>
      <c r="DN231" s="863"/>
      <c r="DO231" s="863"/>
      <c r="DP231" s="863"/>
      <c r="DQ231" s="863"/>
      <c r="DR231" s="863"/>
      <c r="DS231" s="863"/>
      <c r="DT231" s="863"/>
      <c r="DU231" s="863"/>
      <c r="DV231" s="863"/>
      <c r="DW231" s="863"/>
      <c r="DX231" s="863"/>
      <c r="DY231" s="862"/>
      <c r="DZ231" s="862"/>
    </row>
    <row r="232" spans="1:130" s="393" customFormat="1" ht="21.95" customHeight="1" x14ac:dyDescent="0.25">
      <c r="A232" s="6323"/>
      <c r="B232" s="2123" t="s">
        <v>390</v>
      </c>
      <c r="C232" s="2124"/>
      <c r="D232" s="2125"/>
      <c r="E232" s="2126"/>
      <c r="F232" s="2126"/>
      <c r="G232" s="397"/>
      <c r="X232" s="394"/>
      <c r="Y232" s="394"/>
      <c r="Z232" s="394"/>
      <c r="AA232" s="394"/>
      <c r="AB232" s="394"/>
      <c r="AC232" s="394"/>
      <c r="AD232" s="394"/>
      <c r="AE232" s="394"/>
      <c r="AF232" s="394"/>
      <c r="AG232" s="394"/>
      <c r="AH232" s="394"/>
      <c r="AI232" s="394"/>
      <c r="AJ232" s="394"/>
      <c r="AK232" s="394"/>
      <c r="AL232" s="394"/>
      <c r="AM232" s="394"/>
      <c r="AN232" s="394"/>
      <c r="AO232" s="394"/>
      <c r="AP232" s="394"/>
      <c r="AQ232" s="394"/>
      <c r="AR232" s="394"/>
      <c r="AS232" s="394"/>
      <c r="AT232" s="394"/>
      <c r="AU232" s="394"/>
      <c r="AV232" s="394"/>
      <c r="AW232" s="394"/>
      <c r="AX232" s="394"/>
      <c r="AY232" s="395"/>
      <c r="AZ232" s="395"/>
      <c r="BA232" s="395"/>
      <c r="BB232" s="395"/>
      <c r="BC232" s="395"/>
      <c r="BD232" s="395"/>
      <c r="BE232" s="395"/>
      <c r="BF232" s="395"/>
      <c r="BG232" s="395"/>
      <c r="BH232" s="395"/>
      <c r="BI232" s="395"/>
      <c r="BJ232" s="395"/>
      <c r="BK232" s="395"/>
      <c r="BL232" s="395"/>
      <c r="BM232" s="395"/>
      <c r="BN232" s="395"/>
      <c r="BO232" s="395"/>
      <c r="BP232" s="395"/>
      <c r="BQ232" s="395"/>
      <c r="BR232" s="395"/>
      <c r="BS232" s="395"/>
      <c r="BT232" s="395"/>
      <c r="BU232" s="395"/>
      <c r="BV232" s="395"/>
      <c r="BW232" s="395"/>
      <c r="BX232" s="395"/>
      <c r="BY232" s="394"/>
      <c r="BZ232" s="394"/>
      <c r="CA232" s="861"/>
      <c r="CB232" s="861"/>
      <c r="CC232" s="861"/>
      <c r="CD232" s="861"/>
      <c r="CE232" s="861"/>
      <c r="CF232" s="861"/>
      <c r="CG232" s="861"/>
      <c r="CH232" s="861"/>
      <c r="CI232" s="861"/>
      <c r="CJ232" s="861"/>
      <c r="CK232" s="861"/>
      <c r="CL232" s="861"/>
      <c r="CM232" s="861"/>
      <c r="CN232" s="861"/>
      <c r="CO232" s="861"/>
      <c r="CP232" s="861"/>
      <c r="CQ232" s="861"/>
      <c r="CR232" s="861"/>
      <c r="CS232" s="861"/>
      <c r="CT232" s="861"/>
      <c r="CU232" s="861"/>
      <c r="CV232" s="861"/>
      <c r="CW232" s="861"/>
      <c r="CX232" s="861"/>
      <c r="CY232" s="861"/>
      <c r="CZ232" s="861"/>
      <c r="DA232" s="863"/>
      <c r="DB232" s="863"/>
      <c r="DC232" s="863"/>
      <c r="DD232" s="863"/>
      <c r="DE232" s="863"/>
      <c r="DF232" s="863"/>
      <c r="DG232" s="863"/>
      <c r="DH232" s="863"/>
      <c r="DI232" s="863"/>
      <c r="DJ232" s="863"/>
      <c r="DK232" s="863"/>
      <c r="DL232" s="863"/>
      <c r="DM232" s="863"/>
      <c r="DN232" s="863"/>
      <c r="DO232" s="863"/>
      <c r="DP232" s="863"/>
      <c r="DQ232" s="863"/>
      <c r="DR232" s="863"/>
      <c r="DS232" s="863"/>
      <c r="DT232" s="863"/>
      <c r="DU232" s="863"/>
      <c r="DV232" s="863"/>
      <c r="DW232" s="863"/>
      <c r="DX232" s="863"/>
      <c r="DY232" s="862"/>
      <c r="DZ232" s="862"/>
    </row>
    <row r="233" spans="1:130" ht="28.5" customHeight="1" x14ac:dyDescent="0.25">
      <c r="A233" s="468" t="s">
        <v>391</v>
      </c>
      <c r="B233" s="468"/>
      <c r="C233" s="468"/>
      <c r="D233" s="394"/>
      <c r="E233" s="105"/>
    </row>
    <row r="234" spans="1:130" x14ac:dyDescent="0.25">
      <c r="A234" s="6325" t="s">
        <v>392</v>
      </c>
      <c r="B234" s="6326"/>
      <c r="C234" s="6309" t="s">
        <v>393</v>
      </c>
      <c r="D234" s="6310"/>
      <c r="E234" s="6311"/>
    </row>
    <row r="235" spans="1:130" x14ac:dyDescent="0.25">
      <c r="A235" s="6327"/>
      <c r="B235" s="6328"/>
      <c r="C235" s="6312" t="s">
        <v>394</v>
      </c>
      <c r="D235" s="6309" t="s">
        <v>395</v>
      </c>
      <c r="E235" s="6311"/>
    </row>
    <row r="236" spans="1:130" x14ac:dyDescent="0.25">
      <c r="A236" s="6329"/>
      <c r="B236" s="6330"/>
      <c r="C236" s="6313"/>
      <c r="D236" s="2127" t="s">
        <v>396</v>
      </c>
      <c r="E236" s="2128" t="s">
        <v>397</v>
      </c>
    </row>
    <row r="237" spans="1:130" x14ac:dyDescent="0.25">
      <c r="A237" s="6314" t="s">
        <v>398</v>
      </c>
      <c r="B237" s="6315"/>
      <c r="C237" s="2129"/>
      <c r="D237" s="2130"/>
      <c r="E237" s="2131"/>
    </row>
    <row r="238" spans="1:130" x14ac:dyDescent="0.25">
      <c r="A238" s="6290" t="s">
        <v>399</v>
      </c>
      <c r="B238" s="6291"/>
      <c r="C238" s="922"/>
      <c r="D238" s="2132"/>
      <c r="E238" s="2133"/>
    </row>
    <row r="239" spans="1:130" x14ac:dyDescent="0.25">
      <c r="A239" s="6290" t="s">
        <v>400</v>
      </c>
      <c r="B239" s="6291"/>
      <c r="C239" s="2132"/>
      <c r="D239" s="2132"/>
      <c r="E239" s="2133"/>
    </row>
    <row r="240" spans="1:130" x14ac:dyDescent="0.25">
      <c r="A240" s="6290" t="s">
        <v>401</v>
      </c>
      <c r="B240" s="6291"/>
      <c r="C240" s="2132"/>
      <c r="D240" s="2132"/>
      <c r="E240" s="2133"/>
    </row>
    <row r="241" spans="1:130" x14ac:dyDescent="0.25">
      <c r="A241" s="6292" t="s">
        <v>402</v>
      </c>
      <c r="B241" s="6293"/>
      <c r="C241" s="2134"/>
      <c r="D241" s="2135"/>
      <c r="E241" s="2136"/>
    </row>
    <row r="243" spans="1:130" s="393" customFormat="1" ht="24.6" customHeight="1" x14ac:dyDescent="0.25">
      <c r="A243" s="6294" t="s">
        <v>403</v>
      </c>
      <c r="B243" s="6294"/>
      <c r="C243" s="6294"/>
      <c r="D243" s="6294"/>
      <c r="E243" s="6294"/>
      <c r="F243" s="6294"/>
      <c r="G243" s="6294"/>
      <c r="H243" s="6294"/>
      <c r="I243" s="6294"/>
      <c r="J243" s="6294"/>
      <c r="K243" s="6294"/>
      <c r="L243" s="6294"/>
      <c r="M243" s="6294"/>
      <c r="N243" s="923"/>
      <c r="O243" s="923"/>
      <c r="P243" s="923"/>
      <c r="Q243" s="923"/>
      <c r="R243" s="923"/>
      <c r="S243" s="923"/>
      <c r="T243" s="923"/>
      <c r="U243" s="923"/>
      <c r="V243" s="923"/>
      <c r="W243" s="923"/>
      <c r="X243" s="923"/>
      <c r="Y243" s="923"/>
      <c r="Z243" s="924"/>
      <c r="AA243" s="394"/>
      <c r="AB243" s="394"/>
      <c r="AC243" s="394"/>
      <c r="AD243" s="394"/>
      <c r="AE243" s="394"/>
      <c r="AF243" s="394"/>
      <c r="AG243" s="394"/>
      <c r="AH243" s="394"/>
      <c r="AI243" s="394"/>
      <c r="AJ243" s="394"/>
      <c r="AK243" s="394"/>
      <c r="AL243" s="394"/>
      <c r="AM243" s="394"/>
      <c r="AN243" s="394"/>
      <c r="AO243" s="394"/>
      <c r="AP243" s="394"/>
      <c r="AQ243" s="394"/>
      <c r="AR243" s="394"/>
      <c r="AS243" s="394"/>
      <c r="AT243" s="394"/>
      <c r="AU243" s="394"/>
      <c r="AV243" s="394"/>
      <c r="AW243" s="394"/>
      <c r="AX243" s="394"/>
      <c r="AY243" s="394"/>
      <c r="AZ243" s="394"/>
      <c r="BA243" s="395"/>
      <c r="BB243" s="395"/>
      <c r="BC243" s="395"/>
      <c r="BD243" s="395"/>
      <c r="BE243" s="395"/>
      <c r="BF243" s="395"/>
      <c r="BG243" s="395"/>
      <c r="BH243" s="395"/>
      <c r="BI243" s="395"/>
      <c r="BJ243" s="395"/>
      <c r="BK243" s="395"/>
      <c r="BL243" s="395"/>
      <c r="BM243" s="395"/>
      <c r="BN243" s="395"/>
      <c r="BO243" s="395"/>
      <c r="BP243" s="395"/>
      <c r="BQ243" s="395"/>
      <c r="BR243" s="395"/>
      <c r="BS243" s="395"/>
      <c r="BT243" s="395"/>
      <c r="BU243" s="395"/>
      <c r="BV243" s="395"/>
      <c r="BW243" s="395"/>
      <c r="BX243" s="395"/>
      <c r="BY243" s="394"/>
      <c r="BZ243" s="394"/>
      <c r="CA243" s="861"/>
      <c r="CB243" s="861"/>
      <c r="CC243" s="861"/>
      <c r="CD243" s="861"/>
      <c r="CE243" s="861"/>
      <c r="CF243" s="861"/>
      <c r="CG243" s="861"/>
      <c r="CH243" s="861"/>
      <c r="CI243" s="861"/>
      <c r="CJ243" s="861"/>
      <c r="CK243" s="861"/>
      <c r="CL243" s="861"/>
      <c r="CM243" s="861"/>
      <c r="CN243" s="861"/>
      <c r="CO243" s="861"/>
      <c r="CP243" s="861"/>
      <c r="CQ243" s="861"/>
      <c r="CR243" s="861"/>
      <c r="CS243" s="861"/>
      <c r="CT243" s="861"/>
      <c r="CU243" s="861"/>
      <c r="CV243" s="861"/>
      <c r="CW243" s="861"/>
      <c r="CX243" s="861"/>
      <c r="CY243" s="861"/>
      <c r="CZ243" s="861"/>
      <c r="DA243" s="863"/>
      <c r="DB243" s="863"/>
      <c r="DC243" s="863"/>
      <c r="DD243" s="863"/>
      <c r="DE243" s="863"/>
      <c r="DF243" s="863"/>
      <c r="DG243" s="863"/>
      <c r="DH243" s="863"/>
      <c r="DI243" s="863"/>
      <c r="DJ243" s="863"/>
      <c r="DK243" s="863"/>
      <c r="DL243" s="863"/>
      <c r="DM243" s="863"/>
      <c r="DN243" s="863"/>
      <c r="DO243" s="863"/>
      <c r="DP243" s="863"/>
      <c r="DQ243" s="863"/>
      <c r="DR243" s="863"/>
      <c r="DS243" s="863"/>
      <c r="DT243" s="863"/>
      <c r="DU243" s="863"/>
      <c r="DV243" s="863"/>
      <c r="DW243" s="863"/>
      <c r="DX243" s="863"/>
      <c r="DY243" s="863"/>
      <c r="DZ243" s="863"/>
    </row>
    <row r="244" spans="1:130" s="393" customFormat="1" ht="24.6" customHeight="1" x14ac:dyDescent="0.25">
      <c r="A244" s="6295" t="s">
        <v>265</v>
      </c>
      <c r="B244" s="6296"/>
      <c r="C244" s="6301" t="s">
        <v>266</v>
      </c>
      <c r="D244" s="6302"/>
      <c r="E244" s="6303"/>
      <c r="F244" s="6307" t="s">
        <v>6</v>
      </c>
      <c r="G244" s="6308"/>
      <c r="H244" s="6308"/>
      <c r="I244" s="6308"/>
      <c r="J244" s="6308"/>
      <c r="K244" s="6308"/>
      <c r="L244" s="6308"/>
      <c r="M244" s="6308"/>
      <c r="N244" s="6308"/>
      <c r="O244" s="6308"/>
      <c r="P244" s="6308"/>
      <c r="Q244" s="6308"/>
      <c r="R244" s="6308"/>
      <c r="S244" s="6308"/>
      <c r="T244" s="6308"/>
      <c r="U244" s="6308"/>
      <c r="V244" s="6308"/>
      <c r="W244" s="6308"/>
      <c r="X244" s="6308"/>
      <c r="Y244" s="6289"/>
      <c r="Z244" s="394"/>
      <c r="AA244" s="394"/>
      <c r="AB244" s="394"/>
      <c r="AC244" s="394"/>
      <c r="AD244" s="394"/>
      <c r="AE244" s="394"/>
      <c r="AF244" s="394"/>
      <c r="AG244" s="394"/>
      <c r="AH244" s="394"/>
      <c r="AI244" s="394"/>
      <c r="AJ244" s="394"/>
      <c r="AK244" s="394"/>
      <c r="AL244" s="394"/>
      <c r="AM244" s="394"/>
      <c r="AN244" s="394"/>
      <c r="AO244" s="394"/>
      <c r="AP244" s="394"/>
      <c r="AQ244" s="394"/>
      <c r="AR244" s="394"/>
      <c r="AS244" s="394"/>
      <c r="AT244" s="394"/>
      <c r="AU244" s="394"/>
      <c r="AV244" s="394"/>
      <c r="AW244" s="394"/>
      <c r="AX244" s="394"/>
      <c r="AY244" s="394"/>
      <c r="AZ244" s="395"/>
      <c r="BA244" s="395"/>
      <c r="BB244" s="395"/>
      <c r="BC244" s="395"/>
      <c r="BD244" s="395"/>
      <c r="BE244" s="395"/>
      <c r="BF244" s="395"/>
      <c r="BG244" s="395"/>
      <c r="BH244" s="395"/>
      <c r="BI244" s="395"/>
      <c r="BJ244" s="395"/>
      <c r="BK244" s="395"/>
      <c r="BL244" s="395"/>
      <c r="BM244" s="395"/>
      <c r="BN244" s="395"/>
      <c r="BO244" s="395"/>
      <c r="BP244" s="395"/>
      <c r="BQ244" s="395"/>
      <c r="BR244" s="395"/>
      <c r="BS244" s="395"/>
      <c r="BT244" s="395"/>
      <c r="BU244" s="395"/>
      <c r="BV244" s="395"/>
      <c r="BW244" s="395"/>
      <c r="BX244" s="395"/>
      <c r="BY244" s="394"/>
      <c r="BZ244" s="394"/>
      <c r="CA244" s="861"/>
      <c r="CB244" s="861"/>
      <c r="CC244" s="861"/>
      <c r="CD244" s="861"/>
      <c r="CE244" s="861"/>
      <c r="CF244" s="861"/>
      <c r="CG244" s="861"/>
      <c r="CH244" s="861"/>
      <c r="CI244" s="861"/>
      <c r="CJ244" s="861"/>
      <c r="CK244" s="861"/>
      <c r="CL244" s="861"/>
      <c r="CM244" s="861"/>
      <c r="CN244" s="861"/>
      <c r="CO244" s="861"/>
      <c r="CP244" s="861"/>
      <c r="CQ244" s="861"/>
      <c r="CR244" s="861"/>
      <c r="CS244" s="861"/>
      <c r="CT244" s="861"/>
      <c r="CU244" s="861"/>
      <c r="CV244" s="861"/>
      <c r="CW244" s="861"/>
      <c r="CX244" s="861"/>
      <c r="CY244" s="861"/>
      <c r="CZ244" s="861"/>
      <c r="DA244" s="863"/>
      <c r="DB244" s="863"/>
      <c r="DC244" s="863"/>
      <c r="DD244" s="863"/>
      <c r="DE244" s="863"/>
      <c r="DF244" s="863"/>
      <c r="DG244" s="863"/>
      <c r="DH244" s="863"/>
      <c r="DI244" s="863"/>
      <c r="DJ244" s="863"/>
      <c r="DK244" s="863"/>
      <c r="DL244" s="863"/>
      <c r="DM244" s="863"/>
      <c r="DN244" s="863"/>
      <c r="DO244" s="863"/>
      <c r="DP244" s="863"/>
      <c r="DQ244" s="863"/>
      <c r="DR244" s="863"/>
      <c r="DS244" s="863"/>
      <c r="DT244" s="863"/>
      <c r="DU244" s="863"/>
      <c r="DV244" s="863"/>
      <c r="DW244" s="863"/>
      <c r="DX244" s="863"/>
      <c r="DY244" s="863"/>
      <c r="DZ244" s="862"/>
    </row>
    <row r="245" spans="1:130" s="393" customFormat="1" ht="24.6" customHeight="1" x14ac:dyDescent="0.25">
      <c r="A245" s="6297"/>
      <c r="B245" s="6298"/>
      <c r="C245" s="6304"/>
      <c r="D245" s="6305"/>
      <c r="E245" s="6306"/>
      <c r="F245" s="6288" t="s">
        <v>404</v>
      </c>
      <c r="G245" s="6308"/>
      <c r="H245" s="6288" t="s">
        <v>405</v>
      </c>
      <c r="I245" s="6289"/>
      <c r="J245" s="6288" t="s">
        <v>267</v>
      </c>
      <c r="K245" s="6289"/>
      <c r="L245" s="6288" t="s">
        <v>268</v>
      </c>
      <c r="M245" s="6289"/>
      <c r="N245" s="6288" t="s">
        <v>269</v>
      </c>
      <c r="O245" s="6289"/>
      <c r="P245" s="6288" t="s">
        <v>270</v>
      </c>
      <c r="Q245" s="6289"/>
      <c r="R245" s="6288" t="s">
        <v>271</v>
      </c>
      <c r="S245" s="6289"/>
      <c r="T245" s="6288" t="s">
        <v>272</v>
      </c>
      <c r="U245" s="6289"/>
      <c r="V245" s="6288" t="s">
        <v>273</v>
      </c>
      <c r="W245" s="6289"/>
      <c r="X245" s="6288" t="s">
        <v>31</v>
      </c>
      <c r="Y245" s="6289"/>
      <c r="Z245" s="394"/>
      <c r="AA245" s="394"/>
      <c r="AB245" s="394"/>
      <c r="AC245" s="394"/>
      <c r="AD245" s="394"/>
      <c r="AE245" s="394"/>
      <c r="AF245" s="394"/>
      <c r="AG245" s="394"/>
      <c r="AH245" s="394"/>
      <c r="AI245" s="394"/>
      <c r="AJ245" s="394"/>
      <c r="AK245" s="394"/>
      <c r="AL245" s="394"/>
      <c r="AM245" s="394"/>
      <c r="AN245" s="394"/>
      <c r="AO245" s="394"/>
      <c r="AP245" s="394"/>
      <c r="AQ245" s="394"/>
      <c r="AR245" s="394"/>
      <c r="AS245" s="394"/>
      <c r="AT245" s="394"/>
      <c r="AU245" s="394"/>
      <c r="AV245" s="394"/>
      <c r="AW245" s="394"/>
      <c r="AX245" s="394"/>
      <c r="AY245" s="394"/>
      <c r="AZ245" s="395"/>
      <c r="BA245" s="395"/>
      <c r="BB245" s="395"/>
      <c r="BC245" s="395"/>
      <c r="BD245" s="395"/>
      <c r="BE245" s="395"/>
      <c r="BF245" s="395"/>
      <c r="BG245" s="395"/>
      <c r="BH245" s="395"/>
      <c r="BI245" s="395"/>
      <c r="BJ245" s="395"/>
      <c r="BK245" s="395"/>
      <c r="BL245" s="395"/>
      <c r="BM245" s="395"/>
      <c r="BN245" s="395"/>
      <c r="BO245" s="395"/>
      <c r="BP245" s="395"/>
      <c r="BQ245" s="395"/>
      <c r="BR245" s="395"/>
      <c r="BS245" s="395"/>
      <c r="BT245" s="395"/>
      <c r="BU245" s="395"/>
      <c r="BV245" s="395"/>
      <c r="BW245" s="395"/>
      <c r="BX245" s="395"/>
      <c r="BY245" s="394"/>
      <c r="BZ245" s="394"/>
      <c r="CA245" s="861"/>
      <c r="CB245" s="861"/>
      <c r="CC245" s="861"/>
      <c r="CD245" s="861"/>
      <c r="CE245" s="861"/>
      <c r="CF245" s="861"/>
      <c r="CG245" s="861"/>
      <c r="CH245" s="861"/>
      <c r="CI245" s="861"/>
      <c r="CJ245" s="861"/>
      <c r="CK245" s="861"/>
      <c r="CL245" s="861"/>
      <c r="CM245" s="861"/>
      <c r="CN245" s="861"/>
      <c r="CO245" s="861"/>
      <c r="CP245" s="861"/>
      <c r="CQ245" s="861"/>
      <c r="CR245" s="861"/>
      <c r="CS245" s="861"/>
      <c r="CT245" s="861"/>
      <c r="CU245" s="861"/>
      <c r="CV245" s="861"/>
      <c r="CW245" s="861"/>
      <c r="CX245" s="861"/>
      <c r="CY245" s="861"/>
      <c r="CZ245" s="861"/>
      <c r="DA245" s="863"/>
      <c r="DB245" s="863"/>
      <c r="DC245" s="863"/>
      <c r="DD245" s="863"/>
      <c r="DE245" s="863"/>
      <c r="DF245" s="863"/>
      <c r="DG245" s="863"/>
      <c r="DH245" s="863"/>
      <c r="DI245" s="863"/>
      <c r="DJ245" s="863"/>
      <c r="DK245" s="863"/>
      <c r="DL245" s="863"/>
      <c r="DM245" s="863"/>
      <c r="DN245" s="863"/>
      <c r="DO245" s="863"/>
      <c r="DP245" s="863"/>
      <c r="DQ245" s="863"/>
      <c r="DR245" s="863"/>
      <c r="DS245" s="863"/>
      <c r="DT245" s="863"/>
      <c r="DU245" s="863"/>
      <c r="DV245" s="863"/>
      <c r="DW245" s="863"/>
      <c r="DX245" s="863"/>
      <c r="DY245" s="863"/>
      <c r="DZ245" s="862"/>
    </row>
    <row r="246" spans="1:130" s="393" customFormat="1" ht="24.6" customHeight="1" x14ac:dyDescent="0.25">
      <c r="A246" s="6299"/>
      <c r="B246" s="6300"/>
      <c r="C246" s="1067" t="s">
        <v>52</v>
      </c>
      <c r="D246" s="1068" t="s">
        <v>53</v>
      </c>
      <c r="E246" s="1069" t="s">
        <v>54</v>
      </c>
      <c r="F246" s="1067" t="s">
        <v>53</v>
      </c>
      <c r="G246" s="1070" t="s">
        <v>54</v>
      </c>
      <c r="H246" s="1067" t="s">
        <v>53</v>
      </c>
      <c r="I246" s="1071" t="s">
        <v>54</v>
      </c>
      <c r="J246" s="1067" t="s">
        <v>53</v>
      </c>
      <c r="K246" s="1072" t="s">
        <v>54</v>
      </c>
      <c r="L246" s="1067" t="s">
        <v>53</v>
      </c>
      <c r="M246" s="1072" t="s">
        <v>54</v>
      </c>
      <c r="N246" s="1067" t="s">
        <v>53</v>
      </c>
      <c r="O246" s="1072" t="s">
        <v>54</v>
      </c>
      <c r="P246" s="1067" t="s">
        <v>53</v>
      </c>
      <c r="Q246" s="1072" t="s">
        <v>54</v>
      </c>
      <c r="R246" s="1067" t="s">
        <v>53</v>
      </c>
      <c r="S246" s="1072" t="s">
        <v>54</v>
      </c>
      <c r="T246" s="1067" t="s">
        <v>53</v>
      </c>
      <c r="U246" s="1072" t="s">
        <v>54</v>
      </c>
      <c r="V246" s="1067" t="s">
        <v>53</v>
      </c>
      <c r="W246" s="1072" t="s">
        <v>54</v>
      </c>
      <c r="X246" s="1067" t="s">
        <v>53</v>
      </c>
      <c r="Y246" s="1072" t="s">
        <v>54</v>
      </c>
      <c r="Z246" s="394"/>
      <c r="AA246" s="394"/>
      <c r="AB246" s="394"/>
      <c r="AC246" s="394"/>
      <c r="AD246" s="394"/>
      <c r="AE246" s="394"/>
      <c r="AF246" s="394"/>
      <c r="AG246" s="394"/>
      <c r="AH246" s="394"/>
      <c r="AI246" s="394"/>
      <c r="AJ246" s="394"/>
      <c r="AK246" s="394"/>
      <c r="AL246" s="394"/>
      <c r="AM246" s="394"/>
      <c r="AN246" s="394"/>
      <c r="AO246" s="394"/>
      <c r="AP246" s="394"/>
      <c r="AQ246" s="394"/>
      <c r="AR246" s="394"/>
      <c r="AS246" s="394"/>
      <c r="AT246" s="394"/>
      <c r="AU246" s="394"/>
      <c r="AV246" s="394"/>
      <c r="AW246" s="394"/>
      <c r="AX246" s="394"/>
      <c r="AY246" s="394"/>
      <c r="AZ246" s="395"/>
      <c r="BA246" s="395"/>
      <c r="BB246" s="395"/>
      <c r="BC246" s="395"/>
      <c r="BD246" s="395"/>
      <c r="BE246" s="395"/>
      <c r="BF246" s="395"/>
      <c r="BG246" s="395"/>
      <c r="BH246" s="395"/>
      <c r="BI246" s="395"/>
      <c r="BJ246" s="395"/>
      <c r="BK246" s="395"/>
      <c r="BL246" s="395"/>
      <c r="BM246" s="395"/>
      <c r="BN246" s="395"/>
      <c r="BO246" s="395"/>
      <c r="BP246" s="395"/>
      <c r="BQ246" s="395"/>
      <c r="BR246" s="395"/>
      <c r="BS246" s="395"/>
      <c r="BT246" s="395"/>
      <c r="BU246" s="395"/>
      <c r="BV246" s="395"/>
      <c r="BW246" s="395"/>
      <c r="BX246" s="395"/>
      <c r="BY246" s="394"/>
      <c r="BZ246" s="394"/>
      <c r="CA246" s="861"/>
      <c r="CB246" s="861"/>
      <c r="CC246" s="861"/>
      <c r="CD246" s="861"/>
      <c r="CE246" s="861"/>
      <c r="CF246" s="861"/>
      <c r="CG246" s="861"/>
      <c r="CH246" s="861"/>
      <c r="CI246" s="861"/>
      <c r="CJ246" s="861"/>
      <c r="CK246" s="861"/>
      <c r="CL246" s="861"/>
      <c r="CM246" s="861"/>
      <c r="CN246" s="861"/>
      <c r="CO246" s="861"/>
      <c r="CP246" s="861"/>
      <c r="CQ246" s="861"/>
      <c r="CR246" s="861"/>
      <c r="CS246" s="861"/>
      <c r="CT246" s="861"/>
      <c r="CU246" s="861"/>
      <c r="CV246" s="861"/>
      <c r="CW246" s="861"/>
      <c r="CX246" s="861"/>
      <c r="CY246" s="861"/>
      <c r="CZ246" s="861"/>
      <c r="DA246" s="863"/>
      <c r="DB246" s="863"/>
      <c r="DC246" s="863"/>
      <c r="DD246" s="863"/>
      <c r="DE246" s="863"/>
      <c r="DF246" s="863"/>
      <c r="DG246" s="863"/>
      <c r="DH246" s="863"/>
      <c r="DI246" s="863"/>
      <c r="DJ246" s="863"/>
      <c r="DK246" s="863"/>
      <c r="DL246" s="863"/>
      <c r="DM246" s="863"/>
      <c r="DN246" s="863"/>
      <c r="DO246" s="863"/>
      <c r="DP246" s="863"/>
      <c r="DQ246" s="863"/>
      <c r="DR246" s="863"/>
      <c r="DS246" s="863"/>
      <c r="DT246" s="863"/>
      <c r="DU246" s="863"/>
      <c r="DV246" s="863"/>
      <c r="DW246" s="863"/>
      <c r="DX246" s="863"/>
      <c r="DY246" s="863"/>
      <c r="DZ246" s="862"/>
    </row>
    <row r="247" spans="1:130" s="393" customFormat="1" ht="15.6" customHeight="1" x14ac:dyDescent="0.25">
      <c r="A247" s="6282" t="s">
        <v>406</v>
      </c>
      <c r="B247" s="6283"/>
      <c r="C247" s="1073">
        <f>SUM(D247+E247)</f>
        <v>0</v>
      </c>
      <c r="D247" s="1074">
        <f>+H247</f>
        <v>0</v>
      </c>
      <c r="E247" s="1075">
        <f>+I247</f>
        <v>0</v>
      </c>
      <c r="F247" s="1076"/>
      <c r="G247" s="1077"/>
      <c r="H247" s="1078"/>
      <c r="I247" s="1079"/>
      <c r="J247" s="1076"/>
      <c r="K247" s="1077"/>
      <c r="L247" s="1076"/>
      <c r="M247" s="1077"/>
      <c r="N247" s="1076"/>
      <c r="O247" s="1077"/>
      <c r="P247" s="1076"/>
      <c r="Q247" s="1077"/>
      <c r="R247" s="1076"/>
      <c r="S247" s="1077"/>
      <c r="T247" s="1076"/>
      <c r="U247" s="1077"/>
      <c r="V247" s="1076"/>
      <c r="W247" s="1077"/>
      <c r="X247" s="1076"/>
      <c r="Y247" s="1077"/>
      <c r="Z247" s="394"/>
      <c r="AA247" s="394"/>
      <c r="AB247" s="394"/>
      <c r="AC247" s="394"/>
      <c r="AD247" s="394"/>
      <c r="AE247" s="394"/>
      <c r="AF247" s="394"/>
      <c r="AG247" s="394"/>
      <c r="AH247" s="394"/>
      <c r="AI247" s="394"/>
      <c r="AJ247" s="394"/>
      <c r="AK247" s="394"/>
      <c r="AL247" s="394"/>
      <c r="AM247" s="394"/>
      <c r="AN247" s="394"/>
      <c r="AO247" s="394"/>
      <c r="AP247" s="394"/>
      <c r="AQ247" s="394"/>
      <c r="AR247" s="394"/>
      <c r="AS247" s="394"/>
      <c r="AT247" s="394"/>
      <c r="AU247" s="394"/>
      <c r="AV247" s="394"/>
      <c r="AW247" s="394"/>
      <c r="AX247" s="394"/>
      <c r="AY247" s="394"/>
      <c r="AZ247" s="395"/>
      <c r="BA247" s="395"/>
      <c r="BB247" s="395"/>
      <c r="BC247" s="395"/>
      <c r="BD247" s="395"/>
      <c r="BE247" s="395"/>
      <c r="BF247" s="395"/>
      <c r="BG247" s="395"/>
      <c r="BH247" s="395"/>
      <c r="BI247" s="395"/>
      <c r="BJ247" s="395"/>
      <c r="BK247" s="395"/>
      <c r="BL247" s="395"/>
      <c r="BM247" s="395"/>
      <c r="BN247" s="395"/>
      <c r="BO247" s="395"/>
      <c r="BP247" s="395"/>
      <c r="BQ247" s="395"/>
      <c r="BR247" s="395"/>
      <c r="BS247" s="395"/>
      <c r="BT247" s="395"/>
      <c r="BU247" s="395"/>
      <c r="BV247" s="395"/>
      <c r="BW247" s="395"/>
      <c r="BX247" s="395"/>
      <c r="BY247" s="394"/>
      <c r="BZ247" s="394"/>
      <c r="CA247" s="861"/>
      <c r="CB247" s="861"/>
      <c r="CC247" s="861"/>
      <c r="CD247" s="861"/>
      <c r="CE247" s="861"/>
      <c r="CF247" s="861"/>
      <c r="CG247" s="861"/>
      <c r="CH247" s="861"/>
      <c r="CI247" s="861"/>
      <c r="CJ247" s="861"/>
      <c r="CK247" s="861"/>
      <c r="CL247" s="861"/>
      <c r="CM247" s="861"/>
      <c r="CN247" s="861"/>
      <c r="CO247" s="861"/>
      <c r="CP247" s="861"/>
      <c r="CQ247" s="861"/>
      <c r="CR247" s="861"/>
      <c r="CS247" s="861"/>
      <c r="CT247" s="861"/>
      <c r="CU247" s="861"/>
      <c r="CV247" s="861"/>
      <c r="CW247" s="861"/>
      <c r="CX247" s="861"/>
      <c r="CY247" s="861"/>
      <c r="CZ247" s="861"/>
      <c r="DA247" s="863"/>
      <c r="DB247" s="863"/>
      <c r="DC247" s="863"/>
      <c r="DD247" s="863"/>
      <c r="DE247" s="863"/>
      <c r="DF247" s="863"/>
      <c r="DG247" s="863"/>
      <c r="DH247" s="863"/>
      <c r="DI247" s="863"/>
      <c r="DJ247" s="863"/>
      <c r="DK247" s="863"/>
      <c r="DL247" s="863"/>
      <c r="DM247" s="863"/>
      <c r="DN247" s="863"/>
      <c r="DO247" s="863"/>
      <c r="DP247" s="863"/>
      <c r="DQ247" s="863"/>
      <c r="DR247" s="863"/>
      <c r="DS247" s="863"/>
      <c r="DT247" s="863"/>
      <c r="DU247" s="863"/>
      <c r="DV247" s="863"/>
      <c r="DW247" s="863"/>
      <c r="DX247" s="863"/>
      <c r="DY247" s="863"/>
      <c r="DZ247" s="862"/>
    </row>
    <row r="248" spans="1:130" s="393" customFormat="1" ht="15.6" customHeight="1" x14ac:dyDescent="0.25">
      <c r="A248" s="6284" t="s">
        <v>407</v>
      </c>
      <c r="B248" s="6285"/>
      <c r="C248" s="1080">
        <f t="shared" ref="C248:C255" si="29">SUM(D248+E248)</f>
        <v>0</v>
      </c>
      <c r="D248" s="1074">
        <f>+J248</f>
        <v>0</v>
      </c>
      <c r="E248" s="1075">
        <f>+K248</f>
        <v>0</v>
      </c>
      <c r="F248" s="1081"/>
      <c r="G248" s="1082"/>
      <c r="H248" s="1081"/>
      <c r="I248" s="1082"/>
      <c r="J248" s="1078"/>
      <c r="K248" s="1083"/>
      <c r="L248" s="1081"/>
      <c r="M248" s="1082"/>
      <c r="N248" s="1081"/>
      <c r="O248" s="1082"/>
      <c r="P248" s="1081"/>
      <c r="Q248" s="1082"/>
      <c r="R248" s="1081"/>
      <c r="S248" s="1082"/>
      <c r="T248" s="1081"/>
      <c r="U248" s="1082"/>
      <c r="V248" s="1081"/>
      <c r="W248" s="1082"/>
      <c r="X248" s="1081"/>
      <c r="Y248" s="1082"/>
      <c r="Z248" s="394"/>
      <c r="AA248" s="394"/>
      <c r="AB248" s="394"/>
      <c r="AC248" s="394"/>
      <c r="AD248" s="394"/>
      <c r="AE248" s="394"/>
      <c r="AF248" s="394"/>
      <c r="AG248" s="394"/>
      <c r="AH248" s="394"/>
      <c r="AI248" s="394"/>
      <c r="AJ248" s="394"/>
      <c r="AK248" s="394"/>
      <c r="AL248" s="394"/>
      <c r="AM248" s="394"/>
      <c r="AN248" s="394"/>
      <c r="AO248" s="394"/>
      <c r="AP248" s="394"/>
      <c r="AQ248" s="394"/>
      <c r="AR248" s="394"/>
      <c r="AS248" s="394"/>
      <c r="AT248" s="394"/>
      <c r="AU248" s="394"/>
      <c r="AV248" s="394"/>
      <c r="AW248" s="394"/>
      <c r="AX248" s="394"/>
      <c r="AY248" s="394"/>
      <c r="AZ248" s="395"/>
      <c r="BA248" s="395"/>
      <c r="BB248" s="395"/>
      <c r="BC248" s="395"/>
      <c r="BD248" s="395"/>
      <c r="BE248" s="395"/>
      <c r="BF248" s="395"/>
      <c r="BG248" s="395"/>
      <c r="BH248" s="395"/>
      <c r="BI248" s="395"/>
      <c r="BJ248" s="395"/>
      <c r="BK248" s="395"/>
      <c r="BL248" s="395"/>
      <c r="BM248" s="395"/>
      <c r="BN248" s="395"/>
      <c r="BO248" s="395"/>
      <c r="BP248" s="395"/>
      <c r="BQ248" s="395"/>
      <c r="BR248" s="395"/>
      <c r="BS248" s="395"/>
      <c r="BT248" s="395"/>
      <c r="BU248" s="395"/>
      <c r="BV248" s="395"/>
      <c r="BW248" s="395"/>
      <c r="BX248" s="395"/>
      <c r="BY248" s="394"/>
      <c r="BZ248" s="394"/>
      <c r="CA248" s="861"/>
      <c r="CB248" s="861"/>
      <c r="CC248" s="861"/>
      <c r="CD248" s="861"/>
      <c r="CE248" s="861"/>
      <c r="CF248" s="861"/>
      <c r="CG248" s="861"/>
      <c r="CH248" s="861"/>
      <c r="CI248" s="861"/>
      <c r="CJ248" s="861"/>
      <c r="CK248" s="861"/>
      <c r="CL248" s="861"/>
      <c r="CM248" s="861"/>
      <c r="CN248" s="861"/>
      <c r="CO248" s="861"/>
      <c r="CP248" s="861"/>
      <c r="CQ248" s="861"/>
      <c r="CR248" s="861"/>
      <c r="CS248" s="861"/>
      <c r="CT248" s="861"/>
      <c r="CU248" s="861"/>
      <c r="CV248" s="861"/>
      <c r="CW248" s="861"/>
      <c r="CX248" s="861"/>
      <c r="CY248" s="861"/>
      <c r="CZ248" s="861"/>
      <c r="DA248" s="863"/>
      <c r="DB248" s="863"/>
      <c r="DC248" s="863"/>
      <c r="DD248" s="863"/>
      <c r="DE248" s="863"/>
      <c r="DF248" s="863"/>
      <c r="DG248" s="863"/>
      <c r="DH248" s="863"/>
      <c r="DI248" s="863"/>
      <c r="DJ248" s="863"/>
      <c r="DK248" s="863"/>
      <c r="DL248" s="863"/>
      <c r="DM248" s="863"/>
      <c r="DN248" s="863"/>
      <c r="DO248" s="863"/>
      <c r="DP248" s="863"/>
      <c r="DQ248" s="863"/>
      <c r="DR248" s="863"/>
      <c r="DS248" s="863"/>
      <c r="DT248" s="863"/>
      <c r="DU248" s="863"/>
      <c r="DV248" s="863"/>
      <c r="DW248" s="863"/>
      <c r="DX248" s="863"/>
      <c r="DY248" s="863"/>
      <c r="DZ248" s="862"/>
    </row>
    <row r="249" spans="1:130" s="393" customFormat="1" ht="15.6" customHeight="1" x14ac:dyDescent="0.25">
      <c r="A249" s="6286" t="s">
        <v>408</v>
      </c>
      <c r="B249" s="6287"/>
      <c r="C249" s="1080">
        <f t="shared" si="29"/>
        <v>0</v>
      </c>
      <c r="D249" s="1074">
        <f>+L249</f>
        <v>0</v>
      </c>
      <c r="E249" s="1075">
        <f>+M249</f>
        <v>0</v>
      </c>
      <c r="F249" s="1081"/>
      <c r="G249" s="1082"/>
      <c r="H249" s="1081"/>
      <c r="I249" s="1082"/>
      <c r="J249" s="1081"/>
      <c r="K249" s="1082"/>
      <c r="L249" s="1078"/>
      <c r="M249" s="1083"/>
      <c r="N249" s="1081"/>
      <c r="O249" s="1082"/>
      <c r="P249" s="1081"/>
      <c r="Q249" s="1082"/>
      <c r="R249" s="1081"/>
      <c r="S249" s="1082"/>
      <c r="T249" s="1081"/>
      <c r="U249" s="1082"/>
      <c r="V249" s="1081"/>
      <c r="W249" s="1082"/>
      <c r="X249" s="1081"/>
      <c r="Y249" s="1082"/>
      <c r="Z249" s="394"/>
      <c r="AA249" s="394"/>
      <c r="AB249" s="394"/>
      <c r="AC249" s="394"/>
      <c r="AD249" s="394"/>
      <c r="AE249" s="394"/>
      <c r="AF249" s="394"/>
      <c r="AG249" s="394"/>
      <c r="AH249" s="394"/>
      <c r="AI249" s="394"/>
      <c r="AJ249" s="394"/>
      <c r="AK249" s="394"/>
      <c r="AL249" s="394"/>
      <c r="AM249" s="394"/>
      <c r="AN249" s="394"/>
      <c r="AO249" s="394"/>
      <c r="AP249" s="394"/>
      <c r="AQ249" s="394"/>
      <c r="AR249" s="394"/>
      <c r="AS249" s="394"/>
      <c r="AT249" s="394"/>
      <c r="AU249" s="394"/>
      <c r="AV249" s="394"/>
      <c r="AW249" s="394"/>
      <c r="AX249" s="394"/>
      <c r="AY249" s="394"/>
      <c r="AZ249" s="395"/>
      <c r="BA249" s="395"/>
      <c r="BB249" s="395"/>
      <c r="BC249" s="395"/>
      <c r="BD249" s="395"/>
      <c r="BE249" s="395"/>
      <c r="BF249" s="395"/>
      <c r="BG249" s="395"/>
      <c r="BH249" s="395"/>
      <c r="BI249" s="395"/>
      <c r="BJ249" s="395"/>
      <c r="BK249" s="395"/>
      <c r="BL249" s="395"/>
      <c r="BM249" s="395"/>
      <c r="BN249" s="395"/>
      <c r="BO249" s="395"/>
      <c r="BP249" s="395"/>
      <c r="BQ249" s="395"/>
      <c r="BR249" s="395"/>
      <c r="BS249" s="395"/>
      <c r="BT249" s="395"/>
      <c r="BU249" s="395"/>
      <c r="BV249" s="395"/>
      <c r="BW249" s="395"/>
      <c r="BX249" s="395"/>
      <c r="BY249" s="394"/>
      <c r="BZ249" s="394"/>
      <c r="CA249" s="861"/>
      <c r="CB249" s="861"/>
      <c r="CC249" s="861"/>
      <c r="CD249" s="861"/>
      <c r="CE249" s="861"/>
      <c r="CF249" s="861"/>
      <c r="CG249" s="861"/>
      <c r="CH249" s="861"/>
      <c r="CI249" s="861"/>
      <c r="CJ249" s="861"/>
      <c r="CK249" s="861"/>
      <c r="CL249" s="861"/>
      <c r="CM249" s="861"/>
      <c r="CN249" s="861"/>
      <c r="CO249" s="861"/>
      <c r="CP249" s="861"/>
      <c r="CQ249" s="861"/>
      <c r="CR249" s="861"/>
      <c r="CS249" s="861"/>
      <c r="CT249" s="861"/>
      <c r="CU249" s="861"/>
      <c r="CV249" s="861"/>
      <c r="CW249" s="861"/>
      <c r="CX249" s="861"/>
      <c r="CY249" s="861"/>
      <c r="CZ249" s="861"/>
      <c r="DA249" s="863"/>
      <c r="DB249" s="863"/>
      <c r="DC249" s="863"/>
      <c r="DD249" s="863"/>
      <c r="DE249" s="863"/>
      <c r="DF249" s="863"/>
      <c r="DG249" s="863"/>
      <c r="DH249" s="863"/>
      <c r="DI249" s="863"/>
      <c r="DJ249" s="863"/>
      <c r="DK249" s="863"/>
      <c r="DL249" s="863"/>
      <c r="DM249" s="863"/>
      <c r="DN249" s="863"/>
      <c r="DO249" s="863"/>
      <c r="DP249" s="863"/>
      <c r="DQ249" s="863"/>
      <c r="DR249" s="863"/>
      <c r="DS249" s="863"/>
      <c r="DT249" s="863"/>
      <c r="DU249" s="863"/>
      <c r="DV249" s="863"/>
      <c r="DW249" s="863"/>
      <c r="DX249" s="863"/>
      <c r="DY249" s="863"/>
      <c r="DZ249" s="862"/>
    </row>
    <row r="250" spans="1:130" s="393" customFormat="1" ht="15.6" customHeight="1" x14ac:dyDescent="0.25">
      <c r="A250" s="6286" t="s">
        <v>409</v>
      </c>
      <c r="B250" s="6287"/>
      <c r="C250" s="1080">
        <f t="shared" si="29"/>
        <v>0</v>
      </c>
      <c r="D250" s="1074">
        <f>+N250+P250+R250</f>
        <v>0</v>
      </c>
      <c r="E250" s="1075">
        <f>+O250+Q250+S250</f>
        <v>0</v>
      </c>
      <c r="F250" s="1081"/>
      <c r="G250" s="1082"/>
      <c r="H250" s="1081"/>
      <c r="I250" s="1082"/>
      <c r="J250" s="1081"/>
      <c r="K250" s="1082"/>
      <c r="L250" s="1081"/>
      <c r="M250" s="1082"/>
      <c r="N250" s="1078"/>
      <c r="O250" s="1083"/>
      <c r="P250" s="1078"/>
      <c r="Q250" s="1083"/>
      <c r="R250" s="1078"/>
      <c r="S250" s="1083"/>
      <c r="T250" s="1081"/>
      <c r="U250" s="1082"/>
      <c r="V250" s="1081"/>
      <c r="W250" s="1082"/>
      <c r="X250" s="1081"/>
      <c r="Y250" s="1082"/>
      <c r="Z250" s="394"/>
      <c r="AA250" s="394"/>
      <c r="AB250" s="394"/>
      <c r="AC250" s="394"/>
      <c r="AD250" s="394"/>
      <c r="AE250" s="394"/>
      <c r="AF250" s="394"/>
      <c r="AG250" s="394"/>
      <c r="AH250" s="394"/>
      <c r="AI250" s="394"/>
      <c r="AJ250" s="394"/>
      <c r="AK250" s="394"/>
      <c r="AL250" s="394"/>
      <c r="AM250" s="394"/>
      <c r="AN250" s="394"/>
      <c r="AO250" s="394"/>
      <c r="AP250" s="394"/>
      <c r="AQ250" s="394"/>
      <c r="AR250" s="394"/>
      <c r="AS250" s="394"/>
      <c r="AT250" s="394"/>
      <c r="AU250" s="394"/>
      <c r="AV250" s="394"/>
      <c r="AW250" s="394"/>
      <c r="AX250" s="394"/>
      <c r="AY250" s="394"/>
      <c r="AZ250" s="395"/>
      <c r="BA250" s="395"/>
      <c r="BB250" s="395"/>
      <c r="BC250" s="395"/>
      <c r="BD250" s="395"/>
      <c r="BE250" s="395"/>
      <c r="BF250" s="395"/>
      <c r="BG250" s="395"/>
      <c r="BH250" s="395"/>
      <c r="BI250" s="395"/>
      <c r="BJ250" s="395"/>
      <c r="BK250" s="395"/>
      <c r="BL250" s="395"/>
      <c r="BM250" s="395"/>
      <c r="BN250" s="395"/>
      <c r="BO250" s="395"/>
      <c r="BP250" s="395"/>
      <c r="BQ250" s="395"/>
      <c r="BR250" s="395"/>
      <c r="BS250" s="395"/>
      <c r="BT250" s="395"/>
      <c r="BU250" s="395"/>
      <c r="BV250" s="395"/>
      <c r="BW250" s="395"/>
      <c r="BX250" s="395"/>
      <c r="BY250" s="394"/>
      <c r="BZ250" s="394"/>
      <c r="CA250" s="861"/>
      <c r="CB250" s="861"/>
      <c r="CC250" s="861"/>
      <c r="CD250" s="861"/>
      <c r="CE250" s="861"/>
      <c r="CF250" s="861"/>
      <c r="CG250" s="861"/>
      <c r="CH250" s="861"/>
      <c r="CI250" s="861"/>
      <c r="CJ250" s="861"/>
      <c r="CK250" s="861"/>
      <c r="CL250" s="861"/>
      <c r="CM250" s="861"/>
      <c r="CN250" s="861"/>
      <c r="CO250" s="861"/>
      <c r="CP250" s="861"/>
      <c r="CQ250" s="861"/>
      <c r="CR250" s="861"/>
      <c r="CS250" s="861"/>
      <c r="CT250" s="861"/>
      <c r="CU250" s="861"/>
      <c r="CV250" s="861"/>
      <c r="CW250" s="861"/>
      <c r="CX250" s="861"/>
      <c r="CY250" s="861"/>
      <c r="CZ250" s="861"/>
      <c r="DA250" s="863"/>
      <c r="DB250" s="863"/>
      <c r="DC250" s="863"/>
      <c r="DD250" s="863"/>
      <c r="DE250" s="863"/>
      <c r="DF250" s="863"/>
      <c r="DG250" s="863"/>
      <c r="DH250" s="863"/>
      <c r="DI250" s="863"/>
      <c r="DJ250" s="863"/>
      <c r="DK250" s="863"/>
      <c r="DL250" s="863"/>
      <c r="DM250" s="863"/>
      <c r="DN250" s="863"/>
      <c r="DO250" s="863"/>
      <c r="DP250" s="863"/>
      <c r="DQ250" s="863"/>
      <c r="DR250" s="863"/>
      <c r="DS250" s="863"/>
      <c r="DT250" s="863"/>
      <c r="DU250" s="863"/>
      <c r="DV250" s="863"/>
      <c r="DW250" s="863"/>
      <c r="DX250" s="863"/>
      <c r="DY250" s="863"/>
      <c r="DZ250" s="862"/>
    </row>
    <row r="251" spans="1:130" s="393" customFormat="1" ht="15.6" customHeight="1" x14ac:dyDescent="0.25">
      <c r="A251" s="6286" t="s">
        <v>410</v>
      </c>
      <c r="B251" s="6287"/>
      <c r="C251" s="1080">
        <f t="shared" si="29"/>
        <v>0</v>
      </c>
      <c r="D251" s="1074">
        <f>+J251+L251+N251</f>
        <v>0</v>
      </c>
      <c r="E251" s="1075">
        <f>+K251+M251+O251</f>
        <v>0</v>
      </c>
      <c r="F251" s="1081"/>
      <c r="G251" s="1082"/>
      <c r="H251" s="1081"/>
      <c r="I251" s="1082"/>
      <c r="J251" s="1078"/>
      <c r="K251" s="1083"/>
      <c r="L251" s="1078"/>
      <c r="M251" s="1083"/>
      <c r="N251" s="1078"/>
      <c r="O251" s="1083"/>
      <c r="P251" s="1081"/>
      <c r="Q251" s="1082"/>
      <c r="R251" s="1081"/>
      <c r="S251" s="1082"/>
      <c r="T251" s="1081"/>
      <c r="U251" s="1082"/>
      <c r="V251" s="1081"/>
      <c r="W251" s="1082"/>
      <c r="X251" s="1081"/>
      <c r="Y251" s="1082"/>
      <c r="Z251" s="394"/>
      <c r="AA251" s="394"/>
      <c r="AB251" s="394"/>
      <c r="AC251" s="394"/>
      <c r="AD251" s="394"/>
      <c r="AE251" s="394"/>
      <c r="AF251" s="394"/>
      <c r="AG251" s="394"/>
      <c r="AH251" s="394"/>
      <c r="AI251" s="394"/>
      <c r="AJ251" s="394"/>
      <c r="AK251" s="394"/>
      <c r="AL251" s="394"/>
      <c r="AM251" s="394"/>
      <c r="AN251" s="394"/>
      <c r="AO251" s="394"/>
      <c r="AP251" s="394"/>
      <c r="AQ251" s="394"/>
      <c r="AR251" s="394"/>
      <c r="AS251" s="394"/>
      <c r="AT251" s="394"/>
      <c r="AU251" s="394"/>
      <c r="AV251" s="394"/>
      <c r="AW251" s="394"/>
      <c r="AX251" s="394"/>
      <c r="AY251" s="394"/>
      <c r="AZ251" s="395"/>
      <c r="BA251" s="395"/>
      <c r="BB251" s="395"/>
      <c r="BC251" s="395"/>
      <c r="BD251" s="395"/>
      <c r="BE251" s="395"/>
      <c r="BF251" s="395"/>
      <c r="BG251" s="395"/>
      <c r="BH251" s="395"/>
      <c r="BI251" s="395"/>
      <c r="BJ251" s="395"/>
      <c r="BK251" s="395"/>
      <c r="BL251" s="395"/>
      <c r="BM251" s="395"/>
      <c r="BN251" s="395"/>
      <c r="BO251" s="395"/>
      <c r="BP251" s="395"/>
      <c r="BQ251" s="395"/>
      <c r="BR251" s="395"/>
      <c r="BS251" s="395"/>
      <c r="BT251" s="395"/>
      <c r="BU251" s="395"/>
      <c r="BV251" s="395"/>
      <c r="BW251" s="395"/>
      <c r="BX251" s="395"/>
      <c r="BY251" s="394"/>
      <c r="BZ251" s="394"/>
      <c r="CA251" s="861"/>
      <c r="CB251" s="861"/>
      <c r="CC251" s="861"/>
      <c r="CD251" s="861"/>
      <c r="CE251" s="861"/>
      <c r="CF251" s="861"/>
      <c r="CG251" s="861"/>
      <c r="CH251" s="861"/>
      <c r="CI251" s="861"/>
      <c r="CJ251" s="861"/>
      <c r="CK251" s="861"/>
      <c r="CL251" s="861"/>
      <c r="CM251" s="861"/>
      <c r="CN251" s="861"/>
      <c r="CO251" s="861"/>
      <c r="CP251" s="861"/>
      <c r="CQ251" s="861"/>
      <c r="CR251" s="861"/>
      <c r="CS251" s="861"/>
      <c r="CT251" s="861"/>
      <c r="CU251" s="861"/>
      <c r="CV251" s="861"/>
      <c r="CW251" s="861"/>
      <c r="CX251" s="861"/>
      <c r="CY251" s="861"/>
      <c r="CZ251" s="861"/>
      <c r="DA251" s="863"/>
      <c r="DB251" s="863"/>
      <c r="DC251" s="863"/>
      <c r="DD251" s="863"/>
      <c r="DE251" s="863"/>
      <c r="DF251" s="863"/>
      <c r="DG251" s="863"/>
      <c r="DH251" s="863"/>
      <c r="DI251" s="863"/>
      <c r="DJ251" s="863"/>
      <c r="DK251" s="863"/>
      <c r="DL251" s="863"/>
      <c r="DM251" s="863"/>
      <c r="DN251" s="863"/>
      <c r="DO251" s="863"/>
      <c r="DP251" s="863"/>
      <c r="DQ251" s="863"/>
      <c r="DR251" s="863"/>
      <c r="DS251" s="863"/>
      <c r="DT251" s="863"/>
      <c r="DU251" s="863"/>
      <c r="DV251" s="863"/>
      <c r="DW251" s="863"/>
      <c r="DX251" s="863"/>
      <c r="DY251" s="863"/>
      <c r="DZ251" s="862"/>
    </row>
    <row r="252" spans="1:130" s="393" customFormat="1" ht="15.6" customHeight="1" x14ac:dyDescent="0.25">
      <c r="A252" s="6286" t="s">
        <v>411</v>
      </c>
      <c r="B252" s="6287"/>
      <c r="C252" s="1080">
        <f t="shared" si="29"/>
        <v>0</v>
      </c>
      <c r="D252" s="1074">
        <f>+J252+L252+N252</f>
        <v>0</v>
      </c>
      <c r="E252" s="1075">
        <f>+K252+M252+O252</f>
        <v>0</v>
      </c>
      <c r="F252" s="1081"/>
      <c r="G252" s="1082"/>
      <c r="H252" s="1081"/>
      <c r="I252" s="1082"/>
      <c r="J252" s="1078"/>
      <c r="K252" s="1084"/>
      <c r="L252" s="1078"/>
      <c r="M252" s="1083"/>
      <c r="N252" s="1078"/>
      <c r="O252" s="1083"/>
      <c r="P252" s="1081"/>
      <c r="Q252" s="1082"/>
      <c r="R252" s="1081"/>
      <c r="S252" s="1082"/>
      <c r="T252" s="1081"/>
      <c r="U252" s="1082"/>
      <c r="V252" s="1081"/>
      <c r="W252" s="1082"/>
      <c r="X252" s="1081"/>
      <c r="Y252" s="1082"/>
      <c r="Z252" s="394"/>
      <c r="AA252" s="394"/>
      <c r="AB252" s="394"/>
      <c r="AC252" s="394"/>
      <c r="AD252" s="394"/>
      <c r="AE252" s="394"/>
      <c r="AF252" s="394"/>
      <c r="AG252" s="394"/>
      <c r="AH252" s="394"/>
      <c r="AI252" s="394"/>
      <c r="AJ252" s="394"/>
      <c r="AK252" s="394"/>
      <c r="AL252" s="394"/>
      <c r="AM252" s="394"/>
      <c r="AN252" s="394"/>
      <c r="AO252" s="394"/>
      <c r="AP252" s="394"/>
      <c r="AQ252" s="394"/>
      <c r="AR252" s="394"/>
      <c r="AS252" s="394"/>
      <c r="AT252" s="394"/>
      <c r="AU252" s="394"/>
      <c r="AV252" s="394"/>
      <c r="AW252" s="394"/>
      <c r="AX252" s="394"/>
      <c r="AY252" s="394"/>
      <c r="AZ252" s="395"/>
      <c r="BA252" s="395"/>
      <c r="BB252" s="395"/>
      <c r="BC252" s="395"/>
      <c r="BD252" s="395"/>
      <c r="BE252" s="395"/>
      <c r="BF252" s="395"/>
      <c r="BG252" s="395"/>
      <c r="BH252" s="395"/>
      <c r="BI252" s="395"/>
      <c r="BJ252" s="395"/>
      <c r="BK252" s="395"/>
      <c r="BL252" s="395"/>
      <c r="BM252" s="395"/>
      <c r="BN252" s="395"/>
      <c r="BO252" s="395"/>
      <c r="BP252" s="395"/>
      <c r="BQ252" s="395"/>
      <c r="BR252" s="395"/>
      <c r="BS252" s="395"/>
      <c r="BT252" s="395"/>
      <c r="BU252" s="395"/>
      <c r="BV252" s="395"/>
      <c r="BW252" s="395"/>
      <c r="BX252" s="395"/>
      <c r="BY252" s="394"/>
      <c r="BZ252" s="394"/>
      <c r="CA252" s="861"/>
      <c r="CB252" s="861"/>
      <c r="CC252" s="861"/>
      <c r="CD252" s="861"/>
      <c r="CE252" s="861"/>
      <c r="CF252" s="861"/>
      <c r="CG252" s="861"/>
      <c r="CH252" s="861"/>
      <c r="CI252" s="861"/>
      <c r="CJ252" s="861"/>
      <c r="CK252" s="861"/>
      <c r="CL252" s="861"/>
      <c r="CM252" s="861"/>
      <c r="CN252" s="861"/>
      <c r="CO252" s="861"/>
      <c r="CP252" s="861"/>
      <c r="CQ252" s="861"/>
      <c r="CR252" s="861"/>
      <c r="CS252" s="861"/>
      <c r="CT252" s="861"/>
      <c r="CU252" s="861"/>
      <c r="CV252" s="861"/>
      <c r="CW252" s="861"/>
      <c r="CX252" s="861"/>
      <c r="CY252" s="861"/>
      <c r="CZ252" s="861"/>
      <c r="DA252" s="863"/>
      <c r="DB252" s="863"/>
      <c r="DC252" s="863"/>
      <c r="DD252" s="863"/>
      <c r="DE252" s="863"/>
      <c r="DF252" s="863"/>
      <c r="DG252" s="863"/>
      <c r="DH252" s="863"/>
      <c r="DI252" s="863"/>
      <c r="DJ252" s="863"/>
      <c r="DK252" s="863"/>
      <c r="DL252" s="863"/>
      <c r="DM252" s="863"/>
      <c r="DN252" s="863"/>
      <c r="DO252" s="863"/>
      <c r="DP252" s="863"/>
      <c r="DQ252" s="863"/>
      <c r="DR252" s="863"/>
      <c r="DS252" s="863"/>
      <c r="DT252" s="863"/>
      <c r="DU252" s="863"/>
      <c r="DV252" s="863"/>
      <c r="DW252" s="863"/>
      <c r="DX252" s="863"/>
      <c r="DY252" s="863"/>
      <c r="DZ252" s="862"/>
    </row>
    <row r="253" spans="1:130" s="393" customFormat="1" ht="15.6" customHeight="1" x14ac:dyDescent="0.25">
      <c r="A253" s="6272" t="s">
        <v>412</v>
      </c>
      <c r="B253" s="6273"/>
      <c r="C253" s="1085">
        <f t="shared" si="29"/>
        <v>0</v>
      </c>
      <c r="D253" s="1086">
        <f>+T253+V253+X253</f>
        <v>0</v>
      </c>
      <c r="E253" s="1087">
        <f>+U253+W253+Y253</f>
        <v>0</v>
      </c>
      <c r="F253" s="1088"/>
      <c r="G253" s="1089"/>
      <c r="H253" s="1088"/>
      <c r="I253" s="1089"/>
      <c r="J253" s="1088"/>
      <c r="K253" s="1090"/>
      <c r="L253" s="1088"/>
      <c r="M253" s="1089"/>
      <c r="N253" s="1088"/>
      <c r="O253" s="1089"/>
      <c r="P253" s="1088"/>
      <c r="Q253" s="1089"/>
      <c r="R253" s="1088"/>
      <c r="S253" s="1089"/>
      <c r="T253" s="1091"/>
      <c r="U253" s="1092"/>
      <c r="V253" s="1091"/>
      <c r="W253" s="1092"/>
      <c r="X253" s="1091"/>
      <c r="Y253" s="1092"/>
      <c r="Z253" s="394"/>
      <c r="AA253" s="394"/>
      <c r="AB253" s="394"/>
      <c r="AC253" s="394"/>
      <c r="AD253" s="394"/>
      <c r="AE253" s="394"/>
      <c r="AF253" s="394"/>
      <c r="AG253" s="394"/>
      <c r="AH253" s="394"/>
      <c r="AI253" s="394"/>
      <c r="AJ253" s="394"/>
      <c r="AK253" s="394"/>
      <c r="AL253" s="394"/>
      <c r="AM253" s="394"/>
      <c r="AN253" s="394"/>
      <c r="AO253" s="394"/>
      <c r="AP253" s="394"/>
      <c r="AQ253" s="394"/>
      <c r="AR253" s="394"/>
      <c r="AS253" s="394"/>
      <c r="AT253" s="394"/>
      <c r="AU253" s="394"/>
      <c r="AV253" s="394"/>
      <c r="AW253" s="394"/>
      <c r="AX253" s="394"/>
      <c r="AY253" s="394"/>
      <c r="AZ253" s="395"/>
      <c r="BA253" s="395"/>
      <c r="BB253" s="395"/>
      <c r="BC253" s="395"/>
      <c r="BD253" s="395"/>
      <c r="BE253" s="395"/>
      <c r="BF253" s="395"/>
      <c r="BG253" s="395"/>
      <c r="BH253" s="395"/>
      <c r="BI253" s="395"/>
      <c r="BJ253" s="395"/>
      <c r="BK253" s="395"/>
      <c r="BL253" s="395"/>
      <c r="BM253" s="395"/>
      <c r="BN253" s="395"/>
      <c r="BO253" s="395"/>
      <c r="BP253" s="395"/>
      <c r="BQ253" s="395"/>
      <c r="BR253" s="395"/>
      <c r="BS253" s="395"/>
      <c r="BT253" s="395"/>
      <c r="BU253" s="395"/>
      <c r="BV253" s="395"/>
      <c r="BW253" s="395"/>
      <c r="BX253" s="395"/>
      <c r="BY253" s="394"/>
      <c r="BZ253" s="394"/>
      <c r="CA253" s="861"/>
      <c r="CB253" s="861"/>
      <c r="CC253" s="861"/>
      <c r="CD253" s="861"/>
      <c r="CE253" s="861"/>
      <c r="CF253" s="861"/>
      <c r="CG253" s="861"/>
      <c r="CH253" s="861"/>
      <c r="CI253" s="861"/>
      <c r="CJ253" s="861"/>
      <c r="CK253" s="861"/>
      <c r="CL253" s="861"/>
      <c r="CM253" s="861"/>
      <c r="CN253" s="861"/>
      <c r="CO253" s="861"/>
      <c r="CP253" s="861"/>
      <c r="CQ253" s="861"/>
      <c r="CR253" s="861"/>
      <c r="CS253" s="861"/>
      <c r="CT253" s="861"/>
      <c r="CU253" s="861"/>
      <c r="CV253" s="861"/>
      <c r="CW253" s="861"/>
      <c r="CX253" s="861"/>
      <c r="CY253" s="861"/>
      <c r="CZ253" s="861"/>
      <c r="DA253" s="863"/>
      <c r="DB253" s="863"/>
      <c r="DC253" s="863"/>
      <c r="DD253" s="863"/>
      <c r="DE253" s="863"/>
      <c r="DF253" s="863"/>
      <c r="DG253" s="863"/>
      <c r="DH253" s="863"/>
      <c r="DI253" s="863"/>
      <c r="DJ253" s="863"/>
      <c r="DK253" s="863"/>
      <c r="DL253" s="863"/>
      <c r="DM253" s="863"/>
      <c r="DN253" s="863"/>
      <c r="DO253" s="863"/>
      <c r="DP253" s="863"/>
      <c r="DQ253" s="863"/>
      <c r="DR253" s="863"/>
      <c r="DS253" s="863"/>
      <c r="DT253" s="863"/>
      <c r="DU253" s="863"/>
      <c r="DV253" s="863"/>
      <c r="DW253" s="863"/>
      <c r="DX253" s="863"/>
      <c r="DY253" s="863"/>
      <c r="DZ253" s="862"/>
    </row>
    <row r="254" spans="1:130" s="393" customFormat="1" ht="15.6" customHeight="1" x14ac:dyDescent="0.25">
      <c r="A254" s="6274" t="s">
        <v>280</v>
      </c>
      <c r="B254" s="1048" t="s">
        <v>281</v>
      </c>
      <c r="C254" s="1093">
        <f>+F254+H254+J254+L254+N254+P254+R254</f>
        <v>0</v>
      </c>
      <c r="D254" s="1094">
        <f t="shared" ref="D254:E256" si="30">+F254+H254+J254+L254+N254+P254+R254</f>
        <v>0</v>
      </c>
      <c r="E254" s="1095">
        <f t="shared" si="30"/>
        <v>0</v>
      </c>
      <c r="F254" s="1096"/>
      <c r="G254" s="1079"/>
      <c r="H254" s="1096"/>
      <c r="I254" s="1079"/>
      <c r="J254" s="1096"/>
      <c r="K254" s="1079"/>
      <c r="L254" s="1096"/>
      <c r="M254" s="1079"/>
      <c r="N254" s="1096"/>
      <c r="O254" s="1079"/>
      <c r="P254" s="1096"/>
      <c r="Q254" s="1079"/>
      <c r="R254" s="1096"/>
      <c r="S254" s="1079"/>
      <c r="T254" s="1097"/>
      <c r="U254" s="1098"/>
      <c r="V254" s="1097"/>
      <c r="W254" s="1098"/>
      <c r="X254" s="1097"/>
      <c r="Y254" s="1098"/>
      <c r="Z254" s="394"/>
      <c r="AA254" s="394"/>
      <c r="AB254" s="394"/>
      <c r="AC254" s="394"/>
      <c r="AD254" s="394"/>
      <c r="AE254" s="394"/>
      <c r="AF254" s="394"/>
      <c r="AG254" s="394"/>
      <c r="AH254" s="394"/>
      <c r="AI254" s="394"/>
      <c r="AJ254" s="394"/>
      <c r="AK254" s="394"/>
      <c r="AL254" s="394"/>
      <c r="AM254" s="394"/>
      <c r="AN254" s="394"/>
      <c r="AO254" s="394"/>
      <c r="AP254" s="394"/>
      <c r="AQ254" s="394"/>
      <c r="AR254" s="394"/>
      <c r="AS254" s="394"/>
      <c r="AT254" s="394"/>
      <c r="AU254" s="394"/>
      <c r="AV254" s="394"/>
      <c r="AW254" s="394"/>
      <c r="AX254" s="394"/>
      <c r="AY254" s="394"/>
      <c r="AZ254" s="395"/>
      <c r="BA254" s="395"/>
      <c r="BB254" s="395"/>
      <c r="BC254" s="395"/>
      <c r="BD254" s="395"/>
      <c r="BE254" s="395"/>
      <c r="BF254" s="395"/>
      <c r="BG254" s="395"/>
      <c r="BH254" s="395"/>
      <c r="BI254" s="395"/>
      <c r="BJ254" s="395"/>
      <c r="BK254" s="395"/>
      <c r="BL254" s="395"/>
      <c r="BM254" s="395"/>
      <c r="BN254" s="395"/>
      <c r="BO254" s="395"/>
      <c r="BP254" s="395"/>
      <c r="BQ254" s="395"/>
      <c r="BR254" s="395"/>
      <c r="BS254" s="395"/>
      <c r="BT254" s="395"/>
      <c r="BU254" s="395"/>
      <c r="BV254" s="395"/>
      <c r="BW254" s="395"/>
      <c r="BX254" s="395"/>
      <c r="BY254" s="394"/>
      <c r="BZ254" s="394"/>
      <c r="CA254" s="861"/>
      <c r="CB254" s="861"/>
      <c r="CC254" s="861"/>
      <c r="CD254" s="861"/>
      <c r="CE254" s="861"/>
      <c r="CF254" s="861"/>
      <c r="CG254" s="861"/>
      <c r="CH254" s="861"/>
      <c r="CI254" s="861"/>
      <c r="CJ254" s="861"/>
      <c r="CK254" s="861"/>
      <c r="CL254" s="861"/>
      <c r="CM254" s="861"/>
      <c r="CN254" s="861"/>
      <c r="CO254" s="861"/>
      <c r="CP254" s="861"/>
      <c r="CQ254" s="861"/>
      <c r="CR254" s="861"/>
      <c r="CS254" s="861"/>
      <c r="CT254" s="861"/>
      <c r="CU254" s="861"/>
      <c r="CV254" s="861"/>
      <c r="CW254" s="861"/>
      <c r="CX254" s="861"/>
      <c r="CY254" s="861"/>
      <c r="CZ254" s="861"/>
      <c r="DA254" s="863"/>
      <c r="DB254" s="863"/>
      <c r="DC254" s="863"/>
      <c r="DD254" s="863"/>
      <c r="DE254" s="863"/>
      <c r="DF254" s="863"/>
      <c r="DG254" s="863"/>
      <c r="DH254" s="863"/>
      <c r="DI254" s="863"/>
      <c r="DJ254" s="863"/>
      <c r="DK254" s="863"/>
      <c r="DL254" s="863"/>
      <c r="DM254" s="863"/>
      <c r="DN254" s="863"/>
      <c r="DO254" s="863"/>
      <c r="DP254" s="863"/>
      <c r="DQ254" s="863"/>
      <c r="DR254" s="863"/>
      <c r="DS254" s="863"/>
      <c r="DT254" s="863"/>
      <c r="DU254" s="863"/>
      <c r="DV254" s="863"/>
      <c r="DW254" s="863"/>
      <c r="DX254" s="863"/>
      <c r="DY254" s="863"/>
      <c r="DZ254" s="862"/>
    </row>
    <row r="255" spans="1:130" s="393" customFormat="1" ht="15.6" customHeight="1" x14ac:dyDescent="0.25">
      <c r="A255" s="6275"/>
      <c r="B255" s="1099" t="s">
        <v>413</v>
      </c>
      <c r="C255" s="1100">
        <f t="shared" si="29"/>
        <v>0</v>
      </c>
      <c r="D255" s="1101">
        <f t="shared" si="30"/>
        <v>0</v>
      </c>
      <c r="E255" s="1102">
        <f t="shared" si="30"/>
        <v>0</v>
      </c>
      <c r="F255" s="1078"/>
      <c r="G255" s="1083"/>
      <c r="H255" s="1078"/>
      <c r="I255" s="1083"/>
      <c r="J255" s="1078"/>
      <c r="K255" s="1083"/>
      <c r="L255" s="1078"/>
      <c r="M255" s="1083"/>
      <c r="N255" s="1078"/>
      <c r="O255" s="1083"/>
      <c r="P255" s="1078"/>
      <c r="Q255" s="1083"/>
      <c r="R255" s="1078"/>
      <c r="S255" s="1083"/>
      <c r="T255" s="1081"/>
      <c r="U255" s="1082"/>
      <c r="V255" s="1081"/>
      <c r="W255" s="1082"/>
      <c r="X255" s="1081"/>
      <c r="Y255" s="1082"/>
      <c r="Z255" s="394"/>
      <c r="AA255" s="394"/>
      <c r="AB255" s="394"/>
      <c r="AC255" s="394"/>
      <c r="AD255" s="394"/>
      <c r="AE255" s="394"/>
      <c r="AF255" s="394"/>
      <c r="AG255" s="394"/>
      <c r="AH255" s="394"/>
      <c r="AI255" s="394"/>
      <c r="AJ255" s="394"/>
      <c r="AK255" s="394"/>
      <c r="AL255" s="394"/>
      <c r="AM255" s="394"/>
      <c r="AN255" s="394"/>
      <c r="AO255" s="394"/>
      <c r="AP255" s="394"/>
      <c r="AQ255" s="394"/>
      <c r="AR255" s="394"/>
      <c r="AS255" s="394"/>
      <c r="AT255" s="394"/>
      <c r="AU255" s="394"/>
      <c r="AV255" s="394"/>
      <c r="AW255" s="394"/>
      <c r="AX255" s="394"/>
      <c r="AY255" s="394"/>
      <c r="AZ255" s="395"/>
      <c r="BA255" s="395"/>
      <c r="BB255" s="395"/>
      <c r="BC255" s="395"/>
      <c r="BD255" s="395"/>
      <c r="BE255" s="395"/>
      <c r="BF255" s="395"/>
      <c r="BG255" s="395"/>
      <c r="BH255" s="395"/>
      <c r="BI255" s="395"/>
      <c r="BJ255" s="395"/>
      <c r="BK255" s="395"/>
      <c r="BL255" s="395"/>
      <c r="BM255" s="395"/>
      <c r="BN255" s="395"/>
      <c r="BO255" s="395"/>
      <c r="BP255" s="395"/>
      <c r="BQ255" s="395"/>
      <c r="BR255" s="395"/>
      <c r="BS255" s="395"/>
      <c r="BT255" s="395"/>
      <c r="BU255" s="395"/>
      <c r="BV255" s="395"/>
      <c r="BW255" s="395"/>
      <c r="BX255" s="395"/>
      <c r="BY255" s="394"/>
      <c r="BZ255" s="394"/>
      <c r="CA255" s="861"/>
      <c r="CB255" s="861"/>
      <c r="CC255" s="861"/>
      <c r="CD255" s="861"/>
      <c r="CE255" s="861"/>
      <c r="CF255" s="861"/>
      <c r="CG255" s="861"/>
      <c r="CH255" s="861"/>
      <c r="CI255" s="861"/>
      <c r="CJ255" s="861"/>
      <c r="CK255" s="861"/>
      <c r="CL255" s="861"/>
      <c r="CM255" s="861"/>
      <c r="CN255" s="861"/>
      <c r="CO255" s="861"/>
      <c r="CP255" s="861"/>
      <c r="CQ255" s="861"/>
      <c r="CR255" s="861"/>
      <c r="CS255" s="861"/>
      <c r="CT255" s="861"/>
      <c r="CU255" s="861"/>
      <c r="CV255" s="861"/>
      <c r="CW255" s="861"/>
      <c r="CX255" s="861"/>
      <c r="CY255" s="861"/>
      <c r="CZ255" s="861"/>
      <c r="DA255" s="863"/>
      <c r="DB255" s="863"/>
      <c r="DC255" s="863"/>
      <c r="DD255" s="863"/>
      <c r="DE255" s="863"/>
      <c r="DF255" s="863"/>
      <c r="DG255" s="863"/>
      <c r="DH255" s="863"/>
      <c r="DI255" s="863"/>
      <c r="DJ255" s="863"/>
      <c r="DK255" s="863"/>
      <c r="DL255" s="863"/>
      <c r="DM255" s="863"/>
      <c r="DN255" s="863"/>
      <c r="DO255" s="863"/>
      <c r="DP255" s="863"/>
      <c r="DQ255" s="863"/>
      <c r="DR255" s="863"/>
      <c r="DS255" s="863"/>
      <c r="DT255" s="863"/>
      <c r="DU255" s="863"/>
      <c r="DV255" s="863"/>
      <c r="DW255" s="863"/>
      <c r="DX255" s="863"/>
      <c r="DY255" s="863"/>
      <c r="DZ255" s="862"/>
    </row>
    <row r="256" spans="1:130" s="393" customFormat="1" ht="15.6" customHeight="1" x14ac:dyDescent="0.25">
      <c r="A256" s="6276"/>
      <c r="B256" s="1048" t="s">
        <v>414</v>
      </c>
      <c r="C256" s="1085">
        <f>SUM(D256+E256)</f>
        <v>0</v>
      </c>
      <c r="D256" s="1086">
        <f t="shared" si="30"/>
        <v>0</v>
      </c>
      <c r="E256" s="1087">
        <f t="shared" si="30"/>
        <v>0</v>
      </c>
      <c r="F256" s="1091"/>
      <c r="G256" s="1092"/>
      <c r="H256" s="1091"/>
      <c r="I256" s="1092"/>
      <c r="J256" s="1091"/>
      <c r="K256" s="1092"/>
      <c r="L256" s="1091"/>
      <c r="M256" s="1092"/>
      <c r="N256" s="1091"/>
      <c r="O256" s="1092"/>
      <c r="P256" s="1091"/>
      <c r="Q256" s="1092"/>
      <c r="R256" s="1091"/>
      <c r="S256" s="1092"/>
      <c r="T256" s="1088"/>
      <c r="U256" s="1089"/>
      <c r="V256" s="1088"/>
      <c r="W256" s="1089"/>
      <c r="X256" s="1088"/>
      <c r="Y256" s="1089"/>
      <c r="Z256" s="394"/>
      <c r="AA256" s="394"/>
      <c r="AB256" s="394"/>
      <c r="AC256" s="394"/>
      <c r="AD256" s="394"/>
      <c r="AE256" s="394"/>
      <c r="AF256" s="394"/>
      <c r="AG256" s="394"/>
      <c r="AH256" s="394"/>
      <c r="AI256" s="394"/>
      <c r="AJ256" s="394"/>
      <c r="AK256" s="394"/>
      <c r="AL256" s="394"/>
      <c r="AM256" s="394"/>
      <c r="AN256" s="394"/>
      <c r="AO256" s="394"/>
      <c r="AP256" s="394"/>
      <c r="AQ256" s="394"/>
      <c r="AR256" s="394"/>
      <c r="AS256" s="394"/>
      <c r="AT256" s="394"/>
      <c r="AU256" s="394"/>
      <c r="AV256" s="394"/>
      <c r="AW256" s="394"/>
      <c r="AX256" s="394"/>
      <c r="AY256" s="394"/>
      <c r="AZ256" s="395"/>
      <c r="BA256" s="395"/>
      <c r="BB256" s="395"/>
      <c r="BC256" s="395"/>
      <c r="BD256" s="395"/>
      <c r="BE256" s="395"/>
      <c r="BF256" s="395"/>
      <c r="BG256" s="395"/>
      <c r="BH256" s="395"/>
      <c r="BI256" s="395"/>
      <c r="BJ256" s="395"/>
      <c r="BK256" s="395"/>
      <c r="BL256" s="395"/>
      <c r="BM256" s="395"/>
      <c r="BN256" s="395"/>
      <c r="BO256" s="395"/>
      <c r="BP256" s="395"/>
      <c r="BQ256" s="395"/>
      <c r="BR256" s="395"/>
      <c r="BS256" s="395"/>
      <c r="BT256" s="395"/>
      <c r="BU256" s="395"/>
      <c r="BV256" s="395"/>
      <c r="BW256" s="395"/>
      <c r="BX256" s="395"/>
      <c r="BY256" s="394"/>
      <c r="BZ256" s="394"/>
      <c r="CA256" s="861"/>
      <c r="CB256" s="861"/>
      <c r="CC256" s="861"/>
      <c r="CD256" s="861"/>
      <c r="CE256" s="861"/>
      <c r="CF256" s="861"/>
      <c r="CG256" s="861"/>
      <c r="CH256" s="861"/>
      <c r="CI256" s="861"/>
      <c r="CJ256" s="861"/>
      <c r="CK256" s="861"/>
      <c r="CL256" s="861"/>
      <c r="CM256" s="861"/>
      <c r="CN256" s="861"/>
      <c r="CO256" s="861"/>
      <c r="CP256" s="861"/>
      <c r="CQ256" s="861"/>
      <c r="CR256" s="861"/>
      <c r="CS256" s="861"/>
      <c r="CT256" s="861"/>
      <c r="CU256" s="861"/>
      <c r="CV256" s="861"/>
      <c r="CW256" s="861"/>
      <c r="CX256" s="861"/>
      <c r="CY256" s="861"/>
      <c r="CZ256" s="861"/>
      <c r="DA256" s="863"/>
      <c r="DB256" s="863"/>
      <c r="DC256" s="863"/>
      <c r="DD256" s="863"/>
      <c r="DE256" s="863"/>
      <c r="DF256" s="863"/>
      <c r="DG256" s="863"/>
      <c r="DH256" s="863"/>
      <c r="DI256" s="863"/>
      <c r="DJ256" s="863"/>
      <c r="DK256" s="863"/>
      <c r="DL256" s="863"/>
      <c r="DM256" s="863"/>
      <c r="DN256" s="863"/>
      <c r="DO256" s="863"/>
      <c r="DP256" s="863"/>
      <c r="DQ256" s="863"/>
      <c r="DR256" s="863"/>
      <c r="DS256" s="863"/>
      <c r="DT256" s="863"/>
      <c r="DU256" s="863"/>
      <c r="DV256" s="863"/>
      <c r="DW256" s="863"/>
      <c r="DX256" s="863"/>
      <c r="DY256" s="863"/>
      <c r="DZ256" s="862"/>
    </row>
    <row r="257" spans="1:130" s="393" customFormat="1" ht="26.45" customHeight="1" x14ac:dyDescent="0.25">
      <c r="A257" s="1103" t="s">
        <v>415</v>
      </c>
      <c r="B257" s="286"/>
      <c r="C257" s="286"/>
      <c r="D257" s="286"/>
      <c r="E257" s="286"/>
      <c r="F257" s="286"/>
      <c r="G257" s="286"/>
      <c r="H257" s="286"/>
      <c r="I257" s="286"/>
      <c r="J257" s="286"/>
      <c r="K257" s="925"/>
      <c r="L257" s="925"/>
      <c r="M257" s="925"/>
      <c r="N257" s="925"/>
      <c r="O257" s="925"/>
      <c r="Z257" s="394"/>
      <c r="AA257" s="394"/>
      <c r="AB257" s="394"/>
      <c r="AC257" s="394"/>
      <c r="AD257" s="394"/>
      <c r="AE257" s="394"/>
      <c r="AF257" s="394"/>
      <c r="AG257" s="394"/>
      <c r="AH257" s="394"/>
      <c r="AI257" s="394"/>
      <c r="AJ257" s="394"/>
      <c r="AK257" s="394"/>
      <c r="AL257" s="394"/>
      <c r="AM257" s="394"/>
      <c r="AN257" s="394"/>
      <c r="AO257" s="394"/>
      <c r="AP257" s="394"/>
      <c r="AQ257" s="394"/>
      <c r="AR257" s="394"/>
      <c r="AS257" s="394"/>
      <c r="AT257" s="394"/>
      <c r="AU257" s="394"/>
      <c r="AV257" s="394"/>
      <c r="AW257" s="394"/>
      <c r="AX257" s="394"/>
      <c r="AY257" s="394"/>
      <c r="AZ257" s="394"/>
      <c r="BA257" s="395"/>
      <c r="BB257" s="395"/>
      <c r="BC257" s="395"/>
      <c r="BD257" s="395"/>
      <c r="BE257" s="395"/>
      <c r="BF257" s="395"/>
      <c r="BG257" s="395"/>
      <c r="BH257" s="395"/>
      <c r="BI257" s="395"/>
      <c r="BJ257" s="395"/>
      <c r="BK257" s="395"/>
      <c r="BL257" s="395"/>
      <c r="BM257" s="395"/>
      <c r="BN257" s="395"/>
      <c r="BO257" s="395"/>
      <c r="BP257" s="395"/>
      <c r="BQ257" s="395"/>
      <c r="BR257" s="395"/>
      <c r="BS257" s="395"/>
      <c r="BT257" s="395"/>
      <c r="BU257" s="395"/>
      <c r="BV257" s="395"/>
      <c r="BW257" s="395"/>
      <c r="BX257" s="395"/>
      <c r="BY257" s="394"/>
      <c r="BZ257" s="394"/>
      <c r="CA257" s="861"/>
      <c r="CB257" s="861"/>
      <c r="CC257" s="861"/>
      <c r="CD257" s="861"/>
      <c r="CE257" s="861"/>
      <c r="CF257" s="861"/>
      <c r="CG257" s="861"/>
      <c r="CH257" s="861"/>
      <c r="CI257" s="861"/>
      <c r="CJ257" s="861"/>
      <c r="CK257" s="861"/>
      <c r="CL257" s="861"/>
      <c r="CM257" s="861"/>
      <c r="CN257" s="861"/>
      <c r="CO257" s="861"/>
      <c r="CP257" s="861"/>
      <c r="CQ257" s="861"/>
      <c r="CR257" s="861"/>
      <c r="CS257" s="861"/>
      <c r="CT257" s="861"/>
      <c r="CU257" s="861"/>
      <c r="CV257" s="861"/>
      <c r="CW257" s="861"/>
      <c r="CX257" s="861"/>
      <c r="CY257" s="861"/>
      <c r="CZ257" s="861"/>
      <c r="DA257" s="863"/>
      <c r="DB257" s="863"/>
      <c r="DC257" s="863"/>
      <c r="DD257" s="863"/>
      <c r="DE257" s="863"/>
      <c r="DF257" s="863"/>
      <c r="DG257" s="863"/>
      <c r="DH257" s="863"/>
      <c r="DI257" s="863"/>
      <c r="DJ257" s="863"/>
      <c r="DK257" s="863"/>
      <c r="DL257" s="863"/>
      <c r="DM257" s="863"/>
      <c r="DN257" s="863"/>
      <c r="DO257" s="863"/>
      <c r="DP257" s="863"/>
      <c r="DQ257" s="863"/>
      <c r="DR257" s="863"/>
      <c r="DS257" s="863"/>
      <c r="DT257" s="863"/>
      <c r="DU257" s="863"/>
      <c r="DV257" s="863"/>
      <c r="DW257" s="863"/>
      <c r="DX257" s="863"/>
      <c r="DY257" s="863"/>
      <c r="DZ257" s="863"/>
    </row>
    <row r="258" spans="1:130" s="393" customFormat="1" x14ac:dyDescent="0.25">
      <c r="A258" s="6277" t="s">
        <v>178</v>
      </c>
      <c r="B258" s="6277"/>
      <c r="C258" s="6268" t="s">
        <v>49</v>
      </c>
      <c r="D258" s="6269"/>
      <c r="E258" s="6256"/>
      <c r="F258" s="6278" t="s">
        <v>6</v>
      </c>
      <c r="G258" s="6278"/>
      <c r="H258" s="6278"/>
      <c r="I258" s="6278"/>
      <c r="J258" s="6278"/>
      <c r="K258" s="6278"/>
      <c r="L258" s="6278"/>
      <c r="M258" s="6278"/>
      <c r="N258" s="6278"/>
      <c r="O258" s="6278"/>
      <c r="Z258" s="394"/>
      <c r="AA258" s="394"/>
      <c r="AB258" s="394"/>
      <c r="AC258" s="394"/>
      <c r="AD258" s="394"/>
      <c r="AE258" s="394"/>
      <c r="AF258" s="394"/>
      <c r="AG258" s="394"/>
      <c r="AH258" s="394"/>
      <c r="AI258" s="394"/>
      <c r="AJ258" s="394"/>
      <c r="AK258" s="394"/>
      <c r="AL258" s="394"/>
      <c r="AM258" s="394"/>
      <c r="AN258" s="394"/>
      <c r="AO258" s="394"/>
      <c r="AP258" s="394"/>
      <c r="AQ258" s="394"/>
      <c r="AR258" s="394"/>
      <c r="AS258" s="394"/>
      <c r="AT258" s="394"/>
      <c r="AU258" s="394"/>
      <c r="AV258" s="394"/>
      <c r="AW258" s="394"/>
      <c r="AX258" s="394"/>
      <c r="AY258" s="394"/>
      <c r="AZ258" s="394"/>
      <c r="BA258" s="395"/>
      <c r="BB258" s="395"/>
      <c r="BC258" s="395"/>
      <c r="BD258" s="395"/>
      <c r="BE258" s="395"/>
      <c r="BF258" s="395"/>
      <c r="BG258" s="395"/>
      <c r="BH258" s="395"/>
      <c r="BI258" s="395"/>
      <c r="BJ258" s="395"/>
      <c r="BK258" s="395"/>
      <c r="BL258" s="395"/>
      <c r="BM258" s="395"/>
      <c r="BN258" s="395"/>
      <c r="BO258" s="395"/>
      <c r="BP258" s="395"/>
      <c r="BQ258" s="395"/>
      <c r="BR258" s="395"/>
      <c r="BS258" s="395"/>
      <c r="BT258" s="395"/>
      <c r="BU258" s="395"/>
      <c r="BV258" s="395"/>
      <c r="BW258" s="395"/>
      <c r="BX258" s="395"/>
      <c r="BY258" s="394"/>
      <c r="BZ258" s="394"/>
      <c r="CA258" s="861"/>
      <c r="CB258" s="861"/>
      <c r="CC258" s="861"/>
      <c r="CD258" s="861"/>
      <c r="CE258" s="861"/>
      <c r="CF258" s="861"/>
      <c r="CG258" s="861"/>
      <c r="CH258" s="861"/>
      <c r="CI258" s="861"/>
      <c r="CJ258" s="861"/>
      <c r="CK258" s="861"/>
      <c r="CL258" s="861"/>
      <c r="CM258" s="861"/>
      <c r="CN258" s="861"/>
      <c r="CO258" s="861"/>
      <c r="CP258" s="861"/>
      <c r="CQ258" s="861"/>
      <c r="CR258" s="861"/>
      <c r="CS258" s="861"/>
      <c r="CT258" s="861"/>
      <c r="CU258" s="861"/>
      <c r="CV258" s="861"/>
      <c r="CW258" s="861"/>
      <c r="CX258" s="861"/>
      <c r="CY258" s="861"/>
      <c r="CZ258" s="861"/>
      <c r="DA258" s="863"/>
      <c r="DB258" s="863"/>
      <c r="DC258" s="863"/>
      <c r="DD258" s="863"/>
      <c r="DE258" s="863"/>
      <c r="DF258" s="863"/>
      <c r="DG258" s="863"/>
      <c r="DH258" s="863"/>
      <c r="DI258" s="863"/>
      <c r="DJ258" s="863"/>
      <c r="DK258" s="863"/>
      <c r="DL258" s="863"/>
      <c r="DM258" s="863"/>
      <c r="DN258" s="863"/>
      <c r="DO258" s="863"/>
      <c r="DP258" s="863"/>
      <c r="DQ258" s="863"/>
      <c r="DR258" s="863"/>
      <c r="DS258" s="863"/>
      <c r="DT258" s="863"/>
      <c r="DU258" s="863"/>
      <c r="DV258" s="863"/>
      <c r="DW258" s="863"/>
      <c r="DX258" s="863"/>
      <c r="DY258" s="863"/>
      <c r="DZ258" s="863"/>
    </row>
    <row r="259" spans="1:130" s="393" customFormat="1" x14ac:dyDescent="0.25">
      <c r="A259" s="6277"/>
      <c r="B259" s="6277"/>
      <c r="C259" s="6270"/>
      <c r="D259" s="6271"/>
      <c r="E259" s="6258"/>
      <c r="F259" s="6252" t="s">
        <v>308</v>
      </c>
      <c r="G259" s="6251"/>
      <c r="H259" s="6252" t="s">
        <v>309</v>
      </c>
      <c r="I259" s="6251"/>
      <c r="J259" s="6252" t="s">
        <v>289</v>
      </c>
      <c r="K259" s="6251"/>
      <c r="L259" s="6279" t="s">
        <v>18</v>
      </c>
      <c r="M259" s="6280"/>
      <c r="N259" s="6280" t="s">
        <v>164</v>
      </c>
      <c r="O259" s="6281"/>
      <c r="Z259" s="394"/>
      <c r="AA259" s="394"/>
      <c r="AB259" s="394"/>
      <c r="AC259" s="394"/>
      <c r="AD259" s="394"/>
      <c r="AE259" s="394"/>
      <c r="AF259" s="394"/>
      <c r="AG259" s="394"/>
      <c r="AH259" s="394"/>
      <c r="AI259" s="394"/>
      <c r="AJ259" s="394"/>
      <c r="AK259" s="394"/>
      <c r="AL259" s="394"/>
      <c r="AM259" s="394"/>
      <c r="AN259" s="394"/>
      <c r="AO259" s="394"/>
      <c r="AP259" s="394"/>
      <c r="AQ259" s="394"/>
      <c r="AR259" s="394"/>
      <c r="AS259" s="394"/>
      <c r="AT259" s="394"/>
      <c r="AU259" s="394"/>
      <c r="AV259" s="394"/>
      <c r="AW259" s="394"/>
      <c r="AX259" s="394"/>
      <c r="AY259" s="394"/>
      <c r="AZ259" s="394"/>
      <c r="BA259" s="395"/>
      <c r="BB259" s="395"/>
      <c r="BC259" s="395"/>
      <c r="BD259" s="395"/>
      <c r="BE259" s="395"/>
      <c r="BF259" s="395"/>
      <c r="BG259" s="395"/>
      <c r="BH259" s="395"/>
      <c r="BI259" s="395"/>
      <c r="BJ259" s="395"/>
      <c r="BK259" s="395"/>
      <c r="BL259" s="395"/>
      <c r="BM259" s="395"/>
      <c r="BN259" s="395"/>
      <c r="BO259" s="395"/>
      <c r="BP259" s="395"/>
      <c r="BQ259" s="395"/>
      <c r="BR259" s="395"/>
      <c r="BS259" s="395"/>
      <c r="BT259" s="395"/>
      <c r="BU259" s="395"/>
      <c r="BV259" s="395"/>
      <c r="BW259" s="395"/>
      <c r="BX259" s="395"/>
      <c r="BY259" s="394"/>
      <c r="BZ259" s="394"/>
      <c r="CA259" s="861"/>
      <c r="CB259" s="861"/>
      <c r="CC259" s="861"/>
      <c r="CD259" s="861"/>
      <c r="CE259" s="861"/>
      <c r="CF259" s="861"/>
      <c r="CG259" s="861"/>
      <c r="CH259" s="861"/>
      <c r="CI259" s="861"/>
      <c r="CJ259" s="861"/>
      <c r="CK259" s="861"/>
      <c r="CL259" s="861"/>
      <c r="CM259" s="861"/>
      <c r="CN259" s="861"/>
      <c r="CO259" s="861"/>
      <c r="CP259" s="861"/>
      <c r="CQ259" s="861"/>
      <c r="CR259" s="861"/>
      <c r="CS259" s="861"/>
      <c r="CT259" s="861"/>
      <c r="CU259" s="861"/>
      <c r="CV259" s="861"/>
      <c r="CW259" s="861"/>
      <c r="CX259" s="861"/>
      <c r="CY259" s="861"/>
      <c r="CZ259" s="861"/>
      <c r="DA259" s="863"/>
      <c r="DB259" s="863"/>
      <c r="DC259" s="863"/>
      <c r="DD259" s="863"/>
      <c r="DE259" s="863"/>
      <c r="DF259" s="863"/>
      <c r="DG259" s="863"/>
      <c r="DH259" s="863"/>
      <c r="DI259" s="863"/>
      <c r="DJ259" s="863"/>
      <c r="DK259" s="863"/>
      <c r="DL259" s="863"/>
      <c r="DM259" s="863"/>
      <c r="DN259" s="863"/>
      <c r="DO259" s="863"/>
      <c r="DP259" s="863"/>
      <c r="DQ259" s="863"/>
      <c r="DR259" s="863"/>
      <c r="DS259" s="863"/>
      <c r="DT259" s="863"/>
      <c r="DU259" s="863"/>
      <c r="DV259" s="863"/>
      <c r="DW259" s="863"/>
      <c r="DX259" s="863"/>
      <c r="DY259" s="863"/>
      <c r="DZ259" s="863"/>
    </row>
    <row r="260" spans="1:130" s="393" customFormat="1" ht="21" x14ac:dyDescent="0.25">
      <c r="A260" s="6277"/>
      <c r="B260" s="6277"/>
      <c r="C260" s="2137" t="s">
        <v>52</v>
      </c>
      <c r="D260" s="2138" t="s">
        <v>53</v>
      </c>
      <c r="E260" s="1104" t="s">
        <v>54</v>
      </c>
      <c r="F260" s="2139" t="s">
        <v>53</v>
      </c>
      <c r="G260" s="1104" t="s">
        <v>54</v>
      </c>
      <c r="H260" s="2139" t="s">
        <v>53</v>
      </c>
      <c r="I260" s="1104" t="s">
        <v>54</v>
      </c>
      <c r="J260" s="2139" t="s">
        <v>53</v>
      </c>
      <c r="K260" s="1104" t="s">
        <v>54</v>
      </c>
      <c r="L260" s="1913" t="s">
        <v>53</v>
      </c>
      <c r="M260" s="2140" t="s">
        <v>54</v>
      </c>
      <c r="N260" s="2141" t="s">
        <v>53</v>
      </c>
      <c r="O260" s="2142" t="s">
        <v>54</v>
      </c>
      <c r="Z260" s="394"/>
      <c r="AA260" s="394"/>
      <c r="AB260" s="394"/>
      <c r="AC260" s="394"/>
      <c r="AD260" s="394"/>
      <c r="AE260" s="394"/>
      <c r="AF260" s="394"/>
      <c r="AG260" s="394"/>
      <c r="AH260" s="394"/>
      <c r="AI260" s="394"/>
      <c r="AJ260" s="394"/>
      <c r="AK260" s="394"/>
      <c r="AL260" s="394"/>
      <c r="AM260" s="394"/>
      <c r="AN260" s="394"/>
      <c r="AO260" s="394"/>
      <c r="AP260" s="394"/>
      <c r="AQ260" s="394"/>
      <c r="AR260" s="394"/>
      <c r="AS260" s="394"/>
      <c r="AT260" s="394"/>
      <c r="AU260" s="394"/>
      <c r="AV260" s="394"/>
      <c r="AW260" s="394"/>
      <c r="AX260" s="394"/>
      <c r="AY260" s="394"/>
      <c r="AZ260" s="394"/>
      <c r="BA260" s="395"/>
      <c r="BB260" s="395"/>
      <c r="BC260" s="395"/>
      <c r="BD260" s="395"/>
      <c r="BE260" s="395"/>
      <c r="BF260" s="395"/>
      <c r="BG260" s="395"/>
      <c r="BH260" s="395"/>
      <c r="BI260" s="395"/>
      <c r="BJ260" s="395"/>
      <c r="BK260" s="395"/>
      <c r="BL260" s="395"/>
      <c r="BM260" s="395"/>
      <c r="BN260" s="395"/>
      <c r="BO260" s="395"/>
      <c r="BP260" s="395"/>
      <c r="BQ260" s="395"/>
      <c r="BR260" s="395"/>
      <c r="BS260" s="395"/>
      <c r="BT260" s="395"/>
      <c r="BU260" s="395"/>
      <c r="BV260" s="395"/>
      <c r="BW260" s="395"/>
      <c r="BX260" s="395"/>
      <c r="BY260" s="394"/>
      <c r="BZ260" s="394"/>
      <c r="CA260" s="861"/>
      <c r="CB260" s="861"/>
      <c r="CC260" s="861"/>
      <c r="CD260" s="861"/>
      <c r="CE260" s="861"/>
      <c r="CF260" s="861"/>
      <c r="CG260" s="861"/>
      <c r="CH260" s="861"/>
      <c r="CI260" s="861"/>
      <c r="CJ260" s="861"/>
      <c r="CK260" s="861"/>
      <c r="CL260" s="861"/>
      <c r="CM260" s="861"/>
      <c r="CN260" s="861"/>
      <c r="CO260" s="861"/>
      <c r="CP260" s="861"/>
      <c r="CQ260" s="861"/>
      <c r="CR260" s="861"/>
      <c r="CS260" s="861"/>
      <c r="CT260" s="861"/>
      <c r="CU260" s="861"/>
      <c r="CV260" s="861"/>
      <c r="CW260" s="861"/>
      <c r="CX260" s="861"/>
      <c r="CY260" s="861"/>
      <c r="CZ260" s="861"/>
      <c r="DA260" s="863"/>
      <c r="DB260" s="863"/>
      <c r="DC260" s="863"/>
      <c r="DD260" s="863"/>
      <c r="DE260" s="863"/>
      <c r="DF260" s="863"/>
      <c r="DG260" s="863"/>
      <c r="DH260" s="863"/>
      <c r="DI260" s="863"/>
      <c r="DJ260" s="863"/>
      <c r="DK260" s="863"/>
      <c r="DL260" s="863"/>
      <c r="DM260" s="863"/>
      <c r="DN260" s="863"/>
      <c r="DO260" s="863"/>
      <c r="DP260" s="863"/>
      <c r="DQ260" s="863"/>
      <c r="DR260" s="863"/>
      <c r="DS260" s="863"/>
      <c r="DT260" s="863"/>
      <c r="DU260" s="863"/>
      <c r="DV260" s="863"/>
      <c r="DW260" s="863"/>
      <c r="DX260" s="863"/>
      <c r="DY260" s="863"/>
      <c r="DZ260" s="863"/>
    </row>
    <row r="261" spans="1:130" s="393" customFormat="1" x14ac:dyDescent="0.25">
      <c r="A261" s="6262" t="s">
        <v>245</v>
      </c>
      <c r="B261" s="2143" t="s">
        <v>321</v>
      </c>
      <c r="C261" s="2144">
        <f t="shared" ref="C261:C266" si="31">SUM(D261:E261)</f>
        <v>0</v>
      </c>
      <c r="D261" s="2145">
        <f t="shared" ref="D261:E266" si="32">+F261+H261+J261+L261+N261</f>
        <v>0</v>
      </c>
      <c r="E261" s="2146">
        <f t="shared" si="32"/>
        <v>0</v>
      </c>
      <c r="F261" s="2147"/>
      <c r="G261" s="2148"/>
      <c r="H261" s="1917"/>
      <c r="I261" s="2148"/>
      <c r="J261" s="1917"/>
      <c r="K261" s="2148"/>
      <c r="L261" s="1917"/>
      <c r="M261" s="2149"/>
      <c r="N261" s="2149"/>
      <c r="O261" s="2148"/>
      <c r="Z261" s="394"/>
      <c r="AA261" s="394"/>
      <c r="AB261" s="394"/>
      <c r="AC261" s="394"/>
      <c r="AD261" s="394"/>
      <c r="AE261" s="394"/>
      <c r="AF261" s="394"/>
      <c r="AG261" s="394"/>
      <c r="AH261" s="394"/>
      <c r="AI261" s="394"/>
      <c r="AJ261" s="394"/>
      <c r="AK261" s="394"/>
      <c r="AL261" s="394"/>
      <c r="AM261" s="394"/>
      <c r="AN261" s="394"/>
      <c r="AO261" s="394"/>
      <c r="AP261" s="394"/>
      <c r="AQ261" s="394"/>
      <c r="AR261" s="394"/>
      <c r="AS261" s="394"/>
      <c r="AT261" s="394"/>
      <c r="AU261" s="394"/>
      <c r="AV261" s="394"/>
      <c r="AW261" s="394"/>
      <c r="AX261" s="394"/>
      <c r="AY261" s="394"/>
      <c r="AZ261" s="394"/>
      <c r="BA261" s="395"/>
      <c r="BB261" s="395"/>
      <c r="BC261" s="395"/>
      <c r="BD261" s="395"/>
      <c r="BE261" s="395"/>
      <c r="BF261" s="395"/>
      <c r="BG261" s="395"/>
      <c r="BH261" s="395"/>
      <c r="BI261" s="395"/>
      <c r="BJ261" s="395"/>
      <c r="BK261" s="395"/>
      <c r="BL261" s="395"/>
      <c r="BM261" s="395"/>
      <c r="BN261" s="395"/>
      <c r="BO261" s="395"/>
      <c r="BP261" s="395"/>
      <c r="BQ261" s="395"/>
      <c r="BR261" s="395"/>
      <c r="BS261" s="395"/>
      <c r="BT261" s="395"/>
      <c r="BU261" s="395"/>
      <c r="BV261" s="395"/>
      <c r="BW261" s="395"/>
      <c r="BX261" s="395"/>
      <c r="BY261" s="394"/>
      <c r="BZ261" s="394"/>
      <c r="CA261" s="861"/>
      <c r="CB261" s="861"/>
      <c r="CC261" s="861"/>
      <c r="CD261" s="861"/>
      <c r="CE261" s="861"/>
      <c r="CF261" s="861"/>
      <c r="CG261" s="861"/>
      <c r="CH261" s="861"/>
      <c r="CI261" s="861"/>
      <c r="CJ261" s="861"/>
      <c r="CK261" s="861"/>
      <c r="CL261" s="861"/>
      <c r="CM261" s="861"/>
      <c r="CN261" s="861"/>
      <c r="CO261" s="861"/>
      <c r="CP261" s="861"/>
      <c r="CQ261" s="861"/>
      <c r="CR261" s="861"/>
      <c r="CS261" s="861"/>
      <c r="CT261" s="861"/>
      <c r="CU261" s="861"/>
      <c r="CV261" s="861"/>
      <c r="CW261" s="861"/>
      <c r="CX261" s="861"/>
      <c r="CY261" s="861"/>
      <c r="CZ261" s="861"/>
      <c r="DA261" s="863"/>
      <c r="DB261" s="863"/>
      <c r="DC261" s="863"/>
      <c r="DD261" s="863"/>
      <c r="DE261" s="863"/>
      <c r="DF261" s="863"/>
      <c r="DG261" s="863"/>
      <c r="DH261" s="863"/>
      <c r="DI261" s="863"/>
      <c r="DJ261" s="863"/>
      <c r="DK261" s="863"/>
      <c r="DL261" s="863"/>
      <c r="DM261" s="863"/>
      <c r="DN261" s="863"/>
      <c r="DO261" s="863"/>
      <c r="DP261" s="863"/>
      <c r="DQ261" s="863"/>
      <c r="DR261" s="863"/>
      <c r="DS261" s="863"/>
      <c r="DT261" s="863"/>
      <c r="DU261" s="863"/>
      <c r="DV261" s="863"/>
      <c r="DW261" s="863"/>
      <c r="DX261" s="863"/>
      <c r="DY261" s="863"/>
      <c r="DZ261" s="863"/>
    </row>
    <row r="262" spans="1:130" s="393" customFormat="1" x14ac:dyDescent="0.25">
      <c r="A262" s="6263"/>
      <c r="B262" s="2150" t="s">
        <v>322</v>
      </c>
      <c r="C262" s="1105">
        <f t="shared" si="31"/>
        <v>0</v>
      </c>
      <c r="D262" s="1106">
        <f t="shared" si="32"/>
        <v>0</v>
      </c>
      <c r="E262" s="2151">
        <f t="shared" si="32"/>
        <v>0</v>
      </c>
      <c r="F262" s="1926"/>
      <c r="G262" s="1927"/>
      <c r="H262" s="1923"/>
      <c r="I262" s="1927"/>
      <c r="J262" s="1923"/>
      <c r="K262" s="1927"/>
      <c r="L262" s="1923"/>
      <c r="M262" s="2152"/>
      <c r="N262" s="2152"/>
      <c r="O262" s="1927"/>
      <c r="Z262" s="394"/>
      <c r="AA262" s="394"/>
      <c r="AB262" s="394"/>
      <c r="AC262" s="394"/>
      <c r="AD262" s="394"/>
      <c r="AE262" s="394"/>
      <c r="AF262" s="394"/>
      <c r="AG262" s="394"/>
      <c r="AH262" s="394"/>
      <c r="AI262" s="394"/>
      <c r="AJ262" s="394"/>
      <c r="AK262" s="394"/>
      <c r="AL262" s="394"/>
      <c r="AM262" s="394"/>
      <c r="AN262" s="394"/>
      <c r="AO262" s="394"/>
      <c r="AP262" s="394"/>
      <c r="AQ262" s="394"/>
      <c r="AR262" s="394"/>
      <c r="AS262" s="394"/>
      <c r="AT262" s="394"/>
      <c r="AU262" s="394"/>
      <c r="AV262" s="394"/>
      <c r="AW262" s="394"/>
      <c r="AX262" s="394"/>
      <c r="AY262" s="394"/>
      <c r="AZ262" s="394"/>
      <c r="BA262" s="395"/>
      <c r="BB262" s="395"/>
      <c r="BC262" s="395"/>
      <c r="BD262" s="395"/>
      <c r="BE262" s="395"/>
      <c r="BF262" s="395"/>
      <c r="BG262" s="395"/>
      <c r="BH262" s="395"/>
      <c r="BI262" s="395"/>
      <c r="BJ262" s="395"/>
      <c r="BK262" s="395"/>
      <c r="BL262" s="395"/>
      <c r="BM262" s="395"/>
      <c r="BN262" s="395"/>
      <c r="BO262" s="395"/>
      <c r="BP262" s="395"/>
      <c r="BQ262" s="395"/>
      <c r="BR262" s="395"/>
      <c r="BS262" s="395"/>
      <c r="BT262" s="395"/>
      <c r="BU262" s="395"/>
      <c r="BV262" s="395"/>
      <c r="BW262" s="395"/>
      <c r="BX262" s="395"/>
      <c r="BY262" s="394"/>
      <c r="BZ262" s="394"/>
      <c r="CA262" s="861"/>
      <c r="CB262" s="861"/>
      <c r="CC262" s="861"/>
      <c r="CD262" s="861"/>
      <c r="CE262" s="861"/>
      <c r="CF262" s="861"/>
      <c r="CG262" s="861"/>
      <c r="CH262" s="861"/>
      <c r="CI262" s="861"/>
      <c r="CJ262" s="861"/>
      <c r="CK262" s="861"/>
      <c r="CL262" s="861"/>
      <c r="CM262" s="861"/>
      <c r="CN262" s="861"/>
      <c r="CO262" s="861"/>
      <c r="CP262" s="861"/>
      <c r="CQ262" s="861"/>
      <c r="CR262" s="861"/>
      <c r="CS262" s="861"/>
      <c r="CT262" s="861"/>
      <c r="CU262" s="861"/>
      <c r="CV262" s="861"/>
      <c r="CW262" s="861"/>
      <c r="CX262" s="861"/>
      <c r="CY262" s="861"/>
      <c r="CZ262" s="861"/>
      <c r="DA262" s="863"/>
      <c r="DB262" s="863"/>
      <c r="DC262" s="863"/>
      <c r="DD262" s="863"/>
      <c r="DE262" s="863"/>
      <c r="DF262" s="863"/>
      <c r="DG262" s="863"/>
      <c r="DH262" s="863"/>
      <c r="DI262" s="863"/>
      <c r="DJ262" s="863"/>
      <c r="DK262" s="863"/>
      <c r="DL262" s="863"/>
      <c r="DM262" s="863"/>
      <c r="DN262" s="863"/>
      <c r="DO262" s="863"/>
      <c r="DP262" s="863"/>
      <c r="DQ262" s="863"/>
      <c r="DR262" s="863"/>
      <c r="DS262" s="863"/>
      <c r="DT262" s="863"/>
      <c r="DU262" s="863"/>
      <c r="DV262" s="863"/>
      <c r="DW262" s="863"/>
      <c r="DX262" s="863"/>
      <c r="DY262" s="863"/>
      <c r="DZ262" s="863"/>
    </row>
    <row r="263" spans="1:130" s="393" customFormat="1" x14ac:dyDescent="0.25">
      <c r="A263" s="6264"/>
      <c r="B263" s="2153" t="s">
        <v>323</v>
      </c>
      <c r="C263" s="2154">
        <f t="shared" si="31"/>
        <v>0</v>
      </c>
      <c r="D263" s="2155">
        <f t="shared" si="32"/>
        <v>0</v>
      </c>
      <c r="E263" s="2156">
        <f t="shared" si="32"/>
        <v>0</v>
      </c>
      <c r="F263" s="1935"/>
      <c r="G263" s="1936"/>
      <c r="H263" s="1932"/>
      <c r="I263" s="1936"/>
      <c r="J263" s="1932"/>
      <c r="K263" s="1936"/>
      <c r="L263" s="1932"/>
      <c r="M263" s="2157"/>
      <c r="N263" s="2157"/>
      <c r="O263" s="1936"/>
      <c r="Z263" s="394"/>
      <c r="AA263" s="394"/>
      <c r="AB263" s="394"/>
      <c r="AC263" s="394"/>
      <c r="AD263" s="394"/>
      <c r="AE263" s="394"/>
      <c r="AF263" s="394"/>
      <c r="AG263" s="394"/>
      <c r="AH263" s="394"/>
      <c r="AI263" s="394"/>
      <c r="AJ263" s="394"/>
      <c r="AK263" s="394"/>
      <c r="AL263" s="394"/>
      <c r="AM263" s="394"/>
      <c r="AN263" s="394"/>
      <c r="AO263" s="394"/>
      <c r="AP263" s="394"/>
      <c r="AQ263" s="394"/>
      <c r="AR263" s="394"/>
      <c r="AS263" s="394"/>
      <c r="AT263" s="394"/>
      <c r="AU263" s="394"/>
      <c r="AV263" s="394"/>
      <c r="AW263" s="394"/>
      <c r="AX263" s="394"/>
      <c r="AY263" s="394"/>
      <c r="AZ263" s="394"/>
      <c r="BA263" s="395"/>
      <c r="BB263" s="395"/>
      <c r="BC263" s="395"/>
      <c r="BD263" s="395"/>
      <c r="BE263" s="395"/>
      <c r="BF263" s="395"/>
      <c r="BG263" s="395"/>
      <c r="BH263" s="395"/>
      <c r="BI263" s="395"/>
      <c r="BJ263" s="395"/>
      <c r="BK263" s="395"/>
      <c r="BL263" s="395"/>
      <c r="BM263" s="395"/>
      <c r="BN263" s="395"/>
      <c r="BO263" s="395"/>
      <c r="BP263" s="395"/>
      <c r="BQ263" s="395"/>
      <c r="BR263" s="395"/>
      <c r="BS263" s="395"/>
      <c r="BT263" s="395"/>
      <c r="BU263" s="395"/>
      <c r="BV263" s="395"/>
      <c r="BW263" s="395"/>
      <c r="BX263" s="395"/>
      <c r="BY263" s="394"/>
      <c r="BZ263" s="394"/>
      <c r="CA263" s="861"/>
      <c r="CB263" s="861"/>
      <c r="CC263" s="861"/>
      <c r="CD263" s="861"/>
      <c r="CE263" s="861"/>
      <c r="CF263" s="861"/>
      <c r="CG263" s="861"/>
      <c r="CH263" s="861"/>
      <c r="CI263" s="861"/>
      <c r="CJ263" s="861"/>
      <c r="CK263" s="861"/>
      <c r="CL263" s="861"/>
      <c r="CM263" s="861"/>
      <c r="CN263" s="861"/>
      <c r="CO263" s="861"/>
      <c r="CP263" s="861"/>
      <c r="CQ263" s="861"/>
      <c r="CR263" s="861"/>
      <c r="CS263" s="861"/>
      <c r="CT263" s="861"/>
      <c r="CU263" s="861"/>
      <c r="CV263" s="861"/>
      <c r="CW263" s="861"/>
      <c r="CX263" s="861"/>
      <c r="CY263" s="861"/>
      <c r="CZ263" s="861"/>
      <c r="DA263" s="863"/>
      <c r="DB263" s="863"/>
      <c r="DC263" s="863"/>
      <c r="DD263" s="863"/>
      <c r="DE263" s="863"/>
      <c r="DF263" s="863"/>
      <c r="DG263" s="863"/>
      <c r="DH263" s="863"/>
      <c r="DI263" s="863"/>
      <c r="DJ263" s="863"/>
      <c r="DK263" s="863"/>
      <c r="DL263" s="863"/>
      <c r="DM263" s="863"/>
      <c r="DN263" s="863"/>
      <c r="DO263" s="863"/>
      <c r="DP263" s="863"/>
      <c r="DQ263" s="863"/>
      <c r="DR263" s="863"/>
      <c r="DS263" s="863"/>
      <c r="DT263" s="863"/>
      <c r="DU263" s="863"/>
      <c r="DV263" s="863"/>
      <c r="DW263" s="863"/>
      <c r="DX263" s="863"/>
      <c r="DY263" s="863"/>
      <c r="DZ263" s="863"/>
    </row>
    <row r="264" spans="1:130" s="393" customFormat="1" x14ac:dyDescent="0.25">
      <c r="A264" s="6262" t="s">
        <v>416</v>
      </c>
      <c r="B264" s="1107" t="s">
        <v>321</v>
      </c>
      <c r="C264" s="2144">
        <f t="shared" si="31"/>
        <v>0</v>
      </c>
      <c r="D264" s="2145">
        <f t="shared" si="32"/>
        <v>0</v>
      </c>
      <c r="E264" s="2146">
        <f t="shared" si="32"/>
        <v>0</v>
      </c>
      <c r="F264" s="2147"/>
      <c r="G264" s="2148"/>
      <c r="H264" s="1917"/>
      <c r="I264" s="2148"/>
      <c r="J264" s="1917"/>
      <c r="K264" s="2148"/>
      <c r="L264" s="1917"/>
      <c r="M264" s="2149"/>
      <c r="N264" s="2149"/>
      <c r="O264" s="2148"/>
      <c r="Z264" s="394"/>
      <c r="AA264" s="394"/>
      <c r="AB264" s="394"/>
      <c r="AC264" s="394"/>
      <c r="AD264" s="394"/>
      <c r="AE264" s="394"/>
      <c r="AF264" s="394"/>
      <c r="AG264" s="394"/>
      <c r="AH264" s="394"/>
      <c r="AI264" s="394"/>
      <c r="AJ264" s="394"/>
      <c r="AK264" s="394"/>
      <c r="AL264" s="394"/>
      <c r="AM264" s="394"/>
      <c r="AN264" s="394"/>
      <c r="AO264" s="394"/>
      <c r="AP264" s="394"/>
      <c r="AQ264" s="394"/>
      <c r="AR264" s="394"/>
      <c r="AS264" s="394"/>
      <c r="AT264" s="394"/>
      <c r="AU264" s="394"/>
      <c r="AV264" s="394"/>
      <c r="AW264" s="394"/>
      <c r="AX264" s="394"/>
      <c r="AY264" s="394"/>
      <c r="AZ264" s="394"/>
      <c r="BA264" s="395"/>
      <c r="BB264" s="395"/>
      <c r="BC264" s="395"/>
      <c r="BD264" s="395"/>
      <c r="BE264" s="395"/>
      <c r="BF264" s="395"/>
      <c r="BG264" s="395"/>
      <c r="BH264" s="395"/>
      <c r="BI264" s="395"/>
      <c r="BJ264" s="395"/>
      <c r="BK264" s="395"/>
      <c r="BL264" s="395"/>
      <c r="BM264" s="395"/>
      <c r="BN264" s="395"/>
      <c r="BO264" s="395"/>
      <c r="BP264" s="395"/>
      <c r="BQ264" s="395"/>
      <c r="BR264" s="395"/>
      <c r="BS264" s="395"/>
      <c r="BT264" s="395"/>
      <c r="BU264" s="395"/>
      <c r="BV264" s="395"/>
      <c r="BW264" s="395"/>
      <c r="BX264" s="395"/>
      <c r="BY264" s="394"/>
      <c r="BZ264" s="394"/>
      <c r="CA264" s="861"/>
      <c r="CB264" s="861"/>
      <c r="CC264" s="861"/>
      <c r="CD264" s="861"/>
      <c r="CE264" s="861"/>
      <c r="CF264" s="861"/>
      <c r="CG264" s="861"/>
      <c r="CH264" s="861"/>
      <c r="CI264" s="861"/>
      <c r="CJ264" s="861"/>
      <c r="CK264" s="861"/>
      <c r="CL264" s="861"/>
      <c r="CM264" s="861"/>
      <c r="CN264" s="861"/>
      <c r="CO264" s="861"/>
      <c r="CP264" s="861"/>
      <c r="CQ264" s="861"/>
      <c r="CR264" s="861"/>
      <c r="CS264" s="861"/>
      <c r="CT264" s="861"/>
      <c r="CU264" s="861"/>
      <c r="CV264" s="861"/>
      <c r="CW264" s="861"/>
      <c r="CX264" s="861"/>
      <c r="CY264" s="861"/>
      <c r="CZ264" s="861"/>
      <c r="DA264" s="863"/>
      <c r="DB264" s="863"/>
      <c r="DC264" s="863"/>
      <c r="DD264" s="863"/>
      <c r="DE264" s="863"/>
      <c r="DF264" s="863"/>
      <c r="DG264" s="863"/>
      <c r="DH264" s="863"/>
      <c r="DI264" s="863"/>
      <c r="DJ264" s="863"/>
      <c r="DK264" s="863"/>
      <c r="DL264" s="863"/>
      <c r="DM264" s="863"/>
      <c r="DN264" s="863"/>
      <c r="DO264" s="863"/>
      <c r="DP264" s="863"/>
      <c r="DQ264" s="863"/>
      <c r="DR264" s="863"/>
      <c r="DS264" s="863"/>
      <c r="DT264" s="863"/>
      <c r="DU264" s="863"/>
      <c r="DV264" s="863"/>
      <c r="DW264" s="863"/>
      <c r="DX264" s="863"/>
      <c r="DY264" s="863"/>
      <c r="DZ264" s="863"/>
    </row>
    <row r="265" spans="1:130" s="393" customFormat="1" x14ac:dyDescent="0.25">
      <c r="A265" s="6263"/>
      <c r="B265" s="2150" t="s">
        <v>322</v>
      </c>
      <c r="C265" s="1105">
        <f t="shared" si="31"/>
        <v>0</v>
      </c>
      <c r="D265" s="1106">
        <f t="shared" si="32"/>
        <v>0</v>
      </c>
      <c r="E265" s="2151">
        <f t="shared" si="32"/>
        <v>0</v>
      </c>
      <c r="F265" s="1926"/>
      <c r="G265" s="1927"/>
      <c r="H265" s="1923"/>
      <c r="I265" s="1927"/>
      <c r="J265" s="1923"/>
      <c r="K265" s="1927"/>
      <c r="L265" s="1923"/>
      <c r="M265" s="2152"/>
      <c r="N265" s="2152"/>
      <c r="O265" s="1927"/>
      <c r="Z265" s="394"/>
      <c r="AA265" s="394"/>
      <c r="AB265" s="394"/>
      <c r="AC265" s="394"/>
      <c r="AD265" s="394"/>
      <c r="AE265" s="394"/>
      <c r="AF265" s="394"/>
      <c r="AG265" s="394"/>
      <c r="AH265" s="394"/>
      <c r="AI265" s="394"/>
      <c r="AJ265" s="394"/>
      <c r="AK265" s="394"/>
      <c r="AL265" s="394"/>
      <c r="AM265" s="394"/>
      <c r="AN265" s="394"/>
      <c r="AO265" s="394"/>
      <c r="AP265" s="394"/>
      <c r="AQ265" s="394"/>
      <c r="AR265" s="394"/>
      <c r="AS265" s="394"/>
      <c r="AT265" s="394"/>
      <c r="AU265" s="394"/>
      <c r="AV265" s="394"/>
      <c r="AW265" s="394"/>
      <c r="AX265" s="394"/>
      <c r="AY265" s="394"/>
      <c r="AZ265" s="394"/>
      <c r="BA265" s="395"/>
      <c r="BB265" s="395"/>
      <c r="BC265" s="395"/>
      <c r="BD265" s="395"/>
      <c r="BE265" s="395"/>
      <c r="BF265" s="395"/>
      <c r="BG265" s="395"/>
      <c r="BH265" s="395"/>
      <c r="BI265" s="395"/>
      <c r="BJ265" s="395"/>
      <c r="BK265" s="395"/>
      <c r="BL265" s="395"/>
      <c r="BM265" s="395"/>
      <c r="BN265" s="395"/>
      <c r="BO265" s="395"/>
      <c r="BP265" s="395"/>
      <c r="BQ265" s="395"/>
      <c r="BR265" s="395"/>
      <c r="BS265" s="395"/>
      <c r="BT265" s="395"/>
      <c r="BU265" s="395"/>
      <c r="BV265" s="395"/>
      <c r="BW265" s="395"/>
      <c r="BX265" s="395"/>
      <c r="BY265" s="394"/>
      <c r="BZ265" s="394"/>
      <c r="CA265" s="861"/>
      <c r="CB265" s="861"/>
      <c r="CC265" s="861"/>
      <c r="CD265" s="861"/>
      <c r="CE265" s="861"/>
      <c r="CF265" s="861"/>
      <c r="CG265" s="861"/>
      <c r="CH265" s="861"/>
      <c r="CI265" s="861"/>
      <c r="CJ265" s="861"/>
      <c r="CK265" s="861"/>
      <c r="CL265" s="861"/>
      <c r="CM265" s="861"/>
      <c r="CN265" s="861"/>
      <c r="CO265" s="861"/>
      <c r="CP265" s="861"/>
      <c r="CQ265" s="861"/>
      <c r="CR265" s="861"/>
      <c r="CS265" s="861"/>
      <c r="CT265" s="861"/>
      <c r="CU265" s="861"/>
      <c r="CV265" s="861"/>
      <c r="CW265" s="861"/>
      <c r="CX265" s="861"/>
      <c r="CY265" s="861"/>
      <c r="CZ265" s="861"/>
      <c r="DA265" s="863"/>
      <c r="DB265" s="863"/>
      <c r="DC265" s="863"/>
      <c r="DD265" s="863"/>
      <c r="DE265" s="863"/>
      <c r="DF265" s="863"/>
      <c r="DG265" s="863"/>
      <c r="DH265" s="863"/>
      <c r="DI265" s="863"/>
      <c r="DJ265" s="863"/>
      <c r="DK265" s="863"/>
      <c r="DL265" s="863"/>
      <c r="DM265" s="863"/>
      <c r="DN265" s="863"/>
      <c r="DO265" s="863"/>
      <c r="DP265" s="863"/>
      <c r="DQ265" s="863"/>
      <c r="DR265" s="863"/>
      <c r="DS265" s="863"/>
      <c r="DT265" s="863"/>
      <c r="DU265" s="863"/>
      <c r="DV265" s="863"/>
      <c r="DW265" s="863"/>
      <c r="DX265" s="863"/>
      <c r="DY265" s="863"/>
      <c r="DZ265" s="863"/>
    </row>
    <row r="266" spans="1:130" s="393" customFormat="1" x14ac:dyDescent="0.25">
      <c r="A266" s="6264"/>
      <c r="B266" s="2158" t="s">
        <v>323</v>
      </c>
      <c r="C266" s="2154">
        <f t="shared" si="31"/>
        <v>0</v>
      </c>
      <c r="D266" s="2155">
        <f t="shared" si="32"/>
        <v>0</v>
      </c>
      <c r="E266" s="2156">
        <f t="shared" si="32"/>
        <v>0</v>
      </c>
      <c r="F266" s="1935"/>
      <c r="G266" s="1936"/>
      <c r="H266" s="1932"/>
      <c r="I266" s="1936"/>
      <c r="J266" s="1932"/>
      <c r="K266" s="1936"/>
      <c r="L266" s="1932"/>
      <c r="M266" s="2157"/>
      <c r="N266" s="2157"/>
      <c r="O266" s="1936"/>
      <c r="Z266" s="394"/>
      <c r="AA266" s="394"/>
      <c r="AB266" s="394"/>
      <c r="AC266" s="394"/>
      <c r="AD266" s="394"/>
      <c r="AE266" s="394"/>
      <c r="AF266" s="394"/>
      <c r="AG266" s="394"/>
      <c r="AH266" s="394"/>
      <c r="AI266" s="394"/>
      <c r="AJ266" s="394"/>
      <c r="AK266" s="394"/>
      <c r="AL266" s="394"/>
      <c r="AM266" s="394"/>
      <c r="AN266" s="394"/>
      <c r="AO266" s="394"/>
      <c r="AP266" s="394"/>
      <c r="AQ266" s="394"/>
      <c r="AR266" s="394"/>
      <c r="AS266" s="394"/>
      <c r="AT266" s="394"/>
      <c r="AU266" s="394"/>
      <c r="AV266" s="394"/>
      <c r="AW266" s="394"/>
      <c r="AX266" s="394"/>
      <c r="AY266" s="394"/>
      <c r="AZ266" s="394"/>
      <c r="BA266" s="395"/>
      <c r="BB266" s="395"/>
      <c r="BC266" s="395"/>
      <c r="BD266" s="395"/>
      <c r="BE266" s="395"/>
      <c r="BF266" s="395"/>
      <c r="BG266" s="395"/>
      <c r="BH266" s="395"/>
      <c r="BI266" s="395"/>
      <c r="BJ266" s="395"/>
      <c r="BK266" s="395"/>
      <c r="BL266" s="395"/>
      <c r="BM266" s="395"/>
      <c r="BN266" s="395"/>
      <c r="BO266" s="395"/>
      <c r="BP266" s="395"/>
      <c r="BQ266" s="395"/>
      <c r="BR266" s="395"/>
      <c r="BS266" s="395"/>
      <c r="BT266" s="395"/>
      <c r="BU266" s="395"/>
      <c r="BV266" s="395"/>
      <c r="BW266" s="395"/>
      <c r="BX266" s="395"/>
      <c r="BY266" s="394"/>
      <c r="BZ266" s="394"/>
      <c r="CA266" s="861"/>
      <c r="CB266" s="861"/>
      <c r="CC266" s="861"/>
      <c r="CD266" s="861"/>
      <c r="CE266" s="861"/>
      <c r="CF266" s="861"/>
      <c r="CG266" s="861"/>
      <c r="CH266" s="861"/>
      <c r="CI266" s="861"/>
      <c r="CJ266" s="861"/>
      <c r="CK266" s="861"/>
      <c r="CL266" s="861"/>
      <c r="CM266" s="861"/>
      <c r="CN266" s="861"/>
      <c r="CO266" s="861"/>
      <c r="CP266" s="861"/>
      <c r="CQ266" s="861"/>
      <c r="CR266" s="861"/>
      <c r="CS266" s="861"/>
      <c r="CT266" s="861"/>
      <c r="CU266" s="861"/>
      <c r="CV266" s="861"/>
      <c r="CW266" s="861"/>
      <c r="CX266" s="861"/>
      <c r="CY266" s="861"/>
      <c r="CZ266" s="861"/>
      <c r="DA266" s="863"/>
      <c r="DB266" s="863"/>
      <c r="DC266" s="863"/>
      <c r="DD266" s="863"/>
      <c r="DE266" s="863"/>
      <c r="DF266" s="863"/>
      <c r="DG266" s="863"/>
      <c r="DH266" s="863"/>
      <c r="DI266" s="863"/>
      <c r="DJ266" s="863"/>
      <c r="DK266" s="863"/>
      <c r="DL266" s="863"/>
      <c r="DM266" s="863"/>
      <c r="DN266" s="863"/>
      <c r="DO266" s="863"/>
      <c r="DP266" s="863"/>
      <c r="DQ266" s="863"/>
      <c r="DR266" s="863"/>
      <c r="DS266" s="863"/>
      <c r="DT266" s="863"/>
      <c r="DU266" s="863"/>
      <c r="DV266" s="863"/>
      <c r="DW266" s="863"/>
      <c r="DX266" s="863"/>
      <c r="DY266" s="863"/>
      <c r="DZ266" s="863"/>
    </row>
    <row r="267" spans="1:130" s="393" customFormat="1" ht="22.9" customHeight="1" x14ac:dyDescent="0.25">
      <c r="A267" s="1108" t="s">
        <v>417</v>
      </c>
      <c r="B267" s="172"/>
      <c r="C267" s="172"/>
      <c r="D267" s="172"/>
      <c r="E267" s="172"/>
      <c r="F267" s="172"/>
      <c r="G267" s="172"/>
      <c r="H267" s="172"/>
      <c r="I267" s="172"/>
      <c r="J267" s="172"/>
      <c r="K267" s="172"/>
      <c r="L267" s="172"/>
      <c r="M267" s="172"/>
      <c r="N267" s="172"/>
      <c r="O267" s="172"/>
      <c r="P267" s="172"/>
      <c r="Q267" s="172"/>
      <c r="R267" s="172"/>
      <c r="S267" s="172"/>
      <c r="T267" s="172"/>
      <c r="U267" s="172"/>
      <c r="V267" s="172"/>
      <c r="W267" s="172"/>
      <c r="X267" s="172"/>
      <c r="Y267" s="172"/>
      <c r="Z267" s="172"/>
      <c r="AA267" s="172"/>
      <c r="AB267" s="172"/>
      <c r="AC267" s="172"/>
      <c r="AD267" s="172"/>
      <c r="AE267" s="172"/>
      <c r="AF267" s="172"/>
      <c r="AG267" s="172"/>
      <c r="AH267" s="172"/>
      <c r="AI267" s="172"/>
      <c r="AJ267" s="172"/>
      <c r="AK267" s="172"/>
      <c r="AL267" s="172"/>
      <c r="AM267" s="172"/>
      <c r="AN267" s="172"/>
      <c r="AO267" s="172"/>
      <c r="AP267" s="172"/>
      <c r="AQ267" s="172"/>
      <c r="AR267" s="172"/>
      <c r="AS267" s="172"/>
      <c r="AT267" s="172"/>
      <c r="AU267" s="172"/>
      <c r="AV267" s="172"/>
      <c r="AW267" s="172"/>
      <c r="AX267" s="172"/>
      <c r="AY267" s="394"/>
      <c r="AZ267" s="394"/>
      <c r="BA267" s="395"/>
      <c r="BB267" s="395"/>
      <c r="BC267" s="395"/>
      <c r="BD267" s="395"/>
      <c r="BE267" s="395"/>
      <c r="BF267" s="395"/>
      <c r="BG267" s="395"/>
      <c r="BH267" s="395"/>
      <c r="BI267" s="395"/>
      <c r="BJ267" s="395"/>
      <c r="BK267" s="395"/>
      <c r="BL267" s="395"/>
      <c r="BM267" s="395"/>
      <c r="BN267" s="395"/>
      <c r="BO267" s="395"/>
      <c r="BP267" s="395"/>
      <c r="BQ267" s="395"/>
      <c r="BR267" s="395"/>
      <c r="BS267" s="395"/>
      <c r="BT267" s="395"/>
      <c r="BU267" s="395"/>
      <c r="BV267" s="395"/>
      <c r="BW267" s="395"/>
      <c r="BX267" s="395"/>
      <c r="BY267" s="394"/>
      <c r="BZ267" s="394"/>
      <c r="CA267" s="861"/>
      <c r="CB267" s="861"/>
      <c r="CC267" s="861"/>
      <c r="CD267" s="861"/>
      <c r="CE267" s="861"/>
      <c r="CF267" s="861"/>
      <c r="CG267" s="861"/>
      <c r="CH267" s="861"/>
      <c r="CI267" s="861"/>
      <c r="CJ267" s="861"/>
      <c r="CK267" s="861"/>
      <c r="CL267" s="861"/>
      <c r="CM267" s="861"/>
      <c r="CN267" s="861"/>
      <c r="CO267" s="861"/>
      <c r="CP267" s="861"/>
      <c r="CQ267" s="861"/>
      <c r="CR267" s="861"/>
      <c r="CS267" s="861"/>
      <c r="CT267" s="861"/>
      <c r="CU267" s="861"/>
      <c r="CV267" s="861"/>
      <c r="CW267" s="861"/>
      <c r="CX267" s="861"/>
      <c r="CY267" s="861"/>
      <c r="CZ267" s="861"/>
      <c r="DA267" s="863"/>
      <c r="DB267" s="863"/>
      <c r="DC267" s="863"/>
      <c r="DD267" s="863"/>
      <c r="DE267" s="863"/>
      <c r="DF267" s="863"/>
      <c r="DG267" s="863"/>
      <c r="DH267" s="863"/>
      <c r="DI267" s="863"/>
      <c r="DJ267" s="863"/>
      <c r="DK267" s="863"/>
      <c r="DL267" s="863"/>
      <c r="DM267" s="863"/>
      <c r="DN267" s="863"/>
      <c r="DO267" s="863"/>
      <c r="DP267" s="863"/>
      <c r="DQ267" s="863"/>
      <c r="DR267" s="863"/>
      <c r="DS267" s="863"/>
      <c r="DT267" s="863"/>
      <c r="DU267" s="863"/>
      <c r="DV267" s="863"/>
      <c r="DW267" s="863"/>
      <c r="DX267" s="863"/>
      <c r="DY267" s="863"/>
      <c r="DZ267" s="863"/>
    </row>
    <row r="268" spans="1:130" s="393" customFormat="1" x14ac:dyDescent="0.25">
      <c r="A268" s="6265" t="s">
        <v>181</v>
      </c>
      <c r="B268" s="6265" t="s">
        <v>4</v>
      </c>
      <c r="C268" s="6268" t="s">
        <v>418</v>
      </c>
      <c r="D268" s="6269"/>
      <c r="E268" s="6256"/>
      <c r="F268" s="6252" t="s">
        <v>419</v>
      </c>
      <c r="G268" s="6254"/>
      <c r="H268" s="6254"/>
      <c r="I268" s="6254"/>
      <c r="J268" s="6254"/>
      <c r="K268" s="6254"/>
      <c r="L268" s="6254"/>
      <c r="M268" s="6254"/>
      <c r="N268" s="6254"/>
      <c r="O268" s="6254"/>
      <c r="P268" s="6254"/>
      <c r="Q268" s="6254"/>
      <c r="R268" s="6254"/>
      <c r="S268" s="6254"/>
      <c r="T268" s="6254"/>
      <c r="U268" s="6254"/>
      <c r="V268" s="6254"/>
      <c r="W268" s="6254"/>
      <c r="X268" s="6254"/>
      <c r="Y268" s="6254"/>
      <c r="Z268" s="6254"/>
      <c r="AA268" s="6254"/>
      <c r="AB268" s="6254"/>
      <c r="AC268" s="6254"/>
      <c r="AD268" s="6254"/>
      <c r="AE268" s="6254"/>
      <c r="AF268" s="6254"/>
      <c r="AG268" s="6254"/>
      <c r="AH268" s="6254"/>
      <c r="AI268" s="6254"/>
      <c r="AJ268" s="6254"/>
      <c r="AK268" s="6254"/>
      <c r="AL268" s="6254"/>
      <c r="AM268" s="6255"/>
      <c r="AN268" s="6250" t="s">
        <v>420</v>
      </c>
      <c r="AO268" s="6254"/>
      <c r="AP268" s="6254"/>
      <c r="AQ268" s="6254"/>
      <c r="AR268" s="6254"/>
      <c r="AS268" s="6254"/>
      <c r="AT268" s="6254"/>
      <c r="AU268" s="6255"/>
      <c r="AV268" s="6256" t="s">
        <v>421</v>
      </c>
      <c r="AW268" s="6256" t="s">
        <v>422</v>
      </c>
      <c r="AX268" s="6259" t="s">
        <v>13</v>
      </c>
      <c r="AY268" s="394"/>
      <c r="AZ268" s="394"/>
      <c r="BA268" s="395"/>
      <c r="BB268" s="395"/>
      <c r="BC268" s="395"/>
      <c r="BD268" s="395"/>
      <c r="BE268" s="395"/>
      <c r="BF268" s="395"/>
      <c r="BG268" s="395"/>
      <c r="BH268" s="395"/>
      <c r="BI268" s="395"/>
      <c r="BJ268" s="395"/>
      <c r="BK268" s="395"/>
      <c r="BL268" s="395"/>
      <c r="BM268" s="395"/>
      <c r="BN268" s="395"/>
      <c r="BO268" s="395"/>
      <c r="BP268" s="395"/>
      <c r="BQ268" s="395"/>
      <c r="BR268" s="395"/>
      <c r="BS268" s="395"/>
      <c r="BT268" s="395"/>
      <c r="BU268" s="395"/>
      <c r="BV268" s="395"/>
      <c r="BW268" s="395"/>
      <c r="BX268" s="395"/>
      <c r="BY268" s="394"/>
      <c r="BZ268" s="394"/>
      <c r="CA268" s="861"/>
      <c r="CB268" s="861"/>
      <c r="CC268" s="861"/>
      <c r="CD268" s="861"/>
      <c r="CE268" s="861"/>
      <c r="CF268" s="861"/>
      <c r="CG268" s="861"/>
      <c r="CH268" s="861"/>
      <c r="CI268" s="861"/>
      <c r="CJ268" s="861"/>
      <c r="CK268" s="861"/>
      <c r="CL268" s="861"/>
      <c r="CM268" s="861"/>
      <c r="CN268" s="861"/>
      <c r="CO268" s="861"/>
      <c r="CP268" s="861"/>
      <c r="CQ268" s="861"/>
      <c r="CR268" s="861"/>
      <c r="CS268" s="861"/>
      <c r="CT268" s="861"/>
      <c r="CU268" s="861"/>
      <c r="CV268" s="861"/>
      <c r="CW268" s="861"/>
      <c r="CX268" s="861"/>
      <c r="CY268" s="861"/>
      <c r="CZ268" s="861"/>
      <c r="DA268" s="863"/>
      <c r="DB268" s="863"/>
      <c r="DC268" s="863"/>
      <c r="DD268" s="863"/>
      <c r="DE268" s="863"/>
      <c r="DF268" s="863"/>
      <c r="DG268" s="863"/>
      <c r="DH268" s="863"/>
      <c r="DI268" s="863"/>
      <c r="DJ268" s="863"/>
      <c r="DK268" s="863"/>
      <c r="DL268" s="863"/>
      <c r="DM268" s="863"/>
      <c r="DN268" s="863"/>
      <c r="DO268" s="863"/>
      <c r="DP268" s="863"/>
      <c r="DQ268" s="863"/>
      <c r="DR268" s="863"/>
      <c r="DS268" s="863"/>
      <c r="DT268" s="863"/>
      <c r="DU268" s="863"/>
      <c r="DV268" s="863"/>
      <c r="DW268" s="863"/>
      <c r="DX268" s="863"/>
      <c r="DY268" s="863"/>
      <c r="DZ268" s="863"/>
    </row>
    <row r="269" spans="1:130" s="393" customFormat="1" ht="32.450000000000003" customHeight="1" x14ac:dyDescent="0.25">
      <c r="A269" s="6266"/>
      <c r="B269" s="6266"/>
      <c r="C269" s="6270"/>
      <c r="D269" s="6271"/>
      <c r="E269" s="6258"/>
      <c r="F269" s="6252" t="s">
        <v>423</v>
      </c>
      <c r="G269" s="6251"/>
      <c r="H269" s="6252" t="s">
        <v>288</v>
      </c>
      <c r="I269" s="6251"/>
      <c r="J269" s="6252" t="s">
        <v>424</v>
      </c>
      <c r="K269" s="6251"/>
      <c r="L269" s="6252" t="s">
        <v>120</v>
      </c>
      <c r="M269" s="6251"/>
      <c r="N269" s="6252" t="s">
        <v>19</v>
      </c>
      <c r="O269" s="6251"/>
      <c r="P269" s="6248" t="s">
        <v>20</v>
      </c>
      <c r="Q269" s="6253"/>
      <c r="R269" s="6248" t="s">
        <v>21</v>
      </c>
      <c r="S269" s="6253"/>
      <c r="T269" s="6248" t="s">
        <v>22</v>
      </c>
      <c r="U269" s="6253"/>
      <c r="V269" s="6248" t="s">
        <v>23</v>
      </c>
      <c r="W269" s="6253"/>
      <c r="X269" s="6248" t="s">
        <v>24</v>
      </c>
      <c r="Y269" s="6253"/>
      <c r="Z269" s="6248" t="s">
        <v>25</v>
      </c>
      <c r="AA269" s="6253"/>
      <c r="AB269" s="6248" t="s">
        <v>26</v>
      </c>
      <c r="AC269" s="6253"/>
      <c r="AD269" s="6248" t="s">
        <v>27</v>
      </c>
      <c r="AE269" s="6253"/>
      <c r="AF269" s="6248" t="s">
        <v>28</v>
      </c>
      <c r="AG269" s="6253"/>
      <c r="AH269" s="6248" t="s">
        <v>29</v>
      </c>
      <c r="AI269" s="6253"/>
      <c r="AJ269" s="6248" t="s">
        <v>30</v>
      </c>
      <c r="AK269" s="6253"/>
      <c r="AL269" s="6248" t="s">
        <v>31</v>
      </c>
      <c r="AM269" s="6249"/>
      <c r="AN269" s="6250" t="s">
        <v>425</v>
      </c>
      <c r="AO269" s="6251"/>
      <c r="AP269" s="6252" t="s">
        <v>426</v>
      </c>
      <c r="AQ269" s="6251"/>
      <c r="AR269" s="6252" t="s">
        <v>427</v>
      </c>
      <c r="AS269" s="6251"/>
      <c r="AT269" s="6252" t="s">
        <v>428</v>
      </c>
      <c r="AU269" s="6255"/>
      <c r="AV269" s="6257"/>
      <c r="AW269" s="6257"/>
      <c r="AX269" s="6260"/>
      <c r="AY269" s="394"/>
      <c r="AZ269" s="394"/>
      <c r="BA269" s="395"/>
      <c r="BB269" s="395"/>
      <c r="BC269" s="395"/>
      <c r="BD269" s="395"/>
      <c r="BE269" s="395"/>
      <c r="BF269" s="395"/>
      <c r="BG269" s="395"/>
      <c r="BH269" s="395"/>
      <c r="BI269" s="395"/>
      <c r="BJ269" s="395"/>
      <c r="BK269" s="395"/>
      <c r="BL269" s="395"/>
      <c r="BM269" s="395"/>
      <c r="BN269" s="395"/>
      <c r="BO269" s="395"/>
      <c r="BP269" s="395"/>
      <c r="BQ269" s="395"/>
      <c r="BR269" s="395"/>
      <c r="BS269" s="395"/>
      <c r="BT269" s="395"/>
      <c r="BU269" s="395"/>
      <c r="BV269" s="395"/>
      <c r="BW269" s="395"/>
      <c r="BX269" s="395"/>
      <c r="BY269" s="394"/>
      <c r="BZ269" s="394"/>
      <c r="CA269" s="861"/>
      <c r="CB269" s="861"/>
      <c r="CC269" s="861"/>
      <c r="CD269" s="861"/>
      <c r="CE269" s="861"/>
      <c r="CF269" s="861"/>
      <c r="CG269" s="861"/>
      <c r="CH269" s="861"/>
      <c r="CI269" s="861"/>
      <c r="CJ269" s="861"/>
      <c r="CK269" s="861"/>
      <c r="CL269" s="861"/>
      <c r="CM269" s="861"/>
      <c r="CN269" s="861"/>
      <c r="CO269" s="861"/>
      <c r="CP269" s="861"/>
      <c r="CQ269" s="861"/>
      <c r="CR269" s="861"/>
      <c r="CS269" s="861"/>
      <c r="CT269" s="861"/>
      <c r="CU269" s="861"/>
      <c r="CV269" s="861"/>
      <c r="CW269" s="861"/>
      <c r="CX269" s="861"/>
      <c r="CY269" s="861"/>
      <c r="CZ269" s="861"/>
      <c r="DA269" s="863"/>
      <c r="DB269" s="863"/>
      <c r="DC269" s="863"/>
      <c r="DD269" s="863"/>
      <c r="DE269" s="863"/>
      <c r="DF269" s="863"/>
      <c r="DG269" s="863"/>
      <c r="DH269" s="863"/>
      <c r="DI269" s="863"/>
      <c r="DJ269" s="863"/>
      <c r="DK269" s="863"/>
      <c r="DL269" s="863"/>
      <c r="DM269" s="863"/>
      <c r="DN269" s="863"/>
      <c r="DO269" s="863"/>
      <c r="DP269" s="863"/>
      <c r="DQ269" s="863"/>
      <c r="DR269" s="863"/>
      <c r="DS269" s="863"/>
      <c r="DT269" s="863"/>
      <c r="DU269" s="863"/>
      <c r="DV269" s="863"/>
      <c r="DW269" s="863"/>
      <c r="DX269" s="863"/>
      <c r="DY269" s="863"/>
      <c r="DZ269" s="863"/>
    </row>
    <row r="270" spans="1:130" s="393" customFormat="1" ht="21" x14ac:dyDescent="0.25">
      <c r="A270" s="6267"/>
      <c r="B270" s="6267"/>
      <c r="C270" s="2137" t="s">
        <v>52</v>
      </c>
      <c r="D270" s="2159" t="s">
        <v>53</v>
      </c>
      <c r="E270" s="1056" t="s">
        <v>54</v>
      </c>
      <c r="F270" s="1913" t="s">
        <v>53</v>
      </c>
      <c r="G270" s="1056" t="s">
        <v>54</v>
      </c>
      <c r="H270" s="1913" t="s">
        <v>53</v>
      </c>
      <c r="I270" s="1056" t="s">
        <v>54</v>
      </c>
      <c r="J270" s="1913" t="s">
        <v>53</v>
      </c>
      <c r="K270" s="1056" t="s">
        <v>54</v>
      </c>
      <c r="L270" s="1913" t="s">
        <v>53</v>
      </c>
      <c r="M270" s="1056" t="s">
        <v>54</v>
      </c>
      <c r="N270" s="1913" t="s">
        <v>53</v>
      </c>
      <c r="O270" s="1056" t="s">
        <v>54</v>
      </c>
      <c r="P270" s="1913" t="s">
        <v>53</v>
      </c>
      <c r="Q270" s="1056" t="s">
        <v>54</v>
      </c>
      <c r="R270" s="1913" t="s">
        <v>53</v>
      </c>
      <c r="S270" s="1056" t="s">
        <v>54</v>
      </c>
      <c r="T270" s="1913" t="s">
        <v>53</v>
      </c>
      <c r="U270" s="1056" t="s">
        <v>54</v>
      </c>
      <c r="V270" s="1913" t="s">
        <v>53</v>
      </c>
      <c r="W270" s="1056" t="s">
        <v>54</v>
      </c>
      <c r="X270" s="1913" t="s">
        <v>53</v>
      </c>
      <c r="Y270" s="1056" t="s">
        <v>54</v>
      </c>
      <c r="Z270" s="1913" t="s">
        <v>53</v>
      </c>
      <c r="AA270" s="1056" t="s">
        <v>54</v>
      </c>
      <c r="AB270" s="1913" t="s">
        <v>53</v>
      </c>
      <c r="AC270" s="1056" t="s">
        <v>54</v>
      </c>
      <c r="AD270" s="1913" t="s">
        <v>53</v>
      </c>
      <c r="AE270" s="1056" t="s">
        <v>54</v>
      </c>
      <c r="AF270" s="1913" t="s">
        <v>53</v>
      </c>
      <c r="AG270" s="1056" t="s">
        <v>54</v>
      </c>
      <c r="AH270" s="1913" t="s">
        <v>53</v>
      </c>
      <c r="AI270" s="1056" t="s">
        <v>54</v>
      </c>
      <c r="AJ270" s="1913" t="s">
        <v>53</v>
      </c>
      <c r="AK270" s="1056" t="s">
        <v>54</v>
      </c>
      <c r="AL270" s="1913" t="s">
        <v>53</v>
      </c>
      <c r="AM270" s="1109" t="s">
        <v>54</v>
      </c>
      <c r="AN270" s="1913" t="s">
        <v>53</v>
      </c>
      <c r="AO270" s="1056" t="s">
        <v>54</v>
      </c>
      <c r="AP270" s="1913" t="s">
        <v>53</v>
      </c>
      <c r="AQ270" s="1056" t="s">
        <v>54</v>
      </c>
      <c r="AR270" s="1913" t="s">
        <v>53</v>
      </c>
      <c r="AS270" s="1056" t="s">
        <v>54</v>
      </c>
      <c r="AT270" s="1913" t="s">
        <v>53</v>
      </c>
      <c r="AU270" s="1109" t="s">
        <v>54</v>
      </c>
      <c r="AV270" s="6258"/>
      <c r="AW270" s="6258"/>
      <c r="AX270" s="6261"/>
      <c r="AY270" s="394"/>
      <c r="AZ270" s="394"/>
      <c r="BA270" s="395"/>
      <c r="BB270" s="395"/>
      <c r="BC270" s="395"/>
      <c r="BD270" s="395"/>
      <c r="BE270" s="395"/>
      <c r="BF270" s="395"/>
      <c r="BG270" s="395"/>
      <c r="BH270" s="395"/>
      <c r="BI270" s="395"/>
      <c r="BJ270" s="395"/>
      <c r="BK270" s="395"/>
      <c r="BL270" s="395"/>
      <c r="BM270" s="395"/>
      <c r="BN270" s="395"/>
      <c r="BO270" s="395"/>
      <c r="BP270" s="395"/>
      <c r="BQ270" s="395"/>
      <c r="BR270" s="395"/>
      <c r="BS270" s="395"/>
      <c r="BT270" s="395"/>
      <c r="BU270" s="395"/>
      <c r="BV270" s="395"/>
      <c r="BW270" s="395"/>
      <c r="BX270" s="395"/>
      <c r="BY270" s="394"/>
      <c r="BZ270" s="394"/>
      <c r="CA270" s="861"/>
      <c r="CB270" s="861"/>
      <c r="CC270" s="861"/>
      <c r="CD270" s="861"/>
      <c r="CE270" s="861"/>
      <c r="CF270" s="861"/>
      <c r="CG270" s="861"/>
      <c r="CH270" s="861"/>
      <c r="CI270" s="861"/>
      <c r="CJ270" s="861"/>
      <c r="CK270" s="861"/>
      <c r="CL270" s="861"/>
      <c r="CM270" s="861"/>
      <c r="CN270" s="861"/>
      <c r="CO270" s="861"/>
      <c r="CP270" s="861"/>
      <c r="CQ270" s="861"/>
      <c r="CR270" s="861"/>
      <c r="CS270" s="861"/>
      <c r="CT270" s="861"/>
      <c r="CU270" s="861"/>
      <c r="CV270" s="861"/>
      <c r="CW270" s="861"/>
      <c r="CX270" s="861"/>
      <c r="CY270" s="861"/>
      <c r="CZ270" s="861"/>
      <c r="DA270" s="863"/>
      <c r="DB270" s="863"/>
      <c r="DC270" s="863"/>
      <c r="DD270" s="863"/>
      <c r="DE270" s="863"/>
      <c r="DF270" s="863"/>
      <c r="DG270" s="863"/>
      <c r="DH270" s="863"/>
      <c r="DI270" s="863"/>
      <c r="DJ270" s="863"/>
      <c r="DK270" s="863"/>
      <c r="DL270" s="863"/>
      <c r="DM270" s="863"/>
      <c r="DN270" s="863"/>
      <c r="DO270" s="863"/>
      <c r="DP270" s="863"/>
      <c r="DQ270" s="863"/>
      <c r="DR270" s="863"/>
      <c r="DS270" s="863"/>
      <c r="DT270" s="863"/>
      <c r="DU270" s="863"/>
      <c r="DV270" s="863"/>
      <c r="DW270" s="863"/>
      <c r="DX270" s="863"/>
      <c r="DY270" s="863"/>
      <c r="DZ270" s="863"/>
    </row>
    <row r="271" spans="1:130" s="393" customFormat="1" x14ac:dyDescent="0.25">
      <c r="A271" s="6244" t="s">
        <v>429</v>
      </c>
      <c r="B271" s="2160" t="s">
        <v>430</v>
      </c>
      <c r="C271" s="2161">
        <f t="shared" ref="C271:C297" si="33">SUM(D271,E271)</f>
        <v>0</v>
      </c>
      <c r="D271" s="2162">
        <f>SUM(F271,H271,J271,L271,N271,P271,R271,T271,V271,X271,Z271,AB271,AD271,AF271,AH271,AJ271,AL271)</f>
        <v>0</v>
      </c>
      <c r="E271" s="2163">
        <f t="shared" ref="D271:E286" si="34">SUM(G271,I271,K271,M271,O271,Q271,S271,U271,W271,Y271,AA271,AC271,AE271,AG271,AI271,AK271,AM271)</f>
        <v>0</v>
      </c>
      <c r="F271" s="1917"/>
      <c r="G271" s="2148"/>
      <c r="H271" s="1917"/>
      <c r="I271" s="2148"/>
      <c r="J271" s="1917"/>
      <c r="K271" s="2148"/>
      <c r="L271" s="1917"/>
      <c r="M271" s="2148"/>
      <c r="N271" s="1917"/>
      <c r="O271" s="2148"/>
      <c r="P271" s="1917"/>
      <c r="Q271" s="2148"/>
      <c r="R271" s="1917"/>
      <c r="S271" s="2148"/>
      <c r="T271" s="1917"/>
      <c r="U271" s="2148"/>
      <c r="V271" s="1917"/>
      <c r="W271" s="2148"/>
      <c r="X271" s="1917"/>
      <c r="Y271" s="2148"/>
      <c r="Z271" s="1917"/>
      <c r="AA271" s="2148"/>
      <c r="AB271" s="1917"/>
      <c r="AC271" s="2148"/>
      <c r="AD271" s="1917"/>
      <c r="AE271" s="2148"/>
      <c r="AF271" s="1917"/>
      <c r="AG271" s="2148"/>
      <c r="AH271" s="1917"/>
      <c r="AI271" s="2148"/>
      <c r="AJ271" s="1917"/>
      <c r="AK271" s="2148"/>
      <c r="AL271" s="1917"/>
      <c r="AM271" s="2164"/>
      <c r="AN271" s="2161">
        <f>SUM(AP271,AR271,AT271)</f>
        <v>0</v>
      </c>
      <c r="AO271" s="2161">
        <f>SUM(AQ271,AS271,AU271)</f>
        <v>0</v>
      </c>
      <c r="AP271" s="1917"/>
      <c r="AQ271" s="2148"/>
      <c r="AR271" s="1917"/>
      <c r="AS271" s="2148"/>
      <c r="AT271" s="1917"/>
      <c r="AU271" s="2164"/>
      <c r="AV271" s="2165"/>
      <c r="AW271" s="2166"/>
      <c r="AX271" s="2167"/>
      <c r="AY271" s="395"/>
      <c r="AZ271" s="394"/>
      <c r="BA271" s="395"/>
      <c r="BB271" s="395"/>
      <c r="BC271" s="395"/>
      <c r="BD271" s="395"/>
      <c r="BE271" s="395"/>
      <c r="BF271" s="395"/>
      <c r="BG271" s="395"/>
      <c r="BH271" s="395"/>
      <c r="BI271" s="395"/>
      <c r="BJ271" s="395"/>
      <c r="BK271" s="395"/>
      <c r="BL271" s="395"/>
      <c r="BM271" s="395"/>
      <c r="BN271" s="395"/>
      <c r="BO271" s="395"/>
      <c r="BP271" s="395"/>
      <c r="BQ271" s="395"/>
      <c r="BR271" s="395"/>
      <c r="BS271" s="395"/>
      <c r="BT271" s="395"/>
      <c r="BU271" s="395"/>
      <c r="BV271" s="395"/>
      <c r="BW271" s="395"/>
      <c r="BX271" s="395"/>
      <c r="BY271" s="394"/>
      <c r="BZ271" s="394"/>
      <c r="CA271" s="861"/>
      <c r="CB271" s="861"/>
      <c r="CC271" s="861"/>
      <c r="CD271" s="861"/>
      <c r="CE271" s="861"/>
      <c r="CF271" s="861"/>
      <c r="CG271" s="861"/>
      <c r="CH271" s="861"/>
      <c r="CI271" s="861"/>
      <c r="CJ271" s="861"/>
      <c r="CK271" s="861"/>
      <c r="CL271" s="861"/>
      <c r="CM271" s="861"/>
      <c r="CN271" s="861"/>
      <c r="CO271" s="861"/>
      <c r="CP271" s="861"/>
      <c r="CQ271" s="861"/>
      <c r="CR271" s="861"/>
      <c r="CS271" s="861"/>
      <c r="CT271" s="861"/>
      <c r="CU271" s="861"/>
      <c r="CV271" s="861"/>
      <c r="CW271" s="861"/>
      <c r="CX271" s="861"/>
      <c r="CY271" s="861"/>
      <c r="CZ271" s="861"/>
      <c r="DA271" s="863"/>
      <c r="DB271" s="863"/>
      <c r="DC271" s="863"/>
      <c r="DD271" s="863"/>
      <c r="DE271" s="863"/>
      <c r="DF271" s="863"/>
      <c r="DG271" s="863"/>
      <c r="DH271" s="863"/>
      <c r="DI271" s="863"/>
      <c r="DJ271" s="863"/>
      <c r="DK271" s="863"/>
      <c r="DL271" s="863"/>
      <c r="DM271" s="863"/>
      <c r="DN271" s="863"/>
      <c r="DO271" s="863"/>
      <c r="DP271" s="863"/>
      <c r="DQ271" s="863"/>
      <c r="DR271" s="863"/>
      <c r="DS271" s="863"/>
      <c r="DT271" s="863"/>
      <c r="DU271" s="863"/>
      <c r="DV271" s="863"/>
      <c r="DW271" s="863"/>
      <c r="DX271" s="863"/>
      <c r="DY271" s="863"/>
      <c r="DZ271" s="863"/>
    </row>
    <row r="272" spans="1:130" s="393" customFormat="1" x14ac:dyDescent="0.25">
      <c r="A272" s="6245"/>
      <c r="B272" s="1110" t="s">
        <v>431</v>
      </c>
      <c r="C272" s="1111">
        <f t="shared" si="33"/>
        <v>0</v>
      </c>
      <c r="D272" s="1112">
        <f t="shared" si="34"/>
        <v>0</v>
      </c>
      <c r="E272" s="2168">
        <f t="shared" si="34"/>
        <v>0</v>
      </c>
      <c r="F272" s="881"/>
      <c r="G272" s="314"/>
      <c r="H272" s="881"/>
      <c r="I272" s="314"/>
      <c r="J272" s="881"/>
      <c r="K272" s="314"/>
      <c r="L272" s="881"/>
      <c r="M272" s="314"/>
      <c r="N272" s="881"/>
      <c r="O272" s="314"/>
      <c r="P272" s="881"/>
      <c r="Q272" s="314"/>
      <c r="R272" s="881"/>
      <c r="S272" s="314"/>
      <c r="T272" s="881"/>
      <c r="U272" s="314"/>
      <c r="V272" s="881"/>
      <c r="W272" s="314"/>
      <c r="X272" s="881"/>
      <c r="Y272" s="314"/>
      <c r="Z272" s="881"/>
      <c r="AA272" s="314"/>
      <c r="AB272" s="881"/>
      <c r="AC272" s="314"/>
      <c r="AD272" s="881"/>
      <c r="AE272" s="314"/>
      <c r="AF272" s="881"/>
      <c r="AG272" s="314"/>
      <c r="AH272" s="881"/>
      <c r="AI272" s="314"/>
      <c r="AJ272" s="881"/>
      <c r="AK272" s="314"/>
      <c r="AL272" s="881"/>
      <c r="AM272" s="1113"/>
      <c r="AN272" s="1111">
        <f>SUM(AP272,AR272,AT272)</f>
        <v>0</v>
      </c>
      <c r="AO272" s="1111">
        <f>SUM(AQ272,AS272,AU272)</f>
        <v>0</v>
      </c>
      <c r="AP272" s="881"/>
      <c r="AQ272" s="314"/>
      <c r="AR272" s="881"/>
      <c r="AS272" s="314"/>
      <c r="AT272" s="881"/>
      <c r="AU272" s="1113"/>
      <c r="AV272" s="2169"/>
      <c r="AW272" s="1918"/>
      <c r="AX272" s="1114"/>
      <c r="AY272" s="395"/>
      <c r="AZ272" s="394"/>
      <c r="BA272" s="395"/>
      <c r="BB272" s="395"/>
      <c r="BC272" s="395"/>
      <c r="BD272" s="395"/>
      <c r="BE272" s="395"/>
      <c r="BF272" s="395"/>
      <c r="BG272" s="395"/>
      <c r="BH272" s="395"/>
      <c r="BI272" s="395"/>
      <c r="BJ272" s="395"/>
      <c r="BK272" s="395"/>
      <c r="BL272" s="395"/>
      <c r="BM272" s="395"/>
      <c r="BN272" s="395"/>
      <c r="BO272" s="395"/>
      <c r="BP272" s="395"/>
      <c r="BQ272" s="395"/>
      <c r="BR272" s="395"/>
      <c r="BS272" s="395"/>
      <c r="BT272" s="395"/>
      <c r="BU272" s="395"/>
      <c r="BV272" s="395"/>
      <c r="BW272" s="395"/>
      <c r="BX272" s="395"/>
      <c r="BY272" s="394"/>
      <c r="BZ272" s="394"/>
      <c r="CA272" s="861"/>
      <c r="CB272" s="861"/>
      <c r="CC272" s="861"/>
      <c r="CD272" s="861"/>
      <c r="CE272" s="861"/>
      <c r="CF272" s="861"/>
      <c r="CG272" s="861"/>
      <c r="CH272" s="861"/>
      <c r="CI272" s="861"/>
      <c r="CJ272" s="861"/>
      <c r="CK272" s="861"/>
      <c r="CL272" s="861"/>
      <c r="CM272" s="861"/>
      <c r="CN272" s="861"/>
      <c r="CO272" s="861"/>
      <c r="CP272" s="861"/>
      <c r="CQ272" s="861"/>
      <c r="CR272" s="861"/>
      <c r="CS272" s="861"/>
      <c r="CT272" s="861"/>
      <c r="CU272" s="861"/>
      <c r="CV272" s="861"/>
      <c r="CW272" s="861"/>
      <c r="CX272" s="861"/>
      <c r="CY272" s="861"/>
      <c r="CZ272" s="861"/>
      <c r="DA272" s="863"/>
      <c r="DB272" s="863"/>
      <c r="DC272" s="863"/>
      <c r="DD272" s="863"/>
      <c r="DE272" s="863"/>
      <c r="DF272" s="863"/>
      <c r="DG272" s="863"/>
      <c r="DH272" s="863"/>
      <c r="DI272" s="863"/>
      <c r="DJ272" s="863"/>
      <c r="DK272" s="863"/>
      <c r="DL272" s="863"/>
      <c r="DM272" s="863"/>
      <c r="DN272" s="863"/>
      <c r="DO272" s="863"/>
      <c r="DP272" s="863"/>
      <c r="DQ272" s="863"/>
      <c r="DR272" s="863"/>
      <c r="DS272" s="863"/>
      <c r="DT272" s="863"/>
      <c r="DU272" s="863"/>
      <c r="DV272" s="863"/>
      <c r="DW272" s="863"/>
      <c r="DX272" s="863"/>
      <c r="DY272" s="863"/>
      <c r="DZ272" s="863"/>
    </row>
    <row r="273" spans="1:130" s="393" customFormat="1" x14ac:dyDescent="0.25">
      <c r="A273" s="6246"/>
      <c r="B273" s="2170" t="s">
        <v>432</v>
      </c>
      <c r="C273" s="2171">
        <f>SUM(D273,E273)</f>
        <v>0</v>
      </c>
      <c r="D273" s="2172">
        <f t="shared" si="34"/>
        <v>0</v>
      </c>
      <c r="E273" s="2173">
        <f t="shared" si="34"/>
        <v>0</v>
      </c>
      <c r="F273" s="2174">
        <f t="shared" ref="F273:AN273" si="35">SUM(F271:F272)</f>
        <v>0</v>
      </c>
      <c r="G273" s="2175">
        <f t="shared" si="35"/>
        <v>0</v>
      </c>
      <c r="H273" s="2174">
        <f t="shared" si="35"/>
        <v>0</v>
      </c>
      <c r="I273" s="2175">
        <f t="shared" si="35"/>
        <v>0</v>
      </c>
      <c r="J273" s="2174">
        <f t="shared" si="35"/>
        <v>0</v>
      </c>
      <c r="K273" s="2176">
        <f t="shared" si="35"/>
        <v>0</v>
      </c>
      <c r="L273" s="2174">
        <f t="shared" si="35"/>
        <v>0</v>
      </c>
      <c r="M273" s="2176">
        <f t="shared" si="35"/>
        <v>0</v>
      </c>
      <c r="N273" s="2174">
        <f t="shared" si="35"/>
        <v>0</v>
      </c>
      <c r="O273" s="2176">
        <f t="shared" si="35"/>
        <v>0</v>
      </c>
      <c r="P273" s="2174">
        <f t="shared" si="35"/>
        <v>0</v>
      </c>
      <c r="Q273" s="2176">
        <f t="shared" si="35"/>
        <v>0</v>
      </c>
      <c r="R273" s="2174">
        <f t="shared" si="35"/>
        <v>0</v>
      </c>
      <c r="S273" s="2176">
        <f t="shared" si="35"/>
        <v>0</v>
      </c>
      <c r="T273" s="2174">
        <f t="shared" si="35"/>
        <v>0</v>
      </c>
      <c r="U273" s="2176">
        <f t="shared" si="35"/>
        <v>0</v>
      </c>
      <c r="V273" s="2174">
        <f t="shared" si="35"/>
        <v>0</v>
      </c>
      <c r="W273" s="2176">
        <f t="shared" si="35"/>
        <v>0</v>
      </c>
      <c r="X273" s="2174">
        <f t="shared" si="35"/>
        <v>0</v>
      </c>
      <c r="Y273" s="2176">
        <f t="shared" si="35"/>
        <v>0</v>
      </c>
      <c r="Z273" s="2174">
        <f t="shared" si="35"/>
        <v>0</v>
      </c>
      <c r="AA273" s="2176">
        <f t="shared" si="35"/>
        <v>0</v>
      </c>
      <c r="AB273" s="2174">
        <f t="shared" si="35"/>
        <v>0</v>
      </c>
      <c r="AC273" s="2176">
        <f t="shared" si="35"/>
        <v>0</v>
      </c>
      <c r="AD273" s="2174">
        <f t="shared" si="35"/>
        <v>0</v>
      </c>
      <c r="AE273" s="2176">
        <f t="shared" si="35"/>
        <v>0</v>
      </c>
      <c r="AF273" s="2174">
        <f t="shared" si="35"/>
        <v>0</v>
      </c>
      <c r="AG273" s="2176">
        <f t="shared" si="35"/>
        <v>0</v>
      </c>
      <c r="AH273" s="2174">
        <f t="shared" si="35"/>
        <v>0</v>
      </c>
      <c r="AI273" s="2176">
        <f t="shared" si="35"/>
        <v>0</v>
      </c>
      <c r="AJ273" s="2174">
        <f t="shared" si="35"/>
        <v>0</v>
      </c>
      <c r="AK273" s="2176">
        <f t="shared" si="35"/>
        <v>0</v>
      </c>
      <c r="AL273" s="2177">
        <f t="shared" si="35"/>
        <v>0</v>
      </c>
      <c r="AM273" s="2178">
        <f>SUM(AM271:AM272)</f>
        <v>0</v>
      </c>
      <c r="AN273" s="2171">
        <f t="shared" si="35"/>
        <v>0</v>
      </c>
      <c r="AO273" s="2171">
        <f>SUM(AO271:AO272)</f>
        <v>0</v>
      </c>
      <c r="AP273" s="2174">
        <f>SUM(AP271:AP272)</f>
        <v>0</v>
      </c>
      <c r="AQ273" s="2176">
        <f t="shared" ref="AQ273:AX273" si="36">SUM(AQ271:AQ272)</f>
        <v>0</v>
      </c>
      <c r="AR273" s="2174">
        <f t="shared" si="36"/>
        <v>0</v>
      </c>
      <c r="AS273" s="2176">
        <f t="shared" si="36"/>
        <v>0</v>
      </c>
      <c r="AT273" s="2177">
        <f t="shared" si="36"/>
        <v>0</v>
      </c>
      <c r="AU273" s="2178">
        <f t="shared" si="36"/>
        <v>0</v>
      </c>
      <c r="AV273" s="2175">
        <f t="shared" si="36"/>
        <v>0</v>
      </c>
      <c r="AW273" s="2175">
        <f>SUM(AW271:AW272)</f>
        <v>0</v>
      </c>
      <c r="AX273" s="2179">
        <f t="shared" si="36"/>
        <v>0</v>
      </c>
      <c r="AY273" s="395"/>
      <c r="AZ273" s="394"/>
      <c r="BA273" s="395"/>
      <c r="BB273" s="395"/>
      <c r="BC273" s="395"/>
      <c r="BD273" s="395"/>
      <c r="BE273" s="395"/>
      <c r="BF273" s="395"/>
      <c r="BG273" s="395"/>
      <c r="BH273" s="395"/>
      <c r="BI273" s="395"/>
      <c r="BJ273" s="395"/>
      <c r="BK273" s="395"/>
      <c r="BL273" s="395"/>
      <c r="BM273" s="395"/>
      <c r="BN273" s="395"/>
      <c r="BO273" s="395"/>
      <c r="BP273" s="395"/>
      <c r="BQ273" s="395"/>
      <c r="BR273" s="395"/>
      <c r="BS273" s="395"/>
      <c r="BT273" s="395"/>
      <c r="BU273" s="395"/>
      <c r="BV273" s="395"/>
      <c r="BW273" s="395"/>
      <c r="BX273" s="395"/>
      <c r="BY273" s="394"/>
      <c r="BZ273" s="394"/>
      <c r="CA273" s="861"/>
      <c r="CB273" s="861"/>
      <c r="CC273" s="861"/>
      <c r="CD273" s="861"/>
      <c r="CE273" s="861"/>
      <c r="CF273" s="861"/>
      <c r="CG273" s="861"/>
      <c r="CH273" s="861"/>
      <c r="CI273" s="861"/>
      <c r="CJ273" s="861"/>
      <c r="CK273" s="861"/>
      <c r="CL273" s="861"/>
      <c r="CM273" s="861"/>
      <c r="CN273" s="861"/>
      <c r="CO273" s="861"/>
      <c r="CP273" s="861"/>
      <c r="CQ273" s="861"/>
      <c r="CR273" s="861"/>
      <c r="CS273" s="861"/>
      <c r="CT273" s="861"/>
      <c r="CU273" s="861"/>
      <c r="CV273" s="861"/>
      <c r="CW273" s="861"/>
      <c r="CX273" s="861"/>
      <c r="CY273" s="861"/>
      <c r="CZ273" s="861"/>
      <c r="DA273" s="863"/>
      <c r="DB273" s="863"/>
      <c r="DC273" s="863"/>
      <c r="DD273" s="863"/>
      <c r="DE273" s="863"/>
      <c r="DF273" s="863"/>
      <c r="DG273" s="863"/>
      <c r="DH273" s="863"/>
      <c r="DI273" s="863"/>
      <c r="DJ273" s="863"/>
      <c r="DK273" s="863"/>
      <c r="DL273" s="863"/>
      <c r="DM273" s="863"/>
      <c r="DN273" s="863"/>
      <c r="DO273" s="863"/>
      <c r="DP273" s="863"/>
      <c r="DQ273" s="863"/>
      <c r="DR273" s="863"/>
      <c r="DS273" s="863"/>
      <c r="DT273" s="863"/>
      <c r="DU273" s="863"/>
      <c r="DV273" s="863"/>
      <c r="DW273" s="863"/>
      <c r="DX273" s="863"/>
      <c r="DY273" s="863"/>
      <c r="DZ273" s="863"/>
    </row>
    <row r="274" spans="1:130" s="393" customFormat="1" x14ac:dyDescent="0.25">
      <c r="A274" s="6244" t="s">
        <v>433</v>
      </c>
      <c r="B274" s="2160" t="s">
        <v>430</v>
      </c>
      <c r="C274" s="2161">
        <f t="shared" si="33"/>
        <v>0</v>
      </c>
      <c r="D274" s="2162">
        <f t="shared" si="34"/>
        <v>0</v>
      </c>
      <c r="E274" s="2163">
        <f t="shared" si="34"/>
        <v>0</v>
      </c>
      <c r="F274" s="1917"/>
      <c r="G274" s="2148"/>
      <c r="H274" s="1917"/>
      <c r="I274" s="2148"/>
      <c r="J274" s="1917"/>
      <c r="K274" s="2148"/>
      <c r="L274" s="1917"/>
      <c r="M274" s="2148"/>
      <c r="N274" s="1917"/>
      <c r="O274" s="2148"/>
      <c r="P274" s="1917"/>
      <c r="Q274" s="2148"/>
      <c r="R274" s="1917"/>
      <c r="S274" s="2148"/>
      <c r="T274" s="1917"/>
      <c r="U274" s="2148"/>
      <c r="V274" s="1917"/>
      <c r="W274" s="2148"/>
      <c r="X274" s="1917"/>
      <c r="Y274" s="2148"/>
      <c r="Z274" s="1917"/>
      <c r="AA274" s="2148"/>
      <c r="AB274" s="1917"/>
      <c r="AC274" s="2148"/>
      <c r="AD274" s="1917"/>
      <c r="AE274" s="2148"/>
      <c r="AF274" s="1917"/>
      <c r="AG274" s="2148"/>
      <c r="AH274" s="1917"/>
      <c r="AI274" s="2148"/>
      <c r="AJ274" s="1917"/>
      <c r="AK274" s="2148"/>
      <c r="AL274" s="1917"/>
      <c r="AM274" s="2164"/>
      <c r="AN274" s="2180"/>
      <c r="AO274" s="2180"/>
      <c r="AP274" s="2181"/>
      <c r="AQ274" s="2182"/>
      <c r="AR274" s="2181"/>
      <c r="AS274" s="2182"/>
      <c r="AT274" s="2181"/>
      <c r="AU274" s="2183"/>
      <c r="AV274" s="2165"/>
      <c r="AW274" s="2165"/>
      <c r="AX274" s="2184"/>
      <c r="AY274" s="395"/>
      <c r="AZ274" s="394"/>
      <c r="BA274" s="395"/>
      <c r="BB274" s="395"/>
      <c r="BC274" s="395"/>
      <c r="BD274" s="395"/>
      <c r="BE274" s="395"/>
      <c r="BF274" s="395"/>
      <c r="BG274" s="395"/>
      <c r="BH274" s="395"/>
      <c r="BI274" s="395"/>
      <c r="BJ274" s="395"/>
      <c r="BK274" s="395"/>
      <c r="BL274" s="395"/>
      <c r="BM274" s="395"/>
      <c r="BN274" s="395"/>
      <c r="BO274" s="395"/>
      <c r="BP274" s="395"/>
      <c r="BQ274" s="395"/>
      <c r="BR274" s="395"/>
      <c r="BS274" s="395"/>
      <c r="BT274" s="395"/>
      <c r="BU274" s="395"/>
      <c r="BV274" s="395"/>
      <c r="BW274" s="395"/>
      <c r="BX274" s="395"/>
      <c r="BY274" s="394"/>
      <c r="BZ274" s="394"/>
      <c r="CA274" s="861"/>
      <c r="CB274" s="861"/>
      <c r="CC274" s="861"/>
      <c r="CD274" s="861"/>
      <c r="CE274" s="861"/>
      <c r="CF274" s="861"/>
      <c r="CG274" s="861"/>
      <c r="CH274" s="861"/>
      <c r="CI274" s="861"/>
      <c r="CJ274" s="861"/>
      <c r="CK274" s="861"/>
      <c r="CL274" s="861"/>
      <c r="CM274" s="861"/>
      <c r="CN274" s="861"/>
      <c r="CO274" s="861"/>
      <c r="CP274" s="861"/>
      <c r="CQ274" s="861"/>
      <c r="CR274" s="861"/>
      <c r="CS274" s="861"/>
      <c r="CT274" s="861"/>
      <c r="CU274" s="861"/>
      <c r="CV274" s="861"/>
      <c r="CW274" s="861"/>
      <c r="CX274" s="861"/>
      <c r="CY274" s="861"/>
      <c r="CZ274" s="861"/>
      <c r="DA274" s="863"/>
      <c r="DB274" s="863"/>
      <c r="DC274" s="863"/>
      <c r="DD274" s="863"/>
      <c r="DE274" s="863"/>
      <c r="DF274" s="863"/>
      <c r="DG274" s="863"/>
      <c r="DH274" s="863"/>
      <c r="DI274" s="863"/>
      <c r="DJ274" s="863"/>
      <c r="DK274" s="863"/>
      <c r="DL274" s="863"/>
      <c r="DM274" s="863"/>
      <c r="DN274" s="863"/>
      <c r="DO274" s="863"/>
      <c r="DP274" s="863"/>
      <c r="DQ274" s="863"/>
      <c r="DR274" s="863"/>
      <c r="DS274" s="863"/>
      <c r="DT274" s="863"/>
      <c r="DU274" s="863"/>
      <c r="DV274" s="863"/>
      <c r="DW274" s="863"/>
      <c r="DX274" s="863"/>
      <c r="DY274" s="863"/>
      <c r="DZ274" s="863"/>
    </row>
    <row r="275" spans="1:130" s="393" customFormat="1" x14ac:dyDescent="0.25">
      <c r="A275" s="6245"/>
      <c r="B275" s="1110" t="s">
        <v>431</v>
      </c>
      <c r="C275" s="1111">
        <f t="shared" si="33"/>
        <v>0</v>
      </c>
      <c r="D275" s="1112">
        <f t="shared" si="34"/>
        <v>0</v>
      </c>
      <c r="E275" s="2168">
        <f t="shared" si="34"/>
        <v>0</v>
      </c>
      <c r="F275" s="881"/>
      <c r="G275" s="314"/>
      <c r="H275" s="881"/>
      <c r="I275" s="314"/>
      <c r="J275" s="881"/>
      <c r="K275" s="314"/>
      <c r="L275" s="881"/>
      <c r="M275" s="314"/>
      <c r="N275" s="881"/>
      <c r="O275" s="314"/>
      <c r="P275" s="881"/>
      <c r="Q275" s="314"/>
      <c r="R275" s="881"/>
      <c r="S275" s="314"/>
      <c r="T275" s="881"/>
      <c r="U275" s="314"/>
      <c r="V275" s="881"/>
      <c r="W275" s="314"/>
      <c r="X275" s="881"/>
      <c r="Y275" s="314"/>
      <c r="Z275" s="881"/>
      <c r="AA275" s="314"/>
      <c r="AB275" s="881"/>
      <c r="AC275" s="314"/>
      <c r="AD275" s="881"/>
      <c r="AE275" s="314"/>
      <c r="AF275" s="881"/>
      <c r="AG275" s="314"/>
      <c r="AH275" s="881"/>
      <c r="AI275" s="314"/>
      <c r="AJ275" s="881"/>
      <c r="AK275" s="314"/>
      <c r="AL275" s="881"/>
      <c r="AM275" s="1113"/>
      <c r="AN275" s="1115"/>
      <c r="AO275" s="1115"/>
      <c r="AP275" s="1116"/>
      <c r="AQ275" s="1117"/>
      <c r="AR275" s="1116"/>
      <c r="AS275" s="1117"/>
      <c r="AT275" s="1116"/>
      <c r="AU275" s="1118"/>
      <c r="AV275" s="2169"/>
      <c r="AW275" s="2169"/>
      <c r="AX275" s="1119"/>
      <c r="AY275" s="395"/>
      <c r="AZ275" s="394"/>
      <c r="BA275" s="395"/>
      <c r="BB275" s="395"/>
      <c r="BC275" s="395"/>
      <c r="BD275" s="395"/>
      <c r="BE275" s="395"/>
      <c r="BF275" s="395"/>
      <c r="BG275" s="395"/>
      <c r="BH275" s="395"/>
      <c r="BI275" s="395"/>
      <c r="BJ275" s="395"/>
      <c r="BK275" s="395"/>
      <c r="BL275" s="395"/>
      <c r="BM275" s="395"/>
      <c r="BN275" s="395"/>
      <c r="BO275" s="395"/>
      <c r="BP275" s="395"/>
      <c r="BQ275" s="395"/>
      <c r="BR275" s="395"/>
      <c r="BS275" s="395"/>
      <c r="BT275" s="395"/>
      <c r="BU275" s="395"/>
      <c r="BV275" s="395"/>
      <c r="BW275" s="395"/>
      <c r="BX275" s="395"/>
      <c r="BY275" s="394"/>
      <c r="BZ275" s="394"/>
      <c r="CA275" s="861"/>
      <c r="CB275" s="861"/>
      <c r="CC275" s="861"/>
      <c r="CD275" s="861"/>
      <c r="CE275" s="861"/>
      <c r="CF275" s="861"/>
      <c r="CG275" s="861"/>
      <c r="CH275" s="861"/>
      <c r="CI275" s="861"/>
      <c r="CJ275" s="861"/>
      <c r="CK275" s="861"/>
      <c r="CL275" s="861"/>
      <c r="CM275" s="861"/>
      <c r="CN275" s="861"/>
      <c r="CO275" s="861"/>
      <c r="CP275" s="861"/>
      <c r="CQ275" s="861"/>
      <c r="CR275" s="861"/>
      <c r="CS275" s="861"/>
      <c r="CT275" s="861"/>
      <c r="CU275" s="861"/>
      <c r="CV275" s="861"/>
      <c r="CW275" s="861"/>
      <c r="CX275" s="861"/>
      <c r="CY275" s="861"/>
      <c r="CZ275" s="861"/>
      <c r="DA275" s="863"/>
      <c r="DB275" s="863"/>
      <c r="DC275" s="863"/>
      <c r="DD275" s="863"/>
      <c r="DE275" s="863"/>
      <c r="DF275" s="863"/>
      <c r="DG275" s="863"/>
      <c r="DH275" s="863"/>
      <c r="DI275" s="863"/>
      <c r="DJ275" s="863"/>
      <c r="DK275" s="863"/>
      <c r="DL275" s="863"/>
      <c r="DM275" s="863"/>
      <c r="DN275" s="863"/>
      <c r="DO275" s="863"/>
      <c r="DP275" s="863"/>
      <c r="DQ275" s="863"/>
      <c r="DR275" s="863"/>
      <c r="DS275" s="863"/>
      <c r="DT275" s="863"/>
      <c r="DU275" s="863"/>
      <c r="DV275" s="863"/>
      <c r="DW275" s="863"/>
      <c r="DX275" s="863"/>
      <c r="DY275" s="863"/>
      <c r="DZ275" s="863"/>
    </row>
    <row r="276" spans="1:130" s="393" customFormat="1" x14ac:dyDescent="0.25">
      <c r="A276" s="6245"/>
      <c r="B276" s="2185" t="s">
        <v>434</v>
      </c>
      <c r="C276" s="2186">
        <f t="shared" si="33"/>
        <v>0</v>
      </c>
      <c r="D276" s="2187">
        <f t="shared" si="34"/>
        <v>0</v>
      </c>
      <c r="E276" s="2188">
        <f t="shared" si="34"/>
        <v>0</v>
      </c>
      <c r="F276" s="1923"/>
      <c r="G276" s="1927"/>
      <c r="H276" s="1923"/>
      <c r="I276" s="1927"/>
      <c r="J276" s="1923"/>
      <c r="K276" s="1927"/>
      <c r="L276" s="1923"/>
      <c r="M276" s="1927"/>
      <c r="N276" s="1923"/>
      <c r="O276" s="1927"/>
      <c r="P276" s="1923"/>
      <c r="Q276" s="1927"/>
      <c r="R276" s="1923"/>
      <c r="S276" s="1927"/>
      <c r="T276" s="1923"/>
      <c r="U276" s="1927"/>
      <c r="V276" s="1923"/>
      <c r="W276" s="1927"/>
      <c r="X276" s="1923"/>
      <c r="Y276" s="1927"/>
      <c r="Z276" s="1923"/>
      <c r="AA276" s="1927"/>
      <c r="AB276" s="1923"/>
      <c r="AC276" s="1927"/>
      <c r="AD276" s="1923"/>
      <c r="AE276" s="1927"/>
      <c r="AF276" s="1923"/>
      <c r="AG276" s="1927"/>
      <c r="AH276" s="1923"/>
      <c r="AI276" s="1927"/>
      <c r="AJ276" s="1923"/>
      <c r="AK276" s="1927"/>
      <c r="AL276" s="1923"/>
      <c r="AM276" s="2189"/>
      <c r="AN276" s="2190"/>
      <c r="AO276" s="2190"/>
      <c r="AP276" s="2191"/>
      <c r="AQ276" s="2192"/>
      <c r="AR276" s="2191"/>
      <c r="AS276" s="2192"/>
      <c r="AT276" s="2191"/>
      <c r="AU276" s="2193"/>
      <c r="AV276" s="2194"/>
      <c r="AW276" s="2194"/>
      <c r="AX276" s="2195"/>
      <c r="AY276" s="395"/>
      <c r="AZ276" s="394"/>
      <c r="BA276" s="395"/>
      <c r="BB276" s="395"/>
      <c r="BC276" s="395"/>
      <c r="BD276" s="395"/>
      <c r="BE276" s="395"/>
      <c r="BF276" s="395"/>
      <c r="BG276" s="395"/>
      <c r="BH276" s="395"/>
      <c r="BI276" s="395"/>
      <c r="BJ276" s="395"/>
      <c r="BK276" s="395"/>
      <c r="BL276" s="395"/>
      <c r="BM276" s="395"/>
      <c r="BN276" s="395"/>
      <c r="BO276" s="395"/>
      <c r="BP276" s="395"/>
      <c r="BQ276" s="395"/>
      <c r="BR276" s="395"/>
      <c r="BS276" s="395"/>
      <c r="BT276" s="395"/>
      <c r="BU276" s="395"/>
      <c r="BV276" s="395"/>
      <c r="BW276" s="395"/>
      <c r="BX276" s="395"/>
      <c r="BY276" s="394"/>
      <c r="BZ276" s="394"/>
      <c r="CA276" s="861"/>
      <c r="CB276" s="861"/>
      <c r="CC276" s="861"/>
      <c r="CD276" s="861"/>
      <c r="CE276" s="861"/>
      <c r="CF276" s="861"/>
      <c r="CG276" s="861"/>
      <c r="CH276" s="861"/>
      <c r="CI276" s="861"/>
      <c r="CJ276" s="861"/>
      <c r="CK276" s="861"/>
      <c r="CL276" s="861"/>
      <c r="CM276" s="861"/>
      <c r="CN276" s="861"/>
      <c r="CO276" s="861"/>
      <c r="CP276" s="861"/>
      <c r="CQ276" s="861"/>
      <c r="CR276" s="861"/>
      <c r="CS276" s="861"/>
      <c r="CT276" s="861"/>
      <c r="CU276" s="861"/>
      <c r="CV276" s="861"/>
      <c r="CW276" s="861"/>
      <c r="CX276" s="861"/>
      <c r="CY276" s="861"/>
      <c r="CZ276" s="861"/>
      <c r="DA276" s="863"/>
      <c r="DB276" s="863"/>
      <c r="DC276" s="863"/>
      <c r="DD276" s="863"/>
      <c r="DE276" s="863"/>
      <c r="DF276" s="863"/>
      <c r="DG276" s="863"/>
      <c r="DH276" s="863"/>
      <c r="DI276" s="863"/>
      <c r="DJ276" s="863"/>
      <c r="DK276" s="863"/>
      <c r="DL276" s="863"/>
      <c r="DM276" s="863"/>
      <c r="DN276" s="863"/>
      <c r="DO276" s="863"/>
      <c r="DP276" s="863"/>
      <c r="DQ276" s="863"/>
      <c r="DR276" s="863"/>
      <c r="DS276" s="863"/>
      <c r="DT276" s="863"/>
      <c r="DU276" s="863"/>
      <c r="DV276" s="863"/>
      <c r="DW276" s="863"/>
      <c r="DX276" s="863"/>
      <c r="DY276" s="863"/>
      <c r="DZ276" s="863"/>
    </row>
    <row r="277" spans="1:130" s="393" customFormat="1" x14ac:dyDescent="0.25">
      <c r="A277" s="6245"/>
      <c r="B277" s="2185" t="s">
        <v>435</v>
      </c>
      <c r="C277" s="2186">
        <f t="shared" si="33"/>
        <v>0</v>
      </c>
      <c r="D277" s="2187">
        <f t="shared" si="34"/>
        <v>0</v>
      </c>
      <c r="E277" s="2188">
        <f t="shared" si="34"/>
        <v>0</v>
      </c>
      <c r="F277" s="1923"/>
      <c r="G277" s="1927"/>
      <c r="H277" s="1923"/>
      <c r="I277" s="1927"/>
      <c r="J277" s="1923"/>
      <c r="K277" s="1927"/>
      <c r="L277" s="1923"/>
      <c r="M277" s="1927"/>
      <c r="N277" s="1923"/>
      <c r="O277" s="1927"/>
      <c r="P277" s="1923"/>
      <c r="Q277" s="1927"/>
      <c r="R277" s="1923"/>
      <c r="S277" s="1927"/>
      <c r="T277" s="1923"/>
      <c r="U277" s="1927"/>
      <c r="V277" s="1923"/>
      <c r="W277" s="1927"/>
      <c r="X277" s="1923"/>
      <c r="Y277" s="1927"/>
      <c r="Z277" s="1923"/>
      <c r="AA277" s="1927"/>
      <c r="AB277" s="1923"/>
      <c r="AC277" s="1927"/>
      <c r="AD277" s="1923"/>
      <c r="AE277" s="1927"/>
      <c r="AF277" s="1923"/>
      <c r="AG277" s="1927"/>
      <c r="AH277" s="1923"/>
      <c r="AI277" s="1927"/>
      <c r="AJ277" s="1923"/>
      <c r="AK277" s="1927"/>
      <c r="AL277" s="1923"/>
      <c r="AM277" s="2189"/>
      <c r="AN277" s="2190"/>
      <c r="AO277" s="2190"/>
      <c r="AP277" s="2191"/>
      <c r="AQ277" s="2192"/>
      <c r="AR277" s="2191"/>
      <c r="AS277" s="2192"/>
      <c r="AT277" s="2191"/>
      <c r="AU277" s="2193"/>
      <c r="AV277" s="2194"/>
      <c r="AW277" s="2194"/>
      <c r="AX277" s="2195"/>
      <c r="AY277" s="395"/>
      <c r="AZ277" s="394"/>
      <c r="BA277" s="395"/>
      <c r="BB277" s="395"/>
      <c r="BC277" s="395"/>
      <c r="BD277" s="395"/>
      <c r="BE277" s="395"/>
      <c r="BF277" s="395"/>
      <c r="BG277" s="395"/>
      <c r="BH277" s="395"/>
      <c r="BI277" s="395"/>
      <c r="BJ277" s="395"/>
      <c r="BK277" s="395"/>
      <c r="BL277" s="395"/>
      <c r="BM277" s="395"/>
      <c r="BN277" s="395"/>
      <c r="BO277" s="395"/>
      <c r="BP277" s="395"/>
      <c r="BQ277" s="395"/>
      <c r="BR277" s="395"/>
      <c r="BS277" s="395"/>
      <c r="BT277" s="395"/>
      <c r="BU277" s="395"/>
      <c r="BV277" s="395"/>
      <c r="BW277" s="395"/>
      <c r="BX277" s="395"/>
      <c r="BY277" s="394"/>
      <c r="BZ277" s="394"/>
      <c r="CA277" s="861"/>
      <c r="CB277" s="861"/>
      <c r="CC277" s="861"/>
      <c r="CD277" s="861"/>
      <c r="CE277" s="861"/>
      <c r="CF277" s="861"/>
      <c r="CG277" s="861"/>
      <c r="CH277" s="861"/>
      <c r="CI277" s="861"/>
      <c r="CJ277" s="861"/>
      <c r="CK277" s="861"/>
      <c r="CL277" s="861"/>
      <c r="CM277" s="861"/>
      <c r="CN277" s="861"/>
      <c r="CO277" s="861"/>
      <c r="CP277" s="861"/>
      <c r="CQ277" s="861"/>
      <c r="CR277" s="861"/>
      <c r="CS277" s="861"/>
      <c r="CT277" s="861"/>
      <c r="CU277" s="861"/>
      <c r="CV277" s="861"/>
      <c r="CW277" s="861"/>
      <c r="CX277" s="861"/>
      <c r="CY277" s="861"/>
      <c r="CZ277" s="861"/>
      <c r="DA277" s="863"/>
      <c r="DB277" s="863"/>
      <c r="DC277" s="863"/>
      <c r="DD277" s="863"/>
      <c r="DE277" s="863"/>
      <c r="DF277" s="863"/>
      <c r="DG277" s="863"/>
      <c r="DH277" s="863"/>
      <c r="DI277" s="863"/>
      <c r="DJ277" s="863"/>
      <c r="DK277" s="863"/>
      <c r="DL277" s="863"/>
      <c r="DM277" s="863"/>
      <c r="DN277" s="863"/>
      <c r="DO277" s="863"/>
      <c r="DP277" s="863"/>
      <c r="DQ277" s="863"/>
      <c r="DR277" s="863"/>
      <c r="DS277" s="863"/>
      <c r="DT277" s="863"/>
      <c r="DU277" s="863"/>
      <c r="DV277" s="863"/>
      <c r="DW277" s="863"/>
      <c r="DX277" s="863"/>
      <c r="DY277" s="863"/>
      <c r="DZ277" s="863"/>
    </row>
    <row r="278" spans="1:130" s="393" customFormat="1" x14ac:dyDescent="0.25">
      <c r="A278" s="6245"/>
      <c r="B278" s="2185" t="s">
        <v>436</v>
      </c>
      <c r="C278" s="2186">
        <f t="shared" si="33"/>
        <v>0</v>
      </c>
      <c r="D278" s="2187">
        <f t="shared" si="34"/>
        <v>0</v>
      </c>
      <c r="E278" s="2188">
        <f t="shared" si="34"/>
        <v>0</v>
      </c>
      <c r="F278" s="1923"/>
      <c r="G278" s="1927"/>
      <c r="H278" s="1923"/>
      <c r="I278" s="1927"/>
      <c r="J278" s="1923"/>
      <c r="K278" s="1927"/>
      <c r="L278" s="1923"/>
      <c r="M278" s="1927"/>
      <c r="N278" s="1923"/>
      <c r="O278" s="1927"/>
      <c r="P278" s="1923"/>
      <c r="Q278" s="1927"/>
      <c r="R278" s="1923"/>
      <c r="S278" s="1927"/>
      <c r="T278" s="1923"/>
      <c r="U278" s="1927"/>
      <c r="V278" s="1923"/>
      <c r="W278" s="1927"/>
      <c r="X278" s="1923"/>
      <c r="Y278" s="1927"/>
      <c r="Z278" s="1923"/>
      <c r="AA278" s="1927"/>
      <c r="AB278" s="1923"/>
      <c r="AC278" s="1927"/>
      <c r="AD278" s="1923"/>
      <c r="AE278" s="1927"/>
      <c r="AF278" s="1923"/>
      <c r="AG278" s="1927"/>
      <c r="AH278" s="1923"/>
      <c r="AI278" s="1927"/>
      <c r="AJ278" s="1923"/>
      <c r="AK278" s="1927"/>
      <c r="AL278" s="1923"/>
      <c r="AM278" s="2189"/>
      <c r="AN278" s="2190"/>
      <c r="AO278" s="2190"/>
      <c r="AP278" s="2191"/>
      <c r="AQ278" s="2192"/>
      <c r="AR278" s="2191"/>
      <c r="AS278" s="2192"/>
      <c r="AT278" s="2191"/>
      <c r="AU278" s="2193"/>
      <c r="AV278" s="2194"/>
      <c r="AW278" s="2194"/>
      <c r="AX278" s="2195"/>
      <c r="AY278" s="395"/>
      <c r="AZ278" s="394"/>
      <c r="BA278" s="395"/>
      <c r="BB278" s="395"/>
      <c r="BC278" s="395"/>
      <c r="BD278" s="395"/>
      <c r="BE278" s="395"/>
      <c r="BF278" s="395"/>
      <c r="BG278" s="395"/>
      <c r="BH278" s="395"/>
      <c r="BI278" s="395"/>
      <c r="BJ278" s="395"/>
      <c r="BK278" s="395"/>
      <c r="BL278" s="395"/>
      <c r="BM278" s="395"/>
      <c r="BN278" s="395"/>
      <c r="BO278" s="395"/>
      <c r="BP278" s="395"/>
      <c r="BQ278" s="395"/>
      <c r="BR278" s="395"/>
      <c r="BS278" s="395"/>
      <c r="BT278" s="395"/>
      <c r="BU278" s="395"/>
      <c r="BV278" s="395"/>
      <c r="BW278" s="395"/>
      <c r="BX278" s="395"/>
      <c r="BY278" s="394"/>
      <c r="BZ278" s="394"/>
      <c r="CA278" s="861"/>
      <c r="CB278" s="861"/>
      <c r="CC278" s="861"/>
      <c r="CD278" s="861"/>
      <c r="CE278" s="861"/>
      <c r="CF278" s="861"/>
      <c r="CG278" s="861"/>
      <c r="CH278" s="861"/>
      <c r="CI278" s="861"/>
      <c r="CJ278" s="861"/>
      <c r="CK278" s="861"/>
      <c r="CL278" s="861"/>
      <c r="CM278" s="861"/>
      <c r="CN278" s="861"/>
      <c r="CO278" s="861"/>
      <c r="CP278" s="861"/>
      <c r="CQ278" s="861"/>
      <c r="CR278" s="861"/>
      <c r="CS278" s="861"/>
      <c r="CT278" s="861"/>
      <c r="CU278" s="861"/>
      <c r="CV278" s="861"/>
      <c r="CW278" s="861"/>
      <c r="CX278" s="861"/>
      <c r="CY278" s="861"/>
      <c r="CZ278" s="861"/>
      <c r="DA278" s="863"/>
      <c r="DB278" s="863"/>
      <c r="DC278" s="863"/>
      <c r="DD278" s="863"/>
      <c r="DE278" s="863"/>
      <c r="DF278" s="863"/>
      <c r="DG278" s="863"/>
      <c r="DH278" s="863"/>
      <c r="DI278" s="863"/>
      <c r="DJ278" s="863"/>
      <c r="DK278" s="863"/>
      <c r="DL278" s="863"/>
      <c r="DM278" s="863"/>
      <c r="DN278" s="863"/>
      <c r="DO278" s="863"/>
      <c r="DP278" s="863"/>
      <c r="DQ278" s="863"/>
      <c r="DR278" s="863"/>
      <c r="DS278" s="863"/>
      <c r="DT278" s="863"/>
      <c r="DU278" s="863"/>
      <c r="DV278" s="863"/>
      <c r="DW278" s="863"/>
      <c r="DX278" s="863"/>
      <c r="DY278" s="863"/>
      <c r="DZ278" s="863"/>
    </row>
    <row r="279" spans="1:130" s="393" customFormat="1" x14ac:dyDescent="0.25">
      <c r="A279" s="6245"/>
      <c r="B279" s="2185" t="s">
        <v>437</v>
      </c>
      <c r="C279" s="2186">
        <f t="shared" si="33"/>
        <v>0</v>
      </c>
      <c r="D279" s="2187">
        <f t="shared" si="34"/>
        <v>0</v>
      </c>
      <c r="E279" s="2188">
        <f t="shared" si="34"/>
        <v>0</v>
      </c>
      <c r="F279" s="1923"/>
      <c r="G279" s="1927"/>
      <c r="H279" s="1923"/>
      <c r="I279" s="1927"/>
      <c r="J279" s="1923"/>
      <c r="K279" s="1927"/>
      <c r="L279" s="1923"/>
      <c r="M279" s="1927"/>
      <c r="N279" s="1923"/>
      <c r="O279" s="1927"/>
      <c r="P279" s="1923"/>
      <c r="Q279" s="1927"/>
      <c r="R279" s="1923"/>
      <c r="S279" s="1927"/>
      <c r="T279" s="1923"/>
      <c r="U279" s="1927"/>
      <c r="V279" s="1923"/>
      <c r="W279" s="1927"/>
      <c r="X279" s="1923"/>
      <c r="Y279" s="1927"/>
      <c r="Z279" s="1923"/>
      <c r="AA279" s="1927"/>
      <c r="AB279" s="1923"/>
      <c r="AC279" s="1927"/>
      <c r="AD279" s="1923"/>
      <c r="AE279" s="1927"/>
      <c r="AF279" s="1923"/>
      <c r="AG279" s="1927"/>
      <c r="AH279" s="1923"/>
      <c r="AI279" s="1927"/>
      <c r="AJ279" s="1923"/>
      <c r="AK279" s="1927"/>
      <c r="AL279" s="1923"/>
      <c r="AM279" s="2189"/>
      <c r="AN279" s="2190"/>
      <c r="AO279" s="2190"/>
      <c r="AP279" s="2191"/>
      <c r="AQ279" s="2192"/>
      <c r="AR279" s="2191"/>
      <c r="AS279" s="2192"/>
      <c r="AT279" s="2191"/>
      <c r="AU279" s="2193"/>
      <c r="AV279" s="2194"/>
      <c r="AW279" s="2194"/>
      <c r="AX279" s="2195"/>
      <c r="AY279" s="395"/>
      <c r="AZ279" s="394"/>
      <c r="BA279" s="395"/>
      <c r="BB279" s="395"/>
      <c r="BC279" s="395"/>
      <c r="BD279" s="395"/>
      <c r="BE279" s="395"/>
      <c r="BF279" s="395"/>
      <c r="BG279" s="395"/>
      <c r="BH279" s="395"/>
      <c r="BI279" s="395"/>
      <c r="BJ279" s="395"/>
      <c r="BK279" s="395"/>
      <c r="BL279" s="395"/>
      <c r="BM279" s="395"/>
      <c r="BN279" s="395"/>
      <c r="BO279" s="395"/>
      <c r="BP279" s="395"/>
      <c r="BQ279" s="395"/>
      <c r="BR279" s="395"/>
      <c r="BS279" s="395"/>
      <c r="BT279" s="395"/>
      <c r="BU279" s="395"/>
      <c r="BV279" s="395"/>
      <c r="BW279" s="395"/>
      <c r="BX279" s="395"/>
      <c r="BY279" s="394"/>
      <c r="BZ279" s="394"/>
      <c r="CA279" s="861"/>
      <c r="CB279" s="861"/>
      <c r="CC279" s="861"/>
      <c r="CD279" s="861"/>
      <c r="CE279" s="861"/>
      <c r="CF279" s="861"/>
      <c r="CG279" s="861"/>
      <c r="CH279" s="861"/>
      <c r="CI279" s="861"/>
      <c r="CJ279" s="861"/>
      <c r="CK279" s="861"/>
      <c r="CL279" s="861"/>
      <c r="CM279" s="861"/>
      <c r="CN279" s="861"/>
      <c r="CO279" s="861"/>
      <c r="CP279" s="861"/>
      <c r="CQ279" s="861"/>
      <c r="CR279" s="861"/>
      <c r="CS279" s="861"/>
      <c r="CT279" s="861"/>
      <c r="CU279" s="861"/>
      <c r="CV279" s="861"/>
      <c r="CW279" s="861"/>
      <c r="CX279" s="861"/>
      <c r="CY279" s="861"/>
      <c r="CZ279" s="861"/>
      <c r="DA279" s="863"/>
      <c r="DB279" s="863"/>
      <c r="DC279" s="863"/>
      <c r="DD279" s="863"/>
      <c r="DE279" s="863"/>
      <c r="DF279" s="863"/>
      <c r="DG279" s="863"/>
      <c r="DH279" s="863"/>
      <c r="DI279" s="863"/>
      <c r="DJ279" s="863"/>
      <c r="DK279" s="863"/>
      <c r="DL279" s="863"/>
      <c r="DM279" s="863"/>
      <c r="DN279" s="863"/>
      <c r="DO279" s="863"/>
      <c r="DP279" s="863"/>
      <c r="DQ279" s="863"/>
      <c r="DR279" s="863"/>
      <c r="DS279" s="863"/>
      <c r="DT279" s="863"/>
      <c r="DU279" s="863"/>
      <c r="DV279" s="863"/>
      <c r="DW279" s="863"/>
      <c r="DX279" s="863"/>
      <c r="DY279" s="863"/>
      <c r="DZ279" s="863"/>
    </row>
    <row r="280" spans="1:130" s="393" customFormat="1" x14ac:dyDescent="0.25">
      <c r="A280" s="6246"/>
      <c r="B280" s="2170" t="s">
        <v>432</v>
      </c>
      <c r="C280" s="2171">
        <f t="shared" si="33"/>
        <v>0</v>
      </c>
      <c r="D280" s="2172">
        <f t="shared" si="34"/>
        <v>0</v>
      </c>
      <c r="E280" s="2173">
        <f t="shared" si="34"/>
        <v>0</v>
      </c>
      <c r="F280" s="2174">
        <f t="shared" ref="F280:AM280" si="37">SUM(F274:F279)</f>
        <v>0</v>
      </c>
      <c r="G280" s="2175">
        <f t="shared" si="37"/>
        <v>0</v>
      </c>
      <c r="H280" s="2174">
        <f t="shared" si="37"/>
        <v>0</v>
      </c>
      <c r="I280" s="2175">
        <f t="shared" si="37"/>
        <v>0</v>
      </c>
      <c r="J280" s="2174">
        <f t="shared" si="37"/>
        <v>0</v>
      </c>
      <c r="K280" s="2176">
        <f t="shared" si="37"/>
        <v>0</v>
      </c>
      <c r="L280" s="2174">
        <f t="shared" si="37"/>
        <v>0</v>
      </c>
      <c r="M280" s="2176">
        <f t="shared" si="37"/>
        <v>0</v>
      </c>
      <c r="N280" s="2174">
        <f t="shared" si="37"/>
        <v>0</v>
      </c>
      <c r="O280" s="2176">
        <f t="shared" si="37"/>
        <v>0</v>
      </c>
      <c r="P280" s="2174">
        <f t="shared" si="37"/>
        <v>0</v>
      </c>
      <c r="Q280" s="2176">
        <f t="shared" si="37"/>
        <v>0</v>
      </c>
      <c r="R280" s="2174">
        <f t="shared" si="37"/>
        <v>0</v>
      </c>
      <c r="S280" s="2176">
        <f t="shared" si="37"/>
        <v>0</v>
      </c>
      <c r="T280" s="2174">
        <f t="shared" si="37"/>
        <v>0</v>
      </c>
      <c r="U280" s="2176">
        <f t="shared" si="37"/>
        <v>0</v>
      </c>
      <c r="V280" s="2174">
        <f t="shared" si="37"/>
        <v>0</v>
      </c>
      <c r="W280" s="2176">
        <f t="shared" si="37"/>
        <v>0</v>
      </c>
      <c r="X280" s="2174">
        <f t="shared" si="37"/>
        <v>0</v>
      </c>
      <c r="Y280" s="2176">
        <f t="shared" si="37"/>
        <v>0</v>
      </c>
      <c r="Z280" s="2174">
        <f t="shared" si="37"/>
        <v>0</v>
      </c>
      <c r="AA280" s="2176">
        <f t="shared" si="37"/>
        <v>0</v>
      </c>
      <c r="AB280" s="2174">
        <f t="shared" si="37"/>
        <v>0</v>
      </c>
      <c r="AC280" s="2176">
        <f t="shared" si="37"/>
        <v>0</v>
      </c>
      <c r="AD280" s="2174">
        <f t="shared" si="37"/>
        <v>0</v>
      </c>
      <c r="AE280" s="2176">
        <f t="shared" si="37"/>
        <v>0</v>
      </c>
      <c r="AF280" s="2174">
        <f t="shared" si="37"/>
        <v>0</v>
      </c>
      <c r="AG280" s="2176">
        <f t="shared" si="37"/>
        <v>0</v>
      </c>
      <c r="AH280" s="2174">
        <f t="shared" si="37"/>
        <v>0</v>
      </c>
      <c r="AI280" s="2176">
        <f t="shared" si="37"/>
        <v>0</v>
      </c>
      <c r="AJ280" s="2174">
        <f t="shared" si="37"/>
        <v>0</v>
      </c>
      <c r="AK280" s="2176">
        <f t="shared" si="37"/>
        <v>0</v>
      </c>
      <c r="AL280" s="2177">
        <f t="shared" si="37"/>
        <v>0</v>
      </c>
      <c r="AM280" s="2178">
        <f t="shared" si="37"/>
        <v>0</v>
      </c>
      <c r="AN280" s="2196"/>
      <c r="AO280" s="2196"/>
      <c r="AP280" s="2197"/>
      <c r="AQ280" s="2198"/>
      <c r="AR280" s="2197"/>
      <c r="AS280" s="2198"/>
      <c r="AT280" s="2199"/>
      <c r="AU280" s="2200"/>
      <c r="AV280" s="2201"/>
      <c r="AW280" s="2201"/>
      <c r="AX280" s="2202"/>
      <c r="AY280" s="395"/>
      <c r="AZ280" s="394"/>
      <c r="BA280" s="395"/>
      <c r="BB280" s="395"/>
      <c r="BC280" s="395"/>
      <c r="BD280" s="395"/>
      <c r="BE280" s="395"/>
      <c r="BF280" s="395"/>
      <c r="BG280" s="395"/>
      <c r="BH280" s="395"/>
      <c r="BI280" s="395"/>
      <c r="BJ280" s="395"/>
      <c r="BK280" s="395"/>
      <c r="BL280" s="395"/>
      <c r="BM280" s="395"/>
      <c r="BN280" s="395"/>
      <c r="BO280" s="395"/>
      <c r="BP280" s="395"/>
      <c r="BQ280" s="395"/>
      <c r="BR280" s="395"/>
      <c r="BS280" s="395"/>
      <c r="BT280" s="395"/>
      <c r="BU280" s="395"/>
      <c r="BV280" s="395"/>
      <c r="BW280" s="395"/>
      <c r="BX280" s="395"/>
      <c r="BY280" s="394"/>
      <c r="BZ280" s="394"/>
      <c r="CA280" s="861"/>
      <c r="CB280" s="861"/>
      <c r="CC280" s="861"/>
      <c r="CD280" s="861"/>
      <c r="CE280" s="861"/>
      <c r="CF280" s="861"/>
      <c r="CG280" s="861"/>
      <c r="CH280" s="861"/>
      <c r="CI280" s="861"/>
      <c r="CJ280" s="861"/>
      <c r="CK280" s="861"/>
      <c r="CL280" s="861"/>
      <c r="CM280" s="861"/>
      <c r="CN280" s="861"/>
      <c r="CO280" s="861"/>
      <c r="CP280" s="861"/>
      <c r="CQ280" s="861"/>
      <c r="CR280" s="861"/>
      <c r="CS280" s="861"/>
      <c r="CT280" s="861"/>
      <c r="CU280" s="861"/>
      <c r="CV280" s="861"/>
      <c r="CW280" s="861"/>
      <c r="CX280" s="861"/>
      <c r="CY280" s="861"/>
      <c r="CZ280" s="861"/>
      <c r="DA280" s="863"/>
      <c r="DB280" s="863"/>
      <c r="DC280" s="863"/>
      <c r="DD280" s="863"/>
      <c r="DE280" s="863"/>
      <c r="DF280" s="863"/>
      <c r="DG280" s="863"/>
      <c r="DH280" s="863"/>
      <c r="DI280" s="863"/>
      <c r="DJ280" s="863"/>
      <c r="DK280" s="863"/>
      <c r="DL280" s="863"/>
      <c r="DM280" s="863"/>
      <c r="DN280" s="863"/>
      <c r="DO280" s="863"/>
      <c r="DP280" s="863"/>
      <c r="DQ280" s="863"/>
      <c r="DR280" s="863"/>
      <c r="DS280" s="863"/>
      <c r="DT280" s="863"/>
      <c r="DU280" s="863"/>
      <c r="DV280" s="863"/>
      <c r="DW280" s="863"/>
      <c r="DX280" s="863"/>
      <c r="DY280" s="863"/>
      <c r="DZ280" s="863"/>
    </row>
    <row r="281" spans="1:130" s="393" customFormat="1" x14ac:dyDescent="0.25">
      <c r="A281" s="6244" t="s">
        <v>438</v>
      </c>
      <c r="B281" s="2160" t="s">
        <v>430</v>
      </c>
      <c r="C281" s="2161">
        <f t="shared" si="33"/>
        <v>0</v>
      </c>
      <c r="D281" s="2162">
        <f t="shared" si="34"/>
        <v>0</v>
      </c>
      <c r="E281" s="2163">
        <f t="shared" si="34"/>
        <v>0</v>
      </c>
      <c r="F281" s="1917"/>
      <c r="G281" s="2148"/>
      <c r="H281" s="1917"/>
      <c r="I281" s="2148"/>
      <c r="J281" s="1917"/>
      <c r="K281" s="2148"/>
      <c r="L281" s="1917"/>
      <c r="M281" s="2148"/>
      <c r="N281" s="1917"/>
      <c r="O281" s="2148"/>
      <c r="P281" s="1917"/>
      <c r="Q281" s="2148"/>
      <c r="R281" s="1917"/>
      <c r="S281" s="2148"/>
      <c r="T281" s="1917"/>
      <c r="U281" s="2148"/>
      <c r="V281" s="1917"/>
      <c r="W281" s="2148"/>
      <c r="X281" s="1917"/>
      <c r="Y281" s="2148"/>
      <c r="Z281" s="1917"/>
      <c r="AA281" s="2148"/>
      <c r="AB281" s="1917"/>
      <c r="AC281" s="2148"/>
      <c r="AD281" s="1917"/>
      <c r="AE281" s="2148"/>
      <c r="AF281" s="1917"/>
      <c r="AG281" s="2148"/>
      <c r="AH281" s="1917"/>
      <c r="AI281" s="2148"/>
      <c r="AJ281" s="1917"/>
      <c r="AK281" s="2148"/>
      <c r="AL281" s="1917"/>
      <c r="AM281" s="2164"/>
      <c r="AN281" s="2180"/>
      <c r="AO281" s="2180"/>
      <c r="AP281" s="2181"/>
      <c r="AQ281" s="2182"/>
      <c r="AR281" s="2181"/>
      <c r="AS281" s="2182"/>
      <c r="AT281" s="2181"/>
      <c r="AU281" s="2183"/>
      <c r="AV281" s="2165"/>
      <c r="AW281" s="2165"/>
      <c r="AX281" s="2184"/>
      <c r="AY281" s="395"/>
      <c r="AZ281" s="394"/>
      <c r="BA281" s="395"/>
      <c r="BB281" s="395"/>
      <c r="BC281" s="395"/>
      <c r="BD281" s="395"/>
      <c r="BE281" s="395"/>
      <c r="BF281" s="395"/>
      <c r="BG281" s="395"/>
      <c r="BH281" s="395"/>
      <c r="BI281" s="395"/>
      <c r="BJ281" s="395"/>
      <c r="BK281" s="395"/>
      <c r="BL281" s="395"/>
      <c r="BM281" s="395"/>
      <c r="BN281" s="395"/>
      <c r="BO281" s="395"/>
      <c r="BP281" s="395"/>
      <c r="BQ281" s="395"/>
      <c r="BR281" s="395"/>
      <c r="BS281" s="395"/>
      <c r="BT281" s="395"/>
      <c r="BU281" s="395"/>
      <c r="BV281" s="395"/>
      <c r="BW281" s="395"/>
      <c r="BX281" s="395"/>
      <c r="BY281" s="394"/>
      <c r="BZ281" s="394"/>
      <c r="CA281" s="861"/>
      <c r="CB281" s="861"/>
      <c r="CC281" s="861"/>
      <c r="CD281" s="861"/>
      <c r="CE281" s="861"/>
      <c r="CF281" s="861"/>
      <c r="CG281" s="861"/>
      <c r="CH281" s="861"/>
      <c r="CI281" s="861"/>
      <c r="CJ281" s="861"/>
      <c r="CK281" s="861"/>
      <c r="CL281" s="861"/>
      <c r="CM281" s="861"/>
      <c r="CN281" s="861"/>
      <c r="CO281" s="861"/>
      <c r="CP281" s="861"/>
      <c r="CQ281" s="861"/>
      <c r="CR281" s="861"/>
      <c r="CS281" s="861"/>
      <c r="CT281" s="861"/>
      <c r="CU281" s="861"/>
      <c r="CV281" s="861"/>
      <c r="CW281" s="861"/>
      <c r="CX281" s="861"/>
      <c r="CY281" s="861"/>
      <c r="CZ281" s="861"/>
      <c r="DA281" s="863"/>
      <c r="DB281" s="863"/>
      <c r="DC281" s="863"/>
      <c r="DD281" s="863"/>
      <c r="DE281" s="863"/>
      <c r="DF281" s="863"/>
      <c r="DG281" s="863"/>
      <c r="DH281" s="863"/>
      <c r="DI281" s="863"/>
      <c r="DJ281" s="863"/>
      <c r="DK281" s="863"/>
      <c r="DL281" s="863"/>
      <c r="DM281" s="863"/>
      <c r="DN281" s="863"/>
      <c r="DO281" s="863"/>
      <c r="DP281" s="863"/>
      <c r="DQ281" s="863"/>
      <c r="DR281" s="863"/>
      <c r="DS281" s="863"/>
      <c r="DT281" s="863"/>
      <c r="DU281" s="863"/>
      <c r="DV281" s="863"/>
      <c r="DW281" s="863"/>
      <c r="DX281" s="863"/>
      <c r="DY281" s="863"/>
      <c r="DZ281" s="863"/>
    </row>
    <row r="282" spans="1:130" s="393" customFormat="1" x14ac:dyDescent="0.25">
      <c r="A282" s="6245"/>
      <c r="B282" s="1110" t="s">
        <v>431</v>
      </c>
      <c r="C282" s="1111">
        <f t="shared" si="33"/>
        <v>0</v>
      </c>
      <c r="D282" s="1112">
        <f t="shared" si="34"/>
        <v>0</v>
      </c>
      <c r="E282" s="2168">
        <f t="shared" si="34"/>
        <v>0</v>
      </c>
      <c r="F282" s="881"/>
      <c r="G282" s="314"/>
      <c r="H282" s="881"/>
      <c r="I282" s="314"/>
      <c r="J282" s="881"/>
      <c r="K282" s="314"/>
      <c r="L282" s="881"/>
      <c r="M282" s="314"/>
      <c r="N282" s="881"/>
      <c r="O282" s="314"/>
      <c r="P282" s="881"/>
      <c r="Q282" s="314"/>
      <c r="R282" s="881"/>
      <c r="S282" s="314"/>
      <c r="T282" s="881"/>
      <c r="U282" s="314"/>
      <c r="V282" s="881"/>
      <c r="W282" s="314"/>
      <c r="X282" s="881"/>
      <c r="Y282" s="314"/>
      <c r="Z282" s="881"/>
      <c r="AA282" s="314"/>
      <c r="AB282" s="881"/>
      <c r="AC282" s="314"/>
      <c r="AD282" s="881"/>
      <c r="AE282" s="314"/>
      <c r="AF282" s="881"/>
      <c r="AG282" s="314"/>
      <c r="AH282" s="881"/>
      <c r="AI282" s="314"/>
      <c r="AJ282" s="881"/>
      <c r="AK282" s="314"/>
      <c r="AL282" s="881"/>
      <c r="AM282" s="1113"/>
      <c r="AN282" s="1115"/>
      <c r="AO282" s="1115"/>
      <c r="AP282" s="1116"/>
      <c r="AQ282" s="1117"/>
      <c r="AR282" s="1116"/>
      <c r="AS282" s="1117"/>
      <c r="AT282" s="1116"/>
      <c r="AU282" s="1118"/>
      <c r="AV282" s="2169"/>
      <c r="AW282" s="2169"/>
      <c r="AX282" s="1119"/>
      <c r="AY282" s="395"/>
      <c r="AZ282" s="394"/>
      <c r="BA282" s="395"/>
      <c r="BB282" s="395"/>
      <c r="BC282" s="395"/>
      <c r="BD282" s="395"/>
      <c r="BE282" s="395"/>
      <c r="BF282" s="395"/>
      <c r="BG282" s="395"/>
      <c r="BH282" s="395"/>
      <c r="BI282" s="395"/>
      <c r="BJ282" s="395"/>
      <c r="BK282" s="395"/>
      <c r="BL282" s="395"/>
      <c r="BM282" s="395"/>
      <c r="BN282" s="395"/>
      <c r="BO282" s="395"/>
      <c r="BP282" s="395"/>
      <c r="BQ282" s="395"/>
      <c r="BR282" s="395"/>
      <c r="BS282" s="395"/>
      <c r="BT282" s="395"/>
      <c r="BU282" s="395"/>
      <c r="BV282" s="395"/>
      <c r="BW282" s="395"/>
      <c r="BX282" s="395"/>
      <c r="BY282" s="394"/>
      <c r="BZ282" s="394"/>
      <c r="CA282" s="861"/>
      <c r="CB282" s="861"/>
      <c r="CC282" s="861"/>
      <c r="CD282" s="861"/>
      <c r="CE282" s="861"/>
      <c r="CF282" s="861"/>
      <c r="CG282" s="861"/>
      <c r="CH282" s="861"/>
      <c r="CI282" s="861"/>
      <c r="CJ282" s="861"/>
      <c r="CK282" s="861"/>
      <c r="CL282" s="861"/>
      <c r="CM282" s="861"/>
      <c r="CN282" s="861"/>
      <c r="CO282" s="861"/>
      <c r="CP282" s="861"/>
      <c r="CQ282" s="861"/>
      <c r="CR282" s="861"/>
      <c r="CS282" s="861"/>
      <c r="CT282" s="861"/>
      <c r="CU282" s="861"/>
      <c r="CV282" s="861"/>
      <c r="CW282" s="861"/>
      <c r="CX282" s="861"/>
      <c r="CY282" s="861"/>
      <c r="CZ282" s="861"/>
      <c r="DA282" s="863"/>
      <c r="DB282" s="863"/>
      <c r="DC282" s="863"/>
      <c r="DD282" s="863"/>
      <c r="DE282" s="863"/>
      <c r="DF282" s="863"/>
      <c r="DG282" s="863"/>
      <c r="DH282" s="863"/>
      <c r="DI282" s="863"/>
      <c r="DJ282" s="863"/>
      <c r="DK282" s="863"/>
      <c r="DL282" s="863"/>
      <c r="DM282" s="863"/>
      <c r="DN282" s="863"/>
      <c r="DO282" s="863"/>
      <c r="DP282" s="863"/>
      <c r="DQ282" s="863"/>
      <c r="DR282" s="863"/>
      <c r="DS282" s="863"/>
      <c r="DT282" s="863"/>
      <c r="DU282" s="863"/>
      <c r="DV282" s="863"/>
      <c r="DW282" s="863"/>
      <c r="DX282" s="863"/>
      <c r="DY282" s="863"/>
      <c r="DZ282" s="863"/>
    </row>
    <row r="283" spans="1:130" s="393" customFormat="1" x14ac:dyDescent="0.25">
      <c r="A283" s="6245"/>
      <c r="B283" s="2185" t="s">
        <v>434</v>
      </c>
      <c r="C283" s="2186">
        <f t="shared" si="33"/>
        <v>0</v>
      </c>
      <c r="D283" s="2187">
        <f t="shared" si="34"/>
        <v>0</v>
      </c>
      <c r="E283" s="2188">
        <f t="shared" si="34"/>
        <v>0</v>
      </c>
      <c r="F283" s="1923"/>
      <c r="G283" s="1927"/>
      <c r="H283" s="1923"/>
      <c r="I283" s="1927"/>
      <c r="J283" s="1923"/>
      <c r="K283" s="1927"/>
      <c r="L283" s="1923"/>
      <c r="M283" s="1927"/>
      <c r="N283" s="1923"/>
      <c r="O283" s="1927"/>
      <c r="P283" s="1923"/>
      <c r="Q283" s="1927"/>
      <c r="R283" s="1923"/>
      <c r="S283" s="1927"/>
      <c r="T283" s="1923"/>
      <c r="U283" s="1927"/>
      <c r="V283" s="1923"/>
      <c r="W283" s="1927"/>
      <c r="X283" s="1923"/>
      <c r="Y283" s="1927"/>
      <c r="Z283" s="1923"/>
      <c r="AA283" s="1927"/>
      <c r="AB283" s="1923"/>
      <c r="AC283" s="1927"/>
      <c r="AD283" s="1923"/>
      <c r="AE283" s="1927"/>
      <c r="AF283" s="1923"/>
      <c r="AG283" s="1927"/>
      <c r="AH283" s="1923"/>
      <c r="AI283" s="1927"/>
      <c r="AJ283" s="1923"/>
      <c r="AK283" s="1927"/>
      <c r="AL283" s="1923"/>
      <c r="AM283" s="2189"/>
      <c r="AN283" s="2190"/>
      <c r="AO283" s="2190"/>
      <c r="AP283" s="2191"/>
      <c r="AQ283" s="2192"/>
      <c r="AR283" s="2191"/>
      <c r="AS283" s="2192"/>
      <c r="AT283" s="2191"/>
      <c r="AU283" s="2193"/>
      <c r="AV283" s="2194"/>
      <c r="AW283" s="2194"/>
      <c r="AX283" s="2195"/>
      <c r="AY283" s="395"/>
      <c r="AZ283" s="394"/>
      <c r="BA283" s="395"/>
      <c r="BB283" s="395"/>
      <c r="BC283" s="395"/>
      <c r="BD283" s="395"/>
      <c r="BE283" s="395"/>
      <c r="BF283" s="395"/>
      <c r="BG283" s="395"/>
      <c r="BH283" s="395"/>
      <c r="BI283" s="395"/>
      <c r="BJ283" s="395"/>
      <c r="BK283" s="395"/>
      <c r="BL283" s="395"/>
      <c r="BM283" s="395"/>
      <c r="BN283" s="395"/>
      <c r="BO283" s="395"/>
      <c r="BP283" s="395"/>
      <c r="BQ283" s="395"/>
      <c r="BR283" s="395"/>
      <c r="BS283" s="395"/>
      <c r="BT283" s="395"/>
      <c r="BU283" s="395"/>
      <c r="BV283" s="395"/>
      <c r="BW283" s="395"/>
      <c r="BX283" s="395"/>
      <c r="BY283" s="394"/>
      <c r="BZ283" s="394"/>
      <c r="CA283" s="861"/>
      <c r="CB283" s="861"/>
      <c r="CC283" s="861"/>
      <c r="CD283" s="861"/>
      <c r="CE283" s="861"/>
      <c r="CF283" s="861"/>
      <c r="CG283" s="861"/>
      <c r="CH283" s="861"/>
      <c r="CI283" s="861"/>
      <c r="CJ283" s="861"/>
      <c r="CK283" s="861"/>
      <c r="CL283" s="861"/>
      <c r="CM283" s="861"/>
      <c r="CN283" s="861"/>
      <c r="CO283" s="861"/>
      <c r="CP283" s="861"/>
      <c r="CQ283" s="861"/>
      <c r="CR283" s="861"/>
      <c r="CS283" s="861"/>
      <c r="CT283" s="861"/>
      <c r="CU283" s="861"/>
      <c r="CV283" s="861"/>
      <c r="CW283" s="861"/>
      <c r="CX283" s="861"/>
      <c r="CY283" s="861"/>
      <c r="CZ283" s="861"/>
      <c r="DA283" s="863"/>
      <c r="DB283" s="863"/>
      <c r="DC283" s="863"/>
      <c r="DD283" s="863"/>
      <c r="DE283" s="863"/>
      <c r="DF283" s="863"/>
      <c r="DG283" s="863"/>
      <c r="DH283" s="863"/>
      <c r="DI283" s="863"/>
      <c r="DJ283" s="863"/>
      <c r="DK283" s="863"/>
      <c r="DL283" s="863"/>
      <c r="DM283" s="863"/>
      <c r="DN283" s="863"/>
      <c r="DO283" s="863"/>
      <c r="DP283" s="863"/>
      <c r="DQ283" s="863"/>
      <c r="DR283" s="863"/>
      <c r="DS283" s="863"/>
      <c r="DT283" s="863"/>
      <c r="DU283" s="863"/>
      <c r="DV283" s="863"/>
      <c r="DW283" s="863"/>
      <c r="DX283" s="863"/>
      <c r="DY283" s="863"/>
      <c r="DZ283" s="863"/>
    </row>
    <row r="284" spans="1:130" s="393" customFormat="1" x14ac:dyDescent="0.25">
      <c r="A284" s="6245"/>
      <c r="B284" s="2185" t="s">
        <v>435</v>
      </c>
      <c r="C284" s="2186">
        <f t="shared" si="33"/>
        <v>0</v>
      </c>
      <c r="D284" s="2187">
        <f t="shared" si="34"/>
        <v>0</v>
      </c>
      <c r="E284" s="2188">
        <f t="shared" si="34"/>
        <v>0</v>
      </c>
      <c r="F284" s="1923"/>
      <c r="G284" s="1927"/>
      <c r="H284" s="1923"/>
      <c r="I284" s="1927"/>
      <c r="J284" s="1923"/>
      <c r="K284" s="1927"/>
      <c r="L284" s="1923"/>
      <c r="M284" s="1927"/>
      <c r="N284" s="1923"/>
      <c r="O284" s="1927"/>
      <c r="P284" s="1923"/>
      <c r="Q284" s="1927"/>
      <c r="R284" s="1923"/>
      <c r="S284" s="1927"/>
      <c r="T284" s="1923"/>
      <c r="U284" s="1927"/>
      <c r="V284" s="1923"/>
      <c r="W284" s="1927"/>
      <c r="X284" s="1923"/>
      <c r="Y284" s="1927"/>
      <c r="Z284" s="1923"/>
      <c r="AA284" s="1927"/>
      <c r="AB284" s="1923"/>
      <c r="AC284" s="1927"/>
      <c r="AD284" s="1923"/>
      <c r="AE284" s="1927"/>
      <c r="AF284" s="1923"/>
      <c r="AG284" s="1927"/>
      <c r="AH284" s="1923"/>
      <c r="AI284" s="1927"/>
      <c r="AJ284" s="1923"/>
      <c r="AK284" s="1927"/>
      <c r="AL284" s="1923"/>
      <c r="AM284" s="2189"/>
      <c r="AN284" s="2190"/>
      <c r="AO284" s="2190"/>
      <c r="AP284" s="2191"/>
      <c r="AQ284" s="2192"/>
      <c r="AR284" s="2191"/>
      <c r="AS284" s="2192"/>
      <c r="AT284" s="2191"/>
      <c r="AU284" s="2193"/>
      <c r="AV284" s="2194"/>
      <c r="AW284" s="2194"/>
      <c r="AX284" s="2195"/>
      <c r="AY284" s="395"/>
      <c r="AZ284" s="394"/>
      <c r="BA284" s="395"/>
      <c r="BB284" s="395"/>
      <c r="BC284" s="395"/>
      <c r="BD284" s="395"/>
      <c r="BE284" s="395"/>
      <c r="BF284" s="395"/>
      <c r="BG284" s="395"/>
      <c r="BH284" s="395"/>
      <c r="BI284" s="395"/>
      <c r="BJ284" s="395"/>
      <c r="BK284" s="395"/>
      <c r="BL284" s="395"/>
      <c r="BM284" s="395"/>
      <c r="BN284" s="395"/>
      <c r="BO284" s="395"/>
      <c r="BP284" s="395"/>
      <c r="BQ284" s="395"/>
      <c r="BR284" s="395"/>
      <c r="BS284" s="395"/>
      <c r="BT284" s="395"/>
      <c r="BU284" s="395"/>
      <c r="BV284" s="395"/>
      <c r="BW284" s="395"/>
      <c r="BX284" s="395"/>
      <c r="BY284" s="394"/>
      <c r="BZ284" s="394"/>
      <c r="CA284" s="861"/>
      <c r="CB284" s="861"/>
      <c r="CC284" s="861"/>
      <c r="CD284" s="861"/>
      <c r="CE284" s="861"/>
      <c r="CF284" s="861"/>
      <c r="CG284" s="861"/>
      <c r="CH284" s="861"/>
      <c r="CI284" s="861"/>
      <c r="CJ284" s="861"/>
      <c r="CK284" s="861"/>
      <c r="CL284" s="861"/>
      <c r="CM284" s="861"/>
      <c r="CN284" s="861"/>
      <c r="CO284" s="861"/>
      <c r="CP284" s="861"/>
      <c r="CQ284" s="861"/>
      <c r="CR284" s="861"/>
      <c r="CS284" s="861"/>
      <c r="CT284" s="861"/>
      <c r="CU284" s="861"/>
      <c r="CV284" s="861"/>
      <c r="CW284" s="861"/>
      <c r="CX284" s="861"/>
      <c r="CY284" s="861"/>
      <c r="CZ284" s="861"/>
      <c r="DA284" s="863"/>
      <c r="DB284" s="863"/>
      <c r="DC284" s="863"/>
      <c r="DD284" s="863"/>
      <c r="DE284" s="863"/>
      <c r="DF284" s="863"/>
      <c r="DG284" s="863"/>
      <c r="DH284" s="863"/>
      <c r="DI284" s="863"/>
      <c r="DJ284" s="863"/>
      <c r="DK284" s="863"/>
      <c r="DL284" s="863"/>
      <c r="DM284" s="863"/>
      <c r="DN284" s="863"/>
      <c r="DO284" s="863"/>
      <c r="DP284" s="863"/>
      <c r="DQ284" s="863"/>
      <c r="DR284" s="863"/>
      <c r="DS284" s="863"/>
      <c r="DT284" s="863"/>
      <c r="DU284" s="863"/>
      <c r="DV284" s="863"/>
      <c r="DW284" s="863"/>
      <c r="DX284" s="863"/>
      <c r="DY284" s="863"/>
      <c r="DZ284" s="863"/>
    </row>
    <row r="285" spans="1:130" s="393" customFormat="1" x14ac:dyDescent="0.25">
      <c r="A285" s="6245"/>
      <c r="B285" s="2185" t="s">
        <v>436</v>
      </c>
      <c r="C285" s="2186">
        <f t="shared" si="33"/>
        <v>0</v>
      </c>
      <c r="D285" s="2187">
        <f t="shared" si="34"/>
        <v>0</v>
      </c>
      <c r="E285" s="2188">
        <f t="shared" si="34"/>
        <v>0</v>
      </c>
      <c r="F285" s="1923"/>
      <c r="G285" s="1927"/>
      <c r="H285" s="1923"/>
      <c r="I285" s="1927"/>
      <c r="J285" s="1923"/>
      <c r="K285" s="1927"/>
      <c r="L285" s="1923"/>
      <c r="M285" s="1927"/>
      <c r="N285" s="1923"/>
      <c r="O285" s="1927"/>
      <c r="P285" s="1923"/>
      <c r="Q285" s="1927"/>
      <c r="R285" s="1923"/>
      <c r="S285" s="1927"/>
      <c r="T285" s="1923"/>
      <c r="U285" s="1927"/>
      <c r="V285" s="1923"/>
      <c r="W285" s="1927"/>
      <c r="X285" s="1923"/>
      <c r="Y285" s="1927"/>
      <c r="Z285" s="1923"/>
      <c r="AA285" s="1927"/>
      <c r="AB285" s="1923"/>
      <c r="AC285" s="1927"/>
      <c r="AD285" s="1923"/>
      <c r="AE285" s="1927"/>
      <c r="AF285" s="1923"/>
      <c r="AG285" s="1927"/>
      <c r="AH285" s="1923"/>
      <c r="AI285" s="1927"/>
      <c r="AJ285" s="1923"/>
      <c r="AK285" s="1927"/>
      <c r="AL285" s="1923"/>
      <c r="AM285" s="2189"/>
      <c r="AN285" s="2190"/>
      <c r="AO285" s="2190"/>
      <c r="AP285" s="2191"/>
      <c r="AQ285" s="2192"/>
      <c r="AR285" s="2191"/>
      <c r="AS285" s="2192"/>
      <c r="AT285" s="2191"/>
      <c r="AU285" s="2193"/>
      <c r="AV285" s="2194"/>
      <c r="AW285" s="2194"/>
      <c r="AX285" s="2195"/>
      <c r="AY285" s="395"/>
      <c r="AZ285" s="394"/>
      <c r="BA285" s="395"/>
      <c r="BB285" s="395"/>
      <c r="BC285" s="395"/>
      <c r="BD285" s="395"/>
      <c r="BE285" s="395"/>
      <c r="BF285" s="395"/>
      <c r="BG285" s="395"/>
      <c r="BH285" s="395"/>
      <c r="BI285" s="395"/>
      <c r="BJ285" s="395"/>
      <c r="BK285" s="395"/>
      <c r="BL285" s="395"/>
      <c r="BM285" s="395"/>
      <c r="BN285" s="395"/>
      <c r="BO285" s="395"/>
      <c r="BP285" s="395"/>
      <c r="BQ285" s="395"/>
      <c r="BR285" s="395"/>
      <c r="BS285" s="395"/>
      <c r="BT285" s="395"/>
      <c r="BU285" s="395"/>
      <c r="BV285" s="395"/>
      <c r="BW285" s="395"/>
      <c r="BX285" s="395"/>
      <c r="BY285" s="394"/>
      <c r="BZ285" s="394"/>
      <c r="CA285" s="861"/>
      <c r="CB285" s="861"/>
      <c r="CC285" s="861"/>
      <c r="CD285" s="861"/>
      <c r="CE285" s="861"/>
      <c r="CF285" s="861"/>
      <c r="CG285" s="861"/>
      <c r="CH285" s="861"/>
      <c r="CI285" s="861"/>
      <c r="CJ285" s="861"/>
      <c r="CK285" s="861"/>
      <c r="CL285" s="861"/>
      <c r="CM285" s="861"/>
      <c r="CN285" s="861"/>
      <c r="CO285" s="861"/>
      <c r="CP285" s="861"/>
      <c r="CQ285" s="861"/>
      <c r="CR285" s="861"/>
      <c r="CS285" s="861"/>
      <c r="CT285" s="861"/>
      <c r="CU285" s="861"/>
      <c r="CV285" s="861"/>
      <c r="CW285" s="861"/>
      <c r="CX285" s="861"/>
      <c r="CY285" s="861"/>
      <c r="CZ285" s="861"/>
      <c r="DA285" s="863"/>
      <c r="DB285" s="863"/>
      <c r="DC285" s="863"/>
      <c r="DD285" s="863"/>
      <c r="DE285" s="863"/>
      <c r="DF285" s="863"/>
      <c r="DG285" s="863"/>
      <c r="DH285" s="863"/>
      <c r="DI285" s="863"/>
      <c r="DJ285" s="863"/>
      <c r="DK285" s="863"/>
      <c r="DL285" s="863"/>
      <c r="DM285" s="863"/>
      <c r="DN285" s="863"/>
      <c r="DO285" s="863"/>
      <c r="DP285" s="863"/>
      <c r="DQ285" s="863"/>
      <c r="DR285" s="863"/>
      <c r="DS285" s="863"/>
      <c r="DT285" s="863"/>
      <c r="DU285" s="863"/>
      <c r="DV285" s="863"/>
      <c r="DW285" s="863"/>
      <c r="DX285" s="863"/>
      <c r="DY285" s="863"/>
      <c r="DZ285" s="863"/>
    </row>
    <row r="286" spans="1:130" s="393" customFormat="1" x14ac:dyDescent="0.25">
      <c r="A286" s="6245"/>
      <c r="B286" s="2185" t="s">
        <v>437</v>
      </c>
      <c r="C286" s="2186">
        <f t="shared" si="33"/>
        <v>0</v>
      </c>
      <c r="D286" s="2187">
        <f t="shared" si="34"/>
        <v>0</v>
      </c>
      <c r="E286" s="2188">
        <f t="shared" si="34"/>
        <v>0</v>
      </c>
      <c r="F286" s="1923"/>
      <c r="G286" s="1927"/>
      <c r="H286" s="1923"/>
      <c r="I286" s="1927"/>
      <c r="J286" s="1923"/>
      <c r="K286" s="1927"/>
      <c r="L286" s="1923"/>
      <c r="M286" s="1927"/>
      <c r="N286" s="1923"/>
      <c r="O286" s="1927"/>
      <c r="P286" s="1923"/>
      <c r="Q286" s="1927"/>
      <c r="R286" s="1923"/>
      <c r="S286" s="1927"/>
      <c r="T286" s="1923"/>
      <c r="U286" s="1927"/>
      <c r="V286" s="1923"/>
      <c r="W286" s="1927"/>
      <c r="X286" s="1923"/>
      <c r="Y286" s="1927"/>
      <c r="Z286" s="1923"/>
      <c r="AA286" s="1927"/>
      <c r="AB286" s="1923"/>
      <c r="AC286" s="1927"/>
      <c r="AD286" s="1923"/>
      <c r="AE286" s="1927"/>
      <c r="AF286" s="1923"/>
      <c r="AG286" s="1927"/>
      <c r="AH286" s="1923"/>
      <c r="AI286" s="1927"/>
      <c r="AJ286" s="1923"/>
      <c r="AK286" s="1927"/>
      <c r="AL286" s="1923"/>
      <c r="AM286" s="2189"/>
      <c r="AN286" s="2190"/>
      <c r="AO286" s="2190"/>
      <c r="AP286" s="2191"/>
      <c r="AQ286" s="2192"/>
      <c r="AR286" s="2191"/>
      <c r="AS286" s="2192"/>
      <c r="AT286" s="2191"/>
      <c r="AU286" s="2193"/>
      <c r="AV286" s="2194"/>
      <c r="AW286" s="2194"/>
      <c r="AX286" s="2195"/>
      <c r="AY286" s="395"/>
      <c r="AZ286" s="394"/>
      <c r="BA286" s="395"/>
      <c r="BB286" s="395"/>
      <c r="BC286" s="395"/>
      <c r="BD286" s="395"/>
      <c r="BE286" s="395"/>
      <c r="BF286" s="395"/>
      <c r="BG286" s="395"/>
      <c r="BH286" s="395"/>
      <c r="BI286" s="395"/>
      <c r="BJ286" s="395"/>
      <c r="BK286" s="395"/>
      <c r="BL286" s="395"/>
      <c r="BM286" s="395"/>
      <c r="BN286" s="395"/>
      <c r="BO286" s="395"/>
      <c r="BP286" s="395"/>
      <c r="BQ286" s="395"/>
      <c r="BR286" s="395"/>
      <c r="BS286" s="395"/>
      <c r="BT286" s="395"/>
      <c r="BU286" s="395"/>
      <c r="BV286" s="395"/>
      <c r="BW286" s="395"/>
      <c r="BX286" s="395"/>
      <c r="BY286" s="394"/>
      <c r="BZ286" s="394"/>
      <c r="CA286" s="861"/>
      <c r="CB286" s="861"/>
      <c r="CC286" s="861"/>
      <c r="CD286" s="861"/>
      <c r="CE286" s="861"/>
      <c r="CF286" s="861"/>
      <c r="CG286" s="861"/>
      <c r="CH286" s="861"/>
      <c r="CI286" s="861"/>
      <c r="CJ286" s="861"/>
      <c r="CK286" s="861"/>
      <c r="CL286" s="861"/>
      <c r="CM286" s="861"/>
      <c r="CN286" s="861"/>
      <c r="CO286" s="861"/>
      <c r="CP286" s="861"/>
      <c r="CQ286" s="861"/>
      <c r="CR286" s="861"/>
      <c r="CS286" s="861"/>
      <c r="CT286" s="861"/>
      <c r="CU286" s="861"/>
      <c r="CV286" s="861"/>
      <c r="CW286" s="861"/>
      <c r="CX286" s="861"/>
      <c r="CY286" s="861"/>
      <c r="CZ286" s="861"/>
      <c r="DA286" s="863"/>
      <c r="DB286" s="863"/>
      <c r="DC286" s="863"/>
      <c r="DD286" s="863"/>
      <c r="DE286" s="863"/>
      <c r="DF286" s="863"/>
      <c r="DG286" s="863"/>
      <c r="DH286" s="863"/>
      <c r="DI286" s="863"/>
      <c r="DJ286" s="863"/>
      <c r="DK286" s="863"/>
      <c r="DL286" s="863"/>
      <c r="DM286" s="863"/>
      <c r="DN286" s="863"/>
      <c r="DO286" s="863"/>
      <c r="DP286" s="863"/>
      <c r="DQ286" s="863"/>
      <c r="DR286" s="863"/>
      <c r="DS286" s="863"/>
      <c r="DT286" s="863"/>
      <c r="DU286" s="863"/>
      <c r="DV286" s="863"/>
      <c r="DW286" s="863"/>
      <c r="DX286" s="863"/>
      <c r="DY286" s="863"/>
      <c r="DZ286" s="863"/>
    </row>
    <row r="287" spans="1:130" s="393" customFormat="1" x14ac:dyDescent="0.25">
      <c r="A287" s="6246"/>
      <c r="B287" s="2170" t="s">
        <v>432</v>
      </c>
      <c r="C287" s="2171">
        <f t="shared" si="33"/>
        <v>0</v>
      </c>
      <c r="D287" s="2172">
        <f t="shared" ref="D287:E302" si="38">SUM(F287,H287,J287,L287,N287,P287,R287,T287,V287,X287,Z287,AB287,AD287,AF287,AH287,AJ287,AL287)</f>
        <v>0</v>
      </c>
      <c r="E287" s="2173">
        <f t="shared" si="38"/>
        <v>0</v>
      </c>
      <c r="F287" s="2174">
        <f t="shared" ref="F287:AM287" si="39">SUM(F281:F286)</f>
        <v>0</v>
      </c>
      <c r="G287" s="2175">
        <f t="shared" si="39"/>
        <v>0</v>
      </c>
      <c r="H287" s="2174">
        <f t="shared" si="39"/>
        <v>0</v>
      </c>
      <c r="I287" s="2175">
        <f t="shared" si="39"/>
        <v>0</v>
      </c>
      <c r="J287" s="2174">
        <f t="shared" si="39"/>
        <v>0</v>
      </c>
      <c r="K287" s="2176">
        <f t="shared" si="39"/>
        <v>0</v>
      </c>
      <c r="L287" s="2174">
        <f t="shared" si="39"/>
        <v>0</v>
      </c>
      <c r="M287" s="2176">
        <f t="shared" si="39"/>
        <v>0</v>
      </c>
      <c r="N287" s="2174">
        <f t="shared" si="39"/>
        <v>0</v>
      </c>
      <c r="O287" s="2176">
        <f t="shared" si="39"/>
        <v>0</v>
      </c>
      <c r="P287" s="2174">
        <f t="shared" si="39"/>
        <v>0</v>
      </c>
      <c r="Q287" s="2176">
        <f t="shared" si="39"/>
        <v>0</v>
      </c>
      <c r="R287" s="2174">
        <f t="shared" si="39"/>
        <v>0</v>
      </c>
      <c r="S287" s="2176">
        <f t="shared" si="39"/>
        <v>0</v>
      </c>
      <c r="T287" s="2174">
        <f t="shared" si="39"/>
        <v>0</v>
      </c>
      <c r="U287" s="2176">
        <f t="shared" si="39"/>
        <v>0</v>
      </c>
      <c r="V287" s="2174">
        <f t="shared" si="39"/>
        <v>0</v>
      </c>
      <c r="W287" s="2176">
        <f t="shared" si="39"/>
        <v>0</v>
      </c>
      <c r="X287" s="2174">
        <f t="shared" si="39"/>
        <v>0</v>
      </c>
      <c r="Y287" s="2176">
        <f t="shared" si="39"/>
        <v>0</v>
      </c>
      <c r="Z287" s="2174">
        <f t="shared" si="39"/>
        <v>0</v>
      </c>
      <c r="AA287" s="2176">
        <f t="shared" si="39"/>
        <v>0</v>
      </c>
      <c r="AB287" s="2174">
        <f t="shared" si="39"/>
        <v>0</v>
      </c>
      <c r="AC287" s="2176">
        <f t="shared" si="39"/>
        <v>0</v>
      </c>
      <c r="AD287" s="2174">
        <f t="shared" si="39"/>
        <v>0</v>
      </c>
      <c r="AE287" s="2176">
        <f t="shared" si="39"/>
        <v>0</v>
      </c>
      <c r="AF287" s="2174">
        <f t="shared" si="39"/>
        <v>0</v>
      </c>
      <c r="AG287" s="2176">
        <f t="shared" si="39"/>
        <v>0</v>
      </c>
      <c r="AH287" s="2174">
        <f t="shared" si="39"/>
        <v>0</v>
      </c>
      <c r="AI287" s="2176">
        <f t="shared" si="39"/>
        <v>0</v>
      </c>
      <c r="AJ287" s="2174">
        <f t="shared" si="39"/>
        <v>0</v>
      </c>
      <c r="AK287" s="2176">
        <f t="shared" si="39"/>
        <v>0</v>
      </c>
      <c r="AL287" s="2177">
        <f t="shared" si="39"/>
        <v>0</v>
      </c>
      <c r="AM287" s="2178">
        <f t="shared" si="39"/>
        <v>0</v>
      </c>
      <c r="AN287" s="2196"/>
      <c r="AO287" s="2196"/>
      <c r="AP287" s="2197"/>
      <c r="AQ287" s="2198"/>
      <c r="AR287" s="2197"/>
      <c r="AS287" s="2198"/>
      <c r="AT287" s="2199"/>
      <c r="AU287" s="2200"/>
      <c r="AV287" s="2201"/>
      <c r="AW287" s="2201"/>
      <c r="AX287" s="2202"/>
      <c r="AY287" s="395"/>
      <c r="AZ287" s="394"/>
      <c r="BA287" s="395"/>
      <c r="BB287" s="395"/>
      <c r="BC287" s="395"/>
      <c r="BD287" s="395"/>
      <c r="BE287" s="395"/>
      <c r="BF287" s="395"/>
      <c r="BG287" s="395"/>
      <c r="BH287" s="395"/>
      <c r="BI287" s="395"/>
      <c r="BJ287" s="395"/>
      <c r="BK287" s="395"/>
      <c r="BL287" s="395"/>
      <c r="BM287" s="395"/>
      <c r="BN287" s="395"/>
      <c r="BO287" s="395"/>
      <c r="BP287" s="395"/>
      <c r="BQ287" s="395"/>
      <c r="BR287" s="395"/>
      <c r="BS287" s="395"/>
      <c r="BT287" s="395"/>
      <c r="BU287" s="395"/>
      <c r="BV287" s="395"/>
      <c r="BW287" s="395"/>
      <c r="BX287" s="395"/>
      <c r="BY287" s="394"/>
      <c r="BZ287" s="394"/>
      <c r="CA287" s="861"/>
      <c r="CB287" s="861"/>
      <c r="CC287" s="861"/>
      <c r="CD287" s="861"/>
      <c r="CE287" s="861"/>
      <c r="CF287" s="861"/>
      <c r="CG287" s="861"/>
      <c r="CH287" s="861"/>
      <c r="CI287" s="861"/>
      <c r="CJ287" s="861"/>
      <c r="CK287" s="861"/>
      <c r="CL287" s="861"/>
      <c r="CM287" s="861"/>
      <c r="CN287" s="861"/>
      <c r="CO287" s="861"/>
      <c r="CP287" s="861"/>
      <c r="CQ287" s="861"/>
      <c r="CR287" s="861"/>
      <c r="CS287" s="861"/>
      <c r="CT287" s="861"/>
      <c r="CU287" s="861"/>
      <c r="CV287" s="861"/>
      <c r="CW287" s="861"/>
      <c r="CX287" s="861"/>
      <c r="CY287" s="861"/>
      <c r="CZ287" s="861"/>
      <c r="DA287" s="863"/>
      <c r="DB287" s="863"/>
      <c r="DC287" s="863"/>
      <c r="DD287" s="863"/>
      <c r="DE287" s="863"/>
      <c r="DF287" s="863"/>
      <c r="DG287" s="863"/>
      <c r="DH287" s="863"/>
      <c r="DI287" s="863"/>
      <c r="DJ287" s="863"/>
      <c r="DK287" s="863"/>
      <c r="DL287" s="863"/>
      <c r="DM287" s="863"/>
      <c r="DN287" s="863"/>
      <c r="DO287" s="863"/>
      <c r="DP287" s="863"/>
      <c r="DQ287" s="863"/>
      <c r="DR287" s="863"/>
      <c r="DS287" s="863"/>
      <c r="DT287" s="863"/>
      <c r="DU287" s="863"/>
      <c r="DV287" s="863"/>
      <c r="DW287" s="863"/>
      <c r="DX287" s="863"/>
      <c r="DY287" s="863"/>
      <c r="DZ287" s="863"/>
    </row>
    <row r="288" spans="1:130" s="393" customFormat="1" x14ac:dyDescent="0.25">
      <c r="A288" s="6244" t="s">
        <v>439</v>
      </c>
      <c r="B288" s="2160" t="s">
        <v>430</v>
      </c>
      <c r="C288" s="2161">
        <f t="shared" si="33"/>
        <v>0</v>
      </c>
      <c r="D288" s="2162">
        <f t="shared" si="38"/>
        <v>0</v>
      </c>
      <c r="E288" s="2163">
        <f t="shared" si="38"/>
        <v>0</v>
      </c>
      <c r="F288" s="1917"/>
      <c r="G288" s="2148"/>
      <c r="H288" s="1917"/>
      <c r="I288" s="2148"/>
      <c r="J288" s="1917"/>
      <c r="K288" s="2148"/>
      <c r="L288" s="1917"/>
      <c r="M288" s="2148"/>
      <c r="N288" s="1917"/>
      <c r="O288" s="2148"/>
      <c r="P288" s="1917"/>
      <c r="Q288" s="2148"/>
      <c r="R288" s="1917"/>
      <c r="S288" s="2148"/>
      <c r="T288" s="1917"/>
      <c r="U288" s="2148"/>
      <c r="V288" s="1917"/>
      <c r="W288" s="2148"/>
      <c r="X288" s="1917"/>
      <c r="Y288" s="2148"/>
      <c r="Z288" s="1917"/>
      <c r="AA288" s="2148"/>
      <c r="AB288" s="1917"/>
      <c r="AC288" s="2148"/>
      <c r="AD288" s="1917"/>
      <c r="AE288" s="2148"/>
      <c r="AF288" s="1917"/>
      <c r="AG288" s="2148"/>
      <c r="AH288" s="1917"/>
      <c r="AI288" s="2148"/>
      <c r="AJ288" s="1917"/>
      <c r="AK288" s="2148"/>
      <c r="AL288" s="1917"/>
      <c r="AM288" s="2164"/>
      <c r="AN288" s="2180"/>
      <c r="AO288" s="2180"/>
      <c r="AP288" s="2181"/>
      <c r="AQ288" s="2182"/>
      <c r="AR288" s="2181"/>
      <c r="AS288" s="2182"/>
      <c r="AT288" s="2181"/>
      <c r="AU288" s="2183"/>
      <c r="AV288" s="2165"/>
      <c r="AW288" s="2165"/>
      <c r="AX288" s="2184"/>
      <c r="AY288" s="395"/>
      <c r="AZ288" s="394"/>
      <c r="BA288" s="395"/>
      <c r="BB288" s="395"/>
      <c r="BC288" s="395"/>
      <c r="BD288" s="395"/>
      <c r="BE288" s="395"/>
      <c r="BF288" s="395"/>
      <c r="BG288" s="395"/>
      <c r="BH288" s="395"/>
      <c r="BI288" s="395"/>
      <c r="BJ288" s="395"/>
      <c r="BK288" s="395"/>
      <c r="BL288" s="395"/>
      <c r="BM288" s="395"/>
      <c r="BN288" s="395"/>
      <c r="BO288" s="395"/>
      <c r="BP288" s="395"/>
      <c r="BQ288" s="395"/>
      <c r="BR288" s="395"/>
      <c r="BS288" s="395"/>
      <c r="BT288" s="395"/>
      <c r="BU288" s="395"/>
      <c r="BV288" s="395"/>
      <c r="BW288" s="395"/>
      <c r="BX288" s="395"/>
      <c r="BY288" s="394"/>
      <c r="BZ288" s="394"/>
      <c r="CA288" s="861"/>
      <c r="CB288" s="861"/>
      <c r="CC288" s="861"/>
      <c r="CD288" s="861"/>
      <c r="CE288" s="861"/>
      <c r="CF288" s="861"/>
      <c r="CG288" s="861"/>
      <c r="CH288" s="861"/>
      <c r="CI288" s="861"/>
      <c r="CJ288" s="861"/>
      <c r="CK288" s="861"/>
      <c r="CL288" s="861"/>
      <c r="CM288" s="861"/>
      <c r="CN288" s="861"/>
      <c r="CO288" s="861"/>
      <c r="CP288" s="861"/>
      <c r="CQ288" s="861"/>
      <c r="CR288" s="861"/>
      <c r="CS288" s="861"/>
      <c r="CT288" s="861"/>
      <c r="CU288" s="861"/>
      <c r="CV288" s="861"/>
      <c r="CW288" s="861"/>
      <c r="CX288" s="861"/>
      <c r="CY288" s="861"/>
      <c r="CZ288" s="861"/>
      <c r="DA288" s="863"/>
      <c r="DB288" s="863"/>
      <c r="DC288" s="863"/>
      <c r="DD288" s="863"/>
      <c r="DE288" s="863"/>
      <c r="DF288" s="863"/>
      <c r="DG288" s="863"/>
      <c r="DH288" s="863"/>
      <c r="DI288" s="863"/>
      <c r="DJ288" s="863"/>
      <c r="DK288" s="863"/>
      <c r="DL288" s="863"/>
      <c r="DM288" s="863"/>
      <c r="DN288" s="863"/>
      <c r="DO288" s="863"/>
      <c r="DP288" s="863"/>
      <c r="DQ288" s="863"/>
      <c r="DR288" s="863"/>
      <c r="DS288" s="863"/>
      <c r="DT288" s="863"/>
      <c r="DU288" s="863"/>
      <c r="DV288" s="863"/>
      <c r="DW288" s="863"/>
      <c r="DX288" s="863"/>
      <c r="DY288" s="863"/>
      <c r="DZ288" s="863"/>
    </row>
    <row r="289" spans="1:130" s="393" customFormat="1" x14ac:dyDescent="0.25">
      <c r="A289" s="6245"/>
      <c r="B289" s="1110" t="s">
        <v>431</v>
      </c>
      <c r="C289" s="1111">
        <f t="shared" si="33"/>
        <v>0</v>
      </c>
      <c r="D289" s="1112">
        <f t="shared" si="38"/>
        <v>0</v>
      </c>
      <c r="E289" s="2168">
        <f t="shared" si="38"/>
        <v>0</v>
      </c>
      <c r="F289" s="881"/>
      <c r="G289" s="314"/>
      <c r="H289" s="881"/>
      <c r="I289" s="314"/>
      <c r="J289" s="881"/>
      <c r="K289" s="314"/>
      <c r="L289" s="881"/>
      <c r="M289" s="314"/>
      <c r="N289" s="881"/>
      <c r="O289" s="314"/>
      <c r="P289" s="881"/>
      <c r="Q289" s="314"/>
      <c r="R289" s="881"/>
      <c r="S289" s="314"/>
      <c r="T289" s="881"/>
      <c r="U289" s="314"/>
      <c r="V289" s="881"/>
      <c r="W289" s="314"/>
      <c r="X289" s="881"/>
      <c r="Y289" s="314"/>
      <c r="Z289" s="881"/>
      <c r="AA289" s="314"/>
      <c r="AB289" s="881"/>
      <c r="AC289" s="314"/>
      <c r="AD289" s="881"/>
      <c r="AE289" s="314"/>
      <c r="AF289" s="881"/>
      <c r="AG289" s="314"/>
      <c r="AH289" s="881"/>
      <c r="AI289" s="314"/>
      <c r="AJ289" s="881"/>
      <c r="AK289" s="314"/>
      <c r="AL289" s="881"/>
      <c r="AM289" s="1113"/>
      <c r="AN289" s="1115"/>
      <c r="AO289" s="1115"/>
      <c r="AP289" s="1116"/>
      <c r="AQ289" s="1117"/>
      <c r="AR289" s="1116"/>
      <c r="AS289" s="1117"/>
      <c r="AT289" s="1116"/>
      <c r="AU289" s="1118"/>
      <c r="AV289" s="2169"/>
      <c r="AW289" s="2169"/>
      <c r="AX289" s="1119"/>
      <c r="AY289" s="395"/>
      <c r="AZ289" s="394"/>
      <c r="BA289" s="395"/>
      <c r="BB289" s="395"/>
      <c r="BC289" s="395"/>
      <c r="BD289" s="395"/>
      <c r="BE289" s="395"/>
      <c r="BF289" s="395"/>
      <c r="BG289" s="395"/>
      <c r="BH289" s="395"/>
      <c r="BI289" s="395"/>
      <c r="BJ289" s="395"/>
      <c r="BK289" s="395"/>
      <c r="BL289" s="395"/>
      <c r="BM289" s="395"/>
      <c r="BN289" s="395"/>
      <c r="BO289" s="395"/>
      <c r="BP289" s="395"/>
      <c r="BQ289" s="395"/>
      <c r="BR289" s="395"/>
      <c r="BS289" s="395"/>
      <c r="BT289" s="395"/>
      <c r="BU289" s="395"/>
      <c r="BV289" s="395"/>
      <c r="BW289" s="395"/>
      <c r="BX289" s="395"/>
      <c r="BY289" s="394"/>
      <c r="BZ289" s="394"/>
      <c r="CA289" s="861"/>
      <c r="CB289" s="861"/>
      <c r="CC289" s="861"/>
      <c r="CD289" s="861"/>
      <c r="CE289" s="861"/>
      <c r="CF289" s="861"/>
      <c r="CG289" s="861"/>
      <c r="CH289" s="861"/>
      <c r="CI289" s="861"/>
      <c r="CJ289" s="861"/>
      <c r="CK289" s="861"/>
      <c r="CL289" s="861"/>
      <c r="CM289" s="861"/>
      <c r="CN289" s="861"/>
      <c r="CO289" s="861"/>
      <c r="CP289" s="861"/>
      <c r="CQ289" s="861"/>
      <c r="CR289" s="861"/>
      <c r="CS289" s="861"/>
      <c r="CT289" s="861"/>
      <c r="CU289" s="861"/>
      <c r="CV289" s="861"/>
      <c r="CW289" s="861"/>
      <c r="CX289" s="861"/>
      <c r="CY289" s="861"/>
      <c r="CZ289" s="861"/>
      <c r="DA289" s="863"/>
      <c r="DB289" s="863"/>
      <c r="DC289" s="863"/>
      <c r="DD289" s="863"/>
      <c r="DE289" s="863"/>
      <c r="DF289" s="863"/>
      <c r="DG289" s="863"/>
      <c r="DH289" s="863"/>
      <c r="DI289" s="863"/>
      <c r="DJ289" s="863"/>
      <c r="DK289" s="863"/>
      <c r="DL289" s="863"/>
      <c r="DM289" s="863"/>
      <c r="DN289" s="863"/>
      <c r="DO289" s="863"/>
      <c r="DP289" s="863"/>
      <c r="DQ289" s="863"/>
      <c r="DR289" s="863"/>
      <c r="DS289" s="863"/>
      <c r="DT289" s="863"/>
      <c r="DU289" s="863"/>
      <c r="DV289" s="863"/>
      <c r="DW289" s="863"/>
      <c r="DX289" s="863"/>
      <c r="DY289" s="863"/>
      <c r="DZ289" s="863"/>
    </row>
    <row r="290" spans="1:130" s="393" customFormat="1" x14ac:dyDescent="0.25">
      <c r="A290" s="6245"/>
      <c r="B290" s="2185" t="s">
        <v>434</v>
      </c>
      <c r="C290" s="2186">
        <f t="shared" si="33"/>
        <v>0</v>
      </c>
      <c r="D290" s="2187">
        <f t="shared" si="38"/>
        <v>0</v>
      </c>
      <c r="E290" s="2188">
        <f t="shared" si="38"/>
        <v>0</v>
      </c>
      <c r="F290" s="1923"/>
      <c r="G290" s="1927"/>
      <c r="H290" s="1923"/>
      <c r="I290" s="1927"/>
      <c r="J290" s="1923"/>
      <c r="K290" s="1927"/>
      <c r="L290" s="1923"/>
      <c r="M290" s="1927"/>
      <c r="N290" s="1923"/>
      <c r="O290" s="1927"/>
      <c r="P290" s="1923"/>
      <c r="Q290" s="1927"/>
      <c r="R290" s="1923"/>
      <c r="S290" s="1927"/>
      <c r="T290" s="1923"/>
      <c r="U290" s="1927"/>
      <c r="V290" s="1923"/>
      <c r="W290" s="1927"/>
      <c r="X290" s="1923"/>
      <c r="Y290" s="1927"/>
      <c r="Z290" s="1923"/>
      <c r="AA290" s="1927"/>
      <c r="AB290" s="1923"/>
      <c r="AC290" s="1927"/>
      <c r="AD290" s="1923"/>
      <c r="AE290" s="1927"/>
      <c r="AF290" s="1923"/>
      <c r="AG290" s="1927"/>
      <c r="AH290" s="1923"/>
      <c r="AI290" s="1927"/>
      <c r="AJ290" s="1923"/>
      <c r="AK290" s="1927"/>
      <c r="AL290" s="1923"/>
      <c r="AM290" s="2189"/>
      <c r="AN290" s="2190"/>
      <c r="AO290" s="2190"/>
      <c r="AP290" s="2191"/>
      <c r="AQ290" s="2192"/>
      <c r="AR290" s="2191"/>
      <c r="AS290" s="2192"/>
      <c r="AT290" s="2191"/>
      <c r="AU290" s="2193"/>
      <c r="AV290" s="2194"/>
      <c r="AW290" s="2194"/>
      <c r="AX290" s="2195"/>
      <c r="AY290" s="395"/>
      <c r="AZ290" s="394"/>
      <c r="BA290" s="395"/>
      <c r="BB290" s="395"/>
      <c r="BC290" s="395"/>
      <c r="BD290" s="395"/>
      <c r="BE290" s="395"/>
      <c r="BF290" s="395"/>
      <c r="BG290" s="395"/>
      <c r="BH290" s="395"/>
      <c r="BI290" s="395"/>
      <c r="BJ290" s="395"/>
      <c r="BK290" s="395"/>
      <c r="BL290" s="395"/>
      <c r="BM290" s="395"/>
      <c r="BN290" s="395"/>
      <c r="BO290" s="395"/>
      <c r="BP290" s="395"/>
      <c r="BQ290" s="395"/>
      <c r="BR290" s="395"/>
      <c r="BS290" s="395"/>
      <c r="BT290" s="395"/>
      <c r="BU290" s="395"/>
      <c r="BV290" s="395"/>
      <c r="BW290" s="395"/>
      <c r="BX290" s="395"/>
      <c r="BY290" s="394"/>
      <c r="BZ290" s="394"/>
      <c r="CA290" s="861"/>
      <c r="CB290" s="861"/>
      <c r="CC290" s="861"/>
      <c r="CD290" s="861"/>
      <c r="CE290" s="861"/>
      <c r="CF290" s="861"/>
      <c r="CG290" s="861"/>
      <c r="CH290" s="861"/>
      <c r="CI290" s="861"/>
      <c r="CJ290" s="861"/>
      <c r="CK290" s="861"/>
      <c r="CL290" s="861"/>
      <c r="CM290" s="861"/>
      <c r="CN290" s="861"/>
      <c r="CO290" s="861"/>
      <c r="CP290" s="861"/>
      <c r="CQ290" s="861"/>
      <c r="CR290" s="861"/>
      <c r="CS290" s="861"/>
      <c r="CT290" s="861"/>
      <c r="CU290" s="861"/>
      <c r="CV290" s="861"/>
      <c r="CW290" s="861"/>
      <c r="CX290" s="861"/>
      <c r="CY290" s="861"/>
      <c r="CZ290" s="861"/>
      <c r="DA290" s="863"/>
      <c r="DB290" s="863"/>
      <c r="DC290" s="863"/>
      <c r="DD290" s="863"/>
      <c r="DE290" s="863"/>
      <c r="DF290" s="863"/>
      <c r="DG290" s="863"/>
      <c r="DH290" s="863"/>
      <c r="DI290" s="863"/>
      <c r="DJ290" s="863"/>
      <c r="DK290" s="863"/>
      <c r="DL290" s="863"/>
      <c r="DM290" s="863"/>
      <c r="DN290" s="863"/>
      <c r="DO290" s="863"/>
      <c r="DP290" s="863"/>
      <c r="DQ290" s="863"/>
      <c r="DR290" s="863"/>
      <c r="DS290" s="863"/>
      <c r="DT290" s="863"/>
      <c r="DU290" s="863"/>
      <c r="DV290" s="863"/>
      <c r="DW290" s="863"/>
      <c r="DX290" s="863"/>
      <c r="DY290" s="863"/>
      <c r="DZ290" s="863"/>
    </row>
    <row r="291" spans="1:130" s="393" customFormat="1" x14ac:dyDescent="0.25">
      <c r="A291" s="6245"/>
      <c r="B291" s="2185" t="s">
        <v>435</v>
      </c>
      <c r="C291" s="2186">
        <f t="shared" si="33"/>
        <v>0</v>
      </c>
      <c r="D291" s="2187">
        <f t="shared" si="38"/>
        <v>0</v>
      </c>
      <c r="E291" s="2188">
        <f t="shared" si="38"/>
        <v>0</v>
      </c>
      <c r="F291" s="1923"/>
      <c r="G291" s="1927"/>
      <c r="H291" s="1923"/>
      <c r="I291" s="1927"/>
      <c r="J291" s="1923"/>
      <c r="K291" s="1927"/>
      <c r="L291" s="1923"/>
      <c r="M291" s="1927"/>
      <c r="N291" s="1923"/>
      <c r="O291" s="1927"/>
      <c r="P291" s="1923"/>
      <c r="Q291" s="1927"/>
      <c r="R291" s="1923"/>
      <c r="S291" s="1927"/>
      <c r="T291" s="1923"/>
      <c r="U291" s="1927"/>
      <c r="V291" s="1923"/>
      <c r="W291" s="1927"/>
      <c r="X291" s="1923"/>
      <c r="Y291" s="1927"/>
      <c r="Z291" s="1923"/>
      <c r="AA291" s="1927"/>
      <c r="AB291" s="1923"/>
      <c r="AC291" s="1927"/>
      <c r="AD291" s="1923"/>
      <c r="AE291" s="1927"/>
      <c r="AF291" s="1923"/>
      <c r="AG291" s="1927"/>
      <c r="AH291" s="1923"/>
      <c r="AI291" s="1927"/>
      <c r="AJ291" s="1923"/>
      <c r="AK291" s="1927"/>
      <c r="AL291" s="1923"/>
      <c r="AM291" s="2189"/>
      <c r="AN291" s="2190"/>
      <c r="AO291" s="2190"/>
      <c r="AP291" s="2191"/>
      <c r="AQ291" s="2192"/>
      <c r="AR291" s="2191"/>
      <c r="AS291" s="2192"/>
      <c r="AT291" s="2191"/>
      <c r="AU291" s="2193"/>
      <c r="AV291" s="2194"/>
      <c r="AW291" s="2194"/>
      <c r="AX291" s="2195"/>
      <c r="AY291" s="395"/>
      <c r="AZ291" s="394"/>
      <c r="BA291" s="395"/>
      <c r="BB291" s="395"/>
      <c r="BC291" s="395"/>
      <c r="BD291" s="395"/>
      <c r="BE291" s="395"/>
      <c r="BF291" s="395"/>
      <c r="BG291" s="395"/>
      <c r="BH291" s="395"/>
      <c r="BI291" s="395"/>
      <c r="BJ291" s="395"/>
      <c r="BK291" s="395"/>
      <c r="BL291" s="395"/>
      <c r="BM291" s="395"/>
      <c r="BN291" s="395"/>
      <c r="BO291" s="395"/>
      <c r="BP291" s="395"/>
      <c r="BQ291" s="395"/>
      <c r="BR291" s="395"/>
      <c r="BS291" s="395"/>
      <c r="BT291" s="395"/>
      <c r="BU291" s="395"/>
      <c r="BV291" s="395"/>
      <c r="BW291" s="395"/>
      <c r="BX291" s="395"/>
      <c r="BY291" s="394"/>
      <c r="BZ291" s="394"/>
      <c r="CA291" s="861"/>
      <c r="CB291" s="861"/>
      <c r="CC291" s="861"/>
      <c r="CD291" s="861"/>
      <c r="CE291" s="861"/>
      <c r="CF291" s="861"/>
      <c r="CG291" s="861"/>
      <c r="CH291" s="861"/>
      <c r="CI291" s="861"/>
      <c r="CJ291" s="861"/>
      <c r="CK291" s="861"/>
      <c r="CL291" s="861"/>
      <c r="CM291" s="861"/>
      <c r="CN291" s="861"/>
      <c r="CO291" s="861"/>
      <c r="CP291" s="861"/>
      <c r="CQ291" s="861"/>
      <c r="CR291" s="861"/>
      <c r="CS291" s="861"/>
      <c r="CT291" s="861"/>
      <c r="CU291" s="861"/>
      <c r="CV291" s="861"/>
      <c r="CW291" s="861"/>
      <c r="CX291" s="861"/>
      <c r="CY291" s="861"/>
      <c r="CZ291" s="861"/>
      <c r="DA291" s="863"/>
      <c r="DB291" s="863"/>
      <c r="DC291" s="863"/>
      <c r="DD291" s="863"/>
      <c r="DE291" s="863"/>
      <c r="DF291" s="863"/>
      <c r="DG291" s="863"/>
      <c r="DH291" s="863"/>
      <c r="DI291" s="863"/>
      <c r="DJ291" s="863"/>
      <c r="DK291" s="863"/>
      <c r="DL291" s="863"/>
      <c r="DM291" s="863"/>
      <c r="DN291" s="863"/>
      <c r="DO291" s="863"/>
      <c r="DP291" s="863"/>
      <c r="DQ291" s="863"/>
      <c r="DR291" s="863"/>
      <c r="DS291" s="863"/>
      <c r="DT291" s="863"/>
      <c r="DU291" s="863"/>
      <c r="DV291" s="863"/>
      <c r="DW291" s="863"/>
      <c r="DX291" s="863"/>
      <c r="DY291" s="863"/>
      <c r="DZ291" s="863"/>
    </row>
    <row r="292" spans="1:130" s="393" customFormat="1" x14ac:dyDescent="0.25">
      <c r="A292" s="6245"/>
      <c r="B292" s="2185" t="s">
        <v>436</v>
      </c>
      <c r="C292" s="2186">
        <f t="shared" si="33"/>
        <v>0</v>
      </c>
      <c r="D292" s="2187">
        <f t="shared" si="38"/>
        <v>0</v>
      </c>
      <c r="E292" s="2188">
        <f t="shared" si="38"/>
        <v>0</v>
      </c>
      <c r="F292" s="1923"/>
      <c r="G292" s="1927"/>
      <c r="H292" s="1923"/>
      <c r="I292" s="1927"/>
      <c r="J292" s="1923"/>
      <c r="K292" s="1927"/>
      <c r="L292" s="1923"/>
      <c r="M292" s="1927"/>
      <c r="N292" s="1923"/>
      <c r="O292" s="1927"/>
      <c r="P292" s="1923"/>
      <c r="Q292" s="1927"/>
      <c r="R292" s="1923"/>
      <c r="S292" s="1927"/>
      <c r="T292" s="1923"/>
      <c r="U292" s="1927"/>
      <c r="V292" s="1923"/>
      <c r="W292" s="1927"/>
      <c r="X292" s="1923"/>
      <c r="Y292" s="1927"/>
      <c r="Z292" s="1923"/>
      <c r="AA292" s="1927"/>
      <c r="AB292" s="1923"/>
      <c r="AC292" s="1927"/>
      <c r="AD292" s="1923"/>
      <c r="AE292" s="1927"/>
      <c r="AF292" s="1923"/>
      <c r="AG292" s="1927"/>
      <c r="AH292" s="1923"/>
      <c r="AI292" s="1927"/>
      <c r="AJ292" s="1923"/>
      <c r="AK292" s="1927"/>
      <c r="AL292" s="1923"/>
      <c r="AM292" s="2189"/>
      <c r="AN292" s="2190"/>
      <c r="AO292" s="2190"/>
      <c r="AP292" s="2191"/>
      <c r="AQ292" s="2192"/>
      <c r="AR292" s="2191"/>
      <c r="AS292" s="2192"/>
      <c r="AT292" s="2191"/>
      <c r="AU292" s="2193"/>
      <c r="AV292" s="2194"/>
      <c r="AW292" s="2194"/>
      <c r="AX292" s="2195"/>
      <c r="AY292" s="395"/>
      <c r="AZ292" s="394"/>
      <c r="BA292" s="395"/>
      <c r="BB292" s="395"/>
      <c r="BC292" s="395"/>
      <c r="BD292" s="395"/>
      <c r="BE292" s="395"/>
      <c r="BF292" s="395"/>
      <c r="BG292" s="395"/>
      <c r="BH292" s="395"/>
      <c r="BI292" s="395"/>
      <c r="BJ292" s="395"/>
      <c r="BK292" s="395"/>
      <c r="BL292" s="395"/>
      <c r="BM292" s="395"/>
      <c r="BN292" s="395"/>
      <c r="BO292" s="395"/>
      <c r="BP292" s="395"/>
      <c r="BQ292" s="395"/>
      <c r="BR292" s="395"/>
      <c r="BS292" s="395"/>
      <c r="BT292" s="395"/>
      <c r="BU292" s="395"/>
      <c r="BV292" s="395"/>
      <c r="BW292" s="395"/>
      <c r="BX292" s="395"/>
      <c r="BY292" s="394"/>
      <c r="BZ292" s="394"/>
      <c r="CA292" s="861"/>
      <c r="CB292" s="861"/>
      <c r="CC292" s="861"/>
      <c r="CD292" s="861"/>
      <c r="CE292" s="861"/>
      <c r="CF292" s="861"/>
      <c r="CG292" s="861"/>
      <c r="CH292" s="861"/>
      <c r="CI292" s="861"/>
      <c r="CJ292" s="861"/>
      <c r="CK292" s="861"/>
      <c r="CL292" s="861"/>
      <c r="CM292" s="861"/>
      <c r="CN292" s="861"/>
      <c r="CO292" s="861"/>
      <c r="CP292" s="861"/>
      <c r="CQ292" s="861"/>
      <c r="CR292" s="861"/>
      <c r="CS292" s="861"/>
      <c r="CT292" s="861"/>
      <c r="CU292" s="861"/>
      <c r="CV292" s="861"/>
      <c r="CW292" s="861"/>
      <c r="CX292" s="861"/>
      <c r="CY292" s="861"/>
      <c r="CZ292" s="861"/>
      <c r="DA292" s="863"/>
      <c r="DB292" s="863"/>
      <c r="DC292" s="863"/>
      <c r="DD292" s="863"/>
      <c r="DE292" s="863"/>
      <c r="DF292" s="863"/>
      <c r="DG292" s="863"/>
      <c r="DH292" s="863"/>
      <c r="DI292" s="863"/>
      <c r="DJ292" s="863"/>
      <c r="DK292" s="863"/>
      <c r="DL292" s="863"/>
      <c r="DM292" s="863"/>
      <c r="DN292" s="863"/>
      <c r="DO292" s="863"/>
      <c r="DP292" s="863"/>
      <c r="DQ292" s="863"/>
      <c r="DR292" s="863"/>
      <c r="DS292" s="863"/>
      <c r="DT292" s="863"/>
      <c r="DU292" s="863"/>
      <c r="DV292" s="863"/>
      <c r="DW292" s="863"/>
      <c r="DX292" s="863"/>
      <c r="DY292" s="863"/>
      <c r="DZ292" s="863"/>
    </row>
    <row r="293" spans="1:130" s="393" customFormat="1" x14ac:dyDescent="0.25">
      <c r="A293" s="6245"/>
      <c r="B293" s="2185" t="s">
        <v>440</v>
      </c>
      <c r="C293" s="2186">
        <f t="shared" si="33"/>
        <v>0</v>
      </c>
      <c r="D293" s="2187">
        <f t="shared" si="38"/>
        <v>0</v>
      </c>
      <c r="E293" s="2188">
        <f t="shared" si="38"/>
        <v>0</v>
      </c>
      <c r="F293" s="1923"/>
      <c r="G293" s="1927"/>
      <c r="H293" s="1923"/>
      <c r="I293" s="1927"/>
      <c r="J293" s="1923"/>
      <c r="K293" s="1927"/>
      <c r="L293" s="1923"/>
      <c r="M293" s="1927"/>
      <c r="N293" s="1923"/>
      <c r="O293" s="1927"/>
      <c r="P293" s="1923"/>
      <c r="Q293" s="1927"/>
      <c r="R293" s="1923"/>
      <c r="S293" s="1927"/>
      <c r="T293" s="1923"/>
      <c r="U293" s="1927"/>
      <c r="V293" s="1923"/>
      <c r="W293" s="1927"/>
      <c r="X293" s="1923"/>
      <c r="Y293" s="1927"/>
      <c r="Z293" s="1923"/>
      <c r="AA293" s="1927"/>
      <c r="AB293" s="1923"/>
      <c r="AC293" s="1927"/>
      <c r="AD293" s="1923"/>
      <c r="AE293" s="1927"/>
      <c r="AF293" s="1923"/>
      <c r="AG293" s="1927"/>
      <c r="AH293" s="1923"/>
      <c r="AI293" s="1927"/>
      <c r="AJ293" s="1923"/>
      <c r="AK293" s="1927"/>
      <c r="AL293" s="1923"/>
      <c r="AM293" s="2189"/>
      <c r="AN293" s="2190"/>
      <c r="AO293" s="2190"/>
      <c r="AP293" s="2191"/>
      <c r="AQ293" s="2192"/>
      <c r="AR293" s="2191"/>
      <c r="AS293" s="2192"/>
      <c r="AT293" s="2191"/>
      <c r="AU293" s="2193"/>
      <c r="AV293" s="2194"/>
      <c r="AW293" s="2194"/>
      <c r="AX293" s="2195"/>
      <c r="AY293" s="395"/>
      <c r="AZ293" s="394"/>
      <c r="BA293" s="395"/>
      <c r="BB293" s="395"/>
      <c r="BC293" s="395"/>
      <c r="BD293" s="395"/>
      <c r="BE293" s="395"/>
      <c r="BF293" s="395"/>
      <c r="BG293" s="395"/>
      <c r="BH293" s="395"/>
      <c r="BI293" s="395"/>
      <c r="BJ293" s="395"/>
      <c r="BK293" s="395"/>
      <c r="BL293" s="395"/>
      <c r="BM293" s="395"/>
      <c r="BN293" s="395"/>
      <c r="BO293" s="395"/>
      <c r="BP293" s="395"/>
      <c r="BQ293" s="395"/>
      <c r="BR293" s="395"/>
      <c r="BS293" s="395"/>
      <c r="BT293" s="395"/>
      <c r="BU293" s="395"/>
      <c r="BV293" s="395"/>
      <c r="BW293" s="395"/>
      <c r="BX293" s="395"/>
      <c r="BY293" s="394"/>
      <c r="BZ293" s="394"/>
      <c r="CA293" s="861"/>
      <c r="CB293" s="861"/>
      <c r="CC293" s="861"/>
      <c r="CD293" s="861"/>
      <c r="CE293" s="861"/>
      <c r="CF293" s="861"/>
      <c r="CG293" s="861"/>
      <c r="CH293" s="861"/>
      <c r="CI293" s="861"/>
      <c r="CJ293" s="861"/>
      <c r="CK293" s="861"/>
      <c r="CL293" s="861"/>
      <c r="CM293" s="861"/>
      <c r="CN293" s="861"/>
      <c r="CO293" s="861"/>
      <c r="CP293" s="861"/>
      <c r="CQ293" s="861"/>
      <c r="CR293" s="861"/>
      <c r="CS293" s="861"/>
      <c r="CT293" s="861"/>
      <c r="CU293" s="861"/>
      <c r="CV293" s="861"/>
      <c r="CW293" s="861"/>
      <c r="CX293" s="861"/>
      <c r="CY293" s="861"/>
      <c r="CZ293" s="861"/>
      <c r="DA293" s="863"/>
      <c r="DB293" s="863"/>
      <c r="DC293" s="863"/>
      <c r="DD293" s="863"/>
      <c r="DE293" s="863"/>
      <c r="DF293" s="863"/>
      <c r="DG293" s="863"/>
      <c r="DH293" s="863"/>
      <c r="DI293" s="863"/>
      <c r="DJ293" s="863"/>
      <c r="DK293" s="863"/>
      <c r="DL293" s="863"/>
      <c r="DM293" s="863"/>
      <c r="DN293" s="863"/>
      <c r="DO293" s="863"/>
      <c r="DP293" s="863"/>
      <c r="DQ293" s="863"/>
      <c r="DR293" s="863"/>
      <c r="DS293" s="863"/>
      <c r="DT293" s="863"/>
      <c r="DU293" s="863"/>
      <c r="DV293" s="863"/>
      <c r="DW293" s="863"/>
      <c r="DX293" s="863"/>
      <c r="DY293" s="863"/>
      <c r="DZ293" s="863"/>
    </row>
    <row r="294" spans="1:130" s="393" customFormat="1" x14ac:dyDescent="0.25">
      <c r="A294" s="6245"/>
      <c r="B294" s="2185" t="s">
        <v>441</v>
      </c>
      <c r="C294" s="2186">
        <f t="shared" si="33"/>
        <v>0</v>
      </c>
      <c r="D294" s="2187">
        <f t="shared" si="38"/>
        <v>0</v>
      </c>
      <c r="E294" s="2188">
        <f t="shared" si="38"/>
        <v>0</v>
      </c>
      <c r="F294" s="1923"/>
      <c r="G294" s="1927"/>
      <c r="H294" s="1923"/>
      <c r="I294" s="1927"/>
      <c r="J294" s="1923"/>
      <c r="K294" s="1927"/>
      <c r="L294" s="1923"/>
      <c r="M294" s="1927"/>
      <c r="N294" s="1923"/>
      <c r="O294" s="1927"/>
      <c r="P294" s="1923"/>
      <c r="Q294" s="1927"/>
      <c r="R294" s="1923"/>
      <c r="S294" s="1927"/>
      <c r="T294" s="1923"/>
      <c r="U294" s="1927"/>
      <c r="V294" s="1923"/>
      <c r="W294" s="1927"/>
      <c r="X294" s="1923"/>
      <c r="Y294" s="1927"/>
      <c r="Z294" s="1923"/>
      <c r="AA294" s="1927"/>
      <c r="AB294" s="1923"/>
      <c r="AC294" s="1927"/>
      <c r="AD294" s="1923"/>
      <c r="AE294" s="1927"/>
      <c r="AF294" s="1923"/>
      <c r="AG294" s="1927"/>
      <c r="AH294" s="1923"/>
      <c r="AI294" s="1927"/>
      <c r="AJ294" s="1923"/>
      <c r="AK294" s="1927"/>
      <c r="AL294" s="1923"/>
      <c r="AM294" s="2189"/>
      <c r="AN294" s="2190"/>
      <c r="AO294" s="2190"/>
      <c r="AP294" s="2191"/>
      <c r="AQ294" s="2192"/>
      <c r="AR294" s="2191"/>
      <c r="AS294" s="2192"/>
      <c r="AT294" s="2191"/>
      <c r="AU294" s="2193"/>
      <c r="AV294" s="2194"/>
      <c r="AW294" s="2194"/>
      <c r="AX294" s="2195"/>
      <c r="AY294" s="395"/>
      <c r="AZ294" s="394"/>
      <c r="BA294" s="395"/>
      <c r="BB294" s="395"/>
      <c r="BC294" s="395"/>
      <c r="BD294" s="395"/>
      <c r="BE294" s="395"/>
      <c r="BF294" s="395"/>
      <c r="BG294" s="395"/>
      <c r="BH294" s="395"/>
      <c r="BI294" s="395"/>
      <c r="BJ294" s="395"/>
      <c r="BK294" s="395"/>
      <c r="BL294" s="395"/>
      <c r="BM294" s="395"/>
      <c r="BN294" s="395"/>
      <c r="BO294" s="395"/>
      <c r="BP294" s="395"/>
      <c r="BQ294" s="395"/>
      <c r="BR294" s="395"/>
      <c r="BS294" s="395"/>
      <c r="BT294" s="395"/>
      <c r="BU294" s="395"/>
      <c r="BV294" s="395"/>
      <c r="BW294" s="395"/>
      <c r="BX294" s="395"/>
      <c r="BY294" s="394"/>
      <c r="BZ294" s="394"/>
      <c r="CA294" s="861"/>
      <c r="CB294" s="861"/>
      <c r="CC294" s="861"/>
      <c r="CD294" s="861"/>
      <c r="CE294" s="861"/>
      <c r="CF294" s="861"/>
      <c r="CG294" s="861"/>
      <c r="CH294" s="861"/>
      <c r="CI294" s="861"/>
      <c r="CJ294" s="861"/>
      <c r="CK294" s="861"/>
      <c r="CL294" s="861"/>
      <c r="CM294" s="861"/>
      <c r="CN294" s="861"/>
      <c r="CO294" s="861"/>
      <c r="CP294" s="861"/>
      <c r="CQ294" s="861"/>
      <c r="CR294" s="861"/>
      <c r="CS294" s="861"/>
      <c r="CT294" s="861"/>
      <c r="CU294" s="861"/>
      <c r="CV294" s="861"/>
      <c r="CW294" s="861"/>
      <c r="CX294" s="861"/>
      <c r="CY294" s="861"/>
      <c r="CZ294" s="861"/>
      <c r="DA294" s="863"/>
      <c r="DB294" s="863"/>
      <c r="DC294" s="863"/>
      <c r="DD294" s="863"/>
      <c r="DE294" s="863"/>
      <c r="DF294" s="863"/>
      <c r="DG294" s="863"/>
      <c r="DH294" s="863"/>
      <c r="DI294" s="863"/>
      <c r="DJ294" s="863"/>
      <c r="DK294" s="863"/>
      <c r="DL294" s="863"/>
      <c r="DM294" s="863"/>
      <c r="DN294" s="863"/>
      <c r="DO294" s="863"/>
      <c r="DP294" s="863"/>
      <c r="DQ294" s="863"/>
      <c r="DR294" s="863"/>
      <c r="DS294" s="863"/>
      <c r="DT294" s="863"/>
      <c r="DU294" s="863"/>
      <c r="DV294" s="863"/>
      <c r="DW294" s="863"/>
      <c r="DX294" s="863"/>
      <c r="DY294" s="863"/>
      <c r="DZ294" s="863"/>
    </row>
    <row r="295" spans="1:130" s="393" customFormat="1" x14ac:dyDescent="0.25">
      <c r="A295" s="6245"/>
      <c r="B295" s="2185" t="s">
        <v>442</v>
      </c>
      <c r="C295" s="2186">
        <f t="shared" si="33"/>
        <v>0</v>
      </c>
      <c r="D295" s="2187">
        <f t="shared" si="38"/>
        <v>0</v>
      </c>
      <c r="E295" s="2188">
        <f t="shared" si="38"/>
        <v>0</v>
      </c>
      <c r="F295" s="1923"/>
      <c r="G295" s="1927"/>
      <c r="H295" s="1923"/>
      <c r="I295" s="1927"/>
      <c r="J295" s="1923"/>
      <c r="K295" s="1927"/>
      <c r="L295" s="1923"/>
      <c r="M295" s="1927"/>
      <c r="N295" s="1923"/>
      <c r="O295" s="1927"/>
      <c r="P295" s="1923"/>
      <c r="Q295" s="1927"/>
      <c r="R295" s="1923"/>
      <c r="S295" s="1927"/>
      <c r="T295" s="1923"/>
      <c r="U295" s="1927"/>
      <c r="V295" s="1923"/>
      <c r="W295" s="1927"/>
      <c r="X295" s="1923"/>
      <c r="Y295" s="1927"/>
      <c r="Z295" s="1923"/>
      <c r="AA295" s="1927"/>
      <c r="AB295" s="1923"/>
      <c r="AC295" s="1927"/>
      <c r="AD295" s="1923"/>
      <c r="AE295" s="1927"/>
      <c r="AF295" s="1923"/>
      <c r="AG295" s="1927"/>
      <c r="AH295" s="1923"/>
      <c r="AI295" s="1927"/>
      <c r="AJ295" s="1923"/>
      <c r="AK295" s="1927"/>
      <c r="AL295" s="1923"/>
      <c r="AM295" s="2189"/>
      <c r="AN295" s="2190"/>
      <c r="AO295" s="2190"/>
      <c r="AP295" s="2191"/>
      <c r="AQ295" s="2192"/>
      <c r="AR295" s="2191"/>
      <c r="AS295" s="2192"/>
      <c r="AT295" s="2191"/>
      <c r="AU295" s="2193"/>
      <c r="AV295" s="2194"/>
      <c r="AW295" s="2194"/>
      <c r="AX295" s="2195"/>
      <c r="AY295" s="395"/>
      <c r="AZ295" s="394"/>
      <c r="BA295" s="395"/>
      <c r="BB295" s="395"/>
      <c r="BC295" s="395"/>
      <c r="BD295" s="395"/>
      <c r="BE295" s="395"/>
      <c r="BF295" s="395"/>
      <c r="BG295" s="395"/>
      <c r="BH295" s="395"/>
      <c r="BI295" s="395"/>
      <c r="BJ295" s="395"/>
      <c r="BK295" s="395"/>
      <c r="BL295" s="395"/>
      <c r="BM295" s="395"/>
      <c r="BN295" s="395"/>
      <c r="BO295" s="395"/>
      <c r="BP295" s="395"/>
      <c r="BQ295" s="395"/>
      <c r="BR295" s="395"/>
      <c r="BS295" s="395"/>
      <c r="BT295" s="395"/>
      <c r="BU295" s="395"/>
      <c r="BV295" s="395"/>
      <c r="BW295" s="395"/>
      <c r="BX295" s="395"/>
      <c r="BY295" s="394"/>
      <c r="BZ295" s="394"/>
      <c r="CA295" s="861"/>
      <c r="CB295" s="861"/>
      <c r="CC295" s="861"/>
      <c r="CD295" s="861"/>
      <c r="CE295" s="861"/>
      <c r="CF295" s="861"/>
      <c r="CG295" s="861"/>
      <c r="CH295" s="861"/>
      <c r="CI295" s="861"/>
      <c r="CJ295" s="861"/>
      <c r="CK295" s="861"/>
      <c r="CL295" s="861"/>
      <c r="CM295" s="861"/>
      <c r="CN295" s="861"/>
      <c r="CO295" s="861"/>
      <c r="CP295" s="861"/>
      <c r="CQ295" s="861"/>
      <c r="CR295" s="861"/>
      <c r="CS295" s="861"/>
      <c r="CT295" s="861"/>
      <c r="CU295" s="861"/>
      <c r="CV295" s="861"/>
      <c r="CW295" s="861"/>
      <c r="CX295" s="861"/>
      <c r="CY295" s="861"/>
      <c r="CZ295" s="861"/>
      <c r="DA295" s="863"/>
      <c r="DB295" s="863"/>
      <c r="DC295" s="863"/>
      <c r="DD295" s="863"/>
      <c r="DE295" s="863"/>
      <c r="DF295" s="863"/>
      <c r="DG295" s="863"/>
      <c r="DH295" s="863"/>
      <c r="DI295" s="863"/>
      <c r="DJ295" s="863"/>
      <c r="DK295" s="863"/>
      <c r="DL295" s="863"/>
      <c r="DM295" s="863"/>
      <c r="DN295" s="863"/>
      <c r="DO295" s="863"/>
      <c r="DP295" s="863"/>
      <c r="DQ295" s="863"/>
      <c r="DR295" s="863"/>
      <c r="DS295" s="863"/>
      <c r="DT295" s="863"/>
      <c r="DU295" s="863"/>
      <c r="DV295" s="863"/>
      <c r="DW295" s="863"/>
      <c r="DX295" s="863"/>
      <c r="DY295" s="863"/>
      <c r="DZ295" s="863"/>
    </row>
    <row r="296" spans="1:130" s="393" customFormat="1" x14ac:dyDescent="0.25">
      <c r="A296" s="6245"/>
      <c r="B296" s="2185" t="s">
        <v>98</v>
      </c>
      <c r="C296" s="2186">
        <f t="shared" si="33"/>
        <v>0</v>
      </c>
      <c r="D296" s="2187">
        <f t="shared" si="38"/>
        <v>0</v>
      </c>
      <c r="E296" s="2188">
        <f t="shared" si="38"/>
        <v>0</v>
      </c>
      <c r="F296" s="1923"/>
      <c r="G296" s="1927"/>
      <c r="H296" s="1923"/>
      <c r="I296" s="1927"/>
      <c r="J296" s="1923"/>
      <c r="K296" s="1927"/>
      <c r="L296" s="1923"/>
      <c r="M296" s="1927"/>
      <c r="N296" s="1923"/>
      <c r="O296" s="1927"/>
      <c r="P296" s="1923"/>
      <c r="Q296" s="1927"/>
      <c r="R296" s="1923"/>
      <c r="S296" s="1927"/>
      <c r="T296" s="1923"/>
      <c r="U296" s="1927"/>
      <c r="V296" s="1923"/>
      <c r="W296" s="1927"/>
      <c r="X296" s="1923"/>
      <c r="Y296" s="1927"/>
      <c r="Z296" s="1923"/>
      <c r="AA296" s="1927"/>
      <c r="AB296" s="1923"/>
      <c r="AC296" s="1927"/>
      <c r="AD296" s="1923"/>
      <c r="AE296" s="1927"/>
      <c r="AF296" s="1923"/>
      <c r="AG296" s="1927"/>
      <c r="AH296" s="1923"/>
      <c r="AI296" s="1927"/>
      <c r="AJ296" s="1923"/>
      <c r="AK296" s="1927"/>
      <c r="AL296" s="1923"/>
      <c r="AM296" s="2189"/>
      <c r="AN296" s="2190"/>
      <c r="AO296" s="2190"/>
      <c r="AP296" s="2191"/>
      <c r="AQ296" s="2192"/>
      <c r="AR296" s="2191"/>
      <c r="AS296" s="2192"/>
      <c r="AT296" s="2191"/>
      <c r="AU296" s="2193"/>
      <c r="AV296" s="2194"/>
      <c r="AW296" s="2194"/>
      <c r="AX296" s="2195"/>
      <c r="AY296" s="395"/>
      <c r="AZ296" s="394"/>
      <c r="BA296" s="395"/>
      <c r="BB296" s="395"/>
      <c r="BC296" s="395"/>
      <c r="BD296" s="395"/>
      <c r="BE296" s="395"/>
      <c r="BF296" s="395"/>
      <c r="BG296" s="395"/>
      <c r="BH296" s="395"/>
      <c r="BI296" s="395"/>
      <c r="BJ296" s="395"/>
      <c r="BK296" s="395"/>
      <c r="BL296" s="395"/>
      <c r="BM296" s="395"/>
      <c r="BN296" s="395"/>
      <c r="BO296" s="395"/>
      <c r="BP296" s="395"/>
      <c r="BQ296" s="395"/>
      <c r="BR296" s="395"/>
      <c r="BS296" s="395"/>
      <c r="BT296" s="395"/>
      <c r="BU296" s="395"/>
      <c r="BV296" s="395"/>
      <c r="BW296" s="395"/>
      <c r="BX296" s="395"/>
      <c r="BY296" s="394"/>
      <c r="BZ296" s="394"/>
      <c r="CA296" s="861"/>
      <c r="CB296" s="861"/>
      <c r="CC296" s="861"/>
      <c r="CD296" s="861"/>
      <c r="CE296" s="861"/>
      <c r="CF296" s="861"/>
      <c r="CG296" s="861"/>
      <c r="CH296" s="861"/>
      <c r="CI296" s="861"/>
      <c r="CJ296" s="861"/>
      <c r="CK296" s="861"/>
      <c r="CL296" s="861"/>
      <c r="CM296" s="861"/>
      <c r="CN296" s="861"/>
      <c r="CO296" s="861"/>
      <c r="CP296" s="861"/>
      <c r="CQ296" s="861"/>
      <c r="CR296" s="861"/>
      <c r="CS296" s="861"/>
      <c r="CT296" s="861"/>
      <c r="CU296" s="861"/>
      <c r="CV296" s="861"/>
      <c r="CW296" s="861"/>
      <c r="CX296" s="861"/>
      <c r="CY296" s="861"/>
      <c r="CZ296" s="861"/>
      <c r="DA296" s="863"/>
      <c r="DB296" s="863"/>
      <c r="DC296" s="863"/>
      <c r="DD296" s="863"/>
      <c r="DE296" s="863"/>
      <c r="DF296" s="863"/>
      <c r="DG296" s="863"/>
      <c r="DH296" s="863"/>
      <c r="DI296" s="863"/>
      <c r="DJ296" s="863"/>
      <c r="DK296" s="863"/>
      <c r="DL296" s="863"/>
      <c r="DM296" s="863"/>
      <c r="DN296" s="863"/>
      <c r="DO296" s="863"/>
      <c r="DP296" s="863"/>
      <c r="DQ296" s="863"/>
      <c r="DR296" s="863"/>
      <c r="DS296" s="863"/>
      <c r="DT296" s="863"/>
      <c r="DU296" s="863"/>
      <c r="DV296" s="863"/>
      <c r="DW296" s="863"/>
      <c r="DX296" s="863"/>
      <c r="DY296" s="863"/>
      <c r="DZ296" s="863"/>
    </row>
    <row r="297" spans="1:130" s="393" customFormat="1" x14ac:dyDescent="0.25">
      <c r="A297" s="6245"/>
      <c r="B297" s="2185" t="s">
        <v>443</v>
      </c>
      <c r="C297" s="2186">
        <f t="shared" si="33"/>
        <v>0</v>
      </c>
      <c r="D297" s="2187">
        <f t="shared" si="38"/>
        <v>0</v>
      </c>
      <c r="E297" s="2188">
        <f t="shared" si="38"/>
        <v>0</v>
      </c>
      <c r="F297" s="1923"/>
      <c r="G297" s="1927"/>
      <c r="H297" s="1923"/>
      <c r="I297" s="1927"/>
      <c r="J297" s="1923"/>
      <c r="K297" s="1927"/>
      <c r="L297" s="1923"/>
      <c r="M297" s="1927"/>
      <c r="N297" s="1923"/>
      <c r="O297" s="1927"/>
      <c r="P297" s="1923"/>
      <c r="Q297" s="1927"/>
      <c r="R297" s="1923"/>
      <c r="S297" s="1927"/>
      <c r="T297" s="1923"/>
      <c r="U297" s="1927"/>
      <c r="V297" s="1923"/>
      <c r="W297" s="1927"/>
      <c r="X297" s="1923"/>
      <c r="Y297" s="1927"/>
      <c r="Z297" s="1923"/>
      <c r="AA297" s="1927"/>
      <c r="AB297" s="1923"/>
      <c r="AC297" s="1927"/>
      <c r="AD297" s="1923"/>
      <c r="AE297" s="1927"/>
      <c r="AF297" s="1923"/>
      <c r="AG297" s="1927"/>
      <c r="AH297" s="1923"/>
      <c r="AI297" s="1927"/>
      <c r="AJ297" s="1923"/>
      <c r="AK297" s="1927"/>
      <c r="AL297" s="1923"/>
      <c r="AM297" s="2189"/>
      <c r="AN297" s="2190"/>
      <c r="AO297" s="2190"/>
      <c r="AP297" s="2191"/>
      <c r="AQ297" s="2192"/>
      <c r="AR297" s="2191"/>
      <c r="AS297" s="2192"/>
      <c r="AT297" s="2191"/>
      <c r="AU297" s="2193"/>
      <c r="AV297" s="2194"/>
      <c r="AW297" s="2194"/>
      <c r="AX297" s="2195"/>
      <c r="AY297" s="395"/>
      <c r="AZ297" s="394"/>
      <c r="BA297" s="395"/>
      <c r="BB297" s="395"/>
      <c r="BC297" s="395"/>
      <c r="BD297" s="395"/>
      <c r="BE297" s="395"/>
      <c r="BF297" s="395"/>
      <c r="BG297" s="395"/>
      <c r="BH297" s="395"/>
      <c r="BI297" s="395"/>
      <c r="BJ297" s="395"/>
      <c r="BK297" s="395"/>
      <c r="BL297" s="395"/>
      <c r="BM297" s="395"/>
      <c r="BN297" s="395"/>
      <c r="BO297" s="395"/>
      <c r="BP297" s="395"/>
      <c r="BQ297" s="395"/>
      <c r="BR297" s="395"/>
      <c r="BS297" s="395"/>
      <c r="BT297" s="395"/>
      <c r="BU297" s="395"/>
      <c r="BV297" s="395"/>
      <c r="BW297" s="395"/>
      <c r="BX297" s="395"/>
      <c r="BY297" s="394"/>
      <c r="BZ297" s="394"/>
      <c r="CA297" s="861"/>
      <c r="CB297" s="861"/>
      <c r="CC297" s="861"/>
      <c r="CD297" s="861"/>
      <c r="CE297" s="861"/>
      <c r="CF297" s="861"/>
      <c r="CG297" s="861"/>
      <c r="CH297" s="861"/>
      <c r="CI297" s="861"/>
      <c r="CJ297" s="861"/>
      <c r="CK297" s="861"/>
      <c r="CL297" s="861"/>
      <c r="CM297" s="861"/>
      <c r="CN297" s="861"/>
      <c r="CO297" s="861"/>
      <c r="CP297" s="861"/>
      <c r="CQ297" s="861"/>
      <c r="CR297" s="861"/>
      <c r="CS297" s="861"/>
      <c r="CT297" s="861"/>
      <c r="CU297" s="861"/>
      <c r="CV297" s="861"/>
      <c r="CW297" s="861"/>
      <c r="CX297" s="861"/>
      <c r="CY297" s="861"/>
      <c r="CZ297" s="861"/>
      <c r="DA297" s="863"/>
      <c r="DB297" s="863"/>
      <c r="DC297" s="863"/>
      <c r="DD297" s="863"/>
      <c r="DE297" s="863"/>
      <c r="DF297" s="863"/>
      <c r="DG297" s="863"/>
      <c r="DH297" s="863"/>
      <c r="DI297" s="863"/>
      <c r="DJ297" s="863"/>
      <c r="DK297" s="863"/>
      <c r="DL297" s="863"/>
      <c r="DM297" s="863"/>
      <c r="DN297" s="863"/>
      <c r="DO297" s="863"/>
      <c r="DP297" s="863"/>
      <c r="DQ297" s="863"/>
      <c r="DR297" s="863"/>
      <c r="DS297" s="863"/>
      <c r="DT297" s="863"/>
      <c r="DU297" s="863"/>
      <c r="DV297" s="863"/>
      <c r="DW297" s="863"/>
      <c r="DX297" s="863"/>
      <c r="DY297" s="863"/>
      <c r="DZ297" s="863"/>
    </row>
    <row r="298" spans="1:130" s="393" customFormat="1" x14ac:dyDescent="0.25">
      <c r="A298" s="6245"/>
      <c r="B298" s="2185" t="s">
        <v>437</v>
      </c>
      <c r="C298" s="2186">
        <f>SUM(D298,E298)</f>
        <v>0</v>
      </c>
      <c r="D298" s="2187">
        <f t="shared" si="38"/>
        <v>0</v>
      </c>
      <c r="E298" s="2188">
        <f t="shared" si="38"/>
        <v>0</v>
      </c>
      <c r="F298" s="1923"/>
      <c r="G298" s="1927"/>
      <c r="H298" s="1923"/>
      <c r="I298" s="1927"/>
      <c r="J298" s="1923"/>
      <c r="K298" s="1927"/>
      <c r="L298" s="1923"/>
      <c r="M298" s="1927"/>
      <c r="N298" s="1923"/>
      <c r="O298" s="1927"/>
      <c r="P298" s="1923"/>
      <c r="Q298" s="1927"/>
      <c r="R298" s="1923"/>
      <c r="S298" s="1927"/>
      <c r="T298" s="1923"/>
      <c r="U298" s="1927"/>
      <c r="V298" s="1923"/>
      <c r="W298" s="1927"/>
      <c r="X298" s="1923"/>
      <c r="Y298" s="1927"/>
      <c r="Z298" s="1923"/>
      <c r="AA298" s="1927"/>
      <c r="AB298" s="1923"/>
      <c r="AC298" s="1927"/>
      <c r="AD298" s="1923"/>
      <c r="AE298" s="1927"/>
      <c r="AF298" s="1923"/>
      <c r="AG298" s="1927"/>
      <c r="AH298" s="1923"/>
      <c r="AI298" s="1927"/>
      <c r="AJ298" s="1923"/>
      <c r="AK298" s="1927"/>
      <c r="AL298" s="1923"/>
      <c r="AM298" s="2189"/>
      <c r="AN298" s="2190"/>
      <c r="AO298" s="2190"/>
      <c r="AP298" s="2191"/>
      <c r="AQ298" s="2192"/>
      <c r="AR298" s="2191"/>
      <c r="AS298" s="2192"/>
      <c r="AT298" s="2191"/>
      <c r="AU298" s="2193"/>
      <c r="AV298" s="2194"/>
      <c r="AW298" s="2194"/>
      <c r="AX298" s="2195"/>
      <c r="AY298" s="395"/>
      <c r="AZ298" s="394"/>
      <c r="BA298" s="395"/>
      <c r="BB298" s="395"/>
      <c r="BC298" s="395"/>
      <c r="BD298" s="395"/>
      <c r="BE298" s="395"/>
      <c r="BF298" s="395"/>
      <c r="BG298" s="395"/>
      <c r="BH298" s="395"/>
      <c r="BI298" s="395"/>
      <c r="BJ298" s="395"/>
      <c r="BK298" s="395"/>
      <c r="BL298" s="395"/>
      <c r="BM298" s="395"/>
      <c r="BN298" s="395"/>
      <c r="BO298" s="395"/>
      <c r="BP298" s="395"/>
      <c r="BQ298" s="395"/>
      <c r="BR298" s="395"/>
      <c r="BS298" s="395"/>
      <c r="BT298" s="395"/>
      <c r="BU298" s="395"/>
      <c r="BV298" s="395"/>
      <c r="BW298" s="395"/>
      <c r="BX298" s="395"/>
      <c r="BY298" s="394"/>
      <c r="BZ298" s="394"/>
      <c r="CA298" s="861"/>
      <c r="CB298" s="861"/>
      <c r="CC298" s="861"/>
      <c r="CD298" s="861"/>
      <c r="CE298" s="861"/>
      <c r="CF298" s="861"/>
      <c r="CG298" s="861"/>
      <c r="CH298" s="861"/>
      <c r="CI298" s="861"/>
      <c r="CJ298" s="861"/>
      <c r="CK298" s="861"/>
      <c r="CL298" s="861"/>
      <c r="CM298" s="861"/>
      <c r="CN298" s="861"/>
      <c r="CO298" s="861"/>
      <c r="CP298" s="861"/>
      <c r="CQ298" s="861"/>
      <c r="CR298" s="861"/>
      <c r="CS298" s="861"/>
      <c r="CT298" s="861"/>
      <c r="CU298" s="861"/>
      <c r="CV298" s="861"/>
      <c r="CW298" s="861"/>
      <c r="CX298" s="861"/>
      <c r="CY298" s="861"/>
      <c r="CZ298" s="861"/>
      <c r="DA298" s="863"/>
      <c r="DB298" s="863"/>
      <c r="DC298" s="863"/>
      <c r="DD298" s="863"/>
      <c r="DE298" s="863"/>
      <c r="DF298" s="863"/>
      <c r="DG298" s="863"/>
      <c r="DH298" s="863"/>
      <c r="DI298" s="863"/>
      <c r="DJ298" s="863"/>
      <c r="DK298" s="863"/>
      <c r="DL298" s="863"/>
      <c r="DM298" s="863"/>
      <c r="DN298" s="863"/>
      <c r="DO298" s="863"/>
      <c r="DP298" s="863"/>
      <c r="DQ298" s="863"/>
      <c r="DR298" s="863"/>
      <c r="DS298" s="863"/>
      <c r="DT298" s="863"/>
      <c r="DU298" s="863"/>
      <c r="DV298" s="863"/>
      <c r="DW298" s="863"/>
      <c r="DX298" s="863"/>
      <c r="DY298" s="863"/>
      <c r="DZ298" s="863"/>
    </row>
    <row r="299" spans="1:130" s="393" customFormat="1" x14ac:dyDescent="0.25">
      <c r="A299" s="6246"/>
      <c r="B299" s="2170" t="s">
        <v>432</v>
      </c>
      <c r="C299" s="2171">
        <f>SUM(D299,E299)</f>
        <v>0</v>
      </c>
      <c r="D299" s="2172">
        <f t="shared" si="38"/>
        <v>0</v>
      </c>
      <c r="E299" s="2173">
        <f t="shared" si="38"/>
        <v>0</v>
      </c>
      <c r="F299" s="2174">
        <f t="shared" ref="F299:AM299" si="40">SUM(F288:F298)</f>
        <v>0</v>
      </c>
      <c r="G299" s="2175">
        <f t="shared" si="40"/>
        <v>0</v>
      </c>
      <c r="H299" s="2174">
        <f t="shared" si="40"/>
        <v>0</v>
      </c>
      <c r="I299" s="2175">
        <f t="shared" si="40"/>
        <v>0</v>
      </c>
      <c r="J299" s="2174">
        <f t="shared" si="40"/>
        <v>0</v>
      </c>
      <c r="K299" s="2176">
        <f t="shared" si="40"/>
        <v>0</v>
      </c>
      <c r="L299" s="2174">
        <f t="shared" si="40"/>
        <v>0</v>
      </c>
      <c r="M299" s="2176">
        <f t="shared" si="40"/>
        <v>0</v>
      </c>
      <c r="N299" s="2174">
        <f t="shared" si="40"/>
        <v>0</v>
      </c>
      <c r="O299" s="2176">
        <f t="shared" si="40"/>
        <v>0</v>
      </c>
      <c r="P299" s="2174">
        <f t="shared" si="40"/>
        <v>0</v>
      </c>
      <c r="Q299" s="2176">
        <f t="shared" si="40"/>
        <v>0</v>
      </c>
      <c r="R299" s="2174">
        <f t="shared" si="40"/>
        <v>0</v>
      </c>
      <c r="S299" s="2176">
        <f t="shared" si="40"/>
        <v>0</v>
      </c>
      <c r="T299" s="2174">
        <f t="shared" si="40"/>
        <v>0</v>
      </c>
      <c r="U299" s="2176">
        <f t="shared" si="40"/>
        <v>0</v>
      </c>
      <c r="V299" s="2174">
        <f t="shared" si="40"/>
        <v>0</v>
      </c>
      <c r="W299" s="2176">
        <f t="shared" si="40"/>
        <v>0</v>
      </c>
      <c r="X299" s="2174">
        <f t="shared" si="40"/>
        <v>0</v>
      </c>
      <c r="Y299" s="2176">
        <f t="shared" si="40"/>
        <v>0</v>
      </c>
      <c r="Z299" s="2174">
        <f t="shared" si="40"/>
        <v>0</v>
      </c>
      <c r="AA299" s="2176">
        <f t="shared" si="40"/>
        <v>0</v>
      </c>
      <c r="AB299" s="2174">
        <f t="shared" si="40"/>
        <v>0</v>
      </c>
      <c r="AC299" s="2176">
        <f t="shared" si="40"/>
        <v>0</v>
      </c>
      <c r="AD299" s="2174">
        <f t="shared" si="40"/>
        <v>0</v>
      </c>
      <c r="AE299" s="2176">
        <f t="shared" si="40"/>
        <v>0</v>
      </c>
      <c r="AF299" s="2174">
        <f t="shared" si="40"/>
        <v>0</v>
      </c>
      <c r="AG299" s="2176">
        <f t="shared" si="40"/>
        <v>0</v>
      </c>
      <c r="AH299" s="2174">
        <f t="shared" si="40"/>
        <v>0</v>
      </c>
      <c r="AI299" s="2176">
        <f t="shared" si="40"/>
        <v>0</v>
      </c>
      <c r="AJ299" s="2174">
        <f t="shared" si="40"/>
        <v>0</v>
      </c>
      <c r="AK299" s="2176">
        <f t="shared" si="40"/>
        <v>0</v>
      </c>
      <c r="AL299" s="2177">
        <f t="shared" si="40"/>
        <v>0</v>
      </c>
      <c r="AM299" s="2178">
        <f t="shared" si="40"/>
        <v>0</v>
      </c>
      <c r="AN299" s="2196"/>
      <c r="AO299" s="2196"/>
      <c r="AP299" s="2197"/>
      <c r="AQ299" s="2198"/>
      <c r="AR299" s="2197"/>
      <c r="AS299" s="2198"/>
      <c r="AT299" s="2199"/>
      <c r="AU299" s="2200"/>
      <c r="AV299" s="2201"/>
      <c r="AW299" s="2201"/>
      <c r="AX299" s="2202"/>
      <c r="AY299" s="395"/>
      <c r="AZ299" s="394"/>
      <c r="BA299" s="395"/>
      <c r="BB299" s="395"/>
      <c r="BC299" s="395"/>
      <c r="BD299" s="395"/>
      <c r="BE299" s="395"/>
      <c r="BF299" s="395"/>
      <c r="BG299" s="395"/>
      <c r="BH299" s="395"/>
      <c r="BI299" s="395"/>
      <c r="BJ299" s="395"/>
      <c r="BK299" s="395"/>
      <c r="BL299" s="395"/>
      <c r="BM299" s="395"/>
      <c r="BN299" s="395"/>
      <c r="BO299" s="395"/>
      <c r="BP299" s="395"/>
      <c r="BQ299" s="395"/>
      <c r="BR299" s="395"/>
      <c r="BS299" s="395"/>
      <c r="BT299" s="395"/>
      <c r="BU299" s="395"/>
      <c r="BV299" s="395"/>
      <c r="BW299" s="395"/>
      <c r="BX299" s="395"/>
      <c r="BY299" s="394"/>
      <c r="BZ299" s="394"/>
      <c r="CA299" s="861"/>
      <c r="CB299" s="861"/>
      <c r="CC299" s="861"/>
      <c r="CD299" s="861"/>
      <c r="CE299" s="861"/>
      <c r="CF299" s="861"/>
      <c r="CG299" s="861"/>
      <c r="CH299" s="861"/>
      <c r="CI299" s="861"/>
      <c r="CJ299" s="861"/>
      <c r="CK299" s="861"/>
      <c r="CL299" s="861"/>
      <c r="CM299" s="861"/>
      <c r="CN299" s="861"/>
      <c r="CO299" s="861"/>
      <c r="CP299" s="861"/>
      <c r="CQ299" s="861"/>
      <c r="CR299" s="861"/>
      <c r="CS299" s="861"/>
      <c r="CT299" s="861"/>
      <c r="CU299" s="861"/>
      <c r="CV299" s="861"/>
      <c r="CW299" s="861"/>
      <c r="CX299" s="861"/>
      <c r="CY299" s="861"/>
      <c r="CZ299" s="861"/>
      <c r="DA299" s="863"/>
      <c r="DB299" s="863"/>
      <c r="DC299" s="863"/>
      <c r="DD299" s="863"/>
      <c r="DE299" s="863"/>
      <c r="DF299" s="863"/>
      <c r="DG299" s="863"/>
      <c r="DH299" s="863"/>
      <c r="DI299" s="863"/>
      <c r="DJ299" s="863"/>
      <c r="DK299" s="863"/>
      <c r="DL299" s="863"/>
      <c r="DM299" s="863"/>
      <c r="DN299" s="863"/>
      <c r="DO299" s="863"/>
      <c r="DP299" s="863"/>
      <c r="DQ299" s="863"/>
      <c r="DR299" s="863"/>
      <c r="DS299" s="863"/>
      <c r="DT299" s="863"/>
      <c r="DU299" s="863"/>
      <c r="DV299" s="863"/>
      <c r="DW299" s="863"/>
      <c r="DX299" s="863"/>
      <c r="DY299" s="863"/>
      <c r="DZ299" s="863"/>
    </row>
    <row r="300" spans="1:130" s="393" customFormat="1" hidden="1" x14ac:dyDescent="0.25">
      <c r="A300" s="6244" t="s">
        <v>444</v>
      </c>
      <c r="B300" s="2160" t="s">
        <v>445</v>
      </c>
      <c r="C300" s="2161">
        <f>SUM(D300,E300)</f>
        <v>0</v>
      </c>
      <c r="D300" s="2162">
        <f t="shared" si="38"/>
        <v>0</v>
      </c>
      <c r="E300" s="2163">
        <f t="shared" si="38"/>
        <v>0</v>
      </c>
      <c r="F300" s="1917"/>
      <c r="G300" s="2148"/>
      <c r="H300" s="1917"/>
      <c r="I300" s="2148"/>
      <c r="J300" s="1917"/>
      <c r="K300" s="2148"/>
      <c r="L300" s="1917"/>
      <c r="M300" s="2148"/>
      <c r="N300" s="1917"/>
      <c r="O300" s="2148"/>
      <c r="P300" s="1917"/>
      <c r="Q300" s="2148"/>
      <c r="R300" s="1917"/>
      <c r="S300" s="2148"/>
      <c r="T300" s="1917"/>
      <c r="U300" s="2148"/>
      <c r="V300" s="1917"/>
      <c r="W300" s="2148"/>
      <c r="X300" s="1917"/>
      <c r="Y300" s="2148"/>
      <c r="Z300" s="1917"/>
      <c r="AA300" s="2148"/>
      <c r="AB300" s="1917"/>
      <c r="AC300" s="2148"/>
      <c r="AD300" s="1917"/>
      <c r="AE300" s="2148"/>
      <c r="AF300" s="1917"/>
      <c r="AG300" s="2148"/>
      <c r="AH300" s="1917"/>
      <c r="AI300" s="2148"/>
      <c r="AJ300" s="1917"/>
      <c r="AK300" s="2148"/>
      <c r="AL300" s="1917"/>
      <c r="AM300" s="2164"/>
      <c r="AN300" s="2180"/>
      <c r="AO300" s="2180"/>
      <c r="AP300" s="2181"/>
      <c r="AQ300" s="2182"/>
      <c r="AR300" s="2181"/>
      <c r="AS300" s="2182"/>
      <c r="AT300" s="2181"/>
      <c r="AU300" s="2183"/>
      <c r="AV300" s="2165"/>
      <c r="AW300" s="2165"/>
      <c r="AX300" s="2184"/>
      <c r="AY300" s="395"/>
      <c r="AZ300" s="394"/>
      <c r="BA300" s="395"/>
      <c r="BB300" s="395"/>
      <c r="BC300" s="395"/>
      <c r="BD300" s="395"/>
      <c r="BE300" s="395"/>
      <c r="BF300" s="395"/>
      <c r="BG300" s="395"/>
      <c r="BH300" s="395"/>
      <c r="BI300" s="395"/>
      <c r="BJ300" s="395"/>
      <c r="BK300" s="395"/>
      <c r="BL300" s="395"/>
      <c r="BM300" s="395"/>
      <c r="BN300" s="395"/>
      <c r="BO300" s="395"/>
      <c r="BP300" s="395"/>
      <c r="BQ300" s="395"/>
      <c r="BR300" s="395"/>
      <c r="BS300" s="395"/>
      <c r="BT300" s="395"/>
      <c r="BU300" s="395"/>
      <c r="BV300" s="395"/>
      <c r="BW300" s="395"/>
      <c r="BX300" s="395"/>
      <c r="BY300" s="394"/>
      <c r="BZ300" s="394"/>
      <c r="CA300" s="861"/>
      <c r="CB300" s="861"/>
      <c r="CC300" s="861"/>
      <c r="CD300" s="861"/>
      <c r="CE300" s="861"/>
      <c r="CF300" s="861"/>
      <c r="CG300" s="861"/>
      <c r="CH300" s="861"/>
      <c r="CI300" s="861"/>
      <c r="CJ300" s="861"/>
      <c r="CK300" s="861"/>
      <c r="CL300" s="861"/>
      <c r="CM300" s="861"/>
      <c r="CN300" s="861"/>
      <c r="CO300" s="861"/>
      <c r="CP300" s="861"/>
      <c r="CQ300" s="861"/>
      <c r="CR300" s="861"/>
      <c r="CS300" s="861"/>
      <c r="CT300" s="861"/>
      <c r="CU300" s="861"/>
      <c r="CV300" s="861"/>
      <c r="CW300" s="861"/>
      <c r="CX300" s="861"/>
      <c r="CY300" s="861"/>
      <c r="CZ300" s="861"/>
      <c r="DA300" s="863"/>
      <c r="DB300" s="863"/>
      <c r="DC300" s="863"/>
      <c r="DD300" s="863"/>
      <c r="DE300" s="863"/>
      <c r="DF300" s="863"/>
      <c r="DG300" s="863"/>
      <c r="DH300" s="863"/>
      <c r="DI300" s="863"/>
      <c r="DJ300" s="863"/>
      <c r="DK300" s="863"/>
      <c r="DL300" s="863"/>
      <c r="DM300" s="863"/>
      <c r="DN300" s="863"/>
      <c r="DO300" s="863"/>
      <c r="DP300" s="863"/>
      <c r="DQ300" s="863"/>
      <c r="DR300" s="863"/>
      <c r="DS300" s="863"/>
      <c r="DT300" s="863"/>
      <c r="DU300" s="863"/>
      <c r="DV300" s="863"/>
      <c r="DW300" s="863"/>
      <c r="DX300" s="863"/>
      <c r="DY300" s="863"/>
      <c r="DZ300" s="863"/>
    </row>
    <row r="301" spans="1:130" s="393" customFormat="1" hidden="1" x14ac:dyDescent="0.25">
      <c r="A301" s="6245"/>
      <c r="B301" s="1110" t="s">
        <v>431</v>
      </c>
      <c r="C301" s="1111">
        <f>SUM(D301,E301)</f>
        <v>0</v>
      </c>
      <c r="D301" s="1112">
        <f t="shared" si="38"/>
        <v>0</v>
      </c>
      <c r="E301" s="2168">
        <f t="shared" si="38"/>
        <v>0</v>
      </c>
      <c r="F301" s="881"/>
      <c r="G301" s="314"/>
      <c r="H301" s="881"/>
      <c r="I301" s="314"/>
      <c r="J301" s="881"/>
      <c r="K301" s="314"/>
      <c r="L301" s="881"/>
      <c r="M301" s="314"/>
      <c r="N301" s="881"/>
      <c r="O301" s="314"/>
      <c r="P301" s="881"/>
      <c r="Q301" s="314"/>
      <c r="R301" s="881"/>
      <c r="S301" s="314"/>
      <c r="T301" s="881"/>
      <c r="U301" s="314"/>
      <c r="V301" s="881"/>
      <c r="W301" s="314"/>
      <c r="X301" s="881"/>
      <c r="Y301" s="314"/>
      <c r="Z301" s="881"/>
      <c r="AA301" s="314"/>
      <c r="AB301" s="881"/>
      <c r="AC301" s="314"/>
      <c r="AD301" s="881"/>
      <c r="AE301" s="314"/>
      <c r="AF301" s="881"/>
      <c r="AG301" s="314"/>
      <c r="AH301" s="881"/>
      <c r="AI301" s="314"/>
      <c r="AJ301" s="881"/>
      <c r="AK301" s="314"/>
      <c r="AL301" s="881"/>
      <c r="AM301" s="1113"/>
      <c r="AN301" s="1115"/>
      <c r="AO301" s="1115"/>
      <c r="AP301" s="1116"/>
      <c r="AQ301" s="1117"/>
      <c r="AR301" s="1116"/>
      <c r="AS301" s="1117"/>
      <c r="AT301" s="1116"/>
      <c r="AU301" s="1118"/>
      <c r="AV301" s="2169"/>
      <c r="AW301" s="2169"/>
      <c r="AX301" s="1119"/>
      <c r="AY301" s="395"/>
      <c r="AZ301" s="394"/>
      <c r="BA301" s="395"/>
      <c r="BB301" s="395"/>
      <c r="BC301" s="395"/>
      <c r="BD301" s="395"/>
      <c r="BE301" s="395"/>
      <c r="BF301" s="395"/>
      <c r="BG301" s="395"/>
      <c r="BH301" s="395"/>
      <c r="BI301" s="395"/>
      <c r="BJ301" s="395"/>
      <c r="BK301" s="395"/>
      <c r="BL301" s="395"/>
      <c r="BM301" s="395"/>
      <c r="BN301" s="395"/>
      <c r="BO301" s="395"/>
      <c r="BP301" s="395"/>
      <c r="BQ301" s="395"/>
      <c r="BR301" s="395"/>
      <c r="BS301" s="395"/>
      <c r="BT301" s="395"/>
      <c r="BU301" s="395"/>
      <c r="BV301" s="395"/>
      <c r="BW301" s="395"/>
      <c r="BX301" s="395"/>
      <c r="BY301" s="394"/>
      <c r="BZ301" s="394"/>
      <c r="CA301" s="861"/>
      <c r="CB301" s="861"/>
      <c r="CC301" s="861"/>
      <c r="CD301" s="861"/>
      <c r="CE301" s="861"/>
      <c r="CF301" s="861"/>
      <c r="CG301" s="861"/>
      <c r="CH301" s="861"/>
      <c r="CI301" s="861"/>
      <c r="CJ301" s="861"/>
      <c r="CK301" s="861"/>
      <c r="CL301" s="861"/>
      <c r="CM301" s="861"/>
      <c r="CN301" s="861"/>
      <c r="CO301" s="861"/>
      <c r="CP301" s="861"/>
      <c r="CQ301" s="861"/>
      <c r="CR301" s="861"/>
      <c r="CS301" s="861"/>
      <c r="CT301" s="861"/>
      <c r="CU301" s="861"/>
      <c r="CV301" s="861"/>
      <c r="CW301" s="861"/>
      <c r="CX301" s="861"/>
      <c r="CY301" s="861"/>
      <c r="CZ301" s="861"/>
      <c r="DA301" s="863"/>
      <c r="DB301" s="863"/>
      <c r="DC301" s="863"/>
      <c r="DD301" s="863"/>
      <c r="DE301" s="863"/>
      <c r="DF301" s="863"/>
      <c r="DG301" s="863"/>
      <c r="DH301" s="863"/>
      <c r="DI301" s="863"/>
      <c r="DJ301" s="863"/>
      <c r="DK301" s="863"/>
      <c r="DL301" s="863"/>
      <c r="DM301" s="863"/>
      <c r="DN301" s="863"/>
      <c r="DO301" s="863"/>
      <c r="DP301" s="863"/>
      <c r="DQ301" s="863"/>
      <c r="DR301" s="863"/>
      <c r="DS301" s="863"/>
      <c r="DT301" s="863"/>
      <c r="DU301" s="863"/>
      <c r="DV301" s="863"/>
      <c r="DW301" s="863"/>
      <c r="DX301" s="863"/>
      <c r="DY301" s="863"/>
      <c r="DZ301" s="863"/>
    </row>
    <row r="302" spans="1:130" s="927" customFormat="1" hidden="1" x14ac:dyDescent="0.25">
      <c r="A302" s="6245"/>
      <c r="B302" s="2185" t="s">
        <v>446</v>
      </c>
      <c r="C302" s="2186">
        <f>SUM(D302,E302)</f>
        <v>0</v>
      </c>
      <c r="D302" s="2187">
        <f t="shared" si="38"/>
        <v>0</v>
      </c>
      <c r="E302" s="2188">
        <f t="shared" si="38"/>
        <v>0</v>
      </c>
      <c r="F302" s="1923"/>
      <c r="G302" s="1927"/>
      <c r="H302" s="1923"/>
      <c r="I302" s="1927"/>
      <c r="J302" s="1923"/>
      <c r="K302" s="1927"/>
      <c r="L302" s="1923"/>
      <c r="M302" s="1927"/>
      <c r="N302" s="1923"/>
      <c r="O302" s="1927"/>
      <c r="P302" s="1923"/>
      <c r="Q302" s="1927"/>
      <c r="R302" s="1923"/>
      <c r="S302" s="1927"/>
      <c r="T302" s="1923"/>
      <c r="U302" s="1927"/>
      <c r="V302" s="1923"/>
      <c r="W302" s="1927"/>
      <c r="X302" s="1923"/>
      <c r="Y302" s="1927"/>
      <c r="Z302" s="1923"/>
      <c r="AA302" s="1927"/>
      <c r="AB302" s="1923"/>
      <c r="AC302" s="1927"/>
      <c r="AD302" s="1923"/>
      <c r="AE302" s="1927"/>
      <c r="AF302" s="1923"/>
      <c r="AG302" s="1927"/>
      <c r="AH302" s="1923"/>
      <c r="AI302" s="1927"/>
      <c r="AJ302" s="1923"/>
      <c r="AK302" s="1927"/>
      <c r="AL302" s="1923"/>
      <c r="AM302" s="2189"/>
      <c r="AN302" s="2190"/>
      <c r="AO302" s="2190"/>
      <c r="AP302" s="2191"/>
      <c r="AQ302" s="2192"/>
      <c r="AR302" s="2191"/>
      <c r="AS302" s="2192"/>
      <c r="AT302" s="2191"/>
      <c r="AU302" s="2193"/>
      <c r="AV302" s="2194"/>
      <c r="AW302" s="2194"/>
      <c r="AX302" s="2195"/>
      <c r="AY302" s="926"/>
      <c r="BA302" s="926"/>
      <c r="BB302" s="926"/>
      <c r="BC302" s="926"/>
      <c r="BD302" s="926"/>
      <c r="BE302" s="926"/>
      <c r="BF302" s="926"/>
      <c r="BG302" s="926"/>
      <c r="BH302" s="926"/>
      <c r="BI302" s="926"/>
      <c r="BJ302" s="926"/>
      <c r="BK302" s="926"/>
      <c r="BL302" s="926"/>
      <c r="BM302" s="926"/>
      <c r="BN302" s="926"/>
      <c r="BO302" s="926"/>
      <c r="BP302" s="926"/>
      <c r="BQ302" s="926"/>
      <c r="BR302" s="926"/>
      <c r="BS302" s="926"/>
      <c r="BT302" s="926"/>
      <c r="BU302" s="926"/>
      <c r="BV302" s="926"/>
      <c r="BW302" s="926"/>
      <c r="BX302" s="926"/>
      <c r="BY302" s="394"/>
      <c r="BZ302" s="394"/>
      <c r="CA302" s="861"/>
      <c r="CB302" s="861"/>
      <c r="CC302" s="861"/>
      <c r="CD302" s="861"/>
      <c r="CE302" s="861"/>
      <c r="CF302" s="861"/>
      <c r="CG302" s="861"/>
      <c r="CH302" s="861"/>
      <c r="CI302" s="861"/>
      <c r="CJ302" s="861"/>
      <c r="CK302" s="861"/>
      <c r="CL302" s="861"/>
      <c r="CM302" s="861"/>
      <c r="CN302" s="861"/>
      <c r="CO302" s="861"/>
      <c r="CP302" s="861"/>
      <c r="CQ302" s="861"/>
      <c r="CR302" s="861"/>
      <c r="CS302" s="861"/>
      <c r="CT302" s="861"/>
      <c r="CU302" s="861"/>
      <c r="CV302" s="861"/>
      <c r="CW302" s="861"/>
      <c r="CX302" s="861"/>
      <c r="CY302" s="861"/>
      <c r="CZ302" s="861"/>
      <c r="DA302" s="863"/>
      <c r="DB302" s="863"/>
      <c r="DC302" s="863"/>
      <c r="DD302" s="863"/>
      <c r="DE302" s="863"/>
      <c r="DF302" s="863"/>
      <c r="DG302" s="863"/>
      <c r="DH302" s="863"/>
      <c r="DI302" s="863"/>
      <c r="DJ302" s="863"/>
      <c r="DK302" s="863"/>
      <c r="DL302" s="863"/>
      <c r="DM302" s="863"/>
      <c r="DN302" s="863"/>
      <c r="DO302" s="863"/>
      <c r="DP302" s="863"/>
      <c r="DQ302" s="863"/>
      <c r="DR302" s="863"/>
      <c r="DS302" s="863"/>
      <c r="DT302" s="863"/>
      <c r="DU302" s="863"/>
      <c r="DV302" s="863"/>
      <c r="DW302" s="863"/>
      <c r="DX302" s="863"/>
      <c r="DY302" s="863"/>
      <c r="DZ302" s="863"/>
    </row>
    <row r="303" spans="1:130" s="393" customFormat="1" hidden="1" x14ac:dyDescent="0.25">
      <c r="A303" s="6245"/>
      <c r="B303" s="2185" t="s">
        <v>447</v>
      </c>
      <c r="C303" s="2186">
        <f t="shared" ref="C303:C318" si="41">SUM(D303,E303)</f>
        <v>0</v>
      </c>
      <c r="D303" s="2187">
        <f t="shared" ref="D303:E318" si="42">SUM(F303,H303,J303,L303,N303,P303,R303,T303,V303,X303,Z303,AB303,AD303,AF303,AH303,AJ303,AL303)</f>
        <v>0</v>
      </c>
      <c r="E303" s="2188">
        <f t="shared" si="42"/>
        <v>0</v>
      </c>
      <c r="F303" s="1923"/>
      <c r="G303" s="1927"/>
      <c r="H303" s="1923"/>
      <c r="I303" s="1927"/>
      <c r="J303" s="1923"/>
      <c r="K303" s="1927"/>
      <c r="L303" s="1923"/>
      <c r="M303" s="1927"/>
      <c r="N303" s="1923"/>
      <c r="O303" s="1927"/>
      <c r="P303" s="1923"/>
      <c r="Q303" s="1927"/>
      <c r="R303" s="1923"/>
      <c r="S303" s="1927"/>
      <c r="T303" s="1923"/>
      <c r="U303" s="1927"/>
      <c r="V303" s="1923"/>
      <c r="W303" s="1927"/>
      <c r="X303" s="1923"/>
      <c r="Y303" s="1927"/>
      <c r="Z303" s="1923"/>
      <c r="AA303" s="1927"/>
      <c r="AB303" s="1923"/>
      <c r="AC303" s="1927"/>
      <c r="AD303" s="1923"/>
      <c r="AE303" s="1927"/>
      <c r="AF303" s="1923"/>
      <c r="AG303" s="1927"/>
      <c r="AH303" s="1923"/>
      <c r="AI303" s="1927"/>
      <c r="AJ303" s="1923"/>
      <c r="AK303" s="1927"/>
      <c r="AL303" s="1923"/>
      <c r="AM303" s="2189"/>
      <c r="AN303" s="2190"/>
      <c r="AO303" s="2190"/>
      <c r="AP303" s="2191"/>
      <c r="AQ303" s="2192"/>
      <c r="AR303" s="2191"/>
      <c r="AS303" s="2192"/>
      <c r="AT303" s="2191"/>
      <c r="AU303" s="2193"/>
      <c r="AV303" s="2194"/>
      <c r="AW303" s="2194"/>
      <c r="AX303" s="2195"/>
      <c r="AY303" s="395"/>
      <c r="AZ303" s="394"/>
      <c r="BA303" s="395"/>
      <c r="BB303" s="395"/>
      <c r="BC303" s="395"/>
      <c r="BD303" s="395"/>
      <c r="BE303" s="395"/>
      <c r="BF303" s="395"/>
      <c r="BG303" s="395"/>
      <c r="BH303" s="395"/>
      <c r="BI303" s="395"/>
      <c r="BJ303" s="395"/>
      <c r="BK303" s="395"/>
      <c r="BL303" s="395"/>
      <c r="BM303" s="395"/>
      <c r="BN303" s="395"/>
      <c r="BO303" s="395"/>
      <c r="BP303" s="395"/>
      <c r="BQ303" s="395"/>
      <c r="BR303" s="395"/>
      <c r="BS303" s="395"/>
      <c r="BT303" s="395"/>
      <c r="BU303" s="395"/>
      <c r="BV303" s="395"/>
      <c r="BW303" s="395"/>
      <c r="BX303" s="395"/>
      <c r="BY303" s="394"/>
      <c r="BZ303" s="394"/>
      <c r="CA303" s="861"/>
      <c r="CB303" s="861"/>
      <c r="CC303" s="861"/>
      <c r="CD303" s="861"/>
      <c r="CE303" s="861"/>
      <c r="CF303" s="861"/>
      <c r="CG303" s="861"/>
      <c r="CH303" s="861"/>
      <c r="CI303" s="861"/>
      <c r="CJ303" s="861"/>
      <c r="CK303" s="861"/>
      <c r="CL303" s="861"/>
      <c r="CM303" s="861"/>
      <c r="CN303" s="861"/>
      <c r="CO303" s="861"/>
      <c r="CP303" s="861"/>
      <c r="CQ303" s="861"/>
      <c r="CR303" s="861"/>
      <c r="CS303" s="861"/>
      <c r="CT303" s="861"/>
      <c r="CU303" s="861"/>
      <c r="CV303" s="861"/>
      <c r="CW303" s="861"/>
      <c r="CX303" s="861"/>
      <c r="CY303" s="861"/>
      <c r="CZ303" s="861"/>
      <c r="DA303" s="863"/>
      <c r="DB303" s="863"/>
      <c r="DC303" s="863"/>
      <c r="DD303" s="863"/>
      <c r="DE303" s="863"/>
      <c r="DF303" s="863"/>
      <c r="DG303" s="863"/>
      <c r="DH303" s="863"/>
      <c r="DI303" s="863"/>
      <c r="DJ303" s="863"/>
      <c r="DK303" s="863"/>
      <c r="DL303" s="863"/>
      <c r="DM303" s="863"/>
      <c r="DN303" s="863"/>
      <c r="DO303" s="863"/>
      <c r="DP303" s="863"/>
      <c r="DQ303" s="863"/>
      <c r="DR303" s="863"/>
      <c r="DS303" s="863"/>
      <c r="DT303" s="863"/>
      <c r="DU303" s="863"/>
      <c r="DV303" s="863"/>
      <c r="DW303" s="863"/>
      <c r="DX303" s="863"/>
      <c r="DY303" s="863"/>
      <c r="DZ303" s="863"/>
    </row>
    <row r="304" spans="1:130" s="393" customFormat="1" x14ac:dyDescent="0.25">
      <c r="A304" s="6245"/>
      <c r="B304" s="2185" t="s">
        <v>436</v>
      </c>
      <c r="C304" s="2186">
        <f t="shared" si="41"/>
        <v>0</v>
      </c>
      <c r="D304" s="2187">
        <f t="shared" si="42"/>
        <v>0</v>
      </c>
      <c r="E304" s="2188">
        <f t="shared" si="42"/>
        <v>0</v>
      </c>
      <c r="F304" s="1923"/>
      <c r="G304" s="1927"/>
      <c r="H304" s="1923"/>
      <c r="I304" s="1927"/>
      <c r="J304" s="1923"/>
      <c r="K304" s="1927"/>
      <c r="L304" s="1923"/>
      <c r="M304" s="1927"/>
      <c r="N304" s="1923"/>
      <c r="O304" s="1927"/>
      <c r="P304" s="1923"/>
      <c r="Q304" s="1927"/>
      <c r="R304" s="1923"/>
      <c r="S304" s="1927"/>
      <c r="T304" s="1923"/>
      <c r="U304" s="1927"/>
      <c r="V304" s="1923"/>
      <c r="W304" s="1927"/>
      <c r="X304" s="1923"/>
      <c r="Y304" s="1927"/>
      <c r="Z304" s="1923"/>
      <c r="AA304" s="1927"/>
      <c r="AB304" s="1923"/>
      <c r="AC304" s="1927"/>
      <c r="AD304" s="1923"/>
      <c r="AE304" s="1927"/>
      <c r="AF304" s="1923"/>
      <c r="AG304" s="1927"/>
      <c r="AH304" s="1923"/>
      <c r="AI304" s="1927"/>
      <c r="AJ304" s="1923"/>
      <c r="AK304" s="1927"/>
      <c r="AL304" s="1923"/>
      <c r="AM304" s="2189"/>
      <c r="AN304" s="2190"/>
      <c r="AO304" s="2190"/>
      <c r="AP304" s="2191"/>
      <c r="AQ304" s="2192"/>
      <c r="AR304" s="2191"/>
      <c r="AS304" s="2192"/>
      <c r="AT304" s="2191"/>
      <c r="AU304" s="2193"/>
      <c r="AV304" s="2194"/>
      <c r="AW304" s="2194"/>
      <c r="AX304" s="2195"/>
      <c r="AY304" s="395"/>
      <c r="AZ304" s="394"/>
      <c r="BA304" s="395"/>
      <c r="BB304" s="395"/>
      <c r="BC304" s="395"/>
      <c r="BD304" s="395"/>
      <c r="BE304" s="395"/>
      <c r="BF304" s="395"/>
      <c r="BG304" s="395"/>
      <c r="BH304" s="395"/>
      <c r="BI304" s="395"/>
      <c r="BJ304" s="395"/>
      <c r="BK304" s="395"/>
      <c r="BL304" s="395"/>
      <c r="BM304" s="395"/>
      <c r="BN304" s="395"/>
      <c r="BO304" s="395"/>
      <c r="BP304" s="395"/>
      <c r="BQ304" s="395"/>
      <c r="BR304" s="395"/>
      <c r="BS304" s="395"/>
      <c r="BT304" s="395"/>
      <c r="BU304" s="395"/>
      <c r="BV304" s="395"/>
      <c r="BW304" s="395"/>
      <c r="BX304" s="395"/>
      <c r="BY304" s="394"/>
      <c r="BZ304" s="394"/>
      <c r="CA304" s="861"/>
      <c r="CB304" s="861"/>
      <c r="CC304" s="861"/>
      <c r="CD304" s="861"/>
      <c r="CE304" s="861"/>
      <c r="CF304" s="861"/>
      <c r="CG304" s="861"/>
      <c r="CH304" s="861"/>
      <c r="CI304" s="861"/>
      <c r="CJ304" s="861"/>
      <c r="CK304" s="861"/>
      <c r="CL304" s="861"/>
      <c r="CM304" s="861"/>
      <c r="CN304" s="861"/>
      <c r="CO304" s="861"/>
      <c r="CP304" s="861"/>
      <c r="CQ304" s="861"/>
      <c r="CR304" s="861"/>
      <c r="CS304" s="861"/>
      <c r="CT304" s="861"/>
      <c r="CU304" s="861"/>
      <c r="CV304" s="861"/>
      <c r="CW304" s="861"/>
      <c r="CX304" s="861"/>
      <c r="CY304" s="861"/>
      <c r="CZ304" s="861"/>
      <c r="DA304" s="863"/>
      <c r="DB304" s="863"/>
      <c r="DC304" s="863"/>
      <c r="DD304" s="863"/>
      <c r="DE304" s="863"/>
      <c r="DF304" s="863"/>
      <c r="DG304" s="863"/>
      <c r="DH304" s="863"/>
      <c r="DI304" s="863"/>
      <c r="DJ304" s="863"/>
      <c r="DK304" s="863"/>
      <c r="DL304" s="863"/>
      <c r="DM304" s="863"/>
      <c r="DN304" s="863"/>
      <c r="DO304" s="863"/>
      <c r="DP304" s="863"/>
      <c r="DQ304" s="863"/>
      <c r="DR304" s="863"/>
      <c r="DS304" s="863"/>
      <c r="DT304" s="863"/>
      <c r="DU304" s="863"/>
      <c r="DV304" s="863"/>
      <c r="DW304" s="863"/>
      <c r="DX304" s="863"/>
      <c r="DY304" s="863"/>
      <c r="DZ304" s="863"/>
    </row>
    <row r="305" spans="1:130" s="393" customFormat="1" x14ac:dyDescent="0.25">
      <c r="A305" s="6245"/>
      <c r="B305" s="2185" t="s">
        <v>440</v>
      </c>
      <c r="C305" s="2186">
        <f t="shared" si="41"/>
        <v>0</v>
      </c>
      <c r="D305" s="2187">
        <f t="shared" si="42"/>
        <v>0</v>
      </c>
      <c r="E305" s="2188">
        <f t="shared" si="42"/>
        <v>0</v>
      </c>
      <c r="F305" s="1923"/>
      <c r="G305" s="1927"/>
      <c r="H305" s="1923"/>
      <c r="I305" s="1927"/>
      <c r="J305" s="1923"/>
      <c r="K305" s="1927"/>
      <c r="L305" s="1923"/>
      <c r="M305" s="1927"/>
      <c r="N305" s="1923"/>
      <c r="O305" s="1927"/>
      <c r="P305" s="1923"/>
      <c r="Q305" s="1927"/>
      <c r="R305" s="1923"/>
      <c r="S305" s="1927"/>
      <c r="T305" s="1923"/>
      <c r="U305" s="1927"/>
      <c r="V305" s="1923"/>
      <c r="W305" s="1927"/>
      <c r="X305" s="1923"/>
      <c r="Y305" s="1927"/>
      <c r="Z305" s="1923"/>
      <c r="AA305" s="1927"/>
      <c r="AB305" s="1923"/>
      <c r="AC305" s="1927"/>
      <c r="AD305" s="1923"/>
      <c r="AE305" s="1927"/>
      <c r="AF305" s="1923"/>
      <c r="AG305" s="1927"/>
      <c r="AH305" s="1923"/>
      <c r="AI305" s="1927"/>
      <c r="AJ305" s="1923"/>
      <c r="AK305" s="1927"/>
      <c r="AL305" s="1923"/>
      <c r="AM305" s="2189"/>
      <c r="AN305" s="2190"/>
      <c r="AO305" s="2190"/>
      <c r="AP305" s="2191"/>
      <c r="AQ305" s="2192"/>
      <c r="AR305" s="2191"/>
      <c r="AS305" s="2192"/>
      <c r="AT305" s="2191"/>
      <c r="AU305" s="2193"/>
      <c r="AV305" s="2194"/>
      <c r="AW305" s="2194"/>
      <c r="AX305" s="2195"/>
      <c r="AY305" s="395"/>
      <c r="AZ305" s="394"/>
      <c r="BA305" s="395"/>
      <c r="BB305" s="395"/>
      <c r="BC305" s="395"/>
      <c r="BD305" s="395"/>
      <c r="BE305" s="395"/>
      <c r="BF305" s="395"/>
      <c r="BG305" s="395"/>
      <c r="BH305" s="395"/>
      <c r="BI305" s="395"/>
      <c r="BJ305" s="395"/>
      <c r="BK305" s="395"/>
      <c r="BL305" s="395"/>
      <c r="BM305" s="395"/>
      <c r="BN305" s="395"/>
      <c r="BO305" s="395"/>
      <c r="BP305" s="395"/>
      <c r="BQ305" s="395"/>
      <c r="BR305" s="395"/>
      <c r="BS305" s="395"/>
      <c r="BT305" s="395"/>
      <c r="BU305" s="395"/>
      <c r="BV305" s="395"/>
      <c r="BW305" s="395"/>
      <c r="BX305" s="395"/>
      <c r="BY305" s="394"/>
      <c r="BZ305" s="394"/>
      <c r="CA305" s="861"/>
      <c r="CB305" s="861"/>
      <c r="CC305" s="861"/>
      <c r="CD305" s="861"/>
      <c r="CE305" s="861"/>
      <c r="CF305" s="861"/>
      <c r="CG305" s="861"/>
      <c r="CH305" s="861"/>
      <c r="CI305" s="861"/>
      <c r="CJ305" s="861"/>
      <c r="CK305" s="861"/>
      <c r="CL305" s="861"/>
      <c r="CM305" s="861"/>
      <c r="CN305" s="861"/>
      <c r="CO305" s="861"/>
      <c r="CP305" s="861"/>
      <c r="CQ305" s="861"/>
      <c r="CR305" s="861"/>
      <c r="CS305" s="861"/>
      <c r="CT305" s="861"/>
      <c r="CU305" s="861"/>
      <c r="CV305" s="861"/>
      <c r="CW305" s="861"/>
      <c r="CX305" s="861"/>
      <c r="CY305" s="861"/>
      <c r="CZ305" s="861"/>
      <c r="DA305" s="863"/>
      <c r="DB305" s="863"/>
      <c r="DC305" s="863"/>
      <c r="DD305" s="863"/>
      <c r="DE305" s="863"/>
      <c r="DF305" s="863"/>
      <c r="DG305" s="863"/>
      <c r="DH305" s="863"/>
      <c r="DI305" s="863"/>
      <c r="DJ305" s="863"/>
      <c r="DK305" s="863"/>
      <c r="DL305" s="863"/>
      <c r="DM305" s="863"/>
      <c r="DN305" s="863"/>
      <c r="DO305" s="863"/>
      <c r="DP305" s="863"/>
      <c r="DQ305" s="863"/>
      <c r="DR305" s="863"/>
      <c r="DS305" s="863"/>
      <c r="DT305" s="863"/>
      <c r="DU305" s="863"/>
      <c r="DV305" s="863"/>
      <c r="DW305" s="863"/>
      <c r="DX305" s="863"/>
      <c r="DY305" s="863"/>
      <c r="DZ305" s="863"/>
    </row>
    <row r="306" spans="1:130" s="393" customFormat="1" x14ac:dyDescent="0.25">
      <c r="A306" s="6245"/>
      <c r="B306" s="2185" t="s">
        <v>441</v>
      </c>
      <c r="C306" s="2186">
        <f t="shared" si="41"/>
        <v>0</v>
      </c>
      <c r="D306" s="2187">
        <f t="shared" si="42"/>
        <v>0</v>
      </c>
      <c r="E306" s="2188">
        <f t="shared" si="42"/>
        <v>0</v>
      </c>
      <c r="F306" s="1923"/>
      <c r="G306" s="1927"/>
      <c r="H306" s="1923"/>
      <c r="I306" s="1927"/>
      <c r="J306" s="1923"/>
      <c r="K306" s="1927"/>
      <c r="L306" s="1923"/>
      <c r="M306" s="1927"/>
      <c r="N306" s="1923"/>
      <c r="O306" s="1927"/>
      <c r="P306" s="1923"/>
      <c r="Q306" s="1927"/>
      <c r="R306" s="1923"/>
      <c r="S306" s="1927"/>
      <c r="T306" s="1923"/>
      <c r="U306" s="1927"/>
      <c r="V306" s="1923"/>
      <c r="W306" s="1927"/>
      <c r="X306" s="1923"/>
      <c r="Y306" s="1927"/>
      <c r="Z306" s="1923"/>
      <c r="AA306" s="1927"/>
      <c r="AB306" s="1923"/>
      <c r="AC306" s="1927"/>
      <c r="AD306" s="1923"/>
      <c r="AE306" s="1927"/>
      <c r="AF306" s="1923"/>
      <c r="AG306" s="1927"/>
      <c r="AH306" s="1923"/>
      <c r="AI306" s="1927"/>
      <c r="AJ306" s="1923"/>
      <c r="AK306" s="1927"/>
      <c r="AL306" s="1923"/>
      <c r="AM306" s="2189"/>
      <c r="AN306" s="2190"/>
      <c r="AO306" s="2190"/>
      <c r="AP306" s="2191"/>
      <c r="AQ306" s="2192"/>
      <c r="AR306" s="2191"/>
      <c r="AS306" s="2192"/>
      <c r="AT306" s="2191"/>
      <c r="AU306" s="2193"/>
      <c r="AV306" s="2194"/>
      <c r="AW306" s="2194"/>
      <c r="AX306" s="2195"/>
      <c r="AY306" s="395"/>
      <c r="AZ306" s="394"/>
      <c r="BA306" s="395"/>
      <c r="BB306" s="395"/>
      <c r="BC306" s="395"/>
      <c r="BD306" s="395"/>
      <c r="BE306" s="395"/>
      <c r="BF306" s="395"/>
      <c r="BG306" s="395"/>
      <c r="BH306" s="395"/>
      <c r="BI306" s="395"/>
      <c r="BJ306" s="395"/>
      <c r="BK306" s="395"/>
      <c r="BL306" s="395"/>
      <c r="BM306" s="395"/>
      <c r="BN306" s="395"/>
      <c r="BO306" s="395"/>
      <c r="BP306" s="395"/>
      <c r="BQ306" s="395"/>
      <c r="BR306" s="395"/>
      <c r="BS306" s="395"/>
      <c r="BT306" s="395"/>
      <c r="BU306" s="395"/>
      <c r="BV306" s="395"/>
      <c r="BW306" s="395"/>
      <c r="BX306" s="395"/>
      <c r="BY306" s="394"/>
      <c r="BZ306" s="394"/>
      <c r="CA306" s="861"/>
      <c r="CB306" s="861"/>
      <c r="CC306" s="861"/>
      <c r="CD306" s="861"/>
      <c r="CE306" s="861"/>
      <c r="CF306" s="861"/>
      <c r="CG306" s="861"/>
      <c r="CH306" s="861"/>
      <c r="CI306" s="861"/>
      <c r="CJ306" s="861"/>
      <c r="CK306" s="861"/>
      <c r="CL306" s="861"/>
      <c r="CM306" s="861"/>
      <c r="CN306" s="861"/>
      <c r="CO306" s="861"/>
      <c r="CP306" s="861"/>
      <c r="CQ306" s="861"/>
      <c r="CR306" s="861"/>
      <c r="CS306" s="861"/>
      <c r="CT306" s="861"/>
      <c r="CU306" s="861"/>
      <c r="CV306" s="861"/>
      <c r="CW306" s="861"/>
      <c r="CX306" s="861"/>
      <c r="CY306" s="861"/>
      <c r="CZ306" s="861"/>
      <c r="DA306" s="863"/>
      <c r="DB306" s="863"/>
      <c r="DC306" s="863"/>
      <c r="DD306" s="863"/>
      <c r="DE306" s="863"/>
      <c r="DF306" s="863"/>
      <c r="DG306" s="863"/>
      <c r="DH306" s="863"/>
      <c r="DI306" s="863"/>
      <c r="DJ306" s="863"/>
      <c r="DK306" s="863"/>
      <c r="DL306" s="863"/>
      <c r="DM306" s="863"/>
      <c r="DN306" s="863"/>
      <c r="DO306" s="863"/>
      <c r="DP306" s="863"/>
      <c r="DQ306" s="863"/>
      <c r="DR306" s="863"/>
      <c r="DS306" s="863"/>
      <c r="DT306" s="863"/>
      <c r="DU306" s="863"/>
      <c r="DV306" s="863"/>
      <c r="DW306" s="863"/>
      <c r="DX306" s="863"/>
      <c r="DY306" s="863"/>
      <c r="DZ306" s="863"/>
    </row>
    <row r="307" spans="1:130" s="393" customFormat="1" x14ac:dyDescent="0.25">
      <c r="A307" s="6245"/>
      <c r="B307" s="2185" t="s">
        <v>442</v>
      </c>
      <c r="C307" s="2186">
        <f t="shared" si="41"/>
        <v>0</v>
      </c>
      <c r="D307" s="2187">
        <f t="shared" si="42"/>
        <v>0</v>
      </c>
      <c r="E307" s="2188">
        <f t="shared" si="42"/>
        <v>0</v>
      </c>
      <c r="F307" s="1923"/>
      <c r="G307" s="1927"/>
      <c r="H307" s="1923"/>
      <c r="I307" s="1927"/>
      <c r="J307" s="1923"/>
      <c r="K307" s="1927"/>
      <c r="L307" s="1923"/>
      <c r="M307" s="1927"/>
      <c r="N307" s="1923"/>
      <c r="O307" s="1927"/>
      <c r="P307" s="1923"/>
      <c r="Q307" s="1927"/>
      <c r="R307" s="1923"/>
      <c r="S307" s="1927"/>
      <c r="T307" s="1923"/>
      <c r="U307" s="1927"/>
      <c r="V307" s="1923"/>
      <c r="W307" s="1927"/>
      <c r="X307" s="1923"/>
      <c r="Y307" s="1927"/>
      <c r="Z307" s="1923"/>
      <c r="AA307" s="1927"/>
      <c r="AB307" s="1923"/>
      <c r="AC307" s="1927"/>
      <c r="AD307" s="1923"/>
      <c r="AE307" s="1927"/>
      <c r="AF307" s="1923"/>
      <c r="AG307" s="1927"/>
      <c r="AH307" s="1923"/>
      <c r="AI307" s="1927"/>
      <c r="AJ307" s="1923"/>
      <c r="AK307" s="1927"/>
      <c r="AL307" s="1923"/>
      <c r="AM307" s="2189"/>
      <c r="AN307" s="2190"/>
      <c r="AO307" s="2190"/>
      <c r="AP307" s="2191"/>
      <c r="AQ307" s="2192"/>
      <c r="AR307" s="2191"/>
      <c r="AS307" s="2192"/>
      <c r="AT307" s="2191"/>
      <c r="AU307" s="2193"/>
      <c r="AV307" s="2194"/>
      <c r="AW307" s="2194"/>
      <c r="AX307" s="2195"/>
      <c r="AY307" s="395"/>
      <c r="AZ307" s="394"/>
      <c r="BA307" s="395"/>
      <c r="BB307" s="395"/>
      <c r="BC307" s="395"/>
      <c r="BD307" s="395"/>
      <c r="BE307" s="395"/>
      <c r="BF307" s="395"/>
      <c r="BG307" s="395"/>
      <c r="BH307" s="395"/>
      <c r="BI307" s="395"/>
      <c r="BJ307" s="395"/>
      <c r="BK307" s="395"/>
      <c r="BL307" s="395"/>
      <c r="BM307" s="395"/>
      <c r="BN307" s="395"/>
      <c r="BO307" s="395"/>
      <c r="BP307" s="395"/>
      <c r="BQ307" s="395"/>
      <c r="BR307" s="395"/>
      <c r="BS307" s="395"/>
      <c r="BT307" s="395"/>
      <c r="BU307" s="395"/>
      <c r="BV307" s="395"/>
      <c r="BW307" s="395"/>
      <c r="BX307" s="395"/>
      <c r="BY307" s="394"/>
      <c r="BZ307" s="394"/>
      <c r="CA307" s="861"/>
      <c r="CB307" s="861"/>
      <c r="CC307" s="861"/>
      <c r="CD307" s="861"/>
      <c r="CE307" s="861"/>
      <c r="CF307" s="861"/>
      <c r="CG307" s="861"/>
      <c r="CH307" s="861"/>
      <c r="CI307" s="861"/>
      <c r="CJ307" s="861"/>
      <c r="CK307" s="861"/>
      <c r="CL307" s="861"/>
      <c r="CM307" s="861"/>
      <c r="CN307" s="861"/>
      <c r="CO307" s="861"/>
      <c r="CP307" s="861"/>
      <c r="CQ307" s="861"/>
      <c r="CR307" s="861"/>
      <c r="CS307" s="861"/>
      <c r="CT307" s="861"/>
      <c r="CU307" s="861"/>
      <c r="CV307" s="861"/>
      <c r="CW307" s="861"/>
      <c r="CX307" s="861"/>
      <c r="CY307" s="861"/>
      <c r="CZ307" s="861"/>
      <c r="DA307" s="863"/>
      <c r="DB307" s="863"/>
      <c r="DC307" s="863"/>
      <c r="DD307" s="863"/>
      <c r="DE307" s="863"/>
      <c r="DF307" s="863"/>
      <c r="DG307" s="863"/>
      <c r="DH307" s="863"/>
      <c r="DI307" s="863"/>
      <c r="DJ307" s="863"/>
      <c r="DK307" s="863"/>
      <c r="DL307" s="863"/>
      <c r="DM307" s="863"/>
      <c r="DN307" s="863"/>
      <c r="DO307" s="863"/>
      <c r="DP307" s="863"/>
      <c r="DQ307" s="863"/>
      <c r="DR307" s="863"/>
      <c r="DS307" s="863"/>
      <c r="DT307" s="863"/>
      <c r="DU307" s="863"/>
      <c r="DV307" s="863"/>
      <c r="DW307" s="863"/>
      <c r="DX307" s="863"/>
      <c r="DY307" s="863"/>
      <c r="DZ307" s="863"/>
    </row>
    <row r="308" spans="1:130" s="393" customFormat="1" x14ac:dyDescent="0.25">
      <c r="A308" s="6245"/>
      <c r="B308" s="2185" t="s">
        <v>98</v>
      </c>
      <c r="C308" s="2186">
        <f t="shared" si="41"/>
        <v>0</v>
      </c>
      <c r="D308" s="2187">
        <f t="shared" si="42"/>
        <v>0</v>
      </c>
      <c r="E308" s="2188">
        <f t="shared" si="42"/>
        <v>0</v>
      </c>
      <c r="F308" s="1923"/>
      <c r="G308" s="1927"/>
      <c r="H308" s="1923"/>
      <c r="I308" s="1927"/>
      <c r="J308" s="1923"/>
      <c r="K308" s="1927"/>
      <c r="L308" s="1923"/>
      <c r="M308" s="1927"/>
      <c r="N308" s="1923"/>
      <c r="O308" s="1927"/>
      <c r="P308" s="1923"/>
      <c r="Q308" s="1927"/>
      <c r="R308" s="1923"/>
      <c r="S308" s="1927"/>
      <c r="T308" s="1923"/>
      <c r="U308" s="1927"/>
      <c r="V308" s="1923"/>
      <c r="W308" s="1927"/>
      <c r="X308" s="1923"/>
      <c r="Y308" s="1927"/>
      <c r="Z308" s="1923"/>
      <c r="AA308" s="1927"/>
      <c r="AB308" s="1923"/>
      <c r="AC308" s="1927"/>
      <c r="AD308" s="1923"/>
      <c r="AE308" s="1927"/>
      <c r="AF308" s="1923"/>
      <c r="AG308" s="1927"/>
      <c r="AH308" s="1923"/>
      <c r="AI308" s="1927"/>
      <c r="AJ308" s="1923"/>
      <c r="AK308" s="1927"/>
      <c r="AL308" s="1923"/>
      <c r="AM308" s="2189"/>
      <c r="AN308" s="2190"/>
      <c r="AO308" s="2190"/>
      <c r="AP308" s="2191"/>
      <c r="AQ308" s="2192"/>
      <c r="AR308" s="2191"/>
      <c r="AS308" s="2192"/>
      <c r="AT308" s="2191"/>
      <c r="AU308" s="2193"/>
      <c r="AV308" s="2194"/>
      <c r="AW308" s="2194"/>
      <c r="AX308" s="2195"/>
      <c r="AY308" s="395"/>
      <c r="AZ308" s="394"/>
      <c r="BA308" s="395"/>
      <c r="BB308" s="395"/>
      <c r="BC308" s="395"/>
      <c r="BD308" s="395"/>
      <c r="BE308" s="395"/>
      <c r="BF308" s="395"/>
      <c r="BG308" s="395"/>
      <c r="BH308" s="395"/>
      <c r="BI308" s="395"/>
      <c r="BJ308" s="395"/>
      <c r="BK308" s="395"/>
      <c r="BL308" s="395"/>
      <c r="BM308" s="395"/>
      <c r="BN308" s="395"/>
      <c r="BO308" s="395"/>
      <c r="BP308" s="395"/>
      <c r="BQ308" s="395"/>
      <c r="BR308" s="395"/>
      <c r="BS308" s="395"/>
      <c r="BT308" s="395"/>
      <c r="BU308" s="395"/>
      <c r="BV308" s="395"/>
      <c r="BW308" s="395"/>
      <c r="BX308" s="395"/>
      <c r="BY308" s="394"/>
      <c r="BZ308" s="394"/>
      <c r="CA308" s="861"/>
      <c r="CB308" s="861"/>
      <c r="CC308" s="861"/>
      <c r="CD308" s="861"/>
      <c r="CE308" s="861"/>
      <c r="CF308" s="861"/>
      <c r="CG308" s="861"/>
      <c r="CH308" s="861"/>
      <c r="CI308" s="861"/>
      <c r="CJ308" s="861"/>
      <c r="CK308" s="861"/>
      <c r="CL308" s="861"/>
      <c r="CM308" s="861"/>
      <c r="CN308" s="861"/>
      <c r="CO308" s="861"/>
      <c r="CP308" s="861"/>
      <c r="CQ308" s="861"/>
      <c r="CR308" s="861"/>
      <c r="CS308" s="861"/>
      <c r="CT308" s="861"/>
      <c r="CU308" s="861"/>
      <c r="CV308" s="861"/>
      <c r="CW308" s="861"/>
      <c r="CX308" s="861"/>
      <c r="CY308" s="861"/>
      <c r="CZ308" s="861"/>
      <c r="DA308" s="863"/>
      <c r="DB308" s="863"/>
      <c r="DC308" s="863"/>
      <c r="DD308" s="863"/>
      <c r="DE308" s="863"/>
      <c r="DF308" s="863"/>
      <c r="DG308" s="863"/>
      <c r="DH308" s="863"/>
      <c r="DI308" s="863"/>
      <c r="DJ308" s="863"/>
      <c r="DK308" s="863"/>
      <c r="DL308" s="863"/>
      <c r="DM308" s="863"/>
      <c r="DN308" s="863"/>
      <c r="DO308" s="863"/>
      <c r="DP308" s="863"/>
      <c r="DQ308" s="863"/>
      <c r="DR308" s="863"/>
      <c r="DS308" s="863"/>
      <c r="DT308" s="863"/>
      <c r="DU308" s="863"/>
      <c r="DV308" s="863"/>
      <c r="DW308" s="863"/>
      <c r="DX308" s="863"/>
      <c r="DY308" s="863"/>
      <c r="DZ308" s="863"/>
    </row>
    <row r="309" spans="1:130" s="393" customFormat="1" x14ac:dyDescent="0.25">
      <c r="A309" s="6245"/>
      <c r="B309" s="2185" t="s">
        <v>443</v>
      </c>
      <c r="C309" s="2186">
        <f t="shared" si="41"/>
        <v>0</v>
      </c>
      <c r="D309" s="2187">
        <f t="shared" si="42"/>
        <v>0</v>
      </c>
      <c r="E309" s="2188">
        <f t="shared" si="42"/>
        <v>0</v>
      </c>
      <c r="F309" s="1923"/>
      <c r="G309" s="1927"/>
      <c r="H309" s="1923"/>
      <c r="I309" s="1927"/>
      <c r="J309" s="1923"/>
      <c r="K309" s="1927"/>
      <c r="L309" s="1923"/>
      <c r="M309" s="1927"/>
      <c r="N309" s="1923"/>
      <c r="O309" s="1927"/>
      <c r="P309" s="1923"/>
      <c r="Q309" s="1927"/>
      <c r="R309" s="1923"/>
      <c r="S309" s="1927"/>
      <c r="T309" s="1923"/>
      <c r="U309" s="1927"/>
      <c r="V309" s="1923"/>
      <c r="W309" s="1927"/>
      <c r="X309" s="1923"/>
      <c r="Y309" s="1927"/>
      <c r="Z309" s="1923"/>
      <c r="AA309" s="1927"/>
      <c r="AB309" s="1923"/>
      <c r="AC309" s="1927"/>
      <c r="AD309" s="1923"/>
      <c r="AE309" s="1927"/>
      <c r="AF309" s="1923"/>
      <c r="AG309" s="1927"/>
      <c r="AH309" s="1923"/>
      <c r="AI309" s="1927"/>
      <c r="AJ309" s="1923"/>
      <c r="AK309" s="1927"/>
      <c r="AL309" s="1923"/>
      <c r="AM309" s="2189"/>
      <c r="AN309" s="2190"/>
      <c r="AO309" s="2190"/>
      <c r="AP309" s="2191"/>
      <c r="AQ309" s="2192"/>
      <c r="AR309" s="2191"/>
      <c r="AS309" s="2192"/>
      <c r="AT309" s="2191"/>
      <c r="AU309" s="2193"/>
      <c r="AV309" s="2194"/>
      <c r="AW309" s="2194"/>
      <c r="AX309" s="2195"/>
      <c r="AY309" s="395"/>
      <c r="AZ309" s="394"/>
      <c r="BA309" s="395"/>
      <c r="BB309" s="395"/>
      <c r="BC309" s="395"/>
      <c r="BD309" s="395"/>
      <c r="BE309" s="395"/>
      <c r="BF309" s="395"/>
      <c r="BG309" s="395"/>
      <c r="BH309" s="395"/>
      <c r="BI309" s="395"/>
      <c r="BJ309" s="395"/>
      <c r="BK309" s="395"/>
      <c r="BL309" s="395"/>
      <c r="BM309" s="395"/>
      <c r="BN309" s="395"/>
      <c r="BO309" s="395"/>
      <c r="BP309" s="395"/>
      <c r="BQ309" s="395"/>
      <c r="BR309" s="395"/>
      <c r="BS309" s="395"/>
      <c r="BT309" s="395"/>
      <c r="BU309" s="395"/>
      <c r="BV309" s="395"/>
      <c r="BW309" s="395"/>
      <c r="BX309" s="395"/>
      <c r="BY309" s="394"/>
      <c r="BZ309" s="394"/>
      <c r="CA309" s="861"/>
      <c r="CB309" s="861"/>
      <c r="CC309" s="861"/>
      <c r="CD309" s="861"/>
      <c r="CE309" s="861"/>
      <c r="CF309" s="861"/>
      <c r="CG309" s="861"/>
      <c r="CH309" s="861"/>
      <c r="CI309" s="861"/>
      <c r="CJ309" s="861"/>
      <c r="CK309" s="861"/>
      <c r="CL309" s="861"/>
      <c r="CM309" s="861"/>
      <c r="CN309" s="861"/>
      <c r="CO309" s="861"/>
      <c r="CP309" s="861"/>
      <c r="CQ309" s="861"/>
      <c r="CR309" s="861"/>
      <c r="CS309" s="861"/>
      <c r="CT309" s="861"/>
      <c r="CU309" s="861"/>
      <c r="CV309" s="861"/>
      <c r="CW309" s="861"/>
      <c r="CX309" s="861"/>
      <c r="CY309" s="861"/>
      <c r="CZ309" s="861"/>
      <c r="DA309" s="863"/>
      <c r="DB309" s="863"/>
      <c r="DC309" s="863"/>
      <c r="DD309" s="863"/>
      <c r="DE309" s="863"/>
      <c r="DF309" s="863"/>
      <c r="DG309" s="863"/>
      <c r="DH309" s="863"/>
      <c r="DI309" s="863"/>
      <c r="DJ309" s="863"/>
      <c r="DK309" s="863"/>
      <c r="DL309" s="863"/>
      <c r="DM309" s="863"/>
      <c r="DN309" s="863"/>
      <c r="DO309" s="863"/>
      <c r="DP309" s="863"/>
      <c r="DQ309" s="863"/>
      <c r="DR309" s="863"/>
      <c r="DS309" s="863"/>
      <c r="DT309" s="863"/>
      <c r="DU309" s="863"/>
      <c r="DV309" s="863"/>
      <c r="DW309" s="863"/>
      <c r="DX309" s="863"/>
      <c r="DY309" s="863"/>
      <c r="DZ309" s="863"/>
    </row>
    <row r="310" spans="1:130" s="393" customFormat="1" x14ac:dyDescent="0.25">
      <c r="A310" s="6245"/>
      <c r="B310" s="2185" t="s">
        <v>437</v>
      </c>
      <c r="C310" s="2186">
        <f t="shared" si="41"/>
        <v>0</v>
      </c>
      <c r="D310" s="2187">
        <f t="shared" si="42"/>
        <v>0</v>
      </c>
      <c r="E310" s="2188">
        <f t="shared" si="42"/>
        <v>0</v>
      </c>
      <c r="F310" s="1923"/>
      <c r="G310" s="1927"/>
      <c r="H310" s="1923"/>
      <c r="I310" s="1927"/>
      <c r="J310" s="1923"/>
      <c r="K310" s="1927"/>
      <c r="L310" s="1923"/>
      <c r="M310" s="1927"/>
      <c r="N310" s="1923"/>
      <c r="O310" s="1927"/>
      <c r="P310" s="1923"/>
      <c r="Q310" s="1927"/>
      <c r="R310" s="1923"/>
      <c r="S310" s="1927"/>
      <c r="T310" s="1923"/>
      <c r="U310" s="1927"/>
      <c r="V310" s="1923"/>
      <c r="W310" s="1927"/>
      <c r="X310" s="1923"/>
      <c r="Y310" s="1927"/>
      <c r="Z310" s="1923"/>
      <c r="AA310" s="1927"/>
      <c r="AB310" s="1923"/>
      <c r="AC310" s="1927"/>
      <c r="AD310" s="1923"/>
      <c r="AE310" s="1927"/>
      <c r="AF310" s="1923"/>
      <c r="AG310" s="1927"/>
      <c r="AH310" s="1923"/>
      <c r="AI310" s="1927"/>
      <c r="AJ310" s="1923"/>
      <c r="AK310" s="1927"/>
      <c r="AL310" s="1923"/>
      <c r="AM310" s="2189"/>
      <c r="AN310" s="2190"/>
      <c r="AO310" s="2190"/>
      <c r="AP310" s="2191"/>
      <c r="AQ310" s="2192"/>
      <c r="AR310" s="2191"/>
      <c r="AS310" s="2192"/>
      <c r="AT310" s="2191"/>
      <c r="AU310" s="2193"/>
      <c r="AV310" s="2194"/>
      <c r="AW310" s="2194"/>
      <c r="AX310" s="2195"/>
      <c r="AY310" s="395"/>
      <c r="AZ310" s="394"/>
      <c r="BA310" s="395"/>
      <c r="BB310" s="395"/>
      <c r="BC310" s="395"/>
      <c r="BD310" s="395"/>
      <c r="BE310" s="395"/>
      <c r="BF310" s="395"/>
      <c r="BG310" s="395"/>
      <c r="BH310" s="395"/>
      <c r="BI310" s="395"/>
      <c r="BJ310" s="395"/>
      <c r="BK310" s="395"/>
      <c r="BL310" s="395"/>
      <c r="BM310" s="395"/>
      <c r="BN310" s="395"/>
      <c r="BO310" s="395"/>
      <c r="BP310" s="395"/>
      <c r="BQ310" s="395"/>
      <c r="BR310" s="395"/>
      <c r="BS310" s="395"/>
      <c r="BT310" s="395"/>
      <c r="BU310" s="395"/>
      <c r="BV310" s="395"/>
      <c r="BW310" s="395"/>
      <c r="BX310" s="395"/>
      <c r="BY310" s="394"/>
      <c r="BZ310" s="394"/>
      <c r="CA310" s="861"/>
      <c r="CB310" s="861"/>
      <c r="CC310" s="861"/>
      <c r="CD310" s="861"/>
      <c r="CE310" s="861"/>
      <c r="CF310" s="861"/>
      <c r="CG310" s="861"/>
      <c r="CH310" s="861"/>
      <c r="CI310" s="861"/>
      <c r="CJ310" s="861"/>
      <c r="CK310" s="861"/>
      <c r="CL310" s="861"/>
      <c r="CM310" s="861"/>
      <c r="CN310" s="861"/>
      <c r="CO310" s="861"/>
      <c r="CP310" s="861"/>
      <c r="CQ310" s="861"/>
      <c r="CR310" s="861"/>
      <c r="CS310" s="861"/>
      <c r="CT310" s="861"/>
      <c r="CU310" s="861"/>
      <c r="CV310" s="861"/>
      <c r="CW310" s="861"/>
      <c r="CX310" s="861"/>
      <c r="CY310" s="861"/>
      <c r="CZ310" s="861"/>
      <c r="DA310" s="863"/>
      <c r="DB310" s="863"/>
      <c r="DC310" s="863"/>
      <c r="DD310" s="863"/>
      <c r="DE310" s="863"/>
      <c r="DF310" s="863"/>
      <c r="DG310" s="863"/>
      <c r="DH310" s="863"/>
      <c r="DI310" s="863"/>
      <c r="DJ310" s="863"/>
      <c r="DK310" s="863"/>
      <c r="DL310" s="863"/>
      <c r="DM310" s="863"/>
      <c r="DN310" s="863"/>
      <c r="DO310" s="863"/>
      <c r="DP310" s="863"/>
      <c r="DQ310" s="863"/>
      <c r="DR310" s="863"/>
      <c r="DS310" s="863"/>
      <c r="DT310" s="863"/>
      <c r="DU310" s="863"/>
      <c r="DV310" s="863"/>
      <c r="DW310" s="863"/>
      <c r="DX310" s="863"/>
      <c r="DY310" s="863"/>
      <c r="DZ310" s="863"/>
    </row>
    <row r="311" spans="1:130" s="393" customFormat="1" x14ac:dyDescent="0.25">
      <c r="A311" s="6246"/>
      <c r="B311" s="2170" t="s">
        <v>432</v>
      </c>
      <c r="C311" s="2171">
        <f t="shared" si="41"/>
        <v>0</v>
      </c>
      <c r="D311" s="2172">
        <f>SUM(F311,H311,J311,L311,N311,P311,R311,T311,V311,X311,Z311,AB311,AD311,AF311,AH311,AJ311,AL311)</f>
        <v>0</v>
      </c>
      <c r="E311" s="2173">
        <f t="shared" si="42"/>
        <v>0</v>
      </c>
      <c r="F311" s="2174">
        <f t="shared" ref="F311:AM311" si="43">SUM(F300:F310)</f>
        <v>0</v>
      </c>
      <c r="G311" s="2175">
        <f t="shared" si="43"/>
        <v>0</v>
      </c>
      <c r="H311" s="2174">
        <f t="shared" si="43"/>
        <v>0</v>
      </c>
      <c r="I311" s="2175">
        <f t="shared" si="43"/>
        <v>0</v>
      </c>
      <c r="J311" s="2174">
        <f t="shared" si="43"/>
        <v>0</v>
      </c>
      <c r="K311" s="2176">
        <f t="shared" si="43"/>
        <v>0</v>
      </c>
      <c r="L311" s="2174">
        <f t="shared" si="43"/>
        <v>0</v>
      </c>
      <c r="M311" s="2176">
        <f t="shared" si="43"/>
        <v>0</v>
      </c>
      <c r="N311" s="2174">
        <f t="shared" si="43"/>
        <v>0</v>
      </c>
      <c r="O311" s="2176">
        <f t="shared" si="43"/>
        <v>0</v>
      </c>
      <c r="P311" s="2174">
        <f t="shared" si="43"/>
        <v>0</v>
      </c>
      <c r="Q311" s="2176">
        <f t="shared" si="43"/>
        <v>0</v>
      </c>
      <c r="R311" s="2174">
        <f t="shared" si="43"/>
        <v>0</v>
      </c>
      <c r="S311" s="2176">
        <f t="shared" si="43"/>
        <v>0</v>
      </c>
      <c r="T311" s="2174">
        <f t="shared" si="43"/>
        <v>0</v>
      </c>
      <c r="U311" s="2176">
        <f t="shared" si="43"/>
        <v>0</v>
      </c>
      <c r="V311" s="2174">
        <f t="shared" si="43"/>
        <v>0</v>
      </c>
      <c r="W311" s="2176">
        <f t="shared" si="43"/>
        <v>0</v>
      </c>
      <c r="X311" s="2174">
        <f t="shared" si="43"/>
        <v>0</v>
      </c>
      <c r="Y311" s="2176">
        <f t="shared" si="43"/>
        <v>0</v>
      </c>
      <c r="Z311" s="2174">
        <f t="shared" si="43"/>
        <v>0</v>
      </c>
      <c r="AA311" s="2176">
        <f t="shared" si="43"/>
        <v>0</v>
      </c>
      <c r="AB311" s="2174">
        <f t="shared" si="43"/>
        <v>0</v>
      </c>
      <c r="AC311" s="2176">
        <f t="shared" si="43"/>
        <v>0</v>
      </c>
      <c r="AD311" s="2174">
        <f t="shared" si="43"/>
        <v>0</v>
      </c>
      <c r="AE311" s="2176">
        <f t="shared" si="43"/>
        <v>0</v>
      </c>
      <c r="AF311" s="2174">
        <f t="shared" si="43"/>
        <v>0</v>
      </c>
      <c r="AG311" s="2176">
        <f t="shared" si="43"/>
        <v>0</v>
      </c>
      <c r="AH311" s="2174">
        <f t="shared" si="43"/>
        <v>0</v>
      </c>
      <c r="AI311" s="2176">
        <f t="shared" si="43"/>
        <v>0</v>
      </c>
      <c r="AJ311" s="2174">
        <f t="shared" si="43"/>
        <v>0</v>
      </c>
      <c r="AK311" s="2176">
        <f t="shared" si="43"/>
        <v>0</v>
      </c>
      <c r="AL311" s="2177">
        <f t="shared" si="43"/>
        <v>0</v>
      </c>
      <c r="AM311" s="2178">
        <f t="shared" si="43"/>
        <v>0</v>
      </c>
      <c r="AN311" s="2196"/>
      <c r="AO311" s="2196"/>
      <c r="AP311" s="2197"/>
      <c r="AQ311" s="2198"/>
      <c r="AR311" s="2197"/>
      <c r="AS311" s="2198"/>
      <c r="AT311" s="2199"/>
      <c r="AU311" s="2200"/>
      <c r="AV311" s="2201"/>
      <c r="AW311" s="2201"/>
      <c r="AX311" s="2202"/>
      <c r="AY311" s="395"/>
      <c r="AZ311" s="394"/>
      <c r="BA311" s="395"/>
      <c r="BB311" s="395"/>
      <c r="BC311" s="395"/>
      <c r="BD311" s="395"/>
      <c r="BE311" s="395"/>
      <c r="BF311" s="395"/>
      <c r="BG311" s="395"/>
      <c r="BH311" s="395"/>
      <c r="BI311" s="395"/>
      <c r="BJ311" s="395"/>
      <c r="BK311" s="395"/>
      <c r="BL311" s="395"/>
      <c r="BM311" s="395"/>
      <c r="BN311" s="395"/>
      <c r="BO311" s="395"/>
      <c r="BP311" s="395"/>
      <c r="BQ311" s="395"/>
      <c r="BR311" s="395"/>
      <c r="BS311" s="395"/>
      <c r="BT311" s="395"/>
      <c r="BU311" s="395"/>
      <c r="BV311" s="395"/>
      <c r="BW311" s="395"/>
      <c r="BX311" s="395"/>
      <c r="BY311" s="394"/>
      <c r="BZ311" s="394"/>
      <c r="CA311" s="861"/>
      <c r="CB311" s="861"/>
      <c r="CC311" s="861"/>
      <c r="CD311" s="861"/>
      <c r="CE311" s="861"/>
      <c r="CF311" s="861"/>
      <c r="CG311" s="861"/>
      <c r="CH311" s="861"/>
      <c r="CI311" s="861"/>
      <c r="CJ311" s="861"/>
      <c r="CK311" s="861"/>
      <c r="CL311" s="861"/>
      <c r="CM311" s="861"/>
      <c r="CN311" s="861"/>
      <c r="CO311" s="861"/>
      <c r="CP311" s="861"/>
      <c r="CQ311" s="861"/>
      <c r="CR311" s="861"/>
      <c r="CS311" s="861"/>
      <c r="CT311" s="861"/>
      <c r="CU311" s="861"/>
      <c r="CV311" s="861"/>
      <c r="CW311" s="861"/>
      <c r="CX311" s="861"/>
      <c r="CY311" s="861"/>
      <c r="CZ311" s="861"/>
      <c r="DA311" s="863"/>
      <c r="DB311" s="863"/>
      <c r="DC311" s="863"/>
      <c r="DD311" s="863"/>
      <c r="DE311" s="863"/>
      <c r="DF311" s="863"/>
      <c r="DG311" s="863"/>
      <c r="DH311" s="863"/>
      <c r="DI311" s="863"/>
      <c r="DJ311" s="863"/>
      <c r="DK311" s="863"/>
      <c r="DL311" s="863"/>
      <c r="DM311" s="863"/>
      <c r="DN311" s="863"/>
      <c r="DO311" s="863"/>
      <c r="DP311" s="863"/>
      <c r="DQ311" s="863"/>
      <c r="DR311" s="863"/>
      <c r="DS311" s="863"/>
      <c r="DT311" s="863"/>
      <c r="DU311" s="863"/>
      <c r="DV311" s="863"/>
      <c r="DW311" s="863"/>
      <c r="DX311" s="863"/>
      <c r="DY311" s="863"/>
      <c r="DZ311" s="863"/>
    </row>
    <row r="312" spans="1:130" s="393" customFormat="1" x14ac:dyDescent="0.25">
      <c r="A312" s="6244" t="s">
        <v>448</v>
      </c>
      <c r="B312" s="2160" t="s">
        <v>430</v>
      </c>
      <c r="C312" s="2161">
        <f t="shared" si="41"/>
        <v>0</v>
      </c>
      <c r="D312" s="2162">
        <f t="shared" si="42"/>
        <v>0</v>
      </c>
      <c r="E312" s="2163">
        <f t="shared" si="42"/>
        <v>0</v>
      </c>
      <c r="F312" s="1917"/>
      <c r="G312" s="2148"/>
      <c r="H312" s="1917"/>
      <c r="I312" s="2148"/>
      <c r="J312" s="1917"/>
      <c r="K312" s="2148"/>
      <c r="L312" s="1917"/>
      <c r="M312" s="2148"/>
      <c r="N312" s="1917"/>
      <c r="O312" s="2148"/>
      <c r="P312" s="1917"/>
      <c r="Q312" s="2148"/>
      <c r="R312" s="1917"/>
      <c r="S312" s="2148"/>
      <c r="T312" s="1917"/>
      <c r="U312" s="2148"/>
      <c r="V312" s="1917"/>
      <c r="W312" s="2148"/>
      <c r="X312" s="1917"/>
      <c r="Y312" s="2148"/>
      <c r="Z312" s="1917"/>
      <c r="AA312" s="2148"/>
      <c r="AB312" s="1917"/>
      <c r="AC312" s="2148"/>
      <c r="AD312" s="1917"/>
      <c r="AE312" s="2148"/>
      <c r="AF312" s="1917"/>
      <c r="AG312" s="2148"/>
      <c r="AH312" s="1917"/>
      <c r="AI312" s="2148"/>
      <c r="AJ312" s="1917"/>
      <c r="AK312" s="2148"/>
      <c r="AL312" s="1917"/>
      <c r="AM312" s="2164"/>
      <c r="AN312" s="2180"/>
      <c r="AO312" s="2180"/>
      <c r="AP312" s="2181"/>
      <c r="AQ312" s="2182"/>
      <c r="AR312" s="2181"/>
      <c r="AS312" s="2182"/>
      <c r="AT312" s="2181"/>
      <c r="AU312" s="2183"/>
      <c r="AV312" s="2165"/>
      <c r="AW312" s="2165"/>
      <c r="AX312" s="2184"/>
      <c r="AY312" s="395"/>
      <c r="AZ312" s="394"/>
      <c r="BA312" s="395"/>
      <c r="BB312" s="395"/>
      <c r="BC312" s="395"/>
      <c r="BD312" s="395"/>
      <c r="BE312" s="395"/>
      <c r="BF312" s="395"/>
      <c r="BG312" s="395"/>
      <c r="BH312" s="395"/>
      <c r="BI312" s="395"/>
      <c r="BJ312" s="395"/>
      <c r="BK312" s="395"/>
      <c r="BL312" s="395"/>
      <c r="BM312" s="395"/>
      <c r="BN312" s="395"/>
      <c r="BO312" s="395"/>
      <c r="BP312" s="395"/>
      <c r="BQ312" s="395"/>
      <c r="BR312" s="395"/>
      <c r="BS312" s="395"/>
      <c r="BT312" s="395"/>
      <c r="BU312" s="395"/>
      <c r="BV312" s="395"/>
      <c r="BW312" s="395"/>
      <c r="BX312" s="395"/>
      <c r="BY312" s="394"/>
      <c r="BZ312" s="394"/>
      <c r="CA312" s="861"/>
      <c r="CB312" s="861"/>
      <c r="CC312" s="861"/>
      <c r="CD312" s="861"/>
      <c r="CE312" s="861"/>
      <c r="CF312" s="861"/>
      <c r="CG312" s="861"/>
      <c r="CH312" s="861"/>
      <c r="CI312" s="861"/>
      <c r="CJ312" s="861"/>
      <c r="CK312" s="861"/>
      <c r="CL312" s="861"/>
      <c r="CM312" s="861"/>
      <c r="CN312" s="861"/>
      <c r="CO312" s="861"/>
      <c r="CP312" s="861"/>
      <c r="CQ312" s="861"/>
      <c r="CR312" s="861"/>
      <c r="CS312" s="861"/>
      <c r="CT312" s="861"/>
      <c r="CU312" s="861"/>
      <c r="CV312" s="861"/>
      <c r="CW312" s="861"/>
      <c r="CX312" s="861"/>
      <c r="CY312" s="861"/>
      <c r="CZ312" s="861"/>
      <c r="DA312" s="863"/>
      <c r="DB312" s="863"/>
      <c r="DC312" s="863"/>
      <c r="DD312" s="863"/>
      <c r="DE312" s="863"/>
      <c r="DF312" s="863"/>
      <c r="DG312" s="863"/>
      <c r="DH312" s="863"/>
      <c r="DI312" s="863"/>
      <c r="DJ312" s="863"/>
      <c r="DK312" s="863"/>
      <c r="DL312" s="863"/>
      <c r="DM312" s="863"/>
      <c r="DN312" s="863"/>
      <c r="DO312" s="863"/>
      <c r="DP312" s="863"/>
      <c r="DQ312" s="863"/>
      <c r="DR312" s="863"/>
      <c r="DS312" s="863"/>
      <c r="DT312" s="863"/>
      <c r="DU312" s="863"/>
      <c r="DV312" s="863"/>
      <c r="DW312" s="863"/>
      <c r="DX312" s="863"/>
      <c r="DY312" s="863"/>
      <c r="DZ312" s="863"/>
    </row>
    <row r="313" spans="1:130" s="393" customFormat="1" x14ac:dyDescent="0.25">
      <c r="A313" s="6245"/>
      <c r="B313" s="1110" t="s">
        <v>431</v>
      </c>
      <c r="C313" s="1111">
        <f t="shared" si="41"/>
        <v>0</v>
      </c>
      <c r="D313" s="1112">
        <f t="shared" si="42"/>
        <v>0</v>
      </c>
      <c r="E313" s="2168">
        <f t="shared" si="42"/>
        <v>0</v>
      </c>
      <c r="F313" s="881"/>
      <c r="G313" s="314"/>
      <c r="H313" s="881"/>
      <c r="I313" s="314"/>
      <c r="J313" s="881"/>
      <c r="K313" s="314"/>
      <c r="L313" s="881"/>
      <c r="M313" s="314"/>
      <c r="N313" s="881"/>
      <c r="O313" s="314"/>
      <c r="P313" s="881"/>
      <c r="Q313" s="314"/>
      <c r="R313" s="881"/>
      <c r="S313" s="314"/>
      <c r="T313" s="881"/>
      <c r="U313" s="314"/>
      <c r="V313" s="881"/>
      <c r="W313" s="314"/>
      <c r="X313" s="881"/>
      <c r="Y313" s="314"/>
      <c r="Z313" s="881"/>
      <c r="AA313" s="314"/>
      <c r="AB313" s="881"/>
      <c r="AC313" s="314"/>
      <c r="AD313" s="881"/>
      <c r="AE313" s="314"/>
      <c r="AF313" s="881"/>
      <c r="AG313" s="314"/>
      <c r="AH313" s="881"/>
      <c r="AI313" s="314"/>
      <c r="AJ313" s="881"/>
      <c r="AK313" s="314"/>
      <c r="AL313" s="881"/>
      <c r="AM313" s="1113"/>
      <c r="AN313" s="1115"/>
      <c r="AO313" s="1115"/>
      <c r="AP313" s="1116"/>
      <c r="AQ313" s="1117"/>
      <c r="AR313" s="1116"/>
      <c r="AS313" s="1117"/>
      <c r="AT313" s="1116"/>
      <c r="AU313" s="1118"/>
      <c r="AV313" s="2169"/>
      <c r="AW313" s="2169"/>
      <c r="AX313" s="1119"/>
      <c r="AY313" s="395"/>
      <c r="AZ313" s="394"/>
      <c r="BA313" s="395"/>
      <c r="BB313" s="395"/>
      <c r="BC313" s="395"/>
      <c r="BD313" s="395"/>
      <c r="BE313" s="395"/>
      <c r="BF313" s="395"/>
      <c r="BG313" s="395"/>
      <c r="BH313" s="395"/>
      <c r="BI313" s="395"/>
      <c r="BJ313" s="395"/>
      <c r="BK313" s="395"/>
      <c r="BL313" s="395"/>
      <c r="BM313" s="395"/>
      <c r="BN313" s="395"/>
      <c r="BO313" s="395"/>
      <c r="BP313" s="395"/>
      <c r="BQ313" s="395"/>
      <c r="BR313" s="395"/>
      <c r="BS313" s="395"/>
      <c r="BT313" s="395"/>
      <c r="BU313" s="395"/>
      <c r="BV313" s="395"/>
      <c r="BW313" s="395"/>
      <c r="BX313" s="395"/>
      <c r="BY313" s="394"/>
      <c r="BZ313" s="394"/>
      <c r="CA313" s="861"/>
      <c r="CB313" s="861"/>
      <c r="CC313" s="861"/>
      <c r="CD313" s="861"/>
      <c r="CE313" s="861"/>
      <c r="CF313" s="861"/>
      <c r="CG313" s="861"/>
      <c r="CH313" s="861"/>
      <c r="CI313" s="861"/>
      <c r="CJ313" s="861"/>
      <c r="CK313" s="861"/>
      <c r="CL313" s="861"/>
      <c r="CM313" s="861"/>
      <c r="CN313" s="861"/>
      <c r="CO313" s="861"/>
      <c r="CP313" s="861"/>
      <c r="CQ313" s="861"/>
      <c r="CR313" s="861"/>
      <c r="CS313" s="861"/>
      <c r="CT313" s="861"/>
      <c r="CU313" s="861"/>
      <c r="CV313" s="861"/>
      <c r="CW313" s="861"/>
      <c r="CX313" s="861"/>
      <c r="CY313" s="861"/>
      <c r="CZ313" s="861"/>
      <c r="DA313" s="863"/>
      <c r="DB313" s="863"/>
      <c r="DC313" s="863"/>
      <c r="DD313" s="863"/>
      <c r="DE313" s="863"/>
      <c r="DF313" s="863"/>
      <c r="DG313" s="863"/>
      <c r="DH313" s="863"/>
      <c r="DI313" s="863"/>
      <c r="DJ313" s="863"/>
      <c r="DK313" s="863"/>
      <c r="DL313" s="863"/>
      <c r="DM313" s="863"/>
      <c r="DN313" s="863"/>
      <c r="DO313" s="863"/>
      <c r="DP313" s="863"/>
      <c r="DQ313" s="863"/>
      <c r="DR313" s="863"/>
      <c r="DS313" s="863"/>
      <c r="DT313" s="863"/>
      <c r="DU313" s="863"/>
      <c r="DV313" s="863"/>
      <c r="DW313" s="863"/>
      <c r="DX313" s="863"/>
      <c r="DY313" s="863"/>
      <c r="DZ313" s="863"/>
    </row>
    <row r="314" spans="1:130" s="393" customFormat="1" x14ac:dyDescent="0.25">
      <c r="A314" s="6245"/>
      <c r="B314" s="2185" t="s">
        <v>434</v>
      </c>
      <c r="C314" s="2186">
        <f t="shared" si="41"/>
        <v>0</v>
      </c>
      <c r="D314" s="2187">
        <f t="shared" si="42"/>
        <v>0</v>
      </c>
      <c r="E314" s="2188">
        <f t="shared" si="42"/>
        <v>0</v>
      </c>
      <c r="F314" s="1923"/>
      <c r="G314" s="1927"/>
      <c r="H314" s="1923"/>
      <c r="I314" s="1927"/>
      <c r="J314" s="1923"/>
      <c r="K314" s="1927"/>
      <c r="L314" s="1923"/>
      <c r="M314" s="1927"/>
      <c r="N314" s="1923"/>
      <c r="O314" s="1927"/>
      <c r="P314" s="1923"/>
      <c r="Q314" s="1927"/>
      <c r="R314" s="1923"/>
      <c r="S314" s="1927"/>
      <c r="T314" s="1923"/>
      <c r="U314" s="1927"/>
      <c r="V314" s="1923"/>
      <c r="W314" s="1927"/>
      <c r="X314" s="1923"/>
      <c r="Y314" s="1927"/>
      <c r="Z314" s="1923"/>
      <c r="AA314" s="1927"/>
      <c r="AB314" s="1923"/>
      <c r="AC314" s="1927"/>
      <c r="AD314" s="1923"/>
      <c r="AE314" s="1927"/>
      <c r="AF314" s="1923"/>
      <c r="AG314" s="1927"/>
      <c r="AH314" s="1923"/>
      <c r="AI314" s="1927"/>
      <c r="AJ314" s="1923"/>
      <c r="AK314" s="1927"/>
      <c r="AL314" s="1923"/>
      <c r="AM314" s="2189"/>
      <c r="AN314" s="2190"/>
      <c r="AO314" s="2190"/>
      <c r="AP314" s="2191"/>
      <c r="AQ314" s="2192"/>
      <c r="AR314" s="2191"/>
      <c r="AS314" s="2192"/>
      <c r="AT314" s="2191"/>
      <c r="AU314" s="2193"/>
      <c r="AV314" s="2194"/>
      <c r="AW314" s="2194"/>
      <c r="AX314" s="2195"/>
      <c r="AY314" s="395"/>
      <c r="AZ314" s="394"/>
      <c r="BA314" s="395"/>
      <c r="BB314" s="395"/>
      <c r="BC314" s="395"/>
      <c r="BD314" s="395"/>
      <c r="BE314" s="395"/>
      <c r="BF314" s="395"/>
      <c r="BG314" s="395"/>
      <c r="BH314" s="395"/>
      <c r="BI314" s="395"/>
      <c r="BJ314" s="395"/>
      <c r="BK314" s="395"/>
      <c r="BL314" s="395"/>
      <c r="BM314" s="395"/>
      <c r="BN314" s="395"/>
      <c r="BO314" s="395"/>
      <c r="BP314" s="395"/>
      <c r="BQ314" s="395"/>
      <c r="BR314" s="395"/>
      <c r="BS314" s="395"/>
      <c r="BT314" s="395"/>
      <c r="BU314" s="395"/>
      <c r="BV314" s="395"/>
      <c r="BW314" s="395"/>
      <c r="BX314" s="395"/>
      <c r="BY314" s="394"/>
      <c r="BZ314" s="394"/>
      <c r="CA314" s="861"/>
      <c r="CB314" s="861"/>
      <c r="CC314" s="861"/>
      <c r="CD314" s="861"/>
      <c r="CE314" s="861"/>
      <c r="CF314" s="861"/>
      <c r="CG314" s="861"/>
      <c r="CH314" s="861"/>
      <c r="CI314" s="861"/>
      <c r="CJ314" s="861"/>
      <c r="CK314" s="861"/>
      <c r="CL314" s="861"/>
      <c r="CM314" s="861"/>
      <c r="CN314" s="861"/>
      <c r="CO314" s="861"/>
      <c r="CP314" s="861"/>
      <c r="CQ314" s="861"/>
      <c r="CR314" s="861"/>
      <c r="CS314" s="861"/>
      <c r="CT314" s="861"/>
      <c r="CU314" s="861"/>
      <c r="CV314" s="861"/>
      <c r="CW314" s="861"/>
      <c r="CX314" s="861"/>
      <c r="CY314" s="861"/>
      <c r="CZ314" s="861"/>
      <c r="DA314" s="863"/>
      <c r="DB314" s="863"/>
      <c r="DC314" s="863"/>
      <c r="DD314" s="863"/>
      <c r="DE314" s="863"/>
      <c r="DF314" s="863"/>
      <c r="DG314" s="863"/>
      <c r="DH314" s="863"/>
      <c r="DI314" s="863"/>
      <c r="DJ314" s="863"/>
      <c r="DK314" s="863"/>
      <c r="DL314" s="863"/>
      <c r="DM314" s="863"/>
      <c r="DN314" s="863"/>
      <c r="DO314" s="863"/>
      <c r="DP314" s="863"/>
      <c r="DQ314" s="863"/>
      <c r="DR314" s="863"/>
      <c r="DS314" s="863"/>
      <c r="DT314" s="863"/>
      <c r="DU314" s="863"/>
      <c r="DV314" s="863"/>
      <c r="DW314" s="863"/>
      <c r="DX314" s="863"/>
      <c r="DY314" s="863"/>
      <c r="DZ314" s="863"/>
    </row>
    <row r="315" spans="1:130" s="393" customFormat="1" x14ac:dyDescent="0.25">
      <c r="A315" s="6245"/>
      <c r="B315" s="2185" t="s">
        <v>435</v>
      </c>
      <c r="C315" s="2186">
        <f t="shared" si="41"/>
        <v>0</v>
      </c>
      <c r="D315" s="2187">
        <f t="shared" si="42"/>
        <v>0</v>
      </c>
      <c r="E315" s="2188">
        <f t="shared" si="42"/>
        <v>0</v>
      </c>
      <c r="F315" s="1923"/>
      <c r="G315" s="1927"/>
      <c r="H315" s="1923"/>
      <c r="I315" s="1927"/>
      <c r="J315" s="1923"/>
      <c r="K315" s="1927"/>
      <c r="L315" s="1923"/>
      <c r="M315" s="1927"/>
      <c r="N315" s="1923"/>
      <c r="O315" s="1927"/>
      <c r="P315" s="1923"/>
      <c r="Q315" s="1927"/>
      <c r="R315" s="1923"/>
      <c r="S315" s="1927"/>
      <c r="T315" s="1923"/>
      <c r="U315" s="1927"/>
      <c r="V315" s="1923"/>
      <c r="W315" s="1927"/>
      <c r="X315" s="1923"/>
      <c r="Y315" s="1927"/>
      <c r="Z315" s="1923"/>
      <c r="AA315" s="1927"/>
      <c r="AB315" s="1923"/>
      <c r="AC315" s="1927"/>
      <c r="AD315" s="1923"/>
      <c r="AE315" s="1927"/>
      <c r="AF315" s="1923"/>
      <c r="AG315" s="1927"/>
      <c r="AH315" s="1923"/>
      <c r="AI315" s="1927"/>
      <c r="AJ315" s="1923"/>
      <c r="AK315" s="1927"/>
      <c r="AL315" s="1923"/>
      <c r="AM315" s="2189"/>
      <c r="AN315" s="2190"/>
      <c r="AO315" s="2190"/>
      <c r="AP315" s="2191"/>
      <c r="AQ315" s="2192"/>
      <c r="AR315" s="2191"/>
      <c r="AS315" s="2192"/>
      <c r="AT315" s="2191"/>
      <c r="AU315" s="2193"/>
      <c r="AV315" s="2194"/>
      <c r="AW315" s="2194"/>
      <c r="AX315" s="2195"/>
      <c r="AY315" s="395"/>
      <c r="AZ315" s="394"/>
      <c r="BA315" s="395"/>
      <c r="BB315" s="395"/>
      <c r="BC315" s="395"/>
      <c r="BD315" s="395"/>
      <c r="BE315" s="395"/>
      <c r="BF315" s="395"/>
      <c r="BG315" s="395"/>
      <c r="BH315" s="395"/>
      <c r="BI315" s="395"/>
      <c r="BJ315" s="395"/>
      <c r="BK315" s="395"/>
      <c r="BL315" s="395"/>
      <c r="BM315" s="395"/>
      <c r="BN315" s="395"/>
      <c r="BO315" s="395"/>
      <c r="BP315" s="395"/>
      <c r="BQ315" s="395"/>
      <c r="BR315" s="395"/>
      <c r="BS315" s="395"/>
      <c r="BT315" s="395"/>
      <c r="BU315" s="395"/>
      <c r="BV315" s="395"/>
      <c r="BW315" s="395"/>
      <c r="BX315" s="395"/>
      <c r="BY315" s="394"/>
      <c r="BZ315" s="394"/>
      <c r="CA315" s="861"/>
      <c r="CB315" s="861"/>
      <c r="CC315" s="861"/>
      <c r="CD315" s="861"/>
      <c r="CE315" s="861"/>
      <c r="CF315" s="861"/>
      <c r="CG315" s="861"/>
      <c r="CH315" s="861"/>
      <c r="CI315" s="861"/>
      <c r="CJ315" s="861"/>
      <c r="CK315" s="861"/>
      <c r="CL315" s="861"/>
      <c r="CM315" s="861"/>
      <c r="CN315" s="861"/>
      <c r="CO315" s="861"/>
      <c r="CP315" s="861"/>
      <c r="CQ315" s="861"/>
      <c r="CR315" s="861"/>
      <c r="CS315" s="861"/>
      <c r="CT315" s="861"/>
      <c r="CU315" s="861"/>
      <c r="CV315" s="861"/>
      <c r="CW315" s="861"/>
      <c r="CX315" s="861"/>
      <c r="CY315" s="861"/>
      <c r="CZ315" s="861"/>
      <c r="DA315" s="863"/>
      <c r="DB315" s="863"/>
      <c r="DC315" s="863"/>
      <c r="DD315" s="863"/>
      <c r="DE315" s="863"/>
      <c r="DF315" s="863"/>
      <c r="DG315" s="863"/>
      <c r="DH315" s="863"/>
      <c r="DI315" s="863"/>
      <c r="DJ315" s="863"/>
      <c r="DK315" s="863"/>
      <c r="DL315" s="863"/>
      <c r="DM315" s="863"/>
      <c r="DN315" s="863"/>
      <c r="DO315" s="863"/>
      <c r="DP315" s="863"/>
      <c r="DQ315" s="863"/>
      <c r="DR315" s="863"/>
      <c r="DS315" s="863"/>
      <c r="DT315" s="863"/>
      <c r="DU315" s="863"/>
      <c r="DV315" s="863"/>
      <c r="DW315" s="863"/>
      <c r="DX315" s="863"/>
      <c r="DY315" s="863"/>
      <c r="DZ315" s="863"/>
    </row>
    <row r="316" spans="1:130" s="393" customFormat="1" x14ac:dyDescent="0.25">
      <c r="A316" s="6245"/>
      <c r="B316" s="2185" t="s">
        <v>436</v>
      </c>
      <c r="C316" s="2186">
        <f t="shared" si="41"/>
        <v>0</v>
      </c>
      <c r="D316" s="2187">
        <f t="shared" si="42"/>
        <v>0</v>
      </c>
      <c r="E316" s="2188">
        <f t="shared" si="42"/>
        <v>0</v>
      </c>
      <c r="F316" s="1923"/>
      <c r="G316" s="1927"/>
      <c r="H316" s="1923"/>
      <c r="I316" s="1927"/>
      <c r="J316" s="1923"/>
      <c r="K316" s="1927"/>
      <c r="L316" s="1923"/>
      <c r="M316" s="1927"/>
      <c r="N316" s="1923"/>
      <c r="O316" s="1927"/>
      <c r="P316" s="1923"/>
      <c r="Q316" s="1927"/>
      <c r="R316" s="1923"/>
      <c r="S316" s="1927"/>
      <c r="T316" s="1923"/>
      <c r="U316" s="1927"/>
      <c r="V316" s="1923"/>
      <c r="W316" s="1927"/>
      <c r="X316" s="1923"/>
      <c r="Y316" s="1927"/>
      <c r="Z316" s="1923"/>
      <c r="AA316" s="1927"/>
      <c r="AB316" s="1923"/>
      <c r="AC316" s="1927"/>
      <c r="AD316" s="1923"/>
      <c r="AE316" s="1927"/>
      <c r="AF316" s="1923"/>
      <c r="AG316" s="1927"/>
      <c r="AH316" s="1923"/>
      <c r="AI316" s="1927"/>
      <c r="AJ316" s="1923"/>
      <c r="AK316" s="1927"/>
      <c r="AL316" s="1923"/>
      <c r="AM316" s="2189"/>
      <c r="AN316" s="2190"/>
      <c r="AO316" s="2190"/>
      <c r="AP316" s="2191"/>
      <c r="AQ316" s="2192"/>
      <c r="AR316" s="2191"/>
      <c r="AS316" s="2192"/>
      <c r="AT316" s="2191"/>
      <c r="AU316" s="2193"/>
      <c r="AV316" s="2194"/>
      <c r="AW316" s="2194"/>
      <c r="AX316" s="2195"/>
      <c r="AY316" s="395"/>
      <c r="AZ316" s="394"/>
      <c r="BA316" s="395"/>
      <c r="BB316" s="395"/>
      <c r="BC316" s="395"/>
      <c r="BD316" s="395"/>
      <c r="BE316" s="395"/>
      <c r="BF316" s="395"/>
      <c r="BG316" s="395"/>
      <c r="BH316" s="395"/>
      <c r="BI316" s="395"/>
      <c r="BJ316" s="395"/>
      <c r="BK316" s="395"/>
      <c r="BL316" s="395"/>
      <c r="BM316" s="395"/>
      <c r="BN316" s="395"/>
      <c r="BO316" s="395"/>
      <c r="BP316" s="395"/>
      <c r="BQ316" s="395"/>
      <c r="BR316" s="395"/>
      <c r="BS316" s="395"/>
      <c r="BT316" s="395"/>
      <c r="BU316" s="395"/>
      <c r="BV316" s="395"/>
      <c r="BW316" s="395"/>
      <c r="BX316" s="395"/>
      <c r="BY316" s="394"/>
      <c r="BZ316" s="394"/>
      <c r="CA316" s="861"/>
      <c r="CB316" s="861"/>
      <c r="CC316" s="861"/>
      <c r="CD316" s="861"/>
      <c r="CE316" s="861"/>
      <c r="CF316" s="861"/>
      <c r="CG316" s="861"/>
      <c r="CH316" s="861"/>
      <c r="CI316" s="861"/>
      <c r="CJ316" s="861"/>
      <c r="CK316" s="861"/>
      <c r="CL316" s="861"/>
      <c r="CM316" s="861"/>
      <c r="CN316" s="861"/>
      <c r="CO316" s="861"/>
      <c r="CP316" s="861"/>
      <c r="CQ316" s="861"/>
      <c r="CR316" s="861"/>
      <c r="CS316" s="861"/>
      <c r="CT316" s="861"/>
      <c r="CU316" s="861"/>
      <c r="CV316" s="861"/>
      <c r="CW316" s="861"/>
      <c r="CX316" s="861"/>
      <c r="CY316" s="861"/>
      <c r="CZ316" s="861"/>
      <c r="DA316" s="863"/>
      <c r="DB316" s="863"/>
      <c r="DC316" s="863"/>
      <c r="DD316" s="863"/>
      <c r="DE316" s="863"/>
      <c r="DF316" s="863"/>
      <c r="DG316" s="863"/>
      <c r="DH316" s="863"/>
      <c r="DI316" s="863"/>
      <c r="DJ316" s="863"/>
      <c r="DK316" s="863"/>
      <c r="DL316" s="863"/>
      <c r="DM316" s="863"/>
      <c r="DN316" s="863"/>
      <c r="DO316" s="863"/>
      <c r="DP316" s="863"/>
      <c r="DQ316" s="863"/>
      <c r="DR316" s="863"/>
      <c r="DS316" s="863"/>
      <c r="DT316" s="863"/>
      <c r="DU316" s="863"/>
      <c r="DV316" s="863"/>
      <c r="DW316" s="863"/>
      <c r="DX316" s="863"/>
      <c r="DY316" s="863"/>
      <c r="DZ316" s="863"/>
    </row>
    <row r="317" spans="1:130" s="393" customFormat="1" x14ac:dyDescent="0.25">
      <c r="A317" s="6245"/>
      <c r="B317" s="2185" t="s">
        <v>437</v>
      </c>
      <c r="C317" s="2186">
        <f t="shared" si="41"/>
        <v>0</v>
      </c>
      <c r="D317" s="2187">
        <f t="shared" si="42"/>
        <v>0</v>
      </c>
      <c r="E317" s="2188">
        <f t="shared" si="42"/>
        <v>0</v>
      </c>
      <c r="F317" s="1923"/>
      <c r="G317" s="1927"/>
      <c r="H317" s="1923"/>
      <c r="I317" s="1927"/>
      <c r="J317" s="1923"/>
      <c r="K317" s="1927"/>
      <c r="L317" s="1923"/>
      <c r="M317" s="1927"/>
      <c r="N317" s="1923"/>
      <c r="O317" s="1927"/>
      <c r="P317" s="1923"/>
      <c r="Q317" s="1927"/>
      <c r="R317" s="1923"/>
      <c r="S317" s="1927"/>
      <c r="T317" s="1923"/>
      <c r="U317" s="1927"/>
      <c r="V317" s="1923"/>
      <c r="W317" s="1927"/>
      <c r="X317" s="1923"/>
      <c r="Y317" s="1927"/>
      <c r="Z317" s="1923"/>
      <c r="AA317" s="1927"/>
      <c r="AB317" s="1923"/>
      <c r="AC317" s="1927"/>
      <c r="AD317" s="1923"/>
      <c r="AE317" s="1927"/>
      <c r="AF317" s="1923"/>
      <c r="AG317" s="1927"/>
      <c r="AH317" s="1923"/>
      <c r="AI317" s="1927"/>
      <c r="AJ317" s="1923"/>
      <c r="AK317" s="1927"/>
      <c r="AL317" s="1923"/>
      <c r="AM317" s="2189"/>
      <c r="AN317" s="2190"/>
      <c r="AO317" s="2190"/>
      <c r="AP317" s="2191"/>
      <c r="AQ317" s="2192"/>
      <c r="AR317" s="2191"/>
      <c r="AS317" s="2192"/>
      <c r="AT317" s="2191"/>
      <c r="AU317" s="2193"/>
      <c r="AV317" s="2194"/>
      <c r="AW317" s="2194"/>
      <c r="AX317" s="2195"/>
      <c r="AY317" s="395"/>
      <c r="AZ317" s="394"/>
      <c r="BA317" s="395"/>
      <c r="BB317" s="395"/>
      <c r="BC317" s="395"/>
      <c r="BD317" s="395"/>
      <c r="BE317" s="395"/>
      <c r="BF317" s="395"/>
      <c r="BG317" s="395"/>
      <c r="BH317" s="395"/>
      <c r="BI317" s="395"/>
      <c r="BJ317" s="395"/>
      <c r="BK317" s="395"/>
      <c r="BL317" s="395"/>
      <c r="BM317" s="395"/>
      <c r="BN317" s="395"/>
      <c r="BO317" s="395"/>
      <c r="BP317" s="395"/>
      <c r="BQ317" s="395"/>
      <c r="BR317" s="395"/>
      <c r="BS317" s="395"/>
      <c r="BT317" s="395"/>
      <c r="BU317" s="395"/>
      <c r="BV317" s="395"/>
      <c r="BW317" s="395"/>
      <c r="BX317" s="395"/>
      <c r="BY317" s="394"/>
      <c r="BZ317" s="394"/>
      <c r="CA317" s="861"/>
      <c r="CB317" s="861"/>
      <c r="CC317" s="861"/>
      <c r="CD317" s="861"/>
      <c r="CE317" s="861"/>
      <c r="CF317" s="861"/>
      <c r="CG317" s="861"/>
      <c r="CH317" s="861"/>
      <c r="CI317" s="861"/>
      <c r="CJ317" s="861"/>
      <c r="CK317" s="861"/>
      <c r="CL317" s="861"/>
      <c r="CM317" s="861"/>
      <c r="CN317" s="861"/>
      <c r="CO317" s="861"/>
      <c r="CP317" s="861"/>
      <c r="CQ317" s="861"/>
      <c r="CR317" s="861"/>
      <c r="CS317" s="861"/>
      <c r="CT317" s="861"/>
      <c r="CU317" s="861"/>
      <c r="CV317" s="861"/>
      <c r="CW317" s="861"/>
      <c r="CX317" s="861"/>
      <c r="CY317" s="861"/>
      <c r="CZ317" s="861"/>
      <c r="DA317" s="863"/>
      <c r="DB317" s="863"/>
      <c r="DC317" s="863"/>
      <c r="DD317" s="863"/>
      <c r="DE317" s="863"/>
      <c r="DF317" s="863"/>
      <c r="DG317" s="863"/>
      <c r="DH317" s="863"/>
      <c r="DI317" s="863"/>
      <c r="DJ317" s="863"/>
      <c r="DK317" s="863"/>
      <c r="DL317" s="863"/>
      <c r="DM317" s="863"/>
      <c r="DN317" s="863"/>
      <c r="DO317" s="863"/>
      <c r="DP317" s="863"/>
      <c r="DQ317" s="863"/>
      <c r="DR317" s="863"/>
      <c r="DS317" s="863"/>
      <c r="DT317" s="863"/>
      <c r="DU317" s="863"/>
      <c r="DV317" s="863"/>
      <c r="DW317" s="863"/>
      <c r="DX317" s="863"/>
      <c r="DY317" s="863"/>
      <c r="DZ317" s="863"/>
    </row>
    <row r="318" spans="1:130" s="393" customFormat="1" ht="15.75" thickBot="1" x14ac:dyDescent="0.3">
      <c r="A318" s="6246"/>
      <c r="B318" s="2170" t="s">
        <v>432</v>
      </c>
      <c r="C318" s="2171">
        <f t="shared" si="41"/>
        <v>0</v>
      </c>
      <c r="D318" s="2172">
        <f t="shared" si="42"/>
        <v>0</v>
      </c>
      <c r="E318" s="2203">
        <f t="shared" si="42"/>
        <v>0</v>
      </c>
      <c r="F318" s="2204">
        <f t="shared" ref="F318:AL318" si="44">SUM(F312:F317)</f>
        <v>0</v>
      </c>
      <c r="G318" s="2176">
        <f t="shared" si="44"/>
        <v>0</v>
      </c>
      <c r="H318" s="2204">
        <f t="shared" si="44"/>
        <v>0</v>
      </c>
      <c r="I318" s="2176">
        <f t="shared" si="44"/>
        <v>0</v>
      </c>
      <c r="J318" s="2204">
        <f t="shared" si="44"/>
        <v>0</v>
      </c>
      <c r="K318" s="2176">
        <f t="shared" si="44"/>
        <v>0</v>
      </c>
      <c r="L318" s="2204">
        <f t="shared" si="44"/>
        <v>0</v>
      </c>
      <c r="M318" s="2176">
        <f t="shared" si="44"/>
        <v>0</v>
      </c>
      <c r="N318" s="2204">
        <f t="shared" si="44"/>
        <v>0</v>
      </c>
      <c r="O318" s="2176">
        <f t="shared" si="44"/>
        <v>0</v>
      </c>
      <c r="P318" s="2204">
        <f t="shared" si="44"/>
        <v>0</v>
      </c>
      <c r="Q318" s="2176">
        <f t="shared" si="44"/>
        <v>0</v>
      </c>
      <c r="R318" s="2204">
        <f t="shared" si="44"/>
        <v>0</v>
      </c>
      <c r="S318" s="2176">
        <f t="shared" si="44"/>
        <v>0</v>
      </c>
      <c r="T318" s="2204">
        <f t="shared" si="44"/>
        <v>0</v>
      </c>
      <c r="U318" s="2176">
        <f t="shared" si="44"/>
        <v>0</v>
      </c>
      <c r="V318" s="2204">
        <f t="shared" si="44"/>
        <v>0</v>
      </c>
      <c r="W318" s="2176">
        <f t="shared" si="44"/>
        <v>0</v>
      </c>
      <c r="X318" s="2204">
        <f t="shared" si="44"/>
        <v>0</v>
      </c>
      <c r="Y318" s="2176">
        <f t="shared" si="44"/>
        <v>0</v>
      </c>
      <c r="Z318" s="2204">
        <f t="shared" si="44"/>
        <v>0</v>
      </c>
      <c r="AA318" s="2176">
        <f t="shared" si="44"/>
        <v>0</v>
      </c>
      <c r="AB318" s="2204">
        <f t="shared" si="44"/>
        <v>0</v>
      </c>
      <c r="AC318" s="2176">
        <f t="shared" si="44"/>
        <v>0</v>
      </c>
      <c r="AD318" s="2204">
        <f t="shared" si="44"/>
        <v>0</v>
      </c>
      <c r="AE318" s="2176">
        <f t="shared" si="44"/>
        <v>0</v>
      </c>
      <c r="AF318" s="2204">
        <f t="shared" si="44"/>
        <v>0</v>
      </c>
      <c r="AG318" s="2176">
        <f t="shared" si="44"/>
        <v>0</v>
      </c>
      <c r="AH318" s="2204">
        <f t="shared" si="44"/>
        <v>0</v>
      </c>
      <c r="AI318" s="2176">
        <f t="shared" si="44"/>
        <v>0</v>
      </c>
      <c r="AJ318" s="2204">
        <f t="shared" si="44"/>
        <v>0</v>
      </c>
      <c r="AK318" s="2176">
        <f t="shared" si="44"/>
        <v>0</v>
      </c>
      <c r="AL318" s="2205">
        <f t="shared" si="44"/>
        <v>0</v>
      </c>
      <c r="AM318" s="2178">
        <f>SUM(AM312:AM317)</f>
        <v>0</v>
      </c>
      <c r="AN318" s="2206"/>
      <c r="AO318" s="2206"/>
      <c r="AP318" s="2207"/>
      <c r="AQ318" s="2208"/>
      <c r="AR318" s="2207"/>
      <c r="AS318" s="2208"/>
      <c r="AT318" s="2209"/>
      <c r="AU318" s="2210"/>
      <c r="AV318" s="2211"/>
      <c r="AW318" s="2212"/>
      <c r="AX318" s="2213"/>
      <c r="AY318" s="395"/>
      <c r="AZ318" s="394"/>
      <c r="BA318" s="395"/>
      <c r="BB318" s="395"/>
      <c r="BC318" s="395"/>
      <c r="BD318" s="395"/>
      <c r="BE318" s="395"/>
      <c r="BF318" s="395"/>
      <c r="BG318" s="395"/>
      <c r="BH318" s="395"/>
      <c r="BI318" s="395"/>
      <c r="BJ318" s="395"/>
      <c r="BK318" s="395"/>
      <c r="BL318" s="395"/>
      <c r="BM318" s="395"/>
      <c r="BN318" s="395"/>
      <c r="BO318" s="395"/>
      <c r="BP318" s="395"/>
      <c r="BQ318" s="395"/>
      <c r="BR318" s="395"/>
      <c r="BS318" s="395"/>
      <c r="BT318" s="395"/>
      <c r="BU318" s="395"/>
      <c r="BV318" s="395"/>
      <c r="BW318" s="395"/>
      <c r="BX318" s="395"/>
      <c r="BY318" s="394"/>
      <c r="BZ318" s="394"/>
      <c r="CA318" s="861"/>
      <c r="CB318" s="861"/>
      <c r="CC318" s="861"/>
      <c r="CD318" s="861"/>
      <c r="CE318" s="861"/>
      <c r="CF318" s="861"/>
      <c r="CG318" s="861"/>
      <c r="CH318" s="861"/>
      <c r="CI318" s="861"/>
      <c r="CJ318" s="861"/>
      <c r="CK318" s="861"/>
      <c r="CL318" s="861"/>
      <c r="CM318" s="861"/>
      <c r="CN318" s="861"/>
      <c r="CO318" s="861"/>
      <c r="CP318" s="861"/>
      <c r="CQ318" s="861"/>
      <c r="CR318" s="861"/>
      <c r="CS318" s="861"/>
      <c r="CT318" s="861"/>
      <c r="CU318" s="861"/>
      <c r="CV318" s="861"/>
      <c r="CW318" s="861"/>
      <c r="CX318" s="861"/>
      <c r="CY318" s="861"/>
      <c r="CZ318" s="861"/>
      <c r="DA318" s="863"/>
      <c r="DB318" s="863"/>
      <c r="DC318" s="863"/>
      <c r="DD318" s="863"/>
      <c r="DE318" s="863"/>
      <c r="DF318" s="863"/>
      <c r="DG318" s="863"/>
      <c r="DH318" s="863"/>
      <c r="DI318" s="863"/>
      <c r="DJ318" s="863"/>
      <c r="DK318" s="863"/>
      <c r="DL318" s="863"/>
      <c r="DM318" s="863"/>
      <c r="DN318" s="863"/>
      <c r="DO318" s="863"/>
      <c r="DP318" s="863"/>
      <c r="DQ318" s="863"/>
      <c r="DR318" s="863"/>
      <c r="DS318" s="863"/>
      <c r="DT318" s="863"/>
      <c r="DU318" s="863"/>
      <c r="DV318" s="863"/>
      <c r="DW318" s="863"/>
      <c r="DX318" s="863"/>
      <c r="DY318" s="863"/>
      <c r="DZ318" s="863"/>
    </row>
    <row r="319" spans="1:130" s="393" customFormat="1" ht="20.45" customHeight="1" thickTop="1" x14ac:dyDescent="0.25">
      <c r="A319" s="6247" t="s">
        <v>449</v>
      </c>
      <c r="B319" s="6247"/>
      <c r="C319" s="2214">
        <f>SUM(D319,E319)</f>
        <v>0</v>
      </c>
      <c r="D319" s="2215">
        <f>SUM(F319,H319,J319,L319,N319,P319,R319,T319,V319,X319,Z319,AB319,AD319,AF319,AH319,AJ319,AL319)</f>
        <v>0</v>
      </c>
      <c r="E319" s="2216">
        <f>SUM(G319,I319,K319,M319,O319,Q319,S319,U319,W319,Y319,AA319,AC319,AE319,AG319,AI319,AK319,AM319)</f>
        <v>0</v>
      </c>
      <c r="F319" s="2217">
        <f>MIN(F273,F280,F287,F299,F311,F318)</f>
        <v>0</v>
      </c>
      <c r="G319" s="2216">
        <f t="shared" ref="G319:AM319" si="45">MIN(G273,G280,G287,G299,G311,G318)</f>
        <v>0</v>
      </c>
      <c r="H319" s="2217">
        <f>MIN(H273,H280,H287,H299,H311,H318)</f>
        <v>0</v>
      </c>
      <c r="I319" s="2216">
        <f t="shared" si="45"/>
        <v>0</v>
      </c>
      <c r="J319" s="2217">
        <f t="shared" si="45"/>
        <v>0</v>
      </c>
      <c r="K319" s="2216">
        <f t="shared" si="45"/>
        <v>0</v>
      </c>
      <c r="L319" s="2217">
        <f t="shared" si="45"/>
        <v>0</v>
      </c>
      <c r="M319" s="2216">
        <f t="shared" si="45"/>
        <v>0</v>
      </c>
      <c r="N319" s="2217">
        <f t="shared" si="45"/>
        <v>0</v>
      </c>
      <c r="O319" s="2216">
        <f t="shared" si="45"/>
        <v>0</v>
      </c>
      <c r="P319" s="2217">
        <f t="shared" si="45"/>
        <v>0</v>
      </c>
      <c r="Q319" s="2216">
        <f t="shared" si="45"/>
        <v>0</v>
      </c>
      <c r="R319" s="2217">
        <f t="shared" si="45"/>
        <v>0</v>
      </c>
      <c r="S319" s="2216">
        <f t="shared" si="45"/>
        <v>0</v>
      </c>
      <c r="T319" s="2217">
        <f t="shared" si="45"/>
        <v>0</v>
      </c>
      <c r="U319" s="2216">
        <f t="shared" si="45"/>
        <v>0</v>
      </c>
      <c r="V319" s="2217">
        <f t="shared" si="45"/>
        <v>0</v>
      </c>
      <c r="W319" s="2176">
        <f t="shared" si="45"/>
        <v>0</v>
      </c>
      <c r="X319" s="2217">
        <f t="shared" si="45"/>
        <v>0</v>
      </c>
      <c r="Y319" s="2216">
        <f t="shared" si="45"/>
        <v>0</v>
      </c>
      <c r="Z319" s="2217">
        <f t="shared" si="45"/>
        <v>0</v>
      </c>
      <c r="AA319" s="2216">
        <f t="shared" si="45"/>
        <v>0</v>
      </c>
      <c r="AB319" s="2217">
        <f t="shared" si="45"/>
        <v>0</v>
      </c>
      <c r="AC319" s="2216">
        <f t="shared" si="45"/>
        <v>0</v>
      </c>
      <c r="AD319" s="2217">
        <f t="shared" si="45"/>
        <v>0</v>
      </c>
      <c r="AE319" s="2216">
        <f t="shared" si="45"/>
        <v>0</v>
      </c>
      <c r="AF319" s="2217">
        <f t="shared" si="45"/>
        <v>0</v>
      </c>
      <c r="AG319" s="2216">
        <f t="shared" si="45"/>
        <v>0</v>
      </c>
      <c r="AH319" s="2217">
        <f t="shared" si="45"/>
        <v>0</v>
      </c>
      <c r="AI319" s="2216">
        <f t="shared" si="45"/>
        <v>0</v>
      </c>
      <c r="AJ319" s="2217">
        <f t="shared" si="45"/>
        <v>0</v>
      </c>
      <c r="AK319" s="2216">
        <f t="shared" si="45"/>
        <v>0</v>
      </c>
      <c r="AL319" s="2217">
        <f t="shared" si="45"/>
        <v>0</v>
      </c>
      <c r="AM319" s="2218">
        <f t="shared" si="45"/>
        <v>0</v>
      </c>
      <c r="AN319" s="2219">
        <f>SUM(AN273)</f>
        <v>0</v>
      </c>
      <c r="AO319" s="2219">
        <f t="shared" ref="AO319:AX319" si="46">SUM(AO273)</f>
        <v>0</v>
      </c>
      <c r="AP319" s="2217">
        <f t="shared" si="46"/>
        <v>0</v>
      </c>
      <c r="AQ319" s="2216">
        <f t="shared" si="46"/>
        <v>0</v>
      </c>
      <c r="AR319" s="2217">
        <f>SUM(AR273)</f>
        <v>0</v>
      </c>
      <c r="AS319" s="2216">
        <f t="shared" si="46"/>
        <v>0</v>
      </c>
      <c r="AT319" s="2217">
        <f t="shared" si="46"/>
        <v>0</v>
      </c>
      <c r="AU319" s="2218">
        <f t="shared" si="46"/>
        <v>0</v>
      </c>
      <c r="AV319" s="2220">
        <f t="shared" si="46"/>
        <v>0</v>
      </c>
      <c r="AW319" s="2221">
        <f t="shared" si="46"/>
        <v>0</v>
      </c>
      <c r="AX319" s="2219">
        <f t="shared" si="46"/>
        <v>0</v>
      </c>
      <c r="AY319" s="395"/>
      <c r="AZ319" s="394"/>
      <c r="BA319" s="395"/>
      <c r="BB319" s="395"/>
      <c r="BC319" s="395"/>
      <c r="BD319" s="395"/>
      <c r="BE319" s="395"/>
      <c r="BF319" s="395"/>
      <c r="BG319" s="395"/>
      <c r="BH319" s="395"/>
      <c r="BI319" s="395"/>
      <c r="BJ319" s="395"/>
      <c r="BK319" s="395"/>
      <c r="BL319" s="395"/>
      <c r="BM319" s="395"/>
      <c r="BN319" s="395"/>
      <c r="BO319" s="395"/>
      <c r="BP319" s="395"/>
      <c r="BQ319" s="395"/>
      <c r="BR319" s="395"/>
      <c r="BS319" s="395"/>
      <c r="BT319" s="395"/>
      <c r="BU319" s="395"/>
      <c r="BV319" s="395"/>
      <c r="BW319" s="395"/>
      <c r="BX319" s="395"/>
      <c r="BY319" s="394"/>
      <c r="BZ319" s="394"/>
      <c r="CA319" s="861"/>
      <c r="CB319" s="861"/>
      <c r="CC319" s="861"/>
      <c r="CD319" s="861"/>
      <c r="CE319" s="861"/>
      <c r="CF319" s="861"/>
      <c r="CG319" s="861"/>
      <c r="CH319" s="861"/>
      <c r="CI319" s="861"/>
      <c r="CJ319" s="861"/>
      <c r="CK319" s="861"/>
      <c r="CL319" s="861"/>
      <c r="CM319" s="861"/>
      <c r="CN319" s="861"/>
      <c r="CO319" s="861"/>
      <c r="CP319" s="861"/>
      <c r="CQ319" s="861"/>
      <c r="CR319" s="861"/>
      <c r="CS319" s="861"/>
      <c r="CT319" s="861"/>
      <c r="CU319" s="861"/>
      <c r="CV319" s="861"/>
      <c r="CW319" s="861"/>
      <c r="CX319" s="861"/>
      <c r="CY319" s="861"/>
      <c r="CZ319" s="861"/>
      <c r="DA319" s="863"/>
      <c r="DB319" s="863"/>
      <c r="DC319" s="863"/>
      <c r="DD319" s="863"/>
      <c r="DE319" s="863"/>
      <c r="DF319" s="863"/>
      <c r="DG319" s="863"/>
      <c r="DH319" s="863"/>
      <c r="DI319" s="863"/>
      <c r="DJ319" s="863"/>
      <c r="DK319" s="863"/>
      <c r="DL319" s="863"/>
      <c r="DM319" s="863"/>
      <c r="DN319" s="863"/>
      <c r="DO319" s="863"/>
      <c r="DP319" s="863"/>
      <c r="DQ319" s="863"/>
      <c r="DR319" s="863"/>
      <c r="DS319" s="863"/>
      <c r="DT319" s="863"/>
      <c r="DU319" s="863"/>
      <c r="DV319" s="863"/>
      <c r="DW319" s="863"/>
      <c r="DX319" s="863"/>
      <c r="DY319" s="863"/>
      <c r="DZ319" s="863"/>
    </row>
    <row r="320" spans="1:130" s="393" customFormat="1" x14ac:dyDescent="0.25">
      <c r="A320" s="878"/>
      <c r="B320" s="878"/>
      <c r="C320" s="878"/>
      <c r="D320" s="878"/>
      <c r="E320" s="878"/>
      <c r="F320" s="878"/>
      <c r="G320" s="878"/>
      <c r="H320" s="878"/>
      <c r="I320" s="878"/>
      <c r="J320" s="878"/>
      <c r="K320" s="878"/>
      <c r="L320" s="878"/>
      <c r="M320" s="878"/>
      <c r="N320" s="878"/>
      <c r="O320" s="878"/>
      <c r="P320" s="878"/>
      <c r="Q320" s="878"/>
      <c r="R320" s="878"/>
      <c r="S320" s="878"/>
      <c r="T320" s="878"/>
      <c r="U320" s="878"/>
      <c r="V320" s="878"/>
      <c r="W320" s="878"/>
      <c r="X320" s="878"/>
      <c r="Y320" s="878"/>
      <c r="Z320" s="872"/>
      <c r="AA320" s="872"/>
      <c r="AB320" s="872"/>
      <c r="AC320" s="872"/>
      <c r="AD320" s="872"/>
      <c r="AE320" s="872"/>
      <c r="AF320" s="872"/>
      <c r="AG320" s="872"/>
      <c r="AH320" s="872"/>
      <c r="AI320" s="872"/>
      <c r="AJ320" s="872"/>
      <c r="AK320" s="872"/>
      <c r="AL320" s="872"/>
      <c r="AM320" s="872"/>
      <c r="AN320" s="394"/>
      <c r="AO320" s="394"/>
      <c r="AP320" s="394"/>
      <c r="AQ320" s="394"/>
      <c r="AR320" s="394"/>
      <c r="AS320" s="394"/>
      <c r="AT320" s="394"/>
      <c r="AU320" s="394"/>
      <c r="AV320" s="394"/>
      <c r="AW320" s="394"/>
      <c r="AX320" s="394"/>
      <c r="AY320" s="394"/>
      <c r="AZ320" s="394"/>
      <c r="BA320" s="395"/>
      <c r="BB320" s="395"/>
      <c r="BC320" s="395"/>
      <c r="BD320" s="395"/>
      <c r="BE320" s="395"/>
      <c r="BF320" s="395"/>
      <c r="BG320" s="395"/>
      <c r="BH320" s="395"/>
      <c r="BI320" s="395"/>
      <c r="BJ320" s="395"/>
      <c r="BK320" s="395"/>
      <c r="BL320" s="395"/>
      <c r="BM320" s="395"/>
      <c r="BN320" s="395"/>
      <c r="BO320" s="395"/>
      <c r="BP320" s="395"/>
      <c r="BQ320" s="395"/>
      <c r="BR320" s="395"/>
      <c r="BS320" s="395"/>
      <c r="BT320" s="395"/>
      <c r="BU320" s="395"/>
      <c r="BV320" s="395"/>
      <c r="BW320" s="395"/>
      <c r="BX320" s="395"/>
      <c r="BY320" s="394"/>
      <c r="BZ320" s="394"/>
      <c r="CA320" s="861"/>
      <c r="CB320" s="861"/>
      <c r="CC320" s="861"/>
      <c r="CD320" s="861"/>
      <c r="CE320" s="861"/>
      <c r="CF320" s="861"/>
      <c r="CG320" s="861"/>
      <c r="CH320" s="861"/>
      <c r="CI320" s="861"/>
      <c r="CJ320" s="861"/>
      <c r="CK320" s="861"/>
      <c r="CL320" s="861"/>
      <c r="CM320" s="861"/>
      <c r="CN320" s="861"/>
      <c r="CO320" s="861"/>
      <c r="CP320" s="861"/>
      <c r="CQ320" s="861"/>
      <c r="CR320" s="861"/>
      <c r="CS320" s="861"/>
      <c r="CT320" s="861"/>
      <c r="CU320" s="861"/>
      <c r="CV320" s="861"/>
      <c r="CW320" s="861"/>
      <c r="CX320" s="861"/>
      <c r="CY320" s="861"/>
      <c r="CZ320" s="861"/>
      <c r="DA320" s="863"/>
      <c r="DB320" s="863"/>
      <c r="DC320" s="863"/>
      <c r="DD320" s="863"/>
      <c r="DE320" s="863"/>
      <c r="DF320" s="863"/>
      <c r="DG320" s="863"/>
      <c r="DH320" s="863"/>
      <c r="DI320" s="863"/>
      <c r="DJ320" s="863"/>
      <c r="DK320" s="863"/>
      <c r="DL320" s="863"/>
      <c r="DM320" s="863"/>
      <c r="DN320" s="863"/>
      <c r="DO320" s="863"/>
      <c r="DP320" s="863"/>
      <c r="DQ320" s="863"/>
      <c r="DR320" s="863"/>
      <c r="DS320" s="863"/>
      <c r="DT320" s="863"/>
      <c r="DU320" s="863"/>
      <c r="DV320" s="863"/>
      <c r="DW320" s="863"/>
      <c r="DX320" s="863"/>
      <c r="DY320" s="863"/>
      <c r="DZ320" s="863"/>
    </row>
  </sheetData>
  <protectedRanges>
    <protectedRange sqref="F312:AM317" name="Rango6"/>
    <protectedRange sqref="F288:AM298" name="Rango4"/>
    <protectedRange sqref="F274:AM279" name="Rango2_1"/>
    <protectedRange sqref="F271:AM272 AP271:AU272 AW271:AX272" name="Rango1_1"/>
    <protectedRange sqref="F281:AM286" name="Rango3_1"/>
    <protectedRange sqref="F300:AM310" name="Rango5"/>
  </protectedRanges>
  <mergeCells count="325">
    <mergeCell ref="A12:B12"/>
    <mergeCell ref="A13:A14"/>
    <mergeCell ref="A6:Y6"/>
    <mergeCell ref="A9:B11"/>
    <mergeCell ref="C9:E10"/>
    <mergeCell ref="F9:Y9"/>
    <mergeCell ref="F10:G10"/>
    <mergeCell ref="H10:I10"/>
    <mergeCell ref="J10:K10"/>
    <mergeCell ref="L10:M10"/>
    <mergeCell ref="N10:O10"/>
    <mergeCell ref="P10:Q10"/>
    <mergeCell ref="S17:S19"/>
    <mergeCell ref="F18:G18"/>
    <mergeCell ref="H18:I18"/>
    <mergeCell ref="J18:K18"/>
    <mergeCell ref="L18:M18"/>
    <mergeCell ref="R10:S10"/>
    <mergeCell ref="T10:U10"/>
    <mergeCell ref="V10:W10"/>
    <mergeCell ref="X10:Y10"/>
    <mergeCell ref="A20:B20"/>
    <mergeCell ref="A21:A24"/>
    <mergeCell ref="A25:A36"/>
    <mergeCell ref="A37:A38"/>
    <mergeCell ref="A17:A19"/>
    <mergeCell ref="B17:B19"/>
    <mergeCell ref="C17:E18"/>
    <mergeCell ref="F17:Q17"/>
    <mergeCell ref="R17:R19"/>
    <mergeCell ref="F44:Q44"/>
    <mergeCell ref="F45:G45"/>
    <mergeCell ref="H45:I45"/>
    <mergeCell ref="J45:K45"/>
    <mergeCell ref="L45:M45"/>
    <mergeCell ref="N45:O45"/>
    <mergeCell ref="P45:Q45"/>
    <mergeCell ref="N18:O18"/>
    <mergeCell ref="P18:Q18"/>
    <mergeCell ref="A47:B47"/>
    <mergeCell ref="A48:B48"/>
    <mergeCell ref="A49:B49"/>
    <mergeCell ref="A50:B50"/>
    <mergeCell ref="A53:B55"/>
    <mergeCell ref="C53:E54"/>
    <mergeCell ref="A39:A41"/>
    <mergeCell ref="A44:B46"/>
    <mergeCell ref="C44:E45"/>
    <mergeCell ref="D61:I61"/>
    <mergeCell ref="J61:J62"/>
    <mergeCell ref="K61:K62"/>
    <mergeCell ref="F53:I53"/>
    <mergeCell ref="F54:G54"/>
    <mergeCell ref="H54:I54"/>
    <mergeCell ref="A56:B56"/>
    <mergeCell ref="A57:B57"/>
    <mergeCell ref="A58:B58"/>
    <mergeCell ref="A63:B63"/>
    <mergeCell ref="A64:B64"/>
    <mergeCell ref="A65:B65"/>
    <mergeCell ref="A66:B66"/>
    <mergeCell ref="A67:B67"/>
    <mergeCell ref="A68:B68"/>
    <mergeCell ref="A59:B59"/>
    <mergeCell ref="A61:B62"/>
    <mergeCell ref="C61:C62"/>
    <mergeCell ref="A69:B69"/>
    <mergeCell ref="A71:A73"/>
    <mergeCell ref="B71:D72"/>
    <mergeCell ref="E71:H71"/>
    <mergeCell ref="I71:J71"/>
    <mergeCell ref="K71:L71"/>
    <mergeCell ref="E72:F72"/>
    <mergeCell ref="G72:H72"/>
    <mergeCell ref="I72:I73"/>
    <mergeCell ref="J72:J73"/>
    <mergeCell ref="A84:B84"/>
    <mergeCell ref="A85:B85"/>
    <mergeCell ref="A86:B86"/>
    <mergeCell ref="A88:B88"/>
    <mergeCell ref="A89:B89"/>
    <mergeCell ref="A90:B90"/>
    <mergeCell ref="K72:K73"/>
    <mergeCell ref="L72:L73"/>
    <mergeCell ref="A80:B81"/>
    <mergeCell ref="C80:C81"/>
    <mergeCell ref="A82:B82"/>
    <mergeCell ref="A83:B83"/>
    <mergeCell ref="H99:I99"/>
    <mergeCell ref="A101:B101"/>
    <mergeCell ref="A102:B102"/>
    <mergeCell ref="A103:B103"/>
    <mergeCell ref="A104:B104"/>
    <mergeCell ref="A105:B105"/>
    <mergeCell ref="A93:B93"/>
    <mergeCell ref="A94:A95"/>
    <mergeCell ref="A96:A97"/>
    <mergeCell ref="A99:B100"/>
    <mergeCell ref="C99:E99"/>
    <mergeCell ref="F99:G99"/>
    <mergeCell ref="A106:B106"/>
    <mergeCell ref="A110:B112"/>
    <mergeCell ref="C110:E111"/>
    <mergeCell ref="F110:U110"/>
    <mergeCell ref="F111:G111"/>
    <mergeCell ref="H111:I111"/>
    <mergeCell ref="J111:K111"/>
    <mergeCell ref="L111:M111"/>
    <mergeCell ref="N111:O111"/>
    <mergeCell ref="P111:Q111"/>
    <mergeCell ref="A117:B117"/>
    <mergeCell ref="A118:B118"/>
    <mergeCell ref="A119:A121"/>
    <mergeCell ref="A123:A125"/>
    <mergeCell ref="B123:B125"/>
    <mergeCell ref="C123:E124"/>
    <mergeCell ref="R111:S111"/>
    <mergeCell ref="T111:U111"/>
    <mergeCell ref="A113:B113"/>
    <mergeCell ref="A114:B114"/>
    <mergeCell ref="A115:B115"/>
    <mergeCell ref="A116:B116"/>
    <mergeCell ref="F123:AA123"/>
    <mergeCell ref="H124:I124"/>
    <mergeCell ref="J124:K124"/>
    <mergeCell ref="L124:M124"/>
    <mergeCell ref="N124:O124"/>
    <mergeCell ref="P124:Q124"/>
    <mergeCell ref="R124:S124"/>
    <mergeCell ref="T124:U124"/>
    <mergeCell ref="V124:W124"/>
    <mergeCell ref="X124:Y124"/>
    <mergeCell ref="T171:U171"/>
    <mergeCell ref="V171:W171"/>
    <mergeCell ref="A151:A155"/>
    <mergeCell ref="A156:B156"/>
    <mergeCell ref="A157:A161"/>
    <mergeCell ref="A162:A166"/>
    <mergeCell ref="A167:B167"/>
    <mergeCell ref="A170:B172"/>
    <mergeCell ref="Z124:AA124"/>
    <mergeCell ref="A126:A130"/>
    <mergeCell ref="A131:A135"/>
    <mergeCell ref="A136:A140"/>
    <mergeCell ref="A141:A145"/>
    <mergeCell ref="A146:A150"/>
    <mergeCell ref="AJ171:AK171"/>
    <mergeCell ref="AL171:AM171"/>
    <mergeCell ref="A173:A175"/>
    <mergeCell ref="A176:A178"/>
    <mergeCell ref="A180:A182"/>
    <mergeCell ref="B180:B182"/>
    <mergeCell ref="C180:E181"/>
    <mergeCell ref="F180:O180"/>
    <mergeCell ref="F181:G181"/>
    <mergeCell ref="H181:I181"/>
    <mergeCell ref="X171:Y171"/>
    <mergeCell ref="Z171:AA171"/>
    <mergeCell ref="AB171:AC171"/>
    <mergeCell ref="AD171:AE171"/>
    <mergeCell ref="AF171:AG171"/>
    <mergeCell ref="AH171:AI171"/>
    <mergeCell ref="C170:E171"/>
    <mergeCell ref="F170:AM170"/>
    <mergeCell ref="H171:I171"/>
    <mergeCell ref="J171:K171"/>
    <mergeCell ref="L171:M171"/>
    <mergeCell ref="N171:O171"/>
    <mergeCell ref="P171:Q171"/>
    <mergeCell ref="R171:S171"/>
    <mergeCell ref="J192:K192"/>
    <mergeCell ref="L192:M192"/>
    <mergeCell ref="N192:O192"/>
    <mergeCell ref="P192:Q192"/>
    <mergeCell ref="A194:B194"/>
    <mergeCell ref="A195:B195"/>
    <mergeCell ref="J181:K181"/>
    <mergeCell ref="L181:M181"/>
    <mergeCell ref="N181:O181"/>
    <mergeCell ref="A183:A185"/>
    <mergeCell ref="A186:A188"/>
    <mergeCell ref="A191:B193"/>
    <mergeCell ref="C191:E192"/>
    <mergeCell ref="F191:Q191"/>
    <mergeCell ref="F192:G192"/>
    <mergeCell ref="H192:I192"/>
    <mergeCell ref="AB210:AC210"/>
    <mergeCell ref="P201:Q201"/>
    <mergeCell ref="A203:B203"/>
    <mergeCell ref="A204:B204"/>
    <mergeCell ref="A205:B205"/>
    <mergeCell ref="A206:B206"/>
    <mergeCell ref="A207:B207"/>
    <mergeCell ref="A196:B196"/>
    <mergeCell ref="A197:B197"/>
    <mergeCell ref="A200:B202"/>
    <mergeCell ref="C200:E201"/>
    <mergeCell ref="F200:Q200"/>
    <mergeCell ref="F201:G201"/>
    <mergeCell ref="H201:I201"/>
    <mergeCell ref="J201:K201"/>
    <mergeCell ref="L201:M201"/>
    <mergeCell ref="N201:O201"/>
    <mergeCell ref="A212:A213"/>
    <mergeCell ref="A214:B214"/>
    <mergeCell ref="A216:B218"/>
    <mergeCell ref="C216:E217"/>
    <mergeCell ref="F216:O216"/>
    <mergeCell ref="P216:Q217"/>
    <mergeCell ref="AI209:AI211"/>
    <mergeCell ref="F210:G210"/>
    <mergeCell ref="H210:I210"/>
    <mergeCell ref="J210:K210"/>
    <mergeCell ref="L210:M210"/>
    <mergeCell ref="N210:O210"/>
    <mergeCell ref="P210:Q210"/>
    <mergeCell ref="R210:S210"/>
    <mergeCell ref="T210:U210"/>
    <mergeCell ref="V210:W210"/>
    <mergeCell ref="A209:B211"/>
    <mergeCell ref="C209:E210"/>
    <mergeCell ref="F209:AC209"/>
    <mergeCell ref="AD209:AE210"/>
    <mergeCell ref="AF209:AG210"/>
    <mergeCell ref="AH209:AH211"/>
    <mergeCell ref="X210:Y210"/>
    <mergeCell ref="Z210:AA210"/>
    <mergeCell ref="W217:W218"/>
    <mergeCell ref="A219:B219"/>
    <mergeCell ref="A221:B222"/>
    <mergeCell ref="C221:D221"/>
    <mergeCell ref="E221:E222"/>
    <mergeCell ref="F221:F222"/>
    <mergeCell ref="R216:S217"/>
    <mergeCell ref="T216:W216"/>
    <mergeCell ref="F217:G217"/>
    <mergeCell ref="H217:I217"/>
    <mergeCell ref="J217:K217"/>
    <mergeCell ref="L217:M217"/>
    <mergeCell ref="N217:O217"/>
    <mergeCell ref="T217:T218"/>
    <mergeCell ref="U217:U218"/>
    <mergeCell ref="V217:V218"/>
    <mergeCell ref="C234:E234"/>
    <mergeCell ref="C235:C236"/>
    <mergeCell ref="D235:E235"/>
    <mergeCell ref="A237:B237"/>
    <mergeCell ref="A238:B238"/>
    <mergeCell ref="A239:B239"/>
    <mergeCell ref="A223:B223"/>
    <mergeCell ref="A224:B224"/>
    <mergeCell ref="A225:B225"/>
    <mergeCell ref="A226:A229"/>
    <mergeCell ref="A230:A232"/>
    <mergeCell ref="A234:B236"/>
    <mergeCell ref="T245:U245"/>
    <mergeCell ref="V245:W245"/>
    <mergeCell ref="X245:Y245"/>
    <mergeCell ref="A240:B240"/>
    <mergeCell ref="A241:B241"/>
    <mergeCell ref="A243:M243"/>
    <mergeCell ref="A244:B246"/>
    <mergeCell ref="C244:E245"/>
    <mergeCell ref="F244:Y244"/>
    <mergeCell ref="F245:G245"/>
    <mergeCell ref="H245:I245"/>
    <mergeCell ref="J245:K245"/>
    <mergeCell ref="L245:M245"/>
    <mergeCell ref="A247:B247"/>
    <mergeCell ref="A248:B248"/>
    <mergeCell ref="A249:B249"/>
    <mergeCell ref="A250:B250"/>
    <mergeCell ref="A251:B251"/>
    <mergeCell ref="A252:B252"/>
    <mergeCell ref="N245:O245"/>
    <mergeCell ref="P245:Q245"/>
    <mergeCell ref="R245:S245"/>
    <mergeCell ref="A253:B253"/>
    <mergeCell ref="A254:A256"/>
    <mergeCell ref="A258:B260"/>
    <mergeCell ref="C258:E259"/>
    <mergeCell ref="F258:O258"/>
    <mergeCell ref="F259:G259"/>
    <mergeCell ref="H259:I259"/>
    <mergeCell ref="J259:K259"/>
    <mergeCell ref="L259:M259"/>
    <mergeCell ref="N259:O259"/>
    <mergeCell ref="A261:A263"/>
    <mergeCell ref="A264:A266"/>
    <mergeCell ref="A268:A270"/>
    <mergeCell ref="B268:B270"/>
    <mergeCell ref="C268:E269"/>
    <mergeCell ref="F268:AM268"/>
    <mergeCell ref="R269:S269"/>
    <mergeCell ref="T269:U269"/>
    <mergeCell ref="V269:W269"/>
    <mergeCell ref="X269:Y269"/>
    <mergeCell ref="AN268:AU268"/>
    <mergeCell ref="AV268:AV270"/>
    <mergeCell ref="AW268:AW270"/>
    <mergeCell ref="AX268:AX270"/>
    <mergeCell ref="F269:G269"/>
    <mergeCell ref="H269:I269"/>
    <mergeCell ref="J269:K269"/>
    <mergeCell ref="L269:M269"/>
    <mergeCell ref="N269:O269"/>
    <mergeCell ref="P269:Q269"/>
    <mergeCell ref="AR269:AS269"/>
    <mergeCell ref="AT269:AU269"/>
    <mergeCell ref="A288:A299"/>
    <mergeCell ref="A300:A311"/>
    <mergeCell ref="A312:A318"/>
    <mergeCell ref="A319:B319"/>
    <mergeCell ref="AL269:AM269"/>
    <mergeCell ref="AN269:AO269"/>
    <mergeCell ref="AP269:AQ269"/>
    <mergeCell ref="A271:A273"/>
    <mergeCell ref="Z269:AA269"/>
    <mergeCell ref="AB269:AC269"/>
    <mergeCell ref="AD269:AE269"/>
    <mergeCell ref="AF269:AG269"/>
    <mergeCell ref="AH269:AI269"/>
    <mergeCell ref="AJ269:AK269"/>
    <mergeCell ref="A274:A280"/>
    <mergeCell ref="A281:A287"/>
  </mergeCells>
  <dataValidations count="8">
    <dataValidation type="whole" allowBlank="1" showInputMessage="1" showErrorMessage="1" sqref="AV268:AX318 C268:E318 F268:AM268 F270:AU318">
      <formula1>0</formula1>
      <formula2>1E+30</formula2>
    </dataValidation>
    <dataValidation type="decimal" allowBlank="1" showErrorMessage="1" error="Error - Favor ingresar Números." sqref="F247:Y256">
      <formula1>0</formula1>
      <formula2>1E+29</formula2>
    </dataValidation>
    <dataValidation operator="greaterThanOrEqual" allowBlank="1" showInputMessage="1" showErrorMessage="1" error="Valor no Permitido" sqref="B34 B39 B31:B32 F93:F95 T208:U208"/>
    <dataValidation type="whole" allowBlank="1" showInputMessage="1" showErrorMessage="1" errorTitle="Error de ingreso" error="Debe ingresar sólo números." sqref="F25:Q36 F113:O118 G194:Q195 F194:F196">
      <formula1>0</formula1>
      <formula2>99999</formula2>
    </dataValidation>
    <dataValidation type="whole" allowBlank="1" showInputMessage="1" showErrorMessage="1" errorTitle="Error" error="Favor ingresar Números." sqref="F89 C90:F90 F92 P113:U121 F212:AI213 F219:W219 C237:E241 R20:S41 D63:K69 C74:L76 F203:Q206 C223:D232 F261:O266 C257:E266">
      <formula1>0</formula1>
      <formula2>1E+29</formula2>
    </dataValidation>
    <dataValidation type="whole" allowBlank="1" showInputMessage="1" showErrorMessage="1" errorTitle="ERROR" error="Por favor ingrese solo Números." sqref="A113:B114 C173:E178 G198:Q198 A208:F208">
      <formula1>0</formula1>
      <formula2>1000000000000</formula2>
    </dataValidation>
    <dataValidation type="whole" allowBlank="1" showInputMessage="1" showErrorMessage="1" errorTitle="Error de ingreso" error="Debe ingresar sólo números enteros positivos." sqref="F173:AM178">
      <formula1>0</formula1>
      <formula2>1000000</formula2>
    </dataValidation>
    <dataValidation type="whole" allowBlank="1" showInputMessage="1" showErrorMessage="1" sqref="A209:E214 F209:F211 G210:AC211 F214:AI214 AI211 AD211:AG211">
      <formula1>0</formula1>
      <formula2>1E+29</formula2>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E155"/>
  <sheetViews>
    <sheetView zoomScaleNormal="100" workbookViewId="0">
      <selection activeCell="AR115" sqref="AR115:AR117"/>
    </sheetView>
  </sheetViews>
  <sheetFormatPr baseColWidth="10" defaultColWidth="11.42578125" defaultRowHeight="15" x14ac:dyDescent="0.25"/>
  <cols>
    <col min="1" max="1" width="46.28515625" customWidth="1"/>
    <col min="2" max="2" width="25.7109375" customWidth="1"/>
    <col min="3" max="3" width="15.42578125" customWidth="1"/>
    <col min="4" max="4" width="15.5703125" customWidth="1"/>
    <col min="5" max="5" width="15.85546875" customWidth="1"/>
    <col min="6" max="6" width="16.7109375" customWidth="1"/>
    <col min="7" max="7" width="13.28515625" customWidth="1"/>
    <col min="8" max="8" width="12.85546875" customWidth="1"/>
    <col min="9" max="9" width="17.85546875" customWidth="1"/>
    <col min="10" max="10" width="13.5703125" customWidth="1"/>
    <col min="11" max="11" width="22.5703125" customWidth="1"/>
    <col min="12" max="12" width="20.42578125" customWidth="1"/>
    <col min="13" max="13" width="14" customWidth="1"/>
    <col min="14" max="14" width="16.5703125" customWidth="1"/>
    <col min="15" max="15" width="16" customWidth="1"/>
    <col min="41" max="41" width="18.85546875" customWidth="1"/>
    <col min="42" max="42" width="13" customWidth="1"/>
    <col min="43" max="43" width="16.28515625" customWidth="1"/>
    <col min="44" max="44" width="14.85546875" customWidth="1"/>
  </cols>
  <sheetData>
    <row r="1" spans="1:135" s="319" customFormat="1" ht="14.25" x14ac:dyDescent="0.2">
      <c r="A1" s="85" t="s">
        <v>0</v>
      </c>
      <c r="BX1" s="520"/>
    </row>
    <row r="2" spans="1:135" s="319" customFormat="1" ht="14.25" x14ac:dyDescent="0.2">
      <c r="A2" s="85" t="s">
        <v>127</v>
      </c>
      <c r="BX2" s="520"/>
    </row>
    <row r="3" spans="1:135" s="319" customFormat="1" ht="14.25" x14ac:dyDescent="0.2">
      <c r="A3" s="85" t="s">
        <v>128</v>
      </c>
      <c r="BX3" s="520"/>
    </row>
    <row r="4" spans="1:135" s="319" customFormat="1" ht="14.25" x14ac:dyDescent="0.2">
      <c r="A4" s="85" t="s">
        <v>129</v>
      </c>
      <c r="BX4" s="520"/>
    </row>
    <row r="5" spans="1:135" s="319" customFormat="1" ht="14.25" x14ac:dyDescent="0.2">
      <c r="A5" s="85" t="s">
        <v>130</v>
      </c>
      <c r="BX5" s="520"/>
    </row>
    <row r="6" spans="1:135" s="319" customFormat="1" x14ac:dyDescent="0.2">
      <c r="A6" s="6560" t="s">
        <v>450</v>
      </c>
      <c r="B6" s="6560"/>
      <c r="C6" s="6560"/>
      <c r="D6" s="6560"/>
      <c r="E6" s="6560"/>
      <c r="F6" s="6560"/>
      <c r="G6" s="6560"/>
      <c r="H6" s="6560"/>
      <c r="I6" s="6560"/>
      <c r="J6" s="6560"/>
      <c r="K6" s="6560"/>
      <c r="L6" s="6560"/>
      <c r="M6" s="6560"/>
      <c r="N6" s="6560"/>
      <c r="O6" s="6560"/>
      <c r="P6" s="6560"/>
      <c r="Q6" s="6560"/>
      <c r="R6" s="6560"/>
      <c r="S6" s="6560"/>
      <c r="T6" s="6560"/>
      <c r="U6" s="6560"/>
      <c r="V6" s="6560"/>
      <c r="W6" s="6560"/>
      <c r="X6" s="928"/>
      <c r="Y6" s="130"/>
      <c r="Z6" s="130"/>
      <c r="AA6" s="130"/>
      <c r="AB6" s="130"/>
      <c r="AC6" s="130"/>
      <c r="AD6" s="130"/>
      <c r="AE6" s="130"/>
      <c r="AF6" s="130"/>
      <c r="AG6" s="130"/>
      <c r="AH6" s="130"/>
      <c r="AI6" s="130"/>
      <c r="AJ6" s="130"/>
      <c r="AK6" s="130"/>
      <c r="AL6" s="130"/>
      <c r="AM6" s="130"/>
      <c r="AN6" s="130"/>
      <c r="AO6" s="130"/>
      <c r="AP6" s="130"/>
      <c r="AQ6" s="130"/>
      <c r="AR6" s="130"/>
      <c r="BX6" s="520"/>
    </row>
    <row r="7" spans="1:135" s="319" customFormat="1" x14ac:dyDescent="0.2">
      <c r="A7" s="133"/>
      <c r="B7" s="133"/>
      <c r="C7" s="133"/>
      <c r="D7" s="133"/>
      <c r="E7" s="133"/>
      <c r="F7" s="133"/>
      <c r="G7" s="133"/>
      <c r="H7" s="133"/>
      <c r="I7" s="133"/>
      <c r="J7" s="133"/>
      <c r="K7" s="133"/>
      <c r="L7" s="133"/>
      <c r="M7" s="133"/>
      <c r="N7" s="133"/>
      <c r="O7" s="133"/>
      <c r="P7" s="133"/>
      <c r="Q7" s="133"/>
      <c r="R7" s="133"/>
      <c r="S7" s="133"/>
      <c r="T7" s="133"/>
      <c r="U7" s="133"/>
      <c r="V7" s="133"/>
      <c r="W7" s="133"/>
      <c r="X7" s="928"/>
      <c r="Y7" s="130"/>
      <c r="Z7" s="130"/>
      <c r="AA7" s="130"/>
      <c r="AB7" s="130"/>
      <c r="AC7" s="130"/>
      <c r="AD7" s="130"/>
      <c r="AE7" s="130"/>
      <c r="AF7" s="130"/>
      <c r="AG7" s="130"/>
      <c r="AH7" s="130"/>
      <c r="AI7" s="130"/>
      <c r="AJ7" s="130"/>
      <c r="AK7" s="130"/>
      <c r="AL7" s="130"/>
      <c r="AM7" s="130"/>
      <c r="AN7" s="130"/>
      <c r="AO7" s="130"/>
      <c r="AP7" s="130"/>
      <c r="AQ7" s="130"/>
      <c r="AR7" s="130"/>
      <c r="BX7" s="520"/>
    </row>
    <row r="8" spans="1:135" s="321" customFormat="1" ht="14.25" x14ac:dyDescent="0.2">
      <c r="A8" s="90" t="s">
        <v>451</v>
      </c>
      <c r="B8" s="320"/>
      <c r="C8" s="320"/>
      <c r="D8" s="320"/>
      <c r="E8" s="320"/>
      <c r="F8" s="320"/>
      <c r="G8" s="320"/>
      <c r="H8" s="320"/>
      <c r="I8" s="320"/>
      <c r="J8" s="320"/>
      <c r="K8" s="320"/>
      <c r="L8" s="320"/>
      <c r="M8" s="320"/>
      <c r="N8" s="320"/>
      <c r="O8" s="320"/>
      <c r="P8" s="320"/>
      <c r="Q8" s="320"/>
      <c r="R8" s="320"/>
      <c r="S8" s="320"/>
      <c r="T8" s="320"/>
      <c r="U8" s="320"/>
      <c r="V8" s="320"/>
      <c r="W8" s="320"/>
      <c r="X8" s="320"/>
      <c r="Y8" s="929"/>
      <c r="Z8" s="929"/>
      <c r="AA8" s="130"/>
      <c r="AB8" s="130"/>
      <c r="AC8" s="130"/>
      <c r="AD8" s="130"/>
      <c r="AE8" s="130"/>
      <c r="AF8" s="130"/>
      <c r="AG8" s="130"/>
      <c r="AH8" s="130"/>
      <c r="AI8" s="130"/>
      <c r="AJ8" s="130"/>
      <c r="AK8" s="130"/>
      <c r="AL8" s="130"/>
      <c r="AM8" s="130"/>
      <c r="AN8" s="130"/>
      <c r="AO8" s="130"/>
      <c r="AP8" s="130"/>
      <c r="AQ8" s="130"/>
      <c r="AR8" s="130"/>
      <c r="BX8" s="525"/>
    </row>
    <row r="9" spans="1:135" s="319" customFormat="1" ht="24" customHeight="1" x14ac:dyDescent="0.2">
      <c r="A9" s="6561" t="s">
        <v>452</v>
      </c>
      <c r="B9" s="6564" t="s">
        <v>5</v>
      </c>
      <c r="C9" s="6557"/>
      <c r="D9" s="6565"/>
      <c r="E9" s="6567" t="s">
        <v>453</v>
      </c>
      <c r="F9" s="6478"/>
      <c r="G9" s="6478"/>
      <c r="H9" s="6478"/>
      <c r="I9" s="6478"/>
      <c r="J9" s="6478"/>
      <c r="K9" s="6478"/>
      <c r="L9" s="6478"/>
      <c r="M9" s="6478"/>
      <c r="N9" s="6478"/>
      <c r="O9" s="6478"/>
      <c r="P9" s="6478"/>
      <c r="Q9" s="6478"/>
      <c r="R9" s="6478"/>
      <c r="S9" s="6478"/>
      <c r="T9" s="6478"/>
      <c r="U9" s="6478"/>
      <c r="V9" s="6478"/>
      <c r="W9" s="6478"/>
      <c r="X9" s="6478"/>
      <c r="Y9" s="6478"/>
      <c r="Z9" s="6478"/>
      <c r="AA9" s="6478"/>
      <c r="AB9" s="6478"/>
      <c r="AC9" s="6478"/>
      <c r="AD9" s="6478"/>
      <c r="AE9" s="6478"/>
      <c r="AF9" s="6478"/>
      <c r="AG9" s="6478"/>
      <c r="AH9" s="6478"/>
      <c r="AI9" s="6478"/>
      <c r="AJ9" s="6478"/>
      <c r="AK9" s="6478"/>
      <c r="AL9" s="6478"/>
      <c r="AM9" s="6478"/>
      <c r="AN9" s="6568"/>
      <c r="AO9" s="6569" t="s">
        <v>13</v>
      </c>
      <c r="AP9" s="6569" t="s">
        <v>14</v>
      </c>
      <c r="AQ9" s="6574" t="s">
        <v>454</v>
      </c>
      <c r="AR9" s="6577" t="s">
        <v>12</v>
      </c>
      <c r="AS9" s="6183" t="s">
        <v>455</v>
      </c>
      <c r="BX9" s="520"/>
    </row>
    <row r="10" spans="1:135" s="319" customFormat="1" ht="14.25" x14ac:dyDescent="0.2">
      <c r="A10" s="6562"/>
      <c r="B10" s="6443"/>
      <c r="C10" s="6566"/>
      <c r="D10" s="6445"/>
      <c r="E10" s="6578" t="s">
        <v>456</v>
      </c>
      <c r="F10" s="6579"/>
      <c r="G10" s="6572" t="s">
        <v>457</v>
      </c>
      <c r="H10" s="6573"/>
      <c r="I10" s="6572" t="s">
        <v>458</v>
      </c>
      <c r="J10" s="6573"/>
      <c r="K10" s="6572" t="s">
        <v>459</v>
      </c>
      <c r="L10" s="6573"/>
      <c r="M10" s="6572" t="s">
        <v>141</v>
      </c>
      <c r="N10" s="6573"/>
      <c r="O10" s="6572" t="s">
        <v>142</v>
      </c>
      <c r="P10" s="6573"/>
      <c r="Q10" s="6572" t="s">
        <v>72</v>
      </c>
      <c r="R10" s="6573"/>
      <c r="S10" s="6572" t="s">
        <v>73</v>
      </c>
      <c r="T10" s="6573"/>
      <c r="U10" s="6572" t="s">
        <v>74</v>
      </c>
      <c r="V10" s="6573"/>
      <c r="W10" s="6572" t="s">
        <v>75</v>
      </c>
      <c r="X10" s="6573"/>
      <c r="Y10" s="6572" t="s">
        <v>76</v>
      </c>
      <c r="Z10" s="6573"/>
      <c r="AA10" s="6572" t="s">
        <v>77</v>
      </c>
      <c r="AB10" s="6573"/>
      <c r="AC10" s="6572" t="s">
        <v>78</v>
      </c>
      <c r="AD10" s="6573"/>
      <c r="AE10" s="6572" t="s">
        <v>79</v>
      </c>
      <c r="AF10" s="6573"/>
      <c r="AG10" s="6572" t="s">
        <v>80</v>
      </c>
      <c r="AH10" s="6573"/>
      <c r="AI10" s="6572" t="s">
        <v>81</v>
      </c>
      <c r="AJ10" s="6573"/>
      <c r="AK10" s="6572" t="s">
        <v>82</v>
      </c>
      <c r="AL10" s="6573"/>
      <c r="AM10" s="6578" t="s">
        <v>83</v>
      </c>
      <c r="AN10" s="6579"/>
      <c r="AO10" s="6570"/>
      <c r="AP10" s="6570"/>
      <c r="AQ10" s="6575"/>
      <c r="AR10" s="6225"/>
      <c r="AS10" s="6203"/>
      <c r="BX10" s="520"/>
    </row>
    <row r="11" spans="1:135" s="319" customFormat="1" ht="14.25" x14ac:dyDescent="0.2">
      <c r="A11" s="6563"/>
      <c r="B11" s="2222" t="s">
        <v>52</v>
      </c>
      <c r="C11" s="2222" t="s">
        <v>53</v>
      </c>
      <c r="D11" s="2223" t="s">
        <v>54</v>
      </c>
      <c r="E11" s="2224" t="s">
        <v>53</v>
      </c>
      <c r="F11" s="2225" t="s">
        <v>54</v>
      </c>
      <c r="G11" s="2224" t="s">
        <v>53</v>
      </c>
      <c r="H11" s="2225" t="s">
        <v>54</v>
      </c>
      <c r="I11" s="2224" t="s">
        <v>53</v>
      </c>
      <c r="J11" s="2225" t="s">
        <v>54</v>
      </c>
      <c r="K11" s="2224" t="s">
        <v>53</v>
      </c>
      <c r="L11" s="2225" t="s">
        <v>54</v>
      </c>
      <c r="M11" s="2224" t="s">
        <v>53</v>
      </c>
      <c r="N11" s="2225" t="s">
        <v>54</v>
      </c>
      <c r="O11" s="2224" t="s">
        <v>53</v>
      </c>
      <c r="P11" s="2225" t="s">
        <v>54</v>
      </c>
      <c r="Q11" s="2224" t="s">
        <v>53</v>
      </c>
      <c r="R11" s="2225" t="s">
        <v>54</v>
      </c>
      <c r="S11" s="2224" t="s">
        <v>53</v>
      </c>
      <c r="T11" s="2225" t="s">
        <v>54</v>
      </c>
      <c r="U11" s="2224" t="s">
        <v>53</v>
      </c>
      <c r="V11" s="2225" t="s">
        <v>54</v>
      </c>
      <c r="W11" s="2224" t="s">
        <v>53</v>
      </c>
      <c r="X11" s="2225" t="s">
        <v>54</v>
      </c>
      <c r="Y11" s="2224" t="s">
        <v>53</v>
      </c>
      <c r="Z11" s="2225" t="s">
        <v>54</v>
      </c>
      <c r="AA11" s="2224" t="s">
        <v>53</v>
      </c>
      <c r="AB11" s="2225" t="s">
        <v>54</v>
      </c>
      <c r="AC11" s="2224" t="s">
        <v>53</v>
      </c>
      <c r="AD11" s="2225" t="s">
        <v>54</v>
      </c>
      <c r="AE11" s="2224" t="s">
        <v>53</v>
      </c>
      <c r="AF11" s="2225" t="s">
        <v>54</v>
      </c>
      <c r="AG11" s="2224" t="s">
        <v>53</v>
      </c>
      <c r="AH11" s="2225" t="s">
        <v>54</v>
      </c>
      <c r="AI11" s="2224" t="s">
        <v>53</v>
      </c>
      <c r="AJ11" s="2225" t="s">
        <v>54</v>
      </c>
      <c r="AK11" s="2224" t="s">
        <v>53</v>
      </c>
      <c r="AL11" s="2225" t="s">
        <v>54</v>
      </c>
      <c r="AM11" s="2224" t="s">
        <v>53</v>
      </c>
      <c r="AN11" s="2225" t="s">
        <v>54</v>
      </c>
      <c r="AO11" s="6571"/>
      <c r="AP11" s="6571"/>
      <c r="AQ11" s="6576"/>
      <c r="AR11" s="6226"/>
      <c r="AS11" s="6401"/>
      <c r="BX11" s="520"/>
    </row>
    <row r="12" spans="1:135" s="319" customFormat="1" ht="14.25" x14ac:dyDescent="0.2">
      <c r="A12" s="2226" t="s">
        <v>49</v>
      </c>
      <c r="B12" s="2227"/>
      <c r="C12" s="2227"/>
      <c r="D12" s="1456"/>
      <c r="E12" s="2224"/>
      <c r="F12" s="930"/>
      <c r="G12" s="931"/>
      <c r="H12" s="930"/>
      <c r="I12" s="2224"/>
      <c r="J12" s="930"/>
      <c r="K12" s="2224"/>
      <c r="L12" s="930"/>
      <c r="M12" s="2224"/>
      <c r="N12" s="930"/>
      <c r="O12" s="2224"/>
      <c r="P12" s="930"/>
      <c r="Q12" s="2224"/>
      <c r="R12" s="930"/>
      <c r="S12" s="2224"/>
      <c r="T12" s="930"/>
      <c r="U12" s="2224"/>
      <c r="V12" s="930"/>
      <c r="W12" s="2224"/>
      <c r="X12" s="930"/>
      <c r="Y12" s="2224"/>
      <c r="Z12" s="930"/>
      <c r="AA12" s="2224"/>
      <c r="AB12" s="930"/>
      <c r="AC12" s="2224"/>
      <c r="AD12" s="930"/>
      <c r="AE12" s="2224"/>
      <c r="AF12" s="930"/>
      <c r="AG12" s="931"/>
      <c r="AH12" s="931"/>
      <c r="AI12" s="931"/>
      <c r="AJ12" s="931"/>
      <c r="AK12" s="931"/>
      <c r="AL12" s="931"/>
      <c r="AM12" s="931"/>
      <c r="AN12" s="931"/>
      <c r="AO12" s="932">
        <f>SUM(AO13:AO26)</f>
        <v>0</v>
      </c>
      <c r="AP12" s="2228">
        <f>SUM(AP13:AP26)</f>
        <v>0</v>
      </c>
      <c r="AQ12" s="2225">
        <f>SUM(AQ13:AQ26)</f>
        <v>0</v>
      </c>
      <c r="AR12" s="2225">
        <f>SUM(AR13:AR26)</f>
        <v>0</v>
      </c>
      <c r="AS12" s="2225">
        <f>SUM(AS13:AS26)</f>
        <v>0</v>
      </c>
      <c r="BX12" s="520"/>
    </row>
    <row r="13" spans="1:135" s="319" customFormat="1" ht="14.25" x14ac:dyDescent="0.2">
      <c r="A13" s="933" t="s">
        <v>460</v>
      </c>
      <c r="B13" s="2229"/>
      <c r="C13" s="2227"/>
      <c r="D13" s="2230"/>
      <c r="E13" s="2231"/>
      <c r="F13" s="1533"/>
      <c r="G13" s="2231"/>
      <c r="H13" s="1533"/>
      <c r="I13" s="2231"/>
      <c r="J13" s="2232"/>
      <c r="K13" s="2231"/>
      <c r="L13" s="2232"/>
      <c r="M13" s="2231"/>
      <c r="N13" s="2232"/>
      <c r="O13" s="2231"/>
      <c r="P13" s="2232"/>
      <c r="Q13" s="2231"/>
      <c r="R13" s="2232"/>
      <c r="S13" s="2231"/>
      <c r="T13" s="2232"/>
      <c r="U13" s="2231"/>
      <c r="V13" s="2232"/>
      <c r="W13" s="2231"/>
      <c r="X13" s="2232"/>
      <c r="Y13" s="2231"/>
      <c r="Z13" s="2232"/>
      <c r="AA13" s="2231"/>
      <c r="AB13" s="2232"/>
      <c r="AC13" s="2231"/>
      <c r="AD13" s="2232"/>
      <c r="AE13" s="2231"/>
      <c r="AF13" s="2232"/>
      <c r="AG13" s="2231"/>
      <c r="AH13" s="2232"/>
      <c r="AI13" s="2231"/>
      <c r="AJ13" s="2232"/>
      <c r="AK13" s="2231"/>
      <c r="AL13" s="2232"/>
      <c r="AM13" s="1540"/>
      <c r="AN13" s="2232"/>
      <c r="AO13" s="2233"/>
      <c r="AP13" s="2233"/>
      <c r="AQ13" s="2234"/>
      <c r="AR13" s="2234"/>
      <c r="AS13" s="2235"/>
      <c r="BX13" s="520"/>
    </row>
    <row r="14" spans="1:135" s="319" customFormat="1" ht="14.25" x14ac:dyDescent="0.2">
      <c r="A14" s="2236" t="s">
        <v>461</v>
      </c>
      <c r="B14" s="2229"/>
      <c r="C14" s="2227"/>
      <c r="D14" s="2230"/>
      <c r="E14" s="1583"/>
      <c r="F14" s="1584"/>
      <c r="G14" s="1583"/>
      <c r="H14" s="1584"/>
      <c r="I14" s="1583"/>
      <c r="J14" s="1595"/>
      <c r="K14" s="1706"/>
      <c r="L14" s="1707"/>
      <c r="M14" s="1706"/>
      <c r="N14" s="1707"/>
      <c r="O14" s="1706"/>
      <c r="P14" s="1707"/>
      <c r="Q14" s="1706"/>
      <c r="R14" s="1707"/>
      <c r="S14" s="1706"/>
      <c r="T14" s="1707"/>
      <c r="U14" s="1706"/>
      <c r="V14" s="1707"/>
      <c r="W14" s="1706"/>
      <c r="X14" s="1707"/>
      <c r="Y14" s="1706"/>
      <c r="Z14" s="1707"/>
      <c r="AA14" s="1706"/>
      <c r="AB14" s="1707"/>
      <c r="AC14" s="1706"/>
      <c r="AD14" s="1707"/>
      <c r="AE14" s="1706"/>
      <c r="AF14" s="1707"/>
      <c r="AG14" s="1706"/>
      <c r="AH14" s="1707"/>
      <c r="AI14" s="1706"/>
      <c r="AJ14" s="1707"/>
      <c r="AK14" s="1706"/>
      <c r="AL14" s="1707"/>
      <c r="AM14" s="1706"/>
      <c r="AN14" s="1707"/>
      <c r="AO14" s="2237"/>
      <c r="AP14" s="2237"/>
      <c r="AQ14" s="2238"/>
      <c r="AR14" s="2238"/>
      <c r="AS14" s="2235"/>
      <c r="BX14" s="520"/>
    </row>
    <row r="15" spans="1:135" s="319" customFormat="1" ht="14.25" x14ac:dyDescent="0.2">
      <c r="A15" s="2239" t="s">
        <v>462</v>
      </c>
      <c r="B15" s="2240"/>
      <c r="C15" s="2227"/>
      <c r="D15" s="2230"/>
      <c r="E15" s="1583"/>
      <c r="F15" s="1584"/>
      <c r="G15" s="1583"/>
      <c r="H15" s="1584"/>
      <c r="I15" s="1583"/>
      <c r="J15" s="1595"/>
      <c r="K15" s="1583"/>
      <c r="L15" s="1595"/>
      <c r="M15" s="1583"/>
      <c r="N15" s="1595"/>
      <c r="O15" s="1583"/>
      <c r="P15" s="1595"/>
      <c r="Q15" s="1583"/>
      <c r="R15" s="1595"/>
      <c r="S15" s="1583"/>
      <c r="T15" s="1595"/>
      <c r="U15" s="1583"/>
      <c r="V15" s="1595"/>
      <c r="W15" s="1583"/>
      <c r="X15" s="1595"/>
      <c r="Y15" s="1583"/>
      <c r="Z15" s="1595"/>
      <c r="AA15" s="1583"/>
      <c r="AB15" s="1595"/>
      <c r="AC15" s="1583"/>
      <c r="AD15" s="1595"/>
      <c r="AE15" s="1583"/>
      <c r="AF15" s="1595"/>
      <c r="AG15" s="1583"/>
      <c r="AH15" s="1595"/>
      <c r="AI15" s="1583"/>
      <c r="AJ15" s="1595"/>
      <c r="AK15" s="1583"/>
      <c r="AL15" s="1595"/>
      <c r="AM15" s="1845"/>
      <c r="AN15" s="1595"/>
      <c r="AO15" s="2237"/>
      <c r="AP15" s="2237"/>
      <c r="AQ15" s="2238"/>
      <c r="AR15" s="2238"/>
      <c r="AS15" s="2235"/>
      <c r="BX15" s="520"/>
    </row>
    <row r="16" spans="1:135" s="319" customFormat="1" ht="14.25" x14ac:dyDescent="0.2">
      <c r="A16" s="816" t="s">
        <v>463</v>
      </c>
      <c r="B16" s="934"/>
      <c r="C16" s="2241"/>
      <c r="D16" s="2230"/>
      <c r="E16" s="1706"/>
      <c r="F16" s="1707"/>
      <c r="G16" s="1643"/>
      <c r="H16" s="935"/>
      <c r="I16" s="1583"/>
      <c r="J16" s="1595"/>
      <c r="K16" s="1583"/>
      <c r="L16" s="1595"/>
      <c r="M16" s="1583"/>
      <c r="N16" s="1595"/>
      <c r="O16" s="1583"/>
      <c r="P16" s="1595"/>
      <c r="Q16" s="1583"/>
      <c r="R16" s="1595"/>
      <c r="S16" s="1583"/>
      <c r="T16" s="1595"/>
      <c r="U16" s="1583"/>
      <c r="V16" s="1595"/>
      <c r="W16" s="1583"/>
      <c r="X16" s="1595"/>
      <c r="Y16" s="1583"/>
      <c r="Z16" s="1595"/>
      <c r="AA16" s="1583"/>
      <c r="AB16" s="1595"/>
      <c r="AC16" s="1583"/>
      <c r="AD16" s="1595"/>
      <c r="AE16" s="1583"/>
      <c r="AF16" s="1595"/>
      <c r="AG16" s="1583"/>
      <c r="AH16" s="1595"/>
      <c r="AI16" s="1583"/>
      <c r="AJ16" s="1595"/>
      <c r="AK16" s="1583"/>
      <c r="AL16" s="1595"/>
      <c r="AM16" s="1845"/>
      <c r="AN16" s="1595"/>
      <c r="AO16" s="2237"/>
      <c r="AP16" s="2237"/>
      <c r="AQ16" s="2238"/>
      <c r="AR16" s="2238"/>
      <c r="AS16" s="2235"/>
      <c r="BV16" s="519"/>
      <c r="BW16" s="519"/>
      <c r="BX16" s="593"/>
      <c r="BY16" s="519"/>
      <c r="BZ16" s="519"/>
      <c r="CA16" s="519"/>
      <c r="CB16" s="519"/>
      <c r="CC16" s="519"/>
      <c r="CD16" s="519"/>
      <c r="CE16" s="519"/>
      <c r="CF16" s="519"/>
      <c r="CG16" s="519"/>
      <c r="CH16" s="519"/>
      <c r="CI16" s="519"/>
      <c r="CJ16" s="519"/>
      <c r="CK16" s="519"/>
      <c r="CL16" s="519"/>
      <c r="CM16" s="519"/>
      <c r="CN16" s="519"/>
      <c r="CO16" s="519"/>
      <c r="CP16" s="519"/>
      <c r="CQ16" s="519"/>
      <c r="CR16" s="519"/>
      <c r="CS16" s="519"/>
      <c r="CT16" s="519"/>
      <c r="CU16" s="519"/>
      <c r="CV16" s="519"/>
      <c r="CW16" s="519"/>
      <c r="CX16" s="519"/>
      <c r="CY16" s="519"/>
      <c r="CZ16" s="519"/>
      <c r="DA16" s="519"/>
      <c r="DB16" s="519"/>
      <c r="DC16" s="519"/>
      <c r="DD16" s="519"/>
      <c r="DE16" s="519"/>
      <c r="DF16" s="519"/>
      <c r="DG16" s="519"/>
      <c r="DH16" s="519"/>
      <c r="DI16" s="519"/>
      <c r="DJ16" s="519"/>
      <c r="DK16" s="519"/>
      <c r="DL16" s="519"/>
      <c r="DM16" s="519"/>
      <c r="DN16" s="519"/>
      <c r="DO16" s="519"/>
      <c r="DP16" s="519"/>
      <c r="DQ16" s="519"/>
      <c r="DR16" s="519"/>
      <c r="DS16" s="519"/>
      <c r="DT16" s="519"/>
      <c r="DU16" s="519"/>
      <c r="DV16" s="519"/>
      <c r="DW16" s="519"/>
      <c r="DX16" s="519"/>
      <c r="DY16" s="519"/>
      <c r="DZ16" s="519"/>
      <c r="EA16" s="519"/>
      <c r="EB16" s="519"/>
      <c r="EC16" s="519"/>
      <c r="ED16" s="519"/>
      <c r="EE16" s="519"/>
    </row>
    <row r="17" spans="1:135" s="319" customFormat="1" ht="14.25" x14ac:dyDescent="0.2">
      <c r="A17" s="2242" t="s">
        <v>464</v>
      </c>
      <c r="B17" s="2240"/>
      <c r="C17" s="2227"/>
      <c r="D17" s="2230"/>
      <c r="E17" s="1706"/>
      <c r="F17" s="1680"/>
      <c r="G17" s="1706"/>
      <c r="H17" s="1680"/>
      <c r="I17" s="1706"/>
      <c r="J17" s="1707"/>
      <c r="K17" s="1706"/>
      <c r="L17" s="1707"/>
      <c r="M17" s="1706"/>
      <c r="N17" s="1707"/>
      <c r="O17" s="1706"/>
      <c r="P17" s="1707"/>
      <c r="Q17" s="1706"/>
      <c r="R17" s="1707"/>
      <c r="S17" s="1706"/>
      <c r="T17" s="1707"/>
      <c r="U17" s="1583"/>
      <c r="V17" s="1595"/>
      <c r="W17" s="1583"/>
      <c r="X17" s="1595"/>
      <c r="Y17" s="1583"/>
      <c r="Z17" s="1595"/>
      <c r="AA17" s="1583"/>
      <c r="AB17" s="1595"/>
      <c r="AC17" s="1583"/>
      <c r="AD17" s="1595"/>
      <c r="AE17" s="1583"/>
      <c r="AF17" s="1595"/>
      <c r="AG17" s="1583"/>
      <c r="AH17" s="1595"/>
      <c r="AI17" s="1583"/>
      <c r="AJ17" s="1595"/>
      <c r="AK17" s="1583"/>
      <c r="AL17" s="1595"/>
      <c r="AM17" s="1845"/>
      <c r="AN17" s="1595"/>
      <c r="AO17" s="2237"/>
      <c r="AP17" s="2237"/>
      <c r="AQ17" s="2238"/>
      <c r="AR17" s="2238"/>
      <c r="AS17" s="2235"/>
      <c r="BV17" s="519"/>
      <c r="BW17" s="519"/>
      <c r="BX17" s="593"/>
      <c r="BY17" s="519"/>
      <c r="BZ17" s="519"/>
      <c r="CA17" s="519"/>
      <c r="CB17" s="519"/>
      <c r="CC17" s="519"/>
      <c r="CD17" s="519"/>
      <c r="CE17" s="519"/>
      <c r="CF17" s="519"/>
      <c r="CG17" s="519"/>
      <c r="CH17" s="519"/>
      <c r="CI17" s="519"/>
      <c r="CJ17" s="519"/>
      <c r="CK17" s="519"/>
      <c r="CL17" s="519"/>
      <c r="CM17" s="519"/>
      <c r="CN17" s="519"/>
      <c r="CO17" s="519"/>
      <c r="CP17" s="519"/>
      <c r="CQ17" s="519"/>
      <c r="CR17" s="519"/>
      <c r="CS17" s="519"/>
      <c r="CT17" s="519"/>
      <c r="CU17" s="519"/>
      <c r="CV17" s="519"/>
      <c r="CW17" s="519"/>
      <c r="CX17" s="519"/>
      <c r="CY17" s="519"/>
      <c r="CZ17" s="519"/>
      <c r="DA17" s="519"/>
      <c r="DB17" s="519"/>
      <c r="DC17" s="519"/>
      <c r="DD17" s="519"/>
      <c r="DE17" s="519"/>
      <c r="DF17" s="519"/>
      <c r="DG17" s="519"/>
      <c r="DH17" s="519"/>
      <c r="DI17" s="519"/>
      <c r="DJ17" s="519"/>
      <c r="DK17" s="519"/>
      <c r="DL17" s="519"/>
      <c r="DM17" s="519"/>
      <c r="DN17" s="519"/>
      <c r="DO17" s="519"/>
      <c r="DP17" s="519"/>
      <c r="DQ17" s="519"/>
      <c r="DR17" s="519"/>
      <c r="DS17" s="519"/>
      <c r="DT17" s="519"/>
      <c r="DU17" s="519"/>
      <c r="DV17" s="519"/>
      <c r="DW17" s="519"/>
      <c r="DX17" s="519"/>
      <c r="DY17" s="519"/>
      <c r="DZ17" s="519"/>
      <c r="EA17" s="519"/>
      <c r="EB17" s="519"/>
      <c r="EC17" s="519"/>
      <c r="ED17" s="519"/>
      <c r="EE17" s="519"/>
    </row>
    <row r="18" spans="1:135" s="319" customFormat="1" ht="14.25" x14ac:dyDescent="0.2">
      <c r="A18" s="2243" t="s">
        <v>465</v>
      </c>
      <c r="B18" s="2240"/>
      <c r="C18" s="2227"/>
      <c r="D18" s="2230"/>
      <c r="E18" s="1583"/>
      <c r="F18" s="1584"/>
      <c r="G18" s="1583"/>
      <c r="H18" s="1584"/>
      <c r="I18" s="1583"/>
      <c r="J18" s="1595"/>
      <c r="K18" s="266"/>
      <c r="L18" s="1595"/>
      <c r="M18" s="1583"/>
      <c r="N18" s="1595"/>
      <c r="O18" s="1583"/>
      <c r="P18" s="1595"/>
      <c r="Q18" s="1583"/>
      <c r="R18" s="1595"/>
      <c r="S18" s="1583"/>
      <c r="T18" s="1595"/>
      <c r="U18" s="1583"/>
      <c r="V18" s="1595"/>
      <c r="W18" s="1583"/>
      <c r="X18" s="1595"/>
      <c r="Y18" s="1583"/>
      <c r="Z18" s="1595"/>
      <c r="AA18" s="1583"/>
      <c r="AB18" s="1595"/>
      <c r="AC18" s="1583"/>
      <c r="AD18" s="1595"/>
      <c r="AE18" s="1583"/>
      <c r="AF18" s="1595"/>
      <c r="AG18" s="1583"/>
      <c r="AH18" s="1595"/>
      <c r="AI18" s="1583"/>
      <c r="AJ18" s="1595"/>
      <c r="AK18" s="1583"/>
      <c r="AL18" s="1595"/>
      <c r="AM18" s="1845"/>
      <c r="AN18" s="1595"/>
      <c r="AO18" s="2237"/>
      <c r="AP18" s="2237"/>
      <c r="AQ18" s="2238"/>
      <c r="AR18" s="2238"/>
      <c r="AS18" s="2244"/>
      <c r="BV18" s="519"/>
      <c r="BW18" s="519"/>
      <c r="BX18" s="593"/>
      <c r="BY18" s="519"/>
      <c r="BZ18" s="519"/>
      <c r="CA18" s="519"/>
      <c r="CB18" s="519"/>
      <c r="CC18" s="519"/>
      <c r="CD18" s="519"/>
      <c r="CE18" s="519"/>
      <c r="CF18" s="519"/>
      <c r="CG18" s="519"/>
      <c r="CH18" s="519"/>
      <c r="CI18" s="519"/>
      <c r="CJ18" s="519"/>
      <c r="CK18" s="519"/>
      <c r="CL18" s="519"/>
      <c r="CM18" s="519"/>
      <c r="CN18" s="519"/>
      <c r="CO18" s="519"/>
      <c r="CP18" s="519"/>
      <c r="CQ18" s="519"/>
      <c r="CR18" s="519"/>
      <c r="CS18" s="519"/>
      <c r="CT18" s="519"/>
      <c r="CU18" s="519"/>
      <c r="CV18" s="519"/>
      <c r="CW18" s="519"/>
      <c r="CX18" s="519"/>
      <c r="CY18" s="519"/>
      <c r="CZ18" s="519"/>
      <c r="DA18" s="519"/>
      <c r="DB18" s="519"/>
      <c r="DC18" s="519"/>
      <c r="DD18" s="519"/>
      <c r="DE18" s="519"/>
      <c r="DF18" s="519"/>
      <c r="DG18" s="519"/>
      <c r="DH18" s="519"/>
      <c r="DI18" s="519"/>
      <c r="DJ18" s="519"/>
      <c r="DK18" s="519"/>
      <c r="DL18" s="519"/>
      <c r="DM18" s="519"/>
      <c r="DN18" s="519"/>
      <c r="DO18" s="519"/>
      <c r="DP18" s="519"/>
      <c r="DQ18" s="519"/>
      <c r="DR18" s="519"/>
      <c r="DS18" s="519"/>
      <c r="DT18" s="519"/>
      <c r="DU18" s="519"/>
      <c r="DV18" s="519"/>
      <c r="DW18" s="519"/>
      <c r="DX18" s="519"/>
      <c r="DY18" s="519"/>
      <c r="DZ18" s="519"/>
      <c r="EA18" s="519"/>
      <c r="EB18" s="519"/>
      <c r="EC18" s="519"/>
      <c r="ED18" s="519"/>
      <c r="EE18" s="519"/>
    </row>
    <row r="19" spans="1:135" s="319" customFormat="1" ht="14.25" x14ac:dyDescent="0.2">
      <c r="A19" s="2245" t="s">
        <v>466</v>
      </c>
      <c r="B19" s="2246"/>
      <c r="C19" s="2247"/>
      <c r="D19" s="2230"/>
      <c r="E19" s="1643"/>
      <c r="F19" s="935"/>
      <c r="G19" s="1643"/>
      <c r="H19" s="935"/>
      <c r="I19" s="1643"/>
      <c r="J19" s="1644"/>
      <c r="K19" s="1706"/>
      <c r="L19" s="1856"/>
      <c r="M19" s="2248"/>
      <c r="N19" s="1856"/>
      <c r="O19" s="2248"/>
      <c r="P19" s="1856"/>
      <c r="Q19" s="2248"/>
      <c r="R19" s="1856"/>
      <c r="S19" s="2248"/>
      <c r="T19" s="1856"/>
      <c r="U19" s="2248"/>
      <c r="V19" s="1856"/>
      <c r="W19" s="2248"/>
      <c r="X19" s="1856"/>
      <c r="Y19" s="2248"/>
      <c r="Z19" s="1856"/>
      <c r="AA19" s="2248"/>
      <c r="AB19" s="1856"/>
      <c r="AC19" s="2248"/>
      <c r="AD19" s="1856"/>
      <c r="AE19" s="2248"/>
      <c r="AF19" s="1856"/>
      <c r="AG19" s="1643"/>
      <c r="AH19" s="1644"/>
      <c r="AI19" s="1643"/>
      <c r="AJ19" s="1644"/>
      <c r="AK19" s="1643"/>
      <c r="AL19" s="1644"/>
      <c r="AM19" s="2249"/>
      <c r="AN19" s="1707"/>
      <c r="AO19" s="2250"/>
      <c r="AP19" s="2250"/>
      <c r="AQ19" s="709"/>
      <c r="AR19" s="709"/>
      <c r="AS19" s="2251"/>
      <c r="BV19" s="519"/>
      <c r="BW19" s="519"/>
      <c r="BX19" s="593"/>
      <c r="BY19" s="519"/>
      <c r="BZ19" s="519"/>
      <c r="CA19" s="519"/>
      <c r="CB19" s="519"/>
      <c r="CC19" s="519"/>
      <c r="CD19" s="519"/>
      <c r="CE19" s="519"/>
      <c r="CF19" s="519"/>
      <c r="CG19" s="519"/>
      <c r="CH19" s="519"/>
      <c r="CI19" s="519"/>
      <c r="CJ19" s="519"/>
      <c r="CK19" s="519"/>
      <c r="CL19" s="519"/>
      <c r="CM19" s="519"/>
      <c r="CN19" s="519"/>
      <c r="CO19" s="519"/>
      <c r="CP19" s="519"/>
      <c r="CQ19" s="519"/>
      <c r="CR19" s="519"/>
      <c r="CS19" s="519"/>
      <c r="CT19" s="519"/>
      <c r="CU19" s="519"/>
      <c r="CV19" s="519"/>
      <c r="CW19" s="519"/>
      <c r="CX19" s="519"/>
      <c r="CY19" s="519"/>
      <c r="CZ19" s="519"/>
      <c r="DA19" s="519"/>
      <c r="DB19" s="519"/>
      <c r="DC19" s="519"/>
      <c r="DD19" s="519"/>
      <c r="DE19" s="519"/>
      <c r="DF19" s="519"/>
      <c r="DG19" s="519"/>
      <c r="DH19" s="519"/>
      <c r="DI19" s="519"/>
      <c r="DJ19" s="519"/>
      <c r="DK19" s="519"/>
      <c r="DL19" s="519"/>
      <c r="DM19" s="519"/>
      <c r="DN19" s="519"/>
      <c r="DO19" s="519"/>
      <c r="DP19" s="519"/>
      <c r="DQ19" s="519"/>
      <c r="DR19" s="519"/>
      <c r="DS19" s="519"/>
      <c r="DT19" s="519"/>
      <c r="DU19" s="519"/>
      <c r="DV19" s="519"/>
      <c r="DW19" s="519"/>
      <c r="DX19" s="519"/>
      <c r="DY19" s="519"/>
      <c r="DZ19" s="519"/>
      <c r="EA19" s="519"/>
      <c r="EB19" s="519"/>
      <c r="EC19" s="519"/>
      <c r="ED19" s="519"/>
      <c r="EE19" s="519"/>
    </row>
    <row r="20" spans="1:135" s="319" customFormat="1" ht="14.25" x14ac:dyDescent="0.2">
      <c r="A20" s="2245" t="s">
        <v>467</v>
      </c>
      <c r="B20" s="2246"/>
      <c r="C20" s="2247"/>
      <c r="D20" s="2230"/>
      <c r="E20" s="1643"/>
      <c r="F20" s="1584"/>
      <c r="G20" s="1643"/>
      <c r="H20" s="1584"/>
      <c r="I20" s="1643"/>
      <c r="J20" s="1856"/>
      <c r="K20" s="1643"/>
      <c r="L20" s="1856"/>
      <c r="M20" s="2248"/>
      <c r="N20" s="1856"/>
      <c r="O20" s="2248"/>
      <c r="P20" s="1856"/>
      <c r="Q20" s="2248"/>
      <c r="R20" s="1856"/>
      <c r="S20" s="2248"/>
      <c r="T20" s="1856"/>
      <c r="U20" s="2248"/>
      <c r="V20" s="1856"/>
      <c r="W20" s="2248"/>
      <c r="X20" s="1856"/>
      <c r="Y20" s="2248"/>
      <c r="Z20" s="1856"/>
      <c r="AA20" s="2248"/>
      <c r="AB20" s="1856"/>
      <c r="AC20" s="2248"/>
      <c r="AD20" s="1856"/>
      <c r="AE20" s="2248"/>
      <c r="AF20" s="1856"/>
      <c r="AG20" s="2248"/>
      <c r="AH20" s="1856"/>
      <c r="AI20" s="2248"/>
      <c r="AJ20" s="1856"/>
      <c r="AK20" s="2248"/>
      <c r="AL20" s="1856"/>
      <c r="AM20" s="2248"/>
      <c r="AN20" s="1856"/>
      <c r="AO20" s="2250"/>
      <c r="AP20" s="2250"/>
      <c r="AQ20" s="709"/>
      <c r="AR20" s="709"/>
      <c r="AS20" s="2251"/>
      <c r="BV20" s="519"/>
      <c r="BW20" s="519"/>
      <c r="BX20" s="593"/>
      <c r="BY20" s="519"/>
      <c r="BZ20" s="519"/>
      <c r="CA20" s="519"/>
      <c r="CB20" s="519"/>
      <c r="CC20" s="519"/>
      <c r="CD20" s="519"/>
      <c r="CE20" s="519"/>
      <c r="CF20" s="519"/>
      <c r="CG20" s="519"/>
      <c r="CH20" s="519"/>
      <c r="CI20" s="519"/>
      <c r="CJ20" s="519"/>
      <c r="CK20" s="519"/>
      <c r="CL20" s="519"/>
      <c r="CM20" s="519"/>
      <c r="CN20" s="519"/>
      <c r="CO20" s="519"/>
      <c r="CP20" s="519"/>
      <c r="CQ20" s="519"/>
      <c r="CR20" s="519"/>
      <c r="CS20" s="519"/>
      <c r="CT20" s="519"/>
      <c r="CU20" s="519"/>
      <c r="CV20" s="519"/>
      <c r="CW20" s="519"/>
      <c r="CX20" s="519"/>
      <c r="CY20" s="519"/>
      <c r="CZ20" s="519"/>
      <c r="DA20" s="519"/>
      <c r="DB20" s="519"/>
      <c r="DC20" s="519"/>
      <c r="DD20" s="519"/>
      <c r="DE20" s="519"/>
      <c r="DF20" s="519"/>
      <c r="DG20" s="519"/>
      <c r="DH20" s="519"/>
      <c r="DI20" s="519"/>
      <c r="DJ20" s="519"/>
      <c r="DK20" s="519"/>
      <c r="DL20" s="519"/>
      <c r="DM20" s="519"/>
      <c r="DN20" s="519"/>
      <c r="DO20" s="519"/>
      <c r="DP20" s="519"/>
      <c r="DQ20" s="519"/>
      <c r="DR20" s="519"/>
      <c r="DS20" s="519"/>
      <c r="DT20" s="519"/>
      <c r="DU20" s="519"/>
      <c r="DV20" s="519"/>
      <c r="DW20" s="519"/>
      <c r="DX20" s="519"/>
      <c r="DY20" s="519"/>
      <c r="DZ20" s="519"/>
      <c r="EA20" s="519"/>
      <c r="EB20" s="519"/>
      <c r="EC20" s="519"/>
      <c r="ED20" s="519"/>
      <c r="EE20" s="519"/>
    </row>
    <row r="21" spans="1:135" s="319" customFormat="1" ht="14.25" x14ac:dyDescent="0.2">
      <c r="A21" s="2245" t="s">
        <v>468</v>
      </c>
      <c r="B21" s="2240"/>
      <c r="C21" s="2227"/>
      <c r="D21" s="2230"/>
      <c r="E21" s="1643"/>
      <c r="F21" s="935"/>
      <c r="G21" s="1643"/>
      <c r="H21" s="935"/>
      <c r="I21" s="1643"/>
      <c r="J21" s="1644"/>
      <c r="K21" s="1706"/>
      <c r="L21" s="1644"/>
      <c r="M21" s="1643"/>
      <c r="N21" s="1644"/>
      <c r="O21" s="1855"/>
      <c r="P21" s="1856"/>
      <c r="Q21" s="1855"/>
      <c r="R21" s="1856"/>
      <c r="S21" s="1855"/>
      <c r="T21" s="1856"/>
      <c r="U21" s="1855"/>
      <c r="V21" s="1856"/>
      <c r="W21" s="1855"/>
      <c r="X21" s="1856"/>
      <c r="Y21" s="1855"/>
      <c r="Z21" s="1856"/>
      <c r="AA21" s="1855"/>
      <c r="AB21" s="1856"/>
      <c r="AC21" s="1643"/>
      <c r="AD21" s="1644"/>
      <c r="AE21" s="1643"/>
      <c r="AF21" s="1644"/>
      <c r="AG21" s="2248"/>
      <c r="AH21" s="1644"/>
      <c r="AI21" s="1643"/>
      <c r="AJ21" s="1644"/>
      <c r="AK21" s="1643"/>
      <c r="AL21" s="1644"/>
      <c r="AM21" s="2249"/>
      <c r="AN21" s="1707"/>
      <c r="AO21" s="2250"/>
      <c r="AP21" s="2250"/>
      <c r="AQ21" s="709"/>
      <c r="AR21" s="709"/>
      <c r="AS21" s="2244"/>
      <c r="BV21" s="519"/>
      <c r="BW21" s="519"/>
      <c r="BX21" s="593"/>
      <c r="BY21" s="519"/>
      <c r="BZ21" s="519"/>
      <c r="CA21" s="519"/>
      <c r="CB21" s="519"/>
      <c r="CC21" s="519"/>
      <c r="CD21" s="519"/>
      <c r="CE21" s="519"/>
      <c r="CF21" s="519"/>
      <c r="CG21" s="519"/>
      <c r="CH21" s="519"/>
      <c r="CI21" s="519"/>
      <c r="CJ21" s="519"/>
      <c r="CK21" s="519"/>
      <c r="CL21" s="519"/>
      <c r="CM21" s="519"/>
      <c r="CN21" s="519"/>
      <c r="CO21" s="519"/>
      <c r="CP21" s="519"/>
      <c r="CQ21" s="519"/>
      <c r="CR21" s="519"/>
      <c r="CS21" s="519"/>
      <c r="CT21" s="519"/>
      <c r="CU21" s="519"/>
      <c r="CV21" s="519"/>
      <c r="CW21" s="519"/>
      <c r="CX21" s="519"/>
      <c r="CY21" s="519"/>
      <c r="CZ21" s="519"/>
      <c r="DA21" s="519"/>
      <c r="DB21" s="519"/>
      <c r="DC21" s="519"/>
      <c r="DD21" s="519"/>
      <c r="DE21" s="519"/>
      <c r="DF21" s="519"/>
      <c r="DG21" s="519"/>
      <c r="DH21" s="519"/>
      <c r="DI21" s="519"/>
      <c r="DJ21" s="519"/>
      <c r="DK21" s="519"/>
      <c r="DL21" s="519"/>
      <c r="DM21" s="519"/>
      <c r="DN21" s="519"/>
      <c r="DO21" s="519"/>
      <c r="DP21" s="519"/>
      <c r="DQ21" s="519"/>
      <c r="DR21" s="519"/>
      <c r="DS21" s="519"/>
      <c r="DT21" s="519"/>
      <c r="DU21" s="519"/>
      <c r="DV21" s="519"/>
      <c r="DW21" s="519"/>
      <c r="DX21" s="519"/>
      <c r="DY21" s="519"/>
      <c r="DZ21" s="519"/>
      <c r="EA21" s="519"/>
      <c r="EB21" s="519"/>
      <c r="EC21" s="519"/>
      <c r="ED21" s="519"/>
      <c r="EE21" s="519"/>
    </row>
    <row r="22" spans="1:135" s="319" customFormat="1" ht="14.25" x14ac:dyDescent="0.2">
      <c r="A22" s="2252" t="s">
        <v>469</v>
      </c>
      <c r="B22" s="2253"/>
      <c r="C22" s="2227"/>
      <c r="D22" s="2230"/>
      <c r="E22" s="1855"/>
      <c r="F22" s="706"/>
      <c r="G22" s="1855"/>
      <c r="H22" s="706"/>
      <c r="I22" s="1855"/>
      <c r="J22" s="1856"/>
      <c r="K22" s="266"/>
      <c r="L22" s="1856"/>
      <c r="M22" s="1855"/>
      <c r="N22" s="1856"/>
      <c r="O22" s="1855"/>
      <c r="P22" s="1856"/>
      <c r="Q22" s="1855"/>
      <c r="R22" s="1856"/>
      <c r="S22" s="1855"/>
      <c r="T22" s="1856"/>
      <c r="U22" s="1855"/>
      <c r="V22" s="1856"/>
      <c r="W22" s="1855"/>
      <c r="X22" s="1856"/>
      <c r="Y22" s="1855"/>
      <c r="Z22" s="1856"/>
      <c r="AA22" s="1855"/>
      <c r="AB22" s="1856"/>
      <c r="AC22" s="1855"/>
      <c r="AD22" s="1856"/>
      <c r="AE22" s="1855"/>
      <c r="AF22" s="1856"/>
      <c r="AG22" s="1855"/>
      <c r="AH22" s="1856"/>
      <c r="AI22" s="1855"/>
      <c r="AJ22" s="1856"/>
      <c r="AK22" s="1855"/>
      <c r="AL22" s="1856"/>
      <c r="AM22" s="1857"/>
      <c r="AN22" s="1856"/>
      <c r="AO22" s="2250"/>
      <c r="AP22" s="2250"/>
      <c r="AQ22" s="709"/>
      <c r="AR22" s="709"/>
      <c r="AS22" s="2235"/>
      <c r="BV22" s="519"/>
      <c r="BW22" s="519"/>
      <c r="BX22" s="593"/>
      <c r="BY22" s="519"/>
      <c r="BZ22" s="519"/>
      <c r="CA22" s="519"/>
      <c r="CB22" s="519"/>
      <c r="CC22" s="519"/>
      <c r="CD22" s="519"/>
      <c r="CE22" s="519"/>
      <c r="CF22" s="519"/>
      <c r="CG22" s="519"/>
      <c r="CH22" s="519"/>
      <c r="CI22" s="519"/>
      <c r="CJ22" s="519"/>
      <c r="CK22" s="519"/>
      <c r="CL22" s="519"/>
      <c r="CM22" s="519"/>
      <c r="CN22" s="519"/>
      <c r="CO22" s="519"/>
      <c r="CP22" s="519"/>
      <c r="CQ22" s="519"/>
      <c r="CR22" s="519"/>
      <c r="CS22" s="519"/>
      <c r="CT22" s="519"/>
      <c r="CU22" s="519"/>
      <c r="CV22" s="519"/>
      <c r="CW22" s="519"/>
      <c r="CX22" s="519"/>
      <c r="CY22" s="519"/>
      <c r="CZ22" s="519"/>
      <c r="DA22" s="519"/>
      <c r="DB22" s="519"/>
      <c r="DC22" s="519"/>
      <c r="DD22" s="519"/>
      <c r="DE22" s="519"/>
      <c r="DF22" s="519"/>
      <c r="DG22" s="519"/>
      <c r="DH22" s="519"/>
      <c r="DI22" s="519"/>
      <c r="DJ22" s="519"/>
      <c r="DK22" s="519"/>
      <c r="DL22" s="519"/>
      <c r="DM22" s="519"/>
      <c r="DN22" s="519"/>
      <c r="DO22" s="519"/>
      <c r="DP22" s="519"/>
      <c r="DQ22" s="519"/>
      <c r="DR22" s="519"/>
      <c r="DS22" s="519"/>
      <c r="DT22" s="519"/>
      <c r="DU22" s="519"/>
      <c r="DV22" s="519"/>
      <c r="DW22" s="519"/>
      <c r="DX22" s="519"/>
      <c r="DY22" s="519"/>
      <c r="DZ22" s="519"/>
      <c r="EA22" s="519"/>
      <c r="EB22" s="519"/>
      <c r="EC22" s="519"/>
      <c r="ED22" s="519"/>
      <c r="EE22" s="519"/>
    </row>
    <row r="23" spans="1:135" s="319" customFormat="1" ht="14.25" x14ac:dyDescent="0.2">
      <c r="A23" s="2252" t="s">
        <v>470</v>
      </c>
      <c r="B23" s="2253"/>
      <c r="C23" s="2227"/>
      <c r="D23" s="2230"/>
      <c r="E23" s="1855"/>
      <c r="F23" s="706"/>
      <c r="G23" s="1855"/>
      <c r="H23" s="706"/>
      <c r="I23" s="1855"/>
      <c r="J23" s="1856"/>
      <c r="K23" s="266"/>
      <c r="L23" s="1856"/>
      <c r="M23" s="1855"/>
      <c r="N23" s="1856"/>
      <c r="O23" s="1855"/>
      <c r="P23" s="1856"/>
      <c r="Q23" s="1855"/>
      <c r="R23" s="1856"/>
      <c r="S23" s="1855"/>
      <c r="T23" s="1856"/>
      <c r="U23" s="1855"/>
      <c r="V23" s="1856"/>
      <c r="W23" s="1855"/>
      <c r="X23" s="1856"/>
      <c r="Y23" s="1855"/>
      <c r="Z23" s="1856"/>
      <c r="AA23" s="1855"/>
      <c r="AB23" s="1856"/>
      <c r="AC23" s="1855"/>
      <c r="AD23" s="1856"/>
      <c r="AE23" s="1855"/>
      <c r="AF23" s="1856"/>
      <c r="AG23" s="1855"/>
      <c r="AH23" s="1856"/>
      <c r="AI23" s="1855"/>
      <c r="AJ23" s="1856"/>
      <c r="AK23" s="1855"/>
      <c r="AL23" s="1856"/>
      <c r="AM23" s="1857"/>
      <c r="AN23" s="1856"/>
      <c r="AO23" s="2250"/>
      <c r="AP23" s="2250"/>
      <c r="AQ23" s="709"/>
      <c r="AR23" s="709"/>
      <c r="AS23" s="2235"/>
      <c r="BV23" s="519"/>
      <c r="BW23" s="519"/>
      <c r="BX23" s="593"/>
      <c r="BY23" s="519"/>
      <c r="BZ23" s="519"/>
      <c r="CA23" s="519"/>
      <c r="CB23" s="519"/>
      <c r="CC23" s="519"/>
      <c r="CD23" s="519"/>
      <c r="CE23" s="519"/>
      <c r="CF23" s="519"/>
      <c r="CG23" s="519"/>
      <c r="CH23" s="519"/>
      <c r="CI23" s="519"/>
      <c r="CJ23" s="519"/>
      <c r="CK23" s="519"/>
      <c r="CL23" s="519"/>
      <c r="CM23" s="519"/>
      <c r="CN23" s="519"/>
      <c r="CO23" s="519"/>
      <c r="CP23" s="519"/>
      <c r="CQ23" s="519"/>
      <c r="CR23" s="519"/>
      <c r="CS23" s="519"/>
      <c r="CT23" s="519"/>
      <c r="CU23" s="519"/>
      <c r="CV23" s="519"/>
      <c r="CW23" s="519"/>
      <c r="CX23" s="519"/>
      <c r="CY23" s="519"/>
      <c r="CZ23" s="519"/>
      <c r="DA23" s="519"/>
      <c r="DB23" s="519"/>
      <c r="DC23" s="519"/>
      <c r="DD23" s="519"/>
      <c r="DE23" s="519"/>
      <c r="DF23" s="519"/>
      <c r="DG23" s="519"/>
      <c r="DH23" s="519"/>
      <c r="DI23" s="519"/>
      <c r="DJ23" s="519"/>
      <c r="DK23" s="519"/>
      <c r="DL23" s="519"/>
      <c r="DM23" s="519"/>
      <c r="DN23" s="519"/>
      <c r="DO23" s="519"/>
      <c r="DP23" s="519"/>
      <c r="DQ23" s="519"/>
      <c r="DR23" s="519"/>
      <c r="DS23" s="519"/>
      <c r="DT23" s="519"/>
      <c r="DU23" s="519"/>
      <c r="DV23" s="519"/>
      <c r="DW23" s="519"/>
      <c r="DX23" s="519"/>
      <c r="DY23" s="519"/>
      <c r="DZ23" s="519"/>
      <c r="EA23" s="519"/>
      <c r="EB23" s="519"/>
      <c r="EC23" s="519"/>
      <c r="ED23" s="519"/>
      <c r="EE23" s="519"/>
    </row>
    <row r="24" spans="1:135" s="319" customFormat="1" ht="14.25" x14ac:dyDescent="0.2">
      <c r="A24" s="2252" t="s">
        <v>471</v>
      </c>
      <c r="B24" s="2254"/>
      <c r="C24" s="2227"/>
      <c r="D24" s="2230"/>
      <c r="E24" s="1706"/>
      <c r="F24" s="1707"/>
      <c r="G24" s="1855"/>
      <c r="H24" s="706"/>
      <c r="I24" s="1855"/>
      <c r="J24" s="1856"/>
      <c r="K24" s="266"/>
      <c r="L24" s="1856"/>
      <c r="M24" s="1855"/>
      <c r="N24" s="1856"/>
      <c r="O24" s="1855"/>
      <c r="P24" s="1856"/>
      <c r="Q24" s="1855"/>
      <c r="R24" s="1856"/>
      <c r="S24" s="1855"/>
      <c r="T24" s="1856"/>
      <c r="U24" s="1855"/>
      <c r="V24" s="1856"/>
      <c r="W24" s="1855"/>
      <c r="X24" s="1856"/>
      <c r="Y24" s="1855"/>
      <c r="Z24" s="1856"/>
      <c r="AA24" s="1855"/>
      <c r="AB24" s="1856"/>
      <c r="AC24" s="1855"/>
      <c r="AD24" s="1856"/>
      <c r="AE24" s="1855"/>
      <c r="AF24" s="1856"/>
      <c r="AG24" s="1855"/>
      <c r="AH24" s="1856"/>
      <c r="AI24" s="1855"/>
      <c r="AJ24" s="1856"/>
      <c r="AK24" s="1855"/>
      <c r="AL24" s="1856"/>
      <c r="AM24" s="1857"/>
      <c r="AN24" s="1856"/>
      <c r="AO24" s="2250"/>
      <c r="AP24" s="2250"/>
      <c r="AQ24" s="709"/>
      <c r="AR24" s="709"/>
      <c r="AS24" s="2235"/>
      <c r="BV24" s="519"/>
      <c r="BW24" s="519"/>
      <c r="BX24" s="593"/>
      <c r="BY24" s="519"/>
      <c r="BZ24" s="519"/>
      <c r="CA24" s="519"/>
      <c r="CB24" s="519"/>
      <c r="CC24" s="519"/>
      <c r="CD24" s="519"/>
      <c r="CE24" s="519"/>
      <c r="CF24" s="519"/>
      <c r="CG24" s="519"/>
      <c r="CH24" s="519"/>
      <c r="CI24" s="519"/>
      <c r="CJ24" s="519"/>
      <c r="CK24" s="519"/>
      <c r="CL24" s="519"/>
      <c r="CM24" s="519"/>
      <c r="CN24" s="519"/>
      <c r="CO24" s="519"/>
      <c r="CP24" s="519"/>
      <c r="CQ24" s="519"/>
      <c r="CR24" s="519"/>
      <c r="CS24" s="519"/>
      <c r="CT24" s="519"/>
      <c r="CU24" s="519"/>
      <c r="CV24" s="519"/>
      <c r="CW24" s="519"/>
      <c r="CX24" s="519"/>
      <c r="CY24" s="519"/>
      <c r="CZ24" s="519"/>
      <c r="DA24" s="519"/>
      <c r="DB24" s="519"/>
      <c r="DC24" s="519"/>
      <c r="DD24" s="519"/>
      <c r="DE24" s="519"/>
      <c r="DF24" s="519"/>
      <c r="DG24" s="519"/>
      <c r="DH24" s="519"/>
      <c r="DI24" s="519"/>
      <c r="DJ24" s="519"/>
      <c r="DK24" s="519"/>
      <c r="DL24" s="519"/>
      <c r="DM24" s="519"/>
      <c r="DN24" s="519"/>
      <c r="DO24" s="519"/>
      <c r="DP24" s="519"/>
      <c r="DQ24" s="519"/>
      <c r="DR24" s="519"/>
      <c r="DS24" s="519"/>
      <c r="DT24" s="519"/>
      <c r="DU24" s="519"/>
      <c r="DV24" s="519"/>
      <c r="DW24" s="519"/>
      <c r="DX24" s="519"/>
      <c r="DY24" s="519"/>
      <c r="DZ24" s="519"/>
      <c r="EA24" s="519"/>
      <c r="EB24" s="519"/>
      <c r="EC24" s="519"/>
      <c r="ED24" s="519"/>
      <c r="EE24" s="519"/>
    </row>
    <row r="25" spans="1:135" s="585" customFormat="1" ht="16.149999999999999" customHeight="1" x14ac:dyDescent="0.2">
      <c r="A25" s="2255" t="s">
        <v>472</v>
      </c>
      <c r="B25" s="2256"/>
      <c r="C25" s="2257"/>
      <c r="D25" s="2257"/>
      <c r="E25" s="258"/>
      <c r="F25" s="1644"/>
      <c r="G25" s="1643"/>
      <c r="H25" s="935"/>
      <c r="I25" s="1644"/>
      <c r="J25" s="1644"/>
      <c r="K25" s="1644"/>
      <c r="L25" s="1644"/>
      <c r="M25" s="1855"/>
      <c r="N25" s="1856"/>
      <c r="O25" s="1855"/>
      <c r="P25" s="1856"/>
      <c r="Q25" s="1855"/>
      <c r="R25" s="1856"/>
      <c r="S25" s="1855"/>
      <c r="T25" s="1856"/>
      <c r="U25" s="1855"/>
      <c r="V25" s="1856"/>
      <c r="W25" s="1855"/>
      <c r="X25" s="1856"/>
      <c r="Y25" s="1855"/>
      <c r="Z25" s="1856"/>
      <c r="AA25" s="1855"/>
      <c r="AB25" s="1856"/>
      <c r="AC25" s="1855"/>
      <c r="AD25" s="1856"/>
      <c r="AE25" s="1855"/>
      <c r="AF25" s="1856"/>
      <c r="AG25" s="1855"/>
      <c r="AH25" s="1856"/>
      <c r="AI25" s="1855"/>
      <c r="AJ25" s="1856"/>
      <c r="AK25" s="1855"/>
      <c r="AL25" s="1856"/>
      <c r="AM25" s="1857"/>
      <c r="AN25" s="1856"/>
      <c r="AO25" s="2250"/>
      <c r="AP25" s="2250"/>
      <c r="AQ25" s="709"/>
      <c r="AR25" s="709"/>
      <c r="AS25" s="2251"/>
      <c r="AT25" s="936"/>
      <c r="AU25" s="936"/>
      <c r="AV25" s="936"/>
      <c r="AW25" s="319"/>
      <c r="AX25" s="319"/>
      <c r="AY25" s="319"/>
      <c r="AZ25" s="319"/>
      <c r="BA25" s="319"/>
      <c r="BB25" s="319"/>
      <c r="BC25" s="319"/>
      <c r="BD25" s="319"/>
      <c r="BE25" s="319"/>
      <c r="BF25" s="319"/>
      <c r="BG25" s="319"/>
      <c r="BH25" s="319"/>
      <c r="BI25" s="319"/>
      <c r="BJ25" s="319"/>
      <c r="BK25" s="319"/>
      <c r="BL25" s="319"/>
      <c r="BM25" s="319"/>
      <c r="BN25" s="319"/>
      <c r="BO25" s="319"/>
      <c r="BP25" s="319"/>
      <c r="BQ25" s="319"/>
      <c r="BR25" s="319"/>
      <c r="BS25" s="319"/>
      <c r="BT25" s="319"/>
      <c r="BU25" s="319"/>
      <c r="BV25" s="519"/>
      <c r="BW25" s="519"/>
      <c r="BX25" s="519"/>
      <c r="BY25" s="330"/>
      <c r="BZ25" s="330"/>
      <c r="CA25" s="330"/>
      <c r="CB25" s="330"/>
      <c r="CC25" s="330"/>
      <c r="CD25" s="330"/>
      <c r="CE25" s="330"/>
      <c r="CF25" s="330"/>
      <c r="CG25" s="330"/>
      <c r="CH25" s="330"/>
      <c r="CI25" s="330"/>
      <c r="CJ25" s="330"/>
      <c r="CK25" s="330"/>
      <c r="CL25" s="330"/>
      <c r="CM25" s="330"/>
      <c r="CN25" s="330"/>
      <c r="CO25" s="330"/>
      <c r="CP25" s="330"/>
      <c r="CQ25" s="330"/>
      <c r="CR25" s="330"/>
      <c r="CS25" s="330"/>
      <c r="CT25" s="330"/>
      <c r="CU25" s="330"/>
      <c r="CV25" s="330"/>
      <c r="CW25" s="330"/>
      <c r="CX25" s="330"/>
      <c r="CY25" s="330"/>
      <c r="CZ25" s="330"/>
      <c r="DA25" s="330"/>
      <c r="DB25" s="330"/>
      <c r="DC25" s="330"/>
      <c r="DD25" s="330"/>
      <c r="DE25" s="330"/>
      <c r="DF25" s="330"/>
      <c r="DG25" s="330"/>
      <c r="DH25" s="330"/>
      <c r="DI25" s="330"/>
      <c r="DJ25" s="330"/>
      <c r="DK25" s="330"/>
      <c r="DL25" s="330"/>
      <c r="DM25" s="330"/>
      <c r="DN25" s="330"/>
      <c r="DO25" s="330"/>
      <c r="DP25" s="330"/>
      <c r="DQ25" s="330"/>
      <c r="DR25" s="330"/>
      <c r="DS25" s="330"/>
      <c r="DT25" s="330"/>
      <c r="DU25" s="330"/>
      <c r="DV25" s="330"/>
      <c r="DW25" s="330"/>
      <c r="DX25" s="330"/>
      <c r="DY25" s="330"/>
      <c r="DZ25" s="330"/>
      <c r="EA25" s="330"/>
      <c r="EB25" s="330"/>
      <c r="EC25" s="330"/>
      <c r="ED25" s="330"/>
      <c r="EE25" s="330"/>
    </row>
    <row r="26" spans="1:135" s="319" customFormat="1" ht="16.149999999999999" customHeight="1" x14ac:dyDescent="0.2">
      <c r="A26" s="2258" t="s">
        <v>473</v>
      </c>
      <c r="B26" s="2259"/>
      <c r="C26" s="2241"/>
      <c r="D26" s="2230"/>
      <c r="E26" s="2260"/>
      <c r="F26" s="1597"/>
      <c r="G26" s="1596"/>
      <c r="H26" s="1640"/>
      <c r="I26" s="1596"/>
      <c r="J26" s="1597"/>
      <c r="K26" s="1801"/>
      <c r="L26" s="1597"/>
      <c r="M26" s="1596"/>
      <c r="N26" s="1597"/>
      <c r="O26" s="1596"/>
      <c r="P26" s="1597"/>
      <c r="Q26" s="1596"/>
      <c r="R26" s="1597"/>
      <c r="S26" s="1596"/>
      <c r="T26" s="1597"/>
      <c r="U26" s="1596"/>
      <c r="V26" s="1597"/>
      <c r="W26" s="1596"/>
      <c r="X26" s="1597"/>
      <c r="Y26" s="1596"/>
      <c r="Z26" s="1597"/>
      <c r="AA26" s="1596"/>
      <c r="AB26" s="1597"/>
      <c r="AC26" s="1596"/>
      <c r="AD26" s="1597"/>
      <c r="AE26" s="1596"/>
      <c r="AF26" s="1597"/>
      <c r="AG26" s="1596"/>
      <c r="AH26" s="1597"/>
      <c r="AI26" s="1596"/>
      <c r="AJ26" s="1597"/>
      <c r="AK26" s="1596"/>
      <c r="AL26" s="1597"/>
      <c r="AM26" s="1723"/>
      <c r="AN26" s="1597"/>
      <c r="AO26" s="2261"/>
      <c r="AP26" s="2261"/>
      <c r="AQ26" s="2262"/>
      <c r="AR26" s="2262"/>
      <c r="AS26" s="2263"/>
      <c r="BV26" s="519"/>
      <c r="BW26" s="519"/>
      <c r="BX26" s="593"/>
      <c r="BY26" s="519"/>
      <c r="BZ26" s="519"/>
      <c r="CA26" s="519"/>
      <c r="CB26" s="519"/>
      <c r="CC26" s="519"/>
      <c r="CD26" s="519"/>
      <c r="CE26" s="519"/>
      <c r="CF26" s="519"/>
      <c r="CG26" s="519"/>
      <c r="CH26" s="519"/>
      <c r="CI26" s="519"/>
      <c r="CJ26" s="519"/>
      <c r="CK26" s="519"/>
      <c r="CL26" s="519"/>
      <c r="CM26" s="519"/>
      <c r="CN26" s="519"/>
      <c r="CO26" s="519"/>
      <c r="CP26" s="519"/>
      <c r="CQ26" s="519"/>
      <c r="CR26" s="519"/>
      <c r="CS26" s="519"/>
      <c r="CT26" s="519"/>
      <c r="CU26" s="519"/>
      <c r="CV26" s="519"/>
      <c r="CW26" s="519"/>
      <c r="CX26" s="519"/>
      <c r="CY26" s="519"/>
      <c r="CZ26" s="519"/>
      <c r="DA26" s="519"/>
      <c r="DB26" s="519"/>
      <c r="DC26" s="519"/>
      <c r="DD26" s="519"/>
      <c r="DE26" s="519"/>
      <c r="DF26" s="519"/>
      <c r="DG26" s="519"/>
      <c r="DH26" s="519"/>
      <c r="DI26" s="519"/>
      <c r="DJ26" s="519"/>
      <c r="DK26" s="519"/>
      <c r="DL26" s="519"/>
      <c r="DM26" s="519"/>
      <c r="DN26" s="519"/>
      <c r="DO26" s="519"/>
      <c r="DP26" s="519"/>
      <c r="DQ26" s="519"/>
      <c r="DR26" s="519"/>
      <c r="DS26" s="519"/>
      <c r="DT26" s="519"/>
      <c r="DU26" s="519"/>
      <c r="DV26" s="519"/>
      <c r="DW26" s="519"/>
      <c r="DX26" s="519"/>
      <c r="DY26" s="519"/>
      <c r="DZ26" s="519"/>
      <c r="EA26" s="519"/>
      <c r="EB26" s="519"/>
      <c r="EC26" s="519"/>
      <c r="ED26" s="519"/>
      <c r="EE26" s="519"/>
    </row>
    <row r="27" spans="1:135" s="321" customFormat="1" ht="14.25" x14ac:dyDescent="0.2">
      <c r="A27" s="90" t="s">
        <v>474</v>
      </c>
      <c r="B27" s="320"/>
      <c r="C27" s="320"/>
      <c r="D27" s="320"/>
      <c r="E27" s="320"/>
      <c r="F27" s="2264"/>
      <c r="G27" s="2264" t="s">
        <v>326</v>
      </c>
      <c r="H27" s="2265"/>
      <c r="I27" s="2265"/>
      <c r="J27" s="2264"/>
      <c r="K27" s="2264"/>
      <c r="L27" s="2264"/>
      <c r="M27" s="2264"/>
      <c r="N27" s="2264"/>
      <c r="O27" s="2264"/>
      <c r="P27" s="2264"/>
      <c r="Q27" s="2264"/>
      <c r="R27" s="2264"/>
      <c r="S27" s="2264"/>
      <c r="T27" s="2264"/>
      <c r="U27" s="2264"/>
      <c r="V27" s="2264"/>
      <c r="W27" s="2264"/>
      <c r="X27" s="2264"/>
      <c r="Y27" s="2266"/>
      <c r="Z27" s="2266"/>
      <c r="AA27" s="2266"/>
      <c r="AB27" s="2266"/>
      <c r="AC27" s="2266"/>
      <c r="AD27" s="2266"/>
      <c r="AE27" s="2266"/>
      <c r="AF27" s="2266"/>
      <c r="AG27" s="2266"/>
      <c r="AH27" s="2266"/>
      <c r="AI27" s="2266"/>
      <c r="AJ27" s="2266"/>
      <c r="AK27" s="2266"/>
      <c r="AL27" s="2266"/>
      <c r="AM27" s="2266"/>
      <c r="AN27" s="2266"/>
      <c r="AO27" s="2266"/>
      <c r="AP27" s="2267"/>
      <c r="AQ27" s="2268"/>
      <c r="AR27" s="347"/>
      <c r="BV27" s="104"/>
      <c r="BW27" s="104"/>
      <c r="BX27" s="523"/>
      <c r="BY27" s="104"/>
      <c r="BZ27" s="104"/>
      <c r="CA27" s="104"/>
      <c r="CB27" s="104"/>
      <c r="CC27" s="104"/>
      <c r="CD27" s="104"/>
      <c r="CE27" s="104"/>
      <c r="CF27" s="104"/>
      <c r="CG27" s="104"/>
      <c r="CH27" s="104"/>
      <c r="CI27" s="104"/>
      <c r="CJ27" s="104"/>
      <c r="CK27" s="104"/>
      <c r="CL27" s="104"/>
      <c r="CM27" s="104"/>
      <c r="CN27" s="104"/>
      <c r="CO27" s="104"/>
      <c r="CP27" s="104"/>
      <c r="CQ27" s="104"/>
      <c r="CR27" s="104"/>
      <c r="CS27" s="104"/>
      <c r="CT27" s="104"/>
      <c r="CU27" s="104"/>
      <c r="CV27" s="104"/>
      <c r="CW27" s="104"/>
      <c r="CX27" s="104"/>
      <c r="CY27" s="104"/>
      <c r="CZ27" s="104"/>
      <c r="DA27" s="104"/>
      <c r="DB27" s="104"/>
      <c r="DC27" s="104"/>
      <c r="DD27" s="104"/>
      <c r="DE27" s="104"/>
      <c r="DF27" s="104"/>
      <c r="DG27" s="104"/>
      <c r="DH27" s="104"/>
      <c r="DI27" s="104"/>
      <c r="DJ27" s="104"/>
      <c r="DK27" s="104"/>
      <c r="DL27" s="104"/>
      <c r="DM27" s="104"/>
      <c r="DN27" s="104"/>
      <c r="DO27" s="104"/>
      <c r="DP27" s="104"/>
      <c r="DQ27" s="104"/>
      <c r="DR27" s="104"/>
      <c r="DS27" s="104"/>
      <c r="DT27" s="104"/>
      <c r="DU27" s="104"/>
      <c r="DV27" s="104"/>
      <c r="DW27" s="104"/>
      <c r="DX27" s="104"/>
      <c r="DY27" s="104"/>
      <c r="DZ27" s="104"/>
      <c r="EA27" s="104"/>
      <c r="EB27" s="104"/>
      <c r="EC27" s="104"/>
      <c r="ED27" s="104"/>
      <c r="EE27" s="104"/>
    </row>
    <row r="28" spans="1:135" s="319" customFormat="1" ht="14.25" customHeight="1" x14ac:dyDescent="0.2">
      <c r="A28" s="6561" t="s">
        <v>4</v>
      </c>
      <c r="B28" s="6564" t="s">
        <v>5</v>
      </c>
      <c r="C28" s="6557"/>
      <c r="D28" s="6565"/>
      <c r="E28" s="6578" t="s">
        <v>453</v>
      </c>
      <c r="F28" s="6580"/>
      <c r="G28" s="6580"/>
      <c r="H28" s="6580"/>
      <c r="I28" s="6580"/>
      <c r="J28" s="6580"/>
      <c r="K28" s="6580"/>
      <c r="L28" s="6580"/>
      <c r="M28" s="6580"/>
      <c r="N28" s="6580"/>
      <c r="O28" s="6580"/>
      <c r="P28" s="6580"/>
      <c r="Q28" s="6580"/>
      <c r="R28" s="6580"/>
      <c r="S28" s="6580"/>
      <c r="T28" s="6580"/>
      <c r="U28" s="6580"/>
      <c r="V28" s="6580"/>
      <c r="W28" s="6580"/>
      <c r="X28" s="6580"/>
      <c r="Y28" s="6580"/>
      <c r="Z28" s="6580"/>
      <c r="AA28" s="6580"/>
      <c r="AB28" s="6580"/>
      <c r="AC28" s="6580"/>
      <c r="AD28" s="6580"/>
      <c r="AE28" s="6580"/>
      <c r="AF28" s="6580"/>
      <c r="AG28" s="6580"/>
      <c r="AH28" s="6580"/>
      <c r="AI28" s="6580"/>
      <c r="AJ28" s="6580"/>
      <c r="AK28" s="6580"/>
      <c r="AL28" s="6580"/>
      <c r="AM28" s="6580"/>
      <c r="AN28" s="6579"/>
      <c r="AO28" s="6569" t="s">
        <v>13</v>
      </c>
      <c r="AP28" s="6569" t="s">
        <v>14</v>
      </c>
      <c r="AQ28" s="6569" t="s">
        <v>475</v>
      </c>
      <c r="AR28" s="6574" t="s">
        <v>454</v>
      </c>
      <c r="AS28" s="6577" t="s">
        <v>12</v>
      </c>
      <c r="BV28" s="519"/>
      <c r="BW28" s="593"/>
      <c r="BX28" s="519"/>
      <c r="BY28" s="519"/>
      <c r="BZ28" s="519"/>
      <c r="CA28" s="519"/>
      <c r="CB28" s="519"/>
      <c r="CC28" s="519"/>
      <c r="CD28" s="519"/>
      <c r="CE28" s="519"/>
      <c r="CF28" s="519"/>
      <c r="CG28" s="519"/>
      <c r="CH28" s="519"/>
      <c r="CI28" s="519"/>
      <c r="CJ28" s="519"/>
      <c r="CK28" s="519"/>
      <c r="CL28" s="519"/>
      <c r="CM28" s="519"/>
      <c r="CN28" s="519"/>
      <c r="CO28" s="519"/>
      <c r="CP28" s="519"/>
      <c r="CQ28" s="519"/>
      <c r="CR28" s="519"/>
      <c r="CS28" s="519"/>
      <c r="CT28" s="519"/>
      <c r="CU28" s="519"/>
      <c r="CV28" s="519"/>
      <c r="CW28" s="519"/>
      <c r="CX28" s="519"/>
      <c r="CY28" s="519"/>
      <c r="CZ28" s="519"/>
      <c r="DA28" s="519"/>
      <c r="DB28" s="519"/>
      <c r="DC28" s="519"/>
      <c r="DD28" s="519"/>
      <c r="DE28" s="519"/>
      <c r="DF28" s="519"/>
      <c r="DG28" s="519"/>
      <c r="DH28" s="519"/>
      <c r="DI28" s="519"/>
      <c r="DJ28" s="519"/>
      <c r="DK28" s="519"/>
      <c r="DL28" s="519"/>
      <c r="DM28" s="519"/>
      <c r="DN28" s="519"/>
      <c r="DO28" s="519"/>
      <c r="DP28" s="519"/>
      <c r="DQ28" s="519"/>
      <c r="DR28" s="519"/>
      <c r="DS28" s="519"/>
      <c r="DT28" s="519"/>
      <c r="DU28" s="519"/>
      <c r="DV28" s="519"/>
      <c r="DW28" s="519"/>
      <c r="DX28" s="519"/>
      <c r="DY28" s="519"/>
      <c r="DZ28" s="519"/>
      <c r="EA28" s="519"/>
      <c r="EB28" s="519"/>
      <c r="EC28" s="519"/>
      <c r="ED28" s="519"/>
      <c r="EE28" s="519"/>
    </row>
    <row r="29" spans="1:135" s="319" customFormat="1" ht="14.25" x14ac:dyDescent="0.2">
      <c r="A29" s="6562"/>
      <c r="B29" s="6443"/>
      <c r="C29" s="6566"/>
      <c r="D29" s="6445"/>
      <c r="E29" s="6578" t="s">
        <v>456</v>
      </c>
      <c r="F29" s="6579"/>
      <c r="G29" s="6578" t="s">
        <v>457</v>
      </c>
      <c r="H29" s="6579"/>
      <c r="I29" s="6578" t="s">
        <v>458</v>
      </c>
      <c r="J29" s="6579"/>
      <c r="K29" s="6578" t="s">
        <v>459</v>
      </c>
      <c r="L29" s="6579"/>
      <c r="M29" s="6578" t="s">
        <v>141</v>
      </c>
      <c r="N29" s="6579"/>
      <c r="O29" s="6578" t="s">
        <v>142</v>
      </c>
      <c r="P29" s="6579"/>
      <c r="Q29" s="6580" t="s">
        <v>72</v>
      </c>
      <c r="R29" s="6579"/>
      <c r="S29" s="6578" t="s">
        <v>73</v>
      </c>
      <c r="T29" s="6579"/>
      <c r="U29" s="6580" t="s">
        <v>74</v>
      </c>
      <c r="V29" s="6581"/>
      <c r="W29" s="6582" t="s">
        <v>75</v>
      </c>
      <c r="X29" s="6581"/>
      <c r="Y29" s="6582" t="s">
        <v>76</v>
      </c>
      <c r="Z29" s="6580"/>
      <c r="AA29" s="6578" t="s">
        <v>77</v>
      </c>
      <c r="AB29" s="6579"/>
      <c r="AC29" s="6580" t="s">
        <v>78</v>
      </c>
      <c r="AD29" s="6580"/>
      <c r="AE29" s="6578" t="s">
        <v>79</v>
      </c>
      <c r="AF29" s="6579"/>
      <c r="AG29" s="6578" t="s">
        <v>80</v>
      </c>
      <c r="AH29" s="6579"/>
      <c r="AI29" s="6578" t="s">
        <v>81</v>
      </c>
      <c r="AJ29" s="6579"/>
      <c r="AK29" s="6578" t="s">
        <v>82</v>
      </c>
      <c r="AL29" s="6579"/>
      <c r="AM29" s="6580" t="s">
        <v>83</v>
      </c>
      <c r="AN29" s="6579"/>
      <c r="AO29" s="6570"/>
      <c r="AP29" s="6570"/>
      <c r="AQ29" s="6570"/>
      <c r="AR29" s="6575"/>
      <c r="AS29" s="6225"/>
      <c r="BV29" s="519"/>
      <c r="BW29" s="593"/>
      <c r="BX29" s="519"/>
      <c r="BY29" s="519"/>
      <c r="BZ29" s="519"/>
      <c r="CA29" s="519"/>
      <c r="CB29" s="519"/>
      <c r="CC29" s="519"/>
      <c r="CD29" s="519"/>
      <c r="CE29" s="519"/>
      <c r="CF29" s="519"/>
      <c r="CG29" s="519"/>
      <c r="CH29" s="519"/>
      <c r="CI29" s="519"/>
      <c r="CJ29" s="519"/>
      <c r="CK29" s="519"/>
      <c r="CL29" s="519"/>
      <c r="CM29" s="519"/>
      <c r="CN29" s="519"/>
      <c r="CO29" s="519"/>
      <c r="CP29" s="519"/>
      <c r="CQ29" s="519"/>
      <c r="CR29" s="519"/>
      <c r="CS29" s="519"/>
      <c r="CT29" s="519"/>
      <c r="CU29" s="519"/>
      <c r="CV29" s="519"/>
      <c r="CW29" s="519"/>
      <c r="CX29" s="519"/>
      <c r="CY29" s="519"/>
      <c r="CZ29" s="519"/>
      <c r="DA29" s="519"/>
      <c r="DB29" s="519"/>
      <c r="DC29" s="519"/>
      <c r="DD29" s="519"/>
      <c r="DE29" s="519"/>
      <c r="DF29" s="519"/>
      <c r="DG29" s="519"/>
      <c r="DH29" s="519"/>
      <c r="DI29" s="519"/>
      <c r="DJ29" s="519"/>
      <c r="DK29" s="519"/>
      <c r="DL29" s="519"/>
      <c r="DM29" s="519"/>
      <c r="DN29" s="519"/>
      <c r="DO29" s="519"/>
      <c r="DP29" s="519"/>
      <c r="DQ29" s="519"/>
      <c r="DR29" s="519"/>
      <c r="DS29" s="519"/>
      <c r="DT29" s="519"/>
      <c r="DU29" s="519"/>
      <c r="DV29" s="519"/>
      <c r="DW29" s="519"/>
      <c r="DX29" s="519"/>
      <c r="DY29" s="519"/>
      <c r="DZ29" s="519"/>
      <c r="EA29" s="519"/>
      <c r="EB29" s="519"/>
      <c r="EC29" s="519"/>
      <c r="ED29" s="519"/>
      <c r="EE29" s="519"/>
    </row>
    <row r="30" spans="1:135" s="319" customFormat="1" ht="25.5" customHeight="1" x14ac:dyDescent="0.2">
      <c r="A30" s="6563"/>
      <c r="B30" s="1868" t="s">
        <v>52</v>
      </c>
      <c r="C30" s="2222" t="s">
        <v>53</v>
      </c>
      <c r="D30" s="1867" t="s">
        <v>54</v>
      </c>
      <c r="E30" s="2269" t="s">
        <v>53</v>
      </c>
      <c r="F30" s="1870" t="s">
        <v>54</v>
      </c>
      <c r="G30" s="2269" t="s">
        <v>53</v>
      </c>
      <c r="H30" s="1870" t="s">
        <v>54</v>
      </c>
      <c r="I30" s="2269" t="s">
        <v>53</v>
      </c>
      <c r="J30" s="1870" t="s">
        <v>54</v>
      </c>
      <c r="K30" s="2269" t="s">
        <v>53</v>
      </c>
      <c r="L30" s="1870" t="s">
        <v>54</v>
      </c>
      <c r="M30" s="2269" t="s">
        <v>53</v>
      </c>
      <c r="N30" s="1870" t="s">
        <v>54</v>
      </c>
      <c r="O30" s="2269" t="s">
        <v>53</v>
      </c>
      <c r="P30" s="1870" t="s">
        <v>54</v>
      </c>
      <c r="Q30" s="1501" t="s">
        <v>53</v>
      </c>
      <c r="R30" s="1870" t="s">
        <v>54</v>
      </c>
      <c r="S30" s="2269" t="s">
        <v>53</v>
      </c>
      <c r="T30" s="1870" t="s">
        <v>54</v>
      </c>
      <c r="U30" s="1501" t="s">
        <v>53</v>
      </c>
      <c r="V30" s="2270" t="s">
        <v>54</v>
      </c>
      <c r="W30" s="2269" t="s">
        <v>53</v>
      </c>
      <c r="X30" s="2270" t="s">
        <v>54</v>
      </c>
      <c r="Y30" s="2269" t="s">
        <v>53</v>
      </c>
      <c r="Z30" s="2270" t="s">
        <v>54</v>
      </c>
      <c r="AA30" s="2269" t="s">
        <v>53</v>
      </c>
      <c r="AB30" s="2270" t="s">
        <v>54</v>
      </c>
      <c r="AC30" s="2269" t="s">
        <v>53</v>
      </c>
      <c r="AD30" s="2270" t="s">
        <v>54</v>
      </c>
      <c r="AE30" s="2269" t="s">
        <v>53</v>
      </c>
      <c r="AF30" s="2270" t="s">
        <v>54</v>
      </c>
      <c r="AG30" s="2269" t="s">
        <v>53</v>
      </c>
      <c r="AH30" s="2270" t="s">
        <v>54</v>
      </c>
      <c r="AI30" s="2269" t="s">
        <v>53</v>
      </c>
      <c r="AJ30" s="2270" t="s">
        <v>54</v>
      </c>
      <c r="AK30" s="2269" t="s">
        <v>53</v>
      </c>
      <c r="AL30" s="2270" t="s">
        <v>54</v>
      </c>
      <c r="AM30" s="2269" t="s">
        <v>53</v>
      </c>
      <c r="AN30" s="1870" t="s">
        <v>54</v>
      </c>
      <c r="AO30" s="6571"/>
      <c r="AP30" s="6571"/>
      <c r="AQ30" s="6571"/>
      <c r="AR30" s="6576"/>
      <c r="AS30" s="6226"/>
      <c r="BV30" s="519"/>
      <c r="BW30" s="593"/>
      <c r="BX30" s="519"/>
      <c r="BY30" s="519"/>
      <c r="BZ30" s="519"/>
      <c r="CA30" s="519"/>
      <c r="CB30" s="519"/>
      <c r="CC30" s="519"/>
      <c r="CD30" s="519"/>
      <c r="CE30" s="519"/>
      <c r="CF30" s="519"/>
      <c r="CG30" s="519"/>
      <c r="CH30" s="519"/>
      <c r="CI30" s="519"/>
      <c r="CJ30" s="519"/>
      <c r="CK30" s="519"/>
      <c r="CL30" s="519"/>
      <c r="CM30" s="519"/>
      <c r="CN30" s="519"/>
      <c r="CO30" s="519"/>
      <c r="CP30" s="519"/>
      <c r="CQ30" s="519"/>
      <c r="CR30" s="519"/>
      <c r="CS30" s="519"/>
      <c r="CT30" s="519"/>
      <c r="CU30" s="519"/>
      <c r="CV30" s="519"/>
      <c r="CW30" s="519"/>
      <c r="CX30" s="519"/>
      <c r="CY30" s="519"/>
      <c r="CZ30" s="519"/>
      <c r="DA30" s="519"/>
      <c r="DB30" s="519"/>
      <c r="DC30" s="519"/>
      <c r="DD30" s="519"/>
      <c r="DE30" s="519"/>
      <c r="DF30" s="519"/>
      <c r="DG30" s="519"/>
      <c r="DH30" s="519"/>
      <c r="DI30" s="519"/>
      <c r="DJ30" s="519"/>
      <c r="DK30" s="519"/>
      <c r="DL30" s="519"/>
      <c r="DM30" s="519"/>
      <c r="DN30" s="519"/>
      <c r="DO30" s="519"/>
      <c r="DP30" s="519"/>
      <c r="DQ30" s="519"/>
      <c r="DR30" s="519"/>
      <c r="DS30" s="519"/>
      <c r="DT30" s="519"/>
      <c r="DU30" s="519"/>
      <c r="DV30" s="519"/>
      <c r="DW30" s="519"/>
      <c r="DX30" s="519"/>
      <c r="DY30" s="519"/>
      <c r="DZ30" s="519"/>
      <c r="EA30" s="519"/>
      <c r="EB30" s="519"/>
      <c r="EC30" s="519"/>
      <c r="ED30" s="519"/>
      <c r="EE30" s="519"/>
    </row>
    <row r="31" spans="1:135" s="319" customFormat="1" ht="14.25" x14ac:dyDescent="0.2">
      <c r="A31" s="2271" t="s">
        <v>136</v>
      </c>
      <c r="B31" s="2272"/>
      <c r="C31" s="2273"/>
      <c r="D31" s="2274"/>
      <c r="E31" s="2231"/>
      <c r="F31" s="1533"/>
      <c r="G31" s="2231"/>
      <c r="H31" s="2232"/>
      <c r="I31" s="2231"/>
      <c r="J31" s="2232"/>
      <c r="K31" s="2231"/>
      <c r="L31" s="2232"/>
      <c r="M31" s="2231"/>
      <c r="N31" s="2232"/>
      <c r="O31" s="2231"/>
      <c r="P31" s="2232"/>
      <c r="Q31" s="1535"/>
      <c r="R31" s="2232"/>
      <c r="S31" s="2231"/>
      <c r="T31" s="2232"/>
      <c r="U31" s="1535"/>
      <c r="V31" s="1641"/>
      <c r="W31" s="1641"/>
      <c r="X31" s="1641"/>
      <c r="Y31" s="1641"/>
      <c r="Z31" s="1641"/>
      <c r="AA31" s="1641"/>
      <c r="AB31" s="1641"/>
      <c r="AC31" s="1641"/>
      <c r="AD31" s="1641"/>
      <c r="AE31" s="1641"/>
      <c r="AF31" s="1641"/>
      <c r="AG31" s="1641"/>
      <c r="AH31" s="1641"/>
      <c r="AI31" s="1641"/>
      <c r="AJ31" s="1641"/>
      <c r="AK31" s="1641"/>
      <c r="AL31" s="2032"/>
      <c r="AM31" s="2032"/>
      <c r="AN31" s="2232"/>
      <c r="AO31" s="2275"/>
      <c r="AP31" s="2275"/>
      <c r="AQ31" s="2273"/>
      <c r="AR31" s="2234"/>
      <c r="AS31" s="2234"/>
      <c r="BV31" s="519"/>
      <c r="BW31" s="593"/>
      <c r="BX31" s="519"/>
      <c r="BY31" s="519"/>
      <c r="BZ31" s="519"/>
      <c r="CA31" s="519"/>
      <c r="CB31" s="519"/>
      <c r="CC31" s="519"/>
      <c r="CD31" s="519"/>
      <c r="CE31" s="519"/>
      <c r="CF31" s="519"/>
      <c r="CG31" s="519"/>
      <c r="CH31" s="519"/>
      <c r="CI31" s="519"/>
      <c r="CJ31" s="519"/>
      <c r="CK31" s="519"/>
      <c r="CL31" s="519"/>
      <c r="CM31" s="519"/>
      <c r="CN31" s="519"/>
      <c r="CO31" s="519"/>
      <c r="CP31" s="519"/>
      <c r="CQ31" s="519"/>
      <c r="CR31" s="519"/>
      <c r="CS31" s="519"/>
      <c r="CT31" s="519"/>
      <c r="CU31" s="519"/>
      <c r="CV31" s="519"/>
      <c r="CW31" s="519"/>
      <c r="CX31" s="519"/>
      <c r="CY31" s="519"/>
      <c r="CZ31" s="519"/>
      <c r="DA31" s="519"/>
      <c r="DB31" s="519"/>
      <c r="DC31" s="519"/>
      <c r="DD31" s="519"/>
      <c r="DE31" s="519"/>
      <c r="DF31" s="519"/>
      <c r="DG31" s="519"/>
      <c r="DH31" s="519"/>
      <c r="DI31" s="519"/>
      <c r="DJ31" s="519"/>
      <c r="DK31" s="519"/>
      <c r="DL31" s="519"/>
      <c r="DM31" s="519"/>
      <c r="DN31" s="519"/>
      <c r="DO31" s="519"/>
      <c r="DP31" s="519"/>
      <c r="DQ31" s="519"/>
      <c r="DR31" s="519"/>
      <c r="DS31" s="519"/>
      <c r="DT31" s="519"/>
      <c r="DU31" s="519"/>
      <c r="DV31" s="519"/>
      <c r="DW31" s="519"/>
      <c r="DX31" s="519"/>
      <c r="DY31" s="519"/>
      <c r="DZ31" s="519"/>
      <c r="EA31" s="519"/>
      <c r="EB31" s="519"/>
      <c r="EC31" s="519"/>
      <c r="ED31" s="519"/>
      <c r="EE31" s="519"/>
    </row>
    <row r="32" spans="1:135" s="319" customFormat="1" ht="14.25" x14ac:dyDescent="0.2">
      <c r="A32" s="2276" t="s">
        <v>476</v>
      </c>
      <c r="B32" s="2277"/>
      <c r="C32" s="2278"/>
      <c r="D32" s="2279"/>
      <c r="E32" s="1583"/>
      <c r="F32" s="1584"/>
      <c r="G32" s="1583"/>
      <c r="H32" s="1595"/>
      <c r="I32" s="1583"/>
      <c r="J32" s="1595"/>
      <c r="K32" s="1583"/>
      <c r="L32" s="1595"/>
      <c r="M32" s="1583"/>
      <c r="N32" s="1595"/>
      <c r="O32" s="1583"/>
      <c r="P32" s="1595"/>
      <c r="Q32" s="1591"/>
      <c r="R32" s="1595"/>
      <c r="S32" s="1583"/>
      <c r="T32" s="1595"/>
      <c r="U32" s="1591"/>
      <c r="V32" s="1674"/>
      <c r="W32" s="1674"/>
      <c r="X32" s="1674"/>
      <c r="Y32" s="1674"/>
      <c r="Z32" s="1674"/>
      <c r="AA32" s="1674"/>
      <c r="AB32" s="1674"/>
      <c r="AC32" s="1674"/>
      <c r="AD32" s="1674"/>
      <c r="AE32" s="1674"/>
      <c r="AF32" s="1674"/>
      <c r="AG32" s="1674"/>
      <c r="AH32" s="1674"/>
      <c r="AI32" s="1674"/>
      <c r="AJ32" s="1674"/>
      <c r="AK32" s="1674"/>
      <c r="AL32" s="2041"/>
      <c r="AM32" s="2041"/>
      <c r="AN32" s="1595"/>
      <c r="AO32" s="2275"/>
      <c r="AP32" s="2275"/>
      <c r="AQ32" s="2278"/>
      <c r="AR32" s="2280"/>
      <c r="AS32" s="2280"/>
      <c r="BV32" s="519"/>
      <c r="BW32" s="593"/>
      <c r="BX32" s="519"/>
      <c r="BY32" s="519"/>
      <c r="BZ32" s="519"/>
      <c r="CA32" s="519"/>
      <c r="CB32" s="519"/>
      <c r="CC32" s="519"/>
      <c r="CD32" s="519"/>
      <c r="CE32" s="519"/>
      <c r="CF32" s="519"/>
      <c r="CG32" s="519"/>
      <c r="CH32" s="519"/>
      <c r="CI32" s="519"/>
      <c r="CJ32" s="519"/>
      <c r="CK32" s="519"/>
      <c r="CL32" s="519"/>
      <c r="CM32" s="519"/>
      <c r="CN32" s="519"/>
      <c r="CO32" s="519"/>
      <c r="CP32" s="519"/>
      <c r="CQ32" s="519"/>
      <c r="CR32" s="519"/>
      <c r="CS32" s="519"/>
      <c r="CT32" s="519"/>
      <c r="CU32" s="519"/>
      <c r="CV32" s="519"/>
      <c r="CW32" s="519"/>
      <c r="CX32" s="519"/>
      <c r="CY32" s="519"/>
      <c r="CZ32" s="519"/>
      <c r="DA32" s="519"/>
      <c r="DB32" s="519"/>
      <c r="DC32" s="519"/>
      <c r="DD32" s="519"/>
      <c r="DE32" s="519"/>
      <c r="DF32" s="519"/>
      <c r="DG32" s="519"/>
      <c r="DH32" s="519"/>
      <c r="DI32" s="519"/>
      <c r="DJ32" s="519"/>
      <c r="DK32" s="519"/>
      <c r="DL32" s="519"/>
      <c r="DM32" s="519"/>
      <c r="DN32" s="519"/>
      <c r="DO32" s="519"/>
      <c r="DP32" s="519"/>
      <c r="DQ32" s="519"/>
      <c r="DR32" s="519"/>
      <c r="DS32" s="519"/>
      <c r="DT32" s="519"/>
      <c r="DU32" s="519"/>
      <c r="DV32" s="519"/>
      <c r="DW32" s="519"/>
      <c r="DX32" s="519"/>
      <c r="DY32" s="519"/>
      <c r="DZ32" s="519"/>
      <c r="EA32" s="519"/>
      <c r="EB32" s="519"/>
      <c r="EC32" s="519"/>
      <c r="ED32" s="519"/>
      <c r="EE32" s="519"/>
    </row>
    <row r="33" spans="1:135" s="319" customFormat="1" ht="14.25" x14ac:dyDescent="0.2">
      <c r="A33" s="278" t="s">
        <v>477</v>
      </c>
      <c r="B33" s="2277"/>
      <c r="C33" s="2278"/>
      <c r="D33" s="937"/>
      <c r="E33" s="1583"/>
      <c r="F33" s="1584"/>
      <c r="G33" s="1583"/>
      <c r="H33" s="1595"/>
      <c r="I33" s="1583"/>
      <c r="J33" s="1595"/>
      <c r="K33" s="1583"/>
      <c r="L33" s="1595"/>
      <c r="M33" s="1583"/>
      <c r="N33" s="1595"/>
      <c r="O33" s="1583"/>
      <c r="P33" s="1595"/>
      <c r="Q33" s="1591"/>
      <c r="R33" s="1595"/>
      <c r="S33" s="1583"/>
      <c r="T33" s="1595"/>
      <c r="U33" s="1591"/>
      <c r="V33" s="1674"/>
      <c r="W33" s="1674"/>
      <c r="X33" s="1674"/>
      <c r="Y33" s="1674"/>
      <c r="Z33" s="1674"/>
      <c r="AA33" s="1674"/>
      <c r="AB33" s="1674"/>
      <c r="AC33" s="1674"/>
      <c r="AD33" s="1674"/>
      <c r="AE33" s="1674"/>
      <c r="AF33" s="1674"/>
      <c r="AG33" s="1674"/>
      <c r="AH33" s="1674"/>
      <c r="AI33" s="1674"/>
      <c r="AJ33" s="1674"/>
      <c r="AK33" s="1674"/>
      <c r="AL33" s="2041"/>
      <c r="AM33" s="2041"/>
      <c r="AN33" s="1595"/>
      <c r="AO33" s="2275"/>
      <c r="AP33" s="2275"/>
      <c r="AQ33" s="2278"/>
      <c r="AR33" s="2238"/>
      <c r="AS33" s="2238"/>
      <c r="BV33" s="519"/>
      <c r="BW33" s="593"/>
      <c r="BX33" s="519"/>
      <c r="BY33" s="519"/>
      <c r="BZ33" s="519"/>
      <c r="CA33" s="519"/>
      <c r="CB33" s="519"/>
      <c r="CC33" s="519"/>
      <c r="CD33" s="519"/>
      <c r="CE33" s="519"/>
      <c r="CF33" s="519"/>
      <c r="CG33" s="519"/>
      <c r="CH33" s="519"/>
      <c r="CI33" s="519"/>
      <c r="CJ33" s="519"/>
      <c r="CK33" s="519"/>
      <c r="CL33" s="519"/>
      <c r="CM33" s="519"/>
      <c r="CN33" s="519"/>
      <c r="CO33" s="519"/>
      <c r="CP33" s="519"/>
      <c r="CQ33" s="519"/>
      <c r="CR33" s="519"/>
      <c r="CS33" s="519"/>
      <c r="CT33" s="519"/>
      <c r="CU33" s="519"/>
      <c r="CV33" s="519"/>
      <c r="CW33" s="519"/>
      <c r="CX33" s="519"/>
      <c r="CY33" s="519"/>
      <c r="CZ33" s="519"/>
      <c r="DA33" s="519"/>
      <c r="DB33" s="519"/>
      <c r="DC33" s="519"/>
      <c r="DD33" s="519"/>
      <c r="DE33" s="519"/>
      <c r="DF33" s="519"/>
      <c r="DG33" s="519"/>
      <c r="DH33" s="519"/>
      <c r="DI33" s="519"/>
      <c r="DJ33" s="519"/>
      <c r="DK33" s="519"/>
      <c r="DL33" s="519"/>
      <c r="DM33" s="519"/>
      <c r="DN33" s="519"/>
      <c r="DO33" s="519"/>
      <c r="DP33" s="519"/>
      <c r="DQ33" s="519"/>
      <c r="DR33" s="519"/>
      <c r="DS33" s="519"/>
      <c r="DT33" s="519"/>
      <c r="DU33" s="519"/>
      <c r="DV33" s="519"/>
      <c r="DW33" s="519"/>
      <c r="DX33" s="519"/>
      <c r="DY33" s="519"/>
      <c r="DZ33" s="519"/>
      <c r="EA33" s="519"/>
      <c r="EB33" s="519"/>
      <c r="EC33" s="519"/>
      <c r="ED33" s="519"/>
      <c r="EE33" s="519"/>
    </row>
    <row r="34" spans="1:135" s="319" customFormat="1" ht="14.25" x14ac:dyDescent="0.2">
      <c r="A34" s="278" t="s">
        <v>478</v>
      </c>
      <c r="B34" s="2277"/>
      <c r="C34" s="2278"/>
      <c r="D34" s="937"/>
      <c r="E34" s="1643"/>
      <c r="F34" s="935"/>
      <c r="G34" s="1643"/>
      <c r="H34" s="1644"/>
      <c r="I34" s="1643"/>
      <c r="J34" s="1644"/>
      <c r="K34" s="1643"/>
      <c r="L34" s="1644"/>
      <c r="M34" s="1643"/>
      <c r="N34" s="1644"/>
      <c r="O34" s="1583"/>
      <c r="P34" s="1595"/>
      <c r="Q34" s="1591"/>
      <c r="R34" s="1595"/>
      <c r="S34" s="1583"/>
      <c r="T34" s="1595"/>
      <c r="U34" s="1591"/>
      <c r="V34" s="1674"/>
      <c r="W34" s="1674"/>
      <c r="X34" s="1674"/>
      <c r="Y34" s="1674"/>
      <c r="Z34" s="1674"/>
      <c r="AA34" s="1674"/>
      <c r="AB34" s="2281"/>
      <c r="AC34" s="2248"/>
      <c r="AD34" s="2248"/>
      <c r="AE34" s="2248"/>
      <c r="AF34" s="2248"/>
      <c r="AG34" s="2248"/>
      <c r="AH34" s="2248"/>
      <c r="AI34" s="2248"/>
      <c r="AJ34" s="2248"/>
      <c r="AK34" s="2248"/>
      <c r="AL34" s="2282"/>
      <c r="AM34" s="2282"/>
      <c r="AN34" s="1707"/>
      <c r="AO34" s="2275"/>
      <c r="AP34" s="2275"/>
      <c r="AQ34" s="2278"/>
      <c r="AR34" s="2238"/>
      <c r="AS34" s="2238"/>
      <c r="BV34" s="519"/>
      <c r="BW34" s="593"/>
      <c r="BX34" s="519"/>
      <c r="BY34" s="519"/>
      <c r="BZ34" s="519"/>
      <c r="CA34" s="519"/>
      <c r="CB34" s="519"/>
      <c r="CC34" s="519"/>
      <c r="CD34" s="519"/>
      <c r="CE34" s="519"/>
      <c r="CF34" s="519"/>
      <c r="CG34" s="519"/>
      <c r="CH34" s="519"/>
      <c r="CI34" s="519"/>
      <c r="CJ34" s="519"/>
      <c r="CK34" s="519"/>
      <c r="CL34" s="519"/>
      <c r="CM34" s="519"/>
      <c r="CN34" s="519"/>
      <c r="CO34" s="519"/>
      <c r="CP34" s="519"/>
      <c r="CQ34" s="519"/>
      <c r="CR34" s="519"/>
      <c r="CS34" s="519"/>
      <c r="CT34" s="519"/>
      <c r="CU34" s="519"/>
      <c r="CV34" s="519"/>
      <c r="CW34" s="519"/>
      <c r="CX34" s="519"/>
      <c r="CY34" s="519"/>
      <c r="CZ34" s="519"/>
      <c r="DA34" s="519"/>
      <c r="DB34" s="519"/>
      <c r="DC34" s="519"/>
      <c r="DD34" s="519"/>
      <c r="DE34" s="519"/>
      <c r="DF34" s="519"/>
      <c r="DG34" s="519"/>
      <c r="DH34" s="519"/>
      <c r="DI34" s="519"/>
      <c r="DJ34" s="519"/>
      <c r="DK34" s="519"/>
      <c r="DL34" s="519"/>
      <c r="DM34" s="519"/>
      <c r="DN34" s="519"/>
      <c r="DO34" s="519"/>
      <c r="DP34" s="519"/>
      <c r="DQ34" s="519"/>
      <c r="DR34" s="519"/>
      <c r="DS34" s="519"/>
      <c r="DT34" s="519"/>
      <c r="DU34" s="519"/>
      <c r="DV34" s="519"/>
      <c r="DW34" s="519"/>
      <c r="DX34" s="519"/>
      <c r="DY34" s="519"/>
      <c r="DZ34" s="519"/>
      <c r="EA34" s="519"/>
      <c r="EB34" s="519"/>
      <c r="EC34" s="519"/>
      <c r="ED34" s="519"/>
      <c r="EE34" s="519"/>
    </row>
    <row r="35" spans="1:135" s="319" customFormat="1" ht="14.25" x14ac:dyDescent="0.2">
      <c r="A35" s="278" t="s">
        <v>479</v>
      </c>
      <c r="B35" s="938"/>
      <c r="C35" s="939"/>
      <c r="D35" s="937"/>
      <c r="E35" s="1583"/>
      <c r="F35" s="1584"/>
      <c r="G35" s="1583"/>
      <c r="H35" s="1595"/>
      <c r="I35" s="1583"/>
      <c r="J35" s="1595"/>
      <c r="K35" s="1583"/>
      <c r="L35" s="1595"/>
      <c r="M35" s="1583"/>
      <c r="N35" s="1595"/>
      <c r="O35" s="1583"/>
      <c r="P35" s="1595"/>
      <c r="Q35" s="1591"/>
      <c r="R35" s="1595"/>
      <c r="S35" s="1583"/>
      <c r="T35" s="1595"/>
      <c r="U35" s="1591"/>
      <c r="V35" s="1674"/>
      <c r="W35" s="1674"/>
      <c r="X35" s="1674"/>
      <c r="Y35" s="1674"/>
      <c r="Z35" s="1674"/>
      <c r="AA35" s="1674"/>
      <c r="AB35" s="1674"/>
      <c r="AC35" s="1674"/>
      <c r="AD35" s="1674"/>
      <c r="AE35" s="1674"/>
      <c r="AF35" s="1674"/>
      <c r="AG35" s="1674"/>
      <c r="AH35" s="1674"/>
      <c r="AI35" s="1674"/>
      <c r="AJ35" s="1674"/>
      <c r="AK35" s="1674"/>
      <c r="AL35" s="2041"/>
      <c r="AM35" s="2041"/>
      <c r="AN35" s="1595"/>
      <c r="AO35" s="2275"/>
      <c r="AP35" s="2275"/>
      <c r="AQ35" s="939"/>
      <c r="AR35" s="2280"/>
      <c r="AS35" s="2280"/>
      <c r="BV35" s="519"/>
      <c r="BW35" s="593"/>
      <c r="BX35" s="519"/>
      <c r="BY35" s="519"/>
      <c r="BZ35" s="519"/>
      <c r="CA35" s="519"/>
      <c r="CB35" s="519"/>
      <c r="CC35" s="519"/>
      <c r="CD35" s="519"/>
      <c r="CE35" s="519"/>
      <c r="CF35" s="519"/>
      <c r="CG35" s="519"/>
      <c r="CH35" s="519"/>
      <c r="CI35" s="519"/>
      <c r="CJ35" s="519"/>
      <c r="CK35" s="519"/>
      <c r="CL35" s="519"/>
      <c r="CM35" s="519"/>
      <c r="CN35" s="519"/>
      <c r="CO35" s="519"/>
      <c r="CP35" s="519"/>
      <c r="CQ35" s="519"/>
      <c r="CR35" s="519"/>
      <c r="CS35" s="519"/>
      <c r="CT35" s="519"/>
      <c r="CU35" s="519"/>
      <c r="CV35" s="519"/>
      <c r="CW35" s="519"/>
      <c r="CX35" s="519"/>
      <c r="CY35" s="519"/>
      <c r="CZ35" s="519"/>
      <c r="DA35" s="519"/>
      <c r="DB35" s="519"/>
      <c r="DC35" s="519"/>
      <c r="DD35" s="519"/>
      <c r="DE35" s="519"/>
      <c r="DF35" s="519"/>
      <c r="DG35" s="519"/>
      <c r="DH35" s="519"/>
      <c r="DI35" s="519"/>
      <c r="DJ35" s="519"/>
      <c r="DK35" s="519"/>
      <c r="DL35" s="519"/>
      <c r="DM35" s="519"/>
      <c r="DN35" s="519"/>
      <c r="DO35" s="519"/>
      <c r="DP35" s="519"/>
      <c r="DQ35" s="519"/>
      <c r="DR35" s="519"/>
      <c r="DS35" s="519"/>
      <c r="DT35" s="519"/>
      <c r="DU35" s="519"/>
      <c r="DV35" s="519"/>
      <c r="DW35" s="519"/>
      <c r="DX35" s="519"/>
      <c r="DY35" s="519"/>
      <c r="DZ35" s="519"/>
      <c r="EA35" s="519"/>
      <c r="EB35" s="519"/>
      <c r="EC35" s="519"/>
      <c r="ED35" s="519"/>
      <c r="EE35" s="519"/>
    </row>
    <row r="36" spans="1:135" s="319" customFormat="1" ht="14.25" x14ac:dyDescent="0.2">
      <c r="A36" s="279" t="s">
        <v>480</v>
      </c>
      <c r="B36" s="938"/>
      <c r="C36" s="939"/>
      <c r="D36" s="937"/>
      <c r="E36" s="1643"/>
      <c r="F36" s="1643"/>
      <c r="G36" s="1643"/>
      <c r="H36" s="1643"/>
      <c r="I36" s="1643"/>
      <c r="J36" s="1643"/>
      <c r="K36" s="1583"/>
      <c r="L36" s="1595"/>
      <c r="M36" s="1583"/>
      <c r="N36" s="1595"/>
      <c r="O36" s="1583"/>
      <c r="P36" s="1595"/>
      <c r="Q36" s="1591"/>
      <c r="R36" s="1595"/>
      <c r="S36" s="1583"/>
      <c r="T36" s="1595"/>
      <c r="U36" s="1591"/>
      <c r="V36" s="1674"/>
      <c r="W36" s="1674"/>
      <c r="X36" s="1674"/>
      <c r="Y36" s="1674"/>
      <c r="Z36" s="1674"/>
      <c r="AA36" s="1674"/>
      <c r="AB36" s="1674"/>
      <c r="AC36" s="1674"/>
      <c r="AD36" s="1674"/>
      <c r="AE36" s="1674"/>
      <c r="AF36" s="1674"/>
      <c r="AG36" s="1674"/>
      <c r="AH36" s="1674"/>
      <c r="AI36" s="1674"/>
      <c r="AJ36" s="1674"/>
      <c r="AK36" s="1674"/>
      <c r="AL36" s="2041"/>
      <c r="AM36" s="2041"/>
      <c r="AN36" s="1595"/>
      <c r="AO36" s="2275"/>
      <c r="AP36" s="2275"/>
      <c r="AQ36" s="939"/>
      <c r="AR36" s="2280"/>
      <c r="AS36" s="2280"/>
      <c r="BV36" s="519"/>
      <c r="BW36" s="593"/>
      <c r="BX36" s="519"/>
      <c r="BY36" s="519"/>
      <c r="BZ36" s="519"/>
      <c r="CA36" s="519"/>
      <c r="CB36" s="519"/>
      <c r="CC36" s="519"/>
      <c r="CD36" s="519"/>
      <c r="CE36" s="519"/>
      <c r="CF36" s="519"/>
      <c r="CG36" s="519"/>
      <c r="CH36" s="519"/>
      <c r="CI36" s="519"/>
      <c r="CJ36" s="519"/>
      <c r="CK36" s="519"/>
      <c r="CL36" s="519"/>
      <c r="CM36" s="519"/>
      <c r="CN36" s="519"/>
      <c r="CO36" s="519"/>
      <c r="CP36" s="519"/>
      <c r="CQ36" s="519"/>
      <c r="CR36" s="519"/>
      <c r="CS36" s="519"/>
      <c r="CT36" s="519"/>
      <c r="CU36" s="519"/>
      <c r="CV36" s="519"/>
      <c r="CW36" s="519"/>
      <c r="CX36" s="519"/>
      <c r="CY36" s="519"/>
      <c r="CZ36" s="519"/>
      <c r="DA36" s="519"/>
      <c r="DB36" s="519"/>
      <c r="DC36" s="519"/>
      <c r="DD36" s="519"/>
      <c r="DE36" s="519"/>
      <c r="DF36" s="519"/>
      <c r="DG36" s="519"/>
      <c r="DH36" s="519"/>
      <c r="DI36" s="519"/>
      <c r="DJ36" s="519"/>
      <c r="DK36" s="519"/>
      <c r="DL36" s="519"/>
      <c r="DM36" s="519"/>
      <c r="DN36" s="519"/>
      <c r="DO36" s="519"/>
      <c r="DP36" s="519"/>
      <c r="DQ36" s="519"/>
      <c r="DR36" s="519"/>
      <c r="DS36" s="519"/>
      <c r="DT36" s="519"/>
      <c r="DU36" s="519"/>
      <c r="DV36" s="519"/>
      <c r="DW36" s="519"/>
      <c r="DX36" s="519"/>
      <c r="DY36" s="519"/>
      <c r="DZ36" s="519"/>
      <c r="EA36" s="519"/>
      <c r="EB36" s="519"/>
      <c r="EC36" s="519"/>
      <c r="ED36" s="519"/>
      <c r="EE36" s="519"/>
    </row>
    <row r="37" spans="1:135" s="319" customFormat="1" ht="14.25" x14ac:dyDescent="0.2">
      <c r="A37" s="279" t="s">
        <v>481</v>
      </c>
      <c r="B37" s="938"/>
      <c r="C37" s="939"/>
      <c r="D37" s="937"/>
      <c r="E37" s="1643"/>
      <c r="F37" s="940"/>
      <c r="G37" s="1643"/>
      <c r="H37" s="940"/>
      <c r="I37" s="1643"/>
      <c r="J37" s="940"/>
      <c r="K37" s="1583"/>
      <c r="L37" s="1595"/>
      <c r="M37" s="1583"/>
      <c r="N37" s="1595"/>
      <c r="O37" s="1583"/>
      <c r="P37" s="1595"/>
      <c r="Q37" s="1591"/>
      <c r="R37" s="1595"/>
      <c r="S37" s="1583"/>
      <c r="T37" s="1595"/>
      <c r="U37" s="1591"/>
      <c r="V37" s="1674"/>
      <c r="W37" s="1674"/>
      <c r="X37" s="1674"/>
      <c r="Y37" s="1674"/>
      <c r="Z37" s="1674"/>
      <c r="AA37" s="1674"/>
      <c r="AB37" s="1674"/>
      <c r="AC37" s="1674"/>
      <c r="AD37" s="1674"/>
      <c r="AE37" s="1674"/>
      <c r="AF37" s="1674"/>
      <c r="AG37" s="1674"/>
      <c r="AH37" s="1674"/>
      <c r="AI37" s="1674"/>
      <c r="AJ37" s="1674"/>
      <c r="AK37" s="1674"/>
      <c r="AL37" s="2041"/>
      <c r="AM37" s="2041"/>
      <c r="AN37" s="1595"/>
      <c r="AO37" s="2275"/>
      <c r="AP37" s="2275"/>
      <c r="AQ37" s="939"/>
      <c r="AR37" s="2280"/>
      <c r="AS37" s="2280"/>
      <c r="BV37" s="519"/>
      <c r="BW37" s="593"/>
      <c r="BX37" s="519"/>
      <c r="BY37" s="519"/>
      <c r="BZ37" s="519"/>
      <c r="CA37" s="519"/>
      <c r="CB37" s="519"/>
      <c r="CC37" s="519"/>
      <c r="CD37" s="519"/>
      <c r="CE37" s="519"/>
      <c r="CF37" s="519"/>
      <c r="CG37" s="519"/>
      <c r="CH37" s="519"/>
      <c r="CI37" s="519"/>
      <c r="CJ37" s="519"/>
      <c r="CK37" s="519"/>
      <c r="CL37" s="519"/>
      <c r="CM37" s="519"/>
      <c r="CN37" s="519"/>
      <c r="CO37" s="519"/>
      <c r="CP37" s="519"/>
      <c r="CQ37" s="519"/>
      <c r="CR37" s="519"/>
      <c r="CS37" s="519"/>
      <c r="CT37" s="519"/>
      <c r="CU37" s="519"/>
      <c r="CV37" s="519"/>
      <c r="CW37" s="519"/>
      <c r="CX37" s="519"/>
      <c r="CY37" s="519"/>
      <c r="CZ37" s="519"/>
      <c r="DA37" s="519"/>
      <c r="DB37" s="519"/>
      <c r="DC37" s="519"/>
      <c r="DD37" s="519"/>
      <c r="DE37" s="519"/>
      <c r="DF37" s="519"/>
      <c r="DG37" s="519"/>
      <c r="DH37" s="519"/>
      <c r="DI37" s="519"/>
      <c r="DJ37" s="519"/>
      <c r="DK37" s="519"/>
      <c r="DL37" s="519"/>
      <c r="DM37" s="519"/>
      <c r="DN37" s="519"/>
      <c r="DO37" s="519"/>
      <c r="DP37" s="519"/>
      <c r="DQ37" s="519"/>
      <c r="DR37" s="519"/>
      <c r="DS37" s="519"/>
      <c r="DT37" s="519"/>
      <c r="DU37" s="519"/>
      <c r="DV37" s="519"/>
      <c r="DW37" s="519"/>
      <c r="DX37" s="519"/>
      <c r="DY37" s="519"/>
      <c r="DZ37" s="519"/>
      <c r="EA37" s="519"/>
      <c r="EB37" s="519"/>
      <c r="EC37" s="519"/>
      <c r="ED37" s="519"/>
      <c r="EE37" s="519"/>
    </row>
    <row r="38" spans="1:135" s="319" customFormat="1" ht="14.25" x14ac:dyDescent="0.2">
      <c r="A38" s="2255" t="s">
        <v>482</v>
      </c>
      <c r="B38" s="2283"/>
      <c r="C38" s="2278"/>
      <c r="D38" s="2279"/>
      <c r="E38" s="1583"/>
      <c r="F38" s="1584"/>
      <c r="G38" s="1583"/>
      <c r="H38" s="1595"/>
      <c r="I38" s="1583"/>
      <c r="J38" s="1595"/>
      <c r="K38" s="1583"/>
      <c r="L38" s="1595"/>
      <c r="M38" s="1583"/>
      <c r="N38" s="1595"/>
      <c r="O38" s="1583"/>
      <c r="P38" s="1595"/>
      <c r="Q38" s="1591"/>
      <c r="R38" s="1595"/>
      <c r="S38" s="1583"/>
      <c r="T38" s="1595"/>
      <c r="U38" s="1591"/>
      <c r="V38" s="1674"/>
      <c r="W38" s="1674"/>
      <c r="X38" s="1674"/>
      <c r="Y38" s="1674"/>
      <c r="Z38" s="1674"/>
      <c r="AA38" s="1674"/>
      <c r="AB38" s="1674"/>
      <c r="AC38" s="1674"/>
      <c r="AD38" s="1674"/>
      <c r="AE38" s="1674"/>
      <c r="AF38" s="1674"/>
      <c r="AG38" s="1674"/>
      <c r="AH38" s="1674"/>
      <c r="AI38" s="1674"/>
      <c r="AJ38" s="1674"/>
      <c r="AK38" s="1674"/>
      <c r="AL38" s="2041"/>
      <c r="AM38" s="2041"/>
      <c r="AN38" s="1595"/>
      <c r="AO38" s="2275"/>
      <c r="AP38" s="2275"/>
      <c r="AQ38" s="2278"/>
      <c r="AR38" s="2238"/>
      <c r="AS38" s="2238"/>
      <c r="BV38" s="519"/>
      <c r="BW38" s="593"/>
      <c r="BX38" s="519"/>
      <c r="BY38" s="519"/>
      <c r="BZ38" s="519"/>
      <c r="CA38" s="519"/>
      <c r="CB38" s="519"/>
      <c r="CC38" s="519"/>
      <c r="CD38" s="519"/>
      <c r="CE38" s="519"/>
      <c r="CF38" s="519"/>
      <c r="CG38" s="519"/>
      <c r="CH38" s="519"/>
      <c r="CI38" s="519"/>
      <c r="CJ38" s="519"/>
      <c r="CK38" s="519"/>
      <c r="CL38" s="519"/>
      <c r="CM38" s="519"/>
      <c r="CN38" s="519"/>
      <c r="CO38" s="519"/>
      <c r="CP38" s="519"/>
      <c r="CQ38" s="519"/>
      <c r="CR38" s="519"/>
      <c r="CS38" s="519"/>
      <c r="CT38" s="519"/>
      <c r="CU38" s="519"/>
      <c r="CV38" s="519"/>
      <c r="CW38" s="519"/>
      <c r="CX38" s="519"/>
      <c r="CY38" s="519"/>
      <c r="CZ38" s="519"/>
      <c r="DA38" s="519"/>
      <c r="DB38" s="519"/>
      <c r="DC38" s="519"/>
      <c r="DD38" s="519"/>
      <c r="DE38" s="519"/>
      <c r="DF38" s="519"/>
      <c r="DG38" s="519"/>
      <c r="DH38" s="519"/>
      <c r="DI38" s="519"/>
      <c r="DJ38" s="519"/>
      <c r="DK38" s="519"/>
      <c r="DL38" s="519"/>
      <c r="DM38" s="519"/>
      <c r="DN38" s="519"/>
      <c r="DO38" s="519"/>
      <c r="DP38" s="519"/>
      <c r="DQ38" s="519"/>
      <c r="DR38" s="519"/>
      <c r="DS38" s="519"/>
      <c r="DT38" s="519"/>
      <c r="DU38" s="519"/>
      <c r="DV38" s="519"/>
      <c r="DW38" s="519"/>
      <c r="DX38" s="519"/>
      <c r="DY38" s="519"/>
      <c r="DZ38" s="519"/>
      <c r="EA38" s="519"/>
      <c r="EB38" s="519"/>
      <c r="EC38" s="519"/>
      <c r="ED38" s="519"/>
      <c r="EE38" s="519"/>
    </row>
    <row r="39" spans="1:135" s="319" customFormat="1" ht="14.25" x14ac:dyDescent="0.2">
      <c r="A39" s="2255" t="s">
        <v>483</v>
      </c>
      <c r="B39" s="2283"/>
      <c r="C39" s="2278"/>
      <c r="D39" s="2279"/>
      <c r="E39" s="1583"/>
      <c r="F39" s="1584"/>
      <c r="G39" s="1583"/>
      <c r="H39" s="1595"/>
      <c r="I39" s="1583"/>
      <c r="J39" s="1595"/>
      <c r="K39" s="1583"/>
      <c r="L39" s="1595"/>
      <c r="M39" s="1583"/>
      <c r="N39" s="1595"/>
      <c r="O39" s="1583"/>
      <c r="P39" s="1595"/>
      <c r="Q39" s="1591"/>
      <c r="R39" s="1595"/>
      <c r="S39" s="1583"/>
      <c r="T39" s="1595"/>
      <c r="U39" s="1591"/>
      <c r="V39" s="1674"/>
      <c r="W39" s="1674"/>
      <c r="X39" s="1674"/>
      <c r="Y39" s="1674"/>
      <c r="Z39" s="1674"/>
      <c r="AA39" s="1674"/>
      <c r="AB39" s="1674"/>
      <c r="AC39" s="1674"/>
      <c r="AD39" s="1674"/>
      <c r="AE39" s="1674"/>
      <c r="AF39" s="1674"/>
      <c r="AG39" s="1674"/>
      <c r="AH39" s="1674"/>
      <c r="AI39" s="1674"/>
      <c r="AJ39" s="1674"/>
      <c r="AK39" s="1674"/>
      <c r="AL39" s="2041"/>
      <c r="AM39" s="2041"/>
      <c r="AN39" s="1595"/>
      <c r="AO39" s="2275"/>
      <c r="AP39" s="2275"/>
      <c r="AQ39" s="2284"/>
      <c r="AR39" s="2238"/>
      <c r="AS39" s="2238"/>
      <c r="BV39" s="519"/>
      <c r="BW39" s="593"/>
      <c r="BX39" s="519"/>
      <c r="BY39" s="519"/>
      <c r="BZ39" s="519"/>
      <c r="CA39" s="519"/>
      <c r="CB39" s="519"/>
      <c r="CC39" s="519"/>
      <c r="CD39" s="519"/>
      <c r="CE39" s="519"/>
      <c r="CF39" s="519"/>
      <c r="CG39" s="519"/>
      <c r="CH39" s="519"/>
      <c r="CI39" s="519"/>
      <c r="CJ39" s="519"/>
      <c r="CK39" s="519"/>
      <c r="CL39" s="519"/>
      <c r="CM39" s="519"/>
      <c r="CN39" s="519"/>
      <c r="CO39" s="519"/>
      <c r="CP39" s="519"/>
      <c r="CQ39" s="519"/>
      <c r="CR39" s="519"/>
      <c r="CS39" s="519"/>
      <c r="CT39" s="519"/>
      <c r="CU39" s="519"/>
      <c r="CV39" s="519"/>
      <c r="CW39" s="519"/>
      <c r="CX39" s="519"/>
      <c r="CY39" s="519"/>
      <c r="CZ39" s="519"/>
      <c r="DA39" s="519"/>
      <c r="DB39" s="519"/>
      <c r="DC39" s="519"/>
      <c r="DD39" s="519"/>
      <c r="DE39" s="519"/>
      <c r="DF39" s="519"/>
      <c r="DG39" s="519"/>
      <c r="DH39" s="519"/>
      <c r="DI39" s="519"/>
      <c r="DJ39" s="519"/>
      <c r="DK39" s="519"/>
      <c r="DL39" s="519"/>
      <c r="DM39" s="519"/>
      <c r="DN39" s="519"/>
      <c r="DO39" s="519"/>
      <c r="DP39" s="519"/>
      <c r="DQ39" s="519"/>
      <c r="DR39" s="519"/>
      <c r="DS39" s="519"/>
      <c r="DT39" s="519"/>
      <c r="DU39" s="519"/>
      <c r="DV39" s="519"/>
      <c r="DW39" s="519"/>
      <c r="DX39" s="519"/>
      <c r="DY39" s="519"/>
      <c r="DZ39" s="519"/>
      <c r="EA39" s="519"/>
      <c r="EB39" s="519"/>
      <c r="EC39" s="519"/>
      <c r="ED39" s="519"/>
      <c r="EE39" s="519"/>
    </row>
    <row r="40" spans="1:135" s="319" customFormat="1" ht="14.25" x14ac:dyDescent="0.2">
      <c r="A40" s="2255" t="s">
        <v>484</v>
      </c>
      <c r="B40" s="2283"/>
      <c r="C40" s="2278"/>
      <c r="D40" s="2279"/>
      <c r="E40" s="1583"/>
      <c r="F40" s="1584"/>
      <c r="G40" s="1583"/>
      <c r="H40" s="1595"/>
      <c r="I40" s="1583"/>
      <c r="J40" s="1595"/>
      <c r="K40" s="1583"/>
      <c r="L40" s="1595"/>
      <c r="M40" s="1583"/>
      <c r="N40" s="1595"/>
      <c r="O40" s="1583"/>
      <c r="P40" s="1595"/>
      <c r="Q40" s="1591"/>
      <c r="R40" s="1595"/>
      <c r="S40" s="1583"/>
      <c r="T40" s="1595"/>
      <c r="U40" s="1591"/>
      <c r="V40" s="1674"/>
      <c r="W40" s="1674"/>
      <c r="X40" s="1674"/>
      <c r="Y40" s="1674"/>
      <c r="Z40" s="1674"/>
      <c r="AA40" s="1674"/>
      <c r="AB40" s="1674"/>
      <c r="AC40" s="1674"/>
      <c r="AD40" s="1674"/>
      <c r="AE40" s="1674"/>
      <c r="AF40" s="1674"/>
      <c r="AG40" s="1674"/>
      <c r="AH40" s="1674"/>
      <c r="AI40" s="1674"/>
      <c r="AJ40" s="1674"/>
      <c r="AK40" s="1674"/>
      <c r="AL40" s="2041"/>
      <c r="AM40" s="2041"/>
      <c r="AN40" s="1595"/>
      <c r="AO40" s="2275"/>
      <c r="AP40" s="2275"/>
      <c r="AQ40" s="2284"/>
      <c r="AR40" s="2238"/>
      <c r="AS40" s="2238"/>
      <c r="BV40" s="519"/>
      <c r="BW40" s="593"/>
      <c r="BX40" s="519"/>
      <c r="BY40" s="519"/>
      <c r="BZ40" s="519"/>
      <c r="CA40" s="519"/>
      <c r="CB40" s="519"/>
      <c r="CC40" s="519"/>
      <c r="CD40" s="519"/>
      <c r="CE40" s="519"/>
      <c r="CF40" s="519"/>
      <c r="CG40" s="519"/>
      <c r="CH40" s="519"/>
      <c r="CI40" s="519"/>
      <c r="CJ40" s="519"/>
      <c r="CK40" s="519"/>
      <c r="CL40" s="519"/>
      <c r="CM40" s="519"/>
      <c r="CN40" s="519"/>
      <c r="CO40" s="519"/>
      <c r="CP40" s="519"/>
      <c r="CQ40" s="519"/>
      <c r="CR40" s="519"/>
      <c r="CS40" s="519"/>
      <c r="CT40" s="519"/>
      <c r="CU40" s="519"/>
      <c r="CV40" s="519"/>
      <c r="CW40" s="519"/>
      <c r="CX40" s="519"/>
      <c r="CY40" s="519"/>
      <c r="CZ40" s="519"/>
      <c r="DA40" s="519"/>
      <c r="DB40" s="519"/>
      <c r="DC40" s="519"/>
      <c r="DD40" s="519"/>
      <c r="DE40" s="519"/>
      <c r="DF40" s="519"/>
      <c r="DG40" s="519"/>
      <c r="DH40" s="519"/>
      <c r="DI40" s="519"/>
      <c r="DJ40" s="519"/>
      <c r="DK40" s="519"/>
      <c r="DL40" s="519"/>
      <c r="DM40" s="519"/>
      <c r="DN40" s="519"/>
      <c r="DO40" s="519"/>
      <c r="DP40" s="519"/>
      <c r="DQ40" s="519"/>
      <c r="DR40" s="519"/>
      <c r="DS40" s="519"/>
      <c r="DT40" s="519"/>
      <c r="DU40" s="519"/>
      <c r="DV40" s="519"/>
      <c r="DW40" s="519"/>
      <c r="DX40" s="519"/>
      <c r="DY40" s="519"/>
      <c r="DZ40" s="519"/>
      <c r="EA40" s="519"/>
      <c r="EB40" s="519"/>
      <c r="EC40" s="519"/>
      <c r="ED40" s="519"/>
      <c r="EE40" s="519"/>
    </row>
    <row r="41" spans="1:135" s="319" customFormat="1" ht="14.25" x14ac:dyDescent="0.2">
      <c r="A41" s="2285" t="s">
        <v>431</v>
      </c>
      <c r="B41" s="2277"/>
      <c r="C41" s="2278"/>
      <c r="D41" s="2279"/>
      <c r="E41" s="1583"/>
      <c r="F41" s="1584"/>
      <c r="G41" s="1583"/>
      <c r="H41" s="1595"/>
      <c r="I41" s="1583"/>
      <c r="J41" s="1595"/>
      <c r="K41" s="1583"/>
      <c r="L41" s="1595"/>
      <c r="M41" s="1583"/>
      <c r="N41" s="1595"/>
      <c r="O41" s="1583"/>
      <c r="P41" s="1595"/>
      <c r="Q41" s="1591"/>
      <c r="R41" s="1595"/>
      <c r="S41" s="1583"/>
      <c r="T41" s="1595"/>
      <c r="U41" s="1591"/>
      <c r="V41" s="1674"/>
      <c r="W41" s="1674"/>
      <c r="X41" s="1674"/>
      <c r="Y41" s="1674"/>
      <c r="Z41" s="1674"/>
      <c r="AA41" s="1674"/>
      <c r="AB41" s="1674"/>
      <c r="AC41" s="1674"/>
      <c r="AD41" s="1674"/>
      <c r="AE41" s="1674"/>
      <c r="AF41" s="1674"/>
      <c r="AG41" s="1674"/>
      <c r="AH41" s="1674"/>
      <c r="AI41" s="1674"/>
      <c r="AJ41" s="1674"/>
      <c r="AK41" s="1674"/>
      <c r="AL41" s="2041"/>
      <c r="AM41" s="2041"/>
      <c r="AN41" s="1595"/>
      <c r="AO41" s="2275"/>
      <c r="AP41" s="2275"/>
      <c r="AQ41" s="2278"/>
      <c r="AR41" s="2238"/>
      <c r="AS41" s="2238"/>
      <c r="BV41" s="519"/>
      <c r="BW41" s="593"/>
      <c r="BX41" s="519"/>
      <c r="BY41" s="519"/>
      <c r="BZ41" s="519"/>
      <c r="CA41" s="519"/>
      <c r="CB41" s="519"/>
      <c r="CC41" s="519"/>
      <c r="CD41" s="519"/>
      <c r="CE41" s="519"/>
      <c r="CF41" s="519"/>
      <c r="CG41" s="519"/>
      <c r="CH41" s="519"/>
      <c r="CI41" s="519"/>
      <c r="CJ41" s="519"/>
      <c r="CK41" s="519"/>
      <c r="CL41" s="519"/>
      <c r="CM41" s="519"/>
      <c r="CN41" s="519"/>
      <c r="CO41" s="519"/>
      <c r="CP41" s="519"/>
      <c r="CQ41" s="519"/>
      <c r="CR41" s="519"/>
      <c r="CS41" s="519"/>
      <c r="CT41" s="519"/>
      <c r="CU41" s="519"/>
      <c r="CV41" s="519"/>
      <c r="CW41" s="519"/>
      <c r="CX41" s="519"/>
      <c r="CY41" s="519"/>
      <c r="CZ41" s="519"/>
      <c r="DA41" s="519"/>
      <c r="DB41" s="519"/>
      <c r="DC41" s="519"/>
      <c r="DD41" s="519"/>
      <c r="DE41" s="519"/>
      <c r="DF41" s="519"/>
      <c r="DG41" s="519"/>
      <c r="DH41" s="519"/>
      <c r="DI41" s="519"/>
      <c r="DJ41" s="519"/>
      <c r="DK41" s="519"/>
      <c r="DL41" s="519"/>
      <c r="DM41" s="519"/>
      <c r="DN41" s="519"/>
      <c r="DO41" s="519"/>
      <c r="DP41" s="519"/>
      <c r="DQ41" s="519"/>
      <c r="DR41" s="519"/>
      <c r="DS41" s="519"/>
      <c r="DT41" s="519"/>
      <c r="DU41" s="519"/>
      <c r="DV41" s="519"/>
      <c r="DW41" s="519"/>
      <c r="DX41" s="519"/>
      <c r="DY41" s="519"/>
      <c r="DZ41" s="519"/>
      <c r="EA41" s="519"/>
      <c r="EB41" s="519"/>
      <c r="EC41" s="519"/>
      <c r="ED41" s="519"/>
      <c r="EE41" s="519"/>
    </row>
    <row r="42" spans="1:135" s="319" customFormat="1" ht="14.25" x14ac:dyDescent="0.2">
      <c r="A42" s="1704" t="s">
        <v>485</v>
      </c>
      <c r="B42" s="2277"/>
      <c r="C42" s="2278"/>
      <c r="D42" s="2279"/>
      <c r="E42" s="1583"/>
      <c r="F42" s="1584"/>
      <c r="G42" s="1583"/>
      <c r="H42" s="1595"/>
      <c r="I42" s="1583"/>
      <c r="J42" s="1595"/>
      <c r="K42" s="1583"/>
      <c r="L42" s="1595"/>
      <c r="M42" s="1583"/>
      <c r="N42" s="1595"/>
      <c r="O42" s="1583"/>
      <c r="P42" s="1595"/>
      <c r="Q42" s="1591"/>
      <c r="R42" s="1595"/>
      <c r="S42" s="1583"/>
      <c r="T42" s="1595"/>
      <c r="U42" s="1591"/>
      <c r="V42" s="1674"/>
      <c r="W42" s="1674"/>
      <c r="X42" s="1674"/>
      <c r="Y42" s="1674"/>
      <c r="Z42" s="1674"/>
      <c r="AA42" s="1674"/>
      <c r="AB42" s="1674"/>
      <c r="AC42" s="1674"/>
      <c r="AD42" s="1674"/>
      <c r="AE42" s="1674"/>
      <c r="AF42" s="1674"/>
      <c r="AG42" s="1674"/>
      <c r="AH42" s="1674"/>
      <c r="AI42" s="1674"/>
      <c r="AJ42" s="1674"/>
      <c r="AK42" s="1674"/>
      <c r="AL42" s="2041"/>
      <c r="AM42" s="2041"/>
      <c r="AN42" s="1595"/>
      <c r="AO42" s="2275"/>
      <c r="AP42" s="2275"/>
      <c r="AQ42" s="2278"/>
      <c r="AR42" s="709"/>
      <c r="AS42" s="709"/>
      <c r="BV42" s="519"/>
      <c r="BW42" s="593"/>
      <c r="BX42" s="519"/>
      <c r="BY42" s="519"/>
      <c r="BZ42" s="519"/>
      <c r="CA42" s="519"/>
      <c r="CB42" s="519"/>
      <c r="CC42" s="519"/>
      <c r="CD42" s="519"/>
      <c r="CE42" s="519"/>
      <c r="CF42" s="519"/>
      <c r="CG42" s="519"/>
      <c r="CH42" s="519"/>
      <c r="CI42" s="519"/>
      <c r="CJ42" s="519"/>
      <c r="CK42" s="519"/>
      <c r="CL42" s="519"/>
      <c r="CM42" s="519"/>
      <c r="CN42" s="519"/>
      <c r="CO42" s="519"/>
      <c r="CP42" s="519"/>
      <c r="CQ42" s="519"/>
      <c r="CR42" s="519"/>
      <c r="CS42" s="519"/>
      <c r="CT42" s="519"/>
      <c r="CU42" s="519"/>
      <c r="CV42" s="519"/>
      <c r="CW42" s="519"/>
      <c r="CX42" s="519"/>
      <c r="CY42" s="519"/>
      <c r="CZ42" s="519"/>
      <c r="DA42" s="519"/>
      <c r="DB42" s="519"/>
      <c r="DC42" s="519"/>
      <c r="DD42" s="519"/>
      <c r="DE42" s="519"/>
      <c r="DF42" s="519"/>
      <c r="DG42" s="519"/>
      <c r="DH42" s="519"/>
      <c r="DI42" s="519"/>
      <c r="DJ42" s="519"/>
      <c r="DK42" s="519"/>
      <c r="DL42" s="519"/>
      <c r="DM42" s="519"/>
      <c r="DN42" s="519"/>
      <c r="DO42" s="519"/>
      <c r="DP42" s="519"/>
      <c r="DQ42" s="519"/>
      <c r="DR42" s="519"/>
      <c r="DS42" s="519"/>
      <c r="DT42" s="519"/>
      <c r="DU42" s="519"/>
      <c r="DV42" s="519"/>
      <c r="DW42" s="519"/>
      <c r="DX42" s="519"/>
      <c r="DY42" s="519"/>
      <c r="DZ42" s="519"/>
      <c r="EA42" s="519"/>
      <c r="EB42" s="519"/>
      <c r="EC42" s="519"/>
      <c r="ED42" s="519"/>
      <c r="EE42" s="519"/>
    </row>
    <row r="43" spans="1:135" s="319" customFormat="1" ht="14.25" x14ac:dyDescent="0.2">
      <c r="A43" s="2285" t="s">
        <v>442</v>
      </c>
      <c r="B43" s="2277"/>
      <c r="C43" s="2278"/>
      <c r="D43" s="2279"/>
      <c r="E43" s="1583"/>
      <c r="F43" s="1584"/>
      <c r="G43" s="1583"/>
      <c r="H43" s="1595"/>
      <c r="I43" s="1583"/>
      <c r="J43" s="1595"/>
      <c r="K43" s="1583"/>
      <c r="L43" s="1595"/>
      <c r="M43" s="1583"/>
      <c r="N43" s="1595"/>
      <c r="O43" s="1583"/>
      <c r="P43" s="1595"/>
      <c r="Q43" s="1591"/>
      <c r="R43" s="1595"/>
      <c r="S43" s="1583"/>
      <c r="T43" s="1595"/>
      <c r="U43" s="1591"/>
      <c r="V43" s="1674"/>
      <c r="W43" s="1674"/>
      <c r="X43" s="1674"/>
      <c r="Y43" s="1674"/>
      <c r="Z43" s="1674"/>
      <c r="AA43" s="1674"/>
      <c r="AB43" s="1674"/>
      <c r="AC43" s="1674"/>
      <c r="AD43" s="1674"/>
      <c r="AE43" s="1674"/>
      <c r="AF43" s="1674"/>
      <c r="AG43" s="1674"/>
      <c r="AH43" s="1674"/>
      <c r="AI43" s="1674"/>
      <c r="AJ43" s="1674"/>
      <c r="AK43" s="1674"/>
      <c r="AL43" s="2041"/>
      <c r="AM43" s="2041"/>
      <c r="AN43" s="1595"/>
      <c r="AO43" s="2275"/>
      <c r="AP43" s="2275"/>
      <c r="AQ43" s="2278"/>
      <c r="AR43" s="709"/>
      <c r="AS43" s="709"/>
      <c r="BV43" s="519"/>
      <c r="BW43" s="593"/>
      <c r="BX43" s="519"/>
      <c r="BY43" s="519"/>
      <c r="BZ43" s="519"/>
      <c r="CA43" s="519"/>
      <c r="CB43" s="519"/>
      <c r="CC43" s="519"/>
      <c r="CD43" s="519"/>
      <c r="CE43" s="519"/>
      <c r="CF43" s="519"/>
      <c r="CG43" s="519"/>
      <c r="CH43" s="519"/>
      <c r="CI43" s="519"/>
      <c r="CJ43" s="519"/>
      <c r="CK43" s="519"/>
      <c r="CL43" s="519"/>
      <c r="CM43" s="519"/>
      <c r="CN43" s="519"/>
      <c r="CO43" s="519"/>
      <c r="CP43" s="519"/>
      <c r="CQ43" s="519"/>
      <c r="CR43" s="519"/>
      <c r="CS43" s="519"/>
      <c r="CT43" s="519"/>
      <c r="CU43" s="519"/>
      <c r="CV43" s="519"/>
      <c r="CW43" s="519"/>
      <c r="CX43" s="519"/>
      <c r="CY43" s="519"/>
      <c r="CZ43" s="519"/>
      <c r="DA43" s="519"/>
      <c r="DB43" s="519"/>
      <c r="DC43" s="519"/>
      <c r="DD43" s="519"/>
      <c r="DE43" s="519"/>
      <c r="DF43" s="519"/>
      <c r="DG43" s="519"/>
      <c r="DH43" s="519"/>
      <c r="DI43" s="519"/>
      <c r="DJ43" s="519"/>
      <c r="DK43" s="519"/>
      <c r="DL43" s="519"/>
      <c r="DM43" s="519"/>
      <c r="DN43" s="519"/>
      <c r="DO43" s="519"/>
      <c r="DP43" s="519"/>
      <c r="DQ43" s="519"/>
      <c r="DR43" s="519"/>
      <c r="DS43" s="519"/>
      <c r="DT43" s="519"/>
      <c r="DU43" s="519"/>
      <c r="DV43" s="519"/>
      <c r="DW43" s="519"/>
      <c r="DX43" s="519"/>
      <c r="DY43" s="519"/>
      <c r="DZ43" s="519"/>
      <c r="EA43" s="519"/>
      <c r="EB43" s="519"/>
      <c r="EC43" s="519"/>
      <c r="ED43" s="519"/>
      <c r="EE43" s="519"/>
    </row>
    <row r="44" spans="1:135" s="319" customFormat="1" ht="14.25" x14ac:dyDescent="0.2">
      <c r="A44" s="1704" t="s">
        <v>486</v>
      </c>
      <c r="B44" s="2277"/>
      <c r="C44" s="2278"/>
      <c r="D44" s="2279"/>
      <c r="E44" s="1583"/>
      <c r="F44" s="1584"/>
      <c r="G44" s="1583"/>
      <c r="H44" s="1595"/>
      <c r="I44" s="1583"/>
      <c r="J44" s="1595"/>
      <c r="K44" s="1583"/>
      <c r="L44" s="1595"/>
      <c r="M44" s="1583"/>
      <c r="N44" s="1595"/>
      <c r="O44" s="1583"/>
      <c r="P44" s="1595"/>
      <c r="Q44" s="1591"/>
      <c r="R44" s="1595"/>
      <c r="S44" s="1583"/>
      <c r="T44" s="1595"/>
      <c r="U44" s="1591"/>
      <c r="V44" s="1674"/>
      <c r="W44" s="1674"/>
      <c r="X44" s="1674"/>
      <c r="Y44" s="1674"/>
      <c r="Z44" s="1674"/>
      <c r="AA44" s="1674"/>
      <c r="AB44" s="1674"/>
      <c r="AC44" s="1674"/>
      <c r="AD44" s="1674"/>
      <c r="AE44" s="1674"/>
      <c r="AF44" s="1674"/>
      <c r="AG44" s="1674"/>
      <c r="AH44" s="1674"/>
      <c r="AI44" s="1674"/>
      <c r="AJ44" s="1674"/>
      <c r="AK44" s="1674"/>
      <c r="AL44" s="2041"/>
      <c r="AM44" s="2041"/>
      <c r="AN44" s="1595"/>
      <c r="AO44" s="2275"/>
      <c r="AP44" s="2275"/>
      <c r="AQ44" s="2278"/>
      <c r="AR44" s="709"/>
      <c r="AS44" s="709"/>
      <c r="BV44" s="519"/>
      <c r="BW44" s="593"/>
      <c r="BX44" s="519"/>
      <c r="BY44" s="519"/>
      <c r="BZ44" s="519"/>
      <c r="CA44" s="519"/>
      <c r="CB44" s="519"/>
      <c r="CC44" s="519"/>
      <c r="CD44" s="519"/>
      <c r="CE44" s="519"/>
      <c r="CF44" s="519"/>
      <c r="CG44" s="519"/>
      <c r="CH44" s="519"/>
      <c r="CI44" s="519"/>
      <c r="CJ44" s="519"/>
      <c r="CK44" s="519"/>
      <c r="CL44" s="519"/>
      <c r="CM44" s="519"/>
      <c r="CN44" s="519"/>
      <c r="CO44" s="519"/>
      <c r="CP44" s="519"/>
      <c r="CQ44" s="519"/>
      <c r="CR44" s="519"/>
      <c r="CS44" s="519"/>
      <c r="CT44" s="519"/>
      <c r="CU44" s="519"/>
      <c r="CV44" s="519"/>
      <c r="CW44" s="519"/>
      <c r="CX44" s="519"/>
      <c r="CY44" s="519"/>
      <c r="CZ44" s="519"/>
      <c r="DA44" s="519"/>
      <c r="DB44" s="519"/>
      <c r="DC44" s="519"/>
      <c r="DD44" s="519"/>
      <c r="DE44" s="519"/>
      <c r="DF44" s="519"/>
      <c r="DG44" s="519"/>
      <c r="DH44" s="519"/>
      <c r="DI44" s="519"/>
      <c r="DJ44" s="519"/>
      <c r="DK44" s="519"/>
      <c r="DL44" s="519"/>
      <c r="DM44" s="519"/>
      <c r="DN44" s="519"/>
      <c r="DO44" s="519"/>
      <c r="DP44" s="519"/>
      <c r="DQ44" s="519"/>
      <c r="DR44" s="519"/>
      <c r="DS44" s="519"/>
      <c r="DT44" s="519"/>
      <c r="DU44" s="519"/>
      <c r="DV44" s="519"/>
      <c r="DW44" s="519"/>
      <c r="DX44" s="519"/>
      <c r="DY44" s="519"/>
      <c r="DZ44" s="519"/>
      <c r="EA44" s="519"/>
      <c r="EB44" s="519"/>
      <c r="EC44" s="519"/>
      <c r="ED44" s="519"/>
      <c r="EE44" s="519"/>
    </row>
    <row r="45" spans="1:135" s="319" customFormat="1" ht="14.25" x14ac:dyDescent="0.2">
      <c r="A45" s="2286" t="s">
        <v>487</v>
      </c>
      <c r="B45" s="2287"/>
      <c r="C45" s="2288"/>
      <c r="D45" s="2289"/>
      <c r="E45" s="1596"/>
      <c r="F45" s="1640"/>
      <c r="G45" s="1596"/>
      <c r="H45" s="1597"/>
      <c r="I45" s="1596"/>
      <c r="J45" s="1597"/>
      <c r="K45" s="1596"/>
      <c r="L45" s="1597"/>
      <c r="M45" s="1596"/>
      <c r="N45" s="1597"/>
      <c r="O45" s="1596"/>
      <c r="P45" s="1597"/>
      <c r="Q45" s="1907"/>
      <c r="R45" s="1597"/>
      <c r="S45" s="1596"/>
      <c r="T45" s="1597"/>
      <c r="U45" s="1907"/>
      <c r="V45" s="1634"/>
      <c r="W45" s="1634"/>
      <c r="X45" s="1634"/>
      <c r="Y45" s="1634"/>
      <c r="Z45" s="1634"/>
      <c r="AA45" s="1634"/>
      <c r="AB45" s="1634"/>
      <c r="AC45" s="1634"/>
      <c r="AD45" s="1634"/>
      <c r="AE45" s="1634"/>
      <c r="AF45" s="1634"/>
      <c r="AG45" s="1634"/>
      <c r="AH45" s="1634"/>
      <c r="AI45" s="1634"/>
      <c r="AJ45" s="1634"/>
      <c r="AK45" s="1634"/>
      <c r="AL45" s="2044"/>
      <c r="AM45" s="2044"/>
      <c r="AN45" s="1597"/>
      <c r="AO45" s="2275"/>
      <c r="AP45" s="2275"/>
      <c r="AQ45" s="2288"/>
      <c r="AR45" s="2262"/>
      <c r="AS45" s="2262"/>
      <c r="BV45" s="519"/>
      <c r="BW45" s="593"/>
      <c r="BX45" s="519"/>
      <c r="BY45" s="519"/>
      <c r="BZ45" s="519"/>
      <c r="CA45" s="519"/>
      <c r="CB45" s="519"/>
      <c r="CC45" s="519"/>
      <c r="CD45" s="519"/>
      <c r="CE45" s="519"/>
      <c r="CF45" s="519"/>
      <c r="CG45" s="519"/>
      <c r="CH45" s="519"/>
      <c r="CI45" s="519"/>
      <c r="CJ45" s="519"/>
      <c r="CK45" s="519"/>
      <c r="CL45" s="519"/>
      <c r="CM45" s="519"/>
      <c r="CN45" s="519"/>
      <c r="CO45" s="519"/>
      <c r="CP45" s="519"/>
      <c r="CQ45" s="519"/>
      <c r="CR45" s="519"/>
      <c r="CS45" s="519"/>
      <c r="CT45" s="519"/>
      <c r="CU45" s="519"/>
      <c r="CV45" s="519"/>
      <c r="CW45" s="519"/>
      <c r="CX45" s="519"/>
      <c r="CY45" s="519"/>
      <c r="CZ45" s="519"/>
      <c r="DA45" s="519"/>
      <c r="DB45" s="519"/>
      <c r="DC45" s="519"/>
      <c r="DD45" s="519"/>
      <c r="DE45" s="519"/>
      <c r="DF45" s="519"/>
      <c r="DG45" s="519"/>
      <c r="DH45" s="519"/>
      <c r="DI45" s="519"/>
      <c r="DJ45" s="519"/>
      <c r="DK45" s="519"/>
      <c r="DL45" s="519"/>
      <c r="DM45" s="519"/>
      <c r="DN45" s="519"/>
      <c r="DO45" s="519"/>
      <c r="DP45" s="519"/>
      <c r="DQ45" s="519"/>
      <c r="DR45" s="519"/>
      <c r="DS45" s="519"/>
      <c r="DT45" s="519"/>
      <c r="DU45" s="519"/>
      <c r="DV45" s="519"/>
      <c r="DW45" s="519"/>
      <c r="DX45" s="519"/>
      <c r="DY45" s="519"/>
      <c r="DZ45" s="519"/>
      <c r="EA45" s="519"/>
      <c r="EB45" s="519"/>
      <c r="EC45" s="519"/>
      <c r="ED45" s="519"/>
      <c r="EE45" s="519"/>
    </row>
    <row r="46" spans="1:135" s="321" customFormat="1" ht="28.5" customHeight="1" x14ac:dyDescent="0.2">
      <c r="A46" s="273" t="s">
        <v>488</v>
      </c>
      <c r="B46" s="90"/>
      <c r="C46" s="90"/>
      <c r="D46" s="90"/>
      <c r="E46" s="90"/>
      <c r="F46" s="90"/>
      <c r="G46" s="90"/>
      <c r="H46" s="90"/>
      <c r="I46" s="320"/>
      <c r="J46" s="320"/>
      <c r="K46" s="320"/>
      <c r="L46" s="320"/>
      <c r="M46" s="320"/>
      <c r="N46" s="130"/>
      <c r="O46" s="130"/>
      <c r="P46" s="130"/>
      <c r="Q46" s="130"/>
      <c r="R46" s="130"/>
      <c r="S46" s="130"/>
      <c r="T46" s="130"/>
      <c r="U46" s="130"/>
      <c r="V46" s="130"/>
      <c r="W46" s="130"/>
      <c r="X46" s="320"/>
      <c r="Y46" s="320"/>
      <c r="Z46" s="320"/>
      <c r="AA46" s="320"/>
      <c r="AB46" s="320"/>
      <c r="AC46" s="320"/>
      <c r="AD46" s="320"/>
      <c r="AE46" s="320"/>
      <c r="AF46" s="320"/>
      <c r="AG46" s="320"/>
      <c r="AH46" s="320"/>
      <c r="AI46" s="320"/>
      <c r="AJ46" s="320"/>
      <c r="AK46" s="320"/>
      <c r="AL46" s="320"/>
      <c r="AM46" s="320"/>
      <c r="AN46" s="320"/>
      <c r="AO46" s="111"/>
      <c r="AP46" s="941"/>
      <c r="AQ46" s="2290"/>
      <c r="AR46" s="2291"/>
      <c r="BV46" s="104"/>
      <c r="BW46" s="104"/>
      <c r="BX46" s="523"/>
      <c r="BY46" s="104"/>
      <c r="BZ46" s="104"/>
      <c r="CA46" s="104"/>
      <c r="CB46" s="104"/>
      <c r="CC46" s="104"/>
      <c r="CD46" s="104"/>
      <c r="CE46" s="104"/>
      <c r="CF46" s="104"/>
      <c r="CG46" s="104"/>
      <c r="CH46" s="104"/>
      <c r="CI46" s="104"/>
      <c r="CJ46" s="104"/>
      <c r="CK46" s="104"/>
      <c r="CL46" s="104"/>
      <c r="CM46" s="104"/>
      <c r="CN46" s="104"/>
      <c r="CO46" s="104"/>
      <c r="CP46" s="104"/>
      <c r="CQ46" s="104"/>
      <c r="CR46" s="104"/>
      <c r="CS46" s="104"/>
      <c r="CT46" s="104"/>
      <c r="CU46" s="104"/>
      <c r="CV46" s="104"/>
      <c r="CW46" s="104"/>
      <c r="CX46" s="104"/>
      <c r="CY46" s="104"/>
      <c r="CZ46" s="104"/>
      <c r="DA46" s="104"/>
      <c r="DB46" s="104"/>
      <c r="DC46" s="104"/>
      <c r="DD46" s="104"/>
      <c r="DE46" s="104"/>
      <c r="DF46" s="104"/>
      <c r="DG46" s="104"/>
      <c r="DH46" s="104"/>
      <c r="DI46" s="104"/>
      <c r="DJ46" s="104"/>
      <c r="DK46" s="104"/>
      <c r="DL46" s="104"/>
      <c r="DM46" s="104"/>
      <c r="DN46" s="104"/>
      <c r="DO46" s="104"/>
      <c r="DP46" s="104"/>
      <c r="DQ46" s="104"/>
      <c r="DR46" s="104"/>
      <c r="DS46" s="104"/>
      <c r="DT46" s="104"/>
      <c r="DU46" s="104"/>
      <c r="DV46" s="104"/>
      <c r="DW46" s="104"/>
      <c r="DX46" s="104"/>
      <c r="DY46" s="104"/>
      <c r="DZ46" s="104"/>
      <c r="EA46" s="104"/>
      <c r="EB46" s="104"/>
      <c r="EC46" s="104"/>
      <c r="ED46" s="104"/>
      <c r="EE46" s="104"/>
    </row>
    <row r="47" spans="1:135" s="319" customFormat="1" ht="19.5" x14ac:dyDescent="0.25">
      <c r="A47" s="6561" t="s">
        <v>4</v>
      </c>
      <c r="B47" s="6586" t="s">
        <v>5</v>
      </c>
      <c r="C47" s="6587" t="s">
        <v>489</v>
      </c>
      <c r="D47" s="6588"/>
      <c r="E47" s="6588"/>
      <c r="F47" s="6589"/>
      <c r="G47" s="6587" t="s">
        <v>490</v>
      </c>
      <c r="H47" s="6588"/>
      <c r="I47" s="6588"/>
      <c r="J47" s="6589"/>
      <c r="K47" s="6177" t="s">
        <v>13</v>
      </c>
      <c r="L47" s="6177" t="s">
        <v>14</v>
      </c>
      <c r="M47" s="6177" t="s">
        <v>475</v>
      </c>
      <c r="N47" s="942"/>
      <c r="O47" s="942"/>
      <c r="P47" s="942"/>
      <c r="Q47" s="942"/>
      <c r="R47" s="942"/>
      <c r="S47" s="130"/>
      <c r="T47" s="130"/>
      <c r="U47" s="130"/>
      <c r="V47" s="130"/>
      <c r="W47" s="130"/>
      <c r="X47" s="130"/>
      <c r="Y47" s="130"/>
      <c r="Z47" s="130"/>
      <c r="AA47" s="130"/>
      <c r="AB47" s="130"/>
      <c r="AC47" s="130"/>
      <c r="AD47" s="130"/>
      <c r="AE47" s="130"/>
      <c r="AF47" s="130"/>
      <c r="AG47" s="130"/>
      <c r="AH47" s="130"/>
      <c r="AI47" s="130"/>
      <c r="AJ47" s="130"/>
      <c r="AK47" s="130"/>
      <c r="AL47" s="130"/>
      <c r="AM47" s="130"/>
      <c r="AN47" s="130"/>
      <c r="AO47" s="130"/>
      <c r="AP47" s="130"/>
      <c r="AQ47" s="1505"/>
      <c r="AR47" s="943"/>
      <c r="BV47" s="519"/>
      <c r="BW47" s="519"/>
      <c r="BX47" s="593"/>
      <c r="BY47" s="519"/>
      <c r="BZ47" s="519"/>
      <c r="CA47" s="519"/>
      <c r="CB47" s="519"/>
      <c r="CC47" s="519"/>
      <c r="CD47" s="519"/>
      <c r="CE47" s="519"/>
      <c r="CF47" s="519"/>
      <c r="CG47" s="519"/>
      <c r="CH47" s="519"/>
      <c r="CI47" s="519"/>
      <c r="CJ47" s="519"/>
      <c r="CK47" s="519"/>
      <c r="CL47" s="519"/>
      <c r="CM47" s="519"/>
      <c r="CN47" s="519"/>
      <c r="CO47" s="519"/>
      <c r="CP47" s="519"/>
      <c r="CQ47" s="519"/>
      <c r="CR47" s="519"/>
      <c r="CS47" s="519"/>
      <c r="CT47" s="519"/>
      <c r="CU47" s="519"/>
      <c r="CV47" s="519"/>
      <c r="CW47" s="519"/>
      <c r="CX47" s="519"/>
      <c r="CY47" s="519"/>
      <c r="CZ47" s="519"/>
      <c r="DA47" s="519"/>
      <c r="DB47" s="519"/>
      <c r="DC47" s="519"/>
      <c r="DD47" s="519"/>
      <c r="DE47" s="519"/>
      <c r="DF47" s="519"/>
      <c r="DG47" s="519"/>
      <c r="DH47" s="519"/>
      <c r="DI47" s="519"/>
      <c r="DJ47" s="519"/>
      <c r="DK47" s="519"/>
      <c r="DL47" s="519"/>
      <c r="DM47" s="519"/>
      <c r="DN47" s="519"/>
      <c r="DO47" s="519"/>
      <c r="DP47" s="519"/>
      <c r="DQ47" s="519"/>
      <c r="DR47" s="519"/>
      <c r="DS47" s="519"/>
      <c r="DT47" s="519"/>
      <c r="DU47" s="519"/>
      <c r="DV47" s="519"/>
      <c r="DW47" s="519"/>
      <c r="DX47" s="519"/>
      <c r="DY47" s="519"/>
      <c r="DZ47" s="519"/>
      <c r="EA47" s="519"/>
      <c r="EB47" s="519"/>
      <c r="EC47" s="519"/>
      <c r="ED47" s="519"/>
      <c r="EE47" s="519"/>
    </row>
    <row r="48" spans="1:135" s="319" customFormat="1" ht="14.25" x14ac:dyDescent="0.2">
      <c r="A48" s="6563"/>
      <c r="B48" s="6425"/>
      <c r="C48" s="2292" t="s">
        <v>289</v>
      </c>
      <c r="D48" s="2292" t="s">
        <v>18</v>
      </c>
      <c r="E48" s="2293" t="s">
        <v>164</v>
      </c>
      <c r="F48" s="2293" t="s">
        <v>491</v>
      </c>
      <c r="G48" s="2292" t="s">
        <v>289</v>
      </c>
      <c r="H48" s="2292" t="s">
        <v>18</v>
      </c>
      <c r="I48" s="2293" t="s">
        <v>164</v>
      </c>
      <c r="J48" s="2293" t="s">
        <v>491</v>
      </c>
      <c r="K48" s="6590"/>
      <c r="L48" s="6590"/>
      <c r="M48" s="6590"/>
      <c r="N48" s="2294"/>
      <c r="O48" s="2295"/>
      <c r="P48" s="2295"/>
      <c r="Q48" s="2295"/>
      <c r="R48" s="2295"/>
      <c r="S48" s="2295"/>
      <c r="T48" s="2295"/>
      <c r="U48" s="2295"/>
      <c r="V48" s="2295"/>
      <c r="W48" s="2295"/>
      <c r="X48" s="2295"/>
      <c r="Y48" s="2295"/>
      <c r="Z48" s="2295"/>
      <c r="AA48" s="2295"/>
      <c r="AB48" s="2295"/>
      <c r="AC48" s="2295"/>
      <c r="AD48" s="2295"/>
      <c r="AE48" s="2295"/>
      <c r="AF48" s="2295"/>
      <c r="AG48" s="2295"/>
      <c r="AH48" s="2295"/>
      <c r="AI48" s="2295"/>
      <c r="AJ48" s="2295"/>
      <c r="AK48" s="2295"/>
      <c r="AL48" s="2295"/>
      <c r="AM48" s="2295"/>
      <c r="AN48" s="2295"/>
      <c r="AO48" s="2295"/>
      <c r="AP48" s="2295"/>
      <c r="AQ48" s="2296"/>
      <c r="AR48" s="2296"/>
      <c r="BV48" s="519"/>
      <c r="BW48" s="519"/>
      <c r="BX48" s="593"/>
      <c r="BY48" s="519"/>
      <c r="BZ48" s="519"/>
      <c r="CA48" s="519"/>
      <c r="CB48" s="519"/>
      <c r="CC48" s="519"/>
      <c r="CD48" s="519"/>
      <c r="CE48" s="519"/>
      <c r="CF48" s="519"/>
      <c r="CG48" s="519"/>
      <c r="CH48" s="519"/>
      <c r="CI48" s="519"/>
      <c r="CJ48" s="519"/>
      <c r="CK48" s="519"/>
      <c r="CL48" s="519"/>
      <c r="CM48" s="519"/>
      <c r="CN48" s="519"/>
      <c r="CO48" s="519"/>
      <c r="CP48" s="519"/>
      <c r="CQ48" s="519"/>
      <c r="CR48" s="519"/>
      <c r="CS48" s="519"/>
      <c r="CT48" s="519"/>
      <c r="CU48" s="519"/>
      <c r="CV48" s="519"/>
      <c r="CW48" s="519"/>
      <c r="CX48" s="519"/>
      <c r="CY48" s="519"/>
      <c r="CZ48" s="519"/>
      <c r="DA48" s="519"/>
      <c r="DB48" s="519"/>
      <c r="DC48" s="519"/>
      <c r="DD48" s="519"/>
      <c r="DE48" s="519"/>
      <c r="DF48" s="519"/>
      <c r="DG48" s="519"/>
      <c r="DH48" s="519"/>
      <c r="DI48" s="519"/>
      <c r="DJ48" s="519"/>
      <c r="DK48" s="519"/>
      <c r="DL48" s="519"/>
      <c r="DM48" s="519"/>
      <c r="DN48" s="519"/>
      <c r="DO48" s="519"/>
      <c r="DP48" s="519"/>
      <c r="DQ48" s="519"/>
      <c r="DR48" s="519"/>
      <c r="DS48" s="519"/>
      <c r="DT48" s="519"/>
      <c r="DU48" s="519"/>
      <c r="DV48" s="519"/>
      <c r="DW48" s="519"/>
      <c r="DX48" s="519"/>
      <c r="DY48" s="519"/>
      <c r="DZ48" s="519"/>
      <c r="EA48" s="519"/>
      <c r="EB48" s="519"/>
      <c r="EC48" s="519"/>
      <c r="ED48" s="519"/>
      <c r="EE48" s="519"/>
    </row>
    <row r="49" spans="1:135" s="319" customFormat="1" ht="14.25" x14ac:dyDescent="0.2">
      <c r="A49" s="1605" t="s">
        <v>35</v>
      </c>
      <c r="B49" s="2297"/>
      <c r="C49" s="2298"/>
      <c r="D49" s="2299"/>
      <c r="E49" s="2300"/>
      <c r="F49" s="2300"/>
      <c r="G49" s="2301"/>
      <c r="H49" s="2299"/>
      <c r="I49" s="2299"/>
      <c r="J49" s="2300"/>
      <c r="K49" s="1533"/>
      <c r="L49" s="1533"/>
      <c r="M49" s="1533"/>
      <c r="N49" s="2302"/>
      <c r="O49" s="2295"/>
      <c r="P49" s="2295"/>
      <c r="Q49" s="2295"/>
      <c r="R49" s="2295"/>
      <c r="S49" s="2295"/>
      <c r="T49" s="2295"/>
      <c r="U49" s="2295"/>
      <c r="V49" s="2295"/>
      <c r="W49" s="2295"/>
      <c r="X49" s="2303"/>
      <c r="Y49" s="2304"/>
      <c r="Z49" s="2304"/>
      <c r="AA49" s="2304"/>
      <c r="AB49" s="2304"/>
      <c r="AC49" s="2304"/>
      <c r="AD49" s="2304"/>
      <c r="AE49" s="2304"/>
      <c r="AF49" s="2304"/>
      <c r="AG49" s="2304"/>
      <c r="AH49" s="2304"/>
      <c r="AI49" s="2304"/>
      <c r="AJ49" s="2304"/>
      <c r="AK49" s="2304"/>
      <c r="AL49" s="2304"/>
      <c r="AM49" s="2304"/>
      <c r="AN49" s="2304"/>
      <c r="AO49" s="2304"/>
      <c r="AP49" s="2304"/>
      <c r="AQ49" s="2296"/>
      <c r="AR49" s="2296"/>
      <c r="BV49" s="519"/>
      <c r="BW49" s="519"/>
      <c r="BX49" s="593"/>
      <c r="BY49" s="519"/>
      <c r="BZ49" s="519"/>
      <c r="CA49" s="519"/>
      <c r="CB49" s="519"/>
      <c r="CC49" s="519"/>
      <c r="CD49" s="519"/>
      <c r="CE49" s="519"/>
      <c r="CF49" s="519"/>
      <c r="CG49" s="519"/>
      <c r="CH49" s="519"/>
      <c r="CI49" s="519"/>
      <c r="CJ49" s="519"/>
      <c r="CK49" s="519"/>
      <c r="CL49" s="519"/>
      <c r="CM49" s="519"/>
      <c r="CN49" s="519"/>
      <c r="CO49" s="519"/>
      <c r="CP49" s="519"/>
      <c r="CQ49" s="519"/>
      <c r="CR49" s="519"/>
      <c r="CS49" s="519"/>
      <c r="CT49" s="519"/>
      <c r="CU49" s="519"/>
      <c r="CV49" s="519"/>
      <c r="CW49" s="519"/>
      <c r="CX49" s="519"/>
      <c r="CY49" s="519"/>
      <c r="CZ49" s="519"/>
      <c r="DA49" s="519"/>
      <c r="DB49" s="519"/>
      <c r="DC49" s="519"/>
      <c r="DD49" s="519"/>
      <c r="DE49" s="519"/>
      <c r="DF49" s="519"/>
      <c r="DG49" s="519"/>
      <c r="DH49" s="519"/>
      <c r="DI49" s="519"/>
      <c r="DJ49" s="519"/>
      <c r="DK49" s="519"/>
      <c r="DL49" s="519"/>
      <c r="DM49" s="519"/>
      <c r="DN49" s="519"/>
      <c r="DO49" s="519"/>
      <c r="DP49" s="519"/>
      <c r="DQ49" s="519"/>
      <c r="DR49" s="519"/>
      <c r="DS49" s="519"/>
      <c r="DT49" s="519"/>
      <c r="DU49" s="519"/>
      <c r="DV49" s="519"/>
      <c r="DW49" s="519"/>
      <c r="DX49" s="519"/>
      <c r="DY49" s="519"/>
      <c r="DZ49" s="519"/>
      <c r="EA49" s="519"/>
      <c r="EB49" s="519"/>
      <c r="EC49" s="519"/>
      <c r="ED49" s="519"/>
      <c r="EE49" s="519"/>
    </row>
    <row r="50" spans="1:135" s="319" customFormat="1" ht="14.25" x14ac:dyDescent="0.2">
      <c r="A50" s="2258" t="s">
        <v>43</v>
      </c>
      <c r="B50" s="2305"/>
      <c r="C50" s="2306"/>
      <c r="D50" s="2307"/>
      <c r="E50" s="2308"/>
      <c r="F50" s="2308"/>
      <c r="G50" s="2309"/>
      <c r="H50" s="2307"/>
      <c r="I50" s="2307"/>
      <c r="J50" s="2308"/>
      <c r="K50" s="1640"/>
      <c r="L50" s="1640"/>
      <c r="M50" s="1640"/>
      <c r="N50" s="2310"/>
      <c r="O50" s="2295"/>
      <c r="P50" s="2295"/>
      <c r="Q50" s="2295"/>
      <c r="R50" s="2295"/>
      <c r="S50" s="2295"/>
      <c r="T50" s="2295"/>
      <c r="U50" s="2295"/>
      <c r="V50" s="2295"/>
      <c r="W50" s="2295"/>
      <c r="X50" s="2303"/>
      <c r="Y50" s="2304"/>
      <c r="Z50" s="2304"/>
      <c r="AA50" s="2304"/>
      <c r="AB50" s="2304"/>
      <c r="AC50" s="2304"/>
      <c r="AD50" s="2304"/>
      <c r="AE50" s="2304"/>
      <c r="AF50" s="2304"/>
      <c r="AG50" s="2304"/>
      <c r="AH50" s="2304"/>
      <c r="AI50" s="2304"/>
      <c r="AJ50" s="2304"/>
      <c r="AK50" s="2304"/>
      <c r="AL50" s="2304"/>
      <c r="AM50" s="2304"/>
      <c r="AN50" s="2304"/>
      <c r="AO50" s="2304"/>
      <c r="AP50" s="2304"/>
      <c r="AQ50" s="2296"/>
      <c r="AR50" s="2296"/>
      <c r="BV50" s="519"/>
      <c r="BW50" s="519"/>
      <c r="BX50" s="593"/>
      <c r="BY50" s="519"/>
      <c r="BZ50" s="519"/>
      <c r="CA50" s="519"/>
      <c r="CB50" s="519"/>
      <c r="CC50" s="519"/>
      <c r="CD50" s="519"/>
      <c r="CE50" s="519"/>
      <c r="CF50" s="519"/>
      <c r="CG50" s="519"/>
      <c r="CH50" s="519"/>
      <c r="CI50" s="519"/>
      <c r="CJ50" s="519"/>
      <c r="CK50" s="519"/>
      <c r="CL50" s="519"/>
      <c r="CM50" s="519"/>
      <c r="CN50" s="519"/>
      <c r="CO50" s="519"/>
      <c r="CP50" s="519"/>
      <c r="CQ50" s="519"/>
      <c r="CR50" s="519"/>
      <c r="CS50" s="519"/>
      <c r="CT50" s="519"/>
      <c r="CU50" s="519"/>
      <c r="CV50" s="519"/>
      <c r="CW50" s="519"/>
      <c r="CX50" s="519"/>
      <c r="CY50" s="519"/>
      <c r="CZ50" s="519"/>
      <c r="DA50" s="519"/>
      <c r="DB50" s="519"/>
      <c r="DC50" s="519"/>
      <c r="DD50" s="519"/>
      <c r="DE50" s="519"/>
      <c r="DF50" s="519"/>
      <c r="DG50" s="519"/>
      <c r="DH50" s="519"/>
      <c r="DI50" s="519"/>
      <c r="DJ50" s="519"/>
      <c r="DK50" s="519"/>
      <c r="DL50" s="519"/>
      <c r="DM50" s="519"/>
      <c r="DN50" s="519"/>
      <c r="DO50" s="519"/>
      <c r="DP50" s="519"/>
      <c r="DQ50" s="519"/>
      <c r="DR50" s="519"/>
      <c r="DS50" s="519"/>
      <c r="DT50" s="519"/>
      <c r="DU50" s="519"/>
      <c r="DV50" s="519"/>
      <c r="DW50" s="519"/>
      <c r="DX50" s="519"/>
      <c r="DY50" s="519"/>
      <c r="DZ50" s="519"/>
      <c r="EA50" s="519"/>
      <c r="EB50" s="519"/>
      <c r="EC50" s="519"/>
      <c r="ED50" s="519"/>
      <c r="EE50" s="519"/>
    </row>
    <row r="51" spans="1:135" s="321" customFormat="1" ht="14.25" x14ac:dyDescent="0.2">
      <c r="A51" s="2311" t="s">
        <v>492</v>
      </c>
      <c r="B51" s="2312"/>
      <c r="C51" s="2312"/>
      <c r="D51" s="2312"/>
      <c r="E51" s="2312"/>
      <c r="F51" s="2312"/>
      <c r="G51" s="2313"/>
      <c r="H51" s="2313"/>
      <c r="I51" s="2313"/>
      <c r="J51" s="2313"/>
      <c r="K51" s="2313"/>
      <c r="L51" s="2313"/>
      <c r="M51" s="2313"/>
      <c r="N51" s="2313"/>
      <c r="O51" s="2314"/>
      <c r="P51" s="2312"/>
      <c r="Q51" s="2313"/>
      <c r="R51" s="2313"/>
      <c r="S51" s="2314"/>
      <c r="T51" s="2312"/>
      <c r="U51" s="2313"/>
      <c r="V51" s="2314"/>
      <c r="W51" s="2312"/>
      <c r="X51" s="130"/>
      <c r="Y51" s="130"/>
      <c r="Z51" s="130"/>
      <c r="AA51" s="130"/>
      <c r="AB51" s="130"/>
      <c r="AC51" s="130"/>
      <c r="AD51" s="130"/>
      <c r="AE51" s="130"/>
      <c r="AF51" s="130"/>
      <c r="AG51" s="130"/>
      <c r="AH51" s="130"/>
      <c r="AI51" s="130"/>
      <c r="AJ51" s="130"/>
      <c r="AK51" s="130"/>
      <c r="AL51" s="2304"/>
      <c r="AM51" s="2296"/>
      <c r="AN51" s="2296"/>
      <c r="BV51" s="104"/>
      <c r="BW51" s="104"/>
      <c r="BX51" s="523"/>
      <c r="BY51" s="104"/>
      <c r="BZ51" s="104"/>
      <c r="CA51" s="104"/>
      <c r="CB51" s="104"/>
      <c r="CC51" s="104"/>
      <c r="CD51" s="104"/>
      <c r="CE51" s="104"/>
      <c r="CF51" s="104"/>
      <c r="CG51" s="104"/>
      <c r="CH51" s="104"/>
      <c r="CI51" s="104"/>
      <c r="CJ51" s="104"/>
      <c r="CK51" s="104"/>
      <c r="CL51" s="104"/>
      <c r="CM51" s="104"/>
      <c r="CN51" s="104"/>
      <c r="CO51" s="104"/>
      <c r="CP51" s="104"/>
      <c r="CQ51" s="104"/>
      <c r="CR51" s="104"/>
      <c r="CS51" s="104"/>
      <c r="CT51" s="104"/>
      <c r="CU51" s="104"/>
      <c r="CV51" s="104"/>
      <c r="CW51" s="104"/>
      <c r="CX51" s="104"/>
      <c r="CY51" s="104"/>
      <c r="CZ51" s="104"/>
      <c r="DA51" s="104"/>
      <c r="DB51" s="104"/>
      <c r="DC51" s="104"/>
      <c r="DD51" s="104"/>
      <c r="DE51" s="104"/>
      <c r="DF51" s="104"/>
      <c r="DG51" s="104"/>
      <c r="DH51" s="104"/>
      <c r="DI51" s="104"/>
      <c r="DJ51" s="104"/>
      <c r="DK51" s="104"/>
      <c r="DL51" s="104"/>
      <c r="DM51" s="104"/>
      <c r="DN51" s="104"/>
      <c r="DO51" s="104"/>
      <c r="DP51" s="104"/>
      <c r="DQ51" s="104"/>
      <c r="DR51" s="104"/>
      <c r="DS51" s="104"/>
      <c r="DT51" s="104"/>
      <c r="DU51" s="104"/>
      <c r="DV51" s="104"/>
      <c r="DW51" s="104"/>
      <c r="DX51" s="104"/>
      <c r="DY51" s="104"/>
      <c r="DZ51" s="104"/>
      <c r="EA51" s="104"/>
      <c r="EB51" s="104"/>
      <c r="EC51" s="104"/>
      <c r="ED51" s="104"/>
      <c r="EE51" s="104"/>
    </row>
    <row r="52" spans="1:135" s="319" customFormat="1" ht="14.25" x14ac:dyDescent="0.2">
      <c r="A52" s="6561" t="s">
        <v>493</v>
      </c>
      <c r="B52" s="6564" t="s">
        <v>49</v>
      </c>
      <c r="C52" s="6557"/>
      <c r="D52" s="6565"/>
      <c r="E52" s="6567" t="s">
        <v>453</v>
      </c>
      <c r="F52" s="6478"/>
      <c r="G52" s="6478"/>
      <c r="H52" s="6478"/>
      <c r="I52" s="6478"/>
      <c r="J52" s="6478"/>
      <c r="K52" s="6478"/>
      <c r="L52" s="6478"/>
      <c r="M52" s="6478"/>
      <c r="N52" s="6478"/>
      <c r="O52" s="6478"/>
      <c r="P52" s="6478"/>
      <c r="Q52" s="6478"/>
      <c r="R52" s="6478"/>
      <c r="S52" s="6478"/>
      <c r="T52" s="6478"/>
      <c r="U52" s="6478"/>
      <c r="V52" s="6568"/>
      <c r="W52" s="6583" t="s">
        <v>13</v>
      </c>
      <c r="X52" s="6583" t="s">
        <v>14</v>
      </c>
      <c r="BV52" s="519"/>
      <c r="BW52" s="519"/>
      <c r="BX52" s="593"/>
      <c r="BY52" s="519"/>
      <c r="BZ52" s="519"/>
      <c r="CA52" s="519"/>
      <c r="CB52" s="519"/>
      <c r="CC52" s="519"/>
      <c r="CD52" s="519"/>
      <c r="CE52" s="519"/>
      <c r="CF52" s="519"/>
      <c r="CG52" s="519"/>
      <c r="CH52" s="519"/>
      <c r="CI52" s="519"/>
      <c r="CJ52" s="519"/>
      <c r="CK52" s="519"/>
      <c r="CL52" s="519"/>
      <c r="CM52" s="519"/>
      <c r="CN52" s="519"/>
      <c r="CO52" s="519"/>
      <c r="CP52" s="519"/>
      <c r="CQ52" s="519"/>
      <c r="CR52" s="519"/>
      <c r="CS52" s="519"/>
      <c r="CT52" s="519"/>
      <c r="CU52" s="519"/>
      <c r="CV52" s="519"/>
      <c r="CW52" s="519"/>
      <c r="CX52" s="519"/>
      <c r="CY52" s="519"/>
      <c r="CZ52" s="519"/>
      <c r="DA52" s="519"/>
      <c r="DB52" s="519"/>
      <c r="DC52" s="519"/>
      <c r="DD52" s="519"/>
      <c r="DE52" s="519"/>
      <c r="DF52" s="519"/>
      <c r="DG52" s="519"/>
      <c r="DH52" s="519"/>
      <c r="DI52" s="519"/>
      <c r="DJ52" s="519"/>
      <c r="DK52" s="519"/>
      <c r="DL52" s="519"/>
      <c r="DM52" s="519"/>
      <c r="DN52" s="519"/>
      <c r="DO52" s="519"/>
      <c r="DP52" s="519"/>
      <c r="DQ52" s="519"/>
      <c r="DR52" s="519"/>
      <c r="DS52" s="519"/>
      <c r="DT52" s="519"/>
      <c r="DU52" s="519"/>
      <c r="DV52" s="519"/>
      <c r="DW52" s="519"/>
      <c r="DX52" s="519"/>
      <c r="DY52" s="519"/>
      <c r="DZ52" s="519"/>
      <c r="EA52" s="519"/>
      <c r="EB52" s="519"/>
      <c r="EC52" s="519"/>
      <c r="ED52" s="519"/>
      <c r="EE52" s="519"/>
    </row>
    <row r="53" spans="1:135" s="319" customFormat="1" ht="14.25" x14ac:dyDescent="0.2">
      <c r="A53" s="6562"/>
      <c r="B53" s="6443"/>
      <c r="C53" s="6566"/>
      <c r="D53" s="6445"/>
      <c r="E53" s="6586" t="s">
        <v>456</v>
      </c>
      <c r="F53" s="6557" t="s">
        <v>457</v>
      </c>
      <c r="G53" s="6586" t="s">
        <v>458</v>
      </c>
      <c r="H53" s="6557" t="s">
        <v>459</v>
      </c>
      <c r="I53" s="6586" t="s">
        <v>141</v>
      </c>
      <c r="J53" s="6557" t="s">
        <v>142</v>
      </c>
      <c r="K53" s="6586" t="s">
        <v>72</v>
      </c>
      <c r="L53" s="6557" t="s">
        <v>73</v>
      </c>
      <c r="M53" s="6586" t="s">
        <v>74</v>
      </c>
      <c r="N53" s="6557" t="s">
        <v>75</v>
      </c>
      <c r="O53" s="6586" t="s">
        <v>76</v>
      </c>
      <c r="P53" s="6557" t="s">
        <v>77</v>
      </c>
      <c r="Q53" s="6586" t="s">
        <v>78</v>
      </c>
      <c r="R53" s="6557" t="s">
        <v>79</v>
      </c>
      <c r="S53" s="6586" t="s">
        <v>80</v>
      </c>
      <c r="T53" s="6557" t="s">
        <v>81</v>
      </c>
      <c r="U53" s="6586" t="s">
        <v>82</v>
      </c>
      <c r="V53" s="6565" t="s">
        <v>83</v>
      </c>
      <c r="W53" s="6584"/>
      <c r="X53" s="6584"/>
      <c r="BV53" s="519"/>
      <c r="BW53" s="519"/>
      <c r="BX53" s="593"/>
      <c r="BY53" s="519"/>
      <c r="BZ53" s="519"/>
      <c r="CA53" s="519"/>
      <c r="CB53" s="519"/>
      <c r="CC53" s="519"/>
      <c r="CD53" s="519"/>
      <c r="CE53" s="519"/>
      <c r="CF53" s="519"/>
      <c r="CG53" s="519"/>
      <c r="CH53" s="519"/>
      <c r="CI53" s="519"/>
      <c r="CJ53" s="519"/>
      <c r="CK53" s="519"/>
      <c r="CL53" s="519"/>
      <c r="CM53" s="519"/>
      <c r="CN53" s="519"/>
      <c r="CO53" s="519"/>
      <c r="CP53" s="519"/>
      <c r="CQ53" s="519"/>
      <c r="CR53" s="519"/>
      <c r="CS53" s="519"/>
      <c r="CT53" s="519"/>
      <c r="CU53" s="519"/>
      <c r="CV53" s="519"/>
      <c r="CW53" s="519"/>
      <c r="CX53" s="519"/>
      <c r="CY53" s="519"/>
      <c r="CZ53" s="519"/>
      <c r="DA53" s="519"/>
      <c r="DB53" s="519"/>
      <c r="DC53" s="519"/>
      <c r="DD53" s="519"/>
      <c r="DE53" s="519"/>
      <c r="DF53" s="519"/>
      <c r="DG53" s="519"/>
      <c r="DH53" s="519"/>
      <c r="DI53" s="519"/>
      <c r="DJ53" s="519"/>
      <c r="DK53" s="519"/>
      <c r="DL53" s="519"/>
      <c r="DM53" s="519"/>
      <c r="DN53" s="519"/>
      <c r="DO53" s="519"/>
      <c r="DP53" s="519"/>
      <c r="DQ53" s="519"/>
      <c r="DR53" s="519"/>
      <c r="DS53" s="519"/>
      <c r="DT53" s="519"/>
      <c r="DU53" s="519"/>
      <c r="DV53" s="519"/>
      <c r="DW53" s="519"/>
      <c r="DX53" s="519"/>
      <c r="DY53" s="519"/>
      <c r="DZ53" s="519"/>
      <c r="EA53" s="519"/>
      <c r="EB53" s="519"/>
      <c r="EC53" s="519"/>
      <c r="ED53" s="519"/>
      <c r="EE53" s="519"/>
    </row>
    <row r="54" spans="1:135" s="319" customFormat="1" ht="14.25" x14ac:dyDescent="0.2">
      <c r="A54" s="6563"/>
      <c r="B54" s="2222" t="s">
        <v>52</v>
      </c>
      <c r="C54" s="2315" t="s">
        <v>53</v>
      </c>
      <c r="D54" s="2222" t="s">
        <v>54</v>
      </c>
      <c r="E54" s="6425"/>
      <c r="F54" s="6566"/>
      <c r="G54" s="6425"/>
      <c r="H54" s="6566"/>
      <c r="I54" s="6425"/>
      <c r="J54" s="6566"/>
      <c r="K54" s="6425"/>
      <c r="L54" s="6566"/>
      <c r="M54" s="6425"/>
      <c r="N54" s="6566"/>
      <c r="O54" s="6425"/>
      <c r="P54" s="6566"/>
      <c r="Q54" s="6425"/>
      <c r="R54" s="6566"/>
      <c r="S54" s="6425"/>
      <c r="T54" s="6566"/>
      <c r="U54" s="6425"/>
      <c r="V54" s="6445"/>
      <c r="W54" s="6585"/>
      <c r="X54" s="6585"/>
      <c r="BV54" s="519"/>
      <c r="BW54" s="519"/>
      <c r="BX54" s="593"/>
      <c r="BY54" s="519"/>
      <c r="BZ54" s="519"/>
      <c r="CA54" s="519"/>
      <c r="CB54" s="519"/>
      <c r="CC54" s="519"/>
      <c r="CD54" s="519"/>
      <c r="CE54" s="519"/>
      <c r="CF54" s="519"/>
      <c r="CG54" s="519"/>
      <c r="CH54" s="519"/>
      <c r="CI54" s="519"/>
      <c r="CJ54" s="519"/>
      <c r="CK54" s="519"/>
      <c r="CL54" s="519"/>
      <c r="CM54" s="519"/>
      <c r="CN54" s="519"/>
      <c r="CO54" s="519"/>
      <c r="CP54" s="519"/>
      <c r="CQ54" s="519"/>
      <c r="CR54" s="519"/>
      <c r="CS54" s="519"/>
      <c r="CT54" s="519"/>
      <c r="CU54" s="519"/>
      <c r="CV54" s="519"/>
      <c r="CW54" s="519"/>
      <c r="CX54" s="519"/>
      <c r="CY54" s="519"/>
      <c r="CZ54" s="519"/>
      <c r="DA54" s="519"/>
      <c r="DB54" s="519"/>
      <c r="DC54" s="519"/>
      <c r="DD54" s="519"/>
      <c r="DE54" s="519"/>
      <c r="DF54" s="519"/>
      <c r="DG54" s="519"/>
      <c r="DH54" s="519"/>
      <c r="DI54" s="519"/>
      <c r="DJ54" s="519"/>
      <c r="DK54" s="519"/>
      <c r="DL54" s="519"/>
      <c r="DM54" s="519"/>
      <c r="DN54" s="519"/>
      <c r="DO54" s="519"/>
      <c r="DP54" s="519"/>
      <c r="DQ54" s="519"/>
      <c r="DR54" s="519"/>
      <c r="DS54" s="519"/>
      <c r="DT54" s="519"/>
      <c r="DU54" s="519"/>
      <c r="DV54" s="519"/>
      <c r="DW54" s="519"/>
      <c r="DX54" s="519"/>
      <c r="DY54" s="519"/>
      <c r="DZ54" s="519"/>
      <c r="EA54" s="519"/>
      <c r="EB54" s="519"/>
      <c r="EC54" s="519"/>
      <c r="ED54" s="519"/>
      <c r="EE54" s="519"/>
    </row>
    <row r="55" spans="1:135" s="319" customFormat="1" ht="14.25" x14ac:dyDescent="0.2">
      <c r="A55" s="2316" t="s">
        <v>494</v>
      </c>
      <c r="B55" s="2317"/>
      <c r="C55" s="2318"/>
      <c r="D55" s="2319"/>
      <c r="E55" s="1986"/>
      <c r="F55" s="2320"/>
      <c r="G55" s="1986"/>
      <c r="H55" s="2320"/>
      <c r="I55" s="1986"/>
      <c r="J55" s="2320"/>
      <c r="K55" s="1986"/>
      <c r="L55" s="2320"/>
      <c r="M55" s="1986"/>
      <c r="N55" s="2320"/>
      <c r="O55" s="1986"/>
      <c r="P55" s="2320"/>
      <c r="Q55" s="1986"/>
      <c r="R55" s="2320"/>
      <c r="S55" s="1986"/>
      <c r="T55" s="2320"/>
      <c r="U55" s="1986"/>
      <c r="V55" s="2320"/>
      <c r="W55" s="2321">
        <f>SUM(W56:W57)</f>
        <v>0</v>
      </c>
      <c r="X55" s="2321">
        <f>SUM(X56:X57)</f>
        <v>0</v>
      </c>
      <c r="BV55" s="519"/>
      <c r="BW55" s="519"/>
      <c r="BX55" s="593"/>
      <c r="BY55" s="519"/>
      <c r="BZ55" s="519"/>
      <c r="CA55" s="519"/>
      <c r="CB55" s="519"/>
      <c r="CC55" s="519"/>
      <c r="CD55" s="519"/>
      <c r="CE55" s="519"/>
      <c r="CF55" s="519"/>
      <c r="CG55" s="519"/>
      <c r="CH55" s="519"/>
      <c r="CI55" s="519"/>
      <c r="CJ55" s="519"/>
      <c r="CK55" s="519"/>
      <c r="CL55" s="519"/>
      <c r="CM55" s="519"/>
      <c r="CN55" s="519"/>
      <c r="CO55" s="519"/>
      <c r="CP55" s="519"/>
      <c r="CQ55" s="519"/>
      <c r="CR55" s="519"/>
      <c r="CS55" s="519"/>
      <c r="CT55" s="519"/>
      <c r="CU55" s="519"/>
      <c r="CV55" s="519"/>
      <c r="CW55" s="519"/>
      <c r="CX55" s="519"/>
      <c r="CY55" s="519"/>
      <c r="CZ55" s="519"/>
      <c r="DA55" s="519"/>
      <c r="DB55" s="519"/>
      <c r="DC55" s="519"/>
      <c r="DD55" s="519"/>
      <c r="DE55" s="519"/>
      <c r="DF55" s="519"/>
      <c r="DG55" s="519"/>
      <c r="DH55" s="519"/>
      <c r="DI55" s="519"/>
      <c r="DJ55" s="519"/>
      <c r="DK55" s="519"/>
      <c r="DL55" s="519"/>
      <c r="DM55" s="519"/>
      <c r="DN55" s="519"/>
      <c r="DO55" s="519"/>
      <c r="DP55" s="519"/>
      <c r="DQ55" s="519"/>
      <c r="DR55" s="519"/>
      <c r="DS55" s="519"/>
      <c r="DT55" s="519"/>
      <c r="DU55" s="519"/>
      <c r="DV55" s="519"/>
      <c r="DW55" s="519"/>
      <c r="DX55" s="519"/>
      <c r="DY55" s="519"/>
      <c r="DZ55" s="519"/>
      <c r="EA55" s="519"/>
      <c r="EB55" s="519"/>
      <c r="EC55" s="519"/>
      <c r="ED55" s="519"/>
      <c r="EE55" s="519"/>
    </row>
    <row r="56" spans="1:135" s="319" customFormat="1" ht="14.25" x14ac:dyDescent="0.2">
      <c r="A56" s="944" t="s">
        <v>35</v>
      </c>
      <c r="B56" s="2322"/>
      <c r="C56" s="2323"/>
      <c r="D56" s="2324"/>
      <c r="E56" s="2325"/>
      <c r="F56" s="2326"/>
      <c r="G56" s="2325"/>
      <c r="H56" s="2326"/>
      <c r="I56" s="2325"/>
      <c r="J56" s="2326"/>
      <c r="K56" s="2325"/>
      <c r="L56" s="2326"/>
      <c r="M56" s="2325"/>
      <c r="N56" s="2326"/>
      <c r="O56" s="2325"/>
      <c r="P56" s="2326"/>
      <c r="Q56" s="2325"/>
      <c r="R56" s="2326"/>
      <c r="S56" s="2325"/>
      <c r="T56" s="2326"/>
      <c r="U56" s="2325"/>
      <c r="V56" s="2326"/>
      <c r="W56" s="255"/>
      <c r="X56" s="255"/>
      <c r="BV56" s="519"/>
      <c r="BW56" s="519"/>
      <c r="BX56" s="593"/>
      <c r="BY56" s="519"/>
      <c r="BZ56" s="519"/>
      <c r="CA56" s="519"/>
      <c r="CB56" s="519"/>
      <c r="CC56" s="519"/>
      <c r="CD56" s="519"/>
      <c r="CE56" s="519"/>
      <c r="CF56" s="519"/>
      <c r="CG56" s="519"/>
      <c r="CH56" s="519"/>
      <c r="CI56" s="519"/>
      <c r="CJ56" s="519"/>
      <c r="CK56" s="519"/>
      <c r="CL56" s="519"/>
      <c r="CM56" s="519"/>
      <c r="CN56" s="519"/>
      <c r="CO56" s="519"/>
      <c r="CP56" s="519"/>
      <c r="CQ56" s="519"/>
      <c r="CR56" s="519"/>
      <c r="CS56" s="519"/>
      <c r="CT56" s="519"/>
      <c r="CU56" s="519"/>
      <c r="CV56" s="519"/>
      <c r="CW56" s="519"/>
      <c r="CX56" s="519"/>
      <c r="CY56" s="519"/>
      <c r="CZ56" s="519"/>
      <c r="DA56" s="519"/>
      <c r="DB56" s="519"/>
      <c r="DC56" s="519"/>
      <c r="DD56" s="519"/>
      <c r="DE56" s="519"/>
      <c r="DF56" s="519"/>
      <c r="DG56" s="519"/>
      <c r="DH56" s="519"/>
      <c r="DI56" s="519"/>
      <c r="DJ56" s="519"/>
      <c r="DK56" s="519"/>
      <c r="DL56" s="519"/>
      <c r="DM56" s="519"/>
      <c r="DN56" s="519"/>
      <c r="DO56" s="519"/>
      <c r="DP56" s="519"/>
      <c r="DQ56" s="519"/>
      <c r="DR56" s="519"/>
      <c r="DS56" s="519"/>
      <c r="DT56" s="519"/>
      <c r="DU56" s="519"/>
      <c r="DV56" s="519"/>
      <c r="DW56" s="519"/>
      <c r="DX56" s="519"/>
      <c r="DY56" s="519"/>
      <c r="DZ56" s="519"/>
      <c r="EA56" s="519"/>
      <c r="EB56" s="519"/>
      <c r="EC56" s="519"/>
      <c r="ED56" s="519"/>
      <c r="EE56" s="519"/>
    </row>
    <row r="57" spans="1:135" s="319" customFormat="1" ht="14.25" x14ac:dyDescent="0.2">
      <c r="A57" s="2327" t="s">
        <v>495</v>
      </c>
      <c r="B57" s="2328"/>
      <c r="C57" s="2329"/>
      <c r="D57" s="2330"/>
      <c r="E57" s="2331"/>
      <c r="F57" s="2332"/>
      <c r="G57" s="2331"/>
      <c r="H57" s="2332"/>
      <c r="I57" s="2331"/>
      <c r="J57" s="2332"/>
      <c r="K57" s="2331"/>
      <c r="L57" s="2332"/>
      <c r="M57" s="2331"/>
      <c r="N57" s="2332"/>
      <c r="O57" s="2331"/>
      <c r="P57" s="2332"/>
      <c r="Q57" s="2331"/>
      <c r="R57" s="2332"/>
      <c r="S57" s="2331"/>
      <c r="T57" s="2332"/>
      <c r="U57" s="2331"/>
      <c r="V57" s="2332"/>
      <c r="W57" s="1598"/>
      <c r="X57" s="1598"/>
      <c r="BV57" s="519"/>
      <c r="BW57" s="519"/>
      <c r="BX57" s="593"/>
      <c r="BY57" s="519"/>
      <c r="BZ57" s="519"/>
      <c r="CA57" s="519"/>
      <c r="CB57" s="519"/>
      <c r="CC57" s="519"/>
      <c r="CD57" s="519"/>
      <c r="CE57" s="519"/>
      <c r="CF57" s="519"/>
      <c r="CG57" s="519"/>
      <c r="CH57" s="519"/>
      <c r="CI57" s="519"/>
      <c r="CJ57" s="519"/>
      <c r="CK57" s="519"/>
      <c r="CL57" s="519"/>
      <c r="CM57" s="519"/>
      <c r="CN57" s="519"/>
      <c r="CO57" s="519"/>
      <c r="CP57" s="519"/>
      <c r="CQ57" s="519"/>
      <c r="CR57" s="519"/>
      <c r="CS57" s="519"/>
      <c r="CT57" s="519"/>
      <c r="CU57" s="519"/>
      <c r="CV57" s="519"/>
      <c r="CW57" s="519"/>
      <c r="CX57" s="519"/>
      <c r="CY57" s="519"/>
      <c r="CZ57" s="519"/>
      <c r="DA57" s="519"/>
      <c r="DB57" s="519"/>
      <c r="DC57" s="519"/>
      <c r="DD57" s="519"/>
      <c r="DE57" s="519"/>
      <c r="DF57" s="519"/>
      <c r="DG57" s="519"/>
      <c r="DH57" s="519"/>
      <c r="DI57" s="519"/>
      <c r="DJ57" s="519"/>
      <c r="DK57" s="519"/>
      <c r="DL57" s="519"/>
      <c r="DM57" s="519"/>
      <c r="DN57" s="519"/>
      <c r="DO57" s="519"/>
      <c r="DP57" s="519"/>
      <c r="DQ57" s="519"/>
      <c r="DR57" s="519"/>
      <c r="DS57" s="519"/>
      <c r="DT57" s="519"/>
      <c r="DU57" s="519"/>
      <c r="DV57" s="519"/>
      <c r="DW57" s="519"/>
      <c r="DX57" s="519"/>
      <c r="DY57" s="519"/>
      <c r="DZ57" s="519"/>
      <c r="EA57" s="519"/>
      <c r="EB57" s="519"/>
      <c r="EC57" s="519"/>
      <c r="ED57" s="519"/>
      <c r="EE57" s="519"/>
    </row>
    <row r="58" spans="1:135" s="319" customFormat="1" ht="13.9" customHeight="1" x14ac:dyDescent="0.2">
      <c r="A58" s="945" t="s">
        <v>496</v>
      </c>
      <c r="B58" s="946"/>
      <c r="C58" s="947"/>
      <c r="D58" s="1452"/>
      <c r="E58" s="264"/>
      <c r="F58" s="903"/>
      <c r="G58" s="264"/>
      <c r="H58" s="903"/>
      <c r="I58" s="264"/>
      <c r="J58" s="903"/>
      <c r="K58" s="264"/>
      <c r="L58" s="903"/>
      <c r="M58" s="264"/>
      <c r="N58" s="903"/>
      <c r="O58" s="264"/>
      <c r="P58" s="903"/>
      <c r="Q58" s="264"/>
      <c r="R58" s="903"/>
      <c r="S58" s="264"/>
      <c r="T58" s="903"/>
      <c r="U58" s="264"/>
      <c r="V58" s="903"/>
      <c r="W58" s="2321">
        <f>SUM(W59:W60)</f>
        <v>0</v>
      </c>
      <c r="X58" s="2321">
        <f>SUM(X59:X60)</f>
        <v>0</v>
      </c>
      <c r="BV58" s="519"/>
      <c r="BW58" s="519"/>
      <c r="BX58" s="593"/>
      <c r="BY58" s="519"/>
      <c r="BZ58" s="519"/>
      <c r="CA58" s="519"/>
      <c r="CB58" s="519"/>
      <c r="CC58" s="519"/>
      <c r="CD58" s="519"/>
      <c r="CE58" s="519"/>
      <c r="CF58" s="519"/>
      <c r="CG58" s="519"/>
      <c r="CH58" s="519"/>
      <c r="CI58" s="519"/>
      <c r="CJ58" s="519"/>
      <c r="CK58" s="519"/>
      <c r="CL58" s="519"/>
      <c r="CM58" s="519"/>
      <c r="CN58" s="519"/>
      <c r="CO58" s="519"/>
      <c r="CP58" s="519"/>
      <c r="CQ58" s="519"/>
      <c r="CR58" s="519"/>
      <c r="CS58" s="519"/>
      <c r="CT58" s="519"/>
      <c r="CU58" s="519"/>
      <c r="CV58" s="519"/>
      <c r="CW58" s="519"/>
      <c r="CX58" s="519"/>
      <c r="CY58" s="519"/>
      <c r="CZ58" s="519"/>
      <c r="DA58" s="519"/>
      <c r="DB58" s="519"/>
      <c r="DC58" s="519"/>
      <c r="DD58" s="519"/>
      <c r="DE58" s="519"/>
      <c r="DF58" s="519"/>
      <c r="DG58" s="519"/>
      <c r="DH58" s="519"/>
      <c r="DI58" s="519"/>
      <c r="DJ58" s="519"/>
      <c r="DK58" s="519"/>
      <c r="DL58" s="519"/>
      <c r="DM58" s="519"/>
      <c r="DN58" s="519"/>
      <c r="DO58" s="519"/>
      <c r="DP58" s="519"/>
      <c r="DQ58" s="519"/>
      <c r="DR58" s="519"/>
      <c r="DS58" s="519"/>
      <c r="DT58" s="519"/>
      <c r="DU58" s="519"/>
      <c r="DV58" s="519"/>
      <c r="DW58" s="519"/>
      <c r="DX58" s="519"/>
      <c r="DY58" s="519"/>
      <c r="DZ58" s="519"/>
      <c r="EA58" s="519"/>
      <c r="EB58" s="519"/>
      <c r="EC58" s="519"/>
      <c r="ED58" s="519"/>
      <c r="EE58" s="519"/>
    </row>
    <row r="59" spans="1:135" s="319" customFormat="1" ht="14.25" x14ac:dyDescent="0.2">
      <c r="A59" s="944" t="s">
        <v>35</v>
      </c>
      <c r="B59" s="2322"/>
      <c r="C59" s="2323"/>
      <c r="D59" s="2324"/>
      <c r="E59" s="2325"/>
      <c r="F59" s="2326"/>
      <c r="G59" s="2325"/>
      <c r="H59" s="2326"/>
      <c r="I59" s="2325"/>
      <c r="J59" s="2326"/>
      <c r="K59" s="2325"/>
      <c r="L59" s="2326"/>
      <c r="M59" s="2325"/>
      <c r="N59" s="2326"/>
      <c r="O59" s="2325"/>
      <c r="P59" s="2326"/>
      <c r="Q59" s="2325"/>
      <c r="R59" s="2326"/>
      <c r="S59" s="2325"/>
      <c r="T59" s="2326"/>
      <c r="U59" s="2325"/>
      <c r="V59" s="2326"/>
      <c r="W59" s="255"/>
      <c r="X59" s="255"/>
      <c r="BV59" s="519"/>
      <c r="BW59" s="519"/>
      <c r="BX59" s="593"/>
      <c r="BY59" s="519"/>
      <c r="BZ59" s="519"/>
      <c r="CA59" s="519"/>
      <c r="CB59" s="519"/>
      <c r="CC59" s="519"/>
      <c r="CD59" s="519"/>
      <c r="CE59" s="519"/>
      <c r="CF59" s="519"/>
      <c r="CG59" s="519"/>
      <c r="CH59" s="519"/>
      <c r="CI59" s="519"/>
      <c r="CJ59" s="519"/>
      <c r="CK59" s="519"/>
      <c r="CL59" s="519"/>
      <c r="CM59" s="519"/>
      <c r="CN59" s="519"/>
      <c r="CO59" s="519"/>
      <c r="CP59" s="519"/>
      <c r="CQ59" s="519"/>
      <c r="CR59" s="519"/>
      <c r="CS59" s="519"/>
      <c r="CT59" s="519"/>
      <c r="CU59" s="519"/>
      <c r="CV59" s="519"/>
      <c r="CW59" s="519"/>
      <c r="CX59" s="519"/>
      <c r="CY59" s="519"/>
      <c r="CZ59" s="519"/>
      <c r="DA59" s="519"/>
      <c r="DB59" s="519"/>
      <c r="DC59" s="519"/>
      <c r="DD59" s="519"/>
      <c r="DE59" s="519"/>
      <c r="DF59" s="519"/>
      <c r="DG59" s="519"/>
      <c r="DH59" s="519"/>
      <c r="DI59" s="519"/>
      <c r="DJ59" s="519"/>
      <c r="DK59" s="519"/>
      <c r="DL59" s="519"/>
      <c r="DM59" s="519"/>
      <c r="DN59" s="519"/>
      <c r="DO59" s="519"/>
      <c r="DP59" s="519"/>
      <c r="DQ59" s="519"/>
      <c r="DR59" s="519"/>
      <c r="DS59" s="519"/>
      <c r="DT59" s="519"/>
      <c r="DU59" s="519"/>
      <c r="DV59" s="519"/>
      <c r="DW59" s="519"/>
      <c r="DX59" s="519"/>
      <c r="DY59" s="519"/>
      <c r="DZ59" s="519"/>
      <c r="EA59" s="519"/>
      <c r="EB59" s="519"/>
      <c r="EC59" s="519"/>
      <c r="ED59" s="519"/>
      <c r="EE59" s="519"/>
    </row>
    <row r="60" spans="1:135" s="319" customFormat="1" ht="14.25" x14ac:dyDescent="0.2">
      <c r="A60" s="2327" t="s">
        <v>495</v>
      </c>
      <c r="B60" s="2328"/>
      <c r="C60" s="2329"/>
      <c r="D60" s="2333"/>
      <c r="E60" s="2331"/>
      <c r="F60" s="2332"/>
      <c r="G60" s="2331"/>
      <c r="H60" s="2332"/>
      <c r="I60" s="2331"/>
      <c r="J60" s="2332"/>
      <c r="K60" s="2331"/>
      <c r="L60" s="2332"/>
      <c r="M60" s="2331"/>
      <c r="N60" s="2332"/>
      <c r="O60" s="2331"/>
      <c r="P60" s="2332"/>
      <c r="Q60" s="2331"/>
      <c r="R60" s="2332"/>
      <c r="S60" s="2331"/>
      <c r="T60" s="2332"/>
      <c r="U60" s="2331"/>
      <c r="V60" s="2332"/>
      <c r="W60" s="1598"/>
      <c r="X60" s="1598"/>
      <c r="BV60" s="519"/>
      <c r="BW60" s="519"/>
      <c r="BX60" s="593"/>
      <c r="BY60" s="519"/>
      <c r="BZ60" s="519"/>
      <c r="CA60" s="519"/>
      <c r="CB60" s="519"/>
      <c r="CC60" s="519"/>
      <c r="CD60" s="519"/>
      <c r="CE60" s="519"/>
      <c r="CF60" s="519"/>
      <c r="CG60" s="519"/>
      <c r="CH60" s="519"/>
      <c r="CI60" s="519"/>
      <c r="CJ60" s="519"/>
      <c r="CK60" s="519"/>
      <c r="CL60" s="519"/>
      <c r="CM60" s="519"/>
      <c r="CN60" s="519"/>
      <c r="CO60" s="519"/>
      <c r="CP60" s="519"/>
      <c r="CQ60" s="519"/>
      <c r="CR60" s="519"/>
      <c r="CS60" s="519"/>
      <c r="CT60" s="519"/>
      <c r="CU60" s="519"/>
      <c r="CV60" s="519"/>
      <c r="CW60" s="519"/>
      <c r="CX60" s="519"/>
      <c r="CY60" s="519"/>
      <c r="CZ60" s="519"/>
      <c r="DA60" s="519"/>
      <c r="DB60" s="519"/>
      <c r="DC60" s="519"/>
      <c r="DD60" s="519"/>
      <c r="DE60" s="519"/>
      <c r="DF60" s="519"/>
      <c r="DG60" s="519"/>
      <c r="DH60" s="519"/>
      <c r="DI60" s="519"/>
      <c r="DJ60" s="519"/>
      <c r="DK60" s="519"/>
      <c r="DL60" s="519"/>
      <c r="DM60" s="519"/>
      <c r="DN60" s="519"/>
      <c r="DO60" s="519"/>
      <c r="DP60" s="519"/>
      <c r="DQ60" s="519"/>
      <c r="DR60" s="519"/>
      <c r="DS60" s="519"/>
      <c r="DT60" s="519"/>
      <c r="DU60" s="519"/>
      <c r="DV60" s="519"/>
      <c r="DW60" s="519"/>
      <c r="DX60" s="519"/>
      <c r="DY60" s="519"/>
      <c r="DZ60" s="519"/>
      <c r="EA60" s="519"/>
      <c r="EB60" s="519"/>
      <c r="EC60" s="519"/>
      <c r="ED60" s="519"/>
      <c r="EE60" s="519"/>
    </row>
    <row r="61" spans="1:135" s="245" customFormat="1" ht="31.35" customHeight="1" x14ac:dyDescent="0.2">
      <c r="A61" s="2334" t="s">
        <v>497</v>
      </c>
      <c r="B61" s="253"/>
      <c r="C61" s="253"/>
      <c r="D61" s="253"/>
      <c r="E61" s="948"/>
      <c r="F61" s="948"/>
      <c r="G61" s="948"/>
      <c r="H61" s="251"/>
      <c r="I61" s="251"/>
      <c r="J61" s="2335"/>
      <c r="K61" s="2335"/>
      <c r="L61" s="2335"/>
      <c r="M61" s="2335"/>
      <c r="N61" s="2335"/>
      <c r="O61" s="2335"/>
      <c r="P61" s="2335"/>
      <c r="Q61" s="2335"/>
      <c r="R61" s="2335"/>
      <c r="S61" s="2335"/>
      <c r="T61" s="2335"/>
      <c r="U61" s="2335"/>
      <c r="V61" s="2336"/>
      <c r="W61" s="2336"/>
      <c r="X61" s="2337"/>
      <c r="Y61" s="2337"/>
      <c r="Z61" s="2337"/>
      <c r="AA61" s="2337"/>
      <c r="AB61" s="2337"/>
      <c r="AC61" s="2337"/>
      <c r="AD61" s="2337"/>
      <c r="AE61" s="2337"/>
      <c r="AF61" s="2337"/>
      <c r="AG61" s="2337"/>
      <c r="AH61" s="2337"/>
      <c r="AI61" s="2337"/>
      <c r="AJ61" s="2337"/>
      <c r="AK61" s="2337"/>
      <c r="AL61" s="2337"/>
      <c r="AM61" s="2337"/>
      <c r="AN61" s="2337"/>
      <c r="AO61" s="2337"/>
      <c r="AP61" s="2338"/>
      <c r="AQ61" s="2338"/>
      <c r="AR61" s="2338"/>
      <c r="BV61" s="246"/>
      <c r="BW61" s="246"/>
      <c r="BX61" s="246"/>
      <c r="BY61" s="246"/>
      <c r="BZ61" s="246"/>
      <c r="CA61" s="257"/>
      <c r="CB61" s="257"/>
      <c r="CC61" s="257"/>
      <c r="CD61" s="257"/>
      <c r="CE61" s="257"/>
      <c r="CF61" s="257"/>
      <c r="CG61" s="257"/>
      <c r="CH61" s="257"/>
      <c r="CI61" s="257"/>
      <c r="CJ61" s="257"/>
      <c r="CK61" s="257"/>
      <c r="CL61" s="257"/>
      <c r="CM61" s="257"/>
      <c r="CN61" s="257"/>
      <c r="CO61" s="257"/>
      <c r="CP61" s="257"/>
      <c r="CQ61" s="257"/>
      <c r="CR61" s="257"/>
      <c r="CS61" s="257"/>
      <c r="CT61" s="257"/>
      <c r="CU61" s="257"/>
      <c r="CV61" s="257"/>
      <c r="CW61" s="257"/>
      <c r="CX61" s="257"/>
      <c r="CY61" s="257"/>
      <c r="CZ61" s="257"/>
      <c r="DA61" s="257"/>
      <c r="DB61" s="257"/>
      <c r="DC61" s="257"/>
      <c r="DD61" s="257"/>
      <c r="DE61" s="257"/>
      <c r="DF61" s="257"/>
      <c r="DG61" s="257"/>
      <c r="DH61" s="257"/>
      <c r="DI61" s="257"/>
      <c r="DJ61" s="257"/>
      <c r="DK61" s="257"/>
      <c r="DL61" s="257"/>
      <c r="DM61" s="257"/>
      <c r="DN61" s="257"/>
      <c r="DO61" s="257"/>
      <c r="DP61" s="257"/>
      <c r="DQ61" s="257"/>
      <c r="DR61" s="257"/>
      <c r="DS61" s="257"/>
      <c r="DT61" s="257"/>
      <c r="DU61" s="257"/>
      <c r="DV61" s="257"/>
      <c r="DW61" s="257"/>
      <c r="DX61" s="257"/>
      <c r="DY61" s="257"/>
      <c r="DZ61" s="257"/>
      <c r="EA61" s="246"/>
      <c r="EB61" s="246"/>
      <c r="EC61" s="246"/>
      <c r="ED61" s="246"/>
      <c r="EE61" s="246"/>
    </row>
    <row r="62" spans="1:135" s="245" customFormat="1" ht="16.350000000000001" customHeight="1" x14ac:dyDescent="0.2">
      <c r="A62" s="2339" t="s">
        <v>4</v>
      </c>
      <c r="B62" s="2339" t="s">
        <v>49</v>
      </c>
      <c r="C62" s="727"/>
      <c r="D62" s="291"/>
      <c r="E62" s="291"/>
      <c r="F62" s="291"/>
      <c r="G62" s="291"/>
      <c r="H62" s="251"/>
      <c r="I62" s="251"/>
      <c r="J62" s="2335"/>
      <c r="K62" s="2335"/>
      <c r="L62" s="2340"/>
      <c r="M62" s="2340"/>
      <c r="N62" s="2335"/>
      <c r="O62" s="2335"/>
      <c r="P62" s="2335"/>
      <c r="Q62" s="2335"/>
      <c r="R62" s="2335"/>
      <c r="S62" s="2335"/>
      <c r="T62" s="2335"/>
      <c r="U62" s="2335"/>
      <c r="V62" s="2336"/>
      <c r="W62" s="2336"/>
      <c r="X62" s="2337"/>
      <c r="Y62" s="2337"/>
      <c r="Z62" s="2337"/>
      <c r="AA62" s="2337"/>
      <c r="AB62" s="2337"/>
      <c r="AC62" s="2337"/>
      <c r="AD62" s="2337"/>
      <c r="AE62" s="2337"/>
      <c r="AF62" s="2337"/>
      <c r="AG62" s="2337"/>
      <c r="AH62" s="2337"/>
      <c r="AI62" s="2337"/>
      <c r="AJ62" s="2337"/>
      <c r="AK62" s="2337"/>
      <c r="AL62" s="2337"/>
      <c r="AM62" s="2337"/>
      <c r="AN62" s="2337"/>
      <c r="AO62" s="2337"/>
      <c r="AP62" s="2338"/>
      <c r="AQ62" s="2338"/>
      <c r="AR62" s="2338"/>
      <c r="BV62" s="246"/>
      <c r="BW62" s="246"/>
      <c r="BX62" s="246"/>
      <c r="BY62" s="246"/>
      <c r="BZ62" s="246"/>
      <c r="CA62" s="257"/>
      <c r="CB62" s="257"/>
      <c r="CC62" s="257"/>
      <c r="CD62" s="257"/>
      <c r="CE62" s="257"/>
      <c r="CF62" s="257"/>
      <c r="CG62" s="257"/>
      <c r="CH62" s="257"/>
      <c r="CI62" s="257"/>
      <c r="CJ62" s="257"/>
      <c r="CK62" s="257"/>
      <c r="CL62" s="257"/>
      <c r="CM62" s="257"/>
      <c r="CN62" s="257"/>
      <c r="CO62" s="257"/>
      <c r="CP62" s="257"/>
      <c r="CQ62" s="257"/>
      <c r="CR62" s="257"/>
      <c r="CS62" s="257"/>
      <c r="CT62" s="257"/>
      <c r="CU62" s="257"/>
      <c r="CV62" s="257"/>
      <c r="CW62" s="257"/>
      <c r="CX62" s="257"/>
      <c r="CY62" s="257"/>
      <c r="CZ62" s="257"/>
      <c r="DA62" s="257"/>
      <c r="DB62" s="257"/>
      <c r="DC62" s="257"/>
      <c r="DD62" s="257"/>
      <c r="DE62" s="257"/>
      <c r="DF62" s="257"/>
      <c r="DG62" s="257"/>
      <c r="DH62" s="257"/>
      <c r="DI62" s="257"/>
      <c r="DJ62" s="257"/>
      <c r="DK62" s="257"/>
      <c r="DL62" s="257"/>
      <c r="DM62" s="257"/>
      <c r="DN62" s="257"/>
      <c r="DO62" s="257"/>
      <c r="DP62" s="257"/>
      <c r="DQ62" s="257"/>
      <c r="DR62" s="257"/>
      <c r="DS62" s="257"/>
      <c r="DT62" s="257"/>
      <c r="DU62" s="257"/>
      <c r="DV62" s="257"/>
      <c r="DW62" s="257"/>
      <c r="DX62" s="257"/>
      <c r="DY62" s="257"/>
      <c r="DZ62" s="257"/>
      <c r="EA62" s="246"/>
      <c r="EB62" s="246"/>
      <c r="EC62" s="246"/>
      <c r="ED62" s="246"/>
      <c r="EE62" s="246"/>
    </row>
    <row r="63" spans="1:135" s="245" customFormat="1" ht="16.350000000000001" customHeight="1" x14ac:dyDescent="0.2">
      <c r="A63" s="2341" t="s">
        <v>35</v>
      </c>
      <c r="B63" s="2342"/>
      <c r="C63" s="727"/>
      <c r="D63" s="291"/>
      <c r="E63" s="291"/>
      <c r="F63" s="291"/>
      <c r="G63" s="291"/>
      <c r="H63" s="250"/>
      <c r="I63" s="277"/>
      <c r="J63" s="2336"/>
      <c r="K63" s="2336"/>
      <c r="L63" s="2343"/>
      <c r="M63" s="2343"/>
      <c r="N63" s="2336"/>
      <c r="O63" s="2336"/>
      <c r="P63" s="2336"/>
      <c r="Q63" s="2336"/>
      <c r="R63" s="2336"/>
      <c r="S63" s="2336"/>
      <c r="T63" s="2336"/>
      <c r="U63" s="2336"/>
      <c r="V63" s="2336"/>
      <c r="W63" s="2336"/>
      <c r="X63" s="2337"/>
      <c r="Y63" s="2337"/>
      <c r="Z63" s="2337"/>
      <c r="AA63" s="2337"/>
      <c r="AB63" s="2337"/>
      <c r="AC63" s="2337"/>
      <c r="AD63" s="2337"/>
      <c r="AE63" s="2337"/>
      <c r="AF63" s="2337"/>
      <c r="AG63" s="2337"/>
      <c r="AH63" s="2337"/>
      <c r="AI63" s="2337"/>
      <c r="AJ63" s="2337"/>
      <c r="AK63" s="2337"/>
      <c r="AL63" s="2337"/>
      <c r="AM63" s="2337"/>
      <c r="AN63" s="2337"/>
      <c r="AO63" s="2337"/>
      <c r="AP63" s="2338"/>
      <c r="AQ63" s="2338"/>
      <c r="AR63" s="2338"/>
      <c r="BV63" s="246"/>
      <c r="BW63" s="246"/>
      <c r="BX63" s="246"/>
      <c r="BY63" s="246"/>
      <c r="BZ63" s="246"/>
      <c r="CA63" s="257"/>
      <c r="CB63" s="257"/>
      <c r="CC63" s="257"/>
      <c r="CD63" s="257"/>
      <c r="CE63" s="257"/>
      <c r="CF63" s="257"/>
      <c r="CG63" s="257"/>
      <c r="CH63" s="257"/>
      <c r="CI63" s="257"/>
      <c r="CJ63" s="257"/>
      <c r="CK63" s="257"/>
      <c r="CL63" s="257"/>
      <c r="CM63" s="257"/>
      <c r="CN63" s="257"/>
      <c r="CO63" s="257"/>
      <c r="CP63" s="257"/>
      <c r="CQ63" s="257"/>
      <c r="CR63" s="257"/>
      <c r="CS63" s="257"/>
      <c r="CT63" s="257"/>
      <c r="CU63" s="257"/>
      <c r="CV63" s="257"/>
      <c r="CW63" s="257"/>
      <c r="CX63" s="257"/>
      <c r="CY63" s="257"/>
      <c r="CZ63" s="257"/>
      <c r="DA63" s="257"/>
      <c r="DB63" s="257"/>
      <c r="DC63" s="257"/>
      <c r="DD63" s="257"/>
      <c r="DE63" s="257"/>
      <c r="DF63" s="257"/>
      <c r="DG63" s="257"/>
      <c r="DH63" s="257"/>
      <c r="DI63" s="257"/>
      <c r="DJ63" s="257"/>
      <c r="DK63" s="257"/>
      <c r="DL63" s="257"/>
      <c r="DM63" s="257"/>
      <c r="DN63" s="257"/>
      <c r="DO63" s="257"/>
      <c r="DP63" s="257"/>
      <c r="DQ63" s="257"/>
      <c r="DR63" s="257"/>
      <c r="DS63" s="257"/>
      <c r="DT63" s="257"/>
      <c r="DU63" s="257"/>
      <c r="DV63" s="257"/>
      <c r="DW63" s="257"/>
      <c r="DX63" s="257"/>
      <c r="DY63" s="257"/>
      <c r="DZ63" s="257"/>
      <c r="EA63" s="246"/>
      <c r="EB63" s="246"/>
      <c r="EC63" s="246"/>
      <c r="ED63" s="246"/>
      <c r="EE63" s="246"/>
    </row>
    <row r="64" spans="1:135" s="245" customFormat="1" ht="16.350000000000001" customHeight="1" x14ac:dyDescent="0.2">
      <c r="A64" s="2344" t="s">
        <v>498</v>
      </c>
      <c r="B64" s="2345"/>
      <c r="C64" s="273"/>
      <c r="D64" s="293"/>
      <c r="E64" s="273"/>
      <c r="F64" s="2346"/>
      <c r="G64" s="949"/>
      <c r="H64" s="250"/>
      <c r="I64" s="250"/>
      <c r="J64" s="2336"/>
      <c r="K64" s="2336"/>
      <c r="L64" s="2336"/>
      <c r="M64" s="2336"/>
      <c r="N64" s="2336"/>
      <c r="O64" s="2336"/>
      <c r="P64" s="2336"/>
      <c r="Q64" s="2336"/>
      <c r="R64" s="2336"/>
      <c r="S64" s="2336"/>
      <c r="T64" s="2336"/>
      <c r="U64" s="2336"/>
      <c r="V64" s="2336"/>
      <c r="W64" s="2336"/>
      <c r="X64" s="2337"/>
      <c r="Y64" s="2337"/>
      <c r="Z64" s="2337"/>
      <c r="AA64" s="2337"/>
      <c r="AB64" s="2337"/>
      <c r="AC64" s="2337"/>
      <c r="AD64" s="2337"/>
      <c r="AE64" s="2337"/>
      <c r="AF64" s="2337"/>
      <c r="AG64" s="2337"/>
      <c r="AH64" s="2337"/>
      <c r="AI64" s="2337"/>
      <c r="AJ64" s="2337"/>
      <c r="AK64" s="2337"/>
      <c r="AL64" s="2337"/>
      <c r="AM64" s="2337"/>
      <c r="AN64" s="2337"/>
      <c r="AO64" s="2337"/>
      <c r="AP64" s="2338"/>
      <c r="AQ64" s="2338"/>
      <c r="AR64" s="2338"/>
      <c r="BV64" s="246"/>
      <c r="BW64" s="246"/>
      <c r="BX64" s="246"/>
      <c r="BY64" s="246"/>
      <c r="BZ64" s="246"/>
      <c r="CA64" s="257"/>
      <c r="CB64" s="257"/>
      <c r="CC64" s="257"/>
      <c r="CD64" s="257"/>
      <c r="CE64" s="257"/>
      <c r="CF64" s="257"/>
      <c r="CG64" s="257"/>
      <c r="CH64" s="257"/>
      <c r="CI64" s="257"/>
      <c r="CJ64" s="257"/>
      <c r="CK64" s="257"/>
      <c r="CL64" s="257"/>
      <c r="CM64" s="257"/>
      <c r="CN64" s="257"/>
      <c r="CO64" s="257"/>
      <c r="CP64" s="257"/>
      <c r="CQ64" s="257"/>
      <c r="CR64" s="257"/>
      <c r="CS64" s="257"/>
      <c r="CT64" s="257"/>
      <c r="CU64" s="257"/>
      <c r="CV64" s="257"/>
      <c r="CW64" s="257"/>
      <c r="CX64" s="257"/>
      <c r="CY64" s="257"/>
      <c r="CZ64" s="257"/>
      <c r="DA64" s="257"/>
      <c r="DB64" s="257"/>
      <c r="DC64" s="257"/>
      <c r="DD64" s="257"/>
      <c r="DE64" s="257"/>
      <c r="DF64" s="257"/>
      <c r="DG64" s="257"/>
      <c r="DH64" s="257"/>
      <c r="DI64" s="257"/>
      <c r="DJ64" s="257"/>
      <c r="DK64" s="257"/>
      <c r="DL64" s="257"/>
      <c r="DM64" s="257"/>
      <c r="DN64" s="257"/>
      <c r="DO64" s="257"/>
      <c r="DP64" s="257"/>
      <c r="DQ64" s="257"/>
      <c r="DR64" s="257"/>
      <c r="DS64" s="257"/>
      <c r="DT64" s="257"/>
      <c r="DU64" s="257"/>
      <c r="DV64" s="257"/>
      <c r="DW64" s="257"/>
      <c r="DX64" s="257"/>
      <c r="DY64" s="257"/>
      <c r="DZ64" s="257"/>
      <c r="EA64" s="246"/>
      <c r="EB64" s="246"/>
      <c r="EC64" s="246"/>
      <c r="ED64" s="246"/>
      <c r="EE64" s="246"/>
    </row>
    <row r="65" spans="1:135" s="245" customFormat="1" ht="24" customHeight="1" x14ac:dyDescent="0.25">
      <c r="A65" s="425" t="s">
        <v>499</v>
      </c>
      <c r="B65" s="1049"/>
      <c r="C65" s="425"/>
      <c r="D65" s="273"/>
      <c r="E65" s="273"/>
      <c r="F65" s="273"/>
      <c r="G65" s="273"/>
      <c r="H65" s="250"/>
      <c r="I65" s="250"/>
      <c r="J65" s="2347"/>
      <c r="K65" s="2347"/>
      <c r="L65" s="2347"/>
      <c r="M65" s="2347"/>
      <c r="N65" s="2347"/>
      <c r="O65" s="2347"/>
      <c r="P65" s="2347"/>
      <c r="Q65" s="2347"/>
      <c r="R65" s="2347"/>
      <c r="S65" s="2347"/>
      <c r="T65" s="2336"/>
      <c r="U65" s="2336"/>
      <c r="V65" s="2336"/>
      <c r="W65" s="2348"/>
      <c r="X65" s="2337"/>
      <c r="Y65" s="2337"/>
      <c r="Z65" s="2337"/>
      <c r="AA65" s="2337"/>
      <c r="AB65" s="2337"/>
      <c r="AC65" s="2337"/>
      <c r="AD65" s="2337"/>
      <c r="AE65" s="2337"/>
      <c r="AF65" s="2349"/>
      <c r="AG65" s="2337"/>
      <c r="AH65" s="2350"/>
      <c r="AI65" s="2337"/>
      <c r="AJ65" s="2337"/>
      <c r="AK65" s="2337"/>
      <c r="AL65" s="2337"/>
      <c r="AM65" s="2337"/>
      <c r="AN65" s="2337"/>
      <c r="AO65" s="2337"/>
      <c r="AP65" s="2338"/>
      <c r="AQ65" s="2338"/>
      <c r="AR65" s="2338"/>
      <c r="BV65" s="246"/>
      <c r="BW65" s="246"/>
      <c r="BX65" s="246"/>
      <c r="BY65" s="246"/>
      <c r="BZ65" s="246"/>
      <c r="CA65" s="257"/>
      <c r="CB65" s="257"/>
      <c r="CC65" s="257"/>
      <c r="CD65" s="257"/>
      <c r="CE65" s="257"/>
      <c r="CF65" s="257"/>
      <c r="CG65" s="257"/>
      <c r="CH65" s="257"/>
      <c r="CI65" s="257"/>
      <c r="CJ65" s="257"/>
      <c r="CK65" s="257"/>
      <c r="CL65" s="257"/>
      <c r="CM65" s="257"/>
      <c r="CN65" s="257"/>
      <c r="CO65" s="257"/>
      <c r="CP65" s="257"/>
      <c r="CQ65" s="257"/>
      <c r="CR65" s="257"/>
      <c r="CS65" s="257"/>
      <c r="CT65" s="257"/>
      <c r="CU65" s="257"/>
      <c r="CV65" s="257"/>
      <c r="CW65" s="257"/>
      <c r="CX65" s="257"/>
      <c r="CY65" s="257"/>
      <c r="CZ65" s="257"/>
      <c r="DA65" s="257"/>
      <c r="DB65" s="257"/>
      <c r="DC65" s="257"/>
      <c r="DD65" s="257"/>
      <c r="DE65" s="257"/>
      <c r="DF65" s="257"/>
      <c r="DG65" s="257"/>
      <c r="DH65" s="257"/>
      <c r="DI65" s="257"/>
      <c r="DJ65" s="257"/>
      <c r="DK65" s="257"/>
      <c r="DL65" s="257"/>
      <c r="DM65" s="257"/>
      <c r="DN65" s="257"/>
      <c r="DO65" s="257"/>
      <c r="DP65" s="257"/>
      <c r="DQ65" s="257"/>
      <c r="DR65" s="257"/>
      <c r="DS65" s="257"/>
      <c r="DT65" s="257"/>
      <c r="DU65" s="257"/>
      <c r="DV65" s="257"/>
      <c r="DW65" s="257"/>
      <c r="DX65" s="257"/>
      <c r="DY65" s="257"/>
      <c r="DZ65" s="257"/>
      <c r="EA65" s="246"/>
      <c r="EB65" s="246"/>
      <c r="EC65" s="246"/>
      <c r="ED65" s="246"/>
      <c r="EE65" s="246"/>
    </row>
    <row r="66" spans="1:135" s="245" customFormat="1" ht="16.350000000000001" customHeight="1" x14ac:dyDescent="0.2">
      <c r="A66" s="2339" t="s">
        <v>4</v>
      </c>
      <c r="B66" s="2339" t="s">
        <v>49</v>
      </c>
      <c r="C66" s="273"/>
      <c r="D66" s="273"/>
      <c r="E66" s="273"/>
      <c r="F66" s="273"/>
      <c r="G66" s="273"/>
      <c r="H66" s="250"/>
      <c r="I66" s="250"/>
      <c r="J66" s="2347"/>
      <c r="K66" s="2347"/>
      <c r="L66" s="2347"/>
      <c r="M66" s="2347"/>
      <c r="N66" s="2347"/>
      <c r="O66" s="2347"/>
      <c r="P66" s="2347"/>
      <c r="Q66" s="2347"/>
      <c r="R66" s="2347"/>
      <c r="S66" s="2347"/>
      <c r="T66" s="2336"/>
      <c r="U66" s="2336"/>
      <c r="V66" s="2336"/>
      <c r="W66" s="2348"/>
      <c r="X66" s="2337"/>
      <c r="Y66" s="2337"/>
      <c r="Z66" s="2337"/>
      <c r="AA66" s="2337"/>
      <c r="AB66" s="2337"/>
      <c r="AC66" s="2337"/>
      <c r="AD66" s="2337"/>
      <c r="AE66" s="2337"/>
      <c r="AF66" s="2349"/>
      <c r="AG66" s="2337"/>
      <c r="AH66" s="2350"/>
      <c r="AI66" s="2337"/>
      <c r="AJ66" s="2337"/>
      <c r="AK66" s="2337"/>
      <c r="AL66" s="2337"/>
      <c r="AM66" s="2337"/>
      <c r="AN66" s="2337"/>
      <c r="AO66" s="2337"/>
      <c r="AP66" s="2338"/>
      <c r="AQ66" s="2338"/>
      <c r="AR66" s="2338"/>
      <c r="BV66" s="246"/>
      <c r="BW66" s="246"/>
      <c r="BX66" s="246"/>
      <c r="BY66" s="246"/>
      <c r="BZ66" s="246"/>
      <c r="CA66" s="257"/>
      <c r="CB66" s="257"/>
      <c r="CC66" s="257"/>
      <c r="CD66" s="257"/>
      <c r="CE66" s="257"/>
      <c r="CF66" s="257"/>
      <c r="CG66" s="257"/>
      <c r="CH66" s="257"/>
      <c r="CI66" s="257"/>
      <c r="CJ66" s="257"/>
      <c r="CK66" s="257"/>
      <c r="CL66" s="257"/>
      <c r="CM66" s="257"/>
      <c r="CN66" s="257"/>
      <c r="CO66" s="257"/>
      <c r="CP66" s="257"/>
      <c r="CQ66" s="257"/>
      <c r="CR66" s="257"/>
      <c r="CS66" s="257"/>
      <c r="CT66" s="257"/>
      <c r="CU66" s="257"/>
      <c r="CV66" s="257"/>
      <c r="CW66" s="257"/>
      <c r="CX66" s="257"/>
      <c r="CY66" s="257"/>
      <c r="CZ66" s="257"/>
      <c r="DA66" s="257"/>
      <c r="DB66" s="257"/>
      <c r="DC66" s="257"/>
      <c r="DD66" s="257"/>
      <c r="DE66" s="257"/>
      <c r="DF66" s="257"/>
      <c r="DG66" s="257"/>
      <c r="DH66" s="257"/>
      <c r="DI66" s="257"/>
      <c r="DJ66" s="257"/>
      <c r="DK66" s="257"/>
      <c r="DL66" s="257"/>
      <c r="DM66" s="257"/>
      <c r="DN66" s="257"/>
      <c r="DO66" s="257"/>
      <c r="DP66" s="257"/>
      <c r="DQ66" s="257"/>
      <c r="DR66" s="257"/>
      <c r="DS66" s="257"/>
      <c r="DT66" s="257"/>
      <c r="DU66" s="257"/>
      <c r="DV66" s="257"/>
      <c r="DW66" s="257"/>
      <c r="DX66" s="257"/>
      <c r="DY66" s="257"/>
      <c r="DZ66" s="257"/>
      <c r="EA66" s="246"/>
      <c r="EB66" s="246"/>
      <c r="EC66" s="246"/>
      <c r="ED66" s="246"/>
      <c r="EE66" s="246"/>
    </row>
    <row r="67" spans="1:135" s="245" customFormat="1" ht="16.350000000000001" customHeight="1" x14ac:dyDescent="0.2">
      <c r="A67" s="2351" t="s">
        <v>430</v>
      </c>
      <c r="B67" s="2342"/>
      <c r="C67" s="273"/>
      <c r="D67" s="273"/>
      <c r="E67" s="273"/>
      <c r="F67" s="273"/>
      <c r="G67" s="273"/>
      <c r="H67" s="250"/>
      <c r="I67" s="250"/>
      <c r="J67" s="2347"/>
      <c r="K67" s="2347"/>
      <c r="L67" s="2347"/>
      <c r="M67" s="2347"/>
      <c r="N67" s="2347"/>
      <c r="O67" s="2347"/>
      <c r="P67" s="2347"/>
      <c r="Q67" s="2347"/>
      <c r="R67" s="2347"/>
      <c r="S67" s="2347"/>
      <c r="T67" s="2336"/>
      <c r="U67" s="2336"/>
      <c r="V67" s="2336"/>
      <c r="W67" s="2348"/>
      <c r="X67" s="2337"/>
      <c r="Y67" s="2337"/>
      <c r="Z67" s="2337"/>
      <c r="AA67" s="2337"/>
      <c r="AB67" s="2337"/>
      <c r="AC67" s="2337"/>
      <c r="AD67" s="2337"/>
      <c r="AE67" s="2337"/>
      <c r="AF67" s="2349"/>
      <c r="AG67" s="2337"/>
      <c r="AH67" s="2350"/>
      <c r="AI67" s="2337"/>
      <c r="AJ67" s="2337"/>
      <c r="AK67" s="2337"/>
      <c r="AL67" s="2337"/>
      <c r="AM67" s="2337"/>
      <c r="AN67" s="2337"/>
      <c r="AO67" s="2337"/>
      <c r="AP67" s="2338"/>
      <c r="AQ67" s="2338"/>
      <c r="AR67" s="2338"/>
      <c r="BV67" s="246"/>
      <c r="BW67" s="246"/>
      <c r="BX67" s="246"/>
      <c r="BY67" s="246"/>
      <c r="BZ67" s="246"/>
      <c r="CA67" s="257"/>
      <c r="CB67" s="257"/>
      <c r="CC67" s="257"/>
      <c r="CD67" s="257"/>
      <c r="CE67" s="257"/>
      <c r="CF67" s="257"/>
      <c r="CG67" s="257"/>
      <c r="CH67" s="257"/>
      <c r="CI67" s="257"/>
      <c r="CJ67" s="257"/>
      <c r="CK67" s="257"/>
      <c r="CL67" s="257"/>
      <c r="CM67" s="257"/>
      <c r="CN67" s="257"/>
      <c r="CO67" s="257"/>
      <c r="CP67" s="257"/>
      <c r="CQ67" s="257"/>
      <c r="CR67" s="257"/>
      <c r="CS67" s="257"/>
      <c r="CT67" s="257"/>
      <c r="CU67" s="257"/>
      <c r="CV67" s="257"/>
      <c r="CW67" s="257"/>
      <c r="CX67" s="257"/>
      <c r="CY67" s="257"/>
      <c r="CZ67" s="257"/>
      <c r="DA67" s="257"/>
      <c r="DB67" s="257"/>
      <c r="DC67" s="257"/>
      <c r="DD67" s="257"/>
      <c r="DE67" s="257"/>
      <c r="DF67" s="257"/>
      <c r="DG67" s="257"/>
      <c r="DH67" s="257"/>
      <c r="DI67" s="257"/>
      <c r="DJ67" s="257"/>
      <c r="DK67" s="257"/>
      <c r="DL67" s="257"/>
      <c r="DM67" s="257"/>
      <c r="DN67" s="257"/>
      <c r="DO67" s="257"/>
      <c r="DP67" s="257"/>
      <c r="DQ67" s="257"/>
      <c r="DR67" s="257"/>
      <c r="DS67" s="257"/>
      <c r="DT67" s="257"/>
      <c r="DU67" s="257"/>
      <c r="DV67" s="257"/>
      <c r="DW67" s="257"/>
      <c r="DX67" s="257"/>
      <c r="DY67" s="257"/>
      <c r="DZ67" s="257"/>
      <c r="EA67" s="246"/>
      <c r="EB67" s="246"/>
      <c r="EC67" s="246"/>
      <c r="ED67" s="246"/>
      <c r="EE67" s="246"/>
    </row>
    <row r="68" spans="1:135" s="245" customFormat="1" ht="16.350000000000001" customHeight="1" x14ac:dyDescent="0.2">
      <c r="A68" s="306" t="s">
        <v>431</v>
      </c>
      <c r="B68" s="2342"/>
      <c r="C68" s="273"/>
      <c r="D68" s="273"/>
      <c r="E68" s="273"/>
      <c r="F68" s="273"/>
      <c r="G68" s="273"/>
      <c r="H68" s="250"/>
      <c r="I68" s="250"/>
      <c r="J68" s="2347"/>
      <c r="K68" s="2347"/>
      <c r="L68" s="2347"/>
      <c r="M68" s="2347"/>
      <c r="N68" s="2347"/>
      <c r="O68" s="2347"/>
      <c r="P68" s="2347"/>
      <c r="Q68" s="2347"/>
      <c r="R68" s="2347"/>
      <c r="S68" s="2347"/>
      <c r="T68" s="2336"/>
      <c r="U68" s="2336"/>
      <c r="V68" s="2336"/>
      <c r="W68" s="2348"/>
      <c r="X68" s="2337"/>
      <c r="Y68" s="2337"/>
      <c r="Z68" s="2337"/>
      <c r="AA68" s="2337"/>
      <c r="AB68" s="2337"/>
      <c r="AC68" s="2337"/>
      <c r="AD68" s="2337"/>
      <c r="AE68" s="2337"/>
      <c r="AF68" s="2349"/>
      <c r="AG68" s="2337"/>
      <c r="AH68" s="2350"/>
      <c r="AI68" s="2337"/>
      <c r="AJ68" s="2337"/>
      <c r="AK68" s="2337"/>
      <c r="AL68" s="2337"/>
      <c r="AM68" s="2337"/>
      <c r="AN68" s="2337"/>
      <c r="AO68" s="2337"/>
      <c r="AP68" s="2338"/>
      <c r="AQ68" s="2338"/>
      <c r="AR68" s="2338"/>
      <c r="BV68" s="246"/>
      <c r="BW68" s="246"/>
      <c r="BX68" s="246"/>
      <c r="BY68" s="246"/>
      <c r="BZ68" s="246"/>
      <c r="CA68" s="257"/>
      <c r="CB68" s="257"/>
      <c r="CC68" s="257"/>
      <c r="CD68" s="257"/>
      <c r="CE68" s="257"/>
      <c r="CF68" s="257"/>
      <c r="CG68" s="257"/>
      <c r="CH68" s="257"/>
      <c r="CI68" s="257"/>
      <c r="CJ68" s="257"/>
      <c r="CK68" s="257"/>
      <c r="CL68" s="257"/>
      <c r="CM68" s="257"/>
      <c r="CN68" s="257"/>
      <c r="CO68" s="257"/>
      <c r="CP68" s="257"/>
      <c r="CQ68" s="257"/>
      <c r="CR68" s="257"/>
      <c r="CS68" s="257"/>
      <c r="CT68" s="257"/>
      <c r="CU68" s="257"/>
      <c r="CV68" s="257"/>
      <c r="CW68" s="257"/>
      <c r="CX68" s="257"/>
      <c r="CY68" s="257"/>
      <c r="CZ68" s="257"/>
      <c r="DA68" s="257"/>
      <c r="DB68" s="257"/>
      <c r="DC68" s="257"/>
      <c r="DD68" s="257"/>
      <c r="DE68" s="257"/>
      <c r="DF68" s="257"/>
      <c r="DG68" s="257"/>
      <c r="DH68" s="257"/>
      <c r="DI68" s="257"/>
      <c r="DJ68" s="257"/>
      <c r="DK68" s="257"/>
      <c r="DL68" s="257"/>
      <c r="DM68" s="257"/>
      <c r="DN68" s="257"/>
      <c r="DO68" s="257"/>
      <c r="DP68" s="257"/>
      <c r="DQ68" s="257"/>
      <c r="DR68" s="257"/>
      <c r="DS68" s="257"/>
      <c r="DT68" s="257"/>
      <c r="DU68" s="257"/>
      <c r="DV68" s="257"/>
      <c r="DW68" s="257"/>
      <c r="DX68" s="257"/>
      <c r="DY68" s="257"/>
      <c r="DZ68" s="257"/>
      <c r="EA68" s="246"/>
      <c r="EB68" s="246"/>
      <c r="EC68" s="246"/>
      <c r="ED68" s="246"/>
      <c r="EE68" s="246"/>
    </row>
    <row r="69" spans="1:135" s="245" customFormat="1" ht="16.350000000000001" customHeight="1" x14ac:dyDescent="0.2">
      <c r="A69" s="306" t="s">
        <v>440</v>
      </c>
      <c r="B69" s="2342"/>
      <c r="C69" s="273"/>
      <c r="D69" s="273"/>
      <c r="E69" s="273"/>
      <c r="F69" s="273"/>
      <c r="G69" s="273"/>
      <c r="H69" s="250"/>
      <c r="I69" s="250"/>
      <c r="J69" s="2347"/>
      <c r="K69" s="2347"/>
      <c r="L69" s="2347"/>
      <c r="M69" s="2347"/>
      <c r="N69" s="2347"/>
      <c r="O69" s="2347"/>
      <c r="P69" s="2347"/>
      <c r="Q69" s="2347"/>
      <c r="R69" s="2347"/>
      <c r="S69" s="2347"/>
      <c r="T69" s="2336"/>
      <c r="U69" s="2336"/>
      <c r="V69" s="2336"/>
      <c r="W69" s="2348"/>
      <c r="X69" s="2337"/>
      <c r="Y69" s="2337"/>
      <c r="Z69" s="2337"/>
      <c r="AA69" s="2337"/>
      <c r="AB69" s="2337"/>
      <c r="AC69" s="2337"/>
      <c r="AD69" s="2337"/>
      <c r="AE69" s="2337"/>
      <c r="AF69" s="2349"/>
      <c r="AG69" s="2337"/>
      <c r="AH69" s="2350"/>
      <c r="AI69" s="2337"/>
      <c r="AJ69" s="2337"/>
      <c r="AK69" s="2337"/>
      <c r="AL69" s="2337"/>
      <c r="AM69" s="2337"/>
      <c r="AN69" s="2337"/>
      <c r="AO69" s="2337"/>
      <c r="AP69" s="2338"/>
      <c r="AQ69" s="2338"/>
      <c r="AR69" s="2338"/>
      <c r="BV69" s="246"/>
      <c r="BW69" s="246"/>
      <c r="BX69" s="246"/>
      <c r="BY69" s="246"/>
      <c r="BZ69" s="246"/>
      <c r="CA69" s="257"/>
      <c r="CB69" s="257"/>
      <c r="CC69" s="257"/>
      <c r="CD69" s="257"/>
      <c r="CE69" s="257"/>
      <c r="CF69" s="257"/>
      <c r="CG69" s="257"/>
      <c r="CH69" s="257"/>
      <c r="CI69" s="257"/>
      <c r="CJ69" s="257"/>
      <c r="CK69" s="257"/>
      <c r="CL69" s="257"/>
      <c r="CM69" s="257"/>
      <c r="CN69" s="257"/>
      <c r="CO69" s="257"/>
      <c r="CP69" s="257"/>
      <c r="CQ69" s="257"/>
      <c r="CR69" s="257"/>
      <c r="CS69" s="257"/>
      <c r="CT69" s="257"/>
      <c r="CU69" s="257"/>
      <c r="CV69" s="257"/>
      <c r="CW69" s="257"/>
      <c r="CX69" s="257"/>
      <c r="CY69" s="257"/>
      <c r="CZ69" s="257"/>
      <c r="DA69" s="257"/>
      <c r="DB69" s="257"/>
      <c r="DC69" s="257"/>
      <c r="DD69" s="257"/>
      <c r="DE69" s="257"/>
      <c r="DF69" s="257"/>
      <c r="DG69" s="257"/>
      <c r="DH69" s="257"/>
      <c r="DI69" s="257"/>
      <c r="DJ69" s="257"/>
      <c r="DK69" s="257"/>
      <c r="DL69" s="257"/>
      <c r="DM69" s="257"/>
      <c r="DN69" s="257"/>
      <c r="DO69" s="257"/>
      <c r="DP69" s="257"/>
      <c r="DQ69" s="257"/>
      <c r="DR69" s="257"/>
      <c r="DS69" s="257"/>
      <c r="DT69" s="257"/>
      <c r="DU69" s="257"/>
      <c r="DV69" s="257"/>
      <c r="DW69" s="257"/>
      <c r="DX69" s="257"/>
      <c r="DY69" s="257"/>
      <c r="DZ69" s="257"/>
      <c r="EA69" s="246"/>
      <c r="EB69" s="246"/>
      <c r="EC69" s="246"/>
      <c r="ED69" s="246"/>
      <c r="EE69" s="246"/>
    </row>
    <row r="70" spans="1:135" s="245" customFormat="1" ht="16.350000000000001" customHeight="1" x14ac:dyDescent="0.2">
      <c r="A70" s="306" t="s">
        <v>441</v>
      </c>
      <c r="B70" s="2342"/>
      <c r="C70" s="273"/>
      <c r="D70" s="273"/>
      <c r="E70" s="273"/>
      <c r="F70" s="273"/>
      <c r="G70" s="273"/>
      <c r="H70" s="250"/>
      <c r="I70" s="250"/>
      <c r="J70" s="2347"/>
      <c r="K70" s="2347"/>
      <c r="L70" s="2347"/>
      <c r="M70" s="2347"/>
      <c r="N70" s="2347"/>
      <c r="O70" s="2347"/>
      <c r="P70" s="2347"/>
      <c r="Q70" s="2347"/>
      <c r="R70" s="2347"/>
      <c r="S70" s="2347"/>
      <c r="T70" s="2336"/>
      <c r="U70" s="2336"/>
      <c r="V70" s="2336"/>
      <c r="W70" s="2348"/>
      <c r="X70" s="2337"/>
      <c r="Y70" s="2337"/>
      <c r="Z70" s="2337"/>
      <c r="AA70" s="2337"/>
      <c r="AB70" s="2337"/>
      <c r="AC70" s="2337"/>
      <c r="AD70" s="2337"/>
      <c r="AE70" s="2337"/>
      <c r="AF70" s="2349"/>
      <c r="AG70" s="2337"/>
      <c r="AH70" s="2350"/>
      <c r="AI70" s="2337"/>
      <c r="AJ70" s="2337"/>
      <c r="AK70" s="2337"/>
      <c r="AL70" s="2337"/>
      <c r="AM70" s="2337"/>
      <c r="AN70" s="2337"/>
      <c r="AO70" s="2337"/>
      <c r="AP70" s="2338"/>
      <c r="AQ70" s="2338"/>
      <c r="AR70" s="2338"/>
      <c r="BV70" s="246"/>
      <c r="BW70" s="246"/>
      <c r="BX70" s="246"/>
      <c r="BY70" s="246"/>
      <c r="BZ70" s="246"/>
      <c r="CA70" s="257"/>
      <c r="CB70" s="257"/>
      <c r="CC70" s="257"/>
      <c r="CD70" s="257"/>
      <c r="CE70" s="257"/>
      <c r="CF70" s="257"/>
      <c r="CG70" s="257"/>
      <c r="CH70" s="257"/>
      <c r="CI70" s="257"/>
      <c r="CJ70" s="257"/>
      <c r="CK70" s="257"/>
      <c r="CL70" s="257"/>
      <c r="CM70" s="257"/>
      <c r="CN70" s="257"/>
      <c r="CO70" s="257"/>
      <c r="CP70" s="257"/>
      <c r="CQ70" s="257"/>
      <c r="CR70" s="257"/>
      <c r="CS70" s="257"/>
      <c r="CT70" s="257"/>
      <c r="CU70" s="257"/>
      <c r="CV70" s="257"/>
      <c r="CW70" s="257"/>
      <c r="CX70" s="257"/>
      <c r="CY70" s="257"/>
      <c r="CZ70" s="257"/>
      <c r="DA70" s="257"/>
      <c r="DB70" s="257"/>
      <c r="DC70" s="257"/>
      <c r="DD70" s="257"/>
      <c r="DE70" s="257"/>
      <c r="DF70" s="257"/>
      <c r="DG70" s="257"/>
      <c r="DH70" s="257"/>
      <c r="DI70" s="257"/>
      <c r="DJ70" s="257"/>
      <c r="DK70" s="257"/>
      <c r="DL70" s="257"/>
      <c r="DM70" s="257"/>
      <c r="DN70" s="257"/>
      <c r="DO70" s="257"/>
      <c r="DP70" s="257"/>
      <c r="DQ70" s="257"/>
      <c r="DR70" s="257"/>
      <c r="DS70" s="257"/>
      <c r="DT70" s="257"/>
      <c r="DU70" s="257"/>
      <c r="DV70" s="257"/>
      <c r="DW70" s="257"/>
      <c r="DX70" s="257"/>
      <c r="DY70" s="257"/>
      <c r="DZ70" s="257"/>
      <c r="EA70" s="246"/>
      <c r="EB70" s="246"/>
      <c r="EC70" s="246"/>
      <c r="ED70" s="246"/>
      <c r="EE70" s="246"/>
    </row>
    <row r="71" spans="1:135" s="245" customFormat="1" ht="16.350000000000001" customHeight="1" x14ac:dyDescent="0.2">
      <c r="A71" s="306" t="s">
        <v>442</v>
      </c>
      <c r="B71" s="2342"/>
      <c r="C71" s="273"/>
      <c r="D71" s="273"/>
      <c r="E71" s="273"/>
      <c r="F71" s="273"/>
      <c r="G71" s="273"/>
      <c r="H71" s="250"/>
      <c r="I71" s="250"/>
      <c r="J71" s="2347"/>
      <c r="K71" s="2347"/>
      <c r="L71" s="2347"/>
      <c r="M71" s="2347"/>
      <c r="N71" s="2347"/>
      <c r="O71" s="2347"/>
      <c r="P71" s="2347"/>
      <c r="Q71" s="2347"/>
      <c r="R71" s="2347"/>
      <c r="S71" s="2347"/>
      <c r="T71" s="2336"/>
      <c r="U71" s="2336"/>
      <c r="V71" s="2336"/>
      <c r="W71" s="2348"/>
      <c r="X71" s="2337"/>
      <c r="Y71" s="2337"/>
      <c r="Z71" s="2337"/>
      <c r="AA71" s="2337"/>
      <c r="AB71" s="2337"/>
      <c r="AC71" s="2337"/>
      <c r="AD71" s="2337"/>
      <c r="AE71" s="2337"/>
      <c r="AF71" s="2349"/>
      <c r="AG71" s="2337"/>
      <c r="AH71" s="2350"/>
      <c r="AI71" s="2337"/>
      <c r="AJ71" s="2337"/>
      <c r="AK71" s="2337"/>
      <c r="AL71" s="2337"/>
      <c r="AM71" s="2337"/>
      <c r="AN71" s="2337"/>
      <c r="AO71" s="2337"/>
      <c r="AP71" s="2338"/>
      <c r="AQ71" s="2338"/>
      <c r="AR71" s="2338"/>
      <c r="BV71" s="246"/>
      <c r="BW71" s="246"/>
      <c r="BX71" s="246"/>
      <c r="BY71" s="246"/>
      <c r="BZ71" s="246"/>
      <c r="CA71" s="257"/>
      <c r="CB71" s="257"/>
      <c r="CC71" s="257"/>
      <c r="CD71" s="257"/>
      <c r="CE71" s="257"/>
      <c r="CF71" s="257"/>
      <c r="CG71" s="257"/>
      <c r="CH71" s="257"/>
      <c r="CI71" s="257"/>
      <c r="CJ71" s="257"/>
      <c r="CK71" s="257"/>
      <c r="CL71" s="257"/>
      <c r="CM71" s="257"/>
      <c r="CN71" s="257"/>
      <c r="CO71" s="257"/>
      <c r="CP71" s="257"/>
      <c r="CQ71" s="257"/>
      <c r="CR71" s="257"/>
      <c r="CS71" s="257"/>
      <c r="CT71" s="257"/>
      <c r="CU71" s="257"/>
      <c r="CV71" s="257"/>
      <c r="CW71" s="257"/>
      <c r="CX71" s="257"/>
      <c r="CY71" s="257"/>
      <c r="CZ71" s="257"/>
      <c r="DA71" s="257"/>
      <c r="DB71" s="257"/>
      <c r="DC71" s="257"/>
      <c r="DD71" s="257"/>
      <c r="DE71" s="257"/>
      <c r="DF71" s="257"/>
      <c r="DG71" s="257"/>
      <c r="DH71" s="257"/>
      <c r="DI71" s="257"/>
      <c r="DJ71" s="257"/>
      <c r="DK71" s="257"/>
      <c r="DL71" s="257"/>
      <c r="DM71" s="257"/>
      <c r="DN71" s="257"/>
      <c r="DO71" s="257"/>
      <c r="DP71" s="257"/>
      <c r="DQ71" s="257"/>
      <c r="DR71" s="257"/>
      <c r="DS71" s="257"/>
      <c r="DT71" s="257"/>
      <c r="DU71" s="257"/>
      <c r="DV71" s="257"/>
      <c r="DW71" s="257"/>
      <c r="DX71" s="257"/>
      <c r="DY71" s="257"/>
      <c r="DZ71" s="257"/>
      <c r="EA71" s="246"/>
      <c r="EB71" s="246"/>
      <c r="EC71" s="246"/>
      <c r="ED71" s="246"/>
      <c r="EE71" s="246"/>
    </row>
    <row r="72" spans="1:135" s="245" customFormat="1" ht="16.350000000000001" customHeight="1" x14ac:dyDescent="0.2">
      <c r="A72" s="306" t="s">
        <v>98</v>
      </c>
      <c r="B72" s="2342"/>
      <c r="C72" s="273"/>
      <c r="D72" s="273"/>
      <c r="E72" s="273"/>
      <c r="F72" s="273"/>
      <c r="G72" s="273"/>
      <c r="H72" s="250"/>
      <c r="I72" s="250"/>
      <c r="J72" s="2347"/>
      <c r="K72" s="2347"/>
      <c r="L72" s="2347"/>
      <c r="M72" s="2347"/>
      <c r="N72" s="2347"/>
      <c r="O72" s="2347"/>
      <c r="P72" s="2347"/>
      <c r="Q72" s="2347"/>
      <c r="R72" s="2347"/>
      <c r="S72" s="2347"/>
      <c r="T72" s="2336"/>
      <c r="U72" s="2336"/>
      <c r="V72" s="2336"/>
      <c r="W72" s="2348"/>
      <c r="X72" s="2337"/>
      <c r="Y72" s="2337"/>
      <c r="Z72" s="2337"/>
      <c r="AA72" s="2337"/>
      <c r="AB72" s="2337"/>
      <c r="AC72" s="2337"/>
      <c r="AD72" s="2337"/>
      <c r="AE72" s="2337"/>
      <c r="AF72" s="2349"/>
      <c r="AG72" s="2337"/>
      <c r="AH72" s="2350"/>
      <c r="AI72" s="2337"/>
      <c r="AJ72" s="2337"/>
      <c r="AK72" s="2337"/>
      <c r="AL72" s="2337"/>
      <c r="AM72" s="2337"/>
      <c r="AN72" s="2337"/>
      <c r="AO72" s="2337"/>
      <c r="AP72" s="2338"/>
      <c r="AQ72" s="2338"/>
      <c r="AR72" s="2338"/>
      <c r="BV72" s="246"/>
      <c r="BW72" s="246"/>
      <c r="BX72" s="246"/>
      <c r="BY72" s="246"/>
      <c r="BZ72" s="246"/>
      <c r="CA72" s="257"/>
      <c r="CB72" s="257"/>
      <c r="CC72" s="257"/>
      <c r="CD72" s="257"/>
      <c r="CE72" s="257"/>
      <c r="CF72" s="257"/>
      <c r="CG72" s="257"/>
      <c r="CH72" s="257"/>
      <c r="CI72" s="257"/>
      <c r="CJ72" s="257"/>
      <c r="CK72" s="257"/>
      <c r="CL72" s="257"/>
      <c r="CM72" s="257"/>
      <c r="CN72" s="257"/>
      <c r="CO72" s="257"/>
      <c r="CP72" s="257"/>
      <c r="CQ72" s="257"/>
      <c r="CR72" s="257"/>
      <c r="CS72" s="257"/>
      <c r="CT72" s="257"/>
      <c r="CU72" s="257"/>
      <c r="CV72" s="257"/>
      <c r="CW72" s="257"/>
      <c r="CX72" s="257"/>
      <c r="CY72" s="257"/>
      <c r="CZ72" s="257"/>
      <c r="DA72" s="257"/>
      <c r="DB72" s="257"/>
      <c r="DC72" s="257"/>
      <c r="DD72" s="257"/>
      <c r="DE72" s="257"/>
      <c r="DF72" s="257"/>
      <c r="DG72" s="257"/>
      <c r="DH72" s="257"/>
      <c r="DI72" s="257"/>
      <c r="DJ72" s="257"/>
      <c r="DK72" s="257"/>
      <c r="DL72" s="257"/>
      <c r="DM72" s="257"/>
      <c r="DN72" s="257"/>
      <c r="DO72" s="257"/>
      <c r="DP72" s="257"/>
      <c r="DQ72" s="257"/>
      <c r="DR72" s="257"/>
      <c r="DS72" s="257"/>
      <c r="DT72" s="257"/>
      <c r="DU72" s="257"/>
      <c r="DV72" s="257"/>
      <c r="DW72" s="257"/>
      <c r="DX72" s="257"/>
      <c r="DY72" s="257"/>
      <c r="DZ72" s="257"/>
      <c r="EA72" s="246"/>
      <c r="EB72" s="246"/>
      <c r="EC72" s="246"/>
      <c r="ED72" s="246"/>
      <c r="EE72" s="246"/>
    </row>
    <row r="73" spans="1:135" s="245" customFormat="1" ht="16.350000000000001" customHeight="1" x14ac:dyDescent="0.2">
      <c r="A73" s="306" t="s">
        <v>443</v>
      </c>
      <c r="B73" s="2342"/>
      <c r="C73" s="273"/>
      <c r="D73" s="273"/>
      <c r="E73" s="273"/>
      <c r="F73" s="273"/>
      <c r="G73" s="273"/>
      <c r="H73" s="250"/>
      <c r="I73" s="250"/>
      <c r="J73" s="2347"/>
      <c r="K73" s="2347"/>
      <c r="L73" s="2347"/>
      <c r="M73" s="2347"/>
      <c r="N73" s="2347"/>
      <c r="O73" s="2347"/>
      <c r="P73" s="2347"/>
      <c r="Q73" s="2347"/>
      <c r="R73" s="2347"/>
      <c r="S73" s="2347"/>
      <c r="T73" s="2336"/>
      <c r="U73" s="2336"/>
      <c r="V73" s="2336"/>
      <c r="W73" s="2348"/>
      <c r="X73" s="2337"/>
      <c r="Y73" s="2337"/>
      <c r="Z73" s="2337"/>
      <c r="AA73" s="2337"/>
      <c r="AB73" s="2337"/>
      <c r="AC73" s="2337"/>
      <c r="AD73" s="2337"/>
      <c r="AE73" s="2337"/>
      <c r="AF73" s="2349"/>
      <c r="AG73" s="2337"/>
      <c r="AH73" s="2350"/>
      <c r="AI73" s="2337"/>
      <c r="AJ73" s="2337"/>
      <c r="AK73" s="2337"/>
      <c r="AL73" s="2337"/>
      <c r="AM73" s="2337"/>
      <c r="AN73" s="2337"/>
      <c r="AO73" s="2337"/>
      <c r="AP73" s="2338"/>
      <c r="AQ73" s="2338"/>
      <c r="AR73" s="2338"/>
      <c r="BV73" s="246"/>
      <c r="BW73" s="246"/>
      <c r="BX73" s="246"/>
      <c r="BY73" s="246"/>
      <c r="BZ73" s="246"/>
      <c r="CA73" s="257"/>
      <c r="CB73" s="257"/>
      <c r="CC73" s="257"/>
      <c r="CD73" s="257"/>
      <c r="CE73" s="257"/>
      <c r="CF73" s="257"/>
      <c r="CG73" s="257"/>
      <c r="CH73" s="257"/>
      <c r="CI73" s="257"/>
      <c r="CJ73" s="257"/>
      <c r="CK73" s="257"/>
      <c r="CL73" s="257"/>
      <c r="CM73" s="257"/>
      <c r="CN73" s="257"/>
      <c r="CO73" s="257"/>
      <c r="CP73" s="257"/>
      <c r="CQ73" s="257"/>
      <c r="CR73" s="257"/>
      <c r="CS73" s="257"/>
      <c r="CT73" s="257"/>
      <c r="CU73" s="257"/>
      <c r="CV73" s="257"/>
      <c r="CW73" s="257"/>
      <c r="CX73" s="257"/>
      <c r="CY73" s="257"/>
      <c r="CZ73" s="257"/>
      <c r="DA73" s="257"/>
      <c r="DB73" s="257"/>
      <c r="DC73" s="257"/>
      <c r="DD73" s="257"/>
      <c r="DE73" s="257"/>
      <c r="DF73" s="257"/>
      <c r="DG73" s="257"/>
      <c r="DH73" s="257"/>
      <c r="DI73" s="257"/>
      <c r="DJ73" s="257"/>
      <c r="DK73" s="257"/>
      <c r="DL73" s="257"/>
      <c r="DM73" s="257"/>
      <c r="DN73" s="257"/>
      <c r="DO73" s="257"/>
      <c r="DP73" s="257"/>
      <c r="DQ73" s="257"/>
      <c r="DR73" s="257"/>
      <c r="DS73" s="257"/>
      <c r="DT73" s="257"/>
      <c r="DU73" s="257"/>
      <c r="DV73" s="257"/>
      <c r="DW73" s="257"/>
      <c r="DX73" s="257"/>
      <c r="DY73" s="257"/>
      <c r="DZ73" s="257"/>
      <c r="EA73" s="246"/>
      <c r="EB73" s="246"/>
      <c r="EC73" s="246"/>
      <c r="ED73" s="246"/>
      <c r="EE73" s="246"/>
    </row>
    <row r="74" spans="1:135" s="245" customFormat="1" ht="16.350000000000001" customHeight="1" x14ac:dyDescent="0.2">
      <c r="A74" s="2352" t="s">
        <v>437</v>
      </c>
      <c r="B74" s="2342"/>
      <c r="C74" s="273"/>
      <c r="D74" s="273"/>
      <c r="E74" s="273"/>
      <c r="F74" s="273"/>
      <c r="G74" s="273"/>
      <c r="H74" s="250"/>
      <c r="I74" s="250"/>
      <c r="J74" s="2347"/>
      <c r="K74" s="2347"/>
      <c r="L74" s="2347"/>
      <c r="M74" s="2347"/>
      <c r="N74" s="2347"/>
      <c r="O74" s="2347"/>
      <c r="P74" s="2347"/>
      <c r="Q74" s="2347"/>
      <c r="R74" s="2347"/>
      <c r="S74" s="2347"/>
      <c r="T74" s="2336"/>
      <c r="U74" s="2336"/>
      <c r="V74" s="2336"/>
      <c r="W74" s="2348"/>
      <c r="X74" s="2337"/>
      <c r="Y74" s="2337"/>
      <c r="Z74" s="2337"/>
      <c r="AA74" s="2337"/>
      <c r="AB74" s="2337"/>
      <c r="AC74" s="2337"/>
      <c r="AD74" s="2337"/>
      <c r="AE74" s="2337"/>
      <c r="AF74" s="2349"/>
      <c r="AG74" s="2337"/>
      <c r="AH74" s="2350"/>
      <c r="AI74" s="2337"/>
      <c r="AJ74" s="2337"/>
      <c r="AK74" s="2337"/>
      <c r="AL74" s="2337"/>
      <c r="AM74" s="2337"/>
      <c r="AN74" s="2337"/>
      <c r="AO74" s="2337"/>
      <c r="AP74" s="2338"/>
      <c r="AQ74" s="2338"/>
      <c r="AR74" s="2338"/>
      <c r="BV74" s="246"/>
      <c r="BW74" s="246"/>
      <c r="BX74" s="246"/>
      <c r="BY74" s="246"/>
      <c r="BZ74" s="246"/>
      <c r="CA74" s="257"/>
      <c r="CB74" s="257"/>
      <c r="CC74" s="257"/>
      <c r="CD74" s="257"/>
      <c r="CE74" s="257"/>
      <c r="CF74" s="257"/>
      <c r="CG74" s="257"/>
      <c r="CH74" s="257"/>
      <c r="CI74" s="257"/>
      <c r="CJ74" s="257"/>
      <c r="CK74" s="257"/>
      <c r="CL74" s="257"/>
      <c r="CM74" s="257"/>
      <c r="CN74" s="257"/>
      <c r="CO74" s="257"/>
      <c r="CP74" s="257"/>
      <c r="CQ74" s="257"/>
      <c r="CR74" s="257"/>
      <c r="CS74" s="257"/>
      <c r="CT74" s="257"/>
      <c r="CU74" s="257"/>
      <c r="CV74" s="257"/>
      <c r="CW74" s="257"/>
      <c r="CX74" s="257"/>
      <c r="CY74" s="257"/>
      <c r="CZ74" s="257"/>
      <c r="DA74" s="257"/>
      <c r="DB74" s="257"/>
      <c r="DC74" s="257"/>
      <c r="DD74" s="257"/>
      <c r="DE74" s="257"/>
      <c r="DF74" s="257"/>
      <c r="DG74" s="257"/>
      <c r="DH74" s="257"/>
      <c r="DI74" s="257"/>
      <c r="DJ74" s="257"/>
      <c r="DK74" s="257"/>
      <c r="DL74" s="257"/>
      <c r="DM74" s="257"/>
      <c r="DN74" s="257"/>
      <c r="DO74" s="257"/>
      <c r="DP74" s="257"/>
      <c r="DQ74" s="257"/>
      <c r="DR74" s="257"/>
      <c r="DS74" s="257"/>
      <c r="DT74" s="257"/>
      <c r="DU74" s="257"/>
      <c r="DV74" s="257"/>
      <c r="DW74" s="257"/>
      <c r="DX74" s="257"/>
      <c r="DY74" s="257"/>
      <c r="DZ74" s="257"/>
      <c r="EA74" s="246"/>
      <c r="EB74" s="246"/>
      <c r="EC74" s="246"/>
      <c r="ED74" s="246"/>
      <c r="EE74" s="246"/>
    </row>
    <row r="75" spans="1:135" s="321" customFormat="1" ht="27" customHeight="1" x14ac:dyDescent="0.2">
      <c r="A75" s="425" t="s">
        <v>500</v>
      </c>
      <c r="B75" s="121"/>
      <c r="C75" s="2353"/>
      <c r="D75" s="2353"/>
      <c r="E75" s="130"/>
      <c r="F75" s="130"/>
      <c r="G75" s="130"/>
      <c r="H75" s="130"/>
      <c r="I75" s="130"/>
      <c r="J75" s="2295"/>
      <c r="K75" s="2295"/>
      <c r="L75" s="2295"/>
      <c r="M75" s="2295"/>
      <c r="N75" s="2295"/>
      <c r="O75" s="2295"/>
      <c r="P75" s="2295"/>
      <c r="Q75" s="2295"/>
      <c r="R75" s="2295"/>
      <c r="S75" s="2295"/>
      <c r="T75" s="2295"/>
      <c r="U75" s="2295"/>
      <c r="V75" s="2295"/>
      <c r="W75" s="2354"/>
      <c r="X75" s="2304"/>
      <c r="Y75" s="2304"/>
      <c r="Z75" s="2304"/>
      <c r="AA75" s="2304"/>
      <c r="AB75" s="2304"/>
      <c r="AC75" s="2304"/>
      <c r="AD75" s="2304"/>
      <c r="AE75" s="2304"/>
      <c r="AF75" s="2355"/>
      <c r="AG75" s="2304"/>
      <c r="AH75" s="2356"/>
      <c r="AI75" s="2304"/>
      <c r="AJ75" s="2304"/>
      <c r="AK75" s="2304"/>
      <c r="AL75" s="2304"/>
      <c r="AM75" s="2304"/>
      <c r="AN75" s="2304"/>
      <c r="AO75" s="2304"/>
      <c r="AP75" s="2296"/>
      <c r="AQ75" s="2296"/>
      <c r="AR75" s="2296"/>
      <c r="BV75" s="104"/>
      <c r="BW75" s="104"/>
      <c r="BX75" s="523"/>
      <c r="BY75" s="104"/>
      <c r="BZ75" s="104"/>
      <c r="CA75" s="104"/>
      <c r="CB75" s="104"/>
      <c r="CC75" s="104"/>
      <c r="CD75" s="104"/>
      <c r="CE75" s="104"/>
      <c r="CF75" s="104"/>
      <c r="CG75" s="104"/>
      <c r="CH75" s="104"/>
      <c r="CI75" s="104"/>
      <c r="CJ75" s="104"/>
      <c r="CK75" s="104"/>
      <c r="CL75" s="104"/>
      <c r="CM75" s="104"/>
      <c r="CN75" s="104"/>
      <c r="CO75" s="104"/>
      <c r="CP75" s="104"/>
      <c r="CQ75" s="104"/>
      <c r="CR75" s="104"/>
      <c r="CS75" s="104"/>
      <c r="CT75" s="104"/>
      <c r="CU75" s="104"/>
      <c r="CV75" s="104"/>
      <c r="CW75" s="104"/>
      <c r="CX75" s="104"/>
      <c r="CY75" s="104"/>
      <c r="CZ75" s="104"/>
      <c r="DA75" s="104"/>
      <c r="DB75" s="104"/>
      <c r="DC75" s="104"/>
      <c r="DD75" s="104"/>
      <c r="DE75" s="104"/>
      <c r="DF75" s="104"/>
      <c r="DG75" s="104"/>
      <c r="DH75" s="104"/>
      <c r="DI75" s="104"/>
      <c r="DJ75" s="104"/>
      <c r="DK75" s="104"/>
      <c r="DL75" s="104"/>
      <c r="DM75" s="104"/>
      <c r="DN75" s="104"/>
      <c r="DO75" s="104"/>
      <c r="DP75" s="104"/>
      <c r="DQ75" s="104"/>
      <c r="DR75" s="104"/>
      <c r="DS75" s="104"/>
      <c r="DT75" s="104"/>
      <c r="DU75" s="104"/>
      <c r="DV75" s="104"/>
      <c r="DW75" s="104"/>
      <c r="DX75" s="104"/>
      <c r="DY75" s="104"/>
      <c r="DZ75" s="104"/>
      <c r="EA75" s="104"/>
      <c r="EB75" s="104"/>
      <c r="EC75" s="104"/>
      <c r="ED75" s="104"/>
      <c r="EE75" s="104"/>
    </row>
    <row r="76" spans="1:135" s="245" customFormat="1" ht="19.899999999999999" customHeight="1" x14ac:dyDescent="0.2">
      <c r="A76" s="6591" t="s">
        <v>265</v>
      </c>
      <c r="B76" s="6593" t="s">
        <v>49</v>
      </c>
      <c r="C76" s="6595" t="s">
        <v>501</v>
      </c>
      <c r="D76" s="6596"/>
      <c r="E76" s="6596"/>
      <c r="F76" s="6596"/>
      <c r="G76" s="6596"/>
      <c r="H76" s="6596"/>
      <c r="I76" s="6596"/>
      <c r="J76" s="6596"/>
      <c r="K76" s="6596"/>
      <c r="L76" s="6596"/>
      <c r="M76" s="6596"/>
      <c r="N76" s="6596"/>
      <c r="O76" s="6596"/>
      <c r="P76" s="6596"/>
      <c r="Q76" s="6596"/>
      <c r="R76" s="6596"/>
      <c r="S76" s="6597"/>
      <c r="T76" s="6577" t="s">
        <v>13</v>
      </c>
      <c r="U76" s="6577" t="s">
        <v>502</v>
      </c>
      <c r="V76" s="250"/>
      <c r="W76" s="250"/>
      <c r="X76" s="250"/>
      <c r="Y76" s="250"/>
      <c r="Z76" s="250"/>
      <c r="AA76" s="250"/>
      <c r="AB76" s="250"/>
      <c r="AC76" s="250"/>
      <c r="AD76" s="250"/>
      <c r="AE76" s="250"/>
      <c r="AF76" s="250"/>
      <c r="AG76" s="250"/>
      <c r="AH76" s="250"/>
      <c r="AI76" s="250"/>
      <c r="AJ76" s="250"/>
      <c r="AK76" s="250"/>
      <c r="AL76" s="250"/>
      <c r="AM76" s="250"/>
      <c r="AN76" s="250"/>
      <c r="AO76" s="2337"/>
      <c r="AP76" s="2337"/>
      <c r="AQ76" s="2337"/>
      <c r="AR76" s="2337"/>
      <c r="AS76" s="2337"/>
      <c r="AT76" s="2337"/>
      <c r="AU76" s="2337"/>
      <c r="AV76" s="2337"/>
      <c r="AW76" s="2349"/>
      <c r="AX76" s="2337"/>
      <c r="AY76" s="2337"/>
      <c r="AZ76" s="2337"/>
      <c r="BA76" s="2337"/>
      <c r="BB76" s="2337"/>
      <c r="BC76" s="2337"/>
      <c r="BD76" s="2337"/>
      <c r="BE76" s="2337"/>
      <c r="BF76" s="2337"/>
      <c r="BG76" s="2338"/>
      <c r="BH76" s="2338"/>
      <c r="BI76" s="2338"/>
      <c r="BV76" s="246"/>
      <c r="BW76" s="246"/>
      <c r="BX76" s="246"/>
      <c r="BY76" s="246"/>
      <c r="BZ76" s="246"/>
      <c r="CA76" s="257"/>
      <c r="CB76" s="257"/>
      <c r="CC76" s="257"/>
      <c r="CD76" s="257"/>
      <c r="CE76" s="257"/>
      <c r="CF76" s="257"/>
      <c r="CG76" s="257"/>
      <c r="CH76" s="257"/>
      <c r="CI76" s="257"/>
      <c r="CJ76" s="257"/>
      <c r="CK76" s="257"/>
      <c r="CL76" s="257"/>
      <c r="CM76" s="257"/>
      <c r="CN76" s="257"/>
      <c r="CO76" s="257"/>
      <c r="CP76" s="257"/>
      <c r="CQ76" s="257"/>
      <c r="CR76" s="257"/>
      <c r="CS76" s="257"/>
      <c r="CT76" s="257"/>
      <c r="CU76" s="257"/>
      <c r="CV76" s="257"/>
      <c r="CW76" s="257"/>
      <c r="CX76" s="257"/>
      <c r="CY76" s="257"/>
      <c r="CZ76" s="257"/>
      <c r="DA76" s="257"/>
      <c r="DB76" s="257"/>
      <c r="DC76" s="257"/>
      <c r="DD76" s="257"/>
      <c r="DE76" s="257"/>
      <c r="DF76" s="257"/>
      <c r="DG76" s="257"/>
      <c r="DH76" s="257"/>
      <c r="DI76" s="257"/>
      <c r="DJ76" s="257"/>
      <c r="DK76" s="257"/>
      <c r="DL76" s="257"/>
      <c r="DM76" s="257"/>
      <c r="DN76" s="257"/>
      <c r="DO76" s="257"/>
      <c r="DP76" s="257"/>
      <c r="DQ76" s="257"/>
      <c r="DR76" s="257"/>
      <c r="DS76" s="257"/>
      <c r="DT76" s="257"/>
      <c r="DU76" s="257"/>
      <c r="DV76" s="257"/>
      <c r="DW76" s="257"/>
      <c r="DX76" s="257"/>
      <c r="DY76" s="257"/>
      <c r="DZ76" s="257"/>
      <c r="EA76" s="246"/>
      <c r="EB76" s="246"/>
      <c r="EC76" s="246"/>
      <c r="ED76" s="246"/>
      <c r="EE76" s="246"/>
    </row>
    <row r="77" spans="1:135" s="245" customFormat="1" ht="16.350000000000001" customHeight="1" x14ac:dyDescent="0.2">
      <c r="A77" s="6592"/>
      <c r="B77" s="6594"/>
      <c r="C77" s="2357" t="s">
        <v>308</v>
      </c>
      <c r="D77" s="2358" t="s">
        <v>503</v>
      </c>
      <c r="E77" s="2358" t="s">
        <v>289</v>
      </c>
      <c r="F77" s="2359" t="s">
        <v>18</v>
      </c>
      <c r="G77" s="1546" t="s">
        <v>164</v>
      </c>
      <c r="H77" s="1546" t="s">
        <v>310</v>
      </c>
      <c r="I77" s="1546" t="s">
        <v>311</v>
      </c>
      <c r="J77" s="2358" t="s">
        <v>22</v>
      </c>
      <c r="K77" s="2358" t="s">
        <v>23</v>
      </c>
      <c r="L77" s="2360" t="s">
        <v>24</v>
      </c>
      <c r="M77" s="2358" t="s">
        <v>25</v>
      </c>
      <c r="N77" s="2358" t="s">
        <v>26</v>
      </c>
      <c r="O77" s="2358" t="s">
        <v>27</v>
      </c>
      <c r="P77" s="2358" t="s">
        <v>28</v>
      </c>
      <c r="Q77" s="2358" t="s">
        <v>29</v>
      </c>
      <c r="R77" s="2358" t="s">
        <v>30</v>
      </c>
      <c r="S77" s="2361" t="s">
        <v>504</v>
      </c>
      <c r="T77" s="6226"/>
      <c r="U77" s="6226"/>
      <c r="V77" s="250"/>
      <c r="W77" s="250"/>
      <c r="X77" s="250"/>
      <c r="Y77" s="250"/>
      <c r="Z77" s="250"/>
      <c r="AA77" s="250"/>
      <c r="AB77" s="250"/>
      <c r="AC77" s="250"/>
      <c r="AD77" s="250"/>
      <c r="AE77" s="250"/>
      <c r="AF77" s="250"/>
      <c r="AG77" s="250"/>
      <c r="AH77" s="250"/>
      <c r="AI77" s="250"/>
      <c r="AJ77" s="250"/>
      <c r="AK77" s="250"/>
      <c r="AL77" s="250"/>
      <c r="AM77" s="250"/>
      <c r="AN77" s="250"/>
      <c r="AO77" s="2337"/>
      <c r="AP77" s="2337"/>
      <c r="AQ77" s="2337"/>
      <c r="AR77" s="2337"/>
      <c r="AS77" s="2337"/>
      <c r="AT77" s="2337"/>
      <c r="AU77" s="2337"/>
      <c r="AV77" s="2337"/>
      <c r="AW77" s="2362"/>
      <c r="AX77" s="2363"/>
      <c r="AY77" s="2363"/>
      <c r="AZ77" s="2337"/>
      <c r="BA77" s="2337"/>
      <c r="BB77" s="2337"/>
      <c r="BC77" s="2337"/>
      <c r="BD77" s="2337"/>
      <c r="BE77" s="2337"/>
      <c r="BF77" s="2337"/>
      <c r="BG77" s="2338"/>
      <c r="BH77" s="2338"/>
      <c r="BI77" s="2338"/>
      <c r="BV77" s="246"/>
      <c r="BW77" s="246"/>
      <c r="BX77" s="246"/>
      <c r="BY77" s="246"/>
      <c r="BZ77" s="246"/>
      <c r="CA77" s="257"/>
      <c r="CB77" s="257"/>
      <c r="CC77" s="257"/>
      <c r="CD77" s="257"/>
      <c r="CE77" s="257"/>
      <c r="CF77" s="257"/>
      <c r="CG77" s="257"/>
      <c r="CH77" s="257"/>
      <c r="CI77" s="257"/>
      <c r="CJ77" s="257"/>
      <c r="CK77" s="257"/>
      <c r="CL77" s="257"/>
      <c r="CM77" s="257"/>
      <c r="CN77" s="257"/>
      <c r="CO77" s="257"/>
      <c r="CP77" s="257"/>
      <c r="CQ77" s="257"/>
      <c r="CR77" s="257"/>
      <c r="CS77" s="257"/>
      <c r="CT77" s="257"/>
      <c r="CU77" s="257"/>
      <c r="CV77" s="257"/>
      <c r="CW77" s="257"/>
      <c r="CX77" s="257"/>
      <c r="CY77" s="257"/>
      <c r="CZ77" s="257"/>
      <c r="DA77" s="257"/>
      <c r="DB77" s="257"/>
      <c r="DC77" s="257"/>
      <c r="DD77" s="257"/>
      <c r="DE77" s="257"/>
      <c r="DF77" s="257"/>
      <c r="DG77" s="257"/>
      <c r="DH77" s="257"/>
      <c r="DI77" s="257"/>
      <c r="DJ77" s="257"/>
      <c r="DK77" s="257"/>
      <c r="DL77" s="257"/>
      <c r="DM77" s="257"/>
      <c r="DN77" s="257"/>
      <c r="DO77" s="257"/>
      <c r="DP77" s="257"/>
      <c r="DQ77" s="257"/>
      <c r="DR77" s="257"/>
      <c r="DS77" s="257"/>
      <c r="DT77" s="257"/>
      <c r="DU77" s="257"/>
      <c r="DV77" s="257"/>
      <c r="DW77" s="257"/>
      <c r="DX77" s="257"/>
      <c r="DY77" s="257"/>
      <c r="DZ77" s="257"/>
      <c r="EA77" s="246"/>
      <c r="EB77" s="246"/>
      <c r="EC77" s="246"/>
      <c r="ED77" s="246"/>
      <c r="EE77" s="246"/>
    </row>
    <row r="78" spans="1:135" s="245" customFormat="1" ht="25.5" customHeight="1" x14ac:dyDescent="0.2">
      <c r="A78" s="2364" t="s">
        <v>505</v>
      </c>
      <c r="B78" s="2365">
        <f>SUM(C78:S78)</f>
        <v>0</v>
      </c>
      <c r="C78" s="2366"/>
      <c r="D78" s="2367"/>
      <c r="E78" s="2367"/>
      <c r="F78" s="2367"/>
      <c r="G78" s="2367"/>
      <c r="H78" s="2367"/>
      <c r="I78" s="2367"/>
      <c r="J78" s="2367"/>
      <c r="K78" s="2367"/>
      <c r="L78" s="2367"/>
      <c r="M78" s="2367"/>
      <c r="N78" s="2367"/>
      <c r="O78" s="2367"/>
      <c r="P78" s="2367"/>
      <c r="Q78" s="2367"/>
      <c r="R78" s="2367"/>
      <c r="S78" s="2368"/>
      <c r="T78" s="2369"/>
      <c r="U78" s="2370"/>
      <c r="V78" s="287"/>
      <c r="W78" s="250"/>
      <c r="X78" s="250"/>
      <c r="Y78" s="250"/>
      <c r="Z78" s="250"/>
      <c r="AA78" s="250"/>
      <c r="AB78" s="250"/>
      <c r="AC78" s="250"/>
      <c r="AD78" s="250"/>
      <c r="AE78" s="250"/>
      <c r="AF78" s="250"/>
      <c r="AG78" s="250"/>
      <c r="AH78" s="250"/>
      <c r="AI78" s="250"/>
      <c r="AJ78" s="250"/>
      <c r="AK78" s="250"/>
      <c r="AL78" s="250"/>
      <c r="AM78" s="250"/>
      <c r="AN78" s="250"/>
      <c r="AO78" s="250"/>
      <c r="AP78" s="250"/>
      <c r="AQ78" s="250"/>
      <c r="AR78" s="250"/>
      <c r="AS78" s="250"/>
      <c r="AT78" s="250"/>
      <c r="AU78" s="250"/>
      <c r="AV78" s="250"/>
      <c r="AW78" s="250"/>
      <c r="AX78" s="250"/>
      <c r="AY78" s="250"/>
      <c r="AZ78" s="2336"/>
      <c r="BA78" s="2336"/>
      <c r="BB78" s="2336"/>
      <c r="BC78" s="2336"/>
      <c r="BD78" s="2336"/>
      <c r="BE78" s="2336"/>
      <c r="BF78" s="2336"/>
      <c r="BG78" s="2338"/>
      <c r="BH78" s="2338"/>
      <c r="BI78" s="2338"/>
      <c r="BV78" s="246"/>
      <c r="BW78" s="246"/>
      <c r="BX78" s="246"/>
      <c r="BY78" s="246"/>
      <c r="BZ78" s="246"/>
      <c r="CA78" s="257"/>
      <c r="CB78" s="257"/>
      <c r="CC78" s="257"/>
      <c r="CD78" s="257"/>
      <c r="CE78" s="257"/>
      <c r="CF78" s="257"/>
      <c r="CG78" s="257"/>
      <c r="CH78" s="257"/>
      <c r="CI78" s="257"/>
      <c r="CJ78" s="257"/>
      <c r="CK78" s="257"/>
      <c r="CL78" s="257"/>
      <c r="CM78" s="257"/>
      <c r="CN78" s="257"/>
      <c r="CO78" s="257"/>
      <c r="CP78" s="257"/>
      <c r="CQ78" s="257"/>
      <c r="CR78" s="257"/>
      <c r="CS78" s="257"/>
      <c r="CT78" s="257"/>
      <c r="CU78" s="257"/>
      <c r="CV78" s="257"/>
      <c r="CW78" s="257"/>
      <c r="CX78" s="257"/>
      <c r="CY78" s="257"/>
      <c r="CZ78" s="257"/>
      <c r="DA78" s="257"/>
      <c r="DB78" s="257">
        <v>0</v>
      </c>
      <c r="DC78" s="257"/>
      <c r="DD78" s="257">
        <v>0</v>
      </c>
      <c r="DE78" s="257"/>
      <c r="DF78" s="257"/>
      <c r="DG78" s="257"/>
      <c r="DH78" s="257"/>
      <c r="DI78" s="257"/>
      <c r="DJ78" s="257"/>
      <c r="DK78" s="257"/>
      <c r="DL78" s="257"/>
      <c r="DM78" s="257"/>
      <c r="DN78" s="257"/>
      <c r="DO78" s="257"/>
      <c r="DP78" s="257"/>
      <c r="DQ78" s="257"/>
      <c r="DR78" s="257"/>
      <c r="DS78" s="257"/>
      <c r="DT78" s="257"/>
      <c r="DU78" s="257"/>
      <c r="DV78" s="257"/>
      <c r="DW78" s="257"/>
      <c r="DX78" s="257"/>
      <c r="DY78" s="257"/>
      <c r="DZ78" s="257"/>
      <c r="EA78" s="246"/>
      <c r="EB78" s="246"/>
      <c r="EC78" s="246"/>
      <c r="ED78" s="246"/>
      <c r="EE78" s="246"/>
    </row>
    <row r="79" spans="1:135" s="321" customFormat="1" ht="30.75" customHeight="1" x14ac:dyDescent="0.2">
      <c r="A79" s="6599" t="s">
        <v>506</v>
      </c>
      <c r="B79" s="6599"/>
      <c r="C79" s="6599"/>
      <c r="D79" s="6599"/>
      <c r="E79" s="6599"/>
      <c r="F79" s="6599"/>
      <c r="G79" s="6599"/>
      <c r="H79" s="320"/>
      <c r="I79" s="320"/>
      <c r="J79" s="320"/>
      <c r="K79" s="320"/>
      <c r="L79" s="320"/>
      <c r="M79" s="320"/>
      <c r="N79" s="130"/>
      <c r="O79" s="130"/>
      <c r="P79" s="130"/>
      <c r="Q79" s="950"/>
      <c r="R79" s="950"/>
      <c r="S79" s="950"/>
      <c r="T79" s="950"/>
      <c r="U79" s="950"/>
      <c r="V79" s="950"/>
      <c r="W79" s="130"/>
      <c r="X79" s="950"/>
      <c r="Y79" s="950"/>
      <c r="Z79" s="943"/>
      <c r="AA79" s="2371"/>
      <c r="AB79" s="2371"/>
      <c r="AC79" s="2371"/>
      <c r="AD79" s="2371"/>
      <c r="AE79" s="2372"/>
      <c r="AF79" s="2372"/>
      <c r="AG79" s="2372"/>
      <c r="AH79" s="2290"/>
      <c r="AI79" s="2296"/>
      <c r="AJ79" s="2296"/>
      <c r="AK79" s="2296"/>
      <c r="AL79" s="2296"/>
      <c r="AM79" s="2296"/>
      <c r="AN79" s="2296"/>
      <c r="AO79" s="2296"/>
      <c r="AP79" s="2296"/>
      <c r="AQ79" s="2296"/>
      <c r="AR79" s="2296"/>
      <c r="BV79" s="104"/>
      <c r="BW79" s="104"/>
      <c r="BX79" s="523"/>
      <c r="BY79" s="104"/>
      <c r="BZ79" s="104"/>
      <c r="CA79" s="104"/>
      <c r="CB79" s="104"/>
      <c r="CC79" s="104"/>
      <c r="CD79" s="104"/>
      <c r="CE79" s="104"/>
      <c r="CF79" s="104"/>
      <c r="CG79" s="104"/>
      <c r="CH79" s="104"/>
      <c r="CI79" s="104"/>
      <c r="CJ79" s="104"/>
      <c r="CK79" s="104"/>
      <c r="CL79" s="104"/>
      <c r="CM79" s="104"/>
      <c r="CN79" s="104"/>
      <c r="CO79" s="104"/>
      <c r="CP79" s="104"/>
      <c r="CQ79" s="104"/>
      <c r="CR79" s="104"/>
      <c r="CS79" s="104"/>
      <c r="CT79" s="104"/>
      <c r="CU79" s="104"/>
      <c r="CV79" s="104"/>
      <c r="CW79" s="104"/>
      <c r="CX79" s="104"/>
      <c r="CY79" s="104"/>
      <c r="CZ79" s="104"/>
      <c r="DA79" s="104"/>
      <c r="DB79" s="104"/>
      <c r="DC79" s="104"/>
      <c r="DD79" s="104"/>
      <c r="DE79" s="104"/>
      <c r="DF79" s="104"/>
      <c r="DG79" s="104"/>
      <c r="DH79" s="104"/>
      <c r="DI79" s="104"/>
      <c r="DJ79" s="104"/>
      <c r="DK79" s="104"/>
      <c r="DL79" s="104"/>
      <c r="DM79" s="104"/>
      <c r="DN79" s="104"/>
      <c r="DO79" s="104"/>
      <c r="DP79" s="104"/>
      <c r="DQ79" s="104"/>
      <c r="DR79" s="104"/>
      <c r="DS79" s="104"/>
      <c r="DT79" s="104"/>
      <c r="DU79" s="104"/>
      <c r="DV79" s="104"/>
      <c r="DW79" s="104"/>
      <c r="DX79" s="104"/>
      <c r="DY79" s="104"/>
      <c r="DZ79" s="104"/>
      <c r="EA79" s="104"/>
      <c r="EB79" s="104"/>
      <c r="EC79" s="104"/>
      <c r="ED79" s="104"/>
      <c r="EE79" s="104"/>
    </row>
    <row r="80" spans="1:135" s="319" customFormat="1" ht="14.25" x14ac:dyDescent="0.2">
      <c r="A80" s="6600" t="s">
        <v>4</v>
      </c>
      <c r="B80" s="6603" t="s">
        <v>507</v>
      </c>
      <c r="C80" s="6564" t="s">
        <v>49</v>
      </c>
      <c r="D80" s="6557"/>
      <c r="E80" s="6565"/>
      <c r="F80" s="6578" t="s">
        <v>453</v>
      </c>
      <c r="G80" s="6580"/>
      <c r="H80" s="6580"/>
      <c r="I80" s="6580"/>
      <c r="J80" s="6580"/>
      <c r="K80" s="6580"/>
      <c r="L80" s="6580"/>
      <c r="M80" s="6580"/>
      <c r="N80" s="6580"/>
      <c r="O80" s="6580"/>
      <c r="P80" s="6580"/>
      <c r="Q80" s="6580"/>
      <c r="R80" s="6580"/>
      <c r="S80" s="6580"/>
      <c r="T80" s="6580"/>
      <c r="U80" s="6580"/>
      <c r="V80" s="6580"/>
      <c r="W80" s="6580"/>
      <c r="X80" s="6580"/>
      <c r="Y80" s="6580"/>
      <c r="Z80" s="6580"/>
      <c r="AA80" s="6580"/>
      <c r="AB80" s="6580"/>
      <c r="AC80" s="6580"/>
      <c r="AD80" s="6580"/>
      <c r="AE80" s="6580"/>
      <c r="AF80" s="6580"/>
      <c r="AG80" s="6580"/>
      <c r="AH80" s="6580"/>
      <c r="AI80" s="6605"/>
      <c r="AJ80" s="6606" t="s">
        <v>508</v>
      </c>
      <c r="AK80" s="6183" t="s">
        <v>509</v>
      </c>
      <c r="AL80" s="6577" t="s">
        <v>13</v>
      </c>
      <c r="AM80" s="6577" t="s">
        <v>14</v>
      </c>
      <c r="AN80" s="6177" t="s">
        <v>10</v>
      </c>
      <c r="AO80" s="2296"/>
      <c r="AP80" s="2296"/>
      <c r="AQ80" s="2296"/>
      <c r="AR80" s="2296"/>
      <c r="BV80" s="519"/>
      <c r="BW80" s="519"/>
      <c r="BX80" s="593"/>
      <c r="BY80" s="519"/>
      <c r="BZ80" s="519"/>
      <c r="CA80" s="519"/>
      <c r="CB80" s="519"/>
      <c r="CC80" s="519"/>
      <c r="CD80" s="519"/>
      <c r="CE80" s="519"/>
      <c r="CF80" s="519"/>
      <c r="CG80" s="519"/>
      <c r="CH80" s="519"/>
      <c r="CI80" s="519"/>
      <c r="CJ80" s="519"/>
      <c r="CK80" s="519"/>
      <c r="CL80" s="519"/>
      <c r="CM80" s="519"/>
      <c r="CN80" s="519"/>
      <c r="CO80" s="519"/>
      <c r="CP80" s="519"/>
      <c r="CQ80" s="519"/>
      <c r="CR80" s="519"/>
      <c r="CS80" s="519"/>
      <c r="CT80" s="519"/>
      <c r="CU80" s="519"/>
      <c r="CV80" s="519"/>
      <c r="CW80" s="519"/>
      <c r="CX80" s="519"/>
      <c r="CY80" s="519"/>
      <c r="CZ80" s="519"/>
      <c r="DA80" s="519"/>
      <c r="DB80" s="519"/>
      <c r="DC80" s="519"/>
      <c r="DD80" s="519"/>
      <c r="DE80" s="519"/>
      <c r="DF80" s="519"/>
      <c r="DG80" s="519"/>
      <c r="DH80" s="519"/>
      <c r="DI80" s="519"/>
      <c r="DJ80" s="519"/>
      <c r="DK80" s="519"/>
      <c r="DL80" s="519"/>
      <c r="DM80" s="519"/>
      <c r="DN80" s="519"/>
      <c r="DO80" s="519"/>
      <c r="DP80" s="519"/>
      <c r="DQ80" s="519"/>
      <c r="DR80" s="519"/>
      <c r="DS80" s="519"/>
      <c r="DT80" s="519"/>
      <c r="DU80" s="519"/>
      <c r="DV80" s="519"/>
      <c r="DW80" s="519"/>
      <c r="DX80" s="519"/>
      <c r="DY80" s="519"/>
      <c r="DZ80" s="519"/>
      <c r="EA80" s="519"/>
      <c r="EB80" s="519"/>
      <c r="EC80" s="519"/>
      <c r="ED80" s="519"/>
      <c r="EE80" s="519"/>
    </row>
    <row r="81" spans="1:135" s="319" customFormat="1" ht="14.25" x14ac:dyDescent="0.2">
      <c r="A81" s="6601"/>
      <c r="B81" s="6604"/>
      <c r="C81" s="6443"/>
      <c r="D81" s="6566"/>
      <c r="E81" s="6445"/>
      <c r="F81" s="6578" t="s">
        <v>510</v>
      </c>
      <c r="G81" s="6579"/>
      <c r="H81" s="6578" t="s">
        <v>511</v>
      </c>
      <c r="I81" s="6579"/>
      <c r="J81" s="6578" t="s">
        <v>458</v>
      </c>
      <c r="K81" s="6579"/>
      <c r="L81" s="6578" t="s">
        <v>459</v>
      </c>
      <c r="M81" s="6579"/>
      <c r="N81" s="6578" t="s">
        <v>512</v>
      </c>
      <c r="O81" s="6579"/>
      <c r="P81" s="6578">
        <v>19</v>
      </c>
      <c r="Q81" s="6579"/>
      <c r="R81" s="6578" t="s">
        <v>142</v>
      </c>
      <c r="S81" s="6579"/>
      <c r="T81" s="6578" t="s">
        <v>72</v>
      </c>
      <c r="U81" s="6579"/>
      <c r="V81" s="6578" t="s">
        <v>73</v>
      </c>
      <c r="W81" s="6579"/>
      <c r="X81" s="6578" t="s">
        <v>74</v>
      </c>
      <c r="Y81" s="6579"/>
      <c r="Z81" s="6578" t="s">
        <v>75</v>
      </c>
      <c r="AA81" s="6579"/>
      <c r="AB81" s="6578" t="s">
        <v>76</v>
      </c>
      <c r="AC81" s="6579"/>
      <c r="AD81" s="6578" t="s">
        <v>77</v>
      </c>
      <c r="AE81" s="6579"/>
      <c r="AF81" s="6578" t="s">
        <v>78</v>
      </c>
      <c r="AG81" s="6579"/>
      <c r="AH81" s="6578" t="s">
        <v>79</v>
      </c>
      <c r="AI81" s="6605"/>
      <c r="AJ81" s="6607"/>
      <c r="AK81" s="6203"/>
      <c r="AL81" s="6225"/>
      <c r="AM81" s="6225"/>
      <c r="AN81" s="6598"/>
      <c r="AO81" s="2296"/>
      <c r="AP81" s="2296"/>
      <c r="AQ81" s="2296"/>
      <c r="AR81" s="2296"/>
      <c r="BV81" s="519"/>
      <c r="BW81" s="519"/>
      <c r="BX81" s="593"/>
      <c r="BY81" s="519"/>
      <c r="BZ81" s="519"/>
      <c r="CA81" s="519"/>
      <c r="CB81" s="519"/>
      <c r="CC81" s="519"/>
      <c r="CD81" s="519"/>
      <c r="CE81" s="519"/>
      <c r="CF81" s="519"/>
      <c r="CG81" s="519"/>
      <c r="CH81" s="519"/>
      <c r="CI81" s="519"/>
      <c r="CJ81" s="519"/>
      <c r="CK81" s="519"/>
      <c r="CL81" s="519"/>
      <c r="CM81" s="519"/>
      <c r="CN81" s="519"/>
      <c r="CO81" s="519"/>
      <c r="CP81" s="519"/>
      <c r="CQ81" s="519"/>
      <c r="CR81" s="519"/>
      <c r="CS81" s="519"/>
      <c r="CT81" s="519"/>
      <c r="CU81" s="519"/>
      <c r="CV81" s="519"/>
      <c r="CW81" s="519"/>
      <c r="CX81" s="519"/>
      <c r="CY81" s="519"/>
      <c r="CZ81" s="519"/>
      <c r="DA81" s="519"/>
      <c r="DB81" s="519"/>
      <c r="DC81" s="519"/>
      <c r="DD81" s="519"/>
      <c r="DE81" s="519"/>
      <c r="DF81" s="519"/>
      <c r="DG81" s="519"/>
      <c r="DH81" s="519"/>
      <c r="DI81" s="519"/>
      <c r="DJ81" s="519"/>
      <c r="DK81" s="519"/>
      <c r="DL81" s="519"/>
      <c r="DM81" s="519"/>
      <c r="DN81" s="519"/>
      <c r="DO81" s="519"/>
      <c r="DP81" s="519"/>
      <c r="DQ81" s="519"/>
      <c r="DR81" s="519"/>
      <c r="DS81" s="519"/>
      <c r="DT81" s="519"/>
      <c r="DU81" s="519"/>
      <c r="DV81" s="519"/>
      <c r="DW81" s="519"/>
      <c r="DX81" s="519"/>
      <c r="DY81" s="519"/>
      <c r="DZ81" s="519"/>
      <c r="EA81" s="519"/>
      <c r="EB81" s="519"/>
      <c r="EC81" s="519"/>
      <c r="ED81" s="519"/>
      <c r="EE81" s="519"/>
    </row>
    <row r="82" spans="1:135" s="319" customFormat="1" ht="14.25" x14ac:dyDescent="0.2">
      <c r="A82" s="6602"/>
      <c r="B82" s="6215"/>
      <c r="C82" s="2222" t="s">
        <v>52</v>
      </c>
      <c r="D82" s="2222" t="s">
        <v>53</v>
      </c>
      <c r="E82" s="2223" t="s">
        <v>54</v>
      </c>
      <c r="F82" s="2373" t="s">
        <v>53</v>
      </c>
      <c r="G82" s="1527" t="s">
        <v>54</v>
      </c>
      <c r="H82" s="1529" t="s">
        <v>53</v>
      </c>
      <c r="I82" s="1527" t="s">
        <v>54</v>
      </c>
      <c r="J82" s="2373" t="s">
        <v>53</v>
      </c>
      <c r="K82" s="1527" t="s">
        <v>54</v>
      </c>
      <c r="L82" s="2373" t="s">
        <v>53</v>
      </c>
      <c r="M82" s="1527" t="s">
        <v>54</v>
      </c>
      <c r="N82" s="2373" t="s">
        <v>53</v>
      </c>
      <c r="O82" s="1527" t="s">
        <v>54</v>
      </c>
      <c r="P82" s="2373" t="s">
        <v>53</v>
      </c>
      <c r="Q82" s="1527" t="s">
        <v>54</v>
      </c>
      <c r="R82" s="2373" t="s">
        <v>53</v>
      </c>
      <c r="S82" s="1527" t="s">
        <v>54</v>
      </c>
      <c r="T82" s="2373" t="s">
        <v>53</v>
      </c>
      <c r="U82" s="1527" t="s">
        <v>54</v>
      </c>
      <c r="V82" s="2373" t="s">
        <v>53</v>
      </c>
      <c r="W82" s="1527" t="s">
        <v>54</v>
      </c>
      <c r="X82" s="2373" t="s">
        <v>53</v>
      </c>
      <c r="Y82" s="1527" t="s">
        <v>54</v>
      </c>
      <c r="Z82" s="2373" t="s">
        <v>53</v>
      </c>
      <c r="AA82" s="1527" t="s">
        <v>54</v>
      </c>
      <c r="AB82" s="2373" t="s">
        <v>53</v>
      </c>
      <c r="AC82" s="1527" t="s">
        <v>54</v>
      </c>
      <c r="AD82" s="2373" t="s">
        <v>53</v>
      </c>
      <c r="AE82" s="1527" t="s">
        <v>54</v>
      </c>
      <c r="AF82" s="2373" t="s">
        <v>53</v>
      </c>
      <c r="AG82" s="1527" t="s">
        <v>54</v>
      </c>
      <c r="AH82" s="2373" t="s">
        <v>53</v>
      </c>
      <c r="AI82" s="1532" t="s">
        <v>54</v>
      </c>
      <c r="AJ82" s="6608"/>
      <c r="AK82" s="6401"/>
      <c r="AL82" s="6226"/>
      <c r="AM82" s="6226"/>
      <c r="AN82" s="6590"/>
      <c r="AO82" s="2296"/>
      <c r="AP82" s="2296"/>
      <c r="AQ82" s="2296"/>
      <c r="AR82" s="2296"/>
      <c r="BV82" s="519"/>
      <c r="BW82" s="519"/>
      <c r="BX82" s="593"/>
      <c r="BY82" s="519"/>
      <c r="BZ82" s="519"/>
      <c r="CA82" s="519"/>
      <c r="CB82" s="519"/>
      <c r="CC82" s="519"/>
      <c r="CD82" s="519"/>
      <c r="CE82" s="519"/>
      <c r="CF82" s="519"/>
      <c r="CG82" s="519"/>
      <c r="CH82" s="519"/>
      <c r="CI82" s="519"/>
      <c r="CJ82" s="519"/>
      <c r="CK82" s="519"/>
      <c r="CL82" s="519"/>
      <c r="CM82" s="519"/>
      <c r="CN82" s="519"/>
      <c r="CO82" s="519"/>
      <c r="CP82" s="519"/>
      <c r="CQ82" s="519"/>
      <c r="CR82" s="519"/>
      <c r="CS82" s="519"/>
      <c r="CT82" s="519"/>
      <c r="CU82" s="519"/>
      <c r="CV82" s="519"/>
      <c r="CW82" s="519"/>
      <c r="CX82" s="519"/>
      <c r="CY82" s="519"/>
      <c r="CZ82" s="519"/>
      <c r="DA82" s="519"/>
      <c r="DB82" s="519"/>
      <c r="DC82" s="519"/>
      <c r="DD82" s="519"/>
      <c r="DE82" s="519"/>
      <c r="DF82" s="519"/>
      <c r="DG82" s="519"/>
      <c r="DH82" s="519"/>
      <c r="DI82" s="519"/>
      <c r="DJ82" s="519"/>
      <c r="DK82" s="519"/>
      <c r="DL82" s="519"/>
      <c r="DM82" s="519"/>
      <c r="DN82" s="519"/>
      <c r="DO82" s="519"/>
      <c r="DP82" s="519"/>
      <c r="DQ82" s="519"/>
      <c r="DR82" s="519"/>
      <c r="DS82" s="519"/>
      <c r="DT82" s="519"/>
      <c r="DU82" s="519"/>
      <c r="DV82" s="519"/>
      <c r="DW82" s="519"/>
      <c r="DX82" s="519"/>
      <c r="DY82" s="519"/>
      <c r="DZ82" s="519"/>
      <c r="EA82" s="519"/>
      <c r="EB82" s="519"/>
      <c r="EC82" s="519"/>
      <c r="ED82" s="519"/>
      <c r="EE82" s="519"/>
    </row>
    <row r="83" spans="1:135" s="319" customFormat="1" ht="14.25" x14ac:dyDescent="0.2">
      <c r="A83" s="1542" t="s">
        <v>513</v>
      </c>
      <c r="B83" s="2374" t="s">
        <v>367</v>
      </c>
      <c r="C83" s="2375"/>
      <c r="D83" s="2227"/>
      <c r="E83" s="2376"/>
      <c r="F83" s="2377"/>
      <c r="G83" s="2378"/>
      <c r="H83" s="2379"/>
      <c r="I83" s="2378"/>
      <c r="J83" s="2377"/>
      <c r="K83" s="2380"/>
      <c r="L83" s="2377"/>
      <c r="M83" s="2380"/>
      <c r="N83" s="2377"/>
      <c r="O83" s="2380"/>
      <c r="P83" s="2377"/>
      <c r="Q83" s="2380"/>
      <c r="R83" s="2377"/>
      <c r="S83" s="2380"/>
      <c r="T83" s="2377"/>
      <c r="U83" s="2380"/>
      <c r="V83" s="2377"/>
      <c r="W83" s="2380"/>
      <c r="X83" s="2377"/>
      <c r="Y83" s="2380"/>
      <c r="Z83" s="2377"/>
      <c r="AA83" s="2380"/>
      <c r="AB83" s="2377"/>
      <c r="AC83" s="2380"/>
      <c r="AD83" s="2377"/>
      <c r="AE83" s="2380"/>
      <c r="AF83" s="2377"/>
      <c r="AG83" s="2380"/>
      <c r="AH83" s="2377"/>
      <c r="AI83" s="2381"/>
      <c r="AJ83" s="2382"/>
      <c r="AK83" s="2383"/>
      <c r="AL83" s="2378"/>
      <c r="AM83" s="2378"/>
      <c r="AN83" s="2378"/>
      <c r="AO83" s="2296"/>
      <c r="AP83" s="2296"/>
      <c r="AQ83" s="2296"/>
      <c r="AR83" s="2296"/>
      <c r="BV83" s="519"/>
      <c r="BW83" s="519"/>
      <c r="BX83" s="593"/>
      <c r="BY83" s="519"/>
      <c r="BZ83" s="519"/>
      <c r="CA83" s="519"/>
      <c r="CB83" s="519"/>
      <c r="CC83" s="519"/>
      <c r="CD83" s="519"/>
      <c r="CE83" s="519"/>
      <c r="CF83" s="519"/>
      <c r="CG83" s="519"/>
      <c r="CH83" s="519"/>
      <c r="CI83" s="519"/>
      <c r="CJ83" s="519"/>
      <c r="CK83" s="519"/>
      <c r="CL83" s="519"/>
      <c r="CM83" s="519"/>
      <c r="CN83" s="519"/>
      <c r="CO83" s="519"/>
      <c r="CP83" s="519"/>
      <c r="CQ83" s="519"/>
      <c r="CR83" s="519"/>
      <c r="CS83" s="519"/>
      <c r="CT83" s="519"/>
      <c r="CU83" s="519"/>
      <c r="CV83" s="519"/>
      <c r="CW83" s="519"/>
      <c r="CX83" s="519"/>
      <c r="CY83" s="519"/>
      <c r="CZ83" s="519"/>
      <c r="DA83" s="519"/>
      <c r="DB83" s="519"/>
      <c r="DC83" s="519"/>
      <c r="DD83" s="519"/>
      <c r="DE83" s="519"/>
      <c r="DF83" s="519"/>
      <c r="DG83" s="519"/>
      <c r="DH83" s="519"/>
      <c r="DI83" s="519"/>
      <c r="DJ83" s="519"/>
      <c r="DK83" s="519"/>
      <c r="DL83" s="519"/>
      <c r="DM83" s="519"/>
      <c r="DN83" s="519"/>
      <c r="DO83" s="519"/>
      <c r="DP83" s="519"/>
      <c r="DQ83" s="519"/>
      <c r="DR83" s="519"/>
      <c r="DS83" s="519"/>
      <c r="DT83" s="519"/>
      <c r="DU83" s="519"/>
      <c r="DV83" s="519"/>
      <c r="DW83" s="519"/>
      <c r="DX83" s="519"/>
      <c r="DY83" s="519"/>
      <c r="DZ83" s="519"/>
      <c r="EA83" s="519"/>
      <c r="EB83" s="519"/>
      <c r="EC83" s="519"/>
      <c r="ED83" s="519"/>
      <c r="EE83" s="519"/>
    </row>
    <row r="84" spans="1:135" s="319" customFormat="1" ht="14.25" x14ac:dyDescent="0.2">
      <c r="A84" s="6609" t="s">
        <v>92</v>
      </c>
      <c r="B84" s="2384" t="s">
        <v>514</v>
      </c>
      <c r="C84" s="951"/>
      <c r="D84" s="581"/>
      <c r="E84" s="1452"/>
      <c r="F84" s="360"/>
      <c r="G84" s="2385"/>
      <c r="H84" s="506"/>
      <c r="I84" s="2385"/>
      <c r="J84" s="360"/>
      <c r="K84" s="361"/>
      <c r="L84" s="360"/>
      <c r="M84" s="361"/>
      <c r="N84" s="360"/>
      <c r="O84" s="361"/>
      <c r="P84" s="360"/>
      <c r="Q84" s="361"/>
      <c r="R84" s="360"/>
      <c r="S84" s="361"/>
      <c r="T84" s="360"/>
      <c r="U84" s="361"/>
      <c r="V84" s="360"/>
      <c r="W84" s="361"/>
      <c r="X84" s="360"/>
      <c r="Y84" s="361"/>
      <c r="Z84" s="360"/>
      <c r="AA84" s="361"/>
      <c r="AB84" s="360"/>
      <c r="AC84" s="361"/>
      <c r="AD84" s="360"/>
      <c r="AE84" s="361"/>
      <c r="AF84" s="360"/>
      <c r="AG84" s="361"/>
      <c r="AH84" s="360"/>
      <c r="AI84" s="952"/>
      <c r="AJ84" s="953"/>
      <c r="AK84" s="952"/>
      <c r="AL84" s="2385"/>
      <c r="AM84" s="2385"/>
      <c r="AN84" s="2385"/>
      <c r="AO84" s="2296"/>
      <c r="AP84" s="2296"/>
      <c r="AQ84" s="2296"/>
      <c r="AR84" s="2296"/>
      <c r="BV84" s="519"/>
      <c r="BW84" s="519"/>
      <c r="BX84" s="593"/>
      <c r="BY84" s="519"/>
      <c r="BZ84" s="519"/>
      <c r="CA84" s="519"/>
      <c r="CB84" s="519"/>
      <c r="CC84" s="519"/>
      <c r="CD84" s="519"/>
      <c r="CE84" s="519"/>
      <c r="CF84" s="519"/>
      <c r="CG84" s="519"/>
      <c r="CH84" s="519"/>
      <c r="CI84" s="519"/>
      <c r="CJ84" s="519"/>
      <c r="CK84" s="519"/>
      <c r="CL84" s="519"/>
      <c r="CM84" s="519"/>
      <c r="CN84" s="519"/>
      <c r="CO84" s="519"/>
      <c r="CP84" s="519"/>
      <c r="CQ84" s="519"/>
      <c r="CR84" s="519"/>
      <c r="CS84" s="519"/>
      <c r="CT84" s="519"/>
      <c r="CU84" s="519"/>
      <c r="CV84" s="519"/>
      <c r="CW84" s="519"/>
      <c r="CX84" s="519"/>
      <c r="CY84" s="519"/>
      <c r="CZ84" s="519"/>
      <c r="DA84" s="519"/>
      <c r="DB84" s="519"/>
      <c r="DC84" s="519"/>
      <c r="DD84" s="519"/>
      <c r="DE84" s="519"/>
      <c r="DF84" s="519"/>
      <c r="DG84" s="519"/>
      <c r="DH84" s="519"/>
      <c r="DI84" s="519"/>
      <c r="DJ84" s="519"/>
      <c r="DK84" s="519"/>
      <c r="DL84" s="519"/>
      <c r="DM84" s="519"/>
      <c r="DN84" s="519"/>
      <c r="DO84" s="519"/>
      <c r="DP84" s="519"/>
      <c r="DQ84" s="519"/>
      <c r="DR84" s="519"/>
      <c r="DS84" s="519"/>
      <c r="DT84" s="519"/>
      <c r="DU84" s="519"/>
      <c r="DV84" s="519"/>
      <c r="DW84" s="519"/>
      <c r="DX84" s="519"/>
      <c r="DY84" s="519"/>
      <c r="DZ84" s="519"/>
      <c r="EA84" s="519"/>
      <c r="EB84" s="519"/>
      <c r="EC84" s="519"/>
      <c r="ED84" s="519"/>
      <c r="EE84" s="519"/>
    </row>
    <row r="85" spans="1:135" s="319" customFormat="1" ht="21" x14ac:dyDescent="0.2">
      <c r="A85" s="6609"/>
      <c r="B85" s="2386" t="s">
        <v>515</v>
      </c>
      <c r="C85" s="2387"/>
      <c r="D85" s="2278"/>
      <c r="E85" s="1847"/>
      <c r="F85" s="2388"/>
      <c r="G85" s="954"/>
      <c r="H85" s="955"/>
      <c r="I85" s="954"/>
      <c r="J85" s="2388"/>
      <c r="K85" s="2389"/>
      <c r="L85" s="2388"/>
      <c r="M85" s="2389"/>
      <c r="N85" s="2388"/>
      <c r="O85" s="2389"/>
      <c r="P85" s="2388"/>
      <c r="Q85" s="2389"/>
      <c r="R85" s="2388"/>
      <c r="S85" s="2389"/>
      <c r="T85" s="2388"/>
      <c r="U85" s="2389"/>
      <c r="V85" s="2388"/>
      <c r="W85" s="2389"/>
      <c r="X85" s="2388"/>
      <c r="Y85" s="2389"/>
      <c r="Z85" s="2388"/>
      <c r="AA85" s="2389"/>
      <c r="AB85" s="2388"/>
      <c r="AC85" s="2389"/>
      <c r="AD85" s="2388"/>
      <c r="AE85" s="2389"/>
      <c r="AF85" s="2388"/>
      <c r="AG85" s="2389"/>
      <c r="AH85" s="2388"/>
      <c r="AI85" s="2390"/>
      <c r="AJ85" s="2391"/>
      <c r="AK85" s="2392"/>
      <c r="AL85" s="954"/>
      <c r="AM85" s="954"/>
      <c r="AN85" s="954"/>
      <c r="AO85" s="2296"/>
      <c r="AP85" s="2296"/>
      <c r="AQ85" s="2296"/>
      <c r="AR85" s="2296"/>
      <c r="BV85" s="519"/>
      <c r="BW85" s="519"/>
      <c r="BX85" s="593"/>
      <c r="BY85" s="519"/>
      <c r="BZ85" s="519"/>
      <c r="CA85" s="519"/>
      <c r="CB85" s="519"/>
      <c r="CC85" s="519"/>
      <c r="CD85" s="519"/>
      <c r="CE85" s="519"/>
      <c r="CF85" s="519"/>
      <c r="CG85" s="519"/>
      <c r="CH85" s="519"/>
      <c r="CI85" s="519"/>
      <c r="CJ85" s="519"/>
      <c r="CK85" s="519"/>
      <c r="CL85" s="519"/>
      <c r="CM85" s="519"/>
      <c r="CN85" s="519"/>
      <c r="CO85" s="519"/>
      <c r="CP85" s="519"/>
      <c r="CQ85" s="519"/>
      <c r="CR85" s="519"/>
      <c r="CS85" s="519"/>
      <c r="CT85" s="519"/>
      <c r="CU85" s="519"/>
      <c r="CV85" s="519"/>
      <c r="CW85" s="519"/>
      <c r="CX85" s="519"/>
      <c r="CY85" s="519"/>
      <c r="CZ85" s="519"/>
      <c r="DA85" s="519"/>
      <c r="DB85" s="519"/>
      <c r="DC85" s="519"/>
      <c r="DD85" s="519"/>
      <c r="DE85" s="519"/>
      <c r="DF85" s="519"/>
      <c r="DG85" s="519"/>
      <c r="DH85" s="519"/>
      <c r="DI85" s="519"/>
      <c r="DJ85" s="519"/>
      <c r="DK85" s="519"/>
      <c r="DL85" s="519"/>
      <c r="DM85" s="519"/>
      <c r="DN85" s="519"/>
      <c r="DO85" s="519"/>
      <c r="DP85" s="519"/>
      <c r="DQ85" s="519"/>
      <c r="DR85" s="519"/>
      <c r="DS85" s="519"/>
      <c r="DT85" s="519"/>
      <c r="DU85" s="519"/>
      <c r="DV85" s="519"/>
      <c r="DW85" s="519"/>
      <c r="DX85" s="519"/>
      <c r="DY85" s="519"/>
      <c r="DZ85" s="519"/>
      <c r="EA85" s="519"/>
      <c r="EB85" s="519"/>
      <c r="EC85" s="519"/>
      <c r="ED85" s="519"/>
      <c r="EE85" s="519"/>
    </row>
    <row r="86" spans="1:135" s="319" customFormat="1" ht="14.25" x14ac:dyDescent="0.2">
      <c r="A86" s="1528" t="s">
        <v>431</v>
      </c>
      <c r="B86" s="2393" t="s">
        <v>516</v>
      </c>
      <c r="C86" s="2394"/>
      <c r="D86" s="2395"/>
      <c r="E86" s="2396"/>
      <c r="F86" s="2397"/>
      <c r="G86" s="1531"/>
      <c r="H86" s="1530"/>
      <c r="I86" s="1531"/>
      <c r="J86" s="2397"/>
      <c r="K86" s="2398"/>
      <c r="L86" s="2397"/>
      <c r="M86" s="2398"/>
      <c r="N86" s="2397"/>
      <c r="O86" s="2398"/>
      <c r="P86" s="2397"/>
      <c r="Q86" s="2398"/>
      <c r="R86" s="2397"/>
      <c r="S86" s="2398"/>
      <c r="T86" s="2397"/>
      <c r="U86" s="2398"/>
      <c r="V86" s="2397"/>
      <c r="W86" s="2398"/>
      <c r="X86" s="2397"/>
      <c r="Y86" s="2398"/>
      <c r="Z86" s="2397"/>
      <c r="AA86" s="2398"/>
      <c r="AB86" s="2397"/>
      <c r="AC86" s="2398"/>
      <c r="AD86" s="2397"/>
      <c r="AE86" s="2398"/>
      <c r="AF86" s="2397"/>
      <c r="AG86" s="2398"/>
      <c r="AH86" s="2397"/>
      <c r="AI86" s="2383"/>
      <c r="AJ86" s="2399"/>
      <c r="AK86" s="2381"/>
      <c r="AL86" s="1531"/>
      <c r="AM86" s="1531"/>
      <c r="AN86" s="1531"/>
      <c r="AO86" s="2296"/>
      <c r="AP86" s="2296"/>
      <c r="AQ86" s="2296"/>
      <c r="AR86" s="2296"/>
      <c r="BV86" s="519"/>
      <c r="BW86" s="519"/>
      <c r="BX86" s="593"/>
      <c r="BY86" s="519"/>
      <c r="BZ86" s="519"/>
      <c r="CA86" s="519"/>
      <c r="CB86" s="519"/>
      <c r="CC86" s="519"/>
      <c r="CD86" s="519"/>
      <c r="CE86" s="519"/>
      <c r="CF86" s="519"/>
      <c r="CG86" s="519"/>
      <c r="CH86" s="519"/>
      <c r="CI86" s="519"/>
      <c r="CJ86" s="519"/>
      <c r="CK86" s="519"/>
      <c r="CL86" s="519"/>
      <c r="CM86" s="519"/>
      <c r="CN86" s="519"/>
      <c r="CO86" s="519"/>
      <c r="CP86" s="519"/>
      <c r="CQ86" s="519"/>
      <c r="CR86" s="519"/>
      <c r="CS86" s="519"/>
      <c r="CT86" s="519"/>
      <c r="CU86" s="519"/>
      <c r="CV86" s="519"/>
      <c r="CW86" s="519"/>
      <c r="CX86" s="519"/>
      <c r="CY86" s="519"/>
      <c r="CZ86" s="519"/>
      <c r="DA86" s="519"/>
      <c r="DB86" s="519"/>
      <c r="DC86" s="519"/>
      <c r="DD86" s="519"/>
      <c r="DE86" s="519"/>
      <c r="DF86" s="519"/>
      <c r="DG86" s="519"/>
      <c r="DH86" s="519"/>
      <c r="DI86" s="519"/>
      <c r="DJ86" s="519"/>
      <c r="DK86" s="519"/>
      <c r="DL86" s="519"/>
      <c r="DM86" s="519"/>
      <c r="DN86" s="519"/>
      <c r="DO86" s="519"/>
      <c r="DP86" s="519"/>
      <c r="DQ86" s="519"/>
      <c r="DR86" s="519"/>
      <c r="DS86" s="519"/>
      <c r="DT86" s="519"/>
      <c r="DU86" s="519"/>
      <c r="DV86" s="519"/>
      <c r="DW86" s="519"/>
      <c r="DX86" s="519"/>
      <c r="DY86" s="519"/>
      <c r="DZ86" s="519"/>
      <c r="EA86" s="519"/>
      <c r="EB86" s="519"/>
      <c r="EC86" s="519"/>
      <c r="ED86" s="519"/>
      <c r="EE86" s="519"/>
    </row>
    <row r="87" spans="1:135" s="321" customFormat="1" ht="14.25" x14ac:dyDescent="0.2">
      <c r="A87" s="90" t="s">
        <v>517</v>
      </c>
      <c r="B87" s="90"/>
      <c r="C87" s="111"/>
      <c r="D87" s="130"/>
      <c r="E87" s="130"/>
      <c r="F87" s="130"/>
      <c r="G87" s="130"/>
      <c r="H87" s="130"/>
      <c r="I87" s="130"/>
      <c r="J87" s="130"/>
      <c r="K87" s="130"/>
      <c r="L87" s="130"/>
      <c r="M87" s="130"/>
      <c r="N87" s="130"/>
      <c r="O87" s="130"/>
      <c r="P87" s="130"/>
      <c r="Q87" s="950"/>
      <c r="R87" s="950"/>
      <c r="S87" s="950"/>
      <c r="T87" s="950"/>
      <c r="U87" s="950"/>
      <c r="V87" s="950"/>
      <c r="W87" s="130"/>
      <c r="X87" s="950"/>
      <c r="Y87" s="950"/>
      <c r="Z87" s="1505"/>
      <c r="AA87" s="943"/>
      <c r="AB87" s="2291"/>
      <c r="AC87" s="2291"/>
      <c r="AD87" s="2291"/>
      <c r="AE87" s="2291"/>
      <c r="AF87" s="2291"/>
      <c r="AG87" s="2291"/>
      <c r="AH87" s="943"/>
      <c r="AI87" s="2296"/>
      <c r="AJ87" s="2290"/>
      <c r="AK87" s="2290"/>
      <c r="AL87" s="2296"/>
      <c r="AM87" s="2296"/>
      <c r="AN87" s="2296"/>
      <c r="AO87" s="2296"/>
      <c r="AP87" s="2296"/>
      <c r="AQ87" s="2296"/>
      <c r="AR87" s="2296"/>
      <c r="BV87" s="104"/>
      <c r="BW87" s="104"/>
      <c r="BX87" s="523"/>
      <c r="BY87" s="104"/>
      <c r="BZ87" s="104"/>
      <c r="CA87" s="104"/>
      <c r="CB87" s="104"/>
      <c r="CC87" s="104"/>
      <c r="CD87" s="104"/>
      <c r="CE87" s="104"/>
      <c r="CF87" s="104"/>
      <c r="CG87" s="104"/>
      <c r="CH87" s="104"/>
      <c r="CI87" s="104"/>
      <c r="CJ87" s="104"/>
      <c r="CK87" s="104"/>
      <c r="CL87" s="104"/>
      <c r="CM87" s="104"/>
      <c r="CN87" s="104"/>
      <c r="CO87" s="104"/>
      <c r="CP87" s="104"/>
      <c r="CQ87" s="104"/>
      <c r="CR87" s="104"/>
      <c r="CS87" s="104"/>
      <c r="CT87" s="104"/>
      <c r="CU87" s="104"/>
      <c r="CV87" s="104"/>
      <c r="CW87" s="104"/>
      <c r="CX87" s="104"/>
      <c r="CY87" s="104"/>
      <c r="CZ87" s="104"/>
      <c r="DA87" s="104"/>
      <c r="DB87" s="104"/>
      <c r="DC87" s="104"/>
      <c r="DD87" s="104"/>
      <c r="DE87" s="104"/>
      <c r="DF87" s="104"/>
      <c r="DG87" s="104"/>
      <c r="DH87" s="104"/>
      <c r="DI87" s="104"/>
      <c r="DJ87" s="104"/>
      <c r="DK87" s="104"/>
      <c r="DL87" s="104"/>
      <c r="DM87" s="104"/>
      <c r="DN87" s="104"/>
      <c r="DO87" s="104"/>
      <c r="DP87" s="104"/>
      <c r="DQ87" s="104"/>
      <c r="DR87" s="104"/>
      <c r="DS87" s="104"/>
      <c r="DT87" s="104"/>
      <c r="DU87" s="104"/>
      <c r="DV87" s="104"/>
      <c r="DW87" s="104"/>
      <c r="DX87" s="104"/>
      <c r="DY87" s="104"/>
      <c r="DZ87" s="104"/>
      <c r="EA87" s="104"/>
      <c r="EB87" s="104"/>
      <c r="EC87" s="104"/>
      <c r="ED87" s="104"/>
      <c r="EE87" s="104"/>
    </row>
    <row r="88" spans="1:135" s="321" customFormat="1" ht="14.25" customHeight="1" x14ac:dyDescent="0.2">
      <c r="A88" s="6609" t="s">
        <v>265</v>
      </c>
      <c r="B88" s="6627" t="s">
        <v>49</v>
      </c>
      <c r="C88" s="6627" t="s">
        <v>518</v>
      </c>
      <c r="D88" s="6627" t="s">
        <v>519</v>
      </c>
      <c r="E88" s="6311" t="s">
        <v>520</v>
      </c>
      <c r="F88" s="6628" t="s">
        <v>521</v>
      </c>
      <c r="G88" s="130"/>
      <c r="H88" s="2295"/>
      <c r="I88" s="2295"/>
      <c r="J88" s="2295"/>
      <c r="K88" s="2295"/>
      <c r="L88" s="2295"/>
      <c r="M88" s="2295"/>
      <c r="N88" s="2295"/>
      <c r="O88" s="2295"/>
      <c r="P88" s="2400"/>
      <c r="Q88" s="2400"/>
      <c r="R88" s="2400"/>
      <c r="S88" s="2400"/>
      <c r="T88" s="2400"/>
      <c r="U88" s="2400"/>
      <c r="V88" s="2400"/>
      <c r="W88" s="2295"/>
      <c r="X88" s="2400"/>
      <c r="Y88" s="2296"/>
      <c r="Z88" s="2296"/>
      <c r="AA88" s="2296"/>
      <c r="AB88" s="2296"/>
      <c r="AC88" s="2296"/>
      <c r="AD88" s="2296"/>
      <c r="AE88" s="2296"/>
      <c r="AF88" s="2296"/>
      <c r="AG88" s="2296"/>
      <c r="AH88" s="2296"/>
      <c r="AI88" s="2296"/>
      <c r="AJ88" s="2296"/>
      <c r="AK88" s="2296"/>
      <c r="AL88" s="2296"/>
      <c r="AM88" s="2296"/>
      <c r="AN88" s="2296"/>
      <c r="AO88" s="2296"/>
      <c r="AP88" s="2296"/>
      <c r="AQ88" s="2296"/>
      <c r="AR88" s="2296"/>
      <c r="BV88" s="104"/>
      <c r="BW88" s="104"/>
      <c r="BX88" s="523"/>
      <c r="BY88" s="104"/>
      <c r="BZ88" s="104"/>
      <c r="CA88" s="104"/>
      <c r="CB88" s="104"/>
      <c r="CC88" s="104"/>
      <c r="CD88" s="104"/>
      <c r="CE88" s="104"/>
      <c r="CF88" s="104"/>
      <c r="CG88" s="104"/>
      <c r="CH88" s="104"/>
      <c r="CI88" s="104"/>
      <c r="CJ88" s="104"/>
      <c r="CK88" s="104"/>
      <c r="CL88" s="104"/>
      <c r="CM88" s="104"/>
      <c r="CN88" s="104"/>
      <c r="CO88" s="104"/>
      <c r="CP88" s="104"/>
      <c r="CQ88" s="104"/>
      <c r="CR88" s="104"/>
      <c r="CS88" s="104"/>
      <c r="CT88" s="104"/>
      <c r="CU88" s="104"/>
      <c r="CV88" s="104"/>
      <c r="CW88" s="104"/>
      <c r="CX88" s="104"/>
      <c r="CY88" s="104"/>
      <c r="CZ88" s="104"/>
      <c r="DA88" s="104"/>
      <c r="DB88" s="104"/>
      <c r="DC88" s="104"/>
      <c r="DD88" s="104"/>
      <c r="DE88" s="104"/>
      <c r="DF88" s="104"/>
      <c r="DG88" s="104"/>
      <c r="DH88" s="104"/>
      <c r="DI88" s="104"/>
      <c r="DJ88" s="104"/>
      <c r="DK88" s="104"/>
      <c r="DL88" s="104"/>
      <c r="DM88" s="104"/>
      <c r="DN88" s="104"/>
      <c r="DO88" s="104"/>
      <c r="DP88" s="104"/>
      <c r="DQ88" s="104"/>
      <c r="DR88" s="104"/>
      <c r="DS88" s="104"/>
      <c r="DT88" s="104"/>
      <c r="DU88" s="104"/>
      <c r="DV88" s="104"/>
      <c r="DW88" s="104"/>
      <c r="DX88" s="104"/>
      <c r="DY88" s="104"/>
      <c r="DZ88" s="104"/>
      <c r="EA88" s="104"/>
      <c r="EB88" s="104"/>
      <c r="EC88" s="104"/>
      <c r="ED88" s="104"/>
      <c r="EE88" s="104"/>
    </row>
    <row r="89" spans="1:135" s="321" customFormat="1" ht="57.75" customHeight="1" x14ac:dyDescent="0.2">
      <c r="A89" s="6609"/>
      <c r="B89" s="6627"/>
      <c r="C89" s="6627"/>
      <c r="D89" s="6627"/>
      <c r="E89" s="6311"/>
      <c r="F89" s="6628"/>
      <c r="G89" s="130"/>
      <c r="H89" s="2295"/>
      <c r="I89" s="2295"/>
      <c r="J89" s="2295"/>
      <c r="K89" s="2295"/>
      <c r="L89" s="2295"/>
      <c r="M89" s="2295"/>
      <c r="N89" s="2295"/>
      <c r="O89" s="2295"/>
      <c r="P89" s="2400"/>
      <c r="Q89" s="2400"/>
      <c r="R89" s="2400"/>
      <c r="S89" s="2400"/>
      <c r="T89" s="2400"/>
      <c r="U89" s="2400"/>
      <c r="V89" s="2400"/>
      <c r="W89" s="2295"/>
      <c r="X89" s="2400"/>
      <c r="Y89" s="2296"/>
      <c r="Z89" s="2296"/>
      <c r="AA89" s="2296"/>
      <c r="AB89" s="2296"/>
      <c r="AC89" s="2296"/>
      <c r="AD89" s="2296"/>
      <c r="AE89" s="2296"/>
      <c r="AF89" s="2296"/>
      <c r="AG89" s="2296"/>
      <c r="AH89" s="2296"/>
      <c r="AI89" s="2296"/>
      <c r="AJ89" s="2296"/>
      <c r="AK89" s="2296"/>
      <c r="AL89" s="2296"/>
      <c r="AM89" s="2296"/>
      <c r="AN89" s="2296"/>
      <c r="AO89" s="2296"/>
      <c r="AP89" s="2296"/>
      <c r="AQ89" s="2296"/>
      <c r="AR89" s="2296"/>
      <c r="BV89" s="104"/>
      <c r="BW89" s="104"/>
      <c r="BX89" s="523"/>
      <c r="BY89" s="104"/>
      <c r="BZ89" s="104"/>
      <c r="CA89" s="104"/>
      <c r="CB89" s="104"/>
      <c r="CC89" s="104"/>
      <c r="CD89" s="104"/>
      <c r="CE89" s="104"/>
      <c r="CF89" s="104"/>
      <c r="CG89" s="104"/>
      <c r="CH89" s="104"/>
      <c r="CI89" s="104"/>
      <c r="CJ89" s="104"/>
      <c r="CK89" s="104"/>
      <c r="CL89" s="104"/>
      <c r="CM89" s="104"/>
      <c r="CN89" s="104"/>
      <c r="CO89" s="104"/>
      <c r="CP89" s="104"/>
      <c r="CQ89" s="104"/>
      <c r="CR89" s="104"/>
      <c r="CS89" s="104"/>
      <c r="CT89" s="104"/>
      <c r="CU89" s="104"/>
      <c r="CV89" s="104"/>
      <c r="CW89" s="104"/>
      <c r="CX89" s="104"/>
      <c r="CY89" s="104"/>
      <c r="CZ89" s="104"/>
      <c r="DA89" s="104"/>
      <c r="DB89" s="104"/>
      <c r="DC89" s="104"/>
      <c r="DD89" s="104"/>
      <c r="DE89" s="104"/>
      <c r="DF89" s="104"/>
      <c r="DG89" s="104"/>
      <c r="DH89" s="104"/>
      <c r="DI89" s="104"/>
      <c r="DJ89" s="104"/>
      <c r="DK89" s="104"/>
      <c r="DL89" s="104"/>
      <c r="DM89" s="104"/>
      <c r="DN89" s="104"/>
      <c r="DO89" s="104"/>
      <c r="DP89" s="104"/>
      <c r="DQ89" s="104"/>
      <c r="DR89" s="104"/>
      <c r="DS89" s="104"/>
      <c r="DT89" s="104"/>
      <c r="DU89" s="104"/>
      <c r="DV89" s="104"/>
      <c r="DW89" s="104"/>
      <c r="DX89" s="104"/>
      <c r="DY89" s="104"/>
      <c r="DZ89" s="104"/>
      <c r="EA89" s="104"/>
      <c r="EB89" s="104"/>
      <c r="EC89" s="104"/>
      <c r="ED89" s="104"/>
      <c r="EE89" s="104"/>
    </row>
    <row r="90" spans="1:135" s="321" customFormat="1" ht="14.25" x14ac:dyDescent="0.2">
      <c r="A90" s="6610" t="s">
        <v>522</v>
      </c>
      <c r="B90" s="6611"/>
      <c r="C90" s="6611"/>
      <c r="D90" s="6612"/>
      <c r="E90" s="745"/>
      <c r="F90" s="130"/>
      <c r="G90" s="130"/>
      <c r="H90" s="2295"/>
      <c r="I90" s="2295"/>
      <c r="J90" s="2295"/>
      <c r="K90" s="2295"/>
      <c r="L90" s="2295"/>
      <c r="M90" s="2295"/>
      <c r="N90" s="2295"/>
      <c r="O90" s="2295"/>
      <c r="P90" s="2400"/>
      <c r="Q90" s="2400"/>
      <c r="R90" s="2400"/>
      <c r="S90" s="2400"/>
      <c r="T90" s="2400"/>
      <c r="U90" s="2400"/>
      <c r="V90" s="2400"/>
      <c r="W90" s="2295"/>
      <c r="X90" s="2400"/>
      <c r="Y90" s="2296"/>
      <c r="Z90" s="2296"/>
      <c r="AA90" s="2296"/>
      <c r="AB90" s="2296"/>
      <c r="AC90" s="2296"/>
      <c r="AD90" s="2296"/>
      <c r="AE90" s="2296"/>
      <c r="AF90" s="2296"/>
      <c r="AG90" s="2296"/>
      <c r="AH90" s="2296"/>
      <c r="AI90" s="2296"/>
      <c r="AJ90" s="2296"/>
      <c r="AK90" s="2296"/>
      <c r="AL90" s="2296"/>
      <c r="AM90" s="2296"/>
      <c r="AN90" s="2296"/>
      <c r="AO90" s="2296"/>
      <c r="AP90" s="2296"/>
      <c r="AQ90" s="2296"/>
      <c r="AR90" s="2296"/>
      <c r="BV90" s="104"/>
      <c r="BW90" s="104"/>
      <c r="BX90" s="523"/>
      <c r="BY90" s="104"/>
      <c r="BZ90" s="104"/>
      <c r="CA90" s="104"/>
      <c r="CB90" s="104"/>
      <c r="CC90" s="104"/>
      <c r="CD90" s="104"/>
      <c r="CE90" s="104"/>
      <c r="CF90" s="104"/>
      <c r="CG90" s="104"/>
      <c r="CH90" s="104"/>
      <c r="CI90" s="104"/>
      <c r="CJ90" s="104"/>
      <c r="CK90" s="104"/>
      <c r="CL90" s="104"/>
      <c r="CM90" s="104"/>
      <c r="CN90" s="104"/>
      <c r="CO90" s="104"/>
      <c r="CP90" s="104"/>
      <c r="CQ90" s="104"/>
      <c r="CR90" s="104"/>
      <c r="CS90" s="104"/>
      <c r="CT90" s="104"/>
      <c r="CU90" s="104"/>
      <c r="CV90" s="104"/>
      <c r="CW90" s="104"/>
      <c r="CX90" s="104"/>
      <c r="CY90" s="104"/>
      <c r="CZ90" s="104"/>
      <c r="DA90" s="104"/>
      <c r="DB90" s="104"/>
      <c r="DC90" s="104"/>
      <c r="DD90" s="104"/>
      <c r="DE90" s="104"/>
      <c r="DF90" s="104"/>
      <c r="DG90" s="104"/>
      <c r="DH90" s="104"/>
      <c r="DI90" s="104"/>
      <c r="DJ90" s="104"/>
      <c r="DK90" s="104"/>
      <c r="DL90" s="104"/>
      <c r="DM90" s="104"/>
      <c r="DN90" s="104"/>
      <c r="DO90" s="104"/>
      <c r="DP90" s="104"/>
      <c r="DQ90" s="104"/>
      <c r="DR90" s="104"/>
      <c r="DS90" s="104"/>
      <c r="DT90" s="104"/>
      <c r="DU90" s="104"/>
      <c r="DV90" s="104"/>
      <c r="DW90" s="104"/>
      <c r="DX90" s="104"/>
      <c r="DY90" s="104"/>
      <c r="DZ90" s="104"/>
      <c r="EA90" s="104"/>
      <c r="EB90" s="104"/>
      <c r="EC90" s="104"/>
      <c r="ED90" s="104"/>
      <c r="EE90" s="104"/>
    </row>
    <row r="91" spans="1:135" s="321" customFormat="1" ht="14.25" x14ac:dyDescent="0.2">
      <c r="A91" s="2401" t="s">
        <v>523</v>
      </c>
      <c r="B91" s="2402"/>
      <c r="C91" s="2403"/>
      <c r="D91" s="2403"/>
      <c r="E91" s="1533"/>
      <c r="F91" s="2403"/>
      <c r="G91" s="130"/>
      <c r="H91" s="2295"/>
      <c r="I91" s="2295"/>
      <c r="J91" s="2295"/>
      <c r="K91" s="2295"/>
      <c r="L91" s="2295"/>
      <c r="M91" s="2295"/>
      <c r="N91" s="2295"/>
      <c r="O91" s="2295"/>
      <c r="P91" s="2400"/>
      <c r="Q91" s="2400"/>
      <c r="R91" s="2400"/>
      <c r="S91" s="2400"/>
      <c r="T91" s="2400"/>
      <c r="U91" s="2400"/>
      <c r="V91" s="2400"/>
      <c r="W91" s="2295"/>
      <c r="X91" s="2400"/>
      <c r="Y91" s="2296"/>
      <c r="Z91" s="2296"/>
      <c r="AA91" s="2296"/>
      <c r="AB91" s="2296"/>
      <c r="AC91" s="2296"/>
      <c r="AD91" s="2296"/>
      <c r="AE91" s="2296"/>
      <c r="AF91" s="2296"/>
      <c r="AG91" s="2296"/>
      <c r="AH91" s="2296"/>
      <c r="AI91" s="2296"/>
      <c r="AJ91" s="2296"/>
      <c r="AK91" s="2296"/>
      <c r="AL91" s="2296"/>
      <c r="AM91" s="2296"/>
      <c r="AN91" s="2296"/>
      <c r="AO91" s="2296"/>
      <c r="AP91" s="2296"/>
      <c r="AQ91" s="2296"/>
      <c r="AR91" s="2296"/>
      <c r="BV91" s="104"/>
      <c r="BW91" s="104"/>
      <c r="BX91" s="523"/>
      <c r="BY91" s="104"/>
      <c r="BZ91" s="104"/>
      <c r="CA91" s="104"/>
      <c r="CB91" s="104"/>
      <c r="CC91" s="104"/>
      <c r="CD91" s="104"/>
      <c r="CE91" s="104"/>
      <c r="CF91" s="104"/>
      <c r="CG91" s="104"/>
      <c r="CH91" s="104"/>
      <c r="CI91" s="104"/>
      <c r="CJ91" s="104"/>
      <c r="CK91" s="104"/>
      <c r="CL91" s="104"/>
      <c r="CM91" s="104"/>
      <c r="CN91" s="104"/>
      <c r="CO91" s="104"/>
      <c r="CP91" s="104"/>
      <c r="CQ91" s="104"/>
      <c r="CR91" s="104"/>
      <c r="CS91" s="104"/>
      <c r="CT91" s="104"/>
      <c r="CU91" s="104"/>
      <c r="CV91" s="104"/>
      <c r="CW91" s="104"/>
      <c r="CX91" s="104"/>
      <c r="CY91" s="104"/>
      <c r="CZ91" s="104"/>
      <c r="DA91" s="104"/>
      <c r="DB91" s="104"/>
      <c r="DC91" s="104"/>
      <c r="DD91" s="104"/>
      <c r="DE91" s="104"/>
      <c r="DF91" s="104"/>
      <c r="DG91" s="104"/>
      <c r="DH91" s="104"/>
      <c r="DI91" s="104"/>
      <c r="DJ91" s="104"/>
      <c r="DK91" s="104"/>
      <c r="DL91" s="104"/>
      <c r="DM91" s="104"/>
      <c r="DN91" s="104"/>
      <c r="DO91" s="104"/>
      <c r="DP91" s="104"/>
      <c r="DQ91" s="104"/>
      <c r="DR91" s="104"/>
      <c r="DS91" s="104"/>
      <c r="DT91" s="104"/>
      <c r="DU91" s="104"/>
      <c r="DV91" s="104"/>
      <c r="DW91" s="104"/>
      <c r="DX91" s="104"/>
      <c r="DY91" s="104"/>
      <c r="DZ91" s="104"/>
      <c r="EA91" s="104"/>
      <c r="EB91" s="104"/>
      <c r="EC91" s="104"/>
      <c r="ED91" s="104"/>
      <c r="EE91" s="104"/>
    </row>
    <row r="92" spans="1:135" s="321" customFormat="1" ht="14.25" x14ac:dyDescent="0.2">
      <c r="A92" s="1783" t="s">
        <v>524</v>
      </c>
      <c r="B92" s="2386"/>
      <c r="C92" s="1585"/>
      <c r="D92" s="1585"/>
      <c r="E92" s="1584"/>
      <c r="F92" s="1585"/>
      <c r="G92" s="130"/>
      <c r="H92" s="2295"/>
      <c r="I92" s="2295"/>
      <c r="J92" s="2295"/>
      <c r="K92" s="2295"/>
      <c r="L92" s="2295"/>
      <c r="M92" s="2295"/>
      <c r="N92" s="2295"/>
      <c r="O92" s="2295"/>
      <c r="P92" s="2400"/>
      <c r="Q92" s="2400"/>
      <c r="R92" s="2400"/>
      <c r="S92" s="2400"/>
      <c r="T92" s="2400"/>
      <c r="U92" s="2400"/>
      <c r="V92" s="2400"/>
      <c r="W92" s="2295"/>
      <c r="X92" s="2400"/>
      <c r="Y92" s="2296"/>
      <c r="Z92" s="2296"/>
      <c r="AA92" s="2296"/>
      <c r="AB92" s="2296"/>
      <c r="AC92" s="2296"/>
      <c r="AD92" s="2296"/>
      <c r="AE92" s="2296"/>
      <c r="AF92" s="2296"/>
      <c r="AG92" s="2296"/>
      <c r="AH92" s="2296"/>
      <c r="AI92" s="2296"/>
      <c r="AJ92" s="2296"/>
      <c r="AK92" s="2296"/>
      <c r="AL92" s="2296"/>
      <c r="AM92" s="2296"/>
      <c r="AN92" s="2296"/>
      <c r="AO92" s="2296"/>
      <c r="AP92" s="2296"/>
      <c r="AQ92" s="2296"/>
      <c r="AR92" s="2296"/>
      <c r="BV92" s="104"/>
      <c r="BW92" s="104"/>
      <c r="BX92" s="523"/>
      <c r="BY92" s="104"/>
      <c r="BZ92" s="104"/>
      <c r="CA92" s="104"/>
      <c r="CB92" s="104"/>
      <c r="CC92" s="104"/>
      <c r="CD92" s="104"/>
      <c r="CE92" s="104"/>
      <c r="CF92" s="104"/>
      <c r="CG92" s="104"/>
      <c r="CH92" s="104"/>
      <c r="CI92" s="104"/>
      <c r="CJ92" s="104"/>
      <c r="CK92" s="104"/>
      <c r="CL92" s="104"/>
      <c r="CM92" s="104"/>
      <c r="CN92" s="104"/>
      <c r="CO92" s="104"/>
      <c r="CP92" s="104"/>
      <c r="CQ92" s="104"/>
      <c r="CR92" s="104"/>
      <c r="CS92" s="104"/>
      <c r="CT92" s="104"/>
      <c r="CU92" s="104"/>
      <c r="CV92" s="104"/>
      <c r="CW92" s="104"/>
      <c r="CX92" s="104"/>
      <c r="CY92" s="104"/>
      <c r="CZ92" s="104"/>
      <c r="DA92" s="104"/>
      <c r="DB92" s="104"/>
      <c r="DC92" s="104"/>
      <c r="DD92" s="104"/>
      <c r="DE92" s="104"/>
      <c r="DF92" s="104"/>
      <c r="DG92" s="104"/>
      <c r="DH92" s="104"/>
      <c r="DI92" s="104"/>
      <c r="DJ92" s="104"/>
      <c r="DK92" s="104"/>
      <c r="DL92" s="104"/>
      <c r="DM92" s="104"/>
      <c r="DN92" s="104"/>
      <c r="DO92" s="104"/>
      <c r="DP92" s="104"/>
      <c r="DQ92" s="104"/>
      <c r="DR92" s="104"/>
      <c r="DS92" s="104"/>
      <c r="DT92" s="104"/>
      <c r="DU92" s="104"/>
      <c r="DV92" s="104"/>
      <c r="DW92" s="104"/>
      <c r="DX92" s="104"/>
      <c r="DY92" s="104"/>
      <c r="DZ92" s="104"/>
      <c r="EA92" s="104"/>
      <c r="EB92" s="104"/>
      <c r="EC92" s="104"/>
      <c r="ED92" s="104"/>
      <c r="EE92" s="104"/>
    </row>
    <row r="93" spans="1:135" s="321" customFormat="1" ht="14.25" x14ac:dyDescent="0.2">
      <c r="A93" s="1783" t="s">
        <v>525</v>
      </c>
      <c r="B93" s="2386"/>
      <c r="C93" s="1585"/>
      <c r="D93" s="1585"/>
      <c r="E93" s="1584"/>
      <c r="F93" s="1585"/>
      <c r="G93" s="130"/>
      <c r="H93" s="2295"/>
      <c r="I93" s="2295"/>
      <c r="J93" s="2295"/>
      <c r="K93" s="2295"/>
      <c r="L93" s="2295"/>
      <c r="M93" s="2295"/>
      <c r="N93" s="2295"/>
      <c r="O93" s="2295"/>
      <c r="P93" s="2400"/>
      <c r="Q93" s="2400"/>
      <c r="R93" s="2400"/>
      <c r="S93" s="2400"/>
      <c r="T93" s="2400"/>
      <c r="U93" s="2400"/>
      <c r="V93" s="2400"/>
      <c r="W93" s="2295"/>
      <c r="X93" s="2400"/>
      <c r="Y93" s="2296"/>
      <c r="Z93" s="2296"/>
      <c r="AA93" s="2296"/>
      <c r="AB93" s="2296"/>
      <c r="AC93" s="2296"/>
      <c r="AD93" s="2296"/>
      <c r="AE93" s="2296"/>
      <c r="AF93" s="2296"/>
      <c r="AG93" s="2296"/>
      <c r="AH93" s="2296"/>
      <c r="AI93" s="2296"/>
      <c r="AJ93" s="2296"/>
      <c r="AK93" s="2296"/>
      <c r="AL93" s="2296"/>
      <c r="AM93" s="2296"/>
      <c r="AN93" s="2296"/>
      <c r="AO93" s="2296"/>
      <c r="AP93" s="2296"/>
      <c r="AQ93" s="2296"/>
      <c r="AR93" s="2296"/>
      <c r="BV93" s="104"/>
      <c r="BW93" s="104"/>
      <c r="BX93" s="523"/>
      <c r="BY93" s="104"/>
      <c r="BZ93" s="104"/>
      <c r="CA93" s="104"/>
      <c r="CB93" s="104"/>
      <c r="CC93" s="104"/>
      <c r="CD93" s="104"/>
      <c r="CE93" s="104"/>
      <c r="CF93" s="104"/>
      <c r="CG93" s="104"/>
      <c r="CH93" s="104"/>
      <c r="CI93" s="104"/>
      <c r="CJ93" s="104"/>
      <c r="CK93" s="104"/>
      <c r="CL93" s="104"/>
      <c r="CM93" s="104"/>
      <c r="CN93" s="104"/>
      <c r="CO93" s="104"/>
      <c r="CP93" s="104"/>
      <c r="CQ93" s="104"/>
      <c r="CR93" s="104"/>
      <c r="CS93" s="104"/>
      <c r="CT93" s="104"/>
      <c r="CU93" s="104"/>
      <c r="CV93" s="104"/>
      <c r="CW93" s="104"/>
      <c r="CX93" s="104"/>
      <c r="CY93" s="104"/>
      <c r="CZ93" s="104"/>
      <c r="DA93" s="104"/>
      <c r="DB93" s="104"/>
      <c r="DC93" s="104"/>
      <c r="DD93" s="104"/>
      <c r="DE93" s="104"/>
      <c r="DF93" s="104"/>
      <c r="DG93" s="104"/>
      <c r="DH93" s="104"/>
      <c r="DI93" s="104"/>
      <c r="DJ93" s="104"/>
      <c r="DK93" s="104"/>
      <c r="DL93" s="104"/>
      <c r="DM93" s="104"/>
      <c r="DN93" s="104"/>
      <c r="DO93" s="104"/>
      <c r="DP93" s="104"/>
      <c r="DQ93" s="104"/>
      <c r="DR93" s="104"/>
      <c r="DS93" s="104"/>
      <c r="DT93" s="104"/>
      <c r="DU93" s="104"/>
      <c r="DV93" s="104"/>
      <c r="DW93" s="104"/>
      <c r="DX93" s="104"/>
      <c r="DY93" s="104"/>
      <c r="DZ93" s="104"/>
      <c r="EA93" s="104"/>
      <c r="EB93" s="104"/>
      <c r="EC93" s="104"/>
      <c r="ED93" s="104"/>
      <c r="EE93" s="104"/>
    </row>
    <row r="94" spans="1:135" s="321" customFormat="1" ht="14.25" x14ac:dyDescent="0.2">
      <c r="A94" s="1783" t="s">
        <v>526</v>
      </c>
      <c r="B94" s="2386"/>
      <c r="C94" s="1585"/>
      <c r="D94" s="1585"/>
      <c r="E94" s="1584"/>
      <c r="F94" s="1585"/>
      <c r="G94" s="130"/>
      <c r="H94" s="2295"/>
      <c r="I94" s="2295"/>
      <c r="J94" s="2295"/>
      <c r="K94" s="2295"/>
      <c r="L94" s="2295"/>
      <c r="M94" s="2295"/>
      <c r="N94" s="2295"/>
      <c r="O94" s="2295"/>
      <c r="P94" s="2400"/>
      <c r="Q94" s="2400"/>
      <c r="R94" s="2400"/>
      <c r="S94" s="2400"/>
      <c r="T94" s="2400"/>
      <c r="U94" s="2400"/>
      <c r="V94" s="2400"/>
      <c r="W94" s="2295"/>
      <c r="X94" s="2400"/>
      <c r="Y94" s="2296"/>
      <c r="Z94" s="2296"/>
      <c r="AA94" s="2296"/>
      <c r="AB94" s="2296"/>
      <c r="AC94" s="2296"/>
      <c r="AD94" s="2296"/>
      <c r="AE94" s="2296"/>
      <c r="AF94" s="2296"/>
      <c r="AG94" s="2296"/>
      <c r="AH94" s="2296"/>
      <c r="AI94" s="2296"/>
      <c r="AJ94" s="2296"/>
      <c r="AK94" s="2296"/>
      <c r="AL94" s="2296"/>
      <c r="AM94" s="2296"/>
      <c r="AN94" s="2296"/>
      <c r="AO94" s="2296"/>
      <c r="AP94" s="2296"/>
      <c r="AQ94" s="2296"/>
      <c r="AR94" s="2296"/>
      <c r="BV94" s="104"/>
      <c r="BW94" s="104"/>
      <c r="BX94" s="523"/>
      <c r="BY94" s="104"/>
      <c r="BZ94" s="104"/>
      <c r="CA94" s="104"/>
      <c r="CB94" s="104"/>
      <c r="CC94" s="104"/>
      <c r="CD94" s="104"/>
      <c r="CE94" s="104"/>
      <c r="CF94" s="104"/>
      <c r="CG94" s="104"/>
      <c r="CH94" s="104"/>
      <c r="CI94" s="104"/>
      <c r="CJ94" s="104"/>
      <c r="CK94" s="104"/>
      <c r="CL94" s="104"/>
      <c r="CM94" s="104"/>
      <c r="CN94" s="104"/>
      <c r="CO94" s="104"/>
      <c r="CP94" s="104"/>
      <c r="CQ94" s="104"/>
      <c r="CR94" s="104"/>
      <c r="CS94" s="104"/>
      <c r="CT94" s="104"/>
      <c r="CU94" s="104"/>
      <c r="CV94" s="104"/>
      <c r="CW94" s="104"/>
      <c r="CX94" s="104"/>
      <c r="CY94" s="104"/>
      <c r="CZ94" s="104"/>
      <c r="DA94" s="104"/>
      <c r="DB94" s="104"/>
      <c r="DC94" s="104"/>
      <c r="DD94" s="104"/>
      <c r="DE94" s="104"/>
      <c r="DF94" s="104"/>
      <c r="DG94" s="104"/>
      <c r="DH94" s="104"/>
      <c r="DI94" s="104"/>
      <c r="DJ94" s="104"/>
      <c r="DK94" s="104"/>
      <c r="DL94" s="104"/>
      <c r="DM94" s="104"/>
      <c r="DN94" s="104"/>
      <c r="DO94" s="104"/>
      <c r="DP94" s="104"/>
      <c r="DQ94" s="104"/>
      <c r="DR94" s="104"/>
      <c r="DS94" s="104"/>
      <c r="DT94" s="104"/>
      <c r="DU94" s="104"/>
      <c r="DV94" s="104"/>
      <c r="DW94" s="104"/>
      <c r="DX94" s="104"/>
      <c r="DY94" s="104"/>
      <c r="DZ94" s="104"/>
      <c r="EA94" s="104"/>
      <c r="EB94" s="104"/>
      <c r="EC94" s="104"/>
      <c r="ED94" s="104"/>
      <c r="EE94" s="104"/>
    </row>
    <row r="95" spans="1:135" s="321" customFormat="1" ht="14.25" x14ac:dyDescent="0.2">
      <c r="A95" s="956" t="s">
        <v>527</v>
      </c>
      <c r="B95" s="93"/>
      <c r="C95" s="255"/>
      <c r="D95" s="255"/>
      <c r="E95" s="1222"/>
      <c r="F95" s="255"/>
      <c r="G95" s="130"/>
      <c r="H95" s="2295"/>
      <c r="I95" s="2295"/>
      <c r="J95" s="2295"/>
      <c r="K95" s="2295"/>
      <c r="L95" s="2295"/>
      <c r="M95" s="2295"/>
      <c r="N95" s="2295"/>
      <c r="O95" s="2295"/>
      <c r="P95" s="2400"/>
      <c r="Q95" s="2400"/>
      <c r="R95" s="2400"/>
      <c r="S95" s="2400"/>
      <c r="T95" s="2400"/>
      <c r="U95" s="2400"/>
      <c r="V95" s="2400"/>
      <c r="W95" s="2295"/>
      <c r="X95" s="2400"/>
      <c r="Y95" s="2296"/>
      <c r="Z95" s="2296"/>
      <c r="AA95" s="2296"/>
      <c r="AB95" s="2296"/>
      <c r="AC95" s="2296"/>
      <c r="AD95" s="2296"/>
      <c r="AE95" s="2296"/>
      <c r="AF95" s="2296"/>
      <c r="AG95" s="2296"/>
      <c r="AH95" s="2296"/>
      <c r="AI95" s="2296"/>
      <c r="AJ95" s="2296"/>
      <c r="AK95" s="2296"/>
      <c r="AL95" s="2296"/>
      <c r="AM95" s="2296"/>
      <c r="AN95" s="2296"/>
      <c r="AO95" s="2296"/>
      <c r="AP95" s="2296"/>
      <c r="AQ95" s="2296"/>
      <c r="AR95" s="2296"/>
      <c r="BV95" s="104"/>
      <c r="BW95" s="104"/>
      <c r="BX95" s="523"/>
      <c r="BY95" s="104"/>
      <c r="BZ95" s="104"/>
      <c r="CA95" s="104"/>
      <c r="CB95" s="104"/>
      <c r="CC95" s="104"/>
      <c r="CD95" s="104"/>
      <c r="CE95" s="104"/>
      <c r="CF95" s="104"/>
      <c r="CG95" s="104"/>
      <c r="CH95" s="104"/>
      <c r="CI95" s="104"/>
      <c r="CJ95" s="104"/>
      <c r="CK95" s="104"/>
      <c r="CL95" s="104"/>
      <c r="CM95" s="104"/>
      <c r="CN95" s="104"/>
      <c r="CO95" s="104"/>
      <c r="CP95" s="104"/>
      <c r="CQ95" s="104"/>
      <c r="CR95" s="104"/>
      <c r="CS95" s="104"/>
      <c r="CT95" s="104"/>
      <c r="CU95" s="104"/>
      <c r="CV95" s="104"/>
      <c r="CW95" s="104"/>
      <c r="CX95" s="104"/>
      <c r="CY95" s="104"/>
      <c r="CZ95" s="104"/>
      <c r="DA95" s="104"/>
      <c r="DB95" s="104"/>
      <c r="DC95" s="104"/>
      <c r="DD95" s="104"/>
      <c r="DE95" s="104"/>
      <c r="DF95" s="104"/>
      <c r="DG95" s="104"/>
      <c r="DH95" s="104"/>
      <c r="DI95" s="104"/>
      <c r="DJ95" s="104"/>
      <c r="DK95" s="104"/>
      <c r="DL95" s="104"/>
      <c r="DM95" s="104"/>
      <c r="DN95" s="104"/>
      <c r="DO95" s="104"/>
      <c r="DP95" s="104"/>
      <c r="DQ95" s="104"/>
      <c r="DR95" s="104"/>
      <c r="DS95" s="104"/>
      <c r="DT95" s="104"/>
      <c r="DU95" s="104"/>
      <c r="DV95" s="104"/>
      <c r="DW95" s="104"/>
      <c r="DX95" s="104"/>
      <c r="DY95" s="104"/>
      <c r="DZ95" s="104"/>
      <c r="EA95" s="104"/>
      <c r="EB95" s="104"/>
      <c r="EC95" s="104"/>
      <c r="ED95" s="104"/>
      <c r="EE95" s="104"/>
    </row>
    <row r="96" spans="1:135" s="321" customFormat="1" ht="14.25" x14ac:dyDescent="0.2">
      <c r="A96" s="6610" t="s">
        <v>528</v>
      </c>
      <c r="B96" s="6611"/>
      <c r="C96" s="6611"/>
      <c r="D96" s="6612"/>
      <c r="E96" s="745"/>
      <c r="F96" s="130"/>
      <c r="G96" s="130"/>
      <c r="H96" s="2295"/>
      <c r="I96" s="2295"/>
      <c r="J96" s="2295"/>
      <c r="K96" s="2295"/>
      <c r="L96" s="2295"/>
      <c r="M96" s="2295"/>
      <c r="N96" s="2295"/>
      <c r="O96" s="2295"/>
      <c r="P96" s="2400"/>
      <c r="Q96" s="2400"/>
      <c r="R96" s="2400"/>
      <c r="S96" s="2400"/>
      <c r="T96" s="2400"/>
      <c r="U96" s="2400"/>
      <c r="V96" s="2400"/>
      <c r="W96" s="2295"/>
      <c r="X96" s="2400"/>
      <c r="Y96" s="2296"/>
      <c r="Z96" s="2296"/>
      <c r="AA96" s="2296"/>
      <c r="AB96" s="2296"/>
      <c r="AC96" s="2296"/>
      <c r="AD96" s="2296"/>
      <c r="AE96" s="2296"/>
      <c r="AF96" s="2296"/>
      <c r="AG96" s="2296"/>
      <c r="AH96" s="2296"/>
      <c r="AI96" s="2296"/>
      <c r="AJ96" s="2296"/>
      <c r="AK96" s="2296"/>
      <c r="AL96" s="2296"/>
      <c r="AM96" s="2296"/>
      <c r="AN96" s="2296"/>
      <c r="AO96" s="2296"/>
      <c r="AP96" s="2296"/>
      <c r="AQ96" s="2296"/>
      <c r="AR96" s="2296"/>
      <c r="BV96" s="104"/>
      <c r="BW96" s="104"/>
      <c r="BX96" s="523"/>
      <c r="BY96" s="104"/>
      <c r="BZ96" s="104"/>
      <c r="CA96" s="104"/>
      <c r="CB96" s="104"/>
      <c r="CC96" s="104"/>
      <c r="CD96" s="104"/>
      <c r="CE96" s="104"/>
      <c r="CF96" s="104"/>
      <c r="CG96" s="104"/>
      <c r="CH96" s="104"/>
      <c r="CI96" s="104"/>
      <c r="CJ96" s="104"/>
      <c r="CK96" s="104"/>
      <c r="CL96" s="104"/>
      <c r="CM96" s="104"/>
      <c r="CN96" s="104"/>
      <c r="CO96" s="104"/>
      <c r="CP96" s="104"/>
      <c r="CQ96" s="104"/>
      <c r="CR96" s="104"/>
      <c r="CS96" s="104"/>
      <c r="CT96" s="104"/>
      <c r="CU96" s="104"/>
      <c r="CV96" s="104"/>
      <c r="CW96" s="104"/>
      <c r="CX96" s="104"/>
      <c r="CY96" s="104"/>
      <c r="CZ96" s="104"/>
      <c r="DA96" s="104"/>
      <c r="DB96" s="104"/>
      <c r="DC96" s="104"/>
      <c r="DD96" s="104"/>
      <c r="DE96" s="104"/>
      <c r="DF96" s="104"/>
      <c r="DG96" s="104"/>
      <c r="DH96" s="104"/>
      <c r="DI96" s="104"/>
      <c r="DJ96" s="104"/>
      <c r="DK96" s="104"/>
      <c r="DL96" s="104"/>
      <c r="DM96" s="104"/>
      <c r="DN96" s="104"/>
      <c r="DO96" s="104"/>
      <c r="DP96" s="104"/>
      <c r="DQ96" s="104"/>
      <c r="DR96" s="104"/>
      <c r="DS96" s="104"/>
      <c r="DT96" s="104"/>
      <c r="DU96" s="104"/>
      <c r="DV96" s="104"/>
      <c r="DW96" s="104"/>
      <c r="DX96" s="104"/>
      <c r="DY96" s="104"/>
      <c r="DZ96" s="104"/>
      <c r="EA96" s="104"/>
      <c r="EB96" s="104"/>
      <c r="EC96" s="104"/>
      <c r="ED96" s="104"/>
      <c r="EE96" s="104"/>
    </row>
    <row r="97" spans="1:135" s="321" customFormat="1" ht="27.75" customHeight="1" x14ac:dyDescent="0.2">
      <c r="A97" s="2404" t="s">
        <v>529</v>
      </c>
      <c r="B97" s="1544"/>
      <c r="C97" s="2405"/>
      <c r="D97" s="2405"/>
      <c r="E97" s="1533"/>
      <c r="F97" s="2403"/>
      <c r="G97" s="130"/>
      <c r="H97" s="2295"/>
      <c r="I97" s="2295"/>
      <c r="J97" s="2295"/>
      <c r="K97" s="2295"/>
      <c r="L97" s="2295"/>
      <c r="M97" s="2295"/>
      <c r="N97" s="2295"/>
      <c r="O97" s="2295"/>
      <c r="P97" s="2400"/>
      <c r="Q97" s="2400"/>
      <c r="R97" s="2400"/>
      <c r="S97" s="2400"/>
      <c r="T97" s="2400"/>
      <c r="U97" s="2400"/>
      <c r="V97" s="2400"/>
      <c r="W97" s="2295"/>
      <c r="X97" s="2400"/>
      <c r="Y97" s="2296"/>
      <c r="Z97" s="2296"/>
      <c r="AA97" s="2296"/>
      <c r="AB97" s="2296"/>
      <c r="AC97" s="2296"/>
      <c r="AD97" s="2296"/>
      <c r="AE97" s="2296"/>
      <c r="AF97" s="2296"/>
      <c r="AG97" s="2296"/>
      <c r="AH97" s="2296"/>
      <c r="AI97" s="2296"/>
      <c r="AJ97" s="2296"/>
      <c r="AK97" s="2296"/>
      <c r="AL97" s="2296"/>
      <c r="AM97" s="2296"/>
      <c r="AN97" s="2296"/>
      <c r="AO97" s="2296"/>
      <c r="AP97" s="2296"/>
      <c r="AQ97" s="2296"/>
      <c r="AR97" s="2296"/>
      <c r="BV97" s="104"/>
      <c r="BW97" s="104"/>
      <c r="BX97" s="523"/>
      <c r="BY97" s="104"/>
      <c r="BZ97" s="104"/>
      <c r="CA97" s="104"/>
      <c r="CB97" s="104"/>
      <c r="CC97" s="104"/>
      <c r="CD97" s="104"/>
      <c r="CE97" s="104"/>
      <c r="CF97" s="104"/>
      <c r="CG97" s="104"/>
      <c r="CH97" s="104"/>
      <c r="CI97" s="104"/>
      <c r="CJ97" s="104"/>
      <c r="CK97" s="104"/>
      <c r="CL97" s="104"/>
      <c r="CM97" s="104"/>
      <c r="CN97" s="104"/>
      <c r="CO97" s="104"/>
      <c r="CP97" s="104"/>
      <c r="CQ97" s="104"/>
      <c r="CR97" s="104"/>
      <c r="CS97" s="104"/>
      <c r="CT97" s="104"/>
      <c r="CU97" s="104"/>
      <c r="CV97" s="104"/>
      <c r="CW97" s="104"/>
      <c r="CX97" s="104"/>
      <c r="CY97" s="104"/>
      <c r="CZ97" s="104"/>
      <c r="DA97" s="104"/>
      <c r="DB97" s="104"/>
      <c r="DC97" s="104"/>
      <c r="DD97" s="104"/>
      <c r="DE97" s="104"/>
      <c r="DF97" s="104"/>
      <c r="DG97" s="104"/>
      <c r="DH97" s="104"/>
      <c r="DI97" s="104"/>
      <c r="DJ97" s="104"/>
      <c r="DK97" s="104"/>
      <c r="DL97" s="104"/>
      <c r="DM97" s="104"/>
      <c r="DN97" s="104"/>
      <c r="DO97" s="104"/>
      <c r="DP97" s="104"/>
      <c r="DQ97" s="104"/>
      <c r="DR97" s="104"/>
      <c r="DS97" s="104"/>
      <c r="DT97" s="104"/>
      <c r="DU97" s="104"/>
      <c r="DV97" s="104"/>
      <c r="DW97" s="104"/>
      <c r="DX97" s="104"/>
      <c r="DY97" s="104"/>
      <c r="DZ97" s="104"/>
      <c r="EA97" s="104"/>
      <c r="EB97" s="104"/>
      <c r="EC97" s="104"/>
      <c r="ED97" s="104"/>
      <c r="EE97" s="104"/>
    </row>
    <row r="98" spans="1:135" s="321" customFormat="1" ht="14.25" x14ac:dyDescent="0.2">
      <c r="A98" s="1545" t="s">
        <v>530</v>
      </c>
      <c r="B98" s="2406"/>
      <c r="C98" s="1585"/>
      <c r="D98" s="1585"/>
      <c r="E98" s="1584"/>
      <c r="F98" s="1585"/>
      <c r="G98" s="130"/>
      <c r="H98" s="2295"/>
      <c r="I98" s="2295"/>
      <c r="J98" s="2295"/>
      <c r="K98" s="2295"/>
      <c r="L98" s="2295"/>
      <c r="M98" s="2295"/>
      <c r="N98" s="2295"/>
      <c r="O98" s="2295"/>
      <c r="P98" s="2400"/>
      <c r="Q98" s="2400"/>
      <c r="R98" s="2400"/>
      <c r="S98" s="2400"/>
      <c r="T98" s="2400"/>
      <c r="U98" s="2400"/>
      <c r="V98" s="2400"/>
      <c r="W98" s="2295"/>
      <c r="X98" s="2400"/>
      <c r="Y98" s="2296"/>
      <c r="Z98" s="2296"/>
      <c r="AA98" s="2296"/>
      <c r="AB98" s="2296"/>
      <c r="AC98" s="2296"/>
      <c r="AD98" s="2296"/>
      <c r="AE98" s="2296"/>
      <c r="AF98" s="2296"/>
      <c r="AG98" s="2296"/>
      <c r="AH98" s="2296"/>
      <c r="AI98" s="2296"/>
      <c r="AJ98" s="2296"/>
      <c r="AK98" s="2296"/>
      <c r="AL98" s="2296"/>
      <c r="AM98" s="2296"/>
      <c r="AN98" s="2296"/>
      <c r="AO98" s="2296"/>
      <c r="AP98" s="2296"/>
      <c r="AQ98" s="2296"/>
      <c r="AR98" s="2296"/>
      <c r="BV98" s="104"/>
      <c r="BW98" s="104"/>
      <c r="BX98" s="523"/>
      <c r="BY98" s="104"/>
      <c r="BZ98" s="104"/>
      <c r="CA98" s="104"/>
      <c r="CB98" s="104"/>
      <c r="CC98" s="104"/>
      <c r="CD98" s="104"/>
      <c r="CE98" s="104"/>
      <c r="CF98" s="104"/>
      <c r="CG98" s="104"/>
      <c r="CH98" s="104"/>
      <c r="CI98" s="104"/>
      <c r="CJ98" s="104"/>
      <c r="CK98" s="104"/>
      <c r="CL98" s="104"/>
      <c r="CM98" s="104"/>
      <c r="CN98" s="104"/>
      <c r="CO98" s="104"/>
      <c r="CP98" s="104"/>
      <c r="CQ98" s="104"/>
      <c r="CR98" s="104"/>
      <c r="CS98" s="104"/>
      <c r="CT98" s="104"/>
      <c r="CU98" s="104"/>
      <c r="CV98" s="104"/>
      <c r="CW98" s="104"/>
      <c r="CX98" s="104"/>
      <c r="CY98" s="104"/>
      <c r="CZ98" s="104"/>
      <c r="DA98" s="104"/>
      <c r="DB98" s="104"/>
      <c r="DC98" s="104"/>
      <c r="DD98" s="104"/>
      <c r="DE98" s="104"/>
      <c r="DF98" s="104"/>
      <c r="DG98" s="104"/>
      <c r="DH98" s="104"/>
      <c r="DI98" s="104"/>
      <c r="DJ98" s="104"/>
      <c r="DK98" s="104"/>
      <c r="DL98" s="104"/>
      <c r="DM98" s="104"/>
      <c r="DN98" s="104"/>
      <c r="DO98" s="104"/>
      <c r="DP98" s="104"/>
      <c r="DQ98" s="104"/>
      <c r="DR98" s="104"/>
      <c r="DS98" s="104"/>
      <c r="DT98" s="104"/>
      <c r="DU98" s="104"/>
      <c r="DV98" s="104"/>
      <c r="DW98" s="104"/>
      <c r="DX98" s="104"/>
      <c r="DY98" s="104"/>
      <c r="DZ98" s="104"/>
      <c r="EA98" s="104"/>
      <c r="EB98" s="104"/>
      <c r="EC98" s="104"/>
      <c r="ED98" s="104"/>
      <c r="EE98" s="104"/>
    </row>
    <row r="99" spans="1:135" s="321" customFormat="1" ht="24.75" customHeight="1" x14ac:dyDescent="0.2">
      <c r="A99" s="1545" t="s">
        <v>531</v>
      </c>
      <c r="B99" s="2407"/>
      <c r="C99" s="2408"/>
      <c r="D99" s="2408"/>
      <c r="E99" s="1775"/>
      <c r="F99" s="2408"/>
      <c r="G99" s="130"/>
      <c r="H99" s="2295"/>
      <c r="I99" s="2295"/>
      <c r="J99" s="2295"/>
      <c r="K99" s="2295"/>
      <c r="L99" s="2295"/>
      <c r="M99" s="2295"/>
      <c r="N99" s="2295"/>
      <c r="O99" s="2295"/>
      <c r="P99" s="2400"/>
      <c r="Q99" s="2400"/>
      <c r="R99" s="2400"/>
      <c r="S99" s="2400"/>
      <c r="T99" s="2400"/>
      <c r="U99" s="2400"/>
      <c r="V99" s="2400"/>
      <c r="W99" s="2295"/>
      <c r="X99" s="2400"/>
      <c r="Y99" s="2296"/>
      <c r="Z99" s="2296"/>
      <c r="AA99" s="2296"/>
      <c r="AB99" s="2296"/>
      <c r="AC99" s="2296"/>
      <c r="AD99" s="2296"/>
      <c r="AE99" s="2296"/>
      <c r="AF99" s="2296"/>
      <c r="AG99" s="2296"/>
      <c r="AH99" s="2296"/>
      <c r="AI99" s="2296"/>
      <c r="AJ99" s="2296"/>
      <c r="AK99" s="2296"/>
      <c r="AL99" s="2296"/>
      <c r="AM99" s="2296"/>
      <c r="AN99" s="2296"/>
      <c r="AO99" s="2296"/>
      <c r="AP99" s="2296"/>
      <c r="AQ99" s="2296"/>
      <c r="AR99" s="2296"/>
      <c r="BV99" s="104"/>
      <c r="BW99" s="104"/>
      <c r="BX99" s="523"/>
      <c r="BY99" s="104"/>
      <c r="BZ99" s="104"/>
      <c r="CA99" s="104"/>
      <c r="CB99" s="104"/>
      <c r="CC99" s="104"/>
      <c r="CD99" s="104"/>
      <c r="CE99" s="104"/>
      <c r="CF99" s="104"/>
      <c r="CG99" s="104"/>
      <c r="CH99" s="104"/>
      <c r="CI99" s="104"/>
      <c r="CJ99" s="104"/>
      <c r="CK99" s="104"/>
      <c r="CL99" s="104"/>
      <c r="CM99" s="104"/>
      <c r="CN99" s="104"/>
      <c r="CO99" s="104"/>
      <c r="CP99" s="104"/>
      <c r="CQ99" s="104"/>
      <c r="CR99" s="104"/>
      <c r="CS99" s="104"/>
      <c r="CT99" s="104"/>
      <c r="CU99" s="104"/>
      <c r="CV99" s="104"/>
      <c r="CW99" s="104"/>
      <c r="CX99" s="104"/>
      <c r="CY99" s="104"/>
      <c r="CZ99" s="104"/>
      <c r="DA99" s="104"/>
      <c r="DB99" s="104"/>
      <c r="DC99" s="104"/>
      <c r="DD99" s="104"/>
      <c r="DE99" s="104"/>
      <c r="DF99" s="104"/>
      <c r="DG99" s="104"/>
      <c r="DH99" s="104"/>
      <c r="DI99" s="104"/>
      <c r="DJ99" s="104"/>
      <c r="DK99" s="104"/>
      <c r="DL99" s="104"/>
      <c r="DM99" s="104"/>
      <c r="DN99" s="104"/>
      <c r="DO99" s="104"/>
      <c r="DP99" s="104"/>
      <c r="DQ99" s="104"/>
      <c r="DR99" s="104"/>
      <c r="DS99" s="104"/>
      <c r="DT99" s="104"/>
      <c r="DU99" s="104"/>
      <c r="DV99" s="104"/>
      <c r="DW99" s="104"/>
      <c r="DX99" s="104"/>
      <c r="DY99" s="104"/>
      <c r="DZ99" s="104"/>
      <c r="EA99" s="104"/>
      <c r="EB99" s="104"/>
      <c r="EC99" s="104"/>
      <c r="ED99" s="104"/>
      <c r="EE99" s="104"/>
    </row>
    <row r="100" spans="1:135" s="91" customFormat="1" ht="29.25" customHeight="1" x14ac:dyDescent="0.2">
      <c r="A100" s="6613" t="s">
        <v>532</v>
      </c>
      <c r="B100" s="6613"/>
      <c r="C100" s="6613"/>
      <c r="D100" s="6613"/>
      <c r="E100" s="6613"/>
      <c r="F100" s="6613"/>
      <c r="G100" s="2304"/>
      <c r="H100" s="2304"/>
      <c r="I100" s="2304"/>
      <c r="J100" s="2304"/>
      <c r="K100" s="2304"/>
      <c r="L100" s="2304"/>
      <c r="M100" s="2304"/>
      <c r="N100" s="2304"/>
      <c r="O100" s="2304"/>
      <c r="P100" s="2304"/>
      <c r="Q100" s="2296"/>
      <c r="R100" s="2296"/>
      <c r="S100" s="2296"/>
      <c r="T100" s="2296"/>
      <c r="U100" s="2296"/>
      <c r="V100" s="2296"/>
      <c r="W100" s="2304"/>
      <c r="X100" s="2296"/>
      <c r="Y100" s="2296"/>
      <c r="Z100" s="2296"/>
      <c r="AA100" s="2296"/>
      <c r="AB100" s="2296"/>
      <c r="AC100" s="2296"/>
      <c r="AD100" s="2296"/>
      <c r="AE100" s="2296"/>
      <c r="AF100" s="2296"/>
      <c r="AG100" s="2296"/>
      <c r="AH100" s="2296"/>
      <c r="AI100" s="2296"/>
      <c r="AJ100" s="2296"/>
      <c r="AK100" s="2296"/>
      <c r="AL100" s="2296"/>
      <c r="AM100" s="2296"/>
      <c r="AN100" s="2296"/>
      <c r="AO100" s="2296"/>
      <c r="AP100" s="2296"/>
      <c r="AQ100" s="2296"/>
      <c r="AR100" s="2296"/>
      <c r="BV100" s="104"/>
      <c r="BW100" s="104"/>
      <c r="BX100" s="523"/>
      <c r="BY100" s="104"/>
      <c r="BZ100" s="104"/>
      <c r="CA100" s="104"/>
      <c r="CB100" s="104"/>
      <c r="CC100" s="104"/>
      <c r="CD100" s="104"/>
      <c r="CE100" s="104"/>
      <c r="CF100" s="104"/>
      <c r="CG100" s="104"/>
      <c r="CH100" s="104"/>
      <c r="CI100" s="104"/>
      <c r="CJ100" s="104"/>
      <c r="CK100" s="104"/>
      <c r="CL100" s="104"/>
      <c r="CM100" s="104"/>
      <c r="CN100" s="104"/>
      <c r="CO100" s="104"/>
      <c r="CP100" s="104"/>
      <c r="CQ100" s="104"/>
      <c r="CR100" s="104"/>
      <c r="CS100" s="104"/>
      <c r="CT100" s="104"/>
      <c r="CU100" s="104"/>
      <c r="CV100" s="104"/>
      <c r="CW100" s="104"/>
      <c r="CX100" s="104"/>
      <c r="CY100" s="104"/>
      <c r="CZ100" s="104"/>
      <c r="DA100" s="104"/>
      <c r="DB100" s="104"/>
      <c r="DC100" s="104"/>
      <c r="DD100" s="104"/>
      <c r="DE100" s="104"/>
      <c r="DF100" s="104"/>
      <c r="DG100" s="104"/>
      <c r="DH100" s="104"/>
      <c r="DI100" s="104"/>
      <c r="DJ100" s="104"/>
      <c r="DK100" s="104"/>
      <c r="DL100" s="104"/>
      <c r="DM100" s="104"/>
      <c r="DN100" s="104"/>
      <c r="DO100" s="104"/>
      <c r="DP100" s="104"/>
      <c r="DQ100" s="104"/>
      <c r="DR100" s="104"/>
      <c r="DS100" s="104"/>
      <c r="DT100" s="104"/>
      <c r="DU100" s="104"/>
      <c r="DV100" s="104"/>
      <c r="DW100" s="104"/>
      <c r="DX100" s="104"/>
      <c r="DY100" s="104"/>
      <c r="DZ100" s="104"/>
      <c r="EA100" s="104"/>
      <c r="EB100" s="104"/>
      <c r="EC100" s="104"/>
      <c r="ED100" s="104"/>
      <c r="EE100" s="104"/>
    </row>
    <row r="101" spans="1:135" s="245" customFormat="1" ht="16.350000000000001" customHeight="1" x14ac:dyDescent="0.2">
      <c r="A101" s="6614" t="s">
        <v>533</v>
      </c>
      <c r="B101" s="6617" t="s">
        <v>534</v>
      </c>
      <c r="C101" s="6618"/>
      <c r="D101" s="6619"/>
      <c r="E101" s="6623" t="s">
        <v>535</v>
      </c>
      <c r="F101" s="6624"/>
      <c r="G101" s="6629" t="s">
        <v>536</v>
      </c>
      <c r="H101" s="6630"/>
      <c r="I101" s="6633" t="s">
        <v>537</v>
      </c>
      <c r="J101" s="6634"/>
      <c r="K101" s="6637" t="s">
        <v>538</v>
      </c>
      <c r="L101" s="6640" t="s">
        <v>539</v>
      </c>
      <c r="M101" s="6637"/>
      <c r="N101" s="6640" t="s">
        <v>540</v>
      </c>
      <c r="O101" s="6637"/>
      <c r="P101" s="250"/>
      <c r="Q101" s="342"/>
      <c r="R101" s="342"/>
      <c r="S101" s="342"/>
      <c r="T101" s="342"/>
      <c r="U101" s="342"/>
      <c r="V101" s="342"/>
      <c r="W101" s="250"/>
      <c r="X101" s="342"/>
      <c r="Y101" s="2409"/>
      <c r="Z101" s="2410"/>
      <c r="AA101" s="2410"/>
      <c r="AB101" s="2410"/>
      <c r="AC101" s="2410"/>
      <c r="AD101" s="2410"/>
      <c r="AE101" s="2410"/>
      <c r="AF101" s="2410"/>
      <c r="AG101" s="2410"/>
      <c r="AH101" s="2410"/>
      <c r="AI101" s="2410"/>
      <c r="AJ101" s="2338"/>
      <c r="AK101" s="2338"/>
      <c r="AL101" s="2338"/>
      <c r="AM101" s="2338"/>
      <c r="AN101" s="2338"/>
      <c r="AO101" s="2338"/>
      <c r="AP101" s="2338"/>
      <c r="AQ101" s="2338"/>
      <c r="AR101" s="2338"/>
      <c r="AS101" s="2338"/>
      <c r="BV101" s="246"/>
      <c r="BW101" s="246"/>
      <c r="BX101" s="246"/>
      <c r="BY101" s="246"/>
      <c r="BZ101" s="246"/>
      <c r="CA101" s="257"/>
      <c r="CB101" s="257"/>
      <c r="CC101" s="257"/>
      <c r="CD101" s="257"/>
      <c r="CE101" s="257"/>
      <c r="CF101" s="257"/>
      <c r="CG101" s="257"/>
      <c r="CH101" s="257"/>
      <c r="CI101" s="257"/>
      <c r="CJ101" s="257"/>
      <c r="CK101" s="257"/>
      <c r="CL101" s="257"/>
      <c r="CM101" s="257"/>
      <c r="CN101" s="257"/>
      <c r="CO101" s="257"/>
      <c r="CP101" s="257"/>
      <c r="CQ101" s="257"/>
      <c r="CR101" s="257"/>
      <c r="CS101" s="257"/>
      <c r="CT101" s="257"/>
      <c r="CU101" s="257"/>
      <c r="CV101" s="257"/>
      <c r="CW101" s="257"/>
      <c r="CX101" s="257"/>
      <c r="CY101" s="257"/>
      <c r="CZ101" s="257"/>
      <c r="DA101" s="257"/>
      <c r="DB101" s="257"/>
      <c r="DC101" s="257"/>
      <c r="DD101" s="257"/>
      <c r="DE101" s="257"/>
      <c r="DF101" s="257"/>
      <c r="DG101" s="257"/>
      <c r="DH101" s="257"/>
      <c r="DI101" s="257"/>
      <c r="DJ101" s="257"/>
      <c r="DK101" s="257"/>
      <c r="DL101" s="257"/>
      <c r="DM101" s="257"/>
      <c r="DN101" s="257"/>
      <c r="DO101" s="257"/>
      <c r="DP101" s="257"/>
      <c r="DQ101" s="257"/>
      <c r="DR101" s="257"/>
      <c r="DS101" s="257"/>
      <c r="DT101" s="257"/>
      <c r="DU101" s="257"/>
      <c r="DV101" s="257"/>
      <c r="DW101" s="257"/>
      <c r="DX101" s="257"/>
      <c r="DY101" s="257"/>
      <c r="DZ101" s="257"/>
      <c r="EA101" s="246"/>
      <c r="EB101" s="246"/>
      <c r="EC101" s="246"/>
      <c r="ED101" s="246"/>
      <c r="EE101" s="246"/>
    </row>
    <row r="102" spans="1:135" s="245" customFormat="1" ht="39" customHeight="1" x14ac:dyDescent="0.2">
      <c r="A102" s="6615"/>
      <c r="B102" s="6620"/>
      <c r="C102" s="6621"/>
      <c r="D102" s="6622"/>
      <c r="E102" s="6625"/>
      <c r="F102" s="6626"/>
      <c r="G102" s="6631"/>
      <c r="H102" s="6632"/>
      <c r="I102" s="6635"/>
      <c r="J102" s="6636"/>
      <c r="K102" s="6638"/>
      <c r="L102" s="6641"/>
      <c r="M102" s="6639"/>
      <c r="N102" s="6641"/>
      <c r="O102" s="6639"/>
      <c r="P102" s="250"/>
      <c r="Q102" s="342"/>
      <c r="R102" s="342"/>
      <c r="S102" s="342"/>
      <c r="T102" s="342"/>
      <c r="U102" s="342"/>
      <c r="V102" s="342"/>
      <c r="W102" s="250"/>
      <c r="X102" s="342"/>
      <c r="Y102" s="2411"/>
      <c r="Z102" s="2338"/>
      <c r="AA102" s="2338"/>
      <c r="AB102" s="2338"/>
      <c r="AC102" s="2338"/>
      <c r="AD102" s="2338"/>
      <c r="AE102" s="2338"/>
      <c r="AF102" s="2338"/>
      <c r="AG102" s="2338"/>
      <c r="AH102" s="2338"/>
      <c r="AI102" s="2338"/>
      <c r="AJ102" s="2338"/>
      <c r="AK102" s="2338"/>
      <c r="AL102" s="2338"/>
      <c r="AM102" s="2338"/>
      <c r="AN102" s="2338"/>
      <c r="AO102" s="2338"/>
      <c r="AP102" s="2338"/>
      <c r="AQ102" s="2338"/>
      <c r="AR102" s="2338"/>
      <c r="AS102" s="2338"/>
      <c r="BV102" s="246"/>
      <c r="BW102" s="246"/>
      <c r="BX102" s="246"/>
      <c r="BY102" s="246"/>
      <c r="BZ102" s="246"/>
      <c r="CA102" s="257"/>
      <c r="CB102" s="257"/>
      <c r="CC102" s="257"/>
      <c r="CD102" s="257"/>
      <c r="CE102" s="257"/>
      <c r="CF102" s="257"/>
      <c r="CG102" s="257"/>
      <c r="CH102" s="257"/>
      <c r="CI102" s="257"/>
      <c r="CJ102" s="257"/>
      <c r="CK102" s="257"/>
      <c r="CL102" s="257"/>
      <c r="CM102" s="257"/>
      <c r="CN102" s="257"/>
      <c r="CO102" s="257"/>
      <c r="CP102" s="257"/>
      <c r="CQ102" s="257"/>
      <c r="CR102" s="257"/>
      <c r="CS102" s="257"/>
      <c r="CT102" s="257"/>
      <c r="CU102" s="257"/>
      <c r="CV102" s="257"/>
      <c r="CW102" s="257"/>
      <c r="CX102" s="257"/>
      <c r="CY102" s="257"/>
      <c r="CZ102" s="257"/>
      <c r="DA102" s="257"/>
      <c r="DB102" s="257"/>
      <c r="DC102" s="257"/>
      <c r="DD102" s="257"/>
      <c r="DE102" s="257"/>
      <c r="DF102" s="257"/>
      <c r="DG102" s="257"/>
      <c r="DH102" s="257"/>
      <c r="DI102" s="257"/>
      <c r="DJ102" s="257"/>
      <c r="DK102" s="257"/>
      <c r="DL102" s="257"/>
      <c r="DM102" s="257"/>
      <c r="DN102" s="257"/>
      <c r="DO102" s="257"/>
      <c r="DP102" s="257"/>
      <c r="DQ102" s="257"/>
      <c r="DR102" s="257"/>
      <c r="DS102" s="257"/>
      <c r="DT102" s="257"/>
      <c r="DU102" s="257"/>
      <c r="DV102" s="257"/>
      <c r="DW102" s="257"/>
      <c r="DX102" s="257"/>
      <c r="DY102" s="257"/>
      <c r="DZ102" s="257"/>
      <c r="EA102" s="246"/>
      <c r="EB102" s="246"/>
      <c r="EC102" s="246"/>
      <c r="ED102" s="246"/>
      <c r="EE102" s="246"/>
    </row>
    <row r="103" spans="1:135" s="245" customFormat="1" ht="40.5" customHeight="1" x14ac:dyDescent="0.2">
      <c r="A103" s="6616"/>
      <c r="B103" s="2412" t="s">
        <v>541</v>
      </c>
      <c r="C103" s="2412" t="s">
        <v>542</v>
      </c>
      <c r="D103" s="2413" t="s">
        <v>543</v>
      </c>
      <c r="E103" s="2414" t="s">
        <v>544</v>
      </c>
      <c r="F103" s="2415" t="s">
        <v>545</v>
      </c>
      <c r="G103" s="2416" t="s">
        <v>546</v>
      </c>
      <c r="H103" s="2417" t="s">
        <v>547</v>
      </c>
      <c r="I103" s="2414" t="s">
        <v>544</v>
      </c>
      <c r="J103" s="2418" t="s">
        <v>545</v>
      </c>
      <c r="K103" s="6639"/>
      <c r="L103" s="2412" t="s">
        <v>541</v>
      </c>
      <c r="M103" s="2419" t="s">
        <v>543</v>
      </c>
      <c r="N103" s="2412" t="s">
        <v>546</v>
      </c>
      <c r="O103" s="2419" t="s">
        <v>548</v>
      </c>
      <c r="P103" s="250"/>
      <c r="Q103" s="342"/>
      <c r="R103" s="342"/>
      <c r="S103" s="342"/>
      <c r="T103" s="342"/>
      <c r="U103" s="342"/>
      <c r="V103" s="342"/>
      <c r="W103" s="250"/>
      <c r="X103" s="342"/>
      <c r="Y103" s="2411"/>
      <c r="Z103" s="2338"/>
      <c r="AA103" s="2338"/>
      <c r="AB103" s="2338"/>
      <c r="AC103" s="2338"/>
      <c r="AD103" s="2338"/>
      <c r="AE103" s="2338"/>
      <c r="AF103" s="2338"/>
      <c r="AG103" s="2338"/>
      <c r="AH103" s="2338"/>
      <c r="AI103" s="2338"/>
      <c r="AJ103" s="2338"/>
      <c r="AK103" s="2338"/>
      <c r="AL103" s="2338"/>
      <c r="AM103" s="2338"/>
      <c r="AN103" s="2338"/>
      <c r="AO103" s="2338"/>
      <c r="AP103" s="2338"/>
      <c r="AQ103" s="2338"/>
      <c r="AR103" s="2338"/>
      <c r="AS103" s="2338"/>
      <c r="BV103" s="246"/>
      <c r="BW103" s="246"/>
      <c r="BX103" s="246"/>
      <c r="BY103" s="246"/>
      <c r="BZ103" s="246"/>
      <c r="CA103" s="257"/>
      <c r="CB103" s="257"/>
      <c r="CC103" s="257"/>
      <c r="CD103" s="257"/>
      <c r="CE103" s="257"/>
      <c r="CF103" s="257"/>
      <c r="CG103" s="257"/>
      <c r="CH103" s="257"/>
      <c r="CI103" s="257"/>
      <c r="CJ103" s="257"/>
      <c r="CK103" s="257"/>
      <c r="CL103" s="257"/>
      <c r="CM103" s="257"/>
      <c r="CN103" s="257"/>
      <c r="CO103" s="257"/>
      <c r="CP103" s="257"/>
      <c r="CQ103" s="257"/>
      <c r="CR103" s="257"/>
      <c r="CS103" s="257"/>
      <c r="CT103" s="257"/>
      <c r="CU103" s="257"/>
      <c r="CV103" s="257"/>
      <c r="CW103" s="257"/>
      <c r="CX103" s="257"/>
      <c r="CY103" s="257"/>
      <c r="CZ103" s="257"/>
      <c r="DA103" s="257"/>
      <c r="DB103" s="257"/>
      <c r="DC103" s="257"/>
      <c r="DD103" s="257"/>
      <c r="DE103" s="257"/>
      <c r="DF103" s="257"/>
      <c r="DG103" s="257"/>
      <c r="DH103" s="257"/>
      <c r="DI103" s="257"/>
      <c r="DJ103" s="257"/>
      <c r="DK103" s="257"/>
      <c r="DL103" s="257"/>
      <c r="DM103" s="257"/>
      <c r="DN103" s="257"/>
      <c r="DO103" s="257"/>
      <c r="DP103" s="257"/>
      <c r="DQ103" s="257"/>
      <c r="DR103" s="257"/>
      <c r="DS103" s="257"/>
      <c r="DT103" s="257"/>
      <c r="DU103" s="257"/>
      <c r="DV103" s="257"/>
      <c r="DW103" s="257"/>
      <c r="DX103" s="257"/>
      <c r="DY103" s="257"/>
      <c r="DZ103" s="257"/>
      <c r="EA103" s="246"/>
      <c r="EB103" s="246"/>
      <c r="EC103" s="246"/>
      <c r="ED103" s="246"/>
      <c r="EE103" s="246"/>
    </row>
    <row r="104" spans="1:135" s="245" customFormat="1" ht="16.350000000000001" customHeight="1" x14ac:dyDescent="0.2">
      <c r="A104" s="2420" t="s">
        <v>549</v>
      </c>
      <c r="B104" s="2421">
        <f>SUM(C104:D104)</f>
        <v>0</v>
      </c>
      <c r="C104" s="2422"/>
      <c r="D104" s="2423"/>
      <c r="E104" s="2424"/>
      <c r="F104" s="2425"/>
      <c r="G104" s="2426"/>
      <c r="H104" s="2427"/>
      <c r="I104" s="2424"/>
      <c r="J104" s="2425"/>
      <c r="K104" s="2423"/>
      <c r="L104" s="2422"/>
      <c r="M104" s="2428"/>
      <c r="N104" s="2422"/>
      <c r="O104" s="2428"/>
      <c r="P104" s="250" t="str">
        <f>CB104&amp;CC104&amp;CD104&amp;CE104</f>
        <v/>
      </c>
      <c r="Q104" s="342"/>
      <c r="R104" s="342"/>
      <c r="S104" s="342"/>
      <c r="T104" s="342"/>
      <c r="U104" s="342"/>
      <c r="V104" s="342"/>
      <c r="W104" s="250"/>
      <c r="X104" s="342"/>
      <c r="Y104" s="2411"/>
      <c r="Z104" s="2429"/>
      <c r="AA104" s="2429"/>
      <c r="AB104" s="2429"/>
      <c r="AC104" s="2429"/>
      <c r="AD104" s="2429"/>
      <c r="AE104" s="2429"/>
      <c r="AF104" s="2429"/>
      <c r="AG104" s="2429"/>
      <c r="AH104" s="2429"/>
      <c r="AI104" s="2429"/>
      <c r="AJ104" s="2429"/>
      <c r="AK104" s="2429"/>
      <c r="AL104" s="2429"/>
      <c r="AM104" s="2429"/>
      <c r="AN104" s="2429"/>
      <c r="AO104" s="2429"/>
      <c r="AP104" s="2429"/>
      <c r="AQ104" s="2429"/>
      <c r="AR104" s="2429"/>
      <c r="AS104" s="2429"/>
      <c r="BV104" s="246"/>
      <c r="BW104" s="246"/>
      <c r="BX104" s="246"/>
      <c r="BY104" s="246"/>
      <c r="BZ104" s="246"/>
      <c r="CA104" s="257"/>
      <c r="CB104" s="257"/>
      <c r="CC104" s="257"/>
      <c r="CD104" s="257"/>
      <c r="CE104" s="257"/>
      <c r="CF104" s="257"/>
      <c r="CG104" s="257"/>
      <c r="CH104" s="257"/>
      <c r="CI104" s="257"/>
      <c r="CJ104" s="257"/>
      <c r="CK104" s="257"/>
      <c r="CL104" s="257"/>
      <c r="CM104" s="257"/>
      <c r="CN104" s="257"/>
      <c r="CO104" s="257"/>
      <c r="CP104" s="257"/>
      <c r="CQ104" s="257"/>
      <c r="CR104" s="257"/>
      <c r="CS104" s="257"/>
      <c r="CT104" s="257"/>
      <c r="CU104" s="257"/>
      <c r="CV104" s="257"/>
      <c r="CW104" s="257"/>
      <c r="CX104" s="257"/>
      <c r="CY104" s="257"/>
      <c r="CZ104" s="257"/>
      <c r="DA104" s="257"/>
      <c r="DB104" s="257"/>
      <c r="DC104" s="257"/>
      <c r="DD104" s="257"/>
      <c r="DE104" s="257"/>
      <c r="DF104" s="257"/>
      <c r="DG104" s="257"/>
      <c r="DH104" s="257"/>
      <c r="DI104" s="257"/>
      <c r="DJ104" s="257"/>
      <c r="DK104" s="257"/>
      <c r="DL104" s="257"/>
      <c r="DM104" s="257"/>
      <c r="DN104" s="257"/>
      <c r="DO104" s="257"/>
      <c r="DP104" s="257"/>
      <c r="DQ104" s="257"/>
      <c r="DR104" s="257"/>
      <c r="DS104" s="257"/>
      <c r="DT104" s="257"/>
      <c r="DU104" s="257"/>
      <c r="DV104" s="257"/>
      <c r="DW104" s="257"/>
      <c r="DX104" s="257"/>
      <c r="DY104" s="257"/>
      <c r="DZ104" s="257"/>
      <c r="EA104" s="246"/>
      <c r="EB104" s="246"/>
      <c r="EC104" s="246"/>
      <c r="ED104" s="246"/>
      <c r="EE104" s="246"/>
    </row>
    <row r="105" spans="1:135" s="245" customFormat="1" ht="16.350000000000001" customHeight="1" x14ac:dyDescent="0.2">
      <c r="A105" s="2430" t="s">
        <v>550</v>
      </c>
      <c r="B105" s="957">
        <f>SUM(C105:D105)</f>
        <v>0</v>
      </c>
      <c r="C105" s="958"/>
      <c r="D105" s="2431"/>
      <c r="E105" s="1050"/>
      <c r="F105" s="1051"/>
      <c r="G105" s="1052"/>
      <c r="H105" s="1053"/>
      <c r="I105" s="1050"/>
      <c r="J105" s="1051"/>
      <c r="K105" s="2431"/>
      <c r="L105" s="959"/>
      <c r="M105" s="960"/>
      <c r="N105" s="959"/>
      <c r="O105" s="960"/>
      <c r="P105" s="250"/>
      <c r="Q105" s="342"/>
      <c r="R105" s="342"/>
      <c r="S105" s="342"/>
      <c r="T105" s="342"/>
      <c r="U105" s="342"/>
      <c r="V105" s="342"/>
      <c r="W105" s="250"/>
      <c r="X105" s="342"/>
      <c r="Y105" s="2411"/>
      <c r="Z105" s="2338"/>
      <c r="AA105" s="2338"/>
      <c r="AB105" s="2338"/>
      <c r="AC105" s="2338"/>
      <c r="AD105" s="2338"/>
      <c r="AE105" s="2338"/>
      <c r="AF105" s="2338"/>
      <c r="AG105" s="2338"/>
      <c r="AH105" s="2338"/>
      <c r="AI105" s="2338"/>
      <c r="AJ105" s="2338"/>
      <c r="AK105" s="2338"/>
      <c r="AL105" s="2338"/>
      <c r="AM105" s="2338"/>
      <c r="AN105" s="2338"/>
      <c r="AO105" s="2338"/>
      <c r="AP105" s="2338"/>
      <c r="AQ105" s="2338"/>
      <c r="AR105" s="2338"/>
      <c r="AS105" s="2338"/>
      <c r="BV105" s="246"/>
      <c r="BW105" s="246"/>
      <c r="BX105" s="246"/>
      <c r="BY105" s="246"/>
      <c r="BZ105" s="246"/>
      <c r="CA105" s="257"/>
      <c r="CB105" s="257"/>
      <c r="CC105" s="257"/>
      <c r="CD105" s="257"/>
      <c r="CE105" s="257"/>
      <c r="CF105" s="257"/>
      <c r="CG105" s="257"/>
      <c r="CH105" s="257"/>
      <c r="CI105" s="257"/>
      <c r="CJ105" s="257"/>
      <c r="CK105" s="257"/>
      <c r="CL105" s="257"/>
      <c r="CM105" s="257"/>
      <c r="CN105" s="257"/>
      <c r="CO105" s="257"/>
      <c r="CP105" s="257"/>
      <c r="CQ105" s="257"/>
      <c r="CR105" s="257"/>
      <c r="CS105" s="257"/>
      <c r="CT105" s="257"/>
      <c r="CU105" s="257"/>
      <c r="CV105" s="257"/>
      <c r="CW105" s="257"/>
      <c r="CX105" s="257"/>
      <c r="CY105" s="257"/>
      <c r="CZ105" s="257"/>
      <c r="DA105" s="257"/>
      <c r="DB105" s="257"/>
      <c r="DC105" s="257"/>
      <c r="DD105" s="257"/>
      <c r="DE105" s="257"/>
      <c r="DF105" s="257"/>
      <c r="DG105" s="257"/>
      <c r="DH105" s="257"/>
      <c r="DI105" s="257"/>
      <c r="DJ105" s="257"/>
      <c r="DK105" s="257"/>
      <c r="DL105" s="257"/>
      <c r="DM105" s="257"/>
      <c r="DN105" s="257"/>
      <c r="DO105" s="257"/>
      <c r="DP105" s="257"/>
      <c r="DQ105" s="257"/>
      <c r="DR105" s="257"/>
      <c r="DS105" s="257"/>
      <c r="DT105" s="257"/>
      <c r="DU105" s="257"/>
      <c r="DV105" s="257"/>
      <c r="DW105" s="257"/>
      <c r="DX105" s="257"/>
      <c r="DY105" s="257"/>
      <c r="DZ105" s="257"/>
      <c r="EA105" s="246"/>
      <c r="EB105" s="246"/>
      <c r="EC105" s="246"/>
      <c r="ED105" s="246"/>
      <c r="EE105" s="246"/>
    </row>
    <row r="106" spans="1:135" s="245" customFormat="1" ht="16.350000000000001" customHeight="1" x14ac:dyDescent="0.2">
      <c r="A106" s="2430" t="s">
        <v>551</v>
      </c>
      <c r="B106" s="2432">
        <f>SUM(C106:D106)</f>
        <v>0</v>
      </c>
      <c r="C106" s="2433"/>
      <c r="D106" s="2434"/>
      <c r="E106" s="2435"/>
      <c r="F106" s="2436"/>
      <c r="G106" s="2437"/>
      <c r="H106" s="2438"/>
      <c r="I106" s="2435"/>
      <c r="J106" s="2436"/>
      <c r="K106" s="2434"/>
      <c r="L106" s="2439"/>
      <c r="M106" s="2440"/>
      <c r="N106" s="2439"/>
      <c r="O106" s="2440"/>
      <c r="P106" s="250"/>
      <c r="Q106" s="342"/>
      <c r="R106" s="342"/>
      <c r="S106" s="342"/>
      <c r="T106" s="342"/>
      <c r="U106" s="342"/>
      <c r="V106" s="342"/>
      <c r="W106" s="250"/>
      <c r="X106" s="342"/>
      <c r="Y106" s="2411"/>
      <c r="Z106" s="2338"/>
      <c r="AA106" s="2338"/>
      <c r="AB106" s="2338"/>
      <c r="AC106" s="2338"/>
      <c r="AD106" s="2338"/>
      <c r="AE106" s="2338"/>
      <c r="AF106" s="2338"/>
      <c r="AG106" s="2338"/>
      <c r="AH106" s="2338"/>
      <c r="AI106" s="2338"/>
      <c r="AJ106" s="2338"/>
      <c r="AK106" s="2338"/>
      <c r="AL106" s="2338"/>
      <c r="AM106" s="2338"/>
      <c r="AN106" s="2338"/>
      <c r="AO106" s="2338"/>
      <c r="AP106" s="2338"/>
      <c r="AQ106" s="2338"/>
      <c r="AR106" s="2338"/>
      <c r="AS106" s="2338"/>
      <c r="BV106" s="246"/>
      <c r="BW106" s="246"/>
      <c r="BX106" s="246"/>
      <c r="BY106" s="246"/>
      <c r="BZ106" s="246"/>
      <c r="CA106" s="257"/>
      <c r="CB106" s="257"/>
      <c r="CC106" s="257"/>
      <c r="CD106" s="257"/>
      <c r="CE106" s="257"/>
      <c r="CF106" s="257"/>
      <c r="CG106" s="257"/>
      <c r="CH106" s="257"/>
      <c r="CI106" s="257"/>
      <c r="CJ106" s="257"/>
      <c r="CK106" s="257"/>
      <c r="CL106" s="257"/>
      <c r="CM106" s="257"/>
      <c r="CN106" s="257"/>
      <c r="CO106" s="257"/>
      <c r="CP106" s="257"/>
      <c r="CQ106" s="257"/>
      <c r="CR106" s="257"/>
      <c r="CS106" s="257"/>
      <c r="CT106" s="257"/>
      <c r="CU106" s="257"/>
      <c r="CV106" s="257"/>
      <c r="CW106" s="257"/>
      <c r="CX106" s="257"/>
      <c r="CY106" s="257"/>
      <c r="CZ106" s="257"/>
      <c r="DA106" s="257"/>
      <c r="DB106" s="257"/>
      <c r="DC106" s="257"/>
      <c r="DD106" s="257"/>
      <c r="DE106" s="257"/>
      <c r="DF106" s="257"/>
      <c r="DG106" s="257"/>
      <c r="DH106" s="257"/>
      <c r="DI106" s="257"/>
      <c r="DJ106" s="257"/>
      <c r="DK106" s="257"/>
      <c r="DL106" s="257"/>
      <c r="DM106" s="257"/>
      <c r="DN106" s="257"/>
      <c r="DO106" s="257"/>
      <c r="DP106" s="257"/>
      <c r="DQ106" s="257"/>
      <c r="DR106" s="257"/>
      <c r="DS106" s="257"/>
      <c r="DT106" s="257"/>
      <c r="DU106" s="257"/>
      <c r="DV106" s="257"/>
      <c r="DW106" s="257"/>
      <c r="DX106" s="257"/>
      <c r="DY106" s="257"/>
      <c r="DZ106" s="257"/>
      <c r="EA106" s="246"/>
      <c r="EB106" s="246"/>
      <c r="EC106" s="246"/>
      <c r="ED106" s="246"/>
      <c r="EE106" s="246"/>
    </row>
    <row r="107" spans="1:135" s="245" customFormat="1" ht="16.350000000000001" customHeight="1" x14ac:dyDescent="0.2">
      <c r="A107" s="2441" t="s">
        <v>49</v>
      </c>
      <c r="B107" s="2442">
        <f>SUM(C107:D107)</f>
        <v>0</v>
      </c>
      <c r="C107" s="2442">
        <f t="shared" ref="C107:K107" si="0">SUM(C104:C106)</f>
        <v>0</v>
      </c>
      <c r="D107" s="2443">
        <f t="shared" si="0"/>
        <v>0</v>
      </c>
      <c r="E107" s="2444">
        <f t="shared" si="0"/>
        <v>0</v>
      </c>
      <c r="F107" s="2445">
        <f t="shared" si="0"/>
        <v>0</v>
      </c>
      <c r="G107" s="2446">
        <f t="shared" si="0"/>
        <v>0</v>
      </c>
      <c r="H107" s="2447">
        <f t="shared" si="0"/>
        <v>0</v>
      </c>
      <c r="I107" s="2444">
        <f t="shared" si="0"/>
        <v>0</v>
      </c>
      <c r="J107" s="2445">
        <f t="shared" si="0"/>
        <v>0</v>
      </c>
      <c r="K107" s="2443">
        <f t="shared" si="0"/>
        <v>0</v>
      </c>
      <c r="L107" s="2442">
        <f>+L104</f>
        <v>0</v>
      </c>
      <c r="M107" s="2448">
        <f>+M104</f>
        <v>0</v>
      </c>
      <c r="N107" s="2442">
        <f>+N104</f>
        <v>0</v>
      </c>
      <c r="O107" s="2448">
        <f>+O104</f>
        <v>0</v>
      </c>
      <c r="P107" s="250"/>
      <c r="Q107" s="342"/>
      <c r="R107" s="342"/>
      <c r="S107" s="342"/>
      <c r="T107" s="342"/>
      <c r="U107" s="342"/>
      <c r="V107" s="342"/>
      <c r="W107" s="250"/>
      <c r="X107" s="342"/>
      <c r="Y107" s="2411"/>
      <c r="Z107" s="2338"/>
      <c r="AA107" s="2338"/>
      <c r="AB107" s="2338"/>
      <c r="AC107" s="2338"/>
      <c r="AD107" s="2338"/>
      <c r="AE107" s="2338"/>
      <c r="AF107" s="2338"/>
      <c r="AG107" s="2338"/>
      <c r="AH107" s="2338"/>
      <c r="AI107" s="2338"/>
      <c r="AJ107" s="2338"/>
      <c r="AK107" s="2338"/>
      <c r="AL107" s="2338"/>
      <c r="AM107" s="2338"/>
      <c r="AN107" s="2338"/>
      <c r="AO107" s="2338"/>
      <c r="AP107" s="2338"/>
      <c r="AQ107" s="2338"/>
      <c r="AR107" s="2338"/>
      <c r="AS107" s="2338"/>
      <c r="BV107" s="246"/>
      <c r="BW107" s="246"/>
      <c r="BX107" s="246"/>
      <c r="BY107" s="246"/>
      <c r="BZ107" s="246"/>
      <c r="CA107" s="257"/>
      <c r="CB107" s="257"/>
      <c r="CC107" s="257"/>
      <c r="CD107" s="257"/>
      <c r="CE107" s="257"/>
      <c r="CF107" s="257"/>
      <c r="CG107" s="257"/>
      <c r="CH107" s="257"/>
      <c r="CI107" s="257"/>
      <c r="CJ107" s="257"/>
      <c r="CK107" s="257"/>
      <c r="CL107" s="257"/>
      <c r="CM107" s="257"/>
      <c r="CN107" s="257"/>
      <c r="CO107" s="257"/>
      <c r="CP107" s="257"/>
      <c r="CQ107" s="257"/>
      <c r="CR107" s="257"/>
      <c r="CS107" s="257"/>
      <c r="CT107" s="257"/>
      <c r="CU107" s="257"/>
      <c r="CV107" s="257"/>
      <c r="CW107" s="257"/>
      <c r="CX107" s="257"/>
      <c r="CY107" s="257"/>
      <c r="CZ107" s="257"/>
      <c r="DA107" s="257"/>
      <c r="DB107" s="257"/>
      <c r="DC107" s="257"/>
      <c r="DD107" s="257"/>
      <c r="DE107" s="257"/>
      <c r="DF107" s="257"/>
      <c r="DG107" s="257"/>
      <c r="DH107" s="257"/>
      <c r="DI107" s="257"/>
      <c r="DJ107" s="257"/>
      <c r="DK107" s="257"/>
      <c r="DL107" s="257"/>
      <c r="DM107" s="257"/>
      <c r="DN107" s="257"/>
      <c r="DO107" s="257"/>
      <c r="DP107" s="257"/>
      <c r="DQ107" s="257"/>
      <c r="DR107" s="257"/>
      <c r="DS107" s="257"/>
      <c r="DT107" s="257"/>
      <c r="DU107" s="257"/>
      <c r="DV107" s="257"/>
      <c r="DW107" s="257"/>
      <c r="DX107" s="257"/>
      <c r="DY107" s="257"/>
      <c r="DZ107" s="257"/>
      <c r="EA107" s="246"/>
      <c r="EB107" s="246"/>
      <c r="EC107" s="246"/>
      <c r="ED107" s="246"/>
      <c r="EE107" s="246"/>
    </row>
    <row r="108" spans="1:135" s="321" customFormat="1" ht="14.25" x14ac:dyDescent="0.2">
      <c r="A108" s="90" t="s">
        <v>552</v>
      </c>
      <c r="B108" s="91"/>
      <c r="C108" s="91"/>
      <c r="D108" s="91"/>
      <c r="E108" s="2449"/>
      <c r="F108" s="2449"/>
      <c r="G108" s="961"/>
      <c r="H108" s="961"/>
      <c r="I108" s="962"/>
      <c r="J108" s="91"/>
      <c r="K108" s="962"/>
      <c r="L108" s="91"/>
      <c r="M108" s="130"/>
      <c r="N108" s="130"/>
      <c r="O108" s="130"/>
      <c r="P108" s="130"/>
      <c r="Q108" s="950"/>
      <c r="R108" s="950"/>
      <c r="S108" s="950"/>
      <c r="T108" s="950"/>
      <c r="U108" s="950"/>
      <c r="V108" s="950"/>
      <c r="W108" s="130"/>
      <c r="X108" s="2400"/>
      <c r="Y108" s="2400"/>
      <c r="Z108" s="2296"/>
      <c r="AA108" s="2296"/>
      <c r="AB108" s="2296"/>
      <c r="AC108" s="2296"/>
      <c r="AD108" s="2296"/>
      <c r="AE108" s="2296"/>
      <c r="AF108" s="2296"/>
      <c r="AG108" s="2296"/>
      <c r="AH108" s="2296"/>
      <c r="AI108" s="2296"/>
      <c r="AJ108" s="2296"/>
      <c r="AK108" s="2296"/>
      <c r="AL108" s="2296"/>
      <c r="AM108" s="2296"/>
      <c r="AN108" s="2296"/>
      <c r="AO108" s="2296"/>
      <c r="AP108" s="2296"/>
      <c r="AQ108" s="2296"/>
      <c r="AR108" s="2296"/>
      <c r="BV108" s="104"/>
      <c r="BW108" s="104"/>
      <c r="BX108" s="523"/>
      <c r="BY108" s="104"/>
      <c r="BZ108" s="104"/>
      <c r="CA108" s="104"/>
      <c r="CB108" s="104"/>
      <c r="CC108" s="104"/>
      <c r="CD108" s="104"/>
      <c r="CE108" s="104"/>
      <c r="CF108" s="104"/>
      <c r="CG108" s="104"/>
      <c r="CH108" s="104"/>
      <c r="CI108" s="104"/>
      <c r="CJ108" s="104"/>
      <c r="CK108" s="104"/>
      <c r="CL108" s="104"/>
      <c r="CM108" s="104"/>
      <c r="CN108" s="104"/>
      <c r="CO108" s="104"/>
      <c r="CP108" s="104"/>
      <c r="CQ108" s="104"/>
      <c r="CR108" s="104"/>
      <c r="CS108" s="104"/>
      <c r="CT108" s="104"/>
      <c r="CU108" s="104"/>
      <c r="CV108" s="104"/>
      <c r="CW108" s="104"/>
      <c r="CX108" s="104"/>
      <c r="CY108" s="104"/>
      <c r="CZ108" s="104"/>
      <c r="DA108" s="104"/>
      <c r="DB108" s="104"/>
      <c r="DC108" s="104"/>
      <c r="DD108" s="104"/>
      <c r="DE108" s="104"/>
      <c r="DF108" s="104"/>
      <c r="DG108" s="104"/>
      <c r="DH108" s="104"/>
      <c r="DI108" s="104"/>
      <c r="DJ108" s="104"/>
      <c r="DK108" s="104"/>
      <c r="DL108" s="104"/>
      <c r="DM108" s="104"/>
      <c r="DN108" s="104"/>
      <c r="DO108" s="104"/>
      <c r="DP108" s="104"/>
      <c r="DQ108" s="104"/>
      <c r="DR108" s="104"/>
      <c r="DS108" s="104"/>
      <c r="DT108" s="104"/>
      <c r="DU108" s="104"/>
      <c r="DV108" s="104"/>
      <c r="DW108" s="104"/>
      <c r="DX108" s="104"/>
      <c r="DY108" s="104"/>
      <c r="DZ108" s="104"/>
      <c r="EA108" s="104"/>
      <c r="EB108" s="104"/>
      <c r="EC108" s="104"/>
      <c r="ED108" s="104"/>
      <c r="EE108" s="104"/>
    </row>
    <row r="109" spans="1:135" s="319" customFormat="1" ht="22.5" customHeight="1" x14ac:dyDescent="0.2">
      <c r="A109" s="6642" t="s">
        <v>553</v>
      </c>
      <c r="B109" s="6644" t="s">
        <v>554</v>
      </c>
      <c r="C109" s="6646" t="s">
        <v>555</v>
      </c>
      <c r="D109" s="6646"/>
      <c r="E109" s="6646"/>
      <c r="F109" s="6646"/>
      <c r="G109" s="6646"/>
      <c r="H109" s="6646"/>
      <c r="I109" s="6646"/>
      <c r="J109" s="6646"/>
      <c r="K109" s="6646"/>
      <c r="L109" s="6646"/>
      <c r="M109" s="6644" t="s">
        <v>556</v>
      </c>
      <c r="N109" s="963"/>
      <c r="O109" s="963"/>
      <c r="P109" s="963"/>
      <c r="Q109" s="950"/>
      <c r="R109" s="950"/>
      <c r="S109" s="950"/>
      <c r="T109" s="950"/>
      <c r="U109" s="950"/>
      <c r="V109" s="950"/>
      <c r="W109" s="950"/>
      <c r="X109" s="964"/>
      <c r="Y109" s="2400"/>
      <c r="Z109" s="2296"/>
      <c r="AA109" s="2296"/>
      <c r="AB109" s="2296"/>
      <c r="AC109" s="2296"/>
      <c r="AD109" s="2296"/>
      <c r="AE109" s="2296"/>
      <c r="AF109" s="2296"/>
      <c r="AG109" s="2296"/>
      <c r="AH109" s="2296"/>
      <c r="AI109" s="2296"/>
      <c r="AJ109" s="2296"/>
      <c r="AK109" s="2296"/>
      <c r="AL109" s="2296"/>
      <c r="AM109" s="2296"/>
      <c r="AN109" s="2296"/>
      <c r="AO109" s="2296"/>
      <c r="AP109" s="2296"/>
      <c r="AQ109" s="2296"/>
      <c r="AR109" s="2296"/>
      <c r="AS109" s="2296"/>
      <c r="BV109" s="519"/>
      <c r="BW109" s="519"/>
      <c r="BX109" s="593"/>
      <c r="BY109" s="519"/>
      <c r="BZ109" s="519"/>
      <c r="CA109" s="519"/>
      <c r="CB109" s="519"/>
      <c r="CC109" s="519"/>
      <c r="CD109" s="519"/>
      <c r="CE109" s="519"/>
      <c r="CF109" s="519"/>
      <c r="CG109" s="519"/>
      <c r="CH109" s="519"/>
      <c r="CI109" s="519"/>
      <c r="CJ109" s="519"/>
      <c r="CK109" s="519"/>
      <c r="CL109" s="519"/>
      <c r="CM109" s="519"/>
      <c r="CN109" s="519"/>
      <c r="CO109" s="519"/>
      <c r="CP109" s="519"/>
      <c r="CQ109" s="519"/>
      <c r="CR109" s="519"/>
      <c r="CS109" s="519"/>
      <c r="CT109" s="519"/>
      <c r="CU109" s="519"/>
      <c r="CV109" s="519"/>
      <c r="CW109" s="519"/>
      <c r="CX109" s="519"/>
      <c r="CY109" s="519"/>
      <c r="CZ109" s="519"/>
      <c r="DA109" s="519"/>
      <c r="DB109" s="519"/>
      <c r="DC109" s="519"/>
      <c r="DD109" s="519"/>
      <c r="DE109" s="519"/>
      <c r="DF109" s="519"/>
      <c r="DG109" s="519"/>
      <c r="DH109" s="519"/>
      <c r="DI109" s="519"/>
      <c r="DJ109" s="519"/>
      <c r="DK109" s="519"/>
      <c r="DL109" s="519"/>
      <c r="DM109" s="519"/>
      <c r="DN109" s="519"/>
      <c r="DO109" s="519"/>
      <c r="DP109" s="519"/>
      <c r="DQ109" s="519"/>
      <c r="DR109" s="519"/>
      <c r="DS109" s="519"/>
      <c r="DT109" s="519"/>
      <c r="DU109" s="519"/>
      <c r="DV109" s="519"/>
      <c r="DW109" s="519"/>
      <c r="DX109" s="519"/>
      <c r="DY109" s="519"/>
      <c r="DZ109" s="519"/>
      <c r="EA109" s="519"/>
      <c r="EB109" s="519"/>
      <c r="EC109" s="519"/>
      <c r="ED109" s="519"/>
      <c r="EE109" s="519"/>
    </row>
    <row r="110" spans="1:135" s="319" customFormat="1" ht="33" customHeight="1" x14ac:dyDescent="0.2">
      <c r="A110" s="6643"/>
      <c r="B110" s="6645"/>
      <c r="C110" s="2450" t="s">
        <v>557</v>
      </c>
      <c r="D110" s="2450" t="s">
        <v>558</v>
      </c>
      <c r="E110" s="2450" t="s">
        <v>559</v>
      </c>
      <c r="F110" s="2450" t="s">
        <v>560</v>
      </c>
      <c r="G110" s="2450" t="s">
        <v>561</v>
      </c>
      <c r="H110" s="2451" t="s">
        <v>562</v>
      </c>
      <c r="I110" s="2451" t="s">
        <v>563</v>
      </c>
      <c r="J110" s="2452" t="s">
        <v>564</v>
      </c>
      <c r="K110" s="2451" t="s">
        <v>565</v>
      </c>
      <c r="L110" s="2450" t="s">
        <v>566</v>
      </c>
      <c r="M110" s="6645"/>
      <c r="N110" s="963"/>
      <c r="O110" s="963"/>
      <c r="P110" s="963"/>
      <c r="Q110" s="950"/>
      <c r="R110" s="950"/>
      <c r="S110" s="950"/>
      <c r="T110" s="950"/>
      <c r="U110" s="950"/>
      <c r="V110" s="950"/>
      <c r="W110" s="950"/>
      <c r="X110" s="964"/>
      <c r="Y110" s="2400"/>
      <c r="Z110" s="2296"/>
      <c r="AA110" s="2296"/>
      <c r="AB110" s="2296"/>
      <c r="AC110" s="2296"/>
      <c r="AD110" s="2296"/>
      <c r="AE110" s="2296"/>
      <c r="AF110" s="2296"/>
      <c r="AG110" s="2296"/>
      <c r="AH110" s="2296"/>
      <c r="AI110" s="2296"/>
      <c r="AJ110" s="2296"/>
      <c r="AK110" s="2296"/>
      <c r="AL110" s="2296"/>
      <c r="AM110" s="2296"/>
      <c r="AN110" s="2296"/>
      <c r="AO110" s="2296"/>
      <c r="AP110" s="2296"/>
      <c r="AQ110" s="2296"/>
      <c r="AR110" s="2296"/>
      <c r="AS110" s="2296"/>
      <c r="BV110" s="519"/>
      <c r="BW110" s="519"/>
      <c r="BX110" s="593"/>
      <c r="BY110" s="519"/>
      <c r="BZ110" s="519"/>
      <c r="CA110" s="519"/>
      <c r="CB110" s="519"/>
      <c r="CC110" s="519"/>
      <c r="CD110" s="519"/>
      <c r="CE110" s="519"/>
      <c r="CF110" s="519"/>
      <c r="CG110" s="519"/>
      <c r="CH110" s="519"/>
      <c r="CI110" s="519"/>
      <c r="CJ110" s="519"/>
      <c r="CK110" s="519"/>
      <c r="CL110" s="519"/>
      <c r="CM110" s="519"/>
      <c r="CN110" s="519"/>
      <c r="CO110" s="519"/>
      <c r="CP110" s="519"/>
      <c r="CQ110" s="519"/>
      <c r="CR110" s="519"/>
      <c r="CS110" s="519"/>
      <c r="CT110" s="519"/>
      <c r="CU110" s="519"/>
      <c r="CV110" s="519"/>
      <c r="CW110" s="519"/>
      <c r="CX110" s="519"/>
      <c r="CY110" s="519"/>
      <c r="CZ110" s="519"/>
      <c r="DA110" s="519"/>
      <c r="DB110" s="519"/>
      <c r="DC110" s="519"/>
      <c r="DD110" s="519"/>
      <c r="DE110" s="519"/>
      <c r="DF110" s="519"/>
      <c r="DG110" s="519"/>
      <c r="DH110" s="519"/>
      <c r="DI110" s="519"/>
      <c r="DJ110" s="519"/>
      <c r="DK110" s="519"/>
      <c r="DL110" s="519"/>
      <c r="DM110" s="519"/>
      <c r="DN110" s="519"/>
      <c r="DO110" s="519"/>
      <c r="DP110" s="519"/>
      <c r="DQ110" s="519"/>
      <c r="DR110" s="519"/>
      <c r="DS110" s="519"/>
      <c r="DT110" s="519"/>
      <c r="DU110" s="519"/>
      <c r="DV110" s="519"/>
      <c r="DW110" s="519"/>
      <c r="DX110" s="519"/>
      <c r="DY110" s="519"/>
      <c r="DZ110" s="519"/>
      <c r="EA110" s="519"/>
      <c r="EB110" s="519"/>
      <c r="EC110" s="519"/>
      <c r="ED110" s="519"/>
      <c r="EE110" s="519"/>
    </row>
    <row r="111" spans="1:135" s="319" customFormat="1" ht="14.25" customHeight="1" x14ac:dyDescent="0.2">
      <c r="A111" s="2453" t="s">
        <v>567</v>
      </c>
      <c r="B111" s="1457"/>
      <c r="C111" s="1458"/>
      <c r="D111" s="1458"/>
      <c r="E111" s="1458"/>
      <c r="F111" s="1458"/>
      <c r="G111" s="1458"/>
      <c r="H111" s="1458"/>
      <c r="I111" s="1458"/>
      <c r="J111" s="1458"/>
      <c r="K111" s="1458"/>
      <c r="L111" s="1458"/>
      <c r="M111" s="2454"/>
      <c r="N111" s="963"/>
      <c r="O111" s="963"/>
      <c r="P111" s="963"/>
      <c r="Q111" s="950"/>
      <c r="R111" s="950"/>
      <c r="S111" s="950"/>
      <c r="T111" s="950"/>
      <c r="U111" s="950"/>
      <c r="V111" s="950"/>
      <c r="W111" s="950"/>
      <c r="X111" s="964"/>
      <c r="Y111" s="2400"/>
      <c r="Z111" s="2296"/>
      <c r="AA111" s="2296"/>
      <c r="AB111" s="2296"/>
      <c r="AC111" s="2296"/>
      <c r="AD111" s="2296"/>
      <c r="AE111" s="2296"/>
      <c r="AF111" s="2296"/>
      <c r="AG111" s="2296"/>
      <c r="AH111" s="2296"/>
      <c r="AI111" s="2296"/>
      <c r="AJ111" s="2296"/>
      <c r="AK111" s="2296"/>
      <c r="AL111" s="2296"/>
      <c r="AM111" s="2296"/>
      <c r="AN111" s="2296"/>
      <c r="AO111" s="2296"/>
      <c r="AP111" s="2296"/>
      <c r="AQ111" s="2296"/>
      <c r="AR111" s="2296"/>
      <c r="AS111" s="2296"/>
      <c r="BV111" s="519"/>
      <c r="BW111" s="519"/>
      <c r="BX111" s="593"/>
      <c r="BY111" s="519"/>
      <c r="BZ111" s="519"/>
      <c r="CA111" s="519"/>
      <c r="CB111" s="519"/>
      <c r="CC111" s="519"/>
      <c r="CD111" s="519"/>
      <c r="CE111" s="519"/>
      <c r="CF111" s="519"/>
      <c r="CG111" s="519"/>
      <c r="CH111" s="519"/>
      <c r="CI111" s="519"/>
      <c r="CJ111" s="519"/>
      <c r="CK111" s="519"/>
      <c r="CL111" s="519"/>
      <c r="CM111" s="519"/>
      <c r="CN111" s="519"/>
      <c r="CO111" s="519"/>
      <c r="CP111" s="519"/>
      <c r="CQ111" s="519"/>
      <c r="CR111" s="519"/>
      <c r="CS111" s="519"/>
      <c r="CT111" s="519"/>
      <c r="CU111" s="519"/>
      <c r="CV111" s="519"/>
      <c r="CW111" s="519"/>
      <c r="CX111" s="519"/>
      <c r="CY111" s="519"/>
      <c r="CZ111" s="519"/>
      <c r="DA111" s="519"/>
      <c r="DB111" s="519"/>
      <c r="DC111" s="519"/>
      <c r="DD111" s="519"/>
      <c r="DE111" s="519"/>
      <c r="DF111" s="519"/>
      <c r="DG111" s="519"/>
      <c r="DH111" s="519"/>
      <c r="DI111" s="519"/>
      <c r="DJ111" s="519"/>
      <c r="DK111" s="519"/>
      <c r="DL111" s="519"/>
      <c r="DM111" s="519"/>
      <c r="DN111" s="519"/>
      <c r="DO111" s="519"/>
      <c r="DP111" s="519"/>
      <c r="DQ111" s="519"/>
      <c r="DR111" s="519"/>
      <c r="DS111" s="519"/>
      <c r="DT111" s="519"/>
      <c r="DU111" s="519"/>
      <c r="DV111" s="519"/>
      <c r="DW111" s="519"/>
      <c r="DX111" s="519"/>
      <c r="DY111" s="519"/>
      <c r="DZ111" s="519"/>
      <c r="EA111" s="519"/>
      <c r="EB111" s="519"/>
      <c r="EC111" s="519"/>
      <c r="ED111" s="519"/>
      <c r="EE111" s="519"/>
    </row>
    <row r="112" spans="1:135" s="319" customFormat="1" ht="14.25" customHeight="1" x14ac:dyDescent="0.2">
      <c r="A112" s="2455" t="s">
        <v>568</v>
      </c>
      <c r="B112" s="2456"/>
      <c r="C112" s="2457"/>
      <c r="D112" s="2457"/>
      <c r="E112" s="2457"/>
      <c r="F112" s="2457"/>
      <c r="G112" s="2457"/>
      <c r="H112" s="2457"/>
      <c r="I112" s="2457"/>
      <c r="J112" s="2457"/>
      <c r="K112" s="2457"/>
      <c r="L112" s="2457"/>
      <c r="M112" s="2458"/>
      <c r="N112" s="963"/>
      <c r="O112" s="963"/>
      <c r="P112" s="963"/>
      <c r="Q112" s="950"/>
      <c r="R112" s="950"/>
      <c r="S112" s="950"/>
      <c r="T112" s="950"/>
      <c r="U112" s="950"/>
      <c r="V112" s="950"/>
      <c r="W112" s="950"/>
      <c r="X112" s="964"/>
      <c r="Y112" s="2400"/>
      <c r="Z112" s="2296"/>
      <c r="AA112" s="2296"/>
      <c r="AB112" s="2296"/>
      <c r="AC112" s="2296"/>
      <c r="AD112" s="2296"/>
      <c r="AE112" s="2296"/>
      <c r="AF112" s="2296"/>
      <c r="AG112" s="2296"/>
      <c r="AH112" s="2296"/>
      <c r="AI112" s="2296"/>
      <c r="AJ112" s="2296"/>
      <c r="AK112" s="2296"/>
      <c r="AL112" s="2296"/>
      <c r="AM112" s="2296"/>
      <c r="AN112" s="2296"/>
      <c r="AO112" s="2296"/>
      <c r="AP112" s="2296"/>
      <c r="AQ112" s="2296"/>
      <c r="AR112" s="2296"/>
      <c r="AS112" s="2296"/>
      <c r="BV112" s="519"/>
      <c r="BW112" s="519"/>
      <c r="BX112" s="593"/>
      <c r="BY112" s="519"/>
      <c r="BZ112" s="519"/>
      <c r="CA112" s="519"/>
      <c r="CB112" s="519"/>
      <c r="CC112" s="519"/>
      <c r="CD112" s="519"/>
      <c r="CE112" s="519"/>
      <c r="CF112" s="519"/>
      <c r="CG112" s="519"/>
      <c r="CH112" s="519"/>
      <c r="CI112" s="519"/>
      <c r="CJ112" s="519"/>
      <c r="CK112" s="519"/>
      <c r="CL112" s="519"/>
      <c r="CM112" s="519"/>
      <c r="CN112" s="519"/>
      <c r="CO112" s="519"/>
      <c r="CP112" s="519"/>
      <c r="CQ112" s="519"/>
      <c r="CR112" s="519"/>
      <c r="CS112" s="519"/>
      <c r="CT112" s="519"/>
      <c r="CU112" s="519"/>
      <c r="CV112" s="519"/>
      <c r="CW112" s="519"/>
      <c r="CX112" s="519"/>
      <c r="CY112" s="519"/>
      <c r="CZ112" s="519"/>
      <c r="DA112" s="519"/>
      <c r="DB112" s="519"/>
      <c r="DC112" s="519"/>
      <c r="DD112" s="519"/>
      <c r="DE112" s="519"/>
      <c r="DF112" s="519"/>
      <c r="DG112" s="519"/>
      <c r="DH112" s="519"/>
      <c r="DI112" s="519"/>
      <c r="DJ112" s="519"/>
      <c r="DK112" s="519"/>
      <c r="DL112" s="519"/>
      <c r="DM112" s="519"/>
      <c r="DN112" s="519"/>
      <c r="DO112" s="519"/>
      <c r="DP112" s="519"/>
      <c r="DQ112" s="519"/>
      <c r="DR112" s="519"/>
      <c r="DS112" s="519"/>
      <c r="DT112" s="519"/>
      <c r="DU112" s="519"/>
      <c r="DV112" s="519"/>
      <c r="DW112" s="519"/>
      <c r="DX112" s="519"/>
      <c r="DY112" s="519"/>
      <c r="DZ112" s="519"/>
      <c r="EA112" s="519"/>
      <c r="EB112" s="519"/>
      <c r="EC112" s="519"/>
      <c r="ED112" s="519"/>
      <c r="EE112" s="519"/>
    </row>
    <row r="113" spans="1:135" s="319" customFormat="1" ht="14.25" customHeight="1" x14ac:dyDescent="0.2">
      <c r="A113" s="2459" t="s">
        <v>569</v>
      </c>
      <c r="B113" s="2460"/>
      <c r="C113" s="2461"/>
      <c r="D113" s="2461"/>
      <c r="E113" s="2461"/>
      <c r="F113" s="2461"/>
      <c r="G113" s="2461"/>
      <c r="H113" s="2461"/>
      <c r="I113" s="2461"/>
      <c r="J113" s="2461"/>
      <c r="K113" s="2461"/>
      <c r="L113" s="2461"/>
      <c r="M113" s="2461"/>
      <c r="N113" s="963"/>
      <c r="O113" s="963"/>
      <c r="P113" s="963"/>
      <c r="Q113" s="950"/>
      <c r="R113" s="950"/>
      <c r="S113" s="950"/>
      <c r="T113" s="950"/>
      <c r="U113" s="950"/>
      <c r="V113" s="950"/>
      <c r="W113" s="950"/>
      <c r="X113" s="964"/>
      <c r="Y113" s="2400"/>
      <c r="Z113" s="2296"/>
      <c r="AA113" s="2296"/>
      <c r="AB113" s="2296"/>
      <c r="AC113" s="2296"/>
      <c r="AD113" s="2296"/>
      <c r="AE113" s="2296"/>
      <c r="AF113" s="2296"/>
      <c r="AG113" s="2296"/>
      <c r="AH113" s="2296"/>
      <c r="AI113" s="2296"/>
      <c r="AJ113" s="2296"/>
      <c r="AK113" s="2296"/>
      <c r="AL113" s="2296"/>
      <c r="AM113" s="2296"/>
      <c r="AN113" s="2296"/>
      <c r="AO113" s="2296"/>
      <c r="AP113" s="2296"/>
      <c r="AQ113" s="2296"/>
      <c r="AR113" s="2296"/>
      <c r="AS113" s="2296"/>
      <c r="BV113" s="519"/>
      <c r="BW113" s="519"/>
      <c r="BX113" s="593"/>
      <c r="BY113" s="519"/>
      <c r="BZ113" s="519"/>
      <c r="CA113" s="519"/>
      <c r="CB113" s="519"/>
      <c r="CC113" s="519"/>
      <c r="CD113" s="519"/>
      <c r="CE113" s="519"/>
      <c r="CF113" s="519"/>
      <c r="CG113" s="519"/>
      <c r="CH113" s="519"/>
      <c r="CI113" s="519"/>
      <c r="CJ113" s="519"/>
      <c r="CK113" s="519"/>
      <c r="CL113" s="519"/>
      <c r="CM113" s="519"/>
      <c r="CN113" s="519"/>
      <c r="CO113" s="519"/>
      <c r="CP113" s="519"/>
      <c r="CQ113" s="519"/>
      <c r="CR113" s="519"/>
      <c r="CS113" s="519"/>
      <c r="CT113" s="519"/>
      <c r="CU113" s="519"/>
      <c r="CV113" s="519"/>
      <c r="CW113" s="519"/>
      <c r="CX113" s="519"/>
      <c r="CY113" s="519"/>
      <c r="CZ113" s="519"/>
      <c r="DA113" s="519"/>
      <c r="DB113" s="519"/>
      <c r="DC113" s="519"/>
      <c r="DD113" s="519"/>
      <c r="DE113" s="519"/>
      <c r="DF113" s="519"/>
      <c r="DG113" s="519"/>
      <c r="DH113" s="519"/>
      <c r="DI113" s="519"/>
      <c r="DJ113" s="519"/>
      <c r="DK113" s="519"/>
      <c r="DL113" s="519"/>
      <c r="DM113" s="519"/>
      <c r="DN113" s="519"/>
      <c r="DO113" s="519"/>
      <c r="DP113" s="519"/>
      <c r="DQ113" s="519"/>
      <c r="DR113" s="519"/>
      <c r="DS113" s="519"/>
      <c r="DT113" s="519"/>
      <c r="DU113" s="519"/>
      <c r="DV113" s="519"/>
      <c r="DW113" s="519"/>
      <c r="DX113" s="519"/>
      <c r="DY113" s="519"/>
      <c r="DZ113" s="519"/>
      <c r="EA113" s="519"/>
      <c r="EB113" s="519"/>
      <c r="EC113" s="519"/>
      <c r="ED113" s="519"/>
      <c r="EE113" s="519"/>
    </row>
    <row r="114" spans="1:135" s="319" customFormat="1" ht="14.25" x14ac:dyDescent="0.2">
      <c r="A114" s="965" t="s">
        <v>570</v>
      </c>
      <c r="B114" s="2462"/>
      <c r="C114" s="2462"/>
      <c r="D114" s="2462"/>
      <c r="E114" s="2462"/>
      <c r="F114" s="2462"/>
      <c r="G114" s="2462"/>
      <c r="H114" s="2462"/>
      <c r="I114" s="2462"/>
      <c r="J114" s="2462"/>
      <c r="K114" s="2462"/>
      <c r="L114" s="2462"/>
      <c r="M114" s="2462"/>
      <c r="N114" s="2462"/>
      <c r="O114" s="2462"/>
      <c r="P114" s="2462"/>
      <c r="Q114" s="2462"/>
      <c r="R114" s="2462"/>
      <c r="S114" s="2462"/>
      <c r="T114" s="2462"/>
      <c r="U114" s="2462"/>
      <c r="V114" s="2462"/>
      <c r="W114" s="2462"/>
      <c r="X114" s="2462"/>
      <c r="Y114" s="2462"/>
      <c r="Z114" s="2462"/>
      <c r="AA114" s="2462"/>
      <c r="AB114" s="2462"/>
      <c r="AC114" s="2462"/>
      <c r="AD114" s="2462"/>
      <c r="AE114" s="2462"/>
      <c r="AF114" s="2462"/>
      <c r="AG114" s="2462"/>
      <c r="AH114" s="2462"/>
      <c r="AI114" s="2462"/>
      <c r="AJ114" s="2462"/>
      <c r="AK114" s="2462"/>
      <c r="AL114" s="2462"/>
      <c r="AM114" s="2462"/>
      <c r="AN114" s="2462"/>
      <c r="AO114" s="2463"/>
      <c r="AP114" s="2463"/>
      <c r="BV114" s="519"/>
      <c r="BW114" s="519"/>
      <c r="BX114" s="593"/>
      <c r="BY114" s="519"/>
      <c r="BZ114" s="519"/>
      <c r="CA114" s="519"/>
      <c r="CB114" s="519"/>
      <c r="CC114" s="519"/>
      <c r="CD114" s="519"/>
      <c r="CE114" s="519"/>
      <c r="CF114" s="519"/>
      <c r="CG114" s="519"/>
      <c r="CH114" s="519"/>
      <c r="CI114" s="519"/>
      <c r="CJ114" s="519"/>
      <c r="CK114" s="519"/>
      <c r="CL114" s="519"/>
      <c r="CM114" s="519"/>
      <c r="CN114" s="519"/>
      <c r="CO114" s="519"/>
      <c r="CP114" s="519"/>
      <c r="CQ114" s="519"/>
      <c r="CR114" s="519"/>
      <c r="CS114" s="519"/>
      <c r="CT114" s="519"/>
      <c r="CU114" s="519"/>
      <c r="CV114" s="519"/>
      <c r="CW114" s="519"/>
      <c r="CX114" s="519"/>
      <c r="CY114" s="519"/>
      <c r="CZ114" s="519"/>
      <c r="DA114" s="519"/>
      <c r="DB114" s="519"/>
      <c r="DC114" s="519"/>
      <c r="DD114" s="519"/>
      <c r="DE114" s="519"/>
      <c r="DF114" s="519"/>
      <c r="DG114" s="519"/>
      <c r="DH114" s="519"/>
      <c r="DI114" s="519"/>
      <c r="DJ114" s="519"/>
      <c r="DK114" s="519"/>
      <c r="DL114" s="519"/>
      <c r="DM114" s="519"/>
      <c r="DN114" s="519"/>
      <c r="DO114" s="519"/>
      <c r="DP114" s="519"/>
      <c r="DQ114" s="519"/>
      <c r="DR114" s="519"/>
      <c r="DS114" s="519"/>
      <c r="DT114" s="519"/>
      <c r="DU114" s="519"/>
      <c r="DV114" s="519"/>
      <c r="DW114" s="519"/>
      <c r="DX114" s="519"/>
      <c r="DY114" s="519"/>
      <c r="DZ114" s="519"/>
      <c r="EA114" s="519"/>
      <c r="EB114" s="519"/>
      <c r="EC114" s="519"/>
      <c r="ED114" s="519"/>
      <c r="EE114" s="519"/>
    </row>
    <row r="115" spans="1:135" s="319" customFormat="1" ht="14.25" customHeight="1" x14ac:dyDescent="0.2">
      <c r="A115" s="6561" t="s">
        <v>571</v>
      </c>
      <c r="B115" s="6660" t="s">
        <v>5</v>
      </c>
      <c r="C115" s="6661"/>
      <c r="D115" s="6542"/>
      <c r="E115" s="6538" t="s">
        <v>453</v>
      </c>
      <c r="F115" s="6648"/>
      <c r="G115" s="6648"/>
      <c r="H115" s="6648"/>
      <c r="I115" s="6648"/>
      <c r="J115" s="6648"/>
      <c r="K115" s="6648"/>
      <c r="L115" s="6648"/>
      <c r="M115" s="6648"/>
      <c r="N115" s="6648"/>
      <c r="O115" s="6648"/>
      <c r="P115" s="6648"/>
      <c r="Q115" s="6648"/>
      <c r="R115" s="6648"/>
      <c r="S115" s="6648"/>
      <c r="T115" s="6648"/>
      <c r="U115" s="6648"/>
      <c r="V115" s="6648"/>
      <c r="W115" s="6648"/>
      <c r="X115" s="6648"/>
      <c r="Y115" s="6648"/>
      <c r="Z115" s="6648"/>
      <c r="AA115" s="6648"/>
      <c r="AB115" s="6648"/>
      <c r="AC115" s="6648"/>
      <c r="AD115" s="6648"/>
      <c r="AE115" s="6648"/>
      <c r="AF115" s="6648"/>
      <c r="AG115" s="6648"/>
      <c r="AH115" s="6648"/>
      <c r="AI115" s="6648"/>
      <c r="AJ115" s="6648"/>
      <c r="AK115" s="6648"/>
      <c r="AL115" s="6648"/>
      <c r="AM115" s="6648"/>
      <c r="AN115" s="6539"/>
      <c r="AO115" s="6421" t="s">
        <v>421</v>
      </c>
      <c r="AP115" s="6421" t="s">
        <v>572</v>
      </c>
      <c r="AQ115" s="6574" t="s">
        <v>573</v>
      </c>
      <c r="AR115" s="6577" t="s">
        <v>12</v>
      </c>
      <c r="BV115" s="519"/>
      <c r="BW115" s="519"/>
      <c r="BX115" s="593"/>
      <c r="BY115" s="519"/>
      <c r="BZ115" s="519"/>
      <c r="CA115" s="519"/>
      <c r="CB115" s="519"/>
      <c r="CC115" s="519"/>
      <c r="CD115" s="519"/>
      <c r="CE115" s="519"/>
      <c r="CF115" s="519"/>
      <c r="CG115" s="519"/>
      <c r="CH115" s="519"/>
      <c r="CI115" s="519"/>
      <c r="CJ115" s="519"/>
      <c r="CK115" s="519"/>
      <c r="CL115" s="519"/>
      <c r="CM115" s="519"/>
      <c r="CN115" s="519"/>
      <c r="CO115" s="519"/>
      <c r="CP115" s="519"/>
      <c r="CQ115" s="519"/>
      <c r="CR115" s="519"/>
      <c r="CS115" s="519"/>
      <c r="CT115" s="519"/>
      <c r="CU115" s="519"/>
      <c r="CV115" s="519"/>
      <c r="CW115" s="519"/>
      <c r="CX115" s="519"/>
      <c r="CY115" s="519"/>
      <c r="CZ115" s="519"/>
      <c r="DA115" s="519"/>
      <c r="DB115" s="519"/>
      <c r="DC115" s="519"/>
      <c r="DD115" s="519"/>
      <c r="DE115" s="519"/>
      <c r="DF115" s="519"/>
      <c r="DG115" s="519"/>
      <c r="DH115" s="519"/>
      <c r="DI115" s="519"/>
      <c r="DJ115" s="519"/>
      <c r="DK115" s="519"/>
      <c r="DL115" s="519"/>
      <c r="DM115" s="519"/>
      <c r="DN115" s="519"/>
      <c r="DO115" s="519"/>
      <c r="DP115" s="519"/>
      <c r="DQ115" s="519"/>
      <c r="DR115" s="519"/>
      <c r="DS115" s="519"/>
      <c r="DT115" s="519"/>
      <c r="DU115" s="519"/>
      <c r="DV115" s="519"/>
      <c r="DW115" s="519"/>
      <c r="DX115" s="519"/>
      <c r="DY115" s="519"/>
      <c r="DZ115" s="519"/>
      <c r="EA115" s="519"/>
      <c r="EB115" s="519"/>
      <c r="EC115" s="519"/>
      <c r="ED115" s="519"/>
      <c r="EE115" s="519"/>
    </row>
    <row r="116" spans="1:135" s="319" customFormat="1" ht="14.25" x14ac:dyDescent="0.2">
      <c r="A116" s="6562"/>
      <c r="B116" s="6443"/>
      <c r="C116" s="6566"/>
      <c r="D116" s="6445"/>
      <c r="E116" s="6567" t="s">
        <v>456</v>
      </c>
      <c r="F116" s="6568"/>
      <c r="G116" s="6567" t="s">
        <v>457</v>
      </c>
      <c r="H116" s="6568"/>
      <c r="I116" s="6567" t="s">
        <v>458</v>
      </c>
      <c r="J116" s="6568"/>
      <c r="K116" s="6567" t="s">
        <v>459</v>
      </c>
      <c r="L116" s="6568"/>
      <c r="M116" s="6567" t="s">
        <v>141</v>
      </c>
      <c r="N116" s="6568"/>
      <c r="O116" s="6567" t="s">
        <v>142</v>
      </c>
      <c r="P116" s="6568"/>
      <c r="Q116" s="6478" t="s">
        <v>72</v>
      </c>
      <c r="R116" s="6568"/>
      <c r="S116" s="6567" t="s">
        <v>73</v>
      </c>
      <c r="T116" s="6568"/>
      <c r="U116" s="6478" t="s">
        <v>74</v>
      </c>
      <c r="V116" s="6647"/>
      <c r="W116" s="6650" t="s">
        <v>75</v>
      </c>
      <c r="X116" s="6647"/>
      <c r="Y116" s="6650" t="s">
        <v>76</v>
      </c>
      <c r="Z116" s="6478"/>
      <c r="AA116" s="6567" t="s">
        <v>77</v>
      </c>
      <c r="AB116" s="6568"/>
      <c r="AC116" s="6478" t="s">
        <v>78</v>
      </c>
      <c r="AD116" s="6478"/>
      <c r="AE116" s="6567" t="s">
        <v>79</v>
      </c>
      <c r="AF116" s="6568"/>
      <c r="AG116" s="6567" t="s">
        <v>80</v>
      </c>
      <c r="AH116" s="6568"/>
      <c r="AI116" s="6567" t="s">
        <v>81</v>
      </c>
      <c r="AJ116" s="6568"/>
      <c r="AK116" s="6567" t="s">
        <v>82</v>
      </c>
      <c r="AL116" s="6568"/>
      <c r="AM116" s="6478" t="s">
        <v>83</v>
      </c>
      <c r="AN116" s="6568"/>
      <c r="AO116" s="6421"/>
      <c r="AP116" s="6421"/>
      <c r="AQ116" s="6575"/>
      <c r="AR116" s="6225"/>
      <c r="BV116" s="519"/>
      <c r="BW116" s="519"/>
      <c r="BX116" s="593"/>
      <c r="BY116" s="519"/>
      <c r="BZ116" s="519"/>
      <c r="CA116" s="519"/>
      <c r="CB116" s="519"/>
      <c r="CC116" s="519"/>
      <c r="CD116" s="519"/>
      <c r="CE116" s="519"/>
      <c r="CF116" s="519"/>
      <c r="CG116" s="519"/>
      <c r="CH116" s="519"/>
      <c r="CI116" s="519"/>
      <c r="CJ116" s="519"/>
      <c r="CK116" s="519"/>
      <c r="CL116" s="519"/>
      <c r="CM116" s="519"/>
      <c r="CN116" s="519"/>
      <c r="CO116" s="519"/>
      <c r="CP116" s="519"/>
      <c r="CQ116" s="519"/>
      <c r="CR116" s="519"/>
      <c r="CS116" s="519"/>
      <c r="CT116" s="519"/>
      <c r="CU116" s="519"/>
      <c r="CV116" s="519"/>
      <c r="CW116" s="519"/>
      <c r="CX116" s="519"/>
      <c r="CY116" s="519"/>
      <c r="CZ116" s="519"/>
      <c r="DA116" s="519"/>
      <c r="DB116" s="519"/>
      <c r="DC116" s="519"/>
      <c r="DD116" s="519"/>
      <c r="DE116" s="519"/>
      <c r="DF116" s="519"/>
      <c r="DG116" s="519"/>
      <c r="DH116" s="519"/>
      <c r="DI116" s="519"/>
      <c r="DJ116" s="519"/>
      <c r="DK116" s="519"/>
      <c r="DL116" s="519"/>
      <c r="DM116" s="519"/>
      <c r="DN116" s="519"/>
      <c r="DO116" s="519"/>
      <c r="DP116" s="519"/>
      <c r="DQ116" s="519"/>
      <c r="DR116" s="519"/>
      <c r="DS116" s="519"/>
      <c r="DT116" s="519"/>
      <c r="DU116" s="519"/>
      <c r="DV116" s="519"/>
      <c r="DW116" s="519"/>
      <c r="DX116" s="519"/>
      <c r="DY116" s="519"/>
      <c r="DZ116" s="519"/>
      <c r="EA116" s="519"/>
      <c r="EB116" s="519"/>
      <c r="EC116" s="519"/>
      <c r="ED116" s="519"/>
      <c r="EE116" s="519"/>
    </row>
    <row r="117" spans="1:135" s="319" customFormat="1" ht="14.25" x14ac:dyDescent="0.2">
      <c r="A117" s="6563"/>
      <c r="B117" s="1868" t="s">
        <v>52</v>
      </c>
      <c r="C117" s="2222" t="s">
        <v>53</v>
      </c>
      <c r="D117" s="1867" t="s">
        <v>54</v>
      </c>
      <c r="E117" s="2464" t="s">
        <v>53</v>
      </c>
      <c r="F117" s="2223" t="s">
        <v>54</v>
      </c>
      <c r="G117" s="2464" t="s">
        <v>53</v>
      </c>
      <c r="H117" s="2223" t="s">
        <v>54</v>
      </c>
      <c r="I117" s="2464" t="s">
        <v>53</v>
      </c>
      <c r="J117" s="2223" t="s">
        <v>54</v>
      </c>
      <c r="K117" s="2464" t="s">
        <v>53</v>
      </c>
      <c r="L117" s="2223" t="s">
        <v>54</v>
      </c>
      <c r="M117" s="2464" t="s">
        <v>53</v>
      </c>
      <c r="N117" s="2223" t="s">
        <v>54</v>
      </c>
      <c r="O117" s="2464" t="s">
        <v>53</v>
      </c>
      <c r="P117" s="2223" t="s">
        <v>54</v>
      </c>
      <c r="Q117" s="2465" t="s">
        <v>53</v>
      </c>
      <c r="R117" s="2223" t="s">
        <v>54</v>
      </c>
      <c r="S117" s="2464" t="s">
        <v>53</v>
      </c>
      <c r="T117" s="2223" t="s">
        <v>54</v>
      </c>
      <c r="U117" s="2465" t="s">
        <v>53</v>
      </c>
      <c r="V117" s="2466" t="s">
        <v>54</v>
      </c>
      <c r="W117" s="2464" t="s">
        <v>53</v>
      </c>
      <c r="X117" s="2466" t="s">
        <v>54</v>
      </c>
      <c r="Y117" s="2464" t="s">
        <v>53</v>
      </c>
      <c r="Z117" s="2466" t="s">
        <v>54</v>
      </c>
      <c r="AA117" s="2464" t="s">
        <v>53</v>
      </c>
      <c r="AB117" s="2466" t="s">
        <v>54</v>
      </c>
      <c r="AC117" s="2464" t="s">
        <v>53</v>
      </c>
      <c r="AD117" s="2466" t="s">
        <v>54</v>
      </c>
      <c r="AE117" s="2464" t="s">
        <v>53</v>
      </c>
      <c r="AF117" s="2466" t="s">
        <v>54</v>
      </c>
      <c r="AG117" s="2464" t="s">
        <v>53</v>
      </c>
      <c r="AH117" s="2466" t="s">
        <v>54</v>
      </c>
      <c r="AI117" s="2464" t="s">
        <v>53</v>
      </c>
      <c r="AJ117" s="2466" t="s">
        <v>54</v>
      </c>
      <c r="AK117" s="2464" t="s">
        <v>53</v>
      </c>
      <c r="AL117" s="2466" t="s">
        <v>54</v>
      </c>
      <c r="AM117" s="2464" t="s">
        <v>53</v>
      </c>
      <c r="AN117" s="2223" t="s">
        <v>54</v>
      </c>
      <c r="AO117" s="6649"/>
      <c r="AP117" s="6649"/>
      <c r="AQ117" s="6576"/>
      <c r="AR117" s="6226"/>
      <c r="BV117" s="519"/>
      <c r="BW117" s="519"/>
      <c r="BX117" s="593"/>
      <c r="BY117" s="519"/>
      <c r="BZ117" s="519"/>
      <c r="CA117" s="519"/>
      <c r="CB117" s="519"/>
      <c r="CC117" s="519"/>
      <c r="CD117" s="519"/>
      <c r="CE117" s="519"/>
      <c r="CF117" s="519"/>
      <c r="CG117" s="519"/>
      <c r="CH117" s="519"/>
      <c r="CI117" s="519"/>
      <c r="CJ117" s="519"/>
      <c r="CK117" s="519"/>
      <c r="CL117" s="519"/>
      <c r="CM117" s="519"/>
      <c r="CN117" s="519"/>
      <c r="CO117" s="519"/>
      <c r="CP117" s="519"/>
      <c r="CQ117" s="519"/>
      <c r="CR117" s="519"/>
      <c r="CS117" s="519"/>
      <c r="CT117" s="519"/>
      <c r="CU117" s="519"/>
      <c r="CV117" s="519"/>
      <c r="CW117" s="519"/>
      <c r="CX117" s="519"/>
      <c r="CY117" s="519"/>
      <c r="CZ117" s="519"/>
      <c r="DA117" s="519"/>
      <c r="DB117" s="519"/>
      <c r="DC117" s="519"/>
      <c r="DD117" s="519"/>
      <c r="DE117" s="519"/>
      <c r="DF117" s="519"/>
      <c r="DG117" s="519"/>
      <c r="DH117" s="519"/>
      <c r="DI117" s="519"/>
      <c r="DJ117" s="519"/>
      <c r="DK117" s="519"/>
      <c r="DL117" s="519"/>
      <c r="DM117" s="519"/>
      <c r="DN117" s="519"/>
      <c r="DO117" s="519"/>
      <c r="DP117" s="519"/>
      <c r="DQ117" s="519"/>
      <c r="DR117" s="519"/>
      <c r="DS117" s="519"/>
      <c r="DT117" s="519"/>
      <c r="DU117" s="519"/>
      <c r="DV117" s="519"/>
      <c r="DW117" s="519"/>
      <c r="DX117" s="519"/>
      <c r="DY117" s="519"/>
      <c r="DZ117" s="519"/>
      <c r="EA117" s="519"/>
      <c r="EB117" s="519"/>
      <c r="EC117" s="519"/>
      <c r="ED117" s="519"/>
      <c r="EE117" s="519"/>
    </row>
    <row r="118" spans="1:135" s="319" customFormat="1" ht="21.75" x14ac:dyDescent="0.2">
      <c r="A118" s="2467" t="s">
        <v>574</v>
      </c>
      <c r="B118" s="2468"/>
      <c r="C118" s="1984"/>
      <c r="D118" s="2469"/>
      <c r="E118" s="136"/>
      <c r="F118" s="2470"/>
      <c r="G118" s="136"/>
      <c r="H118" s="138"/>
      <c r="I118" s="136"/>
      <c r="J118" s="138"/>
      <c r="K118" s="136"/>
      <c r="L118" s="138"/>
      <c r="M118" s="136"/>
      <c r="N118" s="138"/>
      <c r="O118" s="136"/>
      <c r="P118" s="138"/>
      <c r="Q118" s="142"/>
      <c r="R118" s="138"/>
      <c r="S118" s="136"/>
      <c r="T118" s="138"/>
      <c r="U118" s="142"/>
      <c r="V118" s="137"/>
      <c r="W118" s="137"/>
      <c r="X118" s="137"/>
      <c r="Y118" s="137"/>
      <c r="Z118" s="137"/>
      <c r="AA118" s="137"/>
      <c r="AB118" s="137"/>
      <c r="AC118" s="137"/>
      <c r="AD118" s="137"/>
      <c r="AE118" s="137"/>
      <c r="AF118" s="137"/>
      <c r="AG118" s="137"/>
      <c r="AH118" s="137"/>
      <c r="AI118" s="137"/>
      <c r="AJ118" s="137"/>
      <c r="AK118" s="137"/>
      <c r="AL118" s="143"/>
      <c r="AM118" s="143"/>
      <c r="AN118" s="138"/>
      <c r="AO118" s="2234"/>
      <c r="AP118" s="2234"/>
      <c r="AQ118" s="2471"/>
      <c r="AR118" s="2471"/>
      <c r="BV118" s="519"/>
      <c r="BW118" s="519"/>
      <c r="BX118" s="593"/>
      <c r="BY118" s="519"/>
      <c r="BZ118" s="519"/>
      <c r="CA118" s="519"/>
      <c r="CB118" s="519"/>
      <c r="CC118" s="519"/>
      <c r="CD118" s="519"/>
      <c r="CE118" s="519"/>
      <c r="CF118" s="519"/>
      <c r="CG118" s="519"/>
      <c r="CH118" s="519"/>
      <c r="CI118" s="519"/>
      <c r="CJ118" s="519"/>
      <c r="CK118" s="519"/>
      <c r="CL118" s="519"/>
      <c r="CM118" s="519"/>
      <c r="CN118" s="519"/>
      <c r="CO118" s="519"/>
      <c r="CP118" s="519"/>
      <c r="CQ118" s="519"/>
      <c r="CR118" s="519"/>
      <c r="CS118" s="519"/>
      <c r="CT118" s="519"/>
      <c r="CU118" s="519"/>
      <c r="CV118" s="519"/>
      <c r="CW118" s="519"/>
      <c r="CX118" s="519"/>
      <c r="CY118" s="519"/>
      <c r="CZ118" s="519"/>
      <c r="DA118" s="519"/>
      <c r="DB118" s="519"/>
      <c r="DC118" s="519"/>
      <c r="DD118" s="519"/>
      <c r="DE118" s="519"/>
      <c r="DF118" s="519"/>
      <c r="DG118" s="519"/>
      <c r="DH118" s="519"/>
      <c r="DI118" s="519"/>
      <c r="DJ118" s="519"/>
      <c r="DK118" s="519"/>
      <c r="DL118" s="519"/>
      <c r="DM118" s="519"/>
      <c r="DN118" s="519"/>
      <c r="DO118" s="519"/>
      <c r="DP118" s="519"/>
      <c r="DQ118" s="519"/>
      <c r="DR118" s="519"/>
      <c r="DS118" s="519"/>
      <c r="DT118" s="519"/>
      <c r="DU118" s="519"/>
      <c r="DV118" s="519"/>
      <c r="DW118" s="519"/>
      <c r="DX118" s="519"/>
      <c r="DY118" s="519"/>
      <c r="DZ118" s="519"/>
      <c r="EA118" s="519"/>
      <c r="EB118" s="519"/>
      <c r="EC118" s="519"/>
      <c r="ED118" s="519"/>
      <c r="EE118" s="519"/>
    </row>
    <row r="119" spans="1:135" s="319" customFormat="1" ht="14.25" x14ac:dyDescent="0.2">
      <c r="A119" s="2472" t="s">
        <v>575</v>
      </c>
      <c r="B119" s="2468" t="s">
        <v>326</v>
      </c>
      <c r="C119" s="1984"/>
      <c r="D119" s="966"/>
      <c r="E119" s="2473"/>
      <c r="F119" s="2474"/>
      <c r="G119" s="2473"/>
      <c r="H119" s="2475"/>
      <c r="I119" s="2473"/>
      <c r="J119" s="2475"/>
      <c r="K119" s="2473"/>
      <c r="L119" s="2475"/>
      <c r="M119" s="2473"/>
      <c r="N119" s="2475"/>
      <c r="O119" s="2473"/>
      <c r="P119" s="2475"/>
      <c r="Q119" s="2476"/>
      <c r="R119" s="2475"/>
      <c r="S119" s="2473"/>
      <c r="T119" s="2475"/>
      <c r="U119" s="2476"/>
      <c r="V119" s="2477"/>
      <c r="W119" s="2477"/>
      <c r="X119" s="2477"/>
      <c r="Y119" s="2477"/>
      <c r="Z119" s="2477"/>
      <c r="AA119" s="2477"/>
      <c r="AB119" s="2477"/>
      <c r="AC119" s="2477"/>
      <c r="AD119" s="2477"/>
      <c r="AE119" s="2477"/>
      <c r="AF119" s="2477"/>
      <c r="AG119" s="2477"/>
      <c r="AH119" s="2477"/>
      <c r="AI119" s="2477"/>
      <c r="AJ119" s="2477"/>
      <c r="AK119" s="2477"/>
      <c r="AL119" s="2478"/>
      <c r="AM119" s="2478"/>
      <c r="AN119" s="2475"/>
      <c r="AO119" s="2234"/>
      <c r="AP119" s="2234"/>
      <c r="AQ119" s="2479"/>
      <c r="AR119" s="2479"/>
      <c r="BV119" s="519"/>
      <c r="BW119" s="519"/>
      <c r="BX119" s="593"/>
      <c r="BY119" s="519"/>
      <c r="BZ119" s="519"/>
      <c r="CA119" s="519"/>
      <c r="CB119" s="519"/>
      <c r="CC119" s="519"/>
      <c r="CD119" s="519"/>
      <c r="CE119" s="519"/>
      <c r="CF119" s="519"/>
      <c r="CG119" s="519"/>
      <c r="CH119" s="519"/>
      <c r="CI119" s="519"/>
      <c r="CJ119" s="519"/>
      <c r="CK119" s="519"/>
      <c r="CL119" s="519"/>
      <c r="CM119" s="519"/>
      <c r="CN119" s="519"/>
      <c r="CO119" s="519"/>
      <c r="CP119" s="519"/>
      <c r="CQ119" s="519"/>
      <c r="CR119" s="519"/>
      <c r="CS119" s="519"/>
      <c r="CT119" s="519"/>
      <c r="CU119" s="519"/>
      <c r="CV119" s="519"/>
      <c r="CW119" s="519"/>
      <c r="CX119" s="519"/>
      <c r="CY119" s="519"/>
      <c r="CZ119" s="519"/>
      <c r="DA119" s="519"/>
      <c r="DB119" s="519"/>
      <c r="DC119" s="519"/>
      <c r="DD119" s="519"/>
      <c r="DE119" s="519"/>
      <c r="DF119" s="519"/>
      <c r="DG119" s="519"/>
      <c r="DH119" s="519"/>
      <c r="DI119" s="519"/>
      <c r="DJ119" s="519"/>
      <c r="DK119" s="519"/>
      <c r="DL119" s="519"/>
      <c r="DM119" s="519"/>
      <c r="DN119" s="519"/>
      <c r="DO119" s="519"/>
      <c r="DP119" s="519"/>
      <c r="DQ119" s="519"/>
      <c r="DR119" s="519"/>
      <c r="DS119" s="519"/>
      <c r="DT119" s="519"/>
      <c r="DU119" s="519"/>
      <c r="DV119" s="519"/>
      <c r="DW119" s="519"/>
      <c r="DX119" s="519"/>
      <c r="DY119" s="519"/>
      <c r="DZ119" s="519"/>
      <c r="EA119" s="519"/>
      <c r="EB119" s="519"/>
      <c r="EC119" s="519"/>
      <c r="ED119" s="519"/>
      <c r="EE119" s="519"/>
    </row>
    <row r="120" spans="1:135" s="319" customFormat="1" ht="14.25" x14ac:dyDescent="0.2">
      <c r="A120" s="2480" t="s">
        <v>576</v>
      </c>
      <c r="B120" s="2481"/>
      <c r="C120" s="1658"/>
      <c r="D120" s="2482"/>
      <c r="E120" s="2309"/>
      <c r="F120" s="2483"/>
      <c r="G120" s="2309"/>
      <c r="H120" s="2308"/>
      <c r="I120" s="2309"/>
      <c r="J120" s="2308"/>
      <c r="K120" s="2309"/>
      <c r="L120" s="2308"/>
      <c r="M120" s="2309"/>
      <c r="N120" s="2308"/>
      <c r="O120" s="2309"/>
      <c r="P120" s="2308"/>
      <c r="Q120" s="2484"/>
      <c r="R120" s="2308"/>
      <c r="S120" s="2309"/>
      <c r="T120" s="2308"/>
      <c r="U120" s="2484"/>
      <c r="V120" s="2307"/>
      <c r="W120" s="2307"/>
      <c r="X120" s="2307"/>
      <c r="Y120" s="2307"/>
      <c r="Z120" s="2307"/>
      <c r="AA120" s="2307"/>
      <c r="AB120" s="2307"/>
      <c r="AC120" s="2307"/>
      <c r="AD120" s="2307"/>
      <c r="AE120" s="2307"/>
      <c r="AF120" s="2307"/>
      <c r="AG120" s="2307"/>
      <c r="AH120" s="2307"/>
      <c r="AI120" s="2307"/>
      <c r="AJ120" s="2307"/>
      <c r="AK120" s="2307"/>
      <c r="AL120" s="2485"/>
      <c r="AM120" s="2485"/>
      <c r="AN120" s="2308"/>
      <c r="AO120" s="2486"/>
      <c r="AP120" s="2487"/>
      <c r="AQ120" s="2488"/>
      <c r="AR120" s="2489"/>
      <c r="BV120" s="519"/>
      <c r="BW120" s="519"/>
      <c r="BX120" s="593"/>
      <c r="BY120" s="519"/>
      <c r="BZ120" s="519"/>
      <c r="CA120" s="519"/>
      <c r="CB120" s="519"/>
      <c r="CC120" s="519"/>
      <c r="CD120" s="519"/>
      <c r="CE120" s="519"/>
      <c r="CF120" s="519"/>
      <c r="CG120" s="519"/>
      <c r="CH120" s="519"/>
      <c r="CI120" s="519"/>
      <c r="CJ120" s="519"/>
      <c r="CK120" s="519"/>
      <c r="CL120" s="519"/>
      <c r="CM120" s="519"/>
      <c r="CN120" s="519"/>
      <c r="CO120" s="519"/>
      <c r="CP120" s="519"/>
      <c r="CQ120" s="519"/>
      <c r="CR120" s="519"/>
      <c r="CS120" s="519"/>
      <c r="CT120" s="519"/>
      <c r="CU120" s="519"/>
      <c r="CV120" s="519"/>
      <c r="CW120" s="519"/>
      <c r="CX120" s="519"/>
      <c r="CY120" s="519"/>
      <c r="CZ120" s="519"/>
      <c r="DA120" s="519"/>
      <c r="DB120" s="519"/>
      <c r="DC120" s="519"/>
      <c r="DD120" s="519"/>
      <c r="DE120" s="519"/>
      <c r="DF120" s="519"/>
      <c r="DG120" s="519"/>
      <c r="DH120" s="519"/>
      <c r="DI120" s="519"/>
      <c r="DJ120" s="519"/>
      <c r="DK120" s="519"/>
      <c r="DL120" s="519"/>
      <c r="DM120" s="519"/>
      <c r="DN120" s="519"/>
      <c r="DO120" s="519"/>
      <c r="DP120" s="519"/>
      <c r="DQ120" s="519"/>
      <c r="DR120" s="519"/>
      <c r="DS120" s="519"/>
      <c r="DT120" s="519"/>
      <c r="DU120" s="519"/>
      <c r="DV120" s="519"/>
      <c r="DW120" s="519"/>
      <c r="DX120" s="519"/>
      <c r="DY120" s="519"/>
      <c r="DZ120" s="519"/>
      <c r="EA120" s="519"/>
      <c r="EB120" s="519"/>
      <c r="EC120" s="519"/>
      <c r="ED120" s="519"/>
      <c r="EE120" s="519"/>
    </row>
    <row r="121" spans="1:135" s="321" customFormat="1" ht="14.25" x14ac:dyDescent="0.2">
      <c r="A121" s="273" t="s">
        <v>577</v>
      </c>
      <c r="B121" s="892"/>
      <c r="C121" s="892"/>
      <c r="D121" s="892"/>
      <c r="E121" s="892"/>
      <c r="F121" s="967"/>
      <c r="G121" s="967"/>
      <c r="H121" s="967"/>
      <c r="I121" s="967"/>
      <c r="J121" s="967"/>
      <c r="K121" s="967"/>
      <c r="L121" s="968"/>
      <c r="M121" s="968"/>
      <c r="N121" s="968"/>
      <c r="O121" s="968"/>
      <c r="BV121" s="104"/>
      <c r="BW121" s="104"/>
      <c r="BX121" s="523"/>
      <c r="BY121" s="104"/>
      <c r="BZ121" s="104"/>
      <c r="CA121" s="104"/>
      <c r="CB121" s="104"/>
      <c r="CC121" s="104"/>
      <c r="CD121" s="104"/>
      <c r="CE121" s="104"/>
      <c r="CF121" s="104"/>
      <c r="CG121" s="104"/>
      <c r="CH121" s="104"/>
      <c r="CI121" s="104"/>
      <c r="CJ121" s="104"/>
      <c r="CK121" s="104"/>
      <c r="CL121" s="104"/>
      <c r="CM121" s="104"/>
      <c r="CN121" s="104"/>
      <c r="CO121" s="104"/>
      <c r="CP121" s="104"/>
      <c r="CQ121" s="104"/>
      <c r="CR121" s="104"/>
      <c r="CS121" s="104"/>
      <c r="CT121" s="104"/>
      <c r="CU121" s="104"/>
      <c r="CV121" s="104"/>
      <c r="CW121" s="104"/>
      <c r="CX121" s="104"/>
      <c r="CY121" s="104"/>
      <c r="CZ121" s="104"/>
      <c r="DA121" s="104"/>
      <c r="DB121" s="104"/>
      <c r="DC121" s="104"/>
      <c r="DD121" s="104"/>
      <c r="DE121" s="104"/>
      <c r="DF121" s="104"/>
      <c r="DG121" s="104"/>
      <c r="DH121" s="104"/>
      <c r="DI121" s="104"/>
      <c r="DJ121" s="104"/>
      <c r="DK121" s="104"/>
      <c r="DL121" s="104"/>
      <c r="DM121" s="104"/>
      <c r="DN121" s="104"/>
      <c r="DO121" s="104"/>
      <c r="DP121" s="104"/>
      <c r="DQ121" s="104"/>
      <c r="DR121" s="104"/>
      <c r="DS121" s="104"/>
      <c r="DT121" s="104"/>
      <c r="DU121" s="104"/>
      <c r="DV121" s="104"/>
      <c r="DW121" s="104"/>
      <c r="DX121" s="104"/>
      <c r="DY121" s="104"/>
      <c r="DZ121" s="104"/>
      <c r="EA121" s="104"/>
      <c r="EB121" s="104"/>
      <c r="EC121" s="104"/>
      <c r="ED121" s="104"/>
      <c r="EE121" s="104"/>
    </row>
    <row r="122" spans="1:135" s="245" customFormat="1" ht="14.25" x14ac:dyDescent="0.2">
      <c r="A122" s="6651" t="s">
        <v>578</v>
      </c>
      <c r="B122" s="6652"/>
      <c r="C122" s="6654" t="s">
        <v>49</v>
      </c>
      <c r="D122" s="6578" t="s">
        <v>6</v>
      </c>
      <c r="E122" s="6580"/>
      <c r="F122" s="6580"/>
      <c r="G122" s="6580"/>
      <c r="H122" s="6605"/>
      <c r="I122" s="6656" t="s">
        <v>508</v>
      </c>
      <c r="J122" s="6658" t="s">
        <v>13</v>
      </c>
      <c r="K122" s="6662" t="s">
        <v>14</v>
      </c>
      <c r="BV122" s="246"/>
      <c r="BW122" s="246"/>
      <c r="BX122" s="246"/>
      <c r="BY122" s="246"/>
      <c r="BZ122" s="246"/>
      <c r="CA122" s="257"/>
      <c r="CB122" s="257"/>
      <c r="CC122" s="257"/>
      <c r="CD122" s="257"/>
      <c r="CE122" s="257"/>
      <c r="CF122" s="257"/>
      <c r="CG122" s="257"/>
      <c r="CH122" s="257"/>
      <c r="CI122" s="257"/>
      <c r="CJ122" s="257"/>
      <c r="CK122" s="257"/>
      <c r="CL122" s="257"/>
      <c r="CM122" s="257"/>
      <c r="CN122" s="257"/>
      <c r="CO122" s="257"/>
      <c r="CP122" s="257"/>
      <c r="CQ122" s="257"/>
      <c r="CR122" s="257"/>
      <c r="CS122" s="257"/>
      <c r="CT122" s="257"/>
      <c r="CU122" s="257"/>
      <c r="CV122" s="257"/>
      <c r="CW122" s="257"/>
      <c r="CX122" s="257"/>
      <c r="CY122" s="257"/>
      <c r="CZ122" s="257"/>
      <c r="DA122" s="257"/>
      <c r="DB122" s="257"/>
      <c r="DC122" s="257"/>
      <c r="DD122" s="257"/>
      <c r="DE122" s="257"/>
      <c r="DF122" s="257"/>
      <c r="DG122" s="257"/>
      <c r="DH122" s="257"/>
      <c r="DI122" s="257"/>
      <c r="DJ122" s="257"/>
      <c r="DK122" s="257"/>
      <c r="DL122" s="257"/>
      <c r="DM122" s="257"/>
      <c r="DN122" s="257"/>
      <c r="DO122" s="257"/>
      <c r="DP122" s="257"/>
      <c r="DQ122" s="257"/>
      <c r="DR122" s="257"/>
      <c r="DS122" s="257"/>
      <c r="DT122" s="257"/>
      <c r="DU122" s="257"/>
      <c r="DV122" s="257"/>
      <c r="DW122" s="257"/>
      <c r="DX122" s="257"/>
      <c r="DY122" s="257"/>
      <c r="DZ122" s="257"/>
      <c r="EA122" s="246"/>
      <c r="EB122" s="246"/>
      <c r="EC122" s="246"/>
      <c r="ED122" s="246"/>
      <c r="EE122" s="246"/>
    </row>
    <row r="123" spans="1:135" s="245" customFormat="1" ht="31.5" x14ac:dyDescent="0.2">
      <c r="A123" s="6490"/>
      <c r="B123" s="6653"/>
      <c r="C123" s="6655"/>
      <c r="D123" s="2490" t="s">
        <v>579</v>
      </c>
      <c r="E123" s="2491" t="s">
        <v>580</v>
      </c>
      <c r="F123" s="2491" t="s">
        <v>581</v>
      </c>
      <c r="G123" s="2491" t="s">
        <v>582</v>
      </c>
      <c r="H123" s="2492" t="s">
        <v>583</v>
      </c>
      <c r="I123" s="6657"/>
      <c r="J123" s="6659"/>
      <c r="K123" s="6662"/>
      <c r="BV123" s="246"/>
      <c r="BW123" s="246"/>
      <c r="BX123" s="246"/>
      <c r="BY123" s="246"/>
      <c r="BZ123" s="246"/>
      <c r="CA123" s="257"/>
      <c r="CB123" s="257"/>
      <c r="CC123" s="257"/>
      <c r="CD123" s="257"/>
      <c r="CE123" s="257"/>
      <c r="CF123" s="257"/>
      <c r="CG123" s="257"/>
      <c r="CH123" s="257"/>
      <c r="CI123" s="257"/>
      <c r="CJ123" s="257"/>
      <c r="CK123" s="257"/>
      <c r="CL123" s="257"/>
      <c r="CM123" s="257"/>
      <c r="CN123" s="257"/>
      <c r="CO123" s="257"/>
      <c r="CP123" s="257"/>
      <c r="CQ123" s="257"/>
      <c r="CR123" s="257"/>
      <c r="CS123" s="257"/>
      <c r="CT123" s="257"/>
      <c r="CU123" s="257"/>
      <c r="CV123" s="257"/>
      <c r="CW123" s="257"/>
      <c r="CX123" s="257"/>
      <c r="CY123" s="257"/>
      <c r="CZ123" s="257"/>
      <c r="DA123" s="257"/>
      <c r="DB123" s="257"/>
      <c r="DC123" s="257"/>
      <c r="DD123" s="257"/>
      <c r="DE123" s="257"/>
      <c r="DF123" s="257"/>
      <c r="DG123" s="257"/>
      <c r="DH123" s="257"/>
      <c r="DI123" s="257"/>
      <c r="DJ123" s="257"/>
      <c r="DK123" s="257"/>
      <c r="DL123" s="257"/>
      <c r="DM123" s="257"/>
      <c r="DN123" s="257"/>
      <c r="DO123" s="257"/>
      <c r="DP123" s="257"/>
      <c r="DQ123" s="257"/>
      <c r="DR123" s="257"/>
      <c r="DS123" s="257"/>
      <c r="DT123" s="257"/>
      <c r="DU123" s="257"/>
      <c r="DV123" s="257"/>
      <c r="DW123" s="257"/>
      <c r="DX123" s="257"/>
      <c r="DY123" s="257"/>
      <c r="DZ123" s="257"/>
      <c r="EA123" s="246"/>
      <c r="EB123" s="246"/>
      <c r="EC123" s="246"/>
      <c r="ED123" s="246"/>
      <c r="EE123" s="246"/>
    </row>
    <row r="124" spans="1:135" s="245" customFormat="1" ht="28.15" customHeight="1" x14ac:dyDescent="0.2">
      <c r="A124" s="6663" t="s">
        <v>584</v>
      </c>
      <c r="B124" s="2493" t="s">
        <v>585</v>
      </c>
      <c r="C124" s="2046">
        <f>SUM(D124:H124)</f>
        <v>0</v>
      </c>
      <c r="D124" s="2494"/>
      <c r="E124" s="2495"/>
      <c r="F124" s="2495"/>
      <c r="G124" s="2495"/>
      <c r="H124" s="2496"/>
      <c r="I124" s="969"/>
      <c r="J124" s="2497"/>
      <c r="K124" s="2498"/>
      <c r="BV124" s="246"/>
      <c r="BW124" s="246"/>
      <c r="BX124" s="246"/>
      <c r="BY124" s="246"/>
      <c r="BZ124" s="246"/>
      <c r="CA124" s="257"/>
      <c r="CB124" s="257"/>
      <c r="CC124" s="257"/>
      <c r="CD124" s="257"/>
      <c r="CE124" s="257"/>
      <c r="CF124" s="257"/>
      <c r="CG124" s="257"/>
      <c r="CH124" s="257"/>
      <c r="CI124" s="257"/>
      <c r="CJ124" s="257"/>
      <c r="CK124" s="257"/>
      <c r="CL124" s="257"/>
      <c r="CM124" s="257"/>
      <c r="CN124" s="257"/>
      <c r="CO124" s="257"/>
      <c r="CP124" s="257"/>
      <c r="CQ124" s="257"/>
      <c r="CR124" s="257"/>
      <c r="CS124" s="257"/>
      <c r="CT124" s="257"/>
      <c r="CU124" s="257"/>
      <c r="CV124" s="257"/>
      <c r="CW124" s="257"/>
      <c r="CX124" s="257"/>
      <c r="CY124" s="257"/>
      <c r="CZ124" s="257"/>
      <c r="DA124" s="257"/>
      <c r="DB124" s="257">
        <v>0</v>
      </c>
      <c r="DC124" s="257"/>
      <c r="DD124" s="257">
        <v>0</v>
      </c>
      <c r="DE124" s="257"/>
      <c r="DF124" s="257"/>
      <c r="DG124" s="257"/>
      <c r="DH124" s="257"/>
      <c r="DI124" s="257"/>
      <c r="DJ124" s="257"/>
      <c r="DK124" s="257"/>
      <c r="DL124" s="257"/>
      <c r="DM124" s="257"/>
      <c r="DN124" s="257"/>
      <c r="DO124" s="257"/>
      <c r="DP124" s="257"/>
      <c r="DQ124" s="257"/>
      <c r="DR124" s="257"/>
      <c r="DS124" s="257"/>
      <c r="DT124" s="257"/>
      <c r="DU124" s="257"/>
      <c r="DV124" s="257"/>
      <c r="DW124" s="257"/>
      <c r="DX124" s="257"/>
      <c r="DY124" s="257"/>
      <c r="DZ124" s="257"/>
      <c r="EA124" s="246"/>
      <c r="EB124" s="246"/>
      <c r="EC124" s="246"/>
      <c r="ED124" s="246"/>
      <c r="EE124" s="246"/>
    </row>
    <row r="125" spans="1:135" s="245" customFormat="1" ht="26.45" customHeight="1" x14ac:dyDescent="0.2">
      <c r="A125" s="6664"/>
      <c r="B125" s="2499" t="s">
        <v>586</v>
      </c>
      <c r="C125" s="1791">
        <f>SUM(D125:H125)</f>
        <v>0</v>
      </c>
      <c r="D125" s="2500"/>
      <c r="E125" s="2501"/>
      <c r="F125" s="2501"/>
      <c r="G125" s="2501"/>
      <c r="H125" s="2502"/>
      <c r="I125" s="969"/>
      <c r="J125" s="2503"/>
      <c r="K125" s="2504"/>
      <c r="BV125" s="246"/>
      <c r="BW125" s="246"/>
      <c r="BX125" s="246"/>
      <c r="BY125" s="246"/>
      <c r="BZ125" s="246"/>
      <c r="CA125" s="257"/>
      <c r="CB125" s="257"/>
      <c r="CC125" s="257"/>
      <c r="CD125" s="257"/>
      <c r="CE125" s="257"/>
      <c r="CF125" s="257"/>
      <c r="CG125" s="257"/>
      <c r="CH125" s="257"/>
      <c r="CI125" s="257"/>
      <c r="CJ125" s="257"/>
      <c r="CK125" s="257"/>
      <c r="CL125" s="257"/>
      <c r="CM125" s="257"/>
      <c r="CN125" s="257"/>
      <c r="CO125" s="257"/>
      <c r="CP125" s="257"/>
      <c r="CQ125" s="257"/>
      <c r="CR125" s="257"/>
      <c r="CS125" s="257"/>
      <c r="CT125" s="257"/>
      <c r="CU125" s="257"/>
      <c r="CV125" s="257"/>
      <c r="CW125" s="257"/>
      <c r="CX125" s="257"/>
      <c r="CY125" s="257"/>
      <c r="CZ125" s="257"/>
      <c r="DA125" s="257"/>
      <c r="DB125" s="257"/>
      <c r="DC125" s="257"/>
      <c r="DD125" s="257"/>
      <c r="DE125" s="257"/>
      <c r="DF125" s="257"/>
      <c r="DG125" s="257"/>
      <c r="DH125" s="257"/>
      <c r="DI125" s="257"/>
      <c r="DJ125" s="257"/>
      <c r="DK125" s="257"/>
      <c r="DL125" s="257"/>
      <c r="DM125" s="257"/>
      <c r="DN125" s="257"/>
      <c r="DO125" s="257"/>
      <c r="DP125" s="257"/>
      <c r="DQ125" s="257"/>
      <c r="DR125" s="257"/>
      <c r="DS125" s="257"/>
      <c r="DT125" s="257"/>
      <c r="DU125" s="257"/>
      <c r="DV125" s="257"/>
      <c r="DW125" s="257"/>
      <c r="DX125" s="257"/>
      <c r="DY125" s="257"/>
      <c r="DZ125" s="257"/>
      <c r="EA125" s="246"/>
      <c r="EB125" s="246"/>
      <c r="EC125" s="246"/>
      <c r="ED125" s="246"/>
      <c r="EE125" s="246"/>
    </row>
    <row r="126" spans="1:135" s="245" customFormat="1" ht="29.45" customHeight="1" x14ac:dyDescent="0.2">
      <c r="A126" s="6234"/>
      <c r="B126" s="2505" t="s">
        <v>587</v>
      </c>
      <c r="C126" s="2069">
        <f t="shared" ref="C126:C132" si="1">SUM(D126:H126)</f>
        <v>0</v>
      </c>
      <c r="D126" s="2506"/>
      <c r="E126" s="2507"/>
      <c r="F126" s="2507"/>
      <c r="G126" s="2507"/>
      <c r="H126" s="2508"/>
      <c r="I126" s="969"/>
      <c r="J126" s="2509"/>
      <c r="K126" s="2510"/>
      <c r="BV126" s="246"/>
      <c r="BW126" s="246"/>
      <c r="BX126" s="246"/>
      <c r="BY126" s="246"/>
      <c r="BZ126" s="246"/>
      <c r="CA126" s="257"/>
      <c r="CB126" s="257"/>
      <c r="CC126" s="257"/>
      <c r="CD126" s="257"/>
      <c r="CE126" s="257"/>
      <c r="CF126" s="257"/>
      <c r="CG126" s="257"/>
      <c r="CH126" s="257"/>
      <c r="CI126" s="257"/>
      <c r="CJ126" s="257"/>
      <c r="CK126" s="257"/>
      <c r="CL126" s="257"/>
      <c r="CM126" s="257"/>
      <c r="CN126" s="257"/>
      <c r="CO126" s="257"/>
      <c r="CP126" s="257"/>
      <c r="CQ126" s="257"/>
      <c r="CR126" s="257"/>
      <c r="CS126" s="257"/>
      <c r="CT126" s="257"/>
      <c r="CU126" s="257"/>
      <c r="CV126" s="257"/>
      <c r="CW126" s="257"/>
      <c r="CX126" s="257"/>
      <c r="CY126" s="257"/>
      <c r="CZ126" s="257"/>
      <c r="DA126" s="257"/>
      <c r="DB126" s="257"/>
      <c r="DC126" s="257"/>
      <c r="DD126" s="257"/>
      <c r="DE126" s="257"/>
      <c r="DF126" s="257"/>
      <c r="DG126" s="257"/>
      <c r="DH126" s="257"/>
      <c r="DI126" s="257"/>
      <c r="DJ126" s="257"/>
      <c r="DK126" s="257"/>
      <c r="DL126" s="257"/>
      <c r="DM126" s="257"/>
      <c r="DN126" s="257"/>
      <c r="DO126" s="257"/>
      <c r="DP126" s="257"/>
      <c r="DQ126" s="257"/>
      <c r="DR126" s="257"/>
      <c r="DS126" s="257"/>
      <c r="DT126" s="257"/>
      <c r="DU126" s="257"/>
      <c r="DV126" s="257"/>
      <c r="DW126" s="257"/>
      <c r="DX126" s="257"/>
      <c r="DY126" s="257"/>
      <c r="DZ126" s="257"/>
      <c r="EA126" s="246"/>
      <c r="EB126" s="246"/>
      <c r="EC126" s="246"/>
      <c r="ED126" s="246"/>
      <c r="EE126" s="246"/>
    </row>
    <row r="127" spans="1:135" s="245" customFormat="1" ht="24.6" customHeight="1" x14ac:dyDescent="0.2">
      <c r="A127" s="6663" t="s">
        <v>588</v>
      </c>
      <c r="B127" s="2493" t="s">
        <v>589</v>
      </c>
      <c r="C127" s="2511">
        <f t="shared" si="1"/>
        <v>0</v>
      </c>
      <c r="D127" s="2512"/>
      <c r="E127" s="2513"/>
      <c r="F127" s="2513"/>
      <c r="G127" s="2513"/>
      <c r="H127" s="2514"/>
      <c r="I127" s="2515"/>
      <c r="J127" s="2516"/>
      <c r="K127" s="2517"/>
      <c r="BV127" s="246"/>
      <c r="BW127" s="246"/>
      <c r="BX127" s="246"/>
      <c r="BY127" s="246"/>
      <c r="BZ127" s="246"/>
      <c r="CA127" s="257"/>
      <c r="CB127" s="257"/>
      <c r="CC127" s="257"/>
      <c r="CD127" s="257"/>
      <c r="CE127" s="257"/>
      <c r="CF127" s="257"/>
      <c r="CG127" s="257"/>
      <c r="CH127" s="257"/>
      <c r="CI127" s="257"/>
      <c r="CJ127" s="257"/>
      <c r="CK127" s="257"/>
      <c r="CL127" s="257"/>
      <c r="CM127" s="257"/>
      <c r="CN127" s="257"/>
      <c r="CO127" s="257"/>
      <c r="CP127" s="257"/>
      <c r="CQ127" s="257"/>
      <c r="CR127" s="257"/>
      <c r="CS127" s="257"/>
      <c r="CT127" s="257"/>
      <c r="CU127" s="257"/>
      <c r="CV127" s="257"/>
      <c r="CW127" s="257"/>
      <c r="CX127" s="257"/>
      <c r="CY127" s="257"/>
      <c r="CZ127" s="257"/>
      <c r="DA127" s="257"/>
      <c r="DB127" s="257"/>
      <c r="DC127" s="257"/>
      <c r="DD127" s="257"/>
      <c r="DE127" s="257"/>
      <c r="DF127" s="257"/>
      <c r="DG127" s="257"/>
      <c r="DH127" s="257"/>
      <c r="DI127" s="257"/>
      <c r="DJ127" s="257"/>
      <c r="DK127" s="257"/>
      <c r="DL127" s="257"/>
      <c r="DM127" s="257"/>
      <c r="DN127" s="257"/>
      <c r="DO127" s="257"/>
      <c r="DP127" s="257"/>
      <c r="DQ127" s="257"/>
      <c r="DR127" s="257"/>
      <c r="DS127" s="257"/>
      <c r="DT127" s="257"/>
      <c r="DU127" s="257"/>
      <c r="DV127" s="257"/>
      <c r="DW127" s="257"/>
      <c r="DX127" s="257"/>
      <c r="DY127" s="257"/>
      <c r="DZ127" s="257"/>
      <c r="EA127" s="246"/>
      <c r="EB127" s="246"/>
      <c r="EC127" s="246"/>
      <c r="ED127" s="246"/>
      <c r="EE127" s="246"/>
    </row>
    <row r="128" spans="1:135" s="245" customFormat="1" ht="24.6" customHeight="1" x14ac:dyDescent="0.2">
      <c r="A128" s="6234"/>
      <c r="B128" s="2505" t="s">
        <v>590</v>
      </c>
      <c r="C128" s="2069">
        <f t="shared" si="1"/>
        <v>0</v>
      </c>
      <c r="D128" s="2518"/>
      <c r="E128" s="2519"/>
      <c r="F128" s="2519"/>
      <c r="G128" s="2519"/>
      <c r="H128" s="2520"/>
      <c r="I128" s="2521"/>
      <c r="J128" s="2522"/>
      <c r="K128" s="2523"/>
      <c r="BV128" s="246"/>
      <c r="BW128" s="246"/>
      <c r="BX128" s="246"/>
      <c r="BY128" s="246"/>
      <c r="BZ128" s="246"/>
      <c r="CA128" s="257"/>
      <c r="CB128" s="257"/>
      <c r="CC128" s="257"/>
      <c r="CD128" s="257"/>
      <c r="CE128" s="257"/>
      <c r="CF128" s="257"/>
      <c r="CG128" s="257"/>
      <c r="CH128" s="257"/>
      <c r="CI128" s="257"/>
      <c r="CJ128" s="257"/>
      <c r="CK128" s="257"/>
      <c r="CL128" s="257"/>
      <c r="CM128" s="257"/>
      <c r="CN128" s="257"/>
      <c r="CO128" s="257"/>
      <c r="CP128" s="257"/>
      <c r="CQ128" s="257"/>
      <c r="CR128" s="257"/>
      <c r="CS128" s="257"/>
      <c r="CT128" s="257"/>
      <c r="CU128" s="257"/>
      <c r="CV128" s="257"/>
      <c r="CW128" s="257"/>
      <c r="CX128" s="257"/>
      <c r="CY128" s="257"/>
      <c r="CZ128" s="257"/>
      <c r="DA128" s="257"/>
      <c r="DB128" s="257"/>
      <c r="DC128" s="257"/>
      <c r="DD128" s="257"/>
      <c r="DE128" s="257"/>
      <c r="DF128" s="257"/>
      <c r="DG128" s="257"/>
      <c r="DH128" s="257"/>
      <c r="DI128" s="257"/>
      <c r="DJ128" s="257"/>
      <c r="DK128" s="257"/>
      <c r="DL128" s="257"/>
      <c r="DM128" s="257"/>
      <c r="DN128" s="257"/>
      <c r="DO128" s="257"/>
      <c r="DP128" s="257"/>
      <c r="DQ128" s="257"/>
      <c r="DR128" s="257"/>
      <c r="DS128" s="257"/>
      <c r="DT128" s="257"/>
      <c r="DU128" s="257"/>
      <c r="DV128" s="257"/>
      <c r="DW128" s="257"/>
      <c r="DX128" s="257"/>
      <c r="DY128" s="257"/>
      <c r="DZ128" s="257"/>
      <c r="EA128" s="246"/>
      <c r="EB128" s="246"/>
      <c r="EC128" s="246"/>
      <c r="ED128" s="246"/>
      <c r="EE128" s="246"/>
    </row>
    <row r="129" spans="1:135" s="245" customFormat="1" ht="18.600000000000001" customHeight="1" x14ac:dyDescent="0.2">
      <c r="A129" s="6664" t="s">
        <v>591</v>
      </c>
      <c r="B129" s="431" t="s">
        <v>35</v>
      </c>
      <c r="C129" s="294">
        <f t="shared" si="1"/>
        <v>0</v>
      </c>
      <c r="D129" s="2524"/>
      <c r="E129" s="2525"/>
      <c r="F129" s="2525"/>
      <c r="G129" s="2525"/>
      <c r="H129" s="2526"/>
      <c r="I129" s="2527"/>
      <c r="J129" s="2528"/>
      <c r="K129" s="2529"/>
      <c r="BV129" s="246"/>
      <c r="BW129" s="246"/>
      <c r="BX129" s="246"/>
      <c r="BY129" s="246"/>
      <c r="BZ129" s="246"/>
      <c r="CA129" s="257"/>
      <c r="CB129" s="257"/>
      <c r="CC129" s="257"/>
      <c r="CD129" s="257"/>
      <c r="CE129" s="257"/>
      <c r="CF129" s="257"/>
      <c r="CG129" s="257"/>
      <c r="CH129" s="257"/>
      <c r="CI129" s="257"/>
      <c r="CJ129" s="257"/>
      <c r="CK129" s="257"/>
      <c r="CL129" s="257"/>
      <c r="CM129" s="257"/>
      <c r="CN129" s="257"/>
      <c r="CO129" s="257"/>
      <c r="CP129" s="257"/>
      <c r="CQ129" s="257"/>
      <c r="CR129" s="257"/>
      <c r="CS129" s="257"/>
      <c r="CT129" s="257"/>
      <c r="CU129" s="257"/>
      <c r="CV129" s="257"/>
      <c r="CW129" s="257"/>
      <c r="CX129" s="257"/>
      <c r="CY129" s="257"/>
      <c r="CZ129" s="257"/>
      <c r="DA129" s="257"/>
      <c r="DB129" s="257"/>
      <c r="DC129" s="257"/>
      <c r="DD129" s="257"/>
      <c r="DE129" s="257"/>
      <c r="DF129" s="257"/>
      <c r="DG129" s="257"/>
      <c r="DH129" s="257"/>
      <c r="DI129" s="257"/>
      <c r="DJ129" s="257"/>
      <c r="DK129" s="257"/>
      <c r="DL129" s="257"/>
      <c r="DM129" s="257"/>
      <c r="DN129" s="257"/>
      <c r="DO129" s="257"/>
      <c r="DP129" s="257"/>
      <c r="DQ129" s="257"/>
      <c r="DR129" s="257"/>
      <c r="DS129" s="257"/>
      <c r="DT129" s="257"/>
      <c r="DU129" s="257"/>
      <c r="DV129" s="257"/>
      <c r="DW129" s="257"/>
      <c r="DX129" s="257"/>
      <c r="DY129" s="257"/>
      <c r="DZ129" s="257"/>
      <c r="EA129" s="246"/>
      <c r="EB129" s="246"/>
      <c r="EC129" s="246"/>
      <c r="ED129" s="246"/>
      <c r="EE129" s="246"/>
    </row>
    <row r="130" spans="1:135" s="245" customFormat="1" ht="18.600000000000001" customHeight="1" x14ac:dyDescent="0.2">
      <c r="A130" s="6664"/>
      <c r="B130" s="426" t="s">
        <v>592</v>
      </c>
      <c r="C130" s="294">
        <f t="shared" si="1"/>
        <v>0</v>
      </c>
      <c r="D130" s="2524"/>
      <c r="E130" s="2525"/>
      <c r="F130" s="2525"/>
      <c r="G130" s="2525"/>
      <c r="H130" s="2526"/>
      <c r="I130" s="2527"/>
      <c r="J130" s="2528"/>
      <c r="K130" s="2529"/>
      <c r="BV130" s="246"/>
      <c r="BW130" s="246"/>
      <c r="BX130" s="246"/>
      <c r="BY130" s="246"/>
      <c r="BZ130" s="246"/>
      <c r="CA130" s="257"/>
      <c r="CB130" s="257"/>
      <c r="CC130" s="257"/>
      <c r="CD130" s="257"/>
      <c r="CE130" s="257"/>
      <c r="CF130" s="257"/>
      <c r="CG130" s="257"/>
      <c r="CH130" s="257"/>
      <c r="CI130" s="257"/>
      <c r="CJ130" s="257"/>
      <c r="CK130" s="257"/>
      <c r="CL130" s="257"/>
      <c r="CM130" s="257"/>
      <c r="CN130" s="257"/>
      <c r="CO130" s="257"/>
      <c r="CP130" s="257"/>
      <c r="CQ130" s="257"/>
      <c r="CR130" s="257"/>
      <c r="CS130" s="257"/>
      <c r="CT130" s="257"/>
      <c r="CU130" s="257"/>
      <c r="CV130" s="257"/>
      <c r="CW130" s="257"/>
      <c r="CX130" s="257"/>
      <c r="CY130" s="257"/>
      <c r="CZ130" s="257"/>
      <c r="DA130" s="257"/>
      <c r="DB130" s="257"/>
      <c r="DC130" s="257"/>
      <c r="DD130" s="257"/>
      <c r="DE130" s="257"/>
      <c r="DF130" s="257"/>
      <c r="DG130" s="257"/>
      <c r="DH130" s="257"/>
      <c r="DI130" s="257"/>
      <c r="DJ130" s="257"/>
      <c r="DK130" s="257"/>
      <c r="DL130" s="257"/>
      <c r="DM130" s="257"/>
      <c r="DN130" s="257"/>
      <c r="DO130" s="257"/>
      <c r="DP130" s="257"/>
      <c r="DQ130" s="257"/>
      <c r="DR130" s="257"/>
      <c r="DS130" s="257"/>
      <c r="DT130" s="257"/>
      <c r="DU130" s="257"/>
      <c r="DV130" s="257"/>
      <c r="DW130" s="257"/>
      <c r="DX130" s="257"/>
      <c r="DY130" s="257"/>
      <c r="DZ130" s="257"/>
      <c r="EA130" s="246"/>
      <c r="EB130" s="246"/>
      <c r="EC130" s="246"/>
      <c r="ED130" s="246"/>
      <c r="EE130" s="246"/>
    </row>
    <row r="131" spans="1:135" s="245" customFormat="1" ht="16.899999999999999" customHeight="1" x14ac:dyDescent="0.2">
      <c r="A131" s="6664"/>
      <c r="B131" s="2530" t="s">
        <v>87</v>
      </c>
      <c r="C131" s="1791">
        <f t="shared" si="1"/>
        <v>0</v>
      </c>
      <c r="D131" s="2500"/>
      <c r="E131" s="2501"/>
      <c r="F131" s="2501"/>
      <c r="G131" s="2501"/>
      <c r="H131" s="2502"/>
      <c r="I131" s="2531"/>
      <c r="J131" s="2503"/>
      <c r="K131" s="2504"/>
      <c r="BV131" s="246"/>
      <c r="BW131" s="246"/>
      <c r="BX131" s="246"/>
      <c r="BY131" s="246"/>
      <c r="BZ131" s="246"/>
      <c r="CA131" s="257"/>
      <c r="CB131" s="257"/>
      <c r="CC131" s="257"/>
      <c r="CD131" s="257"/>
      <c r="CE131" s="257"/>
      <c r="CF131" s="257"/>
      <c r="CG131" s="257"/>
      <c r="CH131" s="257"/>
      <c r="CI131" s="257"/>
      <c r="CJ131" s="257"/>
      <c r="CK131" s="257"/>
      <c r="CL131" s="257"/>
      <c r="CM131" s="257"/>
      <c r="CN131" s="257"/>
      <c r="CO131" s="257"/>
      <c r="CP131" s="257"/>
      <c r="CQ131" s="257"/>
      <c r="CR131" s="257"/>
      <c r="CS131" s="257"/>
      <c r="CT131" s="257"/>
      <c r="CU131" s="257"/>
      <c r="CV131" s="257"/>
      <c r="CW131" s="257"/>
      <c r="CX131" s="257"/>
      <c r="CY131" s="257"/>
      <c r="CZ131" s="257"/>
      <c r="DA131" s="257"/>
      <c r="DB131" s="257"/>
      <c r="DC131" s="257"/>
      <c r="DD131" s="257"/>
      <c r="DE131" s="257"/>
      <c r="DF131" s="257"/>
      <c r="DG131" s="257"/>
      <c r="DH131" s="257"/>
      <c r="DI131" s="257"/>
      <c r="DJ131" s="257"/>
      <c r="DK131" s="257"/>
      <c r="DL131" s="257"/>
      <c r="DM131" s="257"/>
      <c r="DN131" s="257"/>
      <c r="DO131" s="257"/>
      <c r="DP131" s="257"/>
      <c r="DQ131" s="257"/>
      <c r="DR131" s="257"/>
      <c r="DS131" s="257"/>
      <c r="DT131" s="257"/>
      <c r="DU131" s="257"/>
      <c r="DV131" s="257"/>
      <c r="DW131" s="257"/>
      <c r="DX131" s="257"/>
      <c r="DY131" s="257"/>
      <c r="DZ131" s="257"/>
      <c r="EA131" s="246"/>
      <c r="EB131" s="246"/>
      <c r="EC131" s="246"/>
      <c r="ED131" s="246"/>
      <c r="EE131" s="246"/>
    </row>
    <row r="132" spans="1:135" s="245" customFormat="1" ht="17.45" customHeight="1" x14ac:dyDescent="0.2">
      <c r="A132" s="6234"/>
      <c r="B132" s="2532" t="s">
        <v>92</v>
      </c>
      <c r="C132" s="1793">
        <f t="shared" si="1"/>
        <v>0</v>
      </c>
      <c r="D132" s="2506"/>
      <c r="E132" s="2507"/>
      <c r="F132" s="2507"/>
      <c r="G132" s="2507"/>
      <c r="H132" s="2508"/>
      <c r="I132" s="2533"/>
      <c r="J132" s="2522"/>
      <c r="K132" s="2523"/>
      <c r="BV132" s="246"/>
      <c r="BW132" s="246"/>
      <c r="BX132" s="246"/>
      <c r="BY132" s="246"/>
      <c r="BZ132" s="246"/>
      <c r="CA132" s="257"/>
      <c r="CB132" s="257"/>
      <c r="CC132" s="257"/>
      <c r="CD132" s="257"/>
      <c r="CE132" s="257"/>
      <c r="CF132" s="257"/>
      <c r="CG132" s="257"/>
      <c r="CH132" s="257"/>
      <c r="CI132" s="257"/>
      <c r="CJ132" s="257"/>
      <c r="CK132" s="257"/>
      <c r="CL132" s="257"/>
      <c r="CM132" s="257"/>
      <c r="CN132" s="257"/>
      <c r="CO132" s="257"/>
      <c r="CP132" s="257"/>
      <c r="CQ132" s="257"/>
      <c r="CR132" s="257"/>
      <c r="CS132" s="257"/>
      <c r="CT132" s="257"/>
      <c r="CU132" s="257"/>
      <c r="CV132" s="257"/>
      <c r="CW132" s="257"/>
      <c r="CX132" s="257"/>
      <c r="CY132" s="257"/>
      <c r="CZ132" s="257"/>
      <c r="DA132" s="257"/>
      <c r="DB132" s="257"/>
      <c r="DC132" s="257"/>
      <c r="DD132" s="257"/>
      <c r="DE132" s="257"/>
      <c r="DF132" s="257"/>
      <c r="DG132" s="257"/>
      <c r="DH132" s="257"/>
      <c r="DI132" s="257"/>
      <c r="DJ132" s="257"/>
      <c r="DK132" s="257"/>
      <c r="DL132" s="257"/>
      <c r="DM132" s="257"/>
      <c r="DN132" s="257"/>
      <c r="DO132" s="257"/>
      <c r="DP132" s="257"/>
      <c r="DQ132" s="257"/>
      <c r="DR132" s="257"/>
      <c r="DS132" s="257"/>
      <c r="DT132" s="257"/>
      <c r="DU132" s="257"/>
      <c r="DV132" s="257"/>
      <c r="DW132" s="257"/>
      <c r="DX132" s="257"/>
      <c r="DY132" s="257"/>
      <c r="DZ132" s="257"/>
      <c r="EA132" s="246"/>
      <c r="EB132" s="246"/>
      <c r="EC132" s="246"/>
      <c r="ED132" s="246"/>
      <c r="EE132" s="246"/>
    </row>
    <row r="133" spans="1:135" x14ac:dyDescent="0.25">
      <c r="BV133" s="908"/>
      <c r="BW133" s="908"/>
      <c r="BX133" s="908"/>
      <c r="BY133" s="908"/>
      <c r="BZ133" s="908"/>
      <c r="CA133" s="908"/>
      <c r="CB133" s="908"/>
      <c r="CC133" s="908"/>
      <c r="CD133" s="908"/>
      <c r="CE133" s="908"/>
      <c r="CF133" s="908"/>
      <c r="CG133" s="908"/>
      <c r="CH133" s="908"/>
      <c r="CI133" s="908"/>
      <c r="CJ133" s="908"/>
      <c r="CK133" s="908"/>
      <c r="CL133" s="908"/>
      <c r="CM133" s="908"/>
      <c r="CN133" s="908"/>
      <c r="CO133" s="908"/>
      <c r="CP133" s="908"/>
      <c r="CQ133" s="908"/>
      <c r="CR133" s="908"/>
      <c r="CS133" s="908"/>
      <c r="CT133" s="908"/>
      <c r="CU133" s="908"/>
      <c r="CV133" s="908"/>
      <c r="CW133" s="908"/>
      <c r="CX133" s="908"/>
      <c r="CY133" s="908"/>
      <c r="CZ133" s="908"/>
      <c r="DA133" s="908"/>
      <c r="DB133" s="908"/>
      <c r="DC133" s="908"/>
      <c r="DD133" s="908"/>
      <c r="DE133" s="908"/>
      <c r="DF133" s="908"/>
      <c r="DG133" s="908"/>
      <c r="DH133" s="908"/>
      <c r="DI133" s="908"/>
      <c r="DJ133" s="908"/>
      <c r="DK133" s="908"/>
      <c r="DL133" s="908"/>
      <c r="DM133" s="908"/>
      <c r="DN133" s="908"/>
      <c r="DO133" s="908"/>
      <c r="DP133" s="908"/>
      <c r="DQ133" s="908"/>
      <c r="DR133" s="908"/>
      <c r="DS133" s="908"/>
      <c r="DT133" s="908"/>
      <c r="DU133" s="908"/>
      <c r="DV133" s="908"/>
      <c r="DW133" s="908"/>
      <c r="DX133" s="908"/>
      <c r="DY133" s="908"/>
      <c r="DZ133" s="908"/>
      <c r="EA133" s="908"/>
      <c r="EB133" s="908"/>
      <c r="EC133" s="908"/>
      <c r="ED133" s="908"/>
      <c r="EE133" s="908"/>
    </row>
    <row r="134" spans="1:135" s="246" customFormat="1" ht="27" customHeight="1" x14ac:dyDescent="0.25">
      <c r="A134" s="468" t="s">
        <v>593</v>
      </c>
      <c r="B134" s="105"/>
      <c r="C134" s="105"/>
      <c r="D134" s="105"/>
      <c r="E134" s="105"/>
      <c r="F134" s="105"/>
      <c r="G134" s="105"/>
      <c r="H134" s="105"/>
      <c r="I134" s="105"/>
      <c r="J134" s="105"/>
      <c r="K134" s="105"/>
      <c r="L134" s="105"/>
      <c r="M134" s="105"/>
      <c r="N134" s="105"/>
      <c r="O134" s="105"/>
      <c r="P134" s="105"/>
      <c r="Q134" s="105"/>
      <c r="R134" s="105"/>
      <c r="S134" s="105"/>
      <c r="T134" s="105"/>
      <c r="U134" s="105"/>
      <c r="V134" s="105"/>
      <c r="W134" s="105"/>
      <c r="X134" s="105"/>
      <c r="Y134" s="105"/>
      <c r="Z134" s="105"/>
      <c r="AA134" s="105"/>
      <c r="AB134" s="105"/>
      <c r="AC134" s="105"/>
      <c r="AD134" s="105"/>
      <c r="AE134" s="105"/>
      <c r="AF134" s="105"/>
      <c r="AG134" s="105"/>
      <c r="AH134" s="105"/>
      <c r="AI134" s="105"/>
      <c r="AJ134" s="105"/>
      <c r="AK134" s="105"/>
      <c r="AL134" s="105"/>
      <c r="AM134" s="105"/>
      <c r="BX134" s="257"/>
    </row>
    <row r="135" spans="1:135" s="246" customFormat="1" ht="16.5" customHeight="1" x14ac:dyDescent="0.2">
      <c r="A135" s="6665" t="s">
        <v>4</v>
      </c>
      <c r="B135" s="6665" t="s">
        <v>594</v>
      </c>
      <c r="C135" s="6668" t="s">
        <v>52</v>
      </c>
      <c r="D135" s="6668" t="s">
        <v>53</v>
      </c>
      <c r="E135" s="6671" t="s">
        <v>54</v>
      </c>
      <c r="F135" s="6674" t="s">
        <v>595</v>
      </c>
      <c r="G135" s="6675"/>
      <c r="H135" s="6675"/>
      <c r="I135" s="6675"/>
      <c r="J135" s="6675"/>
      <c r="K135" s="6675"/>
      <c r="L135" s="6675"/>
      <c r="M135" s="6675"/>
      <c r="N135" s="6675"/>
      <c r="O135" s="6675"/>
      <c r="P135" s="6675"/>
      <c r="Q135" s="6675"/>
      <c r="R135" s="6675"/>
      <c r="S135" s="6675"/>
      <c r="T135" s="6675"/>
      <c r="U135" s="6675"/>
      <c r="V135" s="6675"/>
      <c r="W135" s="6675"/>
      <c r="X135" s="6675"/>
      <c r="Y135" s="6675"/>
      <c r="Z135" s="6675"/>
      <c r="AA135" s="6675"/>
      <c r="AB135" s="6675"/>
      <c r="AC135" s="6675"/>
      <c r="AD135" s="6675"/>
      <c r="AE135" s="6675"/>
      <c r="AF135" s="6675"/>
      <c r="AG135" s="6675"/>
      <c r="AH135" s="6675"/>
      <c r="AI135" s="6675"/>
      <c r="AJ135" s="6675"/>
      <c r="AK135" s="6675"/>
      <c r="AL135" s="6675"/>
      <c r="AM135" s="6676"/>
      <c r="AN135" s="6668" t="s">
        <v>13</v>
      </c>
      <c r="AO135" s="6671" t="s">
        <v>14</v>
      </c>
      <c r="BX135" s="257"/>
    </row>
    <row r="136" spans="1:135" s="246" customFormat="1" ht="15" customHeight="1" x14ac:dyDescent="0.2">
      <c r="A136" s="6666"/>
      <c r="B136" s="6666"/>
      <c r="C136" s="6669"/>
      <c r="D136" s="6669"/>
      <c r="E136" s="6672"/>
      <c r="F136" s="6677" t="s">
        <v>596</v>
      </c>
      <c r="G136" s="6678"/>
      <c r="H136" s="6677" t="s">
        <v>597</v>
      </c>
      <c r="I136" s="6678"/>
      <c r="J136" s="6677" t="s">
        <v>598</v>
      </c>
      <c r="K136" s="6678"/>
      <c r="L136" s="6677" t="s">
        <v>70</v>
      </c>
      <c r="M136" s="6678"/>
      <c r="N136" s="6677" t="s">
        <v>71</v>
      </c>
      <c r="O136" s="6678"/>
      <c r="P136" s="6677" t="s">
        <v>143</v>
      </c>
      <c r="Q136" s="6679"/>
      <c r="R136" s="6677" t="s">
        <v>144</v>
      </c>
      <c r="S136" s="6679"/>
      <c r="T136" s="6677" t="s">
        <v>145</v>
      </c>
      <c r="U136" s="6679"/>
      <c r="V136" s="6677" t="s">
        <v>146</v>
      </c>
      <c r="W136" s="6679"/>
      <c r="X136" s="6677" t="s">
        <v>147</v>
      </c>
      <c r="Y136" s="6679"/>
      <c r="Z136" s="6677" t="s">
        <v>148</v>
      </c>
      <c r="AA136" s="6679"/>
      <c r="AB136" s="6677" t="s">
        <v>149</v>
      </c>
      <c r="AC136" s="6679"/>
      <c r="AD136" s="6677" t="s">
        <v>150</v>
      </c>
      <c r="AE136" s="6679"/>
      <c r="AF136" s="6677" t="s">
        <v>151</v>
      </c>
      <c r="AG136" s="6679"/>
      <c r="AH136" s="6677" t="s">
        <v>152</v>
      </c>
      <c r="AI136" s="6679"/>
      <c r="AJ136" s="6677" t="s">
        <v>153</v>
      </c>
      <c r="AK136" s="6679"/>
      <c r="AL136" s="6677" t="s">
        <v>154</v>
      </c>
      <c r="AM136" s="6680"/>
      <c r="AN136" s="6669"/>
      <c r="AO136" s="6672"/>
      <c r="BX136" s="257"/>
    </row>
    <row r="137" spans="1:135" s="246" customFormat="1" ht="15.75" customHeight="1" x14ac:dyDescent="0.2">
      <c r="A137" s="6667"/>
      <c r="B137" s="6667"/>
      <c r="C137" s="6670"/>
      <c r="D137" s="6670"/>
      <c r="E137" s="6673"/>
      <c r="F137" s="2534" t="s">
        <v>599</v>
      </c>
      <c r="G137" s="2535" t="s">
        <v>54</v>
      </c>
      <c r="H137" s="2534" t="s">
        <v>599</v>
      </c>
      <c r="I137" s="2535" t="s">
        <v>54</v>
      </c>
      <c r="J137" s="2534" t="s">
        <v>599</v>
      </c>
      <c r="K137" s="2535" t="s">
        <v>54</v>
      </c>
      <c r="L137" s="2534" t="s">
        <v>599</v>
      </c>
      <c r="M137" s="2535" t="s">
        <v>54</v>
      </c>
      <c r="N137" s="2534" t="s">
        <v>599</v>
      </c>
      <c r="O137" s="2535" t="s">
        <v>54</v>
      </c>
      <c r="P137" s="2534" t="s">
        <v>599</v>
      </c>
      <c r="Q137" s="2535" t="s">
        <v>54</v>
      </c>
      <c r="R137" s="2534" t="s">
        <v>599</v>
      </c>
      <c r="S137" s="2535" t="s">
        <v>54</v>
      </c>
      <c r="T137" s="2534" t="s">
        <v>599</v>
      </c>
      <c r="U137" s="2535" t="s">
        <v>54</v>
      </c>
      <c r="V137" s="2534" t="s">
        <v>599</v>
      </c>
      <c r="W137" s="2535" t="s">
        <v>54</v>
      </c>
      <c r="X137" s="2534" t="s">
        <v>599</v>
      </c>
      <c r="Y137" s="2535" t="s">
        <v>54</v>
      </c>
      <c r="Z137" s="2534" t="s">
        <v>599</v>
      </c>
      <c r="AA137" s="2535" t="s">
        <v>54</v>
      </c>
      <c r="AB137" s="2534" t="s">
        <v>599</v>
      </c>
      <c r="AC137" s="2535" t="s">
        <v>54</v>
      </c>
      <c r="AD137" s="2534" t="s">
        <v>599</v>
      </c>
      <c r="AE137" s="2535" t="s">
        <v>54</v>
      </c>
      <c r="AF137" s="2534" t="s">
        <v>599</v>
      </c>
      <c r="AG137" s="2535" t="s">
        <v>54</v>
      </c>
      <c r="AH137" s="2534" t="s">
        <v>599</v>
      </c>
      <c r="AI137" s="2535" t="s">
        <v>54</v>
      </c>
      <c r="AJ137" s="2534" t="s">
        <v>599</v>
      </c>
      <c r="AK137" s="2535" t="s">
        <v>54</v>
      </c>
      <c r="AL137" s="2534" t="s">
        <v>599</v>
      </c>
      <c r="AM137" s="2536" t="s">
        <v>54</v>
      </c>
      <c r="AN137" s="6670"/>
      <c r="AO137" s="6673"/>
      <c r="BX137" s="257"/>
    </row>
    <row r="138" spans="1:135" s="246" customFormat="1" ht="14.25" x14ac:dyDescent="0.2">
      <c r="A138" s="6681" t="s">
        <v>135</v>
      </c>
      <c r="B138" s="2537" t="s">
        <v>600</v>
      </c>
      <c r="C138" s="2538"/>
      <c r="D138" s="2539"/>
      <c r="E138" s="2540"/>
      <c r="F138" s="2541"/>
      <c r="G138" s="2542"/>
      <c r="H138" s="2541"/>
      <c r="I138" s="2542"/>
      <c r="J138" s="2541"/>
      <c r="K138" s="2542"/>
      <c r="L138" s="2541"/>
      <c r="M138" s="2542"/>
      <c r="N138" s="2541"/>
      <c r="O138" s="2542"/>
      <c r="P138" s="2541"/>
      <c r="Q138" s="2542"/>
      <c r="R138" s="2541"/>
      <c r="S138" s="2542"/>
      <c r="T138" s="2541"/>
      <c r="U138" s="2542"/>
      <c r="V138" s="2541"/>
      <c r="W138" s="2542"/>
      <c r="X138" s="2541"/>
      <c r="Y138" s="2542"/>
      <c r="Z138" s="2541"/>
      <c r="AA138" s="2542"/>
      <c r="AB138" s="2541"/>
      <c r="AC138" s="2542"/>
      <c r="AD138" s="2541"/>
      <c r="AE138" s="2542"/>
      <c r="AF138" s="2541"/>
      <c r="AG138" s="2542"/>
      <c r="AH138" s="2541"/>
      <c r="AI138" s="2542"/>
      <c r="AJ138" s="2541"/>
      <c r="AK138" s="2542"/>
      <c r="AL138" s="2541"/>
      <c r="AM138" s="2543"/>
      <c r="AN138" s="2544"/>
      <c r="AO138" s="2542"/>
      <c r="AP138" s="257"/>
      <c r="BX138" s="257"/>
    </row>
    <row r="139" spans="1:135" s="246" customFormat="1" ht="14.25" x14ac:dyDescent="0.2">
      <c r="A139" s="6682"/>
      <c r="B139" s="1764" t="s">
        <v>601</v>
      </c>
      <c r="C139" s="2545"/>
      <c r="D139" s="2546"/>
      <c r="E139" s="2547"/>
      <c r="F139" s="454"/>
      <c r="G139" s="2548"/>
      <c r="H139" s="454"/>
      <c r="I139" s="2548"/>
      <c r="J139" s="454"/>
      <c r="K139" s="2548"/>
      <c r="L139" s="454"/>
      <c r="M139" s="2548"/>
      <c r="N139" s="454"/>
      <c r="O139" s="2548"/>
      <c r="P139" s="454"/>
      <c r="Q139" s="2548"/>
      <c r="R139" s="454"/>
      <c r="S139" s="2548"/>
      <c r="T139" s="454"/>
      <c r="U139" s="2548"/>
      <c r="V139" s="454"/>
      <c r="W139" s="2548"/>
      <c r="X139" s="454"/>
      <c r="Y139" s="2548"/>
      <c r="Z139" s="454"/>
      <c r="AA139" s="2548"/>
      <c r="AB139" s="454"/>
      <c r="AC139" s="2548"/>
      <c r="AD139" s="454"/>
      <c r="AE139" s="2548"/>
      <c r="AF139" s="454"/>
      <c r="AG139" s="2548"/>
      <c r="AH139" s="454"/>
      <c r="AI139" s="2548"/>
      <c r="AJ139" s="454"/>
      <c r="AK139" s="2548"/>
      <c r="AL139" s="454"/>
      <c r="AM139" s="970"/>
      <c r="AN139" s="456"/>
      <c r="AO139" s="2548"/>
      <c r="AP139" s="257"/>
      <c r="BX139" s="257"/>
    </row>
    <row r="140" spans="1:135" s="246" customFormat="1" ht="14.25" x14ac:dyDescent="0.2">
      <c r="A140" s="6682"/>
      <c r="B140" s="1764" t="s">
        <v>602</v>
      </c>
      <c r="C140" s="2545"/>
      <c r="D140" s="2546"/>
      <c r="E140" s="2547"/>
      <c r="F140" s="2549"/>
      <c r="G140" s="2550"/>
      <c r="H140" s="2549"/>
      <c r="I140" s="2550"/>
      <c r="J140" s="2549"/>
      <c r="K140" s="2550"/>
      <c r="L140" s="2549"/>
      <c r="M140" s="2550"/>
      <c r="N140" s="2549"/>
      <c r="O140" s="2550"/>
      <c r="P140" s="2549"/>
      <c r="Q140" s="2550"/>
      <c r="R140" s="2549"/>
      <c r="S140" s="2550"/>
      <c r="T140" s="2549"/>
      <c r="U140" s="2550"/>
      <c r="V140" s="2549"/>
      <c r="W140" s="2550"/>
      <c r="X140" s="2549"/>
      <c r="Y140" s="2550"/>
      <c r="Z140" s="2549"/>
      <c r="AA140" s="2550"/>
      <c r="AB140" s="2549"/>
      <c r="AC140" s="2550"/>
      <c r="AD140" s="2549"/>
      <c r="AE140" s="2550"/>
      <c r="AF140" s="2549"/>
      <c r="AG140" s="2550"/>
      <c r="AH140" s="2549"/>
      <c r="AI140" s="2550"/>
      <c r="AJ140" s="2549"/>
      <c r="AK140" s="2550"/>
      <c r="AL140" s="2549"/>
      <c r="AM140" s="2551"/>
      <c r="AN140" s="2552"/>
      <c r="AO140" s="2550"/>
      <c r="AP140" s="257"/>
      <c r="BX140" s="257"/>
    </row>
    <row r="141" spans="1:135" s="246" customFormat="1" ht="14.25" x14ac:dyDescent="0.2">
      <c r="A141" s="6682"/>
      <c r="B141" s="1764" t="s">
        <v>603</v>
      </c>
      <c r="C141" s="2545"/>
      <c r="D141" s="2546"/>
      <c r="E141" s="2547"/>
      <c r="F141" s="2549"/>
      <c r="G141" s="2550"/>
      <c r="H141" s="2549"/>
      <c r="I141" s="2550"/>
      <c r="J141" s="2549"/>
      <c r="K141" s="2550"/>
      <c r="L141" s="2549"/>
      <c r="M141" s="2550"/>
      <c r="N141" s="2549"/>
      <c r="O141" s="2550"/>
      <c r="P141" s="2549"/>
      <c r="Q141" s="2550"/>
      <c r="R141" s="2549"/>
      <c r="S141" s="2550"/>
      <c r="T141" s="2549"/>
      <c r="U141" s="2550"/>
      <c r="V141" s="2549"/>
      <c r="W141" s="2550"/>
      <c r="X141" s="2549"/>
      <c r="Y141" s="2550"/>
      <c r="Z141" s="2549"/>
      <c r="AA141" s="2550"/>
      <c r="AB141" s="2549"/>
      <c r="AC141" s="2550"/>
      <c r="AD141" s="2549"/>
      <c r="AE141" s="2550"/>
      <c r="AF141" s="2549"/>
      <c r="AG141" s="2550"/>
      <c r="AH141" s="2549"/>
      <c r="AI141" s="2550"/>
      <c r="AJ141" s="2549"/>
      <c r="AK141" s="2550"/>
      <c r="AL141" s="2549"/>
      <c r="AM141" s="2551"/>
      <c r="AN141" s="2552"/>
      <c r="AO141" s="2550"/>
      <c r="AP141" s="257"/>
      <c r="BX141" s="257"/>
    </row>
    <row r="142" spans="1:135" s="246" customFormat="1" ht="14.25" x14ac:dyDescent="0.2">
      <c r="A142" s="6682"/>
      <c r="B142" s="1773" t="s">
        <v>604</v>
      </c>
      <c r="C142" s="2545"/>
      <c r="D142" s="2546"/>
      <c r="E142" s="2547"/>
      <c r="F142" s="2549"/>
      <c r="G142" s="2550"/>
      <c r="H142" s="2549"/>
      <c r="I142" s="2550"/>
      <c r="J142" s="2549"/>
      <c r="K142" s="2550"/>
      <c r="L142" s="2549"/>
      <c r="M142" s="2550"/>
      <c r="N142" s="2549"/>
      <c r="O142" s="2550"/>
      <c r="P142" s="2549"/>
      <c r="Q142" s="2550"/>
      <c r="R142" s="2549"/>
      <c r="S142" s="2550"/>
      <c r="T142" s="2549"/>
      <c r="U142" s="2550"/>
      <c r="V142" s="2549"/>
      <c r="W142" s="2550"/>
      <c r="X142" s="2549"/>
      <c r="Y142" s="2550"/>
      <c r="Z142" s="2549"/>
      <c r="AA142" s="2550"/>
      <c r="AB142" s="2549"/>
      <c r="AC142" s="2550"/>
      <c r="AD142" s="2549"/>
      <c r="AE142" s="2550"/>
      <c r="AF142" s="2549"/>
      <c r="AG142" s="2550"/>
      <c r="AH142" s="2549"/>
      <c r="AI142" s="2550"/>
      <c r="AJ142" s="2549"/>
      <c r="AK142" s="2550"/>
      <c r="AL142" s="2549"/>
      <c r="AM142" s="2551"/>
      <c r="AN142" s="2552"/>
      <c r="AO142" s="2550"/>
      <c r="AP142" s="257"/>
      <c r="BX142" s="257"/>
    </row>
    <row r="143" spans="1:135" s="246" customFormat="1" ht="14.25" x14ac:dyDescent="0.2">
      <c r="A143" s="6682"/>
      <c r="B143" s="1764" t="s">
        <v>605</v>
      </c>
      <c r="C143" s="2545"/>
      <c r="D143" s="2546"/>
      <c r="E143" s="2547"/>
      <c r="F143" s="2553"/>
      <c r="G143" s="971"/>
      <c r="H143" s="2553"/>
      <c r="I143" s="971"/>
      <c r="J143" s="2553"/>
      <c r="K143" s="971"/>
      <c r="L143" s="2553"/>
      <c r="M143" s="971"/>
      <c r="N143" s="2553"/>
      <c r="O143" s="971"/>
      <c r="P143" s="2553"/>
      <c r="Q143" s="971"/>
      <c r="R143" s="2553"/>
      <c r="S143" s="971"/>
      <c r="T143" s="2553"/>
      <c r="U143" s="971"/>
      <c r="V143" s="2553"/>
      <c r="W143" s="971"/>
      <c r="X143" s="2553"/>
      <c r="Y143" s="971"/>
      <c r="Z143" s="2553"/>
      <c r="AA143" s="971"/>
      <c r="AB143" s="2553"/>
      <c r="AC143" s="971"/>
      <c r="AD143" s="2553"/>
      <c r="AE143" s="971"/>
      <c r="AF143" s="2553"/>
      <c r="AG143" s="971"/>
      <c r="AH143" s="2553"/>
      <c r="AI143" s="971"/>
      <c r="AJ143" s="2553"/>
      <c r="AK143" s="971"/>
      <c r="AL143" s="2553"/>
      <c r="AM143" s="972"/>
      <c r="AN143" s="973"/>
      <c r="AO143" s="971"/>
      <c r="AP143" s="257"/>
      <c r="BX143" s="257"/>
    </row>
    <row r="144" spans="1:135" s="246" customFormat="1" ht="14.25" x14ac:dyDescent="0.2">
      <c r="A144" s="6682"/>
      <c r="B144" s="1764" t="s">
        <v>606</v>
      </c>
      <c r="C144" s="2545"/>
      <c r="D144" s="2546"/>
      <c r="E144" s="2547"/>
      <c r="F144" s="2553"/>
      <c r="G144" s="971"/>
      <c r="H144" s="2553"/>
      <c r="I144" s="971"/>
      <c r="J144" s="2553"/>
      <c r="K144" s="971"/>
      <c r="L144" s="2553"/>
      <c r="M144" s="971"/>
      <c r="N144" s="2553"/>
      <c r="O144" s="971"/>
      <c r="P144" s="2553"/>
      <c r="Q144" s="971"/>
      <c r="R144" s="2553"/>
      <c r="S144" s="971"/>
      <c r="T144" s="2553"/>
      <c r="U144" s="971"/>
      <c r="V144" s="2553"/>
      <c r="W144" s="971"/>
      <c r="X144" s="2553"/>
      <c r="Y144" s="971"/>
      <c r="Z144" s="2553"/>
      <c r="AA144" s="971"/>
      <c r="AB144" s="2553"/>
      <c r="AC144" s="971"/>
      <c r="AD144" s="2553"/>
      <c r="AE144" s="971"/>
      <c r="AF144" s="2553"/>
      <c r="AG144" s="971"/>
      <c r="AH144" s="2553"/>
      <c r="AI144" s="971"/>
      <c r="AJ144" s="2553"/>
      <c r="AK144" s="971"/>
      <c r="AL144" s="2553"/>
      <c r="AM144" s="972"/>
      <c r="AN144" s="973"/>
      <c r="AO144" s="971"/>
      <c r="AP144" s="257"/>
      <c r="BX144" s="257"/>
    </row>
    <row r="145" spans="1:76" s="246" customFormat="1" ht="14.25" x14ac:dyDescent="0.2">
      <c r="A145" s="6683"/>
      <c r="B145" s="2554" t="s">
        <v>607</v>
      </c>
      <c r="C145" s="2555"/>
      <c r="D145" s="2556"/>
      <c r="E145" s="2557"/>
      <c r="F145" s="2558"/>
      <c r="G145" s="2559"/>
      <c r="H145" s="2558"/>
      <c r="I145" s="2559"/>
      <c r="J145" s="2558"/>
      <c r="K145" s="2559"/>
      <c r="L145" s="2558"/>
      <c r="M145" s="2559"/>
      <c r="N145" s="2558"/>
      <c r="O145" s="2559"/>
      <c r="P145" s="2558"/>
      <c r="Q145" s="2559"/>
      <c r="R145" s="2558"/>
      <c r="S145" s="2559"/>
      <c r="T145" s="2558"/>
      <c r="U145" s="2559"/>
      <c r="V145" s="2558"/>
      <c r="W145" s="2559"/>
      <c r="X145" s="2558"/>
      <c r="Y145" s="2559"/>
      <c r="Z145" s="2558"/>
      <c r="AA145" s="2559"/>
      <c r="AB145" s="2558"/>
      <c r="AC145" s="2559"/>
      <c r="AD145" s="2558"/>
      <c r="AE145" s="2559"/>
      <c r="AF145" s="2558"/>
      <c r="AG145" s="2559"/>
      <c r="AH145" s="2558"/>
      <c r="AI145" s="2559"/>
      <c r="AJ145" s="2558"/>
      <c r="AK145" s="2559"/>
      <c r="AL145" s="2558"/>
      <c r="AM145" s="2560"/>
      <c r="AN145" s="2561"/>
      <c r="AO145" s="2559"/>
      <c r="AP145" s="257"/>
      <c r="BX145" s="257"/>
    </row>
    <row r="146" spans="1:76" s="246" customFormat="1" ht="14.25" x14ac:dyDescent="0.2">
      <c r="A146" s="6681" t="s">
        <v>608</v>
      </c>
      <c r="B146" s="2537" t="s">
        <v>609</v>
      </c>
      <c r="C146" s="2538"/>
      <c r="D146" s="2539"/>
      <c r="E146" s="2540"/>
      <c r="F146" s="2541"/>
      <c r="G146" s="2542"/>
      <c r="H146" s="2541"/>
      <c r="I146" s="2542"/>
      <c r="J146" s="2541"/>
      <c r="K146" s="2542"/>
      <c r="L146" s="2541"/>
      <c r="M146" s="2542"/>
      <c r="N146" s="2541"/>
      <c r="O146" s="2542"/>
      <c r="P146" s="2541"/>
      <c r="Q146" s="2542"/>
      <c r="R146" s="2541"/>
      <c r="S146" s="2542"/>
      <c r="T146" s="2541"/>
      <c r="U146" s="2542"/>
      <c r="V146" s="2541"/>
      <c r="W146" s="2542"/>
      <c r="X146" s="2541"/>
      <c r="Y146" s="2542"/>
      <c r="Z146" s="2541"/>
      <c r="AA146" s="2542"/>
      <c r="AB146" s="2541"/>
      <c r="AC146" s="2542"/>
      <c r="AD146" s="2541"/>
      <c r="AE146" s="2542"/>
      <c r="AF146" s="2541"/>
      <c r="AG146" s="2542"/>
      <c r="AH146" s="2541"/>
      <c r="AI146" s="2542"/>
      <c r="AJ146" s="2541"/>
      <c r="AK146" s="2542"/>
      <c r="AL146" s="2541"/>
      <c r="AM146" s="2543"/>
      <c r="AN146" s="2544"/>
      <c r="AO146" s="2542"/>
      <c r="AP146" s="257"/>
      <c r="BX146" s="257"/>
    </row>
    <row r="147" spans="1:76" s="246" customFormat="1" ht="14.25" x14ac:dyDescent="0.2">
      <c r="A147" s="6682"/>
      <c r="B147" s="1764" t="s">
        <v>602</v>
      </c>
      <c r="C147" s="2545"/>
      <c r="D147" s="2546"/>
      <c r="E147" s="2547"/>
      <c r="F147" s="2549"/>
      <c r="G147" s="2550"/>
      <c r="H147" s="2549"/>
      <c r="I147" s="2550"/>
      <c r="J147" s="2549"/>
      <c r="K147" s="2550"/>
      <c r="L147" s="2549"/>
      <c r="M147" s="2550"/>
      <c r="N147" s="2549"/>
      <c r="O147" s="2550"/>
      <c r="P147" s="2549"/>
      <c r="Q147" s="2550"/>
      <c r="R147" s="2549"/>
      <c r="S147" s="2550"/>
      <c r="T147" s="2549"/>
      <c r="U147" s="2550"/>
      <c r="V147" s="2549"/>
      <c r="W147" s="2550"/>
      <c r="X147" s="2549"/>
      <c r="Y147" s="2550"/>
      <c r="Z147" s="2549"/>
      <c r="AA147" s="2550"/>
      <c r="AB147" s="2549"/>
      <c r="AC147" s="2550"/>
      <c r="AD147" s="2549"/>
      <c r="AE147" s="2550"/>
      <c r="AF147" s="2549"/>
      <c r="AG147" s="2550"/>
      <c r="AH147" s="2549"/>
      <c r="AI147" s="2550"/>
      <c r="AJ147" s="2549"/>
      <c r="AK147" s="2550"/>
      <c r="AL147" s="2549"/>
      <c r="AM147" s="2551"/>
      <c r="AN147" s="2552"/>
      <c r="AO147" s="2550"/>
      <c r="AP147" s="257"/>
      <c r="BX147" s="257"/>
    </row>
    <row r="148" spans="1:76" s="246" customFormat="1" ht="14.25" x14ac:dyDescent="0.2">
      <c r="A148" s="6682"/>
      <c r="B148" s="1764" t="s">
        <v>603</v>
      </c>
      <c r="C148" s="2545"/>
      <c r="D148" s="2546"/>
      <c r="E148" s="2547"/>
      <c r="F148" s="2549"/>
      <c r="G148" s="2550"/>
      <c r="H148" s="2549"/>
      <c r="I148" s="2550"/>
      <c r="J148" s="2549"/>
      <c r="K148" s="2550"/>
      <c r="L148" s="2549"/>
      <c r="M148" s="2550"/>
      <c r="N148" s="2549"/>
      <c r="O148" s="2550"/>
      <c r="P148" s="2549"/>
      <c r="Q148" s="2550"/>
      <c r="R148" s="2549"/>
      <c r="S148" s="2550"/>
      <c r="T148" s="2549"/>
      <c r="U148" s="2550"/>
      <c r="V148" s="2549"/>
      <c r="W148" s="2550"/>
      <c r="X148" s="2549"/>
      <c r="Y148" s="2550"/>
      <c r="Z148" s="2549"/>
      <c r="AA148" s="2550"/>
      <c r="AB148" s="2549"/>
      <c r="AC148" s="2550"/>
      <c r="AD148" s="2549"/>
      <c r="AE148" s="2550"/>
      <c r="AF148" s="2549"/>
      <c r="AG148" s="2550"/>
      <c r="AH148" s="2549"/>
      <c r="AI148" s="2550"/>
      <c r="AJ148" s="2549"/>
      <c r="AK148" s="2550"/>
      <c r="AL148" s="2549"/>
      <c r="AM148" s="2551"/>
      <c r="AN148" s="2552"/>
      <c r="AO148" s="2550"/>
      <c r="AP148" s="257"/>
      <c r="BX148" s="257"/>
    </row>
    <row r="149" spans="1:76" s="246" customFormat="1" ht="14.25" x14ac:dyDescent="0.2">
      <c r="A149" s="6682"/>
      <c r="B149" s="1773" t="s">
        <v>604</v>
      </c>
      <c r="C149" s="2545"/>
      <c r="D149" s="2546"/>
      <c r="E149" s="2547"/>
      <c r="F149" s="2549"/>
      <c r="G149" s="2550"/>
      <c r="H149" s="2549"/>
      <c r="I149" s="2550"/>
      <c r="J149" s="2549"/>
      <c r="K149" s="2550"/>
      <c r="L149" s="2549"/>
      <c r="M149" s="2550"/>
      <c r="N149" s="2549"/>
      <c r="O149" s="2550"/>
      <c r="P149" s="2549"/>
      <c r="Q149" s="2550"/>
      <c r="R149" s="2549"/>
      <c r="S149" s="2550"/>
      <c r="T149" s="2549"/>
      <c r="U149" s="2550"/>
      <c r="V149" s="2549"/>
      <c r="W149" s="2550"/>
      <c r="X149" s="2549"/>
      <c r="Y149" s="2550"/>
      <c r="Z149" s="2549"/>
      <c r="AA149" s="2550"/>
      <c r="AB149" s="2549"/>
      <c r="AC149" s="2550"/>
      <c r="AD149" s="2549"/>
      <c r="AE149" s="2550"/>
      <c r="AF149" s="2549"/>
      <c r="AG149" s="2550"/>
      <c r="AH149" s="2549"/>
      <c r="AI149" s="2550"/>
      <c r="AJ149" s="2549"/>
      <c r="AK149" s="2550"/>
      <c r="AL149" s="2549"/>
      <c r="AM149" s="2551"/>
      <c r="AN149" s="2552"/>
      <c r="AO149" s="2550"/>
      <c r="AP149" s="257"/>
      <c r="BX149" s="257"/>
    </row>
    <row r="150" spans="1:76" s="246" customFormat="1" ht="14.25" x14ac:dyDescent="0.2">
      <c r="A150" s="6682"/>
      <c r="B150" s="1764" t="s">
        <v>605</v>
      </c>
      <c r="C150" s="2562"/>
      <c r="D150" s="2563"/>
      <c r="E150" s="974"/>
      <c r="F150" s="2553"/>
      <c r="G150" s="971"/>
      <c r="H150" s="2553"/>
      <c r="I150" s="971"/>
      <c r="J150" s="2553"/>
      <c r="K150" s="971"/>
      <c r="L150" s="2553"/>
      <c r="M150" s="971"/>
      <c r="N150" s="2553"/>
      <c r="O150" s="971"/>
      <c r="P150" s="2553"/>
      <c r="Q150" s="971"/>
      <c r="R150" s="2553"/>
      <c r="S150" s="971"/>
      <c r="T150" s="2553"/>
      <c r="U150" s="971"/>
      <c r="V150" s="2553"/>
      <c r="W150" s="971"/>
      <c r="X150" s="2553"/>
      <c r="Y150" s="971"/>
      <c r="Z150" s="2553"/>
      <c r="AA150" s="971"/>
      <c r="AB150" s="2553"/>
      <c r="AC150" s="971"/>
      <c r="AD150" s="2553"/>
      <c r="AE150" s="971"/>
      <c r="AF150" s="2553"/>
      <c r="AG150" s="971"/>
      <c r="AH150" s="2553"/>
      <c r="AI150" s="971"/>
      <c r="AJ150" s="2553"/>
      <c r="AK150" s="971"/>
      <c r="AL150" s="2553"/>
      <c r="AM150" s="972"/>
      <c r="AN150" s="973"/>
      <c r="AO150" s="971"/>
      <c r="AP150" s="257"/>
      <c r="BX150" s="257"/>
    </row>
    <row r="151" spans="1:76" s="246" customFormat="1" ht="14.25" x14ac:dyDescent="0.2">
      <c r="A151" s="6683"/>
      <c r="B151" s="2554" t="s">
        <v>607</v>
      </c>
      <c r="C151" s="2555"/>
      <c r="D151" s="2556"/>
      <c r="E151" s="2557"/>
      <c r="F151" s="2558"/>
      <c r="G151" s="2559"/>
      <c r="H151" s="2558"/>
      <c r="I151" s="2559"/>
      <c r="J151" s="2558"/>
      <c r="K151" s="2559"/>
      <c r="L151" s="2558"/>
      <c r="M151" s="2559"/>
      <c r="N151" s="2558"/>
      <c r="O151" s="2559"/>
      <c r="P151" s="2558"/>
      <c r="Q151" s="2559"/>
      <c r="R151" s="2558"/>
      <c r="S151" s="2559"/>
      <c r="T151" s="2558"/>
      <c r="U151" s="2559"/>
      <c r="V151" s="2558"/>
      <c r="W151" s="2559"/>
      <c r="X151" s="2558"/>
      <c r="Y151" s="2559"/>
      <c r="Z151" s="2558"/>
      <c r="AA151" s="2559"/>
      <c r="AB151" s="2558"/>
      <c r="AC151" s="2559"/>
      <c r="AD151" s="2558"/>
      <c r="AE151" s="2559"/>
      <c r="AF151" s="2558"/>
      <c r="AG151" s="2559"/>
      <c r="AH151" s="2558"/>
      <c r="AI151" s="2559"/>
      <c r="AJ151" s="2558"/>
      <c r="AK151" s="2559"/>
      <c r="AL151" s="2558"/>
      <c r="AM151" s="2560"/>
      <c r="AN151" s="2561"/>
      <c r="AO151" s="2559"/>
      <c r="AP151" s="257"/>
      <c r="BX151" s="257"/>
    </row>
    <row r="152" spans="1:76" s="246" customFormat="1" ht="21.75" customHeight="1" x14ac:dyDescent="0.25">
      <c r="A152" s="468" t="s">
        <v>610</v>
      </c>
      <c r="B152" s="394"/>
      <c r="C152" s="394"/>
      <c r="D152" s="394"/>
      <c r="E152" s="394"/>
      <c r="F152" s="394"/>
      <c r="G152" s="394"/>
      <c r="H152" s="394"/>
      <c r="I152" s="394"/>
      <c r="J152" s="394"/>
      <c r="K152" s="394"/>
      <c r="L152" s="394"/>
      <c r="M152" s="394"/>
      <c r="N152" s="394"/>
      <c r="O152" s="394"/>
      <c r="P152" s="105"/>
      <c r="BX152" s="257"/>
    </row>
    <row r="153" spans="1:76" s="246" customFormat="1" ht="17.25" customHeight="1" x14ac:dyDescent="0.2">
      <c r="A153" s="6681" t="s">
        <v>611</v>
      </c>
      <c r="B153" s="6684" t="s">
        <v>49</v>
      </c>
      <c r="C153" s="6674" t="s">
        <v>595</v>
      </c>
      <c r="D153" s="6675"/>
      <c r="E153" s="6675"/>
      <c r="F153" s="6675"/>
      <c r="G153" s="6675"/>
      <c r="H153" s="6675"/>
      <c r="I153" s="6675"/>
      <c r="J153" s="6675"/>
      <c r="K153" s="6675"/>
      <c r="L153" s="6675"/>
      <c r="M153" s="6675"/>
      <c r="N153" s="6675"/>
      <c r="O153" s="6675"/>
      <c r="P153" s="6675"/>
      <c r="Q153" s="6675"/>
      <c r="R153" s="6675"/>
      <c r="S153" s="6676"/>
      <c r="T153" s="6686" t="s">
        <v>13</v>
      </c>
      <c r="U153" s="6662" t="s">
        <v>14</v>
      </c>
    </row>
    <row r="154" spans="1:76" s="246" customFormat="1" ht="24" customHeight="1" x14ac:dyDescent="0.2">
      <c r="A154" s="6683"/>
      <c r="B154" s="6685"/>
      <c r="C154" s="2564" t="s">
        <v>308</v>
      </c>
      <c r="D154" s="2565" t="s">
        <v>309</v>
      </c>
      <c r="E154" s="2565" t="s">
        <v>267</v>
      </c>
      <c r="F154" s="2565" t="s">
        <v>18</v>
      </c>
      <c r="G154" s="2565" t="s">
        <v>269</v>
      </c>
      <c r="H154" s="2565" t="s">
        <v>310</v>
      </c>
      <c r="I154" s="2565" t="s">
        <v>612</v>
      </c>
      <c r="J154" s="2565" t="s">
        <v>312</v>
      </c>
      <c r="K154" s="2565" t="s">
        <v>613</v>
      </c>
      <c r="L154" s="2565" t="s">
        <v>314</v>
      </c>
      <c r="M154" s="2565" t="s">
        <v>614</v>
      </c>
      <c r="N154" s="2565" t="s">
        <v>316</v>
      </c>
      <c r="O154" s="2565" t="s">
        <v>317</v>
      </c>
      <c r="P154" s="2565" t="s">
        <v>291</v>
      </c>
      <c r="Q154" s="2565" t="s">
        <v>318</v>
      </c>
      <c r="R154" s="2565" t="s">
        <v>319</v>
      </c>
      <c r="S154" s="2566" t="s">
        <v>615</v>
      </c>
      <c r="T154" s="6686"/>
      <c r="U154" s="6662"/>
    </row>
    <row r="155" spans="1:76" s="246" customFormat="1" ht="29.25" customHeight="1" x14ac:dyDescent="0.2">
      <c r="A155" s="2567" t="s">
        <v>616</v>
      </c>
      <c r="B155" s="2568"/>
      <c r="C155" s="2558"/>
      <c r="D155" s="2569"/>
      <c r="E155" s="2569"/>
      <c r="F155" s="2569"/>
      <c r="G155" s="2569"/>
      <c r="H155" s="2569"/>
      <c r="I155" s="2569"/>
      <c r="J155" s="2569"/>
      <c r="K155" s="2569"/>
      <c r="L155" s="2569"/>
      <c r="M155" s="2569"/>
      <c r="N155" s="2569"/>
      <c r="O155" s="2569"/>
      <c r="P155" s="2569"/>
      <c r="Q155" s="2569"/>
      <c r="R155" s="2569"/>
      <c r="S155" s="2560"/>
      <c r="T155" s="2561"/>
      <c r="U155" s="2570"/>
      <c r="V155" s="257"/>
    </row>
  </sheetData>
  <mergeCells count="201">
    <mergeCell ref="A138:A145"/>
    <mergeCell ref="A146:A151"/>
    <mergeCell ref="A153:A154"/>
    <mergeCell ref="B153:B154"/>
    <mergeCell ref="C153:S153"/>
    <mergeCell ref="T153:T154"/>
    <mergeCell ref="U153:U154"/>
    <mergeCell ref="V136:W136"/>
    <mergeCell ref="X136:Y136"/>
    <mergeCell ref="AN135:AN137"/>
    <mergeCell ref="AO135:AO137"/>
    <mergeCell ref="F136:G136"/>
    <mergeCell ref="H136:I136"/>
    <mergeCell ref="J136:K136"/>
    <mergeCell ref="L136:M136"/>
    <mergeCell ref="N136:O136"/>
    <mergeCell ref="P136:Q136"/>
    <mergeCell ref="R136:S136"/>
    <mergeCell ref="T136:U136"/>
    <mergeCell ref="AH136:AI136"/>
    <mergeCell ref="AJ136:AK136"/>
    <mergeCell ref="AL136:AM136"/>
    <mergeCell ref="Z136:AA136"/>
    <mergeCell ref="AB136:AC136"/>
    <mergeCell ref="AD136:AE136"/>
    <mergeCell ref="AF136:AG136"/>
    <mergeCell ref="A124:A126"/>
    <mergeCell ref="A127:A128"/>
    <mergeCell ref="A129:A132"/>
    <mergeCell ref="A135:A137"/>
    <mergeCell ref="B135:B137"/>
    <mergeCell ref="C135:C137"/>
    <mergeCell ref="D135:D137"/>
    <mergeCell ref="E135:E137"/>
    <mergeCell ref="F135:AM135"/>
    <mergeCell ref="AI116:AJ116"/>
    <mergeCell ref="AK116:AL116"/>
    <mergeCell ref="AM116:AN116"/>
    <mergeCell ref="A122:B123"/>
    <mergeCell ref="C122:C123"/>
    <mergeCell ref="D122:H122"/>
    <mergeCell ref="I122:I123"/>
    <mergeCell ref="J122:J123"/>
    <mergeCell ref="A115:A117"/>
    <mergeCell ref="B115:D116"/>
    <mergeCell ref="K122:K123"/>
    <mergeCell ref="A109:A110"/>
    <mergeCell ref="B109:B110"/>
    <mergeCell ref="C109:L109"/>
    <mergeCell ref="M109:M110"/>
    <mergeCell ref="AR115:AR117"/>
    <mergeCell ref="E116:F116"/>
    <mergeCell ref="G116:H116"/>
    <mergeCell ref="I116:J116"/>
    <mergeCell ref="K116:L116"/>
    <mergeCell ref="M116:N116"/>
    <mergeCell ref="O116:P116"/>
    <mergeCell ref="Q116:R116"/>
    <mergeCell ref="S116:T116"/>
    <mergeCell ref="U116:V116"/>
    <mergeCell ref="E115:AN115"/>
    <mergeCell ref="AO115:AO117"/>
    <mergeCell ref="AP115:AP117"/>
    <mergeCell ref="AQ115:AQ117"/>
    <mergeCell ref="W116:X116"/>
    <mergeCell ref="Y116:Z116"/>
    <mergeCell ref="AA116:AB116"/>
    <mergeCell ref="AC116:AD116"/>
    <mergeCell ref="AE116:AF116"/>
    <mergeCell ref="AG116:AH116"/>
    <mergeCell ref="A84:A85"/>
    <mergeCell ref="AK80:AK82"/>
    <mergeCell ref="AL80:AL82"/>
    <mergeCell ref="AM80:AM82"/>
    <mergeCell ref="A90:D90"/>
    <mergeCell ref="A96:D96"/>
    <mergeCell ref="A100:F100"/>
    <mergeCell ref="A101:A103"/>
    <mergeCell ref="B101:D102"/>
    <mergeCell ref="E101:F102"/>
    <mergeCell ref="A88:A89"/>
    <mergeCell ref="B88:B89"/>
    <mergeCell ref="C88:C89"/>
    <mergeCell ref="D88:D89"/>
    <mergeCell ref="E88:E89"/>
    <mergeCell ref="F88:F89"/>
    <mergeCell ref="G101:H102"/>
    <mergeCell ref="I101:J102"/>
    <mergeCell ref="K101:K103"/>
    <mergeCell ref="L101:M102"/>
    <mergeCell ref="N101:O102"/>
    <mergeCell ref="AN80:AN82"/>
    <mergeCell ref="F81:G81"/>
    <mergeCell ref="H81:I81"/>
    <mergeCell ref="J81:K81"/>
    <mergeCell ref="L81:M81"/>
    <mergeCell ref="N81:O81"/>
    <mergeCell ref="P81:Q81"/>
    <mergeCell ref="A79:G79"/>
    <mergeCell ref="A80:A82"/>
    <mergeCell ref="B80:B82"/>
    <mergeCell ref="C80:E81"/>
    <mergeCell ref="F80:AI80"/>
    <mergeCell ref="AJ80:AJ82"/>
    <mergeCell ref="R81:S81"/>
    <mergeCell ref="T81:U81"/>
    <mergeCell ref="V81:W81"/>
    <mergeCell ref="X81:Y81"/>
    <mergeCell ref="Z81:AA81"/>
    <mergeCell ref="AB81:AC81"/>
    <mergeCell ref="AD81:AE81"/>
    <mergeCell ref="AF81:AG81"/>
    <mergeCell ref="AH81:AI81"/>
    <mergeCell ref="A76:A77"/>
    <mergeCell ref="B76:B77"/>
    <mergeCell ref="C76:S76"/>
    <mergeCell ref="T76:T77"/>
    <mergeCell ref="U76:U77"/>
    <mergeCell ref="P53:P54"/>
    <mergeCell ref="Q53:Q54"/>
    <mergeCell ref="R53:R54"/>
    <mergeCell ref="S53:S54"/>
    <mergeCell ref="T53:T54"/>
    <mergeCell ref="U53:U54"/>
    <mergeCell ref="J53:J54"/>
    <mergeCell ref="K53:K54"/>
    <mergeCell ref="L53:L54"/>
    <mergeCell ref="M53:M54"/>
    <mergeCell ref="N53:N54"/>
    <mergeCell ref="O53:O54"/>
    <mergeCell ref="A52:A54"/>
    <mergeCell ref="B52:D53"/>
    <mergeCell ref="E52:V52"/>
    <mergeCell ref="W52:W54"/>
    <mergeCell ref="X52:X54"/>
    <mergeCell ref="E53:E54"/>
    <mergeCell ref="F53:F54"/>
    <mergeCell ref="G53:G54"/>
    <mergeCell ref="H53:H54"/>
    <mergeCell ref="I53:I54"/>
    <mergeCell ref="AM29:AN29"/>
    <mergeCell ref="A47:A48"/>
    <mergeCell ref="B47:B48"/>
    <mergeCell ref="C47:F47"/>
    <mergeCell ref="G47:J47"/>
    <mergeCell ref="K47:K48"/>
    <mergeCell ref="L47:L48"/>
    <mergeCell ref="M47:M48"/>
    <mergeCell ref="AA29:AB29"/>
    <mergeCell ref="AC29:AD29"/>
    <mergeCell ref="AE29:AF29"/>
    <mergeCell ref="AG29:AH29"/>
    <mergeCell ref="AI29:AJ29"/>
    <mergeCell ref="AK29:AL29"/>
    <mergeCell ref="V53:V54"/>
    <mergeCell ref="A28:A30"/>
    <mergeCell ref="B28:D29"/>
    <mergeCell ref="AQ28:AQ30"/>
    <mergeCell ref="AR28:AR30"/>
    <mergeCell ref="AS28:AS30"/>
    <mergeCell ref="E29:F29"/>
    <mergeCell ref="G29:H29"/>
    <mergeCell ref="I29:J29"/>
    <mergeCell ref="K29:L29"/>
    <mergeCell ref="M29:N29"/>
    <mergeCell ref="O29:P29"/>
    <mergeCell ref="Q29:R29"/>
    <mergeCell ref="E28:AN28"/>
    <mergeCell ref="AO28:AO30"/>
    <mergeCell ref="AP28:AP30"/>
    <mergeCell ref="S29:T29"/>
    <mergeCell ref="U29:V29"/>
    <mergeCell ref="W29:X29"/>
    <mergeCell ref="Y29:Z29"/>
    <mergeCell ref="AQ9:AQ11"/>
    <mergeCell ref="AR9:AR11"/>
    <mergeCell ref="AS9:AS11"/>
    <mergeCell ref="E10:F10"/>
    <mergeCell ref="G10:H10"/>
    <mergeCell ref="I10:J10"/>
    <mergeCell ref="K10:L10"/>
    <mergeCell ref="M10:N10"/>
    <mergeCell ref="O10:P10"/>
    <mergeCell ref="Q10:R10"/>
    <mergeCell ref="AM10:AN10"/>
    <mergeCell ref="AA10:AB10"/>
    <mergeCell ref="AC10:AD10"/>
    <mergeCell ref="AE10:AF10"/>
    <mergeCell ref="AG10:AH10"/>
    <mergeCell ref="AI10:AJ10"/>
    <mergeCell ref="AK10:AL10"/>
    <mergeCell ref="A6:W6"/>
    <mergeCell ref="A9:A11"/>
    <mergeCell ref="B9:D10"/>
    <mergeCell ref="E9:AN9"/>
    <mergeCell ref="AO9:AO11"/>
    <mergeCell ref="AP9:AP11"/>
    <mergeCell ref="S10:T10"/>
    <mergeCell ref="U10:V10"/>
    <mergeCell ref="W10:X10"/>
    <mergeCell ref="Y10:Z10"/>
  </mergeCells>
  <dataValidations count="5">
    <dataValidation type="whole" allowBlank="1" showInputMessage="1" showErrorMessage="1" sqref="C135:E135">
      <formula1>0</formula1>
      <formula2>1E+30</formula2>
    </dataValidation>
    <dataValidation type="whole" operator="greaterThanOrEqual" allowBlank="1" showInputMessage="1" showErrorMessage="1" errorTitle="Error" error="Favor Ingrese sólo Números." sqref="E91:F95 E97:F99 AL83:AN86 B104:O106 AO13:AR26 AQ118:AR120 K49:M50 W56:X57 W59:X60 C155:U155 B65:B66 AR31:AS45 D124:K132 F138:AO151">
      <formula1>0</formula1>
    </dataValidation>
    <dataValidation allowBlank="1" showInputMessage="1" showErrorMessage="1" errorTitle="Error de ingreso" error="Debe ingresar sólo números enteros positivos." sqref="E10:AN26 AQ28:AQ30 A98:D99 A88:D96 A80:B86 F80:F86 G81:AI86 AJ80:AK80 AJ83:AK86 A38:A40 A36 E28:AP45 AO9:AP11"/>
    <dataValidation type="whole" allowBlank="1" showInputMessage="1" showErrorMessage="1" errorTitle="Error de ingreso" error="Debe ingresar sólo números." sqref="AR27">
      <formula1>0</formula1>
      <formula2>99999</formula2>
    </dataValidation>
    <dataValidation type="whole" allowBlank="1" showInputMessage="1" showErrorMessage="1" errorTitle="Error" error="Por favor ingrese números enteros" sqref="B13:B24 AS13:AS24">
      <formula1>0</formula1>
      <formula2>10000000000</formula2>
    </dataValidation>
  </dataValidation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86"/>
  <sheetViews>
    <sheetView workbookViewId="0">
      <selection activeCell="E12" sqref="E12"/>
    </sheetView>
  </sheetViews>
  <sheetFormatPr baseColWidth="10" defaultColWidth="11.42578125" defaultRowHeight="15" x14ac:dyDescent="0.25"/>
  <cols>
    <col min="1" max="1" width="29.140625" customWidth="1"/>
    <col min="2" max="2" width="46.5703125" customWidth="1"/>
    <col min="3" max="3" width="30.28515625" bestFit="1" customWidth="1"/>
    <col min="4" max="4" width="20.5703125" customWidth="1"/>
  </cols>
  <sheetData>
    <row r="3" spans="1:3" x14ac:dyDescent="0.25">
      <c r="A3" s="6687" t="s">
        <v>617</v>
      </c>
      <c r="B3" s="6688"/>
      <c r="C3" s="6689"/>
    </row>
    <row r="4" spans="1:3" ht="15.75" thickBot="1" x14ac:dyDescent="0.3">
      <c r="A4" s="368"/>
      <c r="B4" s="368"/>
      <c r="C4" s="368"/>
    </row>
    <row r="5" spans="1:3" ht="15.75" thickBot="1" x14ac:dyDescent="0.3">
      <c r="A5" s="1405" t="s">
        <v>550</v>
      </c>
      <c r="B5" s="1406" t="s">
        <v>618</v>
      </c>
      <c r="C5" s="1406" t="s">
        <v>551</v>
      </c>
    </row>
    <row r="6" spans="1:3" x14ac:dyDescent="0.25">
      <c r="A6" s="2571" t="s">
        <v>619</v>
      </c>
      <c r="B6" s="2571" t="s">
        <v>620</v>
      </c>
      <c r="C6" s="2571" t="s">
        <v>621</v>
      </c>
    </row>
    <row r="7" spans="1:3" x14ac:dyDescent="0.25">
      <c r="A7" s="2572" t="s">
        <v>622</v>
      </c>
      <c r="B7" s="2572" t="s">
        <v>623</v>
      </c>
      <c r="C7" s="2572" t="s">
        <v>624</v>
      </c>
    </row>
    <row r="8" spans="1:3" x14ac:dyDescent="0.25">
      <c r="A8" s="2572" t="s">
        <v>625</v>
      </c>
      <c r="B8" s="2572" t="s">
        <v>626</v>
      </c>
      <c r="C8" s="2572" t="s">
        <v>627</v>
      </c>
    </row>
    <row r="9" spans="1:3" x14ac:dyDescent="0.25">
      <c r="A9" s="2572" t="s">
        <v>628</v>
      </c>
      <c r="B9" s="2572" t="s">
        <v>629</v>
      </c>
      <c r="C9" s="2572" t="s">
        <v>630</v>
      </c>
    </row>
    <row r="10" spans="1:3" x14ac:dyDescent="0.25">
      <c r="A10" s="2572" t="s">
        <v>631</v>
      </c>
      <c r="B10" s="2572" t="s">
        <v>632</v>
      </c>
      <c r="C10" s="2571" t="s">
        <v>633</v>
      </c>
    </row>
    <row r="11" spans="1:3" x14ac:dyDescent="0.25">
      <c r="A11" s="2572" t="s">
        <v>634</v>
      </c>
      <c r="B11" s="2572" t="s">
        <v>635</v>
      </c>
      <c r="C11" s="2572" t="s">
        <v>636</v>
      </c>
    </row>
    <row r="12" spans="1:3" x14ac:dyDescent="0.25">
      <c r="A12" s="2572" t="s">
        <v>637</v>
      </c>
      <c r="B12" s="2572" t="s">
        <v>638</v>
      </c>
      <c r="C12" s="2572" t="s">
        <v>639</v>
      </c>
    </row>
    <row r="13" spans="1:3" x14ac:dyDescent="0.25">
      <c r="A13" s="2571" t="s">
        <v>640</v>
      </c>
      <c r="B13" s="2572" t="s">
        <v>632</v>
      </c>
      <c r="C13" s="1407"/>
    </row>
    <row r="14" spans="1:3" x14ac:dyDescent="0.25">
      <c r="A14" s="2572" t="s">
        <v>641</v>
      </c>
      <c r="B14" s="2571" t="s">
        <v>642</v>
      </c>
      <c r="C14" s="1407"/>
    </row>
    <row r="15" spans="1:3" x14ac:dyDescent="0.25">
      <c r="A15" s="2572" t="s">
        <v>643</v>
      </c>
      <c r="B15" s="2572" t="s">
        <v>644</v>
      </c>
      <c r="C15" s="1407"/>
    </row>
    <row r="16" spans="1:3" x14ac:dyDescent="0.25">
      <c r="A16" s="2572" t="s">
        <v>645</v>
      </c>
      <c r="B16" s="2572" t="s">
        <v>646</v>
      </c>
      <c r="C16" s="1407"/>
    </row>
    <row r="17" spans="1:3" x14ac:dyDescent="0.25">
      <c r="A17" s="2572" t="s">
        <v>647</v>
      </c>
      <c r="B17" s="2572" t="s">
        <v>648</v>
      </c>
      <c r="C17" s="1407"/>
    </row>
    <row r="18" spans="1:3" x14ac:dyDescent="0.25">
      <c r="A18" s="2572" t="s">
        <v>649</v>
      </c>
      <c r="B18" s="2572" t="s">
        <v>650</v>
      </c>
      <c r="C18" s="1407"/>
    </row>
    <row r="19" spans="1:3" x14ac:dyDescent="0.25">
      <c r="A19" s="2571" t="s">
        <v>651</v>
      </c>
      <c r="B19" s="2572" t="s">
        <v>652</v>
      </c>
      <c r="C19" s="1407"/>
    </row>
    <row r="20" spans="1:3" x14ac:dyDescent="0.25">
      <c r="A20" s="2572" t="s">
        <v>653</v>
      </c>
      <c r="B20" s="2572" t="s">
        <v>654</v>
      </c>
      <c r="C20" s="1407"/>
    </row>
    <row r="21" spans="1:3" x14ac:dyDescent="0.25">
      <c r="A21" s="2571" t="s">
        <v>655</v>
      </c>
      <c r="B21" s="2572" t="s">
        <v>656</v>
      </c>
      <c r="C21" s="1407"/>
    </row>
    <row r="22" spans="1:3" x14ac:dyDescent="0.25">
      <c r="A22" s="2572" t="s">
        <v>657</v>
      </c>
      <c r="B22" s="2572" t="s">
        <v>658</v>
      </c>
      <c r="C22" s="1407"/>
    </row>
    <row r="23" spans="1:3" x14ac:dyDescent="0.25">
      <c r="A23" s="2572" t="s">
        <v>659</v>
      </c>
      <c r="B23" s="2572" t="s">
        <v>660</v>
      </c>
      <c r="C23" s="1407"/>
    </row>
    <row r="24" spans="1:3" x14ac:dyDescent="0.25">
      <c r="A24" s="2572" t="s">
        <v>661</v>
      </c>
      <c r="B24" s="2572" t="s">
        <v>662</v>
      </c>
      <c r="C24" s="1408"/>
    </row>
    <row r="25" spans="1:3" x14ac:dyDescent="0.25">
      <c r="A25" s="2572" t="s">
        <v>663</v>
      </c>
      <c r="B25" s="2572" t="s">
        <v>664</v>
      </c>
      <c r="C25" s="1408"/>
    </row>
    <row r="26" spans="1:3" x14ac:dyDescent="0.25">
      <c r="A26" s="2572" t="s">
        <v>665</v>
      </c>
      <c r="B26" s="2572" t="s">
        <v>666</v>
      </c>
      <c r="C26" s="1408"/>
    </row>
    <row r="27" spans="1:3" x14ac:dyDescent="0.25">
      <c r="A27" s="2572" t="s">
        <v>667</v>
      </c>
      <c r="B27" s="2572" t="s">
        <v>668</v>
      </c>
      <c r="C27" s="1408"/>
    </row>
    <row r="28" spans="1:3" x14ac:dyDescent="0.25">
      <c r="A28" s="2572" t="s">
        <v>669</v>
      </c>
      <c r="B28" s="2572" t="s">
        <v>670</v>
      </c>
      <c r="C28" s="1408"/>
    </row>
    <row r="29" spans="1:3" x14ac:dyDescent="0.25">
      <c r="A29" s="2572" t="s">
        <v>671</v>
      </c>
      <c r="B29" s="2572" t="s">
        <v>672</v>
      </c>
      <c r="C29" s="1408"/>
    </row>
    <row r="30" spans="1:3" x14ac:dyDescent="0.25">
      <c r="A30" s="2572" t="s">
        <v>673</v>
      </c>
      <c r="B30" s="2572" t="s">
        <v>674</v>
      </c>
      <c r="C30" s="1408"/>
    </row>
    <row r="31" spans="1:3" x14ac:dyDescent="0.25">
      <c r="A31" s="2572" t="s">
        <v>675</v>
      </c>
      <c r="B31" s="2572" t="s">
        <v>676</v>
      </c>
      <c r="C31" s="1408"/>
    </row>
    <row r="32" spans="1:3" x14ac:dyDescent="0.25">
      <c r="A32" s="2572" t="s">
        <v>677</v>
      </c>
      <c r="B32" s="2572" t="s">
        <v>678</v>
      </c>
      <c r="C32" s="1408"/>
    </row>
    <row r="33" spans="1:3" x14ac:dyDescent="0.25">
      <c r="A33" s="2572" t="s">
        <v>679</v>
      </c>
      <c r="B33" s="2572" t="s">
        <v>680</v>
      </c>
      <c r="C33" s="1408"/>
    </row>
    <row r="34" spans="1:3" x14ac:dyDescent="0.25">
      <c r="A34" s="2572" t="s">
        <v>681</v>
      </c>
      <c r="B34" s="2572" t="s">
        <v>682</v>
      </c>
      <c r="C34" s="368"/>
    </row>
    <row r="35" spans="1:3" x14ac:dyDescent="0.25">
      <c r="A35" s="2572" t="s">
        <v>683</v>
      </c>
      <c r="B35" s="2572" t="s">
        <v>684</v>
      </c>
      <c r="C35" s="368"/>
    </row>
    <row r="36" spans="1:3" x14ac:dyDescent="0.25">
      <c r="A36" s="2572" t="s">
        <v>685</v>
      </c>
      <c r="B36" s="2572" t="s">
        <v>686</v>
      </c>
      <c r="C36" s="368"/>
    </row>
    <row r="37" spans="1:3" x14ac:dyDescent="0.25">
      <c r="A37" s="2572" t="s">
        <v>687</v>
      </c>
      <c r="B37" s="2572" t="s">
        <v>688</v>
      </c>
      <c r="C37" s="368"/>
    </row>
    <row r="38" spans="1:3" x14ac:dyDescent="0.25">
      <c r="A38" s="2572" t="s">
        <v>689</v>
      </c>
      <c r="B38" s="2572" t="s">
        <v>690</v>
      </c>
      <c r="C38" s="368"/>
    </row>
    <row r="39" spans="1:3" x14ac:dyDescent="0.25">
      <c r="A39" s="2572" t="s">
        <v>691</v>
      </c>
      <c r="B39" s="2572" t="s">
        <v>692</v>
      </c>
      <c r="C39" s="368"/>
    </row>
    <row r="40" spans="1:3" x14ac:dyDescent="0.25">
      <c r="A40" s="368"/>
      <c r="B40" s="2572" t="s">
        <v>693</v>
      </c>
      <c r="C40" s="368"/>
    </row>
    <row r="41" spans="1:3" x14ac:dyDescent="0.25">
      <c r="A41" s="368"/>
      <c r="B41" s="2572" t="s">
        <v>694</v>
      </c>
      <c r="C41" s="368"/>
    </row>
    <row r="42" spans="1:3" x14ac:dyDescent="0.25">
      <c r="A42" s="368"/>
      <c r="B42" s="2572" t="s">
        <v>695</v>
      </c>
      <c r="C42" s="368"/>
    </row>
    <row r="43" spans="1:3" x14ac:dyDescent="0.25">
      <c r="A43" s="368"/>
      <c r="B43" s="2572" t="s">
        <v>696</v>
      </c>
      <c r="C43" s="368"/>
    </row>
    <row r="44" spans="1:3" x14ac:dyDescent="0.25">
      <c r="B44" s="2572" t="s">
        <v>697</v>
      </c>
      <c r="C44" s="368"/>
    </row>
    <row r="45" spans="1:3" x14ac:dyDescent="0.25">
      <c r="B45" s="2572" t="s">
        <v>698</v>
      </c>
      <c r="C45" s="368"/>
    </row>
    <row r="46" spans="1:3" x14ac:dyDescent="0.25">
      <c r="B46" s="2572" t="s">
        <v>699</v>
      </c>
      <c r="C46" s="368"/>
    </row>
    <row r="47" spans="1:3" x14ac:dyDescent="0.25">
      <c r="B47" s="2571" t="s">
        <v>700</v>
      </c>
      <c r="C47" s="368"/>
    </row>
    <row r="48" spans="1:3" x14ac:dyDescent="0.25">
      <c r="B48" s="2571" t="s">
        <v>701</v>
      </c>
      <c r="C48" s="368"/>
    </row>
    <row r="49" spans="1:8" x14ac:dyDescent="0.25">
      <c r="B49" s="2571" t="s">
        <v>702</v>
      </c>
      <c r="C49" s="368"/>
    </row>
    <row r="50" spans="1:8" x14ac:dyDescent="0.25">
      <c r="B50" s="2571" t="s">
        <v>703</v>
      </c>
      <c r="C50" s="368"/>
    </row>
    <row r="51" spans="1:8" x14ac:dyDescent="0.25">
      <c r="B51" s="2571" t="s">
        <v>704</v>
      </c>
      <c r="C51" s="368"/>
    </row>
    <row r="52" spans="1:8" x14ac:dyDescent="0.25">
      <c r="B52" s="2571" t="s">
        <v>705</v>
      </c>
      <c r="C52" s="368"/>
    </row>
    <row r="54" spans="1:8" x14ac:dyDescent="0.25">
      <c r="A54" s="6690" t="s">
        <v>706</v>
      </c>
      <c r="B54" s="6691"/>
      <c r="C54" s="6692"/>
    </row>
    <row r="56" spans="1:8" ht="15" customHeight="1" x14ac:dyDescent="0.25">
      <c r="C56" s="1409"/>
    </row>
    <row r="57" spans="1:8" x14ac:dyDescent="0.25">
      <c r="D57" s="1410"/>
      <c r="E57" s="6693" t="s">
        <v>707</v>
      </c>
      <c r="F57" s="6693"/>
      <c r="G57" s="6693"/>
      <c r="H57" s="6693"/>
    </row>
    <row r="58" spans="1:8" x14ac:dyDescent="0.25">
      <c r="D58" s="1410"/>
      <c r="E58" s="6693"/>
      <c r="F58" s="6693"/>
      <c r="G58" s="6693"/>
      <c r="H58" s="6693"/>
    </row>
    <row r="59" spans="1:8" x14ac:dyDescent="0.25">
      <c r="D59" s="1410"/>
      <c r="E59" s="6693"/>
      <c r="F59" s="6693"/>
      <c r="G59" s="6693"/>
      <c r="H59" s="6693"/>
    </row>
    <row r="60" spans="1:8" x14ac:dyDescent="0.25">
      <c r="D60" s="1410"/>
      <c r="E60" s="6693"/>
      <c r="F60" s="6693"/>
      <c r="G60" s="6693"/>
      <c r="H60" s="6693"/>
    </row>
    <row r="61" spans="1:8" x14ac:dyDescent="0.25">
      <c r="E61" s="6693"/>
      <c r="F61" s="6693"/>
      <c r="G61" s="6693"/>
      <c r="H61" s="6693"/>
    </row>
    <row r="62" spans="1:8" x14ac:dyDescent="0.25">
      <c r="E62" s="6693"/>
      <c r="F62" s="6693"/>
      <c r="G62" s="6693"/>
      <c r="H62" s="6693"/>
    </row>
    <row r="63" spans="1:8" x14ac:dyDescent="0.25">
      <c r="E63" s="6693"/>
      <c r="F63" s="6693"/>
      <c r="G63" s="6693"/>
      <c r="H63" s="6693"/>
    </row>
    <row r="64" spans="1:8" x14ac:dyDescent="0.25">
      <c r="E64" s="6693"/>
      <c r="F64" s="6693"/>
      <c r="G64" s="6693"/>
      <c r="H64" s="6693"/>
    </row>
    <row r="65" spans="5:8" x14ac:dyDescent="0.25">
      <c r="E65" s="6693"/>
      <c r="F65" s="6693"/>
      <c r="G65" s="6693"/>
      <c r="H65" s="6693"/>
    </row>
    <row r="66" spans="5:8" x14ac:dyDescent="0.25">
      <c r="E66" s="6693"/>
      <c r="F66" s="6693"/>
      <c r="G66" s="6693"/>
      <c r="H66" s="6693"/>
    </row>
    <row r="67" spans="5:8" x14ac:dyDescent="0.25">
      <c r="E67" s="6693"/>
      <c r="F67" s="6693"/>
      <c r="G67" s="6693"/>
      <c r="H67" s="6693"/>
    </row>
    <row r="68" spans="5:8" x14ac:dyDescent="0.25">
      <c r="E68" s="6693"/>
      <c r="F68" s="6693"/>
      <c r="G68" s="6693"/>
      <c r="H68" s="6693"/>
    </row>
    <row r="86" spans="1:2" x14ac:dyDescent="0.25">
      <c r="A86" s="6694" t="s">
        <v>708</v>
      </c>
      <c r="B86" s="6694"/>
    </row>
  </sheetData>
  <autoFilter ref="A5:H5"/>
  <mergeCells count="4">
    <mergeCell ref="A3:C3"/>
    <mergeCell ref="A54:C54"/>
    <mergeCell ref="E57:H68"/>
    <mergeCell ref="A86:B86"/>
  </mergeCells>
  <pageMargins left="0.7" right="0.7" top="0.75" bottom="0.75" header="0.3" footer="0.3"/>
  <pageSetup paperSize="9" orientation="portrait" horizontalDpi="0" verticalDpi="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EB383"/>
  <sheetViews>
    <sheetView zoomScale="96" zoomScaleNormal="96" workbookViewId="0">
      <selection activeCell="B355" sqref="B355"/>
    </sheetView>
  </sheetViews>
  <sheetFormatPr baseColWidth="10" defaultColWidth="11.42578125" defaultRowHeight="15" x14ac:dyDescent="0.25"/>
  <cols>
    <col min="1" max="1" width="28.140625" style="107" customWidth="1"/>
    <col min="2" max="2" width="37.140625" style="107" customWidth="1"/>
    <col min="3" max="3" width="11.42578125" style="107" customWidth="1"/>
    <col min="4" max="4" width="16.5703125" style="107" customWidth="1"/>
    <col min="5" max="5" width="16.28515625" style="107" customWidth="1"/>
    <col min="6" max="6" width="15.42578125" style="107" customWidth="1"/>
    <col min="7" max="17" width="11.42578125" style="107"/>
    <col min="18" max="18" width="14.42578125" style="107" customWidth="1"/>
    <col min="19" max="19" width="11.42578125" style="107"/>
    <col min="20" max="20" width="15.7109375" style="107" customWidth="1"/>
    <col min="21" max="21" width="14.28515625" style="107" customWidth="1"/>
    <col min="22" max="22" width="14.7109375" style="107" customWidth="1"/>
    <col min="23" max="23" width="11.42578125" style="107"/>
    <col min="24" max="24" width="14.5703125" style="107" customWidth="1"/>
    <col min="25" max="34" width="11.42578125" style="107"/>
    <col min="35" max="35" width="13.5703125" style="107" customWidth="1"/>
    <col min="36" max="44" width="11.42578125" style="107"/>
    <col min="45" max="45" width="16.28515625" style="107" customWidth="1"/>
    <col min="46" max="47" width="11.42578125" style="107"/>
    <col min="48" max="48" width="13.140625" style="107" customWidth="1"/>
    <col min="49" max="16384" width="11.42578125" style="107"/>
  </cols>
  <sheetData>
    <row r="1" spans="1:18" x14ac:dyDescent="0.25">
      <c r="A1" s="85" t="s">
        <v>0</v>
      </c>
      <c r="B1" s="321"/>
      <c r="C1" s="321"/>
      <c r="D1" s="321"/>
      <c r="E1" s="321"/>
      <c r="F1" s="321"/>
      <c r="G1" s="321"/>
      <c r="H1" s="321"/>
      <c r="I1" s="321"/>
      <c r="J1" s="321"/>
      <c r="K1" s="321"/>
      <c r="L1" s="321"/>
      <c r="M1" s="321"/>
      <c r="N1" s="321"/>
      <c r="O1" s="321"/>
      <c r="P1" s="321"/>
    </row>
    <row r="2" spans="1:18" x14ac:dyDescent="0.25">
      <c r="A2" s="85" t="s">
        <v>127</v>
      </c>
      <c r="B2" s="321"/>
      <c r="C2" s="321"/>
      <c r="D2" s="321"/>
      <c r="E2" s="321"/>
      <c r="F2" s="321"/>
      <c r="G2" s="321"/>
      <c r="H2" s="321"/>
      <c r="I2" s="321"/>
      <c r="J2" s="321"/>
      <c r="K2" s="321"/>
      <c r="L2" s="321"/>
      <c r="M2" s="321"/>
      <c r="N2" s="321"/>
      <c r="O2" s="321"/>
      <c r="P2" s="321"/>
    </row>
    <row r="3" spans="1:18" x14ac:dyDescent="0.25">
      <c r="A3" s="85" t="s">
        <v>128</v>
      </c>
      <c r="B3" s="321"/>
      <c r="C3" s="321"/>
      <c r="D3" s="321"/>
      <c r="E3" s="321"/>
      <c r="F3" s="321"/>
      <c r="G3" s="321"/>
      <c r="H3" s="321"/>
      <c r="I3" s="321"/>
      <c r="J3" s="321"/>
      <c r="K3" s="321"/>
      <c r="L3" s="321"/>
      <c r="M3" s="321"/>
      <c r="N3" s="321"/>
      <c r="O3" s="321"/>
      <c r="P3" s="321"/>
    </row>
    <row r="4" spans="1:18" x14ac:dyDescent="0.25">
      <c r="A4" s="85" t="s">
        <v>129</v>
      </c>
      <c r="B4" s="321"/>
      <c r="C4" s="321"/>
      <c r="D4" s="321"/>
      <c r="E4" s="321"/>
      <c r="F4" s="321"/>
      <c r="G4" s="321"/>
      <c r="H4" s="321"/>
      <c r="I4" s="321"/>
      <c r="J4" s="321"/>
      <c r="K4" s="321"/>
      <c r="L4" s="321"/>
      <c r="M4" s="321"/>
      <c r="N4" s="321"/>
      <c r="O4" s="321"/>
      <c r="P4" s="321"/>
    </row>
    <row r="5" spans="1:18" x14ac:dyDescent="0.25">
      <c r="A5" s="85" t="s">
        <v>130</v>
      </c>
      <c r="B5" s="321"/>
      <c r="C5" s="321"/>
      <c r="D5" s="321"/>
      <c r="E5" s="321"/>
      <c r="F5" s="321"/>
      <c r="G5" s="321"/>
      <c r="H5" s="321"/>
      <c r="I5" s="321"/>
      <c r="J5" s="321"/>
      <c r="K5" s="321"/>
      <c r="L5" s="321"/>
      <c r="M5" s="321"/>
      <c r="N5" s="321"/>
      <c r="O5" s="321"/>
      <c r="P5" s="321"/>
    </row>
    <row r="6" spans="1:18" x14ac:dyDescent="0.25">
      <c r="A6" s="6560" t="s">
        <v>709</v>
      </c>
      <c r="B6" s="6560"/>
      <c r="C6" s="6560"/>
      <c r="D6" s="6560"/>
      <c r="E6" s="6560"/>
      <c r="F6" s="6560"/>
      <c r="G6" s="6560"/>
      <c r="H6" s="6560"/>
      <c r="I6" s="6560"/>
      <c r="J6" s="6560"/>
      <c r="K6" s="6560"/>
      <c r="L6" s="6560"/>
      <c r="M6" s="6560"/>
      <c r="N6" s="6560"/>
      <c r="O6" s="6560"/>
      <c r="P6" s="6560"/>
    </row>
    <row r="7" spans="1:18" x14ac:dyDescent="0.25">
      <c r="A7" s="133"/>
      <c r="B7" s="133"/>
      <c r="C7" s="133"/>
      <c r="D7" s="133"/>
      <c r="E7" s="133"/>
      <c r="F7" s="133"/>
      <c r="G7" s="133"/>
      <c r="H7" s="133"/>
      <c r="I7" s="133"/>
      <c r="J7" s="133"/>
      <c r="K7" s="133"/>
      <c r="L7" s="133"/>
      <c r="M7" s="133"/>
      <c r="N7" s="133"/>
      <c r="O7" s="133"/>
      <c r="P7" s="133"/>
    </row>
    <row r="8" spans="1:18" x14ac:dyDescent="0.25">
      <c r="A8" s="729" t="s">
        <v>710</v>
      </c>
      <c r="B8" s="1207"/>
      <c r="C8" s="1207"/>
      <c r="D8" s="1208"/>
      <c r="E8" s="130"/>
      <c r="F8" s="130"/>
      <c r="G8" s="130"/>
      <c r="H8" s="130"/>
      <c r="I8" s="130"/>
      <c r="J8" s="321"/>
      <c r="K8" s="321"/>
      <c r="L8" s="321"/>
      <c r="M8" s="321"/>
      <c r="N8" s="321"/>
      <c r="O8" s="321"/>
      <c r="P8" s="321"/>
    </row>
    <row r="9" spans="1:18" ht="15" customHeight="1" x14ac:dyDescent="0.25">
      <c r="A9" s="6695" t="s">
        <v>711</v>
      </c>
      <c r="B9" s="6535"/>
      <c r="C9" s="6698" t="s">
        <v>5</v>
      </c>
      <c r="D9" s="6695" t="s">
        <v>453</v>
      </c>
      <c r="E9" s="6700"/>
      <c r="F9" s="6700"/>
      <c r="G9" s="6700"/>
      <c r="H9" s="6700"/>
      <c r="I9" s="6700"/>
      <c r="J9" s="6700"/>
      <c r="K9" s="6700"/>
      <c r="L9" s="6700"/>
      <c r="M9" s="6535"/>
      <c r="N9" s="6698" t="s">
        <v>712</v>
      </c>
      <c r="O9" s="6701" t="s">
        <v>13</v>
      </c>
      <c r="P9" s="6701" t="s">
        <v>14</v>
      </c>
      <c r="Q9" s="6681" t="s">
        <v>713</v>
      </c>
      <c r="R9" s="6681" t="s">
        <v>714</v>
      </c>
    </row>
    <row r="10" spans="1:18" ht="21" x14ac:dyDescent="0.25">
      <c r="A10" s="6696"/>
      <c r="B10" s="6697"/>
      <c r="C10" s="6699"/>
      <c r="D10" s="2573" t="s">
        <v>715</v>
      </c>
      <c r="E10" s="2574" t="s">
        <v>716</v>
      </c>
      <c r="F10" s="2574" t="s">
        <v>71</v>
      </c>
      <c r="G10" s="2574" t="s">
        <v>72</v>
      </c>
      <c r="H10" s="2574" t="s">
        <v>73</v>
      </c>
      <c r="I10" s="2574" t="s">
        <v>74</v>
      </c>
      <c r="J10" s="2574" t="s">
        <v>75</v>
      </c>
      <c r="K10" s="2574" t="s">
        <v>76</v>
      </c>
      <c r="L10" s="2575" t="s">
        <v>77</v>
      </c>
      <c r="M10" s="2576" t="s">
        <v>717</v>
      </c>
      <c r="N10" s="6699"/>
      <c r="O10" s="6702"/>
      <c r="P10" s="6702"/>
      <c r="Q10" s="6683"/>
      <c r="R10" s="6683"/>
    </row>
    <row r="11" spans="1:18" x14ac:dyDescent="0.25">
      <c r="A11" s="6714" t="s">
        <v>718</v>
      </c>
      <c r="B11" s="6714"/>
      <c r="C11" s="2577">
        <f>SUM(D11:L11)</f>
        <v>0</v>
      </c>
      <c r="D11" s="2578"/>
      <c r="E11" s="2299"/>
      <c r="F11" s="2299"/>
      <c r="G11" s="2299"/>
      <c r="H11" s="2299"/>
      <c r="I11" s="2299"/>
      <c r="J11" s="2299"/>
      <c r="K11" s="2299"/>
      <c r="L11" s="2579"/>
      <c r="M11" s="2579"/>
      <c r="N11" s="2300"/>
      <c r="O11" s="2475"/>
      <c r="P11" s="2475"/>
      <c r="Q11" s="2232"/>
      <c r="R11" s="2232"/>
    </row>
    <row r="12" spans="1:18" x14ac:dyDescent="0.25">
      <c r="A12" s="6715" t="s">
        <v>719</v>
      </c>
      <c r="B12" s="6715"/>
      <c r="C12" s="2580">
        <f>SUM(D12:L12)</f>
        <v>0</v>
      </c>
      <c r="D12" s="2473"/>
      <c r="E12" s="2477"/>
      <c r="F12" s="2477"/>
      <c r="G12" s="2477"/>
      <c r="H12" s="2477"/>
      <c r="I12" s="2477"/>
      <c r="J12" s="2477"/>
      <c r="K12" s="2477"/>
      <c r="L12" s="2581"/>
      <c r="M12" s="2581"/>
      <c r="N12" s="2475"/>
      <c r="O12" s="2475"/>
      <c r="P12" s="2475"/>
      <c r="Q12" s="1595"/>
      <c r="R12" s="1595"/>
    </row>
    <row r="13" spans="1:18" x14ac:dyDescent="0.25">
      <c r="A13" s="6716" t="s">
        <v>720</v>
      </c>
      <c r="B13" s="6717"/>
      <c r="C13" s="2580">
        <f>SUM(D13:L13)</f>
        <v>0</v>
      </c>
      <c r="D13" s="2473"/>
      <c r="E13" s="2477"/>
      <c r="F13" s="2477"/>
      <c r="G13" s="2477"/>
      <c r="H13" s="2477"/>
      <c r="I13" s="2477"/>
      <c r="J13" s="2477"/>
      <c r="K13" s="2477"/>
      <c r="L13" s="2581"/>
      <c r="M13" s="2581"/>
      <c r="N13" s="2475"/>
      <c r="O13" s="2475"/>
      <c r="P13" s="2475"/>
      <c r="Q13" s="1595"/>
      <c r="R13" s="1595"/>
    </row>
    <row r="14" spans="1:18" x14ac:dyDescent="0.25">
      <c r="A14" s="6718" t="s">
        <v>721</v>
      </c>
      <c r="B14" s="6719"/>
      <c r="C14" s="2582">
        <f>SUM(D14:L14)</f>
        <v>0</v>
      </c>
      <c r="D14" s="2309"/>
      <c r="E14" s="2307"/>
      <c r="F14" s="2307"/>
      <c r="G14" s="2307"/>
      <c r="H14" s="2307"/>
      <c r="I14" s="2307"/>
      <c r="J14" s="2307"/>
      <c r="K14" s="2307"/>
      <c r="L14" s="2583"/>
      <c r="M14" s="2583"/>
      <c r="N14" s="2308"/>
      <c r="O14" s="2308"/>
      <c r="P14" s="2308"/>
      <c r="Q14" s="1597"/>
      <c r="R14" s="1597"/>
    </row>
    <row r="15" spans="1:18" x14ac:dyDescent="0.25">
      <c r="A15" s="320" t="s">
        <v>722</v>
      </c>
      <c r="B15" s="320"/>
      <c r="C15" s="320"/>
      <c r="D15" s="320"/>
      <c r="E15" s="320"/>
      <c r="F15" s="320"/>
      <c r="G15" s="320"/>
      <c r="H15" s="320"/>
      <c r="I15" s="320"/>
      <c r="J15" s="320"/>
      <c r="K15" s="320"/>
      <c r="L15" s="320"/>
      <c r="M15" s="320"/>
      <c r="N15" s="320"/>
      <c r="O15" s="130"/>
      <c r="P15" s="130"/>
    </row>
    <row r="16" spans="1:18" x14ac:dyDescent="0.25">
      <c r="A16" s="6703" t="s">
        <v>723</v>
      </c>
      <c r="B16" s="6565"/>
      <c r="C16" s="6706" t="s">
        <v>724</v>
      </c>
      <c r="D16" s="6698" t="s">
        <v>725</v>
      </c>
      <c r="E16" s="6701" t="s">
        <v>13</v>
      </c>
      <c r="F16" s="6701" t="s">
        <v>14</v>
      </c>
      <c r="G16" s="130"/>
      <c r="H16" s="130"/>
      <c r="I16" s="130"/>
      <c r="J16" s="130"/>
      <c r="K16" s="130"/>
      <c r="L16" s="130"/>
      <c r="M16" s="130"/>
      <c r="N16" s="130"/>
      <c r="O16" s="130"/>
      <c r="P16" s="130"/>
    </row>
    <row r="17" spans="1:16" x14ac:dyDescent="0.25">
      <c r="A17" s="6704"/>
      <c r="B17" s="6705"/>
      <c r="C17" s="6707"/>
      <c r="D17" s="6699"/>
      <c r="E17" s="6702"/>
      <c r="F17" s="6702"/>
      <c r="G17" s="130"/>
      <c r="H17" s="130"/>
      <c r="I17" s="130"/>
      <c r="J17" s="130"/>
      <c r="K17" s="130"/>
      <c r="L17" s="130"/>
      <c r="M17" s="130"/>
      <c r="N17" s="130"/>
      <c r="O17" s="130"/>
      <c r="P17" s="130"/>
    </row>
    <row r="18" spans="1:16" x14ac:dyDescent="0.25">
      <c r="A18" s="6708" t="s">
        <v>726</v>
      </c>
      <c r="B18" s="6709"/>
      <c r="C18" s="2584"/>
      <c r="D18" s="2584"/>
      <c r="E18" s="2584"/>
      <c r="F18" s="2584"/>
      <c r="G18" s="745" t="s">
        <v>727</v>
      </c>
      <c r="H18" s="1209"/>
      <c r="I18" s="1209"/>
      <c r="J18" s="1209"/>
      <c r="K18" s="130"/>
      <c r="L18" s="130"/>
      <c r="M18" s="130"/>
      <c r="N18" s="130"/>
      <c r="O18" s="130"/>
      <c r="P18" s="130"/>
    </row>
    <row r="19" spans="1:16" x14ac:dyDescent="0.25">
      <c r="A19" s="6720" t="s">
        <v>728</v>
      </c>
      <c r="B19" s="6721"/>
      <c r="C19" s="182"/>
      <c r="D19" s="182"/>
      <c r="E19" s="182"/>
      <c r="F19" s="182"/>
      <c r="G19" s="745" t="s">
        <v>727</v>
      </c>
      <c r="H19" s="1209"/>
      <c r="I19" s="1209"/>
      <c r="J19" s="1209"/>
      <c r="K19" s="130"/>
      <c r="L19" s="130"/>
      <c r="M19" s="130"/>
      <c r="N19" s="130"/>
      <c r="O19" s="130"/>
      <c r="P19" s="130"/>
    </row>
    <row r="20" spans="1:16" x14ac:dyDescent="0.25">
      <c r="A20" s="6716" t="s">
        <v>729</v>
      </c>
      <c r="B20" s="6717"/>
      <c r="C20" s="2325"/>
      <c r="D20" s="2325"/>
      <c r="E20" s="2325"/>
      <c r="F20" s="2325"/>
      <c r="G20" s="745" t="s">
        <v>727</v>
      </c>
      <c r="H20" s="1209"/>
      <c r="I20" s="1209"/>
      <c r="J20" s="1209"/>
      <c r="K20" s="130"/>
      <c r="L20" s="130"/>
      <c r="M20" s="130"/>
      <c r="N20" s="130"/>
      <c r="O20" s="130"/>
      <c r="P20" s="130"/>
    </row>
    <row r="21" spans="1:16" x14ac:dyDescent="0.25">
      <c r="A21" s="6716" t="s">
        <v>730</v>
      </c>
      <c r="B21" s="6717"/>
      <c r="C21" s="2325"/>
      <c r="D21" s="2325"/>
      <c r="E21" s="2325"/>
      <c r="F21" s="2325"/>
      <c r="G21" s="745" t="s">
        <v>727</v>
      </c>
      <c r="H21" s="1209"/>
      <c r="I21" s="1209"/>
      <c r="J21" s="1209"/>
      <c r="K21" s="130"/>
      <c r="L21" s="130"/>
      <c r="M21" s="130"/>
      <c r="N21" s="130"/>
      <c r="O21" s="130"/>
      <c r="P21" s="130"/>
    </row>
    <row r="22" spans="1:16" x14ac:dyDescent="0.25">
      <c r="A22" s="6722" t="s">
        <v>731</v>
      </c>
      <c r="B22" s="6723"/>
      <c r="C22" s="2325"/>
      <c r="D22" s="2325"/>
      <c r="E22" s="2325"/>
      <c r="F22" s="2325"/>
      <c r="G22" s="745" t="s">
        <v>727</v>
      </c>
      <c r="H22" s="1209"/>
      <c r="I22" s="1209"/>
      <c r="J22" s="1209"/>
      <c r="K22" s="130"/>
      <c r="L22" s="130"/>
      <c r="M22" s="130"/>
      <c r="N22" s="130"/>
      <c r="O22" s="130"/>
      <c r="P22" s="130"/>
    </row>
    <row r="23" spans="1:16" x14ac:dyDescent="0.25">
      <c r="A23" s="6722" t="s">
        <v>732</v>
      </c>
      <c r="B23" s="6723"/>
      <c r="C23" s="2325"/>
      <c r="D23" s="2325"/>
      <c r="E23" s="2325"/>
      <c r="F23" s="2325"/>
      <c r="G23" s="745" t="s">
        <v>727</v>
      </c>
      <c r="H23" s="1209"/>
      <c r="I23" s="1209"/>
      <c r="J23" s="1209"/>
      <c r="K23" s="130"/>
      <c r="L23" s="130"/>
      <c r="M23" s="130"/>
      <c r="N23" s="130"/>
      <c r="O23" s="130"/>
      <c r="P23" s="130"/>
    </row>
    <row r="24" spans="1:16" x14ac:dyDescent="0.25">
      <c r="A24" s="6722" t="s">
        <v>733</v>
      </c>
      <c r="B24" s="6723"/>
      <c r="C24" s="2325"/>
      <c r="D24" s="2325"/>
      <c r="E24" s="2325"/>
      <c r="F24" s="2325"/>
      <c r="G24" s="745" t="s">
        <v>727</v>
      </c>
      <c r="H24" s="1209"/>
      <c r="I24" s="1209"/>
      <c r="J24" s="1209"/>
      <c r="K24" s="130"/>
      <c r="L24" s="130"/>
      <c r="M24" s="130"/>
      <c r="N24" s="130"/>
      <c r="O24" s="130"/>
      <c r="P24" s="130"/>
    </row>
    <row r="25" spans="1:16" x14ac:dyDescent="0.25">
      <c r="A25" s="6710" t="s">
        <v>734</v>
      </c>
      <c r="B25" s="6711"/>
      <c r="C25" s="2325"/>
      <c r="D25" s="2325"/>
      <c r="E25" s="2325"/>
      <c r="F25" s="2325"/>
      <c r="G25" s="745" t="s">
        <v>727</v>
      </c>
      <c r="H25" s="1209"/>
      <c r="I25" s="1209"/>
      <c r="J25" s="1209"/>
      <c r="K25" s="130"/>
      <c r="L25" s="130"/>
      <c r="M25" s="130"/>
      <c r="N25" s="130"/>
      <c r="O25" s="130"/>
      <c r="P25" s="130"/>
    </row>
    <row r="26" spans="1:16" x14ac:dyDescent="0.25">
      <c r="A26" s="6710" t="s">
        <v>735</v>
      </c>
      <c r="B26" s="6711"/>
      <c r="C26" s="2325"/>
      <c r="D26" s="2325"/>
      <c r="E26" s="2325"/>
      <c r="F26" s="2325"/>
      <c r="G26" s="745" t="s">
        <v>727</v>
      </c>
      <c r="H26" s="1209"/>
      <c r="I26" s="1209"/>
      <c r="J26" s="1209"/>
      <c r="K26" s="130"/>
      <c r="L26" s="130"/>
      <c r="M26" s="130"/>
      <c r="N26" s="130"/>
      <c r="O26" s="130"/>
      <c r="P26" s="130"/>
    </row>
    <row r="27" spans="1:16" x14ac:dyDescent="0.25">
      <c r="A27" s="6710" t="s">
        <v>736</v>
      </c>
      <c r="B27" s="6711"/>
      <c r="C27" s="2325"/>
      <c r="D27" s="2325"/>
      <c r="E27" s="2325"/>
      <c r="F27" s="2325"/>
      <c r="G27" s="745" t="s">
        <v>727</v>
      </c>
      <c r="H27" s="1209"/>
      <c r="I27" s="1209"/>
      <c r="J27" s="1209"/>
      <c r="K27" s="130"/>
      <c r="L27" s="130"/>
      <c r="M27" s="130"/>
      <c r="N27" s="130"/>
      <c r="O27" s="130"/>
      <c r="P27" s="130"/>
    </row>
    <row r="28" spans="1:16" x14ac:dyDescent="0.25">
      <c r="A28" s="6712" t="s">
        <v>737</v>
      </c>
      <c r="B28" s="6713"/>
      <c r="C28" s="2585"/>
      <c r="D28" s="2585"/>
      <c r="E28" s="2585"/>
      <c r="F28" s="2585"/>
      <c r="G28" s="745"/>
      <c r="H28" s="1209"/>
      <c r="I28" s="1209"/>
      <c r="J28" s="1209"/>
      <c r="K28" s="130"/>
      <c r="L28" s="130"/>
      <c r="M28" s="130"/>
      <c r="N28" s="130"/>
      <c r="O28" s="130"/>
      <c r="P28" s="130"/>
    </row>
    <row r="29" spans="1:16" x14ac:dyDescent="0.25">
      <c r="A29" s="6712" t="s">
        <v>738</v>
      </c>
      <c r="B29" s="6713"/>
      <c r="C29" s="2585"/>
      <c r="D29" s="2585"/>
      <c r="E29" s="2585"/>
      <c r="F29" s="2585"/>
      <c r="G29" s="745"/>
      <c r="H29" s="1209"/>
      <c r="I29" s="1209"/>
      <c r="J29" s="1209"/>
      <c r="K29" s="130"/>
      <c r="L29" s="130"/>
      <c r="M29" s="130"/>
      <c r="N29" s="130"/>
      <c r="O29" s="130"/>
      <c r="P29" s="130"/>
    </row>
    <row r="30" spans="1:16" x14ac:dyDescent="0.25">
      <c r="A30" s="6712" t="s">
        <v>739</v>
      </c>
      <c r="B30" s="6713"/>
      <c r="C30" s="2585"/>
      <c r="D30" s="2585"/>
      <c r="E30" s="2585"/>
      <c r="F30" s="2585"/>
      <c r="G30" s="745"/>
      <c r="H30" s="1209"/>
      <c r="I30" s="1209"/>
      <c r="J30" s="1209"/>
      <c r="K30" s="130"/>
      <c r="L30" s="130"/>
      <c r="M30" s="130"/>
      <c r="N30" s="130"/>
      <c r="O30" s="130"/>
      <c r="P30" s="130"/>
    </row>
    <row r="31" spans="1:16" x14ac:dyDescent="0.25">
      <c r="A31" s="6718" t="s">
        <v>740</v>
      </c>
      <c r="B31" s="6719"/>
      <c r="C31" s="2331"/>
      <c r="D31" s="2331"/>
      <c r="E31" s="2331"/>
      <c r="F31" s="2331"/>
      <c r="G31" s="745" t="s">
        <v>727</v>
      </c>
      <c r="H31" s="1209"/>
      <c r="I31" s="1209"/>
      <c r="J31" s="1209"/>
      <c r="K31" s="130"/>
      <c r="L31" s="130"/>
      <c r="M31" s="130"/>
      <c r="N31" s="130"/>
      <c r="O31" s="130"/>
      <c r="P31" s="130"/>
    </row>
    <row r="32" spans="1:16" ht="22.5" customHeight="1" x14ac:dyDescent="0.25">
      <c r="A32" s="1210" t="s">
        <v>741</v>
      </c>
      <c r="B32" s="1459"/>
      <c r="C32" s="1499"/>
      <c r="D32" s="1211"/>
      <c r="E32" s="1212"/>
      <c r="F32" s="1213"/>
      <c r="G32" s="1214"/>
      <c r="H32" s="1214"/>
      <c r="I32" s="1214"/>
      <c r="J32" s="1214"/>
      <c r="K32" s="1214"/>
      <c r="L32" s="1214"/>
      <c r="M32" s="1214"/>
      <c r="N32" s="1214"/>
      <c r="O32" s="1214"/>
      <c r="P32" s="1214"/>
    </row>
    <row r="33" spans="1:130" ht="15" customHeight="1" x14ac:dyDescent="0.25">
      <c r="A33" s="6695" t="s">
        <v>742</v>
      </c>
      <c r="B33" s="6535"/>
      <c r="C33" s="6698" t="s">
        <v>5</v>
      </c>
      <c r="D33" s="6741" t="s">
        <v>453</v>
      </c>
      <c r="E33" s="6742"/>
      <c r="F33" s="6742"/>
      <c r="G33" s="6742"/>
      <c r="H33" s="6742"/>
      <c r="I33" s="6742"/>
      <c r="J33" s="6742"/>
      <c r="K33" s="6742"/>
      <c r="L33" s="6742"/>
      <c r="M33" s="6742"/>
      <c r="N33" s="6742"/>
      <c r="O33" s="6742"/>
      <c r="P33" s="6742"/>
      <c r="Q33" s="6738" t="s">
        <v>10</v>
      </c>
      <c r="R33" s="6663" t="s">
        <v>743</v>
      </c>
      <c r="S33" s="6701" t="s">
        <v>13</v>
      </c>
      <c r="T33" s="6701" t="s">
        <v>14</v>
      </c>
      <c r="U33" s="6681" t="s">
        <v>744</v>
      </c>
    </row>
    <row r="34" spans="1:130" ht="37.5" customHeight="1" x14ac:dyDescent="0.25">
      <c r="A34" s="6696"/>
      <c r="B34" s="6697"/>
      <c r="C34" s="6699"/>
      <c r="D34" s="2586" t="s">
        <v>715</v>
      </c>
      <c r="E34" s="2587" t="s">
        <v>716</v>
      </c>
      <c r="F34" s="2587" t="s">
        <v>71</v>
      </c>
      <c r="G34" s="2587" t="s">
        <v>72</v>
      </c>
      <c r="H34" s="2587" t="s">
        <v>73</v>
      </c>
      <c r="I34" s="2587" t="s">
        <v>74</v>
      </c>
      <c r="J34" s="2587" t="s">
        <v>75</v>
      </c>
      <c r="K34" s="2587" t="s">
        <v>76</v>
      </c>
      <c r="L34" s="2587" t="s">
        <v>77</v>
      </c>
      <c r="M34" s="2588" t="s">
        <v>745</v>
      </c>
      <c r="N34" s="2589" t="s">
        <v>79</v>
      </c>
      <c r="O34" s="2588" t="s">
        <v>80</v>
      </c>
      <c r="P34" s="2590" t="s">
        <v>746</v>
      </c>
      <c r="Q34" s="6683"/>
      <c r="R34" s="6739"/>
      <c r="S34" s="6702"/>
      <c r="T34" s="6702"/>
      <c r="U34" s="6683"/>
    </row>
    <row r="35" spans="1:130" x14ac:dyDescent="0.25">
      <c r="A35" s="6733" t="s">
        <v>747</v>
      </c>
      <c r="B35" s="6733"/>
      <c r="C35" s="2591">
        <v>0</v>
      </c>
      <c r="D35" s="2592">
        <f t="shared" ref="D35:K35" si="0">SUM(D36:D46)</f>
        <v>0</v>
      </c>
      <c r="E35" s="2592">
        <f t="shared" si="0"/>
        <v>0</v>
      </c>
      <c r="F35" s="2592">
        <f t="shared" si="0"/>
        <v>0</v>
      </c>
      <c r="G35" s="2592">
        <f t="shared" si="0"/>
        <v>0</v>
      </c>
      <c r="H35" s="2592">
        <f t="shared" si="0"/>
        <v>0</v>
      </c>
      <c r="I35" s="2592">
        <f t="shared" si="0"/>
        <v>0</v>
      </c>
      <c r="J35" s="2592">
        <f t="shared" si="0"/>
        <v>0</v>
      </c>
      <c r="K35" s="2592">
        <f t="shared" si="0"/>
        <v>0</v>
      </c>
      <c r="L35" s="2592"/>
      <c r="M35" s="2592">
        <f>SUM(M36:M46)</f>
        <v>0</v>
      </c>
      <c r="N35" s="2593">
        <f t="shared" ref="N35:U35" si="1">SUM(N36:N48)</f>
        <v>0</v>
      </c>
      <c r="O35" s="2594">
        <f t="shared" si="1"/>
        <v>0</v>
      </c>
      <c r="P35" s="2595">
        <f t="shared" si="1"/>
        <v>0</v>
      </c>
      <c r="Q35" s="2596">
        <f t="shared" si="1"/>
        <v>0</v>
      </c>
      <c r="R35" s="2596">
        <f t="shared" si="1"/>
        <v>0</v>
      </c>
      <c r="S35" s="2596">
        <f t="shared" si="1"/>
        <v>0</v>
      </c>
      <c r="T35" s="2596">
        <f t="shared" si="1"/>
        <v>0</v>
      </c>
      <c r="U35" s="2596">
        <f t="shared" si="1"/>
        <v>0</v>
      </c>
    </row>
    <row r="36" spans="1:130" x14ac:dyDescent="0.25">
      <c r="A36" s="6734" t="s">
        <v>748</v>
      </c>
      <c r="B36" s="6735"/>
      <c r="C36" s="2597">
        <f>SUM(D36:M36)</f>
        <v>0</v>
      </c>
      <c r="D36" s="2584"/>
      <c r="E36" s="2584"/>
      <c r="F36" s="2584"/>
      <c r="G36" s="2584"/>
      <c r="H36" s="2584"/>
      <c r="I36" s="2584"/>
      <c r="J36" s="2584"/>
      <c r="K36" s="2584"/>
      <c r="L36" s="2584"/>
      <c r="M36" s="2584"/>
      <c r="N36" s="2598"/>
      <c r="O36" s="2598"/>
      <c r="P36" s="2599"/>
      <c r="Q36" s="2600"/>
      <c r="R36" s="2600"/>
      <c r="S36" s="2600"/>
      <c r="T36" s="2600"/>
      <c r="U36" s="2601"/>
    </row>
    <row r="37" spans="1:130" x14ac:dyDescent="0.25">
      <c r="A37" s="6736" t="s">
        <v>749</v>
      </c>
      <c r="B37" s="6737"/>
      <c r="C37" s="1658">
        <v>0</v>
      </c>
      <c r="D37" s="2584"/>
      <c r="E37" s="2584"/>
      <c r="F37" s="2584"/>
      <c r="G37" s="2584"/>
      <c r="H37" s="2584"/>
      <c r="I37" s="2584"/>
      <c r="J37" s="2584"/>
      <c r="K37" s="2584"/>
      <c r="L37" s="2584"/>
      <c r="M37" s="2584"/>
      <c r="N37" s="2598"/>
      <c r="O37" s="2598"/>
      <c r="P37" s="2599"/>
      <c r="Q37" s="2600"/>
      <c r="R37" s="2600"/>
      <c r="S37" s="2600"/>
      <c r="T37" s="2600"/>
      <c r="U37" s="1640"/>
    </row>
    <row r="38" spans="1:130" x14ac:dyDescent="0.25">
      <c r="A38" s="6740" t="s">
        <v>750</v>
      </c>
      <c r="B38" s="2602" t="s">
        <v>751</v>
      </c>
      <c r="C38" s="2597">
        <f>SUM(D38:M38)</f>
        <v>0</v>
      </c>
      <c r="D38" s="2584"/>
      <c r="E38" s="2584"/>
      <c r="F38" s="2584"/>
      <c r="G38" s="2584"/>
      <c r="H38" s="2584"/>
      <c r="I38" s="2584"/>
      <c r="J38" s="2584"/>
      <c r="K38" s="2584"/>
      <c r="L38" s="2584"/>
      <c r="M38" s="2584"/>
      <c r="N38" s="2598"/>
      <c r="O38" s="2598"/>
      <c r="P38" s="2599"/>
      <c r="Q38" s="2600"/>
      <c r="R38" s="2600"/>
      <c r="S38" s="2600"/>
      <c r="T38" s="2600"/>
      <c r="U38" s="2601"/>
    </row>
    <row r="39" spans="1:130" x14ac:dyDescent="0.25">
      <c r="A39" s="6740"/>
      <c r="B39" s="2603" t="s">
        <v>752</v>
      </c>
      <c r="C39" s="1984"/>
      <c r="D39" s="2584"/>
      <c r="E39" s="2584"/>
      <c r="F39" s="2584"/>
      <c r="G39" s="2584"/>
      <c r="H39" s="2584"/>
      <c r="I39" s="2584"/>
      <c r="J39" s="2584"/>
      <c r="K39" s="2584"/>
      <c r="L39" s="2584"/>
      <c r="M39" s="2584"/>
      <c r="N39" s="2598"/>
      <c r="O39" s="2598"/>
      <c r="P39" s="2599"/>
      <c r="Q39" s="2600"/>
      <c r="R39" s="2600"/>
      <c r="S39" s="2600"/>
      <c r="T39" s="2600"/>
      <c r="U39" s="1584"/>
    </row>
    <row r="40" spans="1:130" x14ac:dyDescent="0.25">
      <c r="A40" s="6740"/>
      <c r="B40" s="2603" t="s">
        <v>753</v>
      </c>
      <c r="C40" s="1984"/>
      <c r="D40" s="2584"/>
      <c r="E40" s="2584"/>
      <c r="F40" s="2584"/>
      <c r="G40" s="2584"/>
      <c r="H40" s="2584"/>
      <c r="I40" s="2584"/>
      <c r="J40" s="2584"/>
      <c r="K40" s="2584"/>
      <c r="L40" s="2584"/>
      <c r="M40" s="2584"/>
      <c r="N40" s="2598"/>
      <c r="O40" s="2598"/>
      <c r="P40" s="2599"/>
      <c r="Q40" s="2600"/>
      <c r="R40" s="2600"/>
      <c r="S40" s="2600"/>
      <c r="T40" s="2600"/>
      <c r="U40" s="1584"/>
    </row>
    <row r="41" spans="1:130" x14ac:dyDescent="0.25">
      <c r="A41" s="6740"/>
      <c r="B41" s="2603" t="s">
        <v>754</v>
      </c>
      <c r="C41" s="1984">
        <f t="shared" ref="C41:C55" si="2">SUM(D41:M41)</f>
        <v>0</v>
      </c>
      <c r="D41" s="2584"/>
      <c r="E41" s="2584"/>
      <c r="F41" s="2584"/>
      <c r="G41" s="2584"/>
      <c r="H41" s="2584"/>
      <c r="I41" s="2584"/>
      <c r="J41" s="2584"/>
      <c r="K41" s="2584"/>
      <c r="L41" s="2584"/>
      <c r="M41" s="2584"/>
      <c r="N41" s="2598"/>
      <c r="O41" s="2598"/>
      <c r="P41" s="2599"/>
      <c r="Q41" s="2600"/>
      <c r="R41" s="2600"/>
      <c r="S41" s="2600"/>
      <c r="T41" s="2600"/>
      <c r="U41" s="1584"/>
    </row>
    <row r="42" spans="1:130" x14ac:dyDescent="0.25">
      <c r="A42" s="6740"/>
      <c r="B42" s="2604" t="s">
        <v>755</v>
      </c>
      <c r="C42" s="1602">
        <f t="shared" si="2"/>
        <v>0</v>
      </c>
      <c r="D42" s="2600"/>
      <c r="E42" s="2600"/>
      <c r="F42" s="2600"/>
      <c r="G42" s="2600"/>
      <c r="H42" s="2600"/>
      <c r="I42" s="2600"/>
      <c r="J42" s="2600"/>
      <c r="K42" s="2600"/>
      <c r="L42" s="2584"/>
      <c r="M42" s="2584"/>
      <c r="N42" s="2598"/>
      <c r="O42" s="2598"/>
      <c r="P42" s="2599"/>
      <c r="Q42" s="2600"/>
      <c r="R42" s="2600"/>
      <c r="S42" s="2600"/>
      <c r="T42" s="2600"/>
      <c r="U42" s="1584"/>
    </row>
    <row r="43" spans="1:130" x14ac:dyDescent="0.25">
      <c r="A43" s="6740"/>
      <c r="B43" s="2605" t="s">
        <v>756</v>
      </c>
      <c r="C43" s="2606">
        <f t="shared" si="2"/>
        <v>0</v>
      </c>
      <c r="D43" s="2600"/>
      <c r="E43" s="2600"/>
      <c r="F43" s="2600"/>
      <c r="G43" s="2600"/>
      <c r="H43" s="2600"/>
      <c r="I43" s="2600"/>
      <c r="J43" s="2600"/>
      <c r="K43" s="2600"/>
      <c r="L43" s="2584"/>
      <c r="M43" s="2584"/>
      <c r="N43" s="2598"/>
      <c r="O43" s="2598"/>
      <c r="P43" s="2599"/>
      <c r="Q43" s="2600"/>
      <c r="R43" s="2600"/>
      <c r="S43" s="2600"/>
      <c r="T43" s="2600"/>
      <c r="U43" s="987"/>
    </row>
    <row r="44" spans="1:130" s="245" customFormat="1" ht="18.75" customHeight="1" x14ac:dyDescent="0.2">
      <c r="A44" s="6740"/>
      <c r="B44" s="2607" t="s">
        <v>757</v>
      </c>
      <c r="C44" s="271">
        <f t="shared" si="2"/>
        <v>0</v>
      </c>
      <c r="D44" s="267"/>
      <c r="E44" s="262"/>
      <c r="F44" s="262"/>
      <c r="G44" s="262"/>
      <c r="H44" s="262"/>
      <c r="I44" s="262"/>
      <c r="J44" s="262"/>
      <c r="K44" s="262"/>
      <c r="L44" s="262"/>
      <c r="M44" s="262"/>
      <c r="N44" s="1215"/>
      <c r="O44" s="1216"/>
      <c r="P44" s="1217"/>
      <c r="Q44" s="2600"/>
      <c r="R44" s="2600"/>
      <c r="S44" s="2600"/>
      <c r="T44" s="2600"/>
      <c r="U44" s="1640"/>
      <c r="V44" s="284"/>
      <c r="W44" s="284"/>
      <c r="X44" s="250"/>
      <c r="Y44" s="250"/>
      <c r="Z44" s="250"/>
      <c r="AA44" s="250"/>
      <c r="AB44" s="250"/>
      <c r="AC44" s="250"/>
      <c r="AD44" s="250"/>
      <c r="AE44" s="250"/>
      <c r="AF44" s="250"/>
      <c r="AG44" s="250"/>
      <c r="AH44" s="250"/>
      <c r="AI44" s="250"/>
      <c r="AJ44" s="250"/>
      <c r="AK44" s="250"/>
      <c r="AL44" s="250"/>
      <c r="AM44" s="2608"/>
      <c r="AN44" s="2609"/>
      <c r="AO44" s="2609"/>
      <c r="AP44" s="2609"/>
      <c r="AQ44" s="2609"/>
      <c r="AR44" s="2609"/>
      <c r="AS44" s="2609"/>
      <c r="AT44" s="2609"/>
      <c r="AU44" s="2609"/>
      <c r="AV44" s="2609"/>
      <c r="AW44" s="2609"/>
      <c r="AX44" s="2609"/>
      <c r="AY44" s="2609"/>
      <c r="AZ44" s="2609"/>
      <c r="CA44" s="247"/>
      <c r="CB44" s="247"/>
      <c r="CC44" s="247"/>
      <c r="CD44" s="247"/>
      <c r="CE44" s="247"/>
      <c r="CF44" s="247"/>
      <c r="CG44" s="247"/>
      <c r="CH44" s="247"/>
      <c r="CI44" s="247"/>
      <c r="CJ44" s="247"/>
      <c r="CK44" s="247"/>
      <c r="CL44" s="247"/>
      <c r="CM44" s="247"/>
      <c r="CN44" s="247"/>
      <c r="CO44" s="247"/>
      <c r="CP44" s="247"/>
      <c r="CQ44" s="247"/>
      <c r="CR44" s="247"/>
      <c r="CS44" s="247"/>
      <c r="CT44" s="247"/>
      <c r="CU44" s="247"/>
      <c r="CV44" s="247"/>
      <c r="CW44" s="247"/>
      <c r="CX44" s="247"/>
      <c r="CY44" s="247"/>
      <c r="CZ44" s="247"/>
      <c r="DA44" s="285"/>
      <c r="DB44" s="285"/>
      <c r="DC44" s="285"/>
      <c r="DD44" s="285"/>
      <c r="DE44" s="285"/>
      <c r="DF44" s="285"/>
      <c r="DG44" s="285"/>
      <c r="DH44" s="285"/>
      <c r="DI44" s="285"/>
      <c r="DJ44" s="285"/>
      <c r="DK44" s="285"/>
      <c r="DL44" s="285"/>
      <c r="DM44" s="285"/>
      <c r="DN44" s="285"/>
      <c r="DO44" s="285"/>
      <c r="DP44" s="285"/>
      <c r="DQ44" s="285"/>
      <c r="DR44" s="285"/>
      <c r="DS44" s="285"/>
      <c r="DT44" s="285"/>
      <c r="DU44" s="285"/>
      <c r="DV44" s="285"/>
      <c r="DW44" s="285"/>
      <c r="DX44" s="285"/>
      <c r="DY44" s="285"/>
      <c r="DZ44" s="285"/>
    </row>
    <row r="45" spans="1:130" x14ac:dyDescent="0.25">
      <c r="A45" s="6724" t="s">
        <v>758</v>
      </c>
      <c r="B45" s="1218" t="s">
        <v>759</v>
      </c>
      <c r="C45" s="264">
        <f t="shared" si="2"/>
        <v>0</v>
      </c>
      <c r="D45" s="2584"/>
      <c r="E45" s="2584"/>
      <c r="F45" s="2584"/>
      <c r="G45" s="2584"/>
      <c r="H45" s="2584"/>
      <c r="I45" s="2584"/>
      <c r="J45" s="2584"/>
      <c r="K45" s="2584"/>
      <c r="L45" s="2584"/>
      <c r="M45" s="2584"/>
      <c r="N45" s="2598"/>
      <c r="O45" s="2598"/>
      <c r="P45" s="2599"/>
      <c r="Q45" s="2600"/>
      <c r="R45" s="2600"/>
      <c r="S45" s="2600"/>
      <c r="T45" s="2600"/>
      <c r="U45" s="2601"/>
    </row>
    <row r="46" spans="1:130" x14ac:dyDescent="0.25">
      <c r="A46" s="6724"/>
      <c r="B46" s="2610" t="s">
        <v>53</v>
      </c>
      <c r="C46" s="1988">
        <f t="shared" si="2"/>
        <v>0</v>
      </c>
      <c r="D46" s="2584"/>
      <c r="E46" s="2584"/>
      <c r="F46" s="2584"/>
      <c r="G46" s="2584"/>
      <c r="H46" s="2584"/>
      <c r="I46" s="2584"/>
      <c r="J46" s="2584"/>
      <c r="K46" s="2584"/>
      <c r="L46" s="2584"/>
      <c r="M46" s="2584"/>
      <c r="N46" s="2598"/>
      <c r="O46" s="2598"/>
      <c r="P46" s="2599"/>
      <c r="Q46" s="2600"/>
      <c r="R46" s="2600"/>
      <c r="S46" s="2600"/>
      <c r="T46" s="2600"/>
      <c r="U46" s="1640"/>
    </row>
    <row r="47" spans="1:130" ht="15.75" thickBot="1" x14ac:dyDescent="0.3">
      <c r="A47" s="6725" t="s">
        <v>760</v>
      </c>
      <c r="B47" s="2611" t="s">
        <v>759</v>
      </c>
      <c r="C47" s="2612">
        <f t="shared" si="2"/>
        <v>0</v>
      </c>
      <c r="D47" s="2600"/>
      <c r="E47" s="2600"/>
      <c r="F47" s="2600"/>
      <c r="G47" s="2600"/>
      <c r="H47" s="2600"/>
      <c r="I47" s="2600"/>
      <c r="J47" s="2600"/>
      <c r="K47" s="2600"/>
      <c r="L47" s="2584"/>
      <c r="M47" s="2584"/>
      <c r="N47" s="2598"/>
      <c r="O47" s="2598"/>
      <c r="P47" s="2599"/>
      <c r="Q47" s="2600"/>
      <c r="R47" s="2600"/>
      <c r="S47" s="2600"/>
      <c r="T47" s="2600"/>
      <c r="U47" s="1219"/>
    </row>
    <row r="48" spans="1:130" ht="16.5" thickTop="1" thickBot="1" x14ac:dyDescent="0.3">
      <c r="A48" s="6726"/>
      <c r="B48" s="1220" t="s">
        <v>53</v>
      </c>
      <c r="C48" s="1221">
        <f t="shared" si="2"/>
        <v>0</v>
      </c>
      <c r="D48" s="2600"/>
      <c r="E48" s="2600"/>
      <c r="F48" s="2600"/>
      <c r="G48" s="2600"/>
      <c r="H48" s="2600"/>
      <c r="I48" s="2600"/>
      <c r="J48" s="2600"/>
      <c r="K48" s="2600"/>
      <c r="L48" s="2584"/>
      <c r="M48" s="2584"/>
      <c r="N48" s="2598"/>
      <c r="O48" s="2598"/>
      <c r="P48" s="2599"/>
      <c r="Q48" s="2600"/>
      <c r="R48" s="2600"/>
      <c r="S48" s="2600"/>
      <c r="T48" s="2600"/>
      <c r="U48" s="1222"/>
    </row>
    <row r="49" spans="1:21" ht="15.75" thickTop="1" x14ac:dyDescent="0.25">
      <c r="A49" s="6727" t="s">
        <v>761</v>
      </c>
      <c r="B49" s="6728"/>
      <c r="C49" s="1223">
        <f t="shared" si="2"/>
        <v>0</v>
      </c>
      <c r="D49" s="2584"/>
      <c r="E49" s="2584"/>
      <c r="F49" s="2584"/>
      <c r="G49" s="2584"/>
      <c r="H49" s="2584"/>
      <c r="I49" s="2584"/>
      <c r="J49" s="2584"/>
      <c r="K49" s="2584"/>
      <c r="L49" s="2584"/>
      <c r="M49" s="2584"/>
      <c r="N49" s="2598"/>
      <c r="O49" s="2598"/>
      <c r="P49" s="2599"/>
      <c r="Q49" s="2600"/>
      <c r="R49" s="2600"/>
      <c r="S49" s="2600"/>
      <c r="T49" s="2600"/>
      <c r="U49" s="2613"/>
    </row>
    <row r="50" spans="1:21" x14ac:dyDescent="0.25">
      <c r="A50" s="6729" t="s">
        <v>762</v>
      </c>
      <c r="B50" s="6730"/>
      <c r="C50" s="2606">
        <f t="shared" si="2"/>
        <v>0</v>
      </c>
      <c r="D50" s="2600"/>
      <c r="E50" s="2600"/>
      <c r="F50" s="2600"/>
      <c r="G50" s="2600"/>
      <c r="H50" s="2600"/>
      <c r="I50" s="2600"/>
      <c r="J50" s="2600"/>
      <c r="K50" s="2600"/>
      <c r="L50" s="2584"/>
      <c r="M50" s="2584"/>
      <c r="N50" s="2598"/>
      <c r="O50" s="2598"/>
      <c r="P50" s="2599"/>
      <c r="Q50" s="2600"/>
      <c r="R50" s="2600"/>
      <c r="S50" s="2600"/>
      <c r="T50" s="2600"/>
      <c r="U50" s="2601"/>
    </row>
    <row r="51" spans="1:21" x14ac:dyDescent="0.25">
      <c r="A51" s="6731" t="s">
        <v>763</v>
      </c>
      <c r="B51" s="2614" t="s">
        <v>759</v>
      </c>
      <c r="C51" s="2612">
        <f t="shared" si="2"/>
        <v>0</v>
      </c>
      <c r="D51" s="2600"/>
      <c r="E51" s="2600"/>
      <c r="F51" s="2600"/>
      <c r="G51" s="2600"/>
      <c r="H51" s="2600"/>
      <c r="I51" s="2600"/>
      <c r="J51" s="2600"/>
      <c r="K51" s="2600"/>
      <c r="L51" s="2584"/>
      <c r="M51" s="2584"/>
      <c r="N51" s="2600"/>
      <c r="O51" s="2600"/>
      <c r="P51" s="2600"/>
      <c r="Q51" s="2601"/>
      <c r="R51" s="2601"/>
      <c r="S51" s="2600"/>
      <c r="T51" s="2601"/>
      <c r="U51" s="2601"/>
    </row>
    <row r="52" spans="1:21" x14ac:dyDescent="0.25">
      <c r="A52" s="6732"/>
      <c r="B52" s="2615" t="s">
        <v>53</v>
      </c>
      <c r="C52" s="2606">
        <f t="shared" si="2"/>
        <v>0</v>
      </c>
      <c r="D52" s="2600"/>
      <c r="E52" s="2600"/>
      <c r="F52" s="2600"/>
      <c r="G52" s="2600"/>
      <c r="H52" s="2600"/>
      <c r="I52" s="2600"/>
      <c r="J52" s="2600"/>
      <c r="K52" s="2600"/>
      <c r="L52" s="2584"/>
      <c r="M52" s="2584"/>
      <c r="N52" s="2600"/>
      <c r="O52" s="2600"/>
      <c r="P52" s="2600"/>
      <c r="Q52" s="2613"/>
      <c r="R52" s="2613"/>
      <c r="S52" s="2600"/>
      <c r="T52" s="2613"/>
      <c r="U52" s="2613"/>
    </row>
    <row r="53" spans="1:21" x14ac:dyDescent="0.25">
      <c r="A53" s="6731" t="s">
        <v>764</v>
      </c>
      <c r="B53" s="2614" t="s">
        <v>759</v>
      </c>
      <c r="C53" s="2612">
        <f t="shared" si="2"/>
        <v>0</v>
      </c>
      <c r="D53" s="2600"/>
      <c r="E53" s="2600"/>
      <c r="F53" s="2600"/>
      <c r="G53" s="2600"/>
      <c r="H53" s="2600"/>
      <c r="I53" s="2600"/>
      <c r="J53" s="2600"/>
      <c r="K53" s="2600"/>
      <c r="L53" s="2584"/>
      <c r="M53" s="2584"/>
      <c r="N53" s="2600"/>
      <c r="O53" s="2600"/>
      <c r="P53" s="2600"/>
      <c r="Q53" s="2601"/>
      <c r="R53" s="2601"/>
      <c r="S53" s="2600"/>
      <c r="T53" s="2601"/>
      <c r="U53" s="2601"/>
    </row>
    <row r="54" spans="1:21" x14ac:dyDescent="0.25">
      <c r="A54" s="6732"/>
      <c r="B54" s="2616" t="s">
        <v>53</v>
      </c>
      <c r="C54" s="2606">
        <f t="shared" si="2"/>
        <v>0</v>
      </c>
      <c r="D54" s="2600"/>
      <c r="E54" s="2600"/>
      <c r="F54" s="2600"/>
      <c r="G54" s="2600"/>
      <c r="H54" s="2600"/>
      <c r="I54" s="2600"/>
      <c r="J54" s="2600"/>
      <c r="K54" s="2600"/>
      <c r="L54" s="2584"/>
      <c r="M54" s="2584"/>
      <c r="N54" s="2600"/>
      <c r="O54" s="2600"/>
      <c r="P54" s="2600"/>
      <c r="Q54" s="2613"/>
      <c r="R54" s="2613"/>
      <c r="S54" s="2600"/>
      <c r="T54" s="2613"/>
      <c r="U54" s="2613"/>
    </row>
    <row r="55" spans="1:21" x14ac:dyDescent="0.25">
      <c r="A55" s="6749" t="s">
        <v>765</v>
      </c>
      <c r="B55" s="6750"/>
      <c r="C55" s="2596">
        <f t="shared" si="2"/>
        <v>0</v>
      </c>
      <c r="D55" s="2600"/>
      <c r="E55" s="2600"/>
      <c r="F55" s="2600"/>
      <c r="G55" s="2600"/>
      <c r="H55" s="2600"/>
      <c r="I55" s="2600"/>
      <c r="J55" s="2600"/>
      <c r="K55" s="2600"/>
      <c r="L55" s="2600"/>
      <c r="M55" s="2600"/>
      <c r="N55" s="2600"/>
      <c r="O55" s="2600"/>
      <c r="P55" s="2600"/>
      <c r="Q55" s="2617"/>
      <c r="R55" s="2617"/>
      <c r="S55" s="2600"/>
      <c r="T55" s="2617"/>
      <c r="U55" s="2617"/>
    </row>
    <row r="56" spans="1:21" x14ac:dyDescent="0.25">
      <c r="A56" s="468" t="s">
        <v>766</v>
      </c>
      <c r="B56" s="1460"/>
      <c r="C56" s="1500"/>
      <c r="D56" s="251"/>
      <c r="E56" s="251"/>
      <c r="F56" s="789"/>
      <c r="G56" s="251"/>
      <c r="H56" s="251"/>
      <c r="I56" s="251"/>
      <c r="J56" s="251"/>
      <c r="K56" s="251"/>
      <c r="L56" s="251"/>
      <c r="M56" s="251"/>
      <c r="N56" s="251"/>
      <c r="O56" s="251"/>
      <c r="P56" s="251"/>
    </row>
    <row r="57" spans="1:21" ht="15" customHeight="1" x14ac:dyDescent="0.25">
      <c r="A57" s="6751" t="s">
        <v>742</v>
      </c>
      <c r="B57" s="6427"/>
      <c r="C57" s="6681" t="s">
        <v>5</v>
      </c>
      <c r="D57" s="6753" t="s">
        <v>453</v>
      </c>
      <c r="E57" s="6754"/>
      <c r="F57" s="6754"/>
      <c r="G57" s="6754"/>
      <c r="H57" s="6754"/>
      <c r="I57" s="6754"/>
      <c r="J57" s="6754"/>
      <c r="K57" s="6754"/>
      <c r="L57" s="6754"/>
      <c r="M57" s="6754"/>
      <c r="N57" s="6754"/>
      <c r="O57" s="6754"/>
      <c r="P57" s="6755"/>
      <c r="Q57" s="6698" t="s">
        <v>13</v>
      </c>
      <c r="R57" s="6698" t="s">
        <v>14</v>
      </c>
    </row>
    <row r="58" spans="1:21" ht="21" x14ac:dyDescent="0.25">
      <c r="A58" s="6752"/>
      <c r="B58" s="6429"/>
      <c r="C58" s="6683"/>
      <c r="D58" s="2618" t="s">
        <v>715</v>
      </c>
      <c r="E58" s="2588" t="s">
        <v>716</v>
      </c>
      <c r="F58" s="2588" t="s">
        <v>71</v>
      </c>
      <c r="G58" s="2588" t="s">
        <v>72</v>
      </c>
      <c r="H58" s="2588" t="s">
        <v>73</v>
      </c>
      <c r="I58" s="2588" t="s">
        <v>74</v>
      </c>
      <c r="J58" s="2588" t="s">
        <v>75</v>
      </c>
      <c r="K58" s="2588" t="s">
        <v>76</v>
      </c>
      <c r="L58" s="2588" t="s">
        <v>77</v>
      </c>
      <c r="M58" s="2588" t="s">
        <v>745</v>
      </c>
      <c r="N58" s="2589" t="s">
        <v>79</v>
      </c>
      <c r="O58" s="2588" t="s">
        <v>80</v>
      </c>
      <c r="P58" s="2619" t="s">
        <v>746</v>
      </c>
      <c r="Q58" s="6699"/>
      <c r="R58" s="6699"/>
    </row>
    <row r="59" spans="1:21" x14ac:dyDescent="0.25">
      <c r="A59" s="6743" t="s">
        <v>747</v>
      </c>
      <c r="B59" s="6743"/>
      <c r="C59" s="2596">
        <f>SUM(D59:P59)</f>
        <v>0</v>
      </c>
      <c r="D59" s="2620">
        <f t="shared" ref="D59:R59" si="3">SUM(D60:D72)</f>
        <v>0</v>
      </c>
      <c r="E59" s="2594">
        <f t="shared" si="3"/>
        <v>0</v>
      </c>
      <c r="F59" s="2594">
        <f t="shared" si="3"/>
        <v>0</v>
      </c>
      <c r="G59" s="2594">
        <f t="shared" si="3"/>
        <v>0</v>
      </c>
      <c r="H59" s="2594">
        <f t="shared" si="3"/>
        <v>0</v>
      </c>
      <c r="I59" s="2594">
        <f t="shared" si="3"/>
        <v>0</v>
      </c>
      <c r="J59" s="2594">
        <f t="shared" si="3"/>
        <v>0</v>
      </c>
      <c r="K59" s="2594">
        <f t="shared" si="3"/>
        <v>0</v>
      </c>
      <c r="L59" s="2594">
        <f t="shared" si="3"/>
        <v>0</v>
      </c>
      <c r="M59" s="2594">
        <f t="shared" si="3"/>
        <v>0</v>
      </c>
      <c r="N59" s="2593">
        <f t="shared" si="3"/>
        <v>0</v>
      </c>
      <c r="O59" s="2594">
        <f t="shared" si="3"/>
        <v>0</v>
      </c>
      <c r="P59" s="2621">
        <f t="shared" si="3"/>
        <v>0</v>
      </c>
      <c r="Q59" s="2621">
        <f t="shared" si="3"/>
        <v>0</v>
      </c>
      <c r="R59" s="2621">
        <f t="shared" si="3"/>
        <v>0</v>
      </c>
    </row>
    <row r="60" spans="1:21" x14ac:dyDescent="0.25">
      <c r="A60" s="6744" t="s">
        <v>748</v>
      </c>
      <c r="B60" s="6745"/>
      <c r="C60" s="2612">
        <f>SUM(D60:M60)</f>
        <v>0</v>
      </c>
      <c r="D60" s="2622"/>
      <c r="E60" s="1641"/>
      <c r="F60" s="1641"/>
      <c r="G60" s="1641"/>
      <c r="H60" s="1641"/>
      <c r="I60" s="1641"/>
      <c r="J60" s="1641"/>
      <c r="K60" s="1641"/>
      <c r="L60" s="1641"/>
      <c r="M60" s="1641"/>
      <c r="N60" s="2623"/>
      <c r="O60" s="2624"/>
      <c r="P60" s="2625"/>
      <c r="Q60" s="2601"/>
      <c r="R60" s="2601"/>
    </row>
    <row r="61" spans="1:21" x14ac:dyDescent="0.25">
      <c r="A61" s="6746" t="s">
        <v>749</v>
      </c>
      <c r="B61" s="6747"/>
      <c r="C61" s="1606">
        <f>SUM(D61:M61)</f>
        <v>0</v>
      </c>
      <c r="D61" s="1596"/>
      <c r="E61" s="1634"/>
      <c r="F61" s="1634"/>
      <c r="G61" s="1634"/>
      <c r="H61" s="1634"/>
      <c r="I61" s="1634"/>
      <c r="J61" s="1634"/>
      <c r="K61" s="1634"/>
      <c r="L61" s="1634"/>
      <c r="M61" s="1634"/>
      <c r="N61" s="2626"/>
      <c r="O61" s="2627"/>
      <c r="P61" s="2628"/>
      <c r="Q61" s="1222"/>
      <c r="R61" s="1222"/>
    </row>
    <row r="62" spans="1:21" x14ac:dyDescent="0.25">
      <c r="A62" s="6681" t="s">
        <v>750</v>
      </c>
      <c r="B62" s="2629" t="s">
        <v>751</v>
      </c>
      <c r="C62" s="2612">
        <f>SUM(D62:M62)</f>
        <v>0</v>
      </c>
      <c r="D62" s="2622"/>
      <c r="E62" s="1641"/>
      <c r="F62" s="1641"/>
      <c r="G62" s="1641"/>
      <c r="H62" s="1641"/>
      <c r="I62" s="1641"/>
      <c r="J62" s="1641"/>
      <c r="K62" s="1641"/>
      <c r="L62" s="1641"/>
      <c r="M62" s="1641"/>
      <c r="N62" s="2623"/>
      <c r="O62" s="2624"/>
      <c r="P62" s="2625"/>
      <c r="Q62" s="2601"/>
      <c r="R62" s="2601"/>
    </row>
    <row r="63" spans="1:21" x14ac:dyDescent="0.25">
      <c r="A63" s="6682"/>
      <c r="B63" s="2630" t="s">
        <v>752</v>
      </c>
      <c r="C63" s="1602">
        <v>0</v>
      </c>
      <c r="D63" s="1583"/>
      <c r="E63" s="1674"/>
      <c r="F63" s="1674"/>
      <c r="G63" s="1674"/>
      <c r="H63" s="1674"/>
      <c r="I63" s="1674"/>
      <c r="J63" s="1674"/>
      <c r="K63" s="1674"/>
      <c r="L63" s="1674"/>
      <c r="M63" s="1674"/>
      <c r="N63" s="2631"/>
      <c r="O63" s="2632"/>
      <c r="P63" s="2633"/>
      <c r="Q63" s="1584"/>
      <c r="R63" s="1584"/>
    </row>
    <row r="64" spans="1:21" x14ac:dyDescent="0.25">
      <c r="A64" s="6682"/>
      <c r="B64" s="2630" t="s">
        <v>753</v>
      </c>
      <c r="C64" s="1602">
        <f>SUM(D64:M64)</f>
        <v>0</v>
      </c>
      <c r="D64" s="1583"/>
      <c r="E64" s="1674"/>
      <c r="F64" s="1674"/>
      <c r="G64" s="1674"/>
      <c r="H64" s="1674"/>
      <c r="I64" s="1674"/>
      <c r="J64" s="1674"/>
      <c r="K64" s="1674"/>
      <c r="L64" s="1674"/>
      <c r="M64" s="1674"/>
      <c r="N64" s="2631"/>
      <c r="O64" s="2632"/>
      <c r="P64" s="2633"/>
      <c r="Q64" s="1584"/>
      <c r="R64" s="1584"/>
    </row>
    <row r="65" spans="1:130" x14ac:dyDescent="0.25">
      <c r="A65" s="6682"/>
      <c r="B65" s="2630" t="s">
        <v>754</v>
      </c>
      <c r="C65" s="1602">
        <v>0</v>
      </c>
      <c r="D65" s="1583"/>
      <c r="E65" s="1674"/>
      <c r="F65" s="1674"/>
      <c r="G65" s="1674"/>
      <c r="H65" s="1674"/>
      <c r="I65" s="1674"/>
      <c r="J65" s="1674"/>
      <c r="K65" s="1674"/>
      <c r="L65" s="1674"/>
      <c r="M65" s="1674"/>
      <c r="N65" s="2631"/>
      <c r="O65" s="2632"/>
      <c r="P65" s="2633"/>
      <c r="Q65" s="1584"/>
      <c r="R65" s="1584"/>
    </row>
    <row r="66" spans="1:130" x14ac:dyDescent="0.25">
      <c r="A66" s="6682"/>
      <c r="B66" s="2630" t="s">
        <v>755</v>
      </c>
      <c r="C66" s="1602">
        <f t="shared" ref="C66:C76" si="4">SUM(D66:M66)</f>
        <v>0</v>
      </c>
      <c r="D66" s="1583"/>
      <c r="E66" s="1674"/>
      <c r="F66" s="1674"/>
      <c r="G66" s="1674"/>
      <c r="H66" s="1674"/>
      <c r="I66" s="1674"/>
      <c r="J66" s="1674"/>
      <c r="K66" s="1674"/>
      <c r="L66" s="1674"/>
      <c r="M66" s="1674"/>
      <c r="N66" s="2631"/>
      <c r="O66" s="2632"/>
      <c r="P66" s="2633"/>
      <c r="Q66" s="1584"/>
      <c r="R66" s="1584"/>
    </row>
    <row r="67" spans="1:130" x14ac:dyDescent="0.25">
      <c r="A67" s="6682"/>
      <c r="B67" s="2634" t="s">
        <v>756</v>
      </c>
      <c r="C67" s="2606">
        <f t="shared" si="4"/>
        <v>0</v>
      </c>
      <c r="D67" s="2635"/>
      <c r="E67" s="1548"/>
      <c r="F67" s="1548"/>
      <c r="G67" s="1548"/>
      <c r="H67" s="1548"/>
      <c r="I67" s="1548"/>
      <c r="J67" s="1548"/>
      <c r="K67" s="1548"/>
      <c r="L67" s="1548"/>
      <c r="M67" s="1548"/>
      <c r="N67" s="2636"/>
      <c r="O67" s="2637"/>
      <c r="P67" s="2638"/>
      <c r="Q67" s="1222"/>
      <c r="R67" s="1222"/>
    </row>
    <row r="68" spans="1:130" s="245" customFormat="1" ht="16.350000000000001" customHeight="1" x14ac:dyDescent="0.2">
      <c r="A68" s="6683"/>
      <c r="B68" s="2639" t="s">
        <v>757</v>
      </c>
      <c r="C68" s="271">
        <f t="shared" si="4"/>
        <v>0</v>
      </c>
      <c r="D68" s="267"/>
      <c r="E68" s="262"/>
      <c r="F68" s="262"/>
      <c r="G68" s="262"/>
      <c r="H68" s="262"/>
      <c r="I68" s="262"/>
      <c r="J68" s="262"/>
      <c r="K68" s="262"/>
      <c r="L68" s="262"/>
      <c r="M68" s="262"/>
      <c r="N68" s="1215"/>
      <c r="O68" s="1216"/>
      <c r="P68" s="1461"/>
      <c r="Q68" s="2601"/>
      <c r="R68" s="2601"/>
      <c r="S68" s="287"/>
      <c r="T68" s="250"/>
      <c r="U68" s="250"/>
      <c r="V68" s="250"/>
      <c r="W68" s="250"/>
      <c r="X68" s="250"/>
      <c r="Y68" s="249"/>
      <c r="Z68" s="249"/>
      <c r="AA68" s="249"/>
      <c r="AB68" s="249"/>
      <c r="AC68" s="249"/>
      <c r="AD68" s="249"/>
      <c r="AE68" s="249"/>
      <c r="AF68" s="249"/>
      <c r="AG68" s="249"/>
      <c r="AH68" s="249"/>
      <c r="AI68" s="249"/>
      <c r="AJ68" s="2640"/>
      <c r="AK68" s="2640"/>
      <c r="AL68" s="2640"/>
      <c r="AM68" s="2641"/>
      <c r="AN68" s="2641"/>
      <c r="AO68" s="2641"/>
      <c r="AP68" s="2641"/>
      <c r="AQ68" s="2641"/>
      <c r="AR68" s="2641"/>
      <c r="AS68" s="2641"/>
      <c r="AT68" s="2641"/>
      <c r="AU68" s="249"/>
      <c r="AV68" s="249"/>
      <c r="AW68" s="249"/>
      <c r="CA68" s="247"/>
      <c r="CB68" s="247"/>
      <c r="CC68" s="247"/>
      <c r="CD68" s="247"/>
      <c r="CE68" s="247"/>
      <c r="CF68" s="247"/>
      <c r="CG68" s="247"/>
      <c r="CH68" s="247"/>
      <c r="CI68" s="247"/>
      <c r="CJ68" s="247"/>
      <c r="CK68" s="247"/>
      <c r="CL68" s="247"/>
      <c r="CM68" s="247"/>
      <c r="CN68" s="247"/>
      <c r="CO68" s="247"/>
      <c r="CP68" s="247"/>
      <c r="CQ68" s="247"/>
      <c r="CR68" s="247"/>
      <c r="CS68" s="247"/>
      <c r="CT68" s="247"/>
      <c r="CU68" s="247"/>
      <c r="CV68" s="247"/>
      <c r="CW68" s="247"/>
      <c r="CX68" s="247"/>
      <c r="CY68" s="247"/>
      <c r="CZ68" s="247"/>
      <c r="DA68" s="285"/>
      <c r="DB68" s="285"/>
      <c r="DC68" s="285"/>
      <c r="DD68" s="285"/>
      <c r="DE68" s="285"/>
      <c r="DF68" s="285"/>
      <c r="DG68" s="285"/>
      <c r="DH68" s="285"/>
      <c r="DI68" s="285"/>
      <c r="DJ68" s="285"/>
      <c r="DK68" s="285"/>
      <c r="DL68" s="285"/>
      <c r="DM68" s="285"/>
      <c r="DN68" s="285"/>
      <c r="DO68" s="285"/>
      <c r="DP68" s="285"/>
      <c r="DQ68" s="285"/>
      <c r="DR68" s="285"/>
      <c r="DS68" s="285"/>
      <c r="DT68" s="285"/>
      <c r="DU68" s="285"/>
      <c r="DV68" s="285"/>
      <c r="DW68" s="285"/>
      <c r="DX68" s="285"/>
      <c r="DY68" s="285"/>
      <c r="DZ68" s="285"/>
    </row>
    <row r="69" spans="1:130" x14ac:dyDescent="0.25">
      <c r="A69" s="6748" t="s">
        <v>767</v>
      </c>
      <c r="B69" s="2642" t="s">
        <v>759</v>
      </c>
      <c r="C69" s="2612">
        <f t="shared" si="4"/>
        <v>0</v>
      </c>
      <c r="D69" s="2622"/>
      <c r="E69" s="1641"/>
      <c r="F69" s="1641"/>
      <c r="G69" s="1641"/>
      <c r="H69" s="1641"/>
      <c r="I69" s="1641"/>
      <c r="J69" s="1641"/>
      <c r="K69" s="1641"/>
      <c r="L69" s="1641"/>
      <c r="M69" s="1641"/>
      <c r="N69" s="2623"/>
      <c r="O69" s="2624"/>
      <c r="P69" s="2625"/>
      <c r="Q69" s="2601"/>
      <c r="R69" s="2601"/>
    </row>
    <row r="70" spans="1:130" x14ac:dyDescent="0.25">
      <c r="A70" s="6739"/>
      <c r="B70" s="2634" t="s">
        <v>53</v>
      </c>
      <c r="C70" s="1606">
        <f t="shared" si="4"/>
        <v>0</v>
      </c>
      <c r="D70" s="1596"/>
      <c r="E70" s="1634"/>
      <c r="F70" s="1634"/>
      <c r="G70" s="1634"/>
      <c r="H70" s="1634"/>
      <c r="I70" s="1634"/>
      <c r="J70" s="1634"/>
      <c r="K70" s="1634"/>
      <c r="L70" s="1634"/>
      <c r="M70" s="1634"/>
      <c r="N70" s="2626"/>
      <c r="O70" s="2627"/>
      <c r="P70" s="2628"/>
      <c r="Q70" s="1640"/>
      <c r="R70" s="1640"/>
    </row>
    <row r="71" spans="1:130" x14ac:dyDescent="0.25">
      <c r="A71" s="6748" t="s">
        <v>768</v>
      </c>
      <c r="B71" s="2643" t="s">
        <v>759</v>
      </c>
      <c r="C71" s="2612">
        <f t="shared" si="4"/>
        <v>0</v>
      </c>
      <c r="D71" s="2622"/>
      <c r="E71" s="1641"/>
      <c r="F71" s="1641"/>
      <c r="G71" s="1641"/>
      <c r="H71" s="1641"/>
      <c r="I71" s="1641"/>
      <c r="J71" s="1641"/>
      <c r="K71" s="1641"/>
      <c r="L71" s="1641"/>
      <c r="M71" s="1641"/>
      <c r="N71" s="2623"/>
      <c r="O71" s="2624"/>
      <c r="P71" s="2625"/>
      <c r="Q71" s="2601"/>
      <c r="R71" s="2601"/>
    </row>
    <row r="72" spans="1:130" ht="15.75" thickBot="1" x14ac:dyDescent="0.3">
      <c r="A72" s="6739"/>
      <c r="B72" s="1224" t="s">
        <v>53</v>
      </c>
      <c r="C72" s="1221">
        <f t="shared" si="4"/>
        <v>0</v>
      </c>
      <c r="D72" s="1225"/>
      <c r="E72" s="288"/>
      <c r="F72" s="288"/>
      <c r="G72" s="288"/>
      <c r="H72" s="288"/>
      <c r="I72" s="288"/>
      <c r="J72" s="288"/>
      <c r="K72" s="288"/>
      <c r="L72" s="288"/>
      <c r="M72" s="288"/>
      <c r="N72" s="1226"/>
      <c r="O72" s="1227"/>
      <c r="P72" s="1228"/>
      <c r="Q72" s="2644"/>
      <c r="R72" s="2644"/>
    </row>
    <row r="73" spans="1:130" ht="15.75" thickTop="1" x14ac:dyDescent="0.25">
      <c r="A73" s="6765" t="s">
        <v>769</v>
      </c>
      <c r="B73" s="6766"/>
      <c r="C73" s="279">
        <f t="shared" si="4"/>
        <v>0</v>
      </c>
      <c r="D73" s="266"/>
      <c r="E73" s="148"/>
      <c r="F73" s="148"/>
      <c r="G73" s="148"/>
      <c r="H73" s="148"/>
      <c r="I73" s="148"/>
      <c r="J73" s="148"/>
      <c r="K73" s="148"/>
      <c r="L73" s="148"/>
      <c r="M73" s="148"/>
      <c r="N73" s="2623"/>
      <c r="O73" s="2624"/>
      <c r="P73" s="2625"/>
      <c r="Q73" s="1222"/>
      <c r="R73" s="1222"/>
    </row>
    <row r="74" spans="1:130" x14ac:dyDescent="0.25">
      <c r="A74" s="6767" t="s">
        <v>762</v>
      </c>
      <c r="B74" s="6768"/>
      <c r="C74" s="2606">
        <f t="shared" si="4"/>
        <v>0</v>
      </c>
      <c r="D74" s="2635"/>
      <c r="E74" s="1548"/>
      <c r="F74" s="1548"/>
      <c r="G74" s="1548"/>
      <c r="H74" s="1548"/>
      <c r="I74" s="1548"/>
      <c r="J74" s="1548"/>
      <c r="K74" s="1548"/>
      <c r="L74" s="1548"/>
      <c r="M74" s="1548"/>
      <c r="N74" s="2636"/>
      <c r="O74" s="2637"/>
      <c r="P74" s="2638"/>
      <c r="Q74" s="1640"/>
      <c r="R74" s="1640"/>
    </row>
    <row r="75" spans="1:130" x14ac:dyDescent="0.25">
      <c r="A75" s="6731" t="s">
        <v>763</v>
      </c>
      <c r="B75" s="2614" t="s">
        <v>759</v>
      </c>
      <c r="C75" s="2612">
        <f t="shared" si="4"/>
        <v>0</v>
      </c>
      <c r="D75" s="2600"/>
      <c r="E75" s="2600"/>
      <c r="F75" s="2600"/>
      <c r="G75" s="2600"/>
      <c r="H75" s="2600"/>
      <c r="I75" s="2600"/>
      <c r="J75" s="2600"/>
      <c r="K75" s="2600"/>
      <c r="L75" s="2584"/>
      <c r="M75" s="2584"/>
      <c r="N75" s="2600"/>
      <c r="O75" s="2600"/>
      <c r="P75" s="2600"/>
      <c r="Q75" s="2601"/>
      <c r="R75" s="2601"/>
    </row>
    <row r="76" spans="1:130" x14ac:dyDescent="0.25">
      <c r="A76" s="6732"/>
      <c r="B76" s="2615" t="s">
        <v>53</v>
      </c>
      <c r="C76" s="2606">
        <f t="shared" si="4"/>
        <v>0</v>
      </c>
      <c r="D76" s="2600"/>
      <c r="E76" s="2600"/>
      <c r="F76" s="2600"/>
      <c r="G76" s="2600"/>
      <c r="H76" s="2600"/>
      <c r="I76" s="2600"/>
      <c r="J76" s="2600"/>
      <c r="K76" s="2600"/>
      <c r="L76" s="2584"/>
      <c r="M76" s="2584"/>
      <c r="N76" s="2600"/>
      <c r="O76" s="2600"/>
      <c r="P76" s="2600"/>
      <c r="Q76" s="2613"/>
      <c r="R76" s="2613"/>
    </row>
    <row r="77" spans="1:130" x14ac:dyDescent="0.25">
      <c r="A77" s="6681" t="s">
        <v>764</v>
      </c>
      <c r="B77" s="2629" t="s">
        <v>759</v>
      </c>
      <c r="C77" s="2612">
        <f>SUM(D77:P77)</f>
        <v>0</v>
      </c>
      <c r="D77" s="2622"/>
      <c r="E77" s="1641"/>
      <c r="F77" s="1641"/>
      <c r="G77" s="1641"/>
      <c r="H77" s="1641"/>
      <c r="I77" s="1641"/>
      <c r="J77" s="1641"/>
      <c r="K77" s="1641"/>
      <c r="L77" s="1641"/>
      <c r="M77" s="1641"/>
      <c r="N77" s="2645"/>
      <c r="O77" s="1641"/>
      <c r="P77" s="2232"/>
      <c r="Q77" s="1222"/>
      <c r="R77" s="1222"/>
    </row>
    <row r="78" spans="1:130" x14ac:dyDescent="0.25">
      <c r="A78" s="6683"/>
      <c r="B78" s="2646" t="s">
        <v>53</v>
      </c>
      <c r="C78" s="2606">
        <f>SUM(D78:P78)</f>
        <v>0</v>
      </c>
      <c r="D78" s="2635"/>
      <c r="E78" s="1548"/>
      <c r="F78" s="1548"/>
      <c r="G78" s="1548"/>
      <c r="H78" s="1548"/>
      <c r="I78" s="1548"/>
      <c r="J78" s="1548"/>
      <c r="K78" s="1548"/>
      <c r="L78" s="1548"/>
      <c r="M78" s="1548"/>
      <c r="N78" s="2647"/>
      <c r="O78" s="1548"/>
      <c r="P78" s="1525"/>
      <c r="Q78" s="2613"/>
      <c r="R78" s="2613"/>
    </row>
    <row r="79" spans="1:130" x14ac:dyDescent="0.25">
      <c r="A79" s="6769" t="s">
        <v>770</v>
      </c>
      <c r="B79" s="6770"/>
      <c r="C79" s="2606">
        <f>SUM(D79:P79)</f>
        <v>0</v>
      </c>
      <c r="D79" s="2635"/>
      <c r="E79" s="1548"/>
      <c r="F79" s="1548"/>
      <c r="G79" s="1548"/>
      <c r="H79" s="1548"/>
      <c r="I79" s="1548"/>
      <c r="J79" s="1548"/>
      <c r="K79" s="1548"/>
      <c r="L79" s="1548"/>
      <c r="M79" s="1548"/>
      <c r="N79" s="2647"/>
      <c r="O79" s="1548"/>
      <c r="P79" s="1525"/>
      <c r="Q79" s="2613"/>
      <c r="R79" s="2613"/>
    </row>
    <row r="80" spans="1:130" x14ac:dyDescent="0.25">
      <c r="A80" s="1229" t="s">
        <v>771</v>
      </c>
      <c r="B80" s="321"/>
      <c r="C80" s="321"/>
      <c r="D80" s="321"/>
      <c r="E80" s="321"/>
      <c r="F80" s="321"/>
      <c r="G80" s="321"/>
      <c r="H80" s="321"/>
      <c r="I80" s="321"/>
      <c r="J80" s="321"/>
      <c r="K80" s="321"/>
      <c r="L80" s="321"/>
      <c r="M80" s="321"/>
      <c r="N80" s="321"/>
      <c r="O80" s="321"/>
      <c r="P80" s="321"/>
      <c r="Q80" s="321"/>
      <c r="R80" s="321"/>
      <c r="S80" s="130"/>
      <c r="T80" s="130"/>
      <c r="U80" s="321"/>
      <c r="V80" s="321"/>
      <c r="W80" s="321"/>
      <c r="X80" s="160"/>
      <c r="Y80" s="160"/>
      <c r="Z80" s="160"/>
      <c r="AA80" s="160"/>
      <c r="AB80" s="160"/>
      <c r="AC80" s="160"/>
      <c r="AD80" s="160"/>
      <c r="AE80" s="160"/>
      <c r="AF80" s="160"/>
      <c r="AG80" s="160"/>
      <c r="AH80" s="160"/>
      <c r="AI80" s="2648"/>
      <c r="AJ80" s="2648"/>
      <c r="AK80" s="2648"/>
      <c r="AL80" s="2648"/>
      <c r="AM80" s="2648"/>
      <c r="AN80" s="2648"/>
      <c r="AO80" s="2648"/>
      <c r="AP80" s="2648"/>
      <c r="AQ80" s="2648"/>
      <c r="AR80" s="2648"/>
      <c r="AS80" s="2648"/>
    </row>
    <row r="81" spans="1:130" x14ac:dyDescent="0.25">
      <c r="A81" s="2649" t="s">
        <v>248</v>
      </c>
      <c r="B81" s="2586" t="s">
        <v>49</v>
      </c>
      <c r="C81" s="1206"/>
      <c r="D81" s="1206"/>
      <c r="E81" s="1206"/>
      <c r="F81" s="1206"/>
      <c r="G81" s="130"/>
      <c r="H81" s="130"/>
      <c r="I81" s="130"/>
      <c r="J81" s="130"/>
      <c r="K81" s="130"/>
      <c r="L81" s="130"/>
      <c r="M81" s="130"/>
      <c r="N81" s="130"/>
      <c r="O81" s="130"/>
      <c r="P81" s="130"/>
      <c r="Q81" s="130"/>
      <c r="R81" s="130"/>
      <c r="S81" s="130"/>
      <c r="T81" s="130"/>
      <c r="U81" s="130"/>
      <c r="V81" s="130"/>
      <c r="W81" s="130"/>
      <c r="X81" s="160"/>
      <c r="Y81" s="160"/>
      <c r="Z81" s="160"/>
      <c r="AA81" s="160"/>
      <c r="AB81" s="160"/>
      <c r="AC81" s="160"/>
      <c r="AD81" s="160"/>
      <c r="AE81" s="160"/>
      <c r="AF81" s="160"/>
      <c r="AG81" s="160"/>
      <c r="AH81" s="160"/>
      <c r="AI81" s="2648"/>
      <c r="AJ81" s="2648"/>
      <c r="AK81" s="2648"/>
      <c r="AL81" s="2648"/>
      <c r="AM81" s="2648"/>
      <c r="AN81" s="2648"/>
      <c r="AO81" s="2648"/>
      <c r="AP81" s="2648"/>
      <c r="AQ81" s="2648"/>
      <c r="AR81" s="2648"/>
      <c r="AS81" s="2648"/>
    </row>
    <row r="82" spans="1:130" x14ac:dyDescent="0.25">
      <c r="A82" s="2650" t="s">
        <v>772</v>
      </c>
      <c r="B82" s="2584"/>
      <c r="C82" s="1230"/>
      <c r="D82" s="130"/>
      <c r="E82" s="130"/>
      <c r="F82" s="130"/>
      <c r="G82" s="130"/>
      <c r="H82" s="130"/>
      <c r="I82" s="130"/>
      <c r="J82" s="130"/>
      <c r="K82" s="130"/>
      <c r="L82" s="130"/>
      <c r="M82" s="130"/>
      <c r="N82" s="130"/>
      <c r="O82" s="130"/>
      <c r="P82" s="130"/>
      <c r="Q82" s="130"/>
      <c r="R82" s="130"/>
      <c r="S82" s="130"/>
      <c r="T82" s="130"/>
      <c r="U82" s="130"/>
      <c r="V82" s="130"/>
      <c r="W82" s="130"/>
      <c r="X82" s="160"/>
      <c r="Y82" s="160"/>
      <c r="Z82" s="160"/>
      <c r="AA82" s="160"/>
      <c r="AB82" s="160"/>
      <c r="AC82" s="160"/>
      <c r="AD82" s="160"/>
      <c r="AE82" s="160"/>
      <c r="AF82" s="160"/>
      <c r="AG82" s="160"/>
      <c r="AH82" s="160"/>
      <c r="AI82" s="2648"/>
      <c r="AJ82" s="2648"/>
      <c r="AK82" s="2648"/>
      <c r="AL82" s="2648"/>
      <c r="AM82" s="2648"/>
      <c r="AN82" s="2648"/>
      <c r="AO82" s="2651"/>
      <c r="AP82" s="2651"/>
      <c r="AQ82" s="2651"/>
      <c r="AR82" s="2651"/>
      <c r="AS82" s="2651"/>
    </row>
    <row r="83" spans="1:130" x14ac:dyDescent="0.25">
      <c r="A83" s="1231" t="s">
        <v>773</v>
      </c>
      <c r="B83" s="1232"/>
      <c r="C83" s="1233"/>
      <c r="D83" s="1233"/>
      <c r="E83" s="1233"/>
      <c r="F83" s="321"/>
      <c r="G83" s="321"/>
      <c r="H83" s="321"/>
      <c r="I83" s="321"/>
      <c r="J83" s="321"/>
      <c r="K83" s="321"/>
      <c r="L83" s="321"/>
      <c r="M83" s="321"/>
      <c r="N83" s="321"/>
      <c r="O83" s="321"/>
      <c r="P83" s="321"/>
      <c r="Q83" s="321"/>
      <c r="R83" s="321"/>
      <c r="S83" s="321"/>
      <c r="T83" s="321"/>
      <c r="U83" s="321"/>
      <c r="V83" s="321"/>
      <c r="W83" s="321"/>
      <c r="X83" s="160"/>
      <c r="Y83" s="160"/>
      <c r="Z83" s="160"/>
      <c r="AA83" s="160"/>
      <c r="AB83" s="160"/>
      <c r="AC83" s="160"/>
      <c r="AD83" s="160"/>
      <c r="AE83" s="160"/>
      <c r="AF83" s="160"/>
      <c r="AG83" s="160"/>
      <c r="AH83" s="160"/>
      <c r="AI83" s="160"/>
      <c r="AJ83" s="160"/>
      <c r="AK83" s="160"/>
      <c r="AL83" s="160"/>
      <c r="AM83" s="160"/>
      <c r="AN83" s="160"/>
      <c r="AO83" s="2648"/>
      <c r="AP83" s="2648"/>
      <c r="AQ83" s="2648"/>
      <c r="AR83" s="2648"/>
      <c r="AS83" s="2648"/>
    </row>
    <row r="84" spans="1:130" x14ac:dyDescent="0.25">
      <c r="A84" s="6741" t="s">
        <v>774</v>
      </c>
      <c r="B84" s="6756"/>
      <c r="C84" s="2586" t="s">
        <v>49</v>
      </c>
      <c r="D84" s="2573" t="s">
        <v>775</v>
      </c>
      <c r="E84" s="2652" t="s">
        <v>776</v>
      </c>
      <c r="F84" s="130"/>
      <c r="G84" s="130"/>
      <c r="H84" s="130"/>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2653"/>
      <c r="AP84" s="2653"/>
      <c r="AQ84" s="2653"/>
      <c r="AR84" s="2653"/>
      <c r="AS84" s="2653"/>
    </row>
    <row r="85" spans="1:130" x14ac:dyDescent="0.25">
      <c r="A85" s="6757" t="s">
        <v>777</v>
      </c>
      <c r="B85" s="6758"/>
      <c r="C85" s="2592">
        <f>SUM(D85:E85)</f>
        <v>0</v>
      </c>
      <c r="D85" s="2654"/>
      <c r="E85" s="2584"/>
      <c r="F85" s="745"/>
      <c r="G85" s="130"/>
      <c r="H85" s="130"/>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11"/>
      <c r="AM85" s="111"/>
      <c r="AN85" s="111"/>
      <c r="AO85" s="2655"/>
      <c r="AP85" s="2655"/>
      <c r="AQ85" s="2653"/>
      <c r="AR85" s="2653"/>
      <c r="AS85" s="2653"/>
    </row>
    <row r="86" spans="1:130" s="245" customFormat="1" ht="16.5" customHeight="1" x14ac:dyDescent="0.2">
      <c r="A86" s="293" t="s">
        <v>778</v>
      </c>
      <c r="AA86" s="291"/>
      <c r="AB86" s="291"/>
      <c r="AC86" s="291"/>
      <c r="AD86" s="291"/>
      <c r="AE86" s="291"/>
      <c r="AF86" s="291"/>
      <c r="AG86" s="291"/>
      <c r="AH86" s="291"/>
      <c r="AI86" s="291"/>
      <c r="AJ86" s="291"/>
      <c r="AK86" s="291"/>
      <c r="AL86" s="291"/>
      <c r="AM86" s="291"/>
      <c r="AN86" s="291"/>
      <c r="AO86" s="291"/>
      <c r="AP86" s="291"/>
      <c r="AQ86" s="291"/>
      <c r="AR86" s="291"/>
      <c r="AS86" s="2656"/>
      <c r="AT86" s="2656"/>
      <c r="AU86" s="2656"/>
      <c r="AV86" s="2657"/>
      <c r="AW86" s="2657"/>
      <c r="AX86" s="2657"/>
      <c r="AY86" s="2657"/>
      <c r="AZ86" s="2657"/>
      <c r="BA86" s="2658"/>
      <c r="CA86" s="247"/>
      <c r="CB86" s="247"/>
      <c r="CC86" s="247"/>
      <c r="CD86" s="247"/>
      <c r="CE86" s="247"/>
      <c r="CF86" s="247"/>
      <c r="CG86" s="247"/>
      <c r="CH86" s="247"/>
      <c r="CI86" s="247"/>
      <c r="CJ86" s="247"/>
      <c r="CK86" s="247"/>
      <c r="CL86" s="247"/>
      <c r="CM86" s="247"/>
      <c r="CN86" s="247"/>
      <c r="CO86" s="247"/>
      <c r="CP86" s="247"/>
      <c r="CQ86" s="247"/>
      <c r="CR86" s="247"/>
      <c r="CS86" s="247"/>
      <c r="CT86" s="247"/>
      <c r="CU86" s="247"/>
      <c r="CV86" s="247"/>
      <c r="CW86" s="247"/>
      <c r="CX86" s="247"/>
      <c r="CY86" s="247"/>
      <c r="CZ86" s="247"/>
      <c r="DA86" s="285"/>
      <c r="DB86" s="285"/>
      <c r="DC86" s="285"/>
      <c r="DD86" s="285"/>
      <c r="DE86" s="285"/>
      <c r="DF86" s="285"/>
      <c r="DG86" s="285"/>
      <c r="DH86" s="285"/>
      <c r="DI86" s="285"/>
      <c r="DJ86" s="285"/>
      <c r="DK86" s="285"/>
      <c r="DL86" s="285"/>
      <c r="DM86" s="285"/>
      <c r="DN86" s="285"/>
      <c r="DO86" s="285"/>
      <c r="DP86" s="285"/>
      <c r="DQ86" s="285"/>
      <c r="DR86" s="285"/>
      <c r="DS86" s="285"/>
      <c r="DT86" s="285"/>
      <c r="DU86" s="285"/>
      <c r="DV86" s="285"/>
      <c r="DW86" s="285"/>
      <c r="DX86" s="285"/>
      <c r="DY86" s="285"/>
      <c r="DZ86" s="285"/>
    </row>
    <row r="87" spans="1:130" s="245" customFormat="1" ht="29.45" customHeight="1" x14ac:dyDescent="0.2">
      <c r="A87" s="6759" t="s">
        <v>779</v>
      </c>
      <c r="B87" s="6183"/>
      <c r="C87" s="6759" t="s">
        <v>183</v>
      </c>
      <c r="D87" s="6200"/>
      <c r="E87" s="6183"/>
      <c r="F87" s="6677" t="s">
        <v>780</v>
      </c>
      <c r="G87" s="6678"/>
      <c r="H87" s="6678"/>
      <c r="I87" s="6678"/>
      <c r="J87" s="6678"/>
      <c r="K87" s="6678"/>
      <c r="L87" s="6678"/>
      <c r="M87" s="6678"/>
      <c r="N87" s="6678"/>
      <c r="O87" s="6678"/>
      <c r="P87" s="6678"/>
      <c r="Q87" s="6679"/>
      <c r="R87" s="6763" t="s">
        <v>781</v>
      </c>
      <c r="S87" s="6764"/>
      <c r="T87" s="6776" t="s">
        <v>782</v>
      </c>
      <c r="U87" s="6680"/>
      <c r="V87" s="6771" t="s">
        <v>783</v>
      </c>
      <c r="W87" s="6772"/>
      <c r="X87" s="6773"/>
      <c r="Y87" s="6777" t="s">
        <v>784</v>
      </c>
      <c r="Z87" s="6778"/>
      <c r="AA87" s="290"/>
      <c r="AB87" s="291"/>
      <c r="AC87" s="291"/>
      <c r="AD87" s="291"/>
      <c r="AE87" s="291"/>
      <c r="AF87" s="291"/>
      <c r="AG87" s="291"/>
      <c r="AH87" s="250"/>
      <c r="AI87" s="250"/>
      <c r="AJ87" s="250"/>
      <c r="AK87" s="250"/>
      <c r="AL87" s="291"/>
      <c r="AM87" s="291"/>
      <c r="AN87" s="250"/>
      <c r="AO87" s="291"/>
      <c r="AP87" s="291"/>
      <c r="AQ87" s="291"/>
      <c r="AR87" s="291"/>
      <c r="AS87" s="2656"/>
      <c r="AT87" s="2656"/>
      <c r="AU87" s="2656"/>
      <c r="AV87" s="2657"/>
      <c r="AW87" s="2657"/>
      <c r="AX87" s="2657"/>
      <c r="AY87" s="2657"/>
      <c r="AZ87" s="2657"/>
      <c r="BA87" s="2658"/>
      <c r="CA87" s="247"/>
      <c r="CB87" s="247"/>
      <c r="CC87" s="247"/>
      <c r="CD87" s="247"/>
      <c r="CE87" s="247"/>
      <c r="CF87" s="247"/>
      <c r="CG87" s="247"/>
      <c r="CH87" s="247"/>
      <c r="CI87" s="247"/>
      <c r="CJ87" s="247"/>
      <c r="CK87" s="247"/>
      <c r="CL87" s="247"/>
      <c r="CM87" s="247"/>
      <c r="CN87" s="247"/>
      <c r="CO87" s="247"/>
      <c r="CP87" s="247"/>
      <c r="CQ87" s="247"/>
      <c r="CR87" s="247"/>
      <c r="CS87" s="247"/>
      <c r="CT87" s="247"/>
      <c r="CU87" s="247"/>
      <c r="CV87" s="247"/>
      <c r="CW87" s="247"/>
      <c r="CX87" s="247"/>
      <c r="CY87" s="247"/>
      <c r="CZ87" s="247"/>
      <c r="DA87" s="285"/>
      <c r="DB87" s="285"/>
      <c r="DC87" s="285"/>
      <c r="DD87" s="285"/>
      <c r="DE87" s="285"/>
      <c r="DF87" s="285"/>
      <c r="DG87" s="285"/>
      <c r="DH87" s="285"/>
      <c r="DI87" s="285"/>
      <c r="DJ87" s="285"/>
      <c r="DK87" s="285"/>
      <c r="DL87" s="285"/>
      <c r="DM87" s="285"/>
      <c r="DN87" s="285"/>
      <c r="DO87" s="285"/>
      <c r="DP87" s="285"/>
      <c r="DQ87" s="285"/>
      <c r="DR87" s="285"/>
      <c r="DS87" s="285"/>
      <c r="DT87" s="285"/>
      <c r="DU87" s="285"/>
      <c r="DV87" s="285"/>
      <c r="DW87" s="285"/>
      <c r="DX87" s="285"/>
      <c r="DY87" s="285"/>
      <c r="DZ87" s="285"/>
    </row>
    <row r="88" spans="1:130" s="245" customFormat="1" ht="12" customHeight="1" x14ac:dyDescent="0.2">
      <c r="A88" s="6201"/>
      <c r="B88" s="6203"/>
      <c r="C88" s="6760"/>
      <c r="D88" s="6762"/>
      <c r="E88" s="6761"/>
      <c r="F88" s="6763" t="s">
        <v>184</v>
      </c>
      <c r="G88" s="6773"/>
      <c r="H88" s="6763" t="s">
        <v>173</v>
      </c>
      <c r="I88" s="6773"/>
      <c r="J88" s="6763" t="s">
        <v>174</v>
      </c>
      <c r="K88" s="6773"/>
      <c r="L88" s="6763" t="s">
        <v>186</v>
      </c>
      <c r="M88" s="6773"/>
      <c r="N88" s="6763" t="s">
        <v>187</v>
      </c>
      <c r="O88" s="6773"/>
      <c r="P88" s="6763" t="s">
        <v>188</v>
      </c>
      <c r="Q88" s="6773"/>
      <c r="R88" s="6772" t="s">
        <v>785</v>
      </c>
      <c r="S88" s="6773"/>
      <c r="T88" s="6763" t="s">
        <v>786</v>
      </c>
      <c r="U88" s="6764"/>
      <c r="V88" s="6771" t="s">
        <v>787</v>
      </c>
      <c r="W88" s="6772"/>
      <c r="X88" s="6773"/>
      <c r="Y88" s="6779"/>
      <c r="Z88" s="6780"/>
      <c r="AA88" s="290"/>
      <c r="AB88" s="291"/>
      <c r="AC88" s="291"/>
      <c r="AD88" s="291"/>
      <c r="AE88" s="291"/>
      <c r="AF88" s="291"/>
      <c r="AG88" s="291"/>
      <c r="AH88" s="250"/>
      <c r="AI88" s="250"/>
      <c r="AJ88" s="250"/>
      <c r="AK88" s="250"/>
      <c r="AL88" s="291"/>
      <c r="AM88" s="291"/>
      <c r="AN88" s="250"/>
      <c r="AO88" s="291"/>
      <c r="AP88" s="291"/>
      <c r="AQ88" s="291"/>
      <c r="AR88" s="291"/>
      <c r="AS88" s="2656"/>
      <c r="AT88" s="2656"/>
      <c r="AU88" s="2656"/>
      <c r="AV88" s="2657"/>
      <c r="AW88" s="2657"/>
      <c r="AX88" s="2657"/>
      <c r="AY88" s="2657"/>
      <c r="AZ88" s="2657"/>
      <c r="BA88" s="2658"/>
      <c r="CA88" s="247"/>
      <c r="CB88" s="247"/>
      <c r="CC88" s="247"/>
      <c r="CD88" s="247"/>
      <c r="CE88" s="247"/>
      <c r="CF88" s="247"/>
      <c r="CG88" s="247"/>
      <c r="CH88" s="247"/>
      <c r="CI88" s="247"/>
      <c r="CJ88" s="247"/>
      <c r="CK88" s="247"/>
      <c r="CL88" s="247"/>
      <c r="CM88" s="247"/>
      <c r="CN88" s="247"/>
      <c r="CO88" s="247"/>
      <c r="CP88" s="247"/>
      <c r="CQ88" s="247"/>
      <c r="CR88" s="247"/>
      <c r="CS88" s="247"/>
      <c r="CT88" s="247"/>
      <c r="CU88" s="247"/>
      <c r="CV88" s="247"/>
      <c r="CW88" s="247"/>
      <c r="CX88" s="247"/>
      <c r="CY88" s="247"/>
      <c r="CZ88" s="247"/>
      <c r="DA88" s="285"/>
      <c r="DB88" s="285"/>
      <c r="DC88" s="285"/>
      <c r="DD88" s="285"/>
      <c r="DE88" s="285"/>
      <c r="DF88" s="285"/>
      <c r="DG88" s="285"/>
      <c r="DH88" s="285"/>
      <c r="DI88" s="285"/>
      <c r="DJ88" s="285"/>
      <c r="DK88" s="285"/>
      <c r="DL88" s="285"/>
      <c r="DM88" s="285"/>
      <c r="DN88" s="285"/>
      <c r="DO88" s="285"/>
      <c r="DP88" s="285"/>
      <c r="DQ88" s="285"/>
      <c r="DR88" s="285"/>
      <c r="DS88" s="285"/>
      <c r="DT88" s="285"/>
      <c r="DU88" s="285"/>
      <c r="DV88" s="285"/>
      <c r="DW88" s="285"/>
      <c r="DX88" s="285"/>
      <c r="DY88" s="285"/>
      <c r="DZ88" s="285"/>
    </row>
    <row r="89" spans="1:130" s="245" customFormat="1" ht="16.5" customHeight="1" x14ac:dyDescent="0.2">
      <c r="A89" s="6760"/>
      <c r="B89" s="6761"/>
      <c r="C89" s="2659" t="s">
        <v>52</v>
      </c>
      <c r="D89" s="2660" t="s">
        <v>53</v>
      </c>
      <c r="E89" s="2661" t="s">
        <v>54</v>
      </c>
      <c r="F89" s="2662" t="s">
        <v>53</v>
      </c>
      <c r="G89" s="2663" t="s">
        <v>54</v>
      </c>
      <c r="H89" s="2662" t="s">
        <v>53</v>
      </c>
      <c r="I89" s="2663" t="s">
        <v>54</v>
      </c>
      <c r="J89" s="2662" t="s">
        <v>53</v>
      </c>
      <c r="K89" s="2663" t="s">
        <v>54</v>
      </c>
      <c r="L89" s="2662" t="s">
        <v>53</v>
      </c>
      <c r="M89" s="2663" t="s">
        <v>54</v>
      </c>
      <c r="N89" s="2662" t="s">
        <v>53</v>
      </c>
      <c r="O89" s="2663" t="s">
        <v>54</v>
      </c>
      <c r="P89" s="2662" t="s">
        <v>53</v>
      </c>
      <c r="Q89" s="2663" t="s">
        <v>54</v>
      </c>
      <c r="R89" s="2270" t="s">
        <v>53</v>
      </c>
      <c r="S89" s="2663" t="s">
        <v>54</v>
      </c>
      <c r="T89" s="2662" t="s">
        <v>53</v>
      </c>
      <c r="U89" s="2664" t="s">
        <v>54</v>
      </c>
      <c r="V89" s="2586" t="s">
        <v>788</v>
      </c>
      <c r="W89" s="2586" t="s">
        <v>566</v>
      </c>
      <c r="X89" s="2665" t="s">
        <v>789</v>
      </c>
      <c r="Y89" s="2649" t="s">
        <v>790</v>
      </c>
      <c r="Z89" s="2586" t="s">
        <v>791</v>
      </c>
      <c r="AA89" s="290"/>
      <c r="AB89" s="291"/>
      <c r="AC89" s="291"/>
      <c r="AD89" s="291"/>
      <c r="AE89" s="291"/>
      <c r="AF89" s="291"/>
      <c r="AG89" s="291"/>
      <c r="AH89" s="250"/>
      <c r="AI89" s="250"/>
      <c r="AJ89" s="250"/>
      <c r="AK89" s="250"/>
      <c r="AL89" s="291"/>
      <c r="AM89" s="291"/>
      <c r="AN89" s="250"/>
      <c r="AO89" s="291"/>
      <c r="AP89" s="291"/>
      <c r="AQ89" s="291"/>
      <c r="AR89" s="291"/>
      <c r="AS89" s="291"/>
      <c r="AT89" s="291"/>
      <c r="AU89" s="291"/>
      <c r="AV89" s="291"/>
      <c r="AW89" s="291"/>
      <c r="AX89" s="291"/>
      <c r="AY89" s="291"/>
      <c r="AZ89" s="291"/>
      <c r="BA89" s="2658"/>
      <c r="CA89" s="247"/>
      <c r="CB89" s="247"/>
      <c r="CC89" s="247"/>
      <c r="CD89" s="247"/>
      <c r="CE89" s="247"/>
      <c r="CF89" s="247"/>
      <c r="CG89" s="247"/>
      <c r="CH89" s="247"/>
      <c r="CI89" s="247"/>
      <c r="CJ89" s="247"/>
      <c r="CK89" s="247"/>
      <c r="CL89" s="247"/>
      <c r="CM89" s="247"/>
      <c r="CN89" s="247"/>
      <c r="CO89" s="247"/>
      <c r="CP89" s="247"/>
      <c r="CQ89" s="247"/>
      <c r="CR89" s="247"/>
      <c r="CS89" s="247"/>
      <c r="CT89" s="247"/>
      <c r="CU89" s="247"/>
      <c r="CV89" s="247"/>
      <c r="CW89" s="247"/>
      <c r="CX89" s="247"/>
      <c r="CY89" s="247"/>
      <c r="CZ89" s="247"/>
      <c r="DA89" s="285"/>
      <c r="DB89" s="285"/>
      <c r="DC89" s="285"/>
      <c r="DD89" s="285"/>
      <c r="DE89" s="285"/>
      <c r="DF89" s="285"/>
      <c r="DG89" s="285"/>
      <c r="DH89" s="285"/>
      <c r="DI89" s="285"/>
      <c r="DJ89" s="285"/>
      <c r="DK89" s="285"/>
      <c r="DL89" s="285"/>
      <c r="DM89" s="285"/>
      <c r="DN89" s="285"/>
      <c r="DO89" s="285"/>
      <c r="DP89" s="285"/>
      <c r="DQ89" s="285"/>
      <c r="DR89" s="285"/>
      <c r="DS89" s="285"/>
      <c r="DT89" s="285"/>
      <c r="DU89" s="285"/>
      <c r="DV89" s="285"/>
      <c r="DW89" s="285"/>
      <c r="DX89" s="285"/>
      <c r="DY89" s="285"/>
      <c r="DZ89" s="285"/>
    </row>
    <row r="90" spans="1:130" s="245" customFormat="1" ht="20.25" customHeight="1" x14ac:dyDescent="0.2">
      <c r="A90" s="6774" t="s">
        <v>191</v>
      </c>
      <c r="B90" s="6775"/>
      <c r="C90" s="2511">
        <f>SUM(D90:E90)</f>
        <v>0</v>
      </c>
      <c r="D90" s="2047">
        <f t="shared" ref="D90:E93" si="5">SUM(F90+H90+J90+L90+N90+P90)</f>
        <v>0</v>
      </c>
      <c r="E90" s="2666">
        <f t="shared" si="5"/>
        <v>0</v>
      </c>
      <c r="F90" s="2622"/>
      <c r="G90" s="2601"/>
      <c r="H90" s="2622"/>
      <c r="I90" s="2601"/>
      <c r="J90" s="2622"/>
      <c r="K90" s="2601"/>
      <c r="L90" s="2622"/>
      <c r="M90" s="2601"/>
      <c r="N90" s="2622"/>
      <c r="O90" s="2601"/>
      <c r="P90" s="2622"/>
      <c r="Q90" s="2601"/>
      <c r="R90" s="2645"/>
      <c r="S90" s="2601"/>
      <c r="T90" s="2622"/>
      <c r="U90" s="2667"/>
      <c r="V90" s="2645"/>
      <c r="W90" s="2622"/>
      <c r="X90" s="2668"/>
      <c r="Y90" s="2668"/>
      <c r="Z90" s="2669"/>
      <c r="AA90" s="292"/>
      <c r="AB90" s="291"/>
      <c r="AC90" s="291"/>
      <c r="AD90" s="291"/>
      <c r="AE90" s="291"/>
      <c r="AF90" s="291"/>
      <c r="AG90" s="291"/>
      <c r="AH90" s="250"/>
      <c r="AI90" s="250"/>
      <c r="AJ90" s="250"/>
      <c r="AK90" s="250"/>
      <c r="AL90" s="291"/>
      <c r="AM90" s="291"/>
      <c r="AN90" s="250"/>
      <c r="AO90" s="291"/>
      <c r="AP90" s="291"/>
      <c r="AQ90" s="291"/>
      <c r="AR90" s="291"/>
      <c r="AS90" s="291"/>
      <c r="AT90" s="291"/>
      <c r="AU90" s="291"/>
      <c r="AV90" s="291"/>
      <c r="AW90" s="291"/>
      <c r="AX90" s="291"/>
      <c r="AY90" s="291"/>
      <c r="AZ90" s="291"/>
      <c r="BA90" s="2658"/>
      <c r="CA90" s="247"/>
      <c r="CB90" s="247"/>
      <c r="CC90" s="247"/>
      <c r="CD90" s="247"/>
      <c r="CE90" s="247"/>
      <c r="CF90" s="247"/>
      <c r="CG90" s="247">
        <v>0</v>
      </c>
      <c r="CH90" s="247">
        <v>0</v>
      </c>
      <c r="CI90" s="247"/>
      <c r="CJ90" s="247"/>
      <c r="CK90" s="247"/>
      <c r="CL90" s="247"/>
      <c r="CM90" s="247"/>
      <c r="CN90" s="247"/>
      <c r="CO90" s="247"/>
      <c r="CP90" s="247"/>
      <c r="CQ90" s="247"/>
      <c r="CR90" s="247"/>
      <c r="CS90" s="247"/>
      <c r="CT90" s="247"/>
      <c r="CU90" s="247"/>
      <c r="CV90" s="247"/>
      <c r="CW90" s="247"/>
      <c r="CX90" s="247"/>
      <c r="CY90" s="247"/>
      <c r="CZ90" s="247"/>
      <c r="DA90" s="285"/>
      <c r="DB90" s="285"/>
      <c r="DC90" s="285"/>
      <c r="DD90" s="285"/>
      <c r="DE90" s="285"/>
      <c r="DF90" s="285"/>
      <c r="DG90" s="285"/>
      <c r="DH90" s="285"/>
      <c r="DI90" s="285"/>
      <c r="DJ90" s="285"/>
      <c r="DK90" s="285"/>
      <c r="DL90" s="285"/>
      <c r="DM90" s="285"/>
      <c r="DN90" s="285"/>
      <c r="DO90" s="285"/>
      <c r="DP90" s="285"/>
      <c r="DQ90" s="285"/>
      <c r="DR90" s="285"/>
      <c r="DS90" s="285"/>
      <c r="DT90" s="285"/>
      <c r="DU90" s="285"/>
      <c r="DV90" s="285"/>
      <c r="DW90" s="285"/>
      <c r="DX90" s="285"/>
      <c r="DY90" s="285"/>
      <c r="DZ90" s="285"/>
    </row>
    <row r="91" spans="1:130" s="245" customFormat="1" ht="20.25" customHeight="1" x14ac:dyDescent="0.2">
      <c r="A91" s="6528" t="s">
        <v>192</v>
      </c>
      <c r="B91" s="6529"/>
      <c r="C91" s="1791">
        <f>SUM(D91:E91)</f>
        <v>0</v>
      </c>
      <c r="D91" s="2049">
        <f t="shared" si="5"/>
        <v>0</v>
      </c>
      <c r="E91" s="1592">
        <f t="shared" si="5"/>
        <v>0</v>
      </c>
      <c r="F91" s="1583"/>
      <c r="G91" s="1584"/>
      <c r="H91" s="1583"/>
      <c r="I91" s="1584"/>
      <c r="J91" s="1583"/>
      <c r="K91" s="1584"/>
      <c r="L91" s="1583"/>
      <c r="M91" s="1584"/>
      <c r="N91" s="1583"/>
      <c r="O91" s="1584"/>
      <c r="P91" s="1583"/>
      <c r="Q91" s="1584"/>
      <c r="R91" s="1591"/>
      <c r="S91" s="1584"/>
      <c r="T91" s="1583"/>
      <c r="U91" s="1740"/>
      <c r="V91" s="1591"/>
      <c r="W91" s="1583"/>
      <c r="X91" s="1845"/>
      <c r="Y91" s="1845"/>
      <c r="Z91" s="1585"/>
      <c r="AA91" s="292"/>
      <c r="AB91" s="291"/>
      <c r="AC91" s="291"/>
      <c r="AD91" s="291"/>
      <c r="AE91" s="291"/>
      <c r="AF91" s="291"/>
      <c r="AG91" s="291"/>
      <c r="AH91" s="250"/>
      <c r="AI91" s="250"/>
      <c r="AJ91" s="250"/>
      <c r="AK91" s="250"/>
      <c r="AL91" s="291"/>
      <c r="AM91" s="291"/>
      <c r="AN91" s="250"/>
      <c r="AO91" s="291"/>
      <c r="AP91" s="291"/>
      <c r="AQ91" s="291"/>
      <c r="AR91" s="291"/>
      <c r="AS91" s="291"/>
      <c r="AT91" s="291"/>
      <c r="AU91" s="291"/>
      <c r="AV91" s="291"/>
      <c r="AW91" s="291"/>
      <c r="AX91" s="291"/>
      <c r="AY91" s="291"/>
      <c r="AZ91" s="291"/>
      <c r="BA91" s="2658"/>
      <c r="CA91" s="247"/>
      <c r="CB91" s="247"/>
      <c r="CC91" s="247"/>
      <c r="CD91" s="247"/>
      <c r="CE91" s="247"/>
      <c r="CF91" s="247"/>
      <c r="CG91" s="247"/>
      <c r="CH91" s="247"/>
      <c r="CI91" s="247"/>
      <c r="CJ91" s="247"/>
      <c r="CK91" s="247"/>
      <c r="CL91" s="247"/>
      <c r="CM91" s="247"/>
      <c r="CN91" s="247"/>
      <c r="CO91" s="247"/>
      <c r="CP91" s="247"/>
      <c r="CQ91" s="247"/>
      <c r="CR91" s="247"/>
      <c r="CS91" s="247"/>
      <c r="CT91" s="247"/>
      <c r="CU91" s="247"/>
      <c r="CV91" s="247"/>
      <c r="CW91" s="247"/>
      <c r="CX91" s="247"/>
      <c r="CY91" s="247"/>
      <c r="CZ91" s="247"/>
      <c r="DA91" s="285"/>
      <c r="DB91" s="285"/>
      <c r="DC91" s="285"/>
      <c r="DD91" s="285"/>
      <c r="DE91" s="285"/>
      <c r="DF91" s="285"/>
      <c r="DG91" s="285"/>
      <c r="DH91" s="285"/>
      <c r="DI91" s="285"/>
      <c r="DJ91" s="285"/>
      <c r="DK91" s="285"/>
      <c r="DL91" s="285"/>
      <c r="DM91" s="285"/>
      <c r="DN91" s="285"/>
      <c r="DO91" s="285"/>
      <c r="DP91" s="285"/>
      <c r="DQ91" s="285"/>
      <c r="DR91" s="285"/>
      <c r="DS91" s="285"/>
      <c r="DT91" s="285"/>
      <c r="DU91" s="285"/>
      <c r="DV91" s="285"/>
      <c r="DW91" s="285"/>
      <c r="DX91" s="285"/>
      <c r="DY91" s="285"/>
      <c r="DZ91" s="285"/>
    </row>
    <row r="92" spans="1:130" s="245" customFormat="1" ht="20.25" customHeight="1" x14ac:dyDescent="0.2">
      <c r="A92" s="6528" t="s">
        <v>193</v>
      </c>
      <c r="B92" s="6529"/>
      <c r="C92" s="1791">
        <f>SUM(D92:E92)</f>
        <v>0</v>
      </c>
      <c r="D92" s="2049">
        <f t="shared" si="5"/>
        <v>0</v>
      </c>
      <c r="E92" s="1592">
        <f t="shared" si="5"/>
        <v>0</v>
      </c>
      <c r="F92" s="1583"/>
      <c r="G92" s="1584"/>
      <c r="H92" s="1583"/>
      <c r="I92" s="1584"/>
      <c r="J92" s="1583"/>
      <c r="K92" s="1584"/>
      <c r="L92" s="1583"/>
      <c r="M92" s="1584"/>
      <c r="N92" s="1583"/>
      <c r="O92" s="1584"/>
      <c r="P92" s="1583"/>
      <c r="Q92" s="1584"/>
      <c r="R92" s="1591"/>
      <c r="S92" s="1584"/>
      <c r="T92" s="1583"/>
      <c r="U92" s="1740"/>
      <c r="V92" s="1591"/>
      <c r="W92" s="1583"/>
      <c r="X92" s="1845"/>
      <c r="Y92" s="1845"/>
      <c r="Z92" s="1585"/>
      <c r="AA92" s="292"/>
      <c r="AB92" s="291"/>
      <c r="AC92" s="291"/>
      <c r="AD92" s="291"/>
      <c r="AE92" s="291"/>
      <c r="AF92" s="291"/>
      <c r="AG92" s="291"/>
      <c r="AH92" s="250"/>
      <c r="AI92" s="250"/>
      <c r="AJ92" s="250"/>
      <c r="AK92" s="250"/>
      <c r="AL92" s="291"/>
      <c r="AM92" s="291"/>
      <c r="AN92" s="250"/>
      <c r="AO92" s="291"/>
      <c r="AP92" s="291"/>
      <c r="AQ92" s="291"/>
      <c r="AR92" s="291"/>
      <c r="AS92" s="291"/>
      <c r="AT92" s="291"/>
      <c r="AU92" s="291"/>
      <c r="AV92" s="291"/>
      <c r="AW92" s="291"/>
      <c r="AX92" s="291"/>
      <c r="AY92" s="291"/>
      <c r="AZ92" s="291"/>
      <c r="CA92" s="247"/>
      <c r="CB92" s="247"/>
      <c r="CC92" s="247"/>
      <c r="CD92" s="247"/>
      <c r="CE92" s="247"/>
      <c r="CF92" s="247"/>
      <c r="CG92" s="247"/>
      <c r="CH92" s="247"/>
      <c r="CI92" s="247"/>
      <c r="CJ92" s="247"/>
      <c r="CK92" s="247"/>
      <c r="CL92" s="247"/>
      <c r="CM92" s="247"/>
      <c r="CN92" s="247"/>
      <c r="CO92" s="247"/>
      <c r="CP92" s="247"/>
      <c r="CQ92" s="247"/>
      <c r="CR92" s="247"/>
      <c r="CS92" s="247"/>
      <c r="CT92" s="247"/>
      <c r="CU92" s="247"/>
      <c r="CV92" s="247"/>
      <c r="CW92" s="247"/>
      <c r="CX92" s="247"/>
      <c r="CY92" s="247"/>
      <c r="CZ92" s="247"/>
      <c r="DA92" s="285"/>
      <c r="DB92" s="285"/>
      <c r="DC92" s="285"/>
      <c r="DD92" s="285"/>
      <c r="DE92" s="285"/>
      <c r="DF92" s="285"/>
      <c r="DG92" s="285"/>
      <c r="DH92" s="285"/>
      <c r="DI92" s="285"/>
      <c r="DJ92" s="285"/>
      <c r="DK92" s="285"/>
      <c r="DL92" s="285"/>
      <c r="DM92" s="285"/>
      <c r="DN92" s="285"/>
      <c r="DO92" s="285"/>
      <c r="DP92" s="285"/>
      <c r="DQ92" s="285"/>
      <c r="DR92" s="285"/>
      <c r="DS92" s="285"/>
      <c r="DT92" s="285"/>
      <c r="DU92" s="285"/>
      <c r="DV92" s="285"/>
      <c r="DW92" s="285"/>
      <c r="DX92" s="285"/>
      <c r="DY92" s="285"/>
      <c r="DZ92" s="285"/>
    </row>
    <row r="93" spans="1:130" s="245" customFormat="1" ht="20.25" customHeight="1" x14ac:dyDescent="0.2">
      <c r="A93" s="6530" t="s">
        <v>211</v>
      </c>
      <c r="B93" s="6531"/>
      <c r="C93" s="2670">
        <f>SUM(D93:E93)</f>
        <v>0</v>
      </c>
      <c r="D93" s="2671">
        <f t="shared" si="5"/>
        <v>0</v>
      </c>
      <c r="E93" s="2672">
        <f t="shared" si="5"/>
        <v>0</v>
      </c>
      <c r="F93" s="1596"/>
      <c r="G93" s="1640"/>
      <c r="H93" s="1596"/>
      <c r="I93" s="1640"/>
      <c r="J93" s="1596"/>
      <c r="K93" s="1640"/>
      <c r="L93" s="1596"/>
      <c r="M93" s="1640"/>
      <c r="N93" s="1596"/>
      <c r="O93" s="1640"/>
      <c r="P93" s="1596"/>
      <c r="Q93" s="1640"/>
      <c r="R93" s="1907"/>
      <c r="S93" s="1640"/>
      <c r="T93" s="1596"/>
      <c r="U93" s="1637"/>
      <c r="V93" s="1907"/>
      <c r="W93" s="1596"/>
      <c r="X93" s="1723"/>
      <c r="Y93" s="2673"/>
      <c r="Z93" s="2673"/>
      <c r="AA93" s="292"/>
      <c r="AB93" s="291"/>
      <c r="AC93" s="291"/>
      <c r="AD93" s="250"/>
      <c r="AE93" s="250"/>
      <c r="AF93" s="250"/>
      <c r="AG93" s="250"/>
      <c r="AH93" s="291"/>
      <c r="AI93" s="291"/>
      <c r="AJ93" s="250"/>
      <c r="AK93" s="291"/>
      <c r="AL93" s="291"/>
      <c r="AM93" s="291"/>
      <c r="AN93" s="291"/>
      <c r="AO93" s="291"/>
      <c r="AP93" s="291"/>
      <c r="AQ93" s="291"/>
      <c r="AR93" s="291"/>
      <c r="AS93" s="291"/>
      <c r="AT93" s="291"/>
      <c r="AU93" s="291"/>
      <c r="AV93" s="291"/>
      <c r="AW93" s="291"/>
      <c r="AX93" s="291"/>
      <c r="AY93" s="291"/>
      <c r="AZ93" s="291"/>
      <c r="BZ93" s="244"/>
      <c r="CA93" s="247"/>
      <c r="CB93" s="247"/>
      <c r="CC93" s="247"/>
      <c r="CD93" s="247"/>
      <c r="CE93" s="247"/>
      <c r="CF93" s="247"/>
      <c r="CG93" s="247"/>
      <c r="CH93" s="247"/>
      <c r="CI93" s="247"/>
      <c r="CJ93" s="247"/>
      <c r="CK93" s="247"/>
      <c r="CL93" s="247"/>
      <c r="CM93" s="247"/>
      <c r="CN93" s="247"/>
      <c r="CO93" s="247"/>
      <c r="CP93" s="247"/>
      <c r="CQ93" s="247"/>
      <c r="CR93" s="247"/>
      <c r="CS93" s="247"/>
      <c r="CT93" s="247"/>
      <c r="CU93" s="247"/>
      <c r="CV93" s="247"/>
      <c r="CW93" s="247"/>
      <c r="CX93" s="247"/>
      <c r="CY93" s="247"/>
      <c r="CZ93" s="247"/>
      <c r="DA93" s="285"/>
      <c r="DB93" s="285"/>
      <c r="DC93" s="285"/>
      <c r="DD93" s="285"/>
      <c r="DE93" s="285"/>
      <c r="DF93" s="285"/>
      <c r="DG93" s="285"/>
      <c r="DH93" s="285"/>
      <c r="DI93" s="285"/>
      <c r="DJ93" s="285"/>
      <c r="DK93" s="285"/>
      <c r="DL93" s="285"/>
      <c r="DM93" s="285"/>
      <c r="DN93" s="285"/>
      <c r="DO93" s="285"/>
      <c r="DP93" s="285"/>
      <c r="DQ93" s="285"/>
      <c r="DR93" s="285"/>
      <c r="DS93" s="285"/>
      <c r="DT93" s="285"/>
      <c r="DU93" s="285"/>
      <c r="DV93" s="285"/>
      <c r="DW93" s="285"/>
      <c r="DX93" s="285"/>
      <c r="DY93" s="285"/>
      <c r="DZ93" s="285"/>
    </row>
    <row r="94" spans="1:130" s="245" customFormat="1" ht="20.25" customHeight="1" x14ac:dyDescent="0.2">
      <c r="A94" s="293" t="s">
        <v>792</v>
      </c>
      <c r="W94" s="291"/>
      <c r="X94" s="291"/>
      <c r="Y94" s="291"/>
      <c r="Z94" s="291"/>
      <c r="AA94" s="250"/>
      <c r="AB94" s="291"/>
      <c r="AC94" s="291"/>
      <c r="AD94" s="250"/>
      <c r="AE94" s="250"/>
      <c r="AF94" s="250"/>
      <c r="AG94" s="250"/>
      <c r="AH94" s="291"/>
      <c r="AI94" s="291"/>
      <c r="AJ94" s="250"/>
      <c r="AK94" s="291"/>
      <c r="AL94" s="291"/>
      <c r="AM94" s="291"/>
      <c r="AN94" s="291"/>
      <c r="AO94" s="291"/>
      <c r="AP94" s="291"/>
      <c r="AQ94" s="291"/>
      <c r="AR94" s="291"/>
      <c r="AS94" s="291"/>
      <c r="AT94" s="291"/>
      <c r="AU94" s="291"/>
      <c r="AV94" s="291"/>
      <c r="AW94" s="291"/>
      <c r="AX94" s="291"/>
      <c r="AY94" s="291"/>
      <c r="AZ94" s="291"/>
      <c r="BZ94" s="244"/>
      <c r="CA94" s="247"/>
      <c r="CB94" s="247"/>
      <c r="CC94" s="247"/>
      <c r="CD94" s="247"/>
      <c r="CE94" s="247"/>
      <c r="CF94" s="247"/>
      <c r="CG94" s="247"/>
      <c r="CH94" s="247"/>
      <c r="CI94" s="247"/>
      <c r="CJ94" s="247"/>
      <c r="CK94" s="247"/>
      <c r="CL94" s="247"/>
      <c r="CM94" s="247"/>
      <c r="CN94" s="247"/>
      <c r="CO94" s="247"/>
      <c r="CP94" s="247"/>
      <c r="CQ94" s="247"/>
      <c r="CR94" s="247"/>
      <c r="CS94" s="247"/>
      <c r="CT94" s="247"/>
      <c r="CU94" s="247"/>
      <c r="CV94" s="247"/>
      <c r="CW94" s="247"/>
      <c r="CX94" s="247"/>
      <c r="CY94" s="247"/>
      <c r="CZ94" s="247"/>
      <c r="DA94" s="285"/>
      <c r="DB94" s="285"/>
      <c r="DC94" s="285"/>
      <c r="DD94" s="285"/>
      <c r="DE94" s="285"/>
      <c r="DF94" s="285"/>
      <c r="DG94" s="285"/>
      <c r="DH94" s="285"/>
      <c r="DI94" s="285"/>
      <c r="DJ94" s="285"/>
      <c r="DK94" s="285"/>
      <c r="DL94" s="285"/>
      <c r="DM94" s="285"/>
      <c r="DN94" s="285"/>
      <c r="DO94" s="285"/>
      <c r="DP94" s="285"/>
      <c r="DQ94" s="285"/>
      <c r="DR94" s="285"/>
      <c r="DS94" s="285"/>
      <c r="DT94" s="285"/>
      <c r="DU94" s="285"/>
      <c r="DV94" s="285"/>
      <c r="DW94" s="285"/>
      <c r="DX94" s="285"/>
      <c r="DY94" s="285"/>
      <c r="DZ94" s="285"/>
    </row>
    <row r="95" spans="1:130" s="245" customFormat="1" ht="20.25" customHeight="1" x14ac:dyDescent="0.2">
      <c r="A95" s="6759" t="s">
        <v>779</v>
      </c>
      <c r="B95" s="6183"/>
      <c r="C95" s="6759" t="s">
        <v>183</v>
      </c>
      <c r="D95" s="6200"/>
      <c r="E95" s="6183"/>
      <c r="F95" s="6677" t="s">
        <v>793</v>
      </c>
      <c r="G95" s="6678"/>
      <c r="H95" s="6678"/>
      <c r="I95" s="6678"/>
      <c r="J95" s="6678"/>
      <c r="K95" s="6678"/>
      <c r="L95" s="6678"/>
      <c r="M95" s="6678"/>
      <c r="N95" s="6678"/>
      <c r="O95" s="6678"/>
      <c r="P95" s="6678"/>
      <c r="Q95" s="6680"/>
      <c r="R95" s="6781" t="s">
        <v>794</v>
      </c>
      <c r="S95" s="6782"/>
      <c r="T95" s="6782"/>
      <c r="U95" s="6782"/>
      <c r="V95" s="6783"/>
      <c r="W95" s="291"/>
      <c r="X95" s="291"/>
      <c r="Y95" s="291"/>
      <c r="Z95" s="291"/>
      <c r="AA95" s="291"/>
      <c r="AB95" s="291"/>
      <c r="AC95" s="291"/>
      <c r="AD95" s="250"/>
      <c r="AE95" s="250"/>
      <c r="AF95" s="250"/>
      <c r="AG95" s="250"/>
      <c r="AH95" s="291"/>
      <c r="AI95" s="291"/>
      <c r="AJ95" s="250"/>
      <c r="AK95" s="291"/>
      <c r="AL95" s="291"/>
      <c r="AM95" s="291"/>
      <c r="AN95" s="291"/>
      <c r="AO95" s="291"/>
      <c r="AP95" s="291"/>
      <c r="AQ95" s="291"/>
      <c r="AR95" s="291"/>
      <c r="AS95" s="291"/>
      <c r="AT95" s="291"/>
      <c r="AU95" s="291"/>
      <c r="AV95" s="291"/>
      <c r="AW95" s="291"/>
      <c r="AX95" s="291"/>
      <c r="AY95" s="291"/>
      <c r="AZ95" s="291"/>
      <c r="BZ95" s="244"/>
      <c r="CA95" s="247"/>
      <c r="CB95" s="247"/>
      <c r="CC95" s="247"/>
      <c r="CD95" s="247"/>
      <c r="CE95" s="247"/>
      <c r="CF95" s="247"/>
      <c r="CG95" s="247"/>
      <c r="CH95" s="247"/>
      <c r="CI95" s="247"/>
      <c r="CJ95" s="247"/>
      <c r="CK95" s="247"/>
      <c r="CL95" s="247"/>
      <c r="CM95" s="247"/>
      <c r="CN95" s="247"/>
      <c r="CO95" s="247"/>
      <c r="CP95" s="247"/>
      <c r="CQ95" s="247"/>
      <c r="CR95" s="247"/>
      <c r="CS95" s="247"/>
      <c r="CT95" s="247"/>
      <c r="CU95" s="247"/>
      <c r="CV95" s="247"/>
      <c r="CW95" s="247"/>
      <c r="CX95" s="247"/>
      <c r="CY95" s="247"/>
      <c r="CZ95" s="247"/>
      <c r="DA95" s="285"/>
      <c r="DB95" s="285"/>
      <c r="DC95" s="285"/>
      <c r="DD95" s="285"/>
      <c r="DE95" s="285"/>
      <c r="DF95" s="285"/>
      <c r="DG95" s="285"/>
      <c r="DH95" s="285"/>
      <c r="DI95" s="285"/>
      <c r="DJ95" s="285"/>
      <c r="DK95" s="285"/>
      <c r="DL95" s="285"/>
      <c r="DM95" s="285"/>
      <c r="DN95" s="285"/>
      <c r="DO95" s="285"/>
      <c r="DP95" s="285"/>
      <c r="DQ95" s="285"/>
      <c r="DR95" s="285"/>
      <c r="DS95" s="285"/>
      <c r="DT95" s="285"/>
      <c r="DU95" s="285"/>
      <c r="DV95" s="285"/>
      <c r="DW95" s="285"/>
      <c r="DX95" s="285"/>
      <c r="DY95" s="285"/>
      <c r="DZ95" s="285"/>
    </row>
    <row r="96" spans="1:130" s="245" customFormat="1" ht="20.25" customHeight="1" x14ac:dyDescent="0.2">
      <c r="A96" s="6201"/>
      <c r="B96" s="6203"/>
      <c r="C96" s="6760"/>
      <c r="D96" s="6762"/>
      <c r="E96" s="6761"/>
      <c r="F96" s="6763" t="s">
        <v>184</v>
      </c>
      <c r="G96" s="6773"/>
      <c r="H96" s="6763" t="s">
        <v>173</v>
      </c>
      <c r="I96" s="6773"/>
      <c r="J96" s="6763" t="s">
        <v>174</v>
      </c>
      <c r="K96" s="6773"/>
      <c r="L96" s="6763" t="s">
        <v>186</v>
      </c>
      <c r="M96" s="6773"/>
      <c r="N96" s="6763" t="s">
        <v>187</v>
      </c>
      <c r="O96" s="6773"/>
      <c r="P96" s="6763" t="s">
        <v>188</v>
      </c>
      <c r="Q96" s="6764"/>
      <c r="R96" s="6771" t="s">
        <v>787</v>
      </c>
      <c r="S96" s="6772"/>
      <c r="T96" s="6773"/>
      <c r="U96" s="6763" t="s">
        <v>795</v>
      </c>
      <c r="V96" s="6773"/>
      <c r="W96" s="291"/>
      <c r="X96" s="291"/>
      <c r="Y96" s="291"/>
      <c r="Z96" s="291"/>
      <c r="AA96" s="291"/>
      <c r="AB96" s="291"/>
      <c r="AC96" s="291"/>
      <c r="AD96" s="250"/>
      <c r="AE96" s="250"/>
      <c r="AF96" s="250"/>
      <c r="AG96" s="250"/>
      <c r="AH96" s="291"/>
      <c r="AI96" s="291"/>
      <c r="AJ96" s="250"/>
      <c r="AK96" s="291"/>
      <c r="AL96" s="291"/>
      <c r="AM96" s="291"/>
      <c r="AN96" s="291"/>
      <c r="AO96" s="291"/>
      <c r="AP96" s="291"/>
      <c r="AQ96" s="291"/>
      <c r="AR96" s="291"/>
      <c r="AS96" s="291"/>
      <c r="AT96" s="291"/>
      <c r="AU96" s="291"/>
      <c r="AV96" s="291"/>
      <c r="AW96" s="291"/>
      <c r="AX96" s="291"/>
      <c r="AY96" s="291"/>
      <c r="AZ96" s="291"/>
      <c r="BZ96" s="244"/>
      <c r="CA96" s="247"/>
      <c r="CB96" s="247"/>
      <c r="CC96" s="247"/>
      <c r="CD96" s="247"/>
      <c r="CE96" s="247"/>
      <c r="CF96" s="247"/>
      <c r="CG96" s="247"/>
      <c r="CH96" s="247"/>
      <c r="CI96" s="247"/>
      <c r="CJ96" s="247"/>
      <c r="CK96" s="247"/>
      <c r="CL96" s="247"/>
      <c r="CM96" s="247"/>
      <c r="CN96" s="247"/>
      <c r="CO96" s="247"/>
      <c r="CP96" s="247"/>
      <c r="CQ96" s="247"/>
      <c r="CR96" s="247"/>
      <c r="CS96" s="247"/>
      <c r="CT96" s="247"/>
      <c r="CU96" s="247"/>
      <c r="CV96" s="247"/>
      <c r="CW96" s="247"/>
      <c r="CX96" s="247"/>
      <c r="CY96" s="247"/>
      <c r="CZ96" s="247"/>
      <c r="DA96" s="285"/>
      <c r="DB96" s="285"/>
      <c r="DC96" s="285"/>
      <c r="DD96" s="285"/>
      <c r="DE96" s="285"/>
      <c r="DF96" s="285"/>
      <c r="DG96" s="285"/>
      <c r="DH96" s="285"/>
      <c r="DI96" s="285"/>
      <c r="DJ96" s="285"/>
      <c r="DK96" s="285"/>
      <c r="DL96" s="285"/>
      <c r="DM96" s="285"/>
      <c r="DN96" s="285"/>
      <c r="DO96" s="285"/>
      <c r="DP96" s="285"/>
      <c r="DQ96" s="285"/>
      <c r="DR96" s="285"/>
      <c r="DS96" s="285"/>
      <c r="DT96" s="285"/>
      <c r="DU96" s="285"/>
      <c r="DV96" s="285"/>
      <c r="DW96" s="285"/>
      <c r="DX96" s="285"/>
      <c r="DY96" s="285"/>
      <c r="DZ96" s="285"/>
    </row>
    <row r="97" spans="1:130" s="245" customFormat="1" ht="20.25" customHeight="1" x14ac:dyDescent="0.2">
      <c r="A97" s="6760"/>
      <c r="B97" s="6761"/>
      <c r="C97" s="2659" t="s">
        <v>52</v>
      </c>
      <c r="D97" s="2660" t="s">
        <v>53</v>
      </c>
      <c r="E97" s="2661" t="s">
        <v>54</v>
      </c>
      <c r="F97" s="2662" t="s">
        <v>53</v>
      </c>
      <c r="G97" s="2663" t="s">
        <v>54</v>
      </c>
      <c r="H97" s="2662" t="s">
        <v>53</v>
      </c>
      <c r="I97" s="2663" t="s">
        <v>54</v>
      </c>
      <c r="J97" s="2662" t="s">
        <v>53</v>
      </c>
      <c r="K97" s="2663" t="s">
        <v>54</v>
      </c>
      <c r="L97" s="2662" t="s">
        <v>53</v>
      </c>
      <c r="M97" s="2663" t="s">
        <v>54</v>
      </c>
      <c r="N97" s="2662" t="s">
        <v>53</v>
      </c>
      <c r="O97" s="2663" t="s">
        <v>54</v>
      </c>
      <c r="P97" s="2662" t="s">
        <v>53</v>
      </c>
      <c r="Q97" s="2664" t="s">
        <v>54</v>
      </c>
      <c r="R97" s="2663" t="s">
        <v>788</v>
      </c>
      <c r="S97" s="2674" t="s">
        <v>566</v>
      </c>
      <c r="T97" s="2675" t="s">
        <v>789</v>
      </c>
      <c r="U97" s="2676" t="s">
        <v>790</v>
      </c>
      <c r="V97" s="2674" t="s">
        <v>791</v>
      </c>
      <c r="W97" s="291"/>
      <c r="X97" s="291"/>
      <c r="Y97" s="291"/>
      <c r="Z97" s="291"/>
      <c r="AA97" s="291"/>
      <c r="AB97" s="291"/>
      <c r="AC97" s="291"/>
      <c r="AD97" s="250"/>
      <c r="AE97" s="250"/>
      <c r="AF97" s="250"/>
      <c r="AG97" s="250"/>
      <c r="AH97" s="291"/>
      <c r="AI97" s="291"/>
      <c r="AJ97" s="250"/>
      <c r="AK97" s="291"/>
      <c r="AL97" s="291"/>
      <c r="AM97" s="291"/>
      <c r="AN97" s="291"/>
      <c r="AO97" s="291"/>
      <c r="AP97" s="291"/>
      <c r="AQ97" s="291"/>
      <c r="AR97" s="291"/>
      <c r="AS97" s="291"/>
      <c r="AT97" s="291"/>
      <c r="AU97" s="291"/>
      <c r="AV97" s="291"/>
      <c r="AW97" s="291"/>
      <c r="AX97" s="291"/>
      <c r="AY97" s="291"/>
      <c r="AZ97" s="291"/>
      <c r="BZ97" s="244"/>
      <c r="CA97" s="247"/>
      <c r="CB97" s="247"/>
      <c r="CC97" s="247"/>
      <c r="CD97" s="247"/>
      <c r="CE97" s="247"/>
      <c r="CF97" s="247"/>
      <c r="CG97" s="247"/>
      <c r="CH97" s="247"/>
      <c r="CI97" s="247"/>
      <c r="CJ97" s="247"/>
      <c r="CK97" s="247"/>
      <c r="CL97" s="247"/>
      <c r="CM97" s="247"/>
      <c r="CN97" s="247"/>
      <c r="CO97" s="247"/>
      <c r="CP97" s="247"/>
      <c r="CQ97" s="247"/>
      <c r="CR97" s="247"/>
      <c r="CS97" s="247"/>
      <c r="CT97" s="247"/>
      <c r="CU97" s="247"/>
      <c r="CV97" s="247"/>
      <c r="CW97" s="247"/>
      <c r="CX97" s="247"/>
      <c r="CY97" s="247"/>
      <c r="CZ97" s="247"/>
      <c r="DA97" s="285"/>
      <c r="DB97" s="285"/>
      <c r="DC97" s="285"/>
      <c r="DD97" s="285"/>
      <c r="DE97" s="285"/>
      <c r="DF97" s="285"/>
      <c r="DG97" s="285"/>
      <c r="DH97" s="285"/>
      <c r="DI97" s="285"/>
      <c r="DJ97" s="285"/>
      <c r="DK97" s="285"/>
      <c r="DL97" s="285"/>
      <c r="DM97" s="285"/>
      <c r="DN97" s="285"/>
      <c r="DO97" s="285"/>
      <c r="DP97" s="285"/>
      <c r="DQ97" s="285"/>
      <c r="DR97" s="285"/>
      <c r="DS97" s="285"/>
      <c r="DT97" s="285"/>
      <c r="DU97" s="285"/>
      <c r="DV97" s="285"/>
      <c r="DW97" s="285"/>
      <c r="DX97" s="285"/>
      <c r="DY97" s="285"/>
      <c r="DZ97" s="285"/>
    </row>
    <row r="98" spans="1:130" s="245" customFormat="1" ht="20.25" customHeight="1" x14ac:dyDescent="0.2">
      <c r="A98" s="6774" t="s">
        <v>191</v>
      </c>
      <c r="B98" s="6775"/>
      <c r="C98" s="2511">
        <f>SUM(D98:E98)</f>
        <v>0</v>
      </c>
      <c r="D98" s="2047">
        <f t="shared" ref="D98:E101" si="6">SUM(F98+H98+J98+L98+N98+P98)</f>
        <v>0</v>
      </c>
      <c r="E98" s="2666">
        <f t="shared" si="6"/>
        <v>0</v>
      </c>
      <c r="F98" s="2622"/>
      <c r="G98" s="2601"/>
      <c r="H98" s="2622"/>
      <c r="I98" s="2601"/>
      <c r="J98" s="2622"/>
      <c r="K98" s="2601"/>
      <c r="L98" s="2622"/>
      <c r="M98" s="2601"/>
      <c r="N98" s="2622"/>
      <c r="O98" s="2601"/>
      <c r="P98" s="2622"/>
      <c r="Q98" s="2667"/>
      <c r="R98" s="2645"/>
      <c r="S98" s="2622"/>
      <c r="T98" s="2668"/>
      <c r="U98" s="2668"/>
      <c r="V98" s="2669"/>
      <c r="W98" s="290"/>
      <c r="X98" s="291"/>
      <c r="Y98" s="291"/>
      <c r="Z98" s="291"/>
      <c r="AA98" s="291"/>
      <c r="AB98" s="291"/>
      <c r="AC98" s="291"/>
      <c r="AD98" s="250"/>
      <c r="AE98" s="250"/>
      <c r="AF98" s="250"/>
      <c r="AG98" s="250"/>
      <c r="AH98" s="291"/>
      <c r="AI98" s="291"/>
      <c r="AJ98" s="250"/>
      <c r="AK98" s="291"/>
      <c r="AL98" s="291"/>
      <c r="AM98" s="291"/>
      <c r="AN98" s="291"/>
      <c r="AO98" s="291"/>
      <c r="AP98" s="291"/>
      <c r="AQ98" s="291"/>
      <c r="AR98" s="291"/>
      <c r="AS98" s="291"/>
      <c r="AT98" s="291"/>
      <c r="AU98" s="291"/>
      <c r="AV98" s="291"/>
      <c r="AW98" s="291"/>
      <c r="AX98" s="291"/>
      <c r="AY98" s="291"/>
      <c r="AZ98" s="291"/>
      <c r="BZ98" s="244"/>
      <c r="CA98" s="247"/>
      <c r="CB98" s="247"/>
      <c r="CC98" s="247"/>
      <c r="CD98" s="247"/>
      <c r="CE98" s="247"/>
      <c r="CF98" s="247"/>
      <c r="CG98" s="247"/>
      <c r="CH98" s="247"/>
      <c r="CI98" s="247"/>
      <c r="CJ98" s="247"/>
      <c r="CK98" s="247"/>
      <c r="CL98" s="247"/>
      <c r="CM98" s="247"/>
      <c r="CN98" s="247"/>
      <c r="CO98" s="247"/>
      <c r="CP98" s="247"/>
      <c r="CQ98" s="247"/>
      <c r="CR98" s="247"/>
      <c r="CS98" s="247"/>
      <c r="CT98" s="247"/>
      <c r="CU98" s="247"/>
      <c r="CV98" s="247"/>
      <c r="CW98" s="247"/>
      <c r="CX98" s="247"/>
      <c r="CY98" s="247"/>
      <c r="CZ98" s="247"/>
      <c r="DA98" s="285"/>
      <c r="DB98" s="285"/>
      <c r="DC98" s="285"/>
      <c r="DD98" s="285"/>
      <c r="DE98" s="285"/>
      <c r="DF98" s="285"/>
      <c r="DG98" s="285"/>
      <c r="DH98" s="285"/>
      <c r="DI98" s="285"/>
      <c r="DJ98" s="285"/>
      <c r="DK98" s="285"/>
      <c r="DL98" s="285"/>
      <c r="DM98" s="285"/>
      <c r="DN98" s="285"/>
      <c r="DO98" s="285"/>
      <c r="DP98" s="285"/>
      <c r="DQ98" s="285"/>
      <c r="DR98" s="285"/>
      <c r="DS98" s="285"/>
      <c r="DT98" s="285"/>
      <c r="DU98" s="285"/>
      <c r="DV98" s="285"/>
      <c r="DW98" s="285"/>
      <c r="DX98" s="285"/>
      <c r="DY98" s="285"/>
      <c r="DZ98" s="285"/>
    </row>
    <row r="99" spans="1:130" s="245" customFormat="1" ht="20.25" customHeight="1" x14ac:dyDescent="0.2">
      <c r="A99" s="6528" t="s">
        <v>192</v>
      </c>
      <c r="B99" s="6529"/>
      <c r="C99" s="1791">
        <f>SUM(D99:E99)</f>
        <v>0</v>
      </c>
      <c r="D99" s="2049">
        <f t="shared" si="6"/>
        <v>0</v>
      </c>
      <c r="E99" s="1592">
        <f t="shared" si="6"/>
        <v>0</v>
      </c>
      <c r="F99" s="1583"/>
      <c r="G99" s="1584"/>
      <c r="H99" s="1583"/>
      <c r="I99" s="1584"/>
      <c r="J99" s="1583"/>
      <c r="K99" s="1584"/>
      <c r="L99" s="1583"/>
      <c r="M99" s="1584"/>
      <c r="N99" s="1583"/>
      <c r="O99" s="1584"/>
      <c r="P99" s="1583"/>
      <c r="Q99" s="1740"/>
      <c r="R99" s="1591"/>
      <c r="S99" s="1583"/>
      <c r="T99" s="1845"/>
      <c r="U99" s="1845"/>
      <c r="V99" s="1585"/>
      <c r="W99" s="2677"/>
      <c r="X99" s="2678"/>
      <c r="Y99" s="2678"/>
      <c r="Z99" s="2658"/>
      <c r="AR99" s="291"/>
      <c r="AS99" s="291"/>
      <c r="AT99" s="291"/>
      <c r="AU99" s="291"/>
      <c r="AV99" s="291"/>
      <c r="AW99" s="291"/>
      <c r="AX99" s="291"/>
      <c r="AY99" s="291"/>
      <c r="AZ99" s="291"/>
      <c r="CA99" s="247"/>
      <c r="CB99" s="247"/>
      <c r="CC99" s="247"/>
      <c r="CD99" s="247"/>
      <c r="CE99" s="247"/>
      <c r="CF99" s="247"/>
      <c r="CG99" s="247"/>
      <c r="CH99" s="247"/>
      <c r="CI99" s="247"/>
      <c r="CJ99" s="247"/>
      <c r="CK99" s="247"/>
      <c r="CL99" s="247"/>
      <c r="CM99" s="247"/>
      <c r="CN99" s="247"/>
      <c r="CO99" s="247"/>
      <c r="CP99" s="247"/>
      <c r="CQ99" s="247"/>
      <c r="CR99" s="247"/>
      <c r="CS99" s="247"/>
      <c r="CT99" s="247"/>
      <c r="CU99" s="247"/>
      <c r="CV99" s="247"/>
      <c r="CW99" s="247"/>
      <c r="CX99" s="247"/>
      <c r="CY99" s="247"/>
      <c r="CZ99" s="247"/>
      <c r="DA99" s="285"/>
      <c r="DB99" s="285"/>
      <c r="DC99" s="285"/>
      <c r="DD99" s="285"/>
      <c r="DE99" s="285"/>
      <c r="DF99" s="285"/>
      <c r="DG99" s="285"/>
      <c r="DH99" s="285"/>
      <c r="DI99" s="285"/>
      <c r="DJ99" s="285"/>
      <c r="DK99" s="285"/>
      <c r="DL99" s="285"/>
      <c r="DM99" s="285"/>
      <c r="DN99" s="285"/>
      <c r="DO99" s="285"/>
      <c r="DP99" s="285"/>
      <c r="DQ99" s="285"/>
      <c r="DR99" s="285"/>
      <c r="DS99" s="285"/>
      <c r="DT99" s="285"/>
      <c r="DU99" s="285"/>
      <c r="DV99" s="285"/>
      <c r="DW99" s="285"/>
      <c r="DX99" s="285"/>
      <c r="DY99" s="285"/>
      <c r="DZ99" s="285"/>
    </row>
    <row r="100" spans="1:130" s="245" customFormat="1" ht="20.25" customHeight="1" x14ac:dyDescent="0.2">
      <c r="A100" s="6528" t="s">
        <v>193</v>
      </c>
      <c r="B100" s="6529"/>
      <c r="C100" s="1791">
        <f>SUM(D100:E100)</f>
        <v>0</v>
      </c>
      <c r="D100" s="2049">
        <f t="shared" si="6"/>
        <v>0</v>
      </c>
      <c r="E100" s="1592">
        <f t="shared" si="6"/>
        <v>0</v>
      </c>
      <c r="F100" s="1583"/>
      <c r="G100" s="1584"/>
      <c r="H100" s="1583"/>
      <c r="I100" s="1584"/>
      <c r="J100" s="1583"/>
      <c r="K100" s="1584"/>
      <c r="L100" s="1583"/>
      <c r="M100" s="1584"/>
      <c r="N100" s="1583"/>
      <c r="O100" s="1584"/>
      <c r="P100" s="1583"/>
      <c r="Q100" s="1740"/>
      <c r="R100" s="1591"/>
      <c r="S100" s="1583"/>
      <c r="T100" s="1845"/>
      <c r="U100" s="1845"/>
      <c r="V100" s="1585"/>
      <c r="W100" s="2677"/>
      <c r="X100" s="2678"/>
      <c r="Y100" s="2678"/>
      <c r="Z100" s="2658"/>
      <c r="AR100" s="291"/>
      <c r="AS100" s="291"/>
      <c r="AT100" s="291"/>
      <c r="AU100" s="291"/>
      <c r="AV100" s="291"/>
      <c r="AW100" s="291"/>
      <c r="AX100" s="291"/>
      <c r="AY100" s="291"/>
      <c r="AZ100" s="291"/>
      <c r="BZ100" s="244"/>
      <c r="CA100" s="247"/>
      <c r="CB100" s="247"/>
      <c r="CC100" s="247"/>
      <c r="CD100" s="247"/>
      <c r="CE100" s="247"/>
      <c r="CF100" s="247"/>
      <c r="CG100" s="247"/>
      <c r="CH100" s="247"/>
      <c r="CI100" s="247"/>
      <c r="CJ100" s="247"/>
      <c r="CK100" s="247"/>
      <c r="CL100" s="247"/>
      <c r="CM100" s="247"/>
      <c r="CN100" s="247"/>
      <c r="CO100" s="247"/>
      <c r="CP100" s="247"/>
      <c r="CQ100" s="247"/>
      <c r="CR100" s="247"/>
      <c r="CS100" s="247"/>
      <c r="CT100" s="247"/>
      <c r="CU100" s="247"/>
      <c r="CV100" s="247"/>
      <c r="CW100" s="247"/>
      <c r="CX100" s="247"/>
      <c r="CY100" s="247"/>
      <c r="CZ100" s="247"/>
      <c r="DA100" s="285"/>
      <c r="DB100" s="285"/>
      <c r="DC100" s="285"/>
      <c r="DD100" s="285"/>
      <c r="DE100" s="285"/>
      <c r="DF100" s="285"/>
      <c r="DG100" s="285"/>
      <c r="DH100" s="285"/>
      <c r="DI100" s="285"/>
      <c r="DJ100" s="285"/>
      <c r="DK100" s="285"/>
      <c r="DL100" s="285"/>
      <c r="DM100" s="285"/>
      <c r="DN100" s="285"/>
      <c r="DO100" s="285"/>
      <c r="DP100" s="285"/>
      <c r="DQ100" s="285"/>
      <c r="DR100" s="285"/>
      <c r="DS100" s="285"/>
      <c r="DT100" s="285"/>
      <c r="DU100" s="285"/>
      <c r="DV100" s="285"/>
      <c r="DW100" s="285"/>
      <c r="DX100" s="285"/>
      <c r="DY100" s="285"/>
      <c r="DZ100" s="285"/>
    </row>
    <row r="101" spans="1:130" s="245" customFormat="1" ht="20.25" customHeight="1" x14ac:dyDescent="0.2">
      <c r="A101" s="6530" t="s">
        <v>211</v>
      </c>
      <c r="B101" s="6531"/>
      <c r="C101" s="2670">
        <f>SUM(D101:E101)</f>
        <v>0</v>
      </c>
      <c r="D101" s="2671">
        <f t="shared" si="6"/>
        <v>0</v>
      </c>
      <c r="E101" s="2672">
        <f t="shared" si="6"/>
        <v>0</v>
      </c>
      <c r="F101" s="1596"/>
      <c r="G101" s="1640"/>
      <c r="H101" s="1596"/>
      <c r="I101" s="1640"/>
      <c r="J101" s="1596"/>
      <c r="K101" s="1640"/>
      <c r="L101" s="1596"/>
      <c r="M101" s="1640"/>
      <c r="N101" s="1596"/>
      <c r="O101" s="1640"/>
      <c r="P101" s="1596"/>
      <c r="Q101" s="1637"/>
      <c r="R101" s="1907"/>
      <c r="S101" s="1596"/>
      <c r="T101" s="1723"/>
      <c r="U101" s="2673"/>
      <c r="V101" s="2673"/>
      <c r="W101" s="2677"/>
      <c r="X101" s="2678"/>
      <c r="Y101" s="2678"/>
      <c r="Z101" s="2658"/>
      <c r="AR101" s="291"/>
      <c r="AS101" s="291"/>
      <c r="AT101" s="291"/>
      <c r="AU101" s="291"/>
      <c r="AV101" s="291"/>
      <c r="AW101" s="291"/>
      <c r="AX101" s="291"/>
      <c r="AY101" s="291"/>
      <c r="AZ101" s="291"/>
      <c r="BZ101" s="244"/>
      <c r="CA101" s="247"/>
      <c r="CB101" s="247"/>
      <c r="CC101" s="247"/>
      <c r="CD101" s="247"/>
      <c r="CE101" s="247"/>
      <c r="CF101" s="247"/>
      <c r="CG101" s="247"/>
      <c r="CH101" s="247"/>
      <c r="CI101" s="247"/>
      <c r="CJ101" s="247"/>
      <c r="CK101" s="247"/>
      <c r="CL101" s="247"/>
      <c r="CM101" s="247"/>
      <c r="CN101" s="247"/>
      <c r="CO101" s="247"/>
      <c r="CP101" s="247"/>
      <c r="CQ101" s="247"/>
      <c r="CR101" s="247"/>
      <c r="CS101" s="247"/>
      <c r="CT101" s="247"/>
      <c r="CU101" s="247"/>
      <c r="CV101" s="247"/>
      <c r="CW101" s="247"/>
      <c r="CX101" s="247"/>
      <c r="CY101" s="247"/>
      <c r="CZ101" s="247"/>
      <c r="DA101" s="285"/>
      <c r="DB101" s="285"/>
      <c r="DC101" s="285"/>
      <c r="DD101" s="285"/>
      <c r="DE101" s="285"/>
      <c r="DF101" s="285"/>
      <c r="DG101" s="285"/>
      <c r="DH101" s="285"/>
      <c r="DI101" s="285"/>
      <c r="DJ101" s="285"/>
      <c r="DK101" s="285"/>
      <c r="DL101" s="285"/>
      <c r="DM101" s="285"/>
      <c r="DN101" s="285"/>
      <c r="DO101" s="285"/>
      <c r="DP101" s="285"/>
      <c r="DQ101" s="285"/>
      <c r="DR101" s="285"/>
      <c r="DS101" s="285"/>
      <c r="DT101" s="285"/>
      <c r="DU101" s="285"/>
      <c r="DV101" s="285"/>
      <c r="DW101" s="285"/>
      <c r="DX101" s="285"/>
      <c r="DY101" s="285"/>
      <c r="DZ101" s="285"/>
    </row>
    <row r="102" spans="1:130" s="245" customFormat="1" ht="16.350000000000001" customHeight="1" x14ac:dyDescent="0.2">
      <c r="A102" s="293" t="s">
        <v>796</v>
      </c>
      <c r="B102" s="291"/>
      <c r="P102" s="291"/>
      <c r="Q102" s="291"/>
      <c r="R102" s="2679"/>
      <c r="S102" s="2679"/>
      <c r="T102" s="2679"/>
      <c r="U102" s="2678"/>
      <c r="V102" s="2678"/>
      <c r="W102" s="2678"/>
      <c r="X102" s="2678"/>
      <c r="Y102" s="2678"/>
      <c r="Z102" s="2658"/>
      <c r="BZ102" s="244"/>
      <c r="CA102" s="247"/>
      <c r="CB102" s="247"/>
      <c r="CC102" s="247"/>
      <c r="CD102" s="247"/>
      <c r="CE102" s="247"/>
      <c r="CF102" s="247"/>
      <c r="CG102" s="247"/>
      <c r="CH102" s="247"/>
      <c r="CI102" s="247"/>
      <c r="CJ102" s="247"/>
      <c r="CK102" s="247"/>
      <c r="CL102" s="247"/>
      <c r="CM102" s="247"/>
      <c r="CN102" s="247"/>
      <c r="CO102" s="247"/>
      <c r="CP102" s="247"/>
      <c r="CQ102" s="247"/>
      <c r="CR102" s="247"/>
      <c r="CS102" s="247"/>
      <c r="CT102" s="247"/>
      <c r="CU102" s="247"/>
      <c r="CV102" s="247"/>
      <c r="CW102" s="247"/>
      <c r="CX102" s="247"/>
      <c r="CY102" s="247"/>
      <c r="CZ102" s="247"/>
      <c r="DA102" s="285"/>
      <c r="DB102" s="285"/>
      <c r="DC102" s="285"/>
      <c r="DD102" s="285"/>
      <c r="DE102" s="285"/>
      <c r="DF102" s="285"/>
      <c r="DG102" s="285"/>
      <c r="DH102" s="285"/>
      <c r="DI102" s="285"/>
      <c r="DJ102" s="285"/>
      <c r="DK102" s="285"/>
      <c r="DL102" s="285"/>
      <c r="DM102" s="285"/>
      <c r="DN102" s="285"/>
      <c r="DO102" s="285"/>
      <c r="DP102" s="285"/>
      <c r="DQ102" s="285"/>
      <c r="DR102" s="285"/>
      <c r="DS102" s="285"/>
      <c r="DT102" s="285"/>
      <c r="DU102" s="285"/>
      <c r="DV102" s="285"/>
      <c r="DW102" s="285"/>
      <c r="DX102" s="285"/>
      <c r="DY102" s="285"/>
      <c r="DZ102" s="285"/>
    </row>
    <row r="103" spans="1:130" x14ac:dyDescent="0.25">
      <c r="A103" s="6784" t="s">
        <v>797</v>
      </c>
      <c r="B103" s="6785"/>
      <c r="C103" s="6786" t="s">
        <v>49</v>
      </c>
      <c r="D103" s="6787"/>
      <c r="E103" s="6788"/>
      <c r="F103" s="6789" t="s">
        <v>50</v>
      </c>
      <c r="G103" s="6790"/>
      <c r="H103" s="6790"/>
      <c r="I103" s="6790"/>
      <c r="J103" s="6790"/>
      <c r="K103" s="6790"/>
      <c r="L103" s="6790"/>
      <c r="M103" s="6790"/>
      <c r="N103" s="6790"/>
      <c r="O103" s="6791"/>
      <c r="P103" s="1462"/>
      <c r="Q103" s="1209"/>
      <c r="R103" s="2680"/>
      <c r="S103" s="2680"/>
      <c r="T103" s="2680"/>
      <c r="U103" s="2681"/>
      <c r="V103" s="2681"/>
      <c r="W103" s="2681"/>
      <c r="X103" s="2681"/>
      <c r="Y103" s="2681"/>
      <c r="Z103" s="2682"/>
      <c r="AA103" s="321"/>
      <c r="AB103" s="321"/>
      <c r="AC103" s="321"/>
      <c r="AD103" s="321"/>
      <c r="AE103" s="321"/>
      <c r="AF103" s="321"/>
      <c r="AG103" s="321"/>
      <c r="AH103" s="321"/>
      <c r="AI103" s="321"/>
      <c r="AJ103" s="321"/>
      <c r="AK103" s="321"/>
      <c r="AL103" s="321"/>
      <c r="AM103" s="321"/>
      <c r="AN103" s="321"/>
      <c r="AO103" s="321"/>
      <c r="AP103" s="321"/>
      <c r="AQ103" s="321"/>
      <c r="AR103" s="321"/>
      <c r="AS103" s="321"/>
    </row>
    <row r="104" spans="1:130" x14ac:dyDescent="0.25">
      <c r="A104" s="6536"/>
      <c r="B104" s="6537"/>
      <c r="C104" s="6541"/>
      <c r="D104" s="6661"/>
      <c r="E104" s="6542"/>
      <c r="F104" s="6789" t="s">
        <v>798</v>
      </c>
      <c r="G104" s="6791"/>
      <c r="H104" s="6789" t="s">
        <v>799</v>
      </c>
      <c r="I104" s="6791"/>
      <c r="J104" s="6789" t="s">
        <v>800</v>
      </c>
      <c r="K104" s="6791"/>
      <c r="L104" s="6789" t="s">
        <v>141</v>
      </c>
      <c r="M104" s="6791"/>
      <c r="N104" s="6741" t="s">
        <v>71</v>
      </c>
      <c r="O104" s="6792"/>
      <c r="P104" s="1209"/>
      <c r="Q104" s="1209"/>
      <c r="R104" s="2680"/>
      <c r="S104" s="2680"/>
      <c r="T104" s="2680"/>
      <c r="U104" s="2681"/>
      <c r="V104" s="2681"/>
      <c r="W104" s="2681"/>
      <c r="X104" s="2681"/>
      <c r="Y104" s="2681"/>
      <c r="Z104" s="2682"/>
      <c r="AA104" s="321"/>
      <c r="AB104" s="321"/>
      <c r="AC104" s="321"/>
      <c r="AD104" s="321"/>
      <c r="AE104" s="321"/>
      <c r="AF104" s="321"/>
      <c r="AG104" s="321"/>
      <c r="AH104" s="321"/>
      <c r="AI104" s="321"/>
      <c r="AJ104" s="321"/>
      <c r="AK104" s="321"/>
      <c r="AL104" s="321"/>
      <c r="AM104" s="321"/>
      <c r="AN104" s="321"/>
      <c r="AO104" s="321"/>
      <c r="AP104" s="321"/>
      <c r="AQ104" s="321"/>
      <c r="AR104" s="321"/>
      <c r="AS104" s="321"/>
    </row>
    <row r="105" spans="1:130" x14ac:dyDescent="0.25">
      <c r="A105" s="6696"/>
      <c r="B105" s="6697"/>
      <c r="C105" s="2683" t="s">
        <v>52</v>
      </c>
      <c r="D105" s="2586" t="s">
        <v>53</v>
      </c>
      <c r="E105" s="2586" t="s">
        <v>54</v>
      </c>
      <c r="F105" s="2586" t="s">
        <v>53</v>
      </c>
      <c r="G105" s="2586" t="s">
        <v>54</v>
      </c>
      <c r="H105" s="2586" t="s">
        <v>53</v>
      </c>
      <c r="I105" s="2586" t="s">
        <v>54</v>
      </c>
      <c r="J105" s="2586" t="s">
        <v>53</v>
      </c>
      <c r="K105" s="2586" t="s">
        <v>54</v>
      </c>
      <c r="L105" s="2586" t="s">
        <v>53</v>
      </c>
      <c r="M105" s="2586" t="s">
        <v>54</v>
      </c>
      <c r="N105" s="2586" t="s">
        <v>53</v>
      </c>
      <c r="O105" s="2586" t="s">
        <v>54</v>
      </c>
      <c r="P105" s="1234"/>
      <c r="Q105" s="1209"/>
      <c r="R105" s="2680"/>
      <c r="S105" s="2680"/>
      <c r="T105" s="2680"/>
      <c r="U105" s="2681"/>
      <c r="V105" s="2681"/>
      <c r="W105" s="2681"/>
      <c r="X105" s="2681"/>
      <c r="Y105" s="2681"/>
      <c r="Z105" s="2682"/>
      <c r="AA105" s="321"/>
      <c r="AB105" s="321"/>
      <c r="AC105" s="321"/>
      <c r="AD105" s="321"/>
      <c r="AE105" s="321"/>
      <c r="AF105" s="321"/>
      <c r="AG105" s="321"/>
      <c r="AH105" s="321"/>
      <c r="AI105" s="321"/>
      <c r="AJ105" s="321"/>
      <c r="AK105" s="321"/>
      <c r="AL105" s="321"/>
      <c r="AM105" s="321"/>
      <c r="AN105" s="321"/>
      <c r="AO105" s="321"/>
      <c r="AP105" s="321"/>
      <c r="AQ105" s="321"/>
      <c r="AR105" s="321"/>
      <c r="AS105" s="321"/>
    </row>
    <row r="106" spans="1:130" x14ac:dyDescent="0.25">
      <c r="A106" s="6789" t="s">
        <v>772</v>
      </c>
      <c r="B106" s="6791"/>
      <c r="C106" s="2684">
        <f>SUM(D106:E106)</f>
        <v>0</v>
      </c>
      <c r="D106" s="2685">
        <f>SUM(F106+H106+J106+L106+N106)</f>
        <v>0</v>
      </c>
      <c r="E106" s="2686">
        <f>SUM(G106+I106+K106+M106+O106)</f>
        <v>0</v>
      </c>
      <c r="F106" s="2654"/>
      <c r="G106" s="2687"/>
      <c r="H106" s="2654"/>
      <c r="I106" s="2687"/>
      <c r="J106" s="2654"/>
      <c r="K106" s="2688"/>
      <c r="L106" s="2654"/>
      <c r="M106" s="2688"/>
      <c r="N106" s="2654"/>
      <c r="O106" s="2688"/>
      <c r="P106" s="1234"/>
      <c r="Q106" s="1209"/>
      <c r="R106" s="2680"/>
      <c r="S106" s="2680"/>
      <c r="T106" s="2680"/>
      <c r="U106" s="2681"/>
      <c r="V106" s="2681"/>
      <c r="W106" s="2681"/>
      <c r="X106" s="2681"/>
      <c r="Y106" s="2681"/>
      <c r="Z106" s="2682"/>
      <c r="AA106" s="321"/>
      <c r="AB106" s="321"/>
      <c r="AC106" s="321"/>
      <c r="AD106" s="321"/>
      <c r="AE106" s="321"/>
      <c r="AF106" s="321"/>
      <c r="AG106" s="321"/>
      <c r="AH106" s="321"/>
      <c r="AI106" s="321"/>
      <c r="AJ106" s="321"/>
      <c r="AK106" s="321"/>
      <c r="AL106" s="321"/>
      <c r="AM106" s="321"/>
      <c r="AN106" s="321"/>
      <c r="AO106" s="321"/>
      <c r="AP106" s="321"/>
      <c r="AQ106" s="321"/>
      <c r="AR106" s="321"/>
      <c r="AS106" s="321"/>
    </row>
    <row r="107" spans="1:130" x14ac:dyDescent="0.25">
      <c r="A107" s="1229" t="s">
        <v>801</v>
      </c>
      <c r="B107" s="2689"/>
      <c r="C107" s="1229"/>
      <c r="D107" s="1229"/>
      <c r="E107" s="1229"/>
      <c r="F107" s="1229"/>
      <c r="G107" s="1229"/>
      <c r="H107" s="1235"/>
      <c r="I107" s="1235"/>
      <c r="J107" s="1235"/>
      <c r="K107" s="1236"/>
      <c r="L107" s="1236"/>
      <c r="M107" s="1236"/>
      <c r="N107" s="1236"/>
      <c r="O107" s="1236"/>
      <c r="P107" s="1235"/>
      <c r="Q107" s="1235"/>
      <c r="R107" s="1235"/>
      <c r="S107" s="1235"/>
      <c r="T107" s="1209"/>
      <c r="U107" s="1209"/>
      <c r="V107" s="1209"/>
      <c r="W107" s="1209"/>
      <c r="X107" s="130"/>
      <c r="Y107" s="130"/>
      <c r="Z107" s="130"/>
      <c r="AA107" s="130"/>
      <c r="AB107" s="1209"/>
      <c r="AC107" s="1209"/>
      <c r="AD107" s="130"/>
      <c r="AE107" s="1209"/>
      <c r="AF107" s="1209"/>
      <c r="AG107" s="1209"/>
      <c r="AH107" s="1209"/>
      <c r="AI107" s="1209"/>
      <c r="AJ107" s="1209"/>
      <c r="AK107" s="1209"/>
      <c r="AL107" s="846"/>
      <c r="AM107" s="1237"/>
      <c r="AN107" s="2690"/>
      <c r="AO107" s="2681"/>
      <c r="AP107" s="2681"/>
      <c r="AQ107" s="2681"/>
      <c r="AR107" s="2681"/>
      <c r="AS107" s="2681"/>
    </row>
    <row r="108" spans="1:130" ht="15" customHeight="1" x14ac:dyDescent="0.25">
      <c r="A108" s="6786" t="s">
        <v>248</v>
      </c>
      <c r="B108" s="6788"/>
      <c r="C108" s="6786" t="s">
        <v>49</v>
      </c>
      <c r="D108" s="6787"/>
      <c r="E108" s="6788"/>
      <c r="F108" s="6789" t="s">
        <v>772</v>
      </c>
      <c r="G108" s="6790"/>
      <c r="H108" s="6790"/>
      <c r="I108" s="6790"/>
      <c r="J108" s="6790"/>
      <c r="K108" s="6790"/>
      <c r="L108" s="6790"/>
      <c r="M108" s="6790"/>
      <c r="N108" s="6790"/>
      <c r="O108" s="6790"/>
      <c r="P108" s="6790"/>
      <c r="Q108" s="6790"/>
      <c r="R108" s="6790"/>
      <c r="S108" s="6790"/>
      <c r="T108" s="6790"/>
      <c r="U108" s="6790"/>
      <c r="V108" s="6790"/>
      <c r="W108" s="6790"/>
      <c r="X108" s="6790"/>
      <c r="Y108" s="6790"/>
      <c r="Z108" s="6790"/>
      <c r="AA108" s="6790"/>
      <c r="AB108" s="6790"/>
      <c r="AC108" s="6790"/>
      <c r="AD108" s="6790"/>
      <c r="AE108" s="6790"/>
      <c r="AF108" s="6790"/>
      <c r="AG108" s="6791"/>
      <c r="AH108" s="6793" t="s">
        <v>13</v>
      </c>
      <c r="AI108" s="6793" t="s">
        <v>14</v>
      </c>
      <c r="AJ108" s="130"/>
      <c r="AK108" s="130"/>
      <c r="AL108" s="2653"/>
      <c r="AM108" s="2653"/>
      <c r="AN108" s="2653"/>
      <c r="AO108" s="2653"/>
      <c r="AP108" s="2653"/>
      <c r="AQ108" s="2653"/>
      <c r="AR108" s="2653"/>
      <c r="AS108" s="2653"/>
    </row>
    <row r="109" spans="1:130" x14ac:dyDescent="0.25">
      <c r="A109" s="6541"/>
      <c r="B109" s="6542"/>
      <c r="C109" s="6541"/>
      <c r="D109" s="6661"/>
      <c r="E109" s="6542"/>
      <c r="F109" s="6794" t="s">
        <v>70</v>
      </c>
      <c r="G109" s="6794"/>
      <c r="H109" s="6794" t="s">
        <v>802</v>
      </c>
      <c r="I109" s="6794"/>
      <c r="J109" s="6794" t="s">
        <v>143</v>
      </c>
      <c r="K109" s="6794"/>
      <c r="L109" s="6794" t="s">
        <v>144</v>
      </c>
      <c r="M109" s="6794"/>
      <c r="N109" s="6794" t="s">
        <v>145</v>
      </c>
      <c r="O109" s="6794"/>
      <c r="P109" s="6794" t="s">
        <v>146</v>
      </c>
      <c r="Q109" s="6794"/>
      <c r="R109" s="6794" t="s">
        <v>147</v>
      </c>
      <c r="S109" s="6794"/>
      <c r="T109" s="6794" t="s">
        <v>148</v>
      </c>
      <c r="U109" s="6794"/>
      <c r="V109" s="6794" t="s">
        <v>149</v>
      </c>
      <c r="W109" s="6794"/>
      <c r="X109" s="6794" t="s">
        <v>150</v>
      </c>
      <c r="Y109" s="6794"/>
      <c r="Z109" s="6789" t="s">
        <v>151</v>
      </c>
      <c r="AA109" s="6791"/>
      <c r="AB109" s="6789" t="s">
        <v>152</v>
      </c>
      <c r="AC109" s="6791"/>
      <c r="AD109" s="6789" t="s">
        <v>153</v>
      </c>
      <c r="AE109" s="6791"/>
      <c r="AF109" s="6789" t="s">
        <v>154</v>
      </c>
      <c r="AG109" s="6791"/>
      <c r="AH109" s="6424"/>
      <c r="AI109" s="6424"/>
      <c r="AJ109" s="130"/>
      <c r="AK109" s="130"/>
      <c r="AL109" s="2653"/>
      <c r="AM109" s="2653"/>
      <c r="AN109" s="2653"/>
      <c r="AO109" s="2653"/>
      <c r="AP109" s="2653"/>
      <c r="AQ109" s="2653"/>
      <c r="AR109" s="2653"/>
      <c r="AS109" s="2653"/>
    </row>
    <row r="110" spans="1:130" ht="21" x14ac:dyDescent="0.25">
      <c r="A110" s="6541"/>
      <c r="B110" s="6542"/>
      <c r="C110" s="2586" t="s">
        <v>52</v>
      </c>
      <c r="D110" s="2586" t="s">
        <v>53</v>
      </c>
      <c r="E110" s="2691" t="s">
        <v>54</v>
      </c>
      <c r="F110" s="2692" t="s">
        <v>53</v>
      </c>
      <c r="G110" s="2693" t="s">
        <v>54</v>
      </c>
      <c r="H110" s="2692" t="s">
        <v>53</v>
      </c>
      <c r="I110" s="2693" t="s">
        <v>54</v>
      </c>
      <c r="J110" s="2692" t="s">
        <v>53</v>
      </c>
      <c r="K110" s="2693" t="s">
        <v>54</v>
      </c>
      <c r="L110" s="2692" t="s">
        <v>53</v>
      </c>
      <c r="M110" s="2693" t="s">
        <v>54</v>
      </c>
      <c r="N110" s="2692" t="s">
        <v>53</v>
      </c>
      <c r="O110" s="2693" t="s">
        <v>54</v>
      </c>
      <c r="P110" s="2692" t="s">
        <v>53</v>
      </c>
      <c r="Q110" s="2693" t="s">
        <v>54</v>
      </c>
      <c r="R110" s="2692" t="s">
        <v>53</v>
      </c>
      <c r="S110" s="2693" t="s">
        <v>54</v>
      </c>
      <c r="T110" s="2692" t="s">
        <v>53</v>
      </c>
      <c r="U110" s="2693" t="s">
        <v>54</v>
      </c>
      <c r="V110" s="2692" t="s">
        <v>53</v>
      </c>
      <c r="W110" s="2693" t="s">
        <v>54</v>
      </c>
      <c r="X110" s="2692" t="s">
        <v>53</v>
      </c>
      <c r="Y110" s="2693" t="s">
        <v>54</v>
      </c>
      <c r="Z110" s="2692" t="s">
        <v>53</v>
      </c>
      <c r="AA110" s="2693" t="s">
        <v>54</v>
      </c>
      <c r="AB110" s="2692" t="s">
        <v>53</v>
      </c>
      <c r="AC110" s="2693" t="s">
        <v>54</v>
      </c>
      <c r="AD110" s="2692" t="s">
        <v>53</v>
      </c>
      <c r="AE110" s="2693" t="s">
        <v>54</v>
      </c>
      <c r="AF110" s="2692" t="s">
        <v>53</v>
      </c>
      <c r="AG110" s="2693" t="s">
        <v>54</v>
      </c>
      <c r="AH110" s="6699"/>
      <c r="AI110" s="6699"/>
      <c r="AJ110" s="130"/>
      <c r="AK110" s="130"/>
      <c r="AL110" s="2653"/>
      <c r="AM110" s="2653"/>
      <c r="AN110" s="2653"/>
      <c r="AO110" s="2653"/>
      <c r="AP110" s="2653"/>
      <c r="AQ110" s="2653"/>
      <c r="AR110" s="2653"/>
      <c r="AS110" s="2653"/>
    </row>
    <row r="111" spans="1:130" x14ac:dyDescent="0.25">
      <c r="A111" s="6757" t="s">
        <v>803</v>
      </c>
      <c r="B111" s="6758"/>
      <c r="C111" s="2592">
        <f>SUM(D111:E111)</f>
        <v>0</v>
      </c>
      <c r="D111" s="2592">
        <f t="shared" ref="D111:E115" si="7">SUM(F111+H111+J111+L111+N111+P111+R111+T111+V111+X111+Z111+AB111+AD111+AF111)</f>
        <v>0</v>
      </c>
      <c r="E111" s="2694">
        <f t="shared" si="7"/>
        <v>0</v>
      </c>
      <c r="F111" s="2578"/>
      <c r="G111" s="2578"/>
      <c r="H111" s="2578"/>
      <c r="I111" s="2578"/>
      <c r="J111" s="2578"/>
      <c r="K111" s="2578"/>
      <c r="L111" s="2578"/>
      <c r="M111" s="2578"/>
      <c r="N111" s="2578"/>
      <c r="O111" s="2578"/>
      <c r="P111" s="2578"/>
      <c r="Q111" s="2578"/>
      <c r="R111" s="2578"/>
      <c r="S111" s="2578"/>
      <c r="T111" s="2578"/>
      <c r="U111" s="2578"/>
      <c r="V111" s="2578"/>
      <c r="W111" s="2578"/>
      <c r="X111" s="2578"/>
      <c r="Y111" s="2578"/>
      <c r="Z111" s="2578"/>
      <c r="AA111" s="2578"/>
      <c r="AB111" s="2578"/>
      <c r="AC111" s="2578"/>
      <c r="AD111" s="2578"/>
      <c r="AE111" s="2578"/>
      <c r="AF111" s="2578"/>
      <c r="AG111" s="2695"/>
      <c r="AH111" s="2601"/>
      <c r="AI111" s="2601"/>
      <c r="AJ111" s="130"/>
      <c r="AK111" s="111"/>
      <c r="AL111" s="2655"/>
      <c r="AM111" s="2655"/>
      <c r="AN111" s="2655"/>
      <c r="AO111" s="2655"/>
      <c r="AP111" s="2655"/>
      <c r="AQ111" s="2655"/>
      <c r="AR111" s="2655"/>
      <c r="AS111" s="2655"/>
    </row>
    <row r="112" spans="1:130" x14ac:dyDescent="0.25">
      <c r="A112" s="6787" t="s">
        <v>804</v>
      </c>
      <c r="B112" s="2696" t="s">
        <v>805</v>
      </c>
      <c r="C112" s="2597">
        <f>SUM(D112:E112)</f>
        <v>0</v>
      </c>
      <c r="D112" s="2597">
        <f t="shared" si="7"/>
        <v>0</v>
      </c>
      <c r="E112" s="2597">
        <f t="shared" si="7"/>
        <v>0</v>
      </c>
      <c r="F112" s="2695"/>
      <c r="G112" s="2695"/>
      <c r="H112" s="2695"/>
      <c r="I112" s="2695"/>
      <c r="J112" s="2695"/>
      <c r="K112" s="2695"/>
      <c r="L112" s="2695"/>
      <c r="M112" s="2695"/>
      <c r="N112" s="2695"/>
      <c r="O112" s="2695"/>
      <c r="P112" s="2695"/>
      <c r="Q112" s="2695"/>
      <c r="R112" s="2695"/>
      <c r="S112" s="2695"/>
      <c r="T112" s="2695"/>
      <c r="U112" s="2695"/>
      <c r="V112" s="2695"/>
      <c r="W112" s="2695"/>
      <c r="X112" s="2695"/>
      <c r="Y112" s="2695"/>
      <c r="Z112" s="2695"/>
      <c r="AA112" s="2695"/>
      <c r="AB112" s="2695"/>
      <c r="AC112" s="2695"/>
      <c r="AD112" s="2695"/>
      <c r="AE112" s="2695"/>
      <c r="AF112" s="2695"/>
      <c r="AG112" s="2695"/>
      <c r="AH112" s="2601"/>
      <c r="AI112" s="2601"/>
      <c r="AJ112" s="111"/>
      <c r="AK112" s="2697"/>
      <c r="AL112" s="2655"/>
      <c r="AM112" s="2655"/>
      <c r="AN112" s="2655"/>
      <c r="AO112" s="2655"/>
      <c r="AP112" s="2655"/>
      <c r="AQ112" s="2655"/>
      <c r="AR112" s="2655"/>
      <c r="AS112" s="2655"/>
    </row>
    <row r="113" spans="1:130" x14ac:dyDescent="0.25">
      <c r="A113" s="6661"/>
      <c r="B113" s="2242" t="s">
        <v>806</v>
      </c>
      <c r="C113" s="1984"/>
      <c r="D113" s="1984">
        <f t="shared" si="7"/>
        <v>0</v>
      </c>
      <c r="E113" s="1984">
        <f t="shared" si="7"/>
        <v>0</v>
      </c>
      <c r="F113" s="2325"/>
      <c r="G113" s="2325"/>
      <c r="H113" s="2325"/>
      <c r="I113" s="2325"/>
      <c r="J113" s="2325"/>
      <c r="K113" s="2325"/>
      <c r="L113" s="2325"/>
      <c r="M113" s="2325"/>
      <c r="N113" s="2325"/>
      <c r="O113" s="2325"/>
      <c r="P113" s="2325"/>
      <c r="Q113" s="2325"/>
      <c r="R113" s="2325"/>
      <c r="S113" s="2325"/>
      <c r="T113" s="2325"/>
      <c r="U113" s="2325"/>
      <c r="V113" s="2325"/>
      <c r="W113" s="2325"/>
      <c r="X113" s="2325"/>
      <c r="Y113" s="2325"/>
      <c r="Z113" s="2325"/>
      <c r="AA113" s="2325"/>
      <c r="AB113" s="2325"/>
      <c r="AC113" s="2325"/>
      <c r="AD113" s="2325"/>
      <c r="AE113" s="2325"/>
      <c r="AF113" s="2325"/>
      <c r="AG113" s="2325"/>
      <c r="AH113" s="1584"/>
      <c r="AI113" s="1584"/>
      <c r="AJ113" s="2698"/>
      <c r="AK113" s="2655"/>
      <c r="AL113" s="2655"/>
      <c r="AM113" s="2655"/>
      <c r="AN113" s="2655"/>
      <c r="AO113" s="2655"/>
      <c r="AP113" s="2655"/>
      <c r="AQ113" s="2655"/>
      <c r="AR113" s="2655"/>
      <c r="AS113" s="2655"/>
    </row>
    <row r="114" spans="1:130" x14ac:dyDescent="0.25">
      <c r="A114" s="6661"/>
      <c r="B114" s="2242" t="s">
        <v>807</v>
      </c>
      <c r="C114" s="1984" t="s">
        <v>808</v>
      </c>
      <c r="D114" s="1984">
        <f t="shared" si="7"/>
        <v>0</v>
      </c>
      <c r="E114" s="1984">
        <f t="shared" si="7"/>
        <v>0</v>
      </c>
      <c r="F114" s="2325"/>
      <c r="G114" s="2325"/>
      <c r="H114" s="2325"/>
      <c r="I114" s="2325"/>
      <c r="J114" s="2325"/>
      <c r="K114" s="2325"/>
      <c r="L114" s="2325"/>
      <c r="M114" s="2325"/>
      <c r="N114" s="2325"/>
      <c r="O114" s="2325"/>
      <c r="P114" s="2325"/>
      <c r="Q114" s="2325"/>
      <c r="R114" s="2325"/>
      <c r="S114" s="2325"/>
      <c r="T114" s="2325"/>
      <c r="U114" s="2325"/>
      <c r="V114" s="2325"/>
      <c r="W114" s="2325"/>
      <c r="X114" s="2325"/>
      <c r="Y114" s="2325"/>
      <c r="Z114" s="2325"/>
      <c r="AA114" s="2325"/>
      <c r="AB114" s="2325"/>
      <c r="AC114" s="2325"/>
      <c r="AD114" s="2325"/>
      <c r="AE114" s="2325"/>
      <c r="AF114" s="2325"/>
      <c r="AG114" s="2325"/>
      <c r="AH114" s="1584"/>
      <c r="AI114" s="1584"/>
      <c r="AJ114" s="2699"/>
      <c r="AK114" s="111"/>
      <c r="AL114" s="2655"/>
      <c r="AM114" s="2655"/>
      <c r="AN114" s="2655"/>
      <c r="AO114" s="2655"/>
      <c r="AP114" s="2655"/>
      <c r="AQ114" s="2655"/>
      <c r="AR114" s="2655"/>
      <c r="AS114" s="2655"/>
    </row>
    <row r="115" spans="1:130" ht="23.25" customHeight="1" x14ac:dyDescent="0.25">
      <c r="A115" s="6661"/>
      <c r="B115" s="1582" t="s">
        <v>809</v>
      </c>
      <c r="C115" s="1984">
        <f>SUM(D115:E115)</f>
        <v>0</v>
      </c>
      <c r="D115" s="1984">
        <f t="shared" si="7"/>
        <v>0</v>
      </c>
      <c r="E115" s="1984">
        <f t="shared" si="7"/>
        <v>0</v>
      </c>
      <c r="F115" s="2325"/>
      <c r="G115" s="2325"/>
      <c r="H115" s="2325"/>
      <c r="I115" s="2325"/>
      <c r="J115" s="2325"/>
      <c r="K115" s="2325"/>
      <c r="L115" s="2325"/>
      <c r="M115" s="2325"/>
      <c r="N115" s="2325"/>
      <c r="O115" s="2325"/>
      <c r="P115" s="2325"/>
      <c r="Q115" s="2325"/>
      <c r="R115" s="2325"/>
      <c r="S115" s="2325"/>
      <c r="T115" s="2325"/>
      <c r="U115" s="2325"/>
      <c r="V115" s="2325"/>
      <c r="W115" s="2325"/>
      <c r="X115" s="2325"/>
      <c r="Y115" s="2325"/>
      <c r="Z115" s="2325"/>
      <c r="AA115" s="2325"/>
      <c r="AB115" s="2325"/>
      <c r="AC115" s="2325"/>
      <c r="AD115" s="2325"/>
      <c r="AE115" s="2325"/>
      <c r="AF115" s="2325"/>
      <c r="AG115" s="2325"/>
      <c r="AH115" s="1584"/>
      <c r="AI115" s="1584"/>
      <c r="AJ115" s="2700"/>
      <c r="AK115" s="2697"/>
      <c r="AL115" s="2655"/>
      <c r="AM115" s="2655"/>
      <c r="AN115" s="2655"/>
      <c r="AO115" s="2655"/>
      <c r="AP115" s="2655"/>
      <c r="AQ115" s="2655"/>
      <c r="AR115" s="2655"/>
      <c r="AS115" s="2655"/>
    </row>
    <row r="116" spans="1:130" ht="23.25" customHeight="1" x14ac:dyDescent="0.25">
      <c r="A116" s="6661"/>
      <c r="B116" s="1582" t="s">
        <v>810</v>
      </c>
      <c r="C116" s="1984"/>
      <c r="D116" s="1988"/>
      <c r="E116" s="1988"/>
      <c r="F116" s="2585"/>
      <c r="G116" s="2585"/>
      <c r="H116" s="2585"/>
      <c r="I116" s="2585"/>
      <c r="J116" s="2585"/>
      <c r="K116" s="2585"/>
      <c r="L116" s="2585"/>
      <c r="M116" s="2585"/>
      <c r="N116" s="2585"/>
      <c r="O116" s="2585"/>
      <c r="P116" s="2585"/>
      <c r="Q116" s="2585"/>
      <c r="R116" s="2585"/>
      <c r="S116" s="2585"/>
      <c r="T116" s="2585"/>
      <c r="U116" s="2585"/>
      <c r="V116" s="2585"/>
      <c r="W116" s="2585"/>
      <c r="X116" s="2585"/>
      <c r="Y116" s="2585"/>
      <c r="Z116" s="2585"/>
      <c r="AA116" s="2585"/>
      <c r="AB116" s="2585"/>
      <c r="AC116" s="2585"/>
      <c r="AD116" s="2585"/>
      <c r="AE116" s="2585"/>
      <c r="AF116" s="2585"/>
      <c r="AG116" s="2585"/>
      <c r="AH116" s="706"/>
      <c r="AI116" s="706"/>
      <c r="AJ116" s="2700"/>
      <c r="AK116" s="2699"/>
      <c r="AL116" s="2655"/>
      <c r="AM116" s="2655"/>
      <c r="AN116" s="2655"/>
      <c r="AO116" s="2655"/>
      <c r="AP116" s="2655"/>
      <c r="AQ116" s="2655"/>
      <c r="AR116" s="2655"/>
      <c r="AS116" s="2655"/>
    </row>
    <row r="117" spans="1:130" s="245" customFormat="1" ht="25.5" customHeight="1" x14ac:dyDescent="0.2">
      <c r="A117" s="6661"/>
      <c r="B117" s="2701" t="s">
        <v>811</v>
      </c>
      <c r="C117" s="1791">
        <f>SUM(D117:E117)</f>
        <v>0</v>
      </c>
      <c r="D117" s="2049">
        <f>SUM(F117+H117+J117+L117+N117+P117+R117+T117+V117+X117+Z117+AB117+AD117+AF117)</f>
        <v>0</v>
      </c>
      <c r="E117" s="2702">
        <f>SUM(+G117+I117+K117+M117+O117+Q117+S117+U117+W117+Y117+AA117+AC117+AE117+AG117)</f>
        <v>0</v>
      </c>
      <c r="F117" s="1855"/>
      <c r="G117" s="706"/>
      <c r="H117" s="1855"/>
      <c r="I117" s="706"/>
      <c r="J117" s="1855"/>
      <c r="K117" s="706"/>
      <c r="L117" s="1855"/>
      <c r="M117" s="706"/>
      <c r="N117" s="1855"/>
      <c r="O117" s="706"/>
      <c r="P117" s="1855"/>
      <c r="Q117" s="706"/>
      <c r="R117" s="1855"/>
      <c r="S117" s="706"/>
      <c r="T117" s="1855"/>
      <c r="U117" s="706"/>
      <c r="V117" s="1855"/>
      <c r="W117" s="706"/>
      <c r="X117" s="1855"/>
      <c r="Y117" s="706"/>
      <c r="Z117" s="1855"/>
      <c r="AA117" s="706"/>
      <c r="AB117" s="1855"/>
      <c r="AC117" s="706"/>
      <c r="AD117" s="1855"/>
      <c r="AE117" s="706"/>
      <c r="AF117" s="1855"/>
      <c r="AG117" s="1858"/>
      <c r="AH117" s="701"/>
      <c r="AI117" s="1856"/>
      <c r="AJ117" s="2703"/>
      <c r="AL117" s="2704"/>
      <c r="AM117" s="2704"/>
      <c r="AN117" s="2704"/>
      <c r="AO117" s="2704"/>
      <c r="AP117" s="2704"/>
      <c r="AQ117" s="2704"/>
      <c r="AR117" s="2704"/>
      <c r="AS117" s="2704"/>
      <c r="AT117" s="2704"/>
      <c r="AU117" s="2705"/>
      <c r="AV117" s="246"/>
      <c r="AW117" s="246"/>
      <c r="AX117" s="270"/>
      <c r="AY117" s="270"/>
      <c r="AZ117" s="270"/>
      <c r="CA117" s="247"/>
      <c r="CB117" s="247"/>
      <c r="CC117" s="247"/>
      <c r="CD117" s="247"/>
      <c r="CE117" s="247"/>
      <c r="CF117" s="247"/>
      <c r="CG117" s="247"/>
      <c r="CH117" s="247"/>
      <c r="CI117" s="247"/>
      <c r="CJ117" s="247"/>
      <c r="CK117" s="247"/>
      <c r="CL117" s="247"/>
      <c r="CM117" s="247"/>
      <c r="CN117" s="247"/>
      <c r="CO117" s="247"/>
      <c r="CP117" s="247"/>
      <c r="CQ117" s="247"/>
      <c r="CR117" s="247"/>
      <c r="CS117" s="247"/>
      <c r="CT117" s="247"/>
      <c r="CU117" s="247"/>
      <c r="CV117" s="247"/>
      <c r="CW117" s="247"/>
      <c r="CX117" s="247"/>
      <c r="CY117" s="247"/>
      <c r="CZ117" s="247"/>
      <c r="DA117" s="285"/>
      <c r="DB117" s="285">
        <v>0</v>
      </c>
      <c r="DC117" s="285"/>
      <c r="DD117" s="285">
        <v>0</v>
      </c>
      <c r="DE117" s="285"/>
      <c r="DF117" s="285"/>
      <c r="DG117" s="285"/>
      <c r="DH117" s="285"/>
      <c r="DI117" s="285"/>
      <c r="DJ117" s="285"/>
      <c r="DK117" s="285"/>
      <c r="DL117" s="285"/>
      <c r="DM117" s="285"/>
      <c r="DN117" s="285"/>
      <c r="DO117" s="285"/>
      <c r="DP117" s="285"/>
      <c r="DQ117" s="285"/>
      <c r="DR117" s="285"/>
      <c r="DS117" s="285"/>
      <c r="DT117" s="285"/>
      <c r="DU117" s="285"/>
      <c r="DV117" s="285"/>
      <c r="DW117" s="285"/>
      <c r="DX117" s="285"/>
      <c r="DY117" s="285"/>
      <c r="DZ117" s="285"/>
    </row>
    <row r="118" spans="1:130" x14ac:dyDescent="0.25">
      <c r="A118" s="6797"/>
      <c r="B118" s="2706" t="s">
        <v>161</v>
      </c>
      <c r="C118" s="1984">
        <f>SUM(D118:E118)</f>
        <v>0</v>
      </c>
      <c r="D118" s="1658">
        <f>SUM(F118+H118+J118+L118+N118+P118+R118+T118+V118+X118+Z118+AB118+AD118+AF118)</f>
        <v>0</v>
      </c>
      <c r="E118" s="1658">
        <f>SUM(G118+I118+K118+M118+O118+Q118+S118+U118+W118+Y118+AA118+AC118+AE118+AG118)</f>
        <v>0</v>
      </c>
      <c r="F118" s="2331"/>
      <c r="G118" s="2331"/>
      <c r="H118" s="2331"/>
      <c r="I118" s="2331"/>
      <c r="J118" s="2331"/>
      <c r="K118" s="2331"/>
      <c r="L118" s="2331"/>
      <c r="M118" s="2331"/>
      <c r="N118" s="2331"/>
      <c r="O118" s="2331"/>
      <c r="P118" s="2331"/>
      <c r="Q118" s="2331"/>
      <c r="R118" s="2331"/>
      <c r="S118" s="2331"/>
      <c r="T118" s="2331"/>
      <c r="U118" s="2331"/>
      <c r="V118" s="2331"/>
      <c r="W118" s="2331"/>
      <c r="X118" s="2331"/>
      <c r="Y118" s="2331"/>
      <c r="Z118" s="2331"/>
      <c r="AA118" s="2331"/>
      <c r="AB118" s="2331"/>
      <c r="AC118" s="2331"/>
      <c r="AD118" s="2331"/>
      <c r="AE118" s="2331"/>
      <c r="AF118" s="2331"/>
      <c r="AG118" s="2331"/>
      <c r="AH118" s="1640"/>
      <c r="AI118" s="1640"/>
      <c r="AJ118" s="2699"/>
      <c r="AK118" s="2699"/>
      <c r="AL118" s="2655"/>
      <c r="AM118" s="2655"/>
      <c r="AN118" s="2655"/>
      <c r="AO118" s="2655"/>
      <c r="AP118" s="2655"/>
      <c r="AQ118" s="2655"/>
      <c r="AR118" s="2655"/>
      <c r="AS118" s="2655"/>
    </row>
    <row r="119" spans="1:130" s="245" customFormat="1" ht="16.350000000000001" customHeight="1" x14ac:dyDescent="0.2">
      <c r="A119" s="6798" t="s">
        <v>812</v>
      </c>
      <c r="B119" s="6798"/>
      <c r="C119" s="2707">
        <f>SUM(D119:E119)</f>
        <v>0</v>
      </c>
      <c r="D119" s="2708">
        <f>SUM(F119+H119+J119+L119+N119+P119+R119+T119+V119+X119+Z119+AB119+AD119+AF119)</f>
        <v>0</v>
      </c>
      <c r="E119" s="2709">
        <f>SUM(G119+I119+K119+M119+O119+Q119+S119+U119+W119+Y119+AA119+AC119+AE119+AG119)</f>
        <v>0</v>
      </c>
      <c r="F119" s="2710"/>
      <c r="G119" s="2711"/>
      <c r="H119" s="2710"/>
      <c r="I119" s="2711"/>
      <c r="J119" s="2710"/>
      <c r="K119" s="2711"/>
      <c r="L119" s="2710"/>
      <c r="M119" s="2711"/>
      <c r="N119" s="2710"/>
      <c r="O119" s="2711"/>
      <c r="P119" s="2710"/>
      <c r="Q119" s="2711"/>
      <c r="R119" s="2710"/>
      <c r="S119" s="2711"/>
      <c r="T119" s="2710"/>
      <c r="U119" s="2711"/>
      <c r="V119" s="2710"/>
      <c r="W119" s="2711"/>
      <c r="X119" s="2710"/>
      <c r="Y119" s="2711"/>
      <c r="Z119" s="2710"/>
      <c r="AA119" s="2711"/>
      <c r="AB119" s="2710"/>
      <c r="AC119" s="2711"/>
      <c r="AD119" s="2710"/>
      <c r="AE119" s="2711"/>
      <c r="AF119" s="2710"/>
      <c r="AG119" s="2712"/>
      <c r="AH119" s="2711"/>
      <c r="AI119" s="2713"/>
      <c r="AJ119" s="244"/>
      <c r="AL119" s="2704"/>
      <c r="AM119" s="2704"/>
      <c r="AN119" s="2704"/>
      <c r="AO119" s="2704"/>
      <c r="AP119" s="2704"/>
      <c r="AQ119" s="2704"/>
      <c r="AR119" s="2704"/>
      <c r="AS119" s="2704"/>
      <c r="AT119" s="2704"/>
      <c r="AU119" s="2705"/>
      <c r="AV119" s="246"/>
      <c r="AW119" s="246"/>
      <c r="AX119" s="246"/>
      <c r="AY119" s="246"/>
      <c r="BZ119" s="244"/>
      <c r="CA119" s="247"/>
      <c r="CB119" s="247"/>
      <c r="CC119" s="247"/>
      <c r="CD119" s="247"/>
      <c r="CE119" s="247"/>
      <c r="CF119" s="247"/>
      <c r="CG119" s="247"/>
      <c r="CH119" s="247"/>
      <c r="CI119" s="247"/>
      <c r="CJ119" s="247"/>
      <c r="CK119" s="247"/>
      <c r="CL119" s="247"/>
      <c r="CM119" s="247"/>
      <c r="CN119" s="247"/>
      <c r="CO119" s="247"/>
      <c r="CP119" s="247"/>
      <c r="CQ119" s="247"/>
      <c r="CR119" s="247"/>
      <c r="CS119" s="247"/>
      <c r="CT119" s="247"/>
      <c r="CU119" s="247"/>
      <c r="CV119" s="247"/>
      <c r="CW119" s="247"/>
      <c r="CX119" s="247"/>
      <c r="CY119" s="247"/>
      <c r="CZ119" s="247"/>
      <c r="DA119" s="285"/>
      <c r="DB119" s="285"/>
      <c r="DC119" s="285"/>
      <c r="DD119" s="285"/>
      <c r="DE119" s="285"/>
      <c r="DF119" s="285"/>
      <c r="DG119" s="285"/>
      <c r="DH119" s="285"/>
      <c r="DI119" s="285"/>
      <c r="DJ119" s="285"/>
      <c r="DK119" s="285"/>
      <c r="DL119" s="285"/>
      <c r="DM119" s="285"/>
      <c r="DN119" s="285"/>
      <c r="DO119" s="285"/>
      <c r="DP119" s="285"/>
      <c r="DQ119" s="285"/>
      <c r="DR119" s="285"/>
      <c r="DS119" s="285"/>
      <c r="DT119" s="285"/>
      <c r="DU119" s="285"/>
      <c r="DV119" s="285"/>
      <c r="DW119" s="285"/>
      <c r="DX119" s="285"/>
      <c r="DY119" s="285"/>
      <c r="DZ119" s="285"/>
    </row>
    <row r="120" spans="1:130" x14ac:dyDescent="0.25">
      <c r="A120" s="1229" t="s">
        <v>813</v>
      </c>
      <c r="B120" s="1229"/>
      <c r="C120" s="1229"/>
      <c r="D120" s="1229"/>
      <c r="E120" s="1229"/>
      <c r="F120" s="1238"/>
      <c r="G120" s="1229"/>
      <c r="H120" s="1235"/>
      <c r="I120" s="1235"/>
      <c r="J120" s="1235"/>
      <c r="K120" s="1235"/>
      <c r="L120" s="1235"/>
      <c r="M120" s="1235"/>
      <c r="N120" s="1235"/>
      <c r="O120" s="1235"/>
      <c r="P120" s="1235"/>
      <c r="Q120" s="1235"/>
      <c r="R120" s="1235"/>
      <c r="S120" s="1235"/>
      <c r="T120" s="1235"/>
      <c r="U120" s="1235"/>
      <c r="V120" s="1235"/>
      <c r="W120" s="1236"/>
      <c r="X120" s="1236"/>
      <c r="Y120" s="1236"/>
      <c r="Z120" s="1236"/>
      <c r="AA120" s="1236"/>
      <c r="AB120" s="1235"/>
      <c r="AC120" s="1235"/>
      <c r="AD120" s="1235"/>
      <c r="AE120" s="1235"/>
      <c r="AF120" s="1235"/>
      <c r="AG120" s="1235"/>
      <c r="AH120" s="130"/>
      <c r="AI120" s="130"/>
      <c r="AJ120" s="160"/>
      <c r="AK120" s="160"/>
      <c r="AL120" s="160"/>
      <c r="AM120" s="160"/>
      <c r="AN120" s="2648"/>
      <c r="AO120" s="2648"/>
      <c r="AP120" s="2648"/>
      <c r="AQ120" s="2648"/>
      <c r="AR120" s="2648"/>
      <c r="AS120" s="2648"/>
    </row>
    <row r="121" spans="1:130" ht="15" customHeight="1" x14ac:dyDescent="0.25">
      <c r="A121" s="6786" t="s">
        <v>248</v>
      </c>
      <c r="B121" s="6788"/>
      <c r="C121" s="6793" t="s">
        <v>49</v>
      </c>
      <c r="D121" s="6793"/>
      <c r="E121" s="6793"/>
      <c r="F121" s="6724" t="s">
        <v>783</v>
      </c>
      <c r="G121" s="6724"/>
      <c r="H121" s="6724"/>
      <c r="I121" s="6724"/>
      <c r="J121" s="6724"/>
      <c r="K121" s="6724"/>
      <c r="L121" s="6724"/>
      <c r="M121" s="6724"/>
      <c r="N121" s="6724"/>
      <c r="O121" s="6724"/>
      <c r="P121" s="6724"/>
      <c r="Q121" s="6724"/>
      <c r="R121" s="6724"/>
      <c r="S121" s="6724"/>
      <c r="T121" s="6724"/>
      <c r="U121" s="6724"/>
      <c r="V121" s="6724"/>
      <c r="W121" s="6724"/>
      <c r="X121" s="6724"/>
      <c r="Y121" s="6724"/>
      <c r="Z121" s="6724"/>
      <c r="AA121" s="6724"/>
      <c r="AB121" s="6724"/>
      <c r="AC121" s="6724"/>
      <c r="AD121" s="6724"/>
      <c r="AE121" s="6724"/>
      <c r="AF121" s="6724"/>
      <c r="AG121" s="6724"/>
      <c r="AH121" s="6799" t="s">
        <v>814</v>
      </c>
      <c r="AI121" s="6799"/>
      <c r="AJ121" s="6799"/>
      <c r="AK121" s="6799"/>
      <c r="AL121" s="6793" t="s">
        <v>13</v>
      </c>
      <c r="AM121" s="6793" t="s">
        <v>14</v>
      </c>
      <c r="AN121" s="2655"/>
      <c r="AO121" s="2655"/>
      <c r="AP121" s="2655"/>
      <c r="AQ121" s="2655"/>
      <c r="AR121" s="2655"/>
      <c r="AS121" s="2655"/>
    </row>
    <row r="122" spans="1:130" ht="15" customHeight="1" x14ac:dyDescent="0.25">
      <c r="A122" s="6541"/>
      <c r="B122" s="6542"/>
      <c r="C122" s="6424"/>
      <c r="D122" s="6424"/>
      <c r="E122" s="6424"/>
      <c r="F122" s="6794" t="s">
        <v>70</v>
      </c>
      <c r="G122" s="6794"/>
      <c r="H122" s="6794" t="s">
        <v>802</v>
      </c>
      <c r="I122" s="6794"/>
      <c r="J122" s="6724" t="s">
        <v>143</v>
      </c>
      <c r="K122" s="6724"/>
      <c r="L122" s="6724" t="s">
        <v>144</v>
      </c>
      <c r="M122" s="6724"/>
      <c r="N122" s="6724" t="s">
        <v>145</v>
      </c>
      <c r="O122" s="6724"/>
      <c r="P122" s="6724" t="s">
        <v>146</v>
      </c>
      <c r="Q122" s="6724"/>
      <c r="R122" s="6794" t="s">
        <v>147</v>
      </c>
      <c r="S122" s="6794"/>
      <c r="T122" s="6724" t="s">
        <v>148</v>
      </c>
      <c r="U122" s="6724"/>
      <c r="V122" s="6724" t="s">
        <v>149</v>
      </c>
      <c r="W122" s="6724"/>
      <c r="X122" s="6724" t="s">
        <v>150</v>
      </c>
      <c r="Y122" s="6724"/>
      <c r="Z122" s="6724" t="s">
        <v>151</v>
      </c>
      <c r="AA122" s="6724"/>
      <c r="AB122" s="6724" t="s">
        <v>152</v>
      </c>
      <c r="AC122" s="6724"/>
      <c r="AD122" s="6724" t="s">
        <v>153</v>
      </c>
      <c r="AE122" s="6724"/>
      <c r="AF122" s="6724" t="s">
        <v>154</v>
      </c>
      <c r="AG122" s="6724"/>
      <c r="AH122" s="6793" t="s">
        <v>815</v>
      </c>
      <c r="AI122" s="6793" t="s">
        <v>816</v>
      </c>
      <c r="AJ122" s="6793" t="s">
        <v>817</v>
      </c>
      <c r="AK122" s="6795" t="s">
        <v>818</v>
      </c>
      <c r="AL122" s="6424"/>
      <c r="AM122" s="6424"/>
      <c r="AN122" s="2714"/>
      <c r="AO122" s="2714"/>
      <c r="AP122" s="2714"/>
      <c r="AQ122" s="2714"/>
      <c r="AR122" s="2714"/>
      <c r="AS122" s="2714"/>
    </row>
    <row r="123" spans="1:130" ht="21" customHeight="1" x14ac:dyDescent="0.25">
      <c r="A123" s="6541"/>
      <c r="B123" s="6542"/>
      <c r="C123" s="2586" t="s">
        <v>52</v>
      </c>
      <c r="D123" s="2586" t="s">
        <v>53</v>
      </c>
      <c r="E123" s="2586" t="s">
        <v>54</v>
      </c>
      <c r="F123" s="2715" t="s">
        <v>53</v>
      </c>
      <c r="G123" s="2715" t="s">
        <v>54</v>
      </c>
      <c r="H123" s="2715" t="s">
        <v>53</v>
      </c>
      <c r="I123" s="2715" t="s">
        <v>54</v>
      </c>
      <c r="J123" s="2715" t="s">
        <v>53</v>
      </c>
      <c r="K123" s="2715" t="s">
        <v>54</v>
      </c>
      <c r="L123" s="2715" t="s">
        <v>53</v>
      </c>
      <c r="M123" s="2715" t="s">
        <v>54</v>
      </c>
      <c r="N123" s="2715" t="s">
        <v>53</v>
      </c>
      <c r="O123" s="2715" t="s">
        <v>54</v>
      </c>
      <c r="P123" s="2715" t="s">
        <v>53</v>
      </c>
      <c r="Q123" s="2715" t="s">
        <v>54</v>
      </c>
      <c r="R123" s="2715" t="s">
        <v>53</v>
      </c>
      <c r="S123" s="2715" t="s">
        <v>54</v>
      </c>
      <c r="T123" s="2715" t="s">
        <v>53</v>
      </c>
      <c r="U123" s="2715" t="s">
        <v>54</v>
      </c>
      <c r="V123" s="2715" t="s">
        <v>53</v>
      </c>
      <c r="W123" s="2715" t="s">
        <v>54</v>
      </c>
      <c r="X123" s="2715" t="s">
        <v>53</v>
      </c>
      <c r="Y123" s="2715" t="s">
        <v>54</v>
      </c>
      <c r="Z123" s="2715" t="s">
        <v>53</v>
      </c>
      <c r="AA123" s="2715" t="s">
        <v>54</v>
      </c>
      <c r="AB123" s="2715" t="s">
        <v>53</v>
      </c>
      <c r="AC123" s="2715" t="s">
        <v>54</v>
      </c>
      <c r="AD123" s="2715" t="s">
        <v>53</v>
      </c>
      <c r="AE123" s="2715" t="s">
        <v>54</v>
      </c>
      <c r="AF123" s="2715" t="s">
        <v>53</v>
      </c>
      <c r="AG123" s="2715" t="s">
        <v>54</v>
      </c>
      <c r="AH123" s="6699"/>
      <c r="AI123" s="6699"/>
      <c r="AJ123" s="6699"/>
      <c r="AK123" s="6796"/>
      <c r="AL123" s="6699"/>
      <c r="AM123" s="6699"/>
      <c r="AN123" s="2655"/>
      <c r="AO123" s="2655"/>
      <c r="AP123" s="2655"/>
      <c r="AQ123" s="2655"/>
      <c r="AR123" s="2655"/>
      <c r="AS123" s="2655"/>
    </row>
    <row r="124" spans="1:130" x14ac:dyDescent="0.25">
      <c r="A124" s="6757" t="s">
        <v>819</v>
      </c>
      <c r="B124" s="6758"/>
      <c r="C124" s="2592">
        <f>SUM(D124:E124)</f>
        <v>0</v>
      </c>
      <c r="D124" s="2592">
        <f t="shared" ref="D124:E128" si="8">SUM(F124+H124+J124+L124+N124+P124+R124+T124+V124+X124+Z124+AB124+AD124+AF124)</f>
        <v>0</v>
      </c>
      <c r="E124" s="2592">
        <f t="shared" si="8"/>
        <v>0</v>
      </c>
      <c r="F124" s="2695"/>
      <c r="G124" s="2695"/>
      <c r="H124" s="2695"/>
      <c r="I124" s="2695"/>
      <c r="J124" s="2695"/>
      <c r="K124" s="2695"/>
      <c r="L124" s="2695"/>
      <c r="M124" s="2695"/>
      <c r="N124" s="2695"/>
      <c r="O124" s="2695"/>
      <c r="P124" s="2695"/>
      <c r="Q124" s="2695"/>
      <c r="R124" s="2695"/>
      <c r="S124" s="2695"/>
      <c r="T124" s="2695"/>
      <c r="U124" s="2695"/>
      <c r="V124" s="2695"/>
      <c r="W124" s="2695"/>
      <c r="X124" s="2695"/>
      <c r="Y124" s="2695"/>
      <c r="Z124" s="2695"/>
      <c r="AA124" s="2695"/>
      <c r="AB124" s="2695"/>
      <c r="AC124" s="2695"/>
      <c r="AD124" s="2695"/>
      <c r="AE124" s="2695"/>
      <c r="AF124" s="2695"/>
      <c r="AG124" s="2695"/>
      <c r="AH124" s="2695"/>
      <c r="AI124" s="2695"/>
      <c r="AJ124" s="2695"/>
      <c r="AK124" s="2695"/>
      <c r="AL124" s="2601"/>
      <c r="AM124" s="2669"/>
      <c r="AN124" s="2655"/>
      <c r="AO124" s="2655"/>
      <c r="AP124" s="2655"/>
      <c r="AQ124" s="2655"/>
      <c r="AR124" s="2655"/>
      <c r="AS124" s="2655"/>
    </row>
    <row r="125" spans="1:130" x14ac:dyDescent="0.25">
      <c r="A125" s="6787" t="s">
        <v>804</v>
      </c>
      <c r="B125" s="2696" t="s">
        <v>805</v>
      </c>
      <c r="C125" s="2597">
        <f>SUM(D125:E125)</f>
        <v>0</v>
      </c>
      <c r="D125" s="2597">
        <f t="shared" si="8"/>
        <v>0</v>
      </c>
      <c r="E125" s="2597">
        <f t="shared" si="8"/>
        <v>0</v>
      </c>
      <c r="F125" s="2695"/>
      <c r="G125" s="2695"/>
      <c r="H125" s="2695"/>
      <c r="I125" s="2695"/>
      <c r="J125" s="2695"/>
      <c r="K125" s="2695"/>
      <c r="L125" s="2695"/>
      <c r="M125" s="2695"/>
      <c r="N125" s="2695"/>
      <c r="O125" s="2695"/>
      <c r="P125" s="2695"/>
      <c r="Q125" s="2695"/>
      <c r="R125" s="2695"/>
      <c r="S125" s="2695"/>
      <c r="T125" s="2695"/>
      <c r="U125" s="2695"/>
      <c r="V125" s="2695"/>
      <c r="W125" s="2695"/>
      <c r="X125" s="2695"/>
      <c r="Y125" s="2695"/>
      <c r="Z125" s="2695"/>
      <c r="AA125" s="2695"/>
      <c r="AB125" s="2695"/>
      <c r="AC125" s="2695"/>
      <c r="AD125" s="2695"/>
      <c r="AE125" s="2695"/>
      <c r="AF125" s="2695"/>
      <c r="AG125" s="2695"/>
      <c r="AH125" s="2695"/>
      <c r="AI125" s="2695"/>
      <c r="AJ125" s="2695"/>
      <c r="AK125" s="2695"/>
      <c r="AL125" s="2601"/>
      <c r="AM125" s="2669"/>
      <c r="AN125" s="2655"/>
      <c r="AO125" s="2655"/>
      <c r="AP125" s="2655"/>
      <c r="AQ125" s="2655"/>
      <c r="AR125" s="2655"/>
      <c r="AS125" s="2655"/>
    </row>
    <row r="126" spans="1:130" x14ac:dyDescent="0.25">
      <c r="A126" s="6661"/>
      <c r="B126" s="2242" t="s">
        <v>806</v>
      </c>
      <c r="C126" s="1984">
        <f>SUM(D126:E126)</f>
        <v>0</v>
      </c>
      <c r="D126" s="1984">
        <f t="shared" si="8"/>
        <v>0</v>
      </c>
      <c r="E126" s="1984">
        <f t="shared" si="8"/>
        <v>0</v>
      </c>
      <c r="F126" s="2325"/>
      <c r="G126" s="2325"/>
      <c r="H126" s="2325"/>
      <c r="I126" s="2325"/>
      <c r="J126" s="2325"/>
      <c r="K126" s="2325"/>
      <c r="L126" s="2325"/>
      <c r="M126" s="2325"/>
      <c r="N126" s="2325"/>
      <c r="O126" s="2325"/>
      <c r="P126" s="2325"/>
      <c r="Q126" s="2325"/>
      <c r="R126" s="2325"/>
      <c r="S126" s="2325"/>
      <c r="T126" s="2325"/>
      <c r="U126" s="2325"/>
      <c r="V126" s="2325"/>
      <c r="W126" s="2325"/>
      <c r="X126" s="2325"/>
      <c r="Y126" s="2325"/>
      <c r="Z126" s="2325"/>
      <c r="AA126" s="2325"/>
      <c r="AB126" s="2325"/>
      <c r="AC126" s="2325"/>
      <c r="AD126" s="2325"/>
      <c r="AE126" s="2325"/>
      <c r="AF126" s="2325"/>
      <c r="AG126" s="2325"/>
      <c r="AH126" s="2325"/>
      <c r="AI126" s="2325"/>
      <c r="AJ126" s="2325"/>
      <c r="AK126" s="2695"/>
      <c r="AL126" s="1584"/>
      <c r="AM126" s="1585"/>
      <c r="AN126" s="2655"/>
      <c r="AO126" s="2655"/>
      <c r="AP126" s="2655"/>
      <c r="AQ126" s="2655"/>
      <c r="AR126" s="2655"/>
      <c r="AS126" s="2655"/>
    </row>
    <row r="127" spans="1:130" x14ac:dyDescent="0.25">
      <c r="A127" s="6661"/>
      <c r="B127" s="2242" t="s">
        <v>807</v>
      </c>
      <c r="C127" s="1984">
        <f>SUM(D127:E127)</f>
        <v>0</v>
      </c>
      <c r="D127" s="1984">
        <f t="shared" si="8"/>
        <v>0</v>
      </c>
      <c r="E127" s="1984">
        <f t="shared" si="8"/>
        <v>0</v>
      </c>
      <c r="F127" s="2325"/>
      <c r="G127" s="2325"/>
      <c r="H127" s="2325"/>
      <c r="I127" s="2325"/>
      <c r="J127" s="2325"/>
      <c r="K127" s="2325"/>
      <c r="L127" s="2325"/>
      <c r="M127" s="2325"/>
      <c r="N127" s="2325"/>
      <c r="O127" s="2325"/>
      <c r="P127" s="2325"/>
      <c r="Q127" s="2325"/>
      <c r="R127" s="2325"/>
      <c r="S127" s="2325"/>
      <c r="T127" s="2325"/>
      <c r="U127" s="2325"/>
      <c r="V127" s="2325"/>
      <c r="W127" s="2325"/>
      <c r="X127" s="2325"/>
      <c r="Y127" s="2325"/>
      <c r="Z127" s="2325"/>
      <c r="AA127" s="2325"/>
      <c r="AB127" s="2325"/>
      <c r="AC127" s="2325"/>
      <c r="AD127" s="2325"/>
      <c r="AE127" s="2325"/>
      <c r="AF127" s="2325"/>
      <c r="AG127" s="2325"/>
      <c r="AH127" s="2325"/>
      <c r="AI127" s="2325"/>
      <c r="AJ127" s="2325"/>
      <c r="AK127" s="2695"/>
      <c r="AL127" s="1584"/>
      <c r="AM127" s="1585"/>
      <c r="AN127" s="2655"/>
      <c r="AO127" s="2655"/>
      <c r="AP127" s="2655"/>
      <c r="AQ127" s="2655"/>
      <c r="AR127" s="2655"/>
      <c r="AS127" s="2655"/>
    </row>
    <row r="128" spans="1:130" ht="29.25" customHeight="1" x14ac:dyDescent="0.25">
      <c r="A128" s="6661"/>
      <c r="B128" s="1582" t="s">
        <v>809</v>
      </c>
      <c r="C128" s="1984">
        <f>SUM(D128:E128)</f>
        <v>0</v>
      </c>
      <c r="D128" s="1984">
        <f t="shared" si="8"/>
        <v>0</v>
      </c>
      <c r="E128" s="1984">
        <f t="shared" si="8"/>
        <v>0</v>
      </c>
      <c r="F128" s="2325"/>
      <c r="G128" s="2325"/>
      <c r="H128" s="2325"/>
      <c r="I128" s="2325"/>
      <c r="J128" s="2325"/>
      <c r="K128" s="2325"/>
      <c r="L128" s="2325"/>
      <c r="M128" s="2325"/>
      <c r="N128" s="2325"/>
      <c r="O128" s="2325"/>
      <c r="P128" s="2325"/>
      <c r="Q128" s="2325"/>
      <c r="R128" s="2325"/>
      <c r="S128" s="2325"/>
      <c r="T128" s="2325"/>
      <c r="U128" s="2325"/>
      <c r="V128" s="2325"/>
      <c r="W128" s="2325"/>
      <c r="X128" s="2325"/>
      <c r="Y128" s="2325"/>
      <c r="Z128" s="2325"/>
      <c r="AA128" s="2325"/>
      <c r="AB128" s="2325"/>
      <c r="AC128" s="2325"/>
      <c r="AD128" s="2325"/>
      <c r="AE128" s="2325"/>
      <c r="AF128" s="2325"/>
      <c r="AG128" s="2325"/>
      <c r="AH128" s="2325"/>
      <c r="AI128" s="2325"/>
      <c r="AJ128" s="2325"/>
      <c r="AK128" s="2695"/>
      <c r="AL128" s="1584"/>
      <c r="AM128" s="1585"/>
      <c r="AN128" s="2655"/>
      <c r="AO128" s="2655"/>
      <c r="AP128" s="2655"/>
      <c r="AQ128" s="2655"/>
      <c r="AR128" s="2655"/>
      <c r="AS128" s="2655"/>
    </row>
    <row r="129" spans="1:130" ht="29.25" customHeight="1" x14ac:dyDescent="0.25">
      <c r="A129" s="6661"/>
      <c r="B129" s="1582" t="s">
        <v>810</v>
      </c>
      <c r="C129" s="1988"/>
      <c r="D129" s="1988"/>
      <c r="E129" s="1988"/>
      <c r="F129" s="2585"/>
      <c r="G129" s="2585"/>
      <c r="H129" s="2585"/>
      <c r="I129" s="2585"/>
      <c r="J129" s="2585"/>
      <c r="K129" s="2585"/>
      <c r="L129" s="2585"/>
      <c r="M129" s="2585"/>
      <c r="N129" s="2585"/>
      <c r="O129" s="2585"/>
      <c r="P129" s="2585"/>
      <c r="Q129" s="2585"/>
      <c r="R129" s="2585"/>
      <c r="S129" s="2585"/>
      <c r="T129" s="2585"/>
      <c r="U129" s="2585"/>
      <c r="V129" s="2585"/>
      <c r="W129" s="2585"/>
      <c r="X129" s="2585"/>
      <c r="Y129" s="2585"/>
      <c r="Z129" s="2585"/>
      <c r="AA129" s="2585"/>
      <c r="AB129" s="2585"/>
      <c r="AC129" s="2585"/>
      <c r="AD129" s="2585"/>
      <c r="AE129" s="2585"/>
      <c r="AF129" s="2585"/>
      <c r="AG129" s="2585"/>
      <c r="AH129" s="2585"/>
      <c r="AI129" s="2585"/>
      <c r="AJ129" s="2585"/>
      <c r="AK129" s="2695"/>
      <c r="AL129" s="706"/>
      <c r="AM129" s="1651"/>
      <c r="AN129" s="2655"/>
      <c r="AO129" s="2655"/>
      <c r="AP129" s="2655"/>
      <c r="AQ129" s="2655"/>
      <c r="AR129" s="2655"/>
      <c r="AS129" s="2655"/>
    </row>
    <row r="130" spans="1:130" s="245" customFormat="1" ht="25.5" customHeight="1" x14ac:dyDescent="0.2">
      <c r="A130" s="6661"/>
      <c r="B130" s="2701" t="s">
        <v>811</v>
      </c>
      <c r="C130" s="1791">
        <f>SUM(D130:E130)</f>
        <v>0</v>
      </c>
      <c r="D130" s="2049">
        <f>SUM(F130+H130+J130+L130+N130+P130+R130+T130+V130+X130+Z130+AB130+AD130+AF130)</f>
        <v>0</v>
      </c>
      <c r="E130" s="2702">
        <f>SUM(G130+I130+K130+M130+O130+Q130+S130+U130+W130+Y130+AA130+AC130+AE130+AG130)</f>
        <v>0</v>
      </c>
      <c r="F130" s="1855"/>
      <c r="G130" s="706"/>
      <c r="H130" s="1855"/>
      <c r="I130" s="706"/>
      <c r="J130" s="1855"/>
      <c r="K130" s="706"/>
      <c r="L130" s="1855"/>
      <c r="M130" s="706"/>
      <c r="N130" s="1855"/>
      <c r="O130" s="706"/>
      <c r="P130" s="1855"/>
      <c r="Q130" s="706"/>
      <c r="R130" s="1855"/>
      <c r="S130" s="706"/>
      <c r="T130" s="1855"/>
      <c r="U130" s="706"/>
      <c r="V130" s="1855"/>
      <c r="W130" s="706"/>
      <c r="X130" s="1855"/>
      <c r="Y130" s="706"/>
      <c r="Z130" s="1855"/>
      <c r="AA130" s="706"/>
      <c r="AB130" s="1855"/>
      <c r="AC130" s="706"/>
      <c r="AD130" s="1855"/>
      <c r="AE130" s="706"/>
      <c r="AF130" s="1855"/>
      <c r="AG130" s="705"/>
      <c r="AH130" s="2716"/>
      <c r="AI130" s="1651"/>
      <c r="AJ130" s="1651"/>
      <c r="AK130" s="705"/>
      <c r="AL130" s="706"/>
      <c r="AM130" s="1651"/>
      <c r="AN130" s="2703"/>
      <c r="AO130" s="2717"/>
      <c r="AP130" s="2717"/>
      <c r="AQ130" s="2717"/>
      <c r="AR130" s="2718"/>
      <c r="AS130" s="2717"/>
      <c r="AT130" s="2717"/>
      <c r="AU130" s="2719"/>
      <c r="AV130" s="246"/>
      <c r="AW130" s="246"/>
      <c r="AX130" s="270"/>
      <c r="AY130" s="270"/>
      <c r="AZ130" s="270"/>
      <c r="CA130" s="247"/>
      <c r="CB130" s="247"/>
      <c r="CC130" s="247"/>
      <c r="CD130" s="247"/>
      <c r="CE130" s="247"/>
      <c r="CF130" s="247"/>
      <c r="CG130" s="247"/>
      <c r="CH130" s="247"/>
      <c r="CI130" s="247"/>
      <c r="CJ130" s="247"/>
      <c r="CK130" s="247"/>
      <c r="CL130" s="247"/>
      <c r="CM130" s="247"/>
      <c r="CN130" s="247"/>
      <c r="CO130" s="247"/>
      <c r="CP130" s="247"/>
      <c r="CQ130" s="247"/>
      <c r="CR130" s="247"/>
      <c r="CS130" s="247"/>
      <c r="CT130" s="247"/>
      <c r="CU130" s="247"/>
      <c r="CV130" s="247"/>
      <c r="CW130" s="247"/>
      <c r="CX130" s="247"/>
      <c r="CY130" s="247"/>
      <c r="CZ130" s="247"/>
      <c r="DA130" s="285"/>
      <c r="DB130" s="285">
        <v>0</v>
      </c>
      <c r="DC130" s="285">
        <v>0</v>
      </c>
      <c r="DD130" s="285">
        <v>0</v>
      </c>
      <c r="DE130" s="285"/>
      <c r="DF130" s="285"/>
      <c r="DG130" s="285"/>
      <c r="DH130" s="285"/>
      <c r="DI130" s="285"/>
      <c r="DJ130" s="285"/>
      <c r="DK130" s="285"/>
      <c r="DL130" s="285"/>
      <c r="DM130" s="285"/>
      <c r="DN130" s="285"/>
      <c r="DO130" s="285"/>
      <c r="DP130" s="285"/>
      <c r="DQ130" s="285"/>
      <c r="DR130" s="285"/>
      <c r="DS130" s="285"/>
      <c r="DT130" s="285"/>
      <c r="DU130" s="285"/>
      <c r="DV130" s="285"/>
      <c r="DW130" s="285"/>
      <c r="DX130" s="285"/>
      <c r="DY130" s="285"/>
      <c r="DZ130" s="285"/>
    </row>
    <row r="131" spans="1:130" x14ac:dyDescent="0.25">
      <c r="A131" s="6797"/>
      <c r="B131" s="2706" t="s">
        <v>161</v>
      </c>
      <c r="C131" s="1658">
        <f>SUM(D131:E131)</f>
        <v>0</v>
      </c>
      <c r="D131" s="1658">
        <f>SUM(F131+H131+J131+L131+N131+P131+R131+T131+V131+X131+Z131+AB131+AD131+AF131)</f>
        <v>0</v>
      </c>
      <c r="E131" s="1658">
        <f>SUM(G131+I131+K131+M131+O131+Q131+S131+U131+W131+Y131+AA131+AC131+AE131+AG131)</f>
        <v>0</v>
      </c>
      <c r="F131" s="2331"/>
      <c r="G131" s="2331"/>
      <c r="H131" s="2331"/>
      <c r="I131" s="2331"/>
      <c r="J131" s="2331"/>
      <c r="K131" s="2331"/>
      <c r="L131" s="2331"/>
      <c r="M131" s="2331"/>
      <c r="N131" s="2331"/>
      <c r="O131" s="2331"/>
      <c r="P131" s="2331"/>
      <c r="Q131" s="2331"/>
      <c r="R131" s="2331"/>
      <c r="S131" s="2331"/>
      <c r="T131" s="2331"/>
      <c r="U131" s="2331"/>
      <c r="V131" s="2331"/>
      <c r="W131" s="2331"/>
      <c r="X131" s="2331"/>
      <c r="Y131" s="2331"/>
      <c r="Z131" s="2331"/>
      <c r="AA131" s="2331"/>
      <c r="AB131" s="2331"/>
      <c r="AC131" s="2331"/>
      <c r="AD131" s="2331"/>
      <c r="AE131" s="2331"/>
      <c r="AF131" s="2331"/>
      <c r="AG131" s="2331"/>
      <c r="AH131" s="2331"/>
      <c r="AI131" s="2331"/>
      <c r="AJ131" s="2331"/>
      <c r="AK131" s="2720"/>
      <c r="AL131" s="1640"/>
      <c r="AM131" s="1598"/>
      <c r="AN131" s="2655"/>
      <c r="AO131" s="2655"/>
      <c r="AP131" s="2655"/>
      <c r="AQ131" s="2655"/>
      <c r="AR131" s="2655"/>
      <c r="AS131" s="2655"/>
    </row>
    <row r="132" spans="1:130" x14ac:dyDescent="0.25">
      <c r="A132" s="1229" t="s">
        <v>820</v>
      </c>
      <c r="B132" s="1229"/>
      <c r="C132" s="1229"/>
      <c r="D132" s="1229"/>
      <c r="E132" s="1229"/>
      <c r="F132" s="1229"/>
      <c r="G132" s="1229"/>
      <c r="H132" s="1235"/>
      <c r="I132" s="1235"/>
      <c r="J132" s="1235"/>
      <c r="K132" s="1236"/>
      <c r="L132" s="160"/>
      <c r="M132" s="160"/>
      <c r="N132" s="160"/>
      <c r="O132" s="160"/>
      <c r="P132" s="160"/>
      <c r="Q132" s="160"/>
      <c r="R132" s="160"/>
      <c r="S132" s="160"/>
      <c r="T132" s="160"/>
      <c r="U132" s="160"/>
      <c r="V132" s="160"/>
      <c r="W132" s="130"/>
      <c r="X132" s="160"/>
      <c r="Y132" s="160"/>
      <c r="Z132" s="160"/>
      <c r="AA132" s="160"/>
      <c r="AB132" s="160"/>
      <c r="AC132" s="160"/>
      <c r="AD132" s="160"/>
      <c r="AE132" s="160"/>
      <c r="AF132" s="160"/>
      <c r="AG132" s="160"/>
      <c r="AH132" s="160"/>
      <c r="AI132" s="160"/>
      <c r="AJ132" s="160"/>
      <c r="AK132" s="160"/>
      <c r="AL132" s="160"/>
      <c r="AM132" s="160"/>
      <c r="AN132" s="2648"/>
      <c r="AO132" s="2648"/>
      <c r="AP132" s="2648"/>
      <c r="AQ132" s="2648"/>
      <c r="AR132" s="2648"/>
      <c r="AS132" s="2648"/>
    </row>
    <row r="133" spans="1:130" ht="15" customHeight="1" x14ac:dyDescent="0.25">
      <c r="A133" s="6787" t="s">
        <v>248</v>
      </c>
      <c r="B133" s="6787"/>
      <c r="C133" s="6786" t="s">
        <v>49</v>
      </c>
      <c r="D133" s="6787"/>
      <c r="E133" s="6788"/>
      <c r="F133" s="6763" t="s">
        <v>772</v>
      </c>
      <c r="G133" s="6772"/>
      <c r="H133" s="6772"/>
      <c r="I133" s="6772"/>
      <c r="J133" s="6772"/>
      <c r="K133" s="6772"/>
      <c r="L133" s="6772"/>
      <c r="M133" s="6772"/>
      <c r="N133" s="6772"/>
      <c r="O133" s="6772"/>
      <c r="P133" s="6772"/>
      <c r="Q133" s="6772"/>
      <c r="R133" s="6772"/>
      <c r="S133" s="6772"/>
      <c r="T133" s="6772"/>
      <c r="U133" s="6772"/>
      <c r="V133" s="6772"/>
      <c r="W133" s="6772"/>
      <c r="X133" s="6772"/>
      <c r="Y133" s="6772"/>
      <c r="Z133" s="6772"/>
      <c r="AA133" s="6772"/>
      <c r="AB133" s="6772"/>
      <c r="AC133" s="6772"/>
      <c r="AD133" s="6772"/>
      <c r="AE133" s="6772"/>
      <c r="AF133" s="6772"/>
      <c r="AG133" s="6772"/>
      <c r="AH133" s="6772"/>
      <c r="AI133" s="6772"/>
      <c r="AJ133" s="6772"/>
      <c r="AK133" s="6772"/>
      <c r="AL133" s="6772"/>
      <c r="AM133" s="6764"/>
      <c r="AN133" s="6799" t="s">
        <v>814</v>
      </c>
      <c r="AO133" s="6799"/>
      <c r="AP133" s="6799"/>
      <c r="AQ133" s="6793" t="s">
        <v>13</v>
      </c>
      <c r="AR133" s="6793" t="s">
        <v>14</v>
      </c>
      <c r="AS133" s="2721"/>
    </row>
    <row r="134" spans="1:130" ht="15" customHeight="1" x14ac:dyDescent="0.25">
      <c r="A134" s="6661"/>
      <c r="B134" s="6661"/>
      <c r="C134" s="6541"/>
      <c r="D134" s="6661"/>
      <c r="E134" s="6542"/>
      <c r="F134" s="6763" t="s">
        <v>821</v>
      </c>
      <c r="G134" s="6773"/>
      <c r="H134" s="6763" t="s">
        <v>822</v>
      </c>
      <c r="I134" s="6773"/>
      <c r="J134" s="6763" t="s">
        <v>823</v>
      </c>
      <c r="K134" s="6773"/>
      <c r="L134" s="6763" t="s">
        <v>18</v>
      </c>
      <c r="M134" s="6773"/>
      <c r="N134" s="6800" t="s">
        <v>19</v>
      </c>
      <c r="O134" s="6800"/>
      <c r="P134" s="6800" t="s">
        <v>310</v>
      </c>
      <c r="Q134" s="6800"/>
      <c r="R134" s="6800" t="s">
        <v>311</v>
      </c>
      <c r="S134" s="6800"/>
      <c r="T134" s="6800" t="s">
        <v>312</v>
      </c>
      <c r="U134" s="6800"/>
      <c r="V134" s="6800" t="s">
        <v>313</v>
      </c>
      <c r="W134" s="6800"/>
      <c r="X134" s="6800" t="s">
        <v>314</v>
      </c>
      <c r="Y134" s="6800"/>
      <c r="Z134" s="6800" t="s">
        <v>315</v>
      </c>
      <c r="AA134" s="6800"/>
      <c r="AB134" s="6800" t="s">
        <v>316</v>
      </c>
      <c r="AC134" s="6800"/>
      <c r="AD134" s="6800" t="s">
        <v>317</v>
      </c>
      <c r="AE134" s="6800"/>
      <c r="AF134" s="6763" t="s">
        <v>291</v>
      </c>
      <c r="AG134" s="6773"/>
      <c r="AH134" s="6763" t="s">
        <v>318</v>
      </c>
      <c r="AI134" s="6773"/>
      <c r="AJ134" s="6763" t="s">
        <v>319</v>
      </c>
      <c r="AK134" s="6773"/>
      <c r="AL134" s="6763" t="s">
        <v>31</v>
      </c>
      <c r="AM134" s="6764"/>
      <c r="AN134" s="6698" t="s">
        <v>824</v>
      </c>
      <c r="AO134" s="6698" t="s">
        <v>825</v>
      </c>
      <c r="AP134" s="6698" t="s">
        <v>817</v>
      </c>
      <c r="AQ134" s="6424"/>
      <c r="AR134" s="6424"/>
      <c r="AS134" s="2714"/>
    </row>
    <row r="135" spans="1:130" ht="21" x14ac:dyDescent="0.25">
      <c r="A135" s="6797"/>
      <c r="B135" s="6797"/>
      <c r="C135" s="2586" t="s">
        <v>52</v>
      </c>
      <c r="D135" s="2586" t="s">
        <v>53</v>
      </c>
      <c r="E135" s="2586" t="s">
        <v>54</v>
      </c>
      <c r="F135" s="2662" t="s">
        <v>53</v>
      </c>
      <c r="G135" s="2722" t="s">
        <v>54</v>
      </c>
      <c r="H135" s="2662" t="s">
        <v>53</v>
      </c>
      <c r="I135" s="2722" t="s">
        <v>54</v>
      </c>
      <c r="J135" s="2662" t="s">
        <v>53</v>
      </c>
      <c r="K135" s="2722" t="s">
        <v>54</v>
      </c>
      <c r="L135" s="2662" t="s">
        <v>53</v>
      </c>
      <c r="M135" s="2722" t="s">
        <v>54</v>
      </c>
      <c r="N135" s="2662" t="s">
        <v>53</v>
      </c>
      <c r="O135" s="2722" t="s">
        <v>54</v>
      </c>
      <c r="P135" s="2662" t="s">
        <v>53</v>
      </c>
      <c r="Q135" s="2722" t="s">
        <v>54</v>
      </c>
      <c r="R135" s="2662" t="s">
        <v>53</v>
      </c>
      <c r="S135" s="2722" t="s">
        <v>54</v>
      </c>
      <c r="T135" s="2662" t="s">
        <v>53</v>
      </c>
      <c r="U135" s="2722" t="s">
        <v>54</v>
      </c>
      <c r="V135" s="2662" t="s">
        <v>53</v>
      </c>
      <c r="W135" s="2722" t="s">
        <v>54</v>
      </c>
      <c r="X135" s="2662" t="s">
        <v>53</v>
      </c>
      <c r="Y135" s="2722" t="s">
        <v>54</v>
      </c>
      <c r="Z135" s="2662" t="s">
        <v>53</v>
      </c>
      <c r="AA135" s="2722" t="s">
        <v>54</v>
      </c>
      <c r="AB135" s="2662" t="s">
        <v>53</v>
      </c>
      <c r="AC135" s="2722" t="s">
        <v>54</v>
      </c>
      <c r="AD135" s="2662" t="s">
        <v>53</v>
      </c>
      <c r="AE135" s="2722" t="s">
        <v>54</v>
      </c>
      <c r="AF135" s="2662" t="s">
        <v>53</v>
      </c>
      <c r="AG135" s="2722" t="s">
        <v>54</v>
      </c>
      <c r="AH135" s="2662" t="s">
        <v>53</v>
      </c>
      <c r="AI135" s="2722" t="s">
        <v>54</v>
      </c>
      <c r="AJ135" s="2662" t="s">
        <v>53</v>
      </c>
      <c r="AK135" s="2722" t="s">
        <v>54</v>
      </c>
      <c r="AL135" s="2662" t="s">
        <v>53</v>
      </c>
      <c r="AM135" s="2723" t="s">
        <v>54</v>
      </c>
      <c r="AN135" s="6699"/>
      <c r="AO135" s="6699"/>
      <c r="AP135" s="6699"/>
      <c r="AQ135" s="6699"/>
      <c r="AR135" s="6699"/>
      <c r="AS135" s="2714"/>
    </row>
    <row r="136" spans="1:130" x14ac:dyDescent="0.25">
      <c r="A136" s="6801" t="s">
        <v>826</v>
      </c>
      <c r="B136" s="6802"/>
      <c r="C136" s="2597">
        <f>SUM(D136:E136)</f>
        <v>0</v>
      </c>
      <c r="D136" s="2597">
        <f t="shared" ref="D136:E139" si="9">SUM(F136+H136+J136+L136+N136+P136+R136+T136+V136+X136+Z136+AB136+AD136+AF136)</f>
        <v>0</v>
      </c>
      <c r="E136" s="2597">
        <f t="shared" si="9"/>
        <v>0</v>
      </c>
      <c r="F136" s="2724"/>
      <c r="G136" s="2725"/>
      <c r="H136" s="2724"/>
      <c r="I136" s="2725"/>
      <c r="J136" s="2724"/>
      <c r="K136" s="2725"/>
      <c r="L136" s="2724"/>
      <c r="M136" s="2725"/>
      <c r="N136" s="2724"/>
      <c r="O136" s="2725"/>
      <c r="P136" s="2724"/>
      <c r="Q136" s="2725"/>
      <c r="R136" s="2724"/>
      <c r="S136" s="2725"/>
      <c r="T136" s="2724"/>
      <c r="U136" s="2725"/>
      <c r="V136" s="2724"/>
      <c r="W136" s="2725"/>
      <c r="X136" s="2724"/>
      <c r="Y136" s="2725"/>
      <c r="Z136" s="2724"/>
      <c r="AA136" s="2725"/>
      <c r="AB136" s="2724"/>
      <c r="AC136" s="2725"/>
      <c r="AD136" s="2724"/>
      <c r="AE136" s="2725"/>
      <c r="AF136" s="2724"/>
      <c r="AG136" s="2725"/>
      <c r="AH136" s="2724"/>
      <c r="AI136" s="2725"/>
      <c r="AJ136" s="2724"/>
      <c r="AK136" s="2725"/>
      <c r="AL136" s="2724"/>
      <c r="AM136" s="2726"/>
      <c r="AN136" s="2727"/>
      <c r="AO136" s="2728"/>
      <c r="AP136" s="2728"/>
      <c r="AQ136" s="2725"/>
      <c r="AR136" s="2729"/>
      <c r="AS136" s="2730"/>
    </row>
    <row r="137" spans="1:130" x14ac:dyDescent="0.25">
      <c r="A137" s="6803" t="s">
        <v>827</v>
      </c>
      <c r="B137" s="6804"/>
      <c r="C137" s="1988">
        <f>SUM(D137:E137)</f>
        <v>0</v>
      </c>
      <c r="D137" s="1988">
        <f t="shared" si="9"/>
        <v>0</v>
      </c>
      <c r="E137" s="1988">
        <f t="shared" si="9"/>
        <v>0</v>
      </c>
      <c r="F137" s="1855"/>
      <c r="G137" s="706"/>
      <c r="H137" s="1855"/>
      <c r="I137" s="706"/>
      <c r="J137" s="1855"/>
      <c r="K137" s="706"/>
      <c r="L137" s="1855"/>
      <c r="M137" s="706"/>
      <c r="N137" s="1855"/>
      <c r="O137" s="706"/>
      <c r="P137" s="1855"/>
      <c r="Q137" s="706"/>
      <c r="R137" s="1855"/>
      <c r="S137" s="706"/>
      <c r="T137" s="1855"/>
      <c r="U137" s="706"/>
      <c r="V137" s="1855"/>
      <c r="W137" s="706"/>
      <c r="X137" s="1855"/>
      <c r="Y137" s="706"/>
      <c r="Z137" s="1855"/>
      <c r="AA137" s="706"/>
      <c r="AB137" s="1855"/>
      <c r="AC137" s="706"/>
      <c r="AD137" s="1855"/>
      <c r="AE137" s="706"/>
      <c r="AF137" s="1855"/>
      <c r="AG137" s="706"/>
      <c r="AH137" s="1855"/>
      <c r="AI137" s="706"/>
      <c r="AJ137" s="1855"/>
      <c r="AK137" s="706"/>
      <c r="AL137" s="1855"/>
      <c r="AM137" s="705"/>
      <c r="AN137" s="2727"/>
      <c r="AO137" s="2728"/>
      <c r="AP137" s="2728"/>
      <c r="AQ137" s="706"/>
      <c r="AR137" s="1651"/>
      <c r="AS137" s="2731"/>
    </row>
    <row r="138" spans="1:130" x14ac:dyDescent="0.25">
      <c r="A138" s="6805" t="s">
        <v>828</v>
      </c>
      <c r="B138" s="2732" t="s">
        <v>829</v>
      </c>
      <c r="C138" s="2597">
        <f>SUM(D138:E138)</f>
        <v>0</v>
      </c>
      <c r="D138" s="2597">
        <f t="shared" si="9"/>
        <v>0</v>
      </c>
      <c r="E138" s="2597">
        <f t="shared" si="9"/>
        <v>0</v>
      </c>
      <c r="F138" s="2622"/>
      <c r="G138" s="2601"/>
      <c r="H138" s="2622"/>
      <c r="I138" s="2601"/>
      <c r="J138" s="2622"/>
      <c r="K138" s="2601"/>
      <c r="L138" s="2622"/>
      <c r="M138" s="2601"/>
      <c r="N138" s="2622"/>
      <c r="O138" s="2601"/>
      <c r="P138" s="2622"/>
      <c r="Q138" s="2601"/>
      <c r="R138" s="2622"/>
      <c r="S138" s="2601"/>
      <c r="T138" s="2622"/>
      <c r="U138" s="2601"/>
      <c r="V138" s="2622"/>
      <c r="W138" s="2601"/>
      <c r="X138" s="2622"/>
      <c r="Y138" s="2601"/>
      <c r="Z138" s="2622"/>
      <c r="AA138" s="2601"/>
      <c r="AB138" s="2622"/>
      <c r="AC138" s="2601"/>
      <c r="AD138" s="2622"/>
      <c r="AE138" s="2601"/>
      <c r="AF138" s="2622"/>
      <c r="AG138" s="2601"/>
      <c r="AH138" s="2622"/>
      <c r="AI138" s="2601"/>
      <c r="AJ138" s="2622"/>
      <c r="AK138" s="2601"/>
      <c r="AL138" s="2622"/>
      <c r="AM138" s="2667"/>
      <c r="AN138" s="2727"/>
      <c r="AO138" s="2728"/>
      <c r="AP138" s="2728"/>
      <c r="AQ138" s="2601"/>
      <c r="AR138" s="2669"/>
      <c r="AS138" s="2731"/>
    </row>
    <row r="139" spans="1:130" x14ac:dyDescent="0.25">
      <c r="A139" s="6806"/>
      <c r="B139" s="2733" t="s">
        <v>830</v>
      </c>
      <c r="C139" s="1658">
        <f>SUM(D139:E139)</f>
        <v>0</v>
      </c>
      <c r="D139" s="1658">
        <f t="shared" si="9"/>
        <v>0</v>
      </c>
      <c r="E139" s="1658">
        <f t="shared" si="9"/>
        <v>0</v>
      </c>
      <c r="F139" s="1596"/>
      <c r="G139" s="1640"/>
      <c r="H139" s="1596"/>
      <c r="I139" s="1640"/>
      <c r="J139" s="1596"/>
      <c r="K139" s="1640"/>
      <c r="L139" s="1596"/>
      <c r="M139" s="1640"/>
      <c r="N139" s="1596"/>
      <c r="O139" s="1640"/>
      <c r="P139" s="1596"/>
      <c r="Q139" s="1640"/>
      <c r="R139" s="1596"/>
      <c r="S139" s="1640"/>
      <c r="T139" s="1596"/>
      <c r="U139" s="1640"/>
      <c r="V139" s="1596"/>
      <c r="W139" s="1640"/>
      <c r="X139" s="1596"/>
      <c r="Y139" s="1640"/>
      <c r="Z139" s="1596"/>
      <c r="AA139" s="1640"/>
      <c r="AB139" s="1596"/>
      <c r="AC139" s="1640"/>
      <c r="AD139" s="1596"/>
      <c r="AE139" s="1640"/>
      <c r="AF139" s="1596"/>
      <c r="AG139" s="1640"/>
      <c r="AH139" s="1596"/>
      <c r="AI139" s="1640"/>
      <c r="AJ139" s="1596"/>
      <c r="AK139" s="1640"/>
      <c r="AL139" s="1596"/>
      <c r="AM139" s="1637"/>
      <c r="AN139" s="2727"/>
      <c r="AO139" s="2728"/>
      <c r="AP139" s="2728"/>
      <c r="AQ139" s="1640"/>
      <c r="AR139" s="1598"/>
      <c r="AS139" s="2734"/>
    </row>
    <row r="140" spans="1:130" x14ac:dyDescent="0.25">
      <c r="A140" s="6807" t="s">
        <v>831</v>
      </c>
      <c r="B140" s="6808"/>
      <c r="C140" s="2735">
        <f>SUM(D140:E140)</f>
        <v>0</v>
      </c>
      <c r="D140" s="2735">
        <f>SUM(F140+H140+J140+L140+N140+P140+R140+T140+V136+X140+Z140+AB140+AD140+AF140)</f>
        <v>0</v>
      </c>
      <c r="E140" s="2735">
        <f>SUM(G140+I140+K140+M140+O140+Q140+S140+U140+W140+Y140+AA140+AC140+AE140+AG140)</f>
        <v>0</v>
      </c>
      <c r="F140" s="2635"/>
      <c r="G140" s="2613"/>
      <c r="H140" s="2635"/>
      <c r="I140" s="2613"/>
      <c r="J140" s="2635"/>
      <c r="K140" s="2613"/>
      <c r="L140" s="2635"/>
      <c r="M140" s="2613"/>
      <c r="N140" s="2635"/>
      <c r="O140" s="2613"/>
      <c r="P140" s="2635"/>
      <c r="Q140" s="2613"/>
      <c r="R140" s="2635"/>
      <c r="S140" s="2613"/>
      <c r="T140" s="2635"/>
      <c r="U140" s="2613"/>
      <c r="V140" s="2635"/>
      <c r="W140" s="2613"/>
      <c r="X140" s="2635"/>
      <c r="Y140" s="2613"/>
      <c r="Z140" s="2635"/>
      <c r="AA140" s="2613"/>
      <c r="AB140" s="2635"/>
      <c r="AC140" s="2613"/>
      <c r="AD140" s="2635"/>
      <c r="AE140" s="2613"/>
      <c r="AF140" s="2635"/>
      <c r="AG140" s="2613"/>
      <c r="AH140" s="2635"/>
      <c r="AI140" s="2613"/>
      <c r="AJ140" s="2635"/>
      <c r="AK140" s="2613"/>
      <c r="AL140" s="2635"/>
      <c r="AM140" s="2736"/>
      <c r="AN140" s="2727"/>
      <c r="AO140" s="2728"/>
      <c r="AP140" s="2728"/>
      <c r="AQ140" s="2600"/>
      <c r="AR140" s="2737"/>
      <c r="AS140" s="2731"/>
    </row>
    <row r="141" spans="1:130" x14ac:dyDescent="0.25">
      <c r="A141" s="1231" t="s">
        <v>832</v>
      </c>
      <c r="B141" s="1231"/>
      <c r="C141" s="1231"/>
      <c r="D141" s="1231"/>
      <c r="E141" s="1231"/>
      <c r="F141" s="1229"/>
      <c r="G141" s="1229"/>
      <c r="H141" s="1235"/>
      <c r="I141" s="1235"/>
      <c r="J141" s="1235"/>
      <c r="K141" s="1235"/>
      <c r="L141" s="1235"/>
      <c r="M141" s="1235"/>
      <c r="N141" s="1235"/>
      <c r="O141" s="1235"/>
      <c r="P141" s="1235"/>
      <c r="Q141" s="1235"/>
      <c r="R141" s="1235"/>
      <c r="S141" s="1235"/>
      <c r="T141" s="1235"/>
      <c r="U141" s="1235"/>
      <c r="V141" s="1235"/>
      <c r="W141" s="1235"/>
      <c r="X141" s="160"/>
      <c r="Y141" s="160"/>
      <c r="Z141" s="160"/>
      <c r="AA141" s="160"/>
      <c r="AB141" s="160"/>
      <c r="AC141" s="160"/>
      <c r="AD141" s="160"/>
      <c r="AE141" s="160"/>
      <c r="AF141" s="160"/>
      <c r="AG141" s="160"/>
      <c r="AH141" s="160"/>
      <c r="AI141" s="160"/>
      <c r="AJ141" s="160"/>
      <c r="AK141" s="160"/>
      <c r="AL141" s="1511"/>
      <c r="AM141" s="1239"/>
      <c r="AN141" s="2738"/>
      <c r="AO141" s="2738"/>
      <c r="AP141" s="2738"/>
      <c r="AQ141" s="2738"/>
      <c r="AR141" s="2721"/>
      <c r="AS141" s="2721"/>
    </row>
    <row r="142" spans="1:130" ht="15" customHeight="1" x14ac:dyDescent="0.25">
      <c r="A142" s="6786" t="s">
        <v>711</v>
      </c>
      <c r="B142" s="6565"/>
      <c r="C142" s="6789" t="s">
        <v>49</v>
      </c>
      <c r="D142" s="6790"/>
      <c r="E142" s="6791"/>
      <c r="F142" s="6789" t="s">
        <v>151</v>
      </c>
      <c r="G142" s="6791"/>
      <c r="H142" s="6789" t="s">
        <v>152</v>
      </c>
      <c r="I142" s="6791"/>
      <c r="J142" s="6789" t="s">
        <v>153</v>
      </c>
      <c r="K142" s="6791"/>
      <c r="L142" s="6789" t="s">
        <v>154</v>
      </c>
      <c r="M142" s="6791"/>
      <c r="N142" s="6724" t="s">
        <v>13</v>
      </c>
      <c r="O142" s="6724" t="s">
        <v>14</v>
      </c>
      <c r="P142" s="111"/>
      <c r="Q142" s="2739"/>
      <c r="R142" s="2739"/>
      <c r="S142" s="2740"/>
      <c r="T142" s="2714"/>
      <c r="U142" s="2697"/>
      <c r="V142" s="2714"/>
      <c r="W142" s="2714"/>
      <c r="X142" s="2714"/>
      <c r="Y142" s="2714"/>
      <c r="Z142" s="2721"/>
      <c r="AA142" s="2721"/>
      <c r="AB142" s="2741"/>
      <c r="AC142" s="2741"/>
      <c r="AD142" s="2742"/>
      <c r="AE142" s="321"/>
      <c r="AF142" s="321"/>
      <c r="AG142" s="321"/>
      <c r="AH142" s="321"/>
      <c r="AI142" s="321"/>
      <c r="AJ142" s="321"/>
      <c r="AK142" s="321"/>
      <c r="AL142" s="321"/>
      <c r="AM142" s="321"/>
      <c r="AN142" s="321"/>
      <c r="AO142" s="321"/>
      <c r="AP142" s="321"/>
      <c r="AQ142" s="321"/>
      <c r="AR142" s="321"/>
      <c r="AS142" s="321"/>
    </row>
    <row r="143" spans="1:130" ht="21.75" customHeight="1" x14ac:dyDescent="0.25">
      <c r="A143" s="6704"/>
      <c r="B143" s="6705"/>
      <c r="C143" s="2586" t="s">
        <v>52</v>
      </c>
      <c r="D143" s="2586" t="s">
        <v>53</v>
      </c>
      <c r="E143" s="2586" t="s">
        <v>54</v>
      </c>
      <c r="F143" s="2586" t="s">
        <v>53</v>
      </c>
      <c r="G143" s="2586" t="s">
        <v>54</v>
      </c>
      <c r="H143" s="2586" t="s">
        <v>53</v>
      </c>
      <c r="I143" s="2586" t="s">
        <v>54</v>
      </c>
      <c r="J143" s="2586" t="s">
        <v>53</v>
      </c>
      <c r="K143" s="2586" t="s">
        <v>54</v>
      </c>
      <c r="L143" s="2586" t="s">
        <v>53</v>
      </c>
      <c r="M143" s="2586" t="s">
        <v>54</v>
      </c>
      <c r="N143" s="6724"/>
      <c r="O143" s="6724"/>
      <c r="P143" s="2714"/>
      <c r="Q143" s="2714"/>
      <c r="R143" s="2714"/>
      <c r="S143" s="2714"/>
      <c r="T143" s="2714"/>
      <c r="U143" s="2714"/>
      <c r="V143" s="2743"/>
      <c r="W143" s="2714"/>
      <c r="X143" s="2714"/>
      <c r="Y143" s="2714"/>
      <c r="Z143" s="2721"/>
      <c r="AA143" s="2721"/>
      <c r="AB143" s="2741"/>
      <c r="AC143" s="2741"/>
      <c r="AD143" s="2742"/>
      <c r="AE143" s="321"/>
      <c r="AF143" s="321"/>
      <c r="AG143" s="321"/>
      <c r="AH143" s="321"/>
      <c r="AI143" s="321"/>
      <c r="AJ143" s="321"/>
      <c r="AK143" s="321"/>
      <c r="AL143" s="321"/>
      <c r="AM143" s="321"/>
      <c r="AN143" s="321"/>
      <c r="AO143" s="321"/>
      <c r="AP143" s="321"/>
      <c r="AQ143" s="321"/>
      <c r="AR143" s="321"/>
      <c r="AS143" s="321"/>
    </row>
    <row r="144" spans="1:130" x14ac:dyDescent="0.25">
      <c r="A144" s="6681" t="s">
        <v>833</v>
      </c>
      <c r="B144" s="2744" t="s">
        <v>834</v>
      </c>
      <c r="C144" s="2597">
        <f>SUM(D144:E144)</f>
        <v>0</v>
      </c>
      <c r="D144" s="2597">
        <f t="shared" ref="D144:E146" si="10">SUM(F144+H144+J144+L144)</f>
        <v>0</v>
      </c>
      <c r="E144" s="2597">
        <f t="shared" si="10"/>
        <v>0</v>
      </c>
      <c r="F144" s="182"/>
      <c r="G144" s="182"/>
      <c r="H144" s="182"/>
      <c r="I144" s="182"/>
      <c r="J144" s="182"/>
      <c r="K144" s="182"/>
      <c r="L144" s="182"/>
      <c r="M144" s="182"/>
      <c r="N144" s="280"/>
      <c r="O144" s="1222"/>
      <c r="P144" s="2714"/>
      <c r="Q144" s="2714"/>
      <c r="R144" s="2714"/>
      <c r="S144" s="2714"/>
      <c r="T144" s="2714"/>
      <c r="U144" s="2714"/>
      <c r="V144" s="2743"/>
      <c r="W144" s="2714"/>
      <c r="X144" s="2714"/>
      <c r="Y144" s="2714"/>
      <c r="Z144" s="2721"/>
      <c r="AA144" s="2721"/>
      <c r="AB144" s="2741"/>
      <c r="AC144" s="2741"/>
      <c r="AD144" s="321"/>
      <c r="AE144" s="321"/>
      <c r="AF144" s="321"/>
      <c r="AG144" s="321"/>
      <c r="AH144" s="321"/>
      <c r="AI144" s="321"/>
      <c r="AJ144" s="321"/>
      <c r="AK144" s="321"/>
      <c r="AL144" s="321"/>
      <c r="AM144" s="321"/>
      <c r="AN144" s="321"/>
      <c r="AO144" s="321"/>
      <c r="AP144" s="321"/>
    </row>
    <row r="145" spans="1:45" ht="15" customHeight="1" x14ac:dyDescent="0.25">
      <c r="A145" s="6682"/>
      <c r="B145" s="1749" t="s">
        <v>835</v>
      </c>
      <c r="C145" s="1984">
        <f>SUM(D145:E145)</f>
        <v>0</v>
      </c>
      <c r="D145" s="1984">
        <f t="shared" si="10"/>
        <v>0</v>
      </c>
      <c r="E145" s="1984">
        <f t="shared" si="10"/>
        <v>0</v>
      </c>
      <c r="F145" s="182"/>
      <c r="G145" s="182"/>
      <c r="H145" s="182"/>
      <c r="I145" s="182"/>
      <c r="J145" s="182"/>
      <c r="K145" s="182"/>
      <c r="L145" s="182"/>
      <c r="M145" s="182"/>
      <c r="N145" s="280"/>
      <c r="O145" s="1222"/>
      <c r="P145" s="2714"/>
      <c r="Q145" s="2714"/>
      <c r="R145" s="2714"/>
      <c r="S145" s="2714"/>
      <c r="T145" s="2714"/>
      <c r="U145" s="2714"/>
      <c r="V145" s="2743"/>
      <c r="W145" s="2714"/>
      <c r="X145" s="2714"/>
      <c r="Y145" s="2714"/>
      <c r="Z145" s="2721"/>
      <c r="AA145" s="2721"/>
      <c r="AB145" s="2741"/>
      <c r="AC145" s="2741"/>
      <c r="AD145" s="321"/>
      <c r="AE145" s="321"/>
      <c r="AF145" s="321"/>
      <c r="AG145" s="321"/>
      <c r="AH145" s="321"/>
      <c r="AI145" s="321"/>
      <c r="AJ145" s="321"/>
      <c r="AK145" s="321"/>
      <c r="AL145" s="321"/>
      <c r="AM145" s="321"/>
      <c r="AN145" s="321"/>
      <c r="AO145" s="321"/>
      <c r="AP145" s="321"/>
    </row>
    <row r="146" spans="1:45" x14ac:dyDescent="0.25">
      <c r="A146" s="6682"/>
      <c r="B146" s="2745" t="s">
        <v>836</v>
      </c>
      <c r="C146" s="1988">
        <f>SUM(D146:E146)</f>
        <v>0</v>
      </c>
      <c r="D146" s="1988">
        <f t="shared" si="10"/>
        <v>0</v>
      </c>
      <c r="E146" s="1988">
        <f t="shared" si="10"/>
        <v>0</v>
      </c>
      <c r="F146" s="182"/>
      <c r="G146" s="182"/>
      <c r="H146" s="182"/>
      <c r="I146" s="182"/>
      <c r="J146" s="182"/>
      <c r="K146" s="182"/>
      <c r="L146" s="182"/>
      <c r="M146" s="182"/>
      <c r="N146" s="280"/>
      <c r="O146" s="1222"/>
      <c r="P146" s="2714"/>
      <c r="Q146" s="2714"/>
      <c r="R146" s="2714"/>
      <c r="S146" s="2714"/>
      <c r="T146" s="2714"/>
      <c r="U146" s="2714"/>
      <c r="V146" s="2743"/>
      <c r="W146" s="2714"/>
      <c r="X146" s="2714"/>
      <c r="Y146" s="2714"/>
      <c r="Z146" s="2721"/>
      <c r="AA146" s="2721"/>
      <c r="AB146" s="2741"/>
      <c r="AC146" s="2741"/>
      <c r="AD146" s="321"/>
      <c r="AE146" s="321"/>
      <c r="AF146" s="321"/>
      <c r="AG146" s="321"/>
      <c r="AH146" s="321"/>
      <c r="AI146" s="321"/>
      <c r="AJ146" s="321"/>
      <c r="AK146" s="321"/>
      <c r="AL146" s="321"/>
      <c r="AM146" s="321"/>
      <c r="AN146" s="321"/>
      <c r="AO146" s="321"/>
      <c r="AP146" s="321"/>
    </row>
    <row r="147" spans="1:45" x14ac:dyDescent="0.25">
      <c r="A147" s="6809" t="s">
        <v>837</v>
      </c>
      <c r="B147" s="6809"/>
      <c r="C147" s="2592">
        <f t="shared" ref="C147:O147" si="11">SUM(C144:C146)</f>
        <v>0</v>
      </c>
      <c r="D147" s="2592">
        <f t="shared" si="11"/>
        <v>0</v>
      </c>
      <c r="E147" s="2592">
        <f t="shared" si="11"/>
        <v>0</v>
      </c>
      <c r="F147" s="2592">
        <f t="shared" si="11"/>
        <v>0</v>
      </c>
      <c r="G147" s="2592">
        <f t="shared" si="11"/>
        <v>0</v>
      </c>
      <c r="H147" s="2592">
        <f t="shared" si="11"/>
        <v>0</v>
      </c>
      <c r="I147" s="2592">
        <f t="shared" si="11"/>
        <v>0</v>
      </c>
      <c r="J147" s="2592">
        <f t="shared" si="11"/>
        <v>0</v>
      </c>
      <c r="K147" s="2592">
        <f t="shared" si="11"/>
        <v>0</v>
      </c>
      <c r="L147" s="2592">
        <f t="shared" si="11"/>
        <v>0</v>
      </c>
      <c r="M147" s="2592">
        <f t="shared" si="11"/>
        <v>0</v>
      </c>
      <c r="N147" s="2746">
        <f t="shared" si="11"/>
        <v>0</v>
      </c>
      <c r="O147" s="2747">
        <f t="shared" si="11"/>
        <v>0</v>
      </c>
      <c r="P147" s="2714"/>
      <c r="Q147" s="2714"/>
      <c r="R147" s="2714"/>
      <c r="S147" s="2714"/>
      <c r="T147" s="2714"/>
      <c r="U147" s="2714"/>
      <c r="V147" s="2743"/>
      <c r="W147" s="2714"/>
      <c r="X147" s="2714"/>
      <c r="Y147" s="2714"/>
      <c r="Z147" s="2721"/>
      <c r="AA147" s="2721"/>
      <c r="AB147" s="2741"/>
      <c r="AC147" s="2741"/>
      <c r="AD147" s="321"/>
      <c r="AE147" s="321"/>
      <c r="AF147" s="321"/>
      <c r="AG147" s="321"/>
      <c r="AH147" s="321"/>
      <c r="AI147" s="321"/>
      <c r="AJ147" s="321"/>
      <c r="AK147" s="321"/>
      <c r="AL147" s="321"/>
      <c r="AM147" s="321"/>
      <c r="AN147" s="321"/>
      <c r="AO147" s="321"/>
      <c r="AP147" s="321"/>
    </row>
    <row r="148" spans="1:45" x14ac:dyDescent="0.25">
      <c r="A148" s="6811" t="s">
        <v>838</v>
      </c>
      <c r="B148" s="278" t="s">
        <v>839</v>
      </c>
      <c r="C148" s="264">
        <f>SUM(D148:E148)</f>
        <v>0</v>
      </c>
      <c r="D148" s="264">
        <f t="shared" ref="D148:E151" si="12">SUM(F148+H148+J148+L148)</f>
        <v>0</v>
      </c>
      <c r="E148" s="264">
        <f t="shared" si="12"/>
        <v>0</v>
      </c>
      <c r="F148" s="182"/>
      <c r="G148" s="182"/>
      <c r="H148" s="182"/>
      <c r="I148" s="182"/>
      <c r="J148" s="182"/>
      <c r="K148" s="182"/>
      <c r="L148" s="182"/>
      <c r="M148" s="182"/>
      <c r="N148" s="280"/>
      <c r="O148" s="1222"/>
      <c r="P148" s="2714"/>
      <c r="Q148" s="2714"/>
      <c r="R148" s="2714"/>
      <c r="S148" s="2714"/>
      <c r="T148" s="2714"/>
      <c r="U148" s="2714"/>
      <c r="V148" s="2743"/>
      <c r="W148" s="2714"/>
      <c r="X148" s="2721"/>
      <c r="Y148" s="2721"/>
      <c r="Z148" s="2721"/>
      <c r="AA148" s="2721"/>
      <c r="AB148" s="2741"/>
      <c r="AC148" s="2741"/>
      <c r="AD148" s="321"/>
      <c r="AE148" s="321"/>
      <c r="AF148" s="321"/>
      <c r="AG148" s="321"/>
      <c r="AH148" s="321"/>
      <c r="AI148" s="321"/>
      <c r="AJ148" s="321"/>
      <c r="AK148" s="321"/>
      <c r="AL148" s="321"/>
      <c r="AM148" s="321"/>
      <c r="AN148" s="321"/>
      <c r="AO148" s="321"/>
      <c r="AP148" s="321"/>
    </row>
    <row r="149" spans="1:45" x14ac:dyDescent="0.25">
      <c r="A149" s="6812"/>
      <c r="B149" s="1749" t="s">
        <v>840</v>
      </c>
      <c r="C149" s="1984">
        <f>SUM(D149:E149)</f>
        <v>0</v>
      </c>
      <c r="D149" s="1984">
        <f t="shared" si="12"/>
        <v>0</v>
      </c>
      <c r="E149" s="1984">
        <f t="shared" si="12"/>
        <v>0</v>
      </c>
      <c r="F149" s="2325"/>
      <c r="G149" s="2325"/>
      <c r="H149" s="2325"/>
      <c r="I149" s="2325"/>
      <c r="J149" s="2325"/>
      <c r="K149" s="2325"/>
      <c r="L149" s="2325"/>
      <c r="M149" s="2325"/>
      <c r="N149" s="1748"/>
      <c r="O149" s="1584"/>
      <c r="P149" s="130"/>
      <c r="Q149" s="130"/>
      <c r="R149" s="130"/>
      <c r="S149" s="130"/>
      <c r="T149" s="130"/>
      <c r="U149" s="2743"/>
      <c r="V149" s="2714"/>
      <c r="W149" s="2714"/>
      <c r="X149" s="2714"/>
      <c r="Y149" s="2714"/>
      <c r="Z149" s="2714"/>
      <c r="AA149" s="2714"/>
      <c r="AB149" s="2714"/>
      <c r="AC149" s="2714"/>
      <c r="AD149" s="2714"/>
      <c r="AE149" s="2714"/>
      <c r="AF149" s="2714"/>
      <c r="AG149" s="2721"/>
      <c r="AH149" s="2721"/>
      <c r="AI149" s="2721"/>
      <c r="AJ149" s="2721"/>
      <c r="AK149" s="2741"/>
      <c r="AL149" s="2741"/>
      <c r="AM149" s="321"/>
      <c r="AN149" s="321"/>
      <c r="AO149" s="321"/>
      <c r="AP149" s="321"/>
    </row>
    <row r="150" spans="1:45" x14ac:dyDescent="0.25">
      <c r="A150" s="6812"/>
      <c r="B150" s="1749" t="s">
        <v>841</v>
      </c>
      <c r="C150" s="1984">
        <f>SUM(D150:E150)</f>
        <v>0</v>
      </c>
      <c r="D150" s="1984">
        <f t="shared" si="12"/>
        <v>0</v>
      </c>
      <c r="E150" s="1984">
        <f t="shared" si="12"/>
        <v>0</v>
      </c>
      <c r="F150" s="2325"/>
      <c r="G150" s="2325"/>
      <c r="H150" s="2325"/>
      <c r="I150" s="2325"/>
      <c r="J150" s="2325"/>
      <c r="K150" s="2325"/>
      <c r="L150" s="2325"/>
      <c r="M150" s="2325"/>
      <c r="N150" s="1748"/>
      <c r="O150" s="1584"/>
      <c r="P150" s="130"/>
      <c r="Q150" s="130"/>
      <c r="R150" s="130"/>
      <c r="S150" s="130"/>
      <c r="T150" s="130"/>
      <c r="U150" s="2743"/>
      <c r="V150" s="2714"/>
      <c r="W150" s="2714"/>
      <c r="X150" s="2714"/>
      <c r="Y150" s="2714"/>
      <c r="Z150" s="2714"/>
      <c r="AA150" s="2714"/>
      <c r="AB150" s="2714"/>
      <c r="AC150" s="2714"/>
      <c r="AD150" s="2714"/>
      <c r="AE150" s="2714"/>
      <c r="AF150" s="2714"/>
      <c r="AG150" s="2721"/>
      <c r="AH150" s="2721"/>
      <c r="AI150" s="2721"/>
      <c r="AJ150" s="2721"/>
      <c r="AK150" s="2741"/>
      <c r="AL150" s="2741"/>
      <c r="AM150" s="321"/>
      <c r="AN150" s="321"/>
      <c r="AO150" s="321"/>
      <c r="AP150" s="321"/>
    </row>
    <row r="151" spans="1:45" x14ac:dyDescent="0.25">
      <c r="A151" s="6813"/>
      <c r="B151" s="1749" t="s">
        <v>842</v>
      </c>
      <c r="C151" s="1988">
        <f>SUM(D151:E151)</f>
        <v>0</v>
      </c>
      <c r="D151" s="1988">
        <f t="shared" si="12"/>
        <v>0</v>
      </c>
      <c r="E151" s="1988">
        <f t="shared" si="12"/>
        <v>0</v>
      </c>
      <c r="F151" s="2585"/>
      <c r="G151" s="2585"/>
      <c r="H151" s="2585"/>
      <c r="I151" s="2585"/>
      <c r="J151" s="2585"/>
      <c r="K151" s="2585"/>
      <c r="L151" s="2585"/>
      <c r="M151" s="2585"/>
      <c r="N151" s="2716"/>
      <c r="O151" s="706"/>
      <c r="P151" s="130"/>
      <c r="Q151" s="130"/>
      <c r="R151" s="130"/>
      <c r="S151" s="130"/>
      <c r="T151" s="130"/>
      <c r="U151" s="111"/>
      <c r="V151" s="2714"/>
      <c r="W151" s="2714"/>
      <c r="X151" s="2714"/>
      <c r="Y151" s="2714"/>
      <c r="Z151" s="2714"/>
      <c r="AA151" s="2714"/>
      <c r="AB151" s="2714"/>
      <c r="AC151" s="2714"/>
      <c r="AD151" s="2714"/>
      <c r="AE151" s="2714"/>
      <c r="AF151" s="2714"/>
      <c r="AG151" s="2721"/>
      <c r="AH151" s="2721"/>
      <c r="AI151" s="2721"/>
      <c r="AJ151" s="2721"/>
      <c r="AK151" s="2741"/>
      <c r="AL151" s="2741"/>
      <c r="AM151" s="321"/>
      <c r="AN151" s="321"/>
      <c r="AO151" s="321"/>
      <c r="AP151" s="321"/>
    </row>
    <row r="152" spans="1:45" x14ac:dyDescent="0.25">
      <c r="A152" s="6809" t="s">
        <v>837</v>
      </c>
      <c r="B152" s="6809"/>
      <c r="C152" s="2592">
        <f t="shared" ref="C152:O152" si="13">SUM(C148:C151)</f>
        <v>0</v>
      </c>
      <c r="D152" s="2592">
        <f t="shared" si="13"/>
        <v>0</v>
      </c>
      <c r="E152" s="2592">
        <f t="shared" si="13"/>
        <v>0</v>
      </c>
      <c r="F152" s="2592">
        <f t="shared" si="13"/>
        <v>0</v>
      </c>
      <c r="G152" s="2592">
        <f t="shared" si="13"/>
        <v>0</v>
      </c>
      <c r="H152" s="2592">
        <f t="shared" si="13"/>
        <v>0</v>
      </c>
      <c r="I152" s="2592">
        <f t="shared" si="13"/>
        <v>0</v>
      </c>
      <c r="J152" s="2592">
        <f t="shared" si="13"/>
        <v>0</v>
      </c>
      <c r="K152" s="2592">
        <f t="shared" si="13"/>
        <v>0</v>
      </c>
      <c r="L152" s="2592">
        <f t="shared" si="13"/>
        <v>0</v>
      </c>
      <c r="M152" s="2592">
        <f t="shared" si="13"/>
        <v>0</v>
      </c>
      <c r="N152" s="2746">
        <f t="shared" si="13"/>
        <v>0</v>
      </c>
      <c r="O152" s="2747">
        <f t="shared" si="13"/>
        <v>0</v>
      </c>
      <c r="P152" s="130"/>
      <c r="Q152" s="130"/>
      <c r="R152" s="130"/>
      <c r="S152" s="130"/>
      <c r="T152" s="130"/>
      <c r="U152" s="2699"/>
      <c r="V152" s="2714"/>
      <c r="W152" s="2714"/>
      <c r="X152" s="2714"/>
      <c r="Y152" s="2714"/>
      <c r="Z152" s="2714"/>
      <c r="AA152" s="2714"/>
      <c r="AB152" s="2714"/>
      <c r="AC152" s="2714"/>
      <c r="AD152" s="2714"/>
      <c r="AE152" s="2714"/>
      <c r="AF152" s="2714"/>
      <c r="AG152" s="2714"/>
      <c r="AH152" s="2743"/>
      <c r="AI152" s="2714"/>
      <c r="AJ152" s="2721"/>
      <c r="AK152" s="2721"/>
      <c r="AL152" s="2721"/>
      <c r="AM152" s="2721"/>
      <c r="AN152" s="2741"/>
      <c r="AO152" s="2741"/>
      <c r="AP152" s="321"/>
      <c r="AQ152" s="321"/>
      <c r="AR152" s="321"/>
      <c r="AS152" s="321"/>
    </row>
    <row r="153" spans="1:45" x14ac:dyDescent="0.25">
      <c r="A153" s="6810" t="s">
        <v>171</v>
      </c>
      <c r="B153" s="6810"/>
      <c r="C153" s="2735">
        <f t="shared" ref="C153:O153" si="14">SUM(C147+C152)</f>
        <v>0</v>
      </c>
      <c r="D153" s="2735">
        <f t="shared" si="14"/>
        <v>0</v>
      </c>
      <c r="E153" s="2735">
        <f t="shared" si="14"/>
        <v>0</v>
      </c>
      <c r="F153" s="2735">
        <f t="shared" si="14"/>
        <v>0</v>
      </c>
      <c r="G153" s="2735">
        <f t="shared" si="14"/>
        <v>0</v>
      </c>
      <c r="H153" s="2735">
        <f t="shared" si="14"/>
        <v>0</v>
      </c>
      <c r="I153" s="2735">
        <f t="shared" si="14"/>
        <v>0</v>
      </c>
      <c r="J153" s="2735">
        <f t="shared" si="14"/>
        <v>0</v>
      </c>
      <c r="K153" s="2735">
        <f t="shared" si="14"/>
        <v>0</v>
      </c>
      <c r="L153" s="2735">
        <f t="shared" si="14"/>
        <v>0</v>
      </c>
      <c r="M153" s="2735">
        <f t="shared" si="14"/>
        <v>0</v>
      </c>
      <c r="N153" s="1512">
        <f t="shared" si="14"/>
        <v>0</v>
      </c>
      <c r="O153" s="2672">
        <f t="shared" si="14"/>
        <v>0</v>
      </c>
      <c r="P153" s="130"/>
      <c r="Q153" s="130"/>
      <c r="R153" s="130"/>
      <c r="S153" s="130"/>
      <c r="T153" s="130"/>
      <c r="U153" s="2699"/>
      <c r="V153" s="2714"/>
      <c r="W153" s="2714"/>
      <c r="X153" s="2714"/>
      <c r="Y153" s="2714"/>
      <c r="Z153" s="2714"/>
      <c r="AA153" s="2714"/>
      <c r="AB153" s="2714"/>
      <c r="AC153" s="2714"/>
      <c r="AD153" s="2714"/>
      <c r="AE153" s="2714"/>
      <c r="AF153" s="2714"/>
      <c r="AG153" s="2714"/>
      <c r="AH153" s="2743"/>
      <c r="AI153" s="2714"/>
      <c r="AJ153" s="2721"/>
      <c r="AK153" s="2721"/>
      <c r="AL153" s="2721"/>
      <c r="AM153" s="2721"/>
      <c r="AN153" s="2741"/>
      <c r="AO153" s="2741"/>
      <c r="AP153" s="321"/>
      <c r="AQ153" s="321"/>
      <c r="AR153" s="321"/>
      <c r="AS153" s="321"/>
    </row>
    <row r="154" spans="1:45" x14ac:dyDescent="0.25">
      <c r="A154" s="1231" t="s">
        <v>843</v>
      </c>
      <c r="B154" s="1231"/>
      <c r="C154" s="1231"/>
      <c r="D154" s="1239"/>
      <c r="E154" s="1231"/>
      <c r="F154" s="1231"/>
      <c r="G154" s="1229"/>
      <c r="H154" s="1229"/>
      <c r="I154" s="1235"/>
      <c r="J154" s="1235"/>
      <c r="K154" s="1235"/>
      <c r="L154" s="1235"/>
      <c r="M154" s="1235"/>
      <c r="N154" s="1235"/>
      <c r="O154" s="1235"/>
      <c r="P154" s="1235"/>
      <c r="Q154" s="1235"/>
      <c r="R154" s="1235"/>
      <c r="S154" s="160"/>
      <c r="T154" s="2748"/>
      <c r="U154" s="160"/>
      <c r="V154" s="160"/>
      <c r="W154" s="160"/>
      <c r="X154" s="2749"/>
      <c r="Y154" s="2749"/>
      <c r="Z154" s="2749"/>
      <c r="AA154" s="2749"/>
      <c r="AB154" s="2749"/>
      <c r="AC154" s="2749"/>
      <c r="AD154" s="2749"/>
      <c r="AE154" s="2749"/>
      <c r="AF154" s="2749"/>
      <c r="AG154" s="2721"/>
      <c r="AH154" s="2721"/>
      <c r="AI154" s="2721"/>
      <c r="AJ154" s="2750"/>
      <c r="AK154" s="2721"/>
      <c r="AL154" s="2721"/>
      <c r="AM154" s="2721"/>
      <c r="AN154" s="2721"/>
      <c r="AO154" s="2721"/>
      <c r="AP154" s="2721"/>
      <c r="AQ154" s="2721"/>
      <c r="AR154" s="321"/>
      <c r="AS154" s="321"/>
    </row>
    <row r="155" spans="1:45" ht="15" customHeight="1" x14ac:dyDescent="0.25">
      <c r="A155" s="6786" t="s">
        <v>711</v>
      </c>
      <c r="B155" s="6788"/>
      <c r="C155" s="6789" t="s">
        <v>49</v>
      </c>
      <c r="D155" s="6790"/>
      <c r="E155" s="6791"/>
      <c r="F155" s="6789" t="s">
        <v>151</v>
      </c>
      <c r="G155" s="6791"/>
      <c r="H155" s="6789" t="s">
        <v>152</v>
      </c>
      <c r="I155" s="6791"/>
      <c r="J155" s="6789" t="s">
        <v>153</v>
      </c>
      <c r="K155" s="6791"/>
      <c r="L155" s="6789" t="s">
        <v>154</v>
      </c>
      <c r="M155" s="6790"/>
      <c r="N155" s="6815" t="s">
        <v>814</v>
      </c>
      <c r="O155" s="6816"/>
      <c r="P155" s="6817"/>
      <c r="Q155" s="6698" t="s">
        <v>13</v>
      </c>
      <c r="R155" s="6698" t="s">
        <v>14</v>
      </c>
      <c r="S155" s="6814"/>
      <c r="T155" s="6814"/>
      <c r="U155" s="6814"/>
      <c r="V155" s="6814"/>
      <c r="W155" s="6814"/>
      <c r="X155" s="6814"/>
      <c r="Y155" s="6814"/>
      <c r="Z155" s="6814"/>
      <c r="AA155" s="2743"/>
      <c r="AB155" s="2714"/>
      <c r="AC155" s="2714"/>
      <c r="AD155" s="2714"/>
      <c r="AE155" s="2721"/>
      <c r="AF155" s="2721"/>
      <c r="AG155" s="2721"/>
      <c r="AH155" s="2721"/>
      <c r="AI155" s="2751"/>
      <c r="AJ155" s="2751"/>
      <c r="AK155" s="2751"/>
      <c r="AL155" s="2751"/>
      <c r="AM155" s="2752"/>
      <c r="AN155" s="2714"/>
      <c r="AO155" s="2714"/>
      <c r="AP155" s="2714"/>
      <c r="AQ155" s="2714"/>
      <c r="AR155" s="2714"/>
      <c r="AS155" s="2714"/>
    </row>
    <row r="156" spans="1:45" ht="21" x14ac:dyDescent="0.25">
      <c r="A156" s="6704"/>
      <c r="B156" s="6705"/>
      <c r="C156" s="2586" t="s">
        <v>52</v>
      </c>
      <c r="D156" s="2586" t="s">
        <v>53</v>
      </c>
      <c r="E156" s="2586" t="s">
        <v>54</v>
      </c>
      <c r="F156" s="2586" t="s">
        <v>53</v>
      </c>
      <c r="G156" s="2586" t="s">
        <v>54</v>
      </c>
      <c r="H156" s="2586" t="s">
        <v>53</v>
      </c>
      <c r="I156" s="2586" t="s">
        <v>54</v>
      </c>
      <c r="J156" s="2586" t="s">
        <v>53</v>
      </c>
      <c r="K156" s="2586" t="s">
        <v>54</v>
      </c>
      <c r="L156" s="2586" t="s">
        <v>53</v>
      </c>
      <c r="M156" s="2649" t="s">
        <v>54</v>
      </c>
      <c r="N156" s="2753" t="s">
        <v>815</v>
      </c>
      <c r="O156" s="2754" t="s">
        <v>816</v>
      </c>
      <c r="P156" s="2755" t="s">
        <v>817</v>
      </c>
      <c r="Q156" s="6699"/>
      <c r="R156" s="6699"/>
      <c r="S156" s="2756"/>
      <c r="T156" s="2756"/>
      <c r="U156" s="2756"/>
      <c r="V156" s="2756"/>
      <c r="W156" s="2756"/>
      <c r="X156" s="2756"/>
      <c r="Y156" s="2756"/>
      <c r="Z156" s="2756"/>
      <c r="AA156" s="2743"/>
      <c r="AB156" s="2714"/>
      <c r="AC156" s="2714"/>
      <c r="AD156" s="2714"/>
      <c r="AE156" s="2721"/>
      <c r="AF156" s="2721"/>
      <c r="AG156" s="2721"/>
      <c r="AH156" s="2721"/>
      <c r="AI156" s="2751"/>
      <c r="AJ156" s="2751"/>
      <c r="AK156" s="2751"/>
      <c r="AL156" s="2751"/>
      <c r="AM156" s="2752"/>
      <c r="AN156" s="2714"/>
      <c r="AO156" s="2714"/>
      <c r="AP156" s="2714"/>
      <c r="AQ156" s="2714"/>
      <c r="AR156" s="2714"/>
      <c r="AS156" s="2714"/>
    </row>
    <row r="157" spans="1:45" x14ac:dyDescent="0.25">
      <c r="A157" s="6681" t="s">
        <v>833</v>
      </c>
      <c r="B157" s="2744" t="s">
        <v>834</v>
      </c>
      <c r="C157" s="2757">
        <f>SUM(D157:E157)</f>
        <v>0</v>
      </c>
      <c r="D157" s="2758">
        <f t="shared" ref="D157:E159" si="15">SUM(F157+H157+J157+L157)</f>
        <v>0</v>
      </c>
      <c r="E157" s="2758">
        <f t="shared" si="15"/>
        <v>0</v>
      </c>
      <c r="F157" s="2597"/>
      <c r="G157" s="2597"/>
      <c r="H157" s="2597"/>
      <c r="I157" s="2597"/>
      <c r="J157" s="2597"/>
      <c r="K157" s="2597"/>
      <c r="L157" s="2597"/>
      <c r="M157" s="2759"/>
      <c r="N157" s="2760"/>
      <c r="O157" s="2761"/>
      <c r="P157" s="2762"/>
      <c r="Q157" s="2762"/>
      <c r="R157" s="2762"/>
      <c r="S157" s="2763"/>
      <c r="T157" s="2763"/>
      <c r="U157" s="2763"/>
      <c r="V157" s="2763"/>
      <c r="W157" s="2763"/>
      <c r="X157" s="2763"/>
      <c r="Y157" s="2763"/>
      <c r="Z157" s="2763"/>
      <c r="AA157" s="2743"/>
      <c r="AB157" s="2714"/>
      <c r="AC157" s="2714"/>
      <c r="AD157" s="2714"/>
      <c r="AE157" s="2721"/>
      <c r="AF157" s="2721"/>
      <c r="AG157" s="2721"/>
      <c r="AH157" s="2721"/>
      <c r="AI157" s="2714"/>
      <c r="AJ157" s="2714"/>
      <c r="AK157" s="2714"/>
      <c r="AL157" s="2714"/>
      <c r="AM157" s="2714"/>
      <c r="AN157" s="2714"/>
      <c r="AO157" s="2714"/>
      <c r="AP157" s="2714"/>
      <c r="AQ157" s="2714"/>
      <c r="AR157" s="2714"/>
      <c r="AS157" s="2714"/>
    </row>
    <row r="158" spans="1:45" x14ac:dyDescent="0.25">
      <c r="A158" s="6682"/>
      <c r="B158" s="1749" t="s">
        <v>835</v>
      </c>
      <c r="C158" s="2278">
        <f>SUM(D158:E158)</f>
        <v>0</v>
      </c>
      <c r="D158" s="2278">
        <f t="shared" si="15"/>
        <v>0</v>
      </c>
      <c r="E158" s="2278">
        <f t="shared" si="15"/>
        <v>0</v>
      </c>
      <c r="F158" s="1984"/>
      <c r="G158" s="1984"/>
      <c r="H158" s="1984"/>
      <c r="I158" s="1984"/>
      <c r="J158" s="1984"/>
      <c r="K158" s="1984"/>
      <c r="L158" s="1984"/>
      <c r="M158" s="2039"/>
      <c r="N158" s="2764"/>
      <c r="O158" s="2765"/>
      <c r="P158" s="2766"/>
      <c r="Q158" s="1584"/>
      <c r="R158" s="1584"/>
      <c r="S158" s="2763"/>
      <c r="T158" s="2763"/>
      <c r="U158" s="2763"/>
      <c r="V158" s="2763"/>
      <c r="W158" s="2763"/>
      <c r="X158" s="2763"/>
      <c r="Y158" s="2763"/>
      <c r="Z158" s="2767"/>
      <c r="AA158" s="2699"/>
      <c r="AB158" s="2697"/>
      <c r="AC158" s="2697"/>
      <c r="AD158" s="2697"/>
      <c r="AE158" s="2768"/>
      <c r="AF158" s="2768"/>
      <c r="AG158" s="2768"/>
      <c r="AH158" s="2768"/>
      <c r="AI158" s="2697"/>
      <c r="AJ158" s="2697"/>
      <c r="AK158" s="2697"/>
      <c r="AL158" s="2697"/>
      <c r="AM158" s="2714"/>
      <c r="AN158" s="2714"/>
      <c r="AO158" s="2714"/>
      <c r="AP158" s="2714"/>
      <c r="AQ158" s="2714"/>
      <c r="AR158" s="2714"/>
      <c r="AS158" s="2714"/>
    </row>
    <row r="159" spans="1:45" x14ac:dyDescent="0.25">
      <c r="A159" s="6682"/>
      <c r="B159" s="2745" t="s">
        <v>836</v>
      </c>
      <c r="C159" s="2769">
        <f>SUM(D159:E159)</f>
        <v>0</v>
      </c>
      <c r="D159" s="2769">
        <f t="shared" si="15"/>
        <v>0</v>
      </c>
      <c r="E159" s="2769">
        <f t="shared" si="15"/>
        <v>0</v>
      </c>
      <c r="F159" s="1988"/>
      <c r="G159" s="1988"/>
      <c r="H159" s="1988"/>
      <c r="I159" s="1988"/>
      <c r="J159" s="1988"/>
      <c r="K159" s="1988"/>
      <c r="L159" s="1988"/>
      <c r="M159" s="2770"/>
      <c r="N159" s="2771"/>
      <c r="O159" s="2772"/>
      <c r="P159" s="2773"/>
      <c r="Q159" s="706"/>
      <c r="R159" s="706"/>
      <c r="S159" s="2763"/>
      <c r="T159" s="2763"/>
      <c r="U159" s="2763"/>
      <c r="V159" s="2763"/>
      <c r="W159" s="2763"/>
      <c r="X159" s="2763"/>
      <c r="Y159" s="2774"/>
      <c r="Z159" s="2763"/>
      <c r="AA159" s="2714"/>
      <c r="AB159" s="2714"/>
      <c r="AC159" s="2714"/>
      <c r="AD159" s="2714"/>
      <c r="AE159" s="2721"/>
      <c r="AF159" s="2721"/>
      <c r="AG159" s="2721"/>
      <c r="AH159" s="2721"/>
      <c r="AI159" s="2714"/>
      <c r="AJ159" s="2714"/>
      <c r="AK159" s="2714"/>
      <c r="AL159" s="2714"/>
      <c r="AM159" s="2714"/>
      <c r="AN159" s="2714"/>
      <c r="AO159" s="2714"/>
      <c r="AP159" s="2714"/>
      <c r="AQ159" s="2714"/>
      <c r="AR159" s="2714"/>
      <c r="AS159" s="2714"/>
    </row>
    <row r="160" spans="1:45" x14ac:dyDescent="0.25">
      <c r="A160" s="6809" t="s">
        <v>837</v>
      </c>
      <c r="B160" s="6809"/>
      <c r="C160" s="2775">
        <f t="shared" ref="C160:R160" si="16">SUM(C157:C159)</f>
        <v>0</v>
      </c>
      <c r="D160" s="2775">
        <f t="shared" si="16"/>
        <v>0</v>
      </c>
      <c r="E160" s="2775">
        <f t="shared" si="16"/>
        <v>0</v>
      </c>
      <c r="F160" s="2775">
        <f t="shared" si="16"/>
        <v>0</v>
      </c>
      <c r="G160" s="2775">
        <f t="shared" si="16"/>
        <v>0</v>
      </c>
      <c r="H160" s="2775">
        <f t="shared" si="16"/>
        <v>0</v>
      </c>
      <c r="I160" s="2775">
        <f t="shared" si="16"/>
        <v>0</v>
      </c>
      <c r="J160" s="2775">
        <f t="shared" si="16"/>
        <v>0</v>
      </c>
      <c r="K160" s="2775">
        <f t="shared" si="16"/>
        <v>0</v>
      </c>
      <c r="L160" s="2775">
        <f t="shared" si="16"/>
        <v>0</v>
      </c>
      <c r="M160" s="2776">
        <f t="shared" si="16"/>
        <v>0</v>
      </c>
      <c r="N160" s="2777">
        <f t="shared" si="16"/>
        <v>0</v>
      </c>
      <c r="O160" s="2778">
        <f t="shared" si="16"/>
        <v>0</v>
      </c>
      <c r="P160" s="2779">
        <f t="shared" si="16"/>
        <v>0</v>
      </c>
      <c r="Q160" s="2780">
        <f t="shared" si="16"/>
        <v>0</v>
      </c>
      <c r="R160" s="2780">
        <f t="shared" si="16"/>
        <v>0</v>
      </c>
      <c r="S160" s="2781"/>
      <c r="T160" s="2781"/>
      <c r="U160" s="2781"/>
      <c r="V160" s="2781"/>
      <c r="W160" s="2781"/>
      <c r="X160" s="2781"/>
      <c r="Y160" s="2782"/>
      <c r="Z160" s="2781"/>
      <c r="AA160" s="2714"/>
      <c r="AB160" s="2714"/>
      <c r="AC160" s="2714"/>
      <c r="AD160" s="2714"/>
      <c r="AE160" s="2721"/>
      <c r="AF160" s="2721"/>
      <c r="AG160" s="2721"/>
      <c r="AH160" s="2721"/>
      <c r="AI160" s="2714"/>
      <c r="AJ160" s="2714"/>
      <c r="AK160" s="2714"/>
      <c r="AL160" s="2714"/>
      <c r="AM160" s="2714"/>
      <c r="AN160" s="2714"/>
      <c r="AO160" s="2714"/>
      <c r="AP160" s="2714"/>
      <c r="AQ160" s="2714"/>
      <c r="AR160" s="2714"/>
      <c r="AS160" s="2714"/>
    </row>
    <row r="161" spans="1:45" x14ac:dyDescent="0.25">
      <c r="A161" s="6811" t="s">
        <v>838</v>
      </c>
      <c r="B161" s="278" t="s">
        <v>839</v>
      </c>
      <c r="C161" s="581">
        <f>SUM(D161:E161)</f>
        <v>0</v>
      </c>
      <c r="D161" s="581">
        <f t="shared" ref="D161:E164" si="17">SUM(F161+H161+J161+L161)</f>
        <v>0</v>
      </c>
      <c r="E161" s="581">
        <f t="shared" si="17"/>
        <v>0</v>
      </c>
      <c r="F161" s="264"/>
      <c r="G161" s="264"/>
      <c r="H161" s="264"/>
      <c r="I161" s="264"/>
      <c r="J161" s="264"/>
      <c r="K161" s="264"/>
      <c r="L161" s="264"/>
      <c r="M161" s="731"/>
      <c r="N161" s="1240"/>
      <c r="O161" s="1241"/>
      <c r="P161" s="1242"/>
      <c r="Q161" s="1222"/>
      <c r="R161" s="1222"/>
      <c r="S161" s="2714"/>
      <c r="T161" s="2714"/>
      <c r="U161" s="2714"/>
      <c r="V161" s="2714"/>
      <c r="W161" s="2714"/>
      <c r="X161" s="2714"/>
      <c r="Y161" s="2740"/>
      <c r="Z161" s="2714"/>
      <c r="AA161" s="2714"/>
      <c r="AB161" s="2714"/>
      <c r="AC161" s="2714"/>
      <c r="AD161" s="2714"/>
      <c r="AE161" s="2714"/>
      <c r="AF161" s="2714"/>
      <c r="AG161" s="2714"/>
      <c r="AH161" s="2714"/>
      <c r="AI161" s="2714"/>
      <c r="AJ161" s="2714"/>
      <c r="AK161" s="2714"/>
      <c r="AL161" s="2714"/>
      <c r="AM161" s="2714"/>
      <c r="AN161" s="2714"/>
      <c r="AO161" s="2721"/>
      <c r="AP161" s="2721"/>
      <c r="AQ161" s="2721"/>
      <c r="AR161" s="2721"/>
      <c r="AS161" s="2731"/>
    </row>
    <row r="162" spans="1:45" x14ac:dyDescent="0.25">
      <c r="A162" s="6812"/>
      <c r="B162" s="1749" t="s">
        <v>840</v>
      </c>
      <c r="C162" s="2278">
        <f>SUM(D162:E162)</f>
        <v>0</v>
      </c>
      <c r="D162" s="2278">
        <f t="shared" si="17"/>
        <v>0</v>
      </c>
      <c r="E162" s="2278">
        <f t="shared" si="17"/>
        <v>0</v>
      </c>
      <c r="F162" s="1984"/>
      <c r="G162" s="1984"/>
      <c r="H162" s="1984"/>
      <c r="I162" s="1984"/>
      <c r="J162" s="1984"/>
      <c r="K162" s="1984"/>
      <c r="L162" s="1984"/>
      <c r="M162" s="2039"/>
      <c r="N162" s="2764"/>
      <c r="O162" s="2765"/>
      <c r="P162" s="2766"/>
      <c r="Q162" s="1584"/>
      <c r="R162" s="1584"/>
      <c r="S162" s="111"/>
      <c r="T162" s="111"/>
      <c r="U162" s="111"/>
      <c r="V162" s="111"/>
      <c r="W162" s="111"/>
      <c r="X162" s="111"/>
      <c r="Y162" s="111"/>
      <c r="Z162" s="2714"/>
      <c r="AA162" s="2714"/>
      <c r="AB162" s="2714"/>
      <c r="AC162" s="2714"/>
      <c r="AD162" s="2714"/>
      <c r="AE162" s="2714"/>
      <c r="AF162" s="2714"/>
      <c r="AG162" s="2714"/>
      <c r="AH162" s="2714"/>
      <c r="AI162" s="2714"/>
      <c r="AJ162" s="2714"/>
      <c r="AK162" s="2714"/>
      <c r="AL162" s="2714"/>
      <c r="AM162" s="2714"/>
      <c r="AN162" s="2714"/>
      <c r="AO162" s="2721"/>
      <c r="AP162" s="2721"/>
      <c r="AQ162" s="2721"/>
      <c r="AR162" s="2721"/>
      <c r="AS162" s="2731"/>
    </row>
    <row r="163" spans="1:45" x14ac:dyDescent="0.25">
      <c r="A163" s="6812"/>
      <c r="B163" s="1749" t="s">
        <v>841</v>
      </c>
      <c r="C163" s="2278">
        <f>SUM(D163:E163)</f>
        <v>0</v>
      </c>
      <c r="D163" s="2278">
        <f t="shared" si="17"/>
        <v>0</v>
      </c>
      <c r="E163" s="2278">
        <f t="shared" si="17"/>
        <v>0</v>
      </c>
      <c r="F163" s="1984"/>
      <c r="G163" s="1984"/>
      <c r="H163" s="1984"/>
      <c r="I163" s="1984"/>
      <c r="J163" s="1984"/>
      <c r="K163" s="1984"/>
      <c r="L163" s="1984"/>
      <c r="M163" s="2039"/>
      <c r="N163" s="2764"/>
      <c r="O163" s="2765"/>
      <c r="P163" s="2766"/>
      <c r="Q163" s="1584"/>
      <c r="R163" s="1584"/>
      <c r="S163" s="111"/>
      <c r="T163" s="111"/>
      <c r="U163" s="111"/>
      <c r="V163" s="111"/>
      <c r="W163" s="111"/>
      <c r="X163" s="111"/>
      <c r="Y163" s="111"/>
      <c r="Z163" s="2714"/>
      <c r="AA163" s="2714"/>
      <c r="AB163" s="2714"/>
      <c r="AC163" s="2714"/>
      <c r="AD163" s="2714"/>
      <c r="AE163" s="2714"/>
      <c r="AF163" s="2714"/>
      <c r="AG163" s="2714"/>
      <c r="AH163" s="2714"/>
      <c r="AI163" s="2714"/>
      <c r="AJ163" s="2714"/>
      <c r="AK163" s="2714"/>
      <c r="AL163" s="2714"/>
      <c r="AM163" s="2714"/>
      <c r="AN163" s="2714"/>
      <c r="AO163" s="2721"/>
      <c r="AP163" s="2721"/>
      <c r="AQ163" s="2721"/>
      <c r="AR163" s="2721"/>
      <c r="AS163" s="2731"/>
    </row>
    <row r="164" spans="1:45" x14ac:dyDescent="0.25">
      <c r="A164" s="6813"/>
      <c r="B164" s="1749" t="s">
        <v>842</v>
      </c>
      <c r="C164" s="2769">
        <f>SUM(D164:E164)</f>
        <v>0</v>
      </c>
      <c r="D164" s="2769">
        <f t="shared" si="17"/>
        <v>0</v>
      </c>
      <c r="E164" s="2769">
        <f t="shared" si="17"/>
        <v>0</v>
      </c>
      <c r="F164" s="1988"/>
      <c r="G164" s="1988"/>
      <c r="H164" s="1988"/>
      <c r="I164" s="1988"/>
      <c r="J164" s="1988"/>
      <c r="K164" s="1988"/>
      <c r="L164" s="1988"/>
      <c r="M164" s="2770"/>
      <c r="N164" s="2771"/>
      <c r="O164" s="2772"/>
      <c r="P164" s="2773"/>
      <c r="Q164" s="706"/>
      <c r="R164" s="706"/>
      <c r="S164" s="111"/>
      <c r="T164" s="111"/>
      <c r="U164" s="111"/>
      <c r="V164" s="111"/>
      <c r="W164" s="111"/>
      <c r="X164" s="111"/>
      <c r="Y164" s="111"/>
      <c r="Z164" s="2714"/>
      <c r="AA164" s="2714"/>
      <c r="AB164" s="2714"/>
      <c r="AC164" s="2714"/>
      <c r="AD164" s="2714"/>
      <c r="AE164" s="2714"/>
      <c r="AF164" s="2714"/>
      <c r="AG164" s="2714"/>
      <c r="AH164" s="2714"/>
      <c r="AI164" s="2714"/>
      <c r="AJ164" s="2714"/>
      <c r="AK164" s="2714"/>
      <c r="AL164" s="2714"/>
      <c r="AM164" s="2714"/>
      <c r="AN164" s="2714"/>
      <c r="AO164" s="2721"/>
      <c r="AP164" s="2721"/>
      <c r="AQ164" s="2721"/>
      <c r="AR164" s="2721"/>
      <c r="AS164" s="2731"/>
    </row>
    <row r="165" spans="1:45" x14ac:dyDescent="0.25">
      <c r="A165" s="6809" t="s">
        <v>837</v>
      </c>
      <c r="B165" s="6809"/>
      <c r="C165" s="2775">
        <f t="shared" ref="C165:R165" si="18">SUM(C161:C164)</f>
        <v>0</v>
      </c>
      <c r="D165" s="2775">
        <f t="shared" si="18"/>
        <v>0</v>
      </c>
      <c r="E165" s="2775">
        <f t="shared" si="18"/>
        <v>0</v>
      </c>
      <c r="F165" s="2775">
        <f t="shared" si="18"/>
        <v>0</v>
      </c>
      <c r="G165" s="2775">
        <f t="shared" si="18"/>
        <v>0</v>
      </c>
      <c r="H165" s="2775">
        <f t="shared" si="18"/>
        <v>0</v>
      </c>
      <c r="I165" s="2775">
        <f t="shared" si="18"/>
        <v>0</v>
      </c>
      <c r="J165" s="2775">
        <f t="shared" si="18"/>
        <v>0</v>
      </c>
      <c r="K165" s="2775">
        <f t="shared" si="18"/>
        <v>0</v>
      </c>
      <c r="L165" s="2775">
        <f t="shared" si="18"/>
        <v>0</v>
      </c>
      <c r="M165" s="2776">
        <f t="shared" si="18"/>
        <v>0</v>
      </c>
      <c r="N165" s="2777">
        <f t="shared" si="18"/>
        <v>0</v>
      </c>
      <c r="O165" s="2778">
        <f t="shared" si="18"/>
        <v>0</v>
      </c>
      <c r="P165" s="2779">
        <f t="shared" si="18"/>
        <v>0</v>
      </c>
      <c r="Q165" s="2780">
        <f t="shared" si="18"/>
        <v>0</v>
      </c>
      <c r="R165" s="2780">
        <f t="shared" si="18"/>
        <v>0</v>
      </c>
      <c r="S165" s="111"/>
      <c r="T165" s="111"/>
      <c r="U165" s="111"/>
      <c r="V165" s="111"/>
      <c r="W165" s="111"/>
      <c r="X165" s="111"/>
      <c r="Y165" s="111"/>
      <c r="Z165" s="2714"/>
      <c r="AA165" s="2714"/>
      <c r="AB165" s="2714"/>
      <c r="AC165" s="2714"/>
      <c r="AD165" s="2714"/>
      <c r="AE165" s="2714"/>
      <c r="AF165" s="2714"/>
      <c r="AG165" s="2714"/>
      <c r="AH165" s="2714"/>
      <c r="AI165" s="2714"/>
      <c r="AJ165" s="2714"/>
      <c r="AK165" s="2714"/>
      <c r="AL165" s="2714"/>
      <c r="AM165" s="2714"/>
      <c r="AN165" s="2714"/>
      <c r="AO165" s="2721"/>
      <c r="AP165" s="2721"/>
      <c r="AQ165" s="2721"/>
      <c r="AR165" s="2721"/>
      <c r="AS165" s="2731"/>
    </row>
    <row r="166" spans="1:45" x14ac:dyDescent="0.25">
      <c r="A166" s="6810" t="s">
        <v>171</v>
      </c>
      <c r="B166" s="6810"/>
      <c r="C166" s="2783">
        <f t="shared" ref="C166:R166" si="19">SUM(C160+C165)</f>
        <v>0</v>
      </c>
      <c r="D166" s="2783">
        <f t="shared" si="19"/>
        <v>0</v>
      </c>
      <c r="E166" s="2783">
        <f t="shared" si="19"/>
        <v>0</v>
      </c>
      <c r="F166" s="2783">
        <f t="shared" si="19"/>
        <v>0</v>
      </c>
      <c r="G166" s="2783">
        <f t="shared" si="19"/>
        <v>0</v>
      </c>
      <c r="H166" s="2783">
        <f t="shared" si="19"/>
        <v>0</v>
      </c>
      <c r="I166" s="2783">
        <f t="shared" si="19"/>
        <v>0</v>
      </c>
      <c r="J166" s="2783">
        <f t="shared" si="19"/>
        <v>0</v>
      </c>
      <c r="K166" s="2783">
        <f t="shared" si="19"/>
        <v>0</v>
      </c>
      <c r="L166" s="2783">
        <f t="shared" si="19"/>
        <v>0</v>
      </c>
      <c r="M166" s="2784">
        <f t="shared" si="19"/>
        <v>0</v>
      </c>
      <c r="N166" s="1513">
        <f t="shared" si="19"/>
        <v>0</v>
      </c>
      <c r="O166" s="2785">
        <f t="shared" si="19"/>
        <v>0</v>
      </c>
      <c r="P166" s="2786">
        <f t="shared" si="19"/>
        <v>0</v>
      </c>
      <c r="Q166" s="2787">
        <f t="shared" si="19"/>
        <v>0</v>
      </c>
      <c r="R166" s="2787">
        <f t="shared" si="19"/>
        <v>0</v>
      </c>
      <c r="S166" s="111"/>
      <c r="T166" s="111"/>
      <c r="U166" s="111"/>
      <c r="V166" s="111"/>
      <c r="W166" s="111"/>
      <c r="X166" s="111"/>
      <c r="Y166" s="111"/>
      <c r="Z166" s="2714"/>
      <c r="AA166" s="2714"/>
      <c r="AB166" s="2714"/>
      <c r="AC166" s="2714"/>
      <c r="AD166" s="2714"/>
      <c r="AE166" s="2714"/>
      <c r="AF166" s="2714"/>
      <c r="AG166" s="2714"/>
      <c r="AH166" s="2714"/>
      <c r="AI166" s="2714"/>
      <c r="AJ166" s="2714"/>
      <c r="AK166" s="2714"/>
      <c r="AL166" s="2714"/>
      <c r="AM166" s="2714"/>
      <c r="AN166" s="2714"/>
      <c r="AO166" s="2714"/>
      <c r="AP166" s="2714"/>
      <c r="AQ166" s="2714"/>
      <c r="AR166" s="2714"/>
      <c r="AS166" s="2714"/>
    </row>
    <row r="167" spans="1:45" x14ac:dyDescent="0.25">
      <c r="A167" s="1231" t="s">
        <v>844</v>
      </c>
      <c r="B167" s="1231"/>
      <c r="C167" s="1231"/>
      <c r="D167" s="1239"/>
      <c r="E167" s="1231"/>
      <c r="F167" s="1231"/>
      <c r="G167" s="1231"/>
      <c r="H167" s="1231"/>
      <c r="I167" s="1243"/>
      <c r="J167" s="1243"/>
      <c r="K167" s="1243"/>
      <c r="L167" s="1243"/>
      <c r="M167" s="1243"/>
      <c r="N167" s="1244"/>
      <c r="O167" s="1245"/>
      <c r="P167" s="111"/>
      <c r="Q167" s="111"/>
      <c r="R167" s="111"/>
      <c r="S167" s="111"/>
      <c r="T167" s="111"/>
      <c r="U167" s="111"/>
      <c r="V167" s="111"/>
      <c r="W167" s="111"/>
      <c r="X167" s="111"/>
      <c r="Y167" s="111"/>
      <c r="Z167" s="111"/>
      <c r="AA167" s="111"/>
      <c r="AB167" s="2714"/>
      <c r="AC167" s="2714"/>
      <c r="AD167" s="2714"/>
      <c r="AE167" s="2714"/>
      <c r="AF167" s="2714"/>
      <c r="AG167" s="2714"/>
      <c r="AH167" s="2714"/>
      <c r="AI167" s="2714"/>
      <c r="AJ167" s="2714"/>
      <c r="AK167" s="2714"/>
      <c r="AL167" s="2714"/>
      <c r="AM167" s="2714"/>
      <c r="AN167" s="2714"/>
      <c r="AO167" s="2714"/>
      <c r="AP167" s="2714"/>
      <c r="AQ167" s="2714"/>
      <c r="AR167" s="2714"/>
      <c r="AS167" s="2714"/>
    </row>
    <row r="168" spans="1:45" ht="15" customHeight="1" x14ac:dyDescent="0.25">
      <c r="A168" s="6786" t="s">
        <v>711</v>
      </c>
      <c r="B168" s="6788"/>
      <c r="C168" s="6820" t="s">
        <v>49</v>
      </c>
      <c r="D168" s="6820"/>
      <c r="E168" s="6821"/>
      <c r="F168" s="6763" t="s">
        <v>317</v>
      </c>
      <c r="G168" s="6821"/>
      <c r="H168" s="6763" t="s">
        <v>291</v>
      </c>
      <c r="I168" s="6821"/>
      <c r="J168" s="6763" t="s">
        <v>318</v>
      </c>
      <c r="K168" s="6821"/>
      <c r="L168" s="6763" t="s">
        <v>319</v>
      </c>
      <c r="M168" s="6821"/>
      <c r="N168" s="6763" t="s">
        <v>31</v>
      </c>
      <c r="O168" s="6824"/>
      <c r="P168" s="6793" t="s">
        <v>13</v>
      </c>
      <c r="Q168" s="6793" t="s">
        <v>14</v>
      </c>
      <c r="R168" s="111"/>
      <c r="S168" s="111"/>
      <c r="T168" s="111"/>
      <c r="U168" s="111"/>
      <c r="V168" s="111"/>
      <c r="W168" s="2655"/>
      <c r="X168" s="2655"/>
      <c r="Y168" s="2655"/>
      <c r="Z168" s="2655"/>
      <c r="AA168" s="2655"/>
      <c r="AB168" s="2655"/>
      <c r="AC168" s="2655"/>
      <c r="AD168" s="2655"/>
      <c r="AE168" s="2655"/>
      <c r="AF168" s="2655"/>
      <c r="AG168" s="2655"/>
      <c r="AH168" s="2655"/>
      <c r="AI168" s="2655"/>
      <c r="AJ168" s="2655"/>
      <c r="AK168" s="2655"/>
      <c r="AL168" s="2655"/>
      <c r="AM168" s="2655"/>
      <c r="AN168" s="2655"/>
      <c r="AO168" s="2655"/>
      <c r="AP168" s="2655"/>
      <c r="AQ168" s="2655"/>
      <c r="AR168" s="91"/>
      <c r="AS168" s="321"/>
    </row>
    <row r="169" spans="1:45" ht="21" x14ac:dyDescent="0.25">
      <c r="A169" s="6704"/>
      <c r="B169" s="6705"/>
      <c r="C169" s="2659" t="s">
        <v>52</v>
      </c>
      <c r="D169" s="2660" t="s">
        <v>53</v>
      </c>
      <c r="E169" s="2788" t="s">
        <v>54</v>
      </c>
      <c r="F169" s="2659" t="s">
        <v>53</v>
      </c>
      <c r="G169" s="2788" t="s">
        <v>54</v>
      </c>
      <c r="H169" s="2659" t="s">
        <v>53</v>
      </c>
      <c r="I169" s="2788" t="s">
        <v>54</v>
      </c>
      <c r="J169" s="2659" t="s">
        <v>53</v>
      </c>
      <c r="K169" s="2788" t="s">
        <v>54</v>
      </c>
      <c r="L169" s="2659" t="s">
        <v>53</v>
      </c>
      <c r="M169" s="2788" t="s">
        <v>54</v>
      </c>
      <c r="N169" s="2659" t="s">
        <v>53</v>
      </c>
      <c r="O169" s="2789" t="s">
        <v>54</v>
      </c>
      <c r="P169" s="6699"/>
      <c r="Q169" s="6699"/>
      <c r="R169" s="111"/>
      <c r="S169" s="111"/>
      <c r="T169" s="111"/>
      <c r="U169" s="111"/>
      <c r="V169" s="111"/>
      <c r="W169" s="2730"/>
      <c r="X169" s="2730"/>
      <c r="Y169" s="2730"/>
      <c r="Z169" s="2730"/>
      <c r="AA169" s="2730"/>
      <c r="AB169" s="2730"/>
      <c r="AC169" s="2730"/>
      <c r="AD169" s="2730"/>
      <c r="AE169" s="2730"/>
      <c r="AF169" s="2730"/>
      <c r="AG169" s="2730"/>
      <c r="AH169" s="2730"/>
      <c r="AI169" s="2730"/>
      <c r="AJ169" s="2730"/>
      <c r="AK169" s="2730"/>
      <c r="AL169" s="2730"/>
      <c r="AM169" s="2730"/>
      <c r="AN169" s="2730"/>
      <c r="AO169" s="2730"/>
      <c r="AP169" s="2730"/>
      <c r="AQ169" s="2730"/>
      <c r="AR169" s="91"/>
      <c r="AS169" s="321"/>
    </row>
    <row r="170" spans="1:45" x14ac:dyDescent="0.25">
      <c r="A170" s="6818" t="s">
        <v>845</v>
      </c>
      <c r="B170" s="2790" t="s">
        <v>834</v>
      </c>
      <c r="C170" s="294">
        <f>SUM(D170+E170)</f>
        <v>0</v>
      </c>
      <c r="D170" s="295">
        <f>SUM(F170+H170+J170+L170+N170)</f>
        <v>0</v>
      </c>
      <c r="E170" s="2791">
        <f>SUM(G170+I170+K170+M170+O170)</f>
        <v>0</v>
      </c>
      <c r="F170" s="2622"/>
      <c r="G170" s="2601"/>
      <c r="H170" s="2622"/>
      <c r="I170" s="1222"/>
      <c r="J170" s="266"/>
      <c r="K170" s="1222"/>
      <c r="L170" s="266"/>
      <c r="M170" s="1222"/>
      <c r="N170" s="266"/>
      <c r="O170" s="2792"/>
      <c r="P170" s="2601"/>
      <c r="Q170" s="2601"/>
      <c r="R170" s="111"/>
      <c r="S170" s="111"/>
      <c r="T170" s="111"/>
      <c r="U170" s="111"/>
      <c r="V170" s="111"/>
      <c r="W170" s="2655"/>
      <c r="X170" s="2655"/>
      <c r="Y170" s="2655"/>
      <c r="Z170" s="2655"/>
      <c r="AA170" s="2655"/>
      <c r="AB170" s="2655"/>
      <c r="AC170" s="2655"/>
      <c r="AD170" s="2655"/>
      <c r="AE170" s="2655"/>
      <c r="AF170" s="2655"/>
      <c r="AG170" s="2655"/>
      <c r="AH170" s="2655"/>
      <c r="AI170" s="2655"/>
      <c r="AJ170" s="2655"/>
      <c r="AK170" s="2655"/>
      <c r="AL170" s="2655"/>
      <c r="AM170" s="2655"/>
      <c r="AN170" s="2655"/>
      <c r="AO170" s="2655"/>
      <c r="AP170" s="2655"/>
      <c r="AQ170" s="2655"/>
      <c r="AR170" s="91"/>
      <c r="AS170" s="321"/>
    </row>
    <row r="171" spans="1:45" x14ac:dyDescent="0.25">
      <c r="A171" s="6537"/>
      <c r="B171" s="2790" t="s">
        <v>835</v>
      </c>
      <c r="C171" s="1791">
        <f>SUM(D171+E171)</f>
        <v>0</v>
      </c>
      <c r="D171" s="2049">
        <f>SUM(H171+J171+L171+N171)</f>
        <v>0</v>
      </c>
      <c r="E171" s="1592">
        <f>SUM(I171+K171+M171+O171)</f>
        <v>0</v>
      </c>
      <c r="F171" s="1706"/>
      <c r="G171" s="1680"/>
      <c r="H171" s="266"/>
      <c r="I171" s="1222"/>
      <c r="J171" s="266"/>
      <c r="K171" s="1222"/>
      <c r="L171" s="266"/>
      <c r="M171" s="1222"/>
      <c r="N171" s="266"/>
      <c r="O171" s="149"/>
      <c r="P171" s="1222"/>
      <c r="Q171" s="1222"/>
      <c r="R171" s="111"/>
      <c r="S171" s="111"/>
      <c r="T171" s="111"/>
      <c r="U171" s="111"/>
      <c r="V171" s="111"/>
      <c r="W171" s="2655"/>
      <c r="X171" s="2655"/>
      <c r="Y171" s="2655"/>
      <c r="Z171" s="2655"/>
      <c r="AA171" s="2655"/>
      <c r="AB171" s="2655"/>
      <c r="AC171" s="2655"/>
      <c r="AD171" s="2655"/>
      <c r="AE171" s="2655"/>
      <c r="AF171" s="2655"/>
      <c r="AG171" s="2655"/>
      <c r="AH171" s="2655"/>
      <c r="AI171" s="2655"/>
      <c r="AJ171" s="2655"/>
      <c r="AK171" s="2655"/>
      <c r="AL171" s="2655"/>
      <c r="AM171" s="2655"/>
      <c r="AN171" s="2655"/>
      <c r="AO171" s="2655"/>
      <c r="AP171" s="2655"/>
      <c r="AQ171" s="2740"/>
      <c r="AR171" s="2793"/>
      <c r="AS171" s="2682"/>
    </row>
    <row r="172" spans="1:45" x14ac:dyDescent="0.25">
      <c r="A172" s="6537"/>
      <c r="B172" s="2790" t="s">
        <v>836</v>
      </c>
      <c r="C172" s="1793">
        <f>SUM(D172+E172)</f>
        <v>0</v>
      </c>
      <c r="D172" s="2051">
        <f>SUM(H172+J172+L172+N172)</f>
        <v>0</v>
      </c>
      <c r="E172" s="1794">
        <f>SUM(I172+K172+M172+O172)</f>
        <v>0</v>
      </c>
      <c r="F172" s="1632"/>
      <c r="G172" s="1638"/>
      <c r="H172" s="1596"/>
      <c r="I172" s="1640"/>
      <c r="J172" s="1596"/>
      <c r="K172" s="1640"/>
      <c r="L172" s="1596"/>
      <c r="M172" s="1640"/>
      <c r="N172" s="1596"/>
      <c r="O172" s="1710"/>
      <c r="P172" s="1640"/>
      <c r="Q172" s="1640"/>
      <c r="R172" s="111"/>
      <c r="S172" s="111"/>
      <c r="T172" s="111"/>
      <c r="U172" s="111"/>
      <c r="V172" s="111"/>
      <c r="W172" s="2655"/>
      <c r="X172" s="2655"/>
      <c r="Y172" s="2655"/>
      <c r="Z172" s="2655"/>
      <c r="AA172" s="2655"/>
      <c r="AB172" s="2655"/>
      <c r="AC172" s="2655"/>
      <c r="AD172" s="2655"/>
      <c r="AE172" s="2655"/>
      <c r="AF172" s="2655"/>
      <c r="AG172" s="2655"/>
      <c r="AH172" s="2655"/>
      <c r="AI172" s="2655"/>
      <c r="AJ172" s="2655"/>
      <c r="AK172" s="2655"/>
      <c r="AL172" s="2655"/>
      <c r="AM172" s="2655"/>
      <c r="AN172" s="2655"/>
      <c r="AO172" s="2655"/>
      <c r="AP172" s="2655"/>
      <c r="AQ172" s="2698"/>
      <c r="AR172" s="2793"/>
      <c r="AS172" s="2682"/>
    </row>
    <row r="173" spans="1:45" ht="15.75" thickBot="1" x14ac:dyDescent="0.3">
      <c r="A173" s="6819"/>
      <c r="B173" s="1246" t="s">
        <v>846</v>
      </c>
      <c r="C173" s="1247">
        <f t="shared" ref="C173:Q173" si="20">SUM(C170:C172)</f>
        <v>0</v>
      </c>
      <c r="D173" s="1248">
        <f t="shared" si="20"/>
        <v>0</v>
      </c>
      <c r="E173" s="1249">
        <f t="shared" si="20"/>
        <v>0</v>
      </c>
      <c r="F173" s="1247">
        <f t="shared" si="20"/>
        <v>0</v>
      </c>
      <c r="G173" s="1249">
        <f t="shared" si="20"/>
        <v>0</v>
      </c>
      <c r="H173" s="1247">
        <f t="shared" si="20"/>
        <v>0</v>
      </c>
      <c r="I173" s="1249">
        <f t="shared" si="20"/>
        <v>0</v>
      </c>
      <c r="J173" s="1247">
        <f t="shared" si="20"/>
        <v>0</v>
      </c>
      <c r="K173" s="1249">
        <f t="shared" si="20"/>
        <v>0</v>
      </c>
      <c r="L173" s="1247">
        <f t="shared" si="20"/>
        <v>0</v>
      </c>
      <c r="M173" s="1249">
        <f t="shared" si="20"/>
        <v>0</v>
      </c>
      <c r="N173" s="1247">
        <f t="shared" si="20"/>
        <v>0</v>
      </c>
      <c r="O173" s="1250">
        <f t="shared" si="20"/>
        <v>0</v>
      </c>
      <c r="P173" s="1249">
        <f t="shared" si="20"/>
        <v>0</v>
      </c>
      <c r="Q173" s="1249">
        <f t="shared" si="20"/>
        <v>0</v>
      </c>
      <c r="R173" s="2655"/>
      <c r="S173" s="2655"/>
      <c r="T173" s="2655"/>
      <c r="U173" s="2655"/>
      <c r="V173" s="2655"/>
      <c r="W173" s="2655"/>
      <c r="X173" s="2655"/>
      <c r="Y173" s="2655"/>
      <c r="Z173" s="2655"/>
      <c r="AA173" s="2655"/>
      <c r="AB173" s="2655"/>
      <c r="AC173" s="2655"/>
      <c r="AD173" s="2655"/>
      <c r="AE173" s="2655"/>
      <c r="AF173" s="2655"/>
      <c r="AG173" s="2655"/>
      <c r="AH173" s="2655"/>
      <c r="AI173" s="2743"/>
      <c r="AJ173" s="2793"/>
      <c r="AK173" s="2793"/>
      <c r="AL173" s="2793"/>
      <c r="AM173" s="2793"/>
      <c r="AN173" s="2793"/>
      <c r="AO173" s="2793"/>
      <c r="AP173" s="2793"/>
      <c r="AQ173" s="2793"/>
      <c r="AR173" s="2793"/>
      <c r="AS173" s="2793"/>
    </row>
    <row r="174" spans="1:45" ht="15.75" thickTop="1" x14ac:dyDescent="0.25">
      <c r="A174" s="6822" t="s">
        <v>847</v>
      </c>
      <c r="B174" s="1251" t="s">
        <v>848</v>
      </c>
      <c r="C174" s="1252">
        <f>SUM(D174+E174)</f>
        <v>0</v>
      </c>
      <c r="D174" s="1253">
        <f t="shared" ref="D174:E177" si="21">SUM(F174+H174+J174+L174+N174)</f>
        <v>0</v>
      </c>
      <c r="E174" s="1254">
        <f t="shared" si="21"/>
        <v>0</v>
      </c>
      <c r="F174" s="296"/>
      <c r="G174" s="297"/>
      <c r="H174" s="298"/>
      <c r="I174" s="297"/>
      <c r="J174" s="299"/>
      <c r="K174" s="1222"/>
      <c r="L174" s="299"/>
      <c r="M174" s="1222"/>
      <c r="N174" s="601"/>
      <c r="O174" s="300"/>
      <c r="P174" s="987"/>
      <c r="Q174" s="301"/>
      <c r="R174" s="2655"/>
      <c r="S174" s="2655"/>
      <c r="T174" s="2655"/>
      <c r="U174" s="2655"/>
      <c r="V174" s="2655"/>
      <c r="W174" s="2655"/>
      <c r="X174" s="2655"/>
      <c r="Y174" s="2655"/>
      <c r="Z174" s="2655"/>
      <c r="AA174" s="2655"/>
      <c r="AB174" s="2655"/>
      <c r="AC174" s="2655"/>
      <c r="AD174" s="2655"/>
      <c r="AE174" s="2655"/>
      <c r="AF174" s="2655"/>
      <c r="AG174" s="2655"/>
      <c r="AH174" s="2655"/>
      <c r="AI174" s="2743"/>
      <c r="AJ174" s="2793"/>
      <c r="AK174" s="2793"/>
      <c r="AL174" s="2793"/>
      <c r="AM174" s="2793"/>
      <c r="AN174" s="2793"/>
      <c r="AO174" s="2793"/>
      <c r="AP174" s="2793"/>
      <c r="AQ174" s="2793"/>
      <c r="AR174" s="2793"/>
      <c r="AS174" s="2793"/>
    </row>
    <row r="175" spans="1:45" x14ac:dyDescent="0.25">
      <c r="A175" s="6537"/>
      <c r="B175" s="2790" t="s">
        <v>849</v>
      </c>
      <c r="C175" s="1256">
        <f>SUM(D175+E175)</f>
        <v>0</v>
      </c>
      <c r="D175" s="302">
        <f t="shared" si="21"/>
        <v>0</v>
      </c>
      <c r="E175" s="2794">
        <f t="shared" si="21"/>
        <v>0</v>
      </c>
      <c r="F175" s="266"/>
      <c r="G175" s="1222"/>
      <c r="H175" s="1583"/>
      <c r="I175" s="1222"/>
      <c r="J175" s="1583"/>
      <c r="K175" s="1222"/>
      <c r="L175" s="266"/>
      <c r="M175" s="1222"/>
      <c r="N175" s="1583"/>
      <c r="O175" s="149"/>
      <c r="P175" s="1584"/>
      <c r="Q175" s="1222"/>
      <c r="R175" s="2655"/>
      <c r="S175" s="2655"/>
      <c r="T175" s="2655"/>
      <c r="U175" s="2655"/>
      <c r="V175" s="2655"/>
      <c r="W175" s="2655"/>
      <c r="X175" s="2655"/>
      <c r="Y175" s="2655"/>
      <c r="Z175" s="2655"/>
      <c r="AA175" s="2655"/>
      <c r="AB175" s="2655"/>
      <c r="AC175" s="2655"/>
      <c r="AD175" s="2655"/>
      <c r="AE175" s="2655"/>
      <c r="AF175" s="2655"/>
      <c r="AG175" s="2655"/>
      <c r="AH175" s="2655"/>
      <c r="AI175" s="2743"/>
      <c r="AJ175" s="2793"/>
      <c r="AK175" s="2793"/>
      <c r="AL175" s="2793"/>
      <c r="AM175" s="2793"/>
      <c r="AN175" s="2793"/>
      <c r="AO175" s="2793"/>
      <c r="AP175" s="2793"/>
      <c r="AQ175" s="2793"/>
      <c r="AR175" s="2793"/>
      <c r="AS175" s="2682"/>
    </row>
    <row r="176" spans="1:45" x14ac:dyDescent="0.25">
      <c r="A176" s="6537"/>
      <c r="B176" s="2790" t="s">
        <v>850</v>
      </c>
      <c r="C176" s="1958">
        <f>SUM(D176+E176)</f>
        <v>0</v>
      </c>
      <c r="D176" s="1959">
        <f t="shared" si="21"/>
        <v>0</v>
      </c>
      <c r="E176" s="1960">
        <f t="shared" si="21"/>
        <v>0</v>
      </c>
      <c r="F176" s="1583"/>
      <c r="G176" s="1584"/>
      <c r="H176" s="1583"/>
      <c r="I176" s="1584"/>
      <c r="J176" s="1583"/>
      <c r="K176" s="1584"/>
      <c r="L176" s="1583"/>
      <c r="M176" s="1584"/>
      <c r="N176" s="1583"/>
      <c r="O176" s="1679"/>
      <c r="P176" s="1584"/>
      <c r="Q176" s="1584"/>
      <c r="R176" s="111"/>
      <c r="S176" s="111"/>
      <c r="T176" s="111"/>
      <c r="U176" s="111"/>
      <c r="V176" s="111"/>
      <c r="W176" s="111"/>
      <c r="X176" s="111"/>
      <c r="Y176" s="2655"/>
      <c r="Z176" s="2655"/>
      <c r="AA176" s="2655"/>
      <c r="AB176" s="2655"/>
      <c r="AC176" s="2655"/>
      <c r="AD176" s="2655"/>
      <c r="AE176" s="2655"/>
      <c r="AF176" s="2655"/>
      <c r="AG176" s="2655"/>
      <c r="AH176" s="2655"/>
      <c r="AI176" s="2655"/>
      <c r="AJ176" s="2655"/>
      <c r="AK176" s="2655"/>
      <c r="AL176" s="2655"/>
      <c r="AM176" s="2655"/>
      <c r="AN176" s="2655"/>
      <c r="AO176" s="2740"/>
      <c r="AP176" s="2655"/>
      <c r="AQ176" s="2655"/>
      <c r="AR176" s="2795"/>
      <c r="AS176" s="2682"/>
    </row>
    <row r="177" spans="1:49" x14ac:dyDescent="0.25">
      <c r="A177" s="6697"/>
      <c r="B177" s="2790" t="s">
        <v>851</v>
      </c>
      <c r="C177" s="2796">
        <f>SUM(D177+E177)</f>
        <v>0</v>
      </c>
      <c r="D177" s="2797">
        <f t="shared" si="21"/>
        <v>0</v>
      </c>
      <c r="E177" s="2798">
        <f t="shared" si="21"/>
        <v>0</v>
      </c>
      <c r="F177" s="1596"/>
      <c r="G177" s="1640"/>
      <c r="H177" s="1596"/>
      <c r="I177" s="1640"/>
      <c r="J177" s="1596"/>
      <c r="K177" s="1640"/>
      <c r="L177" s="1596"/>
      <c r="M177" s="1640"/>
      <c r="N177" s="1596"/>
      <c r="O177" s="1710"/>
      <c r="P177" s="1640"/>
      <c r="Q177" s="1640"/>
      <c r="R177" s="111"/>
      <c r="S177" s="111"/>
      <c r="T177" s="111"/>
      <c r="U177" s="111"/>
      <c r="V177" s="111"/>
      <c r="W177" s="111"/>
      <c r="X177" s="111"/>
      <c r="Y177" s="2699"/>
      <c r="Z177" s="2697"/>
      <c r="AA177" s="111"/>
      <c r="AB177" s="2799"/>
      <c r="AC177" s="2697"/>
      <c r="AD177" s="111"/>
      <c r="AE177" s="2799"/>
      <c r="AF177" s="2799"/>
      <c r="AG177" s="2799"/>
      <c r="AH177" s="2655"/>
      <c r="AI177" s="111"/>
      <c r="AJ177" s="2740"/>
      <c r="AK177" s="2740"/>
      <c r="AL177" s="2740"/>
      <c r="AM177" s="2655"/>
      <c r="AN177" s="111"/>
      <c r="AO177" s="2740"/>
      <c r="AP177" s="2655"/>
      <c r="AQ177" s="2655"/>
      <c r="AR177" s="91"/>
      <c r="AS177" s="321"/>
    </row>
    <row r="178" spans="1:49" x14ac:dyDescent="0.25">
      <c r="A178" s="111" t="s">
        <v>852</v>
      </c>
      <c r="B178" s="111"/>
      <c r="C178" s="111"/>
      <c r="D178" s="111"/>
      <c r="E178" s="111"/>
      <c r="F178" s="111"/>
      <c r="G178" s="111"/>
      <c r="H178" s="111"/>
      <c r="I178" s="111"/>
      <c r="J178" s="91"/>
      <c r="K178" s="91"/>
      <c r="L178" s="91"/>
      <c r="M178" s="91"/>
      <c r="N178" s="91"/>
      <c r="O178" s="91"/>
      <c r="P178" s="91"/>
      <c r="Q178" s="91"/>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row>
    <row r="179" spans="1:49" x14ac:dyDescent="0.25">
      <c r="A179" s="111" t="s">
        <v>853</v>
      </c>
      <c r="B179" s="111"/>
      <c r="C179" s="111"/>
      <c r="D179" s="111"/>
      <c r="E179" s="111"/>
      <c r="F179" s="111"/>
      <c r="G179" s="111"/>
      <c r="H179" s="111"/>
      <c r="I179" s="111"/>
      <c r="J179" s="91"/>
      <c r="K179" s="91"/>
      <c r="L179" s="91"/>
      <c r="M179" s="91"/>
      <c r="N179" s="91"/>
      <c r="O179" s="91"/>
      <c r="P179" s="91"/>
      <c r="Q179" s="91"/>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321"/>
    </row>
    <row r="180" spans="1:49" x14ac:dyDescent="0.25">
      <c r="A180" s="1231" t="s">
        <v>854</v>
      </c>
      <c r="B180" s="1231"/>
      <c r="C180" s="1231"/>
      <c r="D180" s="1231"/>
      <c r="E180" s="1231"/>
      <c r="F180" s="1231"/>
      <c r="G180" s="1231"/>
      <c r="H180" s="1257"/>
      <c r="I180" s="1258"/>
      <c r="J180" s="1258"/>
      <c r="K180" s="1259"/>
      <c r="L180" s="1260"/>
      <c r="M180" s="1259"/>
      <c r="N180" s="1259"/>
      <c r="O180" s="1239"/>
      <c r="P180" s="1239"/>
      <c r="Q180" s="111"/>
      <c r="R180" s="111"/>
      <c r="S180" s="111"/>
      <c r="T180" s="111"/>
      <c r="U180" s="111"/>
      <c r="V180" s="888"/>
      <c r="W180" s="111"/>
      <c r="X180" s="1239"/>
      <c r="Y180" s="1239"/>
      <c r="Z180" s="1239"/>
      <c r="AA180" s="1239"/>
      <c r="AB180" s="1239"/>
      <c r="AC180" s="1239"/>
      <c r="AD180" s="1239"/>
      <c r="AE180" s="1239"/>
      <c r="AF180" s="1239"/>
      <c r="AG180" s="1239"/>
      <c r="AH180" s="1239"/>
      <c r="AI180" s="1239"/>
      <c r="AJ180" s="1239"/>
      <c r="AK180" s="1239"/>
      <c r="AL180" s="2800"/>
      <c r="AM180" s="2801"/>
      <c r="AN180" s="2801"/>
      <c r="AO180" s="2802"/>
      <c r="AP180" s="2801"/>
      <c r="AQ180" s="2802"/>
      <c r="AR180" s="2802"/>
      <c r="AS180" s="2803"/>
    </row>
    <row r="181" spans="1:49" ht="24.75" customHeight="1" x14ac:dyDescent="0.25">
      <c r="A181" s="6823" t="s">
        <v>855</v>
      </c>
      <c r="B181" s="6535"/>
      <c r="C181" s="6800" t="s">
        <v>49</v>
      </c>
      <c r="D181" s="6800"/>
      <c r="E181" s="6800"/>
      <c r="F181" s="6800" t="s">
        <v>423</v>
      </c>
      <c r="G181" s="6800"/>
      <c r="H181" s="6800" t="s">
        <v>288</v>
      </c>
      <c r="I181" s="6800"/>
      <c r="J181" s="6800" t="s">
        <v>424</v>
      </c>
      <c r="K181" s="6800"/>
      <c r="L181" s="6800" t="s">
        <v>120</v>
      </c>
      <c r="M181" s="6800"/>
      <c r="N181" s="6827" t="s">
        <v>19</v>
      </c>
      <c r="O181" s="6828"/>
      <c r="P181" s="6835" t="s">
        <v>310</v>
      </c>
      <c r="Q181" s="6835"/>
      <c r="R181" s="6835" t="s">
        <v>311</v>
      </c>
      <c r="S181" s="6835"/>
      <c r="T181" s="6835" t="s">
        <v>312</v>
      </c>
      <c r="U181" s="6835"/>
      <c r="V181" s="6835" t="s">
        <v>313</v>
      </c>
      <c r="W181" s="6835"/>
      <c r="X181" s="6835" t="s">
        <v>314</v>
      </c>
      <c r="Y181" s="6835"/>
      <c r="Z181" s="6835" t="s">
        <v>315</v>
      </c>
      <c r="AA181" s="6835"/>
      <c r="AB181" s="6835" t="s">
        <v>316</v>
      </c>
      <c r="AC181" s="6835"/>
      <c r="AD181" s="6835" t="s">
        <v>317</v>
      </c>
      <c r="AE181" s="6835"/>
      <c r="AF181" s="6835" t="s">
        <v>291</v>
      </c>
      <c r="AG181" s="6835"/>
      <c r="AH181" s="6835" t="s">
        <v>318</v>
      </c>
      <c r="AI181" s="6835"/>
      <c r="AJ181" s="6835" t="s">
        <v>319</v>
      </c>
      <c r="AK181" s="6835"/>
      <c r="AL181" s="6835" t="s">
        <v>31</v>
      </c>
      <c r="AM181" s="6763"/>
      <c r="AN181" s="6836" t="s">
        <v>508</v>
      </c>
      <c r="AO181" s="6836" t="s">
        <v>856</v>
      </c>
      <c r="AP181" s="6763" t="s">
        <v>13</v>
      </c>
      <c r="AQ181" s="6821"/>
      <c r="AR181" s="6825" t="s">
        <v>11</v>
      </c>
      <c r="AS181" s="6825" t="s">
        <v>857</v>
      </c>
      <c r="AT181" s="6763" t="s">
        <v>14</v>
      </c>
      <c r="AU181" s="6821"/>
      <c r="AV181" s="6827" t="s">
        <v>858</v>
      </c>
      <c r="AW181" s="6828" t="s">
        <v>859</v>
      </c>
    </row>
    <row r="182" spans="1:49" ht="27.75" customHeight="1" x14ac:dyDescent="0.25">
      <c r="A182" s="6696"/>
      <c r="B182" s="6697"/>
      <c r="C182" s="2804" t="s">
        <v>52</v>
      </c>
      <c r="D182" s="2805" t="s">
        <v>53</v>
      </c>
      <c r="E182" s="2806" t="s">
        <v>54</v>
      </c>
      <c r="F182" s="2804" t="s">
        <v>53</v>
      </c>
      <c r="G182" s="2806" t="s">
        <v>54</v>
      </c>
      <c r="H182" s="2804" t="s">
        <v>53</v>
      </c>
      <c r="I182" s="2806" t="s">
        <v>54</v>
      </c>
      <c r="J182" s="2804" t="s">
        <v>53</v>
      </c>
      <c r="K182" s="2806" t="s">
        <v>54</v>
      </c>
      <c r="L182" s="2804" t="s">
        <v>53</v>
      </c>
      <c r="M182" s="2806" t="s">
        <v>54</v>
      </c>
      <c r="N182" s="2804" t="s">
        <v>53</v>
      </c>
      <c r="O182" s="2806" t="s">
        <v>54</v>
      </c>
      <c r="P182" s="2804" t="s">
        <v>53</v>
      </c>
      <c r="Q182" s="2806" t="s">
        <v>54</v>
      </c>
      <c r="R182" s="2804" t="s">
        <v>53</v>
      </c>
      <c r="S182" s="2806" t="s">
        <v>54</v>
      </c>
      <c r="T182" s="2804" t="s">
        <v>53</v>
      </c>
      <c r="U182" s="2806" t="s">
        <v>54</v>
      </c>
      <c r="V182" s="2804" t="s">
        <v>53</v>
      </c>
      <c r="W182" s="2806" t="s">
        <v>54</v>
      </c>
      <c r="X182" s="2804" t="s">
        <v>53</v>
      </c>
      <c r="Y182" s="2806" t="s">
        <v>54</v>
      </c>
      <c r="Z182" s="2804" t="s">
        <v>53</v>
      </c>
      <c r="AA182" s="2806" t="s">
        <v>54</v>
      </c>
      <c r="AB182" s="2804" t="s">
        <v>53</v>
      </c>
      <c r="AC182" s="2806" t="s">
        <v>54</v>
      </c>
      <c r="AD182" s="2804" t="s">
        <v>53</v>
      </c>
      <c r="AE182" s="2806" t="s">
        <v>54</v>
      </c>
      <c r="AF182" s="2804" t="s">
        <v>53</v>
      </c>
      <c r="AG182" s="2806" t="s">
        <v>54</v>
      </c>
      <c r="AH182" s="2804" t="s">
        <v>53</v>
      </c>
      <c r="AI182" s="2806" t="s">
        <v>54</v>
      </c>
      <c r="AJ182" s="2804" t="s">
        <v>53</v>
      </c>
      <c r="AK182" s="2806" t="s">
        <v>54</v>
      </c>
      <c r="AL182" s="2804" t="s">
        <v>53</v>
      </c>
      <c r="AM182" s="2807" t="s">
        <v>54</v>
      </c>
      <c r="AN182" s="6837"/>
      <c r="AO182" s="6837"/>
      <c r="AP182" s="2804" t="s">
        <v>53</v>
      </c>
      <c r="AQ182" s="2806" t="s">
        <v>54</v>
      </c>
      <c r="AR182" s="6826"/>
      <c r="AS182" s="6826"/>
      <c r="AT182" s="2804" t="s">
        <v>53</v>
      </c>
      <c r="AU182" s="2806" t="s">
        <v>54</v>
      </c>
      <c r="AV182" s="2808" t="s">
        <v>860</v>
      </c>
      <c r="AW182" s="2808" t="s">
        <v>861</v>
      </c>
    </row>
    <row r="183" spans="1:49" x14ac:dyDescent="0.25">
      <c r="A183" s="6829" t="s">
        <v>862</v>
      </c>
      <c r="B183" s="6830"/>
      <c r="C183" s="2809">
        <f>SUM(D183+E183)</f>
        <v>0</v>
      </c>
      <c r="D183" s="2810">
        <f>SUM(F183+H183+J183+L183+N183+P183+R183+T183+V183+X183+Z183+AB183+AD183+AF183+AH183+AJ183+AL183)</f>
        <v>0</v>
      </c>
      <c r="E183" s="1046">
        <f>SUM(G183+I183+K183+M183+O183+Q183+S183+U183+W183+Y183+AA183+AC183+AE183+AG183+AI183+AK183+AM183)</f>
        <v>0</v>
      </c>
      <c r="F183" s="2811"/>
      <c r="G183" s="987"/>
      <c r="H183" s="2811"/>
      <c r="I183" s="987"/>
      <c r="J183" s="2811"/>
      <c r="K183" s="987"/>
      <c r="L183" s="2811"/>
      <c r="M183" s="987"/>
      <c r="N183" s="2811"/>
      <c r="O183" s="987"/>
      <c r="P183" s="2811"/>
      <c r="Q183" s="987"/>
      <c r="R183" s="2811"/>
      <c r="S183" s="987"/>
      <c r="T183" s="2811"/>
      <c r="U183" s="987"/>
      <c r="V183" s="2811"/>
      <c r="W183" s="987"/>
      <c r="X183" s="2811"/>
      <c r="Y183" s="987"/>
      <c r="Z183" s="2811"/>
      <c r="AA183" s="987"/>
      <c r="AB183" s="2811"/>
      <c r="AC183" s="987"/>
      <c r="AD183" s="2635"/>
      <c r="AE183" s="987"/>
      <c r="AF183" s="2635"/>
      <c r="AG183" s="987"/>
      <c r="AH183" s="2635"/>
      <c r="AI183" s="987"/>
      <c r="AJ183" s="2635"/>
      <c r="AK183" s="987"/>
      <c r="AL183" s="2635"/>
      <c r="AM183" s="298"/>
      <c r="AN183" s="2812"/>
      <c r="AO183" s="261"/>
      <c r="AP183" s="2635"/>
      <c r="AQ183" s="987"/>
      <c r="AR183" s="2813"/>
      <c r="AS183" s="2813"/>
      <c r="AT183" s="2813"/>
      <c r="AU183" s="2813"/>
      <c r="AV183" s="2813"/>
      <c r="AW183" s="2813"/>
    </row>
    <row r="184" spans="1:49" ht="30" customHeight="1" x14ac:dyDescent="0.25">
      <c r="A184" s="6831" t="s">
        <v>863</v>
      </c>
      <c r="B184" s="6832"/>
      <c r="C184" s="2814"/>
      <c r="D184" s="2815"/>
      <c r="E184" s="2815"/>
      <c r="F184" s="2815"/>
      <c r="G184" s="2815"/>
      <c r="H184" s="2815"/>
      <c r="I184" s="2815"/>
      <c r="J184" s="2815"/>
      <c r="K184" s="2815"/>
      <c r="L184" s="2815"/>
      <c r="M184" s="2815"/>
      <c r="N184" s="2815"/>
      <c r="O184" s="2815"/>
      <c r="P184" s="2815"/>
      <c r="Q184" s="2815"/>
      <c r="R184" s="2815"/>
      <c r="S184" s="2815"/>
      <c r="T184" s="2815"/>
      <c r="U184" s="2815"/>
      <c r="V184" s="2815"/>
      <c r="W184" s="2815"/>
      <c r="X184" s="2815"/>
      <c r="Y184" s="2815"/>
      <c r="Z184" s="2815"/>
      <c r="AA184" s="2815"/>
      <c r="AB184" s="2815"/>
      <c r="AC184" s="2815"/>
      <c r="AD184" s="2815"/>
      <c r="AE184" s="2815"/>
      <c r="AF184" s="2815"/>
      <c r="AG184" s="2815"/>
      <c r="AH184" s="2815"/>
      <c r="AI184" s="2815"/>
      <c r="AJ184" s="2815"/>
      <c r="AK184" s="2815"/>
      <c r="AL184" s="2815"/>
      <c r="AM184" s="2815"/>
      <c r="AN184" s="2815"/>
      <c r="AO184" s="2815"/>
      <c r="AP184" s="2815"/>
      <c r="AQ184" s="2815"/>
      <c r="AR184" s="2815"/>
      <c r="AS184" s="2815"/>
      <c r="AT184" s="2815"/>
      <c r="AU184" s="2816"/>
      <c r="AV184" s="2816"/>
      <c r="AW184" s="2816"/>
    </row>
    <row r="185" spans="1:49" x14ac:dyDescent="0.25">
      <c r="A185" s="6833" t="s">
        <v>864</v>
      </c>
      <c r="B185" s="2817" t="s">
        <v>865</v>
      </c>
      <c r="C185" s="2818">
        <f t="shared" ref="C185:C227" si="22">SUM(D185+E185)</f>
        <v>0</v>
      </c>
      <c r="D185" s="2819">
        <f t="shared" ref="D185:E193" si="23">SUM(F185+H185+J185+L185+N185+P185+R185+T185+V185+X185+Z185+AB185+AD185+AF185+AH185+AJ185+AL185)</f>
        <v>0</v>
      </c>
      <c r="E185" s="2820">
        <f t="shared" si="23"/>
        <v>0</v>
      </c>
      <c r="F185" s="2622"/>
      <c r="G185" s="2601"/>
      <c r="H185" s="2622"/>
      <c r="I185" s="2601"/>
      <c r="J185" s="2622"/>
      <c r="K185" s="2601"/>
      <c r="L185" s="2622"/>
      <c r="M185" s="2601"/>
      <c r="N185" s="2622"/>
      <c r="O185" s="2601"/>
      <c r="P185" s="2622"/>
      <c r="Q185" s="2601"/>
      <c r="R185" s="2622"/>
      <c r="S185" s="2601"/>
      <c r="T185" s="2622"/>
      <c r="U185" s="2601"/>
      <c r="V185" s="2622"/>
      <c r="W185" s="2601"/>
      <c r="X185" s="2622"/>
      <c r="Y185" s="2601"/>
      <c r="Z185" s="2622"/>
      <c r="AA185" s="2601"/>
      <c r="AB185" s="2622"/>
      <c r="AC185" s="2601"/>
      <c r="AD185" s="2622"/>
      <c r="AE185" s="2601"/>
      <c r="AF185" s="2622"/>
      <c r="AG185" s="2601"/>
      <c r="AH185" s="2622"/>
      <c r="AI185" s="2601"/>
      <c r="AJ185" s="2622"/>
      <c r="AK185" s="2601"/>
      <c r="AL185" s="2622"/>
      <c r="AM185" s="2821"/>
      <c r="AN185" s="2822"/>
      <c r="AO185" s="2669"/>
      <c r="AP185" s="2622"/>
      <c r="AQ185" s="2601"/>
      <c r="AR185" s="2601"/>
      <c r="AS185" s="2601"/>
      <c r="AT185" s="2601"/>
      <c r="AU185" s="2601"/>
      <c r="AV185" s="2601"/>
      <c r="AW185" s="2601"/>
    </row>
    <row r="186" spans="1:49" x14ac:dyDescent="0.25">
      <c r="A186" s="6834"/>
      <c r="B186" s="2823" t="s">
        <v>866</v>
      </c>
      <c r="C186" s="2824">
        <f t="shared" si="22"/>
        <v>0</v>
      </c>
      <c r="D186" s="1550">
        <f t="shared" si="23"/>
        <v>0</v>
      </c>
      <c r="E186" s="2825">
        <f t="shared" si="23"/>
        <v>0</v>
      </c>
      <c r="F186" s="2635"/>
      <c r="G186" s="2613"/>
      <c r="H186" s="2635"/>
      <c r="I186" s="2613"/>
      <c r="J186" s="2635"/>
      <c r="K186" s="2613"/>
      <c r="L186" s="2635"/>
      <c r="M186" s="2613"/>
      <c r="N186" s="2635"/>
      <c r="O186" s="2613"/>
      <c r="P186" s="2635"/>
      <c r="Q186" s="2613"/>
      <c r="R186" s="2635"/>
      <c r="S186" s="2613"/>
      <c r="T186" s="2635"/>
      <c r="U186" s="2613"/>
      <c r="V186" s="2635"/>
      <c r="W186" s="2613"/>
      <c r="X186" s="2635"/>
      <c r="Y186" s="2613"/>
      <c r="Z186" s="2635"/>
      <c r="AA186" s="2613"/>
      <c r="AB186" s="2635"/>
      <c r="AC186" s="2613"/>
      <c r="AD186" s="2635"/>
      <c r="AE186" s="2613"/>
      <c r="AF186" s="2635"/>
      <c r="AG186" s="2613"/>
      <c r="AH186" s="2635"/>
      <c r="AI186" s="2613"/>
      <c r="AJ186" s="2635"/>
      <c r="AK186" s="2613"/>
      <c r="AL186" s="2635"/>
      <c r="AM186" s="2826"/>
      <c r="AN186" s="1514"/>
      <c r="AO186" s="2737"/>
      <c r="AP186" s="2635"/>
      <c r="AQ186" s="2613"/>
      <c r="AR186" s="2613"/>
      <c r="AS186" s="2613"/>
      <c r="AT186" s="2613"/>
      <c r="AU186" s="2613"/>
      <c r="AV186" s="2613"/>
      <c r="AW186" s="2613"/>
    </row>
    <row r="187" spans="1:49" x14ac:dyDescent="0.25">
      <c r="A187" s="6843" t="s">
        <v>867</v>
      </c>
      <c r="B187" s="6844"/>
      <c r="C187" s="2809">
        <f t="shared" si="22"/>
        <v>0</v>
      </c>
      <c r="D187" s="2810">
        <f t="shared" si="23"/>
        <v>0</v>
      </c>
      <c r="E187" s="2827">
        <f t="shared" si="23"/>
        <v>0</v>
      </c>
      <c r="F187" s="2811"/>
      <c r="G187" s="2813"/>
      <c r="H187" s="2811"/>
      <c r="I187" s="2813"/>
      <c r="J187" s="2811"/>
      <c r="K187" s="2813"/>
      <c r="L187" s="2811"/>
      <c r="M187" s="2813"/>
      <c r="N187" s="2811"/>
      <c r="O187" s="2813"/>
      <c r="P187" s="2811"/>
      <c r="Q187" s="2813"/>
      <c r="R187" s="2811"/>
      <c r="S187" s="2813"/>
      <c r="T187" s="2811"/>
      <c r="U187" s="2813"/>
      <c r="V187" s="2811"/>
      <c r="W187" s="2813"/>
      <c r="X187" s="2811"/>
      <c r="Y187" s="2813"/>
      <c r="Z187" s="2811"/>
      <c r="AA187" s="2813"/>
      <c r="AB187" s="2811"/>
      <c r="AC187" s="2813"/>
      <c r="AD187" s="2811"/>
      <c r="AE187" s="2813"/>
      <c r="AF187" s="2811"/>
      <c r="AG187" s="2813"/>
      <c r="AH187" s="2811"/>
      <c r="AI187" s="2813"/>
      <c r="AJ187" s="2811"/>
      <c r="AK187" s="2813"/>
      <c r="AL187" s="2811"/>
      <c r="AM187" s="2828"/>
      <c r="AN187" s="2812"/>
      <c r="AO187" s="2600"/>
      <c r="AP187" s="2811"/>
      <c r="AQ187" s="2813"/>
      <c r="AR187" s="2813"/>
      <c r="AS187" s="2813"/>
      <c r="AT187" s="2813"/>
      <c r="AU187" s="2813"/>
      <c r="AV187" s="2813"/>
      <c r="AW187" s="2813"/>
    </row>
    <row r="188" spans="1:49" x14ac:dyDescent="0.25">
      <c r="A188" s="6845" t="s">
        <v>868</v>
      </c>
      <c r="B188" s="2829" t="s">
        <v>869</v>
      </c>
      <c r="C188" s="2818">
        <f t="shared" si="22"/>
        <v>0</v>
      </c>
      <c r="D188" s="2819">
        <f t="shared" si="23"/>
        <v>0</v>
      </c>
      <c r="E188" s="2820">
        <f t="shared" si="23"/>
        <v>0</v>
      </c>
      <c r="F188" s="2830"/>
      <c r="G188" s="2831"/>
      <c r="H188" s="2622"/>
      <c r="I188" s="2601"/>
      <c r="J188" s="2622"/>
      <c r="K188" s="2601"/>
      <c r="L188" s="2622"/>
      <c r="M188" s="2601"/>
      <c r="N188" s="2622"/>
      <c r="O188" s="2601"/>
      <c r="P188" s="2622"/>
      <c r="Q188" s="2601"/>
      <c r="R188" s="2622"/>
      <c r="S188" s="2601"/>
      <c r="T188" s="2622"/>
      <c r="U188" s="2601"/>
      <c r="V188" s="2622"/>
      <c r="W188" s="2601"/>
      <c r="X188" s="2622"/>
      <c r="Y188" s="2601"/>
      <c r="Z188" s="2622"/>
      <c r="AA188" s="2601"/>
      <c r="AB188" s="2622"/>
      <c r="AC188" s="2601"/>
      <c r="AD188" s="2622"/>
      <c r="AE188" s="2601"/>
      <c r="AF188" s="2622"/>
      <c r="AG188" s="2601"/>
      <c r="AH188" s="2622"/>
      <c r="AI188" s="2601"/>
      <c r="AJ188" s="2622"/>
      <c r="AK188" s="2601"/>
      <c r="AL188" s="2622"/>
      <c r="AM188" s="2821"/>
      <c r="AN188" s="2822"/>
      <c r="AO188" s="2669"/>
      <c r="AP188" s="2622"/>
      <c r="AQ188" s="2601"/>
      <c r="AR188" s="2601"/>
      <c r="AS188" s="2601"/>
      <c r="AT188" s="2601"/>
      <c r="AU188" s="2601"/>
      <c r="AV188" s="2601"/>
      <c r="AW188" s="2601"/>
    </row>
    <row r="189" spans="1:49" x14ac:dyDescent="0.25">
      <c r="A189" s="6509"/>
      <c r="B189" s="2832" t="s">
        <v>870</v>
      </c>
      <c r="C189" s="1261">
        <f t="shared" si="22"/>
        <v>0</v>
      </c>
      <c r="D189" s="303">
        <f t="shared" si="23"/>
        <v>0</v>
      </c>
      <c r="E189" s="1046">
        <f t="shared" si="23"/>
        <v>0</v>
      </c>
      <c r="F189" s="1262"/>
      <c r="G189" s="1263"/>
      <c r="H189" s="267"/>
      <c r="I189" s="987"/>
      <c r="J189" s="267"/>
      <c r="K189" s="987"/>
      <c r="L189" s="2635"/>
      <c r="M189" s="2613"/>
      <c r="N189" s="267"/>
      <c r="O189" s="987"/>
      <c r="P189" s="267"/>
      <c r="Q189" s="987"/>
      <c r="R189" s="267"/>
      <c r="S189" s="987"/>
      <c r="T189" s="267"/>
      <c r="U189" s="987"/>
      <c r="V189" s="267"/>
      <c r="W189" s="987"/>
      <c r="X189" s="267"/>
      <c r="Y189" s="987"/>
      <c r="Z189" s="267"/>
      <c r="AA189" s="987"/>
      <c r="AB189" s="267"/>
      <c r="AC189" s="987"/>
      <c r="AD189" s="267"/>
      <c r="AE189" s="987"/>
      <c r="AF189" s="267"/>
      <c r="AG189" s="987"/>
      <c r="AH189" s="267"/>
      <c r="AI189" s="987"/>
      <c r="AJ189" s="267"/>
      <c r="AK189" s="987"/>
      <c r="AL189" s="267"/>
      <c r="AM189" s="298"/>
      <c r="AN189" s="1514"/>
      <c r="AO189" s="2737"/>
      <c r="AP189" s="2635"/>
      <c r="AQ189" s="2613"/>
      <c r="AR189" s="2613"/>
      <c r="AS189" s="2613"/>
      <c r="AT189" s="2613"/>
      <c r="AU189" s="2613"/>
      <c r="AV189" s="2613"/>
      <c r="AW189" s="2613"/>
    </row>
    <row r="190" spans="1:49" x14ac:dyDescent="0.25">
      <c r="A190" s="6846" t="s">
        <v>871</v>
      </c>
      <c r="B190" s="6830"/>
      <c r="C190" s="2620">
        <f t="shared" si="22"/>
        <v>0</v>
      </c>
      <c r="D190" s="2594">
        <f t="shared" si="23"/>
        <v>0</v>
      </c>
      <c r="E190" s="2833">
        <f t="shared" si="23"/>
        <v>0</v>
      </c>
      <c r="F190" s="2811"/>
      <c r="G190" s="2813"/>
      <c r="H190" s="2811"/>
      <c r="I190" s="2813"/>
      <c r="J190" s="2811"/>
      <c r="K190" s="2813"/>
      <c r="L190" s="2811"/>
      <c r="M190" s="2813"/>
      <c r="N190" s="2811"/>
      <c r="O190" s="2813"/>
      <c r="P190" s="2811"/>
      <c r="Q190" s="2813"/>
      <c r="R190" s="2811"/>
      <c r="S190" s="2813"/>
      <c r="T190" s="2811"/>
      <c r="U190" s="2813"/>
      <c r="V190" s="2811"/>
      <c r="W190" s="2813"/>
      <c r="X190" s="2811"/>
      <c r="Y190" s="2813"/>
      <c r="Z190" s="2811"/>
      <c r="AA190" s="2813"/>
      <c r="AB190" s="2811"/>
      <c r="AC190" s="2813"/>
      <c r="AD190" s="2811"/>
      <c r="AE190" s="2813"/>
      <c r="AF190" s="2811"/>
      <c r="AG190" s="2813"/>
      <c r="AH190" s="2811"/>
      <c r="AI190" s="2813"/>
      <c r="AJ190" s="2811"/>
      <c r="AK190" s="2813"/>
      <c r="AL190" s="2811"/>
      <c r="AM190" s="2828"/>
      <c r="AN190" s="2812"/>
      <c r="AO190" s="2600"/>
      <c r="AP190" s="2635"/>
      <c r="AQ190" s="2813"/>
      <c r="AR190" s="2813"/>
      <c r="AS190" s="2813"/>
      <c r="AT190" s="2813"/>
      <c r="AU190" s="2813"/>
      <c r="AV190" s="2813"/>
      <c r="AW190" s="2813"/>
    </row>
    <row r="191" spans="1:49" x14ac:dyDescent="0.25">
      <c r="A191" s="6838" t="s">
        <v>872</v>
      </c>
      <c r="B191" s="2834" t="s">
        <v>873</v>
      </c>
      <c r="C191" s="1264">
        <f t="shared" si="22"/>
        <v>0</v>
      </c>
      <c r="D191" s="1265">
        <f t="shared" si="23"/>
        <v>0</v>
      </c>
      <c r="E191" s="2835">
        <f t="shared" si="23"/>
        <v>0</v>
      </c>
      <c r="F191" s="266"/>
      <c r="G191" s="1222"/>
      <c r="H191" s="266"/>
      <c r="I191" s="1222"/>
      <c r="J191" s="266"/>
      <c r="K191" s="1222"/>
      <c r="L191" s="266"/>
      <c r="M191" s="1222"/>
      <c r="N191" s="266"/>
      <c r="O191" s="1222"/>
      <c r="P191" s="266"/>
      <c r="Q191" s="1222"/>
      <c r="R191" s="266"/>
      <c r="S191" s="1222"/>
      <c r="T191" s="266"/>
      <c r="U191" s="1222"/>
      <c r="V191" s="266"/>
      <c r="W191" s="1222"/>
      <c r="X191" s="266"/>
      <c r="Y191" s="1222"/>
      <c r="Z191" s="266"/>
      <c r="AA191" s="1222"/>
      <c r="AB191" s="266"/>
      <c r="AC191" s="1222"/>
      <c r="AD191" s="266"/>
      <c r="AE191" s="1222"/>
      <c r="AF191" s="266"/>
      <c r="AG191" s="1222"/>
      <c r="AH191" s="266"/>
      <c r="AI191" s="1222"/>
      <c r="AJ191" s="266"/>
      <c r="AK191" s="1222"/>
      <c r="AL191" s="266"/>
      <c r="AM191" s="304"/>
      <c r="AN191" s="280"/>
      <c r="AO191" s="255"/>
      <c r="AP191" s="266"/>
      <c r="AQ191" s="987"/>
      <c r="AR191" s="987"/>
      <c r="AS191" s="987"/>
      <c r="AT191" s="987"/>
      <c r="AU191" s="987"/>
      <c r="AV191" s="987"/>
      <c r="AW191" s="987"/>
    </row>
    <row r="192" spans="1:49" x14ac:dyDescent="0.25">
      <c r="A192" s="6839"/>
      <c r="B192" s="2836" t="s">
        <v>874</v>
      </c>
      <c r="C192" s="2837">
        <f t="shared" si="22"/>
        <v>0</v>
      </c>
      <c r="D192" s="2838">
        <f t="shared" si="23"/>
        <v>0</v>
      </c>
      <c r="E192" s="1587">
        <f t="shared" si="23"/>
        <v>0</v>
      </c>
      <c r="F192" s="1583"/>
      <c r="G192" s="1584"/>
      <c r="H192" s="1583"/>
      <c r="I192" s="1584"/>
      <c r="J192" s="1583"/>
      <c r="K192" s="1584"/>
      <c r="L192" s="1583"/>
      <c r="M192" s="1584"/>
      <c r="N192" s="1583"/>
      <c r="O192" s="1584"/>
      <c r="P192" s="1583"/>
      <c r="Q192" s="1584"/>
      <c r="R192" s="1583"/>
      <c r="S192" s="1584"/>
      <c r="T192" s="1583"/>
      <c r="U192" s="1584"/>
      <c r="V192" s="1583"/>
      <c r="W192" s="1584"/>
      <c r="X192" s="1583"/>
      <c r="Y192" s="1584"/>
      <c r="Z192" s="1583"/>
      <c r="AA192" s="1584"/>
      <c r="AB192" s="1583"/>
      <c r="AC192" s="1584"/>
      <c r="AD192" s="1583"/>
      <c r="AE192" s="1584"/>
      <c r="AF192" s="1583"/>
      <c r="AG192" s="1584"/>
      <c r="AH192" s="1583"/>
      <c r="AI192" s="1584"/>
      <c r="AJ192" s="1583"/>
      <c r="AK192" s="1584"/>
      <c r="AL192" s="1583"/>
      <c r="AM192" s="1594"/>
      <c r="AN192" s="1748"/>
      <c r="AO192" s="1585"/>
      <c r="AP192" s="1583"/>
      <c r="AQ192" s="706"/>
      <c r="AR192" s="706"/>
      <c r="AS192" s="706"/>
      <c r="AT192" s="706"/>
      <c r="AU192" s="706"/>
      <c r="AV192" s="706"/>
      <c r="AW192" s="706"/>
    </row>
    <row r="193" spans="1:131" x14ac:dyDescent="0.25">
      <c r="A193" s="6839"/>
      <c r="B193" s="2836" t="s">
        <v>875</v>
      </c>
      <c r="C193" s="2837">
        <f t="shared" si="22"/>
        <v>0</v>
      </c>
      <c r="D193" s="2839">
        <f t="shared" si="23"/>
        <v>0</v>
      </c>
      <c r="E193" s="1587">
        <f t="shared" si="23"/>
        <v>0</v>
      </c>
      <c r="F193" s="1855"/>
      <c r="G193" s="706"/>
      <c r="H193" s="1855"/>
      <c r="I193" s="706"/>
      <c r="J193" s="1855"/>
      <c r="K193" s="706"/>
      <c r="L193" s="1855"/>
      <c r="M193" s="706"/>
      <c r="N193" s="1855"/>
      <c r="O193" s="706"/>
      <c r="P193" s="1855"/>
      <c r="Q193" s="706"/>
      <c r="R193" s="1855"/>
      <c r="S193" s="706"/>
      <c r="T193" s="1855"/>
      <c r="U193" s="706"/>
      <c r="V193" s="1855"/>
      <c r="W193" s="706"/>
      <c r="X193" s="1855"/>
      <c r="Y193" s="706"/>
      <c r="Z193" s="1855"/>
      <c r="AA193" s="706"/>
      <c r="AB193" s="1855"/>
      <c r="AC193" s="706"/>
      <c r="AD193" s="1855"/>
      <c r="AE193" s="706"/>
      <c r="AF193" s="1855"/>
      <c r="AG193" s="706"/>
      <c r="AH193" s="1855"/>
      <c r="AI193" s="706"/>
      <c r="AJ193" s="1855"/>
      <c r="AK193" s="706"/>
      <c r="AL193" s="1855"/>
      <c r="AM193" s="305"/>
      <c r="AN193" s="2716"/>
      <c r="AO193" s="1651"/>
      <c r="AP193" s="1855"/>
      <c r="AQ193" s="706"/>
      <c r="AR193" s="706"/>
      <c r="AS193" s="706"/>
      <c r="AT193" s="706"/>
      <c r="AU193" s="706"/>
      <c r="AV193" s="706"/>
      <c r="AW193" s="706"/>
    </row>
    <row r="194" spans="1:131" x14ac:dyDescent="0.25">
      <c r="A194" s="6839"/>
      <c r="B194" s="2840" t="s">
        <v>876</v>
      </c>
      <c r="C194" s="2837">
        <f t="shared" si="22"/>
        <v>0</v>
      </c>
      <c r="D194" s="159"/>
      <c r="E194" s="1587">
        <f>SUM(K194+M194+O194+Q194+S194+U194+W194+Y194+AA194+AC194+AE194+AG194+AI194+AK194+AM194)</f>
        <v>0</v>
      </c>
      <c r="F194" s="1706"/>
      <c r="G194" s="1680"/>
      <c r="H194" s="1706"/>
      <c r="I194" s="1680"/>
      <c r="J194" s="1706"/>
      <c r="K194" s="1584"/>
      <c r="L194" s="1706"/>
      <c r="M194" s="1584"/>
      <c r="N194" s="1706"/>
      <c r="O194" s="1584"/>
      <c r="P194" s="1706"/>
      <c r="Q194" s="1584"/>
      <c r="R194" s="1706"/>
      <c r="S194" s="1584"/>
      <c r="T194" s="1706"/>
      <c r="U194" s="1584"/>
      <c r="V194" s="1706"/>
      <c r="W194" s="1584"/>
      <c r="X194" s="1706"/>
      <c r="Y194" s="1584"/>
      <c r="Z194" s="1706"/>
      <c r="AA194" s="1584"/>
      <c r="AB194" s="1706"/>
      <c r="AC194" s="1584"/>
      <c r="AD194" s="1706"/>
      <c r="AE194" s="1584"/>
      <c r="AF194" s="1706"/>
      <c r="AG194" s="1584"/>
      <c r="AH194" s="1706"/>
      <c r="AI194" s="1584"/>
      <c r="AJ194" s="1706"/>
      <c r="AK194" s="1584"/>
      <c r="AL194" s="1706"/>
      <c r="AM194" s="1594"/>
      <c r="AN194" s="1748"/>
      <c r="AO194" s="1585"/>
      <c r="AP194" s="1706"/>
      <c r="AQ194" s="1584"/>
      <c r="AR194" s="1584"/>
      <c r="AS194" s="1584"/>
      <c r="AT194" s="1584"/>
      <c r="AU194" s="1584"/>
      <c r="AV194" s="1584"/>
      <c r="AW194" s="1584"/>
    </row>
    <row r="195" spans="1:131" x14ac:dyDescent="0.25">
      <c r="A195" s="6839"/>
      <c r="B195" s="2836" t="s">
        <v>877</v>
      </c>
      <c r="C195" s="2837">
        <f t="shared" si="22"/>
        <v>0</v>
      </c>
      <c r="D195" s="1265">
        <f t="shared" ref="D195:E203" si="24">SUM(F195+H195+J195+L195+N195+P195+R195+T195+V195+X195+Z195+AB195+AD195+AF195+AH195+AJ195+AL195)</f>
        <v>0</v>
      </c>
      <c r="E195" s="1587">
        <f t="shared" si="24"/>
        <v>0</v>
      </c>
      <c r="F195" s="266"/>
      <c r="G195" s="1222"/>
      <c r="H195" s="266"/>
      <c r="I195" s="1222"/>
      <c r="J195" s="266"/>
      <c r="K195" s="1222"/>
      <c r="L195" s="266"/>
      <c r="M195" s="1222"/>
      <c r="N195" s="266"/>
      <c r="O195" s="1222"/>
      <c r="P195" s="266"/>
      <c r="Q195" s="1222"/>
      <c r="R195" s="266"/>
      <c r="S195" s="1222"/>
      <c r="T195" s="266"/>
      <c r="U195" s="1222"/>
      <c r="V195" s="266"/>
      <c r="W195" s="1222"/>
      <c r="X195" s="266"/>
      <c r="Y195" s="1222"/>
      <c r="Z195" s="266"/>
      <c r="AA195" s="1222"/>
      <c r="AB195" s="266"/>
      <c r="AC195" s="1222"/>
      <c r="AD195" s="266"/>
      <c r="AE195" s="1222"/>
      <c r="AF195" s="266"/>
      <c r="AG195" s="1222"/>
      <c r="AH195" s="266"/>
      <c r="AI195" s="1222"/>
      <c r="AJ195" s="266"/>
      <c r="AK195" s="1222"/>
      <c r="AL195" s="266"/>
      <c r="AM195" s="304"/>
      <c r="AN195" s="280"/>
      <c r="AO195" s="255"/>
      <c r="AP195" s="266"/>
      <c r="AQ195" s="1222"/>
      <c r="AR195" s="1222"/>
      <c r="AS195" s="1222"/>
      <c r="AT195" s="1222"/>
      <c r="AU195" s="1222"/>
      <c r="AV195" s="1222"/>
      <c r="AW195" s="1222"/>
    </row>
    <row r="196" spans="1:131" x14ac:dyDescent="0.25">
      <c r="A196" s="6839"/>
      <c r="B196" s="1266" t="s">
        <v>878</v>
      </c>
      <c r="C196" s="2837">
        <f t="shared" si="22"/>
        <v>0</v>
      </c>
      <c r="D196" s="2838">
        <f t="shared" si="24"/>
        <v>0</v>
      </c>
      <c r="E196" s="1587">
        <f t="shared" si="24"/>
        <v>0</v>
      </c>
      <c r="F196" s="1583"/>
      <c r="G196" s="1584"/>
      <c r="H196" s="1583"/>
      <c r="I196" s="1584"/>
      <c r="J196" s="1583"/>
      <c r="K196" s="1584"/>
      <c r="L196" s="1583"/>
      <c r="M196" s="1584"/>
      <c r="N196" s="1583"/>
      <c r="O196" s="1584"/>
      <c r="P196" s="1583"/>
      <c r="Q196" s="1584"/>
      <c r="R196" s="1583"/>
      <c r="S196" s="1584"/>
      <c r="T196" s="1583"/>
      <c r="U196" s="1584"/>
      <c r="V196" s="1583"/>
      <c r="W196" s="1584"/>
      <c r="X196" s="1583"/>
      <c r="Y196" s="1584"/>
      <c r="Z196" s="1583"/>
      <c r="AA196" s="1584"/>
      <c r="AB196" s="1583"/>
      <c r="AC196" s="1584"/>
      <c r="AD196" s="1583"/>
      <c r="AE196" s="1584"/>
      <c r="AF196" s="1583"/>
      <c r="AG196" s="1584"/>
      <c r="AH196" s="1583"/>
      <c r="AI196" s="1584"/>
      <c r="AJ196" s="1583"/>
      <c r="AK196" s="1584"/>
      <c r="AL196" s="1583"/>
      <c r="AM196" s="1594"/>
      <c r="AN196" s="1748"/>
      <c r="AO196" s="1585"/>
      <c r="AP196" s="1583"/>
      <c r="AQ196" s="987"/>
      <c r="AR196" s="987"/>
      <c r="AS196" s="987"/>
      <c r="AT196" s="987"/>
      <c r="AU196" s="987"/>
      <c r="AV196" s="987"/>
      <c r="AW196" s="987"/>
    </row>
    <row r="197" spans="1:131" x14ac:dyDescent="0.25">
      <c r="A197" s="6839"/>
      <c r="B197" s="2841" t="s">
        <v>879</v>
      </c>
      <c r="C197" s="2837">
        <f t="shared" si="22"/>
        <v>0</v>
      </c>
      <c r="D197" s="2838">
        <f t="shared" si="24"/>
        <v>0</v>
      </c>
      <c r="E197" s="1587">
        <f t="shared" si="24"/>
        <v>0</v>
      </c>
      <c r="F197" s="1583"/>
      <c r="G197" s="1584"/>
      <c r="H197" s="1583"/>
      <c r="I197" s="1584"/>
      <c r="J197" s="1583"/>
      <c r="K197" s="1584"/>
      <c r="L197" s="1583"/>
      <c r="M197" s="1584"/>
      <c r="N197" s="1583"/>
      <c r="O197" s="1584"/>
      <c r="P197" s="1583"/>
      <c r="Q197" s="1584"/>
      <c r="R197" s="1583"/>
      <c r="S197" s="1584"/>
      <c r="T197" s="1583"/>
      <c r="U197" s="1584"/>
      <c r="V197" s="1583"/>
      <c r="W197" s="1584"/>
      <c r="X197" s="1583"/>
      <c r="Y197" s="1584"/>
      <c r="Z197" s="1583"/>
      <c r="AA197" s="1584"/>
      <c r="AB197" s="1583"/>
      <c r="AC197" s="1584"/>
      <c r="AD197" s="1583"/>
      <c r="AE197" s="1584"/>
      <c r="AF197" s="1583"/>
      <c r="AG197" s="1584"/>
      <c r="AH197" s="1583"/>
      <c r="AI197" s="1584"/>
      <c r="AJ197" s="1583"/>
      <c r="AK197" s="1584"/>
      <c r="AL197" s="1583"/>
      <c r="AM197" s="1594"/>
      <c r="AN197" s="1748"/>
      <c r="AO197" s="1585"/>
      <c r="AP197" s="1583"/>
      <c r="AQ197" s="706"/>
      <c r="AR197" s="706"/>
      <c r="AS197" s="706"/>
      <c r="AT197" s="706"/>
      <c r="AU197" s="706"/>
      <c r="AV197" s="706"/>
      <c r="AW197" s="706"/>
    </row>
    <row r="198" spans="1:131" x14ac:dyDescent="0.25">
      <c r="A198" s="6840"/>
      <c r="B198" s="2842" t="s">
        <v>880</v>
      </c>
      <c r="C198" s="2843">
        <f t="shared" si="22"/>
        <v>0</v>
      </c>
      <c r="D198" s="2839">
        <f t="shared" si="24"/>
        <v>0</v>
      </c>
      <c r="E198" s="720">
        <f t="shared" si="24"/>
        <v>0</v>
      </c>
      <c r="F198" s="1855"/>
      <c r="G198" s="706"/>
      <c r="H198" s="1855"/>
      <c r="I198" s="706"/>
      <c r="J198" s="1855"/>
      <c r="K198" s="706"/>
      <c r="L198" s="1855"/>
      <c r="M198" s="706"/>
      <c r="N198" s="1855"/>
      <c r="O198" s="706"/>
      <c r="P198" s="1855"/>
      <c r="Q198" s="706"/>
      <c r="R198" s="1855"/>
      <c r="S198" s="706"/>
      <c r="T198" s="1855"/>
      <c r="U198" s="706"/>
      <c r="V198" s="1855"/>
      <c r="W198" s="706"/>
      <c r="X198" s="1855"/>
      <c r="Y198" s="706"/>
      <c r="Z198" s="1855"/>
      <c r="AA198" s="706"/>
      <c r="AB198" s="1855"/>
      <c r="AC198" s="706"/>
      <c r="AD198" s="1855"/>
      <c r="AE198" s="706"/>
      <c r="AF198" s="1855"/>
      <c r="AG198" s="706"/>
      <c r="AH198" s="1855"/>
      <c r="AI198" s="706"/>
      <c r="AJ198" s="1855"/>
      <c r="AK198" s="706"/>
      <c r="AL198" s="1855"/>
      <c r="AM198" s="305"/>
      <c r="AN198" s="2716"/>
      <c r="AO198" s="1651"/>
      <c r="AP198" s="1855"/>
      <c r="AQ198" s="1640"/>
      <c r="AR198" s="1640"/>
      <c r="AS198" s="1640"/>
      <c r="AT198" s="1640"/>
      <c r="AU198" s="1640"/>
      <c r="AV198" s="1640"/>
      <c r="AW198" s="1640"/>
    </row>
    <row r="199" spans="1:131" s="245" customFormat="1" ht="25.5" customHeight="1" x14ac:dyDescent="0.2">
      <c r="A199" s="6748" t="s">
        <v>881</v>
      </c>
      <c r="B199" s="2844" t="s">
        <v>882</v>
      </c>
      <c r="C199" s="2818">
        <f t="shared" si="22"/>
        <v>0</v>
      </c>
      <c r="D199" s="2819">
        <f t="shared" si="24"/>
        <v>0</v>
      </c>
      <c r="E199" s="2820">
        <f t="shared" si="24"/>
        <v>0</v>
      </c>
      <c r="F199" s="2622"/>
      <c r="G199" s="2601"/>
      <c r="H199" s="2622"/>
      <c r="I199" s="2601"/>
      <c r="J199" s="2622"/>
      <c r="K199" s="2601"/>
      <c r="L199" s="2622"/>
      <c r="M199" s="2601"/>
      <c r="N199" s="2622"/>
      <c r="O199" s="2601"/>
      <c r="P199" s="2622"/>
      <c r="Q199" s="2601"/>
      <c r="R199" s="2622"/>
      <c r="S199" s="2601"/>
      <c r="T199" s="2622"/>
      <c r="U199" s="2601"/>
      <c r="V199" s="2622"/>
      <c r="W199" s="2601"/>
      <c r="X199" s="2622"/>
      <c r="Y199" s="2601"/>
      <c r="Z199" s="2622"/>
      <c r="AA199" s="2601"/>
      <c r="AB199" s="2622"/>
      <c r="AC199" s="2601"/>
      <c r="AD199" s="2622"/>
      <c r="AE199" s="2601"/>
      <c r="AF199" s="2622"/>
      <c r="AG199" s="2601"/>
      <c r="AH199" s="2622"/>
      <c r="AI199" s="2601"/>
      <c r="AJ199" s="2622"/>
      <c r="AK199" s="2601"/>
      <c r="AL199" s="2622"/>
      <c r="AM199" s="2821"/>
      <c r="AN199" s="2822"/>
      <c r="AO199" s="2669"/>
      <c r="AP199" s="2622"/>
      <c r="AQ199" s="2845"/>
      <c r="AR199" s="2845"/>
      <c r="AS199" s="2845"/>
      <c r="AT199" s="2845"/>
      <c r="AU199" s="2845"/>
      <c r="AV199" s="2845"/>
      <c r="AW199" s="2845"/>
      <c r="AX199" s="256"/>
      <c r="AY199" s="256"/>
      <c r="AZ199" s="256"/>
      <c r="BA199" s="256"/>
      <c r="BB199" s="256"/>
      <c r="BC199" s="256"/>
      <c r="BD199" s="256"/>
      <c r="BE199" s="256"/>
      <c r="BF199" s="256"/>
      <c r="BG199" s="246"/>
      <c r="BH199" s="246"/>
      <c r="CA199" s="244"/>
      <c r="CB199" s="247"/>
      <c r="CC199" s="247"/>
      <c r="CD199" s="247"/>
      <c r="CE199" s="247"/>
      <c r="CF199" s="247"/>
      <c r="CG199" s="247"/>
      <c r="CH199" s="247"/>
      <c r="CI199" s="247"/>
      <c r="CJ199" s="247"/>
      <c r="CK199" s="247"/>
      <c r="CL199" s="247"/>
      <c r="CM199" s="247"/>
      <c r="CN199" s="247"/>
      <c r="CO199" s="247"/>
      <c r="CP199" s="247"/>
      <c r="CQ199" s="247"/>
      <c r="CR199" s="247"/>
      <c r="CS199" s="247"/>
      <c r="CT199" s="247"/>
      <c r="CU199" s="247"/>
      <c r="CV199" s="247"/>
      <c r="CW199" s="247"/>
      <c r="CX199" s="247"/>
      <c r="CY199" s="247"/>
      <c r="CZ199" s="247"/>
      <c r="DA199" s="247"/>
      <c r="DB199" s="285"/>
      <c r="DC199" s="285"/>
      <c r="DD199" s="285"/>
      <c r="DE199" s="285"/>
      <c r="DF199" s="285"/>
      <c r="DG199" s="285"/>
      <c r="DH199" s="285"/>
      <c r="DI199" s="285"/>
      <c r="DJ199" s="285"/>
      <c r="DK199" s="285"/>
      <c r="DL199" s="285"/>
      <c r="DM199" s="285"/>
      <c r="DN199" s="285"/>
      <c r="DO199" s="285"/>
      <c r="DP199" s="285"/>
      <c r="DQ199" s="285"/>
      <c r="DR199" s="285"/>
      <c r="DS199" s="285"/>
      <c r="DT199" s="285"/>
      <c r="DU199" s="285"/>
      <c r="DV199" s="285"/>
      <c r="DW199" s="285"/>
      <c r="DX199" s="285"/>
      <c r="DY199" s="285"/>
      <c r="DZ199" s="285"/>
      <c r="EA199" s="285"/>
    </row>
    <row r="200" spans="1:131" s="245" customFormat="1" ht="24.75" customHeight="1" x14ac:dyDescent="0.2">
      <c r="A200" s="6664"/>
      <c r="B200" s="1587" t="s">
        <v>883</v>
      </c>
      <c r="C200" s="2837">
        <f t="shared" si="22"/>
        <v>0</v>
      </c>
      <c r="D200" s="2838">
        <f t="shared" si="24"/>
        <v>0</v>
      </c>
      <c r="E200" s="1587">
        <f t="shared" si="24"/>
        <v>0</v>
      </c>
      <c r="F200" s="1583"/>
      <c r="G200" s="1584"/>
      <c r="H200" s="1583"/>
      <c r="I200" s="1584"/>
      <c r="J200" s="1583"/>
      <c r="K200" s="1584"/>
      <c r="L200" s="1583"/>
      <c r="M200" s="1584"/>
      <c r="N200" s="1583"/>
      <c r="O200" s="1584"/>
      <c r="P200" s="1583"/>
      <c r="Q200" s="1584"/>
      <c r="R200" s="1583"/>
      <c r="S200" s="1584"/>
      <c r="T200" s="1583"/>
      <c r="U200" s="1584"/>
      <c r="V200" s="1583"/>
      <c r="W200" s="1584"/>
      <c r="X200" s="1583"/>
      <c r="Y200" s="1584"/>
      <c r="Z200" s="1583"/>
      <c r="AA200" s="1584"/>
      <c r="AB200" s="1583"/>
      <c r="AC200" s="1584"/>
      <c r="AD200" s="1583"/>
      <c r="AE200" s="1584"/>
      <c r="AF200" s="1583"/>
      <c r="AG200" s="1584"/>
      <c r="AH200" s="1583"/>
      <c r="AI200" s="1584"/>
      <c r="AJ200" s="1583"/>
      <c r="AK200" s="1584"/>
      <c r="AL200" s="1583"/>
      <c r="AM200" s="1594"/>
      <c r="AN200" s="1748"/>
      <c r="AO200" s="1585"/>
      <c r="AP200" s="1583"/>
      <c r="AQ200" s="706"/>
      <c r="AR200" s="706"/>
      <c r="AS200" s="706"/>
      <c r="AT200" s="706"/>
      <c r="AU200" s="706"/>
      <c r="AV200" s="706"/>
      <c r="AW200" s="706"/>
      <c r="AX200" s="256"/>
      <c r="AY200" s="256"/>
      <c r="AZ200" s="256"/>
      <c r="BA200" s="256"/>
      <c r="BB200" s="256"/>
      <c r="BC200" s="256"/>
      <c r="BD200" s="256"/>
      <c r="BE200" s="256"/>
      <c r="BF200" s="256"/>
      <c r="BG200" s="246"/>
      <c r="BH200" s="246"/>
      <c r="CA200" s="244"/>
      <c r="CB200" s="247"/>
      <c r="CC200" s="247"/>
      <c r="CD200" s="247"/>
      <c r="CE200" s="247"/>
      <c r="CF200" s="247"/>
      <c r="CG200" s="247"/>
      <c r="CH200" s="247"/>
      <c r="CI200" s="247"/>
      <c r="CJ200" s="247"/>
      <c r="CK200" s="247"/>
      <c r="CL200" s="247"/>
      <c r="CM200" s="247"/>
      <c r="CN200" s="247"/>
      <c r="CO200" s="247"/>
      <c r="CP200" s="247"/>
      <c r="CQ200" s="247"/>
      <c r="CR200" s="247"/>
      <c r="CS200" s="247"/>
      <c r="CT200" s="247"/>
      <c r="CU200" s="247"/>
      <c r="CV200" s="247"/>
      <c r="CW200" s="247"/>
      <c r="CX200" s="247"/>
      <c r="CY200" s="247"/>
      <c r="CZ200" s="247"/>
      <c r="DA200" s="247"/>
      <c r="DB200" s="285"/>
      <c r="DC200" s="285"/>
      <c r="DD200" s="285"/>
      <c r="DE200" s="285"/>
      <c r="DF200" s="285"/>
      <c r="DG200" s="285"/>
      <c r="DH200" s="285"/>
      <c r="DI200" s="285"/>
      <c r="DJ200" s="285"/>
      <c r="DK200" s="285"/>
      <c r="DL200" s="285"/>
      <c r="DM200" s="285"/>
      <c r="DN200" s="285"/>
      <c r="DO200" s="285"/>
      <c r="DP200" s="285"/>
      <c r="DQ200" s="285"/>
      <c r="DR200" s="285"/>
      <c r="DS200" s="285"/>
      <c r="DT200" s="285"/>
      <c r="DU200" s="285"/>
      <c r="DV200" s="285"/>
      <c r="DW200" s="285"/>
      <c r="DX200" s="285"/>
      <c r="DY200" s="285"/>
      <c r="DZ200" s="285"/>
      <c r="EA200" s="285"/>
    </row>
    <row r="201" spans="1:131" s="245" customFormat="1" ht="24.75" customHeight="1" x14ac:dyDescent="0.2">
      <c r="A201" s="6664"/>
      <c r="B201" s="720" t="s">
        <v>884</v>
      </c>
      <c r="C201" s="2843">
        <f t="shared" si="22"/>
        <v>0</v>
      </c>
      <c r="D201" s="2839">
        <f t="shared" si="24"/>
        <v>0</v>
      </c>
      <c r="E201" s="720">
        <f t="shared" si="24"/>
        <v>0</v>
      </c>
      <c r="F201" s="1855"/>
      <c r="G201" s="706"/>
      <c r="H201" s="1855"/>
      <c r="I201" s="706"/>
      <c r="J201" s="1855"/>
      <c r="K201" s="706"/>
      <c r="L201" s="1855"/>
      <c r="M201" s="706"/>
      <c r="N201" s="1855"/>
      <c r="O201" s="706"/>
      <c r="P201" s="1855"/>
      <c r="Q201" s="706"/>
      <c r="R201" s="1855"/>
      <c r="S201" s="706"/>
      <c r="T201" s="1855"/>
      <c r="U201" s="706"/>
      <c r="V201" s="1855"/>
      <c r="W201" s="706"/>
      <c r="X201" s="1855"/>
      <c r="Y201" s="706"/>
      <c r="Z201" s="1855"/>
      <c r="AA201" s="706"/>
      <c r="AB201" s="1855"/>
      <c r="AC201" s="706"/>
      <c r="AD201" s="1855"/>
      <c r="AE201" s="706"/>
      <c r="AF201" s="1855"/>
      <c r="AG201" s="706"/>
      <c r="AH201" s="1855"/>
      <c r="AI201" s="706"/>
      <c r="AJ201" s="1855"/>
      <c r="AK201" s="706"/>
      <c r="AL201" s="1855"/>
      <c r="AM201" s="305"/>
      <c r="AN201" s="2716"/>
      <c r="AO201" s="1651"/>
      <c r="AP201" s="1855"/>
      <c r="AQ201" s="706"/>
      <c r="AR201" s="706"/>
      <c r="AS201" s="706"/>
      <c r="AT201" s="706"/>
      <c r="AU201" s="706"/>
      <c r="AV201" s="706"/>
      <c r="AW201" s="706"/>
      <c r="AX201" s="256"/>
      <c r="AY201" s="256"/>
      <c r="AZ201" s="256"/>
      <c r="BA201" s="256"/>
      <c r="BB201" s="256"/>
      <c r="BC201" s="256"/>
      <c r="BD201" s="256"/>
      <c r="BE201" s="256"/>
      <c r="BF201" s="256"/>
      <c r="BG201" s="246"/>
      <c r="BH201" s="246"/>
      <c r="CA201" s="244"/>
      <c r="CB201" s="247"/>
      <c r="CC201" s="247"/>
      <c r="CD201" s="247"/>
      <c r="CE201" s="247"/>
      <c r="CF201" s="247"/>
      <c r="CG201" s="247"/>
      <c r="CH201" s="247"/>
      <c r="CI201" s="247"/>
      <c r="CJ201" s="247"/>
      <c r="CK201" s="247"/>
      <c r="CL201" s="247"/>
      <c r="CM201" s="247"/>
      <c r="CN201" s="247"/>
      <c r="CO201" s="247"/>
      <c r="CP201" s="247"/>
      <c r="CQ201" s="247"/>
      <c r="CR201" s="247"/>
      <c r="CS201" s="247"/>
      <c r="CT201" s="247"/>
      <c r="CU201" s="247"/>
      <c r="CV201" s="247"/>
      <c r="CW201" s="247"/>
      <c r="CX201" s="247"/>
      <c r="CY201" s="247"/>
      <c r="CZ201" s="247"/>
      <c r="DA201" s="247"/>
      <c r="DB201" s="285"/>
      <c r="DC201" s="285"/>
      <c r="DD201" s="285"/>
      <c r="DE201" s="285"/>
      <c r="DF201" s="285"/>
      <c r="DG201" s="285"/>
      <c r="DH201" s="285"/>
      <c r="DI201" s="285"/>
      <c r="DJ201" s="285"/>
      <c r="DK201" s="285"/>
      <c r="DL201" s="285"/>
      <c r="DM201" s="285"/>
      <c r="DN201" s="285"/>
      <c r="DO201" s="285"/>
      <c r="DP201" s="285"/>
      <c r="DQ201" s="285"/>
      <c r="DR201" s="285"/>
      <c r="DS201" s="285"/>
      <c r="DT201" s="285"/>
      <c r="DU201" s="285"/>
      <c r="DV201" s="285"/>
      <c r="DW201" s="285"/>
      <c r="DX201" s="285"/>
      <c r="DY201" s="285"/>
      <c r="DZ201" s="285"/>
      <c r="EA201" s="285"/>
    </row>
    <row r="202" spans="1:131" s="245" customFormat="1" ht="24.75" customHeight="1" x14ac:dyDescent="0.2">
      <c r="A202" s="6664"/>
      <c r="B202" s="720" t="s">
        <v>885</v>
      </c>
      <c r="C202" s="2843">
        <f t="shared" si="22"/>
        <v>0</v>
      </c>
      <c r="D202" s="2839">
        <f t="shared" si="24"/>
        <v>0</v>
      </c>
      <c r="E202" s="720">
        <f t="shared" si="24"/>
        <v>0</v>
      </c>
      <c r="F202" s="1855"/>
      <c r="G202" s="706"/>
      <c r="H202" s="1855"/>
      <c r="I202" s="706"/>
      <c r="J202" s="1855"/>
      <c r="K202" s="706"/>
      <c r="L202" s="1855"/>
      <c r="M202" s="706"/>
      <c r="N202" s="1855"/>
      <c r="O202" s="706"/>
      <c r="P202" s="1855"/>
      <c r="Q202" s="706"/>
      <c r="R202" s="1855"/>
      <c r="S202" s="706"/>
      <c r="T202" s="1855"/>
      <c r="U202" s="706"/>
      <c r="V202" s="1855"/>
      <c r="W202" s="706"/>
      <c r="X202" s="1855"/>
      <c r="Y202" s="706"/>
      <c r="Z202" s="1855"/>
      <c r="AA202" s="706"/>
      <c r="AB202" s="1855"/>
      <c r="AC202" s="706"/>
      <c r="AD202" s="1855"/>
      <c r="AE202" s="706"/>
      <c r="AF202" s="1855"/>
      <c r="AG202" s="706"/>
      <c r="AH202" s="1855"/>
      <c r="AI202" s="706"/>
      <c r="AJ202" s="1855"/>
      <c r="AK202" s="706"/>
      <c r="AL202" s="1855"/>
      <c r="AM202" s="305"/>
      <c r="AN202" s="2716"/>
      <c r="AO202" s="1651"/>
      <c r="AP202" s="1855"/>
      <c r="AQ202" s="706"/>
      <c r="AR202" s="706"/>
      <c r="AS202" s="706"/>
      <c r="AT202" s="706"/>
      <c r="AU202" s="706"/>
      <c r="AV202" s="706"/>
      <c r="AW202" s="706"/>
      <c r="AX202" s="256"/>
      <c r="AY202" s="256"/>
      <c r="AZ202" s="256"/>
      <c r="BA202" s="256"/>
      <c r="BB202" s="256"/>
      <c r="BC202" s="256"/>
      <c r="BD202" s="256"/>
      <c r="BE202" s="256"/>
      <c r="BF202" s="256"/>
      <c r="BG202" s="246"/>
      <c r="BH202" s="246"/>
      <c r="CA202" s="244"/>
      <c r="CB202" s="247"/>
      <c r="CC202" s="247"/>
      <c r="CD202" s="247"/>
      <c r="CE202" s="247"/>
      <c r="CF202" s="247"/>
      <c r="CG202" s="247"/>
      <c r="CH202" s="247"/>
      <c r="CI202" s="247"/>
      <c r="CJ202" s="247"/>
      <c r="CK202" s="247"/>
      <c r="CL202" s="247"/>
      <c r="CM202" s="247"/>
      <c r="CN202" s="247"/>
      <c r="CO202" s="247"/>
      <c r="CP202" s="247"/>
      <c r="CQ202" s="247"/>
      <c r="CR202" s="247"/>
      <c r="CS202" s="247"/>
      <c r="CT202" s="247"/>
      <c r="CU202" s="247"/>
      <c r="CV202" s="247"/>
      <c r="CW202" s="247"/>
      <c r="CX202" s="247"/>
      <c r="CY202" s="247"/>
      <c r="CZ202" s="247"/>
      <c r="DA202" s="247"/>
      <c r="DB202" s="285"/>
      <c r="DC202" s="285"/>
      <c r="DD202" s="285"/>
      <c r="DE202" s="285"/>
      <c r="DF202" s="285"/>
      <c r="DG202" s="285"/>
      <c r="DH202" s="285"/>
      <c r="DI202" s="285"/>
      <c r="DJ202" s="285"/>
      <c r="DK202" s="285"/>
      <c r="DL202" s="285"/>
      <c r="DM202" s="285"/>
      <c r="DN202" s="285"/>
      <c r="DO202" s="285"/>
      <c r="DP202" s="285"/>
      <c r="DQ202" s="285"/>
      <c r="DR202" s="285"/>
      <c r="DS202" s="285"/>
      <c r="DT202" s="285"/>
      <c r="DU202" s="285"/>
      <c r="DV202" s="285"/>
      <c r="DW202" s="285"/>
      <c r="DX202" s="285"/>
      <c r="DY202" s="285"/>
      <c r="DZ202" s="285"/>
      <c r="EA202" s="285"/>
    </row>
    <row r="203" spans="1:131" s="245" customFormat="1" ht="30" customHeight="1" x14ac:dyDescent="0.2">
      <c r="A203" s="6664"/>
      <c r="B203" s="2846" t="s">
        <v>886</v>
      </c>
      <c r="C203" s="2847">
        <f t="shared" si="22"/>
        <v>0</v>
      </c>
      <c r="D203" s="2848">
        <f t="shared" si="24"/>
        <v>0</v>
      </c>
      <c r="E203" s="2846">
        <f t="shared" si="24"/>
        <v>0</v>
      </c>
      <c r="F203" s="1596"/>
      <c r="G203" s="1640"/>
      <c r="H203" s="1596"/>
      <c r="I203" s="1640"/>
      <c r="J203" s="1596"/>
      <c r="K203" s="1640"/>
      <c r="L203" s="1596"/>
      <c r="M203" s="1640"/>
      <c r="N203" s="1596"/>
      <c r="O203" s="1640"/>
      <c r="P203" s="1596"/>
      <c r="Q203" s="1640"/>
      <c r="R203" s="1596"/>
      <c r="S203" s="1640"/>
      <c r="T203" s="1596"/>
      <c r="U203" s="1640"/>
      <c r="V203" s="1596"/>
      <c r="W203" s="1640"/>
      <c r="X203" s="1596"/>
      <c r="Y203" s="1640"/>
      <c r="Z203" s="1596"/>
      <c r="AA203" s="1640"/>
      <c r="AB203" s="1596"/>
      <c r="AC203" s="1640"/>
      <c r="AD203" s="1596"/>
      <c r="AE203" s="1640"/>
      <c r="AF203" s="1596"/>
      <c r="AG203" s="1640"/>
      <c r="AH203" s="1596"/>
      <c r="AI203" s="1640"/>
      <c r="AJ203" s="1596"/>
      <c r="AK203" s="1640"/>
      <c r="AL203" s="1596"/>
      <c r="AM203" s="1978"/>
      <c r="AN203" s="1751"/>
      <c r="AO203" s="1598"/>
      <c r="AP203" s="1596"/>
      <c r="AQ203" s="1640"/>
      <c r="AR203" s="1640"/>
      <c r="AS203" s="1640"/>
      <c r="AT203" s="1640"/>
      <c r="AU203" s="1640"/>
      <c r="AV203" s="1640"/>
      <c r="AW203" s="1640"/>
      <c r="AX203" s="256"/>
      <c r="AY203" s="256"/>
      <c r="AZ203" s="256"/>
      <c r="BA203" s="256"/>
      <c r="BB203" s="256"/>
      <c r="BC203" s="256"/>
      <c r="BD203" s="256"/>
      <c r="BE203" s="256"/>
      <c r="BF203" s="256"/>
      <c r="BG203" s="246"/>
      <c r="BH203" s="246"/>
      <c r="CA203" s="244"/>
      <c r="CB203" s="247"/>
      <c r="CC203" s="247"/>
      <c r="CD203" s="247"/>
      <c r="CE203" s="247"/>
      <c r="CF203" s="247"/>
      <c r="CG203" s="247"/>
      <c r="CH203" s="247"/>
      <c r="CI203" s="247"/>
      <c r="CJ203" s="247"/>
      <c r="CK203" s="247"/>
      <c r="CL203" s="247"/>
      <c r="CM203" s="247"/>
      <c r="CN203" s="247"/>
      <c r="CO203" s="247"/>
      <c r="CP203" s="247"/>
      <c r="CQ203" s="247"/>
      <c r="CR203" s="247"/>
      <c r="CS203" s="247"/>
      <c r="CT203" s="247"/>
      <c r="CU203" s="247"/>
      <c r="CV203" s="247"/>
      <c r="CW203" s="247"/>
      <c r="CX203" s="247"/>
      <c r="CY203" s="247"/>
      <c r="CZ203" s="247"/>
      <c r="DA203" s="247"/>
      <c r="DB203" s="285"/>
      <c r="DC203" s="285"/>
      <c r="DD203" s="285"/>
      <c r="DE203" s="285"/>
      <c r="DF203" s="285"/>
      <c r="DG203" s="285"/>
      <c r="DH203" s="285"/>
      <c r="DI203" s="285"/>
      <c r="DJ203" s="285"/>
      <c r="DK203" s="285"/>
      <c r="DL203" s="285"/>
      <c r="DM203" s="285"/>
      <c r="DN203" s="285"/>
      <c r="DO203" s="285"/>
      <c r="DP203" s="285"/>
      <c r="DQ203" s="285"/>
      <c r="DR203" s="285"/>
      <c r="DS203" s="285"/>
      <c r="DT203" s="285"/>
      <c r="DU203" s="285"/>
      <c r="DV203" s="285"/>
      <c r="DW203" s="285"/>
      <c r="DX203" s="285"/>
      <c r="DY203" s="285"/>
      <c r="DZ203" s="285"/>
      <c r="EA203" s="285"/>
    </row>
    <row r="204" spans="1:131" x14ac:dyDescent="0.25">
      <c r="A204" s="6838" t="s">
        <v>887</v>
      </c>
      <c r="B204" s="2849" t="s">
        <v>888</v>
      </c>
      <c r="C204" s="2818">
        <f t="shared" si="22"/>
        <v>0</v>
      </c>
      <c r="D204" s="2819">
        <f t="shared" ref="D204:E207" si="25">SUM(F204+H204+J204+L204+N204)</f>
        <v>0</v>
      </c>
      <c r="E204" s="2820">
        <f t="shared" si="25"/>
        <v>0</v>
      </c>
      <c r="F204" s="2622"/>
      <c r="G204" s="2601"/>
      <c r="H204" s="2622"/>
      <c r="I204" s="2601"/>
      <c r="J204" s="2622"/>
      <c r="K204" s="2601"/>
      <c r="L204" s="2622"/>
      <c r="M204" s="2601"/>
      <c r="N204" s="2622"/>
      <c r="O204" s="2601"/>
      <c r="P204" s="2850"/>
      <c r="Q204" s="2851"/>
      <c r="R204" s="2850"/>
      <c r="S204" s="2851"/>
      <c r="T204" s="2850"/>
      <c r="U204" s="2851"/>
      <c r="V204" s="2850"/>
      <c r="W204" s="2851"/>
      <c r="X204" s="2850"/>
      <c r="Y204" s="2851"/>
      <c r="Z204" s="2850"/>
      <c r="AA204" s="2851"/>
      <c r="AB204" s="2850"/>
      <c r="AC204" s="2851"/>
      <c r="AD204" s="2850"/>
      <c r="AE204" s="2851"/>
      <c r="AF204" s="2850"/>
      <c r="AG204" s="2851"/>
      <c r="AH204" s="2850"/>
      <c r="AI204" s="2851"/>
      <c r="AJ204" s="2850"/>
      <c r="AK204" s="2851"/>
      <c r="AL204" s="2850"/>
      <c r="AM204" s="2852"/>
      <c r="AN204" s="2822"/>
      <c r="AO204" s="2853"/>
      <c r="AP204" s="2622"/>
      <c r="AQ204" s="2845"/>
      <c r="AR204" s="2845"/>
      <c r="AS204" s="2845"/>
      <c r="AT204" s="2845"/>
      <c r="AU204" s="2845"/>
      <c r="AV204" s="2845"/>
      <c r="AW204" s="2845"/>
    </row>
    <row r="205" spans="1:131" ht="24.75" customHeight="1" x14ac:dyDescent="0.25">
      <c r="A205" s="6839"/>
      <c r="B205" s="2836" t="s">
        <v>889</v>
      </c>
      <c r="C205" s="2837">
        <f t="shared" si="22"/>
        <v>0</v>
      </c>
      <c r="D205" s="2838">
        <f t="shared" si="25"/>
        <v>0</v>
      </c>
      <c r="E205" s="1587">
        <f t="shared" si="25"/>
        <v>0</v>
      </c>
      <c r="F205" s="1583"/>
      <c r="G205" s="1584"/>
      <c r="H205" s="1583"/>
      <c r="I205" s="1584"/>
      <c r="J205" s="1583"/>
      <c r="K205" s="1584"/>
      <c r="L205" s="1583"/>
      <c r="M205" s="1584"/>
      <c r="N205" s="1583"/>
      <c r="O205" s="1584"/>
      <c r="P205" s="1706"/>
      <c r="Q205" s="1680"/>
      <c r="R205" s="1706"/>
      <c r="S205" s="1680"/>
      <c r="T205" s="1706"/>
      <c r="U205" s="1680"/>
      <c r="V205" s="1706"/>
      <c r="W205" s="1680"/>
      <c r="X205" s="1706"/>
      <c r="Y205" s="1680"/>
      <c r="Z205" s="1706"/>
      <c r="AA205" s="1680"/>
      <c r="AB205" s="1706"/>
      <c r="AC205" s="1680"/>
      <c r="AD205" s="1706"/>
      <c r="AE205" s="1680"/>
      <c r="AF205" s="1706"/>
      <c r="AG205" s="1680"/>
      <c r="AH205" s="1706"/>
      <c r="AI205" s="1680"/>
      <c r="AJ205" s="1706"/>
      <c r="AK205" s="1680"/>
      <c r="AL205" s="1706"/>
      <c r="AM205" s="2854"/>
      <c r="AN205" s="1748"/>
      <c r="AO205" s="1267"/>
      <c r="AP205" s="1583"/>
      <c r="AQ205" s="706"/>
      <c r="AR205" s="706"/>
      <c r="AS205" s="706"/>
      <c r="AT205" s="706"/>
      <c r="AU205" s="706"/>
      <c r="AV205" s="706"/>
      <c r="AW205" s="706"/>
    </row>
    <row r="206" spans="1:131" ht="25.5" customHeight="1" x14ac:dyDescent="0.25">
      <c r="A206" s="6839"/>
      <c r="B206" s="2836" t="s">
        <v>890</v>
      </c>
      <c r="C206" s="2837">
        <f t="shared" si="22"/>
        <v>0</v>
      </c>
      <c r="D206" s="2838">
        <f t="shared" si="25"/>
        <v>0</v>
      </c>
      <c r="E206" s="1587">
        <f t="shared" si="25"/>
        <v>0</v>
      </c>
      <c r="F206" s="1583"/>
      <c r="G206" s="1584"/>
      <c r="H206" s="1583"/>
      <c r="I206" s="1584"/>
      <c r="J206" s="1583"/>
      <c r="K206" s="1584"/>
      <c r="L206" s="1583"/>
      <c r="M206" s="1584"/>
      <c r="N206" s="1583"/>
      <c r="O206" s="1584"/>
      <c r="P206" s="1706"/>
      <c r="Q206" s="1680"/>
      <c r="R206" s="1706"/>
      <c r="S206" s="1680"/>
      <c r="T206" s="1706"/>
      <c r="U206" s="1680"/>
      <c r="V206" s="1706"/>
      <c r="W206" s="1680"/>
      <c r="X206" s="1706"/>
      <c r="Y206" s="1680"/>
      <c r="Z206" s="1706"/>
      <c r="AA206" s="1680"/>
      <c r="AB206" s="1706"/>
      <c r="AC206" s="1680"/>
      <c r="AD206" s="1706"/>
      <c r="AE206" s="1680"/>
      <c r="AF206" s="1706"/>
      <c r="AG206" s="1680"/>
      <c r="AH206" s="1706"/>
      <c r="AI206" s="1680"/>
      <c r="AJ206" s="1706"/>
      <c r="AK206" s="1680"/>
      <c r="AL206" s="1706"/>
      <c r="AM206" s="2854"/>
      <c r="AN206" s="1748"/>
      <c r="AO206" s="935"/>
      <c r="AP206" s="1583"/>
      <c r="AQ206" s="706"/>
      <c r="AR206" s="706"/>
      <c r="AS206" s="706"/>
      <c r="AT206" s="706"/>
      <c r="AU206" s="706"/>
      <c r="AV206" s="706"/>
      <c r="AW206" s="706"/>
    </row>
    <row r="207" spans="1:131" ht="49.5" customHeight="1" x14ac:dyDescent="0.25">
      <c r="A207" s="6840"/>
      <c r="B207" s="2855" t="s">
        <v>891</v>
      </c>
      <c r="C207" s="2847">
        <f t="shared" si="22"/>
        <v>0</v>
      </c>
      <c r="D207" s="2848">
        <f t="shared" si="25"/>
        <v>0</v>
      </c>
      <c r="E207" s="2846">
        <f t="shared" si="25"/>
        <v>0</v>
      </c>
      <c r="F207" s="1596"/>
      <c r="G207" s="1640"/>
      <c r="H207" s="1596"/>
      <c r="I207" s="1640"/>
      <c r="J207" s="1596"/>
      <c r="K207" s="1640"/>
      <c r="L207" s="1596"/>
      <c r="M207" s="1640"/>
      <c r="N207" s="1596"/>
      <c r="O207" s="1640"/>
      <c r="P207" s="2856"/>
      <c r="Q207" s="2857"/>
      <c r="R207" s="2856"/>
      <c r="S207" s="2857"/>
      <c r="T207" s="2856"/>
      <c r="U207" s="2857"/>
      <c r="V207" s="2856"/>
      <c r="W207" s="2857"/>
      <c r="X207" s="2856"/>
      <c r="Y207" s="2857"/>
      <c r="Z207" s="2856"/>
      <c r="AA207" s="2857"/>
      <c r="AB207" s="2856"/>
      <c r="AC207" s="2857"/>
      <c r="AD207" s="2856"/>
      <c r="AE207" s="2857"/>
      <c r="AF207" s="2856"/>
      <c r="AG207" s="2857"/>
      <c r="AH207" s="2856"/>
      <c r="AI207" s="2857"/>
      <c r="AJ207" s="2856"/>
      <c r="AK207" s="2857"/>
      <c r="AL207" s="2856"/>
      <c r="AM207" s="2857"/>
      <c r="AN207" s="1751"/>
      <c r="AO207" s="1638"/>
      <c r="AP207" s="1596"/>
      <c r="AQ207" s="1640"/>
      <c r="AR207" s="1640"/>
      <c r="AS207" s="1640"/>
      <c r="AT207" s="1640"/>
      <c r="AU207" s="1640"/>
      <c r="AV207" s="1640"/>
      <c r="AW207" s="1640"/>
    </row>
    <row r="208" spans="1:131" ht="21.75" customHeight="1" x14ac:dyDescent="0.25">
      <c r="A208" s="6748" t="s">
        <v>892</v>
      </c>
      <c r="B208" s="2858" t="s">
        <v>893</v>
      </c>
      <c r="C208" s="1264">
        <f t="shared" si="22"/>
        <v>0</v>
      </c>
      <c r="D208" s="1265">
        <f t="shared" ref="D208:E227" si="26">SUM(F208+H208+J208+L208+N208+P208+R208+T208+V208+X208+Z208+AB208+AD208+AF208+AH208+AJ208+AL208)</f>
        <v>0</v>
      </c>
      <c r="E208" s="2835">
        <f t="shared" si="26"/>
        <v>0</v>
      </c>
      <c r="F208" s="266"/>
      <c r="G208" s="1222"/>
      <c r="H208" s="266"/>
      <c r="I208" s="1222"/>
      <c r="J208" s="266"/>
      <c r="K208" s="1222"/>
      <c r="L208" s="266"/>
      <c r="M208" s="1222"/>
      <c r="N208" s="266"/>
      <c r="O208" s="1222"/>
      <c r="P208" s="266"/>
      <c r="Q208" s="1222"/>
      <c r="R208" s="266"/>
      <c r="S208" s="1222"/>
      <c r="T208" s="266"/>
      <c r="U208" s="1222"/>
      <c r="V208" s="266"/>
      <c r="W208" s="1222"/>
      <c r="X208" s="266"/>
      <c r="Y208" s="1222"/>
      <c r="Z208" s="266"/>
      <c r="AA208" s="1222"/>
      <c r="AB208" s="266"/>
      <c r="AC208" s="1222"/>
      <c r="AD208" s="266"/>
      <c r="AE208" s="1222"/>
      <c r="AF208" s="266"/>
      <c r="AG208" s="1222"/>
      <c r="AH208" s="266"/>
      <c r="AI208" s="1222"/>
      <c r="AJ208" s="266"/>
      <c r="AK208" s="1222"/>
      <c r="AL208" s="266"/>
      <c r="AM208" s="149"/>
      <c r="AN208" s="1222"/>
      <c r="AO208" s="2669"/>
      <c r="AP208" s="2645"/>
      <c r="AQ208" s="1222"/>
      <c r="AR208" s="1222"/>
      <c r="AS208" s="1222"/>
      <c r="AT208" s="1222"/>
      <c r="AU208" s="255"/>
      <c r="AV208" s="255"/>
      <c r="AW208" s="255"/>
    </row>
    <row r="209" spans="1:132" s="245" customFormat="1" ht="19.5" customHeight="1" x14ac:dyDescent="0.2">
      <c r="A209" s="6664"/>
      <c r="B209" s="1268" t="s">
        <v>894</v>
      </c>
      <c r="C209" s="2837">
        <f t="shared" si="22"/>
        <v>0</v>
      </c>
      <c r="D209" s="2838">
        <f t="shared" si="26"/>
        <v>0</v>
      </c>
      <c r="E209" s="1587">
        <f t="shared" si="26"/>
        <v>0</v>
      </c>
      <c r="F209" s="1583"/>
      <c r="G209" s="1584"/>
      <c r="H209" s="1583"/>
      <c r="I209" s="1584"/>
      <c r="J209" s="1583"/>
      <c r="K209" s="1584"/>
      <c r="L209" s="1583"/>
      <c r="M209" s="1584"/>
      <c r="N209" s="1583"/>
      <c r="O209" s="1584"/>
      <c r="P209" s="1583"/>
      <c r="Q209" s="1584"/>
      <c r="R209" s="1583"/>
      <c r="S209" s="1584"/>
      <c r="T209" s="1583"/>
      <c r="U209" s="1584"/>
      <c r="V209" s="1583"/>
      <c r="W209" s="1584"/>
      <c r="X209" s="1583"/>
      <c r="Y209" s="1584"/>
      <c r="Z209" s="1583"/>
      <c r="AA209" s="1584"/>
      <c r="AB209" s="1583"/>
      <c r="AC209" s="1584"/>
      <c r="AD209" s="1583"/>
      <c r="AE209" s="1584"/>
      <c r="AF209" s="1583"/>
      <c r="AG209" s="1584"/>
      <c r="AH209" s="1583"/>
      <c r="AI209" s="1584"/>
      <c r="AJ209" s="1583"/>
      <c r="AK209" s="1584"/>
      <c r="AL209" s="1583"/>
      <c r="AM209" s="1679"/>
      <c r="AN209" s="1584"/>
      <c r="AO209" s="1585"/>
      <c r="AP209" s="1591"/>
      <c r="AQ209" s="1584"/>
      <c r="AR209" s="1584"/>
      <c r="AS209" s="1584"/>
      <c r="AT209" s="1584"/>
      <c r="AU209" s="1585"/>
      <c r="AV209" s="1585"/>
      <c r="AW209" s="1585"/>
      <c r="AX209" s="1269"/>
      <c r="AY209" s="256"/>
      <c r="AZ209" s="256"/>
      <c r="BA209" s="256"/>
      <c r="BB209" s="256"/>
      <c r="BC209" s="256"/>
      <c r="BD209" s="256"/>
      <c r="BE209" s="256"/>
      <c r="BF209" s="256"/>
      <c r="BG209" s="256"/>
      <c r="BH209" s="246"/>
      <c r="BI209" s="246"/>
      <c r="CB209" s="244"/>
      <c r="CC209" s="247"/>
      <c r="CD209" s="247"/>
      <c r="CE209" s="247"/>
      <c r="CF209" s="247"/>
      <c r="CG209" s="247"/>
      <c r="CH209" s="247"/>
      <c r="CI209" s="247"/>
      <c r="CJ209" s="247"/>
      <c r="CK209" s="247"/>
      <c r="CL209" s="247"/>
      <c r="CM209" s="247"/>
      <c r="CN209" s="247"/>
      <c r="CO209" s="247"/>
      <c r="CP209" s="247"/>
      <c r="CQ209" s="247"/>
      <c r="CR209" s="247"/>
      <c r="CS209" s="247"/>
      <c r="CT209" s="247"/>
      <c r="CU209" s="247"/>
      <c r="CV209" s="247"/>
      <c r="CW209" s="247"/>
      <c r="CX209" s="247"/>
      <c r="CY209" s="247"/>
      <c r="CZ209" s="247"/>
      <c r="DA209" s="247"/>
      <c r="DB209" s="247"/>
      <c r="DC209" s="285"/>
      <c r="DD209" s="285"/>
      <c r="DE209" s="285"/>
      <c r="DF209" s="285"/>
      <c r="DG209" s="285"/>
      <c r="DH209" s="285"/>
      <c r="DI209" s="285"/>
      <c r="DJ209" s="285"/>
      <c r="DK209" s="285"/>
      <c r="DL209" s="285"/>
      <c r="DM209" s="285"/>
      <c r="DN209" s="285"/>
      <c r="DO209" s="285"/>
      <c r="DP209" s="285"/>
      <c r="DQ209" s="285"/>
      <c r="DR209" s="285"/>
      <c r="DS209" s="285"/>
      <c r="DT209" s="285"/>
      <c r="DU209" s="285"/>
      <c r="DV209" s="285"/>
      <c r="DW209" s="285"/>
      <c r="DX209" s="285"/>
      <c r="DY209" s="285"/>
      <c r="DZ209" s="285"/>
      <c r="EA209" s="285"/>
      <c r="EB209" s="285"/>
    </row>
    <row r="210" spans="1:132" x14ac:dyDescent="0.25">
      <c r="A210" s="6664"/>
      <c r="B210" s="2859" t="s">
        <v>895</v>
      </c>
      <c r="C210" s="2837">
        <f t="shared" si="22"/>
        <v>0</v>
      </c>
      <c r="D210" s="2838">
        <f t="shared" si="26"/>
        <v>0</v>
      </c>
      <c r="E210" s="1587">
        <f t="shared" si="26"/>
        <v>0</v>
      </c>
      <c r="F210" s="1583"/>
      <c r="G210" s="1584"/>
      <c r="H210" s="1583"/>
      <c r="I210" s="1584"/>
      <c r="J210" s="1583"/>
      <c r="K210" s="1584"/>
      <c r="L210" s="1583"/>
      <c r="M210" s="1584"/>
      <c r="N210" s="1583"/>
      <c r="O210" s="1584"/>
      <c r="P210" s="1583"/>
      <c r="Q210" s="1584"/>
      <c r="R210" s="1583"/>
      <c r="S210" s="1584"/>
      <c r="T210" s="1583"/>
      <c r="U210" s="1584"/>
      <c r="V210" s="1583"/>
      <c r="W210" s="1584"/>
      <c r="X210" s="1583"/>
      <c r="Y210" s="1584"/>
      <c r="Z210" s="1583"/>
      <c r="AA210" s="1584"/>
      <c r="AB210" s="1583"/>
      <c r="AC210" s="1584"/>
      <c r="AD210" s="1583"/>
      <c r="AE210" s="1584"/>
      <c r="AF210" s="1583"/>
      <c r="AG210" s="1584"/>
      <c r="AH210" s="1583"/>
      <c r="AI210" s="1584"/>
      <c r="AJ210" s="1583"/>
      <c r="AK210" s="1584"/>
      <c r="AL210" s="1583"/>
      <c r="AM210" s="1679"/>
      <c r="AN210" s="1584"/>
      <c r="AO210" s="1585"/>
      <c r="AP210" s="1591"/>
      <c r="AQ210" s="1584"/>
      <c r="AR210" s="1584"/>
      <c r="AS210" s="1584"/>
      <c r="AT210" s="1584"/>
      <c r="AU210" s="1585"/>
      <c r="AV210" s="1585"/>
      <c r="AW210" s="1585"/>
    </row>
    <row r="211" spans="1:132" ht="24" customHeight="1" x14ac:dyDescent="0.25">
      <c r="A211" s="6664"/>
      <c r="B211" s="2859" t="s">
        <v>896</v>
      </c>
      <c r="C211" s="2837">
        <f t="shared" si="22"/>
        <v>0</v>
      </c>
      <c r="D211" s="2838">
        <f t="shared" si="26"/>
        <v>0</v>
      </c>
      <c r="E211" s="1587">
        <f t="shared" si="26"/>
        <v>0</v>
      </c>
      <c r="F211" s="1583"/>
      <c r="G211" s="1584"/>
      <c r="H211" s="1583"/>
      <c r="I211" s="1584"/>
      <c r="J211" s="1583"/>
      <c r="K211" s="1584"/>
      <c r="L211" s="1583"/>
      <c r="M211" s="1584"/>
      <c r="N211" s="1583"/>
      <c r="O211" s="1584"/>
      <c r="P211" s="1583"/>
      <c r="Q211" s="1584"/>
      <c r="R211" s="1583"/>
      <c r="S211" s="1584"/>
      <c r="T211" s="1583"/>
      <c r="U211" s="1584"/>
      <c r="V211" s="1583"/>
      <c r="W211" s="1584"/>
      <c r="X211" s="1583"/>
      <c r="Y211" s="1584"/>
      <c r="Z211" s="1583"/>
      <c r="AA211" s="1584"/>
      <c r="AB211" s="1583"/>
      <c r="AC211" s="1584"/>
      <c r="AD211" s="1583"/>
      <c r="AE211" s="1584"/>
      <c r="AF211" s="1583"/>
      <c r="AG211" s="1584"/>
      <c r="AH211" s="1583"/>
      <c r="AI211" s="1584"/>
      <c r="AJ211" s="1583"/>
      <c r="AK211" s="1584"/>
      <c r="AL211" s="1583"/>
      <c r="AM211" s="1679"/>
      <c r="AN211" s="1584"/>
      <c r="AO211" s="1585"/>
      <c r="AP211" s="1591"/>
      <c r="AQ211" s="1584"/>
      <c r="AR211" s="1584"/>
      <c r="AS211" s="1584"/>
      <c r="AT211" s="1584"/>
      <c r="AU211" s="1585"/>
      <c r="AV211" s="1585"/>
      <c r="AW211" s="1585"/>
    </row>
    <row r="212" spans="1:132" x14ac:dyDescent="0.25">
      <c r="A212" s="6739"/>
      <c r="B212" s="2860" t="s">
        <v>897</v>
      </c>
      <c r="C212" s="1261">
        <f t="shared" si="22"/>
        <v>0</v>
      </c>
      <c r="D212" s="303">
        <f t="shared" si="26"/>
        <v>0</v>
      </c>
      <c r="E212" s="1046">
        <f t="shared" si="26"/>
        <v>0</v>
      </c>
      <c r="F212" s="1583"/>
      <c r="G212" s="1584"/>
      <c r="H212" s="1583"/>
      <c r="I212" s="1584"/>
      <c r="J212" s="1583"/>
      <c r="K212" s="1584"/>
      <c r="L212" s="1583"/>
      <c r="M212" s="1584"/>
      <c r="N212" s="1583"/>
      <c r="O212" s="1584"/>
      <c r="P212" s="1583"/>
      <c r="Q212" s="1584"/>
      <c r="R212" s="1583"/>
      <c r="S212" s="1584"/>
      <c r="T212" s="1583"/>
      <c r="U212" s="1584"/>
      <c r="V212" s="1583"/>
      <c r="W212" s="1584"/>
      <c r="X212" s="1583"/>
      <c r="Y212" s="1584"/>
      <c r="Z212" s="1583"/>
      <c r="AA212" s="1584"/>
      <c r="AB212" s="1583"/>
      <c r="AC212" s="1584"/>
      <c r="AD212" s="1583"/>
      <c r="AE212" s="1584"/>
      <c r="AF212" s="1583"/>
      <c r="AG212" s="1584"/>
      <c r="AH212" s="1583"/>
      <c r="AI212" s="1584"/>
      <c r="AJ212" s="1583"/>
      <c r="AK212" s="1584"/>
      <c r="AL212" s="1596"/>
      <c r="AM212" s="1710"/>
      <c r="AN212" s="1640"/>
      <c r="AO212" s="1598"/>
      <c r="AP212" s="1907"/>
      <c r="AQ212" s="1640"/>
      <c r="AR212" s="1640"/>
      <c r="AS212" s="1640"/>
      <c r="AT212" s="1640"/>
      <c r="AU212" s="1598"/>
      <c r="AV212" s="1598"/>
      <c r="AW212" s="1598"/>
    </row>
    <row r="213" spans="1:132" x14ac:dyDescent="0.25">
      <c r="A213" s="6838" t="s">
        <v>898</v>
      </c>
      <c r="B213" s="2834" t="s">
        <v>899</v>
      </c>
      <c r="C213" s="2818">
        <f t="shared" si="22"/>
        <v>0</v>
      </c>
      <c r="D213" s="2819">
        <f t="shared" si="26"/>
        <v>0</v>
      </c>
      <c r="E213" s="2820">
        <f t="shared" si="26"/>
        <v>0</v>
      </c>
      <c r="F213" s="2622"/>
      <c r="G213" s="2601"/>
      <c r="H213" s="2622"/>
      <c r="I213" s="2601"/>
      <c r="J213" s="2622"/>
      <c r="K213" s="2601"/>
      <c r="L213" s="2622"/>
      <c r="M213" s="2601"/>
      <c r="N213" s="2622"/>
      <c r="O213" s="2601"/>
      <c r="P213" s="2622"/>
      <c r="Q213" s="2601"/>
      <c r="R213" s="2622"/>
      <c r="S213" s="2601"/>
      <c r="T213" s="2622"/>
      <c r="U213" s="2601"/>
      <c r="V213" s="2622"/>
      <c r="W213" s="2601"/>
      <c r="X213" s="2622"/>
      <c r="Y213" s="2601"/>
      <c r="Z213" s="2622"/>
      <c r="AA213" s="2601"/>
      <c r="AB213" s="2622"/>
      <c r="AC213" s="2601"/>
      <c r="AD213" s="2622"/>
      <c r="AE213" s="2601"/>
      <c r="AF213" s="2622"/>
      <c r="AG213" s="2601"/>
      <c r="AH213" s="2622"/>
      <c r="AI213" s="2601"/>
      <c r="AJ213" s="2622"/>
      <c r="AK213" s="2601"/>
      <c r="AL213" s="2622"/>
      <c r="AM213" s="2861"/>
      <c r="AN213" s="2862"/>
      <c r="AO213" s="2853"/>
      <c r="AP213" s="2645"/>
      <c r="AQ213" s="2845"/>
      <c r="AR213" s="2845"/>
      <c r="AS213" s="2845"/>
      <c r="AT213" s="2845"/>
      <c r="AU213" s="2845"/>
      <c r="AV213" s="2845"/>
      <c r="AW213" s="2845"/>
    </row>
    <row r="214" spans="1:132" x14ac:dyDescent="0.25">
      <c r="A214" s="6839"/>
      <c r="B214" s="2840" t="s">
        <v>900</v>
      </c>
      <c r="C214" s="2837">
        <f t="shared" si="22"/>
        <v>0</v>
      </c>
      <c r="D214" s="2838">
        <f t="shared" si="26"/>
        <v>0</v>
      </c>
      <c r="E214" s="1587">
        <f t="shared" si="26"/>
        <v>0</v>
      </c>
      <c r="F214" s="1583"/>
      <c r="G214" s="1584"/>
      <c r="H214" s="1583"/>
      <c r="I214" s="1584"/>
      <c r="J214" s="1583"/>
      <c r="K214" s="1584"/>
      <c r="L214" s="1583"/>
      <c r="M214" s="1584"/>
      <c r="N214" s="1583"/>
      <c r="O214" s="1584"/>
      <c r="P214" s="1583"/>
      <c r="Q214" s="1584"/>
      <c r="R214" s="1583"/>
      <c r="S214" s="1584"/>
      <c r="T214" s="1583"/>
      <c r="U214" s="1584"/>
      <c r="V214" s="1583"/>
      <c r="W214" s="1584"/>
      <c r="X214" s="1583"/>
      <c r="Y214" s="1584"/>
      <c r="Z214" s="1583"/>
      <c r="AA214" s="1584"/>
      <c r="AB214" s="1583"/>
      <c r="AC214" s="1584"/>
      <c r="AD214" s="1583"/>
      <c r="AE214" s="1584"/>
      <c r="AF214" s="1583"/>
      <c r="AG214" s="1584"/>
      <c r="AH214" s="1583"/>
      <c r="AI214" s="1584"/>
      <c r="AJ214" s="1583"/>
      <c r="AK214" s="1584"/>
      <c r="AL214" s="1583"/>
      <c r="AM214" s="1679"/>
      <c r="AN214" s="935"/>
      <c r="AO214" s="1037"/>
      <c r="AP214" s="1583"/>
      <c r="AQ214" s="706"/>
      <c r="AR214" s="706"/>
      <c r="AS214" s="706"/>
      <c r="AT214" s="706"/>
      <c r="AU214" s="706"/>
      <c r="AV214" s="706"/>
      <c r="AW214" s="706"/>
    </row>
    <row r="215" spans="1:132" x14ac:dyDescent="0.25">
      <c r="A215" s="6840"/>
      <c r="B215" s="2863" t="s">
        <v>901</v>
      </c>
      <c r="C215" s="2847">
        <f t="shared" si="22"/>
        <v>0</v>
      </c>
      <c r="D215" s="2848">
        <f t="shared" si="26"/>
        <v>0</v>
      </c>
      <c r="E215" s="2846">
        <f t="shared" si="26"/>
        <v>0</v>
      </c>
      <c r="F215" s="1596"/>
      <c r="G215" s="1640"/>
      <c r="H215" s="1596"/>
      <c r="I215" s="1640"/>
      <c r="J215" s="1596"/>
      <c r="K215" s="1640"/>
      <c r="L215" s="1596"/>
      <c r="M215" s="1640"/>
      <c r="N215" s="1596"/>
      <c r="O215" s="1640"/>
      <c r="P215" s="1596"/>
      <c r="Q215" s="1640"/>
      <c r="R215" s="1596"/>
      <c r="S215" s="1640"/>
      <c r="T215" s="1596"/>
      <c r="U215" s="1640"/>
      <c r="V215" s="1596"/>
      <c r="W215" s="1640"/>
      <c r="X215" s="1596"/>
      <c r="Y215" s="1640"/>
      <c r="Z215" s="1596"/>
      <c r="AA215" s="1640"/>
      <c r="AB215" s="1596"/>
      <c r="AC215" s="1640"/>
      <c r="AD215" s="1596"/>
      <c r="AE215" s="1640"/>
      <c r="AF215" s="1596"/>
      <c r="AG215" s="1640"/>
      <c r="AH215" s="1596"/>
      <c r="AI215" s="1640"/>
      <c r="AJ215" s="1596"/>
      <c r="AK215" s="1640"/>
      <c r="AL215" s="1596"/>
      <c r="AM215" s="1710"/>
      <c r="AN215" s="1638"/>
      <c r="AO215" s="1638"/>
      <c r="AP215" s="1596"/>
      <c r="AQ215" s="1640"/>
      <c r="AR215" s="1640"/>
      <c r="AS215" s="1640"/>
      <c r="AT215" s="1640"/>
      <c r="AU215" s="1640"/>
      <c r="AV215" s="1640"/>
      <c r="AW215" s="1640"/>
    </row>
    <row r="216" spans="1:132" s="245" customFormat="1" ht="16.350000000000001" customHeight="1" x14ac:dyDescent="0.2">
      <c r="A216" s="6841" t="s">
        <v>902</v>
      </c>
      <c r="B216" s="6842"/>
      <c r="C216" s="2818">
        <f t="shared" si="22"/>
        <v>0</v>
      </c>
      <c r="D216" s="2819">
        <f t="shared" si="26"/>
        <v>0</v>
      </c>
      <c r="E216" s="2820">
        <f t="shared" si="26"/>
        <v>0</v>
      </c>
      <c r="F216" s="2622"/>
      <c r="G216" s="2601"/>
      <c r="H216" s="2622"/>
      <c r="I216" s="2601"/>
      <c r="J216" s="2622"/>
      <c r="K216" s="2601"/>
      <c r="L216" s="2622"/>
      <c r="M216" s="2601"/>
      <c r="N216" s="2622"/>
      <c r="O216" s="2601"/>
      <c r="P216" s="2622"/>
      <c r="Q216" s="2601"/>
      <c r="R216" s="2622"/>
      <c r="S216" s="2601"/>
      <c r="T216" s="2622"/>
      <c r="U216" s="2601"/>
      <c r="V216" s="2622"/>
      <c r="W216" s="2601"/>
      <c r="X216" s="2622"/>
      <c r="Y216" s="2601"/>
      <c r="Z216" s="2622"/>
      <c r="AA216" s="2601"/>
      <c r="AB216" s="2622"/>
      <c r="AC216" s="2601"/>
      <c r="AD216" s="2622"/>
      <c r="AE216" s="2601"/>
      <c r="AF216" s="2622"/>
      <c r="AG216" s="2601"/>
      <c r="AH216" s="2622"/>
      <c r="AI216" s="2601"/>
      <c r="AJ216" s="2622"/>
      <c r="AK216" s="2601"/>
      <c r="AL216" s="2622"/>
      <c r="AM216" s="2861"/>
      <c r="AN216" s="1748"/>
      <c r="AO216" s="1585"/>
      <c r="AP216" s="2622"/>
      <c r="AQ216" s="2601"/>
      <c r="AR216" s="2601"/>
      <c r="AS216" s="2601"/>
      <c r="AT216" s="2601"/>
      <c r="AU216" s="2601"/>
      <c r="AV216" s="2601"/>
      <c r="AW216" s="2601"/>
      <c r="AX216" s="244"/>
      <c r="AY216" s="323"/>
      <c r="AZ216" s="323"/>
      <c r="BA216" s="256"/>
      <c r="BB216" s="256"/>
      <c r="BC216" s="256"/>
      <c r="BD216" s="256"/>
      <c r="BE216" s="256"/>
      <c r="BF216" s="256"/>
      <c r="BG216" s="246"/>
      <c r="BH216" s="246"/>
      <c r="CA216" s="244"/>
      <c r="CB216" s="247"/>
      <c r="CC216" s="247"/>
      <c r="CD216" s="247"/>
      <c r="CE216" s="247"/>
      <c r="CF216" s="247"/>
      <c r="CG216" s="247"/>
      <c r="CH216" s="247"/>
      <c r="CI216" s="247"/>
      <c r="CJ216" s="247"/>
      <c r="CK216" s="247"/>
      <c r="CL216" s="247"/>
      <c r="CM216" s="247"/>
      <c r="CN216" s="247"/>
      <c r="CO216" s="247"/>
      <c r="CP216" s="247"/>
      <c r="CQ216" s="247"/>
      <c r="CR216" s="247"/>
      <c r="CS216" s="247"/>
      <c r="CT216" s="247"/>
      <c r="CU216" s="247"/>
      <c r="CV216" s="247"/>
      <c r="CW216" s="247"/>
      <c r="CX216" s="247"/>
      <c r="CY216" s="247"/>
      <c r="CZ216" s="247"/>
      <c r="DA216" s="247"/>
      <c r="DB216" s="285"/>
      <c r="DC216" s="285"/>
      <c r="DD216" s="285"/>
      <c r="DE216" s="285"/>
      <c r="DF216" s="285"/>
      <c r="DG216" s="285"/>
      <c r="DH216" s="285"/>
      <c r="DI216" s="285"/>
      <c r="DJ216" s="285"/>
      <c r="DK216" s="285"/>
      <c r="DL216" s="285"/>
      <c r="DM216" s="285"/>
      <c r="DN216" s="285"/>
      <c r="DO216" s="285"/>
      <c r="DP216" s="285"/>
      <c r="DQ216" s="285"/>
      <c r="DR216" s="285"/>
      <c r="DS216" s="285"/>
      <c r="DT216" s="285"/>
      <c r="DU216" s="285"/>
      <c r="DV216" s="285"/>
      <c r="DW216" s="285"/>
      <c r="DX216" s="285"/>
      <c r="DY216" s="285"/>
      <c r="DZ216" s="285"/>
    </row>
    <row r="217" spans="1:132" s="245" customFormat="1" ht="16.350000000000001" customHeight="1" x14ac:dyDescent="0.2">
      <c r="A217" s="6516" t="s">
        <v>903</v>
      </c>
      <c r="B217" s="6515"/>
      <c r="C217" s="1264">
        <f t="shared" si="22"/>
        <v>0</v>
      </c>
      <c r="D217" s="1265">
        <f t="shared" si="26"/>
        <v>0</v>
      </c>
      <c r="E217" s="2835">
        <f t="shared" si="26"/>
        <v>0</v>
      </c>
      <c r="F217" s="266"/>
      <c r="G217" s="1222"/>
      <c r="H217" s="266"/>
      <c r="I217" s="1222"/>
      <c r="J217" s="266"/>
      <c r="K217" s="1222"/>
      <c r="L217" s="266"/>
      <c r="M217" s="1222"/>
      <c r="N217" s="266"/>
      <c r="O217" s="1222"/>
      <c r="P217" s="266"/>
      <c r="Q217" s="1222"/>
      <c r="R217" s="266"/>
      <c r="S217" s="1222"/>
      <c r="T217" s="266"/>
      <c r="U217" s="1222"/>
      <c r="V217" s="266"/>
      <c r="W217" s="1222"/>
      <c r="X217" s="266"/>
      <c r="Y217" s="1222"/>
      <c r="Z217" s="266"/>
      <c r="AA217" s="1222"/>
      <c r="AB217" s="266"/>
      <c r="AC217" s="1222"/>
      <c r="AD217" s="266"/>
      <c r="AE217" s="1222"/>
      <c r="AF217" s="266"/>
      <c r="AG217" s="1222"/>
      <c r="AH217" s="266"/>
      <c r="AI217" s="1222"/>
      <c r="AJ217" s="266"/>
      <c r="AK217" s="1222"/>
      <c r="AL217" s="266"/>
      <c r="AM217" s="304"/>
      <c r="AN217" s="1748"/>
      <c r="AO217" s="1585"/>
      <c r="AP217" s="1583"/>
      <c r="AQ217" s="1584"/>
      <c r="AR217" s="1584"/>
      <c r="AS217" s="1584"/>
      <c r="AT217" s="1584"/>
      <c r="AU217" s="1584"/>
      <c r="AV217" s="1584"/>
      <c r="AW217" s="1584"/>
      <c r="AX217" s="244"/>
      <c r="AY217" s="323"/>
      <c r="AZ217" s="323"/>
      <c r="BA217" s="256"/>
      <c r="BB217" s="256"/>
      <c r="BC217" s="256"/>
      <c r="BD217" s="256"/>
      <c r="BE217" s="256"/>
      <c r="BF217" s="256"/>
      <c r="BG217" s="246"/>
      <c r="BH217" s="246"/>
      <c r="CA217" s="244"/>
      <c r="CB217" s="247"/>
      <c r="CC217" s="247"/>
      <c r="CD217" s="247"/>
      <c r="CE217" s="247"/>
      <c r="CF217" s="247"/>
      <c r="CG217" s="247"/>
      <c r="CH217" s="247"/>
      <c r="CI217" s="247"/>
      <c r="CJ217" s="247"/>
      <c r="CK217" s="247"/>
      <c r="CL217" s="247"/>
      <c r="CM217" s="247"/>
      <c r="CN217" s="247"/>
      <c r="CO217" s="247"/>
      <c r="CP217" s="247"/>
      <c r="CQ217" s="247"/>
      <c r="CR217" s="247"/>
      <c r="CS217" s="247"/>
      <c r="CT217" s="247"/>
      <c r="CU217" s="247"/>
      <c r="CV217" s="247"/>
      <c r="CW217" s="247"/>
      <c r="CX217" s="247"/>
      <c r="CY217" s="247"/>
      <c r="CZ217" s="247"/>
      <c r="DA217" s="247"/>
      <c r="DB217" s="285"/>
      <c r="DC217" s="285"/>
      <c r="DD217" s="285"/>
      <c r="DE217" s="285"/>
      <c r="DF217" s="285"/>
      <c r="DG217" s="285"/>
      <c r="DH217" s="285"/>
      <c r="DI217" s="285"/>
      <c r="DJ217" s="285"/>
      <c r="DK217" s="285"/>
      <c r="DL217" s="285"/>
      <c r="DM217" s="285"/>
      <c r="DN217" s="285"/>
      <c r="DO217" s="285"/>
      <c r="DP217" s="285"/>
      <c r="DQ217" s="285"/>
      <c r="DR217" s="285"/>
      <c r="DS217" s="285"/>
      <c r="DT217" s="285"/>
      <c r="DU217" s="285"/>
      <c r="DV217" s="285"/>
      <c r="DW217" s="285"/>
      <c r="DX217" s="285"/>
      <c r="DY217" s="285"/>
      <c r="DZ217" s="285"/>
    </row>
    <row r="218" spans="1:132" ht="24" customHeight="1" x14ac:dyDescent="0.25">
      <c r="A218" s="6524" t="s">
        <v>904</v>
      </c>
      <c r="B218" s="6525"/>
      <c r="C218" s="2837">
        <f t="shared" si="22"/>
        <v>0</v>
      </c>
      <c r="D218" s="2838">
        <f t="shared" si="26"/>
        <v>0</v>
      </c>
      <c r="E218" s="1587">
        <f t="shared" si="26"/>
        <v>0</v>
      </c>
      <c r="F218" s="1583"/>
      <c r="G218" s="1584"/>
      <c r="H218" s="1583"/>
      <c r="I218" s="1584"/>
      <c r="J218" s="1583"/>
      <c r="K218" s="1584"/>
      <c r="L218" s="1583"/>
      <c r="M218" s="1584"/>
      <c r="N218" s="1583"/>
      <c r="O218" s="1584"/>
      <c r="P218" s="1583"/>
      <c r="Q218" s="1584"/>
      <c r="R218" s="1583"/>
      <c r="S218" s="1584"/>
      <c r="T218" s="1583"/>
      <c r="U218" s="1584"/>
      <c r="V218" s="1583"/>
      <c r="W218" s="1584"/>
      <c r="X218" s="1583"/>
      <c r="Y218" s="1584"/>
      <c r="Z218" s="1583"/>
      <c r="AA218" s="1584"/>
      <c r="AB218" s="1583"/>
      <c r="AC218" s="1584"/>
      <c r="AD218" s="1583"/>
      <c r="AE218" s="1584"/>
      <c r="AF218" s="1583"/>
      <c r="AG218" s="1584"/>
      <c r="AH218" s="1583"/>
      <c r="AI218" s="1584"/>
      <c r="AJ218" s="1583"/>
      <c r="AK218" s="1584"/>
      <c r="AL218" s="1583"/>
      <c r="AM218" s="1594"/>
      <c r="AN218" s="1748"/>
      <c r="AO218" s="1585"/>
      <c r="AP218" s="1583"/>
      <c r="AQ218" s="987"/>
      <c r="AR218" s="987"/>
      <c r="AS218" s="987"/>
      <c r="AT218" s="1584"/>
      <c r="AU218" s="1584"/>
      <c r="AV218" s="1584"/>
      <c r="AW218" s="1584"/>
    </row>
    <row r="219" spans="1:132" ht="18" customHeight="1" x14ac:dyDescent="0.25">
      <c r="A219" s="6524" t="s">
        <v>905</v>
      </c>
      <c r="B219" s="6525"/>
      <c r="C219" s="2837">
        <f t="shared" si="22"/>
        <v>0</v>
      </c>
      <c r="D219" s="2838">
        <f t="shared" si="26"/>
        <v>0</v>
      </c>
      <c r="E219" s="1587">
        <f t="shared" si="26"/>
        <v>0</v>
      </c>
      <c r="F219" s="1583"/>
      <c r="G219" s="1584"/>
      <c r="H219" s="1583"/>
      <c r="I219" s="1584"/>
      <c r="J219" s="1583"/>
      <c r="K219" s="1584"/>
      <c r="L219" s="1583"/>
      <c r="M219" s="1584"/>
      <c r="N219" s="1583"/>
      <c r="O219" s="1584"/>
      <c r="P219" s="1583"/>
      <c r="Q219" s="1584"/>
      <c r="R219" s="1583"/>
      <c r="S219" s="1584"/>
      <c r="T219" s="1583"/>
      <c r="U219" s="1584"/>
      <c r="V219" s="1583"/>
      <c r="W219" s="1584"/>
      <c r="X219" s="1583"/>
      <c r="Y219" s="1584"/>
      <c r="Z219" s="1583"/>
      <c r="AA219" s="1584"/>
      <c r="AB219" s="1583"/>
      <c r="AC219" s="1584"/>
      <c r="AD219" s="1583"/>
      <c r="AE219" s="1584"/>
      <c r="AF219" s="1583"/>
      <c r="AG219" s="1584"/>
      <c r="AH219" s="1583"/>
      <c r="AI219" s="1584"/>
      <c r="AJ219" s="1583"/>
      <c r="AK219" s="1584"/>
      <c r="AL219" s="1583"/>
      <c r="AM219" s="1594"/>
      <c r="AN219" s="1748"/>
      <c r="AO219" s="1585"/>
      <c r="AP219" s="1583"/>
      <c r="AQ219" s="706"/>
      <c r="AR219" s="706"/>
      <c r="AS219" s="706"/>
      <c r="AT219" s="1584"/>
      <c r="AU219" s="1584"/>
      <c r="AV219" s="1584"/>
      <c r="AW219" s="1584"/>
    </row>
    <row r="220" spans="1:132" ht="15" customHeight="1" x14ac:dyDescent="0.25">
      <c r="A220" s="6517" t="s">
        <v>906</v>
      </c>
      <c r="B220" s="6518"/>
      <c r="C220" s="2843">
        <f t="shared" si="22"/>
        <v>0</v>
      </c>
      <c r="D220" s="2839">
        <f t="shared" si="26"/>
        <v>0</v>
      </c>
      <c r="E220" s="720">
        <f t="shared" si="26"/>
        <v>0</v>
      </c>
      <c r="F220" s="1596"/>
      <c r="G220" s="1640"/>
      <c r="H220" s="1596"/>
      <c r="I220" s="1640"/>
      <c r="J220" s="1596"/>
      <c r="K220" s="1640"/>
      <c r="L220" s="1596"/>
      <c r="M220" s="1640"/>
      <c r="N220" s="1596"/>
      <c r="O220" s="1640"/>
      <c r="P220" s="1596"/>
      <c r="Q220" s="1640"/>
      <c r="R220" s="1596"/>
      <c r="S220" s="1640"/>
      <c r="T220" s="1596"/>
      <c r="U220" s="1640"/>
      <c r="V220" s="1596"/>
      <c r="W220" s="1640"/>
      <c r="X220" s="1596"/>
      <c r="Y220" s="1640"/>
      <c r="Z220" s="1596"/>
      <c r="AA220" s="1640"/>
      <c r="AB220" s="1596"/>
      <c r="AC220" s="1640"/>
      <c r="AD220" s="1596"/>
      <c r="AE220" s="1640"/>
      <c r="AF220" s="1596"/>
      <c r="AG220" s="1640"/>
      <c r="AH220" s="1596"/>
      <c r="AI220" s="1640"/>
      <c r="AJ220" s="1596"/>
      <c r="AK220" s="1640"/>
      <c r="AL220" s="1596"/>
      <c r="AM220" s="1978"/>
      <c r="AN220" s="1751"/>
      <c r="AO220" s="1598"/>
      <c r="AP220" s="1596"/>
      <c r="AQ220" s="1640"/>
      <c r="AR220" s="1640"/>
      <c r="AS220" s="1640"/>
      <c r="AT220" s="1640"/>
      <c r="AU220" s="1640"/>
      <c r="AV220" s="1640"/>
      <c r="AW220" s="1640"/>
    </row>
    <row r="221" spans="1:132" x14ac:dyDescent="0.25">
      <c r="A221" s="6701" t="s">
        <v>907</v>
      </c>
      <c r="B221" s="2864" t="s">
        <v>908</v>
      </c>
      <c r="C221" s="2818">
        <f t="shared" si="22"/>
        <v>0</v>
      </c>
      <c r="D221" s="2819">
        <f t="shared" si="26"/>
        <v>0</v>
      </c>
      <c r="E221" s="2865">
        <f t="shared" si="26"/>
        <v>0</v>
      </c>
      <c r="F221" s="267"/>
      <c r="G221" s="987"/>
      <c r="H221" s="267"/>
      <c r="I221" s="987"/>
      <c r="J221" s="267"/>
      <c r="K221" s="987"/>
      <c r="L221" s="267"/>
      <c r="M221" s="987"/>
      <c r="N221" s="267"/>
      <c r="O221" s="987"/>
      <c r="P221" s="267"/>
      <c r="Q221" s="987"/>
      <c r="R221" s="267"/>
      <c r="S221" s="987"/>
      <c r="T221" s="267"/>
      <c r="U221" s="987"/>
      <c r="V221" s="267"/>
      <c r="W221" s="987"/>
      <c r="X221" s="267"/>
      <c r="Y221" s="987"/>
      <c r="Z221" s="267"/>
      <c r="AA221" s="987"/>
      <c r="AB221" s="267"/>
      <c r="AC221" s="987"/>
      <c r="AD221" s="267"/>
      <c r="AE221" s="987"/>
      <c r="AF221" s="267"/>
      <c r="AG221" s="987"/>
      <c r="AH221" s="267"/>
      <c r="AI221" s="987"/>
      <c r="AJ221" s="267"/>
      <c r="AK221" s="987"/>
      <c r="AL221" s="267"/>
      <c r="AM221" s="298"/>
      <c r="AN221" s="307"/>
      <c r="AO221" s="261"/>
      <c r="AP221" s="267"/>
      <c r="AQ221" s="987"/>
      <c r="AR221" s="987"/>
      <c r="AS221" s="987"/>
      <c r="AT221" s="987"/>
      <c r="AU221" s="987"/>
      <c r="AV221" s="987"/>
      <c r="AW221" s="987"/>
    </row>
    <row r="222" spans="1:132" x14ac:dyDescent="0.25">
      <c r="A222" s="6421"/>
      <c r="B222" s="2864" t="s">
        <v>909</v>
      </c>
      <c r="C222" s="2837">
        <f t="shared" si="22"/>
        <v>0</v>
      </c>
      <c r="D222" s="2838">
        <f t="shared" si="26"/>
        <v>0</v>
      </c>
      <c r="E222" s="2866">
        <f t="shared" si="26"/>
        <v>0</v>
      </c>
      <c r="F222" s="1855"/>
      <c r="G222" s="706"/>
      <c r="H222" s="1855"/>
      <c r="I222" s="706"/>
      <c r="J222" s="1855"/>
      <c r="K222" s="706"/>
      <c r="L222" s="1855"/>
      <c r="M222" s="706"/>
      <c r="N222" s="1855"/>
      <c r="O222" s="706"/>
      <c r="P222" s="1855"/>
      <c r="Q222" s="706"/>
      <c r="R222" s="1855"/>
      <c r="S222" s="706"/>
      <c r="T222" s="1855"/>
      <c r="U222" s="706"/>
      <c r="V222" s="1855"/>
      <c r="W222" s="706"/>
      <c r="X222" s="1855"/>
      <c r="Y222" s="706"/>
      <c r="Z222" s="1855"/>
      <c r="AA222" s="706"/>
      <c r="AB222" s="1855"/>
      <c r="AC222" s="706"/>
      <c r="AD222" s="1855"/>
      <c r="AE222" s="706"/>
      <c r="AF222" s="1855"/>
      <c r="AG222" s="706"/>
      <c r="AH222" s="1855"/>
      <c r="AI222" s="706"/>
      <c r="AJ222" s="1855"/>
      <c r="AK222" s="706"/>
      <c r="AL222" s="1855"/>
      <c r="AM222" s="305"/>
      <c r="AN222" s="2716"/>
      <c r="AO222" s="1651"/>
      <c r="AP222" s="1855"/>
      <c r="AQ222" s="706"/>
      <c r="AR222" s="706"/>
      <c r="AS222" s="706"/>
      <c r="AT222" s="706"/>
      <c r="AU222" s="706"/>
      <c r="AV222" s="706"/>
      <c r="AW222" s="706"/>
    </row>
    <row r="223" spans="1:132" x14ac:dyDescent="0.25">
      <c r="A223" s="6421"/>
      <c r="B223" s="2864" t="s">
        <v>910</v>
      </c>
      <c r="C223" s="2837">
        <f t="shared" si="22"/>
        <v>0</v>
      </c>
      <c r="D223" s="2838">
        <f t="shared" si="26"/>
        <v>0</v>
      </c>
      <c r="E223" s="2866">
        <f t="shared" si="26"/>
        <v>0</v>
      </c>
      <c r="F223" s="1855"/>
      <c r="G223" s="706"/>
      <c r="H223" s="1855"/>
      <c r="I223" s="706"/>
      <c r="J223" s="1855"/>
      <c r="K223" s="706"/>
      <c r="L223" s="1855"/>
      <c r="M223" s="706"/>
      <c r="N223" s="1855"/>
      <c r="O223" s="706"/>
      <c r="P223" s="1855"/>
      <c r="Q223" s="706"/>
      <c r="R223" s="1855"/>
      <c r="S223" s="706"/>
      <c r="T223" s="1855"/>
      <c r="U223" s="706"/>
      <c r="V223" s="1855"/>
      <c r="W223" s="706"/>
      <c r="X223" s="1855"/>
      <c r="Y223" s="706"/>
      <c r="Z223" s="1855"/>
      <c r="AA223" s="706"/>
      <c r="AB223" s="1855"/>
      <c r="AC223" s="706"/>
      <c r="AD223" s="1855"/>
      <c r="AE223" s="706"/>
      <c r="AF223" s="1855"/>
      <c r="AG223" s="706"/>
      <c r="AH223" s="1855"/>
      <c r="AI223" s="706"/>
      <c r="AJ223" s="1855"/>
      <c r="AK223" s="706"/>
      <c r="AL223" s="1855"/>
      <c r="AM223" s="305"/>
      <c r="AN223" s="2716"/>
      <c r="AO223" s="1651"/>
      <c r="AP223" s="1855"/>
      <c r="AQ223" s="706"/>
      <c r="AR223" s="706"/>
      <c r="AS223" s="706"/>
      <c r="AT223" s="706"/>
      <c r="AU223" s="706"/>
      <c r="AV223" s="706"/>
      <c r="AW223" s="706"/>
    </row>
    <row r="224" spans="1:132" ht="30" customHeight="1" x14ac:dyDescent="0.25">
      <c r="A224" s="6421"/>
      <c r="B224" s="2864" t="s">
        <v>911</v>
      </c>
      <c r="C224" s="2837">
        <f t="shared" si="22"/>
        <v>0</v>
      </c>
      <c r="D224" s="2838">
        <f t="shared" si="26"/>
        <v>0</v>
      </c>
      <c r="E224" s="2866">
        <f t="shared" si="26"/>
        <v>0</v>
      </c>
      <c r="F224" s="1855"/>
      <c r="G224" s="706"/>
      <c r="H224" s="1855"/>
      <c r="I224" s="706"/>
      <c r="J224" s="1855"/>
      <c r="K224" s="706"/>
      <c r="L224" s="1855"/>
      <c r="M224" s="706"/>
      <c r="N224" s="1855"/>
      <c r="O224" s="706"/>
      <c r="P224" s="1855"/>
      <c r="Q224" s="706"/>
      <c r="R224" s="1855"/>
      <c r="S224" s="706"/>
      <c r="T224" s="1855"/>
      <c r="U224" s="706"/>
      <c r="V224" s="1855"/>
      <c r="W224" s="706"/>
      <c r="X224" s="1855"/>
      <c r="Y224" s="706"/>
      <c r="Z224" s="1855"/>
      <c r="AA224" s="706"/>
      <c r="AB224" s="1855"/>
      <c r="AC224" s="706"/>
      <c r="AD224" s="1855"/>
      <c r="AE224" s="706"/>
      <c r="AF224" s="1855"/>
      <c r="AG224" s="706"/>
      <c r="AH224" s="1855"/>
      <c r="AI224" s="706"/>
      <c r="AJ224" s="1855"/>
      <c r="AK224" s="706"/>
      <c r="AL224" s="1855"/>
      <c r="AM224" s="305"/>
      <c r="AN224" s="2716"/>
      <c r="AO224" s="1651"/>
      <c r="AP224" s="1855"/>
      <c r="AQ224" s="706"/>
      <c r="AR224" s="706"/>
      <c r="AS224" s="706"/>
      <c r="AT224" s="706"/>
      <c r="AU224" s="706"/>
      <c r="AV224" s="706"/>
      <c r="AW224" s="706"/>
    </row>
    <row r="225" spans="1:50" ht="26.25" customHeight="1" x14ac:dyDescent="0.25">
      <c r="A225" s="6702"/>
      <c r="B225" s="2864" t="s">
        <v>912</v>
      </c>
      <c r="C225" s="2847">
        <f t="shared" si="22"/>
        <v>0</v>
      </c>
      <c r="D225" s="2848">
        <f t="shared" si="26"/>
        <v>0</v>
      </c>
      <c r="E225" s="2867">
        <f t="shared" si="26"/>
        <v>0</v>
      </c>
      <c r="F225" s="1596"/>
      <c r="G225" s="1640"/>
      <c r="H225" s="1596"/>
      <c r="I225" s="1640"/>
      <c r="J225" s="1596"/>
      <c r="K225" s="1640"/>
      <c r="L225" s="1596"/>
      <c r="M225" s="1640"/>
      <c r="N225" s="1596"/>
      <c r="O225" s="1640"/>
      <c r="P225" s="1596"/>
      <c r="Q225" s="1640"/>
      <c r="R225" s="1596"/>
      <c r="S225" s="1640"/>
      <c r="T225" s="1596"/>
      <c r="U225" s="1640"/>
      <c r="V225" s="1596"/>
      <c r="W225" s="1640"/>
      <c r="X225" s="1596"/>
      <c r="Y225" s="1640"/>
      <c r="Z225" s="1596"/>
      <c r="AA225" s="1640"/>
      <c r="AB225" s="1596"/>
      <c r="AC225" s="1640"/>
      <c r="AD225" s="1596"/>
      <c r="AE225" s="1640"/>
      <c r="AF225" s="1596"/>
      <c r="AG225" s="1640"/>
      <c r="AH225" s="1596"/>
      <c r="AI225" s="1640"/>
      <c r="AJ225" s="1596"/>
      <c r="AK225" s="1640"/>
      <c r="AL225" s="1596"/>
      <c r="AM225" s="1978"/>
      <c r="AN225" s="1751"/>
      <c r="AO225" s="1598"/>
      <c r="AP225" s="1596"/>
      <c r="AQ225" s="1640"/>
      <c r="AR225" s="1640"/>
      <c r="AS225" s="1640"/>
      <c r="AT225" s="1640"/>
      <c r="AU225" s="1640"/>
      <c r="AV225" s="1640"/>
      <c r="AW225" s="1640"/>
    </row>
    <row r="226" spans="1:50" x14ac:dyDescent="0.25">
      <c r="A226" s="6845" t="s">
        <v>913</v>
      </c>
      <c r="B226" s="6847"/>
      <c r="C226" s="1261">
        <f t="shared" si="22"/>
        <v>0</v>
      </c>
      <c r="D226" s="303">
        <f t="shared" si="26"/>
        <v>0</v>
      </c>
      <c r="E226" s="1046">
        <f t="shared" si="26"/>
        <v>0</v>
      </c>
      <c r="F226" s="267"/>
      <c r="G226" s="987"/>
      <c r="H226" s="267"/>
      <c r="I226" s="987"/>
      <c r="J226" s="267"/>
      <c r="K226" s="987"/>
      <c r="L226" s="267"/>
      <c r="M226" s="987"/>
      <c r="N226" s="267"/>
      <c r="O226" s="987"/>
      <c r="P226" s="267"/>
      <c r="Q226" s="987"/>
      <c r="R226" s="267"/>
      <c r="S226" s="987"/>
      <c r="T226" s="267"/>
      <c r="U226" s="987"/>
      <c r="V226" s="267"/>
      <c r="W226" s="987"/>
      <c r="X226" s="267"/>
      <c r="Y226" s="987"/>
      <c r="Z226" s="267"/>
      <c r="AA226" s="987"/>
      <c r="AB226" s="267"/>
      <c r="AC226" s="987"/>
      <c r="AD226" s="267"/>
      <c r="AE226" s="987"/>
      <c r="AF226" s="267"/>
      <c r="AG226" s="987"/>
      <c r="AH226" s="267"/>
      <c r="AI226" s="987"/>
      <c r="AJ226" s="267"/>
      <c r="AK226" s="987"/>
      <c r="AL226" s="267"/>
      <c r="AM226" s="298"/>
      <c r="AN226" s="307"/>
      <c r="AO226" s="261"/>
      <c r="AP226" s="267"/>
      <c r="AQ226" s="987"/>
      <c r="AR226" s="987"/>
      <c r="AS226" s="987"/>
      <c r="AT226" s="987"/>
      <c r="AU226" s="987"/>
      <c r="AV226" s="987"/>
      <c r="AW226" s="987"/>
    </row>
    <row r="227" spans="1:50" x14ac:dyDescent="0.25">
      <c r="A227" s="6517" t="s">
        <v>914</v>
      </c>
      <c r="B227" s="6518"/>
      <c r="C227" s="2847">
        <f t="shared" si="22"/>
        <v>0</v>
      </c>
      <c r="D227" s="2848">
        <f t="shared" si="26"/>
        <v>0</v>
      </c>
      <c r="E227" s="2846">
        <f t="shared" si="26"/>
        <v>0</v>
      </c>
      <c r="F227" s="1596"/>
      <c r="G227" s="1640"/>
      <c r="H227" s="1596"/>
      <c r="I227" s="1640"/>
      <c r="J227" s="1596"/>
      <c r="K227" s="1640"/>
      <c r="L227" s="1596"/>
      <c r="M227" s="1640"/>
      <c r="N227" s="1596"/>
      <c r="O227" s="1640"/>
      <c r="P227" s="1596"/>
      <c r="Q227" s="1640"/>
      <c r="R227" s="1596"/>
      <c r="S227" s="1640"/>
      <c r="T227" s="1596"/>
      <c r="U227" s="1640"/>
      <c r="V227" s="1596"/>
      <c r="W227" s="1640"/>
      <c r="X227" s="1596"/>
      <c r="Y227" s="1640"/>
      <c r="Z227" s="1596"/>
      <c r="AA227" s="1640"/>
      <c r="AB227" s="1596"/>
      <c r="AC227" s="1640"/>
      <c r="AD227" s="1596"/>
      <c r="AE227" s="1640"/>
      <c r="AF227" s="1596"/>
      <c r="AG227" s="1640"/>
      <c r="AH227" s="1596"/>
      <c r="AI227" s="1640"/>
      <c r="AJ227" s="1596"/>
      <c r="AK227" s="1640"/>
      <c r="AL227" s="1596"/>
      <c r="AM227" s="1978"/>
      <c r="AN227" s="2868"/>
      <c r="AO227" s="2869"/>
      <c r="AP227" s="1596"/>
      <c r="AQ227" s="1640"/>
      <c r="AR227" s="1640"/>
      <c r="AS227" s="1640"/>
      <c r="AT227" s="1640"/>
      <c r="AU227" s="1640"/>
      <c r="AV227" s="1640"/>
      <c r="AW227" s="1640"/>
    </row>
    <row r="228" spans="1:50" x14ac:dyDescent="0.25">
      <c r="A228" s="1231" t="s">
        <v>915</v>
      </c>
      <c r="B228" s="1231"/>
      <c r="C228" s="1231"/>
      <c r="D228" s="1231"/>
      <c r="E228" s="1231"/>
      <c r="F228" s="1231"/>
      <c r="G228" s="1231"/>
      <c r="H228" s="1243"/>
      <c r="I228" s="1258"/>
      <c r="J228" s="1258"/>
      <c r="K228" s="1270"/>
      <c r="L228" s="1270"/>
      <c r="M228" s="1270"/>
      <c r="N228" s="1270"/>
      <c r="O228" s="111"/>
      <c r="P228" s="111"/>
      <c r="Q228" s="111"/>
      <c r="R228" s="111"/>
      <c r="S228" s="111"/>
      <c r="T228" s="111"/>
      <c r="U228" s="111"/>
      <c r="V228" s="111"/>
      <c r="W228" s="111"/>
      <c r="X228" s="1239"/>
      <c r="Y228" s="1239"/>
      <c r="Z228" s="1239"/>
      <c r="AA228" s="1239"/>
      <c r="AB228" s="1239"/>
      <c r="AC228" s="1239"/>
      <c r="AD228" s="1239"/>
      <c r="AE228" s="1239"/>
      <c r="AF228" s="1239"/>
      <c r="AG228" s="1239"/>
      <c r="AH228" s="1239"/>
      <c r="AI228" s="1239"/>
      <c r="AJ228" s="1239"/>
      <c r="AK228" s="1239"/>
      <c r="AL228" s="1239"/>
      <c r="AM228" s="1239"/>
      <c r="AN228" s="1239"/>
      <c r="AO228" s="1239"/>
      <c r="AP228" s="1239"/>
      <c r="AQ228" s="1239"/>
      <c r="AR228" s="1239"/>
      <c r="AS228" s="1239"/>
    </row>
    <row r="229" spans="1:50" ht="15" customHeight="1" x14ac:dyDescent="0.25">
      <c r="A229" s="6823" t="s">
        <v>916</v>
      </c>
      <c r="B229" s="6535"/>
      <c r="C229" s="6800" t="s">
        <v>49</v>
      </c>
      <c r="D229" s="6800"/>
      <c r="E229" s="6800"/>
      <c r="F229" s="6800" t="s">
        <v>423</v>
      </c>
      <c r="G229" s="6800"/>
      <c r="H229" s="6800" t="s">
        <v>288</v>
      </c>
      <c r="I229" s="6800"/>
      <c r="J229" s="6800" t="s">
        <v>424</v>
      </c>
      <c r="K229" s="6800"/>
      <c r="L229" s="6800" t="s">
        <v>120</v>
      </c>
      <c r="M229" s="6800"/>
      <c r="N229" s="6827" t="s">
        <v>19</v>
      </c>
      <c r="O229" s="6828"/>
      <c r="P229" s="6835" t="s">
        <v>310</v>
      </c>
      <c r="Q229" s="6835"/>
      <c r="R229" s="6835" t="s">
        <v>311</v>
      </c>
      <c r="S229" s="6835"/>
      <c r="T229" s="6835" t="s">
        <v>312</v>
      </c>
      <c r="U229" s="6835"/>
      <c r="V229" s="6835" t="s">
        <v>313</v>
      </c>
      <c r="W229" s="6835"/>
      <c r="X229" s="6835" t="s">
        <v>314</v>
      </c>
      <c r="Y229" s="6835"/>
      <c r="Z229" s="6835" t="s">
        <v>315</v>
      </c>
      <c r="AA229" s="6835"/>
      <c r="AB229" s="6835" t="s">
        <v>316</v>
      </c>
      <c r="AC229" s="6835"/>
      <c r="AD229" s="6835" t="s">
        <v>317</v>
      </c>
      <c r="AE229" s="6835"/>
      <c r="AF229" s="6835" t="s">
        <v>291</v>
      </c>
      <c r="AG229" s="6835"/>
      <c r="AH229" s="6835" t="s">
        <v>318</v>
      </c>
      <c r="AI229" s="6835"/>
      <c r="AJ229" s="6835" t="s">
        <v>319</v>
      </c>
      <c r="AK229" s="6835"/>
      <c r="AL229" s="6835" t="s">
        <v>31</v>
      </c>
      <c r="AM229" s="6763"/>
      <c r="AN229" s="6852" t="s">
        <v>783</v>
      </c>
      <c r="AO229" s="6853"/>
      <c r="AP229" s="6854"/>
      <c r="AQ229" s="6836" t="s">
        <v>508</v>
      </c>
      <c r="AR229" s="6836" t="s">
        <v>856</v>
      </c>
      <c r="AS229" s="6763" t="s">
        <v>13</v>
      </c>
      <c r="AT229" s="6821"/>
      <c r="AU229" s="6825" t="s">
        <v>11</v>
      </c>
      <c r="AV229" s="6825" t="s">
        <v>857</v>
      </c>
      <c r="AW229" s="6748" t="s">
        <v>14</v>
      </c>
      <c r="AX229" s="6748" t="s">
        <v>859</v>
      </c>
    </row>
    <row r="230" spans="1:50" ht="34.5" customHeight="1" x14ac:dyDescent="0.25">
      <c r="A230" s="6696"/>
      <c r="B230" s="6697"/>
      <c r="C230" s="2659" t="s">
        <v>52</v>
      </c>
      <c r="D230" s="2870" t="s">
        <v>53</v>
      </c>
      <c r="E230" s="2806" t="s">
        <v>54</v>
      </c>
      <c r="F230" s="2804" t="s">
        <v>53</v>
      </c>
      <c r="G230" s="2806" t="s">
        <v>54</v>
      </c>
      <c r="H230" s="2804" t="s">
        <v>53</v>
      </c>
      <c r="I230" s="2806" t="s">
        <v>54</v>
      </c>
      <c r="J230" s="2804" t="s">
        <v>53</v>
      </c>
      <c r="K230" s="2806" t="s">
        <v>54</v>
      </c>
      <c r="L230" s="2804" t="s">
        <v>53</v>
      </c>
      <c r="M230" s="2806" t="s">
        <v>54</v>
      </c>
      <c r="N230" s="2804" t="s">
        <v>53</v>
      </c>
      <c r="O230" s="2806" t="s">
        <v>54</v>
      </c>
      <c r="P230" s="2804" t="s">
        <v>53</v>
      </c>
      <c r="Q230" s="2806" t="s">
        <v>54</v>
      </c>
      <c r="R230" s="2804" t="s">
        <v>53</v>
      </c>
      <c r="S230" s="2806" t="s">
        <v>54</v>
      </c>
      <c r="T230" s="2804" t="s">
        <v>53</v>
      </c>
      <c r="U230" s="2806" t="s">
        <v>54</v>
      </c>
      <c r="V230" s="2804" t="s">
        <v>53</v>
      </c>
      <c r="W230" s="2806" t="s">
        <v>54</v>
      </c>
      <c r="X230" s="2804" t="s">
        <v>53</v>
      </c>
      <c r="Y230" s="2806" t="s">
        <v>54</v>
      </c>
      <c r="Z230" s="2804" t="s">
        <v>53</v>
      </c>
      <c r="AA230" s="2806" t="s">
        <v>54</v>
      </c>
      <c r="AB230" s="2804" t="s">
        <v>53</v>
      </c>
      <c r="AC230" s="2806" t="s">
        <v>54</v>
      </c>
      <c r="AD230" s="2804" t="s">
        <v>53</v>
      </c>
      <c r="AE230" s="2806" t="s">
        <v>54</v>
      </c>
      <c r="AF230" s="2804" t="s">
        <v>53</v>
      </c>
      <c r="AG230" s="2806" t="s">
        <v>54</v>
      </c>
      <c r="AH230" s="2804" t="s">
        <v>53</v>
      </c>
      <c r="AI230" s="2806" t="s">
        <v>54</v>
      </c>
      <c r="AJ230" s="2804" t="s">
        <v>53</v>
      </c>
      <c r="AK230" s="2806" t="s">
        <v>54</v>
      </c>
      <c r="AL230" s="2804" t="s">
        <v>53</v>
      </c>
      <c r="AM230" s="2807" t="s">
        <v>54</v>
      </c>
      <c r="AN230" s="2871" t="s">
        <v>815</v>
      </c>
      <c r="AO230" s="2872" t="s">
        <v>817</v>
      </c>
      <c r="AP230" s="2873" t="s">
        <v>917</v>
      </c>
      <c r="AQ230" s="6837"/>
      <c r="AR230" s="6837"/>
      <c r="AS230" s="2804" t="s">
        <v>53</v>
      </c>
      <c r="AT230" s="2806" t="s">
        <v>54</v>
      </c>
      <c r="AU230" s="6826"/>
      <c r="AV230" s="6826"/>
      <c r="AW230" s="6739"/>
      <c r="AX230" s="6739"/>
    </row>
    <row r="231" spans="1:50" x14ac:dyDescent="0.25">
      <c r="A231" s="6846" t="s">
        <v>918</v>
      </c>
      <c r="B231" s="6830"/>
      <c r="C231" s="2809">
        <f>SUM(D231+E231)</f>
        <v>0</v>
      </c>
      <c r="D231" s="2810">
        <f>SUM(F231+H231+J231+L231+N231+P231+R231+T231+V231+X231+Z231+AB231+AD231+AF231+AH231+AJ231+AL231)</f>
        <v>0</v>
      </c>
      <c r="E231" s="1046">
        <f>SUM(G231+I231+K231+M231+O231+Q231+S231+U231+W231+Y231+AA231+AC231+AE231+AG231+AI231+AK231+AM231)</f>
        <v>0</v>
      </c>
      <c r="F231" s="2811"/>
      <c r="G231" s="2813"/>
      <c r="H231" s="2811"/>
      <c r="I231" s="2813"/>
      <c r="J231" s="2811"/>
      <c r="K231" s="2813"/>
      <c r="L231" s="2811"/>
      <c r="M231" s="2813"/>
      <c r="N231" s="2811"/>
      <c r="O231" s="2813"/>
      <c r="P231" s="2811"/>
      <c r="Q231" s="2813"/>
      <c r="R231" s="2811"/>
      <c r="S231" s="2813"/>
      <c r="T231" s="2811"/>
      <c r="U231" s="2813"/>
      <c r="V231" s="2811"/>
      <c r="W231" s="2813"/>
      <c r="X231" s="2811"/>
      <c r="Y231" s="2813"/>
      <c r="Z231" s="2811"/>
      <c r="AA231" s="2813"/>
      <c r="AB231" s="2811"/>
      <c r="AC231" s="2813"/>
      <c r="AD231" s="2811"/>
      <c r="AE231" s="2813"/>
      <c r="AF231" s="2811"/>
      <c r="AG231" s="2813"/>
      <c r="AH231" s="2811"/>
      <c r="AI231" s="2813"/>
      <c r="AJ231" s="2811"/>
      <c r="AK231" s="2813"/>
      <c r="AL231" s="2811"/>
      <c r="AM231" s="2828"/>
      <c r="AN231" s="1516"/>
      <c r="AO231" s="2647"/>
      <c r="AP231" s="1640"/>
      <c r="AQ231" s="2813"/>
      <c r="AR231" s="2600"/>
      <c r="AS231" s="2811"/>
      <c r="AT231" s="2813"/>
      <c r="AU231" s="2813"/>
      <c r="AV231" s="2813"/>
      <c r="AW231" s="2813"/>
      <c r="AX231" s="2813"/>
    </row>
    <row r="232" spans="1:50" ht="42.75" customHeight="1" x14ac:dyDescent="0.25">
      <c r="A232" s="6831" t="s">
        <v>863</v>
      </c>
      <c r="B232" s="6832"/>
      <c r="C232" s="1517"/>
      <c r="D232" s="1518"/>
      <c r="E232" s="1518"/>
      <c r="F232" s="1518"/>
      <c r="G232" s="1518"/>
      <c r="H232" s="1518"/>
      <c r="I232" s="1518"/>
      <c r="J232" s="1518"/>
      <c r="K232" s="1518"/>
      <c r="L232" s="1518"/>
      <c r="M232" s="1518"/>
      <c r="N232" s="1518"/>
      <c r="O232" s="1518"/>
      <c r="P232" s="1518"/>
      <c r="Q232" s="1518"/>
      <c r="R232" s="1518"/>
      <c r="S232" s="1518"/>
      <c r="T232" s="1518"/>
      <c r="U232" s="1518"/>
      <c r="V232" s="1518"/>
      <c r="W232" s="1518"/>
      <c r="X232" s="1518"/>
      <c r="Y232" s="1518"/>
      <c r="Z232" s="1518"/>
      <c r="AA232" s="1518"/>
      <c r="AB232" s="1518"/>
      <c r="AC232" s="1518"/>
      <c r="AD232" s="1518"/>
      <c r="AE232" s="1518"/>
      <c r="AF232" s="1518"/>
      <c r="AG232" s="1518"/>
      <c r="AH232" s="1518"/>
      <c r="AI232" s="1518"/>
      <c r="AJ232" s="1518"/>
      <c r="AK232" s="1518"/>
      <c r="AL232" s="1518"/>
      <c r="AM232" s="1518"/>
      <c r="AN232" s="2874"/>
      <c r="AO232" s="2875"/>
      <c r="AP232" s="2876"/>
      <c r="AQ232" s="1518"/>
      <c r="AR232" s="1518"/>
      <c r="AS232" s="1518"/>
      <c r="AT232" s="2876"/>
      <c r="AU232" s="2876"/>
      <c r="AV232" s="2876"/>
      <c r="AW232" s="2876"/>
      <c r="AX232" s="2876"/>
    </row>
    <row r="233" spans="1:50" x14ac:dyDescent="0.25">
      <c r="A233" s="6848" t="s">
        <v>919</v>
      </c>
      <c r="B233" s="2877" t="s">
        <v>920</v>
      </c>
      <c r="C233" s="2818">
        <f t="shared" ref="C233:C259" si="27">SUM(D233+E233)</f>
        <v>0</v>
      </c>
      <c r="D233" s="2819">
        <f t="shared" ref="D233:E241" si="28">SUM(F233+H233+J233+L233+N233+P233+R233+T233+V233+X233+Z233+AB233+AD233+AF233+AH233+AJ233+AL233)</f>
        <v>0</v>
      </c>
      <c r="E233" s="2820">
        <f t="shared" si="28"/>
        <v>0</v>
      </c>
      <c r="F233" s="2622"/>
      <c r="G233" s="2601"/>
      <c r="H233" s="2622"/>
      <c r="I233" s="2601"/>
      <c r="J233" s="2622"/>
      <c r="K233" s="2601"/>
      <c r="L233" s="2622"/>
      <c r="M233" s="2601"/>
      <c r="N233" s="2622"/>
      <c r="O233" s="2601"/>
      <c r="P233" s="2622"/>
      <c r="Q233" s="2601"/>
      <c r="R233" s="2622"/>
      <c r="S233" s="2601"/>
      <c r="T233" s="2622"/>
      <c r="U233" s="2601"/>
      <c r="V233" s="2622"/>
      <c r="W233" s="2601"/>
      <c r="X233" s="2622"/>
      <c r="Y233" s="2601"/>
      <c r="Z233" s="2622"/>
      <c r="AA233" s="2601"/>
      <c r="AB233" s="2622"/>
      <c r="AC233" s="2601"/>
      <c r="AD233" s="2622"/>
      <c r="AE233" s="2601"/>
      <c r="AF233" s="2622"/>
      <c r="AG233" s="2601"/>
      <c r="AH233" s="2622"/>
      <c r="AI233" s="2601"/>
      <c r="AJ233" s="2622"/>
      <c r="AK233" s="2601"/>
      <c r="AL233" s="2622"/>
      <c r="AM233" s="2821"/>
      <c r="AN233" s="2878"/>
      <c r="AO233" s="2645"/>
      <c r="AP233" s="2601"/>
      <c r="AQ233" s="2601"/>
      <c r="AR233" s="2669"/>
      <c r="AS233" s="2622"/>
      <c r="AT233" s="2601"/>
      <c r="AU233" s="2601"/>
      <c r="AV233" s="2601"/>
      <c r="AW233" s="2601"/>
      <c r="AX233" s="2601"/>
    </row>
    <row r="234" spans="1:50" x14ac:dyDescent="0.25">
      <c r="A234" s="6849"/>
      <c r="B234" s="2258" t="s">
        <v>866</v>
      </c>
      <c r="C234" s="2847">
        <f t="shared" si="27"/>
        <v>0</v>
      </c>
      <c r="D234" s="2848">
        <f t="shared" si="28"/>
        <v>0</v>
      </c>
      <c r="E234" s="2846">
        <f t="shared" si="28"/>
        <v>0</v>
      </c>
      <c r="F234" s="1596"/>
      <c r="G234" s="1640"/>
      <c r="H234" s="1596"/>
      <c r="I234" s="1640"/>
      <c r="J234" s="1596"/>
      <c r="K234" s="1640"/>
      <c r="L234" s="1596"/>
      <c r="M234" s="1640"/>
      <c r="N234" s="1596"/>
      <c r="O234" s="1640"/>
      <c r="P234" s="1596"/>
      <c r="Q234" s="1640"/>
      <c r="R234" s="1596"/>
      <c r="S234" s="1640"/>
      <c r="T234" s="1596"/>
      <c r="U234" s="1640"/>
      <c r="V234" s="1596"/>
      <c r="W234" s="1640"/>
      <c r="X234" s="1596"/>
      <c r="Y234" s="1640"/>
      <c r="Z234" s="1596"/>
      <c r="AA234" s="1640"/>
      <c r="AB234" s="1596"/>
      <c r="AC234" s="1640"/>
      <c r="AD234" s="1596"/>
      <c r="AE234" s="1640"/>
      <c r="AF234" s="1596"/>
      <c r="AG234" s="1640"/>
      <c r="AH234" s="1596"/>
      <c r="AI234" s="1640"/>
      <c r="AJ234" s="1855"/>
      <c r="AK234" s="706"/>
      <c r="AL234" s="1596"/>
      <c r="AM234" s="1978"/>
      <c r="AN234" s="2879"/>
      <c r="AO234" s="1907"/>
      <c r="AP234" s="1640"/>
      <c r="AQ234" s="1640"/>
      <c r="AR234" s="1598"/>
      <c r="AS234" s="1596"/>
      <c r="AT234" s="1640"/>
      <c r="AU234" s="1640"/>
      <c r="AV234" s="1640"/>
      <c r="AW234" s="1640"/>
      <c r="AX234" s="1640"/>
    </row>
    <row r="235" spans="1:50" x14ac:dyDescent="0.25">
      <c r="A235" s="6843" t="s">
        <v>867</v>
      </c>
      <c r="B235" s="6844"/>
      <c r="C235" s="2880">
        <f t="shared" si="27"/>
        <v>0</v>
      </c>
      <c r="D235" s="2810">
        <f t="shared" si="28"/>
        <v>0</v>
      </c>
      <c r="E235" s="2827">
        <f t="shared" si="28"/>
        <v>0</v>
      </c>
      <c r="F235" s="2811"/>
      <c r="G235" s="2813"/>
      <c r="H235" s="2811"/>
      <c r="I235" s="2813"/>
      <c r="J235" s="2811"/>
      <c r="K235" s="2813"/>
      <c r="L235" s="2811"/>
      <c r="M235" s="2813"/>
      <c r="N235" s="2811"/>
      <c r="O235" s="2813"/>
      <c r="P235" s="2811"/>
      <c r="Q235" s="2813"/>
      <c r="R235" s="2811"/>
      <c r="S235" s="2813"/>
      <c r="T235" s="2811"/>
      <c r="U235" s="2813"/>
      <c r="V235" s="2811"/>
      <c r="W235" s="2813"/>
      <c r="X235" s="2811"/>
      <c r="Y235" s="2813"/>
      <c r="Z235" s="2811"/>
      <c r="AA235" s="2813"/>
      <c r="AB235" s="2811"/>
      <c r="AC235" s="2813"/>
      <c r="AD235" s="2811"/>
      <c r="AE235" s="2813"/>
      <c r="AF235" s="2811"/>
      <c r="AG235" s="2813"/>
      <c r="AH235" s="2811"/>
      <c r="AI235" s="2813"/>
      <c r="AJ235" s="2811"/>
      <c r="AK235" s="2813"/>
      <c r="AL235" s="2811"/>
      <c r="AM235" s="2828"/>
      <c r="AN235" s="2881"/>
      <c r="AO235" s="2882"/>
      <c r="AP235" s="2813"/>
      <c r="AQ235" s="2813"/>
      <c r="AR235" s="2600"/>
      <c r="AS235" s="2811"/>
      <c r="AT235" s="2813"/>
      <c r="AU235" s="2813"/>
      <c r="AV235" s="2813"/>
      <c r="AW235" s="2813"/>
      <c r="AX235" s="2813"/>
    </row>
    <row r="236" spans="1:50" x14ac:dyDescent="0.25">
      <c r="A236" s="6850" t="s">
        <v>868</v>
      </c>
      <c r="B236" s="2883" t="s">
        <v>869</v>
      </c>
      <c r="C236" s="2818">
        <f t="shared" si="27"/>
        <v>0</v>
      </c>
      <c r="D236" s="2819">
        <f t="shared" si="28"/>
        <v>0</v>
      </c>
      <c r="E236" s="2820">
        <f t="shared" si="28"/>
        <v>0</v>
      </c>
      <c r="F236" s="2830"/>
      <c r="G236" s="2831"/>
      <c r="H236" s="2622"/>
      <c r="I236" s="2601"/>
      <c r="J236" s="2622"/>
      <c r="K236" s="2601"/>
      <c r="L236" s="2622"/>
      <c r="M236" s="2601"/>
      <c r="N236" s="2622"/>
      <c r="O236" s="2601"/>
      <c r="P236" s="2622"/>
      <c r="Q236" s="2601"/>
      <c r="R236" s="2622"/>
      <c r="S236" s="2601"/>
      <c r="T236" s="2622"/>
      <c r="U236" s="2601"/>
      <c r="V236" s="2622"/>
      <c r="W236" s="2601"/>
      <c r="X236" s="2622"/>
      <c r="Y236" s="2601"/>
      <c r="Z236" s="2622"/>
      <c r="AA236" s="2601"/>
      <c r="AB236" s="2622"/>
      <c r="AC236" s="2601"/>
      <c r="AD236" s="2622"/>
      <c r="AE236" s="2601"/>
      <c r="AF236" s="2622"/>
      <c r="AG236" s="2601"/>
      <c r="AH236" s="2622"/>
      <c r="AI236" s="2601"/>
      <c r="AJ236" s="2622"/>
      <c r="AK236" s="2601"/>
      <c r="AL236" s="2622"/>
      <c r="AM236" s="2821"/>
      <c r="AN236" s="2878"/>
      <c r="AO236" s="2645"/>
      <c r="AP236" s="2601"/>
      <c r="AQ236" s="2601"/>
      <c r="AR236" s="2669"/>
      <c r="AS236" s="2622"/>
      <c r="AT236" s="2601"/>
      <c r="AU236" s="2601"/>
      <c r="AV236" s="2601"/>
      <c r="AW236" s="2601"/>
      <c r="AX236" s="2601"/>
    </row>
    <row r="237" spans="1:50" x14ac:dyDescent="0.25">
      <c r="A237" s="6851"/>
      <c r="B237" s="2884" t="s">
        <v>870</v>
      </c>
      <c r="C237" s="1261">
        <f t="shared" si="27"/>
        <v>0</v>
      </c>
      <c r="D237" s="303">
        <f t="shared" si="28"/>
        <v>0</v>
      </c>
      <c r="E237" s="1046">
        <f t="shared" si="28"/>
        <v>0</v>
      </c>
      <c r="F237" s="1262"/>
      <c r="G237" s="1263"/>
      <c r="H237" s="267"/>
      <c r="I237" s="987"/>
      <c r="J237" s="267"/>
      <c r="K237" s="987"/>
      <c r="L237" s="267"/>
      <c r="M237" s="987"/>
      <c r="N237" s="267"/>
      <c r="O237" s="987"/>
      <c r="P237" s="267"/>
      <c r="Q237" s="987"/>
      <c r="R237" s="267"/>
      <c r="S237" s="987"/>
      <c r="T237" s="267"/>
      <c r="U237" s="987"/>
      <c r="V237" s="267"/>
      <c r="W237" s="987"/>
      <c r="X237" s="267"/>
      <c r="Y237" s="987"/>
      <c r="Z237" s="267"/>
      <c r="AA237" s="987"/>
      <c r="AB237" s="267"/>
      <c r="AC237" s="987"/>
      <c r="AD237" s="267"/>
      <c r="AE237" s="987"/>
      <c r="AF237" s="267"/>
      <c r="AG237" s="987"/>
      <c r="AH237" s="267"/>
      <c r="AI237" s="987"/>
      <c r="AJ237" s="2635"/>
      <c r="AK237" s="2613"/>
      <c r="AL237" s="267"/>
      <c r="AM237" s="298"/>
      <c r="AN237" s="308"/>
      <c r="AO237" s="309"/>
      <c r="AP237" s="2613"/>
      <c r="AQ237" s="987"/>
      <c r="AR237" s="261"/>
      <c r="AS237" s="267"/>
      <c r="AT237" s="987"/>
      <c r="AU237" s="987"/>
      <c r="AV237" s="987"/>
      <c r="AW237" s="987"/>
      <c r="AX237" s="987"/>
    </row>
    <row r="238" spans="1:50" x14ac:dyDescent="0.25">
      <c r="A238" s="2885" t="s">
        <v>871</v>
      </c>
      <c r="B238" s="2886"/>
      <c r="C238" s="2620">
        <f t="shared" si="27"/>
        <v>0</v>
      </c>
      <c r="D238" s="2594">
        <f t="shared" si="28"/>
        <v>0</v>
      </c>
      <c r="E238" s="2833">
        <f t="shared" si="28"/>
        <v>0</v>
      </c>
      <c r="F238" s="2811"/>
      <c r="G238" s="2813"/>
      <c r="H238" s="2811"/>
      <c r="I238" s="2813"/>
      <c r="J238" s="2811"/>
      <c r="K238" s="2813"/>
      <c r="L238" s="2811"/>
      <c r="M238" s="2813"/>
      <c r="N238" s="2811"/>
      <c r="O238" s="2813"/>
      <c r="P238" s="2811"/>
      <c r="Q238" s="2813"/>
      <c r="R238" s="2811"/>
      <c r="S238" s="2813"/>
      <c r="T238" s="2811"/>
      <c r="U238" s="2813"/>
      <c r="V238" s="2811"/>
      <c r="W238" s="2813"/>
      <c r="X238" s="2811"/>
      <c r="Y238" s="2813"/>
      <c r="Z238" s="2811"/>
      <c r="AA238" s="2813"/>
      <c r="AB238" s="2811"/>
      <c r="AC238" s="2813"/>
      <c r="AD238" s="2811"/>
      <c r="AE238" s="2813"/>
      <c r="AF238" s="2811"/>
      <c r="AG238" s="2813"/>
      <c r="AH238" s="2811"/>
      <c r="AI238" s="2813"/>
      <c r="AJ238" s="2811"/>
      <c r="AK238" s="2813"/>
      <c r="AL238" s="2811"/>
      <c r="AM238" s="2828"/>
      <c r="AN238" s="2881"/>
      <c r="AO238" s="2882"/>
      <c r="AP238" s="2813"/>
      <c r="AQ238" s="2813"/>
      <c r="AR238" s="2600"/>
      <c r="AS238" s="2811"/>
      <c r="AT238" s="2813"/>
      <c r="AU238" s="2813"/>
      <c r="AV238" s="2813"/>
      <c r="AW238" s="2813"/>
      <c r="AX238" s="2813"/>
    </row>
    <row r="239" spans="1:50" x14ac:dyDescent="0.25">
      <c r="A239" s="6701" t="s">
        <v>872</v>
      </c>
      <c r="B239" s="1271" t="s">
        <v>873</v>
      </c>
      <c r="C239" s="1264">
        <f t="shared" si="27"/>
        <v>0</v>
      </c>
      <c r="D239" s="1265">
        <f t="shared" si="28"/>
        <v>0</v>
      </c>
      <c r="E239" s="2835">
        <f t="shared" si="28"/>
        <v>0</v>
      </c>
      <c r="F239" s="266"/>
      <c r="G239" s="1222"/>
      <c r="H239" s="266"/>
      <c r="I239" s="1222"/>
      <c r="J239" s="266"/>
      <c r="K239" s="1222"/>
      <c r="L239" s="266"/>
      <c r="M239" s="1222"/>
      <c r="N239" s="266"/>
      <c r="O239" s="1222"/>
      <c r="P239" s="266"/>
      <c r="Q239" s="1222"/>
      <c r="R239" s="266"/>
      <c r="S239" s="1222"/>
      <c r="T239" s="266"/>
      <c r="U239" s="1222"/>
      <c r="V239" s="266"/>
      <c r="W239" s="1222"/>
      <c r="X239" s="266"/>
      <c r="Y239" s="1222"/>
      <c r="Z239" s="266"/>
      <c r="AA239" s="1222"/>
      <c r="AB239" s="266"/>
      <c r="AC239" s="1222"/>
      <c r="AD239" s="266"/>
      <c r="AE239" s="1222"/>
      <c r="AF239" s="266"/>
      <c r="AG239" s="1222"/>
      <c r="AH239" s="266"/>
      <c r="AI239" s="1222"/>
      <c r="AJ239" s="266"/>
      <c r="AK239" s="1222"/>
      <c r="AL239" s="266"/>
      <c r="AM239" s="304"/>
      <c r="AN239" s="147"/>
      <c r="AO239" s="274"/>
      <c r="AP239" s="1222"/>
      <c r="AQ239" s="1222"/>
      <c r="AR239" s="255"/>
      <c r="AS239" s="266"/>
      <c r="AT239" s="1222"/>
      <c r="AU239" s="1222"/>
      <c r="AV239" s="1222"/>
      <c r="AW239" s="1222"/>
      <c r="AX239" s="1222"/>
    </row>
    <row r="240" spans="1:50" x14ac:dyDescent="0.25">
      <c r="A240" s="6421"/>
      <c r="B240" s="2887" t="s">
        <v>874</v>
      </c>
      <c r="C240" s="2837">
        <f t="shared" si="27"/>
        <v>0</v>
      </c>
      <c r="D240" s="2838">
        <f t="shared" si="28"/>
        <v>0</v>
      </c>
      <c r="E240" s="1587">
        <f t="shared" si="28"/>
        <v>0</v>
      </c>
      <c r="F240" s="1583"/>
      <c r="G240" s="1584"/>
      <c r="H240" s="1583"/>
      <c r="I240" s="1584"/>
      <c r="J240" s="1583"/>
      <c r="K240" s="1584"/>
      <c r="L240" s="1583"/>
      <c r="M240" s="1584"/>
      <c r="N240" s="1583"/>
      <c r="O240" s="1584"/>
      <c r="P240" s="1583"/>
      <c r="Q240" s="1584"/>
      <c r="R240" s="1583"/>
      <c r="S240" s="1584"/>
      <c r="T240" s="1583"/>
      <c r="U240" s="1584"/>
      <c r="V240" s="1583"/>
      <c r="W240" s="1584"/>
      <c r="X240" s="1583"/>
      <c r="Y240" s="1584"/>
      <c r="Z240" s="1583"/>
      <c r="AA240" s="1584"/>
      <c r="AB240" s="1583"/>
      <c r="AC240" s="1584"/>
      <c r="AD240" s="1583"/>
      <c r="AE240" s="1584"/>
      <c r="AF240" s="1583"/>
      <c r="AG240" s="1584"/>
      <c r="AH240" s="1583"/>
      <c r="AI240" s="1584"/>
      <c r="AJ240" s="1583"/>
      <c r="AK240" s="1584"/>
      <c r="AL240" s="1583"/>
      <c r="AM240" s="1594"/>
      <c r="AN240" s="147"/>
      <c r="AO240" s="274"/>
      <c r="AP240" s="1222"/>
      <c r="AQ240" s="1584"/>
      <c r="AR240" s="1585"/>
      <c r="AS240" s="1583"/>
      <c r="AT240" s="1584"/>
      <c r="AU240" s="1584"/>
      <c r="AV240" s="1584"/>
      <c r="AW240" s="1584"/>
      <c r="AX240" s="1584"/>
    </row>
    <row r="241" spans="1:130" x14ac:dyDescent="0.25">
      <c r="A241" s="6421"/>
      <c r="B241" s="2887" t="s">
        <v>875</v>
      </c>
      <c r="C241" s="2837">
        <f t="shared" si="27"/>
        <v>0</v>
      </c>
      <c r="D241" s="2838">
        <f t="shared" si="28"/>
        <v>0</v>
      </c>
      <c r="E241" s="1587">
        <f t="shared" si="28"/>
        <v>0</v>
      </c>
      <c r="F241" s="1583"/>
      <c r="G241" s="1584"/>
      <c r="H241" s="1583"/>
      <c r="I241" s="1584"/>
      <c r="J241" s="1583"/>
      <c r="K241" s="1584"/>
      <c r="L241" s="1583"/>
      <c r="M241" s="1584"/>
      <c r="N241" s="1583"/>
      <c r="O241" s="1584"/>
      <c r="P241" s="1583"/>
      <c r="Q241" s="1584"/>
      <c r="R241" s="1583"/>
      <c r="S241" s="1584"/>
      <c r="T241" s="1583"/>
      <c r="U241" s="1584"/>
      <c r="V241" s="1583"/>
      <c r="W241" s="1584"/>
      <c r="X241" s="1583"/>
      <c r="Y241" s="1584"/>
      <c r="Z241" s="1583"/>
      <c r="AA241" s="1584"/>
      <c r="AB241" s="1583"/>
      <c r="AC241" s="1584"/>
      <c r="AD241" s="1583"/>
      <c r="AE241" s="1584"/>
      <c r="AF241" s="1583"/>
      <c r="AG241" s="1584"/>
      <c r="AH241" s="1583"/>
      <c r="AI241" s="1584"/>
      <c r="AJ241" s="1583"/>
      <c r="AK241" s="1584"/>
      <c r="AL241" s="1583"/>
      <c r="AM241" s="1594"/>
      <c r="AN241" s="147"/>
      <c r="AO241" s="274"/>
      <c r="AP241" s="1222"/>
      <c r="AQ241" s="1584"/>
      <c r="AR241" s="1585"/>
      <c r="AS241" s="1583"/>
      <c r="AT241" s="1584"/>
      <c r="AU241" s="1584"/>
      <c r="AV241" s="1584"/>
      <c r="AW241" s="1584"/>
      <c r="AX241" s="1584"/>
    </row>
    <row r="242" spans="1:130" x14ac:dyDescent="0.25">
      <c r="A242" s="6421"/>
      <c r="B242" s="2888" t="s">
        <v>876</v>
      </c>
      <c r="C242" s="2837">
        <f t="shared" si="27"/>
        <v>0</v>
      </c>
      <c r="D242" s="1678"/>
      <c r="E242" s="1587">
        <f>SUM(K242+M242+O242+Q242+S242+U242+W242+Y242+AA242+AC242+AE242+AG242+AI242+AK242+AM242)</f>
        <v>0</v>
      </c>
      <c r="F242" s="1706"/>
      <c r="G242" s="1680"/>
      <c r="H242" s="1706"/>
      <c r="I242" s="1680"/>
      <c r="J242" s="1706"/>
      <c r="K242" s="1584"/>
      <c r="L242" s="1706"/>
      <c r="M242" s="1584"/>
      <c r="N242" s="1706"/>
      <c r="O242" s="1584"/>
      <c r="P242" s="1706"/>
      <c r="Q242" s="1584"/>
      <c r="R242" s="1706"/>
      <c r="S242" s="1584"/>
      <c r="T242" s="1706"/>
      <c r="U242" s="1584"/>
      <c r="V242" s="1706"/>
      <c r="W242" s="1584"/>
      <c r="X242" s="1706"/>
      <c r="Y242" s="1584"/>
      <c r="Z242" s="1706"/>
      <c r="AA242" s="1584"/>
      <c r="AB242" s="1706"/>
      <c r="AC242" s="1584"/>
      <c r="AD242" s="1706"/>
      <c r="AE242" s="1584"/>
      <c r="AF242" s="1706"/>
      <c r="AG242" s="1584"/>
      <c r="AH242" s="1706"/>
      <c r="AI242" s="1584"/>
      <c r="AJ242" s="1706"/>
      <c r="AK242" s="1584"/>
      <c r="AL242" s="1706"/>
      <c r="AM242" s="1594"/>
      <c r="AN242" s="147"/>
      <c r="AO242" s="274"/>
      <c r="AP242" s="1222"/>
      <c r="AQ242" s="1584"/>
      <c r="AR242" s="1585"/>
      <c r="AS242" s="1706"/>
      <c r="AT242" s="1584"/>
      <c r="AU242" s="1584"/>
      <c r="AV242" s="1584"/>
      <c r="AW242" s="1584"/>
      <c r="AX242" s="1584"/>
    </row>
    <row r="243" spans="1:130" x14ac:dyDescent="0.25">
      <c r="A243" s="6421"/>
      <c r="B243" s="2887" t="s">
        <v>877</v>
      </c>
      <c r="C243" s="2837">
        <f t="shared" si="27"/>
        <v>0</v>
      </c>
      <c r="D243" s="2838">
        <f t="shared" ref="D243:E251" si="29">SUM(F243+H243+J243+L243+N243+P243+R243+T243+V243+X243+Z243+AB243+AD243+AF243+AH243+AJ243+AL243)</f>
        <v>0</v>
      </c>
      <c r="E243" s="1587">
        <f t="shared" si="29"/>
        <v>0</v>
      </c>
      <c r="F243" s="1583"/>
      <c r="G243" s="1584"/>
      <c r="H243" s="1583"/>
      <c r="I243" s="1584"/>
      <c r="J243" s="1583"/>
      <c r="K243" s="1584"/>
      <c r="L243" s="1583"/>
      <c r="M243" s="1584"/>
      <c r="N243" s="1583"/>
      <c r="O243" s="1584"/>
      <c r="P243" s="1583"/>
      <c r="Q243" s="1584"/>
      <c r="R243" s="1583"/>
      <c r="S243" s="1584"/>
      <c r="T243" s="1583"/>
      <c r="U243" s="1584"/>
      <c r="V243" s="1583"/>
      <c r="W243" s="1584"/>
      <c r="X243" s="1583"/>
      <c r="Y243" s="1584"/>
      <c r="Z243" s="1583"/>
      <c r="AA243" s="1584"/>
      <c r="AB243" s="1583"/>
      <c r="AC243" s="1584"/>
      <c r="AD243" s="1583"/>
      <c r="AE243" s="1584"/>
      <c r="AF243" s="1583"/>
      <c r="AG243" s="1584"/>
      <c r="AH243" s="1583"/>
      <c r="AI243" s="1584"/>
      <c r="AJ243" s="1583"/>
      <c r="AK243" s="1584"/>
      <c r="AL243" s="1583"/>
      <c r="AM243" s="1594"/>
      <c r="AN243" s="147"/>
      <c r="AO243" s="274"/>
      <c r="AP243" s="1222"/>
      <c r="AQ243" s="1584"/>
      <c r="AR243" s="1585"/>
      <c r="AS243" s="1583"/>
      <c r="AT243" s="1584"/>
      <c r="AU243" s="1584"/>
      <c r="AV243" s="1584"/>
      <c r="AW243" s="1584"/>
      <c r="AX243" s="1584"/>
    </row>
    <row r="244" spans="1:130" x14ac:dyDescent="0.25">
      <c r="A244" s="6421"/>
      <c r="B244" s="2889" t="s">
        <v>878</v>
      </c>
      <c r="C244" s="2837">
        <f t="shared" si="27"/>
        <v>0</v>
      </c>
      <c r="D244" s="2838">
        <f t="shared" si="29"/>
        <v>0</v>
      </c>
      <c r="E244" s="1587">
        <f t="shared" si="29"/>
        <v>0</v>
      </c>
      <c r="F244" s="1583"/>
      <c r="G244" s="1584"/>
      <c r="H244" s="1583"/>
      <c r="I244" s="1584"/>
      <c r="J244" s="1583"/>
      <c r="K244" s="1584"/>
      <c r="L244" s="1583"/>
      <c r="M244" s="1584"/>
      <c r="N244" s="1583"/>
      <c r="O244" s="1584"/>
      <c r="P244" s="1583"/>
      <c r="Q244" s="1584"/>
      <c r="R244" s="1583"/>
      <c r="S244" s="1584"/>
      <c r="T244" s="1583"/>
      <c r="U244" s="1584"/>
      <c r="V244" s="1583"/>
      <c r="W244" s="1584"/>
      <c r="X244" s="1583"/>
      <c r="Y244" s="1584"/>
      <c r="Z244" s="1583"/>
      <c r="AA244" s="1584"/>
      <c r="AB244" s="1583"/>
      <c r="AC244" s="1584"/>
      <c r="AD244" s="1583"/>
      <c r="AE244" s="1584"/>
      <c r="AF244" s="1583"/>
      <c r="AG244" s="1584"/>
      <c r="AH244" s="1583"/>
      <c r="AI244" s="1584"/>
      <c r="AJ244" s="1583"/>
      <c r="AK244" s="1584"/>
      <c r="AL244" s="1583"/>
      <c r="AM244" s="1594"/>
      <c r="AN244" s="147"/>
      <c r="AO244" s="274"/>
      <c r="AP244" s="1222"/>
      <c r="AQ244" s="1584"/>
      <c r="AR244" s="1585"/>
      <c r="AS244" s="1583"/>
      <c r="AT244" s="1584"/>
      <c r="AU244" s="1584"/>
      <c r="AV244" s="1584"/>
      <c r="AW244" s="1584"/>
      <c r="AX244" s="1584"/>
    </row>
    <row r="245" spans="1:130" x14ac:dyDescent="0.25">
      <c r="A245" s="6421"/>
      <c r="B245" s="2889" t="s">
        <v>879</v>
      </c>
      <c r="C245" s="2837">
        <f t="shared" si="27"/>
        <v>0</v>
      </c>
      <c r="D245" s="2838">
        <f t="shared" si="29"/>
        <v>0</v>
      </c>
      <c r="E245" s="1587">
        <f t="shared" si="29"/>
        <v>0</v>
      </c>
      <c r="F245" s="1583"/>
      <c r="G245" s="1584"/>
      <c r="H245" s="1583"/>
      <c r="I245" s="1584"/>
      <c r="J245" s="1583"/>
      <c r="K245" s="1584"/>
      <c r="L245" s="1583"/>
      <c r="M245" s="1584"/>
      <c r="N245" s="1583"/>
      <c r="O245" s="1584"/>
      <c r="P245" s="1583"/>
      <c r="Q245" s="1584"/>
      <c r="R245" s="1583"/>
      <c r="S245" s="1584"/>
      <c r="T245" s="1583"/>
      <c r="U245" s="1584"/>
      <c r="V245" s="1583"/>
      <c r="W245" s="1584"/>
      <c r="X245" s="1583"/>
      <c r="Y245" s="1584"/>
      <c r="Z245" s="1583"/>
      <c r="AA245" s="1584"/>
      <c r="AB245" s="1583"/>
      <c r="AC245" s="1584"/>
      <c r="AD245" s="1583"/>
      <c r="AE245" s="1584"/>
      <c r="AF245" s="1583"/>
      <c r="AG245" s="1584"/>
      <c r="AH245" s="1583"/>
      <c r="AI245" s="1584"/>
      <c r="AJ245" s="1583"/>
      <c r="AK245" s="1584"/>
      <c r="AL245" s="1583"/>
      <c r="AM245" s="1594"/>
      <c r="AN245" s="147"/>
      <c r="AO245" s="274"/>
      <c r="AP245" s="1222"/>
      <c r="AQ245" s="1584"/>
      <c r="AR245" s="1585"/>
      <c r="AS245" s="1583"/>
      <c r="AT245" s="1584"/>
      <c r="AU245" s="1584"/>
      <c r="AV245" s="1584"/>
      <c r="AW245" s="1584"/>
      <c r="AX245" s="1584"/>
    </row>
    <row r="246" spans="1:130" x14ac:dyDescent="0.25">
      <c r="A246" s="6702"/>
      <c r="B246" s="2890" t="s">
        <v>880</v>
      </c>
      <c r="C246" s="2843">
        <f t="shared" si="27"/>
        <v>0</v>
      </c>
      <c r="D246" s="2839">
        <f t="shared" si="29"/>
        <v>0</v>
      </c>
      <c r="E246" s="720">
        <f t="shared" si="29"/>
        <v>0</v>
      </c>
      <c r="F246" s="1855"/>
      <c r="G246" s="706"/>
      <c r="H246" s="1855"/>
      <c r="I246" s="706"/>
      <c r="J246" s="1855"/>
      <c r="K246" s="706"/>
      <c r="L246" s="1855"/>
      <c r="M246" s="706"/>
      <c r="N246" s="1855"/>
      <c r="O246" s="706"/>
      <c r="P246" s="1855"/>
      <c r="Q246" s="706"/>
      <c r="R246" s="1855"/>
      <c r="S246" s="706"/>
      <c r="T246" s="1855"/>
      <c r="U246" s="706"/>
      <c r="V246" s="1855"/>
      <c r="W246" s="706"/>
      <c r="X246" s="1855"/>
      <c r="Y246" s="706"/>
      <c r="Z246" s="1855"/>
      <c r="AA246" s="706"/>
      <c r="AB246" s="1855"/>
      <c r="AC246" s="706"/>
      <c r="AD246" s="1855"/>
      <c r="AE246" s="706"/>
      <c r="AF246" s="1855"/>
      <c r="AG246" s="706"/>
      <c r="AH246" s="1855"/>
      <c r="AI246" s="706"/>
      <c r="AJ246" s="1855"/>
      <c r="AK246" s="706"/>
      <c r="AL246" s="1855"/>
      <c r="AM246" s="305"/>
      <c r="AN246" s="2879"/>
      <c r="AO246" s="1907"/>
      <c r="AP246" s="1640"/>
      <c r="AQ246" s="706"/>
      <c r="AR246" s="1651"/>
      <c r="AS246" s="1855"/>
      <c r="AT246" s="706"/>
      <c r="AU246" s="706"/>
      <c r="AV246" s="706"/>
      <c r="AW246" s="706"/>
      <c r="AX246" s="706"/>
    </row>
    <row r="247" spans="1:130" s="245" customFormat="1" ht="16.149999999999999" customHeight="1" x14ac:dyDescent="0.2">
      <c r="A247" s="6681" t="s">
        <v>881</v>
      </c>
      <c r="B247" s="2891" t="s">
        <v>882</v>
      </c>
      <c r="C247" s="2818">
        <f t="shared" si="27"/>
        <v>0</v>
      </c>
      <c r="D247" s="2819">
        <f t="shared" si="29"/>
        <v>0</v>
      </c>
      <c r="E247" s="2820">
        <f t="shared" si="29"/>
        <v>0</v>
      </c>
      <c r="F247" s="2622"/>
      <c r="G247" s="2601"/>
      <c r="H247" s="2622"/>
      <c r="I247" s="2601"/>
      <c r="J247" s="2622"/>
      <c r="K247" s="2601"/>
      <c r="L247" s="2622"/>
      <c r="M247" s="2601"/>
      <c r="N247" s="2622"/>
      <c r="O247" s="2601"/>
      <c r="P247" s="2622"/>
      <c r="Q247" s="2601"/>
      <c r="R247" s="2622"/>
      <c r="S247" s="2601"/>
      <c r="T247" s="2622"/>
      <c r="U247" s="2601"/>
      <c r="V247" s="2622"/>
      <c r="W247" s="2601"/>
      <c r="X247" s="2622"/>
      <c r="Y247" s="2601"/>
      <c r="Z247" s="2622"/>
      <c r="AA247" s="2601"/>
      <c r="AB247" s="2622"/>
      <c r="AC247" s="2601"/>
      <c r="AD247" s="2622"/>
      <c r="AE247" s="2601"/>
      <c r="AF247" s="2622"/>
      <c r="AG247" s="2601"/>
      <c r="AH247" s="2622"/>
      <c r="AI247" s="2601"/>
      <c r="AJ247" s="2892"/>
      <c r="AK247" s="2845"/>
      <c r="AL247" s="2622"/>
      <c r="AM247" s="2821"/>
      <c r="AN247" s="147"/>
      <c r="AO247" s="274"/>
      <c r="AP247" s="1222"/>
      <c r="AQ247" s="2601"/>
      <c r="AR247" s="2669"/>
      <c r="AS247" s="2622"/>
      <c r="AT247" s="2601"/>
      <c r="AU247" s="2601"/>
      <c r="AV247" s="2601"/>
      <c r="AW247" s="2601"/>
      <c r="AX247" s="2601"/>
      <c r="AY247" s="256"/>
      <c r="AZ247" s="256"/>
      <c r="BA247" s="256"/>
      <c r="BB247" s="256"/>
      <c r="BC247" s="256"/>
      <c r="BD247" s="256"/>
      <c r="BE247" s="256"/>
      <c r="BF247" s="256"/>
      <c r="BG247" s="256"/>
      <c r="BH247" s="256"/>
      <c r="BI247" s="246"/>
      <c r="BJ247" s="246"/>
      <c r="BZ247" s="244"/>
      <c r="CA247" s="247"/>
      <c r="CB247" s="247"/>
      <c r="CC247" s="247"/>
      <c r="CD247" s="247"/>
      <c r="CE247" s="247"/>
      <c r="CF247" s="247"/>
      <c r="CG247" s="247"/>
      <c r="CH247" s="247"/>
      <c r="CI247" s="247"/>
      <c r="CJ247" s="247"/>
      <c r="CK247" s="247"/>
      <c r="CL247" s="247"/>
      <c r="CM247" s="247"/>
      <c r="CN247" s="247"/>
      <c r="CO247" s="247"/>
      <c r="CP247" s="247"/>
      <c r="CQ247" s="247"/>
      <c r="CR247" s="247"/>
      <c r="CS247" s="247"/>
      <c r="CT247" s="247"/>
      <c r="CU247" s="247"/>
      <c r="CV247" s="247"/>
      <c r="CW247" s="247"/>
      <c r="CX247" s="247"/>
      <c r="CY247" s="247"/>
      <c r="CZ247" s="247"/>
      <c r="DA247" s="285"/>
      <c r="DB247" s="285"/>
      <c r="DC247" s="285"/>
      <c r="DD247" s="285"/>
      <c r="DE247" s="285"/>
      <c r="DF247" s="285"/>
      <c r="DG247" s="285"/>
      <c r="DH247" s="285"/>
      <c r="DI247" s="285"/>
      <c r="DJ247" s="285"/>
      <c r="DK247" s="285"/>
      <c r="DL247" s="285"/>
      <c r="DM247" s="285"/>
      <c r="DN247" s="285"/>
      <c r="DO247" s="285"/>
      <c r="DP247" s="285"/>
      <c r="DQ247" s="285"/>
      <c r="DR247" s="285"/>
      <c r="DS247" s="285"/>
      <c r="DT247" s="285"/>
      <c r="DU247" s="285"/>
      <c r="DV247" s="285"/>
      <c r="DW247" s="285"/>
      <c r="DX247" s="285"/>
      <c r="DY247" s="285"/>
      <c r="DZ247" s="285"/>
    </row>
    <row r="248" spans="1:130" s="245" customFormat="1" ht="16.149999999999999" customHeight="1" x14ac:dyDescent="0.2">
      <c r="A248" s="6682"/>
      <c r="B248" s="2893" t="s">
        <v>883</v>
      </c>
      <c r="C248" s="2837">
        <f t="shared" si="27"/>
        <v>0</v>
      </c>
      <c r="D248" s="2838">
        <f t="shared" si="29"/>
        <v>0</v>
      </c>
      <c r="E248" s="1587">
        <f t="shared" si="29"/>
        <v>0</v>
      </c>
      <c r="F248" s="1583"/>
      <c r="G248" s="1584"/>
      <c r="H248" s="1583"/>
      <c r="I248" s="1584"/>
      <c r="J248" s="1583"/>
      <c r="K248" s="1584"/>
      <c r="L248" s="1583"/>
      <c r="M248" s="1584"/>
      <c r="N248" s="1583"/>
      <c r="O248" s="1584"/>
      <c r="P248" s="1583"/>
      <c r="Q248" s="1584"/>
      <c r="R248" s="1583"/>
      <c r="S248" s="1584"/>
      <c r="T248" s="1583"/>
      <c r="U248" s="1584"/>
      <c r="V248" s="1583"/>
      <c r="W248" s="1584"/>
      <c r="X248" s="1583"/>
      <c r="Y248" s="1584"/>
      <c r="Z248" s="1583"/>
      <c r="AA248" s="1584"/>
      <c r="AB248" s="1583"/>
      <c r="AC248" s="1584"/>
      <c r="AD248" s="1583"/>
      <c r="AE248" s="1584"/>
      <c r="AF248" s="1583"/>
      <c r="AG248" s="1584"/>
      <c r="AH248" s="1583"/>
      <c r="AI248" s="1584"/>
      <c r="AJ248" s="1855"/>
      <c r="AK248" s="706"/>
      <c r="AL248" s="1583"/>
      <c r="AM248" s="1594"/>
      <c r="AN248" s="147"/>
      <c r="AO248" s="274"/>
      <c r="AP248" s="1222"/>
      <c r="AQ248" s="1584"/>
      <c r="AR248" s="1585"/>
      <c r="AS248" s="1583"/>
      <c r="AT248" s="1584"/>
      <c r="AU248" s="1584"/>
      <c r="AV248" s="1584"/>
      <c r="AW248" s="1584"/>
      <c r="AX248" s="1584"/>
      <c r="AY248" s="256"/>
      <c r="AZ248" s="256"/>
      <c r="BA248" s="256"/>
      <c r="BB248" s="256"/>
      <c r="BC248" s="256"/>
      <c r="BD248" s="256"/>
      <c r="BE248" s="256"/>
      <c r="BF248" s="256"/>
      <c r="BG248" s="256"/>
      <c r="BH248" s="256"/>
      <c r="BI248" s="246"/>
      <c r="BJ248" s="246"/>
      <c r="BZ248" s="244"/>
      <c r="CA248" s="247"/>
      <c r="CB248" s="247"/>
      <c r="CC248" s="247"/>
      <c r="CD248" s="247"/>
      <c r="CE248" s="247"/>
      <c r="CF248" s="247"/>
      <c r="CG248" s="247"/>
      <c r="CH248" s="247"/>
      <c r="CI248" s="247"/>
      <c r="CJ248" s="247"/>
      <c r="CK248" s="247"/>
      <c r="CL248" s="247"/>
      <c r="CM248" s="247"/>
      <c r="CN248" s="247"/>
      <c r="CO248" s="247"/>
      <c r="CP248" s="247"/>
      <c r="CQ248" s="247"/>
      <c r="CR248" s="247"/>
      <c r="CS248" s="247"/>
      <c r="CT248" s="247"/>
      <c r="CU248" s="247"/>
      <c r="CV248" s="247"/>
      <c r="CW248" s="247"/>
      <c r="CX248" s="247"/>
      <c r="CY248" s="247"/>
      <c r="CZ248" s="247"/>
      <c r="DA248" s="285"/>
      <c r="DB248" s="285"/>
      <c r="DC248" s="285"/>
      <c r="DD248" s="285"/>
      <c r="DE248" s="285"/>
      <c r="DF248" s="285"/>
      <c r="DG248" s="285"/>
      <c r="DH248" s="285"/>
      <c r="DI248" s="285"/>
      <c r="DJ248" s="285"/>
      <c r="DK248" s="285"/>
      <c r="DL248" s="285"/>
      <c r="DM248" s="285"/>
      <c r="DN248" s="285"/>
      <c r="DO248" s="285"/>
      <c r="DP248" s="285"/>
      <c r="DQ248" s="285"/>
      <c r="DR248" s="285"/>
      <c r="DS248" s="285"/>
      <c r="DT248" s="285"/>
      <c r="DU248" s="285"/>
      <c r="DV248" s="285"/>
      <c r="DW248" s="285"/>
      <c r="DX248" s="285"/>
      <c r="DY248" s="285"/>
      <c r="DZ248" s="285"/>
    </row>
    <row r="249" spans="1:130" s="245" customFormat="1" ht="16.149999999999999" customHeight="1" x14ac:dyDescent="0.2">
      <c r="A249" s="6682"/>
      <c r="B249" s="1436" t="s">
        <v>884</v>
      </c>
      <c r="C249" s="2843">
        <f t="shared" si="27"/>
        <v>0</v>
      </c>
      <c r="D249" s="2839">
        <f t="shared" si="29"/>
        <v>0</v>
      </c>
      <c r="E249" s="720">
        <f t="shared" si="29"/>
        <v>0</v>
      </c>
      <c r="F249" s="1855"/>
      <c r="G249" s="706"/>
      <c r="H249" s="1855"/>
      <c r="I249" s="706"/>
      <c r="J249" s="1855"/>
      <c r="K249" s="706"/>
      <c r="L249" s="1855"/>
      <c r="M249" s="706"/>
      <c r="N249" s="1855"/>
      <c r="O249" s="706"/>
      <c r="P249" s="1855"/>
      <c r="Q249" s="706"/>
      <c r="R249" s="1855"/>
      <c r="S249" s="706"/>
      <c r="T249" s="1855"/>
      <c r="U249" s="706"/>
      <c r="V249" s="1855"/>
      <c r="W249" s="706"/>
      <c r="X249" s="1855"/>
      <c r="Y249" s="706"/>
      <c r="Z249" s="1855"/>
      <c r="AA249" s="706"/>
      <c r="AB249" s="1855"/>
      <c r="AC249" s="706"/>
      <c r="AD249" s="1855"/>
      <c r="AE249" s="706"/>
      <c r="AF249" s="1855"/>
      <c r="AG249" s="706"/>
      <c r="AH249" s="1855"/>
      <c r="AI249" s="706"/>
      <c r="AJ249" s="1855"/>
      <c r="AK249" s="706"/>
      <c r="AL249" s="1855"/>
      <c r="AM249" s="305"/>
      <c r="AN249" s="2894"/>
      <c r="AO249" s="1591"/>
      <c r="AP249" s="1584"/>
      <c r="AQ249" s="706"/>
      <c r="AR249" s="1651"/>
      <c r="AS249" s="1855"/>
      <c r="AT249" s="706"/>
      <c r="AU249" s="706"/>
      <c r="AV249" s="706"/>
      <c r="AW249" s="706"/>
      <c r="AX249" s="706"/>
      <c r="AY249" s="256"/>
      <c r="AZ249" s="256"/>
      <c r="BA249" s="256"/>
      <c r="BB249" s="256"/>
      <c r="BC249" s="256"/>
      <c r="BD249" s="256"/>
      <c r="BE249" s="256"/>
      <c r="BF249" s="256"/>
      <c r="BG249" s="256"/>
      <c r="BH249" s="256"/>
      <c r="BI249" s="246"/>
      <c r="BJ249" s="246"/>
      <c r="BZ249" s="244"/>
      <c r="CA249" s="247"/>
      <c r="CB249" s="247"/>
      <c r="CC249" s="247"/>
      <c r="CD249" s="247"/>
      <c r="CE249" s="247"/>
      <c r="CF249" s="247"/>
      <c r="CG249" s="247"/>
      <c r="CH249" s="247"/>
      <c r="CI249" s="247"/>
      <c r="CJ249" s="247"/>
      <c r="CK249" s="247"/>
      <c r="CL249" s="247"/>
      <c r="CM249" s="247"/>
      <c r="CN249" s="247"/>
      <c r="CO249" s="247"/>
      <c r="CP249" s="247"/>
      <c r="CQ249" s="247"/>
      <c r="CR249" s="247"/>
      <c r="CS249" s="247"/>
      <c r="CT249" s="247"/>
      <c r="CU249" s="247"/>
      <c r="CV249" s="247"/>
      <c r="CW249" s="247"/>
      <c r="CX249" s="247"/>
      <c r="CY249" s="247"/>
      <c r="CZ249" s="247"/>
      <c r="DA249" s="285"/>
      <c r="DB249" s="285"/>
      <c r="DC249" s="285"/>
      <c r="DD249" s="285"/>
      <c r="DE249" s="285"/>
      <c r="DF249" s="285"/>
      <c r="DG249" s="285"/>
      <c r="DH249" s="285"/>
      <c r="DI249" s="285"/>
      <c r="DJ249" s="285"/>
      <c r="DK249" s="285"/>
      <c r="DL249" s="285"/>
      <c r="DM249" s="285"/>
      <c r="DN249" s="285"/>
      <c r="DO249" s="285"/>
      <c r="DP249" s="285"/>
      <c r="DQ249" s="285"/>
      <c r="DR249" s="285"/>
      <c r="DS249" s="285"/>
      <c r="DT249" s="285"/>
      <c r="DU249" s="285"/>
      <c r="DV249" s="285"/>
      <c r="DW249" s="285"/>
      <c r="DX249" s="285"/>
      <c r="DY249" s="285"/>
      <c r="DZ249" s="285"/>
    </row>
    <row r="250" spans="1:130" s="245" customFormat="1" ht="16.149999999999999" customHeight="1" x14ac:dyDescent="0.2">
      <c r="A250" s="6682"/>
      <c r="B250" s="1436" t="s">
        <v>885</v>
      </c>
      <c r="C250" s="2843">
        <f t="shared" si="27"/>
        <v>0</v>
      </c>
      <c r="D250" s="2839">
        <f t="shared" si="29"/>
        <v>0</v>
      </c>
      <c r="E250" s="720">
        <f t="shared" si="29"/>
        <v>0</v>
      </c>
      <c r="F250" s="1855"/>
      <c r="G250" s="706"/>
      <c r="H250" s="1855"/>
      <c r="I250" s="706"/>
      <c r="J250" s="1855"/>
      <c r="K250" s="706"/>
      <c r="L250" s="1855"/>
      <c r="M250" s="706"/>
      <c r="N250" s="1855"/>
      <c r="O250" s="706"/>
      <c r="P250" s="1855"/>
      <c r="Q250" s="706"/>
      <c r="R250" s="1855"/>
      <c r="S250" s="706"/>
      <c r="T250" s="1855"/>
      <c r="U250" s="706"/>
      <c r="V250" s="1855"/>
      <c r="W250" s="706"/>
      <c r="X250" s="1855"/>
      <c r="Y250" s="706"/>
      <c r="Z250" s="1855"/>
      <c r="AA250" s="706"/>
      <c r="AB250" s="1855"/>
      <c r="AC250" s="706"/>
      <c r="AD250" s="1855"/>
      <c r="AE250" s="706"/>
      <c r="AF250" s="1855"/>
      <c r="AG250" s="706"/>
      <c r="AH250" s="1855"/>
      <c r="AI250" s="706"/>
      <c r="AJ250" s="1855"/>
      <c r="AK250" s="706"/>
      <c r="AL250" s="1855"/>
      <c r="AM250" s="305"/>
      <c r="AN250" s="308"/>
      <c r="AO250" s="309"/>
      <c r="AP250" s="987"/>
      <c r="AQ250" s="706"/>
      <c r="AR250" s="1651"/>
      <c r="AS250" s="1855"/>
      <c r="AT250" s="706"/>
      <c r="AU250" s="706"/>
      <c r="AV250" s="706"/>
      <c r="AW250" s="706"/>
      <c r="AX250" s="706"/>
      <c r="AY250" s="256"/>
      <c r="AZ250" s="256"/>
      <c r="BA250" s="256"/>
      <c r="BB250" s="256"/>
      <c r="BC250" s="256"/>
      <c r="BD250" s="256"/>
      <c r="BE250" s="256"/>
      <c r="BF250" s="256"/>
      <c r="BG250" s="256"/>
      <c r="BH250" s="256"/>
      <c r="BI250" s="246"/>
      <c r="BJ250" s="246"/>
      <c r="BZ250" s="244"/>
      <c r="CA250" s="247"/>
      <c r="CB250" s="247"/>
      <c r="CC250" s="247"/>
      <c r="CD250" s="247"/>
      <c r="CE250" s="247"/>
      <c r="CF250" s="247"/>
      <c r="CG250" s="247"/>
      <c r="CH250" s="247"/>
      <c r="CI250" s="247"/>
      <c r="CJ250" s="247"/>
      <c r="CK250" s="247"/>
      <c r="CL250" s="247"/>
      <c r="CM250" s="247"/>
      <c r="CN250" s="247"/>
      <c r="CO250" s="247"/>
      <c r="CP250" s="247"/>
      <c r="CQ250" s="247"/>
      <c r="CR250" s="247"/>
      <c r="CS250" s="247"/>
      <c r="CT250" s="247"/>
      <c r="CU250" s="247"/>
      <c r="CV250" s="247"/>
      <c r="CW250" s="247"/>
      <c r="CX250" s="247"/>
      <c r="CY250" s="247"/>
      <c r="CZ250" s="247"/>
      <c r="DA250" s="285"/>
      <c r="DB250" s="285"/>
      <c r="DC250" s="285"/>
      <c r="DD250" s="285"/>
      <c r="DE250" s="285"/>
      <c r="DF250" s="285"/>
      <c r="DG250" s="285"/>
      <c r="DH250" s="285"/>
      <c r="DI250" s="285"/>
      <c r="DJ250" s="285"/>
      <c r="DK250" s="285"/>
      <c r="DL250" s="285"/>
      <c r="DM250" s="285"/>
      <c r="DN250" s="285"/>
      <c r="DO250" s="285"/>
      <c r="DP250" s="285"/>
      <c r="DQ250" s="285"/>
      <c r="DR250" s="285"/>
      <c r="DS250" s="285"/>
      <c r="DT250" s="285"/>
      <c r="DU250" s="285"/>
      <c r="DV250" s="285"/>
      <c r="DW250" s="285"/>
      <c r="DX250" s="285"/>
      <c r="DY250" s="285"/>
      <c r="DZ250" s="285"/>
    </row>
    <row r="251" spans="1:130" s="245" customFormat="1" ht="16.149999999999999" customHeight="1" x14ac:dyDescent="0.2">
      <c r="A251" s="6682"/>
      <c r="B251" s="2895" t="s">
        <v>886</v>
      </c>
      <c r="C251" s="2847">
        <f t="shared" si="27"/>
        <v>0</v>
      </c>
      <c r="D251" s="2848">
        <f t="shared" si="29"/>
        <v>0</v>
      </c>
      <c r="E251" s="2846">
        <f t="shared" si="29"/>
        <v>0</v>
      </c>
      <c r="F251" s="1596"/>
      <c r="G251" s="1640"/>
      <c r="H251" s="1596"/>
      <c r="I251" s="1640"/>
      <c r="J251" s="1596"/>
      <c r="K251" s="1640"/>
      <c r="L251" s="1596"/>
      <c r="M251" s="1640"/>
      <c r="N251" s="1596"/>
      <c r="O251" s="1640"/>
      <c r="P251" s="1596"/>
      <c r="Q251" s="1640"/>
      <c r="R251" s="1596"/>
      <c r="S251" s="1640"/>
      <c r="T251" s="1596"/>
      <c r="U251" s="1640"/>
      <c r="V251" s="1596"/>
      <c r="W251" s="1640"/>
      <c r="X251" s="1596"/>
      <c r="Y251" s="1640"/>
      <c r="Z251" s="1596"/>
      <c r="AA251" s="1640"/>
      <c r="AB251" s="1596"/>
      <c r="AC251" s="1640"/>
      <c r="AD251" s="1596"/>
      <c r="AE251" s="1640"/>
      <c r="AF251" s="1596"/>
      <c r="AG251" s="1640"/>
      <c r="AH251" s="1596"/>
      <c r="AI251" s="1640"/>
      <c r="AJ251" s="1596"/>
      <c r="AK251" s="1640"/>
      <c r="AL251" s="1596"/>
      <c r="AM251" s="1978"/>
      <c r="AN251" s="2879"/>
      <c r="AO251" s="1907"/>
      <c r="AP251" s="1640"/>
      <c r="AQ251" s="1640"/>
      <c r="AR251" s="1598"/>
      <c r="AS251" s="1596"/>
      <c r="AT251" s="1640"/>
      <c r="AU251" s="1640"/>
      <c r="AV251" s="1640"/>
      <c r="AW251" s="1640"/>
      <c r="AX251" s="1640"/>
      <c r="AY251" s="256"/>
      <c r="AZ251" s="256"/>
      <c r="BA251" s="256"/>
      <c r="BB251" s="256"/>
      <c r="BC251" s="256"/>
      <c r="BD251" s="256"/>
      <c r="BE251" s="256"/>
      <c r="BF251" s="256"/>
      <c r="BG251" s="256"/>
      <c r="BH251" s="256"/>
      <c r="BI251" s="246"/>
      <c r="BJ251" s="246"/>
      <c r="BZ251" s="244"/>
      <c r="CA251" s="247"/>
      <c r="CB251" s="247"/>
      <c r="CC251" s="247"/>
      <c r="CD251" s="247"/>
      <c r="CE251" s="247"/>
      <c r="CF251" s="247"/>
      <c r="CG251" s="247"/>
      <c r="CH251" s="247"/>
      <c r="CI251" s="247"/>
      <c r="CJ251" s="247"/>
      <c r="CK251" s="247"/>
      <c r="CL251" s="247"/>
      <c r="CM251" s="247"/>
      <c r="CN251" s="247"/>
      <c r="CO251" s="247"/>
      <c r="CP251" s="247"/>
      <c r="CQ251" s="247"/>
      <c r="CR251" s="247"/>
      <c r="CS251" s="247"/>
      <c r="CT251" s="247"/>
      <c r="CU251" s="247"/>
      <c r="CV251" s="247"/>
      <c r="CW251" s="247"/>
      <c r="CX251" s="247"/>
      <c r="CY251" s="247"/>
      <c r="CZ251" s="247"/>
      <c r="DA251" s="285"/>
      <c r="DB251" s="285"/>
      <c r="DC251" s="285"/>
      <c r="DD251" s="285"/>
      <c r="DE251" s="285"/>
      <c r="DF251" s="285"/>
      <c r="DG251" s="285"/>
      <c r="DH251" s="285"/>
      <c r="DI251" s="285"/>
      <c r="DJ251" s="285"/>
      <c r="DK251" s="285"/>
      <c r="DL251" s="285"/>
      <c r="DM251" s="285"/>
      <c r="DN251" s="285"/>
      <c r="DO251" s="285"/>
      <c r="DP251" s="285"/>
      <c r="DQ251" s="285"/>
      <c r="DR251" s="285"/>
      <c r="DS251" s="285"/>
      <c r="DT251" s="285"/>
      <c r="DU251" s="285"/>
      <c r="DV251" s="285"/>
      <c r="DW251" s="285"/>
      <c r="DX251" s="285"/>
      <c r="DY251" s="285"/>
      <c r="DZ251" s="285"/>
    </row>
    <row r="252" spans="1:130" x14ac:dyDescent="0.25">
      <c r="A252" s="6860" t="s">
        <v>887</v>
      </c>
      <c r="B252" s="2896" t="s">
        <v>888</v>
      </c>
      <c r="C252" s="2818">
        <f t="shared" si="27"/>
        <v>0</v>
      </c>
      <c r="D252" s="2819">
        <f t="shared" ref="D252:E255" si="30">SUM(F252+H252+J252+L252+N252)</f>
        <v>0</v>
      </c>
      <c r="E252" s="2820">
        <f t="shared" si="30"/>
        <v>0</v>
      </c>
      <c r="F252" s="2622"/>
      <c r="G252" s="2601"/>
      <c r="H252" s="2622"/>
      <c r="I252" s="2601"/>
      <c r="J252" s="2622"/>
      <c r="K252" s="2601"/>
      <c r="L252" s="2622"/>
      <c r="M252" s="2601"/>
      <c r="N252" s="2622"/>
      <c r="O252" s="2601"/>
      <c r="P252" s="2850"/>
      <c r="Q252" s="2851"/>
      <c r="R252" s="2850"/>
      <c r="S252" s="2851"/>
      <c r="T252" s="2850"/>
      <c r="U252" s="2851"/>
      <c r="V252" s="2850"/>
      <c r="W252" s="2851"/>
      <c r="X252" s="2850"/>
      <c r="Y252" s="2851"/>
      <c r="Z252" s="2850"/>
      <c r="AA252" s="2851"/>
      <c r="AB252" s="2850"/>
      <c r="AC252" s="2851"/>
      <c r="AD252" s="2850"/>
      <c r="AE252" s="2851"/>
      <c r="AF252" s="2850"/>
      <c r="AG252" s="2851"/>
      <c r="AH252" s="2850"/>
      <c r="AI252" s="2851"/>
      <c r="AJ252" s="2850"/>
      <c r="AK252" s="2851"/>
      <c r="AL252" s="2850"/>
      <c r="AM252" s="2897"/>
      <c r="AN252" s="2878"/>
      <c r="AO252" s="2645"/>
      <c r="AP252" s="2601"/>
      <c r="AQ252" s="2601"/>
      <c r="AR252" s="2853"/>
      <c r="AS252" s="2622"/>
      <c r="AT252" s="2601"/>
      <c r="AU252" s="2601"/>
      <c r="AV252" s="2601"/>
      <c r="AW252" s="2601"/>
      <c r="AX252" s="2601"/>
    </row>
    <row r="253" spans="1:130" ht="23.25" customHeight="1" x14ac:dyDescent="0.25">
      <c r="A253" s="6468"/>
      <c r="B253" s="2887" t="s">
        <v>889</v>
      </c>
      <c r="C253" s="2837">
        <f t="shared" si="27"/>
        <v>0</v>
      </c>
      <c r="D253" s="2838">
        <f t="shared" si="30"/>
        <v>0</v>
      </c>
      <c r="E253" s="1587">
        <f t="shared" si="30"/>
        <v>0</v>
      </c>
      <c r="F253" s="1583"/>
      <c r="G253" s="1584"/>
      <c r="H253" s="1583"/>
      <c r="I253" s="1584"/>
      <c r="J253" s="1583"/>
      <c r="K253" s="1584"/>
      <c r="L253" s="1583"/>
      <c r="M253" s="1584"/>
      <c r="N253" s="1583"/>
      <c r="O253" s="1584"/>
      <c r="P253" s="1706"/>
      <c r="Q253" s="1680"/>
      <c r="R253" s="1706"/>
      <c r="S253" s="1680"/>
      <c r="T253" s="1706"/>
      <c r="U253" s="1680"/>
      <c r="V253" s="1706"/>
      <c r="W253" s="1680"/>
      <c r="X253" s="1706"/>
      <c r="Y253" s="1680"/>
      <c r="Z253" s="1706"/>
      <c r="AA253" s="1680"/>
      <c r="AB253" s="1706"/>
      <c r="AC253" s="1680"/>
      <c r="AD253" s="1706"/>
      <c r="AE253" s="1680"/>
      <c r="AF253" s="1706"/>
      <c r="AG253" s="1680"/>
      <c r="AH253" s="1706"/>
      <c r="AI253" s="1680"/>
      <c r="AJ253" s="1706"/>
      <c r="AK253" s="1680"/>
      <c r="AL253" s="1706"/>
      <c r="AM253" s="2898"/>
      <c r="AN253" s="147"/>
      <c r="AO253" s="274"/>
      <c r="AP253" s="1222"/>
      <c r="AQ253" s="1584"/>
      <c r="AR253" s="1902"/>
      <c r="AS253" s="1583"/>
      <c r="AT253" s="1584"/>
      <c r="AU253" s="1584"/>
      <c r="AV253" s="1584"/>
      <c r="AW253" s="1584"/>
      <c r="AX253" s="1584"/>
    </row>
    <row r="254" spans="1:130" ht="31.5" customHeight="1" x14ac:dyDescent="0.25">
      <c r="A254" s="6468"/>
      <c r="B254" s="2887" t="s">
        <v>890</v>
      </c>
      <c r="C254" s="2837">
        <f t="shared" si="27"/>
        <v>0</v>
      </c>
      <c r="D254" s="2838">
        <f t="shared" si="30"/>
        <v>0</v>
      </c>
      <c r="E254" s="1587">
        <f t="shared" si="30"/>
        <v>0</v>
      </c>
      <c r="F254" s="1583"/>
      <c r="G254" s="1584"/>
      <c r="H254" s="1583"/>
      <c r="I254" s="1584"/>
      <c r="J254" s="1583"/>
      <c r="K254" s="1584"/>
      <c r="L254" s="1583"/>
      <c r="M254" s="1584"/>
      <c r="N254" s="1583"/>
      <c r="O254" s="1584"/>
      <c r="P254" s="1706"/>
      <c r="Q254" s="1680"/>
      <c r="R254" s="1706"/>
      <c r="S254" s="1680"/>
      <c r="T254" s="1706"/>
      <c r="U254" s="1680"/>
      <c r="V254" s="1706"/>
      <c r="W254" s="1680"/>
      <c r="X254" s="1706"/>
      <c r="Y254" s="1680"/>
      <c r="Z254" s="1706"/>
      <c r="AA254" s="1680"/>
      <c r="AB254" s="1706"/>
      <c r="AC254" s="1680"/>
      <c r="AD254" s="1706"/>
      <c r="AE254" s="1680"/>
      <c r="AF254" s="1706"/>
      <c r="AG254" s="1680"/>
      <c r="AH254" s="1706"/>
      <c r="AI254" s="1680"/>
      <c r="AJ254" s="1706"/>
      <c r="AK254" s="1680"/>
      <c r="AL254" s="1706"/>
      <c r="AM254" s="2898"/>
      <c r="AN254" s="147"/>
      <c r="AO254" s="274"/>
      <c r="AP254" s="1222"/>
      <c r="AQ254" s="1584"/>
      <c r="AR254" s="1902"/>
      <c r="AS254" s="1583"/>
      <c r="AT254" s="1584"/>
      <c r="AU254" s="1584"/>
      <c r="AV254" s="1584"/>
      <c r="AW254" s="1584"/>
      <c r="AX254" s="1584"/>
    </row>
    <row r="255" spans="1:130" ht="48" customHeight="1" x14ac:dyDescent="0.25">
      <c r="A255" s="6861"/>
      <c r="B255" s="2899" t="s">
        <v>891</v>
      </c>
      <c r="C255" s="2847">
        <f t="shared" si="27"/>
        <v>0</v>
      </c>
      <c r="D255" s="2848">
        <f t="shared" si="30"/>
        <v>0</v>
      </c>
      <c r="E255" s="2846">
        <f t="shared" si="30"/>
        <v>0</v>
      </c>
      <c r="F255" s="1596"/>
      <c r="G255" s="1640"/>
      <c r="H255" s="1596"/>
      <c r="I255" s="1640"/>
      <c r="J255" s="1596"/>
      <c r="K255" s="1640"/>
      <c r="L255" s="1596"/>
      <c r="M255" s="1640"/>
      <c r="N255" s="1596"/>
      <c r="O255" s="1640"/>
      <c r="P255" s="1632"/>
      <c r="Q255" s="1638"/>
      <c r="R255" s="1632"/>
      <c r="S255" s="1638"/>
      <c r="T255" s="1632"/>
      <c r="U255" s="1638"/>
      <c r="V255" s="1632"/>
      <c r="W255" s="1638"/>
      <c r="X255" s="1632"/>
      <c r="Y255" s="1638"/>
      <c r="Z255" s="1632"/>
      <c r="AA255" s="1638"/>
      <c r="AB255" s="1632"/>
      <c r="AC255" s="1638"/>
      <c r="AD255" s="1632"/>
      <c r="AE255" s="1638"/>
      <c r="AF255" s="1632"/>
      <c r="AG255" s="1638"/>
      <c r="AH255" s="1632"/>
      <c r="AI255" s="1638"/>
      <c r="AJ255" s="1632"/>
      <c r="AK255" s="1638"/>
      <c r="AL255" s="1632"/>
      <c r="AM255" s="2900"/>
      <c r="AN255" s="147"/>
      <c r="AO255" s="274"/>
      <c r="AP255" s="1597"/>
      <c r="AQ255" s="1596"/>
      <c r="AR255" s="1639"/>
      <c r="AS255" s="1596"/>
      <c r="AT255" s="1640"/>
      <c r="AU255" s="1640"/>
      <c r="AV255" s="1640"/>
      <c r="AW255" s="1640"/>
      <c r="AX255" s="1640"/>
    </row>
    <row r="256" spans="1:130" ht="22.5" customHeight="1" x14ac:dyDescent="0.25">
      <c r="A256" s="6681" t="s">
        <v>892</v>
      </c>
      <c r="B256" s="2901" t="s">
        <v>893</v>
      </c>
      <c r="C256" s="1264">
        <f t="shared" si="27"/>
        <v>0</v>
      </c>
      <c r="D256" s="1265">
        <f t="shared" ref="D256:E275" si="31">SUM(F256+H256+J256+L256+N256+P256+R256+T256+V256+X256+Z256+AB256+AD256+AF256+AH256+AJ256+AL256)</f>
        <v>0</v>
      </c>
      <c r="E256" s="2835">
        <f t="shared" si="31"/>
        <v>0</v>
      </c>
      <c r="F256" s="266"/>
      <c r="G256" s="1222"/>
      <c r="H256" s="266"/>
      <c r="I256" s="1222"/>
      <c r="J256" s="266"/>
      <c r="K256" s="1222"/>
      <c r="L256" s="266"/>
      <c r="M256" s="1222"/>
      <c r="N256" s="266"/>
      <c r="O256" s="1222"/>
      <c r="P256" s="266"/>
      <c r="Q256" s="1222"/>
      <c r="R256" s="266"/>
      <c r="S256" s="1222"/>
      <c r="T256" s="266"/>
      <c r="U256" s="1222"/>
      <c r="V256" s="266"/>
      <c r="W256" s="1222"/>
      <c r="X256" s="266"/>
      <c r="Y256" s="1222"/>
      <c r="Z256" s="266"/>
      <c r="AA256" s="1222"/>
      <c r="AB256" s="266"/>
      <c r="AC256" s="1222"/>
      <c r="AD256" s="266"/>
      <c r="AE256" s="1222"/>
      <c r="AF256" s="266"/>
      <c r="AG256" s="1222"/>
      <c r="AH256" s="266"/>
      <c r="AI256" s="1222"/>
      <c r="AJ256" s="266"/>
      <c r="AK256" s="1222"/>
      <c r="AL256" s="266"/>
      <c r="AM256" s="2861"/>
      <c r="AN256" s="2645"/>
      <c r="AO256" s="1641"/>
      <c r="AP256" s="2232"/>
      <c r="AQ256" s="1222"/>
      <c r="AR256" s="1222"/>
      <c r="AS256" s="2622"/>
      <c r="AT256" s="1584"/>
      <c r="AU256" s="1584"/>
      <c r="AV256" s="1584"/>
      <c r="AW256" s="1584"/>
      <c r="AX256" s="1584"/>
    </row>
    <row r="257" spans="1:130" x14ac:dyDescent="0.25">
      <c r="A257" s="6682"/>
      <c r="B257" s="1272" t="s">
        <v>894</v>
      </c>
      <c r="C257" s="2837">
        <f t="shared" si="27"/>
        <v>0</v>
      </c>
      <c r="D257" s="2838">
        <f t="shared" si="31"/>
        <v>0</v>
      </c>
      <c r="E257" s="1587">
        <f t="shared" si="31"/>
        <v>0</v>
      </c>
      <c r="F257" s="1583"/>
      <c r="G257" s="1584"/>
      <c r="H257" s="1583"/>
      <c r="I257" s="1584"/>
      <c r="J257" s="1583"/>
      <c r="K257" s="1584"/>
      <c r="L257" s="1583"/>
      <c r="M257" s="1584"/>
      <c r="N257" s="1583"/>
      <c r="O257" s="1584"/>
      <c r="P257" s="1583"/>
      <c r="Q257" s="1584"/>
      <c r="R257" s="1583"/>
      <c r="S257" s="1584"/>
      <c r="T257" s="1583"/>
      <c r="U257" s="1584"/>
      <c r="V257" s="1583"/>
      <c r="W257" s="1584"/>
      <c r="X257" s="1583"/>
      <c r="Y257" s="1584"/>
      <c r="Z257" s="1583"/>
      <c r="AA257" s="1584"/>
      <c r="AB257" s="1583"/>
      <c r="AC257" s="1584"/>
      <c r="AD257" s="1583"/>
      <c r="AE257" s="1584"/>
      <c r="AF257" s="1583"/>
      <c r="AG257" s="1584"/>
      <c r="AH257" s="1583"/>
      <c r="AI257" s="1584"/>
      <c r="AJ257" s="1583"/>
      <c r="AK257" s="1584"/>
      <c r="AL257" s="1583"/>
      <c r="AM257" s="1679"/>
      <c r="AN257" s="1591"/>
      <c r="AO257" s="1674"/>
      <c r="AP257" s="1595"/>
      <c r="AQ257" s="1584"/>
      <c r="AR257" s="1584"/>
      <c r="AS257" s="1583"/>
      <c r="AT257" s="1584"/>
      <c r="AU257" s="1584"/>
      <c r="AV257" s="1584"/>
      <c r="AW257" s="1584"/>
      <c r="AX257" s="1584"/>
    </row>
    <row r="258" spans="1:130" x14ac:dyDescent="0.25">
      <c r="A258" s="6682"/>
      <c r="B258" s="1272" t="s">
        <v>895</v>
      </c>
      <c r="C258" s="2837">
        <f t="shared" si="27"/>
        <v>0</v>
      </c>
      <c r="D258" s="2838">
        <f t="shared" si="31"/>
        <v>0</v>
      </c>
      <c r="E258" s="1587">
        <f t="shared" si="31"/>
        <v>0</v>
      </c>
      <c r="F258" s="1583"/>
      <c r="G258" s="1584"/>
      <c r="H258" s="1583"/>
      <c r="I258" s="1584"/>
      <c r="J258" s="1583"/>
      <c r="K258" s="1584"/>
      <c r="L258" s="1583"/>
      <c r="M258" s="1584"/>
      <c r="N258" s="1583"/>
      <c r="O258" s="1584"/>
      <c r="P258" s="1583"/>
      <c r="Q258" s="1584"/>
      <c r="R258" s="1583"/>
      <c r="S258" s="1584"/>
      <c r="T258" s="1583"/>
      <c r="U258" s="1584"/>
      <c r="V258" s="1583"/>
      <c r="W258" s="1584"/>
      <c r="X258" s="1583"/>
      <c r="Y258" s="1584"/>
      <c r="Z258" s="1583"/>
      <c r="AA258" s="1584"/>
      <c r="AB258" s="1583"/>
      <c r="AC258" s="1584"/>
      <c r="AD258" s="1583"/>
      <c r="AE258" s="1584"/>
      <c r="AF258" s="1583"/>
      <c r="AG258" s="1584"/>
      <c r="AH258" s="1583"/>
      <c r="AI258" s="1584"/>
      <c r="AJ258" s="1583"/>
      <c r="AK258" s="1584"/>
      <c r="AL258" s="1583"/>
      <c r="AM258" s="1679"/>
      <c r="AN258" s="1591"/>
      <c r="AO258" s="1674"/>
      <c r="AP258" s="1595"/>
      <c r="AQ258" s="1584"/>
      <c r="AR258" s="1584"/>
      <c r="AS258" s="1583"/>
      <c r="AT258" s="1584"/>
      <c r="AU258" s="1584"/>
      <c r="AV258" s="1584"/>
      <c r="AW258" s="1584"/>
      <c r="AX258" s="1584"/>
    </row>
    <row r="259" spans="1:130" ht="21" customHeight="1" x14ac:dyDescent="0.25">
      <c r="A259" s="6682"/>
      <c r="B259" s="1272" t="s">
        <v>896</v>
      </c>
      <c r="C259" s="1264">
        <f t="shared" si="27"/>
        <v>0</v>
      </c>
      <c r="D259" s="1265">
        <f t="shared" si="31"/>
        <v>0</v>
      </c>
      <c r="E259" s="2835">
        <f t="shared" si="31"/>
        <v>0</v>
      </c>
      <c r="F259" s="1583"/>
      <c r="G259" s="1584"/>
      <c r="H259" s="1583"/>
      <c r="I259" s="1584"/>
      <c r="J259" s="1583"/>
      <c r="K259" s="1584"/>
      <c r="L259" s="1583"/>
      <c r="M259" s="1584"/>
      <c r="N259" s="1583"/>
      <c r="O259" s="1584"/>
      <c r="P259" s="1583"/>
      <c r="Q259" s="1584"/>
      <c r="R259" s="1583"/>
      <c r="S259" s="1584"/>
      <c r="T259" s="1583"/>
      <c r="U259" s="1584"/>
      <c r="V259" s="1583"/>
      <c r="W259" s="1584"/>
      <c r="X259" s="1583"/>
      <c r="Y259" s="1584"/>
      <c r="Z259" s="1583"/>
      <c r="AA259" s="1584"/>
      <c r="AB259" s="1583"/>
      <c r="AC259" s="1584"/>
      <c r="AD259" s="1583"/>
      <c r="AE259" s="1584"/>
      <c r="AF259" s="1583"/>
      <c r="AG259" s="1584"/>
      <c r="AH259" s="1583"/>
      <c r="AI259" s="1584"/>
      <c r="AJ259" s="1583"/>
      <c r="AK259" s="1584"/>
      <c r="AL259" s="1583"/>
      <c r="AM259" s="1679"/>
      <c r="AN259" s="1591"/>
      <c r="AO259" s="1674"/>
      <c r="AP259" s="1595"/>
      <c r="AQ259" s="1584"/>
      <c r="AR259" s="1584"/>
      <c r="AS259" s="1583"/>
      <c r="AT259" s="1584"/>
      <c r="AU259" s="1584"/>
      <c r="AV259" s="1584"/>
      <c r="AW259" s="1584"/>
      <c r="AX259" s="1584"/>
    </row>
    <row r="260" spans="1:130" x14ac:dyDescent="0.25">
      <c r="A260" s="6683"/>
      <c r="B260" s="2902" t="s">
        <v>897</v>
      </c>
      <c r="C260" s="1261"/>
      <c r="D260" s="303">
        <f t="shared" si="31"/>
        <v>0</v>
      </c>
      <c r="E260" s="1046">
        <f t="shared" si="31"/>
        <v>0</v>
      </c>
      <c r="F260" s="1583"/>
      <c r="G260" s="1584"/>
      <c r="H260" s="1583"/>
      <c r="I260" s="1584"/>
      <c r="J260" s="1583"/>
      <c r="K260" s="1584"/>
      <c r="L260" s="1583"/>
      <c r="M260" s="1584"/>
      <c r="N260" s="1583"/>
      <c r="O260" s="1584"/>
      <c r="P260" s="1583"/>
      <c r="Q260" s="1584"/>
      <c r="R260" s="1583"/>
      <c r="S260" s="1584"/>
      <c r="T260" s="1583"/>
      <c r="U260" s="1584"/>
      <c r="V260" s="1583"/>
      <c r="W260" s="1584"/>
      <c r="X260" s="1583"/>
      <c r="Y260" s="1584"/>
      <c r="Z260" s="1583"/>
      <c r="AA260" s="1584"/>
      <c r="AB260" s="1583"/>
      <c r="AC260" s="1584"/>
      <c r="AD260" s="1583"/>
      <c r="AE260" s="1584"/>
      <c r="AF260" s="1583"/>
      <c r="AG260" s="1584"/>
      <c r="AH260" s="1583"/>
      <c r="AI260" s="1584"/>
      <c r="AJ260" s="1583"/>
      <c r="AK260" s="1584"/>
      <c r="AL260" s="1596"/>
      <c r="AM260" s="1710"/>
      <c r="AN260" s="1907"/>
      <c r="AO260" s="1634"/>
      <c r="AP260" s="1597"/>
      <c r="AQ260" s="1640"/>
      <c r="AR260" s="1640"/>
      <c r="AS260" s="1583"/>
      <c r="AT260" s="1584"/>
      <c r="AU260" s="1584"/>
      <c r="AV260" s="1584"/>
      <c r="AW260" s="1584"/>
      <c r="AX260" s="1584"/>
    </row>
    <row r="261" spans="1:130" x14ac:dyDescent="0.25">
      <c r="A261" s="6701" t="s">
        <v>898</v>
      </c>
      <c r="B261" s="2903" t="s">
        <v>899</v>
      </c>
      <c r="C261" s="2818">
        <f t="shared" ref="C261:C275" si="32">SUM(D261+E261)</f>
        <v>0</v>
      </c>
      <c r="D261" s="2819">
        <f t="shared" si="31"/>
        <v>0</v>
      </c>
      <c r="E261" s="2820">
        <f t="shared" si="31"/>
        <v>0</v>
      </c>
      <c r="F261" s="2622"/>
      <c r="G261" s="2601"/>
      <c r="H261" s="2622"/>
      <c r="I261" s="2601"/>
      <c r="J261" s="2622"/>
      <c r="K261" s="2601"/>
      <c r="L261" s="2622"/>
      <c r="M261" s="2601"/>
      <c r="N261" s="2622"/>
      <c r="O261" s="2601"/>
      <c r="P261" s="2622"/>
      <c r="Q261" s="2601"/>
      <c r="R261" s="2622"/>
      <c r="S261" s="2601"/>
      <c r="T261" s="2622"/>
      <c r="U261" s="2601"/>
      <c r="V261" s="2622"/>
      <c r="W261" s="2601"/>
      <c r="X261" s="2622"/>
      <c r="Y261" s="2601"/>
      <c r="Z261" s="2622"/>
      <c r="AA261" s="2601"/>
      <c r="AB261" s="2622"/>
      <c r="AC261" s="2601"/>
      <c r="AD261" s="2622"/>
      <c r="AE261" s="2601"/>
      <c r="AF261" s="2622"/>
      <c r="AG261" s="2601"/>
      <c r="AH261" s="2622"/>
      <c r="AI261" s="2601"/>
      <c r="AJ261" s="2622"/>
      <c r="AK261" s="2601"/>
      <c r="AL261" s="2622"/>
      <c r="AM261" s="2821"/>
      <c r="AN261" s="147"/>
      <c r="AO261" s="274"/>
      <c r="AP261" s="1222"/>
      <c r="AQ261" s="1273"/>
      <c r="AR261" s="260"/>
      <c r="AS261" s="2622"/>
      <c r="AT261" s="2601"/>
      <c r="AU261" s="2601"/>
      <c r="AV261" s="2601"/>
      <c r="AW261" s="2601"/>
      <c r="AX261" s="2601"/>
    </row>
    <row r="262" spans="1:130" x14ac:dyDescent="0.25">
      <c r="A262" s="6421"/>
      <c r="B262" s="2888" t="s">
        <v>900</v>
      </c>
      <c r="C262" s="1264">
        <f t="shared" si="32"/>
        <v>0</v>
      </c>
      <c r="D262" s="1265">
        <f t="shared" si="31"/>
        <v>0</v>
      </c>
      <c r="E262" s="2835">
        <f t="shared" si="31"/>
        <v>0</v>
      </c>
      <c r="F262" s="266"/>
      <c r="G262" s="1222"/>
      <c r="H262" s="266"/>
      <c r="I262" s="1222"/>
      <c r="J262" s="266"/>
      <c r="K262" s="1222"/>
      <c r="L262" s="266"/>
      <c r="M262" s="1222"/>
      <c r="N262" s="266"/>
      <c r="O262" s="1222"/>
      <c r="P262" s="266"/>
      <c r="Q262" s="1222"/>
      <c r="R262" s="266"/>
      <c r="S262" s="1222"/>
      <c r="T262" s="266"/>
      <c r="U262" s="1222"/>
      <c r="V262" s="266"/>
      <c r="W262" s="1222"/>
      <c r="X262" s="266"/>
      <c r="Y262" s="1222"/>
      <c r="Z262" s="266"/>
      <c r="AA262" s="1222"/>
      <c r="AB262" s="266"/>
      <c r="AC262" s="1222"/>
      <c r="AD262" s="266"/>
      <c r="AE262" s="1222"/>
      <c r="AF262" s="266"/>
      <c r="AG262" s="1222"/>
      <c r="AH262" s="266"/>
      <c r="AI262" s="1222"/>
      <c r="AJ262" s="266"/>
      <c r="AK262" s="1222"/>
      <c r="AL262" s="266"/>
      <c r="AM262" s="304"/>
      <c r="AN262" s="147"/>
      <c r="AO262" s="274"/>
      <c r="AP262" s="1222"/>
      <c r="AQ262" s="1680"/>
      <c r="AR262" s="1902"/>
      <c r="AS262" s="266"/>
      <c r="AT262" s="1222"/>
      <c r="AU262" s="1222"/>
      <c r="AV262" s="1222"/>
      <c r="AW262" s="1222"/>
      <c r="AX262" s="1222"/>
    </row>
    <row r="263" spans="1:130" x14ac:dyDescent="0.25">
      <c r="A263" s="6702"/>
      <c r="B263" s="2904" t="s">
        <v>901</v>
      </c>
      <c r="C263" s="2824">
        <f t="shared" si="32"/>
        <v>0</v>
      </c>
      <c r="D263" s="1550">
        <f t="shared" si="31"/>
        <v>0</v>
      </c>
      <c r="E263" s="2825">
        <f t="shared" si="31"/>
        <v>0</v>
      </c>
      <c r="F263" s="2635"/>
      <c r="G263" s="2613"/>
      <c r="H263" s="2635"/>
      <c r="I263" s="2613"/>
      <c r="J263" s="2635"/>
      <c r="K263" s="2613"/>
      <c r="L263" s="2635"/>
      <c r="M263" s="2613"/>
      <c r="N263" s="2635"/>
      <c r="O263" s="2613"/>
      <c r="P263" s="2635"/>
      <c r="Q263" s="2613"/>
      <c r="R263" s="2635"/>
      <c r="S263" s="2613"/>
      <c r="T263" s="2635"/>
      <c r="U263" s="2613"/>
      <c r="V263" s="2635"/>
      <c r="W263" s="2613"/>
      <c r="X263" s="2635"/>
      <c r="Y263" s="2613"/>
      <c r="Z263" s="2635"/>
      <c r="AA263" s="2613"/>
      <c r="AB263" s="2635"/>
      <c r="AC263" s="2613"/>
      <c r="AD263" s="2635"/>
      <c r="AE263" s="2613"/>
      <c r="AF263" s="2635"/>
      <c r="AG263" s="2613"/>
      <c r="AH263" s="2635"/>
      <c r="AI263" s="2613"/>
      <c r="AJ263" s="2635"/>
      <c r="AK263" s="2613"/>
      <c r="AL263" s="2635"/>
      <c r="AM263" s="2826"/>
      <c r="AN263" s="1516"/>
      <c r="AO263" s="2647"/>
      <c r="AP263" s="2613"/>
      <c r="AQ263" s="1638"/>
      <c r="AR263" s="1639"/>
      <c r="AS263" s="2635"/>
      <c r="AT263" s="2613"/>
      <c r="AU263" s="2613"/>
      <c r="AV263" s="2613"/>
      <c r="AW263" s="2613"/>
      <c r="AX263" s="2613"/>
    </row>
    <row r="264" spans="1:130" s="245" customFormat="1" ht="16.350000000000001" customHeight="1" x14ac:dyDescent="0.2">
      <c r="A264" s="6841" t="s">
        <v>902</v>
      </c>
      <c r="B264" s="6842"/>
      <c r="C264" s="2818">
        <f t="shared" si="32"/>
        <v>0</v>
      </c>
      <c r="D264" s="2819">
        <f t="shared" si="31"/>
        <v>0</v>
      </c>
      <c r="E264" s="2820">
        <f t="shared" si="31"/>
        <v>0</v>
      </c>
      <c r="F264" s="2622"/>
      <c r="G264" s="2601"/>
      <c r="H264" s="2622"/>
      <c r="I264" s="2601"/>
      <c r="J264" s="2622"/>
      <c r="K264" s="2601"/>
      <c r="L264" s="2622"/>
      <c r="M264" s="2601"/>
      <c r="N264" s="2622"/>
      <c r="O264" s="2601"/>
      <c r="P264" s="2622"/>
      <c r="Q264" s="2601"/>
      <c r="R264" s="2622"/>
      <c r="S264" s="2601"/>
      <c r="T264" s="2622"/>
      <c r="U264" s="2601"/>
      <c r="V264" s="2622"/>
      <c r="W264" s="2601"/>
      <c r="X264" s="2622"/>
      <c r="Y264" s="2601"/>
      <c r="Z264" s="2622"/>
      <c r="AA264" s="2601"/>
      <c r="AB264" s="2622"/>
      <c r="AC264" s="2601"/>
      <c r="AD264" s="2622"/>
      <c r="AE264" s="2601"/>
      <c r="AF264" s="2622"/>
      <c r="AG264" s="2601"/>
      <c r="AH264" s="2622"/>
      <c r="AI264" s="2601"/>
      <c r="AJ264" s="2622"/>
      <c r="AK264" s="2601"/>
      <c r="AL264" s="2622"/>
      <c r="AM264" s="2821"/>
      <c r="AN264" s="2878"/>
      <c r="AO264" s="2645"/>
      <c r="AP264" s="2601"/>
      <c r="AQ264" s="2669"/>
      <c r="AR264" s="2601"/>
      <c r="AS264" s="2622"/>
      <c r="AT264" s="2601"/>
      <c r="AU264" s="2601"/>
      <c r="AV264" s="2601"/>
      <c r="AW264" s="2601"/>
      <c r="AX264" s="2601"/>
      <c r="AY264" s="1269"/>
      <c r="AZ264" s="256"/>
      <c r="BA264" s="256"/>
      <c r="BB264" s="256"/>
      <c r="BC264" s="256"/>
      <c r="BD264" s="256"/>
      <c r="BE264" s="256"/>
      <c r="BF264" s="256"/>
      <c r="BG264" s="256"/>
      <c r="BH264" s="246"/>
      <c r="BI264" s="246"/>
      <c r="BY264" s="244"/>
      <c r="CA264" s="247"/>
      <c r="CB264" s="247"/>
      <c r="CC264" s="247"/>
      <c r="CD264" s="247"/>
      <c r="CE264" s="247"/>
      <c r="CF264" s="247"/>
      <c r="CG264" s="247"/>
      <c r="CH264" s="247"/>
      <c r="CI264" s="247"/>
      <c r="CJ264" s="247"/>
      <c r="CK264" s="247"/>
      <c r="CL264" s="247"/>
      <c r="CM264" s="247"/>
      <c r="CN264" s="247"/>
      <c r="CO264" s="247"/>
      <c r="CP264" s="247"/>
      <c r="CQ264" s="247"/>
      <c r="CR264" s="247"/>
      <c r="CS264" s="247"/>
      <c r="CT264" s="247"/>
      <c r="CU264" s="247"/>
      <c r="CV264" s="247"/>
      <c r="CW264" s="247"/>
      <c r="CX264" s="247"/>
      <c r="CY264" s="247"/>
      <c r="CZ264" s="285"/>
      <c r="DA264" s="285"/>
      <c r="DB264" s="285">
        <v>0</v>
      </c>
      <c r="DC264" s="285"/>
      <c r="DD264" s="285">
        <v>0</v>
      </c>
      <c r="DE264" s="285"/>
      <c r="DF264" s="285">
        <v>0</v>
      </c>
      <c r="DG264" s="285"/>
      <c r="DH264" s="285">
        <v>0</v>
      </c>
      <c r="DI264" s="285"/>
      <c r="DJ264" s="285">
        <v>0</v>
      </c>
      <c r="DK264" s="285"/>
      <c r="DL264" s="285">
        <v>0</v>
      </c>
      <c r="DM264" s="285"/>
      <c r="DN264" s="285">
        <v>0</v>
      </c>
      <c r="DO264" s="285"/>
      <c r="DP264" s="285">
        <v>0</v>
      </c>
      <c r="DQ264" s="285"/>
      <c r="DR264" s="285"/>
      <c r="DS264" s="285"/>
      <c r="DT264" s="285"/>
      <c r="DU264" s="285"/>
      <c r="DV264" s="285"/>
      <c r="DW264" s="285"/>
      <c r="DX264" s="285"/>
      <c r="DY264" s="285"/>
      <c r="DZ264" s="244"/>
    </row>
    <row r="265" spans="1:130" s="245" customFormat="1" ht="16.350000000000001" customHeight="1" x14ac:dyDescent="0.2">
      <c r="A265" s="6855" t="s">
        <v>903</v>
      </c>
      <c r="B265" s="6856"/>
      <c r="C265" s="2837">
        <f t="shared" si="32"/>
        <v>0</v>
      </c>
      <c r="D265" s="2838">
        <f t="shared" si="31"/>
        <v>0</v>
      </c>
      <c r="E265" s="1587">
        <f t="shared" si="31"/>
        <v>0</v>
      </c>
      <c r="F265" s="266"/>
      <c r="G265" s="1222"/>
      <c r="H265" s="266"/>
      <c r="I265" s="1222"/>
      <c r="J265" s="266"/>
      <c r="K265" s="1222"/>
      <c r="L265" s="266"/>
      <c r="M265" s="1222"/>
      <c r="N265" s="266"/>
      <c r="O265" s="1222"/>
      <c r="P265" s="266"/>
      <c r="Q265" s="1222"/>
      <c r="R265" s="266"/>
      <c r="S265" s="1222"/>
      <c r="T265" s="266"/>
      <c r="U265" s="1222"/>
      <c r="V265" s="266"/>
      <c r="W265" s="1222"/>
      <c r="X265" s="266"/>
      <c r="Y265" s="1222"/>
      <c r="Z265" s="266"/>
      <c r="AA265" s="1222"/>
      <c r="AB265" s="266"/>
      <c r="AC265" s="1222"/>
      <c r="AD265" s="266"/>
      <c r="AE265" s="1222"/>
      <c r="AF265" s="266"/>
      <c r="AG265" s="1222"/>
      <c r="AH265" s="266"/>
      <c r="AI265" s="1222"/>
      <c r="AJ265" s="266"/>
      <c r="AK265" s="1222"/>
      <c r="AL265" s="266"/>
      <c r="AM265" s="304"/>
      <c r="AN265" s="147"/>
      <c r="AO265" s="274"/>
      <c r="AP265" s="1222"/>
      <c r="AQ265" s="255"/>
      <c r="AR265" s="1222"/>
      <c r="AS265" s="266"/>
      <c r="AT265" s="1222"/>
      <c r="AU265" s="1222"/>
      <c r="AV265" s="1222"/>
      <c r="AW265" s="1222"/>
      <c r="AX265" s="1222"/>
      <c r="AY265" s="1269"/>
      <c r="AZ265" s="256"/>
      <c r="BA265" s="256"/>
      <c r="BB265" s="256"/>
      <c r="BC265" s="256"/>
      <c r="BD265" s="256"/>
      <c r="BE265" s="256"/>
      <c r="BF265" s="256"/>
      <c r="BG265" s="256"/>
      <c r="BH265" s="246"/>
      <c r="BI265" s="246"/>
      <c r="BY265" s="244"/>
      <c r="CA265" s="247"/>
      <c r="CB265" s="247"/>
      <c r="CC265" s="247"/>
      <c r="CD265" s="247"/>
      <c r="CE265" s="247"/>
      <c r="CF265" s="247"/>
      <c r="CG265" s="247"/>
      <c r="CH265" s="247"/>
      <c r="CI265" s="247"/>
      <c r="CJ265" s="247"/>
      <c r="CK265" s="247"/>
      <c r="CL265" s="247"/>
      <c r="CM265" s="247"/>
      <c r="CN265" s="247"/>
      <c r="CO265" s="247"/>
      <c r="CP265" s="247"/>
      <c r="CQ265" s="247"/>
      <c r="CR265" s="247"/>
      <c r="CS265" s="247"/>
      <c r="CT265" s="247"/>
      <c r="CU265" s="247"/>
      <c r="CV265" s="247"/>
      <c r="CW265" s="247"/>
      <c r="CX265" s="247"/>
      <c r="CY265" s="247"/>
      <c r="CZ265" s="285"/>
      <c r="DA265" s="285"/>
      <c r="DB265" s="285"/>
      <c r="DC265" s="285"/>
      <c r="DD265" s="285"/>
      <c r="DE265" s="285"/>
      <c r="DF265" s="285"/>
      <c r="DG265" s="285"/>
      <c r="DH265" s="285"/>
      <c r="DI265" s="285"/>
      <c r="DJ265" s="285"/>
      <c r="DK265" s="285"/>
      <c r="DL265" s="285"/>
      <c r="DM265" s="285"/>
      <c r="DN265" s="285"/>
      <c r="DO265" s="285"/>
      <c r="DP265" s="285"/>
      <c r="DQ265" s="285"/>
      <c r="DR265" s="285"/>
      <c r="DS265" s="285"/>
      <c r="DT265" s="285"/>
      <c r="DU265" s="285"/>
      <c r="DV265" s="285"/>
      <c r="DW265" s="285"/>
      <c r="DX265" s="285"/>
      <c r="DY265" s="285"/>
      <c r="DZ265" s="244"/>
    </row>
    <row r="266" spans="1:130" ht="25.5" customHeight="1" x14ac:dyDescent="0.25">
      <c r="A266" s="6857" t="s">
        <v>904</v>
      </c>
      <c r="B266" s="6858"/>
      <c r="C266" s="2837">
        <f t="shared" si="32"/>
        <v>0</v>
      </c>
      <c r="D266" s="2838">
        <f t="shared" si="31"/>
        <v>0</v>
      </c>
      <c r="E266" s="1587">
        <f t="shared" si="31"/>
        <v>0</v>
      </c>
      <c r="F266" s="1583"/>
      <c r="G266" s="1584"/>
      <c r="H266" s="1583"/>
      <c r="I266" s="1584"/>
      <c r="J266" s="1583"/>
      <c r="K266" s="1584"/>
      <c r="L266" s="1583"/>
      <c r="M266" s="1584"/>
      <c r="N266" s="1583"/>
      <c r="O266" s="1584"/>
      <c r="P266" s="1583"/>
      <c r="Q266" s="1584"/>
      <c r="R266" s="1583"/>
      <c r="S266" s="1584"/>
      <c r="T266" s="1583"/>
      <c r="U266" s="1584"/>
      <c r="V266" s="1583"/>
      <c r="W266" s="1584"/>
      <c r="X266" s="1583"/>
      <c r="Y266" s="1584"/>
      <c r="Z266" s="1583"/>
      <c r="AA266" s="1584"/>
      <c r="AB266" s="1583"/>
      <c r="AC266" s="1584"/>
      <c r="AD266" s="1583"/>
      <c r="AE266" s="1584"/>
      <c r="AF266" s="1583"/>
      <c r="AG266" s="1584"/>
      <c r="AH266" s="1583"/>
      <c r="AI266" s="1584"/>
      <c r="AJ266" s="1583"/>
      <c r="AK266" s="1584"/>
      <c r="AL266" s="1583"/>
      <c r="AM266" s="1594"/>
      <c r="AN266" s="147"/>
      <c r="AO266" s="274"/>
      <c r="AP266" s="1222"/>
      <c r="AQ266" s="1584"/>
      <c r="AR266" s="1585"/>
      <c r="AS266" s="1583"/>
      <c r="AT266" s="1584"/>
      <c r="AU266" s="1584"/>
      <c r="AV266" s="1584"/>
      <c r="AW266" s="1584"/>
      <c r="AX266" s="1584"/>
    </row>
    <row r="267" spans="1:130" ht="20.25" customHeight="1" x14ac:dyDescent="0.25">
      <c r="A267" s="6857" t="s">
        <v>905</v>
      </c>
      <c r="B267" s="6858"/>
      <c r="C267" s="2837">
        <f t="shared" si="32"/>
        <v>0</v>
      </c>
      <c r="D267" s="2838">
        <f t="shared" si="31"/>
        <v>0</v>
      </c>
      <c r="E267" s="1587">
        <f t="shared" si="31"/>
        <v>0</v>
      </c>
      <c r="F267" s="1583"/>
      <c r="G267" s="1584"/>
      <c r="H267" s="1583"/>
      <c r="I267" s="1584"/>
      <c r="J267" s="1583"/>
      <c r="K267" s="1584"/>
      <c r="L267" s="1583"/>
      <c r="M267" s="1584"/>
      <c r="N267" s="1583"/>
      <c r="O267" s="1584"/>
      <c r="P267" s="1583"/>
      <c r="Q267" s="1584"/>
      <c r="R267" s="1583"/>
      <c r="S267" s="1584"/>
      <c r="T267" s="1583"/>
      <c r="U267" s="1584"/>
      <c r="V267" s="1583"/>
      <c r="W267" s="1584"/>
      <c r="X267" s="1583"/>
      <c r="Y267" s="1584"/>
      <c r="Z267" s="1583"/>
      <c r="AA267" s="1584"/>
      <c r="AB267" s="1583"/>
      <c r="AC267" s="1584"/>
      <c r="AD267" s="1583"/>
      <c r="AE267" s="1584"/>
      <c r="AF267" s="1583"/>
      <c r="AG267" s="1584"/>
      <c r="AH267" s="1583"/>
      <c r="AI267" s="1584"/>
      <c r="AJ267" s="1583"/>
      <c r="AK267" s="1584"/>
      <c r="AL267" s="1583"/>
      <c r="AM267" s="1594"/>
      <c r="AN267" s="147"/>
      <c r="AO267" s="274"/>
      <c r="AP267" s="1222"/>
      <c r="AQ267" s="1584"/>
      <c r="AR267" s="1585"/>
      <c r="AS267" s="1583"/>
      <c r="AT267" s="1584"/>
      <c r="AU267" s="1584"/>
      <c r="AV267" s="1584"/>
      <c r="AW267" s="1584"/>
      <c r="AX267" s="1584"/>
    </row>
    <row r="268" spans="1:130" ht="15" customHeight="1" x14ac:dyDescent="0.25">
      <c r="A268" s="6834" t="s">
        <v>906</v>
      </c>
      <c r="B268" s="6859"/>
      <c r="C268" s="2837">
        <f t="shared" si="32"/>
        <v>0</v>
      </c>
      <c r="D268" s="2838">
        <f t="shared" si="31"/>
        <v>0</v>
      </c>
      <c r="E268" s="1587">
        <f t="shared" si="31"/>
        <v>0</v>
      </c>
      <c r="F268" s="1583"/>
      <c r="G268" s="1584"/>
      <c r="H268" s="1583"/>
      <c r="I268" s="1584"/>
      <c r="J268" s="1583"/>
      <c r="K268" s="1584"/>
      <c r="L268" s="1583"/>
      <c r="M268" s="1584"/>
      <c r="N268" s="1583"/>
      <c r="O268" s="1584"/>
      <c r="P268" s="1583"/>
      <c r="Q268" s="1584"/>
      <c r="R268" s="1583"/>
      <c r="S268" s="1584"/>
      <c r="T268" s="1583"/>
      <c r="U268" s="1584"/>
      <c r="V268" s="1583"/>
      <c r="W268" s="1584"/>
      <c r="X268" s="1583"/>
      <c r="Y268" s="1584"/>
      <c r="Z268" s="1583"/>
      <c r="AA268" s="1584"/>
      <c r="AB268" s="1583"/>
      <c r="AC268" s="1584"/>
      <c r="AD268" s="1583"/>
      <c r="AE268" s="1584"/>
      <c r="AF268" s="1583"/>
      <c r="AG268" s="1584"/>
      <c r="AH268" s="1583"/>
      <c r="AI268" s="1584"/>
      <c r="AJ268" s="1583"/>
      <c r="AK268" s="1584"/>
      <c r="AL268" s="1583"/>
      <c r="AM268" s="1594"/>
      <c r="AN268" s="147"/>
      <c r="AO268" s="274"/>
      <c r="AP268" s="1222"/>
      <c r="AQ268" s="1584"/>
      <c r="AR268" s="1585"/>
      <c r="AS268" s="1583"/>
      <c r="AT268" s="1584"/>
      <c r="AU268" s="1584"/>
      <c r="AV268" s="1584"/>
      <c r="AW268" s="1584"/>
      <c r="AX268" s="1584"/>
    </row>
    <row r="269" spans="1:130" x14ac:dyDescent="0.25">
      <c r="A269" s="6701" t="s">
        <v>907</v>
      </c>
      <c r="B269" s="2864" t="s">
        <v>908</v>
      </c>
      <c r="C269" s="2837">
        <f t="shared" si="32"/>
        <v>0</v>
      </c>
      <c r="D269" s="2838">
        <f t="shared" si="31"/>
        <v>0</v>
      </c>
      <c r="E269" s="1587">
        <f t="shared" si="31"/>
        <v>0</v>
      </c>
      <c r="F269" s="1855"/>
      <c r="G269" s="706"/>
      <c r="H269" s="1855"/>
      <c r="I269" s="706"/>
      <c r="J269" s="1855"/>
      <c r="K269" s="706"/>
      <c r="L269" s="1855"/>
      <c r="M269" s="706"/>
      <c r="N269" s="1855"/>
      <c r="O269" s="706"/>
      <c r="P269" s="1855"/>
      <c r="Q269" s="706"/>
      <c r="R269" s="1855"/>
      <c r="S269" s="706"/>
      <c r="T269" s="1855"/>
      <c r="U269" s="706"/>
      <c r="V269" s="1855"/>
      <c r="W269" s="706"/>
      <c r="X269" s="1855"/>
      <c r="Y269" s="706"/>
      <c r="Z269" s="1855"/>
      <c r="AA269" s="706"/>
      <c r="AB269" s="1855"/>
      <c r="AC269" s="706"/>
      <c r="AD269" s="1855"/>
      <c r="AE269" s="706"/>
      <c r="AF269" s="1855"/>
      <c r="AG269" s="706"/>
      <c r="AH269" s="1855"/>
      <c r="AI269" s="706"/>
      <c r="AJ269" s="1855"/>
      <c r="AK269" s="706"/>
      <c r="AL269" s="1855"/>
      <c r="AM269" s="305"/>
      <c r="AN269" s="147"/>
      <c r="AO269" s="274"/>
      <c r="AP269" s="1222"/>
      <c r="AQ269" s="706"/>
      <c r="AR269" s="1651"/>
      <c r="AS269" s="1855"/>
      <c r="AT269" s="706"/>
      <c r="AU269" s="706"/>
      <c r="AV269" s="706"/>
      <c r="AW269" s="706"/>
      <c r="AX269" s="706"/>
    </row>
    <row r="270" spans="1:130" x14ac:dyDescent="0.25">
      <c r="A270" s="6421"/>
      <c r="B270" s="2905" t="s">
        <v>909</v>
      </c>
      <c r="C270" s="2837">
        <f t="shared" si="32"/>
        <v>0</v>
      </c>
      <c r="D270" s="2838">
        <f t="shared" si="31"/>
        <v>0</v>
      </c>
      <c r="E270" s="1587">
        <f t="shared" si="31"/>
        <v>0</v>
      </c>
      <c r="F270" s="1855"/>
      <c r="G270" s="706"/>
      <c r="H270" s="1855"/>
      <c r="I270" s="706"/>
      <c r="J270" s="1855"/>
      <c r="K270" s="706"/>
      <c r="L270" s="1855"/>
      <c r="M270" s="706"/>
      <c r="N270" s="1855"/>
      <c r="O270" s="706"/>
      <c r="P270" s="1855"/>
      <c r="Q270" s="706"/>
      <c r="R270" s="1855"/>
      <c r="S270" s="706"/>
      <c r="T270" s="1855"/>
      <c r="U270" s="706"/>
      <c r="V270" s="1855"/>
      <c r="W270" s="706"/>
      <c r="X270" s="1855"/>
      <c r="Y270" s="706"/>
      <c r="Z270" s="1855"/>
      <c r="AA270" s="706"/>
      <c r="AB270" s="1855"/>
      <c r="AC270" s="706"/>
      <c r="AD270" s="1855"/>
      <c r="AE270" s="706"/>
      <c r="AF270" s="1855"/>
      <c r="AG270" s="706"/>
      <c r="AH270" s="1855"/>
      <c r="AI270" s="706"/>
      <c r="AJ270" s="1855"/>
      <c r="AK270" s="706"/>
      <c r="AL270" s="1855"/>
      <c r="AM270" s="305"/>
      <c r="AN270" s="147"/>
      <c r="AO270" s="274"/>
      <c r="AP270" s="1222"/>
      <c r="AQ270" s="706"/>
      <c r="AR270" s="1651"/>
      <c r="AS270" s="1855"/>
      <c r="AT270" s="706"/>
      <c r="AU270" s="706"/>
      <c r="AV270" s="706"/>
      <c r="AW270" s="706"/>
      <c r="AX270" s="706"/>
    </row>
    <row r="271" spans="1:130" x14ac:dyDescent="0.25">
      <c r="A271" s="6421"/>
      <c r="B271" s="2906" t="s">
        <v>910</v>
      </c>
      <c r="C271" s="2837">
        <f t="shared" si="32"/>
        <v>0</v>
      </c>
      <c r="D271" s="2838">
        <f t="shared" si="31"/>
        <v>0</v>
      </c>
      <c r="E271" s="1587">
        <f t="shared" si="31"/>
        <v>0</v>
      </c>
      <c r="F271" s="1855"/>
      <c r="G271" s="706"/>
      <c r="H271" s="1855"/>
      <c r="I271" s="706"/>
      <c r="J271" s="1855"/>
      <c r="K271" s="706"/>
      <c r="L271" s="1855"/>
      <c r="M271" s="706"/>
      <c r="N271" s="1855"/>
      <c r="O271" s="706"/>
      <c r="P271" s="1855"/>
      <c r="Q271" s="706"/>
      <c r="R271" s="1855"/>
      <c r="S271" s="706"/>
      <c r="T271" s="1855"/>
      <c r="U271" s="706"/>
      <c r="V271" s="1855"/>
      <c r="W271" s="706"/>
      <c r="X271" s="1855"/>
      <c r="Y271" s="706"/>
      <c r="Z271" s="1855"/>
      <c r="AA271" s="706"/>
      <c r="AB271" s="1855"/>
      <c r="AC271" s="706"/>
      <c r="AD271" s="1855"/>
      <c r="AE271" s="706"/>
      <c r="AF271" s="1855"/>
      <c r="AG271" s="706"/>
      <c r="AH271" s="1855"/>
      <c r="AI271" s="706"/>
      <c r="AJ271" s="1855"/>
      <c r="AK271" s="706"/>
      <c r="AL271" s="1855"/>
      <c r="AM271" s="305"/>
      <c r="AN271" s="147"/>
      <c r="AO271" s="274"/>
      <c r="AP271" s="1222"/>
      <c r="AQ271" s="706"/>
      <c r="AR271" s="1651"/>
      <c r="AS271" s="1855"/>
      <c r="AT271" s="706"/>
      <c r="AU271" s="706"/>
      <c r="AV271" s="706"/>
      <c r="AW271" s="706"/>
      <c r="AX271" s="706"/>
    </row>
    <row r="272" spans="1:130" ht="28.5" customHeight="1" x14ac:dyDescent="0.25">
      <c r="A272" s="6421"/>
      <c r="B272" s="2906" t="s">
        <v>911</v>
      </c>
      <c r="C272" s="2837">
        <f t="shared" si="32"/>
        <v>0</v>
      </c>
      <c r="D272" s="2838">
        <f t="shared" si="31"/>
        <v>0</v>
      </c>
      <c r="E272" s="1587">
        <f t="shared" si="31"/>
        <v>0</v>
      </c>
      <c r="F272" s="1855"/>
      <c r="G272" s="706"/>
      <c r="H272" s="1855"/>
      <c r="I272" s="706"/>
      <c r="J272" s="1855"/>
      <c r="K272" s="706"/>
      <c r="L272" s="1855"/>
      <c r="M272" s="706"/>
      <c r="N272" s="1855"/>
      <c r="O272" s="706"/>
      <c r="P272" s="1855"/>
      <c r="Q272" s="706"/>
      <c r="R272" s="1855"/>
      <c r="S272" s="706"/>
      <c r="T272" s="1855"/>
      <c r="U272" s="706"/>
      <c r="V272" s="1855"/>
      <c r="W272" s="706"/>
      <c r="X272" s="1855"/>
      <c r="Y272" s="706"/>
      <c r="Z272" s="1855"/>
      <c r="AA272" s="706"/>
      <c r="AB272" s="1855"/>
      <c r="AC272" s="706"/>
      <c r="AD272" s="1855"/>
      <c r="AE272" s="706"/>
      <c r="AF272" s="1855"/>
      <c r="AG272" s="706"/>
      <c r="AH272" s="1855"/>
      <c r="AI272" s="706"/>
      <c r="AJ272" s="1855"/>
      <c r="AK272" s="706"/>
      <c r="AL272" s="1855"/>
      <c r="AM272" s="305"/>
      <c r="AN272" s="147"/>
      <c r="AO272" s="274"/>
      <c r="AP272" s="1222"/>
      <c r="AQ272" s="706"/>
      <c r="AR272" s="1651"/>
      <c r="AS272" s="1855"/>
      <c r="AT272" s="706"/>
      <c r="AU272" s="706"/>
      <c r="AV272" s="706"/>
      <c r="AW272" s="706"/>
      <c r="AX272" s="706"/>
    </row>
    <row r="273" spans="1:130" ht="30.75" customHeight="1" x14ac:dyDescent="0.25">
      <c r="A273" s="6702"/>
      <c r="B273" s="2906" t="s">
        <v>912</v>
      </c>
      <c r="C273" s="2847">
        <f t="shared" si="32"/>
        <v>0</v>
      </c>
      <c r="D273" s="2848">
        <f t="shared" si="31"/>
        <v>0</v>
      </c>
      <c r="E273" s="2846">
        <f t="shared" si="31"/>
        <v>0</v>
      </c>
      <c r="F273" s="1596"/>
      <c r="G273" s="1640"/>
      <c r="H273" s="1596"/>
      <c r="I273" s="1640"/>
      <c r="J273" s="1596"/>
      <c r="K273" s="1640"/>
      <c r="L273" s="1596"/>
      <c r="M273" s="1640"/>
      <c r="N273" s="1596"/>
      <c r="O273" s="1640"/>
      <c r="P273" s="1596"/>
      <c r="Q273" s="1640"/>
      <c r="R273" s="1596"/>
      <c r="S273" s="1640"/>
      <c r="T273" s="1596"/>
      <c r="U273" s="1640"/>
      <c r="V273" s="1596"/>
      <c r="W273" s="1640"/>
      <c r="X273" s="1596"/>
      <c r="Y273" s="1640"/>
      <c r="Z273" s="1596"/>
      <c r="AA273" s="1640"/>
      <c r="AB273" s="1596"/>
      <c r="AC273" s="1640"/>
      <c r="AD273" s="1596"/>
      <c r="AE273" s="1640"/>
      <c r="AF273" s="1596"/>
      <c r="AG273" s="1640"/>
      <c r="AH273" s="1596"/>
      <c r="AI273" s="1640"/>
      <c r="AJ273" s="1596"/>
      <c r="AK273" s="1640"/>
      <c r="AL273" s="1596"/>
      <c r="AM273" s="1978"/>
      <c r="AN273" s="2879"/>
      <c r="AO273" s="1907"/>
      <c r="AP273" s="1640"/>
      <c r="AQ273" s="1640"/>
      <c r="AR273" s="1598"/>
      <c r="AS273" s="1596"/>
      <c r="AT273" s="1640"/>
      <c r="AU273" s="1640"/>
      <c r="AV273" s="1640"/>
      <c r="AW273" s="1640"/>
      <c r="AX273" s="1640"/>
    </row>
    <row r="274" spans="1:130" x14ac:dyDescent="0.25">
      <c r="A274" s="6845" t="s">
        <v>913</v>
      </c>
      <c r="B274" s="6847"/>
      <c r="C274" s="1261">
        <f t="shared" si="32"/>
        <v>0</v>
      </c>
      <c r="D274" s="303">
        <f t="shared" si="31"/>
        <v>0</v>
      </c>
      <c r="E274" s="1046">
        <f t="shared" si="31"/>
        <v>0</v>
      </c>
      <c r="F274" s="267"/>
      <c r="G274" s="987"/>
      <c r="H274" s="267"/>
      <c r="I274" s="987"/>
      <c r="J274" s="267"/>
      <c r="K274" s="987"/>
      <c r="L274" s="267"/>
      <c r="M274" s="987"/>
      <c r="N274" s="267"/>
      <c r="O274" s="987"/>
      <c r="P274" s="267"/>
      <c r="Q274" s="987"/>
      <c r="R274" s="267"/>
      <c r="S274" s="987"/>
      <c r="T274" s="267"/>
      <c r="U274" s="987"/>
      <c r="V274" s="267"/>
      <c r="W274" s="987"/>
      <c r="X274" s="267"/>
      <c r="Y274" s="987"/>
      <c r="Z274" s="267"/>
      <c r="AA274" s="987"/>
      <c r="AB274" s="267"/>
      <c r="AC274" s="987"/>
      <c r="AD274" s="267"/>
      <c r="AE274" s="987"/>
      <c r="AF274" s="267"/>
      <c r="AG274" s="987"/>
      <c r="AH274" s="267"/>
      <c r="AI274" s="987"/>
      <c r="AJ274" s="267"/>
      <c r="AK274" s="987"/>
      <c r="AL274" s="267"/>
      <c r="AM274" s="298"/>
      <c r="AN274" s="147"/>
      <c r="AO274" s="274"/>
      <c r="AP274" s="1222"/>
      <c r="AQ274" s="987"/>
      <c r="AR274" s="261"/>
      <c r="AS274" s="267"/>
      <c r="AT274" s="987"/>
      <c r="AU274" s="987"/>
      <c r="AV274" s="987"/>
      <c r="AW274" s="987"/>
      <c r="AX274" s="987"/>
    </row>
    <row r="275" spans="1:130" x14ac:dyDescent="0.25">
      <c r="A275" s="6517" t="s">
        <v>914</v>
      </c>
      <c r="B275" s="6518"/>
      <c r="C275" s="2847">
        <f t="shared" si="32"/>
        <v>0</v>
      </c>
      <c r="D275" s="2848">
        <f t="shared" si="31"/>
        <v>0</v>
      </c>
      <c r="E275" s="2846">
        <f t="shared" si="31"/>
        <v>0</v>
      </c>
      <c r="F275" s="1596"/>
      <c r="G275" s="1640"/>
      <c r="H275" s="1596"/>
      <c r="I275" s="1640"/>
      <c r="J275" s="1596"/>
      <c r="K275" s="1640"/>
      <c r="L275" s="1596"/>
      <c r="M275" s="1640"/>
      <c r="N275" s="1596"/>
      <c r="O275" s="1640"/>
      <c r="P275" s="1596"/>
      <c r="Q275" s="1640"/>
      <c r="R275" s="1596"/>
      <c r="S275" s="1640"/>
      <c r="T275" s="1596"/>
      <c r="U275" s="1640"/>
      <c r="V275" s="1596"/>
      <c r="W275" s="1640"/>
      <c r="X275" s="1596"/>
      <c r="Y275" s="1640"/>
      <c r="Z275" s="1596"/>
      <c r="AA275" s="1640"/>
      <c r="AB275" s="1596"/>
      <c r="AC275" s="1640"/>
      <c r="AD275" s="1596"/>
      <c r="AE275" s="1640"/>
      <c r="AF275" s="1596"/>
      <c r="AG275" s="1640"/>
      <c r="AH275" s="1596"/>
      <c r="AI275" s="1640"/>
      <c r="AJ275" s="1596"/>
      <c r="AK275" s="1640"/>
      <c r="AL275" s="1596"/>
      <c r="AM275" s="1978"/>
      <c r="AN275" s="1516"/>
      <c r="AO275" s="2647"/>
      <c r="AP275" s="2613"/>
      <c r="AQ275" s="2907"/>
      <c r="AR275" s="2869"/>
      <c r="AS275" s="1596"/>
      <c r="AT275" s="1640"/>
      <c r="AU275" s="1640"/>
      <c r="AV275" s="1640"/>
      <c r="AW275" s="1640"/>
      <c r="AX275" s="1640"/>
    </row>
    <row r="276" spans="1:130" s="245" customFormat="1" ht="22.5" customHeight="1" x14ac:dyDescent="0.2">
      <c r="A276" s="273" t="s">
        <v>921</v>
      </c>
      <c r="B276" s="249"/>
      <c r="AM276" s="251"/>
      <c r="AN276" s="251"/>
      <c r="AO276" s="251"/>
      <c r="AP276" s="251"/>
      <c r="AQ276" s="251"/>
      <c r="AR276" s="251"/>
      <c r="AS276" s="251"/>
      <c r="AT276" s="251"/>
      <c r="AU276" s="246"/>
      <c r="AV276" s="246"/>
      <c r="AW276" s="246"/>
      <c r="AX276" s="246"/>
      <c r="AY276" s="246"/>
      <c r="AZ276" s="246"/>
      <c r="BA276" s="246"/>
      <c r="BZ276" s="244"/>
      <c r="CA276" s="247"/>
      <c r="CB276" s="247"/>
      <c r="CC276" s="247"/>
      <c r="CD276" s="247"/>
      <c r="CE276" s="247"/>
      <c r="CF276" s="247"/>
      <c r="CG276" s="247"/>
      <c r="CH276" s="247"/>
      <c r="CI276" s="247"/>
      <c r="CJ276" s="247"/>
      <c r="CK276" s="247"/>
      <c r="CL276" s="247"/>
      <c r="CM276" s="247"/>
      <c r="CN276" s="247"/>
      <c r="CO276" s="247"/>
      <c r="CP276" s="247"/>
      <c r="CQ276" s="247"/>
      <c r="CR276" s="247"/>
      <c r="CS276" s="247"/>
      <c r="CT276" s="247"/>
      <c r="CU276" s="247"/>
      <c r="CV276" s="247"/>
      <c r="CW276" s="247"/>
      <c r="CX276" s="247"/>
      <c r="CY276" s="247"/>
      <c r="CZ276" s="247"/>
      <c r="DA276" s="285"/>
      <c r="DB276" s="285"/>
      <c r="DC276" s="285"/>
      <c r="DD276" s="285"/>
      <c r="DE276" s="285"/>
      <c r="DF276" s="285"/>
      <c r="DG276" s="285"/>
      <c r="DH276" s="285"/>
      <c r="DI276" s="285"/>
      <c r="DJ276" s="285"/>
      <c r="DK276" s="285"/>
      <c r="DL276" s="285"/>
      <c r="DM276" s="285"/>
      <c r="DN276" s="285"/>
      <c r="DO276" s="285"/>
      <c r="DP276" s="285"/>
      <c r="DQ276" s="285"/>
      <c r="DR276" s="285"/>
      <c r="DS276" s="285"/>
      <c r="DT276" s="285"/>
      <c r="DU276" s="285"/>
      <c r="DV276" s="285"/>
      <c r="DW276" s="285"/>
      <c r="DX276" s="285"/>
      <c r="DY276" s="285"/>
      <c r="DZ276" s="285"/>
    </row>
    <row r="277" spans="1:130" ht="15" customHeight="1" x14ac:dyDescent="0.25">
      <c r="A277" s="6862" t="s">
        <v>922</v>
      </c>
      <c r="B277" s="6865" t="s">
        <v>923</v>
      </c>
      <c r="C277" s="6703" t="s">
        <v>5</v>
      </c>
      <c r="D277" s="6557"/>
      <c r="E277" s="6565"/>
      <c r="F277" s="6870" t="s">
        <v>924</v>
      </c>
      <c r="G277" s="6871"/>
      <c r="H277" s="6871"/>
      <c r="I277" s="6871"/>
      <c r="J277" s="6871"/>
      <c r="K277" s="6871"/>
      <c r="L277" s="6871"/>
      <c r="M277" s="6871"/>
      <c r="N277" s="6871"/>
      <c r="O277" s="6871"/>
      <c r="P277" s="6871"/>
      <c r="Q277" s="6871"/>
      <c r="R277" s="6871"/>
      <c r="S277" s="6871"/>
      <c r="T277" s="6871"/>
      <c r="U277" s="6871"/>
      <c r="V277" s="6871"/>
      <c r="W277" s="6871"/>
      <c r="X277" s="6871"/>
      <c r="Y277" s="6871"/>
      <c r="Z277" s="6871"/>
      <c r="AA277" s="6871"/>
      <c r="AB277" s="6871"/>
      <c r="AC277" s="6871"/>
      <c r="AD277" s="6871"/>
      <c r="AE277" s="6871"/>
      <c r="AF277" s="6871"/>
      <c r="AG277" s="6871"/>
      <c r="AH277" s="6871"/>
      <c r="AI277" s="6871"/>
      <c r="AJ277" s="6871"/>
      <c r="AK277" s="6872"/>
      <c r="AL277" s="6698" t="s">
        <v>13</v>
      </c>
      <c r="AM277" s="6698" t="s">
        <v>14</v>
      </c>
      <c r="AN277" s="6577" t="s">
        <v>11</v>
      </c>
      <c r="AO277" s="6577" t="s">
        <v>12</v>
      </c>
      <c r="AP277" s="130"/>
      <c r="AQ277" s="130"/>
      <c r="AR277" s="130"/>
    </row>
    <row r="278" spans="1:130" x14ac:dyDescent="0.25">
      <c r="A278" s="6863"/>
      <c r="B278" s="6866"/>
      <c r="C278" s="6868"/>
      <c r="D278" s="6869"/>
      <c r="E278" s="6705"/>
      <c r="F278" s="6877" t="s">
        <v>597</v>
      </c>
      <c r="G278" s="6878"/>
      <c r="H278" s="6870" t="s">
        <v>598</v>
      </c>
      <c r="I278" s="6872"/>
      <c r="J278" s="6870" t="s">
        <v>70</v>
      </c>
      <c r="K278" s="6872"/>
      <c r="L278" s="6870" t="s">
        <v>71</v>
      </c>
      <c r="M278" s="6872"/>
      <c r="N278" s="6741" t="s">
        <v>72</v>
      </c>
      <c r="O278" s="6873"/>
      <c r="P278" s="6741" t="s">
        <v>73</v>
      </c>
      <c r="Q278" s="6873"/>
      <c r="R278" s="6741" t="s">
        <v>74</v>
      </c>
      <c r="S278" s="6873"/>
      <c r="T278" s="6741" t="s">
        <v>75</v>
      </c>
      <c r="U278" s="6873"/>
      <c r="V278" s="6741" t="s">
        <v>76</v>
      </c>
      <c r="W278" s="6873"/>
      <c r="X278" s="6741" t="s">
        <v>77</v>
      </c>
      <c r="Y278" s="6873"/>
      <c r="Z278" s="6741" t="s">
        <v>78</v>
      </c>
      <c r="AA278" s="6873"/>
      <c r="AB278" s="6741" t="s">
        <v>79</v>
      </c>
      <c r="AC278" s="6873"/>
      <c r="AD278" s="6741" t="s">
        <v>80</v>
      </c>
      <c r="AE278" s="6873"/>
      <c r="AF278" s="6741" t="s">
        <v>81</v>
      </c>
      <c r="AG278" s="6873"/>
      <c r="AH278" s="6741" t="s">
        <v>82</v>
      </c>
      <c r="AI278" s="6873"/>
      <c r="AJ278" s="6789" t="s">
        <v>83</v>
      </c>
      <c r="AK278" s="6791"/>
      <c r="AL278" s="6424"/>
      <c r="AM278" s="6424"/>
      <c r="AN278" s="6225"/>
      <c r="AO278" s="6225"/>
      <c r="AP278" s="130"/>
      <c r="AQ278" s="130"/>
      <c r="AR278" s="130"/>
    </row>
    <row r="279" spans="1:130" ht="21" x14ac:dyDescent="0.25">
      <c r="A279" s="6864"/>
      <c r="B279" s="6867"/>
      <c r="C279" s="1274" t="s">
        <v>52</v>
      </c>
      <c r="D279" s="1274" t="s">
        <v>53</v>
      </c>
      <c r="E279" s="1205" t="s">
        <v>54</v>
      </c>
      <c r="F279" s="2908" t="s">
        <v>53</v>
      </c>
      <c r="G279" s="2908" t="s">
        <v>54</v>
      </c>
      <c r="H279" s="2908" t="s">
        <v>53</v>
      </c>
      <c r="I279" s="2908" t="s">
        <v>54</v>
      </c>
      <c r="J279" s="2908" t="s">
        <v>53</v>
      </c>
      <c r="K279" s="2908" t="s">
        <v>54</v>
      </c>
      <c r="L279" s="2908" t="s">
        <v>53</v>
      </c>
      <c r="M279" s="2908" t="s">
        <v>54</v>
      </c>
      <c r="N279" s="2908" t="s">
        <v>53</v>
      </c>
      <c r="O279" s="2908" t="s">
        <v>54</v>
      </c>
      <c r="P279" s="2908" t="s">
        <v>53</v>
      </c>
      <c r="Q279" s="2908" t="s">
        <v>54</v>
      </c>
      <c r="R279" s="2908" t="s">
        <v>53</v>
      </c>
      <c r="S279" s="2908" t="s">
        <v>54</v>
      </c>
      <c r="T279" s="2908" t="s">
        <v>53</v>
      </c>
      <c r="U279" s="2908" t="s">
        <v>54</v>
      </c>
      <c r="V279" s="2908" t="s">
        <v>53</v>
      </c>
      <c r="W279" s="2908" t="s">
        <v>54</v>
      </c>
      <c r="X279" s="2908" t="s">
        <v>53</v>
      </c>
      <c r="Y279" s="2908" t="s">
        <v>54</v>
      </c>
      <c r="Z279" s="2908" t="s">
        <v>53</v>
      </c>
      <c r="AA279" s="2908" t="s">
        <v>54</v>
      </c>
      <c r="AB279" s="2908" t="s">
        <v>53</v>
      </c>
      <c r="AC279" s="2908" t="s">
        <v>54</v>
      </c>
      <c r="AD279" s="2908" t="s">
        <v>53</v>
      </c>
      <c r="AE279" s="2908" t="s">
        <v>54</v>
      </c>
      <c r="AF279" s="2908" t="s">
        <v>53</v>
      </c>
      <c r="AG279" s="2908" t="s">
        <v>54</v>
      </c>
      <c r="AH279" s="2908" t="s">
        <v>53</v>
      </c>
      <c r="AI279" s="2908" t="s">
        <v>54</v>
      </c>
      <c r="AJ279" s="2908" t="s">
        <v>53</v>
      </c>
      <c r="AK279" s="2908" t="s">
        <v>54</v>
      </c>
      <c r="AL279" s="6699"/>
      <c r="AM279" s="6699"/>
      <c r="AN279" s="6876"/>
      <c r="AO279" s="6876"/>
      <c r="AP279" s="130"/>
      <c r="AQ279" s="130"/>
      <c r="AR279" s="130"/>
    </row>
    <row r="280" spans="1:130" x14ac:dyDescent="0.25">
      <c r="A280" s="6874" t="s">
        <v>925</v>
      </c>
      <c r="B280" s="2909" t="s">
        <v>772</v>
      </c>
      <c r="C280" s="2910">
        <f>SUM(D280+E280)</f>
        <v>0</v>
      </c>
      <c r="D280" s="2910">
        <f t="shared" ref="D280:E283" si="33">SUM(F280+H280+J280+L280+N280+P280+R280+T280+V280+X280+Z280+AB280+AD280+AF280+AH280+AJ280)</f>
        <v>0</v>
      </c>
      <c r="E280" s="2758">
        <f t="shared" si="33"/>
        <v>0</v>
      </c>
      <c r="F280" s="2695"/>
      <c r="G280" s="2695"/>
      <c r="H280" s="2695"/>
      <c r="I280" s="2695"/>
      <c r="J280" s="2695"/>
      <c r="K280" s="2695"/>
      <c r="L280" s="2695"/>
      <c r="M280" s="2695"/>
      <c r="N280" s="2695"/>
      <c r="O280" s="2695"/>
      <c r="P280" s="2695"/>
      <c r="Q280" s="2695"/>
      <c r="R280" s="2695"/>
      <c r="S280" s="2695"/>
      <c r="T280" s="2695"/>
      <c r="U280" s="2695"/>
      <c r="V280" s="2695"/>
      <c r="W280" s="2695"/>
      <c r="X280" s="2695"/>
      <c r="Y280" s="2695"/>
      <c r="Z280" s="2695"/>
      <c r="AA280" s="2695"/>
      <c r="AB280" s="2695"/>
      <c r="AC280" s="2695"/>
      <c r="AD280" s="2695"/>
      <c r="AE280" s="2695"/>
      <c r="AF280" s="2695"/>
      <c r="AG280" s="2695"/>
      <c r="AH280" s="2695"/>
      <c r="AI280" s="2695"/>
      <c r="AJ280" s="2695"/>
      <c r="AK280" s="2695"/>
      <c r="AL280" s="2601"/>
      <c r="AM280" s="2601"/>
      <c r="AN280" s="2601"/>
      <c r="AO280" s="2601"/>
      <c r="AP280" s="2911"/>
      <c r="AQ280" s="2911"/>
      <c r="AR280" s="2911"/>
    </row>
    <row r="281" spans="1:130" x14ac:dyDescent="0.25">
      <c r="A281" s="6875"/>
      <c r="B281" s="2912" t="s">
        <v>783</v>
      </c>
      <c r="C281" s="1823">
        <f>SUM(D281+E281)</f>
        <v>0</v>
      </c>
      <c r="D281" s="1823">
        <f t="shared" si="33"/>
        <v>0</v>
      </c>
      <c r="E281" s="2288">
        <f t="shared" si="33"/>
        <v>0</v>
      </c>
      <c r="F281" s="2331"/>
      <c r="G281" s="2331"/>
      <c r="H281" s="2331"/>
      <c r="I281" s="2331"/>
      <c r="J281" s="2331"/>
      <c r="K281" s="2331"/>
      <c r="L281" s="2331"/>
      <c r="M281" s="2331"/>
      <c r="N281" s="2331"/>
      <c r="O281" s="2331"/>
      <c r="P281" s="2331"/>
      <c r="Q281" s="2331"/>
      <c r="R281" s="2331"/>
      <c r="S281" s="2331"/>
      <c r="T281" s="2331"/>
      <c r="U281" s="2331"/>
      <c r="V281" s="2331"/>
      <c r="W281" s="2331"/>
      <c r="X281" s="2331"/>
      <c r="Y281" s="2331"/>
      <c r="Z281" s="2331"/>
      <c r="AA281" s="2331"/>
      <c r="AB281" s="2331"/>
      <c r="AC281" s="2331"/>
      <c r="AD281" s="2331"/>
      <c r="AE281" s="2331"/>
      <c r="AF281" s="2331"/>
      <c r="AG281" s="2331"/>
      <c r="AH281" s="2331"/>
      <c r="AI281" s="2331"/>
      <c r="AJ281" s="2331"/>
      <c r="AK281" s="2331"/>
      <c r="AL281" s="1640"/>
      <c r="AM281" s="1640"/>
      <c r="AN281" s="1640"/>
      <c r="AO281" s="1640"/>
      <c r="AP281" s="2911"/>
      <c r="AQ281" s="2911"/>
      <c r="AR281" s="2911"/>
    </row>
    <row r="282" spans="1:130" x14ac:dyDescent="0.25">
      <c r="A282" s="6879" t="s">
        <v>926</v>
      </c>
      <c r="B282" s="1275" t="s">
        <v>772</v>
      </c>
      <c r="C282" s="1276">
        <f>SUM(D282+E282)</f>
        <v>0</v>
      </c>
      <c r="D282" s="1276">
        <f t="shared" si="33"/>
        <v>0</v>
      </c>
      <c r="E282" s="581">
        <f t="shared" si="33"/>
        <v>0</v>
      </c>
      <c r="F282" s="182"/>
      <c r="G282" s="182"/>
      <c r="H282" s="182"/>
      <c r="I282" s="182"/>
      <c r="J282" s="182"/>
      <c r="K282" s="182"/>
      <c r="L282" s="182"/>
      <c r="M282" s="182"/>
      <c r="N282" s="182"/>
      <c r="O282" s="182"/>
      <c r="P282" s="182"/>
      <c r="Q282" s="182"/>
      <c r="R282" s="182"/>
      <c r="S282" s="182"/>
      <c r="T282" s="182"/>
      <c r="U282" s="182"/>
      <c r="V282" s="182"/>
      <c r="W282" s="182"/>
      <c r="X282" s="182"/>
      <c r="Y282" s="182"/>
      <c r="Z282" s="182"/>
      <c r="AA282" s="182"/>
      <c r="AB282" s="182"/>
      <c r="AC282" s="182"/>
      <c r="AD282" s="182"/>
      <c r="AE282" s="182"/>
      <c r="AF282" s="182"/>
      <c r="AG282" s="182"/>
      <c r="AH282" s="182"/>
      <c r="AI282" s="182"/>
      <c r="AJ282" s="182"/>
      <c r="AK282" s="182"/>
      <c r="AL282" s="1222"/>
      <c r="AM282" s="1222"/>
      <c r="AN282" s="1222"/>
      <c r="AO282" s="1222"/>
      <c r="AP282" s="2911"/>
      <c r="AQ282" s="2911"/>
      <c r="AR282" s="2911"/>
    </row>
    <row r="283" spans="1:130" x14ac:dyDescent="0.25">
      <c r="A283" s="6875"/>
      <c r="B283" s="2912" t="s">
        <v>783</v>
      </c>
      <c r="C283" s="1823">
        <f>SUM(D283+E283)</f>
        <v>0</v>
      </c>
      <c r="D283" s="1823">
        <f t="shared" si="33"/>
        <v>0</v>
      </c>
      <c r="E283" s="2288">
        <f t="shared" si="33"/>
        <v>0</v>
      </c>
      <c r="F283" s="2331"/>
      <c r="G283" s="2331"/>
      <c r="H283" s="2331"/>
      <c r="I283" s="2331"/>
      <c r="J283" s="2331"/>
      <c r="K283" s="2331"/>
      <c r="L283" s="2331"/>
      <c r="M283" s="2331"/>
      <c r="N283" s="2331"/>
      <c r="O283" s="2331"/>
      <c r="P283" s="2331"/>
      <c r="Q283" s="2331"/>
      <c r="R283" s="2331"/>
      <c r="S283" s="2331"/>
      <c r="T283" s="2331"/>
      <c r="U283" s="2331"/>
      <c r="V283" s="2331"/>
      <c r="W283" s="2331"/>
      <c r="X283" s="2331"/>
      <c r="Y283" s="2331"/>
      <c r="Z283" s="2331"/>
      <c r="AA283" s="2331"/>
      <c r="AB283" s="2331"/>
      <c r="AC283" s="2331"/>
      <c r="AD283" s="2331"/>
      <c r="AE283" s="2331"/>
      <c r="AF283" s="2331"/>
      <c r="AG283" s="2331"/>
      <c r="AH283" s="2331"/>
      <c r="AI283" s="2331"/>
      <c r="AJ283" s="2331"/>
      <c r="AK283" s="2331"/>
      <c r="AL283" s="1640"/>
      <c r="AM283" s="1640"/>
      <c r="AN283" s="1640"/>
      <c r="AO283" s="1640"/>
      <c r="AP283" s="2911"/>
      <c r="AQ283" s="2911"/>
      <c r="AR283" s="2911"/>
    </row>
    <row r="284" spans="1:130" s="245" customFormat="1" ht="21.75" customHeight="1" x14ac:dyDescent="0.2">
      <c r="A284" s="273" t="s">
        <v>927</v>
      </c>
      <c r="B284" s="1277"/>
      <c r="AV284" s="2913"/>
      <c r="AW284" s="2914"/>
      <c r="AX284" s="246"/>
      <c r="AY284" s="246"/>
      <c r="AZ284" s="246"/>
      <c r="BA284" s="246"/>
      <c r="BB284" s="246"/>
      <c r="BC284" s="246"/>
      <c r="BD284" s="246"/>
      <c r="BE284" s="246"/>
      <c r="BF284" s="246"/>
      <c r="BG284" s="246"/>
      <c r="BH284" s="246"/>
      <c r="BI284" s="246"/>
      <c r="BZ284" s="244"/>
      <c r="CA284" s="247"/>
      <c r="CB284" s="247"/>
      <c r="CC284" s="247"/>
      <c r="CD284" s="247"/>
      <c r="CE284" s="247"/>
      <c r="CF284" s="247"/>
      <c r="CG284" s="247"/>
      <c r="CH284" s="247"/>
      <c r="CI284" s="247"/>
      <c r="CJ284" s="247"/>
      <c r="CK284" s="247"/>
      <c r="CL284" s="247"/>
      <c r="CM284" s="247"/>
      <c r="CN284" s="247"/>
      <c r="CO284" s="247"/>
      <c r="CP284" s="247"/>
      <c r="CQ284" s="247"/>
      <c r="CR284" s="247"/>
      <c r="CS284" s="247"/>
      <c r="CT284" s="247"/>
      <c r="CU284" s="247"/>
      <c r="CV284" s="247"/>
      <c r="CW284" s="247"/>
      <c r="CX284" s="247"/>
      <c r="CY284" s="247"/>
      <c r="CZ284" s="247"/>
      <c r="DA284" s="285"/>
      <c r="DB284" s="285"/>
      <c r="DC284" s="285"/>
      <c r="DD284" s="285"/>
      <c r="DE284" s="285"/>
      <c r="DF284" s="285"/>
      <c r="DG284" s="285"/>
      <c r="DH284" s="285"/>
      <c r="DI284" s="285"/>
      <c r="DJ284" s="285"/>
      <c r="DK284" s="285"/>
      <c r="DL284" s="285"/>
      <c r="DM284" s="285"/>
      <c r="DN284" s="285"/>
      <c r="DO284" s="285"/>
      <c r="DP284" s="285"/>
      <c r="DQ284" s="285"/>
      <c r="DR284" s="285"/>
      <c r="DS284" s="285"/>
      <c r="DT284" s="285"/>
      <c r="DU284" s="285"/>
      <c r="DV284" s="285"/>
      <c r="DW284" s="285"/>
      <c r="DX284" s="285"/>
      <c r="DY284" s="285"/>
      <c r="DZ284" s="285"/>
    </row>
    <row r="285" spans="1:130" ht="15" customHeight="1" x14ac:dyDescent="0.25">
      <c r="A285" s="6880" t="s">
        <v>928</v>
      </c>
      <c r="B285" s="6881"/>
      <c r="C285" s="6794" t="s">
        <v>118</v>
      </c>
      <c r="D285" s="6794"/>
      <c r="E285" s="6794"/>
      <c r="F285" s="6741" t="s">
        <v>929</v>
      </c>
      <c r="G285" s="6882"/>
      <c r="H285" s="6882"/>
      <c r="I285" s="6882"/>
      <c r="J285" s="6882"/>
      <c r="K285" s="6882"/>
      <c r="L285" s="6882"/>
      <c r="M285" s="6882"/>
      <c r="N285" s="6882"/>
      <c r="O285" s="6882"/>
      <c r="P285" s="6882"/>
      <c r="Q285" s="6882"/>
      <c r="R285" s="6882"/>
      <c r="S285" s="6882"/>
      <c r="T285" s="6882"/>
      <c r="U285" s="6882"/>
      <c r="V285" s="6882"/>
      <c r="W285" s="6882"/>
      <c r="X285" s="6882"/>
      <c r="Y285" s="6882"/>
      <c r="Z285" s="6882"/>
      <c r="AA285" s="6882"/>
      <c r="AB285" s="6882"/>
      <c r="AC285" s="6882"/>
      <c r="AD285" s="6882"/>
      <c r="AE285" s="6882"/>
      <c r="AF285" s="6882"/>
      <c r="AG285" s="6882"/>
      <c r="AH285" s="6882"/>
      <c r="AI285" s="6882"/>
      <c r="AJ285" s="6882"/>
      <c r="AK285" s="6882"/>
      <c r="AL285" s="6882"/>
      <c r="AM285" s="6873"/>
      <c r="AN285" s="6789" t="s">
        <v>783</v>
      </c>
      <c r="AO285" s="6790"/>
      <c r="AP285" s="6791"/>
      <c r="AQ285" s="6724" t="s">
        <v>930</v>
      </c>
      <c r="AR285" s="6724"/>
      <c r="AS285" s="6701" t="s">
        <v>13</v>
      </c>
      <c r="AT285" s="6701" t="s">
        <v>14</v>
      </c>
      <c r="AU285" s="6883" t="s">
        <v>11</v>
      </c>
      <c r="AV285" s="6885" t="s">
        <v>12</v>
      </c>
    </row>
    <row r="286" spans="1:130" x14ac:dyDescent="0.25">
      <c r="A286" s="6541"/>
      <c r="B286" s="6542"/>
      <c r="C286" s="6794"/>
      <c r="D286" s="6794"/>
      <c r="E286" s="6794"/>
      <c r="F286" s="6789" t="s">
        <v>596</v>
      </c>
      <c r="G286" s="6790"/>
      <c r="H286" s="6886" t="s">
        <v>597</v>
      </c>
      <c r="I286" s="6887"/>
      <c r="J286" s="6789" t="s">
        <v>598</v>
      </c>
      <c r="K286" s="6790"/>
      <c r="L286" s="6789" t="s">
        <v>70</v>
      </c>
      <c r="M286" s="6790"/>
      <c r="N286" s="6789" t="s">
        <v>71</v>
      </c>
      <c r="O286" s="6790"/>
      <c r="P286" s="6789" t="s">
        <v>143</v>
      </c>
      <c r="Q286" s="6791"/>
      <c r="R286" s="6789" t="s">
        <v>144</v>
      </c>
      <c r="S286" s="6791"/>
      <c r="T286" s="6789" t="s">
        <v>145</v>
      </c>
      <c r="U286" s="6791"/>
      <c r="V286" s="6789" t="s">
        <v>146</v>
      </c>
      <c r="W286" s="6791"/>
      <c r="X286" s="6789" t="s">
        <v>147</v>
      </c>
      <c r="Y286" s="6791"/>
      <c r="Z286" s="6789" t="s">
        <v>148</v>
      </c>
      <c r="AA286" s="6791"/>
      <c r="AB286" s="6789" t="s">
        <v>149</v>
      </c>
      <c r="AC286" s="6791"/>
      <c r="AD286" s="6789" t="s">
        <v>150</v>
      </c>
      <c r="AE286" s="6791"/>
      <c r="AF286" s="6789" t="s">
        <v>151</v>
      </c>
      <c r="AG286" s="6791"/>
      <c r="AH286" s="6789" t="s">
        <v>152</v>
      </c>
      <c r="AI286" s="6791"/>
      <c r="AJ286" s="6789" t="s">
        <v>153</v>
      </c>
      <c r="AK286" s="6791"/>
      <c r="AL286" s="6789" t="s">
        <v>154</v>
      </c>
      <c r="AM286" s="6790"/>
      <c r="AN286" s="6698" t="s">
        <v>425</v>
      </c>
      <c r="AO286" s="6698" t="s">
        <v>931</v>
      </c>
      <c r="AP286" s="6698" t="s">
        <v>932</v>
      </c>
      <c r="AQ286" s="6724"/>
      <c r="AR286" s="6724"/>
      <c r="AS286" s="6421"/>
      <c r="AT286" s="6421"/>
      <c r="AU286" s="6884"/>
      <c r="AV286" s="6225"/>
    </row>
    <row r="287" spans="1:130" ht="26.25" customHeight="1" x14ac:dyDescent="0.25">
      <c r="A287" s="6868"/>
      <c r="B287" s="6705"/>
      <c r="C287" s="2586" t="s">
        <v>52</v>
      </c>
      <c r="D287" s="2586" t="s">
        <v>53</v>
      </c>
      <c r="E287" s="2915" t="s">
        <v>54</v>
      </c>
      <c r="F287" s="2916" t="s">
        <v>599</v>
      </c>
      <c r="G287" s="2652" t="s">
        <v>54</v>
      </c>
      <c r="H287" s="2916" t="s">
        <v>599</v>
      </c>
      <c r="I287" s="2652" t="s">
        <v>54</v>
      </c>
      <c r="J287" s="2916" t="s">
        <v>599</v>
      </c>
      <c r="K287" s="2652" t="s">
        <v>54</v>
      </c>
      <c r="L287" s="2916" t="s">
        <v>599</v>
      </c>
      <c r="M287" s="2652" t="s">
        <v>54</v>
      </c>
      <c r="N287" s="2916" t="s">
        <v>599</v>
      </c>
      <c r="O287" s="2652" t="s">
        <v>54</v>
      </c>
      <c r="P287" s="2916" t="s">
        <v>599</v>
      </c>
      <c r="Q287" s="2652" t="s">
        <v>54</v>
      </c>
      <c r="R287" s="2916" t="s">
        <v>599</v>
      </c>
      <c r="S287" s="2652" t="s">
        <v>54</v>
      </c>
      <c r="T287" s="2916" t="s">
        <v>599</v>
      </c>
      <c r="U287" s="2652" t="s">
        <v>54</v>
      </c>
      <c r="V287" s="2916" t="s">
        <v>599</v>
      </c>
      <c r="W287" s="2652" t="s">
        <v>54</v>
      </c>
      <c r="X287" s="2916" t="s">
        <v>599</v>
      </c>
      <c r="Y287" s="2652" t="s">
        <v>54</v>
      </c>
      <c r="Z287" s="2916" t="s">
        <v>599</v>
      </c>
      <c r="AA287" s="2652" t="s">
        <v>54</v>
      </c>
      <c r="AB287" s="2916" t="s">
        <v>599</v>
      </c>
      <c r="AC287" s="2652" t="s">
        <v>54</v>
      </c>
      <c r="AD287" s="2916" t="s">
        <v>599</v>
      </c>
      <c r="AE287" s="2652" t="s">
        <v>54</v>
      </c>
      <c r="AF287" s="2916" t="s">
        <v>599</v>
      </c>
      <c r="AG287" s="2652" t="s">
        <v>54</v>
      </c>
      <c r="AH287" s="2916" t="s">
        <v>599</v>
      </c>
      <c r="AI287" s="2652" t="s">
        <v>54</v>
      </c>
      <c r="AJ287" s="2916" t="s">
        <v>599</v>
      </c>
      <c r="AK287" s="2652" t="s">
        <v>54</v>
      </c>
      <c r="AL287" s="2916" t="s">
        <v>599</v>
      </c>
      <c r="AM287" s="2652" t="s">
        <v>54</v>
      </c>
      <c r="AN287" s="6705"/>
      <c r="AO287" s="6699"/>
      <c r="AP287" s="6699"/>
      <c r="AQ287" s="2808" t="s">
        <v>860</v>
      </c>
      <c r="AR287" s="2808" t="s">
        <v>861</v>
      </c>
      <c r="AS287" s="6702"/>
      <c r="AT287" s="6702"/>
      <c r="AU287" s="6826"/>
      <c r="AV287" s="6876"/>
    </row>
    <row r="288" spans="1:130" x14ac:dyDescent="0.25">
      <c r="A288" s="6888" t="s">
        <v>933</v>
      </c>
      <c r="B288" s="6889"/>
      <c r="C288" s="2917">
        <f>SUM(D288+E288)</f>
        <v>0</v>
      </c>
      <c r="D288" s="2917">
        <f>SUM(F288+H288+J288+L288+N288+P288+R288+T288+V288+X288+Z288+AB288+AD288+AF288+AH288+AJ288+AL288)</f>
        <v>0</v>
      </c>
      <c r="E288" s="2918">
        <f>SUM(G288+I288+K288+M288+O288+Q288+S288+U288+W288+Y288+AA288+AC288+AE288+AG288+AI288+AK288+AM288)</f>
        <v>0</v>
      </c>
      <c r="F288" s="2919">
        <f>SUM(F298:F306)</f>
        <v>0</v>
      </c>
      <c r="G288" s="2920">
        <f>SUM(G290:G306)</f>
        <v>0</v>
      </c>
      <c r="H288" s="2919">
        <f>SUM(H298:H306)</f>
        <v>0</v>
      </c>
      <c r="I288" s="2920">
        <f>SUM(I290:I306)</f>
        <v>0</v>
      </c>
      <c r="J288" s="2919">
        <f>SUM(J298:J306)</f>
        <v>0</v>
      </c>
      <c r="K288" s="2920">
        <f>SUM(K289:K306)</f>
        <v>0</v>
      </c>
      <c r="L288" s="2919">
        <f>SUM(L298:L306)</f>
        <v>0</v>
      </c>
      <c r="M288" s="2920">
        <f>SUM(M289:M306)</f>
        <v>0</v>
      </c>
      <c r="N288" s="2919">
        <f>SUM(N298:N306)</f>
        <v>0</v>
      </c>
      <c r="O288" s="2920">
        <f>SUM(O289:O306)</f>
        <v>0</v>
      </c>
      <c r="P288" s="2919">
        <f>SUM(P298:P306)</f>
        <v>0</v>
      </c>
      <c r="Q288" s="2920">
        <f>SUM(Q289:Q306)</f>
        <v>0</v>
      </c>
      <c r="R288" s="2919">
        <f>SUM(R298:R306)</f>
        <v>0</v>
      </c>
      <c r="S288" s="2920">
        <f>SUM(S289:S306)</f>
        <v>0</v>
      </c>
      <c r="T288" s="2919">
        <f>SUM(T298:T306)</f>
        <v>0</v>
      </c>
      <c r="U288" s="2920">
        <f>SUM(U289:U306)</f>
        <v>0</v>
      </c>
      <c r="V288" s="2919">
        <f>SUM(V298:V306)</f>
        <v>0</v>
      </c>
      <c r="W288" s="2920">
        <f>SUM(W289:W306)</f>
        <v>0</v>
      </c>
      <c r="X288" s="2919">
        <f>SUM(X298:X306)</f>
        <v>0</v>
      </c>
      <c r="Y288" s="2920">
        <f>SUM(Y289:Y306)</f>
        <v>0</v>
      </c>
      <c r="Z288" s="2919">
        <f>SUM(Z298:Z306)</f>
        <v>0</v>
      </c>
      <c r="AA288" s="2920">
        <f>SUM(AA289:AA306)</f>
        <v>0</v>
      </c>
      <c r="AB288" s="2919">
        <f t="shared" ref="AB288:AM288" si="34">SUM(AB298:AB306)</f>
        <v>0</v>
      </c>
      <c r="AC288" s="2920">
        <f t="shared" si="34"/>
        <v>0</v>
      </c>
      <c r="AD288" s="2919">
        <f t="shared" si="34"/>
        <v>0</v>
      </c>
      <c r="AE288" s="2920">
        <f t="shared" si="34"/>
        <v>0</v>
      </c>
      <c r="AF288" s="2919">
        <f t="shared" si="34"/>
        <v>0</v>
      </c>
      <c r="AG288" s="2920">
        <f t="shared" si="34"/>
        <v>0</v>
      </c>
      <c r="AH288" s="2919">
        <f t="shared" si="34"/>
        <v>0</v>
      </c>
      <c r="AI288" s="2920">
        <f t="shared" si="34"/>
        <v>0</v>
      </c>
      <c r="AJ288" s="2919">
        <f t="shared" si="34"/>
        <v>0</v>
      </c>
      <c r="AK288" s="2920">
        <f t="shared" si="34"/>
        <v>0</v>
      </c>
      <c r="AL288" s="2919">
        <f t="shared" si="34"/>
        <v>0</v>
      </c>
      <c r="AM288" s="2920">
        <f t="shared" si="34"/>
        <v>0</v>
      </c>
      <c r="AN288" s="2921">
        <f>SUM(AN289:AN306)</f>
        <v>0</v>
      </c>
      <c r="AO288" s="2922">
        <f>SUM(AO289:AO306)</f>
        <v>0</v>
      </c>
      <c r="AP288" s="2922">
        <f>SUM(AP289:AP306)</f>
        <v>0</v>
      </c>
      <c r="AQ288" s="2922"/>
      <c r="AR288" s="2922">
        <f>SUM(AR289:AR306)</f>
        <v>0</v>
      </c>
      <c r="AS288" s="2917">
        <f>SUM(AS289:AS306)</f>
        <v>0</v>
      </c>
      <c r="AT288" s="2917">
        <f>SUM(AT289:AT306)</f>
        <v>0</v>
      </c>
      <c r="AU288" s="2827">
        <f>SUM(AU289:AU306)</f>
        <v>0</v>
      </c>
      <c r="AV288" s="2827">
        <f>SUM(AV289:AV306)</f>
        <v>0</v>
      </c>
    </row>
    <row r="289" spans="1:48" x14ac:dyDescent="0.25">
      <c r="A289" s="6890" t="s">
        <v>934</v>
      </c>
      <c r="B289" s="1278" t="s">
        <v>732</v>
      </c>
      <c r="C289" s="1279">
        <f t="shared" ref="C289:C297" si="35">E289</f>
        <v>0</v>
      </c>
      <c r="D289" s="1280"/>
      <c r="E289" s="2923">
        <f>SUM(K289+M289+O289+Q289+S289+U289+W289+Y289+AA289)</f>
        <v>0</v>
      </c>
      <c r="F289" s="741"/>
      <c r="G289" s="1281"/>
      <c r="H289" s="741"/>
      <c r="I289" s="741"/>
      <c r="J289" s="741"/>
      <c r="K289" s="138"/>
      <c r="L289" s="741"/>
      <c r="M289" s="138"/>
      <c r="N289" s="741"/>
      <c r="O289" s="138"/>
      <c r="P289" s="741"/>
      <c r="Q289" s="138"/>
      <c r="R289" s="741"/>
      <c r="S289" s="138"/>
      <c r="T289" s="741"/>
      <c r="U289" s="138"/>
      <c r="V289" s="741"/>
      <c r="W289" s="138"/>
      <c r="X289" s="741"/>
      <c r="Y289" s="138"/>
      <c r="Z289" s="741"/>
      <c r="AA289" s="138"/>
      <c r="AB289" s="741"/>
      <c r="AC289" s="741"/>
      <c r="AD289" s="741"/>
      <c r="AE289" s="741"/>
      <c r="AF289" s="741"/>
      <c r="AG289" s="741"/>
      <c r="AH289" s="741"/>
      <c r="AI289" s="741"/>
      <c r="AJ289" s="741"/>
      <c r="AK289" s="741"/>
      <c r="AL289" s="741"/>
      <c r="AM289" s="741"/>
      <c r="AN289" s="2470"/>
      <c r="AO289" s="182"/>
      <c r="AP289" s="182"/>
      <c r="AQ289" s="182"/>
      <c r="AR289" s="182"/>
      <c r="AS289" s="182"/>
      <c r="AT289" s="182"/>
      <c r="AU289" s="2924"/>
      <c r="AV289" s="1222"/>
    </row>
    <row r="290" spans="1:48" x14ac:dyDescent="0.25">
      <c r="A290" s="6890"/>
      <c r="B290" s="933" t="s">
        <v>935</v>
      </c>
      <c r="C290" s="264">
        <f t="shared" si="35"/>
        <v>0</v>
      </c>
      <c r="D290" s="1280"/>
      <c r="E290" s="2923">
        <f t="shared" ref="E290:E297" si="36">SUM(G290+I290+K290+M290+O290+Q290+S290+U290+W290+Y290+AA290)</f>
        <v>0</v>
      </c>
      <c r="F290" s="741"/>
      <c r="G290" s="1282"/>
      <c r="H290" s="741"/>
      <c r="I290" s="741"/>
      <c r="J290" s="741"/>
      <c r="K290" s="138"/>
      <c r="L290" s="741"/>
      <c r="M290" s="138"/>
      <c r="N290" s="741"/>
      <c r="O290" s="138"/>
      <c r="P290" s="741"/>
      <c r="Q290" s="138"/>
      <c r="R290" s="741"/>
      <c r="S290" s="138"/>
      <c r="T290" s="741"/>
      <c r="U290" s="138"/>
      <c r="V290" s="741"/>
      <c r="W290" s="138"/>
      <c r="X290" s="741"/>
      <c r="Y290" s="138"/>
      <c r="Z290" s="741"/>
      <c r="AA290" s="138"/>
      <c r="AB290" s="741"/>
      <c r="AC290" s="741"/>
      <c r="AD290" s="741"/>
      <c r="AE290" s="741"/>
      <c r="AF290" s="741"/>
      <c r="AG290" s="741"/>
      <c r="AH290" s="741"/>
      <c r="AI290" s="741"/>
      <c r="AJ290" s="741"/>
      <c r="AK290" s="741"/>
      <c r="AL290" s="741"/>
      <c r="AM290" s="741"/>
      <c r="AN290" s="2470"/>
      <c r="AO290" s="182"/>
      <c r="AP290" s="182"/>
      <c r="AQ290" s="182"/>
      <c r="AR290" s="182"/>
      <c r="AS290" s="182"/>
      <c r="AT290" s="182"/>
      <c r="AU290" s="2924"/>
      <c r="AV290" s="1222"/>
    </row>
    <row r="291" spans="1:48" x14ac:dyDescent="0.25">
      <c r="A291" s="6890"/>
      <c r="B291" s="2236" t="s">
        <v>936</v>
      </c>
      <c r="C291" s="1984">
        <f t="shared" si="35"/>
        <v>0</v>
      </c>
      <c r="D291" s="1280"/>
      <c r="E291" s="2925">
        <f t="shared" si="36"/>
        <v>0</v>
      </c>
      <c r="F291" s="741"/>
      <c r="G291" s="2926"/>
      <c r="H291" s="741"/>
      <c r="I291" s="741"/>
      <c r="J291" s="741"/>
      <c r="K291" s="2475"/>
      <c r="L291" s="741"/>
      <c r="M291" s="2475"/>
      <c r="N291" s="741"/>
      <c r="O291" s="2475"/>
      <c r="P291" s="741"/>
      <c r="Q291" s="2475"/>
      <c r="R291" s="741"/>
      <c r="S291" s="2475"/>
      <c r="T291" s="741"/>
      <c r="U291" s="2475"/>
      <c r="V291" s="741"/>
      <c r="W291" s="2475"/>
      <c r="X291" s="741"/>
      <c r="Y291" s="2475"/>
      <c r="Z291" s="741"/>
      <c r="AA291" s="2475"/>
      <c r="AB291" s="741"/>
      <c r="AC291" s="741"/>
      <c r="AD291" s="741"/>
      <c r="AE291" s="741"/>
      <c r="AF291" s="741"/>
      <c r="AG291" s="741"/>
      <c r="AH291" s="741"/>
      <c r="AI291" s="741"/>
      <c r="AJ291" s="741"/>
      <c r="AK291" s="741"/>
      <c r="AL291" s="741"/>
      <c r="AM291" s="741"/>
      <c r="AN291" s="2474"/>
      <c r="AO291" s="2325"/>
      <c r="AP291" s="2325"/>
      <c r="AQ291" s="2325"/>
      <c r="AR291" s="2325"/>
      <c r="AS291" s="2325"/>
      <c r="AT291" s="2325"/>
      <c r="AU291" s="2927"/>
      <c r="AV291" s="1584"/>
    </row>
    <row r="292" spans="1:48" x14ac:dyDescent="0.25">
      <c r="A292" s="6890"/>
      <c r="B292" s="2236" t="s">
        <v>937</v>
      </c>
      <c r="C292" s="1984">
        <f t="shared" si="35"/>
        <v>0</v>
      </c>
      <c r="D292" s="1280"/>
      <c r="E292" s="2925">
        <f t="shared" si="36"/>
        <v>0</v>
      </c>
      <c r="F292" s="741"/>
      <c r="G292" s="2926"/>
      <c r="H292" s="741"/>
      <c r="I292" s="741"/>
      <c r="J292" s="741"/>
      <c r="K292" s="2475"/>
      <c r="L292" s="741"/>
      <c r="M292" s="2475"/>
      <c r="N292" s="741"/>
      <c r="O292" s="2475"/>
      <c r="P292" s="741"/>
      <c r="Q292" s="2475"/>
      <c r="R292" s="741"/>
      <c r="S292" s="2475"/>
      <c r="T292" s="741"/>
      <c r="U292" s="2475"/>
      <c r="V292" s="741"/>
      <c r="W292" s="2475"/>
      <c r="X292" s="741"/>
      <c r="Y292" s="2475"/>
      <c r="Z292" s="741"/>
      <c r="AA292" s="2475"/>
      <c r="AB292" s="741"/>
      <c r="AC292" s="741"/>
      <c r="AD292" s="741"/>
      <c r="AE292" s="741"/>
      <c r="AF292" s="741"/>
      <c r="AG292" s="741"/>
      <c r="AH292" s="741"/>
      <c r="AI292" s="741"/>
      <c r="AJ292" s="741"/>
      <c r="AK292" s="741"/>
      <c r="AL292" s="741"/>
      <c r="AM292" s="741"/>
      <c r="AN292" s="2474"/>
      <c r="AO292" s="2325"/>
      <c r="AP292" s="2325"/>
      <c r="AQ292" s="2325"/>
      <c r="AR292" s="2325"/>
      <c r="AS292" s="2325"/>
      <c r="AT292" s="2325"/>
      <c r="AU292" s="2927"/>
      <c r="AV292" s="1584"/>
    </row>
    <row r="293" spans="1:48" x14ac:dyDescent="0.25">
      <c r="A293" s="6890"/>
      <c r="B293" s="2236" t="s">
        <v>938</v>
      </c>
      <c r="C293" s="1984">
        <f t="shared" si="35"/>
        <v>0</v>
      </c>
      <c r="D293" s="1280"/>
      <c r="E293" s="2925">
        <f t="shared" si="36"/>
        <v>0</v>
      </c>
      <c r="F293" s="741"/>
      <c r="G293" s="2926"/>
      <c r="H293" s="741"/>
      <c r="I293" s="741"/>
      <c r="J293" s="741"/>
      <c r="K293" s="2475"/>
      <c r="L293" s="741"/>
      <c r="M293" s="2475"/>
      <c r="N293" s="741"/>
      <c r="O293" s="2475"/>
      <c r="P293" s="741"/>
      <c r="Q293" s="2475"/>
      <c r="R293" s="741"/>
      <c r="S293" s="2475"/>
      <c r="T293" s="741"/>
      <c r="U293" s="2475"/>
      <c r="V293" s="741"/>
      <c r="W293" s="2475"/>
      <c r="X293" s="741"/>
      <c r="Y293" s="2475"/>
      <c r="Z293" s="741"/>
      <c r="AA293" s="2475"/>
      <c r="AB293" s="741"/>
      <c r="AC293" s="741"/>
      <c r="AD293" s="741"/>
      <c r="AE293" s="741"/>
      <c r="AF293" s="741"/>
      <c r="AG293" s="741"/>
      <c r="AH293" s="741"/>
      <c r="AI293" s="741"/>
      <c r="AJ293" s="741"/>
      <c r="AK293" s="741"/>
      <c r="AL293" s="741"/>
      <c r="AM293" s="741"/>
      <c r="AN293" s="2474"/>
      <c r="AO293" s="2325"/>
      <c r="AP293" s="2325"/>
      <c r="AQ293" s="2325"/>
      <c r="AR293" s="2325"/>
      <c r="AS293" s="2325"/>
      <c r="AT293" s="2325"/>
      <c r="AU293" s="2927"/>
      <c r="AV293" s="1584"/>
    </row>
    <row r="294" spans="1:48" x14ac:dyDescent="0.25">
      <c r="A294" s="6890"/>
      <c r="B294" s="2236" t="s">
        <v>939</v>
      </c>
      <c r="C294" s="1984">
        <f t="shared" si="35"/>
        <v>0</v>
      </c>
      <c r="D294" s="1280"/>
      <c r="E294" s="2925">
        <f t="shared" si="36"/>
        <v>0</v>
      </c>
      <c r="F294" s="741"/>
      <c r="G294" s="2926"/>
      <c r="H294" s="741"/>
      <c r="I294" s="741"/>
      <c r="J294" s="741"/>
      <c r="K294" s="2475"/>
      <c r="L294" s="741"/>
      <c r="M294" s="2475"/>
      <c r="N294" s="741"/>
      <c r="O294" s="2475"/>
      <c r="P294" s="741"/>
      <c r="Q294" s="2475"/>
      <c r="R294" s="741"/>
      <c r="S294" s="2475"/>
      <c r="T294" s="741"/>
      <c r="U294" s="2475"/>
      <c r="V294" s="741"/>
      <c r="W294" s="2475"/>
      <c r="X294" s="741"/>
      <c r="Y294" s="2475"/>
      <c r="Z294" s="741"/>
      <c r="AA294" s="2475"/>
      <c r="AB294" s="741"/>
      <c r="AC294" s="741"/>
      <c r="AD294" s="741"/>
      <c r="AE294" s="741"/>
      <c r="AF294" s="741"/>
      <c r="AG294" s="741"/>
      <c r="AH294" s="741"/>
      <c r="AI294" s="741"/>
      <c r="AJ294" s="741"/>
      <c r="AK294" s="741"/>
      <c r="AL294" s="741"/>
      <c r="AM294" s="741"/>
      <c r="AN294" s="2474"/>
      <c r="AO294" s="2325"/>
      <c r="AP294" s="2325"/>
      <c r="AQ294" s="2325"/>
      <c r="AR294" s="2325"/>
      <c r="AS294" s="2325"/>
      <c r="AT294" s="2325"/>
      <c r="AU294" s="2927"/>
      <c r="AV294" s="1584"/>
    </row>
    <row r="295" spans="1:48" x14ac:dyDescent="0.25">
      <c r="A295" s="6890"/>
      <c r="B295" s="2236" t="s">
        <v>940</v>
      </c>
      <c r="C295" s="1984">
        <f t="shared" si="35"/>
        <v>0</v>
      </c>
      <c r="D295" s="1280"/>
      <c r="E295" s="2925">
        <f t="shared" si="36"/>
        <v>0</v>
      </c>
      <c r="F295" s="741"/>
      <c r="G295" s="2926"/>
      <c r="H295" s="741"/>
      <c r="I295" s="741"/>
      <c r="J295" s="741"/>
      <c r="K295" s="2475"/>
      <c r="L295" s="741"/>
      <c r="M295" s="2475"/>
      <c r="N295" s="741"/>
      <c r="O295" s="2475"/>
      <c r="P295" s="741"/>
      <c r="Q295" s="2475"/>
      <c r="R295" s="741"/>
      <c r="S295" s="2475"/>
      <c r="T295" s="741"/>
      <c r="U295" s="2475"/>
      <c r="V295" s="741"/>
      <c r="W295" s="2475"/>
      <c r="X295" s="741"/>
      <c r="Y295" s="2475"/>
      <c r="Z295" s="741"/>
      <c r="AA295" s="2475"/>
      <c r="AB295" s="741"/>
      <c r="AC295" s="741"/>
      <c r="AD295" s="741"/>
      <c r="AE295" s="741"/>
      <c r="AF295" s="741"/>
      <c r="AG295" s="741"/>
      <c r="AH295" s="741"/>
      <c r="AI295" s="741"/>
      <c r="AJ295" s="741"/>
      <c r="AK295" s="741"/>
      <c r="AL295" s="741"/>
      <c r="AM295" s="741"/>
      <c r="AN295" s="2474"/>
      <c r="AO295" s="2325"/>
      <c r="AP295" s="2325"/>
      <c r="AQ295" s="2325"/>
      <c r="AR295" s="2325"/>
      <c r="AS295" s="2325"/>
      <c r="AT295" s="2325"/>
      <c r="AU295" s="2927"/>
      <c r="AV295" s="1584"/>
    </row>
    <row r="296" spans="1:48" x14ac:dyDescent="0.25">
      <c r="A296" s="6890"/>
      <c r="B296" s="2236" t="s">
        <v>941</v>
      </c>
      <c r="C296" s="1984">
        <f t="shared" si="35"/>
        <v>0</v>
      </c>
      <c r="D296" s="1280"/>
      <c r="E296" s="2925">
        <f t="shared" si="36"/>
        <v>0</v>
      </c>
      <c r="F296" s="741"/>
      <c r="G296" s="2926"/>
      <c r="H296" s="741"/>
      <c r="I296" s="741"/>
      <c r="J296" s="741"/>
      <c r="K296" s="2475"/>
      <c r="L296" s="741"/>
      <c r="M296" s="2475"/>
      <c r="N296" s="741"/>
      <c r="O296" s="2475"/>
      <c r="P296" s="741"/>
      <c r="Q296" s="2475"/>
      <c r="R296" s="741"/>
      <c r="S296" s="2475"/>
      <c r="T296" s="741"/>
      <c r="U296" s="2475"/>
      <c r="V296" s="741"/>
      <c r="W296" s="2475"/>
      <c r="X296" s="741"/>
      <c r="Y296" s="2475"/>
      <c r="Z296" s="741"/>
      <c r="AA296" s="2475"/>
      <c r="AB296" s="741"/>
      <c r="AC296" s="741"/>
      <c r="AD296" s="741"/>
      <c r="AE296" s="741"/>
      <c r="AF296" s="741"/>
      <c r="AG296" s="741"/>
      <c r="AH296" s="741"/>
      <c r="AI296" s="741"/>
      <c r="AJ296" s="741"/>
      <c r="AK296" s="741"/>
      <c r="AL296" s="741"/>
      <c r="AM296" s="741"/>
      <c r="AN296" s="2474"/>
      <c r="AO296" s="2325"/>
      <c r="AP296" s="2325"/>
      <c r="AQ296" s="2325"/>
      <c r="AR296" s="2325"/>
      <c r="AS296" s="2325"/>
      <c r="AT296" s="2325"/>
      <c r="AU296" s="2927"/>
      <c r="AV296" s="1584"/>
    </row>
    <row r="297" spans="1:48" x14ac:dyDescent="0.25">
      <c r="A297" s="6890"/>
      <c r="B297" s="2928" t="s">
        <v>942</v>
      </c>
      <c r="C297" s="1658">
        <f t="shared" si="35"/>
        <v>0</v>
      </c>
      <c r="D297" s="2929"/>
      <c r="E297" s="2930">
        <f t="shared" si="36"/>
        <v>0</v>
      </c>
      <c r="F297" s="2931"/>
      <c r="G297" s="2926"/>
      <c r="H297" s="2931"/>
      <c r="I297" s="741"/>
      <c r="J297" s="2931"/>
      <c r="K297" s="2308"/>
      <c r="L297" s="2931"/>
      <c r="M297" s="2308"/>
      <c r="N297" s="2931"/>
      <c r="O297" s="2308"/>
      <c r="P297" s="2931"/>
      <c r="Q297" s="2308"/>
      <c r="R297" s="2931"/>
      <c r="S297" s="2308"/>
      <c r="T297" s="2931"/>
      <c r="U297" s="2308"/>
      <c r="V297" s="2931"/>
      <c r="W297" s="2308"/>
      <c r="X297" s="2931"/>
      <c r="Y297" s="2308"/>
      <c r="Z297" s="2931"/>
      <c r="AA297" s="2308"/>
      <c r="AB297" s="2931"/>
      <c r="AC297" s="2931"/>
      <c r="AD297" s="2931"/>
      <c r="AE297" s="2931"/>
      <c r="AF297" s="2931"/>
      <c r="AG297" s="2931"/>
      <c r="AH297" s="2931"/>
      <c r="AI297" s="2931"/>
      <c r="AJ297" s="2931"/>
      <c r="AK297" s="2931"/>
      <c r="AL297" s="2931"/>
      <c r="AM297" s="2931"/>
      <c r="AN297" s="2483"/>
      <c r="AO297" s="2331"/>
      <c r="AP297" s="2331"/>
      <c r="AQ297" s="2331"/>
      <c r="AR297" s="2331"/>
      <c r="AS297" s="2331"/>
      <c r="AT297" s="2331"/>
      <c r="AU297" s="2932"/>
      <c r="AV297" s="1640"/>
    </row>
    <row r="298" spans="1:48" x14ac:dyDescent="0.25">
      <c r="A298" s="6535" t="s">
        <v>943</v>
      </c>
      <c r="B298" s="1278" t="s">
        <v>732</v>
      </c>
      <c r="C298" s="1279">
        <f t="shared" ref="C298:C306" si="37">SUM(D298+E298)</f>
        <v>0</v>
      </c>
      <c r="D298" s="1279">
        <f t="shared" ref="D298:E306" si="38">SUM(F298+H298+J298+L298+N298+P298+R298+T298+V298+X298+Z298+AB298+AD298+AF298+AH298+AJ298+AL298)</f>
        <v>0</v>
      </c>
      <c r="E298" s="2923">
        <f t="shared" si="38"/>
        <v>0</v>
      </c>
      <c r="F298" s="2933"/>
      <c r="G298" s="2934"/>
      <c r="H298" s="2935"/>
      <c r="I298" s="2934"/>
      <c r="J298" s="2935"/>
      <c r="K298" s="138"/>
      <c r="L298" s="2933"/>
      <c r="M298" s="2934"/>
      <c r="N298" s="2935"/>
      <c r="O298" s="2936"/>
      <c r="P298" s="2937"/>
      <c r="Q298" s="2934"/>
      <c r="R298" s="2935"/>
      <c r="S298" s="2936"/>
      <c r="T298" s="2937"/>
      <c r="U298" s="2934"/>
      <c r="V298" s="2935"/>
      <c r="W298" s="2936"/>
      <c r="X298" s="2937"/>
      <c r="Y298" s="2934"/>
      <c r="Z298" s="2935"/>
      <c r="AA298" s="2936"/>
      <c r="AB298" s="2937"/>
      <c r="AC298" s="2934"/>
      <c r="AD298" s="2935"/>
      <c r="AE298" s="2936"/>
      <c r="AF298" s="2937"/>
      <c r="AG298" s="2934"/>
      <c r="AH298" s="2935"/>
      <c r="AI298" s="2936"/>
      <c r="AJ298" s="2937"/>
      <c r="AK298" s="2934"/>
      <c r="AL298" s="2935"/>
      <c r="AM298" s="2936"/>
      <c r="AN298" s="2695"/>
      <c r="AO298" s="182"/>
      <c r="AP298" s="182"/>
      <c r="AQ298" s="182"/>
      <c r="AR298" s="182"/>
      <c r="AS298" s="182"/>
      <c r="AT298" s="182"/>
      <c r="AU298" s="2924"/>
      <c r="AV298" s="1222"/>
    </row>
    <row r="299" spans="1:48" x14ac:dyDescent="0.25">
      <c r="A299" s="6537"/>
      <c r="B299" s="933" t="s">
        <v>935</v>
      </c>
      <c r="C299" s="264">
        <f t="shared" si="37"/>
        <v>0</v>
      </c>
      <c r="D299" s="264">
        <f t="shared" si="38"/>
        <v>0</v>
      </c>
      <c r="E299" s="2923">
        <f t="shared" si="38"/>
        <v>0</v>
      </c>
      <c r="F299" s="136"/>
      <c r="G299" s="138"/>
      <c r="H299" s="136"/>
      <c r="I299" s="138"/>
      <c r="J299" s="136"/>
      <c r="K299" s="138"/>
      <c r="L299" s="136"/>
      <c r="M299" s="138"/>
      <c r="N299" s="142"/>
      <c r="O299" s="143"/>
      <c r="P299" s="136"/>
      <c r="Q299" s="138"/>
      <c r="R299" s="142"/>
      <c r="S299" s="143"/>
      <c r="T299" s="136"/>
      <c r="U299" s="138"/>
      <c r="V299" s="142"/>
      <c r="W299" s="143"/>
      <c r="X299" s="136"/>
      <c r="Y299" s="138"/>
      <c r="Z299" s="142"/>
      <c r="AA299" s="143"/>
      <c r="AB299" s="136"/>
      <c r="AC299" s="138"/>
      <c r="AD299" s="142"/>
      <c r="AE299" s="143"/>
      <c r="AF299" s="136"/>
      <c r="AG299" s="138"/>
      <c r="AH299" s="142"/>
      <c r="AI299" s="143"/>
      <c r="AJ299" s="136"/>
      <c r="AK299" s="138"/>
      <c r="AL299" s="142"/>
      <c r="AM299" s="143"/>
      <c r="AN299" s="182"/>
      <c r="AO299" s="182"/>
      <c r="AP299" s="182"/>
      <c r="AQ299" s="182"/>
      <c r="AR299" s="182"/>
      <c r="AS299" s="182"/>
      <c r="AT299" s="182"/>
      <c r="AU299" s="2924"/>
      <c r="AV299" s="1222"/>
    </row>
    <row r="300" spans="1:48" x14ac:dyDescent="0.25">
      <c r="A300" s="6537"/>
      <c r="B300" s="2236" t="s">
        <v>936</v>
      </c>
      <c r="C300" s="1984">
        <f t="shared" si="37"/>
        <v>0</v>
      </c>
      <c r="D300" s="1984">
        <f t="shared" si="38"/>
        <v>0</v>
      </c>
      <c r="E300" s="2925">
        <f t="shared" si="38"/>
        <v>0</v>
      </c>
      <c r="F300" s="2473"/>
      <c r="G300" s="2475"/>
      <c r="H300" s="2473"/>
      <c r="I300" s="2475"/>
      <c r="J300" s="2473"/>
      <c r="K300" s="2475"/>
      <c r="L300" s="2473"/>
      <c r="M300" s="2475"/>
      <c r="N300" s="2473"/>
      <c r="O300" s="2478"/>
      <c r="P300" s="2473"/>
      <c r="Q300" s="2475"/>
      <c r="R300" s="2476"/>
      <c r="S300" s="2478"/>
      <c r="T300" s="2473"/>
      <c r="U300" s="2475"/>
      <c r="V300" s="2476"/>
      <c r="W300" s="2478"/>
      <c r="X300" s="2473"/>
      <c r="Y300" s="2475"/>
      <c r="Z300" s="2476"/>
      <c r="AA300" s="2478"/>
      <c r="AB300" s="2473"/>
      <c r="AC300" s="2475"/>
      <c r="AD300" s="2476"/>
      <c r="AE300" s="2478"/>
      <c r="AF300" s="2473"/>
      <c r="AG300" s="2475"/>
      <c r="AH300" s="2476"/>
      <c r="AI300" s="2478"/>
      <c r="AJ300" s="2473"/>
      <c r="AK300" s="2475"/>
      <c r="AL300" s="2476"/>
      <c r="AM300" s="2478"/>
      <c r="AN300" s="2325"/>
      <c r="AO300" s="2325"/>
      <c r="AP300" s="2325"/>
      <c r="AQ300" s="2325"/>
      <c r="AR300" s="2325"/>
      <c r="AS300" s="2325"/>
      <c r="AT300" s="2325"/>
      <c r="AU300" s="2927"/>
      <c r="AV300" s="1584"/>
    </row>
    <row r="301" spans="1:48" x14ac:dyDescent="0.25">
      <c r="A301" s="6537"/>
      <c r="B301" s="2236" t="s">
        <v>937</v>
      </c>
      <c r="C301" s="1984">
        <f t="shared" si="37"/>
        <v>0</v>
      </c>
      <c r="D301" s="1984">
        <f t="shared" si="38"/>
        <v>0</v>
      </c>
      <c r="E301" s="2925">
        <f t="shared" si="38"/>
        <v>0</v>
      </c>
      <c r="F301" s="2473"/>
      <c r="G301" s="2475"/>
      <c r="H301" s="2473"/>
      <c r="I301" s="2475"/>
      <c r="J301" s="2473"/>
      <c r="K301" s="2475"/>
      <c r="L301" s="2473"/>
      <c r="M301" s="2475"/>
      <c r="N301" s="2473"/>
      <c r="O301" s="2478"/>
      <c r="P301" s="2473"/>
      <c r="Q301" s="2475"/>
      <c r="R301" s="2476"/>
      <c r="S301" s="2478"/>
      <c r="T301" s="2473"/>
      <c r="U301" s="2475"/>
      <c r="V301" s="2476"/>
      <c r="W301" s="2478"/>
      <c r="X301" s="2473"/>
      <c r="Y301" s="2475"/>
      <c r="Z301" s="2476"/>
      <c r="AA301" s="2478"/>
      <c r="AB301" s="2473"/>
      <c r="AC301" s="2475"/>
      <c r="AD301" s="2476"/>
      <c r="AE301" s="2478"/>
      <c r="AF301" s="2473"/>
      <c r="AG301" s="2475"/>
      <c r="AH301" s="2476"/>
      <c r="AI301" s="2478"/>
      <c r="AJ301" s="2473"/>
      <c r="AK301" s="2475"/>
      <c r="AL301" s="2476"/>
      <c r="AM301" s="2478"/>
      <c r="AN301" s="2325"/>
      <c r="AO301" s="2325"/>
      <c r="AP301" s="2325"/>
      <c r="AQ301" s="2325"/>
      <c r="AR301" s="2325"/>
      <c r="AS301" s="2325"/>
      <c r="AT301" s="2325"/>
      <c r="AU301" s="2927"/>
      <c r="AV301" s="1584"/>
    </row>
    <row r="302" spans="1:48" x14ac:dyDescent="0.25">
      <c r="A302" s="6537"/>
      <c r="B302" s="2236" t="s">
        <v>938</v>
      </c>
      <c r="C302" s="1984">
        <f t="shared" si="37"/>
        <v>0</v>
      </c>
      <c r="D302" s="1984">
        <f t="shared" si="38"/>
        <v>0</v>
      </c>
      <c r="E302" s="2925">
        <f t="shared" si="38"/>
        <v>0</v>
      </c>
      <c r="F302" s="2473"/>
      <c r="G302" s="2475"/>
      <c r="H302" s="2473"/>
      <c r="I302" s="2475"/>
      <c r="J302" s="2473"/>
      <c r="K302" s="2475"/>
      <c r="L302" s="2473"/>
      <c r="M302" s="2475"/>
      <c r="N302" s="2473"/>
      <c r="O302" s="2478"/>
      <c r="P302" s="2473"/>
      <c r="Q302" s="2475"/>
      <c r="R302" s="2476"/>
      <c r="S302" s="2478"/>
      <c r="T302" s="2473"/>
      <c r="U302" s="2475"/>
      <c r="V302" s="2476"/>
      <c r="W302" s="2478"/>
      <c r="X302" s="2473"/>
      <c r="Y302" s="2475"/>
      <c r="Z302" s="2476"/>
      <c r="AA302" s="2478"/>
      <c r="AB302" s="2473"/>
      <c r="AC302" s="2475"/>
      <c r="AD302" s="2476"/>
      <c r="AE302" s="2478"/>
      <c r="AF302" s="2473"/>
      <c r="AG302" s="2475"/>
      <c r="AH302" s="2476"/>
      <c r="AI302" s="2478"/>
      <c r="AJ302" s="2473"/>
      <c r="AK302" s="2475"/>
      <c r="AL302" s="2476"/>
      <c r="AM302" s="2478"/>
      <c r="AN302" s="2325"/>
      <c r="AO302" s="2325"/>
      <c r="AP302" s="2325"/>
      <c r="AQ302" s="2325"/>
      <c r="AR302" s="2325"/>
      <c r="AS302" s="2325"/>
      <c r="AT302" s="2325"/>
      <c r="AU302" s="2927"/>
      <c r="AV302" s="1584"/>
    </row>
    <row r="303" spans="1:48" x14ac:dyDescent="0.25">
      <c r="A303" s="6537"/>
      <c r="B303" s="2236" t="s">
        <v>939</v>
      </c>
      <c r="C303" s="1984">
        <f t="shared" si="37"/>
        <v>0</v>
      </c>
      <c r="D303" s="1984">
        <f t="shared" si="38"/>
        <v>0</v>
      </c>
      <c r="E303" s="2925">
        <f t="shared" si="38"/>
        <v>0</v>
      </c>
      <c r="F303" s="2473"/>
      <c r="G303" s="2475"/>
      <c r="H303" s="2473"/>
      <c r="I303" s="2475"/>
      <c r="J303" s="2473"/>
      <c r="K303" s="2475"/>
      <c r="L303" s="2473"/>
      <c r="M303" s="2475"/>
      <c r="N303" s="2473"/>
      <c r="O303" s="2478"/>
      <c r="P303" s="2473"/>
      <c r="Q303" s="2475"/>
      <c r="R303" s="2476"/>
      <c r="S303" s="2478"/>
      <c r="T303" s="2473"/>
      <c r="U303" s="2475"/>
      <c r="V303" s="2476"/>
      <c r="W303" s="2478"/>
      <c r="X303" s="2473"/>
      <c r="Y303" s="2475"/>
      <c r="Z303" s="2476"/>
      <c r="AA303" s="2478"/>
      <c r="AB303" s="2473"/>
      <c r="AC303" s="2475"/>
      <c r="AD303" s="2476"/>
      <c r="AE303" s="2478"/>
      <c r="AF303" s="2473"/>
      <c r="AG303" s="2475"/>
      <c r="AH303" s="2476"/>
      <c r="AI303" s="2478"/>
      <c r="AJ303" s="2473"/>
      <c r="AK303" s="2475"/>
      <c r="AL303" s="2476"/>
      <c r="AM303" s="2478"/>
      <c r="AN303" s="2325"/>
      <c r="AO303" s="2325"/>
      <c r="AP303" s="2325"/>
      <c r="AQ303" s="2325"/>
      <c r="AR303" s="2325"/>
      <c r="AS303" s="2325"/>
      <c r="AT303" s="2325"/>
      <c r="AU303" s="2927"/>
      <c r="AV303" s="1584"/>
    </row>
    <row r="304" spans="1:48" x14ac:dyDescent="0.25">
      <c r="A304" s="6537"/>
      <c r="B304" s="2236" t="s">
        <v>940</v>
      </c>
      <c r="C304" s="1984">
        <f t="shared" si="37"/>
        <v>0</v>
      </c>
      <c r="D304" s="1984">
        <f t="shared" si="38"/>
        <v>0</v>
      </c>
      <c r="E304" s="2925">
        <f t="shared" si="38"/>
        <v>0</v>
      </c>
      <c r="F304" s="2473"/>
      <c r="G304" s="2475"/>
      <c r="H304" s="2473"/>
      <c r="I304" s="2475"/>
      <c r="J304" s="2473"/>
      <c r="K304" s="2475"/>
      <c r="L304" s="2473"/>
      <c r="M304" s="2475"/>
      <c r="N304" s="2473"/>
      <c r="O304" s="2478"/>
      <c r="P304" s="2473"/>
      <c r="Q304" s="2475"/>
      <c r="R304" s="2476"/>
      <c r="S304" s="2478"/>
      <c r="T304" s="2473"/>
      <c r="U304" s="2475"/>
      <c r="V304" s="2476"/>
      <c r="W304" s="2478"/>
      <c r="X304" s="2473"/>
      <c r="Y304" s="2475"/>
      <c r="Z304" s="2476"/>
      <c r="AA304" s="2478"/>
      <c r="AB304" s="2473"/>
      <c r="AC304" s="2475"/>
      <c r="AD304" s="2476"/>
      <c r="AE304" s="2478"/>
      <c r="AF304" s="2473"/>
      <c r="AG304" s="2475"/>
      <c r="AH304" s="2476"/>
      <c r="AI304" s="2478"/>
      <c r="AJ304" s="2473"/>
      <c r="AK304" s="2475"/>
      <c r="AL304" s="2476"/>
      <c r="AM304" s="2478"/>
      <c r="AN304" s="2325"/>
      <c r="AO304" s="2325"/>
      <c r="AP304" s="2325"/>
      <c r="AQ304" s="2325"/>
      <c r="AR304" s="2325"/>
      <c r="AS304" s="2325"/>
      <c r="AT304" s="2325"/>
      <c r="AU304" s="2927"/>
      <c r="AV304" s="1584"/>
    </row>
    <row r="305" spans="1:130" x14ac:dyDescent="0.25">
      <c r="A305" s="6537"/>
      <c r="B305" s="2236" t="s">
        <v>941</v>
      </c>
      <c r="C305" s="1984">
        <f t="shared" si="37"/>
        <v>0</v>
      </c>
      <c r="D305" s="1984">
        <f t="shared" si="38"/>
        <v>0</v>
      </c>
      <c r="E305" s="2925">
        <f t="shared" si="38"/>
        <v>0</v>
      </c>
      <c r="F305" s="2473"/>
      <c r="G305" s="2475"/>
      <c r="H305" s="2473"/>
      <c r="I305" s="2475"/>
      <c r="J305" s="2473"/>
      <c r="K305" s="2475"/>
      <c r="L305" s="2473"/>
      <c r="M305" s="2475"/>
      <c r="N305" s="2473"/>
      <c r="O305" s="2478"/>
      <c r="P305" s="2473"/>
      <c r="Q305" s="2475"/>
      <c r="R305" s="2476"/>
      <c r="S305" s="2478"/>
      <c r="T305" s="2473"/>
      <c r="U305" s="2475"/>
      <c r="V305" s="2476"/>
      <c r="W305" s="2478"/>
      <c r="X305" s="2473"/>
      <c r="Y305" s="2475"/>
      <c r="Z305" s="2476"/>
      <c r="AA305" s="2478"/>
      <c r="AB305" s="2473"/>
      <c r="AC305" s="2475"/>
      <c r="AD305" s="2476"/>
      <c r="AE305" s="2478"/>
      <c r="AF305" s="2473"/>
      <c r="AG305" s="2475"/>
      <c r="AH305" s="2476"/>
      <c r="AI305" s="2478"/>
      <c r="AJ305" s="2473"/>
      <c r="AK305" s="2475"/>
      <c r="AL305" s="2476"/>
      <c r="AM305" s="2478"/>
      <c r="AN305" s="2325"/>
      <c r="AO305" s="2325"/>
      <c r="AP305" s="2325"/>
      <c r="AQ305" s="2325"/>
      <c r="AR305" s="2325"/>
      <c r="AS305" s="2325"/>
      <c r="AT305" s="2325"/>
      <c r="AU305" s="2927"/>
      <c r="AV305" s="1584"/>
    </row>
    <row r="306" spans="1:130" x14ac:dyDescent="0.25">
      <c r="A306" s="6697"/>
      <c r="B306" s="2928" t="s">
        <v>942</v>
      </c>
      <c r="C306" s="1658">
        <f t="shared" si="37"/>
        <v>0</v>
      </c>
      <c r="D306" s="1658">
        <f t="shared" si="38"/>
        <v>0</v>
      </c>
      <c r="E306" s="2930">
        <f t="shared" si="38"/>
        <v>0</v>
      </c>
      <c r="F306" s="2309"/>
      <c r="G306" s="2308"/>
      <c r="H306" s="2309"/>
      <c r="I306" s="2308"/>
      <c r="J306" s="2309"/>
      <c r="K306" s="2308"/>
      <c r="L306" s="2309"/>
      <c r="M306" s="2308"/>
      <c r="N306" s="2309"/>
      <c r="O306" s="2485"/>
      <c r="P306" s="2309"/>
      <c r="Q306" s="2308"/>
      <c r="R306" s="2484"/>
      <c r="S306" s="2485"/>
      <c r="T306" s="2309"/>
      <c r="U306" s="2308"/>
      <c r="V306" s="2484"/>
      <c r="W306" s="2485"/>
      <c r="X306" s="2309"/>
      <c r="Y306" s="2308"/>
      <c r="Z306" s="2484"/>
      <c r="AA306" s="2485"/>
      <c r="AB306" s="2309"/>
      <c r="AC306" s="2308"/>
      <c r="AD306" s="2484"/>
      <c r="AE306" s="2485"/>
      <c r="AF306" s="2309"/>
      <c r="AG306" s="2308"/>
      <c r="AH306" s="2484"/>
      <c r="AI306" s="2485"/>
      <c r="AJ306" s="2309"/>
      <c r="AK306" s="2308"/>
      <c r="AL306" s="2484"/>
      <c r="AM306" s="2485"/>
      <c r="AN306" s="2331"/>
      <c r="AO306" s="2331"/>
      <c r="AP306" s="2331"/>
      <c r="AQ306" s="2331"/>
      <c r="AR306" s="2331"/>
      <c r="AS306" s="2331"/>
      <c r="AT306" s="2331"/>
      <c r="AU306" s="2932"/>
      <c r="AV306" s="1640"/>
    </row>
    <row r="307" spans="1:130" s="245" customFormat="1" ht="21" customHeight="1" x14ac:dyDescent="0.2">
      <c r="A307" s="273" t="s">
        <v>944</v>
      </c>
      <c r="B307" s="291"/>
      <c r="AW307" s="2938"/>
      <c r="AX307" s="2913"/>
      <c r="AY307" s="2914"/>
      <c r="AZ307" s="2914"/>
      <c r="BA307" s="246"/>
      <c r="BB307" s="246"/>
      <c r="BC307" s="246"/>
      <c r="BD307" s="246"/>
      <c r="BE307" s="246"/>
      <c r="BF307" s="246"/>
      <c r="BG307" s="246"/>
      <c r="BH307" s="246"/>
      <c r="BI307" s="246"/>
      <c r="BJ307" s="246"/>
      <c r="BK307" s="246"/>
      <c r="BL307" s="246"/>
      <c r="BZ307" s="244"/>
      <c r="CA307" s="247"/>
      <c r="CB307" s="247"/>
      <c r="CC307" s="247"/>
      <c r="CD307" s="247"/>
      <c r="CE307" s="247"/>
      <c r="CF307" s="247"/>
      <c r="CG307" s="247"/>
      <c r="CH307" s="247"/>
      <c r="CI307" s="247"/>
      <c r="CJ307" s="247"/>
      <c r="CK307" s="247"/>
      <c r="CL307" s="247"/>
      <c r="CM307" s="247"/>
      <c r="CN307" s="247"/>
      <c r="CO307" s="247"/>
      <c r="CP307" s="247"/>
      <c r="CQ307" s="247"/>
      <c r="CR307" s="247"/>
      <c r="CS307" s="247"/>
      <c r="CT307" s="247"/>
      <c r="CU307" s="247"/>
      <c r="CV307" s="247"/>
      <c r="CW307" s="247"/>
      <c r="CX307" s="247"/>
      <c r="CY307" s="247"/>
      <c r="CZ307" s="247"/>
      <c r="DA307" s="285"/>
      <c r="DB307" s="285"/>
      <c r="DC307" s="285"/>
      <c r="DD307" s="285"/>
      <c r="DE307" s="285"/>
      <c r="DF307" s="285"/>
      <c r="DG307" s="285"/>
      <c r="DH307" s="285"/>
      <c r="DI307" s="285"/>
      <c r="DJ307" s="285"/>
      <c r="DK307" s="285"/>
      <c r="DL307" s="285"/>
      <c r="DM307" s="285"/>
      <c r="DN307" s="285"/>
      <c r="DO307" s="285"/>
      <c r="DP307" s="285"/>
      <c r="DQ307" s="285"/>
      <c r="DR307" s="285"/>
      <c r="DS307" s="285"/>
      <c r="DT307" s="285"/>
      <c r="DU307" s="285"/>
      <c r="DV307" s="285"/>
      <c r="DW307" s="285"/>
      <c r="DX307" s="285"/>
      <c r="DY307" s="285"/>
      <c r="DZ307" s="285"/>
    </row>
    <row r="308" spans="1:130" ht="15" customHeight="1" x14ac:dyDescent="0.25">
      <c r="A308" s="6900" t="s">
        <v>248</v>
      </c>
      <c r="B308" s="6901"/>
      <c r="C308" s="6903" t="s">
        <v>118</v>
      </c>
      <c r="D308" s="6651"/>
      <c r="E308" s="6904"/>
      <c r="F308" s="6827" t="s">
        <v>945</v>
      </c>
      <c r="G308" s="6892"/>
      <c r="H308" s="6892"/>
      <c r="I308" s="6892"/>
      <c r="J308" s="6892"/>
      <c r="K308" s="6892"/>
      <c r="L308" s="6892"/>
      <c r="M308" s="6892"/>
      <c r="N308" s="6892"/>
      <c r="O308" s="6892"/>
      <c r="P308" s="6892"/>
      <c r="Q308" s="6892"/>
      <c r="R308" s="6892"/>
      <c r="S308" s="6892"/>
      <c r="T308" s="6892"/>
      <c r="U308" s="6892"/>
      <c r="V308" s="6892"/>
      <c r="W308" s="6892"/>
      <c r="X308" s="6892"/>
      <c r="Y308" s="6892"/>
      <c r="Z308" s="6892"/>
      <c r="AA308" s="6892"/>
      <c r="AB308" s="6892"/>
      <c r="AC308" s="6892"/>
      <c r="AD308" s="6892"/>
      <c r="AE308" s="6892"/>
      <c r="AF308" s="6892"/>
      <c r="AG308" s="6892"/>
      <c r="AH308" s="6892"/>
      <c r="AI308" s="6892"/>
      <c r="AJ308" s="6892"/>
      <c r="AK308" s="6892"/>
      <c r="AL308" s="6892"/>
      <c r="AM308" s="6892"/>
      <c r="AN308" s="6892"/>
      <c r="AO308" s="6892"/>
      <c r="AP308" s="6892"/>
      <c r="AQ308" s="6892"/>
      <c r="AR308" s="6892"/>
      <c r="AS308" s="6828"/>
      <c r="AT308" s="6893" t="s">
        <v>930</v>
      </c>
      <c r="AU308" s="6894"/>
      <c r="AV308" s="6698" t="s">
        <v>13</v>
      </c>
      <c r="AW308" s="6698" t="s">
        <v>14</v>
      </c>
      <c r="AX308" s="6663" t="s">
        <v>946</v>
      </c>
      <c r="AY308" s="6663" t="s">
        <v>12</v>
      </c>
    </row>
    <row r="309" spans="1:130" ht="15" customHeight="1" x14ac:dyDescent="0.25">
      <c r="A309" s="6604"/>
      <c r="B309" s="6203"/>
      <c r="C309" s="6905"/>
      <c r="D309" s="6906"/>
      <c r="E309" s="6907"/>
      <c r="F309" s="6763" t="s">
        <v>947</v>
      </c>
      <c r="G309" s="6891"/>
      <c r="H309" s="6763" t="s">
        <v>948</v>
      </c>
      <c r="I309" s="6891"/>
      <c r="J309" s="6763" t="s">
        <v>949</v>
      </c>
      <c r="K309" s="6891"/>
      <c r="L309" s="6763" t="s">
        <v>950</v>
      </c>
      <c r="M309" s="6891"/>
      <c r="N309" s="6763" t="s">
        <v>458</v>
      </c>
      <c r="O309" s="6891"/>
      <c r="P309" s="6763" t="s">
        <v>598</v>
      </c>
      <c r="Q309" s="6891"/>
      <c r="R309" s="6763" t="s">
        <v>70</v>
      </c>
      <c r="S309" s="6891"/>
      <c r="T309" s="6763" t="s">
        <v>71</v>
      </c>
      <c r="U309" s="6891"/>
      <c r="V309" s="6763" t="s">
        <v>143</v>
      </c>
      <c r="W309" s="6821"/>
      <c r="X309" s="6763" t="s">
        <v>144</v>
      </c>
      <c r="Y309" s="6821"/>
      <c r="Z309" s="6763" t="s">
        <v>145</v>
      </c>
      <c r="AA309" s="6821"/>
      <c r="AB309" s="6763" t="s">
        <v>146</v>
      </c>
      <c r="AC309" s="6821"/>
      <c r="AD309" s="6763" t="s">
        <v>147</v>
      </c>
      <c r="AE309" s="6821"/>
      <c r="AF309" s="6763" t="s">
        <v>148</v>
      </c>
      <c r="AG309" s="6821"/>
      <c r="AH309" s="6763" t="s">
        <v>149</v>
      </c>
      <c r="AI309" s="6821"/>
      <c r="AJ309" s="6763" t="s">
        <v>150</v>
      </c>
      <c r="AK309" s="6821"/>
      <c r="AL309" s="6763" t="s">
        <v>151</v>
      </c>
      <c r="AM309" s="6821"/>
      <c r="AN309" s="6763" t="s">
        <v>152</v>
      </c>
      <c r="AO309" s="6821"/>
      <c r="AP309" s="6763" t="s">
        <v>951</v>
      </c>
      <c r="AQ309" s="6821"/>
      <c r="AR309" s="6604" t="s">
        <v>860</v>
      </c>
      <c r="AS309" s="6203" t="s">
        <v>861</v>
      </c>
      <c r="AT309" s="6895"/>
      <c r="AU309" s="6896"/>
      <c r="AV309" s="6424"/>
      <c r="AW309" s="6424"/>
      <c r="AX309" s="6664"/>
      <c r="AY309" s="6664"/>
    </row>
    <row r="310" spans="1:130" ht="23.25" customHeight="1" x14ac:dyDescent="0.25">
      <c r="A310" s="6902"/>
      <c r="B310" s="6761"/>
      <c r="C310" s="2939" t="s">
        <v>52</v>
      </c>
      <c r="D310" s="2940" t="s">
        <v>53</v>
      </c>
      <c r="E310" s="2941" t="s">
        <v>54</v>
      </c>
      <c r="F310" s="2659" t="s">
        <v>599</v>
      </c>
      <c r="G310" s="2942" t="s">
        <v>54</v>
      </c>
      <c r="H310" s="2659" t="s">
        <v>599</v>
      </c>
      <c r="I310" s="2942" t="s">
        <v>54</v>
      </c>
      <c r="J310" s="2659" t="s">
        <v>599</v>
      </c>
      <c r="K310" s="2942" t="s">
        <v>54</v>
      </c>
      <c r="L310" s="2659" t="s">
        <v>599</v>
      </c>
      <c r="M310" s="2942" t="s">
        <v>54</v>
      </c>
      <c r="N310" s="2659" t="s">
        <v>599</v>
      </c>
      <c r="O310" s="2942" t="s">
        <v>54</v>
      </c>
      <c r="P310" s="2659" t="s">
        <v>599</v>
      </c>
      <c r="Q310" s="2942" t="s">
        <v>54</v>
      </c>
      <c r="R310" s="2659" t="s">
        <v>599</v>
      </c>
      <c r="S310" s="2942" t="s">
        <v>54</v>
      </c>
      <c r="T310" s="2659" t="s">
        <v>599</v>
      </c>
      <c r="U310" s="2942" t="s">
        <v>54</v>
      </c>
      <c r="V310" s="2659" t="s">
        <v>599</v>
      </c>
      <c r="W310" s="2942" t="s">
        <v>54</v>
      </c>
      <c r="X310" s="2659" t="s">
        <v>599</v>
      </c>
      <c r="Y310" s="2942" t="s">
        <v>54</v>
      </c>
      <c r="Z310" s="2659" t="s">
        <v>599</v>
      </c>
      <c r="AA310" s="2942" t="s">
        <v>54</v>
      </c>
      <c r="AB310" s="2659" t="s">
        <v>599</v>
      </c>
      <c r="AC310" s="2942" t="s">
        <v>54</v>
      </c>
      <c r="AD310" s="2659" t="s">
        <v>599</v>
      </c>
      <c r="AE310" s="2942" t="s">
        <v>54</v>
      </c>
      <c r="AF310" s="2659" t="s">
        <v>599</v>
      </c>
      <c r="AG310" s="2942" t="s">
        <v>54</v>
      </c>
      <c r="AH310" s="2659" t="s">
        <v>599</v>
      </c>
      <c r="AI310" s="2942" t="s">
        <v>54</v>
      </c>
      <c r="AJ310" s="2659" t="s">
        <v>599</v>
      </c>
      <c r="AK310" s="2942" t="s">
        <v>54</v>
      </c>
      <c r="AL310" s="2659" t="s">
        <v>599</v>
      </c>
      <c r="AM310" s="2942" t="s">
        <v>54</v>
      </c>
      <c r="AN310" s="2659" t="s">
        <v>599</v>
      </c>
      <c r="AO310" s="2942" t="s">
        <v>54</v>
      </c>
      <c r="AP310" s="2659" t="s">
        <v>599</v>
      </c>
      <c r="AQ310" s="2942" t="s">
        <v>54</v>
      </c>
      <c r="AR310" s="6902"/>
      <c r="AS310" s="6761"/>
      <c r="AT310" s="2943" t="s">
        <v>860</v>
      </c>
      <c r="AU310" s="2942" t="s">
        <v>861</v>
      </c>
      <c r="AV310" s="6699"/>
      <c r="AW310" s="6699"/>
      <c r="AX310" s="6739"/>
      <c r="AY310" s="6739"/>
    </row>
    <row r="311" spans="1:130" x14ac:dyDescent="0.25">
      <c r="A311" s="6897" t="s">
        <v>862</v>
      </c>
      <c r="B311" s="2666" t="s">
        <v>934</v>
      </c>
      <c r="C311" s="2944"/>
      <c r="D311" s="2944"/>
      <c r="E311" s="2612">
        <f>+Q311+S311+U311+W311+Y311+AA311+AC311+AE311+AG311</f>
        <v>0</v>
      </c>
      <c r="F311" s="2945"/>
      <c r="G311" s="2945"/>
      <c r="H311" s="2830"/>
      <c r="I311" s="2945"/>
      <c r="J311" s="2830"/>
      <c r="K311" s="2831"/>
      <c r="L311" s="2830"/>
      <c r="M311" s="2946"/>
      <c r="N311" s="2830"/>
      <c r="O311" s="2831"/>
      <c r="P311" s="2830"/>
      <c r="Q311" s="2645"/>
      <c r="R311" s="2830"/>
      <c r="S311" s="2645"/>
      <c r="T311" s="2830"/>
      <c r="U311" s="2645"/>
      <c r="V311" s="2830"/>
      <c r="W311" s="2645"/>
      <c r="X311" s="2830"/>
      <c r="Y311" s="2645"/>
      <c r="Z311" s="2830"/>
      <c r="AA311" s="2645"/>
      <c r="AB311" s="2830"/>
      <c r="AC311" s="2645"/>
      <c r="AD311" s="2830"/>
      <c r="AE311" s="2645"/>
      <c r="AF311" s="2830"/>
      <c r="AG311" s="2645"/>
      <c r="AH311" s="2830"/>
      <c r="AI311" s="2945"/>
      <c r="AJ311" s="2830"/>
      <c r="AK311" s="2945"/>
      <c r="AL311" s="2830"/>
      <c r="AM311" s="2945"/>
      <c r="AN311" s="2830"/>
      <c r="AO311" s="2945"/>
      <c r="AP311" s="2830"/>
      <c r="AQ311" s="2945"/>
      <c r="AR311" s="2622"/>
      <c r="AS311" s="2601"/>
      <c r="AT311" s="2622"/>
      <c r="AU311" s="2601"/>
      <c r="AV311" s="2601"/>
      <c r="AW311" s="2601"/>
      <c r="AX311" s="2669"/>
      <c r="AY311" s="2601"/>
    </row>
    <row r="312" spans="1:130" x14ac:dyDescent="0.25">
      <c r="A312" s="6898"/>
      <c r="B312" s="2947" t="s">
        <v>943</v>
      </c>
      <c r="C312" s="271"/>
      <c r="D312" s="271"/>
      <c r="E312" s="271"/>
      <c r="F312" s="309"/>
      <c r="G312" s="309"/>
      <c r="H312" s="267"/>
      <c r="I312" s="309"/>
      <c r="J312" s="267"/>
      <c r="K312" s="987"/>
      <c r="L312" s="267"/>
      <c r="M312" s="298"/>
      <c r="N312" s="267"/>
      <c r="O312" s="987"/>
      <c r="P312" s="267"/>
      <c r="Q312" s="309"/>
      <c r="R312" s="267"/>
      <c r="S312" s="309"/>
      <c r="T312" s="267"/>
      <c r="U312" s="309"/>
      <c r="V312" s="267"/>
      <c r="W312" s="309"/>
      <c r="X312" s="267"/>
      <c r="Y312" s="309"/>
      <c r="Z312" s="267"/>
      <c r="AA312" s="309"/>
      <c r="AB312" s="267"/>
      <c r="AC312" s="309"/>
      <c r="AD312" s="267"/>
      <c r="AE312" s="309"/>
      <c r="AF312" s="267"/>
      <c r="AG312" s="309"/>
      <c r="AH312" s="267"/>
      <c r="AI312" s="309"/>
      <c r="AJ312" s="267"/>
      <c r="AK312" s="309"/>
      <c r="AL312" s="267"/>
      <c r="AM312" s="309"/>
      <c r="AN312" s="267"/>
      <c r="AO312" s="309"/>
      <c r="AP312" s="267"/>
      <c r="AQ312" s="309"/>
      <c r="AR312" s="267"/>
      <c r="AS312" s="987"/>
      <c r="AT312" s="267"/>
      <c r="AU312" s="987"/>
      <c r="AV312" s="987"/>
      <c r="AW312" s="987"/>
      <c r="AX312" s="261"/>
      <c r="AY312" s="987"/>
    </row>
    <row r="313" spans="1:130" x14ac:dyDescent="0.25">
      <c r="A313" s="6899" t="s">
        <v>952</v>
      </c>
      <c r="B313" s="6899"/>
      <c r="C313" s="271"/>
      <c r="D313" s="271"/>
      <c r="E313" s="271"/>
      <c r="F313" s="309"/>
      <c r="G313" s="309"/>
      <c r="H313" s="267"/>
      <c r="I313" s="309"/>
      <c r="J313" s="267"/>
      <c r="K313" s="987"/>
      <c r="L313" s="267"/>
      <c r="M313" s="298"/>
      <c r="N313" s="267"/>
      <c r="O313" s="987"/>
      <c r="P313" s="267"/>
      <c r="Q313" s="309"/>
      <c r="R313" s="267"/>
      <c r="S313" s="309"/>
      <c r="T313" s="267"/>
      <c r="U313" s="309"/>
      <c r="V313" s="267"/>
      <c r="W313" s="309"/>
      <c r="X313" s="267"/>
      <c r="Y313" s="309"/>
      <c r="Z313" s="267"/>
      <c r="AA313" s="309"/>
      <c r="AB313" s="267"/>
      <c r="AC313" s="309"/>
      <c r="AD313" s="267"/>
      <c r="AE313" s="309"/>
      <c r="AF313" s="267"/>
      <c r="AG313" s="309"/>
      <c r="AH313" s="267"/>
      <c r="AI313" s="309"/>
      <c r="AJ313" s="267"/>
      <c r="AK313" s="309"/>
      <c r="AL313" s="267"/>
      <c r="AM313" s="309"/>
      <c r="AN313" s="267"/>
      <c r="AO313" s="309"/>
      <c r="AP313" s="267"/>
      <c r="AQ313" s="309"/>
      <c r="AR313" s="267"/>
      <c r="AS313" s="987"/>
      <c r="AT313" s="267"/>
      <c r="AU313" s="987"/>
      <c r="AV313" s="2813"/>
      <c r="AW313" s="2813"/>
      <c r="AX313" s="2600"/>
      <c r="AY313" s="2813"/>
    </row>
    <row r="314" spans="1:130" ht="15.75" thickBot="1" x14ac:dyDescent="0.3">
      <c r="A314" s="6899" t="s">
        <v>953</v>
      </c>
      <c r="B314" s="6899"/>
      <c r="C314" s="2948"/>
      <c r="D314" s="2948"/>
      <c r="E314" s="2948"/>
      <c r="F314" s="2949"/>
      <c r="G314" s="2949"/>
      <c r="H314" s="2892"/>
      <c r="I314" s="2949"/>
      <c r="J314" s="2892"/>
      <c r="K314" s="2950"/>
      <c r="L314" s="2892"/>
      <c r="M314" s="1519"/>
      <c r="N314" s="2892"/>
      <c r="O314" s="2950"/>
      <c r="P314" s="2892"/>
      <c r="Q314" s="2949"/>
      <c r="R314" s="2892"/>
      <c r="S314" s="2949"/>
      <c r="T314" s="2892"/>
      <c r="U314" s="2949"/>
      <c r="V314" s="2892"/>
      <c r="W314" s="2949"/>
      <c r="X314" s="2892"/>
      <c r="Y314" s="2949"/>
      <c r="Z314" s="2892"/>
      <c r="AA314" s="2949"/>
      <c r="AB314" s="2892"/>
      <c r="AC314" s="2949"/>
      <c r="AD314" s="2892"/>
      <c r="AE314" s="2949"/>
      <c r="AF314" s="2892"/>
      <c r="AG314" s="2949"/>
      <c r="AH314" s="2892"/>
      <c r="AI314" s="2949"/>
      <c r="AJ314" s="2892"/>
      <c r="AK314" s="2949"/>
      <c r="AL314" s="2892"/>
      <c r="AM314" s="2949"/>
      <c r="AN314" s="2892"/>
      <c r="AO314" s="2949"/>
      <c r="AP314" s="2892"/>
      <c r="AQ314" s="2949"/>
      <c r="AR314" s="2892"/>
      <c r="AS314" s="2950"/>
      <c r="AT314" s="2892"/>
      <c r="AU314" s="2950"/>
      <c r="AV314" s="2950"/>
      <c r="AW314" s="2950"/>
      <c r="AX314" s="2600"/>
      <c r="AY314" s="2813"/>
    </row>
    <row r="315" spans="1:130" ht="15.75" thickTop="1" x14ac:dyDescent="0.25">
      <c r="A315" s="6908" t="s">
        <v>954</v>
      </c>
      <c r="B315" s="6909"/>
      <c r="C315" s="1283"/>
      <c r="D315" s="1283"/>
      <c r="E315" s="1283"/>
      <c r="F315" s="769"/>
      <c r="G315" s="769"/>
      <c r="H315" s="299"/>
      <c r="I315" s="769"/>
      <c r="J315" s="299"/>
      <c r="K315" s="301"/>
      <c r="L315" s="299"/>
      <c r="M315" s="1284"/>
      <c r="N315" s="299"/>
      <c r="O315" s="301"/>
      <c r="P315" s="299"/>
      <c r="Q315" s="769"/>
      <c r="R315" s="299"/>
      <c r="S315" s="769"/>
      <c r="T315" s="299"/>
      <c r="U315" s="769"/>
      <c r="V315" s="299"/>
      <c r="W315" s="769"/>
      <c r="X315" s="299"/>
      <c r="Y315" s="769"/>
      <c r="Z315" s="299"/>
      <c r="AA315" s="769"/>
      <c r="AB315" s="299"/>
      <c r="AC315" s="769"/>
      <c r="AD315" s="299"/>
      <c r="AE315" s="769"/>
      <c r="AF315" s="299"/>
      <c r="AG315" s="769"/>
      <c r="AH315" s="299"/>
      <c r="AI315" s="769"/>
      <c r="AJ315" s="299"/>
      <c r="AK315" s="769"/>
      <c r="AL315" s="299"/>
      <c r="AM315" s="769"/>
      <c r="AN315" s="299"/>
      <c r="AO315" s="769"/>
      <c r="AP315" s="299"/>
      <c r="AQ315" s="769"/>
      <c r="AR315" s="299"/>
      <c r="AS315" s="301"/>
      <c r="AT315" s="299"/>
      <c r="AU315" s="301"/>
      <c r="AV315" s="301"/>
      <c r="AW315" s="301"/>
      <c r="AX315" s="255"/>
      <c r="AY315" s="1222"/>
    </row>
    <row r="316" spans="1:130" ht="15.75" thickBot="1" x14ac:dyDescent="0.3">
      <c r="A316" s="6910" t="s">
        <v>955</v>
      </c>
      <c r="B316" s="6911"/>
      <c r="C316" s="1221"/>
      <c r="D316" s="1221"/>
      <c r="E316" s="1221"/>
      <c r="F316" s="1285"/>
      <c r="G316" s="1285"/>
      <c r="H316" s="1225"/>
      <c r="I316" s="1285"/>
      <c r="J316" s="1225"/>
      <c r="K316" s="1219"/>
      <c r="L316" s="1225"/>
      <c r="M316" s="1286"/>
      <c r="N316" s="1287"/>
      <c r="O316" s="1288"/>
      <c r="P316" s="1287"/>
      <c r="Q316" s="1288"/>
      <c r="R316" s="1287"/>
      <c r="S316" s="1288"/>
      <c r="T316" s="1287"/>
      <c r="U316" s="1288"/>
      <c r="V316" s="1287"/>
      <c r="W316" s="1288"/>
      <c r="X316" s="1287"/>
      <c r="Y316" s="1288"/>
      <c r="Z316" s="1287"/>
      <c r="AA316" s="1288"/>
      <c r="AB316" s="1287"/>
      <c r="AC316" s="1288"/>
      <c r="AD316" s="1287"/>
      <c r="AE316" s="1288"/>
      <c r="AF316" s="1287"/>
      <c r="AG316" s="1288"/>
      <c r="AH316" s="1287"/>
      <c r="AI316" s="1288"/>
      <c r="AJ316" s="1287"/>
      <c r="AK316" s="1288"/>
      <c r="AL316" s="1287"/>
      <c r="AM316" s="1288"/>
      <c r="AN316" s="1287"/>
      <c r="AO316" s="1288"/>
      <c r="AP316" s="1287"/>
      <c r="AQ316" s="1288"/>
      <c r="AR316" s="1287"/>
      <c r="AS316" s="1288"/>
      <c r="AT316" s="1225"/>
      <c r="AU316" s="1219"/>
      <c r="AV316" s="1219"/>
      <c r="AW316" s="1219"/>
      <c r="AX316" s="1598"/>
      <c r="AY316" s="1640"/>
    </row>
    <row r="317" spans="1:130" ht="15.75" thickTop="1" x14ac:dyDescent="0.25">
      <c r="A317" s="6912" t="s">
        <v>956</v>
      </c>
      <c r="B317" s="426" t="s">
        <v>957</v>
      </c>
      <c r="C317" s="1283"/>
      <c r="D317" s="1283"/>
      <c r="E317" s="1283"/>
      <c r="F317" s="769"/>
      <c r="G317" s="769"/>
      <c r="H317" s="299"/>
      <c r="I317" s="769"/>
      <c r="J317" s="299"/>
      <c r="K317" s="301"/>
      <c r="L317" s="299"/>
      <c r="M317" s="1284"/>
      <c r="N317" s="299"/>
      <c r="O317" s="301"/>
      <c r="P317" s="299"/>
      <c r="Q317" s="769"/>
      <c r="R317" s="299"/>
      <c r="S317" s="769"/>
      <c r="T317" s="299"/>
      <c r="U317" s="769"/>
      <c r="V317" s="299"/>
      <c r="W317" s="769"/>
      <c r="X317" s="299"/>
      <c r="Y317" s="769"/>
      <c r="Z317" s="299"/>
      <c r="AA317" s="769"/>
      <c r="AB317" s="299"/>
      <c r="AC317" s="769"/>
      <c r="AD317" s="299"/>
      <c r="AE317" s="769"/>
      <c r="AF317" s="299"/>
      <c r="AG317" s="769"/>
      <c r="AH317" s="299"/>
      <c r="AI317" s="769"/>
      <c r="AJ317" s="299"/>
      <c r="AK317" s="769"/>
      <c r="AL317" s="299"/>
      <c r="AM317" s="769"/>
      <c r="AN317" s="299"/>
      <c r="AO317" s="769"/>
      <c r="AP317" s="299"/>
      <c r="AQ317" s="769"/>
      <c r="AR317" s="299"/>
      <c r="AS317" s="301"/>
      <c r="AT317" s="299"/>
      <c r="AU317" s="301"/>
      <c r="AV317" s="301"/>
      <c r="AW317" s="301"/>
      <c r="AX317" s="255"/>
      <c r="AY317" s="1222"/>
    </row>
    <row r="318" spans="1:130" x14ac:dyDescent="0.25">
      <c r="A318" s="6912"/>
      <c r="B318" s="1672" t="s">
        <v>958</v>
      </c>
      <c r="C318" s="1602"/>
      <c r="D318" s="1602"/>
      <c r="E318" s="1602"/>
      <c r="F318" s="1591"/>
      <c r="G318" s="1591"/>
      <c r="H318" s="1583"/>
      <c r="I318" s="1591"/>
      <c r="J318" s="1583"/>
      <c r="K318" s="1584"/>
      <c r="L318" s="1583"/>
      <c r="M318" s="1594"/>
      <c r="N318" s="1583"/>
      <c r="O318" s="1584"/>
      <c r="P318" s="1583"/>
      <c r="Q318" s="1591"/>
      <c r="R318" s="1583"/>
      <c r="S318" s="1591"/>
      <c r="T318" s="1583"/>
      <c r="U318" s="1591"/>
      <c r="V318" s="1583"/>
      <c r="W318" s="1591"/>
      <c r="X318" s="1583"/>
      <c r="Y318" s="1591"/>
      <c r="Z318" s="1583"/>
      <c r="AA318" s="1591"/>
      <c r="AB318" s="1583"/>
      <c r="AC318" s="1591"/>
      <c r="AD318" s="1583"/>
      <c r="AE318" s="1591"/>
      <c r="AF318" s="1583"/>
      <c r="AG318" s="1591"/>
      <c r="AH318" s="1583"/>
      <c r="AI318" s="1591"/>
      <c r="AJ318" s="1583"/>
      <c r="AK318" s="1591"/>
      <c r="AL318" s="1583"/>
      <c r="AM318" s="1591"/>
      <c r="AN318" s="1583"/>
      <c r="AO318" s="1591"/>
      <c r="AP318" s="1583"/>
      <c r="AQ318" s="1591"/>
      <c r="AR318" s="1583"/>
      <c r="AS318" s="1584"/>
      <c r="AT318" s="1583"/>
      <c r="AU318" s="1584"/>
      <c r="AV318" s="1584"/>
      <c r="AW318" s="1584"/>
      <c r="AX318" s="1585"/>
      <c r="AY318" s="1584"/>
    </row>
    <row r="319" spans="1:130" x14ac:dyDescent="0.25">
      <c r="A319" s="6912"/>
      <c r="B319" s="2951" t="s">
        <v>959</v>
      </c>
      <c r="C319" s="271"/>
      <c r="D319" s="271"/>
      <c r="E319" s="271"/>
      <c r="F319" s="309"/>
      <c r="G319" s="309"/>
      <c r="H319" s="267"/>
      <c r="I319" s="309"/>
      <c r="J319" s="267"/>
      <c r="K319" s="987"/>
      <c r="L319" s="267"/>
      <c r="M319" s="298"/>
      <c r="N319" s="267"/>
      <c r="O319" s="987"/>
      <c r="P319" s="267"/>
      <c r="Q319" s="309"/>
      <c r="R319" s="267"/>
      <c r="S319" s="309"/>
      <c r="T319" s="267"/>
      <c r="U319" s="309"/>
      <c r="V319" s="267"/>
      <c r="W319" s="309"/>
      <c r="X319" s="267"/>
      <c r="Y319" s="309"/>
      <c r="Z319" s="267"/>
      <c r="AA319" s="309"/>
      <c r="AB319" s="267"/>
      <c r="AC319" s="309"/>
      <c r="AD319" s="267"/>
      <c r="AE319" s="309"/>
      <c r="AF319" s="267"/>
      <c r="AG319" s="309"/>
      <c r="AH319" s="267"/>
      <c r="AI319" s="309"/>
      <c r="AJ319" s="267"/>
      <c r="AK319" s="309"/>
      <c r="AL319" s="267"/>
      <c r="AM319" s="309"/>
      <c r="AN319" s="267"/>
      <c r="AO319" s="309"/>
      <c r="AP319" s="267"/>
      <c r="AQ319" s="309"/>
      <c r="AR319" s="267"/>
      <c r="AS319" s="987"/>
      <c r="AT319" s="267"/>
      <c r="AU319" s="987"/>
      <c r="AV319" s="1584"/>
      <c r="AW319" s="1584"/>
      <c r="AX319" s="1585"/>
      <c r="AY319" s="1584"/>
      <c r="AZ319" s="246"/>
      <c r="BA319" s="246"/>
    </row>
    <row r="320" spans="1:130" x14ac:dyDescent="0.25">
      <c r="A320" s="6912"/>
      <c r="B320" s="1773" t="s">
        <v>960</v>
      </c>
      <c r="C320" s="271"/>
      <c r="D320" s="271"/>
      <c r="E320" s="271"/>
      <c r="F320" s="309"/>
      <c r="G320" s="309"/>
      <c r="H320" s="267"/>
      <c r="I320" s="309"/>
      <c r="J320" s="267"/>
      <c r="K320" s="987"/>
      <c r="L320" s="267"/>
      <c r="M320" s="298"/>
      <c r="N320" s="267"/>
      <c r="O320" s="987"/>
      <c r="P320" s="267"/>
      <c r="Q320" s="309"/>
      <c r="R320" s="267"/>
      <c r="S320" s="309"/>
      <c r="T320" s="267"/>
      <c r="U320" s="309"/>
      <c r="V320" s="267"/>
      <c r="W320" s="309"/>
      <c r="X320" s="267"/>
      <c r="Y320" s="309"/>
      <c r="Z320" s="267"/>
      <c r="AA320" s="309"/>
      <c r="AB320" s="267"/>
      <c r="AC320" s="309"/>
      <c r="AD320" s="267"/>
      <c r="AE320" s="309"/>
      <c r="AF320" s="267"/>
      <c r="AG320" s="309"/>
      <c r="AH320" s="267"/>
      <c r="AI320" s="309"/>
      <c r="AJ320" s="267"/>
      <c r="AK320" s="309"/>
      <c r="AL320" s="267"/>
      <c r="AM320" s="309"/>
      <c r="AN320" s="267"/>
      <c r="AO320" s="309"/>
      <c r="AP320" s="267"/>
      <c r="AQ320" s="309"/>
      <c r="AR320" s="267"/>
      <c r="AS320" s="987"/>
      <c r="AT320" s="267"/>
      <c r="AU320" s="987"/>
      <c r="AV320" s="706"/>
      <c r="AW320" s="1584"/>
      <c r="AX320" s="1585"/>
      <c r="AY320" s="1584"/>
    </row>
    <row r="321" spans="1:130" x14ac:dyDescent="0.25">
      <c r="A321" s="6898"/>
      <c r="B321" s="2952" t="s">
        <v>961</v>
      </c>
      <c r="C321" s="2606"/>
      <c r="D321" s="2606"/>
      <c r="E321" s="2606"/>
      <c r="F321" s="2647"/>
      <c r="G321" s="2647"/>
      <c r="H321" s="2635"/>
      <c r="I321" s="2647"/>
      <c r="J321" s="2635"/>
      <c r="K321" s="2613"/>
      <c r="L321" s="2635"/>
      <c r="M321" s="2826"/>
      <c r="N321" s="2635"/>
      <c r="O321" s="2613"/>
      <c r="P321" s="2635"/>
      <c r="Q321" s="2647"/>
      <c r="R321" s="2635"/>
      <c r="S321" s="2647"/>
      <c r="T321" s="2635"/>
      <c r="U321" s="2647"/>
      <c r="V321" s="2635"/>
      <c r="W321" s="2647"/>
      <c r="X321" s="2635"/>
      <c r="Y321" s="2647"/>
      <c r="Z321" s="2635"/>
      <c r="AA321" s="2647"/>
      <c r="AB321" s="2635"/>
      <c r="AC321" s="2647"/>
      <c r="AD321" s="2635"/>
      <c r="AE321" s="2647"/>
      <c r="AF321" s="2635"/>
      <c r="AG321" s="2647"/>
      <c r="AH321" s="2635"/>
      <c r="AI321" s="2647"/>
      <c r="AJ321" s="2635"/>
      <c r="AK321" s="2647"/>
      <c r="AL321" s="2635"/>
      <c r="AM321" s="2647"/>
      <c r="AN321" s="2635"/>
      <c r="AO321" s="2647"/>
      <c r="AP321" s="2635"/>
      <c r="AQ321" s="2647"/>
      <c r="AR321" s="2635"/>
      <c r="AS321" s="2613"/>
      <c r="AT321" s="2635"/>
      <c r="AU321" s="2613"/>
      <c r="AV321" s="2600"/>
      <c r="AW321" s="2613"/>
      <c r="AX321" s="2737"/>
      <c r="AY321" s="2613"/>
    </row>
    <row r="322" spans="1:130" s="245" customFormat="1" ht="19.5" customHeight="1" x14ac:dyDescent="0.25">
      <c r="A322" s="468" t="s">
        <v>962</v>
      </c>
      <c r="B322" s="291"/>
      <c r="AL322" s="251"/>
      <c r="AM322" s="2914"/>
      <c r="AN322" s="2914"/>
      <c r="AO322" s="2914"/>
      <c r="AP322" s="2914"/>
      <c r="AQ322" s="2914"/>
      <c r="AR322" s="2914"/>
      <c r="AS322" s="2914"/>
      <c r="AT322" s="2914"/>
      <c r="AU322" s="2914"/>
      <c r="AV322" s="2913"/>
      <c r="AW322" s="2913"/>
      <c r="AX322" s="2913"/>
      <c r="AY322" s="246"/>
      <c r="AZ322" s="107"/>
      <c r="BA322" s="107"/>
      <c r="BB322" s="246"/>
      <c r="BC322" s="246"/>
      <c r="BD322" s="246"/>
      <c r="BE322" s="246"/>
      <c r="BF322" s="246"/>
      <c r="BG322" s="246"/>
      <c r="BH322" s="246"/>
      <c r="BI322" s="246"/>
      <c r="BJ322" s="246"/>
      <c r="BK322" s="246"/>
      <c r="BL322" s="246"/>
      <c r="BM322" s="246"/>
      <c r="BZ322" s="244"/>
      <c r="CA322" s="247"/>
      <c r="CB322" s="247"/>
      <c r="CC322" s="247"/>
      <c r="CD322" s="247"/>
      <c r="CE322" s="247"/>
      <c r="CF322" s="247"/>
      <c r="CG322" s="247"/>
      <c r="CH322" s="247"/>
      <c r="CI322" s="247"/>
      <c r="CJ322" s="247"/>
      <c r="CK322" s="247"/>
      <c r="CL322" s="247"/>
      <c r="CM322" s="247"/>
      <c r="CN322" s="247"/>
      <c r="CO322" s="247"/>
      <c r="CP322" s="247"/>
      <c r="CQ322" s="247"/>
      <c r="CR322" s="247"/>
      <c r="CS322" s="247"/>
      <c r="CT322" s="247"/>
      <c r="CU322" s="247"/>
      <c r="CV322" s="247"/>
      <c r="CW322" s="247"/>
      <c r="CX322" s="247"/>
      <c r="CY322" s="247"/>
      <c r="CZ322" s="247"/>
      <c r="DA322" s="285"/>
      <c r="DB322" s="285"/>
      <c r="DC322" s="285"/>
      <c r="DD322" s="285"/>
      <c r="DE322" s="285"/>
      <c r="DF322" s="285"/>
      <c r="DG322" s="285"/>
      <c r="DH322" s="285"/>
      <c r="DI322" s="285"/>
      <c r="DJ322" s="285"/>
      <c r="DK322" s="285"/>
      <c r="DL322" s="285"/>
      <c r="DM322" s="285"/>
      <c r="DN322" s="285"/>
      <c r="DO322" s="285"/>
      <c r="DP322" s="285"/>
      <c r="DQ322" s="285"/>
      <c r="DR322" s="285"/>
      <c r="DS322" s="285"/>
      <c r="DT322" s="285"/>
      <c r="DU322" s="285"/>
      <c r="DV322" s="285"/>
      <c r="DW322" s="285"/>
      <c r="DX322" s="285"/>
      <c r="DY322" s="285"/>
      <c r="DZ322" s="285"/>
    </row>
    <row r="323" spans="1:130" x14ac:dyDescent="0.25">
      <c r="A323" s="6880" t="s">
        <v>248</v>
      </c>
      <c r="B323" s="6881"/>
      <c r="C323" s="6794" t="s">
        <v>118</v>
      </c>
      <c r="D323" s="6794"/>
      <c r="E323" s="6794"/>
      <c r="F323" s="6741" t="s">
        <v>924</v>
      </c>
      <c r="G323" s="6882"/>
      <c r="H323" s="6882"/>
      <c r="I323" s="6882"/>
      <c r="J323" s="6882"/>
      <c r="K323" s="6882"/>
      <c r="L323" s="6882"/>
      <c r="M323" s="6882"/>
      <c r="N323" s="6882"/>
      <c r="O323" s="6882"/>
      <c r="P323" s="6882"/>
      <c r="Q323" s="6882"/>
      <c r="R323" s="6882"/>
      <c r="S323" s="6882"/>
      <c r="T323" s="6882"/>
      <c r="U323" s="6882"/>
      <c r="V323" s="6882"/>
      <c r="W323" s="6882"/>
      <c r="X323" s="6882"/>
      <c r="Y323" s="6882"/>
      <c r="Z323" s="6882"/>
      <c r="AA323" s="6882"/>
      <c r="AB323" s="6882"/>
      <c r="AC323" s="6882"/>
      <c r="AD323" s="6882"/>
      <c r="AE323" s="6882"/>
      <c r="AF323" s="6882"/>
      <c r="AG323" s="6873"/>
      <c r="AH323" s="6740" t="s">
        <v>930</v>
      </c>
      <c r="AI323" s="6740"/>
      <c r="AJ323" s="6701" t="s">
        <v>13</v>
      </c>
      <c r="AK323" s="6701" t="s">
        <v>14</v>
      </c>
      <c r="AL323" s="111"/>
      <c r="AM323" s="2911"/>
      <c r="AN323" s="2911"/>
      <c r="AO323" s="2911"/>
      <c r="AP323" s="2911"/>
      <c r="AQ323" s="2911"/>
      <c r="AR323" s="2911"/>
      <c r="AS323" s="2911"/>
    </row>
    <row r="324" spans="1:130" x14ac:dyDescent="0.25">
      <c r="A324" s="6541"/>
      <c r="B324" s="6542"/>
      <c r="C324" s="6794"/>
      <c r="D324" s="6794"/>
      <c r="E324" s="6794"/>
      <c r="F324" s="6789" t="s">
        <v>70</v>
      </c>
      <c r="G324" s="6913"/>
      <c r="H324" s="6789" t="s">
        <v>71</v>
      </c>
      <c r="I324" s="6913"/>
      <c r="J324" s="6789" t="s">
        <v>143</v>
      </c>
      <c r="K324" s="6914"/>
      <c r="L324" s="6789" t="s">
        <v>144</v>
      </c>
      <c r="M324" s="6914"/>
      <c r="N324" s="6789" t="s">
        <v>145</v>
      </c>
      <c r="O324" s="6914"/>
      <c r="P324" s="6789" t="s">
        <v>146</v>
      </c>
      <c r="Q324" s="6914"/>
      <c r="R324" s="6789" t="s">
        <v>147</v>
      </c>
      <c r="S324" s="6914"/>
      <c r="T324" s="6789" t="s">
        <v>148</v>
      </c>
      <c r="U324" s="6914"/>
      <c r="V324" s="6789" t="s">
        <v>149</v>
      </c>
      <c r="W324" s="6914"/>
      <c r="X324" s="6789" t="s">
        <v>150</v>
      </c>
      <c r="Y324" s="6914"/>
      <c r="Z324" s="6789" t="s">
        <v>151</v>
      </c>
      <c r="AA324" s="6914"/>
      <c r="AB324" s="6789" t="s">
        <v>152</v>
      </c>
      <c r="AC324" s="6914"/>
      <c r="AD324" s="6789" t="s">
        <v>153</v>
      </c>
      <c r="AE324" s="6914"/>
      <c r="AF324" s="6789" t="s">
        <v>154</v>
      </c>
      <c r="AG324" s="6914"/>
      <c r="AH324" s="6740"/>
      <c r="AI324" s="6740"/>
      <c r="AJ324" s="6421"/>
      <c r="AK324" s="6421"/>
      <c r="AL324" s="2953"/>
      <c r="AM324" s="2911"/>
      <c r="AN324" s="2911"/>
      <c r="AO324" s="2911"/>
      <c r="AP324" s="2911"/>
      <c r="AQ324" s="2911"/>
      <c r="AR324" s="2911"/>
      <c r="AS324" s="2911"/>
    </row>
    <row r="325" spans="1:130" ht="21" x14ac:dyDescent="0.25">
      <c r="A325" s="6868"/>
      <c r="B325" s="6705"/>
      <c r="C325" s="2954" t="s">
        <v>52</v>
      </c>
      <c r="D325" s="2954" t="s">
        <v>53</v>
      </c>
      <c r="E325" s="2955" t="s">
        <v>54</v>
      </c>
      <c r="F325" s="2916" t="s">
        <v>599</v>
      </c>
      <c r="G325" s="2652" t="s">
        <v>54</v>
      </c>
      <c r="H325" s="2916" t="s">
        <v>599</v>
      </c>
      <c r="I325" s="2652" t="s">
        <v>54</v>
      </c>
      <c r="J325" s="2916" t="s">
        <v>599</v>
      </c>
      <c r="K325" s="2652" t="s">
        <v>54</v>
      </c>
      <c r="L325" s="2916" t="s">
        <v>599</v>
      </c>
      <c r="M325" s="2652" t="s">
        <v>54</v>
      </c>
      <c r="N325" s="2916" t="s">
        <v>599</v>
      </c>
      <c r="O325" s="2652" t="s">
        <v>54</v>
      </c>
      <c r="P325" s="2916" t="s">
        <v>599</v>
      </c>
      <c r="Q325" s="2652" t="s">
        <v>54</v>
      </c>
      <c r="R325" s="2916" t="s">
        <v>599</v>
      </c>
      <c r="S325" s="2652" t="s">
        <v>54</v>
      </c>
      <c r="T325" s="2916" t="s">
        <v>599</v>
      </c>
      <c r="U325" s="2652" t="s">
        <v>54</v>
      </c>
      <c r="V325" s="2916" t="s">
        <v>599</v>
      </c>
      <c r="W325" s="2652" t="s">
        <v>54</v>
      </c>
      <c r="X325" s="2916" t="s">
        <v>599</v>
      </c>
      <c r="Y325" s="2652" t="s">
        <v>54</v>
      </c>
      <c r="Z325" s="2916" t="s">
        <v>599</v>
      </c>
      <c r="AA325" s="2652" t="s">
        <v>54</v>
      </c>
      <c r="AB325" s="2916" t="s">
        <v>599</v>
      </c>
      <c r="AC325" s="2652" t="s">
        <v>54</v>
      </c>
      <c r="AD325" s="2916" t="s">
        <v>599</v>
      </c>
      <c r="AE325" s="2652" t="s">
        <v>54</v>
      </c>
      <c r="AF325" s="2916" t="s">
        <v>599</v>
      </c>
      <c r="AG325" s="2652" t="s">
        <v>54</v>
      </c>
      <c r="AH325" s="2956" t="s">
        <v>860</v>
      </c>
      <c r="AI325" s="2957" t="s">
        <v>861</v>
      </c>
      <c r="AJ325" s="6702"/>
      <c r="AK325" s="6702"/>
      <c r="AL325" s="111"/>
      <c r="AM325" s="2911"/>
      <c r="AN325" s="2911"/>
      <c r="AO325" s="2911"/>
      <c r="AP325" s="2911"/>
      <c r="AQ325" s="2911"/>
      <c r="AR325" s="2911"/>
      <c r="AS325" s="2911"/>
    </row>
    <row r="326" spans="1:130" ht="15.75" thickBot="1" x14ac:dyDescent="0.3">
      <c r="A326" s="6915" t="s">
        <v>862</v>
      </c>
      <c r="B326" s="6916"/>
      <c r="C326" s="2958">
        <f>SUM(D326+E326)</f>
        <v>0</v>
      </c>
      <c r="D326" s="2958">
        <f t="shared" ref="D326:E328" si="39">SUM(F326+H326+J326+L326+N326+P326+R326+T326+V326+X326+Z326+AB326+AD326+AF326)</f>
        <v>0</v>
      </c>
      <c r="E326" s="2959">
        <f t="shared" si="39"/>
        <v>0</v>
      </c>
      <c r="F326" s="2960"/>
      <c r="G326" s="2960"/>
      <c r="H326" s="2960"/>
      <c r="I326" s="2960"/>
      <c r="J326" s="2960"/>
      <c r="K326" s="2960"/>
      <c r="L326" s="2960"/>
      <c r="M326" s="2960"/>
      <c r="N326" s="2960"/>
      <c r="O326" s="2960"/>
      <c r="P326" s="2960"/>
      <c r="Q326" s="2960"/>
      <c r="R326" s="2960"/>
      <c r="S326" s="2960"/>
      <c r="T326" s="2960"/>
      <c r="U326" s="2960"/>
      <c r="V326" s="2960"/>
      <c r="W326" s="2960"/>
      <c r="X326" s="2960"/>
      <c r="Y326" s="2960"/>
      <c r="Z326" s="2960"/>
      <c r="AA326" s="2960"/>
      <c r="AB326" s="2960"/>
      <c r="AC326" s="2960"/>
      <c r="AD326" s="2960"/>
      <c r="AE326" s="2960"/>
      <c r="AF326" s="2960"/>
      <c r="AG326" s="2961"/>
      <c r="AH326" s="2961"/>
      <c r="AI326" s="2961"/>
      <c r="AJ326" s="2962"/>
      <c r="AK326" s="2963"/>
      <c r="AL326" s="2964" t="s">
        <v>727</v>
      </c>
      <c r="AM326" s="2911"/>
      <c r="AN326" s="2911"/>
      <c r="AO326" s="2911"/>
      <c r="AP326" s="2911"/>
      <c r="AQ326" s="2911"/>
      <c r="AR326" s="2911"/>
      <c r="AS326" s="2965"/>
      <c r="AZ326" s="245"/>
      <c r="BA326" s="245"/>
    </row>
    <row r="327" spans="1:130" ht="16.5" thickTop="1" thickBot="1" x14ac:dyDescent="0.3">
      <c r="A327" s="6917" t="s">
        <v>953</v>
      </c>
      <c r="B327" s="6918"/>
      <c r="C327" s="1289">
        <f>SUM(D327+E327)</f>
        <v>0</v>
      </c>
      <c r="D327" s="1289">
        <f t="shared" si="39"/>
        <v>0</v>
      </c>
      <c r="E327" s="1290">
        <f t="shared" si="39"/>
        <v>0</v>
      </c>
      <c r="F327" s="1291"/>
      <c r="G327" s="1291"/>
      <c r="H327" s="1291"/>
      <c r="I327" s="1291"/>
      <c r="J327" s="1291"/>
      <c r="K327" s="1291"/>
      <c r="L327" s="1291"/>
      <c r="M327" s="1291"/>
      <c r="N327" s="1291"/>
      <c r="O327" s="1291"/>
      <c r="P327" s="1291"/>
      <c r="Q327" s="1291"/>
      <c r="R327" s="1291"/>
      <c r="S327" s="1291"/>
      <c r="T327" s="1291"/>
      <c r="U327" s="1291"/>
      <c r="V327" s="1291"/>
      <c r="W327" s="1291"/>
      <c r="X327" s="1291"/>
      <c r="Y327" s="1291"/>
      <c r="Z327" s="1291"/>
      <c r="AA327" s="1291"/>
      <c r="AB327" s="1291"/>
      <c r="AC327" s="1291"/>
      <c r="AD327" s="1291"/>
      <c r="AE327" s="1291"/>
      <c r="AF327" s="1291"/>
      <c r="AG327" s="1292"/>
      <c r="AH327" s="1292"/>
      <c r="AI327" s="1292"/>
      <c r="AJ327" s="1293"/>
      <c r="AK327" s="1294"/>
      <c r="AL327" s="2966" t="s">
        <v>727</v>
      </c>
      <c r="AM327" s="2911"/>
      <c r="AN327" s="2911"/>
      <c r="AO327" s="2911"/>
      <c r="AP327" s="2911"/>
      <c r="AQ327" s="2911"/>
      <c r="AR327" s="2911"/>
      <c r="AS327" s="2965"/>
    </row>
    <row r="328" spans="1:130" ht="15.75" thickTop="1" x14ac:dyDescent="0.25">
      <c r="A328" s="6919" t="s">
        <v>963</v>
      </c>
      <c r="B328" s="6920"/>
      <c r="C328" s="2735">
        <f>SUM(D328+E328)</f>
        <v>0</v>
      </c>
      <c r="D328" s="2735">
        <f t="shared" si="39"/>
        <v>0</v>
      </c>
      <c r="E328" s="2967">
        <f t="shared" si="39"/>
        <v>0</v>
      </c>
      <c r="F328" s="1295"/>
      <c r="G328" s="1295"/>
      <c r="H328" s="1295"/>
      <c r="I328" s="1295"/>
      <c r="J328" s="1295"/>
      <c r="K328" s="1295"/>
      <c r="L328" s="1295"/>
      <c r="M328" s="1295"/>
      <c r="N328" s="1295"/>
      <c r="O328" s="1295"/>
      <c r="P328" s="1295"/>
      <c r="Q328" s="1295"/>
      <c r="R328" s="1295"/>
      <c r="S328" s="1295"/>
      <c r="T328" s="1295"/>
      <c r="U328" s="1295"/>
      <c r="V328" s="1295"/>
      <c r="W328" s="1295"/>
      <c r="X328" s="1295"/>
      <c r="Y328" s="1295"/>
      <c r="Z328" s="1295"/>
      <c r="AA328" s="1295"/>
      <c r="AB328" s="1295"/>
      <c r="AC328" s="1295"/>
      <c r="AD328" s="1295"/>
      <c r="AE328" s="1295"/>
      <c r="AF328" s="1295"/>
      <c r="AG328" s="1296"/>
      <c r="AH328" s="1296"/>
      <c r="AI328" s="1296"/>
      <c r="AJ328" s="1297"/>
      <c r="AK328" s="1298"/>
      <c r="AL328" s="886" t="s">
        <v>727</v>
      </c>
      <c r="AM328" s="2911"/>
      <c r="AN328" s="2968"/>
      <c r="AO328" s="2911"/>
      <c r="AP328" s="2911"/>
      <c r="AQ328" s="2911"/>
      <c r="AR328" s="2911"/>
      <c r="AS328" s="2965"/>
    </row>
    <row r="329" spans="1:130" s="245" customFormat="1" ht="30" customHeight="1" x14ac:dyDescent="0.25">
      <c r="A329" s="2969" t="s">
        <v>964</v>
      </c>
      <c r="B329" s="2970"/>
      <c r="C329" s="2971"/>
      <c r="D329" s="2971"/>
      <c r="E329" s="2971"/>
      <c r="F329" s="2971"/>
      <c r="G329" s="2971"/>
      <c r="H329" s="2971"/>
      <c r="I329" s="2971"/>
      <c r="J329" s="2971"/>
      <c r="K329" s="2971"/>
      <c r="L329" s="2971"/>
      <c r="M329" s="2971"/>
      <c r="N329" s="2971"/>
      <c r="O329" s="250"/>
      <c r="P329" s="250"/>
      <c r="Q329" s="250"/>
      <c r="R329" s="250"/>
      <c r="S329" s="250"/>
      <c r="T329" s="250"/>
      <c r="U329" s="250"/>
      <c r="V329" s="250"/>
      <c r="W329" s="250"/>
      <c r="X329" s="250"/>
      <c r="Y329" s="250"/>
      <c r="Z329" s="250"/>
      <c r="AA329" s="250"/>
      <c r="AB329" s="250"/>
      <c r="AC329" s="250"/>
      <c r="AD329" s="250"/>
      <c r="AE329" s="250"/>
      <c r="AF329" s="250"/>
      <c r="AG329" s="250"/>
      <c r="AH329" s="249"/>
      <c r="AI329" s="250"/>
      <c r="AJ329" s="250"/>
      <c r="AK329" s="250"/>
      <c r="AL329" s="249"/>
      <c r="AM329" s="249"/>
      <c r="AN329" s="249"/>
      <c r="AO329" s="249"/>
      <c r="AP329" s="249"/>
      <c r="AQ329" s="249"/>
      <c r="AR329" s="249"/>
      <c r="AS329" s="249"/>
      <c r="AT329" s="249"/>
      <c r="AU329" s="249"/>
      <c r="AV329" s="249"/>
      <c r="AW329" s="249"/>
      <c r="AX329" s="249"/>
      <c r="AZ329" s="107"/>
      <c r="BA329" s="107"/>
      <c r="BZ329" s="244"/>
      <c r="CA329" s="247"/>
      <c r="CB329" s="247"/>
      <c r="CC329" s="247"/>
      <c r="CD329" s="247"/>
      <c r="CE329" s="247"/>
      <c r="CF329" s="247"/>
      <c r="CG329" s="247"/>
      <c r="CH329" s="247"/>
      <c r="CI329" s="247"/>
      <c r="CJ329" s="247"/>
      <c r="CK329" s="247"/>
      <c r="CL329" s="247"/>
      <c r="CM329" s="247"/>
      <c r="CN329" s="247"/>
      <c r="CO329" s="247"/>
      <c r="CP329" s="247"/>
      <c r="CQ329" s="247"/>
      <c r="CR329" s="247"/>
      <c r="CS329" s="247"/>
      <c r="CT329" s="247"/>
      <c r="CU329" s="247"/>
      <c r="CV329" s="247"/>
      <c r="CW329" s="247"/>
      <c r="CX329" s="247"/>
      <c r="CY329" s="247"/>
      <c r="CZ329" s="247"/>
      <c r="DA329" s="285"/>
      <c r="DB329" s="285"/>
      <c r="DC329" s="285"/>
      <c r="DD329" s="285"/>
      <c r="DE329" s="285"/>
      <c r="DF329" s="285"/>
      <c r="DG329" s="285"/>
      <c r="DH329" s="285"/>
      <c r="DI329" s="285"/>
      <c r="DJ329" s="285"/>
      <c r="DK329" s="285"/>
      <c r="DL329" s="285"/>
      <c r="DM329" s="285"/>
      <c r="DN329" s="285"/>
      <c r="DO329" s="285"/>
      <c r="DP329" s="285"/>
      <c r="DQ329" s="285"/>
      <c r="DR329" s="285"/>
      <c r="DS329" s="285"/>
      <c r="DT329" s="285"/>
      <c r="DU329" s="285"/>
      <c r="DV329" s="285"/>
      <c r="DW329" s="285"/>
      <c r="DX329" s="285"/>
      <c r="DY329" s="285"/>
      <c r="DZ329" s="285"/>
    </row>
    <row r="330" spans="1:130" ht="15" customHeight="1" x14ac:dyDescent="0.25">
      <c r="A330" s="6921" t="s">
        <v>181</v>
      </c>
      <c r="B330" s="6703" t="s">
        <v>418</v>
      </c>
      <c r="C330" s="6557"/>
      <c r="D330" s="6565"/>
      <c r="E330" s="6868" t="s">
        <v>419</v>
      </c>
      <c r="F330" s="6869"/>
      <c r="G330" s="6869"/>
      <c r="H330" s="6869"/>
      <c r="I330" s="6869"/>
      <c r="J330" s="6869"/>
      <c r="K330" s="6869"/>
      <c r="L330" s="6869"/>
      <c r="M330" s="6869"/>
      <c r="N330" s="2972"/>
      <c r="O330" s="6923" t="s">
        <v>13</v>
      </c>
      <c r="P330" s="6923" t="s">
        <v>14</v>
      </c>
      <c r="Q330" s="6577" t="s">
        <v>859</v>
      </c>
      <c r="R330" s="130"/>
      <c r="S330" s="130"/>
      <c r="T330" s="130"/>
      <c r="U330" s="130"/>
      <c r="V330" s="130"/>
      <c r="W330" s="130"/>
      <c r="X330" s="130"/>
      <c r="Y330" s="130"/>
      <c r="Z330" s="130"/>
      <c r="AA330" s="130"/>
      <c r="AB330" s="130"/>
      <c r="AC330" s="130"/>
      <c r="AD330" s="130"/>
      <c r="AE330" s="130"/>
      <c r="AF330" s="130"/>
      <c r="AG330" s="130"/>
      <c r="AH330" s="130"/>
      <c r="AI330" s="130"/>
      <c r="AJ330" s="130"/>
      <c r="AK330" s="130"/>
      <c r="AL330" s="160"/>
      <c r="AM330" s="160"/>
      <c r="AN330" s="160"/>
      <c r="AO330" s="160"/>
      <c r="AP330" s="160"/>
      <c r="AQ330" s="160"/>
      <c r="AR330" s="2968"/>
      <c r="AS330" s="2968"/>
    </row>
    <row r="331" spans="1:130" x14ac:dyDescent="0.25">
      <c r="A331" s="6562"/>
      <c r="B331" s="6868"/>
      <c r="C331" s="6869"/>
      <c r="D331" s="6705"/>
      <c r="E331" s="6789" t="s">
        <v>965</v>
      </c>
      <c r="F331" s="6791"/>
      <c r="G331" s="6886" t="s">
        <v>597</v>
      </c>
      <c r="H331" s="6926"/>
      <c r="I331" s="6789" t="s">
        <v>598</v>
      </c>
      <c r="J331" s="6791"/>
      <c r="K331" s="6789" t="s">
        <v>70</v>
      </c>
      <c r="L331" s="6791"/>
      <c r="M331" s="6789" t="s">
        <v>71</v>
      </c>
      <c r="N331" s="6791"/>
      <c r="O331" s="6924"/>
      <c r="P331" s="6924"/>
      <c r="Q331" s="6225"/>
      <c r="R331" s="130"/>
      <c r="S331" s="130"/>
      <c r="T331" s="130"/>
      <c r="U331" s="130"/>
      <c r="V331" s="130"/>
      <c r="W331" s="130"/>
      <c r="X331" s="130"/>
      <c r="Y331" s="130"/>
      <c r="Z331" s="130"/>
      <c r="AA331" s="130"/>
      <c r="AB331" s="130"/>
      <c r="AC331" s="130"/>
      <c r="AD331" s="130"/>
      <c r="AE331" s="130"/>
      <c r="AF331" s="130"/>
      <c r="AG331" s="130"/>
      <c r="AH331" s="130"/>
      <c r="AI331" s="130"/>
      <c r="AJ331" s="130"/>
      <c r="AK331" s="130"/>
      <c r="AL331" s="160"/>
      <c r="AM331" s="160"/>
      <c r="AN331" s="160"/>
      <c r="AO331" s="160"/>
      <c r="AP331" s="160"/>
      <c r="AQ331" s="160"/>
      <c r="AR331" s="160"/>
      <c r="AS331" s="160"/>
    </row>
    <row r="332" spans="1:130" x14ac:dyDescent="0.25">
      <c r="A332" s="6922"/>
      <c r="B332" s="2973" t="s">
        <v>52</v>
      </c>
      <c r="C332" s="2955" t="s">
        <v>53</v>
      </c>
      <c r="D332" s="2974" t="s">
        <v>54</v>
      </c>
      <c r="E332" s="2916" t="s">
        <v>53</v>
      </c>
      <c r="F332" s="2975" t="s">
        <v>54</v>
      </c>
      <c r="G332" s="2916" t="s">
        <v>53</v>
      </c>
      <c r="H332" s="2975" t="s">
        <v>54</v>
      </c>
      <c r="I332" s="2916" t="s">
        <v>53</v>
      </c>
      <c r="J332" s="2975" t="s">
        <v>54</v>
      </c>
      <c r="K332" s="2916" t="s">
        <v>53</v>
      </c>
      <c r="L332" s="2975" t="s">
        <v>54</v>
      </c>
      <c r="M332" s="2916" t="s">
        <v>53</v>
      </c>
      <c r="N332" s="2975" t="s">
        <v>54</v>
      </c>
      <c r="O332" s="6925"/>
      <c r="P332" s="6925"/>
      <c r="Q332" s="6876"/>
      <c r="R332" s="130"/>
      <c r="S332" s="130"/>
      <c r="T332" s="130"/>
      <c r="U332" s="130"/>
      <c r="V332" s="130"/>
      <c r="W332" s="130"/>
      <c r="X332" s="130"/>
      <c r="Y332" s="130"/>
      <c r="Z332" s="130"/>
      <c r="AA332" s="130"/>
      <c r="AB332" s="130"/>
      <c r="AC332" s="130"/>
      <c r="AD332" s="130"/>
      <c r="AE332" s="130"/>
      <c r="AF332" s="130"/>
      <c r="AG332" s="130"/>
      <c r="AH332" s="160"/>
      <c r="AI332" s="130"/>
      <c r="AJ332" s="130"/>
      <c r="AK332" s="130"/>
      <c r="AL332" s="160"/>
      <c r="AM332" s="160"/>
      <c r="AN332" s="160"/>
      <c r="AO332" s="160"/>
      <c r="AP332" s="160"/>
      <c r="AQ332" s="160"/>
      <c r="AR332" s="160"/>
      <c r="AS332" s="160"/>
      <c r="AZ332" s="245"/>
      <c r="BA332" s="245"/>
    </row>
    <row r="333" spans="1:130" x14ac:dyDescent="0.25">
      <c r="A333" s="2976" t="s">
        <v>772</v>
      </c>
      <c r="B333" s="2977">
        <f>SUM(C333+D333)</f>
        <v>0</v>
      </c>
      <c r="C333" s="2978">
        <f>SUM(E333+G333+I333+K333+M333)</f>
        <v>0</v>
      </c>
      <c r="D333" s="2979">
        <f>SUM(F333+H333+J333+L333+N333)</f>
        <v>0</v>
      </c>
      <c r="E333" s="2309"/>
      <c r="F333" s="2483"/>
      <c r="G333" s="2309"/>
      <c r="H333" s="2483"/>
      <c r="I333" s="2309"/>
      <c r="J333" s="2308"/>
      <c r="K333" s="2309"/>
      <c r="L333" s="2308"/>
      <c r="M333" s="2980"/>
      <c r="N333" s="2308"/>
      <c r="O333" s="2601"/>
      <c r="P333" s="2601"/>
      <c r="Q333" s="2601"/>
      <c r="R333" s="130"/>
      <c r="S333" s="130"/>
      <c r="T333" s="130"/>
      <c r="U333" s="130"/>
      <c r="V333" s="130"/>
      <c r="W333" s="130"/>
      <c r="X333" s="130"/>
      <c r="Y333" s="130"/>
      <c r="Z333" s="130"/>
      <c r="AA333" s="130"/>
      <c r="AB333" s="130"/>
      <c r="AC333" s="130"/>
      <c r="AD333" s="130"/>
      <c r="AE333" s="130"/>
      <c r="AF333" s="130"/>
      <c r="AG333" s="130"/>
      <c r="AH333" s="130"/>
      <c r="AI333" s="130"/>
      <c r="AJ333" s="130"/>
      <c r="AK333" s="130"/>
      <c r="AL333" s="160"/>
      <c r="AM333" s="111"/>
      <c r="AN333" s="160"/>
      <c r="AO333" s="160"/>
      <c r="AP333" s="160"/>
      <c r="AQ333" s="160"/>
      <c r="AR333" s="160"/>
      <c r="AS333" s="160"/>
    </row>
    <row r="334" spans="1:130" x14ac:dyDescent="0.25">
      <c r="A334" s="2976" t="s">
        <v>783</v>
      </c>
      <c r="B334" s="2981">
        <f>SUM(C334+D334)</f>
        <v>0</v>
      </c>
      <c r="C334" s="2978">
        <f>SUM(E334+G334+I334+K334+M334)</f>
        <v>0</v>
      </c>
      <c r="D334" s="2979">
        <f>SUM(F334+H334+J334+L334+N334)</f>
        <v>0</v>
      </c>
      <c r="E334" s="2982"/>
      <c r="F334" s="2983"/>
      <c r="G334" s="2982"/>
      <c r="H334" s="2688"/>
      <c r="I334" s="2982"/>
      <c r="J334" s="2983"/>
      <c r="K334" s="2982"/>
      <c r="L334" s="2983"/>
      <c r="M334" s="2984"/>
      <c r="N334" s="2688"/>
      <c r="O334" s="2613"/>
      <c r="P334" s="2613"/>
      <c r="Q334" s="2613"/>
      <c r="R334" s="130"/>
      <c r="S334" s="130"/>
      <c r="T334" s="130"/>
      <c r="U334" s="130"/>
      <c r="V334" s="130"/>
      <c r="W334" s="130"/>
      <c r="X334" s="130"/>
      <c r="Y334" s="130"/>
      <c r="Z334" s="130"/>
      <c r="AA334" s="130"/>
      <c r="AB334" s="130"/>
      <c r="AC334" s="130"/>
      <c r="AD334" s="130"/>
      <c r="AE334" s="130"/>
      <c r="AF334" s="130"/>
      <c r="AG334" s="130"/>
      <c r="AH334" s="130"/>
      <c r="AI334" s="130"/>
      <c r="AJ334" s="130"/>
      <c r="AK334" s="130"/>
      <c r="AL334" s="160"/>
      <c r="AM334" s="160"/>
      <c r="AN334" s="160"/>
      <c r="AO334" s="160"/>
      <c r="AP334" s="160"/>
      <c r="AQ334" s="160"/>
      <c r="AR334" s="160"/>
      <c r="AS334" s="160"/>
    </row>
    <row r="335" spans="1:130" s="245" customFormat="1" ht="22.5" customHeight="1" x14ac:dyDescent="0.25">
      <c r="A335" s="468" t="s">
        <v>966</v>
      </c>
      <c r="B335" s="270"/>
      <c r="AZ335" s="107"/>
      <c r="BA335" s="107"/>
      <c r="BZ335" s="244"/>
      <c r="CA335" s="247"/>
      <c r="CB335" s="247"/>
      <c r="CC335" s="247"/>
      <c r="CD335" s="247"/>
      <c r="CE335" s="247"/>
      <c r="CF335" s="247"/>
      <c r="CG335" s="247"/>
      <c r="CH335" s="247"/>
      <c r="CI335" s="247"/>
      <c r="CJ335" s="247"/>
      <c r="CK335" s="247"/>
      <c r="CL335" s="247"/>
      <c r="CM335" s="247"/>
      <c r="CN335" s="247"/>
      <c r="CO335" s="247"/>
      <c r="CP335" s="247"/>
      <c r="CQ335" s="247"/>
      <c r="CR335" s="247"/>
      <c r="CS335" s="247"/>
      <c r="CT335" s="247"/>
      <c r="CU335" s="247"/>
      <c r="CV335" s="247"/>
      <c r="CW335" s="247"/>
      <c r="CX335" s="247"/>
      <c r="CY335" s="247"/>
      <c r="CZ335" s="247"/>
      <c r="DA335" s="285"/>
      <c r="DB335" s="285"/>
      <c r="DC335" s="285"/>
      <c r="DD335" s="285"/>
      <c r="DE335" s="285"/>
      <c r="DF335" s="285"/>
      <c r="DG335" s="285"/>
      <c r="DH335" s="285"/>
      <c r="DI335" s="285"/>
      <c r="DJ335" s="285"/>
      <c r="DK335" s="285"/>
      <c r="DL335" s="285"/>
      <c r="DM335" s="285"/>
      <c r="DN335" s="285"/>
      <c r="DO335" s="285"/>
      <c r="DP335" s="285"/>
      <c r="DQ335" s="285"/>
      <c r="DR335" s="285"/>
      <c r="DS335" s="285"/>
      <c r="DT335" s="285"/>
      <c r="DU335" s="285"/>
      <c r="DV335" s="285"/>
      <c r="DW335" s="285"/>
      <c r="DX335" s="285"/>
      <c r="DY335" s="285"/>
      <c r="DZ335" s="285"/>
    </row>
    <row r="336" spans="1:130" ht="15" customHeight="1" x14ac:dyDescent="0.25">
      <c r="A336" s="6933" t="s">
        <v>181</v>
      </c>
      <c r="B336" s="6933" t="s">
        <v>192</v>
      </c>
      <c r="C336" s="6934" t="s">
        <v>418</v>
      </c>
      <c r="D336" s="6934"/>
      <c r="E336" s="6934"/>
      <c r="F336" s="6763" t="s">
        <v>419</v>
      </c>
      <c r="G336" s="6891"/>
      <c r="H336" s="6891"/>
      <c r="I336" s="6891"/>
      <c r="J336" s="6891"/>
      <c r="K336" s="6891"/>
      <c r="L336" s="6891"/>
      <c r="M336" s="6891"/>
      <c r="N336" s="6891"/>
      <c r="O336" s="6891"/>
      <c r="P336" s="6891"/>
      <c r="Q336" s="6891"/>
      <c r="R336" s="6891"/>
      <c r="S336" s="6891"/>
      <c r="T336" s="6891"/>
      <c r="U336" s="6891"/>
      <c r="V336" s="6891"/>
      <c r="W336" s="6891"/>
      <c r="X336" s="6891"/>
      <c r="Y336" s="6891"/>
      <c r="Z336" s="6891"/>
      <c r="AA336" s="6891"/>
      <c r="AB336" s="6891"/>
      <c r="AC336" s="6891"/>
      <c r="AD336" s="6891"/>
      <c r="AE336" s="6891"/>
      <c r="AF336" s="6891"/>
      <c r="AG336" s="6821"/>
      <c r="AH336" s="6698" t="s">
        <v>13</v>
      </c>
      <c r="AI336" s="6698" t="s">
        <v>14</v>
      </c>
      <c r="AJ336" s="6763" t="s">
        <v>967</v>
      </c>
      <c r="AK336" s="6891"/>
      <c r="AL336" s="6821"/>
      <c r="AM336" s="6663" t="s">
        <v>968</v>
      </c>
      <c r="AN336" s="245"/>
      <c r="AO336" s="245"/>
      <c r="AP336" s="245"/>
      <c r="AQ336" s="245"/>
      <c r="AR336" s="245"/>
    </row>
    <row r="337" spans="1:130" ht="15" customHeight="1" x14ac:dyDescent="0.25">
      <c r="A337" s="6933"/>
      <c r="B337" s="6933"/>
      <c r="C337" s="6934"/>
      <c r="D337" s="6934"/>
      <c r="E337" s="6934"/>
      <c r="F337" s="6763" t="s">
        <v>70</v>
      </c>
      <c r="G337" s="6821"/>
      <c r="H337" s="6763" t="s">
        <v>71</v>
      </c>
      <c r="I337" s="6821"/>
      <c r="J337" s="6763" t="s">
        <v>143</v>
      </c>
      <c r="K337" s="6821"/>
      <c r="L337" s="6763" t="s">
        <v>144</v>
      </c>
      <c r="M337" s="6821"/>
      <c r="N337" s="6763" t="s">
        <v>145</v>
      </c>
      <c r="O337" s="6821"/>
      <c r="P337" s="6763" t="s">
        <v>146</v>
      </c>
      <c r="Q337" s="6821"/>
      <c r="R337" s="6763" t="s">
        <v>147</v>
      </c>
      <c r="S337" s="6821"/>
      <c r="T337" s="6763" t="s">
        <v>148</v>
      </c>
      <c r="U337" s="6821"/>
      <c r="V337" s="6763" t="s">
        <v>149</v>
      </c>
      <c r="W337" s="6821"/>
      <c r="X337" s="6763" t="s">
        <v>150</v>
      </c>
      <c r="Y337" s="6821"/>
      <c r="Z337" s="6763" t="s">
        <v>151</v>
      </c>
      <c r="AA337" s="6821"/>
      <c r="AB337" s="6763" t="s">
        <v>152</v>
      </c>
      <c r="AC337" s="6821"/>
      <c r="AD337" s="6763" t="s">
        <v>153</v>
      </c>
      <c r="AE337" s="6821"/>
      <c r="AF337" s="6763" t="s">
        <v>154</v>
      </c>
      <c r="AG337" s="6821"/>
      <c r="AH337" s="6424"/>
      <c r="AI337" s="6424"/>
      <c r="AJ337" s="6927" t="s">
        <v>969</v>
      </c>
      <c r="AK337" s="6929" t="s">
        <v>557</v>
      </c>
      <c r="AL337" s="6931" t="s">
        <v>970</v>
      </c>
      <c r="AM337" s="6664"/>
      <c r="AN337" s="245"/>
      <c r="AO337" s="245"/>
      <c r="AP337" s="245"/>
      <c r="AQ337" s="245"/>
      <c r="AR337" s="245"/>
    </row>
    <row r="338" spans="1:130" x14ac:dyDescent="0.25">
      <c r="A338" s="6933"/>
      <c r="B338" s="6933"/>
      <c r="C338" s="2985" t="s">
        <v>52</v>
      </c>
      <c r="D338" s="2985" t="s">
        <v>53</v>
      </c>
      <c r="E338" s="2986" t="s">
        <v>54</v>
      </c>
      <c r="F338" s="2659" t="s">
        <v>53</v>
      </c>
      <c r="G338" s="2987" t="s">
        <v>54</v>
      </c>
      <c r="H338" s="2659" t="s">
        <v>53</v>
      </c>
      <c r="I338" s="2987" t="s">
        <v>54</v>
      </c>
      <c r="J338" s="2659" t="s">
        <v>599</v>
      </c>
      <c r="K338" s="2987" t="s">
        <v>54</v>
      </c>
      <c r="L338" s="2659" t="s">
        <v>599</v>
      </c>
      <c r="M338" s="2987" t="s">
        <v>54</v>
      </c>
      <c r="N338" s="2659" t="s">
        <v>599</v>
      </c>
      <c r="O338" s="2987" t="s">
        <v>54</v>
      </c>
      <c r="P338" s="2659" t="s">
        <v>599</v>
      </c>
      <c r="Q338" s="2987" t="s">
        <v>54</v>
      </c>
      <c r="R338" s="2659" t="s">
        <v>599</v>
      </c>
      <c r="S338" s="2987" t="s">
        <v>54</v>
      </c>
      <c r="T338" s="2659" t="s">
        <v>599</v>
      </c>
      <c r="U338" s="2987" t="s">
        <v>54</v>
      </c>
      <c r="V338" s="2659" t="s">
        <v>599</v>
      </c>
      <c r="W338" s="2987" t="s">
        <v>54</v>
      </c>
      <c r="X338" s="2659" t="s">
        <v>599</v>
      </c>
      <c r="Y338" s="2987" t="s">
        <v>54</v>
      </c>
      <c r="Z338" s="2659" t="s">
        <v>599</v>
      </c>
      <c r="AA338" s="2987" t="s">
        <v>54</v>
      </c>
      <c r="AB338" s="2659" t="s">
        <v>599</v>
      </c>
      <c r="AC338" s="2987" t="s">
        <v>54</v>
      </c>
      <c r="AD338" s="2659" t="s">
        <v>599</v>
      </c>
      <c r="AE338" s="2987" t="s">
        <v>54</v>
      </c>
      <c r="AF338" s="2659" t="s">
        <v>599</v>
      </c>
      <c r="AG338" s="2987" t="s">
        <v>54</v>
      </c>
      <c r="AH338" s="6699"/>
      <c r="AI338" s="6699"/>
      <c r="AJ338" s="6928"/>
      <c r="AK338" s="6930"/>
      <c r="AL338" s="6932"/>
      <c r="AM338" s="6739"/>
      <c r="AN338" s="245"/>
      <c r="AO338" s="245"/>
      <c r="AP338" s="245"/>
      <c r="AQ338" s="245"/>
      <c r="AR338" s="245"/>
    </row>
    <row r="339" spans="1:130" ht="15" customHeight="1" x14ac:dyDescent="0.25">
      <c r="A339" s="6663" t="s">
        <v>971</v>
      </c>
      <c r="B339" s="2537" t="s">
        <v>972</v>
      </c>
      <c r="C339" s="2988">
        <f t="shared" ref="C339:C348" si="40">SUM(D339+E339)</f>
        <v>0</v>
      </c>
      <c r="D339" s="2989">
        <f t="shared" ref="D339:E348" si="41">SUM(F339+H339+J339+L339+N339+P339+R339+T339+V339+X339+Z339+AB339+AD339+AF339)</f>
        <v>0</v>
      </c>
      <c r="E339" s="2990">
        <f t="shared" si="41"/>
        <v>0</v>
      </c>
      <c r="F339" s="2622"/>
      <c r="G339" s="2601"/>
      <c r="H339" s="2622"/>
      <c r="I339" s="2601"/>
      <c r="J339" s="2622"/>
      <c r="K339" s="2601"/>
      <c r="L339" s="2622"/>
      <c r="M339" s="2601"/>
      <c r="N339" s="2622"/>
      <c r="O339" s="2601"/>
      <c r="P339" s="2622"/>
      <c r="Q339" s="2601"/>
      <c r="R339" s="2622"/>
      <c r="S339" s="2601"/>
      <c r="T339" s="2622"/>
      <c r="U339" s="2601"/>
      <c r="V339" s="2622"/>
      <c r="W339" s="2601"/>
      <c r="X339" s="2622"/>
      <c r="Y339" s="2601"/>
      <c r="Z339" s="2622"/>
      <c r="AA339" s="2601"/>
      <c r="AB339" s="2622"/>
      <c r="AC339" s="2601"/>
      <c r="AD339" s="2622"/>
      <c r="AE339" s="2601"/>
      <c r="AF339" s="2622"/>
      <c r="AG339" s="2601"/>
      <c r="AH339" s="2725"/>
      <c r="AI339" s="2991"/>
      <c r="AJ339" s="2992"/>
      <c r="AK339" s="2993"/>
      <c r="AL339" s="2991"/>
      <c r="AM339" s="2991"/>
      <c r="AN339" s="245"/>
      <c r="AO339" s="245"/>
      <c r="AP339" s="245"/>
      <c r="AQ339" s="245"/>
      <c r="AR339" s="245"/>
    </row>
    <row r="340" spans="1:130" x14ac:dyDescent="0.25">
      <c r="A340" s="6664"/>
      <c r="B340" s="312" t="s">
        <v>973</v>
      </c>
      <c r="C340" s="2994">
        <f t="shared" si="40"/>
        <v>0</v>
      </c>
      <c r="D340" s="2059">
        <f t="shared" si="41"/>
        <v>0</v>
      </c>
      <c r="E340" s="2995">
        <f t="shared" si="41"/>
        <v>0</v>
      </c>
      <c r="F340" s="1583"/>
      <c r="G340" s="1584"/>
      <c r="H340" s="1583"/>
      <c r="I340" s="1584"/>
      <c r="J340" s="1583"/>
      <c r="K340" s="1584"/>
      <c r="L340" s="1583"/>
      <c r="M340" s="1584"/>
      <c r="N340" s="1583"/>
      <c r="O340" s="1584"/>
      <c r="P340" s="1583"/>
      <c r="Q340" s="1584"/>
      <c r="R340" s="1583"/>
      <c r="S340" s="1584"/>
      <c r="T340" s="1583"/>
      <c r="U340" s="1584"/>
      <c r="V340" s="1583"/>
      <c r="W340" s="1584"/>
      <c r="X340" s="1583"/>
      <c r="Y340" s="1584"/>
      <c r="Z340" s="1583"/>
      <c r="AA340" s="1584"/>
      <c r="AB340" s="1583"/>
      <c r="AC340" s="1584"/>
      <c r="AD340" s="1583"/>
      <c r="AE340" s="1584"/>
      <c r="AF340" s="1583"/>
      <c r="AG340" s="1584"/>
      <c r="AH340" s="2927"/>
      <c r="AI340" s="2996"/>
      <c r="AJ340" s="2997"/>
      <c r="AK340" s="2998"/>
      <c r="AL340" s="2996"/>
      <c r="AM340" s="2996"/>
      <c r="AN340" s="245"/>
      <c r="AO340" s="245"/>
      <c r="AP340" s="245"/>
      <c r="AQ340" s="245"/>
      <c r="AR340" s="245"/>
    </row>
    <row r="341" spans="1:130" x14ac:dyDescent="0.25">
      <c r="A341" s="6739"/>
      <c r="B341" s="2999" t="s">
        <v>974</v>
      </c>
      <c r="C341" s="3000">
        <f t="shared" si="40"/>
        <v>0</v>
      </c>
      <c r="D341" s="2062">
        <f t="shared" si="41"/>
        <v>0</v>
      </c>
      <c r="E341" s="3001">
        <f t="shared" si="41"/>
        <v>0</v>
      </c>
      <c r="F341" s="1583"/>
      <c r="G341" s="1584"/>
      <c r="H341" s="1583"/>
      <c r="I341" s="1584"/>
      <c r="J341" s="1583"/>
      <c r="K341" s="1584"/>
      <c r="L341" s="1583"/>
      <c r="M341" s="1584"/>
      <c r="N341" s="1583"/>
      <c r="O341" s="1584"/>
      <c r="P341" s="1583"/>
      <c r="Q341" s="1584"/>
      <c r="R341" s="1583"/>
      <c r="S341" s="1584"/>
      <c r="T341" s="1583"/>
      <c r="U341" s="1584"/>
      <c r="V341" s="1583"/>
      <c r="W341" s="1584"/>
      <c r="X341" s="1583"/>
      <c r="Y341" s="1584"/>
      <c r="Z341" s="1583"/>
      <c r="AA341" s="1584"/>
      <c r="AB341" s="1583"/>
      <c r="AC341" s="1584"/>
      <c r="AD341" s="1583"/>
      <c r="AE341" s="1584"/>
      <c r="AF341" s="1583"/>
      <c r="AG341" s="1584"/>
      <c r="AH341" s="2927"/>
      <c r="AI341" s="2996"/>
      <c r="AJ341" s="3002"/>
      <c r="AK341" s="3003"/>
      <c r="AL341" s="3004"/>
      <c r="AM341" s="3004"/>
      <c r="AN341" s="245"/>
      <c r="AO341" s="245"/>
      <c r="AP341" s="245"/>
      <c r="AQ341" s="245"/>
      <c r="AR341" s="245"/>
    </row>
    <row r="342" spans="1:130" x14ac:dyDescent="0.25">
      <c r="A342" s="6935" t="s">
        <v>975</v>
      </c>
      <c r="B342" s="2537" t="s">
        <v>972</v>
      </c>
      <c r="C342" s="2988">
        <f t="shared" si="40"/>
        <v>0</v>
      </c>
      <c r="D342" s="2989">
        <f t="shared" si="41"/>
        <v>0</v>
      </c>
      <c r="E342" s="2990">
        <f t="shared" si="41"/>
        <v>0</v>
      </c>
      <c r="F342" s="1583"/>
      <c r="G342" s="1584"/>
      <c r="H342" s="1583"/>
      <c r="I342" s="1584"/>
      <c r="J342" s="1583"/>
      <c r="K342" s="1584"/>
      <c r="L342" s="1583"/>
      <c r="M342" s="1584"/>
      <c r="N342" s="1583"/>
      <c r="O342" s="1584"/>
      <c r="P342" s="1583"/>
      <c r="Q342" s="1584"/>
      <c r="R342" s="1583"/>
      <c r="S342" s="1584"/>
      <c r="T342" s="1583"/>
      <c r="U342" s="1584"/>
      <c r="V342" s="1583"/>
      <c r="W342" s="1584"/>
      <c r="X342" s="1583"/>
      <c r="Y342" s="1584"/>
      <c r="Z342" s="1583"/>
      <c r="AA342" s="1584"/>
      <c r="AB342" s="1583"/>
      <c r="AC342" s="1584"/>
      <c r="AD342" s="1583"/>
      <c r="AE342" s="1584"/>
      <c r="AF342" s="1583"/>
      <c r="AG342" s="1584"/>
      <c r="AH342" s="2998"/>
      <c r="AI342" s="2996"/>
      <c r="AJ342" s="1299"/>
      <c r="AK342" s="1300"/>
      <c r="AL342" s="1301"/>
      <c r="AM342" s="1301"/>
      <c r="AN342" s="245"/>
      <c r="AO342" s="245"/>
      <c r="AP342" s="245"/>
      <c r="AQ342" s="245"/>
      <c r="AR342" s="245"/>
      <c r="AZ342" s="245"/>
      <c r="BA342" s="245"/>
    </row>
    <row r="343" spans="1:130" x14ac:dyDescent="0.25">
      <c r="A343" s="6936"/>
      <c r="B343" s="1764" t="s">
        <v>973</v>
      </c>
      <c r="C343" s="2994">
        <f t="shared" si="40"/>
        <v>0</v>
      </c>
      <c r="D343" s="2059">
        <f t="shared" si="41"/>
        <v>0</v>
      </c>
      <c r="E343" s="2995">
        <f t="shared" si="41"/>
        <v>0</v>
      </c>
      <c r="F343" s="1583"/>
      <c r="G343" s="1584"/>
      <c r="H343" s="1583"/>
      <c r="I343" s="1584"/>
      <c r="J343" s="1583"/>
      <c r="K343" s="1584"/>
      <c r="L343" s="1583"/>
      <c r="M343" s="1584"/>
      <c r="N343" s="1583"/>
      <c r="O343" s="1584"/>
      <c r="P343" s="1583"/>
      <c r="Q343" s="1584"/>
      <c r="R343" s="1583"/>
      <c r="S343" s="1584"/>
      <c r="T343" s="1583"/>
      <c r="U343" s="1584"/>
      <c r="V343" s="1583"/>
      <c r="W343" s="1584"/>
      <c r="X343" s="1583"/>
      <c r="Y343" s="1584"/>
      <c r="Z343" s="1583"/>
      <c r="AA343" s="1584"/>
      <c r="AB343" s="1583"/>
      <c r="AC343" s="1584"/>
      <c r="AD343" s="1583"/>
      <c r="AE343" s="1584"/>
      <c r="AF343" s="1583"/>
      <c r="AG343" s="1584"/>
      <c r="AH343" s="2998"/>
      <c r="AI343" s="2996"/>
      <c r="AJ343" s="2997"/>
      <c r="AK343" s="2998"/>
      <c r="AL343" s="2996"/>
      <c r="AM343" s="2996"/>
      <c r="AN343" s="245"/>
      <c r="AO343" s="245"/>
      <c r="AP343" s="245"/>
      <c r="AQ343" s="245"/>
      <c r="AR343" s="245"/>
      <c r="AZ343" s="245"/>
      <c r="BA343" s="245"/>
    </row>
    <row r="344" spans="1:130" x14ac:dyDescent="0.25">
      <c r="A344" s="6937"/>
      <c r="B344" s="2999" t="s">
        <v>974</v>
      </c>
      <c r="C344" s="3000">
        <f t="shared" si="40"/>
        <v>0</v>
      </c>
      <c r="D344" s="2064">
        <f t="shared" si="41"/>
        <v>0</v>
      </c>
      <c r="E344" s="3005">
        <f t="shared" si="41"/>
        <v>0</v>
      </c>
      <c r="F344" s="2635"/>
      <c r="G344" s="2613"/>
      <c r="H344" s="2635"/>
      <c r="I344" s="2613"/>
      <c r="J344" s="2635"/>
      <c r="K344" s="2613"/>
      <c r="L344" s="2635"/>
      <c r="M344" s="2613"/>
      <c r="N344" s="2635"/>
      <c r="O344" s="2613"/>
      <c r="P344" s="2635"/>
      <c r="Q344" s="2613"/>
      <c r="R344" s="2635"/>
      <c r="S344" s="2613"/>
      <c r="T344" s="2635"/>
      <c r="U344" s="2613"/>
      <c r="V344" s="2635"/>
      <c r="W344" s="2613"/>
      <c r="X344" s="2635"/>
      <c r="Y344" s="2613"/>
      <c r="Z344" s="2635"/>
      <c r="AA344" s="2613"/>
      <c r="AB344" s="2635"/>
      <c r="AC344" s="2613"/>
      <c r="AD344" s="2635"/>
      <c r="AE344" s="2613"/>
      <c r="AF344" s="2635"/>
      <c r="AG344" s="2613"/>
      <c r="AH344" s="3003"/>
      <c r="AI344" s="3004"/>
      <c r="AJ344" s="3002"/>
      <c r="AK344" s="3003"/>
      <c r="AL344" s="3004"/>
      <c r="AM344" s="3004"/>
      <c r="AN344" s="245"/>
      <c r="AO344" s="245"/>
      <c r="AP344" s="245"/>
      <c r="AQ344" s="245"/>
      <c r="AR344" s="245"/>
      <c r="AZ344" s="245"/>
      <c r="BA344" s="245"/>
    </row>
    <row r="345" spans="1:130" s="245" customFormat="1" ht="14.25" x14ac:dyDescent="0.2">
      <c r="A345" s="6183" t="s">
        <v>976</v>
      </c>
      <c r="B345" s="2612" t="s">
        <v>977</v>
      </c>
      <c r="C345" s="2988">
        <f t="shared" si="40"/>
        <v>0</v>
      </c>
      <c r="D345" s="2989">
        <f t="shared" si="41"/>
        <v>0</v>
      </c>
      <c r="E345" s="1302">
        <f t="shared" si="41"/>
        <v>0</v>
      </c>
      <c r="F345" s="266"/>
      <c r="G345" s="1222"/>
      <c r="H345" s="266"/>
      <c r="I345" s="1222"/>
      <c r="J345" s="266"/>
      <c r="K345" s="1222"/>
      <c r="L345" s="266"/>
      <c r="M345" s="1222"/>
      <c r="N345" s="266"/>
      <c r="O345" s="1222"/>
      <c r="P345" s="266"/>
      <c r="Q345" s="1222"/>
      <c r="R345" s="266"/>
      <c r="S345" s="1222"/>
      <c r="T345" s="266"/>
      <c r="U345" s="1222"/>
      <c r="V345" s="266"/>
      <c r="W345" s="1222"/>
      <c r="X345" s="266"/>
      <c r="Y345" s="1222"/>
      <c r="Z345" s="266"/>
      <c r="AA345" s="1222"/>
      <c r="AB345" s="266"/>
      <c r="AC345" s="1222"/>
      <c r="AD345" s="266"/>
      <c r="AE345" s="1222"/>
      <c r="AF345" s="266"/>
      <c r="AG345" s="259"/>
      <c r="AH345" s="1301"/>
      <c r="AI345" s="1299"/>
      <c r="AJ345" s="1300"/>
      <c r="AK345" s="1301"/>
      <c r="AL345" s="1301"/>
      <c r="AM345" s="1301"/>
      <c r="BR345" s="244"/>
      <c r="BX345" s="244"/>
      <c r="BY345" s="247"/>
      <c r="BZ345" s="247"/>
      <c r="CA345" s="247"/>
      <c r="CB345" s="247"/>
      <c r="CC345" s="247"/>
      <c r="CD345" s="247"/>
      <c r="CE345" s="247"/>
      <c r="CF345" s="247"/>
      <c r="CG345" s="247"/>
      <c r="CH345" s="247"/>
      <c r="CI345" s="247"/>
      <c r="CJ345" s="247"/>
      <c r="CK345" s="247"/>
      <c r="CL345" s="247"/>
      <c r="CM345" s="247"/>
      <c r="CN345" s="247"/>
      <c r="CO345" s="247"/>
      <c r="CP345" s="247"/>
      <c r="CQ345" s="247"/>
      <c r="CR345" s="247"/>
      <c r="CS345" s="247"/>
      <c r="CT345" s="247"/>
      <c r="CU345" s="247"/>
      <c r="CV345" s="247"/>
      <c r="CW345" s="247"/>
      <c r="CX345" s="247"/>
      <c r="CY345" s="247"/>
      <c r="CZ345" s="285"/>
      <c r="DA345" s="285"/>
      <c r="DB345" s="285"/>
      <c r="DC345" s="285"/>
      <c r="DD345" s="285"/>
      <c r="DE345" s="285"/>
      <c r="DF345" s="285"/>
      <c r="DG345" s="285"/>
      <c r="DH345" s="285"/>
      <c r="DI345" s="285"/>
      <c r="DJ345" s="285"/>
      <c r="DK345" s="285"/>
      <c r="DL345" s="285"/>
      <c r="DM345" s="285"/>
      <c r="DN345" s="285"/>
      <c r="DO345" s="285"/>
      <c r="DP345" s="285"/>
      <c r="DQ345" s="285"/>
      <c r="DR345" s="285"/>
      <c r="DS345" s="285"/>
      <c r="DT345" s="285"/>
      <c r="DU345" s="285"/>
      <c r="DV345" s="285"/>
      <c r="DW345" s="285"/>
      <c r="DX345" s="285"/>
      <c r="DY345" s="285"/>
    </row>
    <row r="346" spans="1:130" s="245" customFormat="1" ht="14.25" x14ac:dyDescent="0.2">
      <c r="A346" s="6203"/>
      <c r="B346" s="1602" t="s">
        <v>978</v>
      </c>
      <c r="C346" s="2994">
        <f t="shared" si="40"/>
        <v>0</v>
      </c>
      <c r="D346" s="2059">
        <f t="shared" si="41"/>
        <v>0</v>
      </c>
      <c r="E346" s="2995">
        <f t="shared" si="41"/>
        <v>0</v>
      </c>
      <c r="F346" s="1583"/>
      <c r="G346" s="1584"/>
      <c r="H346" s="1583"/>
      <c r="I346" s="1584"/>
      <c r="J346" s="1583"/>
      <c r="K346" s="1584"/>
      <c r="L346" s="1583"/>
      <c r="M346" s="1584"/>
      <c r="N346" s="1583"/>
      <c r="O346" s="1584"/>
      <c r="P346" s="1583"/>
      <c r="Q346" s="1584"/>
      <c r="R346" s="1583"/>
      <c r="S346" s="1584"/>
      <c r="T346" s="1583"/>
      <c r="U346" s="1584"/>
      <c r="V346" s="1583"/>
      <c r="W346" s="1584"/>
      <c r="X346" s="1583"/>
      <c r="Y346" s="1584"/>
      <c r="Z346" s="1583"/>
      <c r="AA346" s="1584"/>
      <c r="AB346" s="1583"/>
      <c r="AC346" s="1584"/>
      <c r="AD346" s="1583"/>
      <c r="AE346" s="1584"/>
      <c r="AF346" s="1583"/>
      <c r="AG346" s="1740"/>
      <c r="AH346" s="2996"/>
      <c r="AI346" s="2997"/>
      <c r="AJ346" s="2998"/>
      <c r="AK346" s="2996"/>
      <c r="AL346" s="2996"/>
      <c r="AM346" s="2996"/>
      <c r="AZ346" s="270"/>
      <c r="BR346" s="244"/>
      <c r="BX346" s="244"/>
      <c r="BY346" s="247"/>
      <c r="BZ346" s="247"/>
      <c r="CA346" s="247"/>
      <c r="CB346" s="247"/>
      <c r="CC346" s="247"/>
      <c r="CD346" s="247"/>
      <c r="CE346" s="247"/>
      <c r="CF346" s="247"/>
      <c r="CG346" s="247"/>
      <c r="CH346" s="247"/>
      <c r="CI346" s="247"/>
      <c r="CJ346" s="247"/>
      <c r="CK346" s="247"/>
      <c r="CL346" s="247"/>
      <c r="CM346" s="247"/>
      <c r="CN346" s="247"/>
      <c r="CO346" s="247"/>
      <c r="CP346" s="247"/>
      <c r="CQ346" s="247"/>
      <c r="CR346" s="247"/>
      <c r="CS346" s="247"/>
      <c r="CT346" s="247"/>
      <c r="CU346" s="247"/>
      <c r="CV346" s="247"/>
      <c r="CW346" s="247"/>
      <c r="CX346" s="247"/>
      <c r="CY346" s="247"/>
      <c r="CZ346" s="285"/>
      <c r="DA346" s="285"/>
      <c r="DB346" s="285"/>
      <c r="DC346" s="285"/>
      <c r="DD346" s="285"/>
      <c r="DE346" s="285"/>
      <c r="DF346" s="285"/>
      <c r="DG346" s="285"/>
      <c r="DH346" s="285"/>
      <c r="DI346" s="285"/>
      <c r="DJ346" s="285"/>
      <c r="DK346" s="285"/>
      <c r="DL346" s="285"/>
      <c r="DM346" s="285"/>
      <c r="DN346" s="285"/>
      <c r="DO346" s="285"/>
      <c r="DP346" s="285"/>
      <c r="DQ346" s="285"/>
      <c r="DR346" s="285"/>
      <c r="DS346" s="285"/>
      <c r="DT346" s="285"/>
      <c r="DU346" s="285"/>
      <c r="DV346" s="285"/>
      <c r="DW346" s="285"/>
      <c r="DX346" s="285"/>
      <c r="DY346" s="285"/>
    </row>
    <row r="347" spans="1:130" s="245" customFormat="1" ht="14.25" x14ac:dyDescent="0.2">
      <c r="A347" s="6203"/>
      <c r="B347" s="1602" t="s">
        <v>979</v>
      </c>
      <c r="C347" s="2994">
        <f t="shared" si="40"/>
        <v>0</v>
      </c>
      <c r="D347" s="2059">
        <f t="shared" si="41"/>
        <v>0</v>
      </c>
      <c r="E347" s="2995">
        <f t="shared" si="41"/>
        <v>0</v>
      </c>
      <c r="F347" s="1583"/>
      <c r="G347" s="1584"/>
      <c r="H347" s="1583"/>
      <c r="I347" s="1584"/>
      <c r="J347" s="1583"/>
      <c r="K347" s="1584"/>
      <c r="L347" s="1583"/>
      <c r="M347" s="1584"/>
      <c r="N347" s="1583"/>
      <c r="O347" s="1584"/>
      <c r="P347" s="1583"/>
      <c r="Q347" s="1584"/>
      <c r="R347" s="1583"/>
      <c r="S347" s="1584"/>
      <c r="T347" s="1583"/>
      <c r="U347" s="1584"/>
      <c r="V347" s="1583"/>
      <c r="W347" s="1584"/>
      <c r="X347" s="1583"/>
      <c r="Y347" s="1584"/>
      <c r="Z347" s="1583"/>
      <c r="AA347" s="1584"/>
      <c r="AB347" s="1583"/>
      <c r="AC347" s="1584"/>
      <c r="AD347" s="1583"/>
      <c r="AE347" s="1584"/>
      <c r="AF347" s="1583"/>
      <c r="AG347" s="1740"/>
      <c r="AH347" s="2996"/>
      <c r="AI347" s="2997"/>
      <c r="AJ347" s="2998"/>
      <c r="AK347" s="2996"/>
      <c r="AL347" s="2996"/>
      <c r="AM347" s="2996"/>
      <c r="AZ347" s="270"/>
      <c r="BR347" s="244"/>
      <c r="BX347" s="244"/>
      <c r="BY347" s="247"/>
      <c r="BZ347" s="247"/>
      <c r="CA347" s="247"/>
      <c r="CB347" s="247"/>
      <c r="CC347" s="247"/>
      <c r="CD347" s="247"/>
      <c r="CE347" s="247"/>
      <c r="CF347" s="247"/>
      <c r="CG347" s="247"/>
      <c r="CH347" s="247"/>
      <c r="CI347" s="247"/>
      <c r="CJ347" s="247"/>
      <c r="CK347" s="247"/>
      <c r="CL347" s="247"/>
      <c r="CM347" s="247"/>
      <c r="CN347" s="247"/>
      <c r="CO347" s="247"/>
      <c r="CP347" s="247"/>
      <c r="CQ347" s="247"/>
      <c r="CR347" s="247"/>
      <c r="CS347" s="247"/>
      <c r="CT347" s="247"/>
      <c r="CU347" s="247"/>
      <c r="CV347" s="247"/>
      <c r="CW347" s="247"/>
      <c r="CX347" s="247"/>
      <c r="CY347" s="247"/>
      <c r="CZ347" s="285"/>
      <c r="DA347" s="285"/>
      <c r="DB347" s="285"/>
      <c r="DC347" s="285"/>
      <c r="DD347" s="285"/>
      <c r="DE347" s="285"/>
      <c r="DF347" s="285"/>
      <c r="DG347" s="285"/>
      <c r="DH347" s="285"/>
      <c r="DI347" s="285"/>
      <c r="DJ347" s="285"/>
      <c r="DK347" s="285"/>
      <c r="DL347" s="285"/>
      <c r="DM347" s="285"/>
      <c r="DN347" s="285"/>
      <c r="DO347" s="285"/>
      <c r="DP347" s="285"/>
      <c r="DQ347" s="285"/>
      <c r="DR347" s="285"/>
      <c r="DS347" s="285"/>
      <c r="DT347" s="285"/>
      <c r="DU347" s="285"/>
      <c r="DV347" s="285"/>
      <c r="DW347" s="285"/>
      <c r="DX347" s="285"/>
      <c r="DY347" s="285"/>
    </row>
    <row r="348" spans="1:130" s="245" customFormat="1" ht="14.25" x14ac:dyDescent="0.2">
      <c r="A348" s="6761"/>
      <c r="B348" s="2606" t="s">
        <v>980</v>
      </c>
      <c r="C348" s="3006">
        <f t="shared" si="40"/>
        <v>0</v>
      </c>
      <c r="D348" s="3007">
        <f t="shared" si="41"/>
        <v>0</v>
      </c>
      <c r="E348" s="3008">
        <f t="shared" si="41"/>
        <v>0</v>
      </c>
      <c r="F348" s="2635"/>
      <c r="G348" s="2613"/>
      <c r="H348" s="2635"/>
      <c r="I348" s="2613"/>
      <c r="J348" s="2635"/>
      <c r="K348" s="2613"/>
      <c r="L348" s="2635"/>
      <c r="M348" s="2613"/>
      <c r="N348" s="2635"/>
      <c r="O348" s="2613"/>
      <c r="P348" s="2635"/>
      <c r="Q348" s="2613"/>
      <c r="R348" s="2635"/>
      <c r="S348" s="2613"/>
      <c r="T348" s="2635"/>
      <c r="U348" s="2613"/>
      <c r="V348" s="2635"/>
      <c r="W348" s="2613"/>
      <c r="X348" s="2635"/>
      <c r="Y348" s="2613"/>
      <c r="Z348" s="2635"/>
      <c r="AA348" s="2613"/>
      <c r="AB348" s="2635"/>
      <c r="AC348" s="2613"/>
      <c r="AD348" s="2635"/>
      <c r="AE348" s="2613"/>
      <c r="AF348" s="2635"/>
      <c r="AG348" s="3009"/>
      <c r="AH348" s="3010"/>
      <c r="AI348" s="3011"/>
      <c r="AJ348" s="3012"/>
      <c r="AK348" s="3010"/>
      <c r="AL348" s="3010"/>
      <c r="AM348" s="3010"/>
      <c r="AZ348" s="270"/>
      <c r="BR348" s="244"/>
      <c r="BX348" s="244"/>
      <c r="BY348" s="247"/>
      <c r="BZ348" s="247"/>
      <c r="CA348" s="247"/>
      <c r="CB348" s="247"/>
      <c r="CC348" s="247"/>
      <c r="CD348" s="247"/>
      <c r="CE348" s="247"/>
      <c r="CF348" s="247"/>
      <c r="CG348" s="247"/>
      <c r="CH348" s="247"/>
      <c r="CI348" s="247"/>
      <c r="CJ348" s="247"/>
      <c r="CK348" s="247"/>
      <c r="CL348" s="247"/>
      <c r="CM348" s="247"/>
      <c r="CN348" s="247"/>
      <c r="CO348" s="247"/>
      <c r="CP348" s="247"/>
      <c r="CQ348" s="247"/>
      <c r="CR348" s="247"/>
      <c r="CS348" s="247"/>
      <c r="CT348" s="247"/>
      <c r="CU348" s="247"/>
      <c r="CV348" s="247"/>
      <c r="CW348" s="247"/>
      <c r="CX348" s="247"/>
      <c r="CY348" s="247"/>
      <c r="CZ348" s="285"/>
      <c r="DA348" s="285"/>
      <c r="DB348" s="285"/>
      <c r="DC348" s="285"/>
      <c r="DD348" s="285"/>
      <c r="DE348" s="285"/>
      <c r="DF348" s="285"/>
      <c r="DG348" s="285"/>
      <c r="DH348" s="285"/>
      <c r="DI348" s="285"/>
      <c r="DJ348" s="285"/>
      <c r="DK348" s="285"/>
      <c r="DL348" s="285"/>
      <c r="DM348" s="285"/>
      <c r="DN348" s="285"/>
      <c r="DO348" s="285"/>
      <c r="DP348" s="285"/>
      <c r="DQ348" s="285"/>
      <c r="DR348" s="285"/>
      <c r="DS348" s="285"/>
      <c r="DT348" s="285"/>
      <c r="DU348" s="285"/>
      <c r="DV348" s="285"/>
      <c r="DW348" s="285"/>
      <c r="DX348" s="285"/>
      <c r="DY348" s="285"/>
    </row>
    <row r="349" spans="1:130" s="1437" customFormat="1" ht="22.9" customHeight="1" x14ac:dyDescent="0.2">
      <c r="A349" s="6938" t="s">
        <v>981</v>
      </c>
      <c r="B349" s="6938"/>
      <c r="C349" s="6938"/>
      <c r="D349" s="6938"/>
      <c r="E349" s="6938"/>
      <c r="F349" s="6938"/>
      <c r="G349" s="6938"/>
      <c r="H349" s="6938"/>
      <c r="I349" s="6938"/>
      <c r="J349" s="6938"/>
      <c r="K349" s="6938"/>
      <c r="L349" s="6938"/>
      <c r="M349" s="6938"/>
      <c r="N349" s="6938"/>
      <c r="O349" s="6938"/>
      <c r="P349" s="6938"/>
      <c r="Q349" s="6938"/>
      <c r="R349" s="6938"/>
      <c r="S349" s="6938"/>
      <c r="T349" s="6938"/>
      <c r="U349" s="6938"/>
      <c r="V349" s="6938"/>
      <c r="W349" s="6938"/>
      <c r="X349" s="6938"/>
      <c r="Y349" s="6938"/>
      <c r="Z349" s="6938"/>
      <c r="AA349" s="6938"/>
      <c r="AB349" s="6938"/>
      <c r="AC349" s="6938"/>
      <c r="AD349" s="6938"/>
      <c r="AE349" s="6938"/>
      <c r="AF349" s="6938"/>
      <c r="AG349" s="6938"/>
      <c r="AH349" s="6938"/>
      <c r="AI349" s="6938"/>
      <c r="AJ349" s="6938"/>
      <c r="AK349" s="6938"/>
      <c r="AL349" s="6938"/>
      <c r="AM349" s="6938"/>
      <c r="CA349" s="1438"/>
      <c r="CB349" s="1438"/>
      <c r="CC349" s="1438"/>
      <c r="CD349" s="1438"/>
      <c r="CE349" s="1438"/>
      <c r="CF349" s="1438"/>
      <c r="CG349" s="1438"/>
      <c r="CH349" s="1438"/>
      <c r="CI349" s="1438"/>
      <c r="CJ349" s="1438"/>
      <c r="CK349" s="1438"/>
      <c r="CL349" s="1438"/>
      <c r="CM349" s="1438"/>
      <c r="CN349" s="1438"/>
      <c r="CO349" s="1438"/>
      <c r="CP349" s="1438"/>
      <c r="CQ349" s="1438"/>
      <c r="CR349" s="1438"/>
      <c r="CS349" s="1438"/>
      <c r="CT349" s="1438"/>
      <c r="CU349" s="1438"/>
      <c r="CV349" s="1438"/>
      <c r="CW349" s="1438"/>
      <c r="CX349" s="1438"/>
      <c r="CY349" s="1438"/>
      <c r="CZ349" s="1438"/>
      <c r="DA349" s="1438"/>
      <c r="DB349" s="1438"/>
      <c r="DC349" s="1438"/>
      <c r="DD349" s="1438"/>
      <c r="DE349" s="1438"/>
      <c r="DF349" s="1438"/>
      <c r="DG349" s="1438"/>
      <c r="DH349" s="1438"/>
      <c r="DI349" s="1438"/>
      <c r="DJ349" s="1438"/>
      <c r="DK349" s="1438"/>
      <c r="DL349" s="1438"/>
      <c r="DM349" s="1438"/>
      <c r="DN349" s="1438"/>
      <c r="DO349" s="1438"/>
      <c r="DP349" s="1438"/>
      <c r="DQ349" s="1438"/>
      <c r="DR349" s="1438"/>
      <c r="DS349" s="1438"/>
      <c r="DT349" s="1438"/>
      <c r="DU349" s="1438"/>
      <c r="DV349" s="1438"/>
      <c r="DW349" s="1438"/>
      <c r="DX349" s="1438"/>
      <c r="DY349" s="1438"/>
      <c r="DZ349" s="1438"/>
    </row>
    <row r="350" spans="1:130" s="1437" customFormat="1" x14ac:dyDescent="0.25">
      <c r="A350" s="1439" t="s">
        <v>982</v>
      </c>
      <c r="B350" s="1440"/>
      <c r="C350" s="1441"/>
      <c r="D350" s="1441"/>
      <c r="E350" s="1441"/>
      <c r="CA350" s="1438"/>
      <c r="CB350" s="1438"/>
      <c r="CC350" s="1438"/>
      <c r="CD350" s="1438"/>
      <c r="CE350" s="1438"/>
      <c r="CF350" s="1438"/>
      <c r="CG350" s="1438"/>
      <c r="CH350" s="1438"/>
      <c r="CI350" s="1438"/>
      <c r="CJ350" s="1438"/>
      <c r="CK350" s="1438"/>
      <c r="CL350" s="1438"/>
      <c r="CM350" s="1438"/>
      <c r="CN350" s="1438"/>
      <c r="CO350" s="1438"/>
      <c r="CP350" s="1438"/>
      <c r="CQ350" s="1438"/>
      <c r="CR350" s="1438"/>
      <c r="CS350" s="1438"/>
      <c r="CT350" s="1438"/>
      <c r="CU350" s="1438"/>
      <c r="CV350" s="1438"/>
      <c r="CW350" s="1438"/>
      <c r="CX350" s="1438"/>
      <c r="CY350" s="1438"/>
      <c r="CZ350" s="1438"/>
      <c r="DA350" s="1438"/>
      <c r="DB350" s="1438"/>
      <c r="DC350" s="1438"/>
      <c r="DD350" s="1438"/>
      <c r="DE350" s="1438"/>
      <c r="DF350" s="1438"/>
      <c r="DG350" s="1438"/>
      <c r="DH350" s="1438"/>
      <c r="DI350" s="1438"/>
      <c r="DJ350" s="1438"/>
      <c r="DK350" s="1438"/>
      <c r="DL350" s="1438"/>
      <c r="DM350" s="1438"/>
      <c r="DN350" s="1438"/>
      <c r="DO350" s="1438"/>
      <c r="DP350" s="1438"/>
      <c r="DQ350" s="1438"/>
      <c r="DR350" s="1438"/>
      <c r="DS350" s="1438"/>
      <c r="DT350" s="1438"/>
      <c r="DU350" s="1438"/>
      <c r="DV350" s="1438"/>
      <c r="DW350" s="1438"/>
      <c r="DX350" s="1438"/>
      <c r="DY350" s="1438"/>
      <c r="DZ350" s="1438"/>
    </row>
    <row r="351" spans="1:130" s="1437" customFormat="1" ht="14.25" x14ac:dyDescent="0.2">
      <c r="A351" s="6939" t="s">
        <v>983</v>
      </c>
      <c r="B351" s="6939" t="s">
        <v>984</v>
      </c>
      <c r="C351" s="6939" t="s">
        <v>985</v>
      </c>
      <c r="D351" s="6939"/>
      <c r="E351" s="6939"/>
      <c r="F351" s="6939"/>
      <c r="G351" s="6939"/>
      <c r="H351" s="6939"/>
      <c r="I351" s="6939"/>
      <c r="J351" s="6939"/>
      <c r="K351" s="6940" t="s">
        <v>986</v>
      </c>
      <c r="L351" s="6940"/>
      <c r="M351" s="6940"/>
      <c r="N351" s="6940"/>
      <c r="O351" s="6940"/>
      <c r="P351" s="6939" t="s">
        <v>987</v>
      </c>
      <c r="Q351" s="1441"/>
      <c r="R351" s="1441"/>
      <c r="S351" s="1441"/>
      <c r="T351" s="1441"/>
      <c r="U351" s="1441"/>
      <c r="V351" s="1441"/>
      <c r="W351" s="1441"/>
      <c r="X351" s="1441"/>
      <c r="Y351" s="1441"/>
      <c r="Z351" s="1441"/>
      <c r="AA351" s="1441"/>
      <c r="AB351" s="1441"/>
      <c r="AC351" s="1441"/>
      <c r="AD351" s="1441"/>
      <c r="AE351" s="1441"/>
      <c r="AF351" s="1441"/>
      <c r="AG351" s="1441"/>
      <c r="AH351" s="1441"/>
      <c r="AI351" s="1441"/>
      <c r="AJ351" s="1441"/>
      <c r="AK351" s="1441"/>
      <c r="AL351" s="1441"/>
      <c r="AM351" s="1441"/>
      <c r="AN351" s="1441"/>
      <c r="AO351" s="1441"/>
      <c r="AP351" s="1441"/>
      <c r="CA351" s="1438"/>
      <c r="CB351" s="1438"/>
      <c r="CC351" s="1438"/>
      <c r="CD351" s="1438"/>
      <c r="CE351" s="1438"/>
      <c r="CF351" s="1438"/>
      <c r="CG351" s="1438"/>
      <c r="CH351" s="1438"/>
      <c r="CI351" s="1438"/>
      <c r="CJ351" s="1438"/>
      <c r="CK351" s="1438"/>
      <c r="CL351" s="1438"/>
      <c r="CM351" s="1438"/>
      <c r="CN351" s="1438"/>
      <c r="CO351" s="1438"/>
      <c r="CP351" s="1438"/>
      <c r="CQ351" s="1438"/>
      <c r="CR351" s="1438"/>
      <c r="CS351" s="1438"/>
      <c r="CT351" s="1438"/>
      <c r="CU351" s="1438"/>
      <c r="CV351" s="1438"/>
      <c r="CW351" s="1438"/>
      <c r="CX351" s="1438"/>
      <c r="CY351" s="1438"/>
      <c r="CZ351" s="1438"/>
      <c r="DA351" s="1438"/>
      <c r="DB351" s="1438"/>
      <c r="DC351" s="1438"/>
      <c r="DD351" s="1438"/>
      <c r="DE351" s="1438"/>
      <c r="DF351" s="1438"/>
      <c r="DG351" s="1438"/>
      <c r="DH351" s="1438"/>
      <c r="DI351" s="1438"/>
      <c r="DJ351" s="1438"/>
      <c r="DK351" s="1438"/>
      <c r="DL351" s="1438"/>
      <c r="DM351" s="1438"/>
      <c r="DN351" s="1438"/>
      <c r="DO351" s="1438"/>
      <c r="DP351" s="1438"/>
      <c r="DQ351" s="1438"/>
      <c r="DR351" s="1438"/>
      <c r="DS351" s="1438"/>
      <c r="DT351" s="1438"/>
      <c r="DU351" s="1438"/>
      <c r="DV351" s="1438"/>
      <c r="DW351" s="1438"/>
      <c r="DX351" s="1438"/>
      <c r="DY351" s="1438"/>
      <c r="DZ351" s="1438"/>
    </row>
    <row r="352" spans="1:130" s="1437" customFormat="1" ht="14.25" x14ac:dyDescent="0.2">
      <c r="A352" s="6939"/>
      <c r="B352" s="6939"/>
      <c r="C352" s="6939" t="s">
        <v>988</v>
      </c>
      <c r="D352" s="6939" t="s">
        <v>989</v>
      </c>
      <c r="E352" s="6939" t="s">
        <v>990</v>
      </c>
      <c r="F352" s="6939" t="s">
        <v>991</v>
      </c>
      <c r="G352" s="6939" t="s">
        <v>992</v>
      </c>
      <c r="H352" s="6939"/>
      <c r="I352" s="6939"/>
      <c r="J352" s="6939"/>
      <c r="K352" s="6939" t="s">
        <v>993</v>
      </c>
      <c r="L352" s="6939" t="s">
        <v>994</v>
      </c>
      <c r="M352" s="6939" t="s">
        <v>995</v>
      </c>
      <c r="N352" s="6939" t="s">
        <v>996</v>
      </c>
      <c r="O352" s="6939" t="s">
        <v>997</v>
      </c>
      <c r="P352" s="6939"/>
      <c r="Q352" s="1441"/>
      <c r="R352" s="1441"/>
      <c r="S352" s="1441"/>
      <c r="T352" s="1441"/>
      <c r="U352" s="1441"/>
      <c r="V352" s="1441"/>
      <c r="W352" s="1441"/>
      <c r="X352" s="1441"/>
      <c r="Y352" s="1441"/>
      <c r="Z352" s="1441"/>
      <c r="AA352" s="1441"/>
      <c r="AB352" s="1441"/>
      <c r="AC352" s="1441"/>
      <c r="AD352" s="1441"/>
      <c r="AE352" s="1441"/>
      <c r="AF352" s="1441"/>
      <c r="AG352" s="1441"/>
      <c r="AH352" s="1441"/>
      <c r="AI352" s="1441"/>
      <c r="AJ352" s="1441"/>
      <c r="AK352" s="1441"/>
      <c r="AL352" s="1441"/>
      <c r="AM352" s="1441"/>
      <c r="AN352" s="1441"/>
      <c r="AO352" s="1441"/>
      <c r="AP352" s="1441"/>
      <c r="CA352" s="1438"/>
      <c r="CB352" s="1438"/>
      <c r="CC352" s="1438"/>
      <c r="CD352" s="1438"/>
      <c r="CE352" s="1438"/>
      <c r="CF352" s="1438"/>
      <c r="CG352" s="1438"/>
      <c r="CH352" s="1438"/>
      <c r="CI352" s="1438"/>
      <c r="CJ352" s="1438"/>
      <c r="CK352" s="1438"/>
      <c r="CL352" s="1438"/>
      <c r="CM352" s="1438"/>
      <c r="CN352" s="1438"/>
      <c r="CO352" s="1438"/>
      <c r="CP352" s="1438"/>
      <c r="CQ352" s="1438"/>
      <c r="CR352" s="1438"/>
      <c r="CS352" s="1438"/>
      <c r="CT352" s="1438"/>
      <c r="CU352" s="1438"/>
      <c r="CV352" s="1438"/>
      <c r="CW352" s="1438"/>
      <c r="CX352" s="1438"/>
      <c r="CY352" s="1438"/>
      <c r="CZ352" s="1438"/>
      <c r="DA352" s="1438"/>
      <c r="DB352" s="1438"/>
      <c r="DC352" s="1438"/>
      <c r="DD352" s="1438"/>
      <c r="DE352" s="1438"/>
      <c r="DF352" s="1438"/>
      <c r="DG352" s="1438"/>
      <c r="DH352" s="1438"/>
      <c r="DI352" s="1438"/>
      <c r="DJ352" s="1438"/>
      <c r="DK352" s="1438"/>
      <c r="DL352" s="1438"/>
      <c r="DM352" s="1438"/>
      <c r="DN352" s="1438"/>
      <c r="DO352" s="1438"/>
      <c r="DP352" s="1438"/>
      <c r="DQ352" s="1438"/>
      <c r="DR352" s="1438"/>
      <c r="DS352" s="1438"/>
      <c r="DT352" s="1438"/>
      <c r="DU352" s="1438"/>
      <c r="DV352" s="1438"/>
      <c r="DW352" s="1438"/>
      <c r="DX352" s="1438"/>
      <c r="DY352" s="1438"/>
      <c r="DZ352" s="1438"/>
    </row>
    <row r="353" spans="1:130" s="1437" customFormat="1" ht="41.45" customHeight="1" x14ac:dyDescent="0.2">
      <c r="A353" s="6939"/>
      <c r="B353" s="6939"/>
      <c r="C353" s="6939"/>
      <c r="D353" s="6939"/>
      <c r="E353" s="6939"/>
      <c r="F353" s="6939"/>
      <c r="G353" s="3013" t="s">
        <v>994</v>
      </c>
      <c r="H353" s="3013" t="s">
        <v>997</v>
      </c>
      <c r="I353" s="3013" t="s">
        <v>998</v>
      </c>
      <c r="J353" s="3013" t="s">
        <v>566</v>
      </c>
      <c r="K353" s="6939"/>
      <c r="L353" s="6939"/>
      <c r="M353" s="6939"/>
      <c r="N353" s="6939"/>
      <c r="O353" s="6939"/>
      <c r="P353" s="6939"/>
      <c r="Q353" s="1441"/>
      <c r="R353" s="1441"/>
      <c r="S353" s="1441"/>
      <c r="T353" s="1441"/>
      <c r="U353" s="1441"/>
      <c r="V353" s="1441"/>
      <c r="W353" s="1441"/>
      <c r="X353" s="1441"/>
      <c r="Y353" s="1441"/>
      <c r="Z353" s="1441"/>
      <c r="AA353" s="1441"/>
      <c r="AB353" s="1441"/>
      <c r="AC353" s="1441"/>
      <c r="AD353" s="1441"/>
      <c r="AE353" s="1441"/>
      <c r="AF353" s="1441"/>
      <c r="AG353" s="1441"/>
      <c r="AH353" s="1441"/>
      <c r="AI353" s="1441"/>
      <c r="AJ353" s="1441"/>
      <c r="AK353" s="1441"/>
      <c r="AL353" s="1441"/>
      <c r="AM353" s="1441"/>
      <c r="AN353" s="1441"/>
      <c r="AO353" s="1441"/>
      <c r="AP353" s="1441"/>
      <c r="CA353" s="1438"/>
      <c r="CB353" s="1438"/>
      <c r="CC353" s="1438"/>
      <c r="CD353" s="1438"/>
      <c r="CE353" s="1438"/>
      <c r="CF353" s="1438"/>
      <c r="CG353" s="1438"/>
      <c r="CH353" s="1438"/>
      <c r="CI353" s="1438"/>
      <c r="CJ353" s="1438"/>
      <c r="CK353" s="1438"/>
      <c r="CL353" s="1438"/>
      <c r="CM353" s="1438"/>
      <c r="CN353" s="1438"/>
      <c r="CO353" s="1438"/>
      <c r="CP353" s="1438"/>
      <c r="CQ353" s="1438"/>
      <c r="CR353" s="1438"/>
      <c r="CS353" s="1438"/>
      <c r="CT353" s="1438"/>
      <c r="CU353" s="1438"/>
      <c r="CV353" s="1438"/>
      <c r="CW353" s="1438"/>
      <c r="CX353" s="1438"/>
      <c r="CY353" s="1438"/>
      <c r="CZ353" s="1438"/>
      <c r="DA353" s="1438"/>
      <c r="DB353" s="1438"/>
      <c r="DC353" s="1438"/>
      <c r="DD353" s="1438"/>
      <c r="DE353" s="1438"/>
      <c r="DF353" s="1438"/>
      <c r="DG353" s="1438"/>
      <c r="DH353" s="1438"/>
      <c r="DI353" s="1438"/>
      <c r="DJ353" s="1438"/>
      <c r="DK353" s="1438"/>
      <c r="DL353" s="1438"/>
      <c r="DM353" s="1438"/>
      <c r="DN353" s="1438"/>
      <c r="DO353" s="1438"/>
      <c r="DP353" s="1438"/>
      <c r="DQ353" s="1438"/>
      <c r="DR353" s="1438"/>
      <c r="DS353" s="1438"/>
      <c r="DT353" s="1438"/>
      <c r="DU353" s="1438"/>
      <c r="DV353" s="1438"/>
      <c r="DW353" s="1438"/>
      <c r="DX353" s="1438"/>
      <c r="DY353" s="1438"/>
      <c r="DZ353" s="1438"/>
    </row>
    <row r="354" spans="1:130" s="1437" customFormat="1" ht="20.25" customHeight="1" x14ac:dyDescent="0.2">
      <c r="A354" s="3014" t="s">
        <v>999</v>
      </c>
      <c r="B354" s="2944">
        <f>SUM(D354:O354)</f>
        <v>0</v>
      </c>
      <c r="C354" s="3015"/>
      <c r="D354" s="3016"/>
      <c r="E354" s="3016"/>
      <c r="F354" s="3016"/>
      <c r="G354" s="3016"/>
      <c r="H354" s="3016"/>
      <c r="I354" s="3016"/>
      <c r="J354" s="3016"/>
      <c r="K354" s="3016"/>
      <c r="L354" s="3016"/>
      <c r="M354" s="3016"/>
      <c r="N354" s="3016"/>
      <c r="O354" s="3016"/>
      <c r="P354" s="3015"/>
      <c r="Q354" s="1441"/>
      <c r="R354" s="1441"/>
      <c r="S354" s="1441"/>
      <c r="T354" s="1441"/>
      <c r="U354" s="1441"/>
      <c r="V354" s="1441"/>
      <c r="W354" s="1441"/>
      <c r="X354" s="1441"/>
      <c r="Y354" s="1441"/>
      <c r="Z354" s="1441"/>
      <c r="AA354" s="1441"/>
      <c r="AB354" s="1441"/>
      <c r="AC354" s="1441"/>
      <c r="AD354" s="1441"/>
      <c r="AE354" s="1441"/>
      <c r="AF354" s="1441"/>
      <c r="AG354" s="1441"/>
      <c r="AH354" s="1441"/>
      <c r="AI354" s="1441"/>
      <c r="AJ354" s="1441"/>
      <c r="AK354" s="1441"/>
      <c r="AL354" s="1441"/>
      <c r="AM354" s="1441"/>
      <c r="AN354" s="1441"/>
      <c r="AO354" s="1441"/>
      <c r="AP354" s="1441"/>
      <c r="CA354" s="1438"/>
      <c r="CB354" s="1438"/>
      <c r="CC354" s="1438"/>
      <c r="CD354" s="1438"/>
      <c r="CE354" s="1438"/>
      <c r="CF354" s="1438"/>
      <c r="CG354" s="1438"/>
      <c r="CH354" s="1438"/>
      <c r="CI354" s="1438"/>
      <c r="CJ354" s="1438"/>
      <c r="CK354" s="1438"/>
      <c r="CL354" s="1438"/>
      <c r="CM354" s="1438"/>
      <c r="CN354" s="1438"/>
      <c r="CO354" s="1438"/>
      <c r="CP354" s="1438"/>
      <c r="CQ354" s="1438"/>
      <c r="CR354" s="1438"/>
      <c r="CS354" s="1438"/>
      <c r="CT354" s="1438"/>
      <c r="CU354" s="1438"/>
      <c r="CV354" s="1438"/>
      <c r="CW354" s="1438"/>
      <c r="CX354" s="1438"/>
      <c r="CY354" s="1438"/>
      <c r="CZ354" s="1438"/>
      <c r="DA354" s="1438"/>
      <c r="DB354" s="1438"/>
      <c r="DC354" s="1438"/>
      <c r="DD354" s="1438"/>
      <c r="DE354" s="1438"/>
      <c r="DF354" s="1438"/>
      <c r="DG354" s="1438"/>
      <c r="DH354" s="1438"/>
      <c r="DI354" s="1438"/>
      <c r="DJ354" s="1438"/>
      <c r="DK354" s="1438"/>
      <c r="DL354" s="1438"/>
      <c r="DM354" s="1438"/>
      <c r="DN354" s="1438"/>
      <c r="DO354" s="1438"/>
      <c r="DP354" s="1438"/>
      <c r="DQ354" s="1438"/>
      <c r="DR354" s="1438"/>
      <c r="DS354" s="1438"/>
      <c r="DT354" s="1438"/>
      <c r="DU354" s="1438"/>
      <c r="DV354" s="1438"/>
      <c r="DW354" s="1438"/>
      <c r="DX354" s="1438"/>
      <c r="DY354" s="1438"/>
      <c r="DZ354" s="1438"/>
    </row>
    <row r="355" spans="1:130" s="1437" customFormat="1" ht="20.25" customHeight="1" x14ac:dyDescent="0.2">
      <c r="A355" s="3017" t="s">
        <v>1000</v>
      </c>
      <c r="B355" s="1588">
        <f>SUM(C355:O355)</f>
        <v>0</v>
      </c>
      <c r="C355" s="3018"/>
      <c r="D355" s="3018"/>
      <c r="E355" s="3018"/>
      <c r="F355" s="3018"/>
      <c r="G355" s="3018"/>
      <c r="H355" s="3018"/>
      <c r="I355" s="3018"/>
      <c r="J355" s="3018"/>
      <c r="K355" s="3018"/>
      <c r="L355" s="3018"/>
      <c r="M355" s="3018"/>
      <c r="N355" s="3018"/>
      <c r="O355" s="3018"/>
      <c r="P355" s="3019"/>
      <c r="Q355" s="1441"/>
      <c r="R355" s="1441"/>
      <c r="S355" s="1441"/>
      <c r="T355" s="1441"/>
      <c r="U355" s="1441"/>
      <c r="V355" s="1441"/>
      <c r="W355" s="1441"/>
      <c r="X355" s="1441"/>
      <c r="Y355" s="1441"/>
      <c r="Z355" s="1441"/>
      <c r="AA355" s="1441"/>
      <c r="AB355" s="1441"/>
      <c r="AC355" s="1441"/>
      <c r="AD355" s="1441"/>
      <c r="AE355" s="1441"/>
      <c r="AF355" s="1441"/>
      <c r="AG355" s="1441"/>
      <c r="AH355" s="1441"/>
      <c r="AI355" s="1441"/>
      <c r="AJ355" s="1441"/>
      <c r="AK355" s="1441"/>
      <c r="AL355" s="1441"/>
      <c r="AM355" s="1441"/>
      <c r="AN355" s="1441"/>
      <c r="AO355" s="1441"/>
      <c r="AP355" s="1441"/>
      <c r="CA355" s="1438"/>
      <c r="CB355" s="1438"/>
      <c r="CC355" s="1438"/>
      <c r="CD355" s="1438"/>
      <c r="CE355" s="1438"/>
      <c r="CF355" s="1438"/>
      <c r="CG355" s="1438"/>
      <c r="CH355" s="1438"/>
      <c r="CI355" s="1438"/>
      <c r="CJ355" s="1438"/>
      <c r="CK355" s="1438"/>
      <c r="CL355" s="1438"/>
      <c r="CM355" s="1438"/>
      <c r="CN355" s="1438"/>
      <c r="CO355" s="1438"/>
      <c r="CP355" s="1438"/>
      <c r="CQ355" s="1438"/>
      <c r="CR355" s="1438"/>
      <c r="CS355" s="1438"/>
      <c r="CT355" s="1438"/>
      <c r="CU355" s="1438"/>
      <c r="CV355" s="1438"/>
      <c r="CW355" s="1438"/>
      <c r="CX355" s="1438"/>
      <c r="CY355" s="1438"/>
      <c r="CZ355" s="1438"/>
      <c r="DA355" s="1438"/>
      <c r="DB355" s="1438"/>
      <c r="DC355" s="1438"/>
      <c r="DD355" s="1438"/>
      <c r="DE355" s="1438"/>
      <c r="DF355" s="1438"/>
      <c r="DG355" s="1438"/>
      <c r="DH355" s="1438"/>
      <c r="DI355" s="1438"/>
      <c r="DJ355" s="1438"/>
      <c r="DK355" s="1438"/>
      <c r="DL355" s="1438"/>
      <c r="DM355" s="1438"/>
      <c r="DN355" s="1438"/>
      <c r="DO355" s="1438"/>
      <c r="DP355" s="1438"/>
      <c r="DQ355" s="1438"/>
      <c r="DR355" s="1438"/>
      <c r="DS355" s="1438"/>
      <c r="DT355" s="1438"/>
      <c r="DU355" s="1438"/>
      <c r="DV355" s="1438"/>
      <c r="DW355" s="1438"/>
      <c r="DX355" s="1438"/>
      <c r="DY355" s="1438"/>
      <c r="DZ355" s="1438"/>
    </row>
    <row r="356" spans="1:130" s="1437" customFormat="1" ht="20.25" customHeight="1" x14ac:dyDescent="0.2">
      <c r="A356" s="3017" t="s">
        <v>1001</v>
      </c>
      <c r="B356" s="1588">
        <f>SUM(C356:O356)</f>
        <v>0</v>
      </c>
      <c r="C356" s="3018"/>
      <c r="D356" s="3018"/>
      <c r="E356" s="3018"/>
      <c r="F356" s="3018"/>
      <c r="G356" s="3018"/>
      <c r="H356" s="3018"/>
      <c r="I356" s="3018"/>
      <c r="J356" s="3018"/>
      <c r="K356" s="3018"/>
      <c r="L356" s="3018"/>
      <c r="M356" s="3018"/>
      <c r="N356" s="3018"/>
      <c r="O356" s="3018"/>
      <c r="P356" s="3019"/>
      <c r="Q356" s="1441"/>
      <c r="R356" s="1441"/>
      <c r="S356" s="1441"/>
      <c r="T356" s="1441"/>
      <c r="U356" s="1441"/>
      <c r="V356" s="1441"/>
      <c r="W356" s="1441"/>
      <c r="X356" s="1441"/>
      <c r="Y356" s="1441"/>
      <c r="Z356" s="1441"/>
      <c r="AA356" s="1441"/>
      <c r="AB356" s="1441"/>
      <c r="AC356" s="1441"/>
      <c r="AD356" s="1441"/>
      <c r="AE356" s="1441"/>
      <c r="AF356" s="1441"/>
      <c r="AG356" s="1441"/>
      <c r="AH356" s="1441"/>
      <c r="AI356" s="1441"/>
      <c r="AJ356" s="1441"/>
      <c r="AK356" s="1441"/>
      <c r="AL356" s="1441"/>
      <c r="AM356" s="1441"/>
      <c r="AN356" s="1441"/>
      <c r="AO356" s="1441"/>
      <c r="AP356" s="1441"/>
      <c r="CA356" s="1438"/>
      <c r="CB356" s="1438"/>
      <c r="CC356" s="1438"/>
      <c r="CD356" s="1438"/>
      <c r="CE356" s="1438"/>
      <c r="CF356" s="1438"/>
      <c r="CG356" s="1438"/>
      <c r="CH356" s="1438"/>
      <c r="CI356" s="1438"/>
      <c r="CJ356" s="1438"/>
      <c r="CK356" s="1438"/>
      <c r="CL356" s="1438"/>
      <c r="CM356" s="1438"/>
      <c r="CN356" s="1438"/>
      <c r="CO356" s="1438"/>
      <c r="CP356" s="1438"/>
      <c r="CQ356" s="1438"/>
      <c r="CR356" s="1438"/>
      <c r="CS356" s="1438"/>
      <c r="CT356" s="1438"/>
      <c r="CU356" s="1438"/>
      <c r="CV356" s="1438"/>
      <c r="CW356" s="1438"/>
      <c r="CX356" s="1438"/>
      <c r="CY356" s="1438"/>
      <c r="CZ356" s="1438"/>
      <c r="DA356" s="1438"/>
      <c r="DB356" s="1438"/>
      <c r="DC356" s="1438"/>
      <c r="DD356" s="1438"/>
      <c r="DE356" s="1438"/>
      <c r="DF356" s="1438"/>
      <c r="DG356" s="1438"/>
      <c r="DH356" s="1438"/>
      <c r="DI356" s="1438"/>
      <c r="DJ356" s="1438"/>
      <c r="DK356" s="1438"/>
      <c r="DL356" s="1438"/>
      <c r="DM356" s="1438"/>
      <c r="DN356" s="1438"/>
      <c r="DO356" s="1438"/>
      <c r="DP356" s="1438"/>
      <c r="DQ356" s="1438"/>
      <c r="DR356" s="1438"/>
      <c r="DS356" s="1438"/>
      <c r="DT356" s="1438"/>
      <c r="DU356" s="1438"/>
      <c r="DV356" s="1438"/>
      <c r="DW356" s="1438"/>
      <c r="DX356" s="1438"/>
      <c r="DY356" s="1438"/>
      <c r="DZ356" s="1438"/>
    </row>
    <row r="357" spans="1:130" s="1437" customFormat="1" ht="29.25" customHeight="1" x14ac:dyDescent="0.2">
      <c r="A357" s="3017" t="s">
        <v>1002</v>
      </c>
      <c r="B357" s="1588">
        <f>SUM(C357:O357)</f>
        <v>0</v>
      </c>
      <c r="C357" s="3018"/>
      <c r="D357" s="3018"/>
      <c r="E357" s="3018"/>
      <c r="F357" s="3018"/>
      <c r="G357" s="3018"/>
      <c r="H357" s="3018"/>
      <c r="I357" s="3018"/>
      <c r="J357" s="3018"/>
      <c r="K357" s="3018"/>
      <c r="L357" s="3018"/>
      <c r="M357" s="3018"/>
      <c r="N357" s="3018"/>
      <c r="O357" s="3018"/>
      <c r="P357" s="3019"/>
      <c r="Q357" s="1441"/>
      <c r="R357" s="1441"/>
      <c r="S357" s="1441"/>
      <c r="T357" s="1441"/>
      <c r="U357" s="1441"/>
      <c r="V357" s="1441"/>
      <c r="W357" s="1441"/>
      <c r="X357" s="1441"/>
      <c r="Y357" s="1441"/>
      <c r="Z357" s="1441"/>
      <c r="AA357" s="1441"/>
      <c r="AB357" s="1441"/>
      <c r="AC357" s="1441"/>
      <c r="AD357" s="1441"/>
      <c r="AE357" s="1441"/>
      <c r="AF357" s="1441"/>
      <c r="AG357" s="1441"/>
      <c r="AH357" s="1441"/>
      <c r="AI357" s="1441"/>
      <c r="AJ357" s="1441"/>
      <c r="AK357" s="1441"/>
      <c r="AL357" s="1441"/>
      <c r="AM357" s="1441"/>
      <c r="AN357" s="1441"/>
      <c r="AO357" s="1441"/>
      <c r="AP357" s="1441"/>
      <c r="CA357" s="1438"/>
      <c r="CB357" s="1438"/>
      <c r="CC357" s="1438"/>
      <c r="CD357" s="1438"/>
      <c r="CE357" s="1438"/>
      <c r="CF357" s="1438"/>
      <c r="CG357" s="1438"/>
      <c r="CH357" s="1438"/>
      <c r="CI357" s="1438"/>
      <c r="CJ357" s="1438"/>
      <c r="CK357" s="1438"/>
      <c r="CL357" s="1438"/>
      <c r="CM357" s="1438"/>
      <c r="CN357" s="1438"/>
      <c r="CO357" s="1438"/>
      <c r="CP357" s="1438"/>
      <c r="CQ357" s="1438"/>
      <c r="CR357" s="1438"/>
      <c r="CS357" s="1438"/>
      <c r="CT357" s="1438"/>
      <c r="CU357" s="1438"/>
      <c r="CV357" s="1438"/>
      <c r="CW357" s="1438"/>
      <c r="CX357" s="1438"/>
      <c r="CY357" s="1438"/>
      <c r="CZ357" s="1438"/>
      <c r="DA357" s="1438"/>
      <c r="DB357" s="1438"/>
      <c r="DC357" s="1438"/>
      <c r="DD357" s="1438"/>
      <c r="DE357" s="1438"/>
      <c r="DF357" s="1438"/>
      <c r="DG357" s="1438"/>
      <c r="DH357" s="1438"/>
      <c r="DI357" s="1438"/>
      <c r="DJ357" s="1438"/>
      <c r="DK357" s="1438"/>
      <c r="DL357" s="1438"/>
      <c r="DM357" s="1438"/>
      <c r="DN357" s="1438"/>
      <c r="DO357" s="1438"/>
      <c r="DP357" s="1438"/>
      <c r="DQ357" s="1438"/>
      <c r="DR357" s="1438"/>
      <c r="DS357" s="1438"/>
      <c r="DT357" s="1438"/>
      <c r="DU357" s="1438"/>
      <c r="DV357" s="1438"/>
      <c r="DW357" s="1438"/>
      <c r="DX357" s="1438"/>
      <c r="DY357" s="1438"/>
      <c r="DZ357" s="1438"/>
    </row>
    <row r="358" spans="1:130" s="1437" customFormat="1" ht="26.25" customHeight="1" x14ac:dyDescent="0.2">
      <c r="A358" s="3017" t="s">
        <v>1003</v>
      </c>
      <c r="B358" s="1588">
        <f>SUM(P358)</f>
        <v>0</v>
      </c>
      <c r="C358" s="3020"/>
      <c r="D358" s="3020"/>
      <c r="E358" s="3020"/>
      <c r="F358" s="3020"/>
      <c r="G358" s="3020"/>
      <c r="H358" s="3020"/>
      <c r="I358" s="3020"/>
      <c r="J358" s="3020"/>
      <c r="K358" s="3020"/>
      <c r="L358" s="3020"/>
      <c r="M358" s="3020"/>
      <c r="N358" s="3020"/>
      <c r="O358" s="3020"/>
      <c r="P358" s="3018"/>
      <c r="Q358" s="1441"/>
      <c r="R358" s="1441"/>
      <c r="S358" s="1441"/>
      <c r="T358" s="1441"/>
      <c r="U358" s="1441"/>
      <c r="V358" s="1441"/>
      <c r="W358" s="1441"/>
      <c r="X358" s="1441"/>
      <c r="Y358" s="1441"/>
      <c r="Z358" s="1441"/>
      <c r="AA358" s="1441"/>
      <c r="AB358" s="1441"/>
      <c r="AC358" s="1441"/>
      <c r="AD358" s="1441"/>
      <c r="AE358" s="1441"/>
      <c r="AF358" s="1441"/>
      <c r="AG358" s="1441"/>
      <c r="AH358" s="1441"/>
      <c r="AI358" s="1441"/>
      <c r="AJ358" s="1441"/>
      <c r="AK358" s="1441"/>
      <c r="AL358" s="1441"/>
      <c r="AM358" s="1441"/>
      <c r="AN358" s="1441"/>
      <c r="AO358" s="1441"/>
      <c r="AP358" s="1441"/>
      <c r="CA358" s="1438"/>
      <c r="CB358" s="1438"/>
      <c r="CC358" s="1438"/>
      <c r="CD358" s="1438"/>
      <c r="CE358" s="1438"/>
      <c r="CF358" s="1438"/>
      <c r="CG358" s="1438"/>
      <c r="CH358" s="1438"/>
      <c r="CI358" s="1438"/>
      <c r="CJ358" s="1438"/>
      <c r="CK358" s="1438"/>
      <c r="CL358" s="1438"/>
      <c r="CM358" s="1438"/>
      <c r="CN358" s="1438"/>
      <c r="CO358" s="1438"/>
      <c r="CP358" s="1438"/>
      <c r="CQ358" s="1438"/>
      <c r="CR358" s="1438"/>
      <c r="CS358" s="1438"/>
      <c r="CT358" s="1438"/>
      <c r="CU358" s="1438"/>
      <c r="CV358" s="1438"/>
      <c r="CW358" s="1438"/>
      <c r="CX358" s="1438"/>
      <c r="CY358" s="1438"/>
      <c r="CZ358" s="1438"/>
      <c r="DA358" s="1438"/>
      <c r="DB358" s="1438"/>
      <c r="DC358" s="1438"/>
      <c r="DD358" s="1438"/>
      <c r="DE358" s="1438"/>
      <c r="DF358" s="1438"/>
      <c r="DG358" s="1438"/>
      <c r="DH358" s="1438"/>
      <c r="DI358" s="1438"/>
      <c r="DJ358" s="1438"/>
      <c r="DK358" s="1438"/>
      <c r="DL358" s="1438"/>
      <c r="DM358" s="1438"/>
      <c r="DN358" s="1438"/>
      <c r="DO358" s="1438"/>
      <c r="DP358" s="1438"/>
      <c r="DQ358" s="1438"/>
      <c r="DR358" s="1438"/>
      <c r="DS358" s="1438"/>
      <c r="DT358" s="1438"/>
      <c r="DU358" s="1438"/>
      <c r="DV358" s="1438"/>
      <c r="DW358" s="1438"/>
      <c r="DX358" s="1438"/>
      <c r="DY358" s="1438"/>
      <c r="DZ358" s="1438"/>
    </row>
    <row r="359" spans="1:130" s="1437" customFormat="1" ht="20.25" customHeight="1" x14ac:dyDescent="0.2">
      <c r="A359" s="3021" t="s">
        <v>49</v>
      </c>
      <c r="B359" s="3022">
        <f>SUM(B354:B358)</f>
        <v>0</v>
      </c>
      <c r="C359" s="3022">
        <f>SUM(C355:C357)</f>
        <v>0</v>
      </c>
      <c r="D359" s="3022">
        <f t="shared" ref="D359:O359" si="42">SUM(D354:D357)</f>
        <v>0</v>
      </c>
      <c r="E359" s="3022">
        <f t="shared" si="42"/>
        <v>0</v>
      </c>
      <c r="F359" s="3022">
        <f t="shared" si="42"/>
        <v>0</v>
      </c>
      <c r="G359" s="3022">
        <f t="shared" si="42"/>
        <v>0</v>
      </c>
      <c r="H359" s="3022">
        <f t="shared" si="42"/>
        <v>0</v>
      </c>
      <c r="I359" s="3022">
        <f t="shared" si="42"/>
        <v>0</v>
      </c>
      <c r="J359" s="3022">
        <f t="shared" si="42"/>
        <v>0</v>
      </c>
      <c r="K359" s="3022">
        <f t="shared" si="42"/>
        <v>0</v>
      </c>
      <c r="L359" s="3022">
        <f t="shared" si="42"/>
        <v>0</v>
      </c>
      <c r="M359" s="3022">
        <f t="shared" si="42"/>
        <v>0</v>
      </c>
      <c r="N359" s="3022">
        <f t="shared" si="42"/>
        <v>0</v>
      </c>
      <c r="O359" s="3022">
        <f t="shared" si="42"/>
        <v>0</v>
      </c>
      <c r="P359" s="3022">
        <f>SUM(P358)</f>
        <v>0</v>
      </c>
      <c r="Q359" s="1441"/>
      <c r="R359" s="1441"/>
      <c r="S359" s="1441"/>
      <c r="T359" s="1441"/>
      <c r="U359" s="1441"/>
      <c r="V359" s="1441"/>
      <c r="W359" s="1441"/>
      <c r="X359" s="1441"/>
      <c r="Y359" s="1441"/>
      <c r="Z359" s="1441"/>
      <c r="AA359" s="1441"/>
      <c r="AB359" s="1441"/>
      <c r="AC359" s="1441"/>
      <c r="AD359" s="1441"/>
      <c r="AE359" s="1441"/>
      <c r="AF359" s="1441"/>
      <c r="AG359" s="1441"/>
      <c r="AH359" s="1441"/>
      <c r="AI359" s="1441"/>
      <c r="AJ359" s="1441"/>
      <c r="AK359" s="1441"/>
      <c r="AL359" s="1441"/>
      <c r="AM359" s="1441"/>
      <c r="AN359" s="1441"/>
      <c r="AO359" s="1441"/>
      <c r="AP359" s="1441"/>
      <c r="CA359" s="1438"/>
      <c r="CB359" s="1438"/>
      <c r="CC359" s="1438"/>
      <c r="CD359" s="1438"/>
      <c r="CE359" s="1438"/>
      <c r="CF359" s="1438"/>
      <c r="CG359" s="1438"/>
      <c r="CH359" s="1438"/>
      <c r="CI359" s="1438"/>
      <c r="CJ359" s="1438"/>
      <c r="CK359" s="1438"/>
      <c r="CL359" s="1438"/>
      <c r="CM359" s="1438"/>
      <c r="CN359" s="1438"/>
      <c r="CO359" s="1438"/>
      <c r="CP359" s="1438"/>
      <c r="CQ359" s="1438"/>
      <c r="CR359" s="1438"/>
      <c r="CS359" s="1438"/>
      <c r="CT359" s="1438"/>
      <c r="CU359" s="1438"/>
      <c r="CV359" s="1438"/>
      <c r="CW359" s="1438"/>
      <c r="CX359" s="1438"/>
      <c r="CY359" s="1438"/>
      <c r="CZ359" s="1438"/>
      <c r="DA359" s="1438"/>
      <c r="DB359" s="1438"/>
      <c r="DC359" s="1438"/>
      <c r="DD359" s="1438"/>
      <c r="DE359" s="1438"/>
      <c r="DF359" s="1438"/>
      <c r="DG359" s="1438"/>
      <c r="DH359" s="1438"/>
      <c r="DI359" s="1438"/>
      <c r="DJ359" s="1438"/>
      <c r="DK359" s="1438"/>
      <c r="DL359" s="1438"/>
      <c r="DM359" s="1438"/>
      <c r="DN359" s="1438"/>
      <c r="DO359" s="1438"/>
      <c r="DP359" s="1438"/>
      <c r="DQ359" s="1438"/>
      <c r="DR359" s="1438"/>
      <c r="DS359" s="1438"/>
      <c r="DT359" s="1438"/>
      <c r="DU359" s="1438"/>
      <c r="DV359" s="1438"/>
      <c r="DW359" s="1438"/>
      <c r="DX359" s="1438"/>
      <c r="DY359" s="1438"/>
      <c r="DZ359" s="1438"/>
    </row>
    <row r="360" spans="1:130" s="1437" customFormat="1" ht="27" customHeight="1" x14ac:dyDescent="0.2">
      <c r="A360" s="1439" t="s">
        <v>1004</v>
      </c>
      <c r="B360" s="1442"/>
      <c r="C360" s="1443"/>
      <c r="D360" s="1443"/>
      <c r="E360" s="1443"/>
      <c r="F360" s="1441"/>
      <c r="G360" s="1441"/>
      <c r="H360" s="1441"/>
      <c r="I360" s="1441"/>
      <c r="J360" s="1441"/>
      <c r="K360" s="1441"/>
      <c r="L360" s="1441"/>
      <c r="M360" s="1441"/>
      <c r="N360" s="1441"/>
      <c r="O360" s="1441"/>
      <c r="P360" s="1441"/>
      <c r="Q360" s="1441"/>
      <c r="R360" s="1441"/>
      <c r="S360" s="1441"/>
      <c r="T360" s="1441"/>
      <c r="U360" s="1441"/>
      <c r="V360" s="1441"/>
      <c r="W360" s="1441"/>
      <c r="X360" s="1441"/>
      <c r="Y360" s="1441"/>
      <c r="Z360" s="1441"/>
      <c r="AA360" s="1441"/>
      <c r="AB360" s="1441"/>
      <c r="AC360" s="1441"/>
      <c r="AD360" s="1441"/>
      <c r="AE360" s="1441"/>
      <c r="AF360" s="1441"/>
      <c r="AG360" s="1441"/>
      <c r="AH360" s="1441"/>
      <c r="AI360" s="1441"/>
      <c r="AJ360" s="1441"/>
      <c r="AK360" s="1441"/>
      <c r="AL360" s="1441"/>
      <c r="AM360" s="1441"/>
      <c r="AN360" s="1441"/>
      <c r="AO360" s="1441"/>
      <c r="AP360" s="1441"/>
      <c r="CA360" s="1438"/>
      <c r="CB360" s="1438"/>
      <c r="CC360" s="1438"/>
      <c r="CD360" s="1438"/>
      <c r="CE360" s="1438"/>
      <c r="CF360" s="1438"/>
      <c r="CG360" s="1438"/>
      <c r="CH360" s="1438"/>
      <c r="CI360" s="1438"/>
      <c r="CJ360" s="1438"/>
      <c r="CK360" s="1438"/>
      <c r="CL360" s="1438"/>
      <c r="CM360" s="1438"/>
      <c r="CN360" s="1438"/>
      <c r="CO360" s="1438"/>
      <c r="CP360" s="1438"/>
      <c r="CQ360" s="1438"/>
      <c r="CR360" s="1438"/>
      <c r="CS360" s="1438"/>
      <c r="CT360" s="1438"/>
      <c r="CU360" s="1438"/>
      <c r="CV360" s="1438"/>
      <c r="CW360" s="1438"/>
      <c r="CX360" s="1438"/>
      <c r="CY360" s="1438"/>
      <c r="CZ360" s="1438"/>
      <c r="DA360" s="1438"/>
      <c r="DB360" s="1438"/>
      <c r="DC360" s="1438"/>
      <c r="DD360" s="1438"/>
      <c r="DE360" s="1438"/>
      <c r="DF360" s="1438"/>
      <c r="DG360" s="1438"/>
      <c r="DH360" s="1438"/>
      <c r="DI360" s="1438"/>
      <c r="DJ360" s="1438"/>
      <c r="DK360" s="1438"/>
      <c r="DL360" s="1438"/>
      <c r="DM360" s="1438"/>
      <c r="DN360" s="1438"/>
      <c r="DO360" s="1438"/>
      <c r="DP360" s="1438"/>
      <c r="DQ360" s="1438"/>
      <c r="DR360" s="1438"/>
      <c r="DS360" s="1438"/>
      <c r="DT360" s="1438"/>
      <c r="DU360" s="1438"/>
      <c r="DV360" s="1438"/>
      <c r="DW360" s="1438"/>
      <c r="DX360" s="1438"/>
      <c r="DY360" s="1438"/>
      <c r="DZ360" s="1438"/>
    </row>
    <row r="361" spans="1:130" s="1437" customFormat="1" ht="14.25" x14ac:dyDescent="0.2">
      <c r="A361" s="6941" t="s">
        <v>1005</v>
      </c>
      <c r="B361" s="6944" t="s">
        <v>418</v>
      </c>
      <c r="C361" s="6945"/>
      <c r="D361" s="6946"/>
      <c r="E361" s="6950" t="s">
        <v>419</v>
      </c>
      <c r="F361" s="6951"/>
      <c r="G361" s="6951"/>
      <c r="H361" s="6951"/>
      <c r="I361" s="6951"/>
      <c r="J361" s="6951"/>
      <c r="K361" s="6951"/>
      <c r="L361" s="6951"/>
      <c r="M361" s="6951"/>
      <c r="N361" s="6951"/>
      <c r="O361" s="6951"/>
      <c r="P361" s="6951"/>
      <c r="Q361" s="6951"/>
      <c r="R361" s="6951"/>
      <c r="S361" s="6951"/>
      <c r="T361" s="6951"/>
      <c r="U361" s="6951"/>
      <c r="V361" s="6951"/>
      <c r="W361" s="6951"/>
      <c r="X361" s="6951"/>
      <c r="Y361" s="6951"/>
      <c r="Z361" s="6951"/>
      <c r="AA361" s="6951"/>
      <c r="AB361" s="6951"/>
      <c r="AC361" s="6951"/>
      <c r="AD361" s="6951"/>
      <c r="AE361" s="6951"/>
      <c r="AF361" s="6951"/>
      <c r="AG361" s="6951"/>
      <c r="AH361" s="6951"/>
      <c r="AI361" s="6951"/>
      <c r="AJ361" s="6951"/>
      <c r="AK361" s="6951"/>
      <c r="AL361" s="6952"/>
      <c r="AM361" s="6946" t="s">
        <v>422</v>
      </c>
      <c r="AN361" s="6955" t="s">
        <v>13</v>
      </c>
      <c r="AO361" s="1441"/>
      <c r="AP361" s="1441"/>
      <c r="CA361" s="1438"/>
      <c r="CB361" s="1438"/>
      <c r="CC361" s="1438"/>
      <c r="CD361" s="1438"/>
      <c r="CE361" s="1438"/>
      <c r="CF361" s="1438"/>
      <c r="CG361" s="1438"/>
      <c r="CH361" s="1438"/>
      <c r="CI361" s="1438"/>
      <c r="CJ361" s="1438"/>
      <c r="CK361" s="1438"/>
      <c r="CL361" s="1438"/>
      <c r="CM361" s="1438"/>
      <c r="CN361" s="1438"/>
      <c r="CO361" s="1438"/>
      <c r="CP361" s="1438"/>
      <c r="CQ361" s="1438"/>
      <c r="CR361" s="1438"/>
      <c r="CS361" s="1438"/>
      <c r="CT361" s="1438"/>
      <c r="CU361" s="1438"/>
      <c r="CV361" s="1438"/>
      <c r="CW361" s="1438"/>
      <c r="CX361" s="1438"/>
      <c r="CY361" s="1438"/>
      <c r="CZ361" s="1438"/>
      <c r="DA361" s="1438"/>
      <c r="DB361" s="1438"/>
      <c r="DC361" s="1438"/>
      <c r="DD361" s="1438"/>
      <c r="DE361" s="1438"/>
      <c r="DF361" s="1438"/>
      <c r="DG361" s="1438"/>
      <c r="DH361" s="1438"/>
      <c r="DI361" s="1438"/>
      <c r="DJ361" s="1438"/>
      <c r="DK361" s="1438"/>
      <c r="DL361" s="1438"/>
      <c r="DM361" s="1438"/>
      <c r="DN361" s="1438"/>
      <c r="DO361" s="1438"/>
      <c r="DP361" s="1438"/>
      <c r="DQ361" s="1438"/>
      <c r="DR361" s="1438"/>
      <c r="DS361" s="1438"/>
      <c r="DT361" s="1438"/>
      <c r="DU361" s="1438"/>
      <c r="DV361" s="1438"/>
      <c r="DW361" s="1438"/>
      <c r="DX361" s="1438"/>
      <c r="DY361" s="1438"/>
      <c r="DZ361" s="1438"/>
    </row>
    <row r="362" spans="1:130" s="1437" customFormat="1" ht="22.9" customHeight="1" x14ac:dyDescent="0.2">
      <c r="A362" s="6942"/>
      <c r="B362" s="6947"/>
      <c r="C362" s="6948"/>
      <c r="D362" s="6949"/>
      <c r="E362" s="6950" t="s">
        <v>423</v>
      </c>
      <c r="F362" s="6954"/>
      <c r="G362" s="6950" t="s">
        <v>288</v>
      </c>
      <c r="H362" s="6954"/>
      <c r="I362" s="6950" t="s">
        <v>424</v>
      </c>
      <c r="J362" s="6954"/>
      <c r="K362" s="6950" t="s">
        <v>120</v>
      </c>
      <c r="L362" s="6954"/>
      <c r="M362" s="6950" t="s">
        <v>19</v>
      </c>
      <c r="N362" s="6954"/>
      <c r="O362" s="6951" t="s">
        <v>310</v>
      </c>
      <c r="P362" s="6954"/>
      <c r="Q362" s="6950" t="s">
        <v>311</v>
      </c>
      <c r="R362" s="6954"/>
      <c r="S362" s="6950" t="s">
        <v>312</v>
      </c>
      <c r="T362" s="6954"/>
      <c r="U362" s="6950" t="s">
        <v>313</v>
      </c>
      <c r="V362" s="6954"/>
      <c r="W362" s="6950" t="s">
        <v>314</v>
      </c>
      <c r="X362" s="6954"/>
      <c r="Y362" s="6950" t="s">
        <v>315</v>
      </c>
      <c r="Z362" s="6954"/>
      <c r="AA362" s="6950" t="s">
        <v>316</v>
      </c>
      <c r="AB362" s="6954"/>
      <c r="AC362" s="6950" t="s">
        <v>317</v>
      </c>
      <c r="AD362" s="6954"/>
      <c r="AE362" s="6950" t="s">
        <v>291</v>
      </c>
      <c r="AF362" s="6954"/>
      <c r="AG362" s="6950" t="s">
        <v>318</v>
      </c>
      <c r="AH362" s="6954"/>
      <c r="AI362" s="6950" t="s">
        <v>319</v>
      </c>
      <c r="AJ362" s="6954"/>
      <c r="AK362" s="6950" t="s">
        <v>31</v>
      </c>
      <c r="AL362" s="6952"/>
      <c r="AM362" s="6953"/>
      <c r="AN362" s="6956"/>
      <c r="AO362" s="1441"/>
      <c r="AP362" s="1441"/>
      <c r="CA362" s="1438"/>
      <c r="CB362" s="1438"/>
      <c r="CC362" s="1438"/>
      <c r="CD362" s="1438"/>
      <c r="CE362" s="1438"/>
      <c r="CF362" s="1438"/>
      <c r="CG362" s="1438"/>
      <c r="CH362" s="1438"/>
      <c r="CI362" s="1438"/>
      <c r="CJ362" s="1438"/>
      <c r="CK362" s="1438"/>
      <c r="CL362" s="1438"/>
      <c r="CM362" s="1438"/>
      <c r="CN362" s="1438"/>
      <c r="CO362" s="1438"/>
      <c r="CP362" s="1438"/>
      <c r="CQ362" s="1438"/>
      <c r="CR362" s="1438"/>
      <c r="CS362" s="1438"/>
      <c r="CT362" s="1438"/>
      <c r="CU362" s="1438"/>
      <c r="CV362" s="1438"/>
      <c r="CW362" s="1438"/>
      <c r="CX362" s="1438"/>
      <c r="CY362" s="1438"/>
      <c r="CZ362" s="1438"/>
      <c r="DA362" s="1438"/>
      <c r="DB362" s="1438"/>
      <c r="DC362" s="1438"/>
      <c r="DD362" s="1438"/>
      <c r="DE362" s="1438"/>
      <c r="DF362" s="1438"/>
      <c r="DG362" s="1438"/>
      <c r="DH362" s="1438"/>
      <c r="DI362" s="1438"/>
      <c r="DJ362" s="1438"/>
      <c r="DK362" s="1438"/>
      <c r="DL362" s="1438"/>
      <c r="DM362" s="1438"/>
      <c r="DN362" s="1438"/>
      <c r="DO362" s="1438"/>
      <c r="DP362" s="1438"/>
      <c r="DQ362" s="1438"/>
      <c r="DR362" s="1438"/>
      <c r="DS362" s="1438"/>
      <c r="DT362" s="1438"/>
      <c r="DU362" s="1438"/>
      <c r="DV362" s="1438"/>
      <c r="DW362" s="1438"/>
      <c r="DX362" s="1438"/>
      <c r="DY362" s="1438"/>
      <c r="DZ362" s="1438"/>
    </row>
    <row r="363" spans="1:130" s="1437" customFormat="1" ht="20.45" customHeight="1" x14ac:dyDescent="0.2">
      <c r="A363" s="6943"/>
      <c r="B363" s="3023" t="s">
        <v>52</v>
      </c>
      <c r="C363" s="3024" t="s">
        <v>53</v>
      </c>
      <c r="D363" s="1444" t="s">
        <v>54</v>
      </c>
      <c r="E363" s="3025" t="s">
        <v>53</v>
      </c>
      <c r="F363" s="1444" t="s">
        <v>54</v>
      </c>
      <c r="G363" s="3025" t="s">
        <v>53</v>
      </c>
      <c r="H363" s="1444" t="s">
        <v>54</v>
      </c>
      <c r="I363" s="3025" t="s">
        <v>53</v>
      </c>
      <c r="J363" s="1444" t="s">
        <v>54</v>
      </c>
      <c r="K363" s="3025" t="s">
        <v>53</v>
      </c>
      <c r="L363" s="1444" t="s">
        <v>54</v>
      </c>
      <c r="M363" s="3025" t="s">
        <v>53</v>
      </c>
      <c r="N363" s="1444" t="s">
        <v>54</v>
      </c>
      <c r="O363" s="3025" t="s">
        <v>53</v>
      </c>
      <c r="P363" s="1444" t="s">
        <v>54</v>
      </c>
      <c r="Q363" s="3025" t="s">
        <v>53</v>
      </c>
      <c r="R363" s="1444" t="s">
        <v>54</v>
      </c>
      <c r="S363" s="3025" t="s">
        <v>53</v>
      </c>
      <c r="T363" s="1444" t="s">
        <v>54</v>
      </c>
      <c r="U363" s="3025" t="s">
        <v>53</v>
      </c>
      <c r="V363" s="1444" t="s">
        <v>54</v>
      </c>
      <c r="W363" s="3025" t="s">
        <v>53</v>
      </c>
      <c r="X363" s="1444" t="s">
        <v>54</v>
      </c>
      <c r="Y363" s="3025" t="s">
        <v>53</v>
      </c>
      <c r="Z363" s="1444" t="s">
        <v>54</v>
      </c>
      <c r="AA363" s="3025" t="s">
        <v>53</v>
      </c>
      <c r="AB363" s="1444" t="s">
        <v>54</v>
      </c>
      <c r="AC363" s="3025" t="s">
        <v>53</v>
      </c>
      <c r="AD363" s="1444" t="s">
        <v>54</v>
      </c>
      <c r="AE363" s="3025" t="s">
        <v>53</v>
      </c>
      <c r="AF363" s="1444" t="s">
        <v>54</v>
      </c>
      <c r="AG363" s="3025" t="s">
        <v>53</v>
      </c>
      <c r="AH363" s="1444" t="s">
        <v>54</v>
      </c>
      <c r="AI363" s="3025" t="s">
        <v>53</v>
      </c>
      <c r="AJ363" s="1444" t="s">
        <v>54</v>
      </c>
      <c r="AK363" s="3025" t="s">
        <v>53</v>
      </c>
      <c r="AL363" s="1445" t="s">
        <v>54</v>
      </c>
      <c r="AM363" s="6949"/>
      <c r="AN363" s="6957"/>
      <c r="AO363" s="1441"/>
      <c r="AP363" s="1441"/>
      <c r="CA363" s="1438"/>
      <c r="CB363" s="1438"/>
      <c r="CC363" s="1438"/>
      <c r="CD363" s="1438"/>
      <c r="CE363" s="1438"/>
      <c r="CF363" s="1438"/>
      <c r="CG363" s="1438"/>
      <c r="CH363" s="1438"/>
      <c r="CI363" s="1438"/>
      <c r="CJ363" s="1438"/>
      <c r="CK363" s="1438"/>
      <c r="CL363" s="1438"/>
      <c r="CM363" s="1438"/>
      <c r="CN363" s="1438"/>
      <c r="CO363" s="1438"/>
      <c r="CP363" s="1438"/>
      <c r="CQ363" s="1438"/>
      <c r="CR363" s="1438"/>
      <c r="CS363" s="1438"/>
      <c r="CT363" s="1438"/>
      <c r="CU363" s="1438"/>
      <c r="CV363" s="1438"/>
      <c r="CW363" s="1438"/>
      <c r="CX363" s="1438"/>
      <c r="CY363" s="1438"/>
      <c r="CZ363" s="1438"/>
      <c r="DA363" s="1438"/>
      <c r="DB363" s="1438"/>
      <c r="DC363" s="1438"/>
      <c r="DD363" s="1438"/>
      <c r="DE363" s="1438"/>
      <c r="DF363" s="1438"/>
      <c r="DG363" s="1438"/>
      <c r="DH363" s="1438"/>
      <c r="DI363" s="1438"/>
      <c r="DJ363" s="1438"/>
      <c r="DK363" s="1438"/>
      <c r="DL363" s="1438"/>
      <c r="DM363" s="1438"/>
      <c r="DN363" s="1438"/>
      <c r="DO363" s="1438"/>
      <c r="DP363" s="1438"/>
      <c r="DQ363" s="1438"/>
      <c r="DR363" s="1438"/>
      <c r="DS363" s="1438"/>
      <c r="DT363" s="1438"/>
      <c r="DU363" s="1438"/>
      <c r="DV363" s="1438"/>
      <c r="DW363" s="1438"/>
      <c r="DX363" s="1438"/>
      <c r="DY363" s="1438"/>
      <c r="DZ363" s="1438"/>
    </row>
    <row r="364" spans="1:130" s="1437" customFormat="1" ht="23.45" customHeight="1" x14ac:dyDescent="0.2">
      <c r="A364" s="3026" t="s">
        <v>1006</v>
      </c>
      <c r="B364" s="3027">
        <f>SUM(C364,D364)</f>
        <v>0</v>
      </c>
      <c r="C364" s="3028">
        <f>SUM(E364,G364,I364,K364,M364,O364,Q364,S364,U364,W364,Y364,AA364,AC364,AE364,AG364,AI364,AK364)</f>
        <v>0</v>
      </c>
      <c r="D364" s="3029">
        <f>SUM(F364,H364,J364,L364,N364,P364,R364,T364,V364,X364,Z364,AB364,AD364,AF364,AH364,AJ364,AL364)</f>
        <v>0</v>
      </c>
      <c r="E364" s="3030"/>
      <c r="F364" s="3031"/>
      <c r="G364" s="3030"/>
      <c r="H364" s="3031"/>
      <c r="I364" s="3030"/>
      <c r="J364" s="3031"/>
      <c r="K364" s="3030"/>
      <c r="L364" s="3031"/>
      <c r="M364" s="3030"/>
      <c r="N364" s="3031"/>
      <c r="O364" s="3030"/>
      <c r="P364" s="3031"/>
      <c r="Q364" s="3030"/>
      <c r="R364" s="3031"/>
      <c r="S364" s="3030"/>
      <c r="T364" s="3031"/>
      <c r="U364" s="3030"/>
      <c r="V364" s="3031"/>
      <c r="W364" s="3030"/>
      <c r="X364" s="3031"/>
      <c r="Y364" s="3030"/>
      <c r="Z364" s="3031"/>
      <c r="AA364" s="3030"/>
      <c r="AB364" s="3031"/>
      <c r="AC364" s="3030"/>
      <c r="AD364" s="3031"/>
      <c r="AE364" s="3030"/>
      <c r="AF364" s="3031"/>
      <c r="AG364" s="3030"/>
      <c r="AH364" s="3031"/>
      <c r="AI364" s="3030"/>
      <c r="AJ364" s="3031"/>
      <c r="AK364" s="3030"/>
      <c r="AL364" s="3032"/>
      <c r="AM364" s="3033"/>
      <c r="AN364" s="3034"/>
      <c r="AO364" s="1446"/>
      <c r="AP364" s="1447"/>
      <c r="CA364" s="1438"/>
      <c r="CB364" s="1438"/>
      <c r="CC364" s="1438"/>
      <c r="CD364" s="1438"/>
      <c r="CE364" s="1438"/>
      <c r="CF364" s="1438"/>
      <c r="CG364" s="1438"/>
      <c r="CH364" s="1438"/>
      <c r="CI364" s="1438"/>
      <c r="CJ364" s="1438"/>
      <c r="CK364" s="1438"/>
      <c r="CL364" s="1438"/>
      <c r="CM364" s="1438"/>
      <c r="CN364" s="1438"/>
      <c r="CO364" s="1438"/>
      <c r="CP364" s="1438"/>
      <c r="CQ364" s="1438"/>
      <c r="CR364" s="1438"/>
      <c r="CS364" s="1438"/>
      <c r="CT364" s="1438"/>
      <c r="CU364" s="1438"/>
      <c r="CV364" s="1438"/>
      <c r="CW364" s="1438"/>
      <c r="CX364" s="1438"/>
      <c r="CY364" s="1438"/>
      <c r="CZ364" s="1438"/>
      <c r="DA364" s="1438"/>
      <c r="DB364" s="1438">
        <v>0</v>
      </c>
      <c r="DC364" s="1438"/>
      <c r="DD364" s="1438">
        <v>0</v>
      </c>
      <c r="DE364" s="1438"/>
      <c r="DF364" s="1438"/>
      <c r="DG364" s="1438"/>
      <c r="DH364" s="1438"/>
      <c r="DI364" s="1438"/>
      <c r="DJ364" s="1438"/>
      <c r="DK364" s="1438"/>
      <c r="DL364" s="1438"/>
      <c r="DM364" s="1438"/>
      <c r="DN364" s="1438"/>
      <c r="DO364" s="1438"/>
      <c r="DP364" s="1438"/>
      <c r="DQ364" s="1438"/>
      <c r="DR364" s="1438"/>
      <c r="DS364" s="1438"/>
      <c r="DT364" s="1438"/>
      <c r="DU364" s="1438"/>
      <c r="DV364" s="1438"/>
      <c r="DW364" s="1438"/>
      <c r="DX364" s="1438"/>
      <c r="DY364" s="1438"/>
      <c r="DZ364" s="1438"/>
    </row>
    <row r="365" spans="1:130" s="245" customFormat="1" ht="25.9" customHeight="1" x14ac:dyDescent="0.2">
      <c r="A365" s="6963" t="s">
        <v>1007</v>
      </c>
      <c r="B365" s="6963"/>
      <c r="C365" s="6963"/>
      <c r="D365" s="6963"/>
      <c r="E365" s="6963"/>
      <c r="F365" s="6963"/>
      <c r="G365" s="6963"/>
      <c r="H365" s="6963"/>
      <c r="I365" s="6963"/>
      <c r="J365" s="6963"/>
      <c r="K365" s="6963"/>
      <c r="L365" s="6963"/>
      <c r="M365" s="6963"/>
      <c r="N365" s="6963"/>
      <c r="O365" s="6963"/>
      <c r="P365" s="6963"/>
      <c r="Q365" s="6963"/>
      <c r="R365" s="6963"/>
      <c r="S365" s="6963"/>
      <c r="T365" s="6963"/>
      <c r="U365" s="6963"/>
      <c r="V365" s="6963"/>
      <c r="W365" s="6963"/>
      <c r="X365" s="6963"/>
      <c r="Y365" s="6963"/>
      <c r="Z365" s="6963"/>
      <c r="AA365" s="6963"/>
      <c r="AB365" s="6963"/>
      <c r="AC365" s="6963"/>
      <c r="AD365" s="6963"/>
      <c r="AE365" s="6963"/>
      <c r="AF365" s="6963"/>
      <c r="AG365" s="6963"/>
      <c r="AH365" s="6963"/>
      <c r="AI365" s="6963"/>
      <c r="AJ365" s="6963"/>
      <c r="AK365" s="6963"/>
      <c r="AL365" s="6963"/>
      <c r="AM365" s="6963"/>
      <c r="AN365" s="6963"/>
      <c r="AO365" s="6963"/>
      <c r="AP365" s="6963"/>
      <c r="AX365" s="270"/>
      <c r="AY365" s="270"/>
      <c r="AZ365" s="270"/>
      <c r="CA365" s="247"/>
      <c r="CB365" s="247"/>
      <c r="CC365" s="247"/>
      <c r="CD365" s="247"/>
      <c r="CE365" s="247"/>
      <c r="CF365" s="247"/>
      <c r="CG365" s="247"/>
      <c r="CH365" s="247"/>
      <c r="CI365" s="247"/>
      <c r="CJ365" s="247"/>
      <c r="CK365" s="247"/>
      <c r="CL365" s="247"/>
      <c r="CM365" s="247"/>
      <c r="CN365" s="247"/>
      <c r="CO365" s="247"/>
      <c r="CP365" s="247"/>
      <c r="CQ365" s="247"/>
      <c r="CR365" s="247"/>
      <c r="CS365" s="247"/>
      <c r="CT365" s="247"/>
      <c r="CU365" s="247"/>
      <c r="CV365" s="247"/>
      <c r="CW365" s="247"/>
      <c r="CX365" s="247"/>
      <c r="CY365" s="247"/>
      <c r="CZ365" s="247"/>
      <c r="DA365" s="285"/>
      <c r="DB365" s="285"/>
      <c r="DC365" s="285"/>
      <c r="DD365" s="285"/>
      <c r="DE365" s="285"/>
      <c r="DF365" s="285"/>
      <c r="DG365" s="285"/>
      <c r="DH365" s="285"/>
      <c r="DI365" s="285"/>
      <c r="DJ365" s="285"/>
      <c r="DK365" s="285"/>
      <c r="DL365" s="285"/>
      <c r="DM365" s="285"/>
      <c r="DN365" s="285"/>
      <c r="DO365" s="285"/>
      <c r="DP365" s="285"/>
      <c r="DQ365" s="285"/>
      <c r="DR365" s="285"/>
      <c r="DS365" s="285"/>
      <c r="DT365" s="285"/>
      <c r="DU365" s="285"/>
      <c r="DV365" s="285"/>
      <c r="DW365" s="285"/>
      <c r="DX365" s="285"/>
      <c r="DY365" s="285"/>
      <c r="DZ365" s="285"/>
    </row>
    <row r="366" spans="1:130" s="245" customFormat="1" x14ac:dyDescent="0.25">
      <c r="A366" s="273" t="s">
        <v>1008</v>
      </c>
      <c r="B366" s="107"/>
      <c r="C366" s="250"/>
      <c r="D366" s="250"/>
      <c r="E366" s="250"/>
      <c r="AX366" s="270"/>
      <c r="AY366" s="270"/>
      <c r="AZ366" s="270"/>
      <c r="CA366" s="247"/>
      <c r="CB366" s="247"/>
      <c r="CC366" s="247"/>
      <c r="CD366" s="247"/>
      <c r="CE366" s="247"/>
      <c r="CF366" s="247"/>
      <c r="CG366" s="247"/>
      <c r="CH366" s="247"/>
      <c r="CI366" s="247"/>
      <c r="CJ366" s="247"/>
      <c r="CK366" s="247"/>
      <c r="CL366" s="247"/>
      <c r="CM366" s="247"/>
      <c r="CN366" s="247"/>
      <c r="CO366" s="247"/>
      <c r="CP366" s="247"/>
      <c r="CQ366" s="247"/>
      <c r="CR366" s="247"/>
      <c r="CS366" s="247"/>
      <c r="CT366" s="247"/>
      <c r="CU366" s="247"/>
      <c r="CV366" s="247"/>
      <c r="CW366" s="247"/>
      <c r="CX366" s="247"/>
      <c r="CY366" s="247"/>
      <c r="CZ366" s="247"/>
      <c r="DA366" s="285"/>
      <c r="DB366" s="285"/>
      <c r="DC366" s="285"/>
      <c r="DD366" s="285"/>
      <c r="DE366" s="285"/>
      <c r="DF366" s="285"/>
      <c r="DG366" s="285"/>
      <c r="DH366" s="285"/>
      <c r="DI366" s="285"/>
      <c r="DJ366" s="285"/>
      <c r="DK366" s="285"/>
      <c r="DL366" s="285"/>
      <c r="DM366" s="285"/>
      <c r="DN366" s="285"/>
      <c r="DO366" s="285"/>
      <c r="DP366" s="285"/>
      <c r="DQ366" s="285"/>
      <c r="DR366" s="285"/>
      <c r="DS366" s="285"/>
      <c r="DT366" s="285"/>
      <c r="DU366" s="285"/>
      <c r="DV366" s="285"/>
      <c r="DW366" s="285"/>
      <c r="DX366" s="285"/>
      <c r="DY366" s="285"/>
      <c r="DZ366" s="285"/>
    </row>
    <row r="367" spans="1:130" s="245" customFormat="1" ht="14.25" x14ac:dyDescent="0.2">
      <c r="A367" s="6897" t="s">
        <v>181</v>
      </c>
      <c r="B367" s="6897" t="s">
        <v>4</v>
      </c>
      <c r="C367" s="6759" t="s">
        <v>418</v>
      </c>
      <c r="D367" s="6200"/>
      <c r="E367" s="6183"/>
      <c r="F367" s="6763" t="s">
        <v>419</v>
      </c>
      <c r="G367" s="6891"/>
      <c r="H367" s="6891"/>
      <c r="I367" s="6891"/>
      <c r="J367" s="6891"/>
      <c r="K367" s="6891"/>
      <c r="L367" s="6891"/>
      <c r="M367" s="6891"/>
      <c r="N367" s="6891"/>
      <c r="O367" s="6891"/>
      <c r="P367" s="6891"/>
      <c r="Q367" s="6891"/>
      <c r="R367" s="6891"/>
      <c r="S367" s="6891"/>
      <c r="T367" s="6891"/>
      <c r="U367" s="6891"/>
      <c r="V367" s="6891"/>
      <c r="W367" s="6891"/>
      <c r="X367" s="6891"/>
      <c r="Y367" s="6891"/>
      <c r="Z367" s="6891"/>
      <c r="AA367" s="6891"/>
      <c r="AB367" s="6891"/>
      <c r="AC367" s="6891"/>
      <c r="AD367" s="6891"/>
      <c r="AE367" s="6891"/>
      <c r="AF367" s="6891"/>
      <c r="AG367" s="6891"/>
      <c r="AH367" s="6891"/>
      <c r="AI367" s="6891"/>
      <c r="AJ367" s="6891"/>
      <c r="AK367" s="6891"/>
      <c r="AL367" s="6891"/>
      <c r="AM367" s="6824"/>
      <c r="AN367" s="6183" t="s">
        <v>422</v>
      </c>
      <c r="AO367" s="6663" t="s">
        <v>13</v>
      </c>
      <c r="AX367" s="270"/>
      <c r="AY367" s="270"/>
      <c r="AZ367" s="270"/>
      <c r="BY367" s="244"/>
      <c r="CA367" s="247"/>
      <c r="CB367" s="247"/>
      <c r="CC367" s="247"/>
      <c r="CD367" s="247"/>
      <c r="CE367" s="247"/>
      <c r="CF367" s="247"/>
      <c r="CG367" s="247"/>
      <c r="CH367" s="247"/>
      <c r="CI367" s="247"/>
      <c r="CJ367" s="247"/>
      <c r="CK367" s="247"/>
      <c r="CL367" s="247"/>
      <c r="CM367" s="247"/>
      <c r="CN367" s="247"/>
      <c r="CO367" s="247"/>
      <c r="CP367" s="247"/>
      <c r="CQ367" s="247"/>
      <c r="CR367" s="247"/>
      <c r="CS367" s="247"/>
      <c r="CT367" s="247"/>
      <c r="CU367" s="247"/>
      <c r="CV367" s="247"/>
      <c r="CW367" s="247"/>
      <c r="CX367" s="247"/>
      <c r="CY367" s="247"/>
      <c r="CZ367" s="247"/>
      <c r="DA367" s="285"/>
      <c r="DB367" s="285"/>
      <c r="DC367" s="285"/>
      <c r="DD367" s="285"/>
      <c r="DE367" s="285"/>
      <c r="DF367" s="285"/>
      <c r="DG367" s="285"/>
      <c r="DH367" s="285"/>
      <c r="DI367" s="285"/>
      <c r="DJ367" s="285"/>
      <c r="DK367" s="285"/>
      <c r="DL367" s="285"/>
      <c r="DM367" s="285"/>
      <c r="DN367" s="285"/>
      <c r="DO367" s="285"/>
      <c r="DP367" s="285"/>
      <c r="DQ367" s="285"/>
      <c r="DR367" s="285"/>
      <c r="DS367" s="285"/>
      <c r="DT367" s="285"/>
      <c r="DU367" s="285"/>
      <c r="DV367" s="285"/>
      <c r="DW367" s="285"/>
      <c r="DX367" s="285"/>
      <c r="DY367" s="285"/>
      <c r="DZ367" s="285"/>
    </row>
    <row r="368" spans="1:130" s="245" customFormat="1" ht="27" customHeight="1" x14ac:dyDescent="0.2">
      <c r="A368" s="6912"/>
      <c r="B368" s="6912"/>
      <c r="C368" s="6902"/>
      <c r="D368" s="6762"/>
      <c r="E368" s="6761"/>
      <c r="F368" s="6763" t="s">
        <v>423</v>
      </c>
      <c r="G368" s="6821"/>
      <c r="H368" s="6763" t="s">
        <v>288</v>
      </c>
      <c r="I368" s="6821"/>
      <c r="J368" s="6763" t="s">
        <v>424</v>
      </c>
      <c r="K368" s="6821"/>
      <c r="L368" s="6763" t="s">
        <v>120</v>
      </c>
      <c r="M368" s="6821"/>
      <c r="N368" s="6763" t="s">
        <v>19</v>
      </c>
      <c r="O368" s="6821"/>
      <c r="P368" s="6891" t="s">
        <v>310</v>
      </c>
      <c r="Q368" s="6821"/>
      <c r="R368" s="6763" t="s">
        <v>311</v>
      </c>
      <c r="S368" s="6821"/>
      <c r="T368" s="6763" t="s">
        <v>312</v>
      </c>
      <c r="U368" s="6821"/>
      <c r="V368" s="6763" t="s">
        <v>313</v>
      </c>
      <c r="W368" s="6821"/>
      <c r="X368" s="6763" t="s">
        <v>314</v>
      </c>
      <c r="Y368" s="6821"/>
      <c r="Z368" s="6763" t="s">
        <v>315</v>
      </c>
      <c r="AA368" s="6821"/>
      <c r="AB368" s="6763" t="s">
        <v>316</v>
      </c>
      <c r="AC368" s="6821"/>
      <c r="AD368" s="6763" t="s">
        <v>317</v>
      </c>
      <c r="AE368" s="6821"/>
      <c r="AF368" s="6763" t="s">
        <v>291</v>
      </c>
      <c r="AG368" s="6821"/>
      <c r="AH368" s="6763" t="s">
        <v>318</v>
      </c>
      <c r="AI368" s="6821"/>
      <c r="AJ368" s="6763" t="s">
        <v>319</v>
      </c>
      <c r="AK368" s="6821"/>
      <c r="AL368" s="6763" t="s">
        <v>31</v>
      </c>
      <c r="AM368" s="6824"/>
      <c r="AN368" s="6203"/>
      <c r="AO368" s="6664"/>
      <c r="AX368" s="270"/>
      <c r="AY368" s="270"/>
      <c r="AZ368" s="270"/>
      <c r="BY368" s="244"/>
      <c r="CA368" s="247"/>
      <c r="CB368" s="247"/>
      <c r="CC368" s="247"/>
      <c r="CD368" s="247"/>
      <c r="CE368" s="247"/>
      <c r="CF368" s="247"/>
      <c r="CG368" s="247"/>
      <c r="CH368" s="247"/>
      <c r="CI368" s="247"/>
      <c r="CJ368" s="247"/>
      <c r="CK368" s="247"/>
      <c r="CL368" s="247"/>
      <c r="CM368" s="247"/>
      <c r="CN368" s="247"/>
      <c r="CO368" s="247"/>
      <c r="CP368" s="247"/>
      <c r="CQ368" s="247"/>
      <c r="CR368" s="247"/>
      <c r="CS368" s="247"/>
      <c r="CT368" s="247"/>
      <c r="CU368" s="247"/>
      <c r="CV368" s="247"/>
      <c r="CW368" s="247"/>
      <c r="CX368" s="247"/>
      <c r="CY368" s="247"/>
      <c r="CZ368" s="247"/>
      <c r="DA368" s="285"/>
      <c r="DB368" s="285"/>
      <c r="DC368" s="285"/>
      <c r="DD368" s="285"/>
      <c r="DE368" s="285"/>
      <c r="DF368" s="285"/>
      <c r="DG368" s="285"/>
      <c r="DH368" s="285"/>
      <c r="DI368" s="285"/>
      <c r="DJ368" s="285"/>
      <c r="DK368" s="285"/>
      <c r="DL368" s="285"/>
      <c r="DM368" s="285"/>
      <c r="DN368" s="285"/>
      <c r="DO368" s="285"/>
      <c r="DP368" s="285"/>
      <c r="DQ368" s="285"/>
      <c r="DR368" s="285"/>
      <c r="DS368" s="285"/>
      <c r="DT368" s="285"/>
      <c r="DU368" s="285"/>
      <c r="DV368" s="285"/>
      <c r="DW368" s="285"/>
      <c r="DX368" s="285"/>
      <c r="DY368" s="285"/>
      <c r="DZ368" s="285"/>
    </row>
    <row r="369" spans="1:130" s="245" customFormat="1" ht="21" x14ac:dyDescent="0.2">
      <c r="A369" s="6898"/>
      <c r="B369" s="6898"/>
      <c r="C369" s="2939" t="s">
        <v>52</v>
      </c>
      <c r="D369" s="2940" t="s">
        <v>53</v>
      </c>
      <c r="E369" s="1031" t="s">
        <v>54</v>
      </c>
      <c r="F369" s="2659" t="s">
        <v>53</v>
      </c>
      <c r="G369" s="1031" t="s">
        <v>54</v>
      </c>
      <c r="H369" s="2659" t="s">
        <v>53</v>
      </c>
      <c r="I369" s="1031" t="s">
        <v>54</v>
      </c>
      <c r="J369" s="2659" t="s">
        <v>53</v>
      </c>
      <c r="K369" s="1031" t="s">
        <v>54</v>
      </c>
      <c r="L369" s="2659" t="s">
        <v>53</v>
      </c>
      <c r="M369" s="1031" t="s">
        <v>54</v>
      </c>
      <c r="N369" s="2659" t="s">
        <v>53</v>
      </c>
      <c r="O369" s="1031" t="s">
        <v>54</v>
      </c>
      <c r="P369" s="2659" t="s">
        <v>53</v>
      </c>
      <c r="Q369" s="1031" t="s">
        <v>54</v>
      </c>
      <c r="R369" s="2659" t="s">
        <v>53</v>
      </c>
      <c r="S369" s="1031" t="s">
        <v>54</v>
      </c>
      <c r="T369" s="2659" t="s">
        <v>53</v>
      </c>
      <c r="U369" s="1031" t="s">
        <v>54</v>
      </c>
      <c r="V369" s="2659" t="s">
        <v>53</v>
      </c>
      <c r="W369" s="1031" t="s">
        <v>54</v>
      </c>
      <c r="X369" s="2659" t="s">
        <v>53</v>
      </c>
      <c r="Y369" s="1031" t="s">
        <v>54</v>
      </c>
      <c r="Z369" s="2659" t="s">
        <v>53</v>
      </c>
      <c r="AA369" s="1031" t="s">
        <v>54</v>
      </c>
      <c r="AB369" s="2659" t="s">
        <v>53</v>
      </c>
      <c r="AC369" s="1031" t="s">
        <v>54</v>
      </c>
      <c r="AD369" s="2659" t="s">
        <v>53</v>
      </c>
      <c r="AE369" s="1031" t="s">
        <v>54</v>
      </c>
      <c r="AF369" s="2659" t="s">
        <v>53</v>
      </c>
      <c r="AG369" s="1031" t="s">
        <v>54</v>
      </c>
      <c r="AH369" s="2659" t="s">
        <v>53</v>
      </c>
      <c r="AI369" s="1031" t="s">
        <v>54</v>
      </c>
      <c r="AJ369" s="2659" t="s">
        <v>53</v>
      </c>
      <c r="AK369" s="1031" t="s">
        <v>54</v>
      </c>
      <c r="AL369" s="2659" t="s">
        <v>53</v>
      </c>
      <c r="AM369" s="336" t="s">
        <v>54</v>
      </c>
      <c r="AN369" s="6761"/>
      <c r="AO369" s="6739"/>
      <c r="AX369" s="270"/>
      <c r="AY369" s="270"/>
      <c r="AZ369" s="270"/>
      <c r="BY369" s="244"/>
      <c r="CA369" s="247"/>
      <c r="CB369" s="247"/>
      <c r="CC369" s="247"/>
      <c r="CD369" s="247"/>
      <c r="CE369" s="247"/>
      <c r="CF369" s="247"/>
      <c r="CG369" s="247"/>
      <c r="CH369" s="247"/>
      <c r="CI369" s="247"/>
      <c r="CJ369" s="247"/>
      <c r="CK369" s="247"/>
      <c r="CL369" s="247"/>
      <c r="CM369" s="247"/>
      <c r="CN369" s="247"/>
      <c r="CO369" s="247"/>
      <c r="CP369" s="247"/>
      <c r="CQ369" s="247"/>
      <c r="CR369" s="247"/>
      <c r="CS369" s="247"/>
      <c r="CT369" s="247"/>
      <c r="CU369" s="247"/>
      <c r="CV369" s="247"/>
      <c r="CW369" s="247"/>
      <c r="CX369" s="247"/>
      <c r="CY369" s="247"/>
      <c r="CZ369" s="247"/>
      <c r="DA369" s="285"/>
      <c r="DB369" s="285"/>
      <c r="DC369" s="285"/>
      <c r="DD369" s="285"/>
      <c r="DE369" s="285"/>
      <c r="DF369" s="285"/>
      <c r="DG369" s="285"/>
      <c r="DH369" s="285"/>
      <c r="DI369" s="285"/>
      <c r="DJ369" s="285"/>
      <c r="DK369" s="285"/>
      <c r="DL369" s="285"/>
      <c r="DM369" s="285"/>
      <c r="DN369" s="285"/>
      <c r="DO369" s="285"/>
      <c r="DP369" s="285"/>
      <c r="DQ369" s="285"/>
      <c r="DR369" s="285"/>
      <c r="DS369" s="285"/>
      <c r="DT369" s="285"/>
      <c r="DU369" s="285"/>
      <c r="DV369" s="285"/>
      <c r="DW369" s="285"/>
      <c r="DX369" s="285"/>
      <c r="DY369" s="285"/>
      <c r="DZ369" s="285"/>
    </row>
    <row r="370" spans="1:130" s="245" customFormat="1" ht="20.25" customHeight="1" x14ac:dyDescent="0.2">
      <c r="A370" s="6958" t="s">
        <v>1009</v>
      </c>
      <c r="B370" s="3035" t="s">
        <v>445</v>
      </c>
      <c r="C370" s="2989">
        <f>SUM(D370,E370)</f>
        <v>0</v>
      </c>
      <c r="D370" s="3036">
        <f t="shared" ref="D370:E373" si="43">SUM(F370,H370,J370,L370,N370,P370,R370,T370,V370,X370,Z370,AB370,AD370,AF370,AH370,AJ370,AL370)</f>
        <v>0</v>
      </c>
      <c r="E370" s="3037">
        <f t="shared" si="43"/>
        <v>0</v>
      </c>
      <c r="F370" s="2724"/>
      <c r="G370" s="2991"/>
      <c r="H370" s="2724"/>
      <c r="I370" s="2991"/>
      <c r="J370" s="2724"/>
      <c r="K370" s="2991"/>
      <c r="L370" s="2724"/>
      <c r="M370" s="2991"/>
      <c r="N370" s="2724"/>
      <c r="O370" s="2991"/>
      <c r="P370" s="2724"/>
      <c r="Q370" s="2991"/>
      <c r="R370" s="2724"/>
      <c r="S370" s="2991"/>
      <c r="T370" s="2724"/>
      <c r="U370" s="2991"/>
      <c r="V370" s="2724"/>
      <c r="W370" s="2991"/>
      <c r="X370" s="2724"/>
      <c r="Y370" s="2991"/>
      <c r="Z370" s="2724"/>
      <c r="AA370" s="2991"/>
      <c r="AB370" s="2724"/>
      <c r="AC370" s="2991"/>
      <c r="AD370" s="2724"/>
      <c r="AE370" s="2991"/>
      <c r="AF370" s="2724"/>
      <c r="AG370" s="2991"/>
      <c r="AH370" s="2724"/>
      <c r="AI370" s="2991"/>
      <c r="AJ370" s="2724"/>
      <c r="AK370" s="2991"/>
      <c r="AL370" s="2724"/>
      <c r="AM370" s="3038"/>
      <c r="AN370" s="2725"/>
      <c r="AO370" s="2729"/>
      <c r="AP370" s="244"/>
      <c r="AX370" s="270"/>
      <c r="AY370" s="270"/>
      <c r="AZ370" s="270"/>
      <c r="BY370" s="244"/>
      <c r="CA370" s="247"/>
      <c r="CB370" s="247"/>
      <c r="CC370" s="247"/>
      <c r="CD370" s="247"/>
      <c r="CE370" s="247"/>
      <c r="CF370" s="247"/>
      <c r="CG370" s="247"/>
      <c r="CH370" s="247"/>
      <c r="CI370" s="247"/>
      <c r="CJ370" s="247"/>
      <c r="CK370" s="247"/>
      <c r="CL370" s="247"/>
      <c r="CM370" s="247"/>
      <c r="CN370" s="247"/>
      <c r="CO370" s="247"/>
      <c r="CP370" s="247"/>
      <c r="CQ370" s="247"/>
      <c r="CR370" s="247"/>
      <c r="CS370" s="247"/>
      <c r="CT370" s="247"/>
      <c r="CU370" s="247"/>
      <c r="CV370" s="247"/>
      <c r="CW370" s="247"/>
      <c r="CX370" s="247"/>
      <c r="CY370" s="247"/>
      <c r="CZ370" s="247"/>
      <c r="DA370" s="285"/>
      <c r="DB370" s="285">
        <v>0</v>
      </c>
      <c r="DC370" s="285"/>
      <c r="DD370" s="285">
        <v>0</v>
      </c>
      <c r="DE370" s="285"/>
      <c r="DF370" s="285"/>
      <c r="DG370" s="285"/>
      <c r="DH370" s="285"/>
      <c r="DI370" s="285"/>
      <c r="DJ370" s="285"/>
      <c r="DK370" s="285"/>
      <c r="DL370" s="285"/>
      <c r="DM370" s="285"/>
      <c r="DN370" s="285"/>
      <c r="DO370" s="285"/>
      <c r="DP370" s="285"/>
      <c r="DQ370" s="285"/>
      <c r="DR370" s="285"/>
      <c r="DS370" s="285"/>
      <c r="DT370" s="285"/>
      <c r="DU370" s="285"/>
      <c r="DV370" s="285"/>
      <c r="DW370" s="285"/>
      <c r="DX370" s="285"/>
      <c r="DY370" s="285"/>
      <c r="DZ370" s="285"/>
    </row>
    <row r="371" spans="1:130" s="245" customFormat="1" ht="20.25" customHeight="1" x14ac:dyDescent="0.2">
      <c r="A371" s="6959"/>
      <c r="B371" s="1268" t="s">
        <v>431</v>
      </c>
      <c r="C371" s="449">
        <f>SUM(D371,E371)</f>
        <v>0</v>
      </c>
      <c r="D371" s="505">
        <f t="shared" si="43"/>
        <v>0</v>
      </c>
      <c r="E371" s="2794">
        <f t="shared" si="43"/>
        <v>0</v>
      </c>
      <c r="F371" s="1303"/>
      <c r="G371" s="1301"/>
      <c r="H371" s="1303"/>
      <c r="I371" s="1301"/>
      <c r="J371" s="1303"/>
      <c r="K371" s="1301"/>
      <c r="L371" s="1303"/>
      <c r="M371" s="1301"/>
      <c r="N371" s="1303"/>
      <c r="O371" s="1301"/>
      <c r="P371" s="1303"/>
      <c r="Q371" s="1301"/>
      <c r="R371" s="1303"/>
      <c r="S371" s="1301"/>
      <c r="T371" s="1303"/>
      <c r="U371" s="1301"/>
      <c r="V371" s="1303"/>
      <c r="W371" s="1301"/>
      <c r="X371" s="1303"/>
      <c r="Y371" s="1301"/>
      <c r="Z371" s="1303"/>
      <c r="AA371" s="1301"/>
      <c r="AB371" s="1303"/>
      <c r="AC371" s="1301"/>
      <c r="AD371" s="1303"/>
      <c r="AE371" s="1301"/>
      <c r="AF371" s="1303"/>
      <c r="AG371" s="1301"/>
      <c r="AH371" s="1303"/>
      <c r="AI371" s="1301"/>
      <c r="AJ371" s="1303"/>
      <c r="AK371" s="1301"/>
      <c r="AL371" s="1303"/>
      <c r="AM371" s="1304"/>
      <c r="AN371" s="2924"/>
      <c r="AO371" s="843"/>
      <c r="AP371" s="244"/>
      <c r="AX371" s="270"/>
      <c r="AY371" s="270"/>
      <c r="AZ371" s="270"/>
      <c r="BY371" s="244"/>
      <c r="CA371" s="247"/>
      <c r="CB371" s="247"/>
      <c r="CC371" s="247"/>
      <c r="CD371" s="247"/>
      <c r="CE371" s="247"/>
      <c r="CF371" s="247"/>
      <c r="CG371" s="247"/>
      <c r="CH371" s="247"/>
      <c r="CI371" s="247"/>
      <c r="CJ371" s="247"/>
      <c r="CK371" s="247"/>
      <c r="CL371" s="247"/>
      <c r="CM371" s="247"/>
      <c r="CN371" s="247"/>
      <c r="CO371" s="247"/>
      <c r="CP371" s="247"/>
      <c r="CQ371" s="247"/>
      <c r="CR371" s="247"/>
      <c r="CS371" s="247"/>
      <c r="CT371" s="247"/>
      <c r="CU371" s="247"/>
      <c r="CV371" s="247"/>
      <c r="CW371" s="247"/>
      <c r="CX371" s="247"/>
      <c r="CY371" s="247"/>
      <c r="CZ371" s="247"/>
      <c r="DA371" s="285"/>
      <c r="DB371" s="285"/>
      <c r="DC371" s="285"/>
      <c r="DD371" s="285"/>
      <c r="DE371" s="285"/>
      <c r="DF371" s="285"/>
      <c r="DG371" s="285"/>
      <c r="DH371" s="285"/>
      <c r="DI371" s="285"/>
      <c r="DJ371" s="285"/>
      <c r="DK371" s="285"/>
      <c r="DL371" s="285"/>
      <c r="DM371" s="285"/>
      <c r="DN371" s="285"/>
      <c r="DO371" s="285"/>
      <c r="DP371" s="285"/>
      <c r="DQ371" s="285"/>
      <c r="DR371" s="285"/>
      <c r="DS371" s="285"/>
      <c r="DT371" s="285"/>
      <c r="DU371" s="285"/>
      <c r="DV371" s="285"/>
      <c r="DW371" s="285"/>
      <c r="DX371" s="285"/>
      <c r="DY371" s="285"/>
      <c r="DZ371" s="285"/>
    </row>
    <row r="372" spans="1:130" s="245" customFormat="1" ht="20.25" customHeight="1" x14ac:dyDescent="0.2">
      <c r="A372" s="6960"/>
      <c r="B372" s="2859" t="s">
        <v>1010</v>
      </c>
      <c r="C372" s="2059">
        <f>SUM(D372,E372)</f>
        <v>0</v>
      </c>
      <c r="D372" s="2060">
        <f t="shared" si="43"/>
        <v>0</v>
      </c>
      <c r="E372" s="1960">
        <f t="shared" si="43"/>
        <v>0</v>
      </c>
      <c r="F372" s="3039"/>
      <c r="G372" s="2996"/>
      <c r="H372" s="3039"/>
      <c r="I372" s="2996"/>
      <c r="J372" s="3039"/>
      <c r="K372" s="2996"/>
      <c r="L372" s="3039"/>
      <c r="M372" s="2996"/>
      <c r="N372" s="3039"/>
      <c r="O372" s="2996"/>
      <c r="P372" s="3039"/>
      <c r="Q372" s="2996"/>
      <c r="R372" s="3039"/>
      <c r="S372" s="2996"/>
      <c r="T372" s="3039"/>
      <c r="U372" s="2996"/>
      <c r="V372" s="3039"/>
      <c r="W372" s="2996"/>
      <c r="X372" s="3039"/>
      <c r="Y372" s="2996"/>
      <c r="Z372" s="3039"/>
      <c r="AA372" s="2996"/>
      <c r="AB372" s="3039"/>
      <c r="AC372" s="2996"/>
      <c r="AD372" s="3039"/>
      <c r="AE372" s="2996"/>
      <c r="AF372" s="3039"/>
      <c r="AG372" s="2996"/>
      <c r="AH372" s="3039"/>
      <c r="AI372" s="2996"/>
      <c r="AJ372" s="3039"/>
      <c r="AK372" s="2996"/>
      <c r="AL372" s="3039"/>
      <c r="AM372" s="3040"/>
      <c r="AN372" s="2927"/>
      <c r="AO372" s="3041"/>
      <c r="AP372" s="244"/>
      <c r="AX372" s="270"/>
      <c r="AY372" s="270"/>
      <c r="AZ372" s="270"/>
      <c r="BY372" s="244"/>
      <c r="CA372" s="247"/>
      <c r="CB372" s="247"/>
      <c r="CC372" s="247"/>
      <c r="CD372" s="247"/>
      <c r="CE372" s="247"/>
      <c r="CF372" s="247"/>
      <c r="CG372" s="247"/>
      <c r="CH372" s="247"/>
      <c r="CI372" s="247"/>
      <c r="CJ372" s="247"/>
      <c r="CK372" s="247"/>
      <c r="CL372" s="247"/>
      <c r="CM372" s="247"/>
      <c r="CN372" s="247"/>
      <c r="CO372" s="247"/>
      <c r="CP372" s="247"/>
      <c r="CQ372" s="247"/>
      <c r="CR372" s="247"/>
      <c r="CS372" s="247"/>
      <c r="CT372" s="247"/>
      <c r="CU372" s="247"/>
      <c r="CV372" s="247"/>
      <c r="CW372" s="247"/>
      <c r="CX372" s="247"/>
      <c r="CY372" s="247"/>
      <c r="CZ372" s="247"/>
      <c r="DA372" s="285"/>
      <c r="DB372" s="285"/>
      <c r="DC372" s="285"/>
      <c r="DD372" s="285"/>
      <c r="DE372" s="285"/>
      <c r="DF372" s="285"/>
      <c r="DG372" s="285"/>
      <c r="DH372" s="285"/>
      <c r="DI372" s="285"/>
      <c r="DJ372" s="285"/>
      <c r="DK372" s="285"/>
      <c r="DL372" s="285"/>
      <c r="DM372" s="285"/>
      <c r="DN372" s="285"/>
      <c r="DO372" s="285"/>
      <c r="DP372" s="285"/>
      <c r="DQ372" s="285"/>
      <c r="DR372" s="285"/>
      <c r="DS372" s="285"/>
      <c r="DT372" s="285"/>
      <c r="DU372" s="285"/>
      <c r="DV372" s="285"/>
      <c r="DW372" s="285"/>
      <c r="DX372" s="285"/>
      <c r="DY372" s="285"/>
      <c r="DZ372" s="285"/>
    </row>
    <row r="373" spans="1:130" s="245" customFormat="1" ht="14.45" customHeight="1" x14ac:dyDescent="0.2">
      <c r="A373" s="6961" t="s">
        <v>49</v>
      </c>
      <c r="B373" s="6962"/>
      <c r="C373" s="3042">
        <f>SUM(D373,E373)</f>
        <v>0</v>
      </c>
      <c r="D373" s="2708">
        <f t="shared" si="43"/>
        <v>0</v>
      </c>
      <c r="E373" s="3043">
        <f t="shared" si="43"/>
        <v>0</v>
      </c>
      <c r="F373" s="2620">
        <f t="shared" ref="F373:AO373" si="44">SUM(F370:F372)</f>
        <v>0</v>
      </c>
      <c r="G373" s="2833">
        <f t="shared" si="44"/>
        <v>0</v>
      </c>
      <c r="H373" s="2620">
        <f t="shared" si="44"/>
        <v>0</v>
      </c>
      <c r="I373" s="2833">
        <f t="shared" si="44"/>
        <v>0</v>
      </c>
      <c r="J373" s="2620">
        <f t="shared" si="44"/>
        <v>0</v>
      </c>
      <c r="K373" s="2621">
        <f t="shared" si="44"/>
        <v>0</v>
      </c>
      <c r="L373" s="2620">
        <f t="shared" si="44"/>
        <v>0</v>
      </c>
      <c r="M373" s="2621">
        <f t="shared" si="44"/>
        <v>0</v>
      </c>
      <c r="N373" s="2620">
        <f t="shared" si="44"/>
        <v>0</v>
      </c>
      <c r="O373" s="2621">
        <f t="shared" si="44"/>
        <v>0</v>
      </c>
      <c r="P373" s="2620">
        <f t="shared" si="44"/>
        <v>0</v>
      </c>
      <c r="Q373" s="2621">
        <f t="shared" si="44"/>
        <v>0</v>
      </c>
      <c r="R373" s="2620">
        <f t="shared" si="44"/>
        <v>0</v>
      </c>
      <c r="S373" s="2621">
        <f t="shared" si="44"/>
        <v>0</v>
      </c>
      <c r="T373" s="2620">
        <f t="shared" si="44"/>
        <v>0</v>
      </c>
      <c r="U373" s="2621">
        <f t="shared" si="44"/>
        <v>0</v>
      </c>
      <c r="V373" s="2620">
        <f t="shared" si="44"/>
        <v>0</v>
      </c>
      <c r="W373" s="2621">
        <f t="shared" si="44"/>
        <v>0</v>
      </c>
      <c r="X373" s="2620">
        <f t="shared" si="44"/>
        <v>0</v>
      </c>
      <c r="Y373" s="2621">
        <f t="shared" si="44"/>
        <v>0</v>
      </c>
      <c r="Z373" s="2620">
        <f t="shared" si="44"/>
        <v>0</v>
      </c>
      <c r="AA373" s="2621">
        <f t="shared" si="44"/>
        <v>0</v>
      </c>
      <c r="AB373" s="2620">
        <f t="shared" si="44"/>
        <v>0</v>
      </c>
      <c r="AC373" s="2621">
        <f t="shared" si="44"/>
        <v>0</v>
      </c>
      <c r="AD373" s="2620">
        <f t="shared" si="44"/>
        <v>0</v>
      </c>
      <c r="AE373" s="2621">
        <f t="shared" si="44"/>
        <v>0</v>
      </c>
      <c r="AF373" s="2620">
        <f t="shared" si="44"/>
        <v>0</v>
      </c>
      <c r="AG373" s="2621">
        <f t="shared" si="44"/>
        <v>0</v>
      </c>
      <c r="AH373" s="2620">
        <f t="shared" si="44"/>
        <v>0</v>
      </c>
      <c r="AI373" s="2621">
        <f t="shared" si="44"/>
        <v>0</v>
      </c>
      <c r="AJ373" s="2620">
        <f t="shared" si="44"/>
        <v>0</v>
      </c>
      <c r="AK373" s="2621">
        <f t="shared" si="44"/>
        <v>0</v>
      </c>
      <c r="AL373" s="3044">
        <f t="shared" si="44"/>
        <v>0</v>
      </c>
      <c r="AM373" s="3045">
        <f t="shared" si="44"/>
        <v>0</v>
      </c>
      <c r="AN373" s="2833">
        <f t="shared" si="44"/>
        <v>0</v>
      </c>
      <c r="AO373" s="3046">
        <f t="shared" si="44"/>
        <v>0</v>
      </c>
      <c r="AX373" s="270"/>
      <c r="AY373" s="270"/>
      <c r="AZ373" s="270"/>
      <c r="BY373" s="244"/>
      <c r="CA373" s="247"/>
      <c r="CB373" s="247"/>
      <c r="CC373" s="247"/>
      <c r="CD373" s="247"/>
      <c r="CE373" s="247"/>
      <c r="CF373" s="247"/>
      <c r="CG373" s="247"/>
      <c r="CH373" s="247"/>
      <c r="CI373" s="247"/>
      <c r="CJ373" s="247"/>
      <c r="CK373" s="247"/>
      <c r="CL373" s="247"/>
      <c r="CM373" s="247"/>
      <c r="CN373" s="247"/>
      <c r="CO373" s="247"/>
      <c r="CP373" s="247"/>
      <c r="CQ373" s="247"/>
      <c r="CR373" s="247"/>
      <c r="CS373" s="247"/>
      <c r="CT373" s="247"/>
      <c r="CU373" s="247"/>
      <c r="CV373" s="247"/>
      <c r="CW373" s="247"/>
      <c r="CX373" s="247"/>
      <c r="CY373" s="247"/>
      <c r="CZ373" s="247"/>
      <c r="DA373" s="285"/>
      <c r="DB373" s="285"/>
      <c r="DC373" s="285"/>
      <c r="DD373" s="285"/>
      <c r="DE373" s="285"/>
      <c r="DF373" s="285"/>
      <c r="DG373" s="285"/>
      <c r="DH373" s="285"/>
      <c r="DI373" s="285"/>
      <c r="DJ373" s="285"/>
      <c r="DK373" s="285"/>
      <c r="DL373" s="285"/>
      <c r="DM373" s="285"/>
      <c r="DN373" s="285"/>
      <c r="DO373" s="285"/>
      <c r="DP373" s="285"/>
      <c r="DQ373" s="285"/>
      <c r="DR373" s="285"/>
      <c r="DS373" s="285"/>
      <c r="DT373" s="285"/>
      <c r="DU373" s="285"/>
      <c r="DV373" s="285"/>
      <c r="DW373" s="285"/>
      <c r="DX373" s="285"/>
      <c r="DY373" s="285"/>
      <c r="DZ373" s="285"/>
    </row>
    <row r="374" spans="1:130" s="245" customFormat="1" ht="21" customHeight="1" x14ac:dyDescent="0.25">
      <c r="A374" s="273" t="s">
        <v>1011</v>
      </c>
      <c r="B374" s="107"/>
      <c r="C374" s="250"/>
      <c r="D374" s="250"/>
      <c r="E374" s="250"/>
      <c r="Q374" s="251"/>
      <c r="R374" s="251"/>
      <c r="S374" s="251"/>
      <c r="T374" s="251"/>
      <c r="U374" s="251"/>
      <c r="V374" s="251"/>
      <c r="W374" s="251"/>
      <c r="X374" s="251"/>
      <c r="Y374" s="251"/>
      <c r="Z374" s="251"/>
      <c r="AA374" s="251"/>
      <c r="AB374" s="251"/>
      <c r="AC374" s="251"/>
      <c r="AD374" s="251"/>
      <c r="AE374" s="251"/>
      <c r="AF374" s="251"/>
      <c r="AG374" s="251"/>
      <c r="AH374" s="251"/>
      <c r="AI374" s="251"/>
      <c r="AJ374" s="251"/>
      <c r="AK374" s="251"/>
      <c r="AL374" s="251"/>
      <c r="AM374" s="251"/>
      <c r="AN374" s="251"/>
      <c r="AO374" s="251"/>
      <c r="AP374" s="251"/>
      <c r="AX374" s="270"/>
      <c r="AY374" s="270"/>
      <c r="AZ374" s="270"/>
      <c r="CA374" s="247"/>
      <c r="CB374" s="247"/>
      <c r="CC374" s="247"/>
      <c r="CD374" s="247"/>
      <c r="CE374" s="247"/>
      <c r="CF374" s="247"/>
      <c r="CG374" s="247"/>
      <c r="CH374" s="247"/>
      <c r="CI374" s="247"/>
      <c r="CJ374" s="247"/>
      <c r="CK374" s="247"/>
      <c r="CL374" s="247"/>
      <c r="CM374" s="247"/>
      <c r="CN374" s="247"/>
      <c r="CO374" s="247"/>
      <c r="CP374" s="247"/>
      <c r="CQ374" s="247"/>
      <c r="CR374" s="247"/>
      <c r="CS374" s="247"/>
      <c r="CT374" s="247"/>
      <c r="CU374" s="247"/>
      <c r="CV374" s="247"/>
      <c r="CW374" s="247"/>
      <c r="CX374" s="247"/>
      <c r="CY374" s="247"/>
      <c r="CZ374" s="247"/>
      <c r="DA374" s="285"/>
      <c r="DB374" s="285"/>
      <c r="DC374" s="285"/>
      <c r="DD374" s="285"/>
      <c r="DE374" s="285"/>
      <c r="DF374" s="285"/>
      <c r="DG374" s="285"/>
      <c r="DH374" s="285"/>
      <c r="DI374" s="285"/>
      <c r="DJ374" s="285"/>
      <c r="DK374" s="285"/>
      <c r="DL374" s="285"/>
      <c r="DM374" s="285"/>
      <c r="DN374" s="285"/>
      <c r="DO374" s="285"/>
      <c r="DP374" s="285"/>
      <c r="DQ374" s="285"/>
      <c r="DR374" s="285"/>
      <c r="DS374" s="285"/>
      <c r="DT374" s="285"/>
      <c r="DU374" s="285"/>
      <c r="DV374" s="285"/>
      <c r="DW374" s="285"/>
      <c r="DX374" s="285"/>
      <c r="DY374" s="285"/>
      <c r="DZ374" s="285"/>
    </row>
    <row r="375" spans="1:130" s="245" customFormat="1" ht="14.25" x14ac:dyDescent="0.2">
      <c r="A375" s="6934" t="s">
        <v>1012</v>
      </c>
      <c r="B375" s="6934" t="s">
        <v>984</v>
      </c>
      <c r="C375" s="6934" t="s">
        <v>985</v>
      </c>
      <c r="D375" s="6934"/>
      <c r="E375" s="6934"/>
      <c r="F375" s="6934"/>
      <c r="G375" s="6934"/>
      <c r="H375" s="6934"/>
      <c r="I375" s="6934"/>
      <c r="J375" s="6934"/>
      <c r="K375" s="6933" t="s">
        <v>986</v>
      </c>
      <c r="L375" s="6933"/>
      <c r="M375" s="6933"/>
      <c r="N375" s="6933"/>
      <c r="O375" s="6933"/>
      <c r="P375" s="6934" t="s">
        <v>987</v>
      </c>
      <c r="Q375" s="251"/>
      <c r="R375" s="251"/>
      <c r="S375" s="251"/>
      <c r="T375" s="251"/>
      <c r="U375" s="251"/>
      <c r="V375" s="251"/>
      <c r="W375" s="251"/>
      <c r="X375" s="251"/>
      <c r="Y375" s="251"/>
      <c r="Z375" s="251"/>
      <c r="AA375" s="251"/>
      <c r="AB375" s="251"/>
      <c r="AC375" s="251"/>
      <c r="AD375" s="251"/>
      <c r="AE375" s="251"/>
      <c r="AF375" s="251"/>
      <c r="AG375" s="251"/>
      <c r="AH375" s="251"/>
      <c r="AI375" s="251"/>
      <c r="AJ375" s="251"/>
      <c r="AK375" s="251"/>
      <c r="AL375" s="251"/>
      <c r="AM375" s="251"/>
      <c r="AN375" s="251"/>
      <c r="AO375" s="251"/>
      <c r="AP375" s="251"/>
      <c r="AX375" s="270"/>
      <c r="AY375" s="270"/>
      <c r="AZ375" s="270"/>
      <c r="CA375" s="247"/>
      <c r="CB375" s="247"/>
      <c r="CC375" s="247"/>
      <c r="CD375" s="247"/>
      <c r="CE375" s="247"/>
      <c r="CF375" s="247"/>
      <c r="CG375" s="247"/>
      <c r="CH375" s="247"/>
      <c r="CI375" s="247"/>
      <c r="CJ375" s="247"/>
      <c r="CK375" s="247"/>
      <c r="CL375" s="247"/>
      <c r="CM375" s="247"/>
      <c r="CN375" s="247"/>
      <c r="CO375" s="247"/>
      <c r="CP375" s="247"/>
      <c r="CQ375" s="247"/>
      <c r="CR375" s="247"/>
      <c r="CS375" s="247"/>
      <c r="CT375" s="247"/>
      <c r="CU375" s="247"/>
      <c r="CV375" s="247"/>
      <c r="CW375" s="247"/>
      <c r="CX375" s="247"/>
      <c r="CY375" s="247"/>
      <c r="CZ375" s="247"/>
      <c r="DA375" s="285"/>
      <c r="DB375" s="285"/>
      <c r="DC375" s="285"/>
      <c r="DD375" s="285"/>
      <c r="DE375" s="285"/>
      <c r="DF375" s="285"/>
      <c r="DG375" s="285"/>
      <c r="DH375" s="285"/>
      <c r="DI375" s="285"/>
      <c r="DJ375" s="285"/>
      <c r="DK375" s="285"/>
      <c r="DL375" s="285"/>
      <c r="DM375" s="285"/>
      <c r="DN375" s="285"/>
      <c r="DO375" s="285"/>
      <c r="DP375" s="285"/>
      <c r="DQ375" s="285"/>
      <c r="DR375" s="285"/>
      <c r="DS375" s="285"/>
      <c r="DT375" s="285"/>
      <c r="DU375" s="285"/>
      <c r="DV375" s="285"/>
      <c r="DW375" s="285"/>
      <c r="DX375" s="285"/>
      <c r="DY375" s="285"/>
      <c r="DZ375" s="285"/>
    </row>
    <row r="376" spans="1:130" s="245" customFormat="1" ht="35.450000000000003" customHeight="1" x14ac:dyDescent="0.2">
      <c r="A376" s="6934"/>
      <c r="B376" s="6934"/>
      <c r="C376" s="6934" t="s">
        <v>988</v>
      </c>
      <c r="D376" s="6934" t="s">
        <v>989</v>
      </c>
      <c r="E376" s="6934" t="s">
        <v>990</v>
      </c>
      <c r="F376" s="6934" t="s">
        <v>991</v>
      </c>
      <c r="G376" s="6934" t="s">
        <v>992</v>
      </c>
      <c r="H376" s="6934"/>
      <c r="I376" s="6934"/>
      <c r="J376" s="6934"/>
      <c r="K376" s="6934" t="s">
        <v>993</v>
      </c>
      <c r="L376" s="6934" t="s">
        <v>994</v>
      </c>
      <c r="M376" s="6934" t="s">
        <v>995</v>
      </c>
      <c r="N376" s="6934" t="s">
        <v>996</v>
      </c>
      <c r="O376" s="6934" t="s">
        <v>997</v>
      </c>
      <c r="P376" s="6934"/>
      <c r="Q376" s="251"/>
      <c r="R376" s="251"/>
      <c r="S376" s="251"/>
      <c r="T376" s="251"/>
      <c r="U376" s="251"/>
      <c r="V376" s="251"/>
      <c r="W376" s="251"/>
      <c r="X376" s="251"/>
      <c r="Y376" s="251"/>
      <c r="Z376" s="251"/>
      <c r="AA376" s="251"/>
      <c r="AB376" s="251"/>
      <c r="AC376" s="251"/>
      <c r="AD376" s="251"/>
      <c r="AE376" s="251"/>
      <c r="AF376" s="251"/>
      <c r="AG376" s="251"/>
      <c r="AH376" s="251"/>
      <c r="AI376" s="251"/>
      <c r="AJ376" s="251"/>
      <c r="AK376" s="251"/>
      <c r="AL376" s="251"/>
      <c r="AM376" s="251"/>
      <c r="AN376" s="251"/>
      <c r="AO376" s="251"/>
      <c r="AP376" s="251"/>
      <c r="AX376" s="270"/>
      <c r="AY376" s="270"/>
      <c r="AZ376" s="270"/>
      <c r="CA376" s="247"/>
      <c r="CB376" s="247"/>
      <c r="CC376" s="247"/>
      <c r="CD376" s="247"/>
      <c r="CE376" s="247"/>
      <c r="CF376" s="247"/>
      <c r="CG376" s="247"/>
      <c r="CH376" s="247"/>
      <c r="CI376" s="247"/>
      <c r="CJ376" s="247"/>
      <c r="CK376" s="247"/>
      <c r="CL376" s="247"/>
      <c r="CM376" s="247"/>
      <c r="CN376" s="247"/>
      <c r="CO376" s="247"/>
      <c r="CP376" s="247"/>
      <c r="CQ376" s="247"/>
      <c r="CR376" s="247"/>
      <c r="CS376" s="247"/>
      <c r="CT376" s="247"/>
      <c r="CU376" s="247"/>
      <c r="CV376" s="247"/>
      <c r="CW376" s="247"/>
      <c r="CX376" s="247"/>
      <c r="CY376" s="247"/>
      <c r="CZ376" s="247"/>
      <c r="DA376" s="285"/>
      <c r="DB376" s="285"/>
      <c r="DC376" s="285"/>
      <c r="DD376" s="285"/>
      <c r="DE376" s="285"/>
      <c r="DF376" s="285"/>
      <c r="DG376" s="285"/>
      <c r="DH376" s="285"/>
      <c r="DI376" s="285"/>
      <c r="DJ376" s="285"/>
      <c r="DK376" s="285"/>
      <c r="DL376" s="285"/>
      <c r="DM376" s="285"/>
      <c r="DN376" s="285"/>
      <c r="DO376" s="285"/>
      <c r="DP376" s="285"/>
      <c r="DQ376" s="285"/>
      <c r="DR376" s="285"/>
      <c r="DS376" s="285"/>
      <c r="DT376" s="285"/>
      <c r="DU376" s="285"/>
      <c r="DV376" s="285"/>
      <c r="DW376" s="285"/>
      <c r="DX376" s="285"/>
      <c r="DY376" s="285"/>
      <c r="DZ376" s="285"/>
    </row>
    <row r="377" spans="1:130" s="245" customFormat="1" ht="35.450000000000003" customHeight="1" x14ac:dyDescent="0.2">
      <c r="A377" s="6934"/>
      <c r="B377" s="6934"/>
      <c r="C377" s="6934"/>
      <c r="D377" s="6934"/>
      <c r="E377" s="6934"/>
      <c r="F377" s="6934"/>
      <c r="G377" s="2986" t="s">
        <v>994</v>
      </c>
      <c r="H377" s="2986" t="s">
        <v>997</v>
      </c>
      <c r="I377" s="2986" t="s">
        <v>998</v>
      </c>
      <c r="J377" s="2986" t="s">
        <v>566</v>
      </c>
      <c r="K377" s="6934"/>
      <c r="L377" s="6934"/>
      <c r="M377" s="6934"/>
      <c r="N377" s="6934"/>
      <c r="O377" s="6934"/>
      <c r="P377" s="6934"/>
      <c r="Q377" s="251"/>
      <c r="R377" s="251"/>
      <c r="S377" s="251"/>
      <c r="T377" s="251"/>
      <c r="U377" s="251"/>
      <c r="V377" s="251"/>
      <c r="W377" s="251"/>
      <c r="X377" s="251"/>
      <c r="Y377" s="251"/>
      <c r="Z377" s="251"/>
      <c r="AA377" s="251"/>
      <c r="AB377" s="251"/>
      <c r="AC377" s="251"/>
      <c r="AD377" s="251"/>
      <c r="AE377" s="251"/>
      <c r="AF377" s="251"/>
      <c r="AG377" s="251"/>
      <c r="AH377" s="251"/>
      <c r="AI377" s="251"/>
      <c r="AJ377" s="251"/>
      <c r="AK377" s="251"/>
      <c r="AL377" s="251"/>
      <c r="AM377" s="251"/>
      <c r="AN377" s="251"/>
      <c r="AO377" s="251"/>
      <c r="AP377" s="251"/>
      <c r="AX377" s="270"/>
      <c r="AY377" s="270"/>
      <c r="AZ377" s="270"/>
      <c r="CA377" s="247"/>
      <c r="CB377" s="247"/>
      <c r="CC377" s="247"/>
      <c r="CD377" s="247"/>
      <c r="CE377" s="247"/>
      <c r="CF377" s="247"/>
      <c r="CG377" s="247"/>
      <c r="CH377" s="247"/>
      <c r="CI377" s="247"/>
      <c r="CJ377" s="247"/>
      <c r="CK377" s="247"/>
      <c r="CL377" s="247"/>
      <c r="CM377" s="247"/>
      <c r="CN377" s="247"/>
      <c r="CO377" s="247"/>
      <c r="CP377" s="247"/>
      <c r="CQ377" s="247"/>
      <c r="CR377" s="247"/>
      <c r="CS377" s="247"/>
      <c r="CT377" s="247"/>
      <c r="CU377" s="247"/>
      <c r="CV377" s="247"/>
      <c r="CW377" s="247"/>
      <c r="CX377" s="247"/>
      <c r="CY377" s="247"/>
      <c r="CZ377" s="247"/>
      <c r="DA377" s="285"/>
      <c r="DB377" s="285"/>
      <c r="DC377" s="285"/>
      <c r="DD377" s="285"/>
      <c r="DE377" s="285"/>
      <c r="DF377" s="285"/>
      <c r="DG377" s="285"/>
      <c r="DH377" s="285"/>
      <c r="DI377" s="285"/>
      <c r="DJ377" s="285"/>
      <c r="DK377" s="285"/>
      <c r="DL377" s="285"/>
      <c r="DM377" s="285"/>
      <c r="DN377" s="285"/>
      <c r="DO377" s="285"/>
      <c r="DP377" s="285"/>
      <c r="DQ377" s="285"/>
      <c r="DR377" s="285"/>
      <c r="DS377" s="285"/>
      <c r="DT377" s="285"/>
      <c r="DU377" s="285"/>
      <c r="DV377" s="285"/>
      <c r="DW377" s="285"/>
      <c r="DX377" s="285"/>
      <c r="DY377" s="285"/>
      <c r="DZ377" s="285"/>
    </row>
    <row r="378" spans="1:130" s="245" customFormat="1" ht="20.25" customHeight="1" x14ac:dyDescent="0.2">
      <c r="A378" s="3035" t="s">
        <v>999</v>
      </c>
      <c r="B378" s="2612">
        <f>SUM(D378:O378)</f>
        <v>0</v>
      </c>
      <c r="C378" s="2988"/>
      <c r="D378" s="2729"/>
      <c r="E378" s="2729"/>
      <c r="F378" s="2729"/>
      <c r="G378" s="2729"/>
      <c r="H378" s="2729"/>
      <c r="I378" s="2729"/>
      <c r="J378" s="2729"/>
      <c r="K378" s="2729"/>
      <c r="L378" s="2729"/>
      <c r="M378" s="2729"/>
      <c r="N378" s="2729"/>
      <c r="O378" s="2729"/>
      <c r="P378" s="2988"/>
      <c r="Q378" s="251"/>
      <c r="R378" s="251"/>
      <c r="S378" s="251"/>
      <c r="T378" s="251"/>
      <c r="U378" s="251"/>
      <c r="V378" s="251"/>
      <c r="W378" s="251"/>
      <c r="X378" s="251"/>
      <c r="Y378" s="251"/>
      <c r="Z378" s="251"/>
      <c r="AA378" s="251"/>
      <c r="AB378" s="251"/>
      <c r="AC378" s="251"/>
      <c r="AD378" s="251"/>
      <c r="AE378" s="251"/>
      <c r="AF378" s="251"/>
      <c r="AG378" s="251"/>
      <c r="AH378" s="251"/>
      <c r="AI378" s="251"/>
      <c r="AJ378" s="251"/>
      <c r="AK378" s="251"/>
      <c r="AL378" s="251"/>
      <c r="AM378" s="251"/>
      <c r="AN378" s="251"/>
      <c r="AO378" s="251"/>
      <c r="AP378" s="251"/>
      <c r="AX378" s="270"/>
      <c r="AY378" s="270"/>
      <c r="AZ378" s="270"/>
      <c r="CA378" s="247"/>
      <c r="CB378" s="247"/>
      <c r="CC378" s="247"/>
      <c r="CD378" s="247"/>
      <c r="CE378" s="247"/>
      <c r="CF378" s="247"/>
      <c r="CG378" s="247"/>
      <c r="CH378" s="247"/>
      <c r="CI378" s="247"/>
      <c r="CJ378" s="247"/>
      <c r="CK378" s="247"/>
      <c r="CL378" s="247"/>
      <c r="CM378" s="247"/>
      <c r="CN378" s="247"/>
      <c r="CO378" s="247"/>
      <c r="CP378" s="247"/>
      <c r="CQ378" s="247"/>
      <c r="CR378" s="247"/>
      <c r="CS378" s="247"/>
      <c r="CT378" s="247"/>
      <c r="CU378" s="247"/>
      <c r="CV378" s="247"/>
      <c r="CW378" s="247"/>
      <c r="CX378" s="247"/>
      <c r="CY378" s="247"/>
      <c r="CZ378" s="247"/>
      <c r="DA378" s="285"/>
      <c r="DB378" s="285"/>
      <c r="DC378" s="285"/>
      <c r="DD378" s="285"/>
      <c r="DE378" s="285"/>
      <c r="DF378" s="285"/>
      <c r="DG378" s="285"/>
      <c r="DH378" s="285"/>
      <c r="DI378" s="285"/>
      <c r="DJ378" s="285"/>
      <c r="DK378" s="285"/>
      <c r="DL378" s="285"/>
      <c r="DM378" s="285"/>
      <c r="DN378" s="285"/>
      <c r="DO378" s="285"/>
      <c r="DP378" s="285"/>
      <c r="DQ378" s="285"/>
      <c r="DR378" s="285"/>
      <c r="DS378" s="285"/>
      <c r="DT378" s="285"/>
      <c r="DU378" s="285"/>
      <c r="DV378" s="285"/>
      <c r="DW378" s="285"/>
      <c r="DX378" s="285"/>
      <c r="DY378" s="285"/>
      <c r="DZ378" s="285"/>
    </row>
    <row r="379" spans="1:130" s="245" customFormat="1" ht="20.25" customHeight="1" x14ac:dyDescent="0.2">
      <c r="A379" s="2859" t="s">
        <v>1000</v>
      </c>
      <c r="B379" s="1602">
        <f>SUM(C379:O379)</f>
        <v>0</v>
      </c>
      <c r="C379" s="3041"/>
      <c r="D379" s="3041"/>
      <c r="E379" s="3041"/>
      <c r="F379" s="3041"/>
      <c r="G379" s="3041"/>
      <c r="H379" s="3041"/>
      <c r="I379" s="3041"/>
      <c r="J379" s="3041"/>
      <c r="K379" s="3041"/>
      <c r="L379" s="3041"/>
      <c r="M379" s="3041"/>
      <c r="N379" s="3041"/>
      <c r="O379" s="3041"/>
      <c r="P379" s="2994"/>
      <c r="Q379" s="251"/>
      <c r="R379" s="251"/>
      <c r="S379" s="251"/>
      <c r="T379" s="251"/>
      <c r="U379" s="251"/>
      <c r="V379" s="251"/>
      <c r="W379" s="251"/>
      <c r="X379" s="251"/>
      <c r="Y379" s="251"/>
      <c r="Z379" s="251"/>
      <c r="AA379" s="251"/>
      <c r="AB379" s="251"/>
      <c r="AC379" s="251"/>
      <c r="AD379" s="251"/>
      <c r="AE379" s="251"/>
      <c r="AF379" s="251"/>
      <c r="AG379" s="251"/>
      <c r="AH379" s="251"/>
      <c r="AI379" s="251"/>
      <c r="AJ379" s="251"/>
      <c r="AK379" s="251"/>
      <c r="AL379" s="251"/>
      <c r="AM379" s="251"/>
      <c r="AN379" s="251"/>
      <c r="AO379" s="251"/>
      <c r="AP379" s="251"/>
      <c r="AX379" s="270"/>
      <c r="AY379" s="270"/>
      <c r="AZ379" s="270"/>
      <c r="CA379" s="247"/>
      <c r="CB379" s="247"/>
      <c r="CC379" s="247"/>
      <c r="CD379" s="247"/>
      <c r="CE379" s="247"/>
      <c r="CF379" s="247"/>
      <c r="CG379" s="247"/>
      <c r="CH379" s="247"/>
      <c r="CI379" s="247"/>
      <c r="CJ379" s="247"/>
      <c r="CK379" s="247"/>
      <c r="CL379" s="247"/>
      <c r="CM379" s="247"/>
      <c r="CN379" s="247"/>
      <c r="CO379" s="247"/>
      <c r="CP379" s="247"/>
      <c r="CQ379" s="247"/>
      <c r="CR379" s="247"/>
      <c r="CS379" s="247"/>
      <c r="CT379" s="247"/>
      <c r="CU379" s="247"/>
      <c r="CV379" s="247"/>
      <c r="CW379" s="247"/>
      <c r="CX379" s="247"/>
      <c r="CY379" s="247"/>
      <c r="CZ379" s="247"/>
      <c r="DA379" s="285"/>
      <c r="DB379" s="285"/>
      <c r="DC379" s="285"/>
      <c r="DD379" s="285"/>
      <c r="DE379" s="285"/>
      <c r="DF379" s="285"/>
      <c r="DG379" s="285"/>
      <c r="DH379" s="285"/>
      <c r="DI379" s="285"/>
      <c r="DJ379" s="285"/>
      <c r="DK379" s="285"/>
      <c r="DL379" s="285"/>
      <c r="DM379" s="285"/>
      <c r="DN379" s="285"/>
      <c r="DO379" s="285"/>
      <c r="DP379" s="285"/>
      <c r="DQ379" s="285"/>
      <c r="DR379" s="285"/>
      <c r="DS379" s="285"/>
      <c r="DT379" s="285"/>
      <c r="DU379" s="285"/>
      <c r="DV379" s="285"/>
      <c r="DW379" s="285"/>
      <c r="DX379" s="285"/>
      <c r="DY379" s="285"/>
      <c r="DZ379" s="285"/>
    </row>
    <row r="380" spans="1:130" s="245" customFormat="1" ht="20.25" customHeight="1" x14ac:dyDescent="0.2">
      <c r="A380" s="2859" t="s">
        <v>1001</v>
      </c>
      <c r="B380" s="1602">
        <f>SUM(C380:O380)</f>
        <v>0</v>
      </c>
      <c r="C380" s="3041"/>
      <c r="D380" s="3041"/>
      <c r="E380" s="3041"/>
      <c r="F380" s="3041"/>
      <c r="G380" s="3041"/>
      <c r="H380" s="3041"/>
      <c r="I380" s="3041"/>
      <c r="J380" s="3041"/>
      <c r="K380" s="3041"/>
      <c r="L380" s="3041"/>
      <c r="M380" s="3041"/>
      <c r="N380" s="3041"/>
      <c r="O380" s="3041"/>
      <c r="P380" s="2994"/>
      <c r="Q380" s="251"/>
      <c r="R380" s="251"/>
      <c r="S380" s="251"/>
      <c r="T380" s="251"/>
      <c r="U380" s="251"/>
      <c r="V380" s="251"/>
      <c r="W380" s="251"/>
      <c r="X380" s="251"/>
      <c r="Y380" s="251"/>
      <c r="Z380" s="251"/>
      <c r="AA380" s="251"/>
      <c r="AB380" s="251"/>
      <c r="AC380" s="251"/>
      <c r="AD380" s="251"/>
      <c r="AE380" s="251"/>
      <c r="AF380" s="251"/>
      <c r="AG380" s="251"/>
      <c r="AH380" s="251"/>
      <c r="AI380" s="251"/>
      <c r="AJ380" s="251"/>
      <c r="AK380" s="251"/>
      <c r="AL380" s="251"/>
      <c r="AM380" s="251"/>
      <c r="AN380" s="251"/>
      <c r="AO380" s="251"/>
      <c r="AP380" s="251"/>
      <c r="AX380" s="270"/>
      <c r="AY380" s="270"/>
      <c r="AZ380" s="270"/>
      <c r="CA380" s="247"/>
      <c r="CB380" s="247"/>
      <c r="CC380" s="247"/>
      <c r="CD380" s="247"/>
      <c r="CE380" s="247"/>
      <c r="CF380" s="247"/>
      <c r="CG380" s="247"/>
      <c r="CH380" s="247"/>
      <c r="CI380" s="247"/>
      <c r="CJ380" s="247"/>
      <c r="CK380" s="247"/>
      <c r="CL380" s="247"/>
      <c r="CM380" s="247"/>
      <c r="CN380" s="247"/>
      <c r="CO380" s="247"/>
      <c r="CP380" s="247"/>
      <c r="CQ380" s="247"/>
      <c r="CR380" s="247"/>
      <c r="CS380" s="247"/>
      <c r="CT380" s="247"/>
      <c r="CU380" s="247"/>
      <c r="CV380" s="247"/>
      <c r="CW380" s="247"/>
      <c r="CX380" s="247"/>
      <c r="CY380" s="247"/>
      <c r="CZ380" s="247"/>
      <c r="DA380" s="285"/>
      <c r="DB380" s="285"/>
      <c r="DC380" s="285"/>
      <c r="DD380" s="285"/>
      <c r="DE380" s="285"/>
      <c r="DF380" s="285"/>
      <c r="DG380" s="285"/>
      <c r="DH380" s="285"/>
      <c r="DI380" s="285"/>
      <c r="DJ380" s="285"/>
      <c r="DK380" s="285"/>
      <c r="DL380" s="285"/>
      <c r="DM380" s="285"/>
      <c r="DN380" s="285"/>
      <c r="DO380" s="285"/>
      <c r="DP380" s="285"/>
      <c r="DQ380" s="285"/>
      <c r="DR380" s="285"/>
      <c r="DS380" s="285"/>
      <c r="DT380" s="285"/>
      <c r="DU380" s="285"/>
      <c r="DV380" s="285"/>
      <c r="DW380" s="285"/>
      <c r="DX380" s="285"/>
      <c r="DY380" s="285"/>
      <c r="DZ380" s="285"/>
    </row>
    <row r="381" spans="1:130" s="245" customFormat="1" ht="20.25" customHeight="1" x14ac:dyDescent="0.25">
      <c r="A381" s="2859" t="s">
        <v>1002</v>
      </c>
      <c r="B381" s="1602">
        <f>SUM(C381:O381)</f>
        <v>0</v>
      </c>
      <c r="C381" s="3041"/>
      <c r="D381" s="3041"/>
      <c r="E381" s="3041"/>
      <c r="F381" s="3041"/>
      <c r="G381" s="3041"/>
      <c r="H381" s="3041"/>
      <c r="I381" s="3041"/>
      <c r="J381" s="3041"/>
      <c r="K381" s="3041"/>
      <c r="L381" s="3041"/>
      <c r="M381" s="3041"/>
      <c r="N381" s="3041"/>
      <c r="O381" s="3041"/>
      <c r="P381" s="2994"/>
      <c r="Q381" s="251"/>
      <c r="R381" s="251"/>
      <c r="S381" s="251"/>
      <c r="T381" s="251"/>
      <c r="U381" s="251"/>
      <c r="V381" s="251"/>
      <c r="W381" s="251"/>
      <c r="X381" s="251"/>
      <c r="Y381" s="251"/>
      <c r="Z381" s="251"/>
      <c r="AA381" s="251"/>
      <c r="AB381" s="251"/>
      <c r="AC381" s="251"/>
      <c r="AD381" s="251"/>
      <c r="AE381" s="251"/>
      <c r="AF381" s="251"/>
      <c r="AG381" s="251"/>
      <c r="AH381" s="251"/>
      <c r="AI381" s="251"/>
      <c r="AJ381" s="251"/>
      <c r="AK381" s="251"/>
      <c r="AL381" s="251"/>
      <c r="AM381" s="251"/>
      <c r="AN381" s="251"/>
      <c r="AO381" s="251"/>
      <c r="AP381" s="251"/>
      <c r="AX381" s="270"/>
      <c r="AY381" s="270"/>
      <c r="AZ381" s="107"/>
      <c r="BA381" s="107"/>
      <c r="CA381" s="247"/>
      <c r="CB381" s="247"/>
      <c r="CC381" s="247"/>
      <c r="CD381" s="247"/>
      <c r="CE381" s="247"/>
      <c r="CF381" s="247"/>
      <c r="CG381" s="247"/>
      <c r="CH381" s="247"/>
      <c r="CI381" s="247"/>
      <c r="CJ381" s="247"/>
      <c r="CK381" s="247"/>
      <c r="CL381" s="247"/>
      <c r="CM381" s="247"/>
      <c r="CN381" s="247"/>
      <c r="CO381" s="247"/>
      <c r="CP381" s="247"/>
      <c r="CQ381" s="247"/>
      <c r="CR381" s="247"/>
      <c r="CS381" s="247"/>
      <c r="CT381" s="247"/>
      <c r="CU381" s="247"/>
      <c r="CV381" s="247"/>
      <c r="CW381" s="247"/>
      <c r="CX381" s="247"/>
      <c r="CY381" s="247"/>
      <c r="CZ381" s="247"/>
      <c r="DA381" s="285"/>
      <c r="DB381" s="285"/>
      <c r="DC381" s="285"/>
      <c r="DD381" s="285"/>
      <c r="DE381" s="285"/>
      <c r="DF381" s="285"/>
      <c r="DG381" s="285"/>
      <c r="DH381" s="285"/>
      <c r="DI381" s="285"/>
      <c r="DJ381" s="285"/>
      <c r="DK381" s="285"/>
      <c r="DL381" s="285"/>
      <c r="DM381" s="285"/>
      <c r="DN381" s="285"/>
      <c r="DO381" s="285"/>
      <c r="DP381" s="285"/>
      <c r="DQ381" s="285"/>
      <c r="DR381" s="285"/>
      <c r="DS381" s="285"/>
      <c r="DT381" s="285"/>
      <c r="DU381" s="285"/>
      <c r="DV381" s="285"/>
      <c r="DW381" s="285"/>
      <c r="DX381" s="285"/>
      <c r="DY381" s="285"/>
      <c r="DZ381" s="285"/>
    </row>
    <row r="382" spans="1:130" s="245" customFormat="1" ht="20.25" customHeight="1" x14ac:dyDescent="0.25">
      <c r="A382" s="2859" t="s">
        <v>1003</v>
      </c>
      <c r="B382" s="1602">
        <f>SUM(P382)</f>
        <v>0</v>
      </c>
      <c r="C382" s="3047"/>
      <c r="D382" s="3047"/>
      <c r="E382" s="3047"/>
      <c r="F382" s="3047"/>
      <c r="G382" s="3047"/>
      <c r="H382" s="3047"/>
      <c r="I382" s="3047"/>
      <c r="J382" s="3047"/>
      <c r="K382" s="3047"/>
      <c r="L382" s="3047"/>
      <c r="M382" s="3047"/>
      <c r="N382" s="3047"/>
      <c r="O382" s="3047"/>
      <c r="P382" s="3041"/>
      <c r="Q382" s="251"/>
      <c r="R382" s="251"/>
      <c r="S382" s="251"/>
      <c r="T382" s="251"/>
      <c r="U382" s="251"/>
      <c r="V382" s="251"/>
      <c r="W382" s="251"/>
      <c r="X382" s="251"/>
      <c r="Y382" s="251"/>
      <c r="Z382" s="251"/>
      <c r="AA382" s="251"/>
      <c r="AB382" s="251"/>
      <c r="AC382" s="251"/>
      <c r="AD382" s="251"/>
      <c r="AE382" s="251"/>
      <c r="AF382" s="251"/>
      <c r="AG382" s="251"/>
      <c r="AH382" s="251"/>
      <c r="AI382" s="251"/>
      <c r="AJ382" s="251"/>
      <c r="AK382" s="251"/>
      <c r="AL382" s="251"/>
      <c r="AM382" s="251"/>
      <c r="AN382" s="251"/>
      <c r="AO382" s="251"/>
      <c r="AP382" s="251"/>
      <c r="AX382" s="270"/>
      <c r="AY382" s="270"/>
      <c r="AZ382" s="107"/>
      <c r="BA382" s="107"/>
      <c r="CA382" s="247"/>
      <c r="CB382" s="247"/>
      <c r="CC382" s="247"/>
      <c r="CD382" s="247"/>
      <c r="CE382" s="247"/>
      <c r="CF382" s="247"/>
      <c r="CG382" s="247"/>
      <c r="CH382" s="247"/>
      <c r="CI382" s="247"/>
      <c r="CJ382" s="247"/>
      <c r="CK382" s="247"/>
      <c r="CL382" s="247"/>
      <c r="CM382" s="247"/>
      <c r="CN382" s="247"/>
      <c r="CO382" s="247"/>
      <c r="CP382" s="247"/>
      <c r="CQ382" s="247"/>
      <c r="CR382" s="247"/>
      <c r="CS382" s="247"/>
      <c r="CT382" s="247"/>
      <c r="CU382" s="247"/>
      <c r="CV382" s="247"/>
      <c r="CW382" s="247"/>
      <c r="CX382" s="247"/>
      <c r="CY382" s="247"/>
      <c r="CZ382" s="247"/>
      <c r="DA382" s="285"/>
      <c r="DB382" s="285"/>
      <c r="DC382" s="285"/>
      <c r="DD382" s="285"/>
      <c r="DE382" s="285"/>
      <c r="DF382" s="285"/>
      <c r="DG382" s="285"/>
      <c r="DH382" s="285"/>
      <c r="DI382" s="285"/>
      <c r="DJ382" s="285"/>
      <c r="DK382" s="285"/>
      <c r="DL382" s="285"/>
      <c r="DM382" s="285"/>
      <c r="DN382" s="285"/>
      <c r="DO382" s="285"/>
      <c r="DP382" s="285"/>
      <c r="DQ382" s="285"/>
      <c r="DR382" s="285"/>
      <c r="DS382" s="285"/>
      <c r="DT382" s="285"/>
      <c r="DU382" s="285"/>
      <c r="DV382" s="285"/>
      <c r="DW382" s="285"/>
      <c r="DX382" s="285"/>
      <c r="DY382" s="285"/>
      <c r="DZ382" s="285"/>
    </row>
    <row r="383" spans="1:130" s="245" customFormat="1" ht="20.25" customHeight="1" x14ac:dyDescent="0.25">
      <c r="A383" s="3048" t="s">
        <v>49</v>
      </c>
      <c r="B383" s="3046">
        <f>SUM(B378:B382)</f>
        <v>0</v>
      </c>
      <c r="C383" s="3046">
        <f>SUM(C379:C381)</f>
        <v>0</v>
      </c>
      <c r="D383" s="3046">
        <f t="shared" ref="D383:O383" si="45">SUM(D378:D381)</f>
        <v>0</v>
      </c>
      <c r="E383" s="3046">
        <f t="shared" si="45"/>
        <v>0</v>
      </c>
      <c r="F383" s="3046">
        <f t="shared" si="45"/>
        <v>0</v>
      </c>
      <c r="G383" s="3046">
        <f t="shared" si="45"/>
        <v>0</v>
      </c>
      <c r="H383" s="3046">
        <f t="shared" si="45"/>
        <v>0</v>
      </c>
      <c r="I383" s="3046">
        <f t="shared" si="45"/>
        <v>0</v>
      </c>
      <c r="J383" s="3046">
        <f t="shared" si="45"/>
        <v>0</v>
      </c>
      <c r="K383" s="3046">
        <f t="shared" si="45"/>
        <v>0</v>
      </c>
      <c r="L383" s="3046">
        <f t="shared" si="45"/>
        <v>0</v>
      </c>
      <c r="M383" s="3046">
        <f t="shared" si="45"/>
        <v>0</v>
      </c>
      <c r="N383" s="3046">
        <f t="shared" si="45"/>
        <v>0</v>
      </c>
      <c r="O383" s="3046">
        <f t="shared" si="45"/>
        <v>0</v>
      </c>
      <c r="P383" s="3046">
        <f>SUM(P382)</f>
        <v>0</v>
      </c>
      <c r="Q383" s="251"/>
      <c r="R383" s="251"/>
      <c r="S383" s="251"/>
      <c r="T383" s="251"/>
      <c r="U383" s="251"/>
      <c r="V383" s="251"/>
      <c r="W383" s="251"/>
      <c r="X383" s="251"/>
      <c r="Y383" s="251"/>
      <c r="Z383" s="251"/>
      <c r="AA383" s="251"/>
      <c r="AB383" s="251"/>
      <c r="AC383" s="251"/>
      <c r="AD383" s="251"/>
      <c r="AE383" s="251"/>
      <c r="AF383" s="251"/>
      <c r="AG383" s="251"/>
      <c r="AH383" s="251"/>
      <c r="AI383" s="251"/>
      <c r="AJ383" s="251"/>
      <c r="AK383" s="251"/>
      <c r="AL383" s="251"/>
      <c r="AM383" s="251"/>
      <c r="AN383" s="251"/>
      <c r="AO383" s="251"/>
      <c r="AP383" s="251"/>
      <c r="AX383" s="270"/>
      <c r="AY383" s="270"/>
      <c r="AZ383" s="107"/>
      <c r="BA383" s="107"/>
      <c r="CA383" s="247"/>
      <c r="CB383" s="247"/>
      <c r="CC383" s="247"/>
      <c r="CD383" s="247"/>
      <c r="CE383" s="247"/>
      <c r="CF383" s="247"/>
      <c r="CG383" s="247"/>
      <c r="CH383" s="247"/>
      <c r="CI383" s="247"/>
      <c r="CJ383" s="247"/>
      <c r="CK383" s="247"/>
      <c r="CL383" s="247"/>
      <c r="CM383" s="247"/>
      <c r="CN383" s="247"/>
      <c r="CO383" s="247"/>
      <c r="CP383" s="247"/>
      <c r="CQ383" s="247"/>
      <c r="CR383" s="247"/>
      <c r="CS383" s="247"/>
      <c r="CT383" s="247"/>
      <c r="CU383" s="247"/>
      <c r="CV383" s="247"/>
      <c r="CW383" s="247"/>
      <c r="CX383" s="247"/>
      <c r="CY383" s="247"/>
      <c r="CZ383" s="247"/>
      <c r="DA383" s="285"/>
      <c r="DB383" s="285"/>
      <c r="DC383" s="285"/>
      <c r="DD383" s="285"/>
      <c r="DE383" s="285"/>
      <c r="DF383" s="285"/>
      <c r="DG383" s="285"/>
      <c r="DH383" s="285"/>
      <c r="DI383" s="285"/>
      <c r="DJ383" s="285"/>
      <c r="DK383" s="285"/>
      <c r="DL383" s="285"/>
      <c r="DM383" s="285"/>
      <c r="DN383" s="285"/>
      <c r="DO383" s="285"/>
      <c r="DP383" s="285"/>
      <c r="DQ383" s="285"/>
      <c r="DR383" s="285"/>
      <c r="DS383" s="285"/>
      <c r="DT383" s="285"/>
      <c r="DU383" s="285"/>
      <c r="DV383" s="285"/>
      <c r="DW383" s="285"/>
      <c r="DX383" s="285"/>
      <c r="DY383" s="285"/>
      <c r="DZ383" s="285"/>
    </row>
  </sheetData>
  <protectedRanges>
    <protectedRange sqref="F370:AO372 E364:AN364" name="Rango1_2_1"/>
  </protectedRanges>
  <mergeCells count="558">
    <mergeCell ref="P375:P377"/>
    <mergeCell ref="C376:C377"/>
    <mergeCell ref="X368:Y368"/>
    <mergeCell ref="D376:D377"/>
    <mergeCell ref="E376:E377"/>
    <mergeCell ref="F376:F377"/>
    <mergeCell ref="G376:J376"/>
    <mergeCell ref="K376:K377"/>
    <mergeCell ref="L376:L377"/>
    <mergeCell ref="M376:M377"/>
    <mergeCell ref="N376:N377"/>
    <mergeCell ref="O376:O377"/>
    <mergeCell ref="A370:A372"/>
    <mergeCell ref="A373:B373"/>
    <mergeCell ref="A375:A377"/>
    <mergeCell ref="B375:B377"/>
    <mergeCell ref="C375:J375"/>
    <mergeCell ref="K375:O375"/>
    <mergeCell ref="A365:AP365"/>
    <mergeCell ref="A367:A369"/>
    <mergeCell ref="B367:B369"/>
    <mergeCell ref="C367:E368"/>
    <mergeCell ref="F367:AM367"/>
    <mergeCell ref="AN367:AN369"/>
    <mergeCell ref="AO367:AO369"/>
    <mergeCell ref="F368:G368"/>
    <mergeCell ref="H368:I368"/>
    <mergeCell ref="J368:K368"/>
    <mergeCell ref="L368:M368"/>
    <mergeCell ref="N368:O368"/>
    <mergeCell ref="P368:Q368"/>
    <mergeCell ref="R368:S368"/>
    <mergeCell ref="T368:U368"/>
    <mergeCell ref="V368:W368"/>
    <mergeCell ref="AJ368:AK368"/>
    <mergeCell ref="AL368:AM368"/>
    <mergeCell ref="Z368:AA368"/>
    <mergeCell ref="AB368:AC368"/>
    <mergeCell ref="AD368:AE368"/>
    <mergeCell ref="AF368:AG368"/>
    <mergeCell ref="AH368:AI368"/>
    <mergeCell ref="AN361:AN363"/>
    <mergeCell ref="E362:F362"/>
    <mergeCell ref="G362:H362"/>
    <mergeCell ref="I362:J362"/>
    <mergeCell ref="K362:L362"/>
    <mergeCell ref="M362:N362"/>
    <mergeCell ref="O362:P362"/>
    <mergeCell ref="Q362:R362"/>
    <mergeCell ref="S362:T362"/>
    <mergeCell ref="U362:V362"/>
    <mergeCell ref="A361:A363"/>
    <mergeCell ref="B361:D362"/>
    <mergeCell ref="E361:AL361"/>
    <mergeCell ref="AM361:AM363"/>
    <mergeCell ref="W362:X362"/>
    <mergeCell ref="Y362:Z362"/>
    <mergeCell ref="AA362:AB362"/>
    <mergeCell ref="AC362:AD362"/>
    <mergeCell ref="E352:E353"/>
    <mergeCell ref="F352:F353"/>
    <mergeCell ref="G352:J352"/>
    <mergeCell ref="K352:K353"/>
    <mergeCell ref="L352:L353"/>
    <mergeCell ref="M352:M353"/>
    <mergeCell ref="AE362:AF362"/>
    <mergeCell ref="AG362:AH362"/>
    <mergeCell ref="AI362:AJ362"/>
    <mergeCell ref="AK362:AL362"/>
    <mergeCell ref="A342:A344"/>
    <mergeCell ref="A345:A348"/>
    <mergeCell ref="A349:AM349"/>
    <mergeCell ref="A351:A353"/>
    <mergeCell ref="B351:B353"/>
    <mergeCell ref="C351:J351"/>
    <mergeCell ref="K351:O351"/>
    <mergeCell ref="P351:P353"/>
    <mergeCell ref="C352:C353"/>
    <mergeCell ref="D352:D353"/>
    <mergeCell ref="N352:N353"/>
    <mergeCell ref="O352:O353"/>
    <mergeCell ref="AF337:AG337"/>
    <mergeCell ref="AJ337:AJ338"/>
    <mergeCell ref="AK337:AK338"/>
    <mergeCell ref="AL337:AL338"/>
    <mergeCell ref="A339:A341"/>
    <mergeCell ref="AJ336:AL336"/>
    <mergeCell ref="AM336:AM338"/>
    <mergeCell ref="F337:G337"/>
    <mergeCell ref="H337:I337"/>
    <mergeCell ref="J337:K337"/>
    <mergeCell ref="L337:M337"/>
    <mergeCell ref="N337:O337"/>
    <mergeCell ref="P337:Q337"/>
    <mergeCell ref="R337:S337"/>
    <mergeCell ref="T337:U337"/>
    <mergeCell ref="A336:A338"/>
    <mergeCell ref="B336:B338"/>
    <mergeCell ref="C336:E337"/>
    <mergeCell ref="F336:AG336"/>
    <mergeCell ref="AH336:AH338"/>
    <mergeCell ref="AI336:AI338"/>
    <mergeCell ref="V337:W337"/>
    <mergeCell ref="X337:Y337"/>
    <mergeCell ref="Z337:AA337"/>
    <mergeCell ref="AB337:AC337"/>
    <mergeCell ref="Q330:Q332"/>
    <mergeCell ref="E331:F331"/>
    <mergeCell ref="G331:H331"/>
    <mergeCell ref="I331:J331"/>
    <mergeCell ref="K331:L331"/>
    <mergeCell ref="M331:N331"/>
    <mergeCell ref="AD324:AE324"/>
    <mergeCell ref="AD337:AE337"/>
    <mergeCell ref="A326:B326"/>
    <mergeCell ref="A327:B327"/>
    <mergeCell ref="A328:B328"/>
    <mergeCell ref="A330:A332"/>
    <mergeCell ref="B330:D331"/>
    <mergeCell ref="E330:M330"/>
    <mergeCell ref="O330:O332"/>
    <mergeCell ref="P330:P332"/>
    <mergeCell ref="R324:S324"/>
    <mergeCell ref="A315:B315"/>
    <mergeCell ref="A316:B316"/>
    <mergeCell ref="A317:A321"/>
    <mergeCell ref="A323:B325"/>
    <mergeCell ref="C323:E324"/>
    <mergeCell ref="AN309:AO309"/>
    <mergeCell ref="AP309:AQ309"/>
    <mergeCell ref="AR309:AR310"/>
    <mergeCell ref="F323:AG323"/>
    <mergeCell ref="AH323:AI324"/>
    <mergeCell ref="AJ323:AJ325"/>
    <mergeCell ref="AK323:AK325"/>
    <mergeCell ref="F324:G324"/>
    <mergeCell ref="H324:I324"/>
    <mergeCell ref="J324:K324"/>
    <mergeCell ref="L324:M324"/>
    <mergeCell ref="N324:O324"/>
    <mergeCell ref="P324:Q324"/>
    <mergeCell ref="AF324:AG324"/>
    <mergeCell ref="T324:U324"/>
    <mergeCell ref="V324:W324"/>
    <mergeCell ref="X324:Y324"/>
    <mergeCell ref="Z324:AA324"/>
    <mergeCell ref="AB324:AC324"/>
    <mergeCell ref="A311:A312"/>
    <mergeCell ref="A313:B313"/>
    <mergeCell ref="AB309:AC309"/>
    <mergeCell ref="AD309:AE309"/>
    <mergeCell ref="AF309:AG309"/>
    <mergeCell ref="AH309:AI309"/>
    <mergeCell ref="AJ309:AK309"/>
    <mergeCell ref="AL309:AM309"/>
    <mergeCell ref="A314:B314"/>
    <mergeCell ref="A308:B310"/>
    <mergeCell ref="C308:E309"/>
    <mergeCell ref="AW308:AW310"/>
    <mergeCell ref="AX308:AX310"/>
    <mergeCell ref="AY308:AY310"/>
    <mergeCell ref="F309:G309"/>
    <mergeCell ref="H309:I309"/>
    <mergeCell ref="J309:K309"/>
    <mergeCell ref="L309:M309"/>
    <mergeCell ref="N309:O309"/>
    <mergeCell ref="P309:Q309"/>
    <mergeCell ref="R309:S309"/>
    <mergeCell ref="AS309:AS310"/>
    <mergeCell ref="F308:AS308"/>
    <mergeCell ref="AT308:AU309"/>
    <mergeCell ref="AV308:AV310"/>
    <mergeCell ref="T309:U309"/>
    <mergeCell ref="V309:W309"/>
    <mergeCell ref="X309:Y309"/>
    <mergeCell ref="Z309:AA309"/>
    <mergeCell ref="A288:B288"/>
    <mergeCell ref="A289:A297"/>
    <mergeCell ref="Z286:AA286"/>
    <mergeCell ref="AB286:AC286"/>
    <mergeCell ref="AD286:AE286"/>
    <mergeCell ref="AF286:AG286"/>
    <mergeCell ref="AH286:AI286"/>
    <mergeCell ref="AJ286:AK286"/>
    <mergeCell ref="A298:A306"/>
    <mergeCell ref="AS285:AS287"/>
    <mergeCell ref="AT285:AT287"/>
    <mergeCell ref="AU285:AU287"/>
    <mergeCell ref="AV285:AV287"/>
    <mergeCell ref="F286:G286"/>
    <mergeCell ref="H286:I286"/>
    <mergeCell ref="J286:K286"/>
    <mergeCell ref="L286:M286"/>
    <mergeCell ref="N286:O286"/>
    <mergeCell ref="P286:Q286"/>
    <mergeCell ref="AL286:AM286"/>
    <mergeCell ref="AN286:AN287"/>
    <mergeCell ref="AO286:AO287"/>
    <mergeCell ref="AP286:AP287"/>
    <mergeCell ref="A282:A283"/>
    <mergeCell ref="A285:B287"/>
    <mergeCell ref="C285:E286"/>
    <mergeCell ref="F285:AM285"/>
    <mergeCell ref="AN285:AP285"/>
    <mergeCell ref="AQ285:AR286"/>
    <mergeCell ref="R286:S286"/>
    <mergeCell ref="T286:U286"/>
    <mergeCell ref="V286:W286"/>
    <mergeCell ref="X286:Y286"/>
    <mergeCell ref="A280:A281"/>
    <mergeCell ref="AM277:AM279"/>
    <mergeCell ref="AN277:AN279"/>
    <mergeCell ref="AO277:AO279"/>
    <mergeCell ref="F278:G278"/>
    <mergeCell ref="H278:I278"/>
    <mergeCell ref="J278:K278"/>
    <mergeCell ref="L278:M278"/>
    <mergeCell ref="N278:O278"/>
    <mergeCell ref="P278:Q278"/>
    <mergeCell ref="R278:S278"/>
    <mergeCell ref="A275:B275"/>
    <mergeCell ref="A277:A279"/>
    <mergeCell ref="B277:B279"/>
    <mergeCell ref="C277:E278"/>
    <mergeCell ref="F277:AK277"/>
    <mergeCell ref="AL277:AL279"/>
    <mergeCell ref="T278:U278"/>
    <mergeCell ref="V278:W278"/>
    <mergeCell ref="X278:Y278"/>
    <mergeCell ref="Z278:AA278"/>
    <mergeCell ref="AB278:AC278"/>
    <mergeCell ref="AD278:AE278"/>
    <mergeCell ref="AF278:AG278"/>
    <mergeCell ref="AH278:AI278"/>
    <mergeCell ref="AJ278:AK278"/>
    <mergeCell ref="A265:B265"/>
    <mergeCell ref="A266:B266"/>
    <mergeCell ref="A267:B267"/>
    <mergeCell ref="A268:B268"/>
    <mergeCell ref="A269:A273"/>
    <mergeCell ref="A274:B274"/>
    <mergeCell ref="A239:A246"/>
    <mergeCell ref="A247:A251"/>
    <mergeCell ref="A252:A255"/>
    <mergeCell ref="A256:A260"/>
    <mergeCell ref="A261:A263"/>
    <mergeCell ref="A264:B264"/>
    <mergeCell ref="AX229:AX230"/>
    <mergeCell ref="A231:B231"/>
    <mergeCell ref="A232:B232"/>
    <mergeCell ref="A233:A234"/>
    <mergeCell ref="A235:B235"/>
    <mergeCell ref="A236:A237"/>
    <mergeCell ref="AQ229:AQ230"/>
    <mergeCell ref="AR229:AR230"/>
    <mergeCell ref="AS229:AT229"/>
    <mergeCell ref="AU229:AU230"/>
    <mergeCell ref="AV229:AV230"/>
    <mergeCell ref="AW229:AW230"/>
    <mergeCell ref="AD229:AE229"/>
    <mergeCell ref="AF229:AG229"/>
    <mergeCell ref="AH229:AI229"/>
    <mergeCell ref="AJ229:AK229"/>
    <mergeCell ref="AL229:AM229"/>
    <mergeCell ref="AN229:AP229"/>
    <mergeCell ref="R229:S229"/>
    <mergeCell ref="T229:U229"/>
    <mergeCell ref="V229:W229"/>
    <mergeCell ref="X229:Y229"/>
    <mergeCell ref="Z229:AA229"/>
    <mergeCell ref="AB229:AC229"/>
    <mergeCell ref="F229:G229"/>
    <mergeCell ref="H229:I229"/>
    <mergeCell ref="J229:K229"/>
    <mergeCell ref="L229:M229"/>
    <mergeCell ref="N229:O229"/>
    <mergeCell ref="P229:Q229"/>
    <mergeCell ref="A220:B220"/>
    <mergeCell ref="A221:A225"/>
    <mergeCell ref="A226:B226"/>
    <mergeCell ref="A227:B227"/>
    <mergeCell ref="A229:B230"/>
    <mergeCell ref="C229:E229"/>
    <mergeCell ref="A208:A212"/>
    <mergeCell ref="A213:A215"/>
    <mergeCell ref="A216:B216"/>
    <mergeCell ref="A217:B217"/>
    <mergeCell ref="A218:B218"/>
    <mergeCell ref="A219:B219"/>
    <mergeCell ref="A187:B187"/>
    <mergeCell ref="A188:A189"/>
    <mergeCell ref="A190:B190"/>
    <mergeCell ref="A191:A198"/>
    <mergeCell ref="A199:A203"/>
    <mergeCell ref="A204:A207"/>
    <mergeCell ref="AS181:AS182"/>
    <mergeCell ref="AT181:AU181"/>
    <mergeCell ref="AV181:AW181"/>
    <mergeCell ref="A183:B183"/>
    <mergeCell ref="A184:B184"/>
    <mergeCell ref="A185:A186"/>
    <mergeCell ref="AJ181:AK181"/>
    <mergeCell ref="AL181:AM181"/>
    <mergeCell ref="AN181:AN182"/>
    <mergeCell ref="AO181:AO182"/>
    <mergeCell ref="AP181:AQ181"/>
    <mergeCell ref="AR181:AR182"/>
    <mergeCell ref="X181:Y181"/>
    <mergeCell ref="Z181:AA181"/>
    <mergeCell ref="AB181:AC181"/>
    <mergeCell ref="AD181:AE181"/>
    <mergeCell ref="AF181:AG181"/>
    <mergeCell ref="AH181:AI181"/>
    <mergeCell ref="L181:M181"/>
    <mergeCell ref="N181:O181"/>
    <mergeCell ref="P181:Q181"/>
    <mergeCell ref="R181:S181"/>
    <mergeCell ref="T181:U181"/>
    <mergeCell ref="V181:W181"/>
    <mergeCell ref="A174:A177"/>
    <mergeCell ref="A181:B182"/>
    <mergeCell ref="C181:E181"/>
    <mergeCell ref="F181:G181"/>
    <mergeCell ref="H181:I181"/>
    <mergeCell ref="J181:K181"/>
    <mergeCell ref="J168:K168"/>
    <mergeCell ref="L168:M168"/>
    <mergeCell ref="N168:O168"/>
    <mergeCell ref="P168:P169"/>
    <mergeCell ref="Q168:Q169"/>
    <mergeCell ref="A170:A173"/>
    <mergeCell ref="A165:B165"/>
    <mergeCell ref="A166:B166"/>
    <mergeCell ref="A168:B169"/>
    <mergeCell ref="C168:E168"/>
    <mergeCell ref="F168:G168"/>
    <mergeCell ref="H168:I168"/>
    <mergeCell ref="U155:V155"/>
    <mergeCell ref="W155:X155"/>
    <mergeCell ref="Y155:Z155"/>
    <mergeCell ref="A157:A159"/>
    <mergeCell ref="A160:B160"/>
    <mergeCell ref="A161:A164"/>
    <mergeCell ref="J155:K155"/>
    <mergeCell ref="L155:M155"/>
    <mergeCell ref="N155:P155"/>
    <mergeCell ref="Q155:Q156"/>
    <mergeCell ref="R155:R156"/>
    <mergeCell ref="S155:T155"/>
    <mergeCell ref="A152:B152"/>
    <mergeCell ref="A153:B153"/>
    <mergeCell ref="A155:B156"/>
    <mergeCell ref="C155:E155"/>
    <mergeCell ref="F155:G155"/>
    <mergeCell ref="H155:I155"/>
    <mergeCell ref="L142:M142"/>
    <mergeCell ref="N142:N143"/>
    <mergeCell ref="O142:O143"/>
    <mergeCell ref="A144:A146"/>
    <mergeCell ref="A147:B147"/>
    <mergeCell ref="A148:A151"/>
    <mergeCell ref="A136:B136"/>
    <mergeCell ref="A137:B137"/>
    <mergeCell ref="A138:A139"/>
    <mergeCell ref="A140:B140"/>
    <mergeCell ref="A142:B143"/>
    <mergeCell ref="C142:E142"/>
    <mergeCell ref="F142:G142"/>
    <mergeCell ref="H142:I142"/>
    <mergeCell ref="J142:K142"/>
    <mergeCell ref="AR133:AR135"/>
    <mergeCell ref="F134:G134"/>
    <mergeCell ref="H134:I134"/>
    <mergeCell ref="J134:K134"/>
    <mergeCell ref="L134:M134"/>
    <mergeCell ref="N134:O134"/>
    <mergeCell ref="P134:Q134"/>
    <mergeCell ref="R134:S134"/>
    <mergeCell ref="T134:U134"/>
    <mergeCell ref="V134:W134"/>
    <mergeCell ref="AP134:AP135"/>
    <mergeCell ref="AF134:AG134"/>
    <mergeCell ref="AH134:AI134"/>
    <mergeCell ref="AJ134:AK134"/>
    <mergeCell ref="AL134:AM134"/>
    <mergeCell ref="AN134:AN135"/>
    <mergeCell ref="AO134:AO135"/>
    <mergeCell ref="A125:A131"/>
    <mergeCell ref="A133:B135"/>
    <mergeCell ref="C133:E134"/>
    <mergeCell ref="F133:AM133"/>
    <mergeCell ref="AN133:AP133"/>
    <mergeCell ref="AQ133:AQ135"/>
    <mergeCell ref="X134:Y134"/>
    <mergeCell ref="Z134:AA134"/>
    <mergeCell ref="AB134:AC134"/>
    <mergeCell ref="AD134:AE134"/>
    <mergeCell ref="A124:B124"/>
    <mergeCell ref="AM121:AM123"/>
    <mergeCell ref="F122:G122"/>
    <mergeCell ref="H122:I122"/>
    <mergeCell ref="J122:K122"/>
    <mergeCell ref="L122:M122"/>
    <mergeCell ref="N122:O122"/>
    <mergeCell ref="P122:Q122"/>
    <mergeCell ref="R122:S122"/>
    <mergeCell ref="T122:U122"/>
    <mergeCell ref="V122:W122"/>
    <mergeCell ref="A121:B123"/>
    <mergeCell ref="C121:E122"/>
    <mergeCell ref="F121:AG121"/>
    <mergeCell ref="AH121:AK121"/>
    <mergeCell ref="AL121:AL123"/>
    <mergeCell ref="X122:Y122"/>
    <mergeCell ref="Z122:AA122"/>
    <mergeCell ref="AB122:AC122"/>
    <mergeCell ref="AD122:AE122"/>
    <mergeCell ref="AF122:AG122"/>
    <mergeCell ref="AH122:AH123"/>
    <mergeCell ref="AI122:AI123"/>
    <mergeCell ref="AJ122:AJ123"/>
    <mergeCell ref="AK122:AK123"/>
    <mergeCell ref="A111:B111"/>
    <mergeCell ref="A112:A118"/>
    <mergeCell ref="N109:O109"/>
    <mergeCell ref="P109:Q109"/>
    <mergeCell ref="R109:S109"/>
    <mergeCell ref="T109:U109"/>
    <mergeCell ref="V109:W109"/>
    <mergeCell ref="X109:Y109"/>
    <mergeCell ref="A119:B119"/>
    <mergeCell ref="A106:B106"/>
    <mergeCell ref="A108:B110"/>
    <mergeCell ref="C108:E109"/>
    <mergeCell ref="F108:AG108"/>
    <mergeCell ref="AH108:AH110"/>
    <mergeCell ref="AI108:AI110"/>
    <mergeCell ref="F109:G109"/>
    <mergeCell ref="H109:I109"/>
    <mergeCell ref="J109:K109"/>
    <mergeCell ref="L109:M109"/>
    <mergeCell ref="Z109:AA109"/>
    <mergeCell ref="AB109:AC109"/>
    <mergeCell ref="AD109:AE109"/>
    <mergeCell ref="AF109:AG109"/>
    <mergeCell ref="A103:B105"/>
    <mergeCell ref="C103:E104"/>
    <mergeCell ref="F103:O103"/>
    <mergeCell ref="F104:G104"/>
    <mergeCell ref="H104:I104"/>
    <mergeCell ref="J104:K104"/>
    <mergeCell ref="L104:M104"/>
    <mergeCell ref="N104:O104"/>
    <mergeCell ref="R96:T96"/>
    <mergeCell ref="U96:V96"/>
    <mergeCell ref="A98:B98"/>
    <mergeCell ref="A99:B99"/>
    <mergeCell ref="A100:B100"/>
    <mergeCell ref="A101:B101"/>
    <mergeCell ref="A95:B97"/>
    <mergeCell ref="C95:E96"/>
    <mergeCell ref="F95:Q95"/>
    <mergeCell ref="R95:V95"/>
    <mergeCell ref="F96:G96"/>
    <mergeCell ref="H96:I96"/>
    <mergeCell ref="J96:K96"/>
    <mergeCell ref="L96:M96"/>
    <mergeCell ref="N96:O96"/>
    <mergeCell ref="P96:Q96"/>
    <mergeCell ref="T88:U88"/>
    <mergeCell ref="V88:X88"/>
    <mergeCell ref="A90:B90"/>
    <mergeCell ref="A91:B91"/>
    <mergeCell ref="A92:B92"/>
    <mergeCell ref="A93:B93"/>
    <mergeCell ref="T87:U87"/>
    <mergeCell ref="V87:X87"/>
    <mergeCell ref="Y87:Z88"/>
    <mergeCell ref="F88:G88"/>
    <mergeCell ref="H88:I88"/>
    <mergeCell ref="J88:K88"/>
    <mergeCell ref="L88:M88"/>
    <mergeCell ref="N88:O88"/>
    <mergeCell ref="P88:Q88"/>
    <mergeCell ref="R88:S88"/>
    <mergeCell ref="A84:B84"/>
    <mergeCell ref="A85:B85"/>
    <mergeCell ref="A87:B89"/>
    <mergeCell ref="C87:E88"/>
    <mergeCell ref="F87:Q87"/>
    <mergeCell ref="R87:S87"/>
    <mergeCell ref="A71:A72"/>
    <mergeCell ref="A73:B73"/>
    <mergeCell ref="A74:B74"/>
    <mergeCell ref="A75:A76"/>
    <mergeCell ref="A77:A78"/>
    <mergeCell ref="A79:B79"/>
    <mergeCell ref="R57:R58"/>
    <mergeCell ref="A59:B59"/>
    <mergeCell ref="A60:B60"/>
    <mergeCell ref="A61:B61"/>
    <mergeCell ref="A62:A68"/>
    <mergeCell ref="A69:A70"/>
    <mergeCell ref="A53:A54"/>
    <mergeCell ref="A55:B55"/>
    <mergeCell ref="A57:B58"/>
    <mergeCell ref="C57:C58"/>
    <mergeCell ref="D57:P57"/>
    <mergeCell ref="Q57:Q58"/>
    <mergeCell ref="U33:U34"/>
    <mergeCell ref="A35:B35"/>
    <mergeCell ref="A36:B36"/>
    <mergeCell ref="A37:B37"/>
    <mergeCell ref="Q33:Q34"/>
    <mergeCell ref="R33:R34"/>
    <mergeCell ref="A38:A44"/>
    <mergeCell ref="C33:C34"/>
    <mergeCell ref="D33:P33"/>
    <mergeCell ref="A45:A46"/>
    <mergeCell ref="A47:A48"/>
    <mergeCell ref="A49:B49"/>
    <mergeCell ref="A50:B50"/>
    <mergeCell ref="A31:B31"/>
    <mergeCell ref="A33:B34"/>
    <mergeCell ref="A51:A52"/>
    <mergeCell ref="S33:S34"/>
    <mergeCell ref="T33:T34"/>
    <mergeCell ref="A18:B18"/>
    <mergeCell ref="Q9:Q10"/>
    <mergeCell ref="A25:B25"/>
    <mergeCell ref="A26:B26"/>
    <mergeCell ref="A27:B27"/>
    <mergeCell ref="A28:B28"/>
    <mergeCell ref="A29:B29"/>
    <mergeCell ref="A30:B30"/>
    <mergeCell ref="R9:R10"/>
    <mergeCell ref="A11:B11"/>
    <mergeCell ref="A12:B12"/>
    <mergeCell ref="A13:B13"/>
    <mergeCell ref="A14:B14"/>
    <mergeCell ref="A19:B19"/>
    <mergeCell ref="A20:B20"/>
    <mergeCell ref="A21:B21"/>
    <mergeCell ref="A22:B22"/>
    <mergeCell ref="A23:B23"/>
    <mergeCell ref="A24:B24"/>
    <mergeCell ref="A6:P6"/>
    <mergeCell ref="A9:B10"/>
    <mergeCell ref="C9:C10"/>
    <mergeCell ref="D9:M9"/>
    <mergeCell ref="N9:N10"/>
    <mergeCell ref="O9:O10"/>
    <mergeCell ref="P9:P10"/>
    <mergeCell ref="E16:E17"/>
    <mergeCell ref="F16:F17"/>
    <mergeCell ref="A16:B17"/>
    <mergeCell ref="C16:C17"/>
    <mergeCell ref="D16:D17"/>
  </mergeCells>
  <dataValidations count="3">
    <dataValidation type="whole" operator="greaterThanOrEqual" allowBlank="1" showInputMessage="1" showErrorMessage="1" errorTitle="Error" error="Favor Ingrese sólo Números." sqref="AJ339:AM344 AV311:AV321 AU289:AU306 N36:R43 D60:P67 Q11:R14 N45:R55 D69:P74 D77:P79 N75:R76 C378:P382 C354:P358 S51:U55">
      <formula1>0</formula1>
    </dataValidation>
    <dataValidation type="whole" operator="greaterThanOrEqual" allowBlank="1" showInputMessage="1" showErrorMessage="1" error="Valor no Permitido" sqref="D47:M48 D42:M43 D50:M53 D75:M76">
      <formula1>0</formula1>
    </dataValidation>
    <dataValidation type="whole" allowBlank="1" showInputMessage="1" showErrorMessage="1" sqref="B319 G352:G353 H353:J353 D352:F352 L352:O353 C360:AN360 K351:K352 P351 C351:C352 E363:AL364 G376:G377 H377:J377 D376:F376 L376:O377 K375:K376 P375 C375:C376 Q374:AP383 Q351:AN359 AO351:AP364 B361:D364 AM361:AN364 E361:AL361 C367:E373 AN367:AO373 F367:AM367 F369:AM373">
      <formula1>0</formula1>
      <formula2>1E+30</formula2>
    </dataValidation>
  </dataValidations>
  <pageMargins left="0.7" right="0.7" top="0.75" bottom="0.75" header="0.3" footer="0.3"/>
  <pageSetup paperSize="9" orientation="portrait" horizontalDpi="0" verticalDpi="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V151"/>
  <sheetViews>
    <sheetView topLeftCell="A85" zoomScaleNormal="100" workbookViewId="0">
      <selection activeCell="B89" sqref="B89"/>
    </sheetView>
  </sheetViews>
  <sheetFormatPr baseColWidth="10" defaultColWidth="11.42578125" defaultRowHeight="15" x14ac:dyDescent="0.25"/>
  <cols>
    <col min="1" max="1" width="26.85546875" style="107" customWidth="1"/>
    <col min="2" max="2" width="32.28515625" style="107" customWidth="1"/>
    <col min="3" max="3" width="16.28515625" style="107" customWidth="1"/>
    <col min="4" max="4" width="18.42578125" style="107" customWidth="1"/>
    <col min="5" max="5" width="16.42578125" style="107" customWidth="1"/>
    <col min="6" max="6" width="13.28515625" style="107" customWidth="1"/>
    <col min="7" max="7" width="13.42578125" style="107" customWidth="1"/>
    <col min="8" max="8" width="14.140625" style="107" customWidth="1"/>
    <col min="9" max="9" width="15.7109375" style="107" customWidth="1"/>
    <col min="10" max="10" width="15.140625" style="107" customWidth="1"/>
    <col min="11" max="11" width="15.28515625" style="107" customWidth="1"/>
    <col min="12" max="12" width="14.5703125" style="107" customWidth="1"/>
    <col min="13" max="13" width="14.28515625" style="107" customWidth="1"/>
    <col min="14" max="38" width="11.42578125" style="107"/>
    <col min="39" max="39" width="14.5703125" style="107" customWidth="1"/>
    <col min="40" max="16384" width="11.42578125" style="107"/>
  </cols>
  <sheetData>
    <row r="1" spans="1:48" x14ac:dyDescent="0.25">
      <c r="A1" s="85" t="s">
        <v>0</v>
      </c>
      <c r="B1" s="245"/>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row>
    <row r="2" spans="1:48" x14ac:dyDescent="0.25">
      <c r="A2" s="85" t="s">
        <v>127</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row>
    <row r="3" spans="1:48" x14ac:dyDescent="0.25">
      <c r="A3" s="85" t="s">
        <v>128</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row>
    <row r="4" spans="1:48" x14ac:dyDescent="0.25">
      <c r="A4" s="85" t="s">
        <v>129</v>
      </c>
      <c r="B4" s="245"/>
      <c r="C4" s="245"/>
      <c r="D4" s="245"/>
      <c r="E4" s="245"/>
      <c r="F4" s="245"/>
      <c r="G4" s="245"/>
      <c r="H4" s="245"/>
      <c r="I4" s="245"/>
      <c r="J4" s="245"/>
      <c r="K4" s="245"/>
      <c r="L4" s="245"/>
      <c r="M4" s="245"/>
      <c r="N4" s="245"/>
      <c r="O4" s="245"/>
      <c r="P4" s="245"/>
      <c r="Q4" s="245"/>
      <c r="R4" s="245"/>
      <c r="S4" s="245"/>
      <c r="T4" s="245"/>
      <c r="U4" s="245"/>
      <c r="V4" s="245"/>
      <c r="W4" s="245"/>
      <c r="X4" s="245"/>
      <c r="Y4" s="245"/>
      <c r="Z4" s="245"/>
      <c r="AA4" s="245"/>
      <c r="AB4" s="245"/>
      <c r="AC4" s="245"/>
      <c r="AD4" s="245"/>
      <c r="AE4" s="245"/>
      <c r="AF4" s="245"/>
      <c r="AG4" s="245"/>
      <c r="AH4" s="245"/>
      <c r="AI4" s="245"/>
      <c r="AJ4" s="245"/>
      <c r="AK4" s="245"/>
      <c r="AL4" s="245"/>
      <c r="AM4" s="245"/>
      <c r="AN4" s="245"/>
      <c r="AO4" s="245"/>
      <c r="AP4" s="245"/>
      <c r="AQ4" s="245"/>
      <c r="AR4" s="245"/>
      <c r="AS4" s="245"/>
      <c r="AT4" s="245"/>
      <c r="AU4" s="245"/>
      <c r="AV4" s="245"/>
    </row>
    <row r="5" spans="1:48" x14ac:dyDescent="0.25">
      <c r="A5" s="85" t="s">
        <v>130</v>
      </c>
      <c r="B5" s="245"/>
      <c r="C5" s="245"/>
      <c r="D5" s="245"/>
      <c r="E5" s="245"/>
      <c r="F5" s="245"/>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245"/>
      <c r="AQ5" s="245"/>
      <c r="AR5" s="245"/>
      <c r="AS5" s="245"/>
      <c r="AT5" s="245"/>
      <c r="AU5" s="245"/>
      <c r="AV5" s="245"/>
    </row>
    <row r="6" spans="1:48" x14ac:dyDescent="0.25">
      <c r="A6" s="6169" t="s">
        <v>1013</v>
      </c>
      <c r="B6" s="6169"/>
      <c r="C6" s="6169"/>
      <c r="D6" s="6169"/>
      <c r="E6" s="6169"/>
      <c r="F6" s="6169"/>
      <c r="G6" s="6169"/>
      <c r="H6" s="6169"/>
      <c r="I6" s="6169"/>
      <c r="J6" s="6169"/>
      <c r="K6" s="6169"/>
      <c r="L6" s="6169"/>
      <c r="M6" s="6169"/>
      <c r="N6" s="6169"/>
      <c r="O6" s="6169"/>
      <c r="P6" s="6169"/>
      <c r="Q6" s="6169"/>
      <c r="R6" s="6169"/>
      <c r="S6" s="6169"/>
      <c r="T6" s="6169"/>
      <c r="U6" s="6169"/>
      <c r="V6" s="6169"/>
      <c r="W6" s="6169"/>
      <c r="X6" s="250"/>
      <c r="Y6" s="250"/>
      <c r="Z6" s="250"/>
      <c r="AA6" s="250"/>
      <c r="AB6" s="250"/>
      <c r="AC6" s="250"/>
      <c r="AD6" s="250"/>
      <c r="AE6" s="250"/>
      <c r="AF6" s="250"/>
      <c r="AG6" s="250"/>
      <c r="AH6" s="250"/>
      <c r="AI6" s="250"/>
      <c r="AJ6" s="250"/>
      <c r="AK6" s="250"/>
      <c r="AL6" s="250"/>
      <c r="AM6" s="250"/>
      <c r="AN6" s="250"/>
      <c r="AO6" s="250"/>
      <c r="AP6" s="250"/>
      <c r="AQ6" s="250"/>
      <c r="AR6" s="245"/>
      <c r="AS6" s="245"/>
      <c r="AT6" s="245"/>
      <c r="AU6" s="245"/>
      <c r="AV6" s="245"/>
    </row>
    <row r="7" spans="1:48" x14ac:dyDescent="0.25">
      <c r="A7" s="89"/>
      <c r="B7" s="89"/>
      <c r="C7" s="89"/>
      <c r="D7" s="89"/>
      <c r="E7" s="89"/>
      <c r="F7" s="89"/>
      <c r="G7" s="89"/>
      <c r="H7" s="89"/>
      <c r="I7" s="89"/>
      <c r="J7" s="89"/>
      <c r="K7" s="89"/>
      <c r="L7" s="89"/>
      <c r="M7" s="89"/>
      <c r="N7" s="89"/>
      <c r="O7" s="89"/>
      <c r="P7" s="89"/>
      <c r="Q7" s="89"/>
      <c r="R7" s="89"/>
      <c r="S7" s="89"/>
      <c r="T7" s="89"/>
      <c r="U7" s="89"/>
      <c r="V7" s="89"/>
      <c r="W7" s="89"/>
      <c r="X7" s="250"/>
      <c r="Y7" s="250"/>
      <c r="Z7" s="250"/>
      <c r="AA7" s="250"/>
      <c r="AB7" s="250"/>
      <c r="AC7" s="250"/>
      <c r="AD7" s="250"/>
      <c r="AE7" s="250"/>
      <c r="AF7" s="250"/>
      <c r="AG7" s="250"/>
      <c r="AH7" s="250"/>
      <c r="AI7" s="250"/>
      <c r="AJ7" s="250"/>
      <c r="AK7" s="250"/>
      <c r="AL7" s="250"/>
      <c r="AM7" s="250"/>
      <c r="AN7" s="250"/>
      <c r="AO7" s="250"/>
      <c r="AP7" s="250"/>
      <c r="AQ7" s="250"/>
      <c r="AR7" s="245"/>
      <c r="AS7" s="245"/>
      <c r="AT7" s="245"/>
      <c r="AU7" s="245"/>
      <c r="AV7" s="245"/>
    </row>
    <row r="8" spans="1:48" ht="15.75" x14ac:dyDescent="0.25">
      <c r="A8" s="3049"/>
      <c r="B8" s="252"/>
      <c r="C8" s="252"/>
      <c r="D8" s="252"/>
      <c r="E8" s="252"/>
      <c r="F8" s="252"/>
      <c r="G8" s="252"/>
      <c r="H8" s="252"/>
      <c r="I8" s="333"/>
      <c r="J8" s="252"/>
      <c r="K8" s="334"/>
      <c r="L8" s="252"/>
      <c r="M8" s="250"/>
      <c r="N8" s="250"/>
      <c r="O8" s="250"/>
      <c r="P8" s="250"/>
      <c r="Q8" s="250"/>
      <c r="R8" s="250"/>
      <c r="S8" s="250"/>
      <c r="T8" s="250"/>
      <c r="U8" s="250"/>
      <c r="V8" s="284"/>
      <c r="W8" s="250"/>
      <c r="X8" s="250"/>
      <c r="Y8" s="250"/>
      <c r="Z8" s="250"/>
      <c r="AA8" s="250"/>
      <c r="AB8" s="250"/>
      <c r="AC8" s="250"/>
      <c r="AD8" s="250"/>
      <c r="AE8" s="250"/>
      <c r="AF8" s="250"/>
      <c r="AG8" s="250"/>
      <c r="AH8" s="250"/>
      <c r="AI8" s="250"/>
      <c r="AJ8" s="250"/>
      <c r="AK8" s="250"/>
      <c r="AL8" s="250"/>
      <c r="AM8" s="250"/>
      <c r="AN8" s="250"/>
      <c r="AO8" s="250"/>
      <c r="AP8" s="250"/>
      <c r="AQ8" s="250"/>
      <c r="AR8" s="245"/>
      <c r="AS8" s="245"/>
      <c r="AT8" s="245"/>
      <c r="AU8" s="245"/>
      <c r="AV8" s="245"/>
    </row>
    <row r="9" spans="1:48" ht="15.75" x14ac:dyDescent="0.25">
      <c r="A9" s="335" t="s">
        <v>1014</v>
      </c>
      <c r="B9" s="254"/>
      <c r="C9" s="254"/>
      <c r="D9" s="254"/>
      <c r="E9" s="254"/>
      <c r="F9" s="254"/>
      <c r="G9" s="254"/>
      <c r="H9" s="254"/>
      <c r="I9" s="254"/>
      <c r="J9" s="254"/>
      <c r="K9" s="1155"/>
      <c r="L9" s="254"/>
      <c r="M9" s="243"/>
      <c r="N9" s="243"/>
      <c r="O9" s="250"/>
      <c r="P9" s="250"/>
      <c r="Q9" s="250"/>
      <c r="R9" s="250"/>
      <c r="S9" s="250"/>
      <c r="T9" s="250"/>
      <c r="U9" s="250"/>
      <c r="V9" s="284"/>
      <c r="W9" s="250"/>
      <c r="X9" s="250"/>
      <c r="Y9" s="250"/>
      <c r="Z9" s="250"/>
      <c r="AA9" s="250"/>
      <c r="AB9" s="250"/>
      <c r="AC9" s="250"/>
      <c r="AD9" s="250"/>
      <c r="AE9" s="250"/>
      <c r="AF9" s="250"/>
      <c r="AG9" s="250"/>
      <c r="AH9" s="250"/>
      <c r="AI9" s="250"/>
      <c r="AJ9" s="250"/>
      <c r="AK9" s="250"/>
      <c r="AL9" s="250"/>
      <c r="AM9" s="250"/>
      <c r="AN9" s="250"/>
      <c r="AO9" s="250"/>
      <c r="AP9" s="251"/>
      <c r="AQ9" s="251"/>
      <c r="AR9" s="246"/>
      <c r="AS9" s="246"/>
      <c r="AT9" s="246"/>
      <c r="AU9" s="246"/>
      <c r="AV9" s="246"/>
    </row>
    <row r="10" spans="1:48" ht="15" customHeight="1" x14ac:dyDescent="0.25">
      <c r="A10" s="6964" t="s">
        <v>181</v>
      </c>
      <c r="B10" s="6964" t="s">
        <v>4</v>
      </c>
      <c r="C10" s="6900" t="s">
        <v>418</v>
      </c>
      <c r="D10" s="6200"/>
      <c r="E10" s="6901"/>
      <c r="F10" s="6968" t="s">
        <v>419</v>
      </c>
      <c r="G10" s="6891"/>
      <c r="H10" s="6891"/>
      <c r="I10" s="6891"/>
      <c r="J10" s="6891"/>
      <c r="K10" s="6891"/>
      <c r="L10" s="6891"/>
      <c r="M10" s="6891"/>
      <c r="N10" s="6891"/>
      <c r="O10" s="6891"/>
      <c r="P10" s="6891"/>
      <c r="Q10" s="6891"/>
      <c r="R10" s="6891"/>
      <c r="S10" s="6891"/>
      <c r="T10" s="6891"/>
      <c r="U10" s="6891"/>
      <c r="V10" s="6891"/>
      <c r="W10" s="6891"/>
      <c r="X10" s="6891"/>
      <c r="Y10" s="6891"/>
      <c r="Z10" s="6891"/>
      <c r="AA10" s="6891"/>
      <c r="AB10" s="6891"/>
      <c r="AC10" s="6891"/>
      <c r="AD10" s="6891"/>
      <c r="AE10" s="6891"/>
      <c r="AF10" s="6891"/>
      <c r="AG10" s="6891"/>
      <c r="AH10" s="6891"/>
      <c r="AI10" s="6891"/>
      <c r="AJ10" s="6891"/>
      <c r="AK10" s="6891"/>
      <c r="AL10" s="6891"/>
      <c r="AM10" s="6824"/>
      <c r="AN10" s="6894" t="s">
        <v>421</v>
      </c>
      <c r="AO10" s="6885" t="s">
        <v>946</v>
      </c>
      <c r="AP10" s="6885" t="s">
        <v>12</v>
      </c>
      <c r="AQ10" s="6901" t="s">
        <v>13</v>
      </c>
      <c r="AR10" s="6901" t="s">
        <v>14</v>
      </c>
      <c r="AS10" s="6901" t="s">
        <v>1015</v>
      </c>
      <c r="AT10" s="6885" t="s">
        <v>1016</v>
      </c>
      <c r="AU10" s="6973" t="s">
        <v>1017</v>
      </c>
      <c r="AV10" s="6974"/>
    </row>
    <row r="11" spans="1:48" x14ac:dyDescent="0.25">
      <c r="A11" s="6664"/>
      <c r="B11" s="6664"/>
      <c r="C11" s="6902"/>
      <c r="D11" s="6966"/>
      <c r="E11" s="6967"/>
      <c r="F11" s="6968" t="s">
        <v>965</v>
      </c>
      <c r="G11" s="6821"/>
      <c r="H11" s="6968" t="s">
        <v>597</v>
      </c>
      <c r="I11" s="6821"/>
      <c r="J11" s="6968" t="s">
        <v>598</v>
      </c>
      <c r="K11" s="6821"/>
      <c r="L11" s="6968" t="s">
        <v>70</v>
      </c>
      <c r="M11" s="6821"/>
      <c r="N11" s="6968" t="s">
        <v>71</v>
      </c>
      <c r="O11" s="6821"/>
      <c r="P11" s="6970" t="s">
        <v>72</v>
      </c>
      <c r="Q11" s="6828"/>
      <c r="R11" s="6970" t="s">
        <v>73</v>
      </c>
      <c r="S11" s="6828"/>
      <c r="T11" s="6970" t="s">
        <v>74</v>
      </c>
      <c r="U11" s="6828"/>
      <c r="V11" s="6970" t="s">
        <v>75</v>
      </c>
      <c r="W11" s="6828"/>
      <c r="X11" s="6970" t="s">
        <v>76</v>
      </c>
      <c r="Y11" s="6828"/>
      <c r="Z11" s="6970" t="s">
        <v>77</v>
      </c>
      <c r="AA11" s="6828"/>
      <c r="AB11" s="6970" t="s">
        <v>78</v>
      </c>
      <c r="AC11" s="6828"/>
      <c r="AD11" s="6970" t="s">
        <v>79</v>
      </c>
      <c r="AE11" s="6828"/>
      <c r="AF11" s="6970" t="s">
        <v>80</v>
      </c>
      <c r="AG11" s="6828"/>
      <c r="AH11" s="6970" t="s">
        <v>81</v>
      </c>
      <c r="AI11" s="6828"/>
      <c r="AJ11" s="6970" t="s">
        <v>82</v>
      </c>
      <c r="AK11" s="6828"/>
      <c r="AL11" s="6970" t="s">
        <v>83</v>
      </c>
      <c r="AM11" s="6971"/>
      <c r="AN11" s="6429"/>
      <c r="AO11" s="6225"/>
      <c r="AP11" s="6225"/>
      <c r="AQ11" s="6203"/>
      <c r="AR11" s="6203"/>
      <c r="AS11" s="6203"/>
      <c r="AT11" s="6225"/>
      <c r="AU11" s="6972" t="s">
        <v>860</v>
      </c>
      <c r="AV11" s="6972" t="s">
        <v>861</v>
      </c>
    </row>
    <row r="12" spans="1:48" ht="31.5" customHeight="1" x14ac:dyDescent="0.25">
      <c r="A12" s="6965"/>
      <c r="B12" s="6965"/>
      <c r="C12" s="2939" t="s">
        <v>52</v>
      </c>
      <c r="D12" s="2940" t="s">
        <v>53</v>
      </c>
      <c r="E12" s="1031" t="s">
        <v>54</v>
      </c>
      <c r="F12" s="3050" t="s">
        <v>53</v>
      </c>
      <c r="G12" s="1031" t="s">
        <v>54</v>
      </c>
      <c r="H12" s="3050" t="s">
        <v>53</v>
      </c>
      <c r="I12" s="1031" t="s">
        <v>54</v>
      </c>
      <c r="J12" s="3050" t="s">
        <v>53</v>
      </c>
      <c r="K12" s="1031" t="s">
        <v>54</v>
      </c>
      <c r="L12" s="3050" t="s">
        <v>53</v>
      </c>
      <c r="M12" s="1031" t="s">
        <v>54</v>
      </c>
      <c r="N12" s="3050" t="s">
        <v>53</v>
      </c>
      <c r="O12" s="1031" t="s">
        <v>54</v>
      </c>
      <c r="P12" s="3050" t="s">
        <v>53</v>
      </c>
      <c r="Q12" s="1031" t="s">
        <v>54</v>
      </c>
      <c r="R12" s="3050" t="s">
        <v>53</v>
      </c>
      <c r="S12" s="1031" t="s">
        <v>54</v>
      </c>
      <c r="T12" s="3050" t="s">
        <v>53</v>
      </c>
      <c r="U12" s="1031" t="s">
        <v>54</v>
      </c>
      <c r="V12" s="3050" t="s">
        <v>53</v>
      </c>
      <c r="W12" s="1031" t="s">
        <v>54</v>
      </c>
      <c r="X12" s="3050" t="s">
        <v>53</v>
      </c>
      <c r="Y12" s="1031" t="s">
        <v>54</v>
      </c>
      <c r="Z12" s="3050" t="s">
        <v>53</v>
      </c>
      <c r="AA12" s="1031" t="s">
        <v>54</v>
      </c>
      <c r="AB12" s="3050" t="s">
        <v>53</v>
      </c>
      <c r="AC12" s="1031" t="s">
        <v>54</v>
      </c>
      <c r="AD12" s="3050" t="s">
        <v>53</v>
      </c>
      <c r="AE12" s="1031" t="s">
        <v>54</v>
      </c>
      <c r="AF12" s="3050" t="s">
        <v>53</v>
      </c>
      <c r="AG12" s="1031" t="s">
        <v>54</v>
      </c>
      <c r="AH12" s="3050" t="s">
        <v>53</v>
      </c>
      <c r="AI12" s="1031" t="s">
        <v>54</v>
      </c>
      <c r="AJ12" s="3050" t="s">
        <v>53</v>
      </c>
      <c r="AK12" s="1031" t="s">
        <v>54</v>
      </c>
      <c r="AL12" s="3050" t="s">
        <v>53</v>
      </c>
      <c r="AM12" s="336" t="s">
        <v>54</v>
      </c>
      <c r="AN12" s="6969"/>
      <c r="AO12" s="6876"/>
      <c r="AP12" s="6876"/>
      <c r="AQ12" s="6967"/>
      <c r="AR12" s="6967"/>
      <c r="AS12" s="6967"/>
      <c r="AT12" s="6876"/>
      <c r="AU12" s="6972"/>
      <c r="AV12" s="6972"/>
    </row>
    <row r="13" spans="1:48" x14ac:dyDescent="0.25">
      <c r="A13" s="6964" t="s">
        <v>1018</v>
      </c>
      <c r="B13" s="3035" t="s">
        <v>35</v>
      </c>
      <c r="C13" s="2989">
        <f t="shared" ref="C13:C27" si="0">SUM(D13+E13)</f>
        <v>0</v>
      </c>
      <c r="D13" s="3036">
        <f t="shared" ref="D13:E27" si="1">SUM(F13+H13+J13+L13+N13+P13+R13+T13+V13+X13+Z13+AB13+AD13+AF13+AH13+AJ13+AL13)</f>
        <v>0</v>
      </c>
      <c r="E13" s="3037">
        <f t="shared" si="1"/>
        <v>0</v>
      </c>
      <c r="F13" s="2231"/>
      <c r="G13" s="2601"/>
      <c r="H13" s="2231"/>
      <c r="I13" s="2601"/>
      <c r="J13" s="2231"/>
      <c r="K13" s="2232"/>
      <c r="L13" s="2231"/>
      <c r="M13" s="2232"/>
      <c r="N13" s="2231"/>
      <c r="O13" s="2232"/>
      <c r="P13" s="2231"/>
      <c r="Q13" s="2232"/>
      <c r="R13" s="2231"/>
      <c r="S13" s="2232"/>
      <c r="T13" s="2231"/>
      <c r="U13" s="2232"/>
      <c r="V13" s="2231"/>
      <c r="W13" s="2232"/>
      <c r="X13" s="2231"/>
      <c r="Y13" s="2232"/>
      <c r="Z13" s="2231"/>
      <c r="AA13" s="2232"/>
      <c r="AB13" s="2231"/>
      <c r="AC13" s="2232"/>
      <c r="AD13" s="2231"/>
      <c r="AE13" s="2232"/>
      <c r="AF13" s="2231"/>
      <c r="AG13" s="2232"/>
      <c r="AH13" s="2231"/>
      <c r="AI13" s="2232"/>
      <c r="AJ13" s="2231"/>
      <c r="AK13" s="2232"/>
      <c r="AL13" s="2668"/>
      <c r="AM13" s="2861"/>
      <c r="AN13" s="2601"/>
      <c r="AO13" s="2601"/>
      <c r="AP13" s="2601"/>
      <c r="AQ13" s="2601"/>
      <c r="AR13" s="2601"/>
      <c r="AS13" s="2601"/>
      <c r="AT13" s="2601"/>
      <c r="AU13" s="2601"/>
      <c r="AV13" s="2601"/>
    </row>
    <row r="14" spans="1:48" x14ac:dyDescent="0.25">
      <c r="A14" s="6664"/>
      <c r="B14" s="2859" t="s">
        <v>431</v>
      </c>
      <c r="C14" s="2059">
        <f t="shared" si="0"/>
        <v>0</v>
      </c>
      <c r="D14" s="2060">
        <f t="shared" si="1"/>
        <v>0</v>
      </c>
      <c r="E14" s="1960">
        <f t="shared" si="1"/>
        <v>0</v>
      </c>
      <c r="F14" s="1583"/>
      <c r="G14" s="1584"/>
      <c r="H14" s="1583"/>
      <c r="I14" s="1584"/>
      <c r="J14" s="1583"/>
      <c r="K14" s="1595"/>
      <c r="L14" s="1583"/>
      <c r="M14" s="1595"/>
      <c r="N14" s="1583"/>
      <c r="O14" s="1595"/>
      <c r="P14" s="1583"/>
      <c r="Q14" s="1595"/>
      <c r="R14" s="1583"/>
      <c r="S14" s="1595"/>
      <c r="T14" s="1583"/>
      <c r="U14" s="1595"/>
      <c r="V14" s="1583"/>
      <c r="W14" s="1595"/>
      <c r="X14" s="1583"/>
      <c r="Y14" s="1595"/>
      <c r="Z14" s="1583"/>
      <c r="AA14" s="1595"/>
      <c r="AB14" s="1583"/>
      <c r="AC14" s="1595"/>
      <c r="AD14" s="1583"/>
      <c r="AE14" s="1595"/>
      <c r="AF14" s="1583"/>
      <c r="AG14" s="1595"/>
      <c r="AH14" s="1583"/>
      <c r="AI14" s="1595"/>
      <c r="AJ14" s="1583"/>
      <c r="AK14" s="1595"/>
      <c r="AL14" s="1845"/>
      <c r="AM14" s="1679"/>
      <c r="AN14" s="1584"/>
      <c r="AO14" s="1584"/>
      <c r="AP14" s="1584"/>
      <c r="AQ14" s="1584"/>
      <c r="AR14" s="1584"/>
      <c r="AS14" s="1584"/>
      <c r="AT14" s="1584"/>
      <c r="AU14" s="1584"/>
      <c r="AV14" s="1584"/>
    </row>
    <row r="15" spans="1:48" x14ac:dyDescent="0.25">
      <c r="A15" s="6664"/>
      <c r="B15" s="2859" t="s">
        <v>87</v>
      </c>
      <c r="C15" s="2059">
        <f t="shared" si="0"/>
        <v>0</v>
      </c>
      <c r="D15" s="2060">
        <f t="shared" si="1"/>
        <v>0</v>
      </c>
      <c r="E15" s="1960">
        <f t="shared" si="1"/>
        <v>0</v>
      </c>
      <c r="F15" s="1583"/>
      <c r="G15" s="1584"/>
      <c r="H15" s="1583"/>
      <c r="I15" s="1584"/>
      <c r="J15" s="1583"/>
      <c r="K15" s="1595"/>
      <c r="L15" s="1583"/>
      <c r="M15" s="1595"/>
      <c r="N15" s="1583"/>
      <c r="O15" s="1595"/>
      <c r="P15" s="1583"/>
      <c r="Q15" s="1595"/>
      <c r="R15" s="1583"/>
      <c r="S15" s="1595"/>
      <c r="T15" s="1583"/>
      <c r="U15" s="1595"/>
      <c r="V15" s="1583"/>
      <c r="W15" s="1595"/>
      <c r="X15" s="1583"/>
      <c r="Y15" s="1595"/>
      <c r="Z15" s="1583"/>
      <c r="AA15" s="1595"/>
      <c r="AB15" s="1583"/>
      <c r="AC15" s="1595"/>
      <c r="AD15" s="1583"/>
      <c r="AE15" s="1595"/>
      <c r="AF15" s="1583"/>
      <c r="AG15" s="1595"/>
      <c r="AH15" s="1583"/>
      <c r="AI15" s="1595"/>
      <c r="AJ15" s="1583"/>
      <c r="AK15" s="1595"/>
      <c r="AL15" s="1845"/>
      <c r="AM15" s="1679"/>
      <c r="AN15" s="1584"/>
      <c r="AO15" s="1584"/>
      <c r="AP15" s="1584"/>
      <c r="AQ15" s="1584"/>
      <c r="AR15" s="1584"/>
      <c r="AS15" s="1584"/>
      <c r="AT15" s="1584"/>
      <c r="AU15" s="1584"/>
      <c r="AV15" s="1584"/>
    </row>
    <row r="16" spans="1:48" x14ac:dyDescent="0.25">
      <c r="A16" s="6664"/>
      <c r="B16" s="2859" t="s">
        <v>36</v>
      </c>
      <c r="C16" s="2059">
        <f t="shared" si="0"/>
        <v>0</v>
      </c>
      <c r="D16" s="2060">
        <f t="shared" si="1"/>
        <v>0</v>
      </c>
      <c r="E16" s="1960">
        <f t="shared" si="1"/>
        <v>0</v>
      </c>
      <c r="F16" s="1583"/>
      <c r="G16" s="1584"/>
      <c r="H16" s="1583"/>
      <c r="I16" s="1584"/>
      <c r="J16" s="1583"/>
      <c r="K16" s="1595"/>
      <c r="L16" s="1583"/>
      <c r="M16" s="1595"/>
      <c r="N16" s="1583"/>
      <c r="O16" s="1595"/>
      <c r="P16" s="1583"/>
      <c r="Q16" s="1595"/>
      <c r="R16" s="1583"/>
      <c r="S16" s="1595"/>
      <c r="T16" s="1583"/>
      <c r="U16" s="1595"/>
      <c r="V16" s="1583"/>
      <c r="W16" s="1595"/>
      <c r="X16" s="1583"/>
      <c r="Y16" s="1595"/>
      <c r="Z16" s="1583"/>
      <c r="AA16" s="1595"/>
      <c r="AB16" s="1583"/>
      <c r="AC16" s="1595"/>
      <c r="AD16" s="1583"/>
      <c r="AE16" s="1595"/>
      <c r="AF16" s="1583"/>
      <c r="AG16" s="1595"/>
      <c r="AH16" s="1583"/>
      <c r="AI16" s="1595"/>
      <c r="AJ16" s="1583"/>
      <c r="AK16" s="1595"/>
      <c r="AL16" s="1845"/>
      <c r="AM16" s="1679"/>
      <c r="AN16" s="1584"/>
      <c r="AO16" s="1584"/>
      <c r="AP16" s="1584"/>
      <c r="AQ16" s="1584"/>
      <c r="AR16" s="1584"/>
      <c r="AS16" s="1584"/>
      <c r="AT16" s="1584"/>
      <c r="AU16" s="1584"/>
      <c r="AV16" s="1584"/>
    </row>
    <row r="17" spans="1:48" x14ac:dyDescent="0.25">
      <c r="A17" s="6664"/>
      <c r="B17" s="2859" t="s">
        <v>430</v>
      </c>
      <c r="C17" s="2059">
        <f t="shared" si="0"/>
        <v>0</v>
      </c>
      <c r="D17" s="2060">
        <f t="shared" si="1"/>
        <v>0</v>
      </c>
      <c r="E17" s="1960">
        <f t="shared" si="1"/>
        <v>0</v>
      </c>
      <c r="F17" s="1583"/>
      <c r="G17" s="1584"/>
      <c r="H17" s="1583"/>
      <c r="I17" s="1584"/>
      <c r="J17" s="1583"/>
      <c r="K17" s="1595"/>
      <c r="L17" s="1583"/>
      <c r="M17" s="1595"/>
      <c r="N17" s="1583"/>
      <c r="O17" s="1595"/>
      <c r="P17" s="1583"/>
      <c r="Q17" s="1595"/>
      <c r="R17" s="1583"/>
      <c r="S17" s="1595"/>
      <c r="T17" s="1583"/>
      <c r="U17" s="1595"/>
      <c r="V17" s="1583"/>
      <c r="W17" s="1595"/>
      <c r="X17" s="1583"/>
      <c r="Y17" s="1595"/>
      <c r="Z17" s="1583"/>
      <c r="AA17" s="1595"/>
      <c r="AB17" s="1583"/>
      <c r="AC17" s="1595"/>
      <c r="AD17" s="1583"/>
      <c r="AE17" s="1595"/>
      <c r="AF17" s="1583"/>
      <c r="AG17" s="1595"/>
      <c r="AH17" s="1583"/>
      <c r="AI17" s="1595"/>
      <c r="AJ17" s="1583"/>
      <c r="AK17" s="1595"/>
      <c r="AL17" s="1845"/>
      <c r="AM17" s="1679"/>
      <c r="AN17" s="1584"/>
      <c r="AO17" s="1584"/>
      <c r="AP17" s="1584"/>
      <c r="AQ17" s="1584"/>
      <c r="AR17" s="1584"/>
      <c r="AS17" s="1584"/>
      <c r="AT17" s="1584"/>
      <c r="AU17" s="1584"/>
      <c r="AV17" s="1584"/>
    </row>
    <row r="18" spans="1:48" ht="36.75" customHeight="1" x14ac:dyDescent="0.25">
      <c r="A18" s="6664"/>
      <c r="B18" s="2859" t="s">
        <v>1019</v>
      </c>
      <c r="C18" s="2059">
        <f t="shared" si="0"/>
        <v>0</v>
      </c>
      <c r="D18" s="2060">
        <f t="shared" si="1"/>
        <v>0</v>
      </c>
      <c r="E18" s="1960">
        <f t="shared" si="1"/>
        <v>0</v>
      </c>
      <c r="F18" s="1583"/>
      <c r="G18" s="1584"/>
      <c r="H18" s="1583"/>
      <c r="I18" s="1584"/>
      <c r="J18" s="1583"/>
      <c r="K18" s="1595"/>
      <c r="L18" s="1583"/>
      <c r="M18" s="1595"/>
      <c r="N18" s="1583"/>
      <c r="O18" s="1595"/>
      <c r="P18" s="1583"/>
      <c r="Q18" s="1595"/>
      <c r="R18" s="1583"/>
      <c r="S18" s="1595"/>
      <c r="T18" s="1583"/>
      <c r="U18" s="1595"/>
      <c r="V18" s="1583"/>
      <c r="W18" s="1595"/>
      <c r="X18" s="1583"/>
      <c r="Y18" s="1595"/>
      <c r="Z18" s="1583"/>
      <c r="AA18" s="1595"/>
      <c r="AB18" s="1583"/>
      <c r="AC18" s="1595"/>
      <c r="AD18" s="1583"/>
      <c r="AE18" s="1595"/>
      <c r="AF18" s="1583"/>
      <c r="AG18" s="1595"/>
      <c r="AH18" s="1583"/>
      <c r="AI18" s="1595"/>
      <c r="AJ18" s="1583"/>
      <c r="AK18" s="1595"/>
      <c r="AL18" s="1845"/>
      <c r="AM18" s="1679"/>
      <c r="AN18" s="1584"/>
      <c r="AO18" s="1584"/>
      <c r="AP18" s="1584"/>
      <c r="AQ18" s="1584"/>
      <c r="AR18" s="1584"/>
      <c r="AS18" s="1584"/>
      <c r="AT18" s="1584"/>
      <c r="AU18" s="1584"/>
      <c r="AV18" s="1584"/>
    </row>
    <row r="19" spans="1:48" x14ac:dyDescent="0.25">
      <c r="A19" s="6664"/>
      <c r="B19" s="2859" t="s">
        <v>442</v>
      </c>
      <c r="C19" s="2062">
        <f t="shared" si="0"/>
        <v>0</v>
      </c>
      <c r="D19" s="2063">
        <f t="shared" si="1"/>
        <v>0</v>
      </c>
      <c r="E19" s="978">
        <f t="shared" si="1"/>
        <v>0</v>
      </c>
      <c r="F19" s="1855"/>
      <c r="G19" s="706"/>
      <c r="H19" s="1855"/>
      <c r="I19" s="706"/>
      <c r="J19" s="1855"/>
      <c r="K19" s="1856"/>
      <c r="L19" s="1855"/>
      <c r="M19" s="1856"/>
      <c r="N19" s="1855"/>
      <c r="O19" s="1856"/>
      <c r="P19" s="1855"/>
      <c r="Q19" s="1856"/>
      <c r="R19" s="1855"/>
      <c r="S19" s="1856"/>
      <c r="T19" s="1855"/>
      <c r="U19" s="1856"/>
      <c r="V19" s="1855"/>
      <c r="W19" s="1856"/>
      <c r="X19" s="1855"/>
      <c r="Y19" s="1856"/>
      <c r="Z19" s="1855"/>
      <c r="AA19" s="1856"/>
      <c r="AB19" s="1855"/>
      <c r="AC19" s="1856"/>
      <c r="AD19" s="1855"/>
      <c r="AE19" s="1856"/>
      <c r="AF19" s="1855"/>
      <c r="AG19" s="1856"/>
      <c r="AH19" s="1855"/>
      <c r="AI19" s="1856"/>
      <c r="AJ19" s="1855"/>
      <c r="AK19" s="1856"/>
      <c r="AL19" s="1857"/>
      <c r="AM19" s="1858"/>
      <c r="AN19" s="706"/>
      <c r="AO19" s="706"/>
      <c r="AP19" s="706"/>
      <c r="AQ19" s="706"/>
      <c r="AR19" s="706"/>
      <c r="AS19" s="706"/>
      <c r="AT19" s="706"/>
      <c r="AU19" s="706"/>
      <c r="AV19" s="706"/>
    </row>
    <row r="20" spans="1:48" ht="27" customHeight="1" x14ac:dyDescent="0.25">
      <c r="A20" s="6664"/>
      <c r="B20" s="2859" t="s">
        <v>1020</v>
      </c>
      <c r="C20" s="2062">
        <f t="shared" si="0"/>
        <v>0</v>
      </c>
      <c r="D20" s="2063">
        <f t="shared" si="1"/>
        <v>0</v>
      </c>
      <c r="E20" s="978">
        <f t="shared" si="1"/>
        <v>0</v>
      </c>
      <c r="F20" s="1855"/>
      <c r="G20" s="706"/>
      <c r="H20" s="1855"/>
      <c r="I20" s="706"/>
      <c r="J20" s="1855"/>
      <c r="K20" s="1856"/>
      <c r="L20" s="1855"/>
      <c r="M20" s="1856"/>
      <c r="N20" s="1855"/>
      <c r="O20" s="1856"/>
      <c r="P20" s="1855"/>
      <c r="Q20" s="1856"/>
      <c r="R20" s="1855"/>
      <c r="S20" s="1856"/>
      <c r="T20" s="1855"/>
      <c r="U20" s="1856"/>
      <c r="V20" s="1855"/>
      <c r="W20" s="1856"/>
      <c r="X20" s="1855"/>
      <c r="Y20" s="1856"/>
      <c r="Z20" s="1855"/>
      <c r="AA20" s="1856"/>
      <c r="AB20" s="1855"/>
      <c r="AC20" s="1856"/>
      <c r="AD20" s="1855"/>
      <c r="AE20" s="1856"/>
      <c r="AF20" s="1855"/>
      <c r="AG20" s="1856"/>
      <c r="AH20" s="1855"/>
      <c r="AI20" s="1856"/>
      <c r="AJ20" s="1855"/>
      <c r="AK20" s="1856"/>
      <c r="AL20" s="1857"/>
      <c r="AM20" s="1858"/>
      <c r="AN20" s="706"/>
      <c r="AO20" s="706"/>
      <c r="AP20" s="706"/>
      <c r="AQ20" s="706"/>
      <c r="AR20" s="706"/>
      <c r="AS20" s="706"/>
      <c r="AT20" s="706"/>
      <c r="AU20" s="706"/>
      <c r="AV20" s="706"/>
    </row>
    <row r="21" spans="1:48" x14ac:dyDescent="0.25">
      <c r="A21" s="6664"/>
      <c r="B21" s="2859" t="s">
        <v>443</v>
      </c>
      <c r="C21" s="2062">
        <f t="shared" si="0"/>
        <v>0</v>
      </c>
      <c r="D21" s="2063">
        <f t="shared" si="1"/>
        <v>0</v>
      </c>
      <c r="E21" s="978">
        <f t="shared" si="1"/>
        <v>0</v>
      </c>
      <c r="F21" s="1855"/>
      <c r="G21" s="706"/>
      <c r="H21" s="1855"/>
      <c r="I21" s="706"/>
      <c r="J21" s="1855"/>
      <c r="K21" s="1856"/>
      <c r="L21" s="1855"/>
      <c r="M21" s="1856"/>
      <c r="N21" s="1855"/>
      <c r="O21" s="1856"/>
      <c r="P21" s="1855"/>
      <c r="Q21" s="1856"/>
      <c r="R21" s="1855"/>
      <c r="S21" s="1856"/>
      <c r="T21" s="1855"/>
      <c r="U21" s="1856"/>
      <c r="V21" s="1855"/>
      <c r="W21" s="1856"/>
      <c r="X21" s="1855"/>
      <c r="Y21" s="1856"/>
      <c r="Z21" s="1855"/>
      <c r="AA21" s="1856"/>
      <c r="AB21" s="1855"/>
      <c r="AC21" s="1856"/>
      <c r="AD21" s="1855"/>
      <c r="AE21" s="1856"/>
      <c r="AF21" s="1855"/>
      <c r="AG21" s="1856"/>
      <c r="AH21" s="1855"/>
      <c r="AI21" s="1856"/>
      <c r="AJ21" s="1855"/>
      <c r="AK21" s="1856"/>
      <c r="AL21" s="1857"/>
      <c r="AM21" s="1858"/>
      <c r="AN21" s="706"/>
      <c r="AO21" s="706"/>
      <c r="AP21" s="706"/>
      <c r="AQ21" s="706"/>
      <c r="AR21" s="706"/>
      <c r="AS21" s="706"/>
      <c r="AT21" s="706"/>
      <c r="AU21" s="706"/>
      <c r="AV21" s="706"/>
    </row>
    <row r="22" spans="1:48" ht="21" x14ac:dyDescent="0.25">
      <c r="A22" s="6664"/>
      <c r="B22" s="2859" t="s">
        <v>1021</v>
      </c>
      <c r="C22" s="2062">
        <f t="shared" si="0"/>
        <v>0</v>
      </c>
      <c r="D22" s="2065">
        <f t="shared" si="1"/>
        <v>0</v>
      </c>
      <c r="E22" s="978">
        <f t="shared" si="1"/>
        <v>0</v>
      </c>
      <c r="F22" s="1855"/>
      <c r="G22" s="706"/>
      <c r="H22" s="1855"/>
      <c r="I22" s="706"/>
      <c r="J22" s="1855"/>
      <c r="K22" s="1856"/>
      <c r="L22" s="1855"/>
      <c r="M22" s="1856"/>
      <c r="N22" s="1855"/>
      <c r="O22" s="1856"/>
      <c r="P22" s="1855"/>
      <c r="Q22" s="1856"/>
      <c r="R22" s="1855"/>
      <c r="S22" s="1856"/>
      <c r="T22" s="1855"/>
      <c r="U22" s="1856"/>
      <c r="V22" s="1855"/>
      <c r="W22" s="1856"/>
      <c r="X22" s="1855"/>
      <c r="Y22" s="1856"/>
      <c r="Z22" s="1855"/>
      <c r="AA22" s="1856"/>
      <c r="AB22" s="1855"/>
      <c r="AC22" s="1856"/>
      <c r="AD22" s="1855"/>
      <c r="AE22" s="1856"/>
      <c r="AF22" s="1855"/>
      <c r="AG22" s="1856"/>
      <c r="AH22" s="1855"/>
      <c r="AI22" s="1856"/>
      <c r="AJ22" s="1855"/>
      <c r="AK22" s="1856"/>
      <c r="AL22" s="1857"/>
      <c r="AM22" s="1858"/>
      <c r="AN22" s="706"/>
      <c r="AO22" s="706"/>
      <c r="AP22" s="706"/>
      <c r="AQ22" s="706"/>
      <c r="AR22" s="706"/>
      <c r="AS22" s="706"/>
      <c r="AT22" s="706"/>
      <c r="AU22" s="706"/>
      <c r="AV22" s="706"/>
    </row>
    <row r="23" spans="1:48" x14ac:dyDescent="0.25">
      <c r="A23" s="6965"/>
      <c r="B23" s="3051" t="s">
        <v>49</v>
      </c>
      <c r="C23" s="3042">
        <f t="shared" si="0"/>
        <v>0</v>
      </c>
      <c r="D23" s="3052">
        <f t="shared" si="1"/>
        <v>0</v>
      </c>
      <c r="E23" s="3043">
        <f t="shared" si="1"/>
        <v>0</v>
      </c>
      <c r="F23" s="3053">
        <f t="shared" ref="F23:AT23" si="2">SUM(F13:F22)</f>
        <v>0</v>
      </c>
      <c r="G23" s="2833">
        <f t="shared" si="2"/>
        <v>0</v>
      </c>
      <c r="H23" s="3053">
        <f t="shared" si="2"/>
        <v>0</v>
      </c>
      <c r="I23" s="2833">
        <f t="shared" si="2"/>
        <v>0</v>
      </c>
      <c r="J23" s="3053">
        <f t="shared" si="2"/>
        <v>0</v>
      </c>
      <c r="K23" s="3054">
        <f t="shared" si="2"/>
        <v>0</v>
      </c>
      <c r="L23" s="3053">
        <f t="shared" si="2"/>
        <v>0</v>
      </c>
      <c r="M23" s="3054">
        <f t="shared" si="2"/>
        <v>0</v>
      </c>
      <c r="N23" s="3053">
        <f t="shared" si="2"/>
        <v>0</v>
      </c>
      <c r="O23" s="3054">
        <f t="shared" si="2"/>
        <v>0</v>
      </c>
      <c r="P23" s="3053">
        <f t="shared" si="2"/>
        <v>0</v>
      </c>
      <c r="Q23" s="3054">
        <f t="shared" si="2"/>
        <v>0</v>
      </c>
      <c r="R23" s="3053">
        <f t="shared" si="2"/>
        <v>0</v>
      </c>
      <c r="S23" s="3054">
        <f t="shared" si="2"/>
        <v>0</v>
      </c>
      <c r="T23" s="3053">
        <f t="shared" si="2"/>
        <v>0</v>
      </c>
      <c r="U23" s="3054">
        <f t="shared" si="2"/>
        <v>0</v>
      </c>
      <c r="V23" s="3053">
        <f t="shared" si="2"/>
        <v>0</v>
      </c>
      <c r="W23" s="3054">
        <f t="shared" si="2"/>
        <v>0</v>
      </c>
      <c r="X23" s="3053">
        <f t="shared" si="2"/>
        <v>0</v>
      </c>
      <c r="Y23" s="3054">
        <f t="shared" si="2"/>
        <v>0</v>
      </c>
      <c r="Z23" s="3053">
        <f t="shared" si="2"/>
        <v>0</v>
      </c>
      <c r="AA23" s="3054">
        <f t="shared" si="2"/>
        <v>0</v>
      </c>
      <c r="AB23" s="3053">
        <f t="shared" si="2"/>
        <v>0</v>
      </c>
      <c r="AC23" s="3054">
        <f t="shared" si="2"/>
        <v>0</v>
      </c>
      <c r="AD23" s="3053">
        <f t="shared" si="2"/>
        <v>0</v>
      </c>
      <c r="AE23" s="3054">
        <f t="shared" si="2"/>
        <v>0</v>
      </c>
      <c r="AF23" s="3053">
        <f t="shared" si="2"/>
        <v>0</v>
      </c>
      <c r="AG23" s="3054">
        <f t="shared" si="2"/>
        <v>0</v>
      </c>
      <c r="AH23" s="3053">
        <f t="shared" si="2"/>
        <v>0</v>
      </c>
      <c r="AI23" s="3054">
        <f t="shared" si="2"/>
        <v>0</v>
      </c>
      <c r="AJ23" s="3053">
        <f t="shared" si="2"/>
        <v>0</v>
      </c>
      <c r="AK23" s="3054">
        <f t="shared" si="2"/>
        <v>0</v>
      </c>
      <c r="AL23" s="3044">
        <f t="shared" si="2"/>
        <v>0</v>
      </c>
      <c r="AM23" s="3045">
        <f t="shared" si="2"/>
        <v>0</v>
      </c>
      <c r="AN23" s="2833">
        <f t="shared" si="2"/>
        <v>0</v>
      </c>
      <c r="AO23" s="2833">
        <f t="shared" si="2"/>
        <v>0</v>
      </c>
      <c r="AP23" s="2833">
        <f t="shared" si="2"/>
        <v>0</v>
      </c>
      <c r="AQ23" s="2833">
        <f t="shared" si="2"/>
        <v>0</v>
      </c>
      <c r="AR23" s="2833">
        <f t="shared" si="2"/>
        <v>0</v>
      </c>
      <c r="AS23" s="2833">
        <f t="shared" si="2"/>
        <v>0</v>
      </c>
      <c r="AT23" s="2833">
        <f t="shared" si="2"/>
        <v>0</v>
      </c>
      <c r="AU23" s="2833">
        <f>SUM(AU13:AU22)</f>
        <v>0</v>
      </c>
      <c r="AV23" s="2833">
        <f>SUM(AV13:AV22)</f>
        <v>0</v>
      </c>
    </row>
    <row r="24" spans="1:48" ht="15" customHeight="1" x14ac:dyDescent="0.25">
      <c r="A24" s="6975" t="s">
        <v>1022</v>
      </c>
      <c r="B24" s="6976"/>
      <c r="C24" s="3055">
        <f t="shared" si="0"/>
        <v>0</v>
      </c>
      <c r="D24" s="3056">
        <f t="shared" si="1"/>
        <v>0</v>
      </c>
      <c r="E24" s="3043">
        <f t="shared" si="1"/>
        <v>0</v>
      </c>
      <c r="F24" s="3057"/>
      <c r="G24" s="2813"/>
      <c r="H24" s="3057"/>
      <c r="I24" s="2813"/>
      <c r="J24" s="3057"/>
      <c r="K24" s="3058"/>
      <c r="L24" s="3057"/>
      <c r="M24" s="3058"/>
      <c r="N24" s="3057"/>
      <c r="O24" s="3058"/>
      <c r="P24" s="3057"/>
      <c r="Q24" s="3058"/>
      <c r="R24" s="3057"/>
      <c r="S24" s="3058"/>
      <c r="T24" s="3057"/>
      <c r="U24" s="3058"/>
      <c r="V24" s="3057"/>
      <c r="W24" s="3058"/>
      <c r="X24" s="3057"/>
      <c r="Y24" s="3058"/>
      <c r="Z24" s="3057"/>
      <c r="AA24" s="3058"/>
      <c r="AB24" s="3057"/>
      <c r="AC24" s="3058"/>
      <c r="AD24" s="3057"/>
      <c r="AE24" s="3058"/>
      <c r="AF24" s="3057"/>
      <c r="AG24" s="3058"/>
      <c r="AH24" s="3057"/>
      <c r="AI24" s="3058"/>
      <c r="AJ24" s="3057"/>
      <c r="AK24" s="3058"/>
      <c r="AL24" s="3059"/>
      <c r="AM24" s="3060"/>
      <c r="AN24" s="2813"/>
      <c r="AO24" s="2813"/>
      <c r="AP24" s="2813"/>
      <c r="AQ24" s="2813"/>
      <c r="AR24" s="2813"/>
      <c r="AS24" s="2813"/>
      <c r="AT24" s="2813"/>
      <c r="AU24" s="2813"/>
      <c r="AV24" s="2813"/>
    </row>
    <row r="25" spans="1:48" x14ac:dyDescent="0.25">
      <c r="A25" s="2986" t="s">
        <v>1023</v>
      </c>
      <c r="B25" s="3061" t="s">
        <v>431</v>
      </c>
      <c r="C25" s="3062">
        <f t="shared" si="0"/>
        <v>0</v>
      </c>
      <c r="D25" s="3063">
        <f t="shared" si="1"/>
        <v>0</v>
      </c>
      <c r="E25" s="3064">
        <f t="shared" si="1"/>
        <v>0</v>
      </c>
      <c r="F25" s="2892"/>
      <c r="G25" s="2950"/>
      <c r="H25" s="2892"/>
      <c r="I25" s="2950"/>
      <c r="J25" s="2892"/>
      <c r="K25" s="3065"/>
      <c r="L25" s="2892"/>
      <c r="M25" s="3065"/>
      <c r="N25" s="2892"/>
      <c r="O25" s="3065"/>
      <c r="P25" s="2892"/>
      <c r="Q25" s="3065"/>
      <c r="R25" s="2892"/>
      <c r="S25" s="3065"/>
      <c r="T25" s="2892"/>
      <c r="U25" s="3065"/>
      <c r="V25" s="2892"/>
      <c r="W25" s="3065"/>
      <c r="X25" s="2892"/>
      <c r="Y25" s="3065"/>
      <c r="Z25" s="2892"/>
      <c r="AA25" s="3065"/>
      <c r="AB25" s="2892"/>
      <c r="AC25" s="3065"/>
      <c r="AD25" s="2892"/>
      <c r="AE25" s="3065"/>
      <c r="AF25" s="2892"/>
      <c r="AG25" s="3065"/>
      <c r="AH25" s="2892"/>
      <c r="AI25" s="3065"/>
      <c r="AJ25" s="2892"/>
      <c r="AK25" s="3065"/>
      <c r="AL25" s="3066"/>
      <c r="AM25" s="3067"/>
      <c r="AN25" s="2950"/>
      <c r="AO25" s="2950"/>
      <c r="AP25" s="2950"/>
      <c r="AQ25" s="2950"/>
      <c r="AR25" s="2950"/>
      <c r="AS25" s="2950"/>
      <c r="AT25" s="2950"/>
      <c r="AU25" s="2950"/>
      <c r="AV25" s="2950"/>
    </row>
    <row r="26" spans="1:48" x14ac:dyDescent="0.25">
      <c r="A26" s="6964" t="s">
        <v>1024</v>
      </c>
      <c r="B26" s="3068" t="s">
        <v>431</v>
      </c>
      <c r="C26" s="2989">
        <f t="shared" si="0"/>
        <v>0</v>
      </c>
      <c r="D26" s="3036">
        <f t="shared" si="1"/>
        <v>0</v>
      </c>
      <c r="E26" s="3037">
        <f t="shared" si="1"/>
        <v>0</v>
      </c>
      <c r="F26" s="2231"/>
      <c r="G26" s="2601"/>
      <c r="H26" s="2231"/>
      <c r="I26" s="2601"/>
      <c r="J26" s="2231"/>
      <c r="K26" s="2232"/>
      <c r="L26" s="2231"/>
      <c r="M26" s="2232"/>
      <c r="N26" s="2231"/>
      <c r="O26" s="2232"/>
      <c r="P26" s="2231"/>
      <c r="Q26" s="2232"/>
      <c r="R26" s="2231"/>
      <c r="S26" s="2232"/>
      <c r="T26" s="2231"/>
      <c r="U26" s="2232"/>
      <c r="V26" s="2231"/>
      <c r="W26" s="2232"/>
      <c r="X26" s="2231"/>
      <c r="Y26" s="2232"/>
      <c r="Z26" s="2231"/>
      <c r="AA26" s="2232"/>
      <c r="AB26" s="2231"/>
      <c r="AC26" s="2232"/>
      <c r="AD26" s="2231"/>
      <c r="AE26" s="2232"/>
      <c r="AF26" s="2231"/>
      <c r="AG26" s="2232"/>
      <c r="AH26" s="2231"/>
      <c r="AI26" s="2232"/>
      <c r="AJ26" s="2231"/>
      <c r="AK26" s="2232"/>
      <c r="AL26" s="2668"/>
      <c r="AM26" s="2861"/>
      <c r="AN26" s="2601"/>
      <c r="AO26" s="2601"/>
      <c r="AP26" s="2601"/>
      <c r="AQ26" s="2601"/>
      <c r="AR26" s="2601"/>
      <c r="AS26" s="2601"/>
      <c r="AT26" s="2601"/>
      <c r="AU26" s="2601"/>
      <c r="AV26" s="2601"/>
    </row>
    <row r="27" spans="1:48" x14ac:dyDescent="0.25">
      <c r="A27" s="6965"/>
      <c r="B27" s="3069" t="s">
        <v>435</v>
      </c>
      <c r="C27" s="3007">
        <f t="shared" si="0"/>
        <v>0</v>
      </c>
      <c r="D27" s="3070">
        <f t="shared" si="1"/>
        <v>0</v>
      </c>
      <c r="E27" s="3071">
        <f t="shared" si="1"/>
        <v>0</v>
      </c>
      <c r="F27" s="1596"/>
      <c r="G27" s="3072"/>
      <c r="H27" s="1596"/>
      <c r="I27" s="1597"/>
      <c r="J27" s="1596"/>
      <c r="K27" s="1597"/>
      <c r="L27" s="1596"/>
      <c r="M27" s="1597"/>
      <c r="N27" s="1596"/>
      <c r="O27" s="1640"/>
      <c r="P27" s="1596"/>
      <c r="Q27" s="3072"/>
      <c r="R27" s="3073"/>
      <c r="S27" s="1597"/>
      <c r="T27" s="1596"/>
      <c r="U27" s="1597"/>
      <c r="V27" s="1596"/>
      <c r="W27" s="1597"/>
      <c r="X27" s="1596"/>
      <c r="Y27" s="3072"/>
      <c r="Z27" s="1596"/>
      <c r="AA27" s="3072"/>
      <c r="AB27" s="1596"/>
      <c r="AC27" s="1597"/>
      <c r="AD27" s="1596"/>
      <c r="AE27" s="3072"/>
      <c r="AF27" s="1596"/>
      <c r="AG27" s="3072"/>
      <c r="AH27" s="1596"/>
      <c r="AI27" s="1597"/>
      <c r="AJ27" s="1596"/>
      <c r="AK27" s="1597"/>
      <c r="AL27" s="1723"/>
      <c r="AM27" s="1710"/>
      <c r="AN27" s="1640"/>
      <c r="AO27" s="1640"/>
      <c r="AP27" s="1640"/>
      <c r="AQ27" s="1640"/>
      <c r="AR27" s="1640"/>
      <c r="AS27" s="1640"/>
      <c r="AT27" s="1640"/>
      <c r="AU27" s="1640"/>
      <c r="AV27" s="1640"/>
    </row>
    <row r="28" spans="1:48" ht="15.75" x14ac:dyDescent="0.25">
      <c r="A28" s="273" t="s">
        <v>1025</v>
      </c>
      <c r="B28" s="254"/>
      <c r="C28" s="337"/>
      <c r="D28" s="254"/>
      <c r="E28" s="254"/>
      <c r="F28" s="254"/>
      <c r="G28" s="254"/>
      <c r="H28" s="254"/>
      <c r="I28" s="254"/>
      <c r="J28" s="254"/>
      <c r="K28" s="254"/>
      <c r="L28" s="254"/>
      <c r="M28" s="243"/>
      <c r="N28" s="243"/>
      <c r="O28" s="250"/>
      <c r="P28" s="250"/>
      <c r="Q28" s="250"/>
      <c r="R28" s="250"/>
      <c r="S28" s="250"/>
      <c r="T28" s="250"/>
      <c r="U28" s="250"/>
      <c r="V28" s="284"/>
      <c r="W28" s="250"/>
      <c r="X28" s="250"/>
      <c r="Y28" s="250"/>
      <c r="Z28" s="250"/>
      <c r="AA28" s="250"/>
      <c r="AB28" s="250"/>
      <c r="AC28" s="250"/>
      <c r="AD28" s="250"/>
      <c r="AE28" s="250"/>
      <c r="AF28" s="250"/>
      <c r="AG28" s="250"/>
      <c r="AH28" s="250"/>
      <c r="AI28" s="250"/>
      <c r="AJ28" s="250"/>
      <c r="AK28" s="250"/>
      <c r="AL28" s="250"/>
      <c r="AM28" s="250"/>
      <c r="AN28" s="250"/>
      <c r="AO28" s="250"/>
      <c r="AP28" s="251"/>
      <c r="AQ28" s="251"/>
      <c r="AR28" s="246"/>
      <c r="AS28" s="246"/>
      <c r="AT28" s="246"/>
      <c r="AU28" s="246"/>
      <c r="AV28" s="246"/>
    </row>
    <row r="29" spans="1:48" ht="33.75" customHeight="1" x14ac:dyDescent="0.25">
      <c r="A29" s="6964" t="s">
        <v>181</v>
      </c>
      <c r="B29" s="6964" t="s">
        <v>1026</v>
      </c>
      <c r="C29" s="6968" t="s">
        <v>1027</v>
      </c>
      <c r="D29" s="6821"/>
      <c r="E29" s="6968" t="s">
        <v>1028</v>
      </c>
      <c r="F29" s="6891"/>
      <c r="G29" s="6821"/>
      <c r="H29" s="6968" t="s">
        <v>965</v>
      </c>
      <c r="I29" s="6821"/>
      <c r="J29" s="6968" t="s">
        <v>597</v>
      </c>
      <c r="K29" s="6821"/>
      <c r="L29" s="6968" t="s">
        <v>598</v>
      </c>
      <c r="M29" s="6821"/>
      <c r="N29" s="6968" t="s">
        <v>70</v>
      </c>
      <c r="O29" s="6821"/>
      <c r="P29" s="6968" t="s">
        <v>71</v>
      </c>
      <c r="Q29" s="6821"/>
      <c r="R29" s="6970" t="s">
        <v>72</v>
      </c>
      <c r="S29" s="6828"/>
      <c r="T29" s="6892" t="s">
        <v>73</v>
      </c>
      <c r="U29" s="6892"/>
      <c r="V29" s="6970" t="s">
        <v>74</v>
      </c>
      <c r="W29" s="6828"/>
      <c r="X29" s="6970" t="s">
        <v>75</v>
      </c>
      <c r="Y29" s="6828"/>
      <c r="Z29" s="6970" t="s">
        <v>76</v>
      </c>
      <c r="AA29" s="6828"/>
      <c r="AB29" s="6970" t="s">
        <v>77</v>
      </c>
      <c r="AC29" s="6828"/>
      <c r="AD29" s="6970" t="s">
        <v>78</v>
      </c>
      <c r="AE29" s="6828"/>
      <c r="AF29" s="6970" t="s">
        <v>79</v>
      </c>
      <c r="AG29" s="6828"/>
      <c r="AH29" s="6970" t="s">
        <v>80</v>
      </c>
      <c r="AI29" s="6828"/>
      <c r="AJ29" s="6970" t="s">
        <v>81</v>
      </c>
      <c r="AK29" s="6828"/>
      <c r="AL29" s="6970" t="s">
        <v>82</v>
      </c>
      <c r="AM29" s="6828"/>
      <c r="AN29" s="6982" t="s">
        <v>83</v>
      </c>
      <c r="AO29" s="6983"/>
      <c r="AP29" s="6883" t="s">
        <v>13</v>
      </c>
      <c r="AQ29" s="6885" t="s">
        <v>14</v>
      </c>
      <c r="AR29" s="6885" t="s">
        <v>946</v>
      </c>
      <c r="AS29" s="6885" t="s">
        <v>12</v>
      </c>
      <c r="AT29" s="3074"/>
      <c r="AU29" s="3075"/>
      <c r="AV29" s="246"/>
    </row>
    <row r="30" spans="1:48" ht="52.5" x14ac:dyDescent="0.25">
      <c r="A30" s="6965"/>
      <c r="B30" s="6965"/>
      <c r="C30" s="3076" t="s">
        <v>1029</v>
      </c>
      <c r="D30" s="3076" t="s">
        <v>1030</v>
      </c>
      <c r="E30" s="3050" t="s">
        <v>52</v>
      </c>
      <c r="F30" s="3077" t="s">
        <v>53</v>
      </c>
      <c r="G30" s="2987" t="s">
        <v>54</v>
      </c>
      <c r="H30" s="3050" t="s">
        <v>53</v>
      </c>
      <c r="I30" s="2987" t="s">
        <v>54</v>
      </c>
      <c r="J30" s="3050" t="s">
        <v>53</v>
      </c>
      <c r="K30" s="2987" t="s">
        <v>54</v>
      </c>
      <c r="L30" s="3050" t="s">
        <v>53</v>
      </c>
      <c r="M30" s="2987" t="s">
        <v>54</v>
      </c>
      <c r="N30" s="3050" t="s">
        <v>53</v>
      </c>
      <c r="O30" s="2987" t="s">
        <v>54</v>
      </c>
      <c r="P30" s="3050" t="s">
        <v>53</v>
      </c>
      <c r="Q30" s="2987" t="s">
        <v>54</v>
      </c>
      <c r="R30" s="3050" t="s">
        <v>53</v>
      </c>
      <c r="S30" s="2987" t="s">
        <v>54</v>
      </c>
      <c r="T30" s="3050" t="s">
        <v>53</v>
      </c>
      <c r="U30" s="3078" t="s">
        <v>54</v>
      </c>
      <c r="V30" s="3050" t="s">
        <v>53</v>
      </c>
      <c r="W30" s="2987" t="s">
        <v>54</v>
      </c>
      <c r="X30" s="3050" t="s">
        <v>53</v>
      </c>
      <c r="Y30" s="2987" t="s">
        <v>54</v>
      </c>
      <c r="Z30" s="3050" t="s">
        <v>53</v>
      </c>
      <c r="AA30" s="2987" t="s">
        <v>54</v>
      </c>
      <c r="AB30" s="3050" t="s">
        <v>53</v>
      </c>
      <c r="AC30" s="2987" t="s">
        <v>54</v>
      </c>
      <c r="AD30" s="3050" t="s">
        <v>53</v>
      </c>
      <c r="AE30" s="2987" t="s">
        <v>54</v>
      </c>
      <c r="AF30" s="3050" t="s">
        <v>53</v>
      </c>
      <c r="AG30" s="2987" t="s">
        <v>54</v>
      </c>
      <c r="AH30" s="3050" t="s">
        <v>53</v>
      </c>
      <c r="AI30" s="2987" t="s">
        <v>54</v>
      </c>
      <c r="AJ30" s="3050" t="s">
        <v>53</v>
      </c>
      <c r="AK30" s="2987" t="s">
        <v>54</v>
      </c>
      <c r="AL30" s="3050" t="s">
        <v>53</v>
      </c>
      <c r="AM30" s="2987" t="s">
        <v>54</v>
      </c>
      <c r="AN30" s="3079" t="s">
        <v>53</v>
      </c>
      <c r="AO30" s="3080" t="s">
        <v>54</v>
      </c>
      <c r="AP30" s="6996"/>
      <c r="AQ30" s="6876"/>
      <c r="AR30" s="6876"/>
      <c r="AS30" s="6876"/>
      <c r="AT30" s="3081"/>
      <c r="AU30" s="3082"/>
      <c r="AV30" s="3083"/>
    </row>
    <row r="31" spans="1:48" ht="21" x14ac:dyDescent="0.25">
      <c r="A31" s="3068" t="s">
        <v>1031</v>
      </c>
      <c r="B31" s="3084">
        <f>SUM(C31:D31)</f>
        <v>0</v>
      </c>
      <c r="C31" s="2601"/>
      <c r="D31" s="2669"/>
      <c r="E31" s="3085">
        <f>SUM(F31+G31)</f>
        <v>0</v>
      </c>
      <c r="F31" s="2047">
        <f>SUM(H31+J31+L31+N31+P31+R31+T31+V31+X31+Z31+AB31+AD31+AF31+AH31+AJ31+AL31+AN31)</f>
        <v>0</v>
      </c>
      <c r="G31" s="2666">
        <f>SUM(I31+K31+M31+O31+Q31+S31+U31+W31+Y31+AA31+AC31+AE31+AG31+AI31+AK31+AM31+AO31)</f>
        <v>0</v>
      </c>
      <c r="H31" s="2231"/>
      <c r="I31" s="2601"/>
      <c r="J31" s="2231"/>
      <c r="K31" s="2232"/>
      <c r="L31" s="2231"/>
      <c r="M31" s="2232"/>
      <c r="N31" s="2231"/>
      <c r="O31" s="2232"/>
      <c r="P31" s="2231"/>
      <c r="Q31" s="2601"/>
      <c r="R31" s="2231"/>
      <c r="S31" s="2601"/>
      <c r="T31" s="2668"/>
      <c r="U31" s="2232"/>
      <c r="V31" s="2231"/>
      <c r="W31" s="2232"/>
      <c r="X31" s="2231"/>
      <c r="Y31" s="2232"/>
      <c r="Z31" s="2231"/>
      <c r="AA31" s="2601"/>
      <c r="AB31" s="2231"/>
      <c r="AC31" s="2601"/>
      <c r="AD31" s="2231"/>
      <c r="AE31" s="2232"/>
      <c r="AF31" s="2231"/>
      <c r="AG31" s="2601"/>
      <c r="AH31" s="2231"/>
      <c r="AI31" s="2601"/>
      <c r="AJ31" s="2231"/>
      <c r="AK31" s="2232"/>
      <c r="AL31" s="2231"/>
      <c r="AM31" s="2232"/>
      <c r="AN31" s="3086"/>
      <c r="AO31" s="3087"/>
      <c r="AP31" s="2669"/>
      <c r="AQ31" s="2601"/>
      <c r="AR31" s="2601"/>
      <c r="AS31" s="2601"/>
      <c r="AT31" s="3081"/>
      <c r="AU31" s="3082"/>
      <c r="AV31" s="3083"/>
    </row>
    <row r="32" spans="1:48" ht="21" x14ac:dyDescent="0.25">
      <c r="A32" s="1800" t="s">
        <v>1032</v>
      </c>
      <c r="B32" s="3088">
        <f>SUM(C32:D32)</f>
        <v>0</v>
      </c>
      <c r="C32" s="1640"/>
      <c r="D32" s="1598"/>
      <c r="E32" s="3089">
        <f>SUM(F32+G32)</f>
        <v>0</v>
      </c>
      <c r="F32" s="2051">
        <f>SUM(H32+J32+L32+N32+P32+R32+T32+V32+X32+Z32+AB32+AD32+AF32+AH32+AJ32+AL32+AN32)</f>
        <v>0</v>
      </c>
      <c r="G32" s="1794">
        <f>SUM(I32+K32+M32+O32+Q32+S32+U32+W32+Y32+AA32+AC32+AE32+AG32+AI32+AK32+AM32+AO32)</f>
        <v>0</v>
      </c>
      <c r="H32" s="1596"/>
      <c r="I32" s="1640"/>
      <c r="J32" s="1596"/>
      <c r="K32" s="1597"/>
      <c r="L32" s="1596"/>
      <c r="M32" s="1597"/>
      <c r="N32" s="1596"/>
      <c r="O32" s="1597"/>
      <c r="P32" s="1596"/>
      <c r="Q32" s="1640"/>
      <c r="R32" s="1596"/>
      <c r="S32" s="1640"/>
      <c r="T32" s="1723"/>
      <c r="U32" s="1597"/>
      <c r="V32" s="1596"/>
      <c r="W32" s="1597"/>
      <c r="X32" s="1596"/>
      <c r="Y32" s="1597"/>
      <c r="Z32" s="1596"/>
      <c r="AA32" s="1640"/>
      <c r="AB32" s="1596"/>
      <c r="AC32" s="1640"/>
      <c r="AD32" s="1596"/>
      <c r="AE32" s="1597"/>
      <c r="AF32" s="1596"/>
      <c r="AG32" s="1640"/>
      <c r="AH32" s="1596"/>
      <c r="AI32" s="1640"/>
      <c r="AJ32" s="1596"/>
      <c r="AK32" s="1597"/>
      <c r="AL32" s="1596"/>
      <c r="AM32" s="1597"/>
      <c r="AN32" s="3090"/>
      <c r="AO32" s="3091"/>
      <c r="AP32" s="1598"/>
      <c r="AQ32" s="1640"/>
      <c r="AR32" s="1640"/>
      <c r="AS32" s="1640"/>
      <c r="AT32" s="3081"/>
      <c r="AU32" s="3082"/>
      <c r="AV32" s="3083"/>
    </row>
    <row r="33" spans="1:48" ht="25.5" customHeight="1" x14ac:dyDescent="0.25">
      <c r="A33" s="3092" t="s">
        <v>49</v>
      </c>
      <c r="B33" s="3093">
        <f t="shared" ref="B33:AO33" si="3">SUM(B31:B32)</f>
        <v>0</v>
      </c>
      <c r="C33" s="3094">
        <f t="shared" si="3"/>
        <v>0</v>
      </c>
      <c r="D33" s="3093">
        <f t="shared" si="3"/>
        <v>0</v>
      </c>
      <c r="E33" s="3095">
        <f t="shared" si="3"/>
        <v>0</v>
      </c>
      <c r="F33" s="3095">
        <f t="shared" si="3"/>
        <v>0</v>
      </c>
      <c r="G33" s="3095">
        <f t="shared" si="3"/>
        <v>0</v>
      </c>
      <c r="H33" s="3096">
        <f t="shared" si="3"/>
        <v>0</v>
      </c>
      <c r="I33" s="3097">
        <f t="shared" si="3"/>
        <v>0</v>
      </c>
      <c r="J33" s="3096">
        <f t="shared" si="3"/>
        <v>0</v>
      </c>
      <c r="K33" s="3097">
        <f t="shared" si="3"/>
        <v>0</v>
      </c>
      <c r="L33" s="3096">
        <f t="shared" si="3"/>
        <v>0</v>
      </c>
      <c r="M33" s="3097">
        <f t="shared" si="3"/>
        <v>0</v>
      </c>
      <c r="N33" s="3096">
        <f t="shared" si="3"/>
        <v>0</v>
      </c>
      <c r="O33" s="3097">
        <f t="shared" si="3"/>
        <v>0</v>
      </c>
      <c r="P33" s="3096">
        <f t="shared" si="3"/>
        <v>0</v>
      </c>
      <c r="Q33" s="3097">
        <f t="shared" si="3"/>
        <v>0</v>
      </c>
      <c r="R33" s="3096">
        <f t="shared" si="3"/>
        <v>0</v>
      </c>
      <c r="S33" s="3097">
        <f t="shared" si="3"/>
        <v>0</v>
      </c>
      <c r="T33" s="3096">
        <f t="shared" si="3"/>
        <v>0</v>
      </c>
      <c r="U33" s="3097">
        <f t="shared" si="3"/>
        <v>0</v>
      </c>
      <c r="V33" s="3096">
        <f t="shared" si="3"/>
        <v>0</v>
      </c>
      <c r="W33" s="3097">
        <f t="shared" si="3"/>
        <v>0</v>
      </c>
      <c r="X33" s="3096">
        <f t="shared" si="3"/>
        <v>0</v>
      </c>
      <c r="Y33" s="3097">
        <f t="shared" si="3"/>
        <v>0</v>
      </c>
      <c r="Z33" s="3096">
        <f t="shared" si="3"/>
        <v>0</v>
      </c>
      <c r="AA33" s="3097">
        <f t="shared" si="3"/>
        <v>0</v>
      </c>
      <c r="AB33" s="3096">
        <f t="shared" si="3"/>
        <v>0</v>
      </c>
      <c r="AC33" s="3097">
        <f t="shared" si="3"/>
        <v>0</v>
      </c>
      <c r="AD33" s="3096">
        <f t="shared" si="3"/>
        <v>0</v>
      </c>
      <c r="AE33" s="3097">
        <f t="shared" si="3"/>
        <v>0</v>
      </c>
      <c r="AF33" s="3096">
        <f t="shared" si="3"/>
        <v>0</v>
      </c>
      <c r="AG33" s="3097">
        <f t="shared" si="3"/>
        <v>0</v>
      </c>
      <c r="AH33" s="3096">
        <f t="shared" si="3"/>
        <v>0</v>
      </c>
      <c r="AI33" s="3097">
        <f t="shared" si="3"/>
        <v>0</v>
      </c>
      <c r="AJ33" s="3096">
        <f t="shared" si="3"/>
        <v>0</v>
      </c>
      <c r="AK33" s="3097">
        <f t="shared" si="3"/>
        <v>0</v>
      </c>
      <c r="AL33" s="3096">
        <f t="shared" si="3"/>
        <v>0</v>
      </c>
      <c r="AM33" s="3097">
        <f t="shared" si="3"/>
        <v>0</v>
      </c>
      <c r="AN33" s="3096">
        <f t="shared" si="3"/>
        <v>0</v>
      </c>
      <c r="AO33" s="3098">
        <f t="shared" si="3"/>
        <v>0</v>
      </c>
      <c r="AP33" s="3099">
        <f>SUM(AP31:AP32)</f>
        <v>0</v>
      </c>
      <c r="AQ33" s="3098">
        <f>SUM(AQ31:AQ32)</f>
        <v>0</v>
      </c>
      <c r="AR33" s="3098">
        <f>SUM(AR31:AR32)</f>
        <v>0</v>
      </c>
      <c r="AS33" s="3098">
        <f>SUM(AS31:AS32)</f>
        <v>0</v>
      </c>
      <c r="AT33" s="3100"/>
      <c r="AU33" s="3101"/>
      <c r="AV33" s="3102"/>
    </row>
    <row r="34" spans="1:48" ht="15.75" x14ac:dyDescent="0.25">
      <c r="A34" s="273" t="s">
        <v>1033</v>
      </c>
      <c r="B34" s="254"/>
      <c r="C34" s="337"/>
      <c r="D34" s="254"/>
      <c r="E34" s="254"/>
      <c r="F34" s="254"/>
      <c r="G34" s="254"/>
      <c r="H34" s="254"/>
      <c r="I34" s="254"/>
      <c r="J34" s="254"/>
      <c r="K34" s="254"/>
      <c r="L34" s="254"/>
      <c r="M34" s="243"/>
      <c r="N34" s="250"/>
      <c r="O34" s="250"/>
      <c r="P34" s="250"/>
      <c r="Q34" s="250"/>
      <c r="R34" s="250"/>
      <c r="S34" s="250"/>
      <c r="T34" s="250"/>
      <c r="U34" s="250"/>
      <c r="V34" s="250"/>
      <c r="W34" s="250"/>
      <c r="X34" s="250"/>
      <c r="Y34" s="250"/>
      <c r="Z34" s="250"/>
      <c r="AA34" s="250"/>
      <c r="AB34" s="250"/>
      <c r="AC34" s="250"/>
      <c r="AD34" s="250"/>
      <c r="AE34" s="250"/>
      <c r="AF34" s="250"/>
      <c r="AG34" s="250"/>
      <c r="AH34" s="250"/>
      <c r="AI34" s="250"/>
      <c r="AJ34" s="250"/>
      <c r="AK34" s="250"/>
      <c r="AL34" s="250"/>
      <c r="AM34" s="250"/>
      <c r="AN34" s="250"/>
      <c r="AO34" s="250"/>
      <c r="AP34" s="3075"/>
      <c r="AQ34" s="3075"/>
      <c r="AR34" s="250"/>
      <c r="AS34" s="250"/>
      <c r="AT34" s="250"/>
      <c r="AU34" s="250"/>
      <c r="AV34" s="246"/>
    </row>
    <row r="35" spans="1:48" ht="39" customHeight="1" x14ac:dyDescent="0.25">
      <c r="A35" s="6964" t="s">
        <v>181</v>
      </c>
      <c r="B35" s="6964" t="s">
        <v>1034</v>
      </c>
      <c r="C35" s="6968" t="s">
        <v>1035</v>
      </c>
      <c r="D35" s="6977"/>
      <c r="E35" s="6968" t="s">
        <v>1028</v>
      </c>
      <c r="F35" s="6978"/>
      <c r="G35" s="6977"/>
      <c r="H35" s="6979" t="s">
        <v>1036</v>
      </c>
      <c r="I35" s="6980"/>
      <c r="J35" s="6980"/>
      <c r="K35" s="6980"/>
      <c r="L35" s="6980"/>
      <c r="M35" s="6981"/>
      <c r="N35" s="250"/>
      <c r="O35" s="250"/>
      <c r="P35" s="250"/>
      <c r="Q35" s="250"/>
      <c r="R35" s="250"/>
      <c r="S35" s="250"/>
      <c r="T35" s="250"/>
      <c r="U35" s="250"/>
      <c r="V35" s="250"/>
      <c r="W35" s="250"/>
      <c r="X35" s="250"/>
      <c r="Y35" s="250"/>
      <c r="Z35" s="250"/>
      <c r="AA35" s="250"/>
      <c r="AB35" s="250"/>
      <c r="AC35" s="250"/>
      <c r="AD35" s="250"/>
      <c r="AE35" s="250"/>
      <c r="AF35" s="250"/>
      <c r="AG35" s="250"/>
      <c r="AH35" s="250"/>
      <c r="AI35" s="250"/>
      <c r="AJ35" s="250"/>
      <c r="AK35" s="250"/>
      <c r="AL35" s="250"/>
      <c r="AM35" s="250"/>
      <c r="AN35" s="250"/>
      <c r="AO35" s="250"/>
      <c r="AP35" s="250"/>
      <c r="AQ35" s="250"/>
      <c r="AR35" s="250"/>
      <c r="AS35" s="250"/>
      <c r="AT35" s="250"/>
      <c r="AU35" s="250"/>
      <c r="AV35" s="246"/>
    </row>
    <row r="36" spans="1:48" ht="52.5" x14ac:dyDescent="0.25">
      <c r="A36" s="6965"/>
      <c r="B36" s="6965"/>
      <c r="C36" s="3076" t="s">
        <v>1029</v>
      </c>
      <c r="D36" s="3076" t="s">
        <v>1030</v>
      </c>
      <c r="E36" s="3050" t="s">
        <v>52</v>
      </c>
      <c r="F36" s="3077" t="s">
        <v>53</v>
      </c>
      <c r="G36" s="3103" t="s">
        <v>54</v>
      </c>
      <c r="H36" s="3104" t="s">
        <v>1037</v>
      </c>
      <c r="I36" s="3105" t="s">
        <v>1038</v>
      </c>
      <c r="J36" s="3105" t="s">
        <v>1039</v>
      </c>
      <c r="K36" s="3105" t="s">
        <v>1040</v>
      </c>
      <c r="L36" s="3105" t="s">
        <v>1041</v>
      </c>
      <c r="M36" s="3106" t="s">
        <v>1042</v>
      </c>
      <c r="N36" s="250"/>
      <c r="O36" s="250"/>
      <c r="P36" s="250"/>
      <c r="Q36" s="250"/>
      <c r="R36" s="250"/>
      <c r="S36" s="250"/>
      <c r="T36" s="250"/>
      <c r="U36" s="250"/>
      <c r="V36" s="250"/>
      <c r="W36" s="250"/>
      <c r="X36" s="250"/>
      <c r="Y36" s="250"/>
      <c r="Z36" s="250"/>
      <c r="AA36" s="250"/>
      <c r="AB36" s="250"/>
      <c r="AC36" s="250"/>
      <c r="AD36" s="250"/>
      <c r="AE36" s="250"/>
      <c r="AF36" s="250"/>
      <c r="AG36" s="250"/>
      <c r="AH36" s="250"/>
      <c r="AI36" s="250"/>
      <c r="AJ36" s="250"/>
      <c r="AK36" s="250"/>
      <c r="AL36" s="250"/>
      <c r="AM36" s="250"/>
      <c r="AN36" s="250"/>
      <c r="AO36" s="250"/>
      <c r="AP36" s="250"/>
      <c r="AQ36" s="250"/>
      <c r="AR36" s="250"/>
      <c r="AS36" s="250"/>
      <c r="AT36" s="250"/>
      <c r="AU36" s="250"/>
      <c r="AV36" s="246"/>
    </row>
    <row r="37" spans="1:48" ht="21" x14ac:dyDescent="0.25">
      <c r="A37" s="3068" t="s">
        <v>1031</v>
      </c>
      <c r="B37" s="3084">
        <f>SUM(C37:D37)</f>
        <v>0</v>
      </c>
      <c r="C37" s="2601"/>
      <c r="D37" s="2601"/>
      <c r="E37" s="2046">
        <f>SUM(F37:G37)</f>
        <v>0</v>
      </c>
      <c r="F37" s="2645"/>
      <c r="G37" s="2601"/>
      <c r="H37" s="2231"/>
      <c r="I37" s="1641"/>
      <c r="J37" s="1641"/>
      <c r="K37" s="1641"/>
      <c r="L37" s="1641"/>
      <c r="M37" s="2232"/>
      <c r="N37" s="250"/>
      <c r="O37" s="250"/>
      <c r="P37" s="250"/>
      <c r="Q37" s="250"/>
      <c r="R37" s="250"/>
      <c r="S37" s="250"/>
      <c r="T37" s="250"/>
      <c r="U37" s="250"/>
      <c r="V37" s="250"/>
      <c r="W37" s="250"/>
      <c r="X37" s="250"/>
      <c r="Y37" s="250"/>
      <c r="Z37" s="250"/>
      <c r="AA37" s="250"/>
      <c r="AB37" s="250"/>
      <c r="AC37" s="250"/>
      <c r="AD37" s="250"/>
      <c r="AE37" s="250"/>
      <c r="AF37" s="250"/>
      <c r="AG37" s="250"/>
      <c r="AH37" s="250"/>
      <c r="AI37" s="250"/>
      <c r="AJ37" s="250"/>
      <c r="AK37" s="250"/>
      <c r="AL37" s="250"/>
      <c r="AM37" s="250"/>
      <c r="AN37" s="250"/>
      <c r="AO37" s="250"/>
      <c r="AP37" s="250"/>
      <c r="AQ37" s="250"/>
      <c r="AR37" s="250"/>
      <c r="AS37" s="250"/>
      <c r="AT37" s="250"/>
      <c r="AU37" s="250"/>
      <c r="AV37" s="246"/>
    </row>
    <row r="38" spans="1:48" ht="21" x14ac:dyDescent="0.25">
      <c r="A38" s="3107" t="s">
        <v>1032</v>
      </c>
      <c r="B38" s="3108">
        <f>SUM(C38:D38)</f>
        <v>0</v>
      </c>
      <c r="C38" s="3072"/>
      <c r="D38" s="3072"/>
      <c r="E38" s="3109">
        <f>SUM(F38:G38)</f>
        <v>0</v>
      </c>
      <c r="F38" s="3110"/>
      <c r="G38" s="3072"/>
      <c r="H38" s="3111"/>
      <c r="I38" s="1524"/>
      <c r="J38" s="1524"/>
      <c r="K38" s="1524"/>
      <c r="L38" s="1524"/>
      <c r="M38" s="3112"/>
      <c r="N38" s="250"/>
      <c r="O38" s="250"/>
      <c r="P38" s="250"/>
      <c r="Q38" s="250"/>
      <c r="R38" s="250"/>
      <c r="S38" s="250"/>
      <c r="T38" s="250"/>
      <c r="U38" s="250"/>
      <c r="V38" s="250"/>
      <c r="W38" s="250"/>
      <c r="X38" s="250"/>
      <c r="Y38" s="250"/>
      <c r="Z38" s="250"/>
      <c r="AA38" s="250"/>
      <c r="AB38" s="250"/>
      <c r="AC38" s="250"/>
      <c r="AD38" s="250"/>
      <c r="AE38" s="250"/>
      <c r="AF38" s="250"/>
      <c r="AG38" s="250"/>
      <c r="AH38" s="250"/>
      <c r="AI38" s="250"/>
      <c r="AJ38" s="250"/>
      <c r="AK38" s="250"/>
      <c r="AL38" s="250"/>
      <c r="AM38" s="250"/>
      <c r="AN38" s="250"/>
      <c r="AO38" s="250"/>
      <c r="AP38" s="250"/>
      <c r="AQ38" s="250"/>
      <c r="AR38" s="250"/>
      <c r="AS38" s="250"/>
      <c r="AT38" s="250"/>
      <c r="AU38" s="250"/>
      <c r="AV38" s="246"/>
    </row>
    <row r="39" spans="1:48" ht="30" customHeight="1" x14ac:dyDescent="0.25">
      <c r="A39" s="3092" t="s">
        <v>49</v>
      </c>
      <c r="B39" s="3093">
        <f t="shared" ref="B39:M39" si="4">SUM(B37:B38)</f>
        <v>0</v>
      </c>
      <c r="C39" s="3096">
        <f t="shared" si="4"/>
        <v>0</v>
      </c>
      <c r="D39" s="3099">
        <f t="shared" si="4"/>
        <v>0</v>
      </c>
      <c r="E39" s="3113">
        <f t="shared" si="4"/>
        <v>0</v>
      </c>
      <c r="F39" s="3097">
        <f t="shared" si="4"/>
        <v>0</v>
      </c>
      <c r="G39" s="3097">
        <f t="shared" si="4"/>
        <v>0</v>
      </c>
      <c r="H39" s="3096">
        <f t="shared" si="4"/>
        <v>0</v>
      </c>
      <c r="I39" s="3114">
        <f t="shared" si="4"/>
        <v>0</v>
      </c>
      <c r="J39" s="3114">
        <f t="shared" si="4"/>
        <v>0</v>
      </c>
      <c r="K39" s="3114">
        <f t="shared" si="4"/>
        <v>0</v>
      </c>
      <c r="L39" s="3114">
        <f t="shared" si="4"/>
        <v>0</v>
      </c>
      <c r="M39" s="3115">
        <f t="shared" si="4"/>
        <v>0</v>
      </c>
      <c r="N39" s="250"/>
      <c r="O39" s="250"/>
      <c r="P39" s="250"/>
      <c r="Q39" s="250"/>
      <c r="R39" s="250"/>
      <c r="S39" s="250"/>
      <c r="T39" s="250"/>
      <c r="U39" s="250"/>
      <c r="V39" s="250"/>
      <c r="W39" s="250"/>
      <c r="X39" s="250"/>
      <c r="Y39" s="250"/>
      <c r="Z39" s="250"/>
      <c r="AA39" s="250"/>
      <c r="AB39" s="250"/>
      <c r="AC39" s="250"/>
      <c r="AD39" s="250"/>
      <c r="AE39" s="250"/>
      <c r="AF39" s="250"/>
      <c r="AG39" s="250"/>
      <c r="AH39" s="250"/>
      <c r="AI39" s="250"/>
      <c r="AJ39" s="250"/>
      <c r="AK39" s="250"/>
      <c r="AL39" s="250"/>
      <c r="AM39" s="250"/>
      <c r="AN39" s="250"/>
      <c r="AO39" s="250"/>
      <c r="AP39" s="250"/>
      <c r="AQ39" s="250"/>
      <c r="AR39" s="250"/>
      <c r="AS39" s="250"/>
      <c r="AT39" s="250"/>
      <c r="AU39" s="250"/>
      <c r="AV39" s="246"/>
    </row>
    <row r="40" spans="1:48" ht="15.75" x14ac:dyDescent="0.25">
      <c r="A40" s="338" t="s">
        <v>1043</v>
      </c>
      <c r="B40" s="254"/>
      <c r="C40" s="254"/>
      <c r="D40" s="252"/>
      <c r="E40" s="252"/>
      <c r="F40" s="252"/>
      <c r="G40" s="252"/>
      <c r="H40" s="252"/>
      <c r="I40" s="252"/>
      <c r="J40" s="252"/>
      <c r="K40" s="252"/>
      <c r="L40" s="339"/>
      <c r="M40" s="250"/>
      <c r="N40" s="250"/>
      <c r="O40" s="250"/>
      <c r="P40" s="250"/>
      <c r="Q40" s="250"/>
      <c r="R40" s="250"/>
      <c r="S40" s="250"/>
      <c r="T40" s="250"/>
      <c r="U40" s="250"/>
      <c r="V40" s="284"/>
      <c r="W40" s="250"/>
      <c r="X40" s="250"/>
      <c r="Y40" s="250"/>
      <c r="Z40" s="250"/>
      <c r="AA40" s="250"/>
      <c r="AB40" s="250"/>
      <c r="AC40" s="250"/>
      <c r="AD40" s="250"/>
      <c r="AE40" s="250"/>
      <c r="AF40" s="250"/>
      <c r="AG40" s="250"/>
      <c r="AH40" s="250"/>
      <c r="AI40" s="250"/>
      <c r="AJ40" s="250"/>
      <c r="AK40" s="250"/>
      <c r="AL40" s="250"/>
      <c r="AM40" s="250"/>
      <c r="AN40" s="250"/>
      <c r="AO40" s="250"/>
      <c r="AP40" s="251"/>
      <c r="AQ40" s="251"/>
      <c r="AR40" s="246"/>
      <c r="AS40" s="246"/>
      <c r="AT40" s="246"/>
      <c r="AU40" s="246"/>
      <c r="AV40" s="246"/>
    </row>
    <row r="41" spans="1:48" x14ac:dyDescent="0.25">
      <c r="A41" s="6897" t="s">
        <v>181</v>
      </c>
      <c r="B41" s="6964" t="s">
        <v>4</v>
      </c>
      <c r="C41" s="6964" t="s">
        <v>418</v>
      </c>
      <c r="D41" s="249"/>
      <c r="E41" s="249"/>
      <c r="F41" s="249"/>
      <c r="G41" s="249"/>
      <c r="H41" s="249"/>
      <c r="I41" s="249"/>
      <c r="J41" s="249"/>
      <c r="K41" s="249"/>
      <c r="L41" s="340"/>
      <c r="M41" s="341"/>
      <c r="N41" s="250"/>
      <c r="O41" s="250"/>
      <c r="P41" s="250"/>
      <c r="Q41" s="250"/>
      <c r="R41" s="250"/>
      <c r="S41" s="250"/>
      <c r="T41" s="250"/>
      <c r="U41" s="250"/>
      <c r="V41" s="284"/>
      <c r="W41" s="250"/>
      <c r="X41" s="3116"/>
      <c r="Y41" s="3117"/>
      <c r="Z41" s="3117"/>
      <c r="AA41" s="3117"/>
      <c r="AB41" s="3117"/>
      <c r="AC41" s="3117"/>
      <c r="AD41" s="250"/>
      <c r="AE41" s="250"/>
      <c r="AF41" s="250"/>
      <c r="AG41" s="250"/>
      <c r="AH41" s="250"/>
      <c r="AI41" s="250"/>
      <c r="AJ41" s="250"/>
      <c r="AK41" s="250"/>
      <c r="AL41" s="250"/>
      <c r="AM41" s="250"/>
      <c r="AN41" s="250"/>
      <c r="AO41" s="250"/>
      <c r="AP41" s="251"/>
      <c r="AQ41" s="251"/>
      <c r="AR41" s="246"/>
      <c r="AS41" s="246"/>
      <c r="AT41" s="246"/>
      <c r="AU41" s="246"/>
      <c r="AV41" s="246"/>
    </row>
    <row r="42" spans="1:48" x14ac:dyDescent="0.25">
      <c r="A42" s="6898"/>
      <c r="B42" s="6965"/>
      <c r="C42" s="6965"/>
      <c r="D42" s="276"/>
      <c r="E42" s="249"/>
      <c r="F42" s="249"/>
      <c r="G42" s="249"/>
      <c r="H42" s="249"/>
      <c r="I42" s="249"/>
      <c r="J42" s="249"/>
      <c r="K42" s="249"/>
      <c r="L42" s="340"/>
      <c r="M42" s="341"/>
      <c r="N42" s="250"/>
      <c r="O42" s="250"/>
      <c r="P42" s="250"/>
      <c r="Q42" s="250"/>
      <c r="R42" s="250"/>
      <c r="S42" s="250"/>
      <c r="T42" s="250"/>
      <c r="U42" s="250"/>
      <c r="V42" s="284"/>
      <c r="W42" s="250"/>
      <c r="X42" s="3116"/>
      <c r="Y42" s="3117"/>
      <c r="Z42" s="3117"/>
      <c r="AA42" s="3117"/>
      <c r="AB42" s="3117"/>
      <c r="AC42" s="3117"/>
      <c r="AD42" s="250"/>
      <c r="AE42" s="250"/>
      <c r="AF42" s="250"/>
      <c r="AG42" s="250"/>
      <c r="AH42" s="250"/>
      <c r="AI42" s="250"/>
      <c r="AJ42" s="250"/>
      <c r="AK42" s="250"/>
      <c r="AL42" s="250"/>
      <c r="AM42" s="250"/>
      <c r="AN42" s="250"/>
      <c r="AO42" s="250"/>
      <c r="AP42" s="250"/>
      <c r="AQ42" s="250"/>
      <c r="AR42" s="245"/>
      <c r="AS42" s="245"/>
      <c r="AT42" s="245"/>
      <c r="AU42" s="245"/>
      <c r="AV42" s="245"/>
    </row>
    <row r="43" spans="1:48" x14ac:dyDescent="0.25">
      <c r="A43" s="6964" t="s">
        <v>1044</v>
      </c>
      <c r="B43" s="3061" t="s">
        <v>435</v>
      </c>
      <c r="C43" s="3118"/>
      <c r="D43" s="276"/>
      <c r="E43" s="249"/>
      <c r="F43" s="249"/>
      <c r="G43" s="249"/>
      <c r="H43" s="250"/>
      <c r="I43" s="249"/>
      <c r="J43" s="249"/>
      <c r="K43" s="250"/>
      <c r="L43" s="340"/>
      <c r="M43" s="341"/>
      <c r="N43" s="250"/>
      <c r="O43" s="250"/>
      <c r="P43" s="250"/>
      <c r="Q43" s="250"/>
      <c r="R43" s="250"/>
      <c r="S43" s="250"/>
      <c r="T43" s="250"/>
      <c r="U43" s="250"/>
      <c r="V43" s="284"/>
      <c r="W43" s="250"/>
      <c r="X43" s="3116"/>
      <c r="Y43" s="3117"/>
      <c r="Z43" s="3117"/>
      <c r="AA43" s="3117"/>
      <c r="AB43" s="3117"/>
      <c r="AC43" s="3117"/>
      <c r="AD43" s="250"/>
      <c r="AE43" s="250"/>
      <c r="AF43" s="250"/>
      <c r="AG43" s="250"/>
      <c r="AH43" s="250"/>
      <c r="AI43" s="250"/>
      <c r="AJ43" s="250"/>
      <c r="AK43" s="250"/>
      <c r="AL43" s="250"/>
      <c r="AM43" s="250"/>
      <c r="AN43" s="250"/>
      <c r="AO43" s="250"/>
      <c r="AP43" s="250"/>
      <c r="AQ43" s="250"/>
      <c r="AR43" s="245"/>
      <c r="AS43" s="245"/>
      <c r="AT43" s="245"/>
      <c r="AU43" s="245"/>
      <c r="AV43" s="245"/>
    </row>
    <row r="44" spans="1:48" x14ac:dyDescent="0.25">
      <c r="A44" s="6965"/>
      <c r="B44" s="1608" t="s">
        <v>431</v>
      </c>
      <c r="C44" s="1585"/>
      <c r="D44" s="276"/>
      <c r="E44" s="249"/>
      <c r="F44" s="249"/>
      <c r="G44" s="249"/>
      <c r="H44" s="249"/>
      <c r="I44" s="249"/>
      <c r="J44" s="249"/>
      <c r="K44" s="249"/>
      <c r="L44" s="340"/>
      <c r="M44" s="341"/>
      <c r="N44" s="250"/>
      <c r="O44" s="250"/>
      <c r="P44" s="250"/>
      <c r="Q44" s="250"/>
      <c r="R44" s="250"/>
      <c r="S44" s="250"/>
      <c r="T44" s="250"/>
      <c r="U44" s="250"/>
      <c r="V44" s="284"/>
      <c r="W44" s="250"/>
      <c r="X44" s="3116"/>
      <c r="Y44" s="3117"/>
      <c r="Z44" s="3117"/>
      <c r="AA44" s="3117"/>
      <c r="AB44" s="3117"/>
      <c r="AC44" s="3117"/>
      <c r="AD44" s="250"/>
      <c r="AE44" s="250"/>
      <c r="AF44" s="250"/>
      <c r="AG44" s="250"/>
      <c r="AH44" s="250"/>
      <c r="AI44" s="250"/>
      <c r="AJ44" s="250"/>
      <c r="AK44" s="250"/>
      <c r="AL44" s="250"/>
      <c r="AM44" s="250"/>
      <c r="AN44" s="250"/>
      <c r="AO44" s="250"/>
      <c r="AP44" s="250"/>
      <c r="AQ44" s="250"/>
      <c r="AR44" s="245"/>
      <c r="AS44" s="245"/>
      <c r="AT44" s="245"/>
      <c r="AU44" s="245"/>
      <c r="AV44" s="245"/>
    </row>
    <row r="45" spans="1:48" x14ac:dyDescent="0.25">
      <c r="A45" s="6964" t="s">
        <v>1045</v>
      </c>
      <c r="B45" s="3061" t="s">
        <v>435</v>
      </c>
      <c r="C45" s="3118"/>
      <c r="D45" s="276"/>
      <c r="E45" s="249"/>
      <c r="F45" s="249"/>
      <c r="G45" s="249"/>
      <c r="H45" s="249"/>
      <c r="I45" s="249"/>
      <c r="J45" s="249"/>
      <c r="K45" s="249"/>
      <c r="L45" s="340"/>
      <c r="M45" s="341"/>
      <c r="N45" s="250"/>
      <c r="O45" s="250"/>
      <c r="P45" s="250"/>
      <c r="Q45" s="250"/>
      <c r="R45" s="250"/>
      <c r="S45" s="250"/>
      <c r="T45" s="250"/>
      <c r="U45" s="250"/>
      <c r="V45" s="284"/>
      <c r="W45" s="250"/>
      <c r="X45" s="3116"/>
      <c r="Y45" s="3117"/>
      <c r="Z45" s="3117"/>
      <c r="AA45" s="3117"/>
      <c r="AB45" s="3117"/>
      <c r="AC45" s="3117"/>
      <c r="AD45" s="250"/>
      <c r="AE45" s="250"/>
      <c r="AF45" s="250"/>
      <c r="AG45" s="250"/>
      <c r="AH45" s="250"/>
      <c r="AI45" s="250"/>
      <c r="AJ45" s="250"/>
      <c r="AK45" s="250"/>
      <c r="AL45" s="250"/>
      <c r="AM45" s="250"/>
      <c r="AN45" s="250"/>
      <c r="AO45" s="250"/>
      <c r="AP45" s="250"/>
      <c r="AQ45" s="250"/>
      <c r="AR45" s="245"/>
      <c r="AS45" s="245"/>
      <c r="AT45" s="245"/>
      <c r="AU45" s="245"/>
      <c r="AV45" s="245"/>
    </row>
    <row r="46" spans="1:48" x14ac:dyDescent="0.25">
      <c r="A46" s="6965"/>
      <c r="B46" s="3119" t="s">
        <v>431</v>
      </c>
      <c r="C46" s="1598"/>
      <c r="D46" s="1463"/>
      <c r="E46" s="249"/>
      <c r="F46" s="249"/>
      <c r="G46" s="249"/>
      <c r="H46" s="249"/>
      <c r="I46" s="249"/>
      <c r="J46" s="249"/>
      <c r="K46" s="249"/>
      <c r="L46" s="340"/>
      <c r="M46" s="341"/>
      <c r="N46" s="250"/>
      <c r="O46" s="250"/>
      <c r="P46" s="250"/>
      <c r="Q46" s="250"/>
      <c r="R46" s="250"/>
      <c r="S46" s="250"/>
      <c r="T46" s="250"/>
      <c r="U46" s="250"/>
      <c r="V46" s="284"/>
      <c r="W46" s="250"/>
      <c r="X46" s="3116"/>
      <c r="Y46" s="3117"/>
      <c r="Z46" s="3117"/>
      <c r="AA46" s="3117"/>
      <c r="AB46" s="3117"/>
      <c r="AC46" s="3117"/>
      <c r="AD46" s="250"/>
      <c r="AE46" s="250"/>
      <c r="AF46" s="250"/>
      <c r="AG46" s="250"/>
      <c r="AH46" s="250"/>
      <c r="AI46" s="250"/>
      <c r="AJ46" s="250"/>
      <c r="AK46" s="250"/>
      <c r="AL46" s="250"/>
      <c r="AM46" s="250"/>
      <c r="AN46" s="250"/>
      <c r="AO46" s="250"/>
      <c r="AP46" s="250"/>
      <c r="AQ46" s="250"/>
      <c r="AR46" s="245"/>
      <c r="AS46" s="245"/>
      <c r="AT46" s="245"/>
      <c r="AU46" s="245"/>
      <c r="AV46" s="245"/>
    </row>
    <row r="47" spans="1:48" ht="15.75" x14ac:dyDescent="0.25">
      <c r="A47" s="273" t="s">
        <v>1046</v>
      </c>
      <c r="B47" s="3120"/>
      <c r="C47" s="3120"/>
      <c r="D47" s="3121"/>
      <c r="E47" s="3121"/>
      <c r="F47" s="3121"/>
      <c r="G47" s="3121"/>
      <c r="H47" s="3121"/>
      <c r="I47" s="3121"/>
      <c r="J47" s="3121"/>
      <c r="K47" s="3121"/>
      <c r="L47" s="3122"/>
      <c r="M47" s="3123"/>
      <c r="N47" s="3124"/>
      <c r="O47" s="3125"/>
      <c r="P47" s="3125"/>
      <c r="Q47" s="3125"/>
      <c r="R47" s="3125"/>
      <c r="S47" s="3125"/>
      <c r="T47" s="3125"/>
      <c r="U47" s="3125"/>
      <c r="V47" s="3126"/>
      <c r="W47" s="3125"/>
      <c r="X47" s="3125"/>
      <c r="Y47" s="3125"/>
      <c r="Z47" s="3125"/>
      <c r="AA47" s="3125"/>
      <c r="AB47" s="3125"/>
      <c r="AC47" s="3125"/>
      <c r="AD47" s="3125"/>
      <c r="AE47" s="3125"/>
      <c r="AF47" s="3125"/>
      <c r="AG47" s="3125"/>
      <c r="AH47" s="3125"/>
      <c r="AI47" s="3125"/>
      <c r="AJ47" s="3125"/>
      <c r="AK47" s="3125"/>
      <c r="AL47" s="3125"/>
      <c r="AM47" s="3125"/>
      <c r="AN47" s="342"/>
      <c r="AO47" s="343"/>
      <c r="AP47" s="343"/>
      <c r="AQ47" s="343"/>
      <c r="AR47" s="246"/>
      <c r="AS47" s="246"/>
      <c r="AT47" s="246"/>
      <c r="AU47" s="246"/>
      <c r="AV47" s="246"/>
    </row>
    <row r="48" spans="1:48" x14ac:dyDescent="0.25">
      <c r="A48" s="6984" t="s">
        <v>241</v>
      </c>
      <c r="B48" s="6985"/>
      <c r="C48" s="6990" t="s">
        <v>418</v>
      </c>
      <c r="D48" s="6991"/>
      <c r="E48" s="6992"/>
      <c r="F48" s="6968" t="s">
        <v>924</v>
      </c>
      <c r="G48" s="6978"/>
      <c r="H48" s="6978"/>
      <c r="I48" s="6978"/>
      <c r="J48" s="6978"/>
      <c r="K48" s="6978"/>
      <c r="L48" s="6978"/>
      <c r="M48" s="6978"/>
      <c r="N48" s="6978"/>
      <c r="O48" s="6978"/>
      <c r="P48" s="6978"/>
      <c r="Q48" s="6978"/>
      <c r="R48" s="6978"/>
      <c r="S48" s="6978"/>
      <c r="T48" s="6978"/>
      <c r="U48" s="6978"/>
      <c r="V48" s="6978"/>
      <c r="W48" s="6978"/>
      <c r="X48" s="6978"/>
      <c r="Y48" s="6978"/>
      <c r="Z48" s="6978"/>
      <c r="AA48" s="6978"/>
      <c r="AB48" s="6978"/>
      <c r="AC48" s="6978"/>
      <c r="AD48" s="6978"/>
      <c r="AE48" s="6978"/>
      <c r="AF48" s="6978"/>
      <c r="AG48" s="6978"/>
      <c r="AH48" s="6978"/>
      <c r="AI48" s="6978"/>
      <c r="AJ48" s="6978"/>
      <c r="AK48" s="6978"/>
      <c r="AL48" s="6978"/>
      <c r="AM48" s="6997"/>
      <c r="AN48" s="6894" t="s">
        <v>421</v>
      </c>
      <c r="AO48" s="6885" t="s">
        <v>13</v>
      </c>
      <c r="AP48" s="6885" t="s">
        <v>14</v>
      </c>
      <c r="AQ48" s="246"/>
      <c r="AR48" s="246"/>
      <c r="AS48" s="246"/>
      <c r="AT48" s="246"/>
      <c r="AU48" s="246"/>
      <c r="AV48" s="246"/>
    </row>
    <row r="49" spans="1:48" x14ac:dyDescent="0.25">
      <c r="A49" s="6986"/>
      <c r="B49" s="6987"/>
      <c r="C49" s="6993"/>
      <c r="D49" s="6994"/>
      <c r="E49" s="6995"/>
      <c r="F49" s="6968" t="s">
        <v>965</v>
      </c>
      <c r="G49" s="6977"/>
      <c r="H49" s="6978" t="s">
        <v>597</v>
      </c>
      <c r="I49" s="6977"/>
      <c r="J49" s="6998" t="s">
        <v>598</v>
      </c>
      <c r="K49" s="6999"/>
      <c r="L49" s="6968" t="s">
        <v>70</v>
      </c>
      <c r="M49" s="6977"/>
      <c r="N49" s="6968" t="s">
        <v>71</v>
      </c>
      <c r="O49" s="6977"/>
      <c r="P49" s="6970" t="s">
        <v>72</v>
      </c>
      <c r="Q49" s="7000"/>
      <c r="R49" s="6970" t="s">
        <v>73</v>
      </c>
      <c r="S49" s="7000"/>
      <c r="T49" s="6970" t="s">
        <v>74</v>
      </c>
      <c r="U49" s="7000"/>
      <c r="V49" s="6970" t="s">
        <v>75</v>
      </c>
      <c r="W49" s="7000"/>
      <c r="X49" s="6970" t="s">
        <v>76</v>
      </c>
      <c r="Y49" s="7000"/>
      <c r="Z49" s="6970" t="s">
        <v>77</v>
      </c>
      <c r="AA49" s="7000"/>
      <c r="AB49" s="6970" t="s">
        <v>78</v>
      </c>
      <c r="AC49" s="7000"/>
      <c r="AD49" s="6970" t="s">
        <v>79</v>
      </c>
      <c r="AE49" s="7000"/>
      <c r="AF49" s="6970" t="s">
        <v>80</v>
      </c>
      <c r="AG49" s="7000"/>
      <c r="AH49" s="6970" t="s">
        <v>81</v>
      </c>
      <c r="AI49" s="7000"/>
      <c r="AJ49" s="6970" t="s">
        <v>82</v>
      </c>
      <c r="AK49" s="7000"/>
      <c r="AL49" s="7001" t="s">
        <v>83</v>
      </c>
      <c r="AM49" s="7002"/>
      <c r="AN49" s="6429"/>
      <c r="AO49" s="6225"/>
      <c r="AP49" s="6225"/>
      <c r="AQ49" s="246"/>
      <c r="AR49" s="246"/>
      <c r="AS49" s="246"/>
      <c r="AT49" s="246"/>
      <c r="AU49" s="246"/>
      <c r="AV49" s="246"/>
    </row>
    <row r="50" spans="1:48" x14ac:dyDescent="0.25">
      <c r="A50" s="6988"/>
      <c r="B50" s="6989"/>
      <c r="C50" s="3127" t="s">
        <v>52</v>
      </c>
      <c r="D50" s="3128" t="s">
        <v>53</v>
      </c>
      <c r="E50" s="3129" t="s">
        <v>54</v>
      </c>
      <c r="F50" s="3050" t="s">
        <v>53</v>
      </c>
      <c r="G50" s="3130" t="s">
        <v>54</v>
      </c>
      <c r="H50" s="3050" t="s">
        <v>53</v>
      </c>
      <c r="I50" s="3130" t="s">
        <v>54</v>
      </c>
      <c r="J50" s="3050" t="s">
        <v>53</v>
      </c>
      <c r="K50" s="3130" t="s">
        <v>54</v>
      </c>
      <c r="L50" s="3050" t="s">
        <v>53</v>
      </c>
      <c r="M50" s="3130" t="s">
        <v>54</v>
      </c>
      <c r="N50" s="3050" t="s">
        <v>53</v>
      </c>
      <c r="O50" s="3130" t="s">
        <v>54</v>
      </c>
      <c r="P50" s="3050" t="s">
        <v>53</v>
      </c>
      <c r="Q50" s="3130" t="s">
        <v>54</v>
      </c>
      <c r="R50" s="3050" t="s">
        <v>53</v>
      </c>
      <c r="S50" s="3130" t="s">
        <v>54</v>
      </c>
      <c r="T50" s="3050" t="s">
        <v>53</v>
      </c>
      <c r="U50" s="3130" t="s">
        <v>54</v>
      </c>
      <c r="V50" s="3050" t="s">
        <v>53</v>
      </c>
      <c r="W50" s="3130" t="s">
        <v>54</v>
      </c>
      <c r="X50" s="3050" t="s">
        <v>53</v>
      </c>
      <c r="Y50" s="3130" t="s">
        <v>54</v>
      </c>
      <c r="Z50" s="3050" t="s">
        <v>53</v>
      </c>
      <c r="AA50" s="3130" t="s">
        <v>54</v>
      </c>
      <c r="AB50" s="3050" t="s">
        <v>53</v>
      </c>
      <c r="AC50" s="3130" t="s">
        <v>54</v>
      </c>
      <c r="AD50" s="3050" t="s">
        <v>53</v>
      </c>
      <c r="AE50" s="3130" t="s">
        <v>54</v>
      </c>
      <c r="AF50" s="3050" t="s">
        <v>53</v>
      </c>
      <c r="AG50" s="3130" t="s">
        <v>54</v>
      </c>
      <c r="AH50" s="3050" t="s">
        <v>53</v>
      </c>
      <c r="AI50" s="3130" t="s">
        <v>54</v>
      </c>
      <c r="AJ50" s="3050" t="s">
        <v>53</v>
      </c>
      <c r="AK50" s="3130" t="s">
        <v>54</v>
      </c>
      <c r="AL50" s="3131" t="s">
        <v>53</v>
      </c>
      <c r="AM50" s="3132" t="s">
        <v>54</v>
      </c>
      <c r="AN50" s="6969"/>
      <c r="AO50" s="6876"/>
      <c r="AP50" s="6876"/>
      <c r="AQ50" s="246"/>
      <c r="AR50" s="246"/>
      <c r="AS50" s="246"/>
      <c r="AT50" s="246"/>
      <c r="AU50" s="246"/>
      <c r="AV50" s="246"/>
    </row>
    <row r="51" spans="1:48" ht="21" x14ac:dyDescent="0.25">
      <c r="A51" s="3133" t="s">
        <v>925</v>
      </c>
      <c r="B51" s="3134" t="s">
        <v>1047</v>
      </c>
      <c r="C51" s="3135">
        <f>SUM(D51+E51)</f>
        <v>0</v>
      </c>
      <c r="D51" s="3056">
        <f>SUM(F51+H51+J51+L51+N51+P51+R51+T51+V51+X51+Z51+AB51+AD51+AF51+AH51+AJ51+AL51)</f>
        <v>0</v>
      </c>
      <c r="E51" s="3136">
        <f>SUM(G51+I51+K51+M51+O51+Q51+S51+U51+W51+Y51+AA51+AC51+AE51+AG51+AI51+AK51+AM51)</f>
        <v>0</v>
      </c>
      <c r="F51" s="3057"/>
      <c r="G51" s="3058"/>
      <c r="H51" s="3057"/>
      <c r="I51" s="3058"/>
      <c r="J51" s="3057"/>
      <c r="K51" s="3058"/>
      <c r="L51" s="3057"/>
      <c r="M51" s="3058"/>
      <c r="N51" s="3057"/>
      <c r="O51" s="3058"/>
      <c r="P51" s="3059"/>
      <c r="Q51" s="3058"/>
      <c r="R51" s="3059"/>
      <c r="S51" s="3058"/>
      <c r="T51" s="3059"/>
      <c r="U51" s="3058"/>
      <c r="V51" s="3059"/>
      <c r="W51" s="3058"/>
      <c r="X51" s="3059"/>
      <c r="Y51" s="3058"/>
      <c r="Z51" s="3059"/>
      <c r="AA51" s="3058"/>
      <c r="AB51" s="3059"/>
      <c r="AC51" s="3058"/>
      <c r="AD51" s="3059"/>
      <c r="AE51" s="3058"/>
      <c r="AF51" s="3059"/>
      <c r="AG51" s="3058"/>
      <c r="AH51" s="3059"/>
      <c r="AI51" s="3058"/>
      <c r="AJ51" s="3059"/>
      <c r="AK51" s="3058"/>
      <c r="AL51" s="3137"/>
      <c r="AM51" s="3060"/>
      <c r="AN51" s="3138"/>
      <c r="AO51" s="3138"/>
      <c r="AP51" s="3138"/>
      <c r="AQ51" s="256"/>
      <c r="AR51" s="256"/>
      <c r="AS51" s="256"/>
      <c r="AT51" s="256"/>
      <c r="AU51" s="256"/>
      <c r="AV51" s="256"/>
    </row>
    <row r="52" spans="1:48" ht="21" x14ac:dyDescent="0.25">
      <c r="A52" s="3139" t="s">
        <v>926</v>
      </c>
      <c r="B52" s="3140" t="s">
        <v>1047</v>
      </c>
      <c r="C52" s="3141">
        <f>SUM(D52+E52)</f>
        <v>0</v>
      </c>
      <c r="D52" s="3070">
        <f>SUM(F52+H52+J52+L52+N52+P52+R52+T52+V52+X52+Z52+AB52+AD52+AF52+AH52+AJ52+AL52)</f>
        <v>0</v>
      </c>
      <c r="E52" s="3142">
        <f>SUM(G52+I52+K52+M52+O52+Q52+S52+U52+W52+Y52+AA52+AC52+AE52+AG52+AI52+AK52+AM52)</f>
        <v>0</v>
      </c>
      <c r="F52" s="3111"/>
      <c r="G52" s="3112"/>
      <c r="H52" s="3111"/>
      <c r="I52" s="3112"/>
      <c r="J52" s="3111"/>
      <c r="K52" s="3112"/>
      <c r="L52" s="3111"/>
      <c r="M52" s="3112"/>
      <c r="N52" s="3111"/>
      <c r="O52" s="3112"/>
      <c r="P52" s="3073"/>
      <c r="Q52" s="3112"/>
      <c r="R52" s="3073"/>
      <c r="S52" s="3112"/>
      <c r="T52" s="3073"/>
      <c r="U52" s="3112"/>
      <c r="V52" s="3073"/>
      <c r="W52" s="3112"/>
      <c r="X52" s="3073"/>
      <c r="Y52" s="3112"/>
      <c r="Z52" s="3073"/>
      <c r="AA52" s="3112"/>
      <c r="AB52" s="3073"/>
      <c r="AC52" s="3112"/>
      <c r="AD52" s="3073"/>
      <c r="AE52" s="3112"/>
      <c r="AF52" s="3073"/>
      <c r="AG52" s="3112"/>
      <c r="AH52" s="3073"/>
      <c r="AI52" s="3112"/>
      <c r="AJ52" s="3073"/>
      <c r="AK52" s="3112"/>
      <c r="AL52" s="2826"/>
      <c r="AM52" s="3143"/>
      <c r="AN52" s="3144"/>
      <c r="AO52" s="3144"/>
      <c r="AP52" s="3144"/>
      <c r="AQ52" s="256"/>
      <c r="AR52" s="256"/>
      <c r="AS52" s="256"/>
      <c r="AT52" s="256"/>
      <c r="AU52" s="256"/>
      <c r="AV52" s="256"/>
    </row>
    <row r="53" spans="1:48" x14ac:dyDescent="0.25">
      <c r="A53" s="7003" t="s">
        <v>1048</v>
      </c>
      <c r="B53" s="7003"/>
      <c r="C53" s="7003"/>
      <c r="D53" s="7003"/>
      <c r="E53" s="7003"/>
      <c r="F53" s="7003"/>
      <c r="G53" s="7003"/>
      <c r="H53" s="7003"/>
      <c r="I53" s="7003"/>
      <c r="J53" s="7003"/>
      <c r="K53" s="7003"/>
      <c r="L53" s="7003"/>
      <c r="M53" s="7003"/>
      <c r="N53" s="344"/>
      <c r="O53" s="342"/>
      <c r="P53" s="342"/>
      <c r="Q53" s="342"/>
      <c r="R53" s="342"/>
      <c r="S53" s="342"/>
      <c r="T53" s="342"/>
      <c r="U53" s="342"/>
      <c r="V53" s="345"/>
      <c r="W53" s="342"/>
      <c r="X53" s="342"/>
      <c r="Y53" s="342"/>
      <c r="Z53" s="342"/>
      <c r="AA53" s="342"/>
      <c r="AB53" s="342"/>
      <c r="AC53" s="342"/>
      <c r="AD53" s="342"/>
      <c r="AE53" s="342"/>
      <c r="AF53" s="342"/>
      <c r="AG53" s="342"/>
      <c r="AH53" s="342"/>
      <c r="AI53" s="342"/>
      <c r="AJ53" s="342"/>
      <c r="AK53" s="342"/>
      <c r="AL53" s="342"/>
      <c r="AM53" s="342"/>
      <c r="AN53" s="342"/>
      <c r="AO53" s="346"/>
      <c r="AP53" s="343"/>
      <c r="AQ53" s="343"/>
      <c r="AR53" s="246"/>
      <c r="AS53" s="246"/>
      <c r="AT53" s="246"/>
      <c r="AU53" s="246"/>
      <c r="AV53" s="246"/>
    </row>
    <row r="54" spans="1:48" ht="15" customHeight="1" x14ac:dyDescent="0.25">
      <c r="A54" s="6984" t="s">
        <v>181</v>
      </c>
      <c r="B54" s="6985"/>
      <c r="C54" s="6991" t="s">
        <v>418</v>
      </c>
      <c r="D54" s="6991"/>
      <c r="E54" s="6992"/>
      <c r="F54" s="6998" t="s">
        <v>924</v>
      </c>
      <c r="G54" s="7004"/>
      <c r="H54" s="7004"/>
      <c r="I54" s="7004"/>
      <c r="J54" s="7004"/>
      <c r="K54" s="7004"/>
      <c r="L54" s="7004"/>
      <c r="M54" s="7004"/>
      <c r="N54" s="7004"/>
      <c r="O54" s="7004"/>
      <c r="P54" s="7004"/>
      <c r="Q54" s="7004"/>
      <c r="R54" s="7004"/>
      <c r="S54" s="7004"/>
      <c r="T54" s="7004"/>
      <c r="U54" s="7004"/>
      <c r="V54" s="7004"/>
      <c r="W54" s="7004"/>
      <c r="X54" s="7004"/>
      <c r="Y54" s="7004"/>
      <c r="Z54" s="7004"/>
      <c r="AA54" s="7004"/>
      <c r="AB54" s="7004"/>
      <c r="AC54" s="7004"/>
      <c r="AD54" s="7004"/>
      <c r="AE54" s="7004"/>
      <c r="AF54" s="7004"/>
      <c r="AG54" s="7004"/>
      <c r="AH54" s="7004"/>
      <c r="AI54" s="7004"/>
      <c r="AJ54" s="7004"/>
      <c r="AK54" s="7004"/>
      <c r="AL54" s="7004"/>
      <c r="AM54" s="7005"/>
      <c r="AN54" s="7006" t="s">
        <v>13</v>
      </c>
      <c r="AO54" s="7009" t="s">
        <v>14</v>
      </c>
      <c r="AP54" s="3145"/>
      <c r="AQ54" s="3145"/>
      <c r="AR54" s="246"/>
      <c r="AS54" s="246"/>
      <c r="AT54" s="246"/>
      <c r="AU54" s="246"/>
      <c r="AV54" s="246"/>
    </row>
    <row r="55" spans="1:48" x14ac:dyDescent="0.25">
      <c r="A55" s="6986"/>
      <c r="B55" s="6987"/>
      <c r="C55" s="6994"/>
      <c r="D55" s="6994"/>
      <c r="E55" s="6995"/>
      <c r="F55" s="7010" t="s">
        <v>965</v>
      </c>
      <c r="G55" s="7010"/>
      <c r="H55" s="6968" t="s">
        <v>597</v>
      </c>
      <c r="I55" s="6977"/>
      <c r="J55" s="6998" t="s">
        <v>598</v>
      </c>
      <c r="K55" s="6999"/>
      <c r="L55" s="6968" t="s">
        <v>70</v>
      </c>
      <c r="M55" s="6977"/>
      <c r="N55" s="6968" t="s">
        <v>71</v>
      </c>
      <c r="O55" s="6977"/>
      <c r="P55" s="6970" t="s">
        <v>72</v>
      </c>
      <c r="Q55" s="7000"/>
      <c r="R55" s="6970" t="s">
        <v>73</v>
      </c>
      <c r="S55" s="7000"/>
      <c r="T55" s="6970" t="s">
        <v>74</v>
      </c>
      <c r="U55" s="7000"/>
      <c r="V55" s="6970" t="s">
        <v>75</v>
      </c>
      <c r="W55" s="7000"/>
      <c r="X55" s="6970" t="s">
        <v>76</v>
      </c>
      <c r="Y55" s="7000"/>
      <c r="Z55" s="6970" t="s">
        <v>77</v>
      </c>
      <c r="AA55" s="7000"/>
      <c r="AB55" s="6970" t="s">
        <v>78</v>
      </c>
      <c r="AC55" s="7000"/>
      <c r="AD55" s="6970" t="s">
        <v>79</v>
      </c>
      <c r="AE55" s="7000"/>
      <c r="AF55" s="6970" t="s">
        <v>80</v>
      </c>
      <c r="AG55" s="7000"/>
      <c r="AH55" s="6970" t="s">
        <v>81</v>
      </c>
      <c r="AI55" s="7000"/>
      <c r="AJ55" s="6970" t="s">
        <v>82</v>
      </c>
      <c r="AK55" s="7000"/>
      <c r="AL55" s="6970" t="s">
        <v>83</v>
      </c>
      <c r="AM55" s="7002"/>
      <c r="AN55" s="7007"/>
      <c r="AO55" s="6884"/>
      <c r="AP55" s="3145"/>
      <c r="AQ55" s="3145"/>
      <c r="AR55" s="246"/>
      <c r="AS55" s="246"/>
      <c r="AT55" s="246"/>
      <c r="AU55" s="246"/>
      <c r="AV55" s="246"/>
    </row>
    <row r="56" spans="1:48" x14ac:dyDescent="0.25">
      <c r="A56" s="6988"/>
      <c r="B56" s="6989"/>
      <c r="C56" s="3146" t="s">
        <v>52</v>
      </c>
      <c r="D56" s="3147" t="s">
        <v>53</v>
      </c>
      <c r="E56" s="1045" t="s">
        <v>54</v>
      </c>
      <c r="F56" s="2939" t="s">
        <v>53</v>
      </c>
      <c r="G56" s="1870" t="s">
        <v>54</v>
      </c>
      <c r="H56" s="2939" t="s">
        <v>53</v>
      </c>
      <c r="I56" s="1870" t="s">
        <v>54</v>
      </c>
      <c r="J56" s="2939" t="s">
        <v>53</v>
      </c>
      <c r="K56" s="1870" t="s">
        <v>54</v>
      </c>
      <c r="L56" s="2939" t="s">
        <v>53</v>
      </c>
      <c r="M56" s="1870" t="s">
        <v>54</v>
      </c>
      <c r="N56" s="2939" t="s">
        <v>53</v>
      </c>
      <c r="O56" s="1870" t="s">
        <v>54</v>
      </c>
      <c r="P56" s="2939" t="s">
        <v>53</v>
      </c>
      <c r="Q56" s="1870" t="s">
        <v>54</v>
      </c>
      <c r="R56" s="2939" t="s">
        <v>53</v>
      </c>
      <c r="S56" s="1870" t="s">
        <v>54</v>
      </c>
      <c r="T56" s="2939" t="s">
        <v>53</v>
      </c>
      <c r="U56" s="1870" t="s">
        <v>54</v>
      </c>
      <c r="V56" s="2939" t="s">
        <v>53</v>
      </c>
      <c r="W56" s="1870" t="s">
        <v>54</v>
      </c>
      <c r="X56" s="2939" t="s">
        <v>53</v>
      </c>
      <c r="Y56" s="1870" t="s">
        <v>54</v>
      </c>
      <c r="Z56" s="2939" t="s">
        <v>53</v>
      </c>
      <c r="AA56" s="1870" t="s">
        <v>54</v>
      </c>
      <c r="AB56" s="2939" t="s">
        <v>53</v>
      </c>
      <c r="AC56" s="1870" t="s">
        <v>54</v>
      </c>
      <c r="AD56" s="2939" t="s">
        <v>53</v>
      </c>
      <c r="AE56" s="1870" t="s">
        <v>54</v>
      </c>
      <c r="AF56" s="2939" t="s">
        <v>53</v>
      </c>
      <c r="AG56" s="1870" t="s">
        <v>54</v>
      </c>
      <c r="AH56" s="2939" t="s">
        <v>53</v>
      </c>
      <c r="AI56" s="1870" t="s">
        <v>54</v>
      </c>
      <c r="AJ56" s="2939" t="s">
        <v>53</v>
      </c>
      <c r="AK56" s="1870" t="s">
        <v>54</v>
      </c>
      <c r="AL56" s="1154" t="s">
        <v>53</v>
      </c>
      <c r="AM56" s="1185" t="s">
        <v>54</v>
      </c>
      <c r="AN56" s="7008"/>
      <c r="AO56" s="6996"/>
      <c r="AP56" s="256"/>
      <c r="AQ56" s="3145"/>
      <c r="AR56" s="246"/>
      <c r="AS56" s="246"/>
      <c r="AT56" s="246"/>
      <c r="AU56" s="246"/>
      <c r="AV56" s="246"/>
    </row>
    <row r="57" spans="1:48" x14ac:dyDescent="0.25">
      <c r="A57" s="7011" t="s">
        <v>1049</v>
      </c>
      <c r="B57" s="3148" t="s">
        <v>35</v>
      </c>
      <c r="C57" s="2989">
        <f t="shared" ref="C57:C78" si="5">SUM(D57+E57)</f>
        <v>0</v>
      </c>
      <c r="D57" s="3036">
        <f t="shared" ref="D57:E62" si="6">SUM(H57+J57+L57+N57+P57+R57+T57+V57+X57+Z57+AB57+AD57+AF57+AH57+AJ57+AL57)</f>
        <v>0</v>
      </c>
      <c r="E57" s="3037">
        <f t="shared" si="6"/>
        <v>0</v>
      </c>
      <c r="F57" s="2850"/>
      <c r="G57" s="2851"/>
      <c r="H57" s="2231"/>
      <c r="I57" s="2601"/>
      <c r="J57" s="2231"/>
      <c r="K57" s="2232"/>
      <c r="L57" s="2231"/>
      <c r="M57" s="2232"/>
      <c r="N57" s="2231"/>
      <c r="O57" s="2232"/>
      <c r="P57" s="2668"/>
      <c r="Q57" s="2232"/>
      <c r="R57" s="2668"/>
      <c r="S57" s="2232"/>
      <c r="T57" s="2668"/>
      <c r="U57" s="2232"/>
      <c r="V57" s="2668"/>
      <c r="W57" s="2232"/>
      <c r="X57" s="2668"/>
      <c r="Y57" s="2232"/>
      <c r="Z57" s="2668"/>
      <c r="AA57" s="2232"/>
      <c r="AB57" s="2668"/>
      <c r="AC57" s="2232"/>
      <c r="AD57" s="2668"/>
      <c r="AE57" s="2232"/>
      <c r="AF57" s="2668"/>
      <c r="AG57" s="2232"/>
      <c r="AH57" s="2668"/>
      <c r="AI57" s="2232"/>
      <c r="AJ57" s="2668"/>
      <c r="AK57" s="2232"/>
      <c r="AL57" s="2668"/>
      <c r="AM57" s="2861"/>
      <c r="AN57" s="3149"/>
      <c r="AO57" s="3150"/>
      <c r="AP57" s="256"/>
      <c r="AQ57" s="256"/>
      <c r="AR57" s="256"/>
      <c r="AS57" s="256"/>
      <c r="AT57" s="256"/>
      <c r="AU57" s="256"/>
      <c r="AV57" s="256"/>
    </row>
    <row r="58" spans="1:48" x14ac:dyDescent="0.25">
      <c r="A58" s="7016"/>
      <c r="B58" s="3151" t="s">
        <v>435</v>
      </c>
      <c r="C58" s="2059">
        <f t="shared" si="5"/>
        <v>0</v>
      </c>
      <c r="D58" s="2060">
        <f t="shared" si="6"/>
        <v>0</v>
      </c>
      <c r="E58" s="1960">
        <f t="shared" si="6"/>
        <v>0</v>
      </c>
      <c r="F58" s="1706"/>
      <c r="G58" s="1680"/>
      <c r="H58" s="1583"/>
      <c r="I58" s="1584"/>
      <c r="J58" s="1583"/>
      <c r="K58" s="1595"/>
      <c r="L58" s="1583"/>
      <c r="M58" s="1595"/>
      <c r="N58" s="1583"/>
      <c r="O58" s="1595"/>
      <c r="P58" s="1845"/>
      <c r="Q58" s="1595"/>
      <c r="R58" s="1845"/>
      <c r="S58" s="1595"/>
      <c r="T58" s="1845"/>
      <c r="U58" s="1595"/>
      <c r="V58" s="1845"/>
      <c r="W58" s="1595"/>
      <c r="X58" s="1845"/>
      <c r="Y58" s="1595"/>
      <c r="Z58" s="1845"/>
      <c r="AA58" s="1595"/>
      <c r="AB58" s="1845"/>
      <c r="AC58" s="1595"/>
      <c r="AD58" s="1845"/>
      <c r="AE58" s="1595"/>
      <c r="AF58" s="1845"/>
      <c r="AG58" s="1595"/>
      <c r="AH58" s="1845"/>
      <c r="AI58" s="1595"/>
      <c r="AJ58" s="1845"/>
      <c r="AK58" s="1595"/>
      <c r="AL58" s="1845"/>
      <c r="AM58" s="1679"/>
      <c r="AN58" s="2238"/>
      <c r="AO58" s="2237"/>
      <c r="AP58" s="256"/>
      <c r="AQ58" s="256"/>
      <c r="AR58" s="256"/>
      <c r="AS58" s="256"/>
      <c r="AT58" s="256"/>
      <c r="AU58" s="256"/>
      <c r="AV58" s="256"/>
    </row>
    <row r="59" spans="1:48" x14ac:dyDescent="0.25">
      <c r="A59" s="7016"/>
      <c r="B59" s="3151" t="s">
        <v>431</v>
      </c>
      <c r="C59" s="2059">
        <f t="shared" si="5"/>
        <v>0</v>
      </c>
      <c r="D59" s="2060">
        <f t="shared" si="6"/>
        <v>0</v>
      </c>
      <c r="E59" s="1960">
        <f t="shared" si="6"/>
        <v>0</v>
      </c>
      <c r="F59" s="1706"/>
      <c r="G59" s="1680"/>
      <c r="H59" s="1583"/>
      <c r="I59" s="1584"/>
      <c r="J59" s="1583"/>
      <c r="K59" s="1595"/>
      <c r="L59" s="1583"/>
      <c r="M59" s="1595"/>
      <c r="N59" s="1583"/>
      <c r="O59" s="1595"/>
      <c r="P59" s="1845"/>
      <c r="Q59" s="1595"/>
      <c r="R59" s="1845"/>
      <c r="S59" s="1595"/>
      <c r="T59" s="1845"/>
      <c r="U59" s="1595"/>
      <c r="V59" s="1845"/>
      <c r="W59" s="1595"/>
      <c r="X59" s="1845"/>
      <c r="Y59" s="1595"/>
      <c r="Z59" s="1845"/>
      <c r="AA59" s="1595"/>
      <c r="AB59" s="1845"/>
      <c r="AC59" s="1595"/>
      <c r="AD59" s="1845"/>
      <c r="AE59" s="1595"/>
      <c r="AF59" s="1845"/>
      <c r="AG59" s="1595"/>
      <c r="AH59" s="1845"/>
      <c r="AI59" s="1595"/>
      <c r="AJ59" s="1845"/>
      <c r="AK59" s="1595"/>
      <c r="AL59" s="1845"/>
      <c r="AM59" s="1679"/>
      <c r="AN59" s="2238"/>
      <c r="AO59" s="2237"/>
      <c r="AP59" s="256"/>
      <c r="AQ59" s="256"/>
      <c r="AR59" s="256"/>
      <c r="AS59" s="256"/>
      <c r="AT59" s="256"/>
      <c r="AU59" s="256"/>
      <c r="AV59" s="256"/>
    </row>
    <row r="60" spans="1:48" x14ac:dyDescent="0.25">
      <c r="A60" s="7016"/>
      <c r="B60" s="3151" t="s">
        <v>440</v>
      </c>
      <c r="C60" s="2059">
        <f t="shared" si="5"/>
        <v>0</v>
      </c>
      <c r="D60" s="2060">
        <f t="shared" si="6"/>
        <v>0</v>
      </c>
      <c r="E60" s="1960">
        <f t="shared" si="6"/>
        <v>0</v>
      </c>
      <c r="F60" s="1706"/>
      <c r="G60" s="1680"/>
      <c r="H60" s="1583"/>
      <c r="I60" s="1584"/>
      <c r="J60" s="1583"/>
      <c r="K60" s="1595"/>
      <c r="L60" s="1583"/>
      <c r="M60" s="1595"/>
      <c r="N60" s="1583"/>
      <c r="O60" s="1595"/>
      <c r="P60" s="1845"/>
      <c r="Q60" s="1595"/>
      <c r="R60" s="1845"/>
      <c r="S60" s="1595"/>
      <c r="T60" s="1845"/>
      <c r="U60" s="1595"/>
      <c r="V60" s="1845"/>
      <c r="W60" s="1595"/>
      <c r="X60" s="1845"/>
      <c r="Y60" s="1595"/>
      <c r="Z60" s="1845"/>
      <c r="AA60" s="1595"/>
      <c r="AB60" s="1845"/>
      <c r="AC60" s="1595"/>
      <c r="AD60" s="1845"/>
      <c r="AE60" s="1595"/>
      <c r="AF60" s="1845"/>
      <c r="AG60" s="1595"/>
      <c r="AH60" s="1845"/>
      <c r="AI60" s="1595"/>
      <c r="AJ60" s="1845"/>
      <c r="AK60" s="1595"/>
      <c r="AL60" s="1845"/>
      <c r="AM60" s="1679"/>
      <c r="AN60" s="2238"/>
      <c r="AO60" s="2237"/>
      <c r="AP60" s="256"/>
      <c r="AQ60" s="256"/>
      <c r="AR60" s="256"/>
      <c r="AS60" s="256"/>
      <c r="AT60" s="256"/>
      <c r="AU60" s="256"/>
      <c r="AV60" s="256"/>
    </row>
    <row r="61" spans="1:48" x14ac:dyDescent="0.25">
      <c r="A61" s="7016"/>
      <c r="B61" s="3151" t="s">
        <v>430</v>
      </c>
      <c r="C61" s="2059">
        <f t="shared" si="5"/>
        <v>0</v>
      </c>
      <c r="D61" s="2060">
        <f t="shared" si="6"/>
        <v>0</v>
      </c>
      <c r="E61" s="1960">
        <f t="shared" si="6"/>
        <v>0</v>
      </c>
      <c r="F61" s="1706"/>
      <c r="G61" s="1680"/>
      <c r="H61" s="1583"/>
      <c r="I61" s="1584"/>
      <c r="J61" s="1583"/>
      <c r="K61" s="1595"/>
      <c r="L61" s="1583"/>
      <c r="M61" s="1595"/>
      <c r="N61" s="1583"/>
      <c r="O61" s="1595"/>
      <c r="P61" s="1845"/>
      <c r="Q61" s="1595"/>
      <c r="R61" s="1845"/>
      <c r="S61" s="1595"/>
      <c r="T61" s="1845"/>
      <c r="U61" s="1595"/>
      <c r="V61" s="1845"/>
      <c r="W61" s="1595"/>
      <c r="X61" s="1845"/>
      <c r="Y61" s="1595"/>
      <c r="Z61" s="1845"/>
      <c r="AA61" s="1595"/>
      <c r="AB61" s="1845"/>
      <c r="AC61" s="1595"/>
      <c r="AD61" s="1845"/>
      <c r="AE61" s="1595"/>
      <c r="AF61" s="1845"/>
      <c r="AG61" s="1595"/>
      <c r="AH61" s="1845"/>
      <c r="AI61" s="1595"/>
      <c r="AJ61" s="1845"/>
      <c r="AK61" s="1595"/>
      <c r="AL61" s="1845"/>
      <c r="AM61" s="1679"/>
      <c r="AN61" s="2238"/>
      <c r="AO61" s="2237"/>
      <c r="AP61" s="256"/>
      <c r="AQ61" s="256"/>
      <c r="AR61" s="256"/>
      <c r="AS61" s="256"/>
      <c r="AT61" s="256"/>
      <c r="AU61" s="256"/>
      <c r="AV61" s="256"/>
    </row>
    <row r="62" spans="1:48" x14ac:dyDescent="0.25">
      <c r="A62" s="7012"/>
      <c r="B62" s="3152" t="s">
        <v>495</v>
      </c>
      <c r="C62" s="2064">
        <f t="shared" si="5"/>
        <v>0</v>
      </c>
      <c r="D62" s="2065">
        <f t="shared" si="6"/>
        <v>0</v>
      </c>
      <c r="E62" s="2798">
        <f t="shared" si="6"/>
        <v>0</v>
      </c>
      <c r="F62" s="1632"/>
      <c r="G62" s="1638"/>
      <c r="H62" s="1596"/>
      <c r="I62" s="1640"/>
      <c r="J62" s="1596"/>
      <c r="K62" s="1597"/>
      <c r="L62" s="1596"/>
      <c r="M62" s="1597"/>
      <c r="N62" s="1596"/>
      <c r="O62" s="1597"/>
      <c r="P62" s="1723"/>
      <c r="Q62" s="1597"/>
      <c r="R62" s="1723"/>
      <c r="S62" s="1597"/>
      <c r="T62" s="1723"/>
      <c r="U62" s="1597"/>
      <c r="V62" s="1723"/>
      <c r="W62" s="1597"/>
      <c r="X62" s="1723"/>
      <c r="Y62" s="1597"/>
      <c r="Z62" s="1723"/>
      <c r="AA62" s="1597"/>
      <c r="AB62" s="1723"/>
      <c r="AC62" s="1597"/>
      <c r="AD62" s="1723"/>
      <c r="AE62" s="1597"/>
      <c r="AF62" s="1723"/>
      <c r="AG62" s="1597"/>
      <c r="AH62" s="1723"/>
      <c r="AI62" s="1597"/>
      <c r="AJ62" s="1723"/>
      <c r="AK62" s="1597"/>
      <c r="AL62" s="1723"/>
      <c r="AM62" s="1710"/>
      <c r="AN62" s="2262"/>
      <c r="AO62" s="2261"/>
      <c r="AP62" s="256"/>
      <c r="AQ62" s="256"/>
      <c r="AR62" s="256"/>
      <c r="AS62" s="256"/>
      <c r="AT62" s="256"/>
      <c r="AU62" s="256"/>
      <c r="AV62" s="256"/>
    </row>
    <row r="63" spans="1:48" x14ac:dyDescent="0.25">
      <c r="A63" s="7011" t="s">
        <v>1050</v>
      </c>
      <c r="B63" s="3148" t="s">
        <v>431</v>
      </c>
      <c r="C63" s="2989">
        <f t="shared" si="5"/>
        <v>0</v>
      </c>
      <c r="D63" s="3036">
        <f t="shared" ref="D63:E68" si="7">SUM(J63+L63+N63)</f>
        <v>0</v>
      </c>
      <c r="E63" s="3037">
        <f t="shared" si="7"/>
        <v>0</v>
      </c>
      <c r="F63" s="2850"/>
      <c r="G63" s="2851"/>
      <c r="H63" s="2850"/>
      <c r="I63" s="2851"/>
      <c r="J63" s="2231"/>
      <c r="K63" s="2232"/>
      <c r="L63" s="2231"/>
      <c r="M63" s="2232"/>
      <c r="N63" s="2231"/>
      <c r="O63" s="2232"/>
      <c r="P63" s="3153"/>
      <c r="Q63" s="3154"/>
      <c r="R63" s="3153"/>
      <c r="S63" s="3154"/>
      <c r="T63" s="3153"/>
      <c r="U63" s="3154"/>
      <c r="V63" s="3153"/>
      <c r="W63" s="3154"/>
      <c r="X63" s="3153"/>
      <c r="Y63" s="3154"/>
      <c r="Z63" s="3153"/>
      <c r="AA63" s="3154"/>
      <c r="AB63" s="3153"/>
      <c r="AC63" s="3154"/>
      <c r="AD63" s="3153"/>
      <c r="AE63" s="3154"/>
      <c r="AF63" s="3153"/>
      <c r="AG63" s="3154"/>
      <c r="AH63" s="3153"/>
      <c r="AI63" s="3154"/>
      <c r="AJ63" s="2850"/>
      <c r="AK63" s="3154"/>
      <c r="AL63" s="3153"/>
      <c r="AM63" s="3155"/>
      <c r="AN63" s="3149"/>
      <c r="AO63" s="3150"/>
      <c r="AP63" s="256"/>
      <c r="AQ63" s="256"/>
      <c r="AR63" s="256"/>
      <c r="AS63" s="256"/>
      <c r="AT63" s="256"/>
      <c r="AU63" s="256"/>
      <c r="AV63" s="256"/>
    </row>
    <row r="64" spans="1:48" ht="23.25" customHeight="1" x14ac:dyDescent="0.25">
      <c r="A64" s="7012"/>
      <c r="B64" s="3151" t="s">
        <v>430</v>
      </c>
      <c r="C64" s="2064">
        <f t="shared" si="5"/>
        <v>0</v>
      </c>
      <c r="D64" s="2065">
        <f t="shared" si="7"/>
        <v>0</v>
      </c>
      <c r="E64" s="2798">
        <f t="shared" si="7"/>
        <v>0</v>
      </c>
      <c r="F64" s="1632"/>
      <c r="G64" s="1638"/>
      <c r="H64" s="1632"/>
      <c r="I64" s="1638"/>
      <c r="J64" s="1596"/>
      <c r="K64" s="1597"/>
      <c r="L64" s="1596"/>
      <c r="M64" s="1597"/>
      <c r="N64" s="1596"/>
      <c r="O64" s="1597"/>
      <c r="P64" s="1731"/>
      <c r="Q64" s="1636"/>
      <c r="R64" s="1731"/>
      <c r="S64" s="1636"/>
      <c r="T64" s="1731"/>
      <c r="U64" s="1636"/>
      <c r="V64" s="1731"/>
      <c r="W64" s="1636"/>
      <c r="X64" s="1731"/>
      <c r="Y64" s="1636"/>
      <c r="Z64" s="1731"/>
      <c r="AA64" s="1636"/>
      <c r="AB64" s="1731"/>
      <c r="AC64" s="1636"/>
      <c r="AD64" s="1731"/>
      <c r="AE64" s="1636"/>
      <c r="AF64" s="1731"/>
      <c r="AG64" s="1636"/>
      <c r="AH64" s="1731"/>
      <c r="AI64" s="1636"/>
      <c r="AJ64" s="1632"/>
      <c r="AK64" s="1636"/>
      <c r="AL64" s="1731"/>
      <c r="AM64" s="1732"/>
      <c r="AN64" s="2262"/>
      <c r="AO64" s="2261"/>
      <c r="AP64" s="256"/>
      <c r="AQ64" s="256"/>
      <c r="AR64" s="256"/>
      <c r="AS64" s="256"/>
      <c r="AT64" s="256"/>
      <c r="AU64" s="256"/>
      <c r="AV64" s="256"/>
    </row>
    <row r="65" spans="1:48" x14ac:dyDescent="0.25">
      <c r="A65" s="7011" t="s">
        <v>1051</v>
      </c>
      <c r="B65" s="3148" t="s">
        <v>35</v>
      </c>
      <c r="C65" s="2989">
        <f t="shared" si="5"/>
        <v>0</v>
      </c>
      <c r="D65" s="3036">
        <f t="shared" si="7"/>
        <v>0</v>
      </c>
      <c r="E65" s="3037">
        <f t="shared" si="7"/>
        <v>0</v>
      </c>
      <c r="F65" s="2850"/>
      <c r="G65" s="2851"/>
      <c r="H65" s="2850"/>
      <c r="I65" s="2851"/>
      <c r="J65" s="2231"/>
      <c r="K65" s="2232"/>
      <c r="L65" s="2231"/>
      <c r="M65" s="2232"/>
      <c r="N65" s="2231"/>
      <c r="O65" s="2232"/>
      <c r="P65" s="3153"/>
      <c r="Q65" s="3154"/>
      <c r="R65" s="3153"/>
      <c r="S65" s="3154"/>
      <c r="T65" s="3153"/>
      <c r="U65" s="3154"/>
      <c r="V65" s="3153"/>
      <c r="W65" s="3154"/>
      <c r="X65" s="3153"/>
      <c r="Y65" s="3154"/>
      <c r="Z65" s="3153"/>
      <c r="AA65" s="3154"/>
      <c r="AB65" s="3153"/>
      <c r="AC65" s="3154"/>
      <c r="AD65" s="3153"/>
      <c r="AE65" s="3154"/>
      <c r="AF65" s="3153"/>
      <c r="AG65" s="3154"/>
      <c r="AH65" s="3153"/>
      <c r="AI65" s="3154"/>
      <c r="AJ65" s="2850"/>
      <c r="AK65" s="3154"/>
      <c r="AL65" s="3153"/>
      <c r="AM65" s="3155"/>
      <c r="AN65" s="3149"/>
      <c r="AO65" s="3150"/>
      <c r="AP65" s="256"/>
      <c r="AQ65" s="256"/>
      <c r="AR65" s="256"/>
      <c r="AS65" s="256"/>
      <c r="AT65" s="256"/>
      <c r="AU65" s="256"/>
      <c r="AV65" s="256"/>
    </row>
    <row r="66" spans="1:48" x14ac:dyDescent="0.25">
      <c r="A66" s="7016"/>
      <c r="B66" s="3151" t="s">
        <v>435</v>
      </c>
      <c r="C66" s="2059">
        <f t="shared" si="5"/>
        <v>0</v>
      </c>
      <c r="D66" s="2060">
        <f t="shared" si="7"/>
        <v>0</v>
      </c>
      <c r="E66" s="1960">
        <f t="shared" si="7"/>
        <v>0</v>
      </c>
      <c r="F66" s="1706"/>
      <c r="G66" s="1680"/>
      <c r="H66" s="1706"/>
      <c r="I66" s="1680"/>
      <c r="J66" s="1583"/>
      <c r="K66" s="1595"/>
      <c r="L66" s="1583"/>
      <c r="M66" s="1595"/>
      <c r="N66" s="1583"/>
      <c r="O66" s="1595"/>
      <c r="P66" s="1726"/>
      <c r="Q66" s="1707"/>
      <c r="R66" s="1726"/>
      <c r="S66" s="1707"/>
      <c r="T66" s="1726"/>
      <c r="U66" s="1707"/>
      <c r="V66" s="1726"/>
      <c r="W66" s="1707"/>
      <c r="X66" s="1726"/>
      <c r="Y66" s="1707"/>
      <c r="Z66" s="1726"/>
      <c r="AA66" s="1707"/>
      <c r="AB66" s="1726"/>
      <c r="AC66" s="1707"/>
      <c r="AD66" s="1726"/>
      <c r="AE66" s="1707"/>
      <c r="AF66" s="1726"/>
      <c r="AG66" s="1707"/>
      <c r="AH66" s="1726"/>
      <c r="AI66" s="1707"/>
      <c r="AJ66" s="1706"/>
      <c r="AK66" s="1707"/>
      <c r="AL66" s="1726"/>
      <c r="AM66" s="1727"/>
      <c r="AN66" s="2238"/>
      <c r="AO66" s="2237"/>
      <c r="AP66" s="256"/>
      <c r="AQ66" s="256"/>
      <c r="AR66" s="256"/>
      <c r="AS66" s="256"/>
      <c r="AT66" s="256"/>
      <c r="AU66" s="256"/>
      <c r="AV66" s="256"/>
    </row>
    <row r="67" spans="1:48" x14ac:dyDescent="0.25">
      <c r="A67" s="7016"/>
      <c r="B67" s="3151" t="s">
        <v>431</v>
      </c>
      <c r="C67" s="2059">
        <f t="shared" si="5"/>
        <v>0</v>
      </c>
      <c r="D67" s="2060">
        <f t="shared" si="7"/>
        <v>0</v>
      </c>
      <c r="E67" s="1960">
        <f t="shared" si="7"/>
        <v>0</v>
      </c>
      <c r="F67" s="1706"/>
      <c r="G67" s="1680"/>
      <c r="H67" s="1706"/>
      <c r="I67" s="1680"/>
      <c r="J67" s="1583"/>
      <c r="K67" s="1595"/>
      <c r="L67" s="1583"/>
      <c r="M67" s="1595"/>
      <c r="N67" s="1583"/>
      <c r="O67" s="1595"/>
      <c r="P67" s="1726"/>
      <c r="Q67" s="1707"/>
      <c r="R67" s="1726"/>
      <c r="S67" s="1707"/>
      <c r="T67" s="1726"/>
      <c r="U67" s="1707"/>
      <c r="V67" s="1726"/>
      <c r="W67" s="1707"/>
      <c r="X67" s="1726"/>
      <c r="Y67" s="1707"/>
      <c r="Z67" s="1726"/>
      <c r="AA67" s="1707"/>
      <c r="AB67" s="1726"/>
      <c r="AC67" s="1707"/>
      <c r="AD67" s="1726"/>
      <c r="AE67" s="1707"/>
      <c r="AF67" s="1726"/>
      <c r="AG67" s="1707"/>
      <c r="AH67" s="1726"/>
      <c r="AI67" s="1707"/>
      <c r="AJ67" s="1706"/>
      <c r="AK67" s="1707"/>
      <c r="AL67" s="1726"/>
      <c r="AM67" s="1727"/>
      <c r="AN67" s="2238"/>
      <c r="AO67" s="2237"/>
      <c r="AP67" s="256"/>
      <c r="AQ67" s="256"/>
      <c r="AR67" s="256"/>
      <c r="AS67" s="256"/>
      <c r="AT67" s="256"/>
      <c r="AU67" s="256"/>
      <c r="AV67" s="256"/>
    </row>
    <row r="68" spans="1:48" x14ac:dyDescent="0.25">
      <c r="A68" s="7012"/>
      <c r="B68" s="3151" t="s">
        <v>430</v>
      </c>
      <c r="C68" s="2064">
        <f t="shared" si="5"/>
        <v>0</v>
      </c>
      <c r="D68" s="2065">
        <f t="shared" si="7"/>
        <v>0</v>
      </c>
      <c r="E68" s="2798">
        <f t="shared" si="7"/>
        <v>0</v>
      </c>
      <c r="F68" s="1632"/>
      <c r="G68" s="1638"/>
      <c r="H68" s="1632"/>
      <c r="I68" s="1638"/>
      <c r="J68" s="1596"/>
      <c r="K68" s="1597"/>
      <c r="L68" s="1596"/>
      <c r="M68" s="1597"/>
      <c r="N68" s="1596"/>
      <c r="O68" s="1597"/>
      <c r="P68" s="1731"/>
      <c r="Q68" s="1636"/>
      <c r="R68" s="1731"/>
      <c r="S68" s="1636"/>
      <c r="T68" s="1731"/>
      <c r="U68" s="1636"/>
      <c r="V68" s="1731"/>
      <c r="W68" s="1636"/>
      <c r="X68" s="1731"/>
      <c r="Y68" s="1636"/>
      <c r="Z68" s="1731"/>
      <c r="AA68" s="1636"/>
      <c r="AB68" s="1731"/>
      <c r="AC68" s="1636"/>
      <c r="AD68" s="1731"/>
      <c r="AE68" s="1636"/>
      <c r="AF68" s="1731"/>
      <c r="AG68" s="1636"/>
      <c r="AH68" s="1731"/>
      <c r="AI68" s="1636"/>
      <c r="AJ68" s="1632"/>
      <c r="AK68" s="1636"/>
      <c r="AL68" s="1731"/>
      <c r="AM68" s="1732"/>
      <c r="AN68" s="2262"/>
      <c r="AO68" s="2261"/>
      <c r="AP68" s="256"/>
      <c r="AQ68" s="256"/>
      <c r="AR68" s="256"/>
      <c r="AS68" s="256"/>
      <c r="AT68" s="256"/>
      <c r="AU68" s="256"/>
      <c r="AV68" s="256"/>
    </row>
    <row r="69" spans="1:48" x14ac:dyDescent="0.25">
      <c r="A69" s="7011" t="s">
        <v>1052</v>
      </c>
      <c r="B69" s="3148" t="s">
        <v>35</v>
      </c>
      <c r="C69" s="2989">
        <f t="shared" si="5"/>
        <v>0</v>
      </c>
      <c r="D69" s="3036">
        <f t="shared" ref="D69:E78" si="8">SUM(J69+L69+N69+P69+R69+T69+V69+X69+Z69+AB69+AD69+AF69+AH69+AJ69+AL69)</f>
        <v>0</v>
      </c>
      <c r="E69" s="3037">
        <f t="shared" si="8"/>
        <v>0</v>
      </c>
      <c r="F69" s="2850"/>
      <c r="G69" s="2851"/>
      <c r="H69" s="2850"/>
      <c r="I69" s="3154"/>
      <c r="J69" s="2231"/>
      <c r="K69" s="2232"/>
      <c r="L69" s="2231"/>
      <c r="M69" s="2232"/>
      <c r="N69" s="2231"/>
      <c r="O69" s="2232"/>
      <c r="P69" s="2231"/>
      <c r="Q69" s="2232"/>
      <c r="R69" s="2231"/>
      <c r="S69" s="2232"/>
      <c r="T69" s="2231"/>
      <c r="U69" s="2232"/>
      <c r="V69" s="2231"/>
      <c r="W69" s="2232"/>
      <c r="X69" s="2231"/>
      <c r="Y69" s="2232"/>
      <c r="Z69" s="2231"/>
      <c r="AA69" s="2232"/>
      <c r="AB69" s="2231"/>
      <c r="AC69" s="2232"/>
      <c r="AD69" s="2231"/>
      <c r="AE69" s="2232"/>
      <c r="AF69" s="2231"/>
      <c r="AG69" s="2232"/>
      <c r="AH69" s="2231"/>
      <c r="AI69" s="2232"/>
      <c r="AJ69" s="2231"/>
      <c r="AK69" s="2232"/>
      <c r="AL69" s="2231"/>
      <c r="AM69" s="2861"/>
      <c r="AN69" s="3149"/>
      <c r="AO69" s="3150"/>
      <c r="AP69" s="256"/>
      <c r="AQ69" s="256"/>
      <c r="AR69" s="256"/>
      <c r="AS69" s="256"/>
      <c r="AT69" s="256"/>
      <c r="AU69" s="256"/>
      <c r="AV69" s="256"/>
    </row>
    <row r="70" spans="1:48" x14ac:dyDescent="0.25">
      <c r="A70" s="7012"/>
      <c r="B70" s="3151" t="s">
        <v>435</v>
      </c>
      <c r="C70" s="2062">
        <f t="shared" si="5"/>
        <v>0</v>
      </c>
      <c r="D70" s="2063">
        <f t="shared" si="8"/>
        <v>0</v>
      </c>
      <c r="E70" s="2798">
        <f t="shared" si="8"/>
        <v>0</v>
      </c>
      <c r="F70" s="1632"/>
      <c r="G70" s="1638"/>
      <c r="H70" s="1632"/>
      <c r="I70" s="1636"/>
      <c r="J70" s="1596"/>
      <c r="K70" s="1597"/>
      <c r="L70" s="1596"/>
      <c r="M70" s="1597"/>
      <c r="N70" s="1596"/>
      <c r="O70" s="1597"/>
      <c r="P70" s="1596"/>
      <c r="Q70" s="1597"/>
      <c r="R70" s="1596"/>
      <c r="S70" s="1597"/>
      <c r="T70" s="1596"/>
      <c r="U70" s="1597"/>
      <c r="V70" s="1596"/>
      <c r="W70" s="1597"/>
      <c r="X70" s="1596"/>
      <c r="Y70" s="1597"/>
      <c r="Z70" s="1596"/>
      <c r="AA70" s="1597"/>
      <c r="AB70" s="1596"/>
      <c r="AC70" s="1597"/>
      <c r="AD70" s="1596"/>
      <c r="AE70" s="1597"/>
      <c r="AF70" s="1596"/>
      <c r="AG70" s="1597"/>
      <c r="AH70" s="1596"/>
      <c r="AI70" s="1597"/>
      <c r="AJ70" s="1596"/>
      <c r="AK70" s="1597"/>
      <c r="AL70" s="1596"/>
      <c r="AM70" s="1710"/>
      <c r="AN70" s="2262"/>
      <c r="AO70" s="2261"/>
      <c r="AP70" s="256"/>
      <c r="AQ70" s="256"/>
      <c r="AR70" s="256"/>
      <c r="AS70" s="256"/>
      <c r="AT70" s="256"/>
      <c r="AU70" s="256"/>
      <c r="AV70" s="256"/>
    </row>
    <row r="71" spans="1:48" x14ac:dyDescent="0.25">
      <c r="A71" s="7011" t="s">
        <v>1053</v>
      </c>
      <c r="B71" s="3148" t="s">
        <v>35</v>
      </c>
      <c r="C71" s="2989">
        <f t="shared" si="5"/>
        <v>0</v>
      </c>
      <c r="D71" s="3036">
        <f t="shared" si="8"/>
        <v>0</v>
      </c>
      <c r="E71" s="3037">
        <f t="shared" si="8"/>
        <v>0</v>
      </c>
      <c r="F71" s="2850"/>
      <c r="G71" s="2851"/>
      <c r="H71" s="2850"/>
      <c r="I71" s="2851"/>
      <c r="J71" s="2231"/>
      <c r="K71" s="2232"/>
      <c r="L71" s="2231"/>
      <c r="M71" s="2232"/>
      <c r="N71" s="2231"/>
      <c r="O71" s="2232"/>
      <c r="P71" s="2231"/>
      <c r="Q71" s="2232"/>
      <c r="R71" s="2231"/>
      <c r="S71" s="2232"/>
      <c r="T71" s="2231"/>
      <c r="U71" s="2232"/>
      <c r="V71" s="2231"/>
      <c r="W71" s="2232"/>
      <c r="X71" s="2231"/>
      <c r="Y71" s="2232"/>
      <c r="Z71" s="2231"/>
      <c r="AA71" s="2232"/>
      <c r="AB71" s="2231"/>
      <c r="AC71" s="2232"/>
      <c r="AD71" s="2231"/>
      <c r="AE71" s="2232"/>
      <c r="AF71" s="2231"/>
      <c r="AG71" s="2232"/>
      <c r="AH71" s="2231"/>
      <c r="AI71" s="2232"/>
      <c r="AJ71" s="2231"/>
      <c r="AK71" s="2232"/>
      <c r="AL71" s="2231"/>
      <c r="AM71" s="2861"/>
      <c r="AN71" s="3149"/>
      <c r="AO71" s="3150"/>
      <c r="AP71" s="256"/>
      <c r="AQ71" s="256"/>
      <c r="AR71" s="256"/>
      <c r="AS71" s="256"/>
      <c r="AT71" s="256"/>
      <c r="AU71" s="256"/>
      <c r="AV71" s="256"/>
    </row>
    <row r="72" spans="1:48" x14ac:dyDescent="0.25">
      <c r="A72" s="7012"/>
      <c r="B72" s="3151" t="s">
        <v>435</v>
      </c>
      <c r="C72" s="2064">
        <f t="shared" si="5"/>
        <v>0</v>
      </c>
      <c r="D72" s="2065">
        <f t="shared" si="8"/>
        <v>0</v>
      </c>
      <c r="E72" s="2798">
        <f t="shared" si="8"/>
        <v>0</v>
      </c>
      <c r="F72" s="1632"/>
      <c r="G72" s="1638"/>
      <c r="H72" s="1632"/>
      <c r="I72" s="1638"/>
      <c r="J72" s="1596"/>
      <c r="K72" s="1597"/>
      <c r="L72" s="1596"/>
      <c r="M72" s="1597"/>
      <c r="N72" s="1596"/>
      <c r="O72" s="1597"/>
      <c r="P72" s="1596"/>
      <c r="Q72" s="1597"/>
      <c r="R72" s="1596"/>
      <c r="S72" s="1597"/>
      <c r="T72" s="1596"/>
      <c r="U72" s="1597"/>
      <c r="V72" s="1596"/>
      <c r="W72" s="1597"/>
      <c r="X72" s="1596"/>
      <c r="Y72" s="1597"/>
      <c r="Z72" s="1596"/>
      <c r="AA72" s="1597"/>
      <c r="AB72" s="1596"/>
      <c r="AC72" s="1597"/>
      <c r="AD72" s="1596"/>
      <c r="AE72" s="1597"/>
      <c r="AF72" s="1596"/>
      <c r="AG72" s="1597"/>
      <c r="AH72" s="1596"/>
      <c r="AI72" s="1597"/>
      <c r="AJ72" s="1596"/>
      <c r="AK72" s="1597"/>
      <c r="AL72" s="1596"/>
      <c r="AM72" s="1710"/>
      <c r="AN72" s="2262"/>
      <c r="AO72" s="2261"/>
      <c r="AP72" s="256"/>
      <c r="AQ72" s="256"/>
      <c r="AR72" s="256"/>
      <c r="AS72" s="256"/>
      <c r="AT72" s="256"/>
      <c r="AU72" s="256"/>
      <c r="AV72" s="256"/>
    </row>
    <row r="73" spans="1:48" x14ac:dyDescent="0.25">
      <c r="A73" s="7011" t="s">
        <v>1054</v>
      </c>
      <c r="B73" s="3148" t="s">
        <v>35</v>
      </c>
      <c r="C73" s="2989">
        <f t="shared" si="5"/>
        <v>0</v>
      </c>
      <c r="D73" s="3036">
        <f t="shared" si="8"/>
        <v>0</v>
      </c>
      <c r="E73" s="3037">
        <f t="shared" si="8"/>
        <v>0</v>
      </c>
      <c r="F73" s="2850"/>
      <c r="G73" s="2851"/>
      <c r="H73" s="2850"/>
      <c r="I73" s="2851"/>
      <c r="J73" s="2231"/>
      <c r="K73" s="2232"/>
      <c r="L73" s="2231"/>
      <c r="M73" s="2232"/>
      <c r="N73" s="2231"/>
      <c r="O73" s="2232"/>
      <c r="P73" s="2231"/>
      <c r="Q73" s="2232"/>
      <c r="R73" s="2231"/>
      <c r="S73" s="2232"/>
      <c r="T73" s="2231"/>
      <c r="U73" s="2232"/>
      <c r="V73" s="2231"/>
      <c r="W73" s="2232"/>
      <c r="X73" s="2231"/>
      <c r="Y73" s="2232"/>
      <c r="Z73" s="2231"/>
      <c r="AA73" s="2232"/>
      <c r="AB73" s="2231"/>
      <c r="AC73" s="2232"/>
      <c r="AD73" s="2231"/>
      <c r="AE73" s="2232"/>
      <c r="AF73" s="2231"/>
      <c r="AG73" s="2232"/>
      <c r="AH73" s="2231"/>
      <c r="AI73" s="2232"/>
      <c r="AJ73" s="2231"/>
      <c r="AK73" s="2232"/>
      <c r="AL73" s="2231"/>
      <c r="AM73" s="2861"/>
      <c r="AN73" s="3149"/>
      <c r="AO73" s="3150"/>
      <c r="AP73" s="256"/>
      <c r="AQ73" s="256"/>
      <c r="AR73" s="256"/>
      <c r="AS73" s="256"/>
      <c r="AT73" s="256"/>
      <c r="AU73" s="256"/>
      <c r="AV73" s="256"/>
    </row>
    <row r="74" spans="1:48" x14ac:dyDescent="0.25">
      <c r="A74" s="7016"/>
      <c r="B74" s="3151" t="s">
        <v>435</v>
      </c>
      <c r="C74" s="2059">
        <f t="shared" si="5"/>
        <v>0</v>
      </c>
      <c r="D74" s="2060">
        <f t="shared" si="8"/>
        <v>0</v>
      </c>
      <c r="E74" s="1960">
        <f t="shared" si="8"/>
        <v>0</v>
      </c>
      <c r="F74" s="1706"/>
      <c r="G74" s="1680"/>
      <c r="H74" s="1706"/>
      <c r="I74" s="1680"/>
      <c r="J74" s="1583"/>
      <c r="K74" s="1595"/>
      <c r="L74" s="1583"/>
      <c r="M74" s="1595"/>
      <c r="N74" s="1583"/>
      <c r="O74" s="1595"/>
      <c r="P74" s="1583"/>
      <c r="Q74" s="1595"/>
      <c r="R74" s="1583"/>
      <c r="S74" s="1595"/>
      <c r="T74" s="1583"/>
      <c r="U74" s="1595"/>
      <c r="V74" s="1583"/>
      <c r="W74" s="1595"/>
      <c r="X74" s="1583"/>
      <c r="Y74" s="1595"/>
      <c r="Z74" s="1583"/>
      <c r="AA74" s="1595"/>
      <c r="AB74" s="1583"/>
      <c r="AC74" s="1595"/>
      <c r="AD74" s="1583"/>
      <c r="AE74" s="1595"/>
      <c r="AF74" s="1583"/>
      <c r="AG74" s="1595"/>
      <c r="AH74" s="1583"/>
      <c r="AI74" s="1595"/>
      <c r="AJ74" s="1583"/>
      <c r="AK74" s="1595"/>
      <c r="AL74" s="1583"/>
      <c r="AM74" s="1679"/>
      <c r="AN74" s="2238"/>
      <c r="AO74" s="2237"/>
      <c r="AP74" s="256"/>
      <c r="AQ74" s="256"/>
      <c r="AR74" s="256"/>
      <c r="AS74" s="256"/>
      <c r="AT74" s="256"/>
      <c r="AU74" s="256"/>
      <c r="AV74" s="256"/>
    </row>
    <row r="75" spans="1:48" x14ac:dyDescent="0.25">
      <c r="A75" s="7016"/>
      <c r="B75" s="3151" t="s">
        <v>431</v>
      </c>
      <c r="C75" s="2059">
        <f t="shared" si="5"/>
        <v>0</v>
      </c>
      <c r="D75" s="2060">
        <f t="shared" si="8"/>
        <v>0</v>
      </c>
      <c r="E75" s="1960">
        <f t="shared" si="8"/>
        <v>0</v>
      </c>
      <c r="F75" s="1706"/>
      <c r="G75" s="1680"/>
      <c r="H75" s="1706"/>
      <c r="I75" s="1680"/>
      <c r="J75" s="1583"/>
      <c r="K75" s="1595"/>
      <c r="L75" s="1583"/>
      <c r="M75" s="1595"/>
      <c r="N75" s="1583"/>
      <c r="O75" s="1595"/>
      <c r="P75" s="1583"/>
      <c r="Q75" s="1595"/>
      <c r="R75" s="1583"/>
      <c r="S75" s="1595"/>
      <c r="T75" s="1583"/>
      <c r="U75" s="1595"/>
      <c r="V75" s="1583"/>
      <c r="W75" s="1595"/>
      <c r="X75" s="1583"/>
      <c r="Y75" s="1595"/>
      <c r="Z75" s="1583"/>
      <c r="AA75" s="1595"/>
      <c r="AB75" s="1583"/>
      <c r="AC75" s="1595"/>
      <c r="AD75" s="1583"/>
      <c r="AE75" s="1595"/>
      <c r="AF75" s="1583"/>
      <c r="AG75" s="1595"/>
      <c r="AH75" s="1583"/>
      <c r="AI75" s="1595"/>
      <c r="AJ75" s="1583"/>
      <c r="AK75" s="1595"/>
      <c r="AL75" s="1583"/>
      <c r="AM75" s="1679"/>
      <c r="AN75" s="2238"/>
      <c r="AO75" s="2237"/>
      <c r="AP75" s="256"/>
      <c r="AQ75" s="256"/>
      <c r="AR75" s="256"/>
      <c r="AS75" s="256"/>
      <c r="AT75" s="256"/>
      <c r="AU75" s="256"/>
      <c r="AV75" s="256"/>
    </row>
    <row r="76" spans="1:48" x14ac:dyDescent="0.25">
      <c r="A76" s="7016"/>
      <c r="B76" s="3151" t="s">
        <v>440</v>
      </c>
      <c r="C76" s="2059">
        <f t="shared" si="5"/>
        <v>0</v>
      </c>
      <c r="D76" s="2060">
        <f t="shared" si="8"/>
        <v>0</v>
      </c>
      <c r="E76" s="1960">
        <f t="shared" si="8"/>
        <v>0</v>
      </c>
      <c r="F76" s="1706"/>
      <c r="G76" s="1680"/>
      <c r="H76" s="1706"/>
      <c r="I76" s="1680"/>
      <c r="J76" s="1583"/>
      <c r="K76" s="1595"/>
      <c r="L76" s="1583"/>
      <c r="M76" s="1595"/>
      <c r="N76" s="1583"/>
      <c r="O76" s="1595"/>
      <c r="P76" s="1583"/>
      <c r="Q76" s="1595"/>
      <c r="R76" s="1583"/>
      <c r="S76" s="1595"/>
      <c r="T76" s="1583"/>
      <c r="U76" s="1595"/>
      <c r="V76" s="1583"/>
      <c r="W76" s="1595"/>
      <c r="X76" s="1583"/>
      <c r="Y76" s="1595"/>
      <c r="Z76" s="1583"/>
      <c r="AA76" s="1595"/>
      <c r="AB76" s="1583"/>
      <c r="AC76" s="1595"/>
      <c r="AD76" s="1583"/>
      <c r="AE76" s="1595"/>
      <c r="AF76" s="1583"/>
      <c r="AG76" s="1595"/>
      <c r="AH76" s="1583"/>
      <c r="AI76" s="1595"/>
      <c r="AJ76" s="1583"/>
      <c r="AK76" s="1595"/>
      <c r="AL76" s="1583"/>
      <c r="AM76" s="1679"/>
      <c r="AN76" s="2238"/>
      <c r="AO76" s="2237"/>
      <c r="AP76" s="256"/>
      <c r="AQ76" s="256"/>
      <c r="AR76" s="256"/>
      <c r="AS76" s="256"/>
      <c r="AT76" s="256"/>
      <c r="AU76" s="256"/>
      <c r="AV76" s="256"/>
    </row>
    <row r="77" spans="1:48" x14ac:dyDescent="0.25">
      <c r="A77" s="7016"/>
      <c r="B77" s="3151" t="s">
        <v>430</v>
      </c>
      <c r="C77" s="2059">
        <f t="shared" si="5"/>
        <v>0</v>
      </c>
      <c r="D77" s="2060">
        <f t="shared" si="8"/>
        <v>0</v>
      </c>
      <c r="E77" s="1960">
        <f t="shared" si="8"/>
        <v>0</v>
      </c>
      <c r="F77" s="1706"/>
      <c r="G77" s="1680"/>
      <c r="H77" s="1706"/>
      <c r="I77" s="1680"/>
      <c r="J77" s="1583"/>
      <c r="K77" s="1595"/>
      <c r="L77" s="1583"/>
      <c r="M77" s="1595"/>
      <c r="N77" s="1583"/>
      <c r="O77" s="1595"/>
      <c r="P77" s="1583"/>
      <c r="Q77" s="1595"/>
      <c r="R77" s="1583"/>
      <c r="S77" s="1595"/>
      <c r="T77" s="1583"/>
      <c r="U77" s="1595"/>
      <c r="V77" s="1583"/>
      <c r="W77" s="1595"/>
      <c r="X77" s="1583"/>
      <c r="Y77" s="1595"/>
      <c r="Z77" s="1583"/>
      <c r="AA77" s="1595"/>
      <c r="AB77" s="1583"/>
      <c r="AC77" s="1595"/>
      <c r="AD77" s="1583"/>
      <c r="AE77" s="1595"/>
      <c r="AF77" s="1583"/>
      <c r="AG77" s="1595"/>
      <c r="AH77" s="1583"/>
      <c r="AI77" s="1595"/>
      <c r="AJ77" s="1583"/>
      <c r="AK77" s="1595"/>
      <c r="AL77" s="1583"/>
      <c r="AM77" s="1679"/>
      <c r="AN77" s="2238"/>
      <c r="AO77" s="2237"/>
      <c r="AP77" s="256"/>
      <c r="AQ77" s="256"/>
      <c r="AR77" s="256"/>
      <c r="AS77" s="256"/>
      <c r="AT77" s="256"/>
      <c r="AU77" s="256"/>
      <c r="AV77" s="256"/>
    </row>
    <row r="78" spans="1:48" x14ac:dyDescent="0.25">
      <c r="A78" s="7012"/>
      <c r="B78" s="3152" t="s">
        <v>495</v>
      </c>
      <c r="C78" s="2064">
        <f t="shared" si="5"/>
        <v>0</v>
      </c>
      <c r="D78" s="2065">
        <f t="shared" si="8"/>
        <v>0</v>
      </c>
      <c r="E78" s="2798">
        <f t="shared" si="8"/>
        <v>0</v>
      </c>
      <c r="F78" s="1632"/>
      <c r="G78" s="1638"/>
      <c r="H78" s="1632"/>
      <c r="I78" s="1638"/>
      <c r="J78" s="1596"/>
      <c r="K78" s="1597"/>
      <c r="L78" s="1596"/>
      <c r="M78" s="1597"/>
      <c r="N78" s="1596"/>
      <c r="O78" s="1597"/>
      <c r="P78" s="1596"/>
      <c r="Q78" s="1597"/>
      <c r="R78" s="1596"/>
      <c r="S78" s="1597"/>
      <c r="T78" s="1596"/>
      <c r="U78" s="1597"/>
      <c r="V78" s="1596"/>
      <c r="W78" s="1597"/>
      <c r="X78" s="1596"/>
      <c r="Y78" s="1597"/>
      <c r="Z78" s="1596"/>
      <c r="AA78" s="1597"/>
      <c r="AB78" s="1596"/>
      <c r="AC78" s="1597"/>
      <c r="AD78" s="1596"/>
      <c r="AE78" s="1597"/>
      <c r="AF78" s="1596"/>
      <c r="AG78" s="1597"/>
      <c r="AH78" s="1596"/>
      <c r="AI78" s="1597"/>
      <c r="AJ78" s="1596"/>
      <c r="AK78" s="1597"/>
      <c r="AL78" s="1596"/>
      <c r="AM78" s="1710"/>
      <c r="AN78" s="2262"/>
      <c r="AO78" s="2261"/>
      <c r="AP78" s="347"/>
      <c r="AQ78" s="256"/>
      <c r="AR78" s="256"/>
      <c r="AS78" s="256"/>
      <c r="AT78" s="256"/>
      <c r="AU78" s="256"/>
      <c r="AV78" s="256"/>
    </row>
    <row r="79" spans="1:48" ht="15.75" x14ac:dyDescent="0.25">
      <c r="A79" s="3156" t="s">
        <v>1055</v>
      </c>
      <c r="B79" s="3157"/>
      <c r="C79" s="3157"/>
      <c r="D79" s="3158"/>
      <c r="E79" s="3158"/>
      <c r="F79" s="3158"/>
      <c r="G79" s="348"/>
      <c r="H79" s="348"/>
      <c r="I79" s="348"/>
      <c r="J79" s="348"/>
      <c r="K79" s="349"/>
      <c r="L79" s="349"/>
      <c r="M79" s="342"/>
      <c r="N79" s="345"/>
      <c r="O79" s="342"/>
      <c r="P79" s="342"/>
      <c r="Q79" s="342"/>
      <c r="R79" s="342"/>
      <c r="S79" s="342"/>
      <c r="T79" s="342"/>
      <c r="U79" s="342"/>
      <c r="V79" s="345"/>
      <c r="W79" s="342"/>
      <c r="X79" s="342"/>
      <c r="Y79" s="342"/>
      <c r="Z79" s="342"/>
      <c r="AA79" s="342"/>
      <c r="AB79" s="342"/>
      <c r="AC79" s="342"/>
      <c r="AD79" s="342"/>
      <c r="AE79" s="342"/>
      <c r="AF79" s="342"/>
      <c r="AG79" s="342"/>
      <c r="AH79" s="342"/>
      <c r="AI79" s="342"/>
      <c r="AJ79" s="342"/>
      <c r="AK79" s="342"/>
      <c r="AL79" s="342"/>
      <c r="AM79" s="342"/>
      <c r="AN79" s="342"/>
      <c r="AO79" s="343"/>
      <c r="AP79" s="343"/>
      <c r="AQ79" s="343"/>
      <c r="AR79" s="246"/>
      <c r="AS79" s="246"/>
      <c r="AT79" s="246"/>
      <c r="AU79" s="246"/>
      <c r="AV79" s="246"/>
    </row>
    <row r="80" spans="1:48" ht="34.5" customHeight="1" x14ac:dyDescent="0.25">
      <c r="A80" s="7011" t="s">
        <v>1056</v>
      </c>
      <c r="B80" s="7011"/>
      <c r="C80" s="7013" t="s">
        <v>1057</v>
      </c>
      <c r="D80" s="7013"/>
      <c r="E80" s="7013" t="s">
        <v>1058</v>
      </c>
      <c r="F80" s="7014"/>
      <c r="G80" s="6999" t="s">
        <v>1059</v>
      </c>
      <c r="H80" s="7013"/>
      <c r="I80" s="6999" t="s">
        <v>1060</v>
      </c>
      <c r="J80" s="7013"/>
      <c r="K80" s="287"/>
      <c r="L80" s="342"/>
      <c r="M80" s="342"/>
      <c r="N80" s="342"/>
      <c r="O80" s="342"/>
      <c r="P80" s="342"/>
      <c r="Q80" s="342"/>
      <c r="R80" s="342"/>
      <c r="S80" s="342"/>
      <c r="T80" s="342"/>
      <c r="U80" s="342"/>
      <c r="V80" s="342"/>
      <c r="W80" s="342"/>
      <c r="X80" s="3159"/>
      <c r="Y80" s="3160"/>
      <c r="Z80" s="3160"/>
      <c r="AA80" s="3160"/>
      <c r="AB80" s="3160"/>
      <c r="AC80" s="3160"/>
      <c r="AD80" s="342"/>
      <c r="AE80" s="342"/>
      <c r="AF80" s="342"/>
      <c r="AG80" s="342"/>
      <c r="AH80" s="342"/>
      <c r="AI80" s="342"/>
      <c r="AJ80" s="342"/>
      <c r="AK80" s="342"/>
      <c r="AL80" s="342"/>
      <c r="AM80" s="342"/>
      <c r="AN80" s="342"/>
      <c r="AO80" s="343"/>
      <c r="AP80" s="343"/>
      <c r="AQ80" s="343"/>
      <c r="AR80" s="246"/>
      <c r="AS80" s="246"/>
      <c r="AT80" s="246"/>
      <c r="AU80" s="246"/>
      <c r="AV80" s="246"/>
    </row>
    <row r="81" spans="1:48" ht="24.75" customHeight="1" x14ac:dyDescent="0.25">
      <c r="A81" s="7012"/>
      <c r="B81" s="7012"/>
      <c r="C81" s="3161" t="s">
        <v>1061</v>
      </c>
      <c r="D81" s="3162" t="s">
        <v>1062</v>
      </c>
      <c r="E81" s="3161" t="s">
        <v>1061</v>
      </c>
      <c r="F81" s="3163" t="s">
        <v>1062</v>
      </c>
      <c r="G81" s="3164" t="s">
        <v>1061</v>
      </c>
      <c r="H81" s="3162" t="s">
        <v>1062</v>
      </c>
      <c r="I81" s="3164" t="s">
        <v>1061</v>
      </c>
      <c r="J81" s="3162" t="s">
        <v>1062</v>
      </c>
      <c r="K81" s="287"/>
      <c r="L81" s="342"/>
      <c r="M81" s="342"/>
      <c r="N81" s="342"/>
      <c r="O81" s="342"/>
      <c r="P81" s="342"/>
      <c r="Q81" s="342"/>
      <c r="R81" s="342"/>
      <c r="S81" s="342"/>
      <c r="T81" s="342"/>
      <c r="U81" s="342"/>
      <c r="V81" s="342"/>
      <c r="W81" s="342"/>
      <c r="X81" s="3159"/>
      <c r="Y81" s="3160"/>
      <c r="Z81" s="3160"/>
      <c r="AA81" s="3160"/>
      <c r="AB81" s="3160"/>
      <c r="AC81" s="3160"/>
      <c r="AD81" s="342"/>
      <c r="AE81" s="342"/>
      <c r="AF81" s="342"/>
      <c r="AG81" s="342"/>
      <c r="AH81" s="342"/>
      <c r="AI81" s="342"/>
      <c r="AJ81" s="342"/>
      <c r="AK81" s="342"/>
      <c r="AL81" s="342"/>
      <c r="AM81" s="342"/>
      <c r="AN81" s="342"/>
      <c r="AO81" s="343"/>
      <c r="AP81" s="343"/>
      <c r="AQ81" s="343"/>
      <c r="AR81" s="246"/>
      <c r="AS81" s="246"/>
      <c r="AT81" s="246"/>
      <c r="AU81" s="246"/>
      <c r="AV81" s="246"/>
    </row>
    <row r="82" spans="1:48" ht="20.25" customHeight="1" x14ac:dyDescent="0.25">
      <c r="A82" s="7015" t="s">
        <v>1063</v>
      </c>
      <c r="B82" s="7015"/>
      <c r="C82" s="3165"/>
      <c r="D82" s="3166"/>
      <c r="E82" s="3165"/>
      <c r="F82" s="3167"/>
      <c r="G82" s="3168"/>
      <c r="H82" s="3166"/>
      <c r="I82" s="3168"/>
      <c r="J82" s="3166"/>
      <c r="K82" s="287"/>
      <c r="L82" s="342"/>
      <c r="M82" s="342"/>
      <c r="N82" s="342"/>
      <c r="O82" s="342"/>
      <c r="P82" s="342"/>
      <c r="Q82" s="342"/>
      <c r="R82" s="342"/>
      <c r="S82" s="342"/>
      <c r="T82" s="342"/>
      <c r="U82" s="342"/>
      <c r="V82" s="342"/>
      <c r="W82" s="342"/>
      <c r="X82" s="3159"/>
      <c r="Y82" s="3160"/>
      <c r="Z82" s="3160"/>
      <c r="AA82" s="3160"/>
      <c r="AB82" s="3160"/>
      <c r="AC82" s="3160"/>
      <c r="AD82" s="342"/>
      <c r="AE82" s="342"/>
      <c r="AF82" s="342"/>
      <c r="AG82" s="342"/>
      <c r="AH82" s="342"/>
      <c r="AI82" s="342"/>
      <c r="AJ82" s="342"/>
      <c r="AK82" s="342"/>
      <c r="AL82" s="342"/>
      <c r="AM82" s="342"/>
      <c r="AN82" s="342"/>
      <c r="AO82" s="343"/>
      <c r="AP82" s="343"/>
      <c r="AQ82" s="343"/>
      <c r="AR82" s="246"/>
      <c r="AS82" s="246"/>
      <c r="AT82" s="246"/>
      <c r="AU82" s="246"/>
      <c r="AV82" s="246"/>
    </row>
    <row r="83" spans="1:48" ht="20.25" customHeight="1" x14ac:dyDescent="0.25">
      <c r="A83" s="7019" t="s">
        <v>1064</v>
      </c>
      <c r="B83" s="7019"/>
      <c r="C83" s="3169"/>
      <c r="D83" s="3170"/>
      <c r="E83" s="3169"/>
      <c r="F83" s="3171"/>
      <c r="G83" s="3172"/>
      <c r="H83" s="3170"/>
      <c r="I83" s="3172"/>
      <c r="J83" s="3170"/>
      <c r="K83" s="287"/>
      <c r="L83" s="342"/>
      <c r="M83" s="342"/>
      <c r="N83" s="342"/>
      <c r="O83" s="342"/>
      <c r="P83" s="342"/>
      <c r="Q83" s="342"/>
      <c r="R83" s="342"/>
      <c r="S83" s="342"/>
      <c r="T83" s="342"/>
      <c r="U83" s="342"/>
      <c r="V83" s="342"/>
      <c r="W83" s="342"/>
      <c r="X83" s="3159"/>
      <c r="Y83" s="3160"/>
      <c r="Z83" s="3160"/>
      <c r="AA83" s="3160"/>
      <c r="AB83" s="3160"/>
      <c r="AC83" s="3160"/>
      <c r="AD83" s="342"/>
      <c r="AE83" s="342"/>
      <c r="AF83" s="342"/>
      <c r="AG83" s="342"/>
      <c r="AH83" s="342"/>
      <c r="AI83" s="342"/>
      <c r="AJ83" s="342"/>
      <c r="AK83" s="342"/>
      <c r="AL83" s="342"/>
      <c r="AM83" s="342"/>
      <c r="AN83" s="342"/>
      <c r="AO83" s="343"/>
      <c r="AP83" s="343"/>
      <c r="AQ83" s="343"/>
      <c r="AR83" s="246"/>
      <c r="AS83" s="246"/>
      <c r="AT83" s="246"/>
      <c r="AU83" s="246"/>
      <c r="AV83" s="246"/>
    </row>
    <row r="84" spans="1:48" ht="21" customHeight="1" x14ac:dyDescent="0.25">
      <c r="A84" s="7019" t="s">
        <v>1065</v>
      </c>
      <c r="B84" s="7019"/>
      <c r="C84" s="3169"/>
      <c r="D84" s="3170"/>
      <c r="E84" s="3169"/>
      <c r="F84" s="3171"/>
      <c r="G84" s="3172"/>
      <c r="H84" s="3170"/>
      <c r="I84" s="3172"/>
      <c r="J84" s="3170"/>
      <c r="K84" s="287"/>
      <c r="L84" s="342"/>
      <c r="M84" s="342"/>
      <c r="N84" s="342"/>
      <c r="O84" s="342"/>
      <c r="P84" s="342"/>
      <c r="Q84" s="342"/>
      <c r="R84" s="342"/>
      <c r="S84" s="342"/>
      <c r="T84" s="342"/>
      <c r="U84" s="342"/>
      <c r="V84" s="342"/>
      <c r="W84" s="342"/>
      <c r="X84" s="3159"/>
      <c r="Y84" s="3160"/>
      <c r="Z84" s="3160"/>
      <c r="AA84" s="3160"/>
      <c r="AB84" s="3160"/>
      <c r="AC84" s="3160"/>
      <c r="AD84" s="342"/>
      <c r="AE84" s="342"/>
      <c r="AF84" s="342"/>
      <c r="AG84" s="342"/>
      <c r="AH84" s="342"/>
      <c r="AI84" s="342"/>
      <c r="AJ84" s="342"/>
      <c r="AK84" s="342"/>
      <c r="AL84" s="342"/>
      <c r="AM84" s="342"/>
      <c r="AN84" s="342"/>
      <c r="AO84" s="343"/>
      <c r="AP84" s="343"/>
      <c r="AQ84" s="343"/>
      <c r="AR84" s="246"/>
      <c r="AS84" s="246"/>
      <c r="AT84" s="246"/>
      <c r="AU84" s="246"/>
      <c r="AV84" s="246"/>
    </row>
    <row r="85" spans="1:48" ht="24" customHeight="1" x14ac:dyDescent="0.25">
      <c r="A85" s="7020" t="s">
        <v>1066</v>
      </c>
      <c r="B85" s="7020"/>
      <c r="C85" s="1596"/>
      <c r="D85" s="1636"/>
      <c r="E85" s="1596"/>
      <c r="F85" s="1732"/>
      <c r="G85" s="1907"/>
      <c r="H85" s="1636"/>
      <c r="I85" s="1907"/>
      <c r="J85" s="1636"/>
      <c r="K85" s="287"/>
      <c r="L85" s="342"/>
      <c r="M85" s="342"/>
      <c r="N85" s="342"/>
      <c r="O85" s="342"/>
      <c r="P85" s="342"/>
      <c r="Q85" s="342"/>
      <c r="R85" s="342"/>
      <c r="S85" s="342"/>
      <c r="T85" s="342"/>
      <c r="U85" s="342"/>
      <c r="V85" s="342"/>
      <c r="W85" s="342"/>
      <c r="X85" s="3159"/>
      <c r="Y85" s="3160"/>
      <c r="Z85" s="3160"/>
      <c r="AA85" s="3160"/>
      <c r="AB85" s="3160"/>
      <c r="AC85" s="3160"/>
      <c r="AD85" s="342"/>
      <c r="AE85" s="342"/>
      <c r="AF85" s="342"/>
      <c r="AG85" s="342"/>
      <c r="AH85" s="342"/>
      <c r="AI85" s="342"/>
      <c r="AJ85" s="342"/>
      <c r="AK85" s="342"/>
      <c r="AL85" s="342"/>
      <c r="AM85" s="342"/>
      <c r="AN85" s="342"/>
      <c r="AO85" s="343"/>
      <c r="AP85" s="343"/>
      <c r="AQ85" s="343"/>
      <c r="AR85" s="246"/>
      <c r="AS85" s="246"/>
      <c r="AT85" s="246"/>
      <c r="AU85" s="246"/>
      <c r="AV85" s="246"/>
    </row>
    <row r="86" spans="1:48" x14ac:dyDescent="0.25">
      <c r="A86" s="273" t="s">
        <v>1067</v>
      </c>
      <c r="B86" s="3173"/>
      <c r="C86" s="3173"/>
      <c r="D86" s="3173"/>
      <c r="E86" s="350"/>
      <c r="F86" s="350"/>
      <c r="G86" s="350"/>
      <c r="H86" s="350"/>
      <c r="I86" s="350"/>
      <c r="J86" s="350"/>
      <c r="K86" s="351"/>
      <c r="L86" s="350"/>
      <c r="M86" s="344"/>
      <c r="N86" s="344"/>
      <c r="O86" s="342"/>
      <c r="P86" s="342"/>
      <c r="Q86" s="342"/>
      <c r="R86" s="342"/>
      <c r="S86" s="342"/>
      <c r="T86" s="342"/>
      <c r="U86" s="342"/>
      <c r="V86" s="3159"/>
      <c r="W86" s="3174"/>
      <c r="X86" s="3175"/>
      <c r="Y86" s="3175"/>
      <c r="Z86" s="3175"/>
      <c r="AA86" s="3175"/>
      <c r="AB86" s="3175"/>
      <c r="AC86" s="3175"/>
      <c r="AD86" s="342"/>
      <c r="AE86" s="342"/>
      <c r="AF86" s="342"/>
      <c r="AG86" s="342"/>
      <c r="AH86" s="3175"/>
      <c r="AI86" s="3175"/>
      <c r="AJ86" s="3175"/>
      <c r="AK86" s="3175"/>
      <c r="AL86" s="342"/>
      <c r="AM86" s="342"/>
      <c r="AN86" s="342"/>
      <c r="AO86" s="342"/>
      <c r="AP86" s="342"/>
      <c r="AQ86" s="342"/>
      <c r="AR86" s="245"/>
      <c r="AS86" s="245"/>
      <c r="AT86" s="245"/>
      <c r="AU86" s="245"/>
      <c r="AV86" s="245"/>
    </row>
    <row r="87" spans="1:48" ht="15.75" x14ac:dyDescent="0.25">
      <c r="A87" s="7011" t="s">
        <v>1068</v>
      </c>
      <c r="B87" s="7011" t="s">
        <v>1069</v>
      </c>
      <c r="C87" s="7021" t="s">
        <v>1070</v>
      </c>
      <c r="D87" s="6992" t="s">
        <v>1071</v>
      </c>
      <c r="E87" s="3176"/>
      <c r="F87" s="3177"/>
      <c r="G87" s="3178"/>
      <c r="H87" s="3178"/>
      <c r="I87" s="342"/>
      <c r="J87" s="342"/>
      <c r="K87" s="342"/>
      <c r="L87" s="342"/>
      <c r="M87" s="342"/>
      <c r="N87" s="342"/>
      <c r="O87" s="342"/>
      <c r="P87" s="342"/>
      <c r="Q87" s="345"/>
      <c r="R87" s="342"/>
      <c r="S87" s="342"/>
      <c r="T87" s="342"/>
      <c r="U87" s="270"/>
      <c r="V87" s="3179"/>
      <c r="W87" s="3179"/>
      <c r="X87" s="3180"/>
      <c r="Y87" s="3180"/>
      <c r="Z87" s="3181"/>
      <c r="AA87" s="3181"/>
      <c r="AB87" s="3181"/>
      <c r="AC87" s="342"/>
      <c r="AD87" s="342"/>
      <c r="AE87" s="342"/>
      <c r="AF87" s="342"/>
      <c r="AG87" s="270"/>
      <c r="AH87" s="3179"/>
      <c r="AI87" s="3179"/>
      <c r="AJ87" s="3179"/>
      <c r="AK87" s="3182"/>
      <c r="AL87" s="245"/>
      <c r="AM87" s="245"/>
      <c r="AN87" s="245"/>
      <c r="AO87" s="245"/>
      <c r="AP87" s="245"/>
      <c r="AQ87" s="245"/>
      <c r="AR87" s="245"/>
      <c r="AS87" s="245"/>
      <c r="AT87" s="245"/>
      <c r="AU87" s="245"/>
      <c r="AV87" s="245"/>
    </row>
    <row r="88" spans="1:48" ht="30" customHeight="1" x14ac:dyDescent="0.25">
      <c r="A88" s="7012"/>
      <c r="B88" s="7012"/>
      <c r="C88" s="7022"/>
      <c r="D88" s="6995"/>
      <c r="E88" s="250"/>
      <c r="F88" s="342"/>
      <c r="G88" s="342"/>
      <c r="H88" s="352"/>
      <c r="I88" s="349"/>
      <c r="J88" s="349"/>
      <c r="K88" s="342"/>
      <c r="L88" s="342"/>
      <c r="M88" s="342"/>
      <c r="N88" s="342"/>
      <c r="O88" s="342"/>
      <c r="P88" s="342"/>
      <c r="Q88" s="342"/>
      <c r="R88" s="342"/>
      <c r="S88" s="345"/>
      <c r="T88" s="342"/>
      <c r="U88" s="342"/>
      <c r="V88" s="3175"/>
      <c r="W88" s="3179"/>
      <c r="X88" s="3179"/>
      <c r="Y88" s="3179"/>
      <c r="Z88" s="3179"/>
      <c r="AA88" s="3179"/>
      <c r="AB88" s="3175"/>
      <c r="AC88" s="342"/>
      <c r="AD88" s="342"/>
      <c r="AE88" s="342"/>
      <c r="AF88" s="342"/>
      <c r="AG88" s="342"/>
      <c r="AH88" s="3175"/>
      <c r="AI88" s="3179"/>
      <c r="AJ88" s="3179"/>
      <c r="AK88" s="3182"/>
      <c r="AL88" s="245"/>
      <c r="AM88" s="245"/>
      <c r="AN88" s="245"/>
      <c r="AO88" s="245"/>
      <c r="AP88" s="245"/>
      <c r="AQ88" s="245"/>
      <c r="AR88" s="245"/>
      <c r="AS88" s="245"/>
      <c r="AT88" s="245"/>
      <c r="AU88" s="245"/>
      <c r="AV88" s="245"/>
    </row>
    <row r="89" spans="1:48" ht="27" customHeight="1" x14ac:dyDescent="0.25">
      <c r="A89" s="353" t="s">
        <v>1072</v>
      </c>
      <c r="B89" s="3183"/>
      <c r="C89" s="3184"/>
      <c r="D89" s="3185"/>
      <c r="E89" s="250"/>
      <c r="F89" s="342"/>
      <c r="G89" s="342"/>
      <c r="H89" s="352"/>
      <c r="I89" s="349"/>
      <c r="J89" s="349"/>
      <c r="K89" s="342"/>
      <c r="L89" s="342"/>
      <c r="M89" s="342"/>
      <c r="N89" s="342"/>
      <c r="O89" s="342"/>
      <c r="P89" s="342"/>
      <c r="Q89" s="342"/>
      <c r="R89" s="342"/>
      <c r="S89" s="345"/>
      <c r="T89" s="342"/>
      <c r="U89" s="342"/>
      <c r="V89" s="3175"/>
      <c r="W89" s="3179"/>
      <c r="X89" s="3179"/>
      <c r="Y89" s="3179"/>
      <c r="Z89" s="3179"/>
      <c r="AA89" s="3179"/>
      <c r="AB89" s="3175"/>
      <c r="AC89" s="342"/>
      <c r="AD89" s="342"/>
      <c r="AE89" s="342"/>
      <c r="AF89" s="342"/>
      <c r="AG89" s="342"/>
      <c r="AH89" s="3175"/>
      <c r="AI89" s="3179"/>
      <c r="AJ89" s="3179"/>
      <c r="AK89" s="3182"/>
      <c r="AL89" s="245"/>
      <c r="AM89" s="245"/>
      <c r="AN89" s="245"/>
      <c r="AO89" s="245"/>
      <c r="AP89" s="245"/>
      <c r="AQ89" s="245"/>
      <c r="AR89" s="245"/>
      <c r="AS89" s="245"/>
      <c r="AT89" s="245"/>
      <c r="AU89" s="245"/>
      <c r="AV89" s="245"/>
    </row>
    <row r="90" spans="1:48" ht="61.5" customHeight="1" x14ac:dyDescent="0.25">
      <c r="A90" s="3186" t="s">
        <v>1073</v>
      </c>
      <c r="B90" s="3187"/>
      <c r="C90" s="3188"/>
      <c r="D90" s="3189"/>
      <c r="E90" s="250"/>
      <c r="F90" s="342"/>
      <c r="G90" s="342"/>
      <c r="H90" s="352"/>
      <c r="I90" s="349"/>
      <c r="J90" s="349"/>
      <c r="K90" s="342"/>
      <c r="L90" s="342"/>
      <c r="M90" s="342"/>
      <c r="N90" s="342"/>
      <c r="O90" s="342"/>
      <c r="P90" s="342"/>
      <c r="Q90" s="342"/>
      <c r="R90" s="342"/>
      <c r="S90" s="345"/>
      <c r="T90" s="342"/>
      <c r="U90" s="342"/>
      <c r="V90" s="3175"/>
      <c r="W90" s="3179"/>
      <c r="X90" s="3179"/>
      <c r="Y90" s="3179"/>
      <c r="Z90" s="3179"/>
      <c r="AA90" s="3179"/>
      <c r="AB90" s="3175"/>
      <c r="AC90" s="342"/>
      <c r="AD90" s="342"/>
      <c r="AE90" s="342"/>
      <c r="AF90" s="342"/>
      <c r="AG90" s="342"/>
      <c r="AH90" s="3175"/>
      <c r="AI90" s="3179"/>
      <c r="AJ90" s="3179"/>
      <c r="AK90" s="3182"/>
      <c r="AL90" s="245"/>
      <c r="AM90" s="245"/>
      <c r="AN90" s="245"/>
      <c r="AO90" s="245"/>
      <c r="AP90" s="245"/>
      <c r="AQ90" s="245"/>
      <c r="AR90" s="245"/>
      <c r="AS90" s="245"/>
      <c r="AT90" s="245"/>
      <c r="AU90" s="245"/>
      <c r="AV90" s="245"/>
    </row>
    <row r="91" spans="1:48" ht="33.75" customHeight="1" x14ac:dyDescent="0.25">
      <c r="A91" s="3186" t="s">
        <v>1074</v>
      </c>
      <c r="B91" s="3187"/>
      <c r="C91" s="3188"/>
      <c r="D91" s="3189"/>
      <c r="E91" s="250"/>
      <c r="F91" s="342"/>
      <c r="G91" s="342"/>
      <c r="H91" s="352"/>
      <c r="I91" s="349"/>
      <c r="J91" s="349"/>
      <c r="K91" s="342"/>
      <c r="L91" s="342"/>
      <c r="M91" s="342"/>
      <c r="N91" s="342"/>
      <c r="O91" s="342"/>
      <c r="P91" s="342"/>
      <c r="Q91" s="342"/>
      <c r="R91" s="342"/>
      <c r="S91" s="345"/>
      <c r="T91" s="342"/>
      <c r="U91" s="342"/>
      <c r="V91" s="3175"/>
      <c r="W91" s="3179"/>
      <c r="X91" s="3179"/>
      <c r="Y91" s="3179"/>
      <c r="Z91" s="3179"/>
      <c r="AA91" s="3179"/>
      <c r="AB91" s="3175"/>
      <c r="AC91" s="342"/>
      <c r="AD91" s="342"/>
      <c r="AE91" s="342"/>
      <c r="AF91" s="342"/>
      <c r="AG91" s="342"/>
      <c r="AH91" s="3175"/>
      <c r="AI91" s="3179"/>
      <c r="AJ91" s="3179"/>
      <c r="AK91" s="3182"/>
      <c r="AL91" s="245"/>
      <c r="AM91" s="245"/>
      <c r="AN91" s="245"/>
      <c r="AO91" s="245"/>
      <c r="AP91" s="245"/>
      <c r="AQ91" s="245"/>
      <c r="AR91" s="245"/>
      <c r="AS91" s="245"/>
      <c r="AT91" s="245"/>
      <c r="AU91" s="245"/>
      <c r="AV91" s="245"/>
    </row>
    <row r="92" spans="1:48" ht="56.25" customHeight="1" x14ac:dyDescent="0.25">
      <c r="A92" s="3190" t="s">
        <v>1075</v>
      </c>
      <c r="B92" s="3187"/>
      <c r="C92" s="3188"/>
      <c r="D92" s="3189"/>
      <c r="E92" s="250"/>
      <c r="F92" s="342"/>
      <c r="G92" s="342"/>
      <c r="H92" s="352"/>
      <c r="I92" s="349"/>
      <c r="J92" s="349"/>
      <c r="K92" s="342"/>
      <c r="L92" s="342"/>
      <c r="M92" s="342"/>
      <c r="N92" s="342"/>
      <c r="O92" s="342"/>
      <c r="P92" s="342"/>
      <c r="Q92" s="342"/>
      <c r="R92" s="342"/>
      <c r="S92" s="345"/>
      <c r="T92" s="342"/>
      <c r="U92" s="342"/>
      <c r="V92" s="3175"/>
      <c r="W92" s="3179"/>
      <c r="X92" s="3179"/>
      <c r="Y92" s="3179"/>
      <c r="Z92" s="3179"/>
      <c r="AA92" s="3179"/>
      <c r="AB92" s="3175"/>
      <c r="AC92" s="342"/>
      <c r="AD92" s="342"/>
      <c r="AE92" s="342"/>
      <c r="AF92" s="342"/>
      <c r="AG92" s="342"/>
      <c r="AH92" s="3175"/>
      <c r="AI92" s="3179"/>
      <c r="AJ92" s="3179"/>
      <c r="AK92" s="3182"/>
      <c r="AL92" s="245"/>
      <c r="AM92" s="245"/>
      <c r="AN92" s="245"/>
      <c r="AO92" s="245"/>
      <c r="AP92" s="245"/>
      <c r="AQ92" s="245"/>
      <c r="AR92" s="245"/>
      <c r="AS92" s="245"/>
      <c r="AT92" s="245"/>
      <c r="AU92" s="245"/>
      <c r="AV92" s="245"/>
    </row>
    <row r="93" spans="1:48" ht="57.75" customHeight="1" x14ac:dyDescent="0.25">
      <c r="A93" s="1046" t="s">
        <v>1076</v>
      </c>
      <c r="B93" s="3187"/>
      <c r="C93" s="3188"/>
      <c r="D93" s="3189"/>
      <c r="E93" s="250"/>
      <c r="F93" s="342"/>
      <c r="G93" s="342"/>
      <c r="H93" s="352"/>
      <c r="I93" s="349"/>
      <c r="J93" s="349"/>
      <c r="K93" s="342"/>
      <c r="L93" s="342"/>
      <c r="M93" s="342"/>
      <c r="N93" s="342"/>
      <c r="O93" s="342"/>
      <c r="P93" s="342"/>
      <c r="Q93" s="342"/>
      <c r="R93" s="342"/>
      <c r="S93" s="345"/>
      <c r="T93" s="342"/>
      <c r="U93" s="342"/>
      <c r="V93" s="3175"/>
      <c r="W93" s="3179"/>
      <c r="X93" s="3179"/>
      <c r="Y93" s="3179"/>
      <c r="Z93" s="3179"/>
      <c r="AA93" s="3179"/>
      <c r="AB93" s="3175"/>
      <c r="AC93" s="342"/>
      <c r="AD93" s="342"/>
      <c r="AE93" s="342"/>
      <c r="AF93" s="342"/>
      <c r="AG93" s="342"/>
      <c r="AH93" s="3175"/>
      <c r="AI93" s="3179"/>
      <c r="AJ93" s="3179"/>
      <c r="AK93" s="3182"/>
      <c r="AL93" s="245"/>
      <c r="AM93" s="245"/>
      <c r="AN93" s="245"/>
      <c r="AO93" s="245"/>
      <c r="AP93" s="245"/>
      <c r="AQ93" s="245"/>
      <c r="AR93" s="245"/>
      <c r="AS93" s="245"/>
      <c r="AT93" s="245"/>
      <c r="AU93" s="245"/>
      <c r="AV93" s="245"/>
    </row>
    <row r="94" spans="1:48" ht="62.25" customHeight="1" x14ac:dyDescent="0.25">
      <c r="A94" s="1046" t="s">
        <v>1077</v>
      </c>
      <c r="B94" s="3191"/>
      <c r="C94" s="3188"/>
      <c r="D94" s="3189"/>
      <c r="E94" s="250"/>
      <c r="F94" s="342"/>
      <c r="G94" s="342"/>
      <c r="H94" s="352"/>
      <c r="I94" s="349"/>
      <c r="J94" s="349"/>
      <c r="K94" s="342"/>
      <c r="L94" s="342"/>
      <c r="M94" s="342"/>
      <c r="N94" s="342"/>
      <c r="O94" s="342"/>
      <c r="P94" s="342"/>
      <c r="Q94" s="342"/>
      <c r="R94" s="342"/>
      <c r="S94" s="345"/>
      <c r="T94" s="342"/>
      <c r="U94" s="342"/>
      <c r="V94" s="3175"/>
      <c r="W94" s="3179"/>
      <c r="X94" s="3179"/>
      <c r="Y94" s="3179"/>
      <c r="Z94" s="3179"/>
      <c r="AA94" s="3179"/>
      <c r="AB94" s="3175"/>
      <c r="AC94" s="342"/>
      <c r="AD94" s="342"/>
      <c r="AE94" s="342"/>
      <c r="AF94" s="342"/>
      <c r="AG94" s="342"/>
      <c r="AH94" s="3175"/>
      <c r="AI94" s="3179"/>
      <c r="AJ94" s="3192"/>
      <c r="AK94" s="3193"/>
      <c r="AL94" s="245"/>
      <c r="AM94" s="245"/>
      <c r="AN94" s="245"/>
      <c r="AO94" s="245"/>
      <c r="AP94" s="245"/>
      <c r="AQ94" s="245"/>
      <c r="AR94" s="245"/>
      <c r="AS94" s="245"/>
      <c r="AT94" s="245"/>
      <c r="AU94" s="245"/>
      <c r="AV94" s="245"/>
    </row>
    <row r="95" spans="1:48" ht="63" customHeight="1" x14ac:dyDescent="0.25">
      <c r="A95" s="2825" t="s">
        <v>1078</v>
      </c>
      <c r="B95" s="3194"/>
      <c r="C95" s="3195"/>
      <c r="D95" s="3196"/>
      <c r="E95" s="250"/>
      <c r="F95" s="342"/>
      <c r="G95" s="342"/>
      <c r="H95" s="352"/>
      <c r="I95" s="349"/>
      <c r="J95" s="349"/>
      <c r="K95" s="342"/>
      <c r="L95" s="342"/>
      <c r="M95" s="342"/>
      <c r="N95" s="342"/>
      <c r="O95" s="342"/>
      <c r="P95" s="342"/>
      <c r="Q95" s="342"/>
      <c r="R95" s="342"/>
      <c r="S95" s="345"/>
      <c r="T95" s="342"/>
      <c r="U95" s="342"/>
      <c r="V95" s="3175"/>
      <c r="W95" s="3179"/>
      <c r="X95" s="3179"/>
      <c r="Y95" s="3179"/>
      <c r="Z95" s="3179"/>
      <c r="AA95" s="3179"/>
      <c r="AB95" s="3175"/>
      <c r="AC95" s="342"/>
      <c r="AD95" s="342"/>
      <c r="AE95" s="342"/>
      <c r="AF95" s="342"/>
      <c r="AG95" s="342"/>
      <c r="AH95" s="3175"/>
      <c r="AI95" s="3197"/>
      <c r="AJ95" s="3179"/>
      <c r="AK95" s="3182"/>
      <c r="AL95" s="3182"/>
      <c r="AM95" s="3182"/>
      <c r="AN95" s="3182"/>
      <c r="AO95" s="3182"/>
      <c r="AP95" s="3182"/>
      <c r="AQ95" s="3182"/>
      <c r="AR95" s="3182"/>
      <c r="AS95" s="245"/>
      <c r="AT95" s="3182"/>
      <c r="AU95" s="245"/>
      <c r="AV95" s="245"/>
    </row>
    <row r="96" spans="1:48" ht="15.75" x14ac:dyDescent="0.25">
      <c r="A96" s="1047" t="s">
        <v>1079</v>
      </c>
      <c r="B96" s="349"/>
      <c r="C96" s="349"/>
      <c r="D96" s="349"/>
      <c r="E96" s="252"/>
      <c r="F96" s="349"/>
      <c r="G96" s="349"/>
      <c r="H96" s="342"/>
      <c r="I96" s="342"/>
      <c r="J96" s="342"/>
      <c r="K96" s="352"/>
      <c r="L96" s="342"/>
      <c r="M96" s="342"/>
      <c r="N96" s="342"/>
      <c r="O96" s="342"/>
      <c r="P96" s="342"/>
      <c r="Q96" s="342"/>
      <c r="R96" s="342"/>
      <c r="S96" s="342"/>
      <c r="T96" s="342"/>
      <c r="U96" s="342"/>
      <c r="V96" s="3159"/>
      <c r="W96" s="3175"/>
      <c r="X96" s="3175"/>
      <c r="Y96" s="3175"/>
      <c r="Z96" s="3175"/>
      <c r="AA96" s="3175"/>
      <c r="AB96" s="3175"/>
      <c r="AC96" s="342"/>
      <c r="AD96" s="342"/>
      <c r="AE96" s="342"/>
      <c r="AF96" s="342"/>
      <c r="AG96" s="342"/>
      <c r="AH96" s="342"/>
      <c r="AI96" s="342"/>
      <c r="AJ96" s="3175"/>
      <c r="AK96" s="3175"/>
      <c r="AL96" s="3175"/>
      <c r="AM96" s="3175"/>
      <c r="AN96" s="3175"/>
      <c r="AO96" s="3175"/>
      <c r="AP96" s="3175"/>
      <c r="AQ96" s="3175"/>
      <c r="AR96" s="3182"/>
      <c r="AS96" s="245"/>
      <c r="AT96" s="3182"/>
      <c r="AU96" s="245"/>
      <c r="AV96" s="245"/>
    </row>
    <row r="97" spans="1:48" ht="22.5" customHeight="1" x14ac:dyDescent="0.25">
      <c r="A97" s="7011" t="s">
        <v>1080</v>
      </c>
      <c r="B97" s="7017" t="s">
        <v>1081</v>
      </c>
      <c r="C97" s="7017" t="s">
        <v>1082</v>
      </c>
      <c r="D97" s="7011" t="s">
        <v>1083</v>
      </c>
      <c r="E97" s="6998" t="s">
        <v>1084</v>
      </c>
      <c r="F97" s="6999"/>
      <c r="H97" s="342"/>
      <c r="I97" s="342"/>
      <c r="J97" s="352"/>
      <c r="K97" s="354"/>
      <c r="L97" s="349"/>
      <c r="M97" s="342"/>
      <c r="N97" s="342"/>
      <c r="O97" s="342"/>
      <c r="P97" s="342"/>
      <c r="Q97" s="342"/>
      <c r="R97" s="342"/>
      <c r="S97" s="342"/>
      <c r="T97" s="342"/>
      <c r="U97" s="345"/>
      <c r="V97" s="3175"/>
      <c r="W97" s="3175"/>
      <c r="X97" s="3175"/>
      <c r="Y97" s="3160"/>
      <c r="Z97" s="3160"/>
      <c r="AA97" s="3160"/>
      <c r="AB97" s="3160"/>
      <c r="AC97" s="3198"/>
      <c r="AD97" s="3175"/>
      <c r="AE97" s="342"/>
      <c r="AF97" s="342"/>
      <c r="AG97" s="342"/>
      <c r="AH97" s="342"/>
      <c r="AI97" s="342"/>
      <c r="AJ97" s="3175"/>
      <c r="AK97" s="3160"/>
      <c r="AL97" s="3160"/>
      <c r="AM97" s="3160"/>
      <c r="AN97" s="3160"/>
      <c r="AO97" s="3160"/>
      <c r="AP97" s="3160"/>
      <c r="AQ97" s="3160"/>
      <c r="AR97" s="3182"/>
      <c r="AS97" s="245"/>
      <c r="AT97" s="3182"/>
      <c r="AU97" s="245"/>
      <c r="AV97" s="245"/>
    </row>
    <row r="98" spans="1:48" ht="21" x14ac:dyDescent="0.25">
      <c r="A98" s="7012"/>
      <c r="B98" s="7018"/>
      <c r="C98" s="7018"/>
      <c r="D98" s="7012"/>
      <c r="E98" s="3161" t="s">
        <v>1085</v>
      </c>
      <c r="F98" s="3199" t="s">
        <v>1086</v>
      </c>
      <c r="H98" s="342"/>
      <c r="I98" s="342"/>
      <c r="J98" s="352"/>
      <c r="K98" s="354"/>
      <c r="L98" s="349"/>
      <c r="M98" s="342"/>
      <c r="N98" s="342"/>
      <c r="O98" s="342"/>
      <c r="P98" s="342"/>
      <c r="Q98" s="342"/>
      <c r="R98" s="342"/>
      <c r="S98" s="342"/>
      <c r="T98" s="342"/>
      <c r="U98" s="345"/>
      <c r="V98" s="3175"/>
      <c r="W98" s="3175"/>
      <c r="X98" s="3175"/>
      <c r="Y98" s="3160"/>
      <c r="Z98" s="3160"/>
      <c r="AA98" s="3160"/>
      <c r="AB98" s="3160"/>
      <c r="AC98" s="3198"/>
      <c r="AD98" s="3175"/>
      <c r="AE98" s="342"/>
      <c r="AF98" s="342"/>
      <c r="AG98" s="342"/>
      <c r="AH98" s="342"/>
      <c r="AI98" s="342"/>
      <c r="AJ98" s="3175"/>
      <c r="AK98" s="3160"/>
      <c r="AL98" s="3160"/>
      <c r="AM98" s="3160"/>
      <c r="AN98" s="3160"/>
      <c r="AO98" s="3160"/>
      <c r="AP98" s="3160"/>
      <c r="AQ98" s="3160"/>
      <c r="AR98" s="3182"/>
      <c r="AS98" s="245"/>
      <c r="AT98" s="3182"/>
      <c r="AU98" s="245"/>
      <c r="AV98" s="245"/>
    </row>
    <row r="99" spans="1:48" ht="15.75" x14ac:dyDescent="0.25">
      <c r="A99" s="3148" t="s">
        <v>1087</v>
      </c>
      <c r="B99" s="3200"/>
      <c r="C99" s="2231"/>
      <c r="D99" s="3200"/>
      <c r="E99" s="2231"/>
      <c r="F99" s="2601"/>
      <c r="H99" s="342"/>
      <c r="I99" s="342"/>
      <c r="J99" s="352"/>
      <c r="K99" s="355"/>
      <c r="L99" s="349"/>
      <c r="M99" s="342"/>
      <c r="N99" s="342"/>
      <c r="O99" s="342"/>
      <c r="P99" s="342"/>
      <c r="Q99" s="342"/>
      <c r="R99" s="342"/>
      <c r="S99" s="342"/>
      <c r="T99" s="342"/>
      <c r="U99" s="345"/>
      <c r="V99" s="3175"/>
      <c r="W99" s="3175"/>
      <c r="X99" s="3175"/>
      <c r="Y99" s="3160"/>
      <c r="Z99" s="3160"/>
      <c r="AA99" s="3160"/>
      <c r="AB99" s="3160"/>
      <c r="AC99" s="3198"/>
      <c r="AD99" s="3175"/>
      <c r="AE99" s="342"/>
      <c r="AF99" s="342"/>
      <c r="AG99" s="342"/>
      <c r="AH99" s="342"/>
      <c r="AI99" s="342"/>
      <c r="AJ99" s="3175"/>
      <c r="AK99" s="3160"/>
      <c r="AL99" s="3160"/>
      <c r="AM99" s="3160"/>
      <c r="AN99" s="3160"/>
      <c r="AO99" s="3160"/>
      <c r="AP99" s="3160"/>
      <c r="AQ99" s="3160"/>
      <c r="AR99" s="3182"/>
      <c r="AS99" s="245"/>
      <c r="AT99" s="3182"/>
      <c r="AU99" s="245"/>
      <c r="AV99" s="245"/>
    </row>
    <row r="100" spans="1:48" ht="15.75" x14ac:dyDescent="0.25">
      <c r="A100" s="3151" t="s">
        <v>1088</v>
      </c>
      <c r="B100" s="1585"/>
      <c r="C100" s="1583"/>
      <c r="D100" s="1585"/>
      <c r="E100" s="1583"/>
      <c r="F100" s="1584"/>
      <c r="H100" s="342"/>
      <c r="I100" s="342"/>
      <c r="J100" s="352"/>
      <c r="K100" s="355"/>
      <c r="L100" s="349"/>
      <c r="M100" s="342"/>
      <c r="N100" s="342"/>
      <c r="O100" s="342"/>
      <c r="P100" s="342"/>
      <c r="Q100" s="342"/>
      <c r="R100" s="342"/>
      <c r="S100" s="342"/>
      <c r="T100" s="342"/>
      <c r="U100" s="345"/>
      <c r="V100" s="3175"/>
      <c r="W100" s="3175"/>
      <c r="X100" s="3175"/>
      <c r="Y100" s="3160"/>
      <c r="Z100" s="3160"/>
      <c r="AA100" s="3160"/>
      <c r="AB100" s="3160"/>
      <c r="AC100" s="3198"/>
      <c r="AD100" s="3175"/>
      <c r="AE100" s="342"/>
      <c r="AF100" s="342"/>
      <c r="AG100" s="342"/>
      <c r="AH100" s="342"/>
      <c r="AI100" s="342"/>
      <c r="AJ100" s="3175"/>
      <c r="AK100" s="3160"/>
      <c r="AL100" s="3160"/>
      <c r="AM100" s="3160"/>
      <c r="AN100" s="3160"/>
      <c r="AO100" s="3160"/>
      <c r="AP100" s="3160"/>
      <c r="AQ100" s="3160"/>
      <c r="AR100" s="3182"/>
      <c r="AS100" s="245"/>
      <c r="AT100" s="3182"/>
      <c r="AU100" s="245"/>
      <c r="AV100" s="245"/>
    </row>
    <row r="101" spans="1:48" ht="15.75" x14ac:dyDescent="0.25">
      <c r="A101" s="3151" t="s">
        <v>1089</v>
      </c>
      <c r="B101" s="1585"/>
      <c r="C101" s="1583"/>
      <c r="D101" s="1585"/>
      <c r="E101" s="1583"/>
      <c r="F101" s="1584"/>
      <c r="H101" s="342"/>
      <c r="I101" s="342"/>
      <c r="J101" s="342"/>
      <c r="K101" s="356"/>
      <c r="L101" s="349"/>
      <c r="M101" s="342"/>
      <c r="N101" s="342"/>
      <c r="O101" s="342"/>
      <c r="P101" s="342"/>
      <c r="Q101" s="342"/>
      <c r="R101" s="342"/>
      <c r="S101" s="342"/>
      <c r="T101" s="342"/>
      <c r="U101" s="345"/>
      <c r="V101" s="3175"/>
      <c r="W101" s="3175"/>
      <c r="X101" s="3175"/>
      <c r="Y101" s="3160"/>
      <c r="Z101" s="3160"/>
      <c r="AA101" s="3160"/>
      <c r="AB101" s="3160"/>
      <c r="AC101" s="3198"/>
      <c r="AD101" s="3175"/>
      <c r="AE101" s="342"/>
      <c r="AF101" s="342"/>
      <c r="AG101" s="342"/>
      <c r="AH101" s="342"/>
      <c r="AI101" s="342"/>
      <c r="AJ101" s="3175"/>
      <c r="AK101" s="3160"/>
      <c r="AL101" s="3160"/>
      <c r="AM101" s="3160"/>
      <c r="AN101" s="3160"/>
      <c r="AO101" s="3160"/>
      <c r="AP101" s="3160"/>
      <c r="AQ101" s="3160"/>
      <c r="AR101" s="3182"/>
      <c r="AS101" s="245"/>
      <c r="AT101" s="3182"/>
      <c r="AU101" s="245"/>
      <c r="AV101" s="245"/>
    </row>
    <row r="102" spans="1:48" ht="15.75" x14ac:dyDescent="0.25">
      <c r="A102" s="3151" t="s">
        <v>1090</v>
      </c>
      <c r="B102" s="1585"/>
      <c r="C102" s="1583"/>
      <c r="D102" s="1585"/>
      <c r="E102" s="1583"/>
      <c r="F102" s="1584"/>
      <c r="H102" s="342"/>
      <c r="I102" s="342"/>
      <c r="J102" s="342"/>
      <c r="K102" s="356"/>
      <c r="L102" s="349"/>
      <c r="M102" s="342"/>
      <c r="N102" s="342"/>
      <c r="O102" s="342"/>
      <c r="P102" s="342"/>
      <c r="Q102" s="342"/>
      <c r="R102" s="342"/>
      <c r="S102" s="342"/>
      <c r="T102" s="342"/>
      <c r="U102" s="345"/>
      <c r="V102" s="3175"/>
      <c r="W102" s="3175"/>
      <c r="X102" s="3175"/>
      <c r="Y102" s="3160"/>
      <c r="Z102" s="3160"/>
      <c r="AA102" s="3160"/>
      <c r="AB102" s="3160"/>
      <c r="AC102" s="3198"/>
      <c r="AD102" s="3175"/>
      <c r="AE102" s="342"/>
      <c r="AF102" s="342"/>
      <c r="AG102" s="342"/>
      <c r="AH102" s="342"/>
      <c r="AI102" s="342"/>
      <c r="AJ102" s="3175"/>
      <c r="AK102" s="3160"/>
      <c r="AL102" s="3160"/>
      <c r="AM102" s="3160"/>
      <c r="AN102" s="3160"/>
      <c r="AO102" s="3160"/>
      <c r="AP102" s="3160"/>
      <c r="AQ102" s="3160"/>
      <c r="AR102" s="3182"/>
      <c r="AS102" s="245"/>
      <c r="AT102" s="3182"/>
      <c r="AU102" s="245"/>
      <c r="AV102" s="245"/>
    </row>
    <row r="103" spans="1:48" ht="15.75" x14ac:dyDescent="0.25">
      <c r="A103" s="3151" t="s">
        <v>1091</v>
      </c>
      <c r="B103" s="1585"/>
      <c r="C103" s="1583"/>
      <c r="D103" s="1585"/>
      <c r="E103" s="1583"/>
      <c r="F103" s="1584"/>
      <c r="H103" s="342"/>
      <c r="I103" s="342"/>
      <c r="J103" s="342"/>
      <c r="K103" s="356"/>
      <c r="L103" s="349"/>
      <c r="M103" s="342"/>
      <c r="N103" s="342"/>
      <c r="O103" s="342"/>
      <c r="P103" s="342"/>
      <c r="Q103" s="342"/>
      <c r="R103" s="342"/>
      <c r="S103" s="342"/>
      <c r="T103" s="342"/>
      <c r="U103" s="345"/>
      <c r="V103" s="3175"/>
      <c r="W103" s="3175"/>
      <c r="X103" s="3175"/>
      <c r="Y103" s="3160"/>
      <c r="Z103" s="3160"/>
      <c r="AA103" s="3160"/>
      <c r="AB103" s="3160"/>
      <c r="AC103" s="3198"/>
      <c r="AD103" s="3175"/>
      <c r="AE103" s="342"/>
      <c r="AF103" s="342"/>
      <c r="AG103" s="342"/>
      <c r="AH103" s="342"/>
      <c r="AI103" s="342"/>
      <c r="AJ103" s="3175"/>
      <c r="AK103" s="3160"/>
      <c r="AL103" s="3160"/>
      <c r="AM103" s="3160"/>
      <c r="AN103" s="3160"/>
      <c r="AO103" s="3160"/>
      <c r="AP103" s="3160"/>
      <c r="AQ103" s="3160"/>
      <c r="AR103" s="3182"/>
      <c r="AS103" s="245"/>
      <c r="AT103" s="3182"/>
      <c r="AU103" s="245"/>
      <c r="AV103" s="245"/>
    </row>
    <row r="104" spans="1:48" ht="15.75" x14ac:dyDescent="0.25">
      <c r="A104" s="3201" t="s">
        <v>49</v>
      </c>
      <c r="B104" s="3202">
        <f>SUM(B99:B103)</f>
        <v>0</v>
      </c>
      <c r="C104" s="3203">
        <f>SUM(C99:C103)</f>
        <v>0</v>
      </c>
      <c r="D104" s="3204">
        <f>SUM(D99:D103)</f>
        <v>0</v>
      </c>
      <c r="E104" s="3203">
        <f>SUM(E99:E103)</f>
        <v>0</v>
      </c>
      <c r="F104" s="3204">
        <f>SUM(F99:F103)</f>
        <v>0</v>
      </c>
      <c r="H104" s="342"/>
      <c r="I104" s="342"/>
      <c r="J104" s="342"/>
      <c r="K104" s="356"/>
      <c r="L104" s="349"/>
      <c r="M104" s="342"/>
      <c r="N104" s="342"/>
      <c r="O104" s="342"/>
      <c r="P104" s="342"/>
      <c r="Q104" s="342"/>
      <c r="R104" s="342"/>
      <c r="S104" s="342"/>
      <c r="T104" s="342"/>
      <c r="U104" s="345"/>
      <c r="V104" s="3175"/>
      <c r="W104" s="3175"/>
      <c r="X104" s="3175"/>
      <c r="Y104" s="3160"/>
      <c r="Z104" s="3160"/>
      <c r="AA104" s="3160"/>
      <c r="AB104" s="3160"/>
      <c r="AC104" s="3198"/>
      <c r="AD104" s="3175"/>
      <c r="AE104" s="342"/>
      <c r="AF104" s="342"/>
      <c r="AG104" s="342"/>
      <c r="AH104" s="342"/>
      <c r="AI104" s="342"/>
      <c r="AJ104" s="3175"/>
      <c r="AK104" s="3160"/>
      <c r="AL104" s="3160"/>
      <c r="AM104" s="3160"/>
      <c r="AN104" s="3160"/>
      <c r="AO104" s="3160"/>
      <c r="AP104" s="3160"/>
      <c r="AQ104" s="3160"/>
      <c r="AR104" s="3182"/>
      <c r="AS104" s="245"/>
      <c r="AT104" s="3182"/>
      <c r="AU104" s="245"/>
      <c r="AV104" s="245"/>
    </row>
    <row r="105" spans="1:48" x14ac:dyDescent="0.25">
      <c r="A105" s="3205" t="s">
        <v>1092</v>
      </c>
      <c r="B105" s="270"/>
      <c r="C105" s="270"/>
      <c r="D105" s="270"/>
      <c r="E105" s="3206"/>
      <c r="F105" s="3206"/>
      <c r="G105" s="3207"/>
      <c r="H105" s="3207"/>
      <c r="I105" s="3207"/>
      <c r="J105" s="3207"/>
      <c r="K105" s="3208"/>
      <c r="L105" s="3125"/>
      <c r="M105" s="3125"/>
      <c r="N105" s="342"/>
      <c r="O105" s="342"/>
      <c r="P105" s="342"/>
      <c r="Q105" s="342"/>
      <c r="R105" s="342"/>
      <c r="S105" s="342"/>
      <c r="T105" s="342"/>
      <c r="U105" s="3159"/>
      <c r="V105" s="3175"/>
      <c r="W105" s="3175"/>
      <c r="X105" s="3175"/>
      <c r="Y105" s="3175"/>
      <c r="Z105" s="3175"/>
      <c r="AA105" s="3175"/>
      <c r="AB105" s="3209"/>
      <c r="AC105" s="3175"/>
      <c r="AD105" s="342"/>
      <c r="AE105" s="342"/>
      <c r="AF105" s="342"/>
      <c r="AG105" s="342"/>
      <c r="AH105" s="342"/>
      <c r="AI105" s="3175"/>
      <c r="AJ105" s="3175"/>
      <c r="AK105" s="3175"/>
      <c r="AL105" s="3175"/>
      <c r="AM105" s="3175"/>
      <c r="AN105" s="3175"/>
      <c r="AO105" s="3175"/>
      <c r="AP105" s="3182"/>
      <c r="AQ105" s="3182"/>
      <c r="AR105" s="245"/>
      <c r="AS105" s="245"/>
      <c r="AT105" s="245"/>
      <c r="AU105" s="245"/>
      <c r="AV105" s="245"/>
    </row>
    <row r="106" spans="1:48" x14ac:dyDescent="0.25">
      <c r="A106" s="6897" t="s">
        <v>181</v>
      </c>
      <c r="B106" s="6900" t="s">
        <v>418</v>
      </c>
      <c r="C106" s="6200"/>
      <c r="D106" s="6901"/>
      <c r="E106" s="6902" t="s">
        <v>419</v>
      </c>
      <c r="F106" s="6966"/>
      <c r="G106" s="6966"/>
      <c r="H106" s="6966"/>
      <c r="I106" s="6966"/>
      <c r="J106" s="6966"/>
      <c r="K106" s="6966"/>
      <c r="L106" s="6966"/>
      <c r="M106" s="6966"/>
      <c r="N106" s="3210"/>
      <c r="O106" s="6885" t="s">
        <v>13</v>
      </c>
      <c r="P106" s="6885" t="s">
        <v>14</v>
      </c>
      <c r="Q106" s="342"/>
      <c r="R106" s="342"/>
      <c r="S106" s="342"/>
      <c r="T106" s="342"/>
      <c r="U106" s="342"/>
      <c r="V106" s="345"/>
      <c r="W106" s="342"/>
      <c r="X106" s="342"/>
      <c r="Y106" s="342"/>
      <c r="Z106" s="342"/>
      <c r="AA106" s="342"/>
      <c r="AB106" s="342"/>
      <c r="AC106" s="342"/>
      <c r="AD106" s="342"/>
      <c r="AE106" s="342"/>
      <c r="AF106" s="342"/>
      <c r="AG106" s="342"/>
      <c r="AH106" s="342"/>
      <c r="AI106" s="342"/>
      <c r="AJ106" s="3175"/>
      <c r="AK106" s="3175"/>
      <c r="AL106" s="3175"/>
      <c r="AM106" s="3175"/>
      <c r="AN106" s="3175"/>
      <c r="AO106" s="3175"/>
      <c r="AP106" s="3175"/>
      <c r="AQ106" s="3175"/>
      <c r="AR106" s="3182"/>
      <c r="AS106" s="245"/>
      <c r="AT106" s="3182"/>
      <c r="AU106" s="245"/>
      <c r="AV106" s="245"/>
    </row>
    <row r="107" spans="1:48" x14ac:dyDescent="0.25">
      <c r="A107" s="6912"/>
      <c r="B107" s="6902"/>
      <c r="C107" s="6966"/>
      <c r="D107" s="6967"/>
      <c r="E107" s="7023" t="s">
        <v>965</v>
      </c>
      <c r="F107" s="7024"/>
      <c r="G107" s="7023" t="s">
        <v>597</v>
      </c>
      <c r="H107" s="7024"/>
      <c r="I107" s="7023" t="s">
        <v>598</v>
      </c>
      <c r="J107" s="7024"/>
      <c r="K107" s="7023" t="s">
        <v>70</v>
      </c>
      <c r="L107" s="7024"/>
      <c r="M107" s="7023" t="s">
        <v>71</v>
      </c>
      <c r="N107" s="7024"/>
      <c r="O107" s="6225"/>
      <c r="P107" s="6225"/>
      <c r="Q107" s="342"/>
      <c r="R107" s="342"/>
      <c r="S107" s="342"/>
      <c r="T107" s="342"/>
      <c r="U107" s="342"/>
      <c r="V107" s="342"/>
      <c r="W107" s="345"/>
      <c r="X107" s="342"/>
      <c r="Y107" s="342"/>
      <c r="Z107" s="342"/>
      <c r="AA107" s="342"/>
      <c r="AB107" s="342"/>
      <c r="AC107" s="342"/>
      <c r="AD107" s="342"/>
      <c r="AE107" s="342"/>
      <c r="AF107" s="342"/>
      <c r="AG107" s="342"/>
      <c r="AH107" s="342"/>
      <c r="AI107" s="342"/>
      <c r="AJ107" s="3175"/>
      <c r="AK107" s="3175"/>
      <c r="AL107" s="3175"/>
      <c r="AM107" s="3175"/>
      <c r="AN107" s="3175"/>
      <c r="AO107" s="3175"/>
      <c r="AP107" s="3175"/>
      <c r="AQ107" s="3175"/>
      <c r="AR107" s="3182"/>
      <c r="AS107" s="245"/>
      <c r="AT107" s="3182"/>
      <c r="AU107" s="245"/>
      <c r="AV107" s="245"/>
    </row>
    <row r="108" spans="1:48" ht="21.75" customHeight="1" x14ac:dyDescent="0.25">
      <c r="A108" s="6898"/>
      <c r="B108" s="3211" t="s">
        <v>52</v>
      </c>
      <c r="C108" s="3212" t="s">
        <v>53</v>
      </c>
      <c r="D108" s="3213" t="s">
        <v>54</v>
      </c>
      <c r="E108" s="3214" t="s">
        <v>53</v>
      </c>
      <c r="F108" s="3215" t="s">
        <v>54</v>
      </c>
      <c r="G108" s="3214" t="s">
        <v>53</v>
      </c>
      <c r="H108" s="3215" t="s">
        <v>54</v>
      </c>
      <c r="I108" s="3214" t="s">
        <v>53</v>
      </c>
      <c r="J108" s="3215" t="s">
        <v>54</v>
      </c>
      <c r="K108" s="3214" t="s">
        <v>53</v>
      </c>
      <c r="L108" s="3215" t="s">
        <v>54</v>
      </c>
      <c r="M108" s="3214" t="s">
        <v>53</v>
      </c>
      <c r="N108" s="3215" t="s">
        <v>54</v>
      </c>
      <c r="O108" s="6876"/>
      <c r="P108" s="6876"/>
      <c r="Q108" s="356"/>
      <c r="R108" s="342"/>
      <c r="S108" s="342"/>
      <c r="T108" s="342"/>
      <c r="U108" s="342"/>
      <c r="V108" s="342"/>
      <c r="W108" s="342"/>
      <c r="X108" s="342"/>
      <c r="Y108" s="342"/>
      <c r="Z108" s="342"/>
      <c r="AA108" s="345"/>
      <c r="AB108" s="342"/>
      <c r="AC108" s="342"/>
      <c r="AD108" s="342"/>
      <c r="AE108" s="342"/>
      <c r="AF108" s="342"/>
      <c r="AG108" s="342"/>
      <c r="AH108" s="342"/>
      <c r="AI108" s="342"/>
      <c r="AJ108" s="342"/>
      <c r="AK108" s="342"/>
      <c r="AL108" s="342"/>
      <c r="AM108" s="342"/>
      <c r="AN108" s="342"/>
      <c r="AO108" s="342"/>
      <c r="AP108" s="342"/>
      <c r="AQ108" s="342"/>
      <c r="AR108" s="245"/>
      <c r="AS108" s="245"/>
      <c r="AT108" s="245"/>
      <c r="AU108" s="245"/>
      <c r="AV108" s="245"/>
    </row>
    <row r="109" spans="1:48" ht="48" customHeight="1" x14ac:dyDescent="0.25">
      <c r="A109" s="3216" t="s">
        <v>1093</v>
      </c>
      <c r="B109" s="3217">
        <f>SUM(C109:D109)</f>
        <v>0</v>
      </c>
      <c r="C109" s="3218">
        <f t="shared" ref="C109:D111" si="9">SUM(E109+G109+I109+K109+M109)</f>
        <v>0</v>
      </c>
      <c r="D109" s="3037">
        <f t="shared" si="9"/>
        <v>0</v>
      </c>
      <c r="E109" s="3184"/>
      <c r="F109" s="3185"/>
      <c r="G109" s="3184"/>
      <c r="H109" s="3185"/>
      <c r="I109" s="3184"/>
      <c r="J109" s="3219"/>
      <c r="K109" s="3184"/>
      <c r="L109" s="3219"/>
      <c r="M109" s="3220"/>
      <c r="N109" s="3219"/>
      <c r="O109" s="3185"/>
      <c r="P109" s="3185"/>
      <c r="Q109" s="356"/>
      <c r="R109" s="342"/>
      <c r="S109" s="342"/>
      <c r="T109" s="342"/>
      <c r="U109" s="342"/>
      <c r="V109" s="342"/>
      <c r="W109" s="342"/>
      <c r="X109" s="342"/>
      <c r="Y109" s="342"/>
      <c r="Z109" s="342"/>
      <c r="AA109" s="345"/>
      <c r="AB109" s="342"/>
      <c r="AC109" s="342"/>
      <c r="AD109" s="342"/>
      <c r="AE109" s="342"/>
      <c r="AF109" s="342"/>
      <c r="AG109" s="342"/>
      <c r="AH109" s="342"/>
      <c r="AI109" s="342"/>
      <c r="AJ109" s="342"/>
      <c r="AK109" s="342"/>
      <c r="AL109" s="342"/>
      <c r="AM109" s="342"/>
      <c r="AN109" s="342"/>
      <c r="AO109" s="342"/>
      <c r="AP109" s="342"/>
      <c r="AQ109" s="342"/>
      <c r="AR109" s="245"/>
      <c r="AS109" s="245"/>
      <c r="AT109" s="245"/>
      <c r="AU109" s="245"/>
      <c r="AV109" s="245"/>
    </row>
    <row r="110" spans="1:48" ht="55.5" customHeight="1" x14ac:dyDescent="0.25">
      <c r="A110" s="3221" t="s">
        <v>1094</v>
      </c>
      <c r="B110" s="3006">
        <f>SUM(C110:D110)</f>
        <v>0</v>
      </c>
      <c r="C110" s="3222">
        <f t="shared" si="9"/>
        <v>0</v>
      </c>
      <c r="D110" s="3142">
        <f t="shared" si="9"/>
        <v>0</v>
      </c>
      <c r="E110" s="3223"/>
      <c r="F110" s="3224"/>
      <c r="G110" s="3223"/>
      <c r="H110" s="3225"/>
      <c r="I110" s="3223"/>
      <c r="J110" s="3224"/>
      <c r="K110" s="3223"/>
      <c r="L110" s="3224"/>
      <c r="M110" s="3226"/>
      <c r="N110" s="3225"/>
      <c r="O110" s="3189"/>
      <c r="P110" s="3189"/>
      <c r="Q110" s="356"/>
      <c r="R110" s="342"/>
      <c r="S110" s="342"/>
      <c r="T110" s="342"/>
      <c r="U110" s="342"/>
      <c r="V110" s="342"/>
      <c r="W110" s="342"/>
      <c r="X110" s="342"/>
      <c r="Y110" s="342"/>
      <c r="Z110" s="342"/>
      <c r="AA110" s="345"/>
      <c r="AB110" s="342"/>
      <c r="AC110" s="342"/>
      <c r="AD110" s="342"/>
      <c r="AE110" s="342"/>
      <c r="AF110" s="342"/>
      <c r="AG110" s="342"/>
      <c r="AH110" s="342"/>
      <c r="AI110" s="342"/>
      <c r="AJ110" s="342"/>
      <c r="AK110" s="342"/>
      <c r="AL110" s="342"/>
      <c r="AM110" s="342"/>
      <c r="AN110" s="342"/>
      <c r="AO110" s="342"/>
      <c r="AP110" s="342"/>
      <c r="AQ110" s="342"/>
      <c r="AR110" s="245"/>
      <c r="AS110" s="245"/>
      <c r="AT110" s="245"/>
      <c r="AU110" s="245"/>
      <c r="AV110" s="245"/>
    </row>
    <row r="111" spans="1:48" ht="55.5" customHeight="1" x14ac:dyDescent="0.25">
      <c r="A111" s="3107" t="s">
        <v>1095</v>
      </c>
      <c r="B111" s="3006">
        <f>SUM(C111:D111)</f>
        <v>0</v>
      </c>
      <c r="C111" s="3222">
        <f t="shared" si="9"/>
        <v>0</v>
      </c>
      <c r="D111" s="3142">
        <f t="shared" si="9"/>
        <v>0</v>
      </c>
      <c r="E111" s="3223"/>
      <c r="F111" s="3224"/>
      <c r="G111" s="3223"/>
      <c r="H111" s="3225"/>
      <c r="I111" s="3223"/>
      <c r="J111" s="3224"/>
      <c r="K111" s="3223"/>
      <c r="L111" s="3224"/>
      <c r="M111" s="3226"/>
      <c r="N111" s="3225"/>
      <c r="O111" s="3224"/>
      <c r="P111" s="3224"/>
      <c r="Q111" s="356"/>
      <c r="R111" s="342"/>
      <c r="S111" s="342"/>
      <c r="T111" s="342"/>
      <c r="U111" s="342"/>
      <c r="V111" s="342"/>
      <c r="W111" s="342"/>
      <c r="X111" s="342"/>
      <c r="Y111" s="342"/>
      <c r="Z111" s="342"/>
      <c r="AA111" s="345"/>
      <c r="AB111" s="342"/>
      <c r="AC111" s="342"/>
      <c r="AD111" s="342"/>
      <c r="AE111" s="342"/>
      <c r="AF111" s="342"/>
      <c r="AG111" s="342"/>
      <c r="AH111" s="342"/>
      <c r="AI111" s="342"/>
      <c r="AJ111" s="342"/>
      <c r="AK111" s="342"/>
      <c r="AL111" s="342"/>
      <c r="AM111" s="342"/>
      <c r="AN111" s="342"/>
      <c r="AO111" s="342"/>
      <c r="AP111" s="342"/>
      <c r="AQ111" s="342"/>
      <c r="AR111" s="245"/>
      <c r="AS111" s="245"/>
      <c r="AT111" s="245"/>
      <c r="AU111" s="245"/>
      <c r="AV111" s="245"/>
    </row>
    <row r="112" spans="1:48" ht="18.75" customHeight="1" x14ac:dyDescent="0.25">
      <c r="A112" s="335" t="s">
        <v>1096</v>
      </c>
      <c r="B112" s="286"/>
      <c r="C112" s="286"/>
      <c r="D112" s="317"/>
      <c r="E112" s="286"/>
      <c r="F112" s="270"/>
      <c r="G112" s="270"/>
      <c r="H112" s="270"/>
      <c r="I112" s="270"/>
      <c r="J112" s="270"/>
      <c r="K112" s="270"/>
      <c r="L112" s="270"/>
      <c r="M112" s="270"/>
      <c r="N112" s="270"/>
      <c r="O112" s="270"/>
      <c r="P112" s="270"/>
      <c r="Q112" s="270"/>
      <c r="R112" s="270"/>
      <c r="S112" s="270"/>
      <c r="T112" s="270"/>
      <c r="U112" s="270"/>
      <c r="V112" s="270"/>
      <c r="W112" s="270"/>
      <c r="X112" s="270"/>
      <c r="Y112" s="270"/>
      <c r="Z112" s="270"/>
      <c r="AA112" s="270"/>
      <c r="AB112" s="270"/>
      <c r="AC112" s="270"/>
      <c r="AD112" s="270"/>
      <c r="AE112" s="270"/>
      <c r="AF112" s="270"/>
      <c r="AG112" s="270"/>
      <c r="AH112" s="270"/>
      <c r="AI112" s="270"/>
      <c r="AJ112" s="270"/>
      <c r="AK112" s="270"/>
      <c r="AL112" s="270"/>
      <c r="AM112" s="270"/>
      <c r="AN112" s="270"/>
      <c r="AO112" s="270"/>
      <c r="AP112" s="270"/>
      <c r="AQ112" s="270"/>
      <c r="AR112" s="270"/>
      <c r="AS112" s="270"/>
      <c r="AT112" s="270"/>
      <c r="AU112" s="270"/>
      <c r="AV112" s="270"/>
    </row>
    <row r="113" spans="1:48" ht="15" customHeight="1" x14ac:dyDescent="0.25">
      <c r="A113" s="7025" t="s">
        <v>1097</v>
      </c>
      <c r="B113" s="7027" t="s">
        <v>1098</v>
      </c>
      <c r="C113" s="7028"/>
      <c r="D113" s="7029"/>
      <c r="E113" s="7030" t="s">
        <v>1099</v>
      </c>
      <c r="F113" s="105"/>
      <c r="G113" s="246"/>
      <c r="H113" s="246"/>
      <c r="I113" s="246"/>
      <c r="J113" s="246"/>
      <c r="K113" s="246"/>
      <c r="L113" s="246"/>
      <c r="M113" s="245"/>
      <c r="N113" s="245"/>
      <c r="O113" s="245"/>
      <c r="P113" s="245"/>
      <c r="Q113" s="245"/>
      <c r="R113" s="245"/>
      <c r="S113" s="245"/>
      <c r="T113" s="245"/>
      <c r="U113" s="245"/>
      <c r="V113" s="245"/>
      <c r="W113" s="245"/>
      <c r="X113" s="245"/>
      <c r="Y113" s="245"/>
      <c r="Z113" s="245"/>
      <c r="AA113" s="245"/>
      <c r="AB113" s="245"/>
      <c r="AC113" s="245"/>
      <c r="AD113" s="245"/>
      <c r="AE113" s="245"/>
      <c r="AF113" s="245"/>
      <c r="AG113" s="245"/>
      <c r="AH113" s="245"/>
      <c r="AI113" s="245"/>
      <c r="AJ113" s="245"/>
      <c r="AK113" s="245"/>
      <c r="AL113" s="245"/>
      <c r="AM113" s="245"/>
      <c r="AN113" s="245"/>
      <c r="AO113" s="245"/>
      <c r="AP113" s="245"/>
      <c r="AQ113" s="245"/>
      <c r="AR113" s="245"/>
      <c r="AS113" s="245"/>
      <c r="AT113" s="245"/>
      <c r="AU113" s="245"/>
      <c r="AV113" s="245"/>
    </row>
    <row r="114" spans="1:48" ht="21" customHeight="1" x14ac:dyDescent="0.25">
      <c r="A114" s="7026"/>
      <c r="B114" s="3227" t="s">
        <v>1100</v>
      </c>
      <c r="C114" s="3227" t="s">
        <v>1101</v>
      </c>
      <c r="D114" s="3228" t="s">
        <v>1102</v>
      </c>
      <c r="E114" s="7031"/>
      <c r="F114" s="246"/>
      <c r="G114" s="246"/>
      <c r="H114" s="246"/>
      <c r="I114" s="246"/>
      <c r="J114" s="246"/>
      <c r="K114" s="246"/>
      <c r="L114" s="246"/>
      <c r="M114" s="245"/>
      <c r="N114" s="245"/>
      <c r="O114" s="245"/>
      <c r="P114" s="245"/>
      <c r="Q114" s="245"/>
      <c r="R114" s="245"/>
      <c r="S114" s="245"/>
      <c r="T114" s="245"/>
      <c r="U114" s="245"/>
      <c r="V114" s="245"/>
      <c r="W114" s="245"/>
      <c r="X114" s="245"/>
      <c r="Y114" s="245"/>
      <c r="Z114" s="245"/>
      <c r="AA114" s="245"/>
      <c r="AB114" s="245"/>
      <c r="AC114" s="245"/>
      <c r="AD114" s="245"/>
      <c r="AE114" s="245"/>
      <c r="AF114" s="245"/>
      <c r="AG114" s="245"/>
      <c r="AH114" s="245"/>
      <c r="AI114" s="245"/>
      <c r="AJ114" s="245"/>
      <c r="AK114" s="245"/>
      <c r="AL114" s="245"/>
      <c r="AM114" s="245"/>
      <c r="AN114" s="245"/>
      <c r="AO114" s="245"/>
      <c r="AP114" s="245"/>
      <c r="AQ114" s="245"/>
      <c r="AR114" s="245"/>
      <c r="AS114" s="245"/>
      <c r="AT114" s="245"/>
      <c r="AU114" s="245"/>
      <c r="AV114" s="245"/>
    </row>
    <row r="115" spans="1:48" ht="27.75" customHeight="1" x14ac:dyDescent="0.25">
      <c r="A115" s="3229" t="s">
        <v>49</v>
      </c>
      <c r="B115" s="3230"/>
      <c r="C115" s="3230"/>
      <c r="D115" s="3231"/>
      <c r="E115" s="3232"/>
      <c r="F115" s="245"/>
      <c r="G115" s="246"/>
      <c r="H115" s="246"/>
      <c r="I115" s="246"/>
      <c r="J115" s="246"/>
      <c r="K115" s="246"/>
      <c r="L115" s="246"/>
      <c r="M115" s="245"/>
      <c r="N115" s="245"/>
      <c r="O115" s="245"/>
      <c r="P115" s="245"/>
      <c r="Q115" s="245"/>
      <c r="R115" s="245"/>
      <c r="S115" s="245"/>
      <c r="T115" s="245"/>
      <c r="U115" s="245"/>
      <c r="V115" s="245"/>
      <c r="W115" s="245"/>
      <c r="X115" s="245"/>
      <c r="Y115" s="245"/>
      <c r="Z115" s="245"/>
      <c r="AA115" s="245"/>
      <c r="AB115" s="245"/>
      <c r="AC115" s="245"/>
      <c r="AD115" s="245"/>
      <c r="AE115" s="245"/>
      <c r="AF115" s="245"/>
      <c r="AG115" s="245"/>
      <c r="AH115" s="245"/>
      <c r="AI115" s="245"/>
      <c r="AJ115" s="245"/>
      <c r="AK115" s="245"/>
      <c r="AL115" s="245"/>
      <c r="AM115" s="245"/>
      <c r="AN115" s="245"/>
      <c r="AO115" s="245"/>
      <c r="AP115" s="245"/>
      <c r="AQ115" s="245"/>
      <c r="AR115" s="245"/>
      <c r="AS115" s="245"/>
      <c r="AT115" s="245"/>
      <c r="AU115" s="245"/>
      <c r="AV115" s="245"/>
    </row>
    <row r="116" spans="1:48" ht="15.75" x14ac:dyDescent="0.25">
      <c r="A116" s="3205" t="s">
        <v>1103</v>
      </c>
      <c r="B116" s="317"/>
      <c r="C116" s="317"/>
      <c r="D116" s="317"/>
      <c r="E116" s="270"/>
      <c r="G116" s="270"/>
      <c r="H116" s="3233"/>
      <c r="I116" s="3233"/>
      <c r="J116" s="3234"/>
      <c r="K116" s="270"/>
      <c r="L116" s="270"/>
      <c r="M116" s="270"/>
      <c r="N116" s="270"/>
      <c r="O116" s="270"/>
      <c r="P116" s="270"/>
      <c r="Q116" s="270"/>
      <c r="R116" s="270"/>
      <c r="S116" s="270"/>
      <c r="T116" s="270"/>
      <c r="U116" s="270"/>
      <c r="V116" s="270"/>
      <c r="W116" s="270"/>
      <c r="X116" s="270"/>
      <c r="Y116" s="270"/>
      <c r="Z116" s="270"/>
      <c r="AA116" s="270"/>
      <c r="AB116" s="270"/>
      <c r="AC116" s="270"/>
      <c r="AD116" s="270"/>
      <c r="AE116" s="270"/>
      <c r="AF116" s="270"/>
      <c r="AG116" s="270"/>
      <c r="AH116" s="270"/>
      <c r="AI116" s="270"/>
      <c r="AJ116" s="270"/>
      <c r="AK116" s="270"/>
      <c r="AL116" s="270"/>
      <c r="AM116" s="270"/>
      <c r="AN116" s="270"/>
      <c r="AO116" s="270"/>
      <c r="AP116" s="270"/>
      <c r="AQ116" s="270"/>
      <c r="AR116" s="270"/>
      <c r="AS116" s="270"/>
      <c r="AT116" s="270"/>
      <c r="AU116" s="270"/>
      <c r="AV116" s="270"/>
    </row>
    <row r="117" spans="1:48" x14ac:dyDescent="0.25">
      <c r="A117" s="6897" t="s">
        <v>181</v>
      </c>
      <c r="B117" s="6900" t="s">
        <v>418</v>
      </c>
      <c r="C117" s="6200"/>
      <c r="D117" s="6901"/>
      <c r="E117" s="7023"/>
      <c r="F117" s="7032"/>
      <c r="G117" s="7032"/>
      <c r="H117" s="7032"/>
      <c r="I117" s="7032"/>
      <c r="J117" s="7024"/>
      <c r="K117" s="245"/>
      <c r="L117" s="245"/>
      <c r="M117" s="245"/>
      <c r="N117" s="245"/>
      <c r="O117" s="245"/>
      <c r="P117" s="245"/>
      <c r="Q117" s="245"/>
      <c r="R117" s="245"/>
      <c r="S117" s="245"/>
      <c r="T117" s="245"/>
      <c r="U117" s="245"/>
      <c r="V117" s="245"/>
      <c r="W117" s="245"/>
      <c r="X117" s="245"/>
      <c r="Y117" s="245"/>
      <c r="Z117" s="245"/>
      <c r="AA117" s="245"/>
      <c r="AB117" s="245"/>
      <c r="AC117" s="245"/>
      <c r="AD117" s="245"/>
      <c r="AE117" s="245"/>
      <c r="AF117" s="245"/>
      <c r="AG117" s="245"/>
      <c r="AH117" s="245"/>
      <c r="AI117" s="245"/>
      <c r="AJ117" s="245"/>
      <c r="AK117" s="245"/>
      <c r="AL117" s="245"/>
      <c r="AM117" s="245"/>
      <c r="AN117" s="245"/>
      <c r="AO117" s="245"/>
      <c r="AP117" s="245"/>
      <c r="AQ117" s="245"/>
      <c r="AR117" s="245"/>
      <c r="AS117" s="245"/>
      <c r="AT117" s="245"/>
      <c r="AU117" s="245"/>
      <c r="AV117" s="245"/>
    </row>
    <row r="118" spans="1:48" ht="23.25" customHeight="1" x14ac:dyDescent="0.25">
      <c r="A118" s="6912"/>
      <c r="B118" s="6902"/>
      <c r="C118" s="6966"/>
      <c r="D118" s="6967"/>
      <c r="E118" s="7023" t="s">
        <v>1104</v>
      </c>
      <c r="F118" s="7024"/>
      <c r="G118" s="7023" t="s">
        <v>1105</v>
      </c>
      <c r="H118" s="7024"/>
      <c r="I118" s="7023" t="s">
        <v>1106</v>
      </c>
      <c r="J118" s="7024"/>
      <c r="K118" s="245"/>
      <c r="L118" s="245"/>
      <c r="M118" s="245"/>
      <c r="N118" s="245"/>
      <c r="O118" s="245"/>
      <c r="P118" s="245"/>
      <c r="Q118" s="245"/>
      <c r="R118" s="245"/>
      <c r="S118" s="245"/>
      <c r="T118" s="245"/>
      <c r="U118" s="245"/>
      <c r="V118" s="245"/>
      <c r="W118" s="245"/>
      <c r="X118" s="245"/>
      <c r="Y118" s="245"/>
      <c r="Z118" s="245"/>
      <c r="AA118" s="245"/>
      <c r="AB118" s="245"/>
      <c r="AC118" s="245"/>
      <c r="AD118" s="245"/>
      <c r="AE118" s="245"/>
      <c r="AF118" s="245"/>
      <c r="AG118" s="245"/>
      <c r="AH118" s="245"/>
      <c r="AI118" s="245"/>
      <c r="AJ118" s="245"/>
      <c r="AK118" s="245"/>
      <c r="AL118" s="245"/>
      <c r="AM118" s="245"/>
      <c r="AN118" s="245"/>
      <c r="AO118" s="245"/>
      <c r="AP118" s="245"/>
      <c r="AQ118" s="245"/>
      <c r="AR118" s="245"/>
      <c r="AS118" s="245"/>
      <c r="AT118" s="245"/>
      <c r="AU118" s="245"/>
      <c r="AV118" s="245"/>
    </row>
    <row r="119" spans="1:48" ht="24" customHeight="1" x14ac:dyDescent="0.25">
      <c r="A119" s="6898"/>
      <c r="B119" s="3211" t="s">
        <v>52</v>
      </c>
      <c r="C119" s="3212" t="s">
        <v>53</v>
      </c>
      <c r="D119" s="3213" t="s">
        <v>54</v>
      </c>
      <c r="E119" s="3214" t="s">
        <v>53</v>
      </c>
      <c r="F119" s="3215" t="s">
        <v>54</v>
      </c>
      <c r="G119" s="3214" t="s">
        <v>53</v>
      </c>
      <c r="H119" s="3215" t="s">
        <v>54</v>
      </c>
      <c r="I119" s="3214" t="s">
        <v>53</v>
      </c>
      <c r="J119" s="3215" t="s">
        <v>54</v>
      </c>
      <c r="K119" s="245"/>
      <c r="L119" s="245"/>
      <c r="M119" s="245"/>
      <c r="N119" s="245"/>
      <c r="O119" s="245"/>
      <c r="P119" s="245"/>
      <c r="Q119" s="245"/>
      <c r="R119" s="245"/>
      <c r="S119" s="245"/>
      <c r="T119" s="245"/>
      <c r="U119" s="245"/>
      <c r="V119" s="245"/>
      <c r="W119" s="245"/>
      <c r="X119" s="245"/>
      <c r="Y119" s="245"/>
      <c r="Z119" s="245"/>
      <c r="AA119" s="245"/>
      <c r="AB119" s="245"/>
      <c r="AC119" s="245"/>
      <c r="AD119" s="245"/>
      <c r="AE119" s="245"/>
      <c r="AF119" s="245"/>
      <c r="AG119" s="245"/>
      <c r="AH119" s="245"/>
      <c r="AI119" s="245"/>
      <c r="AJ119" s="245"/>
      <c r="AK119" s="245"/>
      <c r="AL119" s="245"/>
      <c r="AM119" s="245"/>
      <c r="AN119" s="245"/>
      <c r="AO119" s="245"/>
      <c r="AP119" s="245"/>
      <c r="AQ119" s="245"/>
      <c r="AR119" s="245"/>
      <c r="AS119" s="245"/>
      <c r="AT119" s="245"/>
      <c r="AU119" s="245"/>
      <c r="AV119" s="245"/>
    </row>
    <row r="120" spans="1:48" ht="60" customHeight="1" x14ac:dyDescent="0.25">
      <c r="A120" s="3216" t="s">
        <v>1107</v>
      </c>
      <c r="B120" s="3217">
        <f>SUM(C120:D120)</f>
        <v>0</v>
      </c>
      <c r="C120" s="3218">
        <f t="shared" ref="C120:D122" si="10">+E120+G120+I120</f>
        <v>0</v>
      </c>
      <c r="D120" s="3037">
        <f t="shared" si="10"/>
        <v>0</v>
      </c>
      <c r="E120" s="3184"/>
      <c r="F120" s="3185"/>
      <c r="G120" s="3184"/>
      <c r="H120" s="3185"/>
      <c r="I120" s="3184"/>
      <c r="J120" s="3219"/>
      <c r="K120" s="245"/>
      <c r="L120" s="245"/>
      <c r="M120" s="245"/>
      <c r="N120" s="245"/>
      <c r="O120" s="245"/>
      <c r="P120" s="245"/>
      <c r="Q120" s="245"/>
      <c r="R120" s="245"/>
      <c r="S120" s="245"/>
      <c r="T120" s="245"/>
      <c r="U120" s="245"/>
      <c r="V120" s="245"/>
      <c r="W120" s="245"/>
      <c r="X120" s="245"/>
      <c r="Y120" s="245"/>
      <c r="Z120" s="245"/>
      <c r="AA120" s="245"/>
      <c r="AB120" s="245"/>
      <c r="AC120" s="245"/>
      <c r="AD120" s="245"/>
      <c r="AE120" s="245"/>
      <c r="AF120" s="245"/>
      <c r="AG120" s="245"/>
      <c r="AH120" s="245"/>
      <c r="AI120" s="245"/>
      <c r="AJ120" s="245"/>
      <c r="AK120" s="245"/>
      <c r="AL120" s="245"/>
      <c r="AM120" s="245"/>
      <c r="AN120" s="245"/>
      <c r="AO120" s="245"/>
      <c r="AP120" s="245"/>
      <c r="AQ120" s="245"/>
      <c r="AR120" s="245"/>
      <c r="AS120" s="245"/>
      <c r="AT120" s="245"/>
      <c r="AU120" s="245"/>
      <c r="AV120" s="245"/>
    </row>
    <row r="121" spans="1:48" ht="60" customHeight="1" x14ac:dyDescent="0.25">
      <c r="A121" s="357" t="s">
        <v>1108</v>
      </c>
      <c r="B121" s="358">
        <f>SUM(C121:D121)</f>
        <v>0</v>
      </c>
      <c r="C121" s="359">
        <f t="shared" si="10"/>
        <v>0</v>
      </c>
      <c r="D121" s="2794">
        <f t="shared" si="10"/>
        <v>0</v>
      </c>
      <c r="E121" s="360"/>
      <c r="F121" s="2385"/>
      <c r="G121" s="360"/>
      <c r="H121" s="2385"/>
      <c r="I121" s="360"/>
      <c r="J121" s="361"/>
      <c r="K121" s="245"/>
      <c r="L121" s="245"/>
      <c r="M121" s="245"/>
      <c r="N121" s="245"/>
      <c r="O121" s="245"/>
      <c r="P121" s="245"/>
      <c r="Q121" s="245"/>
      <c r="R121" s="245"/>
      <c r="S121" s="245"/>
      <c r="T121" s="245"/>
      <c r="U121" s="245"/>
      <c r="V121" s="245"/>
      <c r="W121" s="245"/>
      <c r="X121" s="245"/>
      <c r="Y121" s="245"/>
      <c r="Z121" s="245"/>
      <c r="AA121" s="245"/>
      <c r="AB121" s="245"/>
      <c r="AC121" s="245"/>
      <c r="AD121" s="245"/>
      <c r="AE121" s="245"/>
      <c r="AF121" s="245"/>
      <c r="AG121" s="245"/>
      <c r="AH121" s="245"/>
      <c r="AI121" s="245"/>
      <c r="AJ121" s="245"/>
      <c r="AK121" s="245"/>
      <c r="AL121" s="245"/>
      <c r="AM121" s="245"/>
      <c r="AN121" s="245"/>
      <c r="AO121" s="245"/>
      <c r="AP121" s="245"/>
      <c r="AQ121" s="245"/>
      <c r="AR121" s="245"/>
      <c r="AS121" s="245"/>
      <c r="AT121" s="245"/>
      <c r="AU121" s="245"/>
      <c r="AV121" s="245"/>
    </row>
    <row r="122" spans="1:48" ht="61.5" customHeight="1" x14ac:dyDescent="0.25">
      <c r="A122" s="3235" t="s">
        <v>1109</v>
      </c>
      <c r="B122" s="3006">
        <f>SUM(C122:D122)</f>
        <v>0</v>
      </c>
      <c r="C122" s="3222">
        <f t="shared" si="10"/>
        <v>0</v>
      </c>
      <c r="D122" s="3142">
        <f t="shared" si="10"/>
        <v>0</v>
      </c>
      <c r="E122" s="3223"/>
      <c r="F122" s="3224"/>
      <c r="G122" s="3223"/>
      <c r="H122" s="3225"/>
      <c r="I122" s="3223"/>
      <c r="J122" s="3224"/>
      <c r="K122" s="245"/>
      <c r="L122" s="245"/>
      <c r="M122" s="245"/>
      <c r="N122" s="245"/>
      <c r="O122" s="245"/>
      <c r="P122" s="245"/>
      <c r="Q122" s="245"/>
      <c r="R122" s="245"/>
      <c r="S122" s="245"/>
      <c r="T122" s="245"/>
      <c r="U122" s="245"/>
      <c r="V122" s="245"/>
      <c r="W122" s="245"/>
      <c r="X122" s="245"/>
      <c r="Y122" s="245"/>
      <c r="Z122" s="245"/>
      <c r="AA122" s="245"/>
      <c r="AB122" s="245"/>
      <c r="AC122" s="245"/>
      <c r="AD122" s="245"/>
      <c r="AE122" s="245"/>
      <c r="AF122" s="245"/>
      <c r="AG122" s="245"/>
      <c r="AH122" s="245"/>
      <c r="AI122" s="245"/>
      <c r="AJ122" s="245"/>
      <c r="AK122" s="245"/>
      <c r="AL122" s="245"/>
      <c r="AM122" s="245"/>
      <c r="AN122" s="245"/>
      <c r="AO122" s="245"/>
      <c r="AP122" s="245"/>
      <c r="AQ122" s="245"/>
      <c r="AR122" s="245"/>
      <c r="AS122" s="245"/>
      <c r="AT122" s="245"/>
      <c r="AU122" s="245"/>
      <c r="AV122" s="245"/>
    </row>
    <row r="123" spans="1:48" ht="15.75" x14ac:dyDescent="0.25">
      <c r="A123" s="3236" t="s">
        <v>1110</v>
      </c>
      <c r="B123" s="3237"/>
      <c r="C123" s="362"/>
      <c r="D123" s="362"/>
      <c r="E123" s="317"/>
      <c r="F123" s="3238"/>
      <c r="H123" s="3239"/>
      <c r="I123" s="363"/>
      <c r="J123" s="363"/>
      <c r="K123" s="270"/>
      <c r="L123" s="270"/>
      <c r="M123" s="270"/>
      <c r="N123" s="270"/>
      <c r="O123" s="270"/>
      <c r="P123" s="270"/>
      <c r="Q123" s="270"/>
      <c r="R123" s="270"/>
      <c r="S123" s="270"/>
      <c r="T123" s="270"/>
      <c r="U123" s="270"/>
      <c r="V123" s="270"/>
      <c r="W123" s="270"/>
      <c r="X123" s="270"/>
      <c r="Y123" s="270"/>
      <c r="Z123" s="270"/>
      <c r="AA123" s="270"/>
      <c r="AB123" s="270"/>
      <c r="AC123" s="270"/>
      <c r="AD123" s="270"/>
      <c r="AE123" s="270"/>
      <c r="AF123" s="270"/>
      <c r="AG123" s="270"/>
      <c r="AH123" s="270"/>
      <c r="AI123" s="270"/>
      <c r="AJ123" s="270"/>
      <c r="AK123" s="270"/>
      <c r="AL123" s="270"/>
      <c r="AM123" s="270"/>
      <c r="AN123" s="270"/>
      <c r="AO123" s="270"/>
      <c r="AP123" s="270"/>
      <c r="AQ123" s="270"/>
      <c r="AR123" s="270"/>
      <c r="AS123" s="270"/>
      <c r="AT123" s="270"/>
      <c r="AU123" s="270"/>
      <c r="AV123" s="270"/>
    </row>
    <row r="124" spans="1:48" ht="27.75" customHeight="1" x14ac:dyDescent="0.25">
      <c r="A124" s="6901" t="s">
        <v>181</v>
      </c>
      <c r="B124" s="6897" t="s">
        <v>49</v>
      </c>
      <c r="C124" s="6900" t="s">
        <v>1111</v>
      </c>
      <c r="D124" s="6901"/>
      <c r="E124" s="6900" t="s">
        <v>1112</v>
      </c>
      <c r="F124" s="6901"/>
      <c r="G124" s="7023" t="s">
        <v>1113</v>
      </c>
      <c r="H124" s="7032"/>
      <c r="I124" s="7024"/>
      <c r="J124" s="245"/>
      <c r="K124" s="245"/>
      <c r="L124" s="245"/>
      <c r="M124" s="245"/>
      <c r="N124" s="245"/>
      <c r="O124" s="245"/>
      <c r="P124" s="245"/>
      <c r="Q124" s="245"/>
      <c r="R124" s="245"/>
      <c r="S124" s="245"/>
      <c r="T124" s="245"/>
      <c r="U124" s="245"/>
      <c r="V124" s="245"/>
      <c r="W124" s="245"/>
      <c r="X124" s="245"/>
      <c r="Y124" s="245"/>
      <c r="Z124" s="245"/>
      <c r="AA124" s="245"/>
      <c r="AB124" s="245"/>
      <c r="AC124" s="245"/>
      <c r="AD124" s="245"/>
      <c r="AE124" s="245"/>
      <c r="AF124" s="245"/>
      <c r="AG124" s="245"/>
      <c r="AH124" s="245"/>
      <c r="AI124" s="245"/>
      <c r="AJ124" s="245"/>
      <c r="AK124" s="245"/>
      <c r="AL124" s="245"/>
      <c r="AM124" s="245"/>
      <c r="AN124" s="245"/>
      <c r="AO124" s="245"/>
      <c r="AP124" s="245"/>
      <c r="AQ124" s="245"/>
      <c r="AR124" s="245"/>
      <c r="AS124" s="245"/>
      <c r="AT124" s="245"/>
      <c r="AU124" s="245"/>
      <c r="AV124" s="245"/>
    </row>
    <row r="125" spans="1:48" ht="42" x14ac:dyDescent="0.25">
      <c r="A125" s="6967"/>
      <c r="B125" s="6898"/>
      <c r="C125" s="3214" t="s">
        <v>53</v>
      </c>
      <c r="D125" s="3240" t="s">
        <v>54</v>
      </c>
      <c r="E125" s="3241" t="s">
        <v>1114</v>
      </c>
      <c r="F125" s="3215" t="s">
        <v>1115</v>
      </c>
      <c r="G125" s="3241" t="s">
        <v>1116</v>
      </c>
      <c r="H125" s="3242" t="s">
        <v>1117</v>
      </c>
      <c r="I125" s="3215" t="s">
        <v>1118</v>
      </c>
      <c r="J125" s="245"/>
      <c r="K125" s="245"/>
      <c r="L125" s="245"/>
      <c r="M125" s="245"/>
      <c r="N125" s="245"/>
      <c r="O125" s="245"/>
      <c r="P125" s="245"/>
      <c r="Q125" s="245"/>
      <c r="R125" s="245"/>
      <c r="S125" s="245"/>
      <c r="T125" s="245"/>
      <c r="U125" s="245"/>
      <c r="V125" s="245"/>
      <c r="W125" s="245"/>
      <c r="X125" s="245"/>
      <c r="Y125" s="245"/>
      <c r="Z125" s="245"/>
      <c r="AA125" s="245"/>
      <c r="AB125" s="245"/>
      <c r="AC125" s="245"/>
      <c r="AD125" s="245"/>
      <c r="AE125" s="245"/>
      <c r="AF125" s="245"/>
      <c r="AG125" s="245"/>
      <c r="AH125" s="245"/>
      <c r="AI125" s="245"/>
      <c r="AJ125" s="245"/>
      <c r="AK125" s="245"/>
      <c r="AL125" s="245"/>
      <c r="AM125" s="245"/>
      <c r="AN125" s="245"/>
      <c r="AO125" s="245"/>
      <c r="AP125" s="245"/>
      <c r="AQ125" s="245"/>
      <c r="AR125" s="245"/>
      <c r="AS125" s="245"/>
      <c r="AT125" s="245"/>
      <c r="AU125" s="245"/>
      <c r="AV125" s="245"/>
    </row>
    <row r="126" spans="1:48" ht="21" x14ac:dyDescent="0.25">
      <c r="A126" s="3243" t="s">
        <v>1119</v>
      </c>
      <c r="B126" s="3244">
        <f>SUM(C126:D126)</f>
        <v>0</v>
      </c>
      <c r="C126" s="3245"/>
      <c r="D126" s="3246"/>
      <c r="E126" s="3245"/>
      <c r="F126" s="3247"/>
      <c r="G126" s="3245"/>
      <c r="H126" s="3245"/>
      <c r="I126" s="3247"/>
      <c r="J126" s="245"/>
      <c r="K126" s="245"/>
      <c r="L126" s="245"/>
      <c r="M126" s="245"/>
      <c r="N126" s="245"/>
      <c r="O126" s="245"/>
      <c r="P126" s="245"/>
      <c r="Q126" s="245"/>
      <c r="R126" s="245"/>
      <c r="S126" s="245"/>
      <c r="T126" s="245"/>
      <c r="U126" s="245"/>
      <c r="V126" s="245"/>
      <c r="W126" s="245"/>
      <c r="X126" s="245"/>
      <c r="Y126" s="245"/>
      <c r="Z126" s="245"/>
      <c r="AA126" s="245"/>
      <c r="AB126" s="245"/>
      <c r="AC126" s="245"/>
      <c r="AD126" s="245"/>
      <c r="AE126" s="245"/>
      <c r="AF126" s="245"/>
      <c r="AG126" s="245"/>
      <c r="AH126" s="245"/>
      <c r="AI126" s="245"/>
      <c r="AJ126" s="245"/>
      <c r="AK126" s="245"/>
      <c r="AL126" s="245"/>
      <c r="AM126" s="245"/>
      <c r="AN126" s="245"/>
      <c r="AO126" s="245"/>
      <c r="AP126" s="245"/>
      <c r="AQ126" s="245"/>
      <c r="AR126" s="245"/>
      <c r="AS126" s="245"/>
      <c r="AT126" s="245"/>
      <c r="AU126" s="245"/>
      <c r="AV126" s="245"/>
    </row>
    <row r="127" spans="1:48" x14ac:dyDescent="0.25">
      <c r="A127" s="273" t="s">
        <v>1120</v>
      </c>
      <c r="B127" s="286"/>
      <c r="C127" s="286"/>
      <c r="D127" s="286"/>
      <c r="E127" s="277"/>
      <c r="G127" s="270"/>
      <c r="H127" s="270"/>
      <c r="I127" s="270"/>
      <c r="J127" s="270"/>
      <c r="K127" s="270"/>
      <c r="L127" s="270"/>
      <c r="M127" s="270"/>
      <c r="N127" s="270"/>
      <c r="O127" s="270"/>
      <c r="P127" s="270"/>
      <c r="Q127" s="270"/>
      <c r="R127" s="270"/>
      <c r="S127" s="270"/>
      <c r="T127" s="270"/>
      <c r="U127" s="270"/>
      <c r="V127" s="270"/>
      <c r="W127" s="270"/>
      <c r="X127" s="270"/>
      <c r="Y127" s="270"/>
      <c r="Z127" s="270"/>
      <c r="AA127" s="270"/>
      <c r="AB127" s="270"/>
      <c r="AC127" s="270"/>
      <c r="AD127" s="270"/>
      <c r="AE127" s="270"/>
      <c r="AF127" s="270"/>
      <c r="AG127" s="270"/>
      <c r="AH127" s="270"/>
      <c r="AI127" s="270"/>
      <c r="AJ127" s="270"/>
      <c r="AK127" s="270"/>
      <c r="AL127" s="270"/>
      <c r="AM127" s="270"/>
      <c r="AN127" s="270"/>
      <c r="AO127" s="270"/>
      <c r="AP127" s="270"/>
      <c r="AQ127" s="270"/>
      <c r="AR127" s="270"/>
      <c r="AS127" s="270"/>
      <c r="AT127" s="270"/>
      <c r="AU127" s="270"/>
      <c r="AV127" s="270"/>
    </row>
    <row r="128" spans="1:48" ht="15" customHeight="1" x14ac:dyDescent="0.25">
      <c r="A128" s="6897" t="s">
        <v>181</v>
      </c>
      <c r="B128" s="6897" t="s">
        <v>4</v>
      </c>
      <c r="C128" s="6900" t="s">
        <v>418</v>
      </c>
      <c r="D128" s="6200"/>
      <c r="E128" s="6901"/>
      <c r="F128" s="7023" t="s">
        <v>419</v>
      </c>
      <c r="G128" s="7032"/>
      <c r="H128" s="7032"/>
      <c r="I128" s="7032"/>
      <c r="J128" s="7032"/>
      <c r="K128" s="7032"/>
      <c r="L128" s="7032"/>
      <c r="M128" s="7032"/>
      <c r="N128" s="7032"/>
      <c r="O128" s="7032"/>
      <c r="P128" s="7032"/>
      <c r="Q128" s="7032"/>
      <c r="R128" s="7032"/>
      <c r="S128" s="7032"/>
      <c r="T128" s="7032"/>
      <c r="U128" s="7032"/>
      <c r="V128" s="7032"/>
      <c r="W128" s="7032"/>
      <c r="X128" s="7032"/>
      <c r="Y128" s="7032"/>
      <c r="Z128" s="7032"/>
      <c r="AA128" s="7032"/>
      <c r="AB128" s="7032"/>
      <c r="AC128" s="7032"/>
      <c r="AD128" s="7032"/>
      <c r="AE128" s="7032"/>
      <c r="AF128" s="7032"/>
      <c r="AG128" s="7032"/>
      <c r="AH128" s="7032"/>
      <c r="AI128" s="7032"/>
      <c r="AJ128" s="7032"/>
      <c r="AK128" s="7032"/>
      <c r="AL128" s="7032"/>
      <c r="AM128" s="7041"/>
      <c r="AN128" s="6894" t="s">
        <v>421</v>
      </c>
      <c r="AO128" s="7033" t="s">
        <v>422</v>
      </c>
      <c r="AP128" s="7036" t="s">
        <v>12</v>
      </c>
      <c r="AQ128" s="7039" t="s">
        <v>13</v>
      </c>
      <c r="AR128" s="6894" t="s">
        <v>14</v>
      </c>
      <c r="AS128" s="245"/>
      <c r="AT128" s="6202"/>
      <c r="AU128" s="270"/>
      <c r="AV128" s="245"/>
    </row>
    <row r="129" spans="1:48" x14ac:dyDescent="0.25">
      <c r="A129" s="6912"/>
      <c r="B129" s="6912"/>
      <c r="C129" s="6902"/>
      <c r="D129" s="6966"/>
      <c r="E129" s="6967"/>
      <c r="F129" s="7023" t="s">
        <v>965</v>
      </c>
      <c r="G129" s="7024"/>
      <c r="H129" s="7023" t="s">
        <v>597</v>
      </c>
      <c r="I129" s="7024"/>
      <c r="J129" s="7023" t="s">
        <v>598</v>
      </c>
      <c r="K129" s="7024"/>
      <c r="L129" s="7023" t="s">
        <v>70</v>
      </c>
      <c r="M129" s="7024"/>
      <c r="N129" s="7023" t="s">
        <v>71</v>
      </c>
      <c r="O129" s="7024"/>
      <c r="P129" s="7027" t="s">
        <v>72</v>
      </c>
      <c r="Q129" s="7044"/>
      <c r="R129" s="7027" t="s">
        <v>73</v>
      </c>
      <c r="S129" s="7044"/>
      <c r="T129" s="7027" t="s">
        <v>74</v>
      </c>
      <c r="U129" s="7044"/>
      <c r="V129" s="7027" t="s">
        <v>75</v>
      </c>
      <c r="W129" s="7044"/>
      <c r="X129" s="7027" t="s">
        <v>76</v>
      </c>
      <c r="Y129" s="7044"/>
      <c r="Z129" s="7027" t="s">
        <v>77</v>
      </c>
      <c r="AA129" s="7044"/>
      <c r="AB129" s="7027" t="s">
        <v>78</v>
      </c>
      <c r="AC129" s="7044"/>
      <c r="AD129" s="7027" t="s">
        <v>79</v>
      </c>
      <c r="AE129" s="7044"/>
      <c r="AF129" s="7027" t="s">
        <v>80</v>
      </c>
      <c r="AG129" s="7044"/>
      <c r="AH129" s="7027" t="s">
        <v>81</v>
      </c>
      <c r="AI129" s="7044"/>
      <c r="AJ129" s="7027" t="s">
        <v>82</v>
      </c>
      <c r="AK129" s="7044"/>
      <c r="AL129" s="7027" t="s">
        <v>83</v>
      </c>
      <c r="AM129" s="7029"/>
      <c r="AN129" s="6429"/>
      <c r="AO129" s="7034"/>
      <c r="AP129" s="7037"/>
      <c r="AQ129" s="6682"/>
      <c r="AR129" s="6429"/>
      <c r="AS129" s="245"/>
      <c r="AT129" s="6202"/>
      <c r="AU129" s="270"/>
      <c r="AV129" s="245"/>
    </row>
    <row r="130" spans="1:48" ht="51.75" customHeight="1" x14ac:dyDescent="0.25">
      <c r="A130" s="6898"/>
      <c r="B130" s="6898"/>
      <c r="C130" s="3248" t="s">
        <v>52</v>
      </c>
      <c r="D130" s="3249" t="s">
        <v>53</v>
      </c>
      <c r="E130" s="1031" t="s">
        <v>54</v>
      </c>
      <c r="F130" s="3214" t="s">
        <v>53</v>
      </c>
      <c r="G130" s="1031" t="s">
        <v>54</v>
      </c>
      <c r="H130" s="3214" t="s">
        <v>53</v>
      </c>
      <c r="I130" s="1031" t="s">
        <v>54</v>
      </c>
      <c r="J130" s="3214" t="s">
        <v>53</v>
      </c>
      <c r="K130" s="1031" t="s">
        <v>54</v>
      </c>
      <c r="L130" s="3214" t="s">
        <v>53</v>
      </c>
      <c r="M130" s="1031" t="s">
        <v>54</v>
      </c>
      <c r="N130" s="3214" t="s">
        <v>53</v>
      </c>
      <c r="O130" s="1031" t="s">
        <v>54</v>
      </c>
      <c r="P130" s="3214" t="s">
        <v>53</v>
      </c>
      <c r="Q130" s="1031" t="s">
        <v>54</v>
      </c>
      <c r="R130" s="3214" t="s">
        <v>53</v>
      </c>
      <c r="S130" s="1031" t="s">
        <v>54</v>
      </c>
      <c r="T130" s="3214" t="s">
        <v>53</v>
      </c>
      <c r="U130" s="1031" t="s">
        <v>54</v>
      </c>
      <c r="V130" s="3214" t="s">
        <v>53</v>
      </c>
      <c r="W130" s="1031" t="s">
        <v>54</v>
      </c>
      <c r="X130" s="3214" t="s">
        <v>53</v>
      </c>
      <c r="Y130" s="1031" t="s">
        <v>54</v>
      </c>
      <c r="Z130" s="3214" t="s">
        <v>53</v>
      </c>
      <c r="AA130" s="1031" t="s">
        <v>54</v>
      </c>
      <c r="AB130" s="3214" t="s">
        <v>53</v>
      </c>
      <c r="AC130" s="1031" t="s">
        <v>54</v>
      </c>
      <c r="AD130" s="3214" t="s">
        <v>53</v>
      </c>
      <c r="AE130" s="1031" t="s">
        <v>54</v>
      </c>
      <c r="AF130" s="3214" t="s">
        <v>53</v>
      </c>
      <c r="AG130" s="1031" t="s">
        <v>54</v>
      </c>
      <c r="AH130" s="3214" t="s">
        <v>53</v>
      </c>
      <c r="AI130" s="1031" t="s">
        <v>54</v>
      </c>
      <c r="AJ130" s="3214" t="s">
        <v>53</v>
      </c>
      <c r="AK130" s="1031" t="s">
        <v>54</v>
      </c>
      <c r="AL130" s="3214" t="s">
        <v>53</v>
      </c>
      <c r="AM130" s="336" t="s">
        <v>54</v>
      </c>
      <c r="AN130" s="6969"/>
      <c r="AO130" s="7035"/>
      <c r="AP130" s="7038"/>
      <c r="AQ130" s="7040"/>
      <c r="AR130" s="6969"/>
      <c r="AS130" s="245"/>
      <c r="AT130" s="6202"/>
      <c r="AU130" s="270"/>
      <c r="AV130" s="245"/>
    </row>
    <row r="131" spans="1:48" x14ac:dyDescent="0.25">
      <c r="A131" s="7045" t="s">
        <v>1121</v>
      </c>
      <c r="B131" s="3250" t="s">
        <v>1122</v>
      </c>
      <c r="C131" s="3251">
        <f>SUM(D131+E131)</f>
        <v>0</v>
      </c>
      <c r="D131" s="3252">
        <f t="shared" ref="D131:E134" si="11">SUM(F131+H131+J131+L131+N131+P131+R131+T131+V131+X131+Z131+AB131+AD131+AF131+AH131+AJ131+AL131)</f>
        <v>0</v>
      </c>
      <c r="E131" s="3253">
        <f t="shared" si="11"/>
        <v>0</v>
      </c>
      <c r="F131" s="2231"/>
      <c r="G131" s="2232"/>
      <c r="H131" s="2231"/>
      <c r="I131" s="2232"/>
      <c r="J131" s="2231"/>
      <c r="K131" s="2232"/>
      <c r="L131" s="2231"/>
      <c r="M131" s="2232"/>
      <c r="N131" s="2231"/>
      <c r="O131" s="2232"/>
      <c r="P131" s="2231"/>
      <c r="Q131" s="2232"/>
      <c r="R131" s="2231"/>
      <c r="S131" s="2232"/>
      <c r="T131" s="2231"/>
      <c r="U131" s="2232"/>
      <c r="V131" s="2231"/>
      <c r="W131" s="2232"/>
      <c r="X131" s="2231"/>
      <c r="Y131" s="2232"/>
      <c r="Z131" s="2231"/>
      <c r="AA131" s="2232"/>
      <c r="AB131" s="2231"/>
      <c r="AC131" s="2232"/>
      <c r="AD131" s="2231"/>
      <c r="AE131" s="2232"/>
      <c r="AF131" s="2231"/>
      <c r="AG131" s="2232"/>
      <c r="AH131" s="2231"/>
      <c r="AI131" s="2232"/>
      <c r="AJ131" s="2231"/>
      <c r="AK131" s="2232"/>
      <c r="AL131" s="2231"/>
      <c r="AM131" s="2861"/>
      <c r="AN131" s="2601"/>
      <c r="AO131" s="2601"/>
      <c r="AP131" s="2601"/>
      <c r="AQ131" s="3200"/>
      <c r="AR131" s="2601"/>
      <c r="AS131" s="364"/>
      <c r="AT131" s="365"/>
      <c r="AU131" s="366"/>
      <c r="AV131" s="245"/>
    </row>
    <row r="132" spans="1:48" ht="32.25" customHeight="1" x14ac:dyDescent="0.25">
      <c r="A132" s="6421"/>
      <c r="B132" s="3254" t="s">
        <v>1123</v>
      </c>
      <c r="C132" s="3255">
        <f>SUM(D132+E132)</f>
        <v>0</v>
      </c>
      <c r="D132" s="3256">
        <f t="shared" si="11"/>
        <v>0</v>
      </c>
      <c r="E132" s="1965">
        <f t="shared" si="11"/>
        <v>0</v>
      </c>
      <c r="F132" s="1583"/>
      <c r="G132" s="1595"/>
      <c r="H132" s="1583"/>
      <c r="I132" s="1595"/>
      <c r="J132" s="1583"/>
      <c r="K132" s="1595"/>
      <c r="L132" s="1583"/>
      <c r="M132" s="1595"/>
      <c r="N132" s="1583"/>
      <c r="O132" s="1595"/>
      <c r="P132" s="1583"/>
      <c r="Q132" s="1595"/>
      <c r="R132" s="1583"/>
      <c r="S132" s="1595"/>
      <c r="T132" s="1583"/>
      <c r="U132" s="1595"/>
      <c r="V132" s="1583"/>
      <c r="W132" s="1595"/>
      <c r="X132" s="1583"/>
      <c r="Y132" s="1595"/>
      <c r="Z132" s="1583"/>
      <c r="AA132" s="1595"/>
      <c r="AB132" s="1583"/>
      <c r="AC132" s="1595"/>
      <c r="AD132" s="1583"/>
      <c r="AE132" s="1595"/>
      <c r="AF132" s="1583"/>
      <c r="AG132" s="1595"/>
      <c r="AH132" s="1583"/>
      <c r="AI132" s="1595"/>
      <c r="AJ132" s="1583"/>
      <c r="AK132" s="1595"/>
      <c r="AL132" s="1583"/>
      <c r="AM132" s="1679"/>
      <c r="AN132" s="1584"/>
      <c r="AO132" s="1584"/>
      <c r="AP132" s="1584"/>
      <c r="AQ132" s="1585"/>
      <c r="AR132" s="1584"/>
      <c r="AS132" s="364"/>
      <c r="AT132" s="365"/>
      <c r="AU132" s="366"/>
      <c r="AV132" s="245"/>
    </row>
    <row r="133" spans="1:48" x14ac:dyDescent="0.25">
      <c r="A133" s="6421"/>
      <c r="B133" s="3254" t="s">
        <v>1124</v>
      </c>
      <c r="C133" s="3255">
        <f>SUM(D133+E133)</f>
        <v>0</v>
      </c>
      <c r="D133" s="3256">
        <f t="shared" si="11"/>
        <v>0</v>
      </c>
      <c r="E133" s="1965">
        <f t="shared" si="11"/>
        <v>0</v>
      </c>
      <c r="F133" s="1596"/>
      <c r="G133" s="1597"/>
      <c r="H133" s="1596"/>
      <c r="I133" s="1597"/>
      <c r="J133" s="1596"/>
      <c r="K133" s="1597"/>
      <c r="L133" s="1596"/>
      <c r="M133" s="1597"/>
      <c r="N133" s="1596"/>
      <c r="O133" s="1597"/>
      <c r="P133" s="1596"/>
      <c r="Q133" s="1597"/>
      <c r="R133" s="1596"/>
      <c r="S133" s="1597"/>
      <c r="T133" s="1596"/>
      <c r="U133" s="1597"/>
      <c r="V133" s="1596"/>
      <c r="W133" s="1597"/>
      <c r="X133" s="1596"/>
      <c r="Y133" s="1597"/>
      <c r="Z133" s="1596"/>
      <c r="AA133" s="1597"/>
      <c r="AB133" s="1596"/>
      <c r="AC133" s="1597"/>
      <c r="AD133" s="1596"/>
      <c r="AE133" s="1597"/>
      <c r="AF133" s="1596"/>
      <c r="AG133" s="1597"/>
      <c r="AH133" s="1596"/>
      <c r="AI133" s="1597"/>
      <c r="AJ133" s="1596"/>
      <c r="AK133" s="1597"/>
      <c r="AL133" s="1596"/>
      <c r="AM133" s="1710"/>
      <c r="AN133" s="1640"/>
      <c r="AO133" s="1640"/>
      <c r="AP133" s="1640"/>
      <c r="AQ133" s="1598"/>
      <c r="AR133" s="1640"/>
      <c r="AS133" s="364"/>
      <c r="AT133" s="365"/>
      <c r="AU133" s="366"/>
      <c r="AV133" s="245"/>
    </row>
    <row r="134" spans="1:48" x14ac:dyDescent="0.25">
      <c r="A134" s="7046"/>
      <c r="B134" s="3257" t="s">
        <v>49</v>
      </c>
      <c r="C134" s="3258">
        <f>SUM(D134+E134)</f>
        <v>0</v>
      </c>
      <c r="D134" s="3259">
        <f t="shared" si="11"/>
        <v>0</v>
      </c>
      <c r="E134" s="3260">
        <f t="shared" si="11"/>
        <v>0</v>
      </c>
      <c r="F134" s="3261">
        <f t="shared" ref="F134:AR134" si="12">SUM(F131:F133)</f>
        <v>0</v>
      </c>
      <c r="G134" s="3262">
        <f t="shared" si="12"/>
        <v>0</v>
      </c>
      <c r="H134" s="3261">
        <f t="shared" si="12"/>
        <v>0</v>
      </c>
      <c r="I134" s="3262">
        <f t="shared" si="12"/>
        <v>0</v>
      </c>
      <c r="J134" s="3261">
        <f t="shared" si="12"/>
        <v>0</v>
      </c>
      <c r="K134" s="3263">
        <f t="shared" si="12"/>
        <v>0</v>
      </c>
      <c r="L134" s="3261">
        <f t="shared" si="12"/>
        <v>0</v>
      </c>
      <c r="M134" s="3263">
        <f t="shared" si="12"/>
        <v>0</v>
      </c>
      <c r="N134" s="3261">
        <f t="shared" si="12"/>
        <v>0</v>
      </c>
      <c r="O134" s="3263">
        <f t="shared" si="12"/>
        <v>0</v>
      </c>
      <c r="P134" s="3261">
        <f t="shared" si="12"/>
        <v>0</v>
      </c>
      <c r="Q134" s="3263">
        <f t="shared" si="12"/>
        <v>0</v>
      </c>
      <c r="R134" s="3261">
        <f t="shared" si="12"/>
        <v>0</v>
      </c>
      <c r="S134" s="3263">
        <f t="shared" si="12"/>
        <v>0</v>
      </c>
      <c r="T134" s="3261">
        <f t="shared" si="12"/>
        <v>0</v>
      </c>
      <c r="U134" s="3263">
        <f t="shared" si="12"/>
        <v>0</v>
      </c>
      <c r="V134" s="3261">
        <f t="shared" si="12"/>
        <v>0</v>
      </c>
      <c r="W134" s="3263">
        <f t="shared" si="12"/>
        <v>0</v>
      </c>
      <c r="X134" s="3261">
        <f t="shared" si="12"/>
        <v>0</v>
      </c>
      <c r="Y134" s="3263">
        <f t="shared" si="12"/>
        <v>0</v>
      </c>
      <c r="Z134" s="3261">
        <f t="shared" si="12"/>
        <v>0</v>
      </c>
      <c r="AA134" s="3263">
        <f t="shared" si="12"/>
        <v>0</v>
      </c>
      <c r="AB134" s="3261">
        <f t="shared" si="12"/>
        <v>0</v>
      </c>
      <c r="AC134" s="3263">
        <f t="shared" si="12"/>
        <v>0</v>
      </c>
      <c r="AD134" s="3261">
        <f t="shared" si="12"/>
        <v>0</v>
      </c>
      <c r="AE134" s="3263">
        <f t="shared" si="12"/>
        <v>0</v>
      </c>
      <c r="AF134" s="3261">
        <f t="shared" si="12"/>
        <v>0</v>
      </c>
      <c r="AG134" s="3263">
        <f t="shared" si="12"/>
        <v>0</v>
      </c>
      <c r="AH134" s="3261">
        <f t="shared" si="12"/>
        <v>0</v>
      </c>
      <c r="AI134" s="3263">
        <f t="shared" si="12"/>
        <v>0</v>
      </c>
      <c r="AJ134" s="3261">
        <f t="shared" si="12"/>
        <v>0</v>
      </c>
      <c r="AK134" s="3263">
        <f t="shared" si="12"/>
        <v>0</v>
      </c>
      <c r="AL134" s="3264">
        <f t="shared" si="12"/>
        <v>0</v>
      </c>
      <c r="AM134" s="3265">
        <f t="shared" si="12"/>
        <v>0</v>
      </c>
      <c r="AN134" s="3262">
        <f t="shared" si="12"/>
        <v>0</v>
      </c>
      <c r="AO134" s="3262">
        <f t="shared" si="12"/>
        <v>0</v>
      </c>
      <c r="AP134" s="3262">
        <f>SUM(AP131:AP133)</f>
        <v>0</v>
      </c>
      <c r="AQ134" s="3266">
        <f t="shared" si="12"/>
        <v>0</v>
      </c>
      <c r="AR134" s="3262">
        <f t="shared" si="12"/>
        <v>0</v>
      </c>
      <c r="AS134" s="245"/>
      <c r="AT134" s="277"/>
      <c r="AU134" s="270"/>
      <c r="AV134" s="245"/>
    </row>
    <row r="135" spans="1:48" x14ac:dyDescent="0.25">
      <c r="A135" s="3267" t="s">
        <v>1125</v>
      </c>
      <c r="B135" s="3268"/>
      <c r="C135" s="3268"/>
      <c r="D135" s="3268"/>
      <c r="E135" s="3268"/>
      <c r="F135" s="3268"/>
      <c r="G135" s="3268"/>
      <c r="H135" s="3269"/>
      <c r="I135" s="367"/>
    </row>
    <row r="136" spans="1:48" x14ac:dyDescent="0.25">
      <c r="A136" s="7047" t="s">
        <v>1126</v>
      </c>
      <c r="B136" s="7027" t="s">
        <v>1127</v>
      </c>
      <c r="C136" s="7028"/>
      <c r="D136" s="7028"/>
      <c r="E136" s="7028"/>
      <c r="F136" s="7044"/>
      <c r="G136" s="3270"/>
      <c r="H136" s="7050" t="s">
        <v>1128</v>
      </c>
      <c r="I136" s="6652"/>
    </row>
    <row r="137" spans="1:48" ht="15" customHeight="1" x14ac:dyDescent="0.25">
      <c r="A137" s="7048"/>
      <c r="B137" s="6897" t="s">
        <v>49</v>
      </c>
      <c r="C137" s="7027" t="s">
        <v>1129</v>
      </c>
      <c r="D137" s="7028"/>
      <c r="E137" s="7028"/>
      <c r="F137" s="7044"/>
      <c r="G137" s="7042" t="s">
        <v>1130</v>
      </c>
      <c r="H137" s="7051"/>
      <c r="I137" s="7052"/>
    </row>
    <row r="138" spans="1:48" ht="25.5" customHeight="1" x14ac:dyDescent="0.25">
      <c r="A138" s="7049"/>
      <c r="B138" s="6898"/>
      <c r="C138" s="3248" t="s">
        <v>1131</v>
      </c>
      <c r="D138" s="2270" t="s">
        <v>1132</v>
      </c>
      <c r="E138" s="3249" t="s">
        <v>1133</v>
      </c>
      <c r="F138" s="3271" t="s">
        <v>1134</v>
      </c>
      <c r="G138" s="7043"/>
      <c r="H138" s="3215" t="s">
        <v>1135</v>
      </c>
      <c r="I138" s="3272" t="s">
        <v>1136</v>
      </c>
    </row>
    <row r="139" spans="1:48" x14ac:dyDescent="0.25">
      <c r="A139" s="2530" t="s">
        <v>1137</v>
      </c>
      <c r="B139" s="1672">
        <f>SUM(C139:F139)+H139</f>
        <v>0</v>
      </c>
      <c r="C139" s="2231"/>
      <c r="D139" s="2232"/>
      <c r="E139" s="2231"/>
      <c r="F139" s="2232"/>
      <c r="G139" s="3185"/>
      <c r="H139" s="2231"/>
      <c r="I139" s="2232"/>
    </row>
    <row r="140" spans="1:48" x14ac:dyDescent="0.25">
      <c r="A140" s="2530" t="s">
        <v>309</v>
      </c>
      <c r="B140" s="1672">
        <f t="shared" ref="B140:B146" si="13">SUM(C140:F140)+H140</f>
        <v>0</v>
      </c>
      <c r="C140" s="1583"/>
      <c r="D140" s="1595"/>
      <c r="E140" s="1583"/>
      <c r="F140" s="1595"/>
      <c r="G140" s="3189"/>
      <c r="H140" s="1583"/>
      <c r="I140" s="1595"/>
    </row>
    <row r="141" spans="1:48" x14ac:dyDescent="0.25">
      <c r="A141" s="3273" t="s">
        <v>289</v>
      </c>
      <c r="B141" s="1672">
        <f t="shared" si="13"/>
        <v>0</v>
      </c>
      <c r="C141" s="1583"/>
      <c r="D141" s="1595"/>
      <c r="E141" s="1583"/>
      <c r="F141" s="1595"/>
      <c r="G141" s="3189"/>
      <c r="H141" s="1583"/>
      <c r="I141" s="1595"/>
    </row>
    <row r="142" spans="1:48" x14ac:dyDescent="0.25">
      <c r="A142" s="3273" t="s">
        <v>18</v>
      </c>
      <c r="B142" s="1672">
        <f t="shared" si="13"/>
        <v>0</v>
      </c>
      <c r="C142" s="1583"/>
      <c r="D142" s="1595"/>
      <c r="E142" s="1583"/>
      <c r="F142" s="1595"/>
      <c r="G142" s="3189"/>
      <c r="H142" s="1583"/>
      <c r="I142" s="1595"/>
    </row>
    <row r="143" spans="1:48" x14ac:dyDescent="0.25">
      <c r="A143" s="2530" t="s">
        <v>164</v>
      </c>
      <c r="B143" s="1672">
        <f t="shared" si="13"/>
        <v>0</v>
      </c>
      <c r="C143" s="1583"/>
      <c r="D143" s="1595"/>
      <c r="E143" s="1583"/>
      <c r="F143" s="1595"/>
      <c r="G143" s="3189"/>
      <c r="H143" s="1583"/>
      <c r="I143" s="1595"/>
    </row>
    <row r="144" spans="1:48" x14ac:dyDescent="0.25">
      <c r="A144" s="2530" t="s">
        <v>290</v>
      </c>
      <c r="B144" s="1672">
        <f t="shared" si="13"/>
        <v>0</v>
      </c>
      <c r="C144" s="1583"/>
      <c r="D144" s="1595"/>
      <c r="E144" s="1583"/>
      <c r="F144" s="1595"/>
      <c r="G144" s="3189"/>
      <c r="H144" s="1583"/>
      <c r="I144" s="1595"/>
    </row>
    <row r="145" spans="1:9" x14ac:dyDescent="0.25">
      <c r="A145" s="1604" t="s">
        <v>1138</v>
      </c>
      <c r="B145" s="1677">
        <f t="shared" si="13"/>
        <v>0</v>
      </c>
      <c r="C145" s="1583"/>
      <c r="D145" s="1595"/>
      <c r="E145" s="1583"/>
      <c r="F145" s="1595"/>
      <c r="G145" s="3189"/>
      <c r="H145" s="1583"/>
      <c r="I145" s="1595"/>
    </row>
    <row r="146" spans="1:9" x14ac:dyDescent="0.25">
      <c r="A146" s="3274" t="s">
        <v>1139</v>
      </c>
      <c r="B146" s="2532">
        <f t="shared" si="13"/>
        <v>0</v>
      </c>
      <c r="C146" s="1596"/>
      <c r="D146" s="1597"/>
      <c r="E146" s="1596"/>
      <c r="F146" s="1597"/>
      <c r="G146" s="1596"/>
      <c r="H146" s="1596"/>
      <c r="I146" s="1597"/>
    </row>
    <row r="147" spans="1:9" x14ac:dyDescent="0.25">
      <c r="A147" s="4" t="s">
        <v>1140</v>
      </c>
      <c r="B147" s="2"/>
      <c r="C147" s="2"/>
      <c r="D147" s="2"/>
      <c r="E147" s="2"/>
      <c r="F147" s="2"/>
      <c r="G147" s="2"/>
      <c r="H147" s="2"/>
      <c r="I147" s="2"/>
    </row>
    <row r="148" spans="1:9" x14ac:dyDescent="0.25">
      <c r="A148" s="3267" t="s">
        <v>1141</v>
      </c>
      <c r="B148" s="236"/>
      <c r="C148" s="236"/>
      <c r="D148" s="2"/>
      <c r="E148" s="2"/>
      <c r="F148" s="2"/>
      <c r="G148" s="2"/>
      <c r="H148" s="2"/>
      <c r="I148" s="2"/>
    </row>
    <row r="149" spans="1:9" ht="31.5" x14ac:dyDescent="0.25">
      <c r="A149" s="3275" t="s">
        <v>1142</v>
      </c>
      <c r="B149" s="3276" t="s">
        <v>1143</v>
      </c>
      <c r="C149" s="3276" t="s">
        <v>1144</v>
      </c>
      <c r="D149" s="2"/>
      <c r="E149" s="2"/>
      <c r="F149" s="2"/>
      <c r="G149" s="2"/>
      <c r="H149" s="2"/>
      <c r="I149" s="2"/>
    </row>
    <row r="150" spans="1:9" ht="31.5" x14ac:dyDescent="0.25">
      <c r="A150" s="3277" t="s">
        <v>1145</v>
      </c>
      <c r="B150" s="2231"/>
      <c r="C150" s="2232"/>
      <c r="D150" s="2"/>
      <c r="E150" s="2"/>
      <c r="F150" s="2"/>
      <c r="G150" s="2"/>
      <c r="H150" s="2"/>
      <c r="I150" s="2"/>
    </row>
    <row r="151" spans="1:9" ht="21" x14ac:dyDescent="0.25">
      <c r="A151" s="3278" t="s">
        <v>1146</v>
      </c>
      <c r="B151" s="1596"/>
      <c r="C151" s="1597"/>
      <c r="E151" s="2"/>
      <c r="F151" s="2"/>
      <c r="G151" s="2"/>
      <c r="H151" s="2"/>
      <c r="I151" s="2"/>
    </row>
  </sheetData>
  <mergeCells count="198">
    <mergeCell ref="G137:G138"/>
    <mergeCell ref="AF129:AG129"/>
    <mergeCell ref="AH129:AI129"/>
    <mergeCell ref="AJ129:AK129"/>
    <mergeCell ref="AL129:AM129"/>
    <mergeCell ref="A131:A134"/>
    <mergeCell ref="A136:A138"/>
    <mergeCell ref="B136:F136"/>
    <mergeCell ref="H136:I137"/>
    <mergeCell ref="B137:B138"/>
    <mergeCell ref="C137:F137"/>
    <mergeCell ref="T129:U129"/>
    <mergeCell ref="V129:W129"/>
    <mergeCell ref="X129:Y129"/>
    <mergeCell ref="Z129:AA129"/>
    <mergeCell ref="AB129:AC129"/>
    <mergeCell ref="AD129:AE129"/>
    <mergeCell ref="H129:I129"/>
    <mergeCell ref="J129:K129"/>
    <mergeCell ref="L129:M129"/>
    <mergeCell ref="N129:O129"/>
    <mergeCell ref="P129:Q129"/>
    <mergeCell ref="R129:S129"/>
    <mergeCell ref="AN128:AN130"/>
    <mergeCell ref="AO128:AO130"/>
    <mergeCell ref="AP128:AP130"/>
    <mergeCell ref="AQ128:AQ130"/>
    <mergeCell ref="AR128:AR130"/>
    <mergeCell ref="AT128:AT130"/>
    <mergeCell ref="A124:A125"/>
    <mergeCell ref="B124:B125"/>
    <mergeCell ref="C124:D124"/>
    <mergeCell ref="E124:F124"/>
    <mergeCell ref="G124:I124"/>
    <mergeCell ref="A128:A130"/>
    <mergeCell ref="B128:B130"/>
    <mergeCell ref="C128:E129"/>
    <mergeCell ref="F128:AM128"/>
    <mergeCell ref="F129:G129"/>
    <mergeCell ref="A113:A114"/>
    <mergeCell ref="B113:D113"/>
    <mergeCell ref="E113:E114"/>
    <mergeCell ref="A117:A119"/>
    <mergeCell ref="B117:D118"/>
    <mergeCell ref="E117:J117"/>
    <mergeCell ref="E118:F118"/>
    <mergeCell ref="G118:H118"/>
    <mergeCell ref="I118:J118"/>
    <mergeCell ref="A106:A108"/>
    <mergeCell ref="B106:D107"/>
    <mergeCell ref="E106:M106"/>
    <mergeCell ref="O106:O108"/>
    <mergeCell ref="P106:P108"/>
    <mergeCell ref="E107:F107"/>
    <mergeCell ref="G107:H107"/>
    <mergeCell ref="I107:J107"/>
    <mergeCell ref="K107:L107"/>
    <mergeCell ref="M107:N107"/>
    <mergeCell ref="D87:D88"/>
    <mergeCell ref="A97:A98"/>
    <mergeCell ref="B97:B98"/>
    <mergeCell ref="C97:C98"/>
    <mergeCell ref="D97:D98"/>
    <mergeCell ref="E97:F97"/>
    <mergeCell ref="A83:B83"/>
    <mergeCell ref="A84:B84"/>
    <mergeCell ref="A85:B85"/>
    <mergeCell ref="A87:A88"/>
    <mergeCell ref="B87:B88"/>
    <mergeCell ref="C87:C88"/>
    <mergeCell ref="A80:B81"/>
    <mergeCell ref="C80:D80"/>
    <mergeCell ref="E80:F80"/>
    <mergeCell ref="G80:H80"/>
    <mergeCell ref="I80:J80"/>
    <mergeCell ref="A82:B82"/>
    <mergeCell ref="A57:A62"/>
    <mergeCell ref="A63:A64"/>
    <mergeCell ref="A65:A68"/>
    <mergeCell ref="A69:A70"/>
    <mergeCell ref="A71:A72"/>
    <mergeCell ref="A73:A78"/>
    <mergeCell ref="AN54:AN56"/>
    <mergeCell ref="AO54:AO56"/>
    <mergeCell ref="F55:G55"/>
    <mergeCell ref="H55:I55"/>
    <mergeCell ref="J55:K55"/>
    <mergeCell ref="L55:M55"/>
    <mergeCell ref="N55:O55"/>
    <mergeCell ref="AB55:AC55"/>
    <mergeCell ref="AD55:AE55"/>
    <mergeCell ref="AF55:AG55"/>
    <mergeCell ref="AH55:AI55"/>
    <mergeCell ref="AJ55:AK55"/>
    <mergeCell ref="AL55:AM55"/>
    <mergeCell ref="P55:Q55"/>
    <mergeCell ref="R55:S55"/>
    <mergeCell ref="T55:U55"/>
    <mergeCell ref="V55:W55"/>
    <mergeCell ref="X55:Y55"/>
    <mergeCell ref="Z55:AA55"/>
    <mergeCell ref="AL49:AM49"/>
    <mergeCell ref="A53:M53"/>
    <mergeCell ref="R49:S49"/>
    <mergeCell ref="T49:U49"/>
    <mergeCell ref="V49:W49"/>
    <mergeCell ref="X49:Y49"/>
    <mergeCell ref="Z49:AA49"/>
    <mergeCell ref="AB49:AC49"/>
    <mergeCell ref="A54:B56"/>
    <mergeCell ref="C54:E55"/>
    <mergeCell ref="F54:AM54"/>
    <mergeCell ref="A41:A42"/>
    <mergeCell ref="B41:B42"/>
    <mergeCell ref="C41:C42"/>
    <mergeCell ref="A43:A44"/>
    <mergeCell ref="A45:A46"/>
    <mergeCell ref="A48:B50"/>
    <mergeCell ref="C48:E49"/>
    <mergeCell ref="AP29:AP30"/>
    <mergeCell ref="AQ29:AQ30"/>
    <mergeCell ref="P29:Q29"/>
    <mergeCell ref="F48:AM48"/>
    <mergeCell ref="AN48:AN50"/>
    <mergeCell ref="AO48:AO50"/>
    <mergeCell ref="AP48:AP50"/>
    <mergeCell ref="F49:G49"/>
    <mergeCell ref="H49:I49"/>
    <mergeCell ref="J49:K49"/>
    <mergeCell ref="L49:M49"/>
    <mergeCell ref="N49:O49"/>
    <mergeCell ref="P49:Q49"/>
    <mergeCell ref="AD49:AE49"/>
    <mergeCell ref="AF49:AG49"/>
    <mergeCell ref="AH49:AI49"/>
    <mergeCell ref="AJ49:AK49"/>
    <mergeCell ref="AR29:AR30"/>
    <mergeCell ref="AS29:AS30"/>
    <mergeCell ref="A35:A36"/>
    <mergeCell ref="B35:B36"/>
    <mergeCell ref="C35:D35"/>
    <mergeCell ref="E35:G35"/>
    <mergeCell ref="H35:M35"/>
    <mergeCell ref="AD29:AE29"/>
    <mergeCell ref="AF29:AG29"/>
    <mergeCell ref="AH29:AI29"/>
    <mergeCell ref="AJ29:AK29"/>
    <mergeCell ref="AL29:AM29"/>
    <mergeCell ref="AN29:AO29"/>
    <mergeCell ref="R29:S29"/>
    <mergeCell ref="T29:U29"/>
    <mergeCell ref="V29:W29"/>
    <mergeCell ref="X29:Y29"/>
    <mergeCell ref="Z29:AA29"/>
    <mergeCell ref="AB29:AC29"/>
    <mergeCell ref="E29:G29"/>
    <mergeCell ref="H29:I29"/>
    <mergeCell ref="J29:K29"/>
    <mergeCell ref="L29:M29"/>
    <mergeCell ref="N29:O29"/>
    <mergeCell ref="A13:A23"/>
    <mergeCell ref="A24:B24"/>
    <mergeCell ref="A26:A27"/>
    <mergeCell ref="A29:A30"/>
    <mergeCell ref="B29:B30"/>
    <mergeCell ref="C29:D29"/>
    <mergeCell ref="AF11:AG11"/>
    <mergeCell ref="AH11:AI11"/>
    <mergeCell ref="AJ11:AK11"/>
    <mergeCell ref="AU11:AU12"/>
    <mergeCell ref="AV11:AV12"/>
    <mergeCell ref="AU10:AV10"/>
    <mergeCell ref="F11:G11"/>
    <mergeCell ref="H11:I11"/>
    <mergeCell ref="J11:K11"/>
    <mergeCell ref="L11:M11"/>
    <mergeCell ref="N11:O11"/>
    <mergeCell ref="P11:Q11"/>
    <mergeCell ref="R11:S11"/>
    <mergeCell ref="T11:U11"/>
    <mergeCell ref="V11:W11"/>
    <mergeCell ref="AO10:AO12"/>
    <mergeCell ref="AP10:AP12"/>
    <mergeCell ref="AQ10:AQ12"/>
    <mergeCell ref="AR10:AR12"/>
    <mergeCell ref="AS10:AS12"/>
    <mergeCell ref="AT10:AT12"/>
    <mergeCell ref="A6:W6"/>
    <mergeCell ref="A10:A12"/>
    <mergeCell ref="B10:B12"/>
    <mergeCell ref="C10:E11"/>
    <mergeCell ref="F10:AM10"/>
    <mergeCell ref="AN10:AN12"/>
    <mergeCell ref="X11:Y11"/>
    <mergeCell ref="Z11:AA11"/>
    <mergeCell ref="AB11:AC11"/>
    <mergeCell ref="AD11:AE11"/>
    <mergeCell ref="AL11:AM11"/>
  </mergeCells>
  <dataValidations count="1">
    <dataValidation type="whole" allowBlank="1" showInputMessage="1" showErrorMessage="1" sqref="E35:E38 H37:M38 B31:D32 AO13:AO27 B28:D28 E28:AO32 AO131:AO134 B37:D38 A35:A37 A34:M34 F36:G38 AO1:AO9 A6:A31 B1:AN27 A40:M96 F98:F104 H97:M104 A97:E104 AN57:AN109 A105:M111 N110:AN111 A112:AN112 A113:E113 G113:AN113 A114:AN115 A116:E116 G116:AN116 A117:AN122 A123:F123 H123:AN123 G127:AN127 A124:AN126 A128:AN134 A127:E127 N34:AM109 AO34:AO127 AN34:AN54 AP1:AV134 C139:I146 B150:C151">
      <formula1>0</formula1>
      <formula2>1E+30</formula2>
    </dataValidation>
  </dataValidation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401"/>
  <sheetViews>
    <sheetView topLeftCell="A182" workbookViewId="0">
      <selection activeCell="D11" sqref="D11"/>
    </sheetView>
  </sheetViews>
  <sheetFormatPr baseColWidth="10" defaultColWidth="11.42578125" defaultRowHeight="15" x14ac:dyDescent="0.25"/>
  <cols>
    <col min="2" max="2" width="11.85546875" bestFit="1" customWidth="1"/>
    <col min="3" max="3" width="144.140625" bestFit="1" customWidth="1"/>
  </cols>
  <sheetData>
    <row r="3" spans="2:3" x14ac:dyDescent="0.25">
      <c r="B3" s="368"/>
      <c r="C3" s="368"/>
    </row>
    <row r="4" spans="2:3" x14ac:dyDescent="0.25">
      <c r="B4" s="3279" t="s">
        <v>1147</v>
      </c>
      <c r="C4" s="3279" t="s">
        <v>1148</v>
      </c>
    </row>
    <row r="5" spans="2:3" x14ac:dyDescent="0.25">
      <c r="B5" s="3280" t="s">
        <v>1149</v>
      </c>
      <c r="C5" s="3280" t="s">
        <v>1150</v>
      </c>
    </row>
    <row r="6" spans="2:3" x14ac:dyDescent="0.25">
      <c r="B6" s="3280" t="s">
        <v>1151</v>
      </c>
      <c r="C6" s="3280" t="s">
        <v>1152</v>
      </c>
    </row>
    <row r="7" spans="2:3" x14ac:dyDescent="0.25">
      <c r="B7" s="3280" t="s">
        <v>1153</v>
      </c>
      <c r="C7" s="3280" t="s">
        <v>1154</v>
      </c>
    </row>
    <row r="8" spans="2:3" x14ac:dyDescent="0.25">
      <c r="B8" s="3280" t="s">
        <v>1155</v>
      </c>
      <c r="C8" s="3280" t="s">
        <v>1156</v>
      </c>
    </row>
    <row r="9" spans="2:3" x14ac:dyDescent="0.25">
      <c r="B9" s="3280" t="s">
        <v>1157</v>
      </c>
      <c r="C9" s="3280" t="s">
        <v>1158</v>
      </c>
    </row>
    <row r="10" spans="2:3" x14ac:dyDescent="0.25">
      <c r="B10" s="3280" t="s">
        <v>1159</v>
      </c>
      <c r="C10" s="3280" t="s">
        <v>1160</v>
      </c>
    </row>
    <row r="11" spans="2:3" x14ac:dyDescent="0.25">
      <c r="B11" s="3280" t="s">
        <v>1161</v>
      </c>
      <c r="C11" s="3280" t="s">
        <v>1162</v>
      </c>
    </row>
    <row r="12" spans="2:3" x14ac:dyDescent="0.25">
      <c r="B12" s="3280" t="s">
        <v>1163</v>
      </c>
      <c r="C12" s="3280" t="s">
        <v>1164</v>
      </c>
    </row>
    <row r="13" spans="2:3" x14ac:dyDescent="0.25">
      <c r="B13" s="3281" t="s">
        <v>1165</v>
      </c>
      <c r="C13" s="3281" t="s">
        <v>1166</v>
      </c>
    </row>
    <row r="14" spans="2:3" x14ac:dyDescent="0.25">
      <c r="B14" s="3280" t="s">
        <v>1167</v>
      </c>
      <c r="C14" s="3280" t="s">
        <v>1168</v>
      </c>
    </row>
    <row r="15" spans="2:3" x14ac:dyDescent="0.25">
      <c r="B15" s="3280" t="s">
        <v>1169</v>
      </c>
      <c r="C15" s="3280" t="s">
        <v>1170</v>
      </c>
    </row>
    <row r="16" spans="2:3" x14ac:dyDescent="0.25">
      <c r="B16" s="3280" t="s">
        <v>1171</v>
      </c>
      <c r="C16" s="3280" t="s">
        <v>1172</v>
      </c>
    </row>
    <row r="17" spans="2:3" x14ac:dyDescent="0.25">
      <c r="B17" s="3280" t="s">
        <v>1173</v>
      </c>
      <c r="C17" s="3280" t="s">
        <v>1174</v>
      </c>
    </row>
    <row r="18" spans="2:3" x14ac:dyDescent="0.25">
      <c r="B18" s="369" t="s">
        <v>1175</v>
      </c>
      <c r="C18" s="369" t="s">
        <v>1176</v>
      </c>
    </row>
    <row r="19" spans="2:3" x14ac:dyDescent="0.25">
      <c r="B19" s="369" t="s">
        <v>1177</v>
      </c>
      <c r="C19" s="369" t="s">
        <v>1178</v>
      </c>
    </row>
    <row r="20" spans="2:3" x14ac:dyDescent="0.25">
      <c r="B20" s="369" t="s">
        <v>1179</v>
      </c>
      <c r="C20" s="369" t="s">
        <v>1180</v>
      </c>
    </row>
    <row r="21" spans="2:3" x14ac:dyDescent="0.25">
      <c r="B21" s="369" t="s">
        <v>1181</v>
      </c>
      <c r="C21" s="369" t="s">
        <v>1182</v>
      </c>
    </row>
    <row r="22" spans="2:3" x14ac:dyDescent="0.25">
      <c r="B22" s="369" t="s">
        <v>1183</v>
      </c>
      <c r="C22" s="369" t="s">
        <v>1184</v>
      </c>
    </row>
    <row r="23" spans="2:3" x14ac:dyDescent="0.25">
      <c r="B23" s="369" t="s">
        <v>1185</v>
      </c>
      <c r="C23" s="369" t="s">
        <v>1186</v>
      </c>
    </row>
    <row r="24" spans="2:3" x14ac:dyDescent="0.25">
      <c r="B24" s="369" t="s">
        <v>1187</v>
      </c>
      <c r="C24" s="369" t="s">
        <v>1188</v>
      </c>
    </row>
    <row r="25" spans="2:3" x14ac:dyDescent="0.25">
      <c r="B25" s="369" t="s">
        <v>1189</v>
      </c>
      <c r="C25" s="369" t="s">
        <v>1190</v>
      </c>
    </row>
    <row r="26" spans="2:3" x14ac:dyDescent="0.25">
      <c r="B26" s="369" t="s">
        <v>1191</v>
      </c>
      <c r="C26" s="369" t="s">
        <v>1192</v>
      </c>
    </row>
    <row r="27" spans="2:3" x14ac:dyDescent="0.25">
      <c r="B27" s="369" t="s">
        <v>1193</v>
      </c>
      <c r="C27" s="369" t="s">
        <v>1194</v>
      </c>
    </row>
    <row r="28" spans="2:3" x14ac:dyDescent="0.25">
      <c r="B28" s="369" t="s">
        <v>1195</v>
      </c>
      <c r="C28" s="369" t="s">
        <v>1196</v>
      </c>
    </row>
    <row r="29" spans="2:3" x14ac:dyDescent="0.25">
      <c r="B29" s="369" t="s">
        <v>1197</v>
      </c>
      <c r="C29" s="369" t="s">
        <v>1198</v>
      </c>
    </row>
    <row r="30" spans="2:3" x14ac:dyDescent="0.25">
      <c r="B30" s="369" t="s">
        <v>1199</v>
      </c>
      <c r="C30" s="369" t="s">
        <v>1200</v>
      </c>
    </row>
    <row r="31" spans="2:3" x14ac:dyDescent="0.25">
      <c r="B31" s="369" t="s">
        <v>1201</v>
      </c>
      <c r="C31" s="369" t="s">
        <v>1202</v>
      </c>
    </row>
    <row r="32" spans="2:3" x14ac:dyDescent="0.25">
      <c r="B32" s="369" t="s">
        <v>1203</v>
      </c>
      <c r="C32" s="369" t="s">
        <v>1204</v>
      </c>
    </row>
    <row r="33" spans="2:3" x14ac:dyDescent="0.25">
      <c r="B33" s="369" t="s">
        <v>1205</v>
      </c>
      <c r="C33" s="369" t="s">
        <v>1206</v>
      </c>
    </row>
    <row r="34" spans="2:3" x14ac:dyDescent="0.25">
      <c r="B34" s="369" t="s">
        <v>1207</v>
      </c>
      <c r="C34" s="369" t="s">
        <v>1208</v>
      </c>
    </row>
    <row r="35" spans="2:3" x14ac:dyDescent="0.25">
      <c r="B35" s="369" t="s">
        <v>1209</v>
      </c>
      <c r="C35" s="369" t="s">
        <v>1210</v>
      </c>
    </row>
    <row r="36" spans="2:3" x14ac:dyDescent="0.25">
      <c r="B36" s="369" t="s">
        <v>1211</v>
      </c>
      <c r="C36" s="369" t="s">
        <v>1212</v>
      </c>
    </row>
    <row r="37" spans="2:3" x14ac:dyDescent="0.25">
      <c r="B37" s="369" t="s">
        <v>1213</v>
      </c>
      <c r="C37" s="369" t="s">
        <v>1214</v>
      </c>
    </row>
    <row r="38" spans="2:3" x14ac:dyDescent="0.25">
      <c r="B38" s="369" t="s">
        <v>1215</v>
      </c>
      <c r="C38" s="369" t="s">
        <v>1216</v>
      </c>
    </row>
    <row r="39" spans="2:3" x14ac:dyDescent="0.25">
      <c r="B39" s="369" t="s">
        <v>1217</v>
      </c>
      <c r="C39" s="369" t="s">
        <v>1218</v>
      </c>
    </row>
    <row r="40" spans="2:3" x14ac:dyDescent="0.25">
      <c r="B40" s="369" t="s">
        <v>1219</v>
      </c>
      <c r="C40" s="369" t="s">
        <v>1220</v>
      </c>
    </row>
    <row r="41" spans="2:3" x14ac:dyDescent="0.25">
      <c r="B41" s="369" t="s">
        <v>1221</v>
      </c>
      <c r="C41" s="369" t="s">
        <v>1222</v>
      </c>
    </row>
    <row r="42" spans="2:3" x14ac:dyDescent="0.25">
      <c r="B42" s="369" t="s">
        <v>1223</v>
      </c>
      <c r="C42" s="369" t="s">
        <v>1224</v>
      </c>
    </row>
    <row r="43" spans="2:3" x14ac:dyDescent="0.25">
      <c r="B43" s="369" t="s">
        <v>1225</v>
      </c>
      <c r="C43" s="369" t="s">
        <v>1226</v>
      </c>
    </row>
    <row r="44" spans="2:3" x14ac:dyDescent="0.25">
      <c r="B44" s="369" t="s">
        <v>1227</v>
      </c>
      <c r="C44" s="369" t="s">
        <v>1228</v>
      </c>
    </row>
    <row r="45" spans="2:3" x14ac:dyDescent="0.25">
      <c r="B45" s="369" t="s">
        <v>1229</v>
      </c>
      <c r="C45" s="369" t="s">
        <v>1230</v>
      </c>
    </row>
    <row r="46" spans="2:3" x14ac:dyDescent="0.25">
      <c r="B46" s="369" t="s">
        <v>1231</v>
      </c>
      <c r="C46" s="369" t="s">
        <v>1232</v>
      </c>
    </row>
    <row r="47" spans="2:3" x14ac:dyDescent="0.25">
      <c r="B47" s="369" t="s">
        <v>1233</v>
      </c>
      <c r="C47" s="369" t="s">
        <v>1234</v>
      </c>
    </row>
    <row r="48" spans="2:3" x14ac:dyDescent="0.25">
      <c r="B48" s="369" t="s">
        <v>1235</v>
      </c>
      <c r="C48" s="369" t="s">
        <v>1236</v>
      </c>
    </row>
    <row r="49" spans="2:3" x14ac:dyDescent="0.25">
      <c r="B49" s="369" t="s">
        <v>1237</v>
      </c>
      <c r="C49" s="369" t="s">
        <v>1238</v>
      </c>
    </row>
    <row r="50" spans="2:3" x14ac:dyDescent="0.25">
      <c r="B50" s="369" t="s">
        <v>1239</v>
      </c>
      <c r="C50" s="369" t="s">
        <v>1240</v>
      </c>
    </row>
    <row r="51" spans="2:3" x14ac:dyDescent="0.25">
      <c r="B51" s="369" t="s">
        <v>1241</v>
      </c>
      <c r="C51" s="369" t="s">
        <v>1242</v>
      </c>
    </row>
    <row r="52" spans="2:3" x14ac:dyDescent="0.25">
      <c r="B52" s="369" t="s">
        <v>1243</v>
      </c>
      <c r="C52" s="369" t="s">
        <v>1244</v>
      </c>
    </row>
    <row r="53" spans="2:3" x14ac:dyDescent="0.25">
      <c r="B53" s="369" t="s">
        <v>1245</v>
      </c>
      <c r="C53" s="369" t="s">
        <v>1246</v>
      </c>
    </row>
    <row r="54" spans="2:3" x14ac:dyDescent="0.25">
      <c r="B54" s="369" t="s">
        <v>1247</v>
      </c>
      <c r="C54" s="369" t="s">
        <v>1248</v>
      </c>
    </row>
    <row r="55" spans="2:3" x14ac:dyDescent="0.25">
      <c r="B55" s="369" t="s">
        <v>1249</v>
      </c>
      <c r="C55" s="369" t="s">
        <v>1250</v>
      </c>
    </row>
    <row r="56" spans="2:3" x14ac:dyDescent="0.25">
      <c r="B56" s="369" t="s">
        <v>1251</v>
      </c>
      <c r="C56" s="369" t="s">
        <v>1252</v>
      </c>
    </row>
    <row r="57" spans="2:3" x14ac:dyDescent="0.25">
      <c r="B57" s="369" t="s">
        <v>1253</v>
      </c>
      <c r="C57" s="369" t="s">
        <v>1254</v>
      </c>
    </row>
    <row r="58" spans="2:3" x14ac:dyDescent="0.25">
      <c r="B58" s="369" t="s">
        <v>1255</v>
      </c>
      <c r="C58" s="369" t="s">
        <v>1256</v>
      </c>
    </row>
    <row r="59" spans="2:3" x14ac:dyDescent="0.25">
      <c r="B59" s="369" t="s">
        <v>1257</v>
      </c>
      <c r="C59" s="369" t="s">
        <v>1258</v>
      </c>
    </row>
    <row r="60" spans="2:3" x14ac:dyDescent="0.25">
      <c r="B60" s="369" t="s">
        <v>1259</v>
      </c>
      <c r="C60" s="369" t="s">
        <v>1260</v>
      </c>
    </row>
    <row r="61" spans="2:3" x14ac:dyDescent="0.25">
      <c r="B61" s="369" t="s">
        <v>1261</v>
      </c>
      <c r="C61" s="369" t="s">
        <v>1262</v>
      </c>
    </row>
    <row r="62" spans="2:3" x14ac:dyDescent="0.25">
      <c r="B62" s="369" t="s">
        <v>1263</v>
      </c>
      <c r="C62" s="369" t="s">
        <v>1264</v>
      </c>
    </row>
    <row r="63" spans="2:3" x14ac:dyDescent="0.25">
      <c r="B63" s="369" t="s">
        <v>1265</v>
      </c>
      <c r="C63" s="369" t="s">
        <v>1266</v>
      </c>
    </row>
    <row r="64" spans="2:3" x14ac:dyDescent="0.25">
      <c r="B64" s="369" t="s">
        <v>1267</v>
      </c>
      <c r="C64" s="369" t="s">
        <v>1268</v>
      </c>
    </row>
    <row r="65" spans="2:3" x14ac:dyDescent="0.25">
      <c r="B65" s="369" t="s">
        <v>1269</v>
      </c>
      <c r="C65" s="369" t="s">
        <v>1270</v>
      </c>
    </row>
    <row r="66" spans="2:3" x14ac:dyDescent="0.25">
      <c r="B66" s="369" t="s">
        <v>1271</v>
      </c>
      <c r="C66" s="369" t="s">
        <v>1272</v>
      </c>
    </row>
    <row r="67" spans="2:3" x14ac:dyDescent="0.25">
      <c r="B67" s="369" t="s">
        <v>1273</v>
      </c>
      <c r="C67" s="369" t="s">
        <v>1274</v>
      </c>
    </row>
    <row r="68" spans="2:3" x14ac:dyDescent="0.25">
      <c r="B68" s="369" t="s">
        <v>1275</v>
      </c>
      <c r="C68" s="369" t="s">
        <v>1276</v>
      </c>
    </row>
    <row r="69" spans="2:3" x14ac:dyDescent="0.25">
      <c r="B69" s="369" t="s">
        <v>1277</v>
      </c>
      <c r="C69" s="369" t="s">
        <v>1278</v>
      </c>
    </row>
    <row r="70" spans="2:3" x14ac:dyDescent="0.25">
      <c r="B70" s="369" t="s">
        <v>1279</v>
      </c>
      <c r="C70" s="369" t="s">
        <v>1280</v>
      </c>
    </row>
    <row r="71" spans="2:3" x14ac:dyDescent="0.25">
      <c r="B71" s="369" t="s">
        <v>1281</v>
      </c>
      <c r="C71" s="369" t="s">
        <v>1282</v>
      </c>
    </row>
    <row r="72" spans="2:3" x14ac:dyDescent="0.25">
      <c r="B72" s="369" t="s">
        <v>1283</v>
      </c>
      <c r="C72" s="369" t="s">
        <v>1284</v>
      </c>
    </row>
    <row r="73" spans="2:3" x14ac:dyDescent="0.25">
      <c r="B73" s="369" t="s">
        <v>1285</v>
      </c>
      <c r="C73" s="369" t="s">
        <v>1286</v>
      </c>
    </row>
    <row r="74" spans="2:3" x14ac:dyDescent="0.25">
      <c r="B74" s="369" t="s">
        <v>1287</v>
      </c>
      <c r="C74" s="369" t="s">
        <v>1288</v>
      </c>
    </row>
    <row r="75" spans="2:3" x14ac:dyDescent="0.25">
      <c r="B75" s="369" t="s">
        <v>1289</v>
      </c>
      <c r="C75" s="369" t="s">
        <v>1290</v>
      </c>
    </row>
    <row r="76" spans="2:3" x14ac:dyDescent="0.25">
      <c r="B76" s="369" t="s">
        <v>1291</v>
      </c>
      <c r="C76" s="369" t="s">
        <v>1292</v>
      </c>
    </row>
    <row r="77" spans="2:3" x14ac:dyDescent="0.25">
      <c r="B77" s="369" t="s">
        <v>1293</v>
      </c>
      <c r="C77" s="369" t="s">
        <v>1294</v>
      </c>
    </row>
    <row r="78" spans="2:3" x14ac:dyDescent="0.25">
      <c r="B78" s="369" t="s">
        <v>1295</v>
      </c>
      <c r="C78" s="369" t="s">
        <v>1296</v>
      </c>
    </row>
    <row r="79" spans="2:3" x14ac:dyDescent="0.25">
      <c r="B79" s="369" t="s">
        <v>1297</v>
      </c>
      <c r="C79" s="369" t="s">
        <v>1298</v>
      </c>
    </row>
    <row r="80" spans="2:3" x14ac:dyDescent="0.25">
      <c r="B80" s="369" t="s">
        <v>1299</v>
      </c>
      <c r="C80" s="369" t="s">
        <v>1300</v>
      </c>
    </row>
    <row r="81" spans="2:3" x14ac:dyDescent="0.25">
      <c r="B81" s="369" t="s">
        <v>1301</v>
      </c>
      <c r="C81" s="369" t="s">
        <v>1302</v>
      </c>
    </row>
    <row r="82" spans="2:3" x14ac:dyDescent="0.25">
      <c r="B82" s="369" t="s">
        <v>1303</v>
      </c>
      <c r="C82" s="369" t="s">
        <v>1304</v>
      </c>
    </row>
    <row r="83" spans="2:3" x14ac:dyDescent="0.25">
      <c r="B83" s="369" t="s">
        <v>1305</v>
      </c>
      <c r="C83" s="369" t="s">
        <v>1306</v>
      </c>
    </row>
    <row r="84" spans="2:3" x14ac:dyDescent="0.25">
      <c r="B84" s="369" t="s">
        <v>1307</v>
      </c>
      <c r="C84" s="369" t="s">
        <v>1308</v>
      </c>
    </row>
    <row r="85" spans="2:3" x14ac:dyDescent="0.25">
      <c r="B85" s="369" t="s">
        <v>1309</v>
      </c>
      <c r="C85" s="369" t="s">
        <v>1310</v>
      </c>
    </row>
    <row r="86" spans="2:3" x14ac:dyDescent="0.25">
      <c r="B86" s="369" t="s">
        <v>1311</v>
      </c>
      <c r="C86" s="369" t="s">
        <v>1312</v>
      </c>
    </row>
    <row r="87" spans="2:3" x14ac:dyDescent="0.25">
      <c r="B87" s="369" t="s">
        <v>1313</v>
      </c>
      <c r="C87" s="369" t="s">
        <v>1314</v>
      </c>
    </row>
    <row r="88" spans="2:3" x14ac:dyDescent="0.25">
      <c r="B88" s="369" t="s">
        <v>1315</v>
      </c>
      <c r="C88" s="369" t="s">
        <v>1316</v>
      </c>
    </row>
    <row r="89" spans="2:3" x14ac:dyDescent="0.25">
      <c r="B89" s="369" t="s">
        <v>1317</v>
      </c>
      <c r="C89" s="369" t="s">
        <v>1318</v>
      </c>
    </row>
    <row r="90" spans="2:3" x14ac:dyDescent="0.25">
      <c r="B90" s="369" t="s">
        <v>1319</v>
      </c>
      <c r="C90" s="369" t="s">
        <v>1320</v>
      </c>
    </row>
    <row r="91" spans="2:3" x14ac:dyDescent="0.25">
      <c r="B91" s="369" t="s">
        <v>1321</v>
      </c>
      <c r="C91" s="369" t="s">
        <v>1322</v>
      </c>
    </row>
    <row r="92" spans="2:3" x14ac:dyDescent="0.25">
      <c r="B92" s="369" t="s">
        <v>1323</v>
      </c>
      <c r="C92" s="369" t="s">
        <v>1322</v>
      </c>
    </row>
    <row r="93" spans="2:3" x14ac:dyDescent="0.25">
      <c r="B93" s="369" t="s">
        <v>1324</v>
      </c>
      <c r="C93" s="369" t="s">
        <v>1325</v>
      </c>
    </row>
    <row r="94" spans="2:3" x14ac:dyDescent="0.25">
      <c r="B94" s="369" t="s">
        <v>1326</v>
      </c>
      <c r="C94" s="369" t="s">
        <v>1327</v>
      </c>
    </row>
    <row r="95" spans="2:3" x14ac:dyDescent="0.25">
      <c r="B95" s="369" t="s">
        <v>1328</v>
      </c>
      <c r="C95" s="369" t="s">
        <v>1329</v>
      </c>
    </row>
    <row r="96" spans="2:3" x14ac:dyDescent="0.25">
      <c r="B96" s="369" t="s">
        <v>1330</v>
      </c>
      <c r="C96" s="369" t="s">
        <v>1331</v>
      </c>
    </row>
    <row r="97" spans="2:3" x14ac:dyDescent="0.25">
      <c r="B97" s="369" t="s">
        <v>1332</v>
      </c>
      <c r="C97" s="369" t="s">
        <v>1333</v>
      </c>
    </row>
    <row r="98" spans="2:3" x14ac:dyDescent="0.25">
      <c r="B98" s="369" t="s">
        <v>1334</v>
      </c>
      <c r="C98" s="369" t="s">
        <v>1335</v>
      </c>
    </row>
    <row r="99" spans="2:3" x14ac:dyDescent="0.25">
      <c r="B99" s="369" t="s">
        <v>1336</v>
      </c>
      <c r="C99" s="369" t="s">
        <v>1337</v>
      </c>
    </row>
    <row r="100" spans="2:3" x14ac:dyDescent="0.25">
      <c r="B100" s="369" t="s">
        <v>1338</v>
      </c>
      <c r="C100" s="369" t="s">
        <v>1339</v>
      </c>
    </row>
    <row r="101" spans="2:3" x14ac:dyDescent="0.25">
      <c r="B101" s="369" t="s">
        <v>1340</v>
      </c>
      <c r="C101" s="369" t="s">
        <v>1341</v>
      </c>
    </row>
    <row r="102" spans="2:3" x14ac:dyDescent="0.25">
      <c r="B102" s="369" t="s">
        <v>1342</v>
      </c>
      <c r="C102" s="369" t="s">
        <v>1343</v>
      </c>
    </row>
    <row r="103" spans="2:3" x14ac:dyDescent="0.25">
      <c r="B103" s="369" t="s">
        <v>1344</v>
      </c>
      <c r="C103" s="369" t="s">
        <v>1345</v>
      </c>
    </row>
    <row r="104" spans="2:3" x14ac:dyDescent="0.25">
      <c r="B104" s="369" t="s">
        <v>1346</v>
      </c>
      <c r="C104" s="369" t="s">
        <v>1347</v>
      </c>
    </row>
    <row r="105" spans="2:3" x14ac:dyDescent="0.25">
      <c r="B105" s="369" t="s">
        <v>1348</v>
      </c>
      <c r="C105" s="369" t="s">
        <v>1349</v>
      </c>
    </row>
    <row r="106" spans="2:3" x14ac:dyDescent="0.25">
      <c r="B106" s="369" t="s">
        <v>1350</v>
      </c>
      <c r="C106" s="369" t="s">
        <v>1351</v>
      </c>
    </row>
    <row r="107" spans="2:3" x14ac:dyDescent="0.25">
      <c r="B107" s="369" t="s">
        <v>1352</v>
      </c>
      <c r="C107" s="369" t="s">
        <v>1353</v>
      </c>
    </row>
    <row r="108" spans="2:3" x14ac:dyDescent="0.25">
      <c r="B108" s="369" t="s">
        <v>1354</v>
      </c>
      <c r="C108" s="369" t="s">
        <v>1355</v>
      </c>
    </row>
    <row r="109" spans="2:3" x14ac:dyDescent="0.25">
      <c r="B109" s="369" t="s">
        <v>1356</v>
      </c>
      <c r="C109" s="369" t="s">
        <v>1357</v>
      </c>
    </row>
    <row r="110" spans="2:3" x14ac:dyDescent="0.25">
      <c r="B110" s="369" t="s">
        <v>1358</v>
      </c>
      <c r="C110" s="369" t="s">
        <v>1359</v>
      </c>
    </row>
    <row r="111" spans="2:3" x14ac:dyDescent="0.25">
      <c r="B111" s="369" t="s">
        <v>1360</v>
      </c>
      <c r="C111" s="369" t="s">
        <v>1361</v>
      </c>
    </row>
    <row r="112" spans="2:3" x14ac:dyDescent="0.25">
      <c r="B112" s="369" t="s">
        <v>1362</v>
      </c>
      <c r="C112" s="369" t="s">
        <v>1363</v>
      </c>
    </row>
    <row r="113" spans="2:3" x14ac:dyDescent="0.25">
      <c r="B113" s="369" t="s">
        <v>1364</v>
      </c>
      <c r="C113" s="369" t="s">
        <v>1365</v>
      </c>
    </row>
    <row r="114" spans="2:3" x14ac:dyDescent="0.25">
      <c r="B114" s="369" t="s">
        <v>1366</v>
      </c>
      <c r="C114" s="369" t="s">
        <v>1367</v>
      </c>
    </row>
    <row r="115" spans="2:3" x14ac:dyDescent="0.25">
      <c r="B115" s="369" t="s">
        <v>1368</v>
      </c>
      <c r="C115" s="369" t="s">
        <v>1369</v>
      </c>
    </row>
    <row r="116" spans="2:3" x14ac:dyDescent="0.25">
      <c r="B116" s="369" t="s">
        <v>1370</v>
      </c>
      <c r="C116" s="369" t="s">
        <v>1371</v>
      </c>
    </row>
    <row r="117" spans="2:3" x14ac:dyDescent="0.25">
      <c r="B117" s="369" t="s">
        <v>1372</v>
      </c>
      <c r="C117" s="369" t="s">
        <v>1373</v>
      </c>
    </row>
    <row r="118" spans="2:3" x14ac:dyDescent="0.25">
      <c r="B118" s="369" t="s">
        <v>1374</v>
      </c>
      <c r="C118" s="369" t="s">
        <v>1375</v>
      </c>
    </row>
    <row r="119" spans="2:3" x14ac:dyDescent="0.25">
      <c r="B119" s="369" t="s">
        <v>1376</v>
      </c>
      <c r="C119" s="369" t="s">
        <v>1377</v>
      </c>
    </row>
    <row r="120" spans="2:3" x14ac:dyDescent="0.25">
      <c r="B120" s="369" t="s">
        <v>1378</v>
      </c>
      <c r="C120" s="369" t="s">
        <v>1379</v>
      </c>
    </row>
    <row r="121" spans="2:3" x14ac:dyDescent="0.25">
      <c r="B121" s="369" t="s">
        <v>1380</v>
      </c>
      <c r="C121" s="369" t="s">
        <v>1381</v>
      </c>
    </row>
    <row r="122" spans="2:3" x14ac:dyDescent="0.25">
      <c r="B122" s="369" t="s">
        <v>1382</v>
      </c>
      <c r="C122" s="369" t="s">
        <v>1383</v>
      </c>
    </row>
    <row r="123" spans="2:3" x14ac:dyDescent="0.25">
      <c r="B123" s="369" t="s">
        <v>1384</v>
      </c>
      <c r="C123" s="369" t="s">
        <v>1385</v>
      </c>
    </row>
    <row r="124" spans="2:3" x14ac:dyDescent="0.25">
      <c r="B124" s="369" t="s">
        <v>1386</v>
      </c>
      <c r="C124" s="369" t="s">
        <v>1387</v>
      </c>
    </row>
    <row r="125" spans="2:3" x14ac:dyDescent="0.25">
      <c r="B125" s="369" t="s">
        <v>1388</v>
      </c>
      <c r="C125" s="369" t="s">
        <v>1389</v>
      </c>
    </row>
    <row r="126" spans="2:3" x14ac:dyDescent="0.25">
      <c r="B126" s="369" t="s">
        <v>1390</v>
      </c>
      <c r="C126" s="369" t="s">
        <v>1391</v>
      </c>
    </row>
    <row r="127" spans="2:3" x14ac:dyDescent="0.25">
      <c r="B127" s="369" t="s">
        <v>1392</v>
      </c>
      <c r="C127" s="369" t="s">
        <v>1393</v>
      </c>
    </row>
    <row r="128" spans="2:3" x14ac:dyDescent="0.25">
      <c r="B128" s="369" t="s">
        <v>1394</v>
      </c>
      <c r="C128" s="369" t="s">
        <v>1395</v>
      </c>
    </row>
    <row r="129" spans="2:3" x14ac:dyDescent="0.25">
      <c r="B129" s="369" t="s">
        <v>1396</v>
      </c>
      <c r="C129" s="369" t="s">
        <v>1397</v>
      </c>
    </row>
    <row r="130" spans="2:3" x14ac:dyDescent="0.25">
      <c r="B130" s="369" t="s">
        <v>1398</v>
      </c>
      <c r="C130" s="369" t="s">
        <v>1399</v>
      </c>
    </row>
    <row r="131" spans="2:3" x14ac:dyDescent="0.25">
      <c r="B131" s="369" t="s">
        <v>1400</v>
      </c>
      <c r="C131" s="369" t="s">
        <v>1401</v>
      </c>
    </row>
    <row r="132" spans="2:3" x14ac:dyDescent="0.25">
      <c r="B132" s="369" t="s">
        <v>1402</v>
      </c>
      <c r="C132" s="369" t="s">
        <v>1403</v>
      </c>
    </row>
    <row r="133" spans="2:3" x14ac:dyDescent="0.25">
      <c r="B133" s="369" t="s">
        <v>1404</v>
      </c>
      <c r="C133" s="369" t="s">
        <v>1405</v>
      </c>
    </row>
    <row r="134" spans="2:3" x14ac:dyDescent="0.25">
      <c r="B134" s="369" t="s">
        <v>1406</v>
      </c>
      <c r="C134" s="369" t="s">
        <v>1407</v>
      </c>
    </row>
    <row r="135" spans="2:3" x14ac:dyDescent="0.25">
      <c r="B135" s="369" t="s">
        <v>1408</v>
      </c>
      <c r="C135" s="369" t="s">
        <v>1409</v>
      </c>
    </row>
    <row r="136" spans="2:3" x14ac:dyDescent="0.25">
      <c r="B136" s="369" t="s">
        <v>1410</v>
      </c>
      <c r="C136" s="369" t="s">
        <v>1411</v>
      </c>
    </row>
    <row r="137" spans="2:3" x14ac:dyDescent="0.25">
      <c r="B137" s="369" t="s">
        <v>1412</v>
      </c>
      <c r="C137" s="369" t="s">
        <v>1413</v>
      </c>
    </row>
    <row r="138" spans="2:3" x14ac:dyDescent="0.25">
      <c r="B138" s="369" t="s">
        <v>1414</v>
      </c>
      <c r="C138" s="369" t="s">
        <v>1415</v>
      </c>
    </row>
    <row r="139" spans="2:3" x14ac:dyDescent="0.25">
      <c r="B139" s="369" t="s">
        <v>1416</v>
      </c>
      <c r="C139" s="369" t="s">
        <v>1417</v>
      </c>
    </row>
    <row r="140" spans="2:3" x14ac:dyDescent="0.25">
      <c r="B140" s="369" t="s">
        <v>1418</v>
      </c>
      <c r="C140" s="369" t="s">
        <v>1419</v>
      </c>
    </row>
    <row r="141" spans="2:3" x14ac:dyDescent="0.25">
      <c r="B141" s="369" t="s">
        <v>1420</v>
      </c>
      <c r="C141" s="369" t="s">
        <v>1421</v>
      </c>
    </row>
    <row r="142" spans="2:3" x14ac:dyDescent="0.25">
      <c r="B142" s="369" t="s">
        <v>1422</v>
      </c>
      <c r="C142" s="369" t="s">
        <v>1423</v>
      </c>
    </row>
    <row r="143" spans="2:3" x14ac:dyDescent="0.25">
      <c r="B143" s="369" t="s">
        <v>1424</v>
      </c>
      <c r="C143" s="369" t="s">
        <v>1425</v>
      </c>
    </row>
    <row r="144" spans="2:3" x14ac:dyDescent="0.25">
      <c r="B144" s="369" t="s">
        <v>1426</v>
      </c>
      <c r="C144" s="369" t="s">
        <v>1427</v>
      </c>
    </row>
    <row r="145" spans="2:3" x14ac:dyDescent="0.25">
      <c r="B145" s="369" t="s">
        <v>1428</v>
      </c>
      <c r="C145" s="369" t="s">
        <v>1429</v>
      </c>
    </row>
    <row r="146" spans="2:3" x14ac:dyDescent="0.25">
      <c r="B146" s="369" t="s">
        <v>1430</v>
      </c>
      <c r="C146" s="369" t="s">
        <v>1431</v>
      </c>
    </row>
    <row r="147" spans="2:3" x14ac:dyDescent="0.25">
      <c r="B147" s="369" t="s">
        <v>1432</v>
      </c>
      <c r="C147" s="369" t="s">
        <v>1433</v>
      </c>
    </row>
    <row r="148" spans="2:3" x14ac:dyDescent="0.25">
      <c r="B148" s="369" t="s">
        <v>1434</v>
      </c>
      <c r="C148" s="369" t="s">
        <v>1435</v>
      </c>
    </row>
    <row r="149" spans="2:3" x14ac:dyDescent="0.25">
      <c r="B149" s="369" t="s">
        <v>1436</v>
      </c>
      <c r="C149" s="369" t="s">
        <v>1437</v>
      </c>
    </row>
    <row r="150" spans="2:3" x14ac:dyDescent="0.25">
      <c r="B150" s="369" t="s">
        <v>1438</v>
      </c>
      <c r="C150" s="369" t="s">
        <v>1439</v>
      </c>
    </row>
    <row r="151" spans="2:3" x14ac:dyDescent="0.25">
      <c r="B151" s="369" t="s">
        <v>1440</v>
      </c>
      <c r="C151" s="369" t="s">
        <v>1441</v>
      </c>
    </row>
    <row r="152" spans="2:3" x14ac:dyDescent="0.25">
      <c r="B152" s="369" t="s">
        <v>1442</v>
      </c>
      <c r="C152" s="369" t="s">
        <v>1443</v>
      </c>
    </row>
    <row r="153" spans="2:3" x14ac:dyDescent="0.25">
      <c r="B153" s="370" t="s">
        <v>1444</v>
      </c>
      <c r="C153" s="370" t="s">
        <v>1445</v>
      </c>
    </row>
    <row r="154" spans="2:3" x14ac:dyDescent="0.25">
      <c r="B154" s="3280" t="s">
        <v>1446</v>
      </c>
      <c r="C154" s="3280" t="s">
        <v>1447</v>
      </c>
    </row>
    <row r="155" spans="2:3" x14ac:dyDescent="0.25">
      <c r="B155" s="3280" t="s">
        <v>1448</v>
      </c>
      <c r="C155" s="3280" t="s">
        <v>1449</v>
      </c>
    </row>
    <row r="156" spans="2:3" x14ac:dyDescent="0.25">
      <c r="B156" s="3280" t="s">
        <v>1450</v>
      </c>
      <c r="C156" s="3280" t="s">
        <v>1451</v>
      </c>
    </row>
    <row r="157" spans="2:3" x14ac:dyDescent="0.25">
      <c r="B157" s="3280" t="s">
        <v>1452</v>
      </c>
      <c r="C157" s="3280" t="s">
        <v>1453</v>
      </c>
    </row>
    <row r="158" spans="2:3" x14ac:dyDescent="0.25">
      <c r="B158" s="3280" t="s">
        <v>1454</v>
      </c>
      <c r="C158" s="3280" t="s">
        <v>1455</v>
      </c>
    </row>
    <row r="159" spans="2:3" x14ac:dyDescent="0.25">
      <c r="B159" s="3280" t="s">
        <v>1456</v>
      </c>
      <c r="C159" s="3280" t="s">
        <v>1457</v>
      </c>
    </row>
    <row r="160" spans="2:3" x14ac:dyDescent="0.25">
      <c r="B160" s="3280" t="s">
        <v>1458</v>
      </c>
      <c r="C160" s="3280" t="s">
        <v>1459</v>
      </c>
    </row>
    <row r="161" spans="2:3" x14ac:dyDescent="0.25">
      <c r="B161" s="3280" t="s">
        <v>1460</v>
      </c>
      <c r="C161" s="3280" t="s">
        <v>1461</v>
      </c>
    </row>
    <row r="162" spans="2:3" x14ac:dyDescent="0.25">
      <c r="B162" s="3280" t="s">
        <v>1462</v>
      </c>
      <c r="C162" s="3280" t="s">
        <v>1463</v>
      </c>
    </row>
    <row r="163" spans="2:3" x14ac:dyDescent="0.25">
      <c r="B163" s="3280" t="s">
        <v>1464</v>
      </c>
      <c r="C163" s="3280" t="s">
        <v>1465</v>
      </c>
    </row>
    <row r="164" spans="2:3" x14ac:dyDescent="0.25">
      <c r="B164" s="3280" t="s">
        <v>1466</v>
      </c>
      <c r="C164" s="3280" t="s">
        <v>1467</v>
      </c>
    </row>
    <row r="165" spans="2:3" x14ac:dyDescent="0.25">
      <c r="B165" s="3280" t="s">
        <v>1468</v>
      </c>
      <c r="C165" s="3280" t="s">
        <v>1469</v>
      </c>
    </row>
    <row r="166" spans="2:3" x14ac:dyDescent="0.25">
      <c r="B166" s="3280" t="s">
        <v>1470</v>
      </c>
      <c r="C166" s="3280" t="s">
        <v>1471</v>
      </c>
    </row>
    <row r="167" spans="2:3" x14ac:dyDescent="0.25">
      <c r="B167" s="3280" t="s">
        <v>1472</v>
      </c>
      <c r="C167" s="3280" t="s">
        <v>1473</v>
      </c>
    </row>
    <row r="168" spans="2:3" x14ac:dyDescent="0.25">
      <c r="B168" s="3280" t="s">
        <v>1474</v>
      </c>
      <c r="C168" s="3280" t="s">
        <v>1475</v>
      </c>
    </row>
    <row r="169" spans="2:3" x14ac:dyDescent="0.25">
      <c r="B169" s="3280" t="s">
        <v>1476</v>
      </c>
      <c r="C169" s="3280" t="s">
        <v>1477</v>
      </c>
    </row>
    <row r="170" spans="2:3" x14ac:dyDescent="0.25">
      <c r="B170" s="3280" t="s">
        <v>1478</v>
      </c>
      <c r="C170" s="3280" t="s">
        <v>1479</v>
      </c>
    </row>
    <row r="171" spans="2:3" x14ac:dyDescent="0.25">
      <c r="B171" s="3280" t="s">
        <v>1480</v>
      </c>
      <c r="C171" s="3280" t="s">
        <v>1481</v>
      </c>
    </row>
    <row r="172" spans="2:3" x14ac:dyDescent="0.25">
      <c r="B172" s="3280" t="s">
        <v>1482</v>
      </c>
      <c r="C172" s="3280" t="s">
        <v>1483</v>
      </c>
    </row>
    <row r="173" spans="2:3" x14ac:dyDescent="0.25">
      <c r="B173" s="3280" t="s">
        <v>1484</v>
      </c>
      <c r="C173" s="3280" t="s">
        <v>1485</v>
      </c>
    </row>
    <row r="174" spans="2:3" x14ac:dyDescent="0.25">
      <c r="B174" s="3280" t="s">
        <v>1486</v>
      </c>
      <c r="C174" s="3280" t="s">
        <v>1487</v>
      </c>
    </row>
    <row r="175" spans="2:3" x14ac:dyDescent="0.25">
      <c r="B175" s="3280" t="s">
        <v>1488</v>
      </c>
      <c r="C175" s="3280" t="s">
        <v>1489</v>
      </c>
    </row>
    <row r="176" spans="2:3" x14ac:dyDescent="0.25">
      <c r="B176" s="3280" t="s">
        <v>1490</v>
      </c>
      <c r="C176" s="3280" t="s">
        <v>1491</v>
      </c>
    </row>
    <row r="177" spans="2:3" x14ac:dyDescent="0.25">
      <c r="B177" s="3280" t="s">
        <v>1492</v>
      </c>
      <c r="C177" s="3280" t="s">
        <v>1493</v>
      </c>
    </row>
    <row r="178" spans="2:3" x14ac:dyDescent="0.25">
      <c r="B178" s="3280" t="s">
        <v>1494</v>
      </c>
      <c r="C178" s="3280" t="s">
        <v>1495</v>
      </c>
    </row>
    <row r="179" spans="2:3" x14ac:dyDescent="0.25">
      <c r="B179" s="3280" t="s">
        <v>1496</v>
      </c>
      <c r="C179" s="3280" t="s">
        <v>1497</v>
      </c>
    </row>
    <row r="180" spans="2:3" x14ac:dyDescent="0.25">
      <c r="B180" s="3280" t="s">
        <v>1498</v>
      </c>
      <c r="C180" s="3280" t="s">
        <v>1499</v>
      </c>
    </row>
    <row r="181" spans="2:3" x14ac:dyDescent="0.25">
      <c r="B181" s="3280" t="s">
        <v>1500</v>
      </c>
      <c r="C181" s="3280" t="s">
        <v>1501</v>
      </c>
    </row>
    <row r="182" spans="2:3" x14ac:dyDescent="0.25">
      <c r="B182" s="3280" t="s">
        <v>1502</v>
      </c>
      <c r="C182" s="3280" t="s">
        <v>1503</v>
      </c>
    </row>
    <row r="183" spans="2:3" x14ac:dyDescent="0.25">
      <c r="B183" s="3280" t="s">
        <v>1504</v>
      </c>
      <c r="C183" s="3280" t="s">
        <v>1505</v>
      </c>
    </row>
    <row r="184" spans="2:3" x14ac:dyDescent="0.25">
      <c r="B184" s="3280" t="s">
        <v>1506</v>
      </c>
      <c r="C184" s="3280" t="s">
        <v>1507</v>
      </c>
    </row>
    <row r="185" spans="2:3" x14ac:dyDescent="0.25">
      <c r="B185" s="3280" t="s">
        <v>1508</v>
      </c>
      <c r="C185" s="3280" t="s">
        <v>1509</v>
      </c>
    </row>
    <row r="186" spans="2:3" x14ac:dyDescent="0.25">
      <c r="B186" s="3280" t="s">
        <v>1510</v>
      </c>
      <c r="C186" s="3280" t="s">
        <v>1511</v>
      </c>
    </row>
    <row r="187" spans="2:3" x14ac:dyDescent="0.25">
      <c r="B187" s="3280" t="s">
        <v>1512</v>
      </c>
      <c r="C187" s="3280" t="s">
        <v>1513</v>
      </c>
    </row>
    <row r="188" spans="2:3" x14ac:dyDescent="0.25">
      <c r="B188" s="3280" t="s">
        <v>1514</v>
      </c>
      <c r="C188" s="3280" t="s">
        <v>1515</v>
      </c>
    </row>
    <row r="189" spans="2:3" x14ac:dyDescent="0.25">
      <c r="B189" s="3280" t="s">
        <v>1516</v>
      </c>
      <c r="C189" s="3280" t="s">
        <v>1517</v>
      </c>
    </row>
    <row r="190" spans="2:3" x14ac:dyDescent="0.25">
      <c r="B190" s="3280" t="s">
        <v>1518</v>
      </c>
      <c r="C190" s="3280" t="s">
        <v>1519</v>
      </c>
    </row>
    <row r="191" spans="2:3" x14ac:dyDescent="0.25">
      <c r="B191" s="3280" t="s">
        <v>1520</v>
      </c>
      <c r="C191" s="3280" t="s">
        <v>1521</v>
      </c>
    </row>
    <row r="192" spans="2:3" x14ac:dyDescent="0.25">
      <c r="B192" s="3280" t="s">
        <v>1522</v>
      </c>
      <c r="C192" s="3280" t="s">
        <v>1523</v>
      </c>
    </row>
    <row r="193" spans="2:3" x14ac:dyDescent="0.25">
      <c r="B193" s="3280" t="s">
        <v>1524</v>
      </c>
      <c r="C193" s="3280" t="s">
        <v>1525</v>
      </c>
    </row>
    <row r="194" spans="2:3" x14ac:dyDescent="0.25">
      <c r="B194" s="3280" t="s">
        <v>1526</v>
      </c>
      <c r="C194" s="3280" t="s">
        <v>1527</v>
      </c>
    </row>
    <row r="195" spans="2:3" x14ac:dyDescent="0.25">
      <c r="B195" s="3280" t="s">
        <v>1528</v>
      </c>
      <c r="C195" s="3280" t="s">
        <v>1529</v>
      </c>
    </row>
    <row r="196" spans="2:3" x14ac:dyDescent="0.25">
      <c r="B196" s="3280" t="s">
        <v>1530</v>
      </c>
      <c r="C196" s="3280" t="s">
        <v>1531</v>
      </c>
    </row>
    <row r="197" spans="2:3" x14ac:dyDescent="0.25">
      <c r="B197" s="3280" t="s">
        <v>1532</v>
      </c>
      <c r="C197" s="3280" t="s">
        <v>895</v>
      </c>
    </row>
    <row r="198" spans="2:3" x14ac:dyDescent="0.25">
      <c r="B198" s="3280" t="s">
        <v>1533</v>
      </c>
      <c r="C198" s="3280" t="s">
        <v>1534</v>
      </c>
    </row>
    <row r="199" spans="2:3" x14ac:dyDescent="0.25">
      <c r="B199" s="3280" t="s">
        <v>1535</v>
      </c>
      <c r="C199" s="3280" t="s">
        <v>1536</v>
      </c>
    </row>
    <row r="200" spans="2:3" x14ac:dyDescent="0.25">
      <c r="B200" s="3280" t="s">
        <v>1537</v>
      </c>
      <c r="C200" s="3280" t="s">
        <v>1538</v>
      </c>
    </row>
    <row r="201" spans="2:3" x14ac:dyDescent="0.25">
      <c r="B201" s="3280" t="s">
        <v>1539</v>
      </c>
      <c r="C201" s="3280" t="s">
        <v>1540</v>
      </c>
    </row>
    <row r="202" spans="2:3" x14ac:dyDescent="0.25">
      <c r="B202" s="3280" t="s">
        <v>1541</v>
      </c>
      <c r="C202" s="3280" t="s">
        <v>1542</v>
      </c>
    </row>
    <row r="203" spans="2:3" x14ac:dyDescent="0.25">
      <c r="B203" s="3280" t="s">
        <v>1543</v>
      </c>
      <c r="C203" s="3280" t="s">
        <v>1544</v>
      </c>
    </row>
    <row r="204" spans="2:3" x14ac:dyDescent="0.25">
      <c r="B204" s="3280" t="s">
        <v>1545</v>
      </c>
      <c r="C204" s="3280" t="s">
        <v>1546</v>
      </c>
    </row>
    <row r="205" spans="2:3" x14ac:dyDescent="0.25">
      <c r="B205" s="3280" t="s">
        <v>1547</v>
      </c>
      <c r="C205" s="3280" t="s">
        <v>1548</v>
      </c>
    </row>
    <row r="206" spans="2:3" x14ac:dyDescent="0.25">
      <c r="B206" s="3280" t="s">
        <v>1549</v>
      </c>
      <c r="C206" s="3280" t="s">
        <v>1550</v>
      </c>
    </row>
    <row r="207" spans="2:3" x14ac:dyDescent="0.25">
      <c r="B207" s="3280" t="s">
        <v>1551</v>
      </c>
      <c r="C207" s="3280" t="s">
        <v>1552</v>
      </c>
    </row>
    <row r="208" spans="2:3" x14ac:dyDescent="0.25">
      <c r="B208" s="3280" t="s">
        <v>1553</v>
      </c>
      <c r="C208" s="3280" t="s">
        <v>1554</v>
      </c>
    </row>
    <row r="209" spans="2:3" x14ac:dyDescent="0.25">
      <c r="B209" s="3280" t="s">
        <v>1555</v>
      </c>
      <c r="C209" s="3280" t="s">
        <v>1556</v>
      </c>
    </row>
    <row r="210" spans="2:3" x14ac:dyDescent="0.25">
      <c r="B210" s="3280" t="s">
        <v>1557</v>
      </c>
      <c r="C210" s="3280" t="s">
        <v>1558</v>
      </c>
    </row>
    <row r="211" spans="2:3" x14ac:dyDescent="0.25">
      <c r="B211" s="3280" t="s">
        <v>1559</v>
      </c>
      <c r="C211" s="3280" t="s">
        <v>1560</v>
      </c>
    </row>
    <row r="212" spans="2:3" x14ac:dyDescent="0.25">
      <c r="B212" s="3280" t="s">
        <v>1561</v>
      </c>
      <c r="C212" s="3280" t="s">
        <v>1562</v>
      </c>
    </row>
    <row r="213" spans="2:3" x14ac:dyDescent="0.25">
      <c r="B213" s="3280" t="s">
        <v>1563</v>
      </c>
      <c r="C213" s="3280" t="s">
        <v>1564</v>
      </c>
    </row>
    <row r="214" spans="2:3" x14ac:dyDescent="0.25">
      <c r="B214" s="3280" t="s">
        <v>1565</v>
      </c>
      <c r="C214" s="3280" t="s">
        <v>1566</v>
      </c>
    </row>
    <row r="215" spans="2:3" x14ac:dyDescent="0.25">
      <c r="B215" s="3280" t="s">
        <v>1567</v>
      </c>
      <c r="C215" s="3280" t="s">
        <v>1568</v>
      </c>
    </row>
    <row r="216" spans="2:3" x14ac:dyDescent="0.25">
      <c r="B216" s="3280" t="s">
        <v>1569</v>
      </c>
      <c r="C216" s="3280" t="s">
        <v>1570</v>
      </c>
    </row>
    <row r="217" spans="2:3" x14ac:dyDescent="0.25">
      <c r="B217" s="3280" t="s">
        <v>1571</v>
      </c>
      <c r="C217" s="3280" t="s">
        <v>1572</v>
      </c>
    </row>
    <row r="218" spans="2:3" x14ac:dyDescent="0.25">
      <c r="B218" s="3280" t="s">
        <v>1573</v>
      </c>
      <c r="C218" s="3280" t="s">
        <v>1574</v>
      </c>
    </row>
    <row r="219" spans="2:3" x14ac:dyDescent="0.25">
      <c r="B219" s="3280" t="s">
        <v>1575</v>
      </c>
      <c r="C219" s="3280" t="s">
        <v>1576</v>
      </c>
    </row>
    <row r="220" spans="2:3" x14ac:dyDescent="0.25">
      <c r="B220" s="3280" t="s">
        <v>1577</v>
      </c>
      <c r="C220" s="3280" t="s">
        <v>1578</v>
      </c>
    </row>
    <row r="221" spans="2:3" x14ac:dyDescent="0.25">
      <c r="B221" s="3280" t="s">
        <v>1579</v>
      </c>
      <c r="C221" s="3280" t="s">
        <v>1580</v>
      </c>
    </row>
    <row r="222" spans="2:3" x14ac:dyDescent="0.25">
      <c r="B222" s="3280" t="s">
        <v>1581</v>
      </c>
      <c r="C222" s="3280" t="s">
        <v>1582</v>
      </c>
    </row>
    <row r="223" spans="2:3" x14ac:dyDescent="0.25">
      <c r="B223" s="3280" t="s">
        <v>1583</v>
      </c>
      <c r="C223" s="3280" t="s">
        <v>1584</v>
      </c>
    </row>
    <row r="224" spans="2:3" x14ac:dyDescent="0.25">
      <c r="B224" s="3280" t="s">
        <v>1585</v>
      </c>
      <c r="C224" s="3280" t="s">
        <v>1586</v>
      </c>
    </row>
    <row r="225" spans="2:3" x14ac:dyDescent="0.25">
      <c r="B225" s="3280" t="s">
        <v>1587</v>
      </c>
      <c r="C225" s="3280" t="s">
        <v>1588</v>
      </c>
    </row>
    <row r="226" spans="2:3" x14ac:dyDescent="0.25">
      <c r="B226" s="3280" t="s">
        <v>1589</v>
      </c>
      <c r="C226" s="3280" t="s">
        <v>1590</v>
      </c>
    </row>
    <row r="227" spans="2:3" x14ac:dyDescent="0.25">
      <c r="B227" s="3280" t="s">
        <v>1591</v>
      </c>
      <c r="C227" s="3280" t="s">
        <v>1592</v>
      </c>
    </row>
    <row r="228" spans="2:3" x14ac:dyDescent="0.25">
      <c r="B228" s="3280" t="s">
        <v>1593</v>
      </c>
      <c r="C228" s="3280" t="s">
        <v>1594</v>
      </c>
    </row>
    <row r="229" spans="2:3" x14ac:dyDescent="0.25">
      <c r="B229" s="3280" t="s">
        <v>1595</v>
      </c>
      <c r="C229" s="3280" t="s">
        <v>1596</v>
      </c>
    </row>
    <row r="230" spans="2:3" x14ac:dyDescent="0.25">
      <c r="B230" s="3280" t="s">
        <v>1597</v>
      </c>
      <c r="C230" s="3280" t="s">
        <v>1598</v>
      </c>
    </row>
    <row r="231" spans="2:3" x14ac:dyDescent="0.25">
      <c r="B231" s="3280" t="s">
        <v>1599</v>
      </c>
      <c r="C231" s="3280" t="s">
        <v>1600</v>
      </c>
    </row>
    <row r="232" spans="2:3" x14ac:dyDescent="0.25">
      <c r="B232" s="3280" t="s">
        <v>1601</v>
      </c>
      <c r="C232" s="3280" t="s">
        <v>1602</v>
      </c>
    </row>
    <row r="233" spans="2:3" x14ac:dyDescent="0.25">
      <c r="B233" s="3280" t="s">
        <v>1603</v>
      </c>
      <c r="C233" s="3280" t="s">
        <v>1604</v>
      </c>
    </row>
    <row r="234" spans="2:3" x14ac:dyDescent="0.25">
      <c r="B234" s="3280" t="s">
        <v>1605</v>
      </c>
      <c r="C234" s="3280" t="s">
        <v>1606</v>
      </c>
    </row>
    <row r="235" spans="2:3" x14ac:dyDescent="0.25">
      <c r="B235" s="3280" t="s">
        <v>1607</v>
      </c>
      <c r="C235" s="3280" t="s">
        <v>1608</v>
      </c>
    </row>
    <row r="236" spans="2:3" x14ac:dyDescent="0.25">
      <c r="B236" s="3280" t="s">
        <v>1609</v>
      </c>
      <c r="C236" s="3280" t="s">
        <v>1610</v>
      </c>
    </row>
    <row r="237" spans="2:3" x14ac:dyDescent="0.25">
      <c r="B237" s="3280" t="s">
        <v>1611</v>
      </c>
      <c r="C237" s="3280" t="s">
        <v>1612</v>
      </c>
    </row>
    <row r="238" spans="2:3" x14ac:dyDescent="0.25">
      <c r="B238" s="3280" t="s">
        <v>1613</v>
      </c>
      <c r="C238" s="3280" t="s">
        <v>1614</v>
      </c>
    </row>
    <row r="239" spans="2:3" x14ac:dyDescent="0.25">
      <c r="B239" s="3280" t="s">
        <v>1615</v>
      </c>
      <c r="C239" s="3280" t="s">
        <v>1616</v>
      </c>
    </row>
    <row r="240" spans="2:3" x14ac:dyDescent="0.25">
      <c r="B240" s="3280" t="s">
        <v>1617</v>
      </c>
      <c r="C240" s="3280" t="s">
        <v>1618</v>
      </c>
    </row>
    <row r="241" spans="2:3" x14ac:dyDescent="0.25">
      <c r="B241" s="3280" t="s">
        <v>1619</v>
      </c>
      <c r="C241" s="3280" t="s">
        <v>1620</v>
      </c>
    </row>
    <row r="242" spans="2:3" x14ac:dyDescent="0.25">
      <c r="B242" s="3280" t="s">
        <v>1621</v>
      </c>
      <c r="C242" s="3280" t="s">
        <v>1622</v>
      </c>
    </row>
    <row r="243" spans="2:3" x14ac:dyDescent="0.25">
      <c r="B243" s="3280" t="s">
        <v>1623</v>
      </c>
      <c r="C243" s="3280" t="s">
        <v>1624</v>
      </c>
    </row>
    <row r="244" spans="2:3" x14ac:dyDescent="0.25">
      <c r="B244" s="3280" t="s">
        <v>1625</v>
      </c>
      <c r="C244" s="3280" t="s">
        <v>1626</v>
      </c>
    </row>
    <row r="245" spans="2:3" x14ac:dyDescent="0.25">
      <c r="B245" s="3280" t="s">
        <v>1627</v>
      </c>
      <c r="C245" s="3280" t="s">
        <v>1628</v>
      </c>
    </row>
    <row r="246" spans="2:3" x14ac:dyDescent="0.25">
      <c r="B246" s="3280" t="s">
        <v>1629</v>
      </c>
      <c r="C246" s="3280" t="s">
        <v>1630</v>
      </c>
    </row>
    <row r="247" spans="2:3" x14ac:dyDescent="0.25">
      <c r="B247" s="3280" t="s">
        <v>1631</v>
      </c>
      <c r="C247" s="3280" t="s">
        <v>1632</v>
      </c>
    </row>
    <row r="248" spans="2:3" x14ac:dyDescent="0.25">
      <c r="B248" s="3280" t="s">
        <v>1633</v>
      </c>
      <c r="C248" s="3280" t="s">
        <v>1634</v>
      </c>
    </row>
    <row r="249" spans="2:3" x14ac:dyDescent="0.25">
      <c r="B249" s="3280" t="s">
        <v>1635</v>
      </c>
      <c r="C249" s="3280" t="s">
        <v>1636</v>
      </c>
    </row>
    <row r="250" spans="2:3" x14ac:dyDescent="0.25">
      <c r="B250" s="3280" t="s">
        <v>1637</v>
      </c>
      <c r="C250" s="3280" t="s">
        <v>1638</v>
      </c>
    </row>
    <row r="251" spans="2:3" x14ac:dyDescent="0.25">
      <c r="B251" s="3280" t="s">
        <v>1639</v>
      </c>
      <c r="C251" s="3280" t="s">
        <v>1640</v>
      </c>
    </row>
    <row r="252" spans="2:3" x14ac:dyDescent="0.25">
      <c r="B252" s="3280" t="s">
        <v>1641</v>
      </c>
      <c r="C252" s="3280" t="s">
        <v>1642</v>
      </c>
    </row>
    <row r="253" spans="2:3" x14ac:dyDescent="0.25">
      <c r="B253" s="3280" t="s">
        <v>1643</v>
      </c>
      <c r="C253" s="3280" t="s">
        <v>1644</v>
      </c>
    </row>
    <row r="254" spans="2:3" x14ac:dyDescent="0.25">
      <c r="B254" s="3280" t="s">
        <v>1645</v>
      </c>
      <c r="C254" s="3280" t="s">
        <v>1646</v>
      </c>
    </row>
    <row r="255" spans="2:3" x14ac:dyDescent="0.25">
      <c r="B255" s="3280" t="s">
        <v>1647</v>
      </c>
      <c r="C255" s="3280" t="s">
        <v>1648</v>
      </c>
    </row>
    <row r="256" spans="2:3" x14ac:dyDescent="0.25">
      <c r="B256" s="3280" t="s">
        <v>1649</v>
      </c>
      <c r="C256" s="3280" t="s">
        <v>1650</v>
      </c>
    </row>
    <row r="257" spans="2:3" x14ac:dyDescent="0.25">
      <c r="B257" s="3280" t="s">
        <v>1651</v>
      </c>
      <c r="C257" s="3280" t="s">
        <v>1652</v>
      </c>
    </row>
    <row r="258" spans="2:3" x14ac:dyDescent="0.25">
      <c r="B258" s="3280" t="s">
        <v>1653</v>
      </c>
      <c r="C258" s="3280" t="s">
        <v>1654</v>
      </c>
    </row>
    <row r="259" spans="2:3" x14ac:dyDescent="0.25">
      <c r="B259" s="3280" t="s">
        <v>1655</v>
      </c>
      <c r="C259" s="3280" t="s">
        <v>1656</v>
      </c>
    </row>
    <row r="260" spans="2:3" x14ac:dyDescent="0.25">
      <c r="B260" s="3280" t="s">
        <v>1657</v>
      </c>
      <c r="C260" s="3280" t="s">
        <v>1658</v>
      </c>
    </row>
    <row r="261" spans="2:3" x14ac:dyDescent="0.25">
      <c r="B261" s="3280" t="s">
        <v>1659</v>
      </c>
      <c r="C261" s="3280" t="s">
        <v>1660</v>
      </c>
    </row>
    <row r="262" spans="2:3" x14ac:dyDescent="0.25">
      <c r="B262" s="3280" t="s">
        <v>1661</v>
      </c>
      <c r="C262" s="3280" t="s">
        <v>1662</v>
      </c>
    </row>
    <row r="263" spans="2:3" x14ac:dyDescent="0.25">
      <c r="B263" s="3280" t="s">
        <v>1663</v>
      </c>
      <c r="C263" s="3280" t="s">
        <v>1664</v>
      </c>
    </row>
    <row r="264" spans="2:3" x14ac:dyDescent="0.25">
      <c r="B264" s="3280" t="s">
        <v>1665</v>
      </c>
      <c r="C264" s="3280" t="s">
        <v>1666</v>
      </c>
    </row>
    <row r="265" spans="2:3" x14ac:dyDescent="0.25">
      <c r="B265" s="3280" t="s">
        <v>1667</v>
      </c>
      <c r="C265" s="3280" t="s">
        <v>1668</v>
      </c>
    </row>
    <row r="266" spans="2:3" x14ac:dyDescent="0.25">
      <c r="B266" s="3280" t="s">
        <v>1669</v>
      </c>
      <c r="C266" s="3280" t="s">
        <v>1670</v>
      </c>
    </row>
    <row r="267" spans="2:3" x14ac:dyDescent="0.25">
      <c r="B267" s="3280" t="s">
        <v>1671</v>
      </c>
      <c r="C267" s="3280" t="s">
        <v>1672</v>
      </c>
    </row>
    <row r="268" spans="2:3" x14ac:dyDescent="0.25">
      <c r="B268" s="3280" t="s">
        <v>1673</v>
      </c>
      <c r="C268" s="3280" t="s">
        <v>1674</v>
      </c>
    </row>
    <row r="269" spans="2:3" x14ac:dyDescent="0.25">
      <c r="B269" s="3280" t="s">
        <v>1675</v>
      </c>
      <c r="C269" s="3280" t="s">
        <v>1676</v>
      </c>
    </row>
    <row r="270" spans="2:3" x14ac:dyDescent="0.25">
      <c r="B270" s="3280" t="s">
        <v>1677</v>
      </c>
      <c r="C270" s="3280" t="s">
        <v>1678</v>
      </c>
    </row>
    <row r="271" spans="2:3" x14ac:dyDescent="0.25">
      <c r="B271" s="3280" t="s">
        <v>1679</v>
      </c>
      <c r="C271" s="3280" t="s">
        <v>1680</v>
      </c>
    </row>
    <row r="272" spans="2:3" x14ac:dyDescent="0.25">
      <c r="B272" s="3280" t="s">
        <v>1681</v>
      </c>
      <c r="C272" s="3280" t="s">
        <v>1682</v>
      </c>
    </row>
    <row r="273" spans="2:3" x14ac:dyDescent="0.25">
      <c r="B273" s="3280" t="s">
        <v>1683</v>
      </c>
      <c r="C273" s="3280" t="s">
        <v>1684</v>
      </c>
    </row>
    <row r="274" spans="2:3" x14ac:dyDescent="0.25">
      <c r="B274" s="3280" t="s">
        <v>1685</v>
      </c>
      <c r="C274" s="3280" t="s">
        <v>1686</v>
      </c>
    </row>
    <row r="275" spans="2:3" x14ac:dyDescent="0.25">
      <c r="B275" s="3280" t="s">
        <v>1687</v>
      </c>
      <c r="C275" s="3280" t="s">
        <v>1688</v>
      </c>
    </row>
    <row r="276" spans="2:3" x14ac:dyDescent="0.25">
      <c r="B276" s="3280" t="s">
        <v>1689</v>
      </c>
      <c r="C276" s="3280" t="s">
        <v>1690</v>
      </c>
    </row>
    <row r="277" spans="2:3" x14ac:dyDescent="0.25">
      <c r="B277" s="3280" t="s">
        <v>1691</v>
      </c>
      <c r="C277" s="3280" t="s">
        <v>1692</v>
      </c>
    </row>
    <row r="278" spans="2:3" x14ac:dyDescent="0.25">
      <c r="B278" s="3280" t="s">
        <v>1693</v>
      </c>
      <c r="C278" s="3280" t="s">
        <v>1694</v>
      </c>
    </row>
    <row r="279" spans="2:3" x14ac:dyDescent="0.25">
      <c r="B279" s="3280" t="s">
        <v>1695</v>
      </c>
      <c r="C279" s="3280" t="s">
        <v>1696</v>
      </c>
    </row>
    <row r="280" spans="2:3" x14ac:dyDescent="0.25">
      <c r="B280" s="3280" t="s">
        <v>1697</v>
      </c>
      <c r="C280" s="3280" t="s">
        <v>1698</v>
      </c>
    </row>
    <row r="281" spans="2:3" x14ac:dyDescent="0.25">
      <c r="B281" s="3280" t="s">
        <v>1699</v>
      </c>
      <c r="C281" s="3280" t="s">
        <v>1700</v>
      </c>
    </row>
    <row r="282" spans="2:3" x14ac:dyDescent="0.25">
      <c r="B282" s="3280" t="s">
        <v>1701</v>
      </c>
      <c r="C282" s="3280" t="s">
        <v>1702</v>
      </c>
    </row>
    <row r="283" spans="2:3" x14ac:dyDescent="0.25">
      <c r="B283" s="3280" t="s">
        <v>1703</v>
      </c>
      <c r="C283" s="3280" t="s">
        <v>1704</v>
      </c>
    </row>
    <row r="284" spans="2:3" x14ac:dyDescent="0.25">
      <c r="B284" s="3280" t="s">
        <v>1705</v>
      </c>
      <c r="C284" s="3280" t="s">
        <v>1706</v>
      </c>
    </row>
    <row r="285" spans="2:3" x14ac:dyDescent="0.25">
      <c r="B285" s="3280" t="s">
        <v>1707</v>
      </c>
      <c r="C285" s="3280" t="s">
        <v>1708</v>
      </c>
    </row>
    <row r="286" spans="2:3" x14ac:dyDescent="0.25">
      <c r="B286" s="3280" t="s">
        <v>1709</v>
      </c>
      <c r="C286" s="3280" t="s">
        <v>1710</v>
      </c>
    </row>
    <row r="287" spans="2:3" x14ac:dyDescent="0.25">
      <c r="B287" s="3280" t="s">
        <v>1711</v>
      </c>
      <c r="C287" s="3280" t="s">
        <v>1712</v>
      </c>
    </row>
    <row r="288" spans="2:3" x14ac:dyDescent="0.25">
      <c r="B288" s="3280" t="s">
        <v>1713</v>
      </c>
      <c r="C288" s="3280" t="s">
        <v>1714</v>
      </c>
    </row>
    <row r="289" spans="2:3" x14ac:dyDescent="0.25">
      <c r="B289" s="3280" t="s">
        <v>1715</v>
      </c>
      <c r="C289" s="3280" t="s">
        <v>1716</v>
      </c>
    </row>
    <row r="290" spans="2:3" x14ac:dyDescent="0.25">
      <c r="B290" s="3280" t="s">
        <v>1717</v>
      </c>
      <c r="C290" s="3280" t="s">
        <v>1718</v>
      </c>
    </row>
    <row r="291" spans="2:3" x14ac:dyDescent="0.25">
      <c r="B291" s="3280" t="s">
        <v>1719</v>
      </c>
      <c r="C291" s="3280" t="s">
        <v>1720</v>
      </c>
    </row>
    <row r="292" spans="2:3" x14ac:dyDescent="0.25">
      <c r="B292" s="3280" t="s">
        <v>1721</v>
      </c>
      <c r="C292" s="3280" t="s">
        <v>1722</v>
      </c>
    </row>
    <row r="293" spans="2:3" x14ac:dyDescent="0.25">
      <c r="B293" s="3280" t="s">
        <v>1723</v>
      </c>
      <c r="C293" s="3280" t="s">
        <v>1724</v>
      </c>
    </row>
    <row r="294" spans="2:3" x14ac:dyDescent="0.25">
      <c r="B294" s="3280" t="s">
        <v>1725</v>
      </c>
      <c r="C294" s="3280" t="s">
        <v>1726</v>
      </c>
    </row>
    <row r="295" spans="2:3" x14ac:dyDescent="0.25">
      <c r="B295" s="3280" t="s">
        <v>1727</v>
      </c>
      <c r="C295" s="3280" t="s">
        <v>1728</v>
      </c>
    </row>
    <row r="296" spans="2:3" x14ac:dyDescent="0.25">
      <c r="B296" s="3280" t="s">
        <v>1729</v>
      </c>
      <c r="C296" s="3280" t="s">
        <v>1730</v>
      </c>
    </row>
    <row r="297" spans="2:3" x14ac:dyDescent="0.25">
      <c r="B297" s="3280" t="s">
        <v>1731</v>
      </c>
      <c r="C297" s="3280" t="s">
        <v>1732</v>
      </c>
    </row>
    <row r="298" spans="2:3" x14ac:dyDescent="0.25">
      <c r="B298" s="3280" t="s">
        <v>1733</v>
      </c>
      <c r="C298" s="3280" t="s">
        <v>1734</v>
      </c>
    </row>
    <row r="299" spans="2:3" x14ac:dyDescent="0.25">
      <c r="B299" s="3280" t="s">
        <v>1735</v>
      </c>
      <c r="C299" s="3280" t="s">
        <v>1736</v>
      </c>
    </row>
    <row r="300" spans="2:3" x14ac:dyDescent="0.25">
      <c r="B300" s="3280" t="s">
        <v>1737</v>
      </c>
      <c r="C300" s="3280" t="s">
        <v>1738</v>
      </c>
    </row>
    <row r="301" spans="2:3" x14ac:dyDescent="0.25">
      <c r="B301" s="3280" t="s">
        <v>1739</v>
      </c>
      <c r="C301" s="3280" t="s">
        <v>1740</v>
      </c>
    </row>
    <row r="302" spans="2:3" x14ac:dyDescent="0.25">
      <c r="B302" s="3280" t="s">
        <v>1741</v>
      </c>
      <c r="C302" s="3280" t="s">
        <v>1742</v>
      </c>
    </row>
    <row r="303" spans="2:3" x14ac:dyDescent="0.25">
      <c r="B303" s="3280" t="s">
        <v>1743</v>
      </c>
      <c r="C303" s="3280" t="s">
        <v>1744</v>
      </c>
    </row>
    <row r="304" spans="2:3" x14ac:dyDescent="0.25">
      <c r="B304" s="3280" t="s">
        <v>1745</v>
      </c>
      <c r="C304" s="3280" t="s">
        <v>1746</v>
      </c>
    </row>
    <row r="305" spans="2:3" x14ac:dyDescent="0.25">
      <c r="B305" s="3280" t="s">
        <v>1747</v>
      </c>
      <c r="C305" s="3280" t="s">
        <v>1748</v>
      </c>
    </row>
    <row r="306" spans="2:3" x14ac:dyDescent="0.25">
      <c r="B306" s="3280" t="s">
        <v>1749</v>
      </c>
      <c r="C306" s="3280" t="s">
        <v>1750</v>
      </c>
    </row>
    <row r="307" spans="2:3" x14ac:dyDescent="0.25">
      <c r="B307" s="3280" t="s">
        <v>1751</v>
      </c>
      <c r="C307" s="3280" t="s">
        <v>1752</v>
      </c>
    </row>
    <row r="308" spans="2:3" x14ac:dyDescent="0.25">
      <c r="B308" s="3280" t="s">
        <v>1753</v>
      </c>
      <c r="C308" s="3280" t="s">
        <v>1754</v>
      </c>
    </row>
    <row r="309" spans="2:3" x14ac:dyDescent="0.25">
      <c r="B309" s="3280" t="s">
        <v>1755</v>
      </c>
      <c r="C309" s="3280" t="s">
        <v>1756</v>
      </c>
    </row>
    <row r="310" spans="2:3" x14ac:dyDescent="0.25">
      <c r="B310" s="3280" t="s">
        <v>1757</v>
      </c>
      <c r="C310" s="3280" t="s">
        <v>1758</v>
      </c>
    </row>
    <row r="311" spans="2:3" x14ac:dyDescent="0.25">
      <c r="B311" s="3280" t="s">
        <v>1759</v>
      </c>
      <c r="C311" s="3280" t="s">
        <v>1760</v>
      </c>
    </row>
    <row r="312" spans="2:3" x14ac:dyDescent="0.25">
      <c r="B312" s="3280" t="s">
        <v>1761</v>
      </c>
      <c r="C312" s="3280" t="s">
        <v>1762</v>
      </c>
    </row>
    <row r="313" spans="2:3" x14ac:dyDescent="0.25">
      <c r="B313" s="3280" t="s">
        <v>1763</v>
      </c>
      <c r="C313" s="3280" t="s">
        <v>1764</v>
      </c>
    </row>
    <row r="314" spans="2:3" x14ac:dyDescent="0.25">
      <c r="B314" s="3280" t="s">
        <v>1765</v>
      </c>
      <c r="C314" s="3281" t="s">
        <v>1766</v>
      </c>
    </row>
    <row r="315" spans="2:3" x14ac:dyDescent="0.25">
      <c r="B315" s="3280" t="s">
        <v>1767</v>
      </c>
      <c r="C315" s="3280" t="s">
        <v>1768</v>
      </c>
    </row>
    <row r="316" spans="2:3" x14ac:dyDescent="0.25">
      <c r="B316" s="3280" t="s">
        <v>1769</v>
      </c>
      <c r="C316" s="3280" t="s">
        <v>1770</v>
      </c>
    </row>
    <row r="317" spans="2:3" x14ac:dyDescent="0.25">
      <c r="B317" s="3280" t="s">
        <v>1771</v>
      </c>
      <c r="C317" s="3280" t="s">
        <v>1772</v>
      </c>
    </row>
    <row r="318" spans="2:3" x14ac:dyDescent="0.25">
      <c r="B318" s="3280" t="s">
        <v>1773</v>
      </c>
      <c r="C318" s="3280" t="s">
        <v>1774</v>
      </c>
    </row>
    <row r="319" spans="2:3" x14ac:dyDescent="0.25">
      <c r="B319" s="3280" t="s">
        <v>1775</v>
      </c>
      <c r="C319" s="3280" t="s">
        <v>1776</v>
      </c>
    </row>
    <row r="320" spans="2:3" x14ac:dyDescent="0.25">
      <c r="B320" s="3280" t="s">
        <v>1777</v>
      </c>
      <c r="C320" s="3280" t="s">
        <v>1778</v>
      </c>
    </row>
    <row r="321" spans="2:3" x14ac:dyDescent="0.25">
      <c r="B321" s="3280" t="s">
        <v>1779</v>
      </c>
      <c r="C321" s="3280" t="s">
        <v>1780</v>
      </c>
    </row>
    <row r="322" spans="2:3" x14ac:dyDescent="0.25">
      <c r="B322" s="3280" t="s">
        <v>1781</v>
      </c>
      <c r="C322" s="3280" t="s">
        <v>1782</v>
      </c>
    </row>
    <row r="323" spans="2:3" x14ac:dyDescent="0.25">
      <c r="B323" s="3280" t="s">
        <v>1783</v>
      </c>
      <c r="C323" s="3280" t="s">
        <v>1784</v>
      </c>
    </row>
    <row r="324" spans="2:3" x14ac:dyDescent="0.25">
      <c r="B324" s="3280" t="s">
        <v>1785</v>
      </c>
      <c r="C324" s="3280" t="s">
        <v>1786</v>
      </c>
    </row>
    <row r="325" spans="2:3" x14ac:dyDescent="0.25">
      <c r="B325" s="3280" t="s">
        <v>1787</v>
      </c>
      <c r="C325" s="3280" t="s">
        <v>1788</v>
      </c>
    </row>
    <row r="326" spans="2:3" x14ac:dyDescent="0.25">
      <c r="B326" s="3280" t="s">
        <v>1789</v>
      </c>
      <c r="C326" s="3280" t="s">
        <v>1790</v>
      </c>
    </row>
    <row r="327" spans="2:3" x14ac:dyDescent="0.25">
      <c r="B327" s="3280" t="s">
        <v>1791</v>
      </c>
      <c r="C327" s="3280" t="s">
        <v>1792</v>
      </c>
    </row>
    <row r="328" spans="2:3" x14ac:dyDescent="0.25">
      <c r="B328" s="3280" t="s">
        <v>1793</v>
      </c>
      <c r="C328" s="3280" t="s">
        <v>1794</v>
      </c>
    </row>
    <row r="329" spans="2:3" x14ac:dyDescent="0.25">
      <c r="B329" s="3280" t="s">
        <v>1795</v>
      </c>
      <c r="C329" s="3280" t="s">
        <v>1796</v>
      </c>
    </row>
    <row r="330" spans="2:3" x14ac:dyDescent="0.25">
      <c r="B330" s="3280" t="s">
        <v>1797</v>
      </c>
      <c r="C330" s="3280" t="s">
        <v>1798</v>
      </c>
    </row>
    <row r="331" spans="2:3" x14ac:dyDescent="0.25">
      <c r="B331" s="3280" t="s">
        <v>1799</v>
      </c>
      <c r="C331" s="3280" t="s">
        <v>1800</v>
      </c>
    </row>
    <row r="332" spans="2:3" x14ac:dyDescent="0.25">
      <c r="B332" s="3280" t="s">
        <v>1801</v>
      </c>
      <c r="C332" s="3280" t="s">
        <v>1802</v>
      </c>
    </row>
    <row r="333" spans="2:3" x14ac:dyDescent="0.25">
      <c r="B333" s="3280" t="s">
        <v>1803</v>
      </c>
      <c r="C333" s="3280" t="s">
        <v>1804</v>
      </c>
    </row>
    <row r="334" spans="2:3" x14ac:dyDescent="0.25">
      <c r="B334" s="3280" t="s">
        <v>1805</v>
      </c>
      <c r="C334" s="3280" t="s">
        <v>1806</v>
      </c>
    </row>
    <row r="335" spans="2:3" x14ac:dyDescent="0.25">
      <c r="B335" s="3280" t="s">
        <v>1807</v>
      </c>
      <c r="C335" s="3280" t="s">
        <v>1808</v>
      </c>
    </row>
    <row r="336" spans="2:3" x14ac:dyDescent="0.25">
      <c r="B336" s="3280" t="s">
        <v>1809</v>
      </c>
      <c r="C336" s="3280" t="s">
        <v>1810</v>
      </c>
    </row>
    <row r="337" spans="2:3" x14ac:dyDescent="0.25">
      <c r="B337" s="3280" t="s">
        <v>1811</v>
      </c>
      <c r="C337" s="3280" t="s">
        <v>1812</v>
      </c>
    </row>
    <row r="338" spans="2:3" x14ac:dyDescent="0.25">
      <c r="B338" s="3280" t="s">
        <v>1813</v>
      </c>
      <c r="C338" s="3280" t="s">
        <v>1814</v>
      </c>
    </row>
    <row r="339" spans="2:3" x14ac:dyDescent="0.25">
      <c r="B339" s="3280" t="s">
        <v>1815</v>
      </c>
      <c r="C339" s="3280" t="s">
        <v>1816</v>
      </c>
    </row>
    <row r="340" spans="2:3" x14ac:dyDescent="0.25">
      <c r="B340" s="3280" t="s">
        <v>1817</v>
      </c>
      <c r="C340" s="3280" t="s">
        <v>1818</v>
      </c>
    </row>
    <row r="341" spans="2:3" x14ac:dyDescent="0.25">
      <c r="B341" s="3280" t="s">
        <v>1819</v>
      </c>
      <c r="C341" s="3280" t="s">
        <v>1820</v>
      </c>
    </row>
    <row r="342" spans="2:3" x14ac:dyDescent="0.25">
      <c r="B342" s="3280" t="s">
        <v>1821</v>
      </c>
      <c r="C342" s="3280" t="s">
        <v>1822</v>
      </c>
    </row>
    <row r="343" spans="2:3" x14ac:dyDescent="0.25">
      <c r="B343" s="3280" t="s">
        <v>1823</v>
      </c>
      <c r="C343" s="3280" t="s">
        <v>1824</v>
      </c>
    </row>
    <row r="344" spans="2:3" x14ac:dyDescent="0.25">
      <c r="B344" s="3280" t="s">
        <v>1825</v>
      </c>
      <c r="C344" s="3280" t="s">
        <v>1826</v>
      </c>
    </row>
    <row r="345" spans="2:3" x14ac:dyDescent="0.25">
      <c r="B345" s="3280" t="s">
        <v>1827</v>
      </c>
      <c r="C345" s="3280" t="s">
        <v>1828</v>
      </c>
    </row>
    <row r="346" spans="2:3" x14ac:dyDescent="0.25">
      <c r="B346" s="3280" t="s">
        <v>1829</v>
      </c>
      <c r="C346" s="3280" t="s">
        <v>1830</v>
      </c>
    </row>
    <row r="347" spans="2:3" x14ac:dyDescent="0.25">
      <c r="B347" s="3280" t="s">
        <v>1831</v>
      </c>
      <c r="C347" s="3280" t="s">
        <v>1832</v>
      </c>
    </row>
    <row r="348" spans="2:3" x14ac:dyDescent="0.25">
      <c r="B348" s="3280" t="s">
        <v>1833</v>
      </c>
      <c r="C348" s="3280" t="s">
        <v>1834</v>
      </c>
    </row>
    <row r="349" spans="2:3" x14ac:dyDescent="0.25">
      <c r="B349" s="3280" t="s">
        <v>1835</v>
      </c>
      <c r="C349" s="3280" t="s">
        <v>1836</v>
      </c>
    </row>
    <row r="350" spans="2:3" x14ac:dyDescent="0.25">
      <c r="B350" s="3280" t="s">
        <v>1837</v>
      </c>
      <c r="C350" s="3280" t="s">
        <v>1838</v>
      </c>
    </row>
    <row r="351" spans="2:3" x14ac:dyDescent="0.25">
      <c r="B351" s="3280" t="s">
        <v>1839</v>
      </c>
      <c r="C351" s="3280" t="s">
        <v>1840</v>
      </c>
    </row>
    <row r="352" spans="2:3" x14ac:dyDescent="0.25">
      <c r="B352" s="3280" t="s">
        <v>1841</v>
      </c>
      <c r="C352" s="3280" t="s">
        <v>1842</v>
      </c>
    </row>
    <row r="353" spans="2:3" x14ac:dyDescent="0.25">
      <c r="B353" s="3280" t="s">
        <v>1843</v>
      </c>
      <c r="C353" s="3280" t="s">
        <v>1844</v>
      </c>
    </row>
    <row r="354" spans="2:3" x14ac:dyDescent="0.25">
      <c r="B354" s="3280" t="s">
        <v>1845</v>
      </c>
      <c r="C354" s="3280" t="s">
        <v>1846</v>
      </c>
    </row>
    <row r="355" spans="2:3" x14ac:dyDescent="0.25">
      <c r="B355" s="3280" t="s">
        <v>1847</v>
      </c>
      <c r="C355" s="3280" t="s">
        <v>1848</v>
      </c>
    </row>
    <row r="356" spans="2:3" x14ac:dyDescent="0.25">
      <c r="B356" s="3280" t="s">
        <v>1849</v>
      </c>
      <c r="C356" s="3280" t="s">
        <v>1850</v>
      </c>
    </row>
    <row r="357" spans="2:3" x14ac:dyDescent="0.25">
      <c r="B357" s="3280" t="s">
        <v>1851</v>
      </c>
      <c r="C357" s="3280" t="s">
        <v>1852</v>
      </c>
    </row>
    <row r="358" spans="2:3" x14ac:dyDescent="0.25">
      <c r="B358" s="3280" t="s">
        <v>1853</v>
      </c>
      <c r="C358" s="3280" t="s">
        <v>1854</v>
      </c>
    </row>
    <row r="359" spans="2:3" x14ac:dyDescent="0.25">
      <c r="B359" s="3280" t="s">
        <v>1855</v>
      </c>
      <c r="C359" s="3280" t="s">
        <v>1856</v>
      </c>
    </row>
    <row r="360" spans="2:3" x14ac:dyDescent="0.25">
      <c r="B360" s="3280" t="s">
        <v>1857</v>
      </c>
      <c r="C360" s="3280" t="s">
        <v>1858</v>
      </c>
    </row>
    <row r="361" spans="2:3" x14ac:dyDescent="0.25">
      <c r="B361" s="3280" t="s">
        <v>1859</v>
      </c>
      <c r="C361" s="3280" t="s">
        <v>1860</v>
      </c>
    </row>
    <row r="362" spans="2:3" x14ac:dyDescent="0.25">
      <c r="B362" s="3280" t="s">
        <v>1861</v>
      </c>
      <c r="C362" s="3280" t="s">
        <v>1862</v>
      </c>
    </row>
    <row r="363" spans="2:3" x14ac:dyDescent="0.25">
      <c r="B363" s="3280" t="s">
        <v>1863</v>
      </c>
      <c r="C363" s="3280" t="s">
        <v>1864</v>
      </c>
    </row>
    <row r="364" spans="2:3" x14ac:dyDescent="0.25">
      <c r="B364" s="3280" t="s">
        <v>1865</v>
      </c>
      <c r="C364" s="3280" t="s">
        <v>1866</v>
      </c>
    </row>
    <row r="365" spans="2:3" x14ac:dyDescent="0.25">
      <c r="B365" s="3280" t="s">
        <v>1867</v>
      </c>
      <c r="C365" s="3280" t="s">
        <v>1868</v>
      </c>
    </row>
    <row r="366" spans="2:3" x14ac:dyDescent="0.25">
      <c r="B366" s="3280" t="s">
        <v>1869</v>
      </c>
      <c r="C366" s="3280" t="s">
        <v>1870</v>
      </c>
    </row>
    <row r="367" spans="2:3" x14ac:dyDescent="0.25">
      <c r="B367" s="3280" t="s">
        <v>1871</v>
      </c>
      <c r="C367" s="3280" t="s">
        <v>1872</v>
      </c>
    </row>
    <row r="368" spans="2:3" x14ac:dyDescent="0.25">
      <c r="B368" s="3280" t="s">
        <v>1873</v>
      </c>
      <c r="C368" s="3280" t="s">
        <v>1874</v>
      </c>
    </row>
    <row r="369" spans="2:3" x14ac:dyDescent="0.25">
      <c r="B369" s="3280" t="s">
        <v>1875</v>
      </c>
      <c r="C369" s="3280" t="s">
        <v>1876</v>
      </c>
    </row>
    <row r="370" spans="2:3" x14ac:dyDescent="0.25">
      <c r="B370" s="3280" t="s">
        <v>1877</v>
      </c>
      <c r="C370" s="3280" t="s">
        <v>1878</v>
      </c>
    </row>
    <row r="371" spans="2:3" x14ac:dyDescent="0.25">
      <c r="B371" s="3280" t="s">
        <v>1879</v>
      </c>
      <c r="C371" s="3280" t="s">
        <v>1880</v>
      </c>
    </row>
    <row r="372" spans="2:3" x14ac:dyDescent="0.25">
      <c r="B372" s="3280" t="s">
        <v>1881</v>
      </c>
      <c r="C372" s="3280" t="s">
        <v>1882</v>
      </c>
    </row>
    <row r="373" spans="2:3" x14ac:dyDescent="0.25">
      <c r="B373" s="3280" t="s">
        <v>1883</v>
      </c>
      <c r="C373" s="3280" t="s">
        <v>1884</v>
      </c>
    </row>
    <row r="374" spans="2:3" x14ac:dyDescent="0.25">
      <c r="B374" s="3280" t="s">
        <v>1885</v>
      </c>
      <c r="C374" s="3280" t="s">
        <v>1886</v>
      </c>
    </row>
    <row r="375" spans="2:3" x14ac:dyDescent="0.25">
      <c r="B375" s="3280" t="s">
        <v>1887</v>
      </c>
      <c r="C375" s="3280" t="s">
        <v>1888</v>
      </c>
    </row>
    <row r="376" spans="2:3" x14ac:dyDescent="0.25">
      <c r="B376" s="3280" t="s">
        <v>1889</v>
      </c>
      <c r="C376" s="3280" t="s">
        <v>1890</v>
      </c>
    </row>
    <row r="377" spans="2:3" x14ac:dyDescent="0.25">
      <c r="B377" s="3280" t="s">
        <v>1891</v>
      </c>
      <c r="C377" s="3280" t="s">
        <v>1892</v>
      </c>
    </row>
    <row r="378" spans="2:3" x14ac:dyDescent="0.25">
      <c r="B378" s="3280" t="s">
        <v>1893</v>
      </c>
      <c r="C378" s="3280" t="s">
        <v>1894</v>
      </c>
    </row>
    <row r="379" spans="2:3" x14ac:dyDescent="0.25">
      <c r="B379" s="3280" t="s">
        <v>1895</v>
      </c>
      <c r="C379" s="3280" t="s">
        <v>1896</v>
      </c>
    </row>
    <row r="380" spans="2:3" x14ac:dyDescent="0.25">
      <c r="B380" s="3280" t="s">
        <v>1897</v>
      </c>
      <c r="C380" s="3280" t="s">
        <v>1898</v>
      </c>
    </row>
    <row r="381" spans="2:3" x14ac:dyDescent="0.25">
      <c r="B381" s="3280" t="s">
        <v>1899</v>
      </c>
      <c r="C381" s="3280" t="s">
        <v>1900</v>
      </c>
    </row>
    <row r="382" spans="2:3" x14ac:dyDescent="0.25">
      <c r="B382" s="3280" t="s">
        <v>1901</v>
      </c>
      <c r="C382" s="3280" t="s">
        <v>1902</v>
      </c>
    </row>
    <row r="383" spans="2:3" x14ac:dyDescent="0.25">
      <c r="B383" s="3280" t="s">
        <v>1903</v>
      </c>
      <c r="C383" s="3280" t="s">
        <v>1904</v>
      </c>
    </row>
    <row r="384" spans="2:3" x14ac:dyDescent="0.25">
      <c r="B384" s="3280" t="s">
        <v>1905</v>
      </c>
      <c r="C384" s="3280" t="s">
        <v>1906</v>
      </c>
    </row>
    <row r="385" spans="2:3" x14ac:dyDescent="0.25">
      <c r="B385" s="3280" t="s">
        <v>1907</v>
      </c>
      <c r="C385" s="3280" t="s">
        <v>1908</v>
      </c>
    </row>
    <row r="386" spans="2:3" x14ac:dyDescent="0.25">
      <c r="B386" s="3280" t="s">
        <v>1909</v>
      </c>
      <c r="C386" s="3280" t="s">
        <v>1910</v>
      </c>
    </row>
    <row r="387" spans="2:3" x14ac:dyDescent="0.25">
      <c r="B387" s="3280" t="s">
        <v>1911</v>
      </c>
      <c r="C387" s="3280" t="s">
        <v>1912</v>
      </c>
    </row>
    <row r="388" spans="2:3" x14ac:dyDescent="0.25">
      <c r="B388" s="3280" t="s">
        <v>1913</v>
      </c>
      <c r="C388" s="3280" t="s">
        <v>1914</v>
      </c>
    </row>
    <row r="389" spans="2:3" x14ac:dyDescent="0.25">
      <c r="B389" s="3280" t="s">
        <v>1915</v>
      </c>
      <c r="C389" s="3280" t="s">
        <v>1916</v>
      </c>
    </row>
    <row r="390" spans="2:3" x14ac:dyDescent="0.25">
      <c r="B390" s="3280" t="s">
        <v>1917</v>
      </c>
      <c r="C390" s="3280" t="s">
        <v>1918</v>
      </c>
    </row>
    <row r="391" spans="2:3" x14ac:dyDescent="0.25">
      <c r="B391" s="3280" t="s">
        <v>1919</v>
      </c>
      <c r="C391" s="3280" t="s">
        <v>1920</v>
      </c>
    </row>
    <row r="392" spans="2:3" x14ac:dyDescent="0.25">
      <c r="B392" s="3280" t="s">
        <v>1921</v>
      </c>
      <c r="C392" s="3280" t="s">
        <v>1922</v>
      </c>
    </row>
    <row r="393" spans="2:3" x14ac:dyDescent="0.25">
      <c r="B393" s="3280" t="s">
        <v>1923</v>
      </c>
      <c r="C393" s="3280" t="s">
        <v>1924</v>
      </c>
    </row>
    <row r="394" spans="2:3" x14ac:dyDescent="0.25">
      <c r="B394" s="3280" t="s">
        <v>1925</v>
      </c>
      <c r="C394" s="3280" t="s">
        <v>1926</v>
      </c>
    </row>
    <row r="395" spans="2:3" x14ac:dyDescent="0.25">
      <c r="B395" s="3280" t="s">
        <v>1927</v>
      </c>
      <c r="C395" s="3280" t="s">
        <v>1928</v>
      </c>
    </row>
    <row r="396" spans="2:3" x14ac:dyDescent="0.25">
      <c r="B396" s="3280" t="s">
        <v>1929</v>
      </c>
      <c r="C396" s="3280" t="s">
        <v>1930</v>
      </c>
    </row>
    <row r="397" spans="2:3" x14ac:dyDescent="0.25">
      <c r="B397" s="3280" t="s">
        <v>1931</v>
      </c>
      <c r="C397" s="3280" t="s">
        <v>1932</v>
      </c>
    </row>
    <row r="398" spans="2:3" x14ac:dyDescent="0.25">
      <c r="B398" s="3280" t="s">
        <v>1933</v>
      </c>
      <c r="C398" s="3280" t="s">
        <v>1934</v>
      </c>
    </row>
    <row r="399" spans="2:3" x14ac:dyDescent="0.25">
      <c r="B399" s="3280" t="s">
        <v>1935</v>
      </c>
      <c r="C399" s="3280" t="s">
        <v>1936</v>
      </c>
    </row>
    <row r="400" spans="2:3" x14ac:dyDescent="0.25">
      <c r="B400" s="3280" t="s">
        <v>1937</v>
      </c>
      <c r="C400" s="3280" t="s">
        <v>1938</v>
      </c>
    </row>
    <row r="401" spans="2:3" x14ac:dyDescent="0.25">
      <c r="B401" s="3280" t="s">
        <v>1939</v>
      </c>
      <c r="C401" s="3280" t="s">
        <v>1940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W187"/>
  <sheetViews>
    <sheetView zoomScale="90" zoomScaleNormal="90" workbookViewId="0">
      <selection activeCell="AO183" sqref="AO183"/>
    </sheetView>
  </sheetViews>
  <sheetFormatPr baseColWidth="10" defaultColWidth="10.85546875" defaultRowHeight="15" x14ac:dyDescent="0.25"/>
  <cols>
    <col min="1" max="1" width="81.140625" customWidth="1"/>
    <col min="2" max="2" width="16.42578125" customWidth="1"/>
    <col min="4" max="4" width="12.85546875" customWidth="1"/>
    <col min="19" max="19" width="14.42578125" customWidth="1"/>
    <col min="20" max="20" width="12.85546875" customWidth="1"/>
    <col min="25" max="25" width="21.140625" customWidth="1"/>
    <col min="29" max="29" width="15" customWidth="1"/>
  </cols>
  <sheetData>
    <row r="1" spans="1:49" x14ac:dyDescent="0.25">
      <c r="A1" s="85" t="s">
        <v>0</v>
      </c>
      <c r="B1" s="245"/>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6"/>
      <c r="AF1" s="246"/>
      <c r="AG1" s="246"/>
      <c r="AH1" s="246"/>
      <c r="AI1" s="246"/>
      <c r="AJ1" s="245"/>
      <c r="AK1" s="245"/>
      <c r="AL1" s="246"/>
      <c r="AM1" s="245"/>
      <c r="AN1" s="245"/>
      <c r="AO1" s="246"/>
      <c r="AP1" s="245"/>
      <c r="AQ1" s="245"/>
      <c r="AR1" s="246"/>
      <c r="AS1" s="246"/>
      <c r="AT1" s="245"/>
      <c r="AU1" s="245"/>
      <c r="AV1" s="245"/>
      <c r="AW1" s="245"/>
    </row>
    <row r="2" spans="1:49" x14ac:dyDescent="0.25">
      <c r="A2" s="85" t="s">
        <v>127</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6"/>
      <c r="AF2" s="246"/>
      <c r="AG2" s="246"/>
      <c r="AH2" s="246"/>
      <c r="AI2" s="246"/>
      <c r="AJ2" s="245"/>
      <c r="AK2" s="245"/>
      <c r="AL2" s="246"/>
      <c r="AM2" s="245"/>
      <c r="AN2" s="245"/>
      <c r="AO2" s="246"/>
      <c r="AP2" s="245"/>
      <c r="AQ2" s="245"/>
      <c r="AR2" s="246"/>
      <c r="AS2" s="246"/>
      <c r="AT2" s="245"/>
      <c r="AU2" s="245"/>
      <c r="AV2" s="245"/>
      <c r="AW2" s="245"/>
    </row>
    <row r="3" spans="1:49" x14ac:dyDescent="0.25">
      <c r="A3" s="85" t="s">
        <v>128</v>
      </c>
      <c r="B3" s="245" t="s">
        <v>326</v>
      </c>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6"/>
      <c r="AF3" s="246"/>
      <c r="AG3" s="246"/>
      <c r="AH3" s="246"/>
      <c r="AI3" s="246"/>
      <c r="AJ3" s="245"/>
      <c r="AK3" s="245"/>
      <c r="AL3" s="246"/>
      <c r="AM3" s="245"/>
      <c r="AN3" s="245"/>
      <c r="AO3" s="246"/>
      <c r="AP3" s="245"/>
      <c r="AQ3" s="245"/>
      <c r="AR3" s="246"/>
      <c r="AS3" s="246"/>
      <c r="AT3" s="245"/>
      <c r="AU3" s="245"/>
      <c r="AV3" s="245"/>
      <c r="AW3" s="245"/>
    </row>
    <row r="4" spans="1:49" x14ac:dyDescent="0.25">
      <c r="A4" s="85" t="s">
        <v>129</v>
      </c>
      <c r="B4" s="245"/>
      <c r="C4" s="245"/>
      <c r="D4" s="245"/>
      <c r="E4" s="245"/>
      <c r="F4" s="245"/>
      <c r="G4" s="245"/>
      <c r="H4" s="245"/>
      <c r="I4" s="245"/>
      <c r="J4" s="245"/>
      <c r="K4" s="245"/>
      <c r="L4" s="245"/>
      <c r="M4" s="245"/>
      <c r="N4" s="245"/>
      <c r="O4" s="245"/>
      <c r="P4" s="245"/>
      <c r="Q4" s="245"/>
      <c r="R4" s="245"/>
      <c r="S4" s="245"/>
      <c r="T4" s="245"/>
      <c r="U4" s="245"/>
      <c r="V4" s="245"/>
      <c r="W4" s="245"/>
      <c r="X4" s="245"/>
      <c r="Y4" s="245"/>
      <c r="Z4" s="245"/>
      <c r="AA4" s="245"/>
      <c r="AB4" s="245"/>
      <c r="AC4" s="245"/>
      <c r="AD4" s="245"/>
      <c r="AE4" s="246"/>
      <c r="AF4" s="246"/>
      <c r="AG4" s="246"/>
      <c r="AH4" s="246"/>
      <c r="AI4" s="246"/>
      <c r="AJ4" s="245"/>
      <c r="AK4" s="245"/>
      <c r="AL4" s="246"/>
      <c r="AM4" s="245"/>
      <c r="AN4" s="245"/>
      <c r="AO4" s="246"/>
      <c r="AP4" s="245"/>
      <c r="AQ4" s="245"/>
      <c r="AR4" s="246"/>
      <c r="AS4" s="246"/>
      <c r="AT4" s="245"/>
      <c r="AU4" s="245"/>
      <c r="AV4" s="245"/>
      <c r="AW4" s="245"/>
    </row>
    <row r="5" spans="1:49" x14ac:dyDescent="0.25">
      <c r="A5" s="85" t="s">
        <v>130</v>
      </c>
      <c r="B5" s="245"/>
      <c r="C5" s="245"/>
      <c r="D5" s="245"/>
      <c r="E5" s="245"/>
      <c r="F5" s="245"/>
      <c r="G5" s="245"/>
      <c r="H5" s="245"/>
      <c r="I5" s="245"/>
      <c r="J5" s="245"/>
      <c r="K5" s="245"/>
      <c r="L5" s="245"/>
      <c r="M5" s="245"/>
      <c r="N5" s="245"/>
      <c r="O5" s="245"/>
      <c r="P5" s="245"/>
      <c r="Q5" s="245"/>
      <c r="R5" s="245"/>
      <c r="S5" s="245"/>
      <c r="T5" s="245"/>
      <c r="U5" s="245"/>
      <c r="V5" s="245"/>
      <c r="W5" s="245"/>
      <c r="X5" s="245"/>
      <c r="Y5" s="245"/>
      <c r="Z5" s="245"/>
      <c r="AA5" s="245"/>
      <c r="AB5" s="245"/>
      <c r="AC5" s="245"/>
      <c r="AD5" s="245"/>
      <c r="AE5" s="246"/>
      <c r="AF5" s="246"/>
      <c r="AG5" s="246"/>
      <c r="AH5" s="246"/>
      <c r="AI5" s="246"/>
      <c r="AJ5" s="245"/>
      <c r="AK5" s="245"/>
      <c r="AL5" s="246"/>
      <c r="AM5" s="245"/>
      <c r="AN5" s="7053"/>
      <c r="AO5" s="7055"/>
      <c r="AP5" s="7055"/>
      <c r="AQ5" s="245"/>
      <c r="AR5" s="246"/>
      <c r="AS5" s="246"/>
      <c r="AT5" s="245"/>
      <c r="AU5" s="245"/>
      <c r="AV5" s="245"/>
      <c r="AW5" s="245"/>
    </row>
    <row r="6" spans="1:49" ht="15.75" x14ac:dyDescent="0.25">
      <c r="A6" s="7057" t="s">
        <v>1941</v>
      </c>
      <c r="B6" s="7057"/>
      <c r="C6" s="7057"/>
      <c r="D6" s="7057"/>
      <c r="E6" s="7057"/>
      <c r="F6" s="7057"/>
      <c r="G6" s="7057"/>
      <c r="H6" s="7057"/>
      <c r="I6" s="7057"/>
      <c r="J6" s="422"/>
      <c r="K6" s="422"/>
      <c r="L6" s="422"/>
      <c r="M6" s="422"/>
      <c r="N6" s="422"/>
      <c r="O6" s="422"/>
      <c r="P6" s="422"/>
      <c r="Q6" s="422"/>
      <c r="R6" s="422"/>
      <c r="S6" s="422"/>
      <c r="T6" s="422"/>
      <c r="U6" s="422"/>
      <c r="V6" s="422"/>
      <c r="W6" s="422"/>
      <c r="X6" s="422"/>
      <c r="Y6" s="422"/>
      <c r="Z6" s="422"/>
      <c r="AA6" s="422"/>
      <c r="AB6" s="422"/>
      <c r="AC6" s="422"/>
      <c r="AD6" s="422"/>
      <c r="AE6" s="251"/>
      <c r="AF6" s="251"/>
      <c r="AG6" s="251"/>
      <c r="AH6" s="423"/>
      <c r="AI6" s="251"/>
      <c r="AJ6" s="250"/>
      <c r="AK6" s="250"/>
      <c r="AL6" s="424"/>
      <c r="AM6" s="245"/>
      <c r="AN6" s="7053"/>
      <c r="AO6" s="7055"/>
      <c r="AP6" s="7055"/>
      <c r="AQ6" s="245"/>
      <c r="AR6" s="246"/>
      <c r="AS6" s="246"/>
      <c r="AT6" s="245"/>
      <c r="AU6" s="245"/>
      <c r="AV6" s="245"/>
      <c r="AW6" s="245"/>
    </row>
    <row r="7" spans="1:49" x14ac:dyDescent="0.25">
      <c r="A7" s="425" t="s">
        <v>1942</v>
      </c>
      <c r="B7" s="253"/>
      <c r="C7" s="325"/>
      <c r="D7" s="325"/>
      <c r="E7" s="325"/>
      <c r="F7" s="325"/>
      <c r="G7" s="325"/>
      <c r="H7" s="325"/>
      <c r="I7" s="325"/>
      <c r="J7" s="325"/>
      <c r="K7" s="325"/>
      <c r="L7" s="325"/>
      <c r="M7" s="325"/>
      <c r="N7" s="325"/>
      <c r="O7" s="325"/>
      <c r="P7" s="325"/>
      <c r="Q7" s="325"/>
      <c r="R7" s="325"/>
      <c r="S7" s="325"/>
      <c r="T7" s="325"/>
      <c r="U7" s="325"/>
      <c r="V7" s="325"/>
      <c r="W7" s="325"/>
      <c r="X7" s="325"/>
      <c r="Y7" s="325"/>
      <c r="Z7" s="325"/>
      <c r="AA7" s="325"/>
      <c r="AB7" s="325"/>
      <c r="AC7" s="325"/>
      <c r="AD7" s="975"/>
      <c r="AE7" s="246"/>
      <c r="AF7" s="246"/>
      <c r="AG7" s="246"/>
      <c r="AH7" s="246"/>
      <c r="AI7" s="251"/>
      <c r="AJ7" s="250"/>
      <c r="AK7" s="250"/>
      <c r="AL7" s="424"/>
      <c r="AM7" s="245"/>
      <c r="AN7" s="7054"/>
      <c r="AO7" s="7056"/>
      <c r="AP7" s="7056"/>
      <c r="AQ7" s="7058"/>
      <c r="AR7" s="7059"/>
      <c r="AS7" s="7059"/>
      <c r="AT7" s="245"/>
      <c r="AU7" s="245"/>
      <c r="AV7" s="245"/>
      <c r="AW7" s="245"/>
    </row>
    <row r="8" spans="1:49" x14ac:dyDescent="0.25">
      <c r="A8" s="6759" t="s">
        <v>1943</v>
      </c>
      <c r="B8" s="7061" t="s">
        <v>1944</v>
      </c>
      <c r="C8" s="7062"/>
      <c r="D8" s="7062"/>
      <c r="E8" s="7062"/>
      <c r="F8" s="7062"/>
      <c r="G8" s="7062"/>
      <c r="H8" s="7062"/>
      <c r="I8" s="7062"/>
      <c r="J8" s="7062"/>
      <c r="K8" s="7062"/>
      <c r="L8" s="7062"/>
      <c r="M8" s="7062"/>
      <c r="N8" s="7062"/>
      <c r="O8" s="7062"/>
      <c r="P8" s="7062"/>
      <c r="Q8" s="7062"/>
      <c r="R8" s="7062"/>
      <c r="S8" s="7062"/>
      <c r="T8" s="7062"/>
      <c r="U8" s="7062"/>
      <c r="V8" s="7063"/>
      <c r="W8" s="6759" t="s">
        <v>1945</v>
      </c>
      <c r="X8" s="6200"/>
      <c r="Y8" s="6200"/>
      <c r="Z8" s="6200"/>
      <c r="AA8" s="6200"/>
      <c r="AB8" s="6200"/>
      <c r="AC8" s="6200"/>
      <c r="AD8" s="6183"/>
      <c r="AE8" s="7064" t="s">
        <v>1946</v>
      </c>
      <c r="AF8" s="7064"/>
      <c r="AW8" s="246"/>
    </row>
    <row r="9" spans="1:49" ht="26.25" customHeight="1" x14ac:dyDescent="0.25">
      <c r="A9" s="6604"/>
      <c r="B9" s="7065" t="s">
        <v>418</v>
      </c>
      <c r="C9" s="6759" t="s">
        <v>924</v>
      </c>
      <c r="D9" s="6200"/>
      <c r="E9" s="6200"/>
      <c r="F9" s="6200"/>
      <c r="G9" s="6200"/>
      <c r="H9" s="6200"/>
      <c r="I9" s="6200"/>
      <c r="J9" s="6200"/>
      <c r="K9" s="6200"/>
      <c r="L9" s="6200"/>
      <c r="M9" s="6200"/>
      <c r="N9" s="6200"/>
      <c r="O9" s="6200"/>
      <c r="P9" s="6200"/>
      <c r="Q9" s="6200"/>
      <c r="R9" s="6200"/>
      <c r="S9" s="6183"/>
      <c r="T9" s="7065" t="s">
        <v>1947</v>
      </c>
      <c r="U9" s="7027" t="s">
        <v>1948</v>
      </c>
      <c r="V9" s="7044"/>
      <c r="W9" s="7028" t="s">
        <v>1949</v>
      </c>
      <c r="X9" s="7028"/>
      <c r="Y9" s="7028"/>
      <c r="Z9" s="7044"/>
      <c r="AA9" s="7027" t="s">
        <v>1950</v>
      </c>
      <c r="AB9" s="7028"/>
      <c r="AC9" s="7028"/>
      <c r="AD9" s="7044"/>
      <c r="AE9" s="7064"/>
      <c r="AF9" s="7064"/>
      <c r="AW9" s="246"/>
    </row>
    <row r="10" spans="1:49" ht="76.5" customHeight="1" x14ac:dyDescent="0.25">
      <c r="A10" s="7060"/>
      <c r="B10" s="6965"/>
      <c r="C10" s="3214" t="s">
        <v>423</v>
      </c>
      <c r="D10" s="3241" t="s">
        <v>288</v>
      </c>
      <c r="E10" s="3242" t="s">
        <v>424</v>
      </c>
      <c r="F10" s="3242" t="s">
        <v>120</v>
      </c>
      <c r="G10" s="3242" t="s">
        <v>19</v>
      </c>
      <c r="H10" s="3282" t="s">
        <v>20</v>
      </c>
      <c r="I10" s="3282" t="s">
        <v>21</v>
      </c>
      <c r="J10" s="3282" t="s">
        <v>22</v>
      </c>
      <c r="K10" s="3282" t="s">
        <v>23</v>
      </c>
      <c r="L10" s="3282" t="s">
        <v>24</v>
      </c>
      <c r="M10" s="3282" t="s">
        <v>25</v>
      </c>
      <c r="N10" s="3282" t="s">
        <v>26</v>
      </c>
      <c r="O10" s="3282" t="s">
        <v>27</v>
      </c>
      <c r="P10" s="3282" t="s">
        <v>28</v>
      </c>
      <c r="Q10" s="3282" t="s">
        <v>1951</v>
      </c>
      <c r="R10" s="3282" t="s">
        <v>30</v>
      </c>
      <c r="S10" s="3283" t="s">
        <v>504</v>
      </c>
      <c r="T10" s="6965"/>
      <c r="U10" s="3284" t="s">
        <v>53</v>
      </c>
      <c r="V10" s="3240" t="s">
        <v>54</v>
      </c>
      <c r="W10" s="3285" t="s">
        <v>49</v>
      </c>
      <c r="X10" s="3227" t="s">
        <v>1952</v>
      </c>
      <c r="Y10" s="3242" t="s">
        <v>1953</v>
      </c>
      <c r="Z10" s="3240" t="s">
        <v>1954</v>
      </c>
      <c r="AA10" s="3227" t="s">
        <v>49</v>
      </c>
      <c r="AB10" s="3227" t="s">
        <v>1952</v>
      </c>
      <c r="AC10" s="3242" t="s">
        <v>1953</v>
      </c>
      <c r="AD10" s="3240" t="s">
        <v>1954</v>
      </c>
      <c r="AE10" s="3286" t="s">
        <v>1955</v>
      </c>
      <c r="AF10" s="3287" t="s">
        <v>1956</v>
      </c>
      <c r="AW10" s="246"/>
    </row>
    <row r="11" spans="1:49" x14ac:dyDescent="0.25">
      <c r="A11" s="426" t="s">
        <v>1957</v>
      </c>
      <c r="B11" s="279">
        <f>SUM(C11:S11)</f>
        <v>0</v>
      </c>
      <c r="C11" s="3288"/>
      <c r="D11" s="1641"/>
      <c r="E11" s="1641"/>
      <c r="F11" s="1641"/>
      <c r="G11" s="3289"/>
      <c r="H11" s="3289"/>
      <c r="I11" s="3289"/>
      <c r="J11" s="3289"/>
      <c r="K11" s="3289"/>
      <c r="L11" s="3289"/>
      <c r="M11" s="3289"/>
      <c r="N11" s="3289"/>
      <c r="O11" s="3289"/>
      <c r="P11" s="3289"/>
      <c r="Q11" s="3289"/>
      <c r="R11" s="3289"/>
      <c r="S11" s="3290"/>
      <c r="T11" s="3291"/>
      <c r="U11" s="1583"/>
      <c r="V11" s="1595"/>
      <c r="W11" s="1672">
        <f t="shared" ref="W11:W70" si="0">SUM(X11+Y11+Z11)</f>
        <v>0</v>
      </c>
      <c r="X11" s="1583"/>
      <c r="Y11" s="1674"/>
      <c r="Z11" s="1595"/>
      <c r="AA11" s="1672">
        <f t="shared" ref="AA11:AA70" si="1">SUM(AB11+AC11+AD11)</f>
        <v>0</v>
      </c>
      <c r="AB11" s="1583"/>
      <c r="AC11" s="1674"/>
      <c r="AD11" s="1595"/>
      <c r="AE11" s="1845"/>
      <c r="AF11" s="3292"/>
      <c r="AW11" s="364" t="str">
        <f>BY11&amp;BZ11&amp;CA11&amp;CB11&amp;CC11</f>
        <v/>
      </c>
    </row>
    <row r="12" spans="1:49" x14ac:dyDescent="0.25">
      <c r="A12" s="1672" t="s">
        <v>1958</v>
      </c>
      <c r="B12" s="279">
        <f>SUM(C12:S12)</f>
        <v>0</v>
      </c>
      <c r="C12" s="1583"/>
      <c r="D12" s="1674"/>
      <c r="E12" s="1674"/>
      <c r="F12" s="1674"/>
      <c r="G12" s="1674"/>
      <c r="H12" s="1674"/>
      <c r="I12" s="1674"/>
      <c r="J12" s="1674"/>
      <c r="K12" s="1674"/>
      <c r="L12" s="1674"/>
      <c r="M12" s="1674"/>
      <c r="N12" s="1674"/>
      <c r="O12" s="1674"/>
      <c r="P12" s="1674"/>
      <c r="Q12" s="1674"/>
      <c r="R12" s="1674"/>
      <c r="S12" s="1595"/>
      <c r="T12" s="1584"/>
      <c r="U12" s="1583"/>
      <c r="V12" s="1595"/>
      <c r="W12" s="1672">
        <f t="shared" si="0"/>
        <v>0</v>
      </c>
      <c r="X12" s="1583"/>
      <c r="Y12" s="1674"/>
      <c r="Z12" s="1595"/>
      <c r="AA12" s="1672">
        <f t="shared" si="1"/>
        <v>0</v>
      </c>
      <c r="AB12" s="1583"/>
      <c r="AC12" s="1591"/>
      <c r="AD12" s="1595"/>
      <c r="AE12" s="1845"/>
      <c r="AF12" s="1595"/>
      <c r="AW12" s="364" t="str">
        <f t="shared" ref="AW12:AW70" si="2">BY12&amp;BZ12&amp;CA12&amp;CB12&amp;CC12</f>
        <v/>
      </c>
    </row>
    <row r="13" spans="1:49" x14ac:dyDescent="0.25">
      <c r="A13" s="1672" t="s">
        <v>1959</v>
      </c>
      <c r="B13" s="279">
        <f>SUM(C13:S13)</f>
        <v>0</v>
      </c>
      <c r="C13" s="1583"/>
      <c r="D13" s="1678"/>
      <c r="E13" s="1678"/>
      <c r="F13" s="1678"/>
      <c r="G13" s="1678"/>
      <c r="H13" s="1678"/>
      <c r="I13" s="1678"/>
      <c r="J13" s="1678"/>
      <c r="K13" s="1678"/>
      <c r="L13" s="1678"/>
      <c r="M13" s="1678"/>
      <c r="N13" s="1678"/>
      <c r="O13" s="1678"/>
      <c r="P13" s="1678"/>
      <c r="Q13" s="1678"/>
      <c r="R13" s="1678"/>
      <c r="S13" s="1707"/>
      <c r="T13" s="1584"/>
      <c r="U13" s="1583"/>
      <c r="V13" s="1595"/>
      <c r="W13" s="1672">
        <f t="shared" si="0"/>
        <v>0</v>
      </c>
      <c r="X13" s="1583"/>
      <c r="Y13" s="1674"/>
      <c r="Z13" s="1595"/>
      <c r="AA13" s="1672">
        <f t="shared" si="1"/>
        <v>0</v>
      </c>
      <c r="AB13" s="1583"/>
      <c r="AC13" s="1591"/>
      <c r="AD13" s="1595"/>
      <c r="AE13" s="1845"/>
      <c r="AF13" s="1595"/>
      <c r="AW13" s="364" t="str">
        <f t="shared" si="2"/>
        <v/>
      </c>
    </row>
    <row r="14" spans="1:49" x14ac:dyDescent="0.25">
      <c r="A14" s="1672" t="s">
        <v>1960</v>
      </c>
      <c r="B14" s="279">
        <f>SUM(C14:S14)</f>
        <v>0</v>
      </c>
      <c r="C14" s="1583"/>
      <c r="D14" s="1674"/>
      <c r="E14" s="1674"/>
      <c r="F14" s="1674"/>
      <c r="G14" s="1674"/>
      <c r="H14" s="1674"/>
      <c r="I14" s="1674"/>
      <c r="J14" s="1674"/>
      <c r="K14" s="1674"/>
      <c r="L14" s="1674"/>
      <c r="M14" s="1674"/>
      <c r="N14" s="1674"/>
      <c r="O14" s="1674"/>
      <c r="P14" s="1674"/>
      <c r="Q14" s="1674"/>
      <c r="R14" s="1674"/>
      <c r="S14" s="1595"/>
      <c r="T14" s="1584"/>
      <c r="U14" s="1583"/>
      <c r="V14" s="1595"/>
      <c r="W14" s="1672">
        <f t="shared" si="0"/>
        <v>0</v>
      </c>
      <c r="X14" s="1583"/>
      <c r="Y14" s="1674"/>
      <c r="Z14" s="1595"/>
      <c r="AA14" s="1672">
        <f t="shared" si="1"/>
        <v>0</v>
      </c>
      <c r="AB14" s="1583"/>
      <c r="AC14" s="1591"/>
      <c r="AD14" s="1595"/>
      <c r="AE14" s="1845"/>
      <c r="AF14" s="1595"/>
      <c r="AW14" s="364" t="str">
        <f t="shared" si="2"/>
        <v/>
      </c>
    </row>
    <row r="15" spans="1:49" x14ac:dyDescent="0.25">
      <c r="A15" s="1672" t="s">
        <v>1961</v>
      </c>
      <c r="B15" s="279">
        <f t="shared" ref="B15:B34" si="3">SUM(C15:S15)</f>
        <v>0</v>
      </c>
      <c r="C15" s="1583"/>
      <c r="D15" s="1674"/>
      <c r="E15" s="1674"/>
      <c r="F15" s="1674"/>
      <c r="G15" s="1674"/>
      <c r="H15" s="1674"/>
      <c r="I15" s="1674"/>
      <c r="J15" s="1674"/>
      <c r="K15" s="1674"/>
      <c r="L15" s="1674"/>
      <c r="M15" s="1674"/>
      <c r="N15" s="1674"/>
      <c r="O15" s="1674"/>
      <c r="P15" s="1674"/>
      <c r="Q15" s="1674"/>
      <c r="R15" s="1674"/>
      <c r="S15" s="1595"/>
      <c r="T15" s="1584"/>
      <c r="U15" s="1583"/>
      <c r="V15" s="1595"/>
      <c r="W15" s="1672">
        <f t="shared" si="0"/>
        <v>0</v>
      </c>
      <c r="X15" s="1583"/>
      <c r="Y15" s="1674"/>
      <c r="Z15" s="1595"/>
      <c r="AA15" s="1672">
        <f t="shared" si="1"/>
        <v>0</v>
      </c>
      <c r="AB15" s="1583"/>
      <c r="AC15" s="1674"/>
      <c r="AD15" s="1595"/>
      <c r="AE15" s="1845"/>
      <c r="AF15" s="1595"/>
      <c r="AW15" s="364" t="str">
        <f t="shared" si="2"/>
        <v/>
      </c>
    </row>
    <row r="16" spans="1:49" x14ac:dyDescent="0.25">
      <c r="A16" s="1672" t="s">
        <v>1962</v>
      </c>
      <c r="B16" s="279">
        <f t="shared" si="3"/>
        <v>0</v>
      </c>
      <c r="C16" s="1583"/>
      <c r="D16" s="1674"/>
      <c r="E16" s="1674"/>
      <c r="F16" s="1674"/>
      <c r="G16" s="1674"/>
      <c r="H16" s="1674"/>
      <c r="I16" s="1674"/>
      <c r="J16" s="1674"/>
      <c r="K16" s="1674"/>
      <c r="L16" s="1674"/>
      <c r="M16" s="1674"/>
      <c r="N16" s="1674"/>
      <c r="O16" s="1674"/>
      <c r="P16" s="1674"/>
      <c r="Q16" s="1674"/>
      <c r="R16" s="1674"/>
      <c r="S16" s="1595"/>
      <c r="T16" s="1584"/>
      <c r="U16" s="1583"/>
      <c r="V16" s="1595"/>
      <c r="W16" s="1672">
        <f t="shared" si="0"/>
        <v>0</v>
      </c>
      <c r="X16" s="1583"/>
      <c r="Y16" s="1674"/>
      <c r="Z16" s="1595"/>
      <c r="AA16" s="1672">
        <f t="shared" si="1"/>
        <v>0</v>
      </c>
      <c r="AB16" s="1583"/>
      <c r="AC16" s="1674"/>
      <c r="AD16" s="1595"/>
      <c r="AE16" s="1845"/>
      <c r="AF16" s="1595"/>
      <c r="AW16" s="364" t="str">
        <f t="shared" si="2"/>
        <v/>
      </c>
    </row>
    <row r="17" spans="1:49" x14ac:dyDescent="0.25">
      <c r="A17" s="1672" t="s">
        <v>1963</v>
      </c>
      <c r="B17" s="279">
        <f t="shared" si="3"/>
        <v>0</v>
      </c>
      <c r="C17" s="1583"/>
      <c r="D17" s="1674"/>
      <c r="E17" s="1674"/>
      <c r="F17" s="1674"/>
      <c r="G17" s="1674"/>
      <c r="H17" s="1674"/>
      <c r="I17" s="1674"/>
      <c r="J17" s="1674"/>
      <c r="K17" s="1674"/>
      <c r="L17" s="1674"/>
      <c r="M17" s="1674"/>
      <c r="N17" s="1674"/>
      <c r="O17" s="1674"/>
      <c r="P17" s="1674"/>
      <c r="Q17" s="1674"/>
      <c r="R17" s="1674"/>
      <c r="S17" s="1595"/>
      <c r="T17" s="1584"/>
      <c r="U17" s="1583"/>
      <c r="V17" s="1595"/>
      <c r="W17" s="1672">
        <f t="shared" si="0"/>
        <v>0</v>
      </c>
      <c r="X17" s="1583"/>
      <c r="Y17" s="1674"/>
      <c r="Z17" s="1595"/>
      <c r="AA17" s="1672">
        <f t="shared" si="1"/>
        <v>0</v>
      </c>
      <c r="AB17" s="1583"/>
      <c r="AC17" s="1674"/>
      <c r="AD17" s="1595"/>
      <c r="AE17" s="1845"/>
      <c r="AF17" s="1595"/>
      <c r="AW17" s="364" t="str">
        <f t="shared" si="2"/>
        <v/>
      </c>
    </row>
    <row r="18" spans="1:49" x14ac:dyDescent="0.25">
      <c r="A18" s="1672" t="s">
        <v>1964</v>
      </c>
      <c r="B18" s="279">
        <f t="shared" si="3"/>
        <v>0</v>
      </c>
      <c r="C18" s="1583"/>
      <c r="D18" s="1674"/>
      <c r="E18" s="1674"/>
      <c r="F18" s="1674"/>
      <c r="G18" s="1674"/>
      <c r="H18" s="1674"/>
      <c r="I18" s="1674"/>
      <c r="J18" s="1674"/>
      <c r="K18" s="1674"/>
      <c r="L18" s="1674"/>
      <c r="M18" s="1674"/>
      <c r="N18" s="1674"/>
      <c r="O18" s="1674"/>
      <c r="P18" s="1674"/>
      <c r="Q18" s="1674"/>
      <c r="R18" s="1674"/>
      <c r="S18" s="1595"/>
      <c r="T18" s="1584"/>
      <c r="U18" s="1583"/>
      <c r="V18" s="1595"/>
      <c r="W18" s="1672">
        <f t="shared" si="0"/>
        <v>0</v>
      </c>
      <c r="X18" s="1583"/>
      <c r="Y18" s="1674"/>
      <c r="Z18" s="1595"/>
      <c r="AA18" s="1672">
        <f t="shared" si="1"/>
        <v>0</v>
      </c>
      <c r="AB18" s="1583"/>
      <c r="AC18" s="1674"/>
      <c r="AD18" s="1595"/>
      <c r="AE18" s="1845"/>
      <c r="AF18" s="1595"/>
      <c r="AW18" s="364" t="str">
        <f t="shared" si="2"/>
        <v/>
      </c>
    </row>
    <row r="19" spans="1:49" x14ac:dyDescent="0.25">
      <c r="A19" s="1672" t="s">
        <v>1965</v>
      </c>
      <c r="B19" s="279">
        <f t="shared" si="3"/>
        <v>0</v>
      </c>
      <c r="C19" s="1583"/>
      <c r="D19" s="1674"/>
      <c r="E19" s="1674"/>
      <c r="F19" s="1674"/>
      <c r="G19" s="1674"/>
      <c r="H19" s="1674"/>
      <c r="I19" s="1674"/>
      <c r="J19" s="1674"/>
      <c r="K19" s="1674"/>
      <c r="L19" s="1674"/>
      <c r="M19" s="1674"/>
      <c r="N19" s="1674"/>
      <c r="O19" s="1674"/>
      <c r="P19" s="1674"/>
      <c r="Q19" s="1674"/>
      <c r="R19" s="1674"/>
      <c r="S19" s="1595"/>
      <c r="T19" s="1584"/>
      <c r="U19" s="1583"/>
      <c r="V19" s="1595"/>
      <c r="W19" s="1672">
        <f t="shared" si="0"/>
        <v>0</v>
      </c>
      <c r="X19" s="1583"/>
      <c r="Y19" s="1674"/>
      <c r="Z19" s="1595"/>
      <c r="AA19" s="1672">
        <f t="shared" si="1"/>
        <v>0</v>
      </c>
      <c r="AB19" s="1583"/>
      <c r="AC19" s="1674"/>
      <c r="AD19" s="1595"/>
      <c r="AE19" s="1845"/>
      <c r="AF19" s="1595"/>
      <c r="AW19" s="364" t="str">
        <f t="shared" si="2"/>
        <v/>
      </c>
    </row>
    <row r="20" spans="1:49" x14ac:dyDescent="0.25">
      <c r="A20" s="1672" t="s">
        <v>1966</v>
      </c>
      <c r="B20" s="279">
        <f t="shared" si="3"/>
        <v>0</v>
      </c>
      <c r="C20" s="1583"/>
      <c r="D20" s="1674"/>
      <c r="E20" s="1674"/>
      <c r="F20" s="1674"/>
      <c r="G20" s="1674"/>
      <c r="H20" s="1674"/>
      <c r="I20" s="1674"/>
      <c r="J20" s="1674"/>
      <c r="K20" s="1674"/>
      <c r="L20" s="1674"/>
      <c r="M20" s="1674"/>
      <c r="N20" s="1674"/>
      <c r="O20" s="1674"/>
      <c r="P20" s="1674"/>
      <c r="Q20" s="1674"/>
      <c r="R20" s="1674"/>
      <c r="S20" s="1595"/>
      <c r="T20" s="1584"/>
      <c r="U20" s="1583"/>
      <c r="V20" s="1595"/>
      <c r="W20" s="1672">
        <f t="shared" si="0"/>
        <v>0</v>
      </c>
      <c r="X20" s="1583"/>
      <c r="Y20" s="1674"/>
      <c r="Z20" s="1595"/>
      <c r="AA20" s="1672">
        <f t="shared" si="1"/>
        <v>0</v>
      </c>
      <c r="AB20" s="1583"/>
      <c r="AC20" s="1674"/>
      <c r="AD20" s="1595"/>
      <c r="AE20" s="1845"/>
      <c r="AF20" s="1595"/>
      <c r="AW20" s="364" t="str">
        <f t="shared" si="2"/>
        <v/>
      </c>
    </row>
    <row r="21" spans="1:49" x14ac:dyDescent="0.25">
      <c r="A21" s="1672" t="s">
        <v>1967</v>
      </c>
      <c r="B21" s="279">
        <f t="shared" si="3"/>
        <v>0</v>
      </c>
      <c r="C21" s="1583"/>
      <c r="D21" s="1674"/>
      <c r="E21" s="1674"/>
      <c r="F21" s="1674"/>
      <c r="G21" s="1674"/>
      <c r="H21" s="1674"/>
      <c r="I21" s="1674"/>
      <c r="J21" s="1674"/>
      <c r="K21" s="1674"/>
      <c r="L21" s="1674"/>
      <c r="M21" s="1674"/>
      <c r="N21" s="1674"/>
      <c r="O21" s="1674"/>
      <c r="P21" s="1674"/>
      <c r="Q21" s="1674"/>
      <c r="R21" s="1674"/>
      <c r="S21" s="1595"/>
      <c r="T21" s="1584"/>
      <c r="U21" s="1583"/>
      <c r="V21" s="1595"/>
      <c r="W21" s="1672">
        <f t="shared" si="0"/>
        <v>0</v>
      </c>
      <c r="X21" s="1583"/>
      <c r="Y21" s="1674"/>
      <c r="Z21" s="1595"/>
      <c r="AA21" s="1672">
        <f t="shared" si="1"/>
        <v>0</v>
      </c>
      <c r="AB21" s="1583"/>
      <c r="AC21" s="1674"/>
      <c r="AD21" s="1595"/>
      <c r="AE21" s="1845"/>
      <c r="AF21" s="1595"/>
      <c r="AW21" s="364" t="str">
        <f t="shared" si="2"/>
        <v/>
      </c>
    </row>
    <row r="22" spans="1:49" x14ac:dyDescent="0.25">
      <c r="A22" s="1672" t="s">
        <v>1968</v>
      </c>
      <c r="B22" s="279">
        <f t="shared" si="3"/>
        <v>0</v>
      </c>
      <c r="C22" s="1583"/>
      <c r="D22" s="1674"/>
      <c r="E22" s="1674"/>
      <c r="F22" s="1674"/>
      <c r="G22" s="1674"/>
      <c r="H22" s="1674"/>
      <c r="I22" s="1674"/>
      <c r="J22" s="1674"/>
      <c r="K22" s="1674"/>
      <c r="L22" s="1674"/>
      <c r="M22" s="1674"/>
      <c r="N22" s="1674"/>
      <c r="O22" s="1674"/>
      <c r="P22" s="1674"/>
      <c r="Q22" s="1674"/>
      <c r="R22" s="1674"/>
      <c r="S22" s="1595"/>
      <c r="T22" s="1584"/>
      <c r="U22" s="1583"/>
      <c r="V22" s="1595"/>
      <c r="W22" s="1672">
        <f t="shared" si="0"/>
        <v>0</v>
      </c>
      <c r="X22" s="1583"/>
      <c r="Y22" s="1674"/>
      <c r="Z22" s="1595"/>
      <c r="AA22" s="1672">
        <f t="shared" si="1"/>
        <v>0</v>
      </c>
      <c r="AB22" s="1583"/>
      <c r="AC22" s="1674"/>
      <c r="AD22" s="1595"/>
      <c r="AE22" s="1845"/>
      <c r="AF22" s="1595"/>
      <c r="AW22" s="364" t="str">
        <f t="shared" si="2"/>
        <v/>
      </c>
    </row>
    <row r="23" spans="1:49" x14ac:dyDescent="0.25">
      <c r="A23" s="1672" t="s">
        <v>1969</v>
      </c>
      <c r="B23" s="279">
        <f t="shared" si="3"/>
        <v>0</v>
      </c>
      <c r="C23" s="1583"/>
      <c r="D23" s="1674"/>
      <c r="E23" s="1674"/>
      <c r="F23" s="1674"/>
      <c r="G23" s="1674"/>
      <c r="H23" s="1674"/>
      <c r="I23" s="1674"/>
      <c r="J23" s="1674"/>
      <c r="K23" s="1674"/>
      <c r="L23" s="1674"/>
      <c r="M23" s="1674"/>
      <c r="N23" s="1674"/>
      <c r="O23" s="1674"/>
      <c r="P23" s="1674"/>
      <c r="Q23" s="1674"/>
      <c r="R23" s="1674"/>
      <c r="S23" s="1595"/>
      <c r="T23" s="1584"/>
      <c r="U23" s="1583"/>
      <c r="V23" s="1595"/>
      <c r="W23" s="1672">
        <f t="shared" si="0"/>
        <v>0</v>
      </c>
      <c r="X23" s="1583"/>
      <c r="Y23" s="1674"/>
      <c r="Z23" s="1595"/>
      <c r="AA23" s="1672">
        <f t="shared" si="1"/>
        <v>0</v>
      </c>
      <c r="AB23" s="1583"/>
      <c r="AC23" s="1674"/>
      <c r="AD23" s="1595"/>
      <c r="AE23" s="1845"/>
      <c r="AF23" s="1595"/>
      <c r="AW23" s="364" t="str">
        <f t="shared" si="2"/>
        <v/>
      </c>
    </row>
    <row r="24" spans="1:49" x14ac:dyDescent="0.25">
      <c r="A24" s="1672" t="s">
        <v>1970</v>
      </c>
      <c r="B24" s="279">
        <f t="shared" si="3"/>
        <v>0</v>
      </c>
      <c r="C24" s="1583"/>
      <c r="D24" s="1674"/>
      <c r="E24" s="1674"/>
      <c r="F24" s="1674"/>
      <c r="G24" s="1674"/>
      <c r="H24" s="1674"/>
      <c r="I24" s="1674"/>
      <c r="J24" s="1674"/>
      <c r="K24" s="1674"/>
      <c r="L24" s="1674"/>
      <c r="M24" s="1674"/>
      <c r="N24" s="1674"/>
      <c r="O24" s="1674"/>
      <c r="P24" s="1674"/>
      <c r="Q24" s="1674"/>
      <c r="R24" s="1674"/>
      <c r="S24" s="1595"/>
      <c r="T24" s="1584"/>
      <c r="U24" s="1583"/>
      <c r="V24" s="1595"/>
      <c r="W24" s="1672">
        <f t="shared" si="0"/>
        <v>0</v>
      </c>
      <c r="X24" s="1583"/>
      <c r="Y24" s="1674"/>
      <c r="Z24" s="1595"/>
      <c r="AA24" s="1672">
        <f t="shared" si="1"/>
        <v>0</v>
      </c>
      <c r="AB24" s="1583"/>
      <c r="AC24" s="1674"/>
      <c r="AD24" s="1595"/>
      <c r="AE24" s="1845"/>
      <c r="AF24" s="1595"/>
      <c r="AW24" s="364" t="str">
        <f t="shared" si="2"/>
        <v/>
      </c>
    </row>
    <row r="25" spans="1:49" x14ac:dyDescent="0.25">
      <c r="A25" s="1672" t="s">
        <v>1971</v>
      </c>
      <c r="B25" s="279">
        <f t="shared" si="3"/>
        <v>0</v>
      </c>
      <c r="C25" s="1583"/>
      <c r="D25" s="1674"/>
      <c r="E25" s="1674"/>
      <c r="F25" s="1674"/>
      <c r="G25" s="1674"/>
      <c r="H25" s="1674"/>
      <c r="I25" s="1674"/>
      <c r="J25" s="1674"/>
      <c r="K25" s="1674"/>
      <c r="L25" s="1674"/>
      <c r="M25" s="1674"/>
      <c r="N25" s="1674"/>
      <c r="O25" s="1674"/>
      <c r="P25" s="1674"/>
      <c r="Q25" s="1674"/>
      <c r="R25" s="1674"/>
      <c r="S25" s="1595"/>
      <c r="T25" s="1584"/>
      <c r="U25" s="1583"/>
      <c r="V25" s="1595"/>
      <c r="W25" s="1672">
        <f>SUM(X25+Y25+Z25)</f>
        <v>0</v>
      </c>
      <c r="X25" s="1583"/>
      <c r="Y25" s="1674"/>
      <c r="Z25" s="1595"/>
      <c r="AA25" s="1672">
        <f t="shared" si="1"/>
        <v>0</v>
      </c>
      <c r="AB25" s="1583"/>
      <c r="AC25" s="1674"/>
      <c r="AD25" s="1595"/>
      <c r="AE25" s="1845"/>
      <c r="AF25" s="1595"/>
      <c r="AW25" s="364" t="str">
        <f t="shared" si="2"/>
        <v/>
      </c>
    </row>
    <row r="26" spans="1:49" x14ac:dyDescent="0.25">
      <c r="A26" s="1672" t="s">
        <v>1972</v>
      </c>
      <c r="B26" s="279">
        <f t="shared" si="3"/>
        <v>0</v>
      </c>
      <c r="C26" s="1583"/>
      <c r="D26" s="1674"/>
      <c r="E26" s="1674"/>
      <c r="F26" s="1674"/>
      <c r="G26" s="1674"/>
      <c r="H26" s="1674"/>
      <c r="I26" s="1674"/>
      <c r="J26" s="1674"/>
      <c r="K26" s="1674"/>
      <c r="L26" s="1674"/>
      <c r="M26" s="1674"/>
      <c r="N26" s="1674"/>
      <c r="O26" s="1674"/>
      <c r="P26" s="1674"/>
      <c r="Q26" s="1674"/>
      <c r="R26" s="1674"/>
      <c r="S26" s="1595"/>
      <c r="T26" s="1584"/>
      <c r="U26" s="1583"/>
      <c r="V26" s="1595"/>
      <c r="W26" s="1672">
        <f t="shared" si="0"/>
        <v>0</v>
      </c>
      <c r="X26" s="1583"/>
      <c r="Y26" s="1674"/>
      <c r="Z26" s="1595"/>
      <c r="AA26" s="1672">
        <f t="shared" si="1"/>
        <v>0</v>
      </c>
      <c r="AB26" s="1583"/>
      <c r="AC26" s="1674"/>
      <c r="AD26" s="1595"/>
      <c r="AE26" s="1845"/>
      <c r="AF26" s="1595"/>
      <c r="AW26" s="364" t="str">
        <f t="shared" si="2"/>
        <v/>
      </c>
    </row>
    <row r="27" spans="1:49" x14ac:dyDescent="0.25">
      <c r="A27" s="1672" t="s">
        <v>1973</v>
      </c>
      <c r="B27" s="279">
        <f t="shared" si="3"/>
        <v>0</v>
      </c>
      <c r="C27" s="1583"/>
      <c r="D27" s="1674"/>
      <c r="E27" s="1674"/>
      <c r="F27" s="1674"/>
      <c r="G27" s="1674"/>
      <c r="H27" s="1674"/>
      <c r="I27" s="1674"/>
      <c r="J27" s="1674"/>
      <c r="K27" s="1674"/>
      <c r="L27" s="1674"/>
      <c r="M27" s="1674"/>
      <c r="N27" s="1674"/>
      <c r="O27" s="1674"/>
      <c r="P27" s="1674"/>
      <c r="Q27" s="1674"/>
      <c r="R27" s="1674"/>
      <c r="S27" s="1595"/>
      <c r="T27" s="1584"/>
      <c r="U27" s="1583"/>
      <c r="V27" s="1595"/>
      <c r="W27" s="1672">
        <f t="shared" si="0"/>
        <v>0</v>
      </c>
      <c r="X27" s="1583"/>
      <c r="Y27" s="1674"/>
      <c r="Z27" s="1595"/>
      <c r="AA27" s="1672">
        <f t="shared" si="1"/>
        <v>0</v>
      </c>
      <c r="AB27" s="1583"/>
      <c r="AC27" s="1674"/>
      <c r="AD27" s="1595"/>
      <c r="AE27" s="1845"/>
      <c r="AF27" s="1595"/>
      <c r="AW27" s="364" t="str">
        <f t="shared" si="2"/>
        <v/>
      </c>
    </row>
    <row r="28" spans="1:49" x14ac:dyDescent="0.25">
      <c r="A28" s="1672" t="s">
        <v>1974</v>
      </c>
      <c r="B28" s="279">
        <f t="shared" si="3"/>
        <v>0</v>
      </c>
      <c r="C28" s="1583"/>
      <c r="D28" s="1674"/>
      <c r="E28" s="1674"/>
      <c r="F28" s="1674"/>
      <c r="G28" s="1674"/>
      <c r="H28" s="1674"/>
      <c r="I28" s="1674"/>
      <c r="J28" s="1674"/>
      <c r="K28" s="1674"/>
      <c r="L28" s="1674"/>
      <c r="M28" s="1674"/>
      <c r="N28" s="1674"/>
      <c r="O28" s="1674"/>
      <c r="P28" s="1674"/>
      <c r="Q28" s="1674"/>
      <c r="R28" s="1674"/>
      <c r="S28" s="1595"/>
      <c r="T28" s="1584"/>
      <c r="U28" s="1583"/>
      <c r="V28" s="1595"/>
      <c r="W28" s="1672">
        <f t="shared" si="0"/>
        <v>0</v>
      </c>
      <c r="X28" s="1583"/>
      <c r="Y28" s="1674"/>
      <c r="Z28" s="1595"/>
      <c r="AA28" s="1672">
        <f t="shared" si="1"/>
        <v>0</v>
      </c>
      <c r="AB28" s="1583"/>
      <c r="AC28" s="1674"/>
      <c r="AD28" s="1595"/>
      <c r="AE28" s="1845"/>
      <c r="AF28" s="1595"/>
      <c r="AW28" s="364" t="str">
        <f t="shared" si="2"/>
        <v/>
      </c>
    </row>
    <row r="29" spans="1:49" x14ac:dyDescent="0.25">
      <c r="A29" s="1672" t="s">
        <v>1975</v>
      </c>
      <c r="B29" s="279">
        <f t="shared" si="3"/>
        <v>0</v>
      </c>
      <c r="C29" s="1583"/>
      <c r="D29" s="1674"/>
      <c r="E29" s="1674"/>
      <c r="F29" s="1674"/>
      <c r="G29" s="1674"/>
      <c r="H29" s="1674"/>
      <c r="I29" s="1674"/>
      <c r="J29" s="1674"/>
      <c r="K29" s="1674"/>
      <c r="L29" s="1674"/>
      <c r="M29" s="1674"/>
      <c r="N29" s="1674"/>
      <c r="O29" s="1674"/>
      <c r="P29" s="1674"/>
      <c r="Q29" s="1674"/>
      <c r="R29" s="1674"/>
      <c r="S29" s="1595"/>
      <c r="T29" s="1584"/>
      <c r="U29" s="1583"/>
      <c r="V29" s="1595"/>
      <c r="W29" s="1672">
        <f t="shared" si="0"/>
        <v>0</v>
      </c>
      <c r="X29" s="1583"/>
      <c r="Y29" s="1674"/>
      <c r="Z29" s="1595"/>
      <c r="AA29" s="1672">
        <f t="shared" si="1"/>
        <v>0</v>
      </c>
      <c r="AB29" s="1583"/>
      <c r="AC29" s="1674"/>
      <c r="AD29" s="1595"/>
      <c r="AE29" s="1845"/>
      <c r="AF29" s="1595"/>
      <c r="AW29" s="364" t="str">
        <f t="shared" si="2"/>
        <v/>
      </c>
    </row>
    <row r="30" spans="1:49" x14ac:dyDescent="0.25">
      <c r="A30" s="1672" t="s">
        <v>1976</v>
      </c>
      <c r="B30" s="279">
        <f t="shared" si="3"/>
        <v>0</v>
      </c>
      <c r="C30" s="1583"/>
      <c r="D30" s="1674"/>
      <c r="E30" s="1674"/>
      <c r="F30" s="1674"/>
      <c r="G30" s="1674"/>
      <c r="H30" s="1674"/>
      <c r="I30" s="1674"/>
      <c r="J30" s="1674"/>
      <c r="K30" s="1674"/>
      <c r="L30" s="1674"/>
      <c r="M30" s="1674"/>
      <c r="N30" s="1674"/>
      <c r="O30" s="1674"/>
      <c r="P30" s="1674"/>
      <c r="Q30" s="1674"/>
      <c r="R30" s="1674"/>
      <c r="S30" s="1595"/>
      <c r="T30" s="1584"/>
      <c r="U30" s="1583"/>
      <c r="V30" s="1595"/>
      <c r="W30" s="1672">
        <f t="shared" si="0"/>
        <v>0</v>
      </c>
      <c r="X30" s="1583"/>
      <c r="Y30" s="1674"/>
      <c r="Z30" s="1595"/>
      <c r="AA30" s="1672">
        <f t="shared" si="1"/>
        <v>0</v>
      </c>
      <c r="AB30" s="1583"/>
      <c r="AC30" s="1674"/>
      <c r="AD30" s="1595"/>
      <c r="AE30" s="1845"/>
      <c r="AF30" s="1595"/>
      <c r="AW30" s="364" t="str">
        <f t="shared" si="2"/>
        <v/>
      </c>
    </row>
    <row r="31" spans="1:49" x14ac:dyDescent="0.25">
      <c r="A31" s="1672" t="s">
        <v>1977</v>
      </c>
      <c r="B31" s="279">
        <f t="shared" si="3"/>
        <v>0</v>
      </c>
      <c r="C31" s="1583"/>
      <c r="D31" s="1674"/>
      <c r="E31" s="1674"/>
      <c r="F31" s="1674"/>
      <c r="G31" s="1674"/>
      <c r="H31" s="1674"/>
      <c r="I31" s="1674"/>
      <c r="J31" s="1674"/>
      <c r="K31" s="1674"/>
      <c r="L31" s="1674"/>
      <c r="M31" s="1674"/>
      <c r="N31" s="1674"/>
      <c r="O31" s="1674"/>
      <c r="P31" s="1674"/>
      <c r="Q31" s="1674"/>
      <c r="R31" s="1674"/>
      <c r="S31" s="1595"/>
      <c r="T31" s="1584"/>
      <c r="U31" s="1583"/>
      <c r="V31" s="1595"/>
      <c r="W31" s="1672">
        <f t="shared" si="0"/>
        <v>0</v>
      </c>
      <c r="X31" s="1583"/>
      <c r="Y31" s="1674"/>
      <c r="Z31" s="1595"/>
      <c r="AA31" s="1672">
        <f t="shared" si="1"/>
        <v>0</v>
      </c>
      <c r="AB31" s="1583"/>
      <c r="AC31" s="1674"/>
      <c r="AD31" s="1595"/>
      <c r="AE31" s="1845"/>
      <c r="AF31" s="1595"/>
      <c r="AW31" s="364" t="str">
        <f t="shared" si="2"/>
        <v/>
      </c>
    </row>
    <row r="32" spans="1:49" x14ac:dyDescent="0.25">
      <c r="A32" s="1672" t="s">
        <v>1978</v>
      </c>
      <c r="B32" s="279">
        <f t="shared" si="3"/>
        <v>0</v>
      </c>
      <c r="C32" s="1583"/>
      <c r="D32" s="1674"/>
      <c r="E32" s="1674"/>
      <c r="F32" s="1674"/>
      <c r="G32" s="1674"/>
      <c r="H32" s="1674"/>
      <c r="I32" s="1674"/>
      <c r="J32" s="1674"/>
      <c r="K32" s="1674"/>
      <c r="L32" s="1674"/>
      <c r="M32" s="1674"/>
      <c r="N32" s="1674"/>
      <c r="O32" s="1674"/>
      <c r="P32" s="1674"/>
      <c r="Q32" s="1674"/>
      <c r="R32" s="1674"/>
      <c r="S32" s="1595"/>
      <c r="T32" s="1584"/>
      <c r="U32" s="1583"/>
      <c r="V32" s="1595"/>
      <c r="W32" s="1672">
        <f t="shared" si="0"/>
        <v>0</v>
      </c>
      <c r="X32" s="1583"/>
      <c r="Y32" s="1674"/>
      <c r="Z32" s="1595"/>
      <c r="AA32" s="1672">
        <f t="shared" si="1"/>
        <v>0</v>
      </c>
      <c r="AB32" s="1583"/>
      <c r="AC32" s="1674"/>
      <c r="AD32" s="1595"/>
      <c r="AE32" s="1845"/>
      <c r="AF32" s="1595"/>
      <c r="AW32" s="364" t="str">
        <f t="shared" si="2"/>
        <v/>
      </c>
    </row>
    <row r="33" spans="1:49" x14ac:dyDescent="0.25">
      <c r="A33" s="1672" t="s">
        <v>1979</v>
      </c>
      <c r="B33" s="279">
        <f t="shared" si="3"/>
        <v>0</v>
      </c>
      <c r="C33" s="1583"/>
      <c r="D33" s="1674"/>
      <c r="E33" s="1674"/>
      <c r="F33" s="1674"/>
      <c r="G33" s="1674"/>
      <c r="H33" s="1674"/>
      <c r="I33" s="1674"/>
      <c r="J33" s="1674"/>
      <c r="K33" s="1674"/>
      <c r="L33" s="1674"/>
      <c r="M33" s="1674"/>
      <c r="N33" s="1674"/>
      <c r="O33" s="1674"/>
      <c r="P33" s="1674"/>
      <c r="Q33" s="1674"/>
      <c r="R33" s="1674"/>
      <c r="S33" s="1595"/>
      <c r="T33" s="1584"/>
      <c r="U33" s="1583"/>
      <c r="V33" s="1595"/>
      <c r="W33" s="1672">
        <f t="shared" si="0"/>
        <v>0</v>
      </c>
      <c r="X33" s="1583"/>
      <c r="Y33" s="1674"/>
      <c r="Z33" s="1595"/>
      <c r="AA33" s="1672">
        <f t="shared" si="1"/>
        <v>0</v>
      </c>
      <c r="AB33" s="1583"/>
      <c r="AC33" s="1674"/>
      <c r="AD33" s="1595"/>
      <c r="AE33" s="1845"/>
      <c r="AF33" s="1595"/>
      <c r="AW33" s="364" t="str">
        <f t="shared" si="2"/>
        <v/>
      </c>
    </row>
    <row r="34" spans="1:49" x14ac:dyDescent="0.25">
      <c r="A34" s="1672" t="s">
        <v>1980</v>
      </c>
      <c r="B34" s="279">
        <f t="shared" si="3"/>
        <v>0</v>
      </c>
      <c r="C34" s="1583"/>
      <c r="D34" s="1674"/>
      <c r="E34" s="1674"/>
      <c r="F34" s="1674"/>
      <c r="G34" s="1674"/>
      <c r="H34" s="1674"/>
      <c r="I34" s="1674"/>
      <c r="J34" s="1674"/>
      <c r="K34" s="1674"/>
      <c r="L34" s="1674"/>
      <c r="M34" s="1674"/>
      <c r="N34" s="1674"/>
      <c r="O34" s="1674"/>
      <c r="P34" s="1674"/>
      <c r="Q34" s="1674"/>
      <c r="R34" s="1674"/>
      <c r="S34" s="1595"/>
      <c r="T34" s="1584"/>
      <c r="U34" s="1583"/>
      <c r="V34" s="1595"/>
      <c r="W34" s="1672">
        <f t="shared" si="0"/>
        <v>0</v>
      </c>
      <c r="X34" s="1583"/>
      <c r="Y34" s="1674"/>
      <c r="Z34" s="1595"/>
      <c r="AA34" s="1672">
        <f t="shared" si="1"/>
        <v>0</v>
      </c>
      <c r="AB34" s="1583"/>
      <c r="AC34" s="1674"/>
      <c r="AD34" s="1595"/>
      <c r="AE34" s="1845"/>
      <c r="AF34" s="1595"/>
      <c r="AW34" s="364" t="str">
        <f t="shared" si="2"/>
        <v/>
      </c>
    </row>
    <row r="35" spans="1:49" x14ac:dyDescent="0.25">
      <c r="A35" s="1672" t="s">
        <v>1981</v>
      </c>
      <c r="B35" s="279">
        <f>SUM(O35+P35+Q35+R35+S35)</f>
        <v>0</v>
      </c>
      <c r="C35" s="1706"/>
      <c r="D35" s="1678"/>
      <c r="E35" s="1678"/>
      <c r="F35" s="1678"/>
      <c r="G35" s="1678"/>
      <c r="H35" s="1678"/>
      <c r="I35" s="1678"/>
      <c r="J35" s="1678"/>
      <c r="K35" s="1678"/>
      <c r="L35" s="1678"/>
      <c r="M35" s="1678"/>
      <c r="N35" s="1678"/>
      <c r="O35" s="1674"/>
      <c r="P35" s="1674"/>
      <c r="Q35" s="1674"/>
      <c r="R35" s="1674"/>
      <c r="S35" s="1595"/>
      <c r="T35" s="1584"/>
      <c r="U35" s="1583"/>
      <c r="V35" s="1595"/>
      <c r="W35" s="1672">
        <f t="shared" si="0"/>
        <v>0</v>
      </c>
      <c r="X35" s="1706"/>
      <c r="Y35" s="1678"/>
      <c r="Z35" s="1707"/>
      <c r="AA35" s="1672">
        <f t="shared" si="1"/>
        <v>0</v>
      </c>
      <c r="AB35" s="1583"/>
      <c r="AC35" s="1674"/>
      <c r="AD35" s="1595"/>
      <c r="AE35" s="1845"/>
      <c r="AF35" s="1595"/>
      <c r="AW35" s="364" t="str">
        <f t="shared" si="2"/>
        <v/>
      </c>
    </row>
    <row r="36" spans="1:49" x14ac:dyDescent="0.25">
      <c r="A36" s="1672" t="s">
        <v>1982</v>
      </c>
      <c r="B36" s="279">
        <f t="shared" ref="B36:B70" si="4">SUM(C36:S36)</f>
        <v>0</v>
      </c>
      <c r="C36" s="1583"/>
      <c r="D36" s="1674"/>
      <c r="E36" s="1674"/>
      <c r="F36" s="3293"/>
      <c r="G36" s="3293"/>
      <c r="H36" s="3293"/>
      <c r="I36" s="3293"/>
      <c r="J36" s="3293"/>
      <c r="K36" s="3293"/>
      <c r="L36" s="1674"/>
      <c r="M36" s="1674"/>
      <c r="N36" s="1674"/>
      <c r="O36" s="1674"/>
      <c r="P36" s="1674"/>
      <c r="Q36" s="1674"/>
      <c r="R36" s="1674"/>
      <c r="S36" s="1595"/>
      <c r="T36" s="1584"/>
      <c r="U36" s="1583"/>
      <c r="V36" s="1595"/>
      <c r="W36" s="1672">
        <f t="shared" si="0"/>
        <v>0</v>
      </c>
      <c r="X36" s="1583"/>
      <c r="Y36" s="1674"/>
      <c r="Z36" s="1595"/>
      <c r="AA36" s="1672">
        <f t="shared" si="1"/>
        <v>0</v>
      </c>
      <c r="AB36" s="1583"/>
      <c r="AC36" s="1674"/>
      <c r="AD36" s="1595"/>
      <c r="AE36" s="1845"/>
      <c r="AF36" s="1595"/>
      <c r="AW36" s="364" t="str">
        <f t="shared" si="2"/>
        <v/>
      </c>
    </row>
    <row r="37" spans="1:49" x14ac:dyDescent="0.25">
      <c r="A37" s="1672" t="s">
        <v>1983</v>
      </c>
      <c r="B37" s="279">
        <f t="shared" si="4"/>
        <v>0</v>
      </c>
      <c r="C37" s="3294"/>
      <c r="D37" s="3293"/>
      <c r="E37" s="3293"/>
      <c r="F37" s="3293"/>
      <c r="G37" s="1674"/>
      <c r="H37" s="1674"/>
      <c r="I37" s="1674"/>
      <c r="J37" s="1674"/>
      <c r="K37" s="1674"/>
      <c r="L37" s="1674"/>
      <c r="M37" s="1674"/>
      <c r="N37" s="1674"/>
      <c r="O37" s="1674"/>
      <c r="P37" s="1674"/>
      <c r="Q37" s="1674"/>
      <c r="R37" s="1674"/>
      <c r="S37" s="1595"/>
      <c r="T37" s="1584"/>
      <c r="U37" s="1583"/>
      <c r="V37" s="1595"/>
      <c r="W37" s="1672">
        <f t="shared" si="0"/>
        <v>0</v>
      </c>
      <c r="X37" s="1583"/>
      <c r="Y37" s="1674"/>
      <c r="Z37" s="1595"/>
      <c r="AA37" s="1672">
        <f t="shared" si="1"/>
        <v>0</v>
      </c>
      <c r="AB37" s="1583"/>
      <c r="AC37" s="1674"/>
      <c r="AD37" s="1595"/>
      <c r="AE37" s="1845"/>
      <c r="AF37" s="1595"/>
      <c r="AW37" s="364" t="str">
        <f t="shared" si="2"/>
        <v/>
      </c>
    </row>
    <row r="38" spans="1:49" x14ac:dyDescent="0.25">
      <c r="A38" s="1672" t="s">
        <v>1984</v>
      </c>
      <c r="B38" s="279">
        <f t="shared" si="4"/>
        <v>0</v>
      </c>
      <c r="C38" s="3294"/>
      <c r="D38" s="3293"/>
      <c r="E38" s="3293"/>
      <c r="F38" s="3293"/>
      <c r="G38" s="3293"/>
      <c r="H38" s="3293"/>
      <c r="I38" s="3293"/>
      <c r="J38" s="3293"/>
      <c r="K38" s="3293"/>
      <c r="L38" s="1674"/>
      <c r="M38" s="1674"/>
      <c r="N38" s="1674"/>
      <c r="O38" s="1674"/>
      <c r="P38" s="1674"/>
      <c r="Q38" s="1674"/>
      <c r="R38" s="1674"/>
      <c r="S38" s="1595"/>
      <c r="T38" s="1584"/>
      <c r="U38" s="1583"/>
      <c r="V38" s="1595"/>
      <c r="W38" s="1672">
        <f t="shared" si="0"/>
        <v>0</v>
      </c>
      <c r="X38" s="1583"/>
      <c r="Y38" s="1674"/>
      <c r="Z38" s="1595"/>
      <c r="AA38" s="1672">
        <f t="shared" si="1"/>
        <v>0</v>
      </c>
      <c r="AB38" s="1583"/>
      <c r="AC38" s="1674"/>
      <c r="AD38" s="1595"/>
      <c r="AE38" s="1845"/>
      <c r="AF38" s="1595"/>
      <c r="AW38" s="364" t="str">
        <f t="shared" si="2"/>
        <v/>
      </c>
    </row>
    <row r="39" spans="1:49" x14ac:dyDescent="0.25">
      <c r="A39" s="1672" t="s">
        <v>1985</v>
      </c>
      <c r="B39" s="279">
        <f t="shared" si="4"/>
        <v>0</v>
      </c>
      <c r="C39" s="3294"/>
      <c r="D39" s="3293"/>
      <c r="E39" s="3293"/>
      <c r="F39" s="1674"/>
      <c r="G39" s="1674"/>
      <c r="H39" s="1674"/>
      <c r="I39" s="1674"/>
      <c r="J39" s="1674"/>
      <c r="K39" s="1674"/>
      <c r="L39" s="1674"/>
      <c r="M39" s="1674"/>
      <c r="N39" s="1674"/>
      <c r="O39" s="1674"/>
      <c r="P39" s="1674"/>
      <c r="Q39" s="1674"/>
      <c r="R39" s="1674"/>
      <c r="S39" s="1595"/>
      <c r="T39" s="1584"/>
      <c r="U39" s="1583"/>
      <c r="V39" s="1595"/>
      <c r="W39" s="1672">
        <f t="shared" si="0"/>
        <v>0</v>
      </c>
      <c r="X39" s="1583"/>
      <c r="Y39" s="1674"/>
      <c r="Z39" s="1595"/>
      <c r="AA39" s="1672">
        <f t="shared" si="1"/>
        <v>0</v>
      </c>
      <c r="AB39" s="1583"/>
      <c r="AC39" s="1674"/>
      <c r="AD39" s="1595"/>
      <c r="AE39" s="1845"/>
      <c r="AF39" s="1595"/>
      <c r="AW39" s="364" t="str">
        <f t="shared" si="2"/>
        <v/>
      </c>
    </row>
    <row r="40" spans="1:49" x14ac:dyDescent="0.25">
      <c r="A40" s="1672" t="s">
        <v>1986</v>
      </c>
      <c r="B40" s="279">
        <f t="shared" si="4"/>
        <v>0</v>
      </c>
      <c r="C40" s="3294"/>
      <c r="D40" s="3293"/>
      <c r="E40" s="3293"/>
      <c r="F40" s="1674"/>
      <c r="G40" s="1674"/>
      <c r="H40" s="1674"/>
      <c r="I40" s="1674"/>
      <c r="J40" s="1674"/>
      <c r="K40" s="1674"/>
      <c r="L40" s="1674"/>
      <c r="M40" s="1674"/>
      <c r="N40" s="1674"/>
      <c r="O40" s="1674"/>
      <c r="P40" s="1674"/>
      <c r="Q40" s="1674"/>
      <c r="R40" s="1674"/>
      <c r="S40" s="1595"/>
      <c r="T40" s="1584"/>
      <c r="U40" s="1583"/>
      <c r="V40" s="1595"/>
      <c r="W40" s="1672">
        <f t="shared" si="0"/>
        <v>0</v>
      </c>
      <c r="X40" s="1583"/>
      <c r="Y40" s="1674"/>
      <c r="Z40" s="1595"/>
      <c r="AA40" s="1672">
        <f t="shared" si="1"/>
        <v>0</v>
      </c>
      <c r="AB40" s="1583"/>
      <c r="AC40" s="1674"/>
      <c r="AD40" s="1595"/>
      <c r="AE40" s="1845"/>
      <c r="AF40" s="1595"/>
      <c r="AW40" s="364" t="str">
        <f t="shared" si="2"/>
        <v/>
      </c>
    </row>
    <row r="41" spans="1:49" x14ac:dyDescent="0.25">
      <c r="A41" s="1672" t="s">
        <v>1987</v>
      </c>
      <c r="B41" s="279">
        <f t="shared" si="4"/>
        <v>0</v>
      </c>
      <c r="C41" s="3294"/>
      <c r="D41" s="3293"/>
      <c r="E41" s="3293"/>
      <c r="F41" s="1674"/>
      <c r="G41" s="1674"/>
      <c r="H41" s="1674"/>
      <c r="I41" s="1674"/>
      <c r="J41" s="1674"/>
      <c r="K41" s="1674"/>
      <c r="L41" s="1674"/>
      <c r="M41" s="1674"/>
      <c r="N41" s="1674"/>
      <c r="O41" s="1674"/>
      <c r="P41" s="1674"/>
      <c r="Q41" s="1674"/>
      <c r="R41" s="1674"/>
      <c r="S41" s="1595"/>
      <c r="T41" s="1584"/>
      <c r="U41" s="1583"/>
      <c r="V41" s="1595"/>
      <c r="W41" s="1672">
        <f t="shared" si="0"/>
        <v>0</v>
      </c>
      <c r="X41" s="1583"/>
      <c r="Y41" s="1674"/>
      <c r="Z41" s="1595"/>
      <c r="AA41" s="1672">
        <f t="shared" si="1"/>
        <v>0</v>
      </c>
      <c r="AB41" s="1583"/>
      <c r="AC41" s="1674"/>
      <c r="AD41" s="1595"/>
      <c r="AE41" s="1845"/>
      <c r="AF41" s="1595"/>
      <c r="AW41" s="364" t="str">
        <f t="shared" si="2"/>
        <v/>
      </c>
    </row>
    <row r="42" spans="1:49" x14ac:dyDescent="0.25">
      <c r="A42" s="1672" t="s">
        <v>1988</v>
      </c>
      <c r="B42" s="279">
        <f t="shared" si="4"/>
        <v>0</v>
      </c>
      <c r="C42" s="3039"/>
      <c r="D42" s="2998"/>
      <c r="E42" s="2998"/>
      <c r="F42" s="2998"/>
      <c r="G42" s="2998"/>
      <c r="H42" s="2998"/>
      <c r="I42" s="2998"/>
      <c r="J42" s="2998"/>
      <c r="K42" s="2998"/>
      <c r="L42" s="2998"/>
      <c r="M42" s="2998"/>
      <c r="N42" s="2998"/>
      <c r="O42" s="2998"/>
      <c r="P42" s="2998"/>
      <c r="Q42" s="2998"/>
      <c r="R42" s="2998"/>
      <c r="S42" s="2996"/>
      <c r="T42" s="2927"/>
      <c r="U42" s="3039"/>
      <c r="V42" s="2996"/>
      <c r="W42" s="1672">
        <f t="shared" si="0"/>
        <v>0</v>
      </c>
      <c r="X42" s="3039"/>
      <c r="Y42" s="2998"/>
      <c r="Z42" s="2996"/>
      <c r="AA42" s="1672">
        <f t="shared" si="1"/>
        <v>0</v>
      </c>
      <c r="AB42" s="3039"/>
      <c r="AC42" s="2998"/>
      <c r="AD42" s="2996"/>
      <c r="AE42" s="3295"/>
      <c r="AF42" s="2996"/>
      <c r="AW42" s="427" t="str">
        <f t="shared" si="2"/>
        <v/>
      </c>
    </row>
    <row r="43" spans="1:49" x14ac:dyDescent="0.25">
      <c r="A43" s="1672" t="s">
        <v>1989</v>
      </c>
      <c r="B43" s="279">
        <f t="shared" si="4"/>
        <v>0</v>
      </c>
      <c r="C43" s="1583"/>
      <c r="D43" s="1674"/>
      <c r="E43" s="1674"/>
      <c r="F43" s="1674"/>
      <c r="G43" s="1674"/>
      <c r="H43" s="1674"/>
      <c r="I43" s="1674"/>
      <c r="J43" s="1674"/>
      <c r="K43" s="1674"/>
      <c r="L43" s="1674"/>
      <c r="M43" s="1674"/>
      <c r="N43" s="1674"/>
      <c r="O43" s="1674"/>
      <c r="P43" s="1674"/>
      <c r="Q43" s="1674"/>
      <c r="R43" s="1674"/>
      <c r="S43" s="1595"/>
      <c r="T43" s="1584"/>
      <c r="U43" s="1583"/>
      <c r="V43" s="1595"/>
      <c r="W43" s="1672">
        <f t="shared" si="0"/>
        <v>0</v>
      </c>
      <c r="X43" s="1583"/>
      <c r="Y43" s="1674"/>
      <c r="Z43" s="1595"/>
      <c r="AA43" s="1672">
        <f t="shared" si="1"/>
        <v>0</v>
      </c>
      <c r="AB43" s="1583"/>
      <c r="AC43" s="1674"/>
      <c r="AD43" s="1595"/>
      <c r="AE43" s="1845"/>
      <c r="AF43" s="1595"/>
      <c r="AW43" s="364" t="str">
        <f t="shared" si="2"/>
        <v/>
      </c>
    </row>
    <row r="44" spans="1:49" x14ac:dyDescent="0.25">
      <c r="A44" s="1672" t="s">
        <v>1990</v>
      </c>
      <c r="B44" s="279">
        <f t="shared" si="4"/>
        <v>0</v>
      </c>
      <c r="C44" s="1583"/>
      <c r="D44" s="1674"/>
      <c r="E44" s="1674"/>
      <c r="F44" s="1674"/>
      <c r="G44" s="1674"/>
      <c r="H44" s="1674"/>
      <c r="I44" s="1674"/>
      <c r="J44" s="1674"/>
      <c r="K44" s="1674"/>
      <c r="L44" s="1674"/>
      <c r="M44" s="1674"/>
      <c r="N44" s="1674"/>
      <c r="O44" s="1674"/>
      <c r="P44" s="1674"/>
      <c r="Q44" s="1674"/>
      <c r="R44" s="1674"/>
      <c r="S44" s="1595"/>
      <c r="T44" s="1584"/>
      <c r="U44" s="1583"/>
      <c r="V44" s="1595"/>
      <c r="W44" s="1672">
        <f t="shared" si="0"/>
        <v>0</v>
      </c>
      <c r="X44" s="1583"/>
      <c r="Y44" s="1674"/>
      <c r="Z44" s="1595"/>
      <c r="AA44" s="1672">
        <f t="shared" si="1"/>
        <v>0</v>
      </c>
      <c r="AB44" s="1583"/>
      <c r="AC44" s="1674"/>
      <c r="AD44" s="1595"/>
      <c r="AE44" s="1845"/>
      <c r="AF44" s="1595"/>
      <c r="AW44" s="364" t="str">
        <f t="shared" si="2"/>
        <v/>
      </c>
    </row>
    <row r="45" spans="1:49" x14ac:dyDescent="0.25">
      <c r="A45" s="235" t="s">
        <v>1991</v>
      </c>
      <c r="B45" s="279">
        <f t="shared" si="4"/>
        <v>0</v>
      </c>
      <c r="C45" s="3294"/>
      <c r="D45" s="3293"/>
      <c r="E45" s="3293"/>
      <c r="F45" s="3293"/>
      <c r="G45" s="1674"/>
      <c r="H45" s="1674"/>
      <c r="I45" s="1674"/>
      <c r="J45" s="1674"/>
      <c r="K45" s="1674"/>
      <c r="L45" s="1674"/>
      <c r="M45" s="1674"/>
      <c r="N45" s="1674"/>
      <c r="O45" s="1674"/>
      <c r="P45" s="1674"/>
      <c r="Q45" s="1674"/>
      <c r="R45" s="1674"/>
      <c r="S45" s="1595"/>
      <c r="T45" s="1584"/>
      <c r="U45" s="1583"/>
      <c r="V45" s="1595"/>
      <c r="W45" s="1672">
        <f t="shared" si="0"/>
        <v>0</v>
      </c>
      <c r="X45" s="1583"/>
      <c r="Y45" s="1674"/>
      <c r="Z45" s="1595"/>
      <c r="AA45" s="1672">
        <f t="shared" si="1"/>
        <v>0</v>
      </c>
      <c r="AB45" s="1583"/>
      <c r="AC45" s="1674"/>
      <c r="AD45" s="1595"/>
      <c r="AE45" s="1845"/>
      <c r="AF45" s="1595"/>
      <c r="AW45" s="364" t="str">
        <f t="shared" si="2"/>
        <v/>
      </c>
    </row>
    <row r="46" spans="1:49" x14ac:dyDescent="0.25">
      <c r="A46" s="1593" t="s">
        <v>1992</v>
      </c>
      <c r="B46" s="279">
        <f t="shared" si="4"/>
        <v>0</v>
      </c>
      <c r="C46" s="3294"/>
      <c r="D46" s="3293"/>
      <c r="E46" s="3293"/>
      <c r="F46" s="3293"/>
      <c r="G46" s="1674"/>
      <c r="H46" s="1674"/>
      <c r="I46" s="1674"/>
      <c r="J46" s="1674"/>
      <c r="K46" s="1674"/>
      <c r="L46" s="1674"/>
      <c r="M46" s="1674"/>
      <c r="N46" s="1674"/>
      <c r="O46" s="1674"/>
      <c r="P46" s="1674"/>
      <c r="Q46" s="1674"/>
      <c r="R46" s="1674"/>
      <c r="S46" s="1595"/>
      <c r="T46" s="1584"/>
      <c r="U46" s="1583"/>
      <c r="V46" s="1595"/>
      <c r="W46" s="1672">
        <f t="shared" si="0"/>
        <v>0</v>
      </c>
      <c r="X46" s="1583"/>
      <c r="Y46" s="1674"/>
      <c r="Z46" s="1595"/>
      <c r="AA46" s="1672">
        <f t="shared" si="1"/>
        <v>0</v>
      </c>
      <c r="AB46" s="1583"/>
      <c r="AC46" s="1674"/>
      <c r="AD46" s="1595"/>
      <c r="AE46" s="1845"/>
      <c r="AF46" s="1595"/>
      <c r="AW46" s="364" t="str">
        <f t="shared" si="2"/>
        <v/>
      </c>
    </row>
    <row r="47" spans="1:49" x14ac:dyDescent="0.25">
      <c r="A47" s="1672" t="s">
        <v>1993</v>
      </c>
      <c r="B47" s="279">
        <f t="shared" si="4"/>
        <v>0</v>
      </c>
      <c r="C47" s="3294"/>
      <c r="D47" s="3293"/>
      <c r="E47" s="3293"/>
      <c r="F47" s="3293"/>
      <c r="G47" s="3293"/>
      <c r="H47" s="3293"/>
      <c r="I47" s="3293"/>
      <c r="J47" s="3293"/>
      <c r="K47" s="3293"/>
      <c r="L47" s="1674"/>
      <c r="M47" s="1674"/>
      <c r="N47" s="1674"/>
      <c r="O47" s="1674"/>
      <c r="P47" s="1674"/>
      <c r="Q47" s="1674"/>
      <c r="R47" s="1674"/>
      <c r="S47" s="1595"/>
      <c r="T47" s="1584"/>
      <c r="U47" s="1583"/>
      <c r="V47" s="1595"/>
      <c r="W47" s="1672">
        <f t="shared" si="0"/>
        <v>0</v>
      </c>
      <c r="X47" s="1583"/>
      <c r="Y47" s="1674"/>
      <c r="Z47" s="1595"/>
      <c r="AA47" s="1672">
        <f t="shared" si="1"/>
        <v>0</v>
      </c>
      <c r="AB47" s="1583"/>
      <c r="AC47" s="1674"/>
      <c r="AD47" s="1595"/>
      <c r="AE47" s="1845"/>
      <c r="AF47" s="1595"/>
      <c r="AW47" s="364" t="str">
        <f t="shared" si="2"/>
        <v/>
      </c>
    </row>
    <row r="48" spans="1:49" x14ac:dyDescent="0.25">
      <c r="A48" s="1672" t="s">
        <v>1994</v>
      </c>
      <c r="B48" s="279">
        <f t="shared" si="4"/>
        <v>0</v>
      </c>
      <c r="C48" s="3294"/>
      <c r="D48" s="3293"/>
      <c r="E48" s="3293"/>
      <c r="F48" s="3293"/>
      <c r="G48" s="1674"/>
      <c r="H48" s="1674"/>
      <c r="I48" s="1674"/>
      <c r="J48" s="1674"/>
      <c r="K48" s="1674"/>
      <c r="L48" s="1674"/>
      <c r="M48" s="1674"/>
      <c r="N48" s="1674"/>
      <c r="O48" s="1674"/>
      <c r="P48" s="1674"/>
      <c r="Q48" s="1674"/>
      <c r="R48" s="1674"/>
      <c r="S48" s="1595"/>
      <c r="T48" s="1222"/>
      <c r="U48" s="266"/>
      <c r="V48" s="315"/>
      <c r="W48" s="1672">
        <f t="shared" si="0"/>
        <v>0</v>
      </c>
      <c r="X48" s="266"/>
      <c r="Y48" s="148"/>
      <c r="Z48" s="315"/>
      <c r="AA48" s="1672">
        <f t="shared" si="1"/>
        <v>0</v>
      </c>
      <c r="AB48" s="1583"/>
      <c r="AC48" s="1674"/>
      <c r="AD48" s="1595"/>
      <c r="AE48" s="1845"/>
      <c r="AF48" s="1595"/>
      <c r="AW48" s="364" t="str">
        <f t="shared" si="2"/>
        <v/>
      </c>
    </row>
    <row r="49" spans="1:49" x14ac:dyDescent="0.25">
      <c r="A49" s="2530" t="s">
        <v>1995</v>
      </c>
      <c r="B49" s="279">
        <f t="shared" si="4"/>
        <v>0</v>
      </c>
      <c r="C49" s="1583"/>
      <c r="D49" s="1674"/>
      <c r="E49" s="1674"/>
      <c r="F49" s="1674"/>
      <c r="G49" s="1674"/>
      <c r="H49" s="1674"/>
      <c r="I49" s="1674"/>
      <c r="J49" s="1674"/>
      <c r="K49" s="1674"/>
      <c r="L49" s="1674"/>
      <c r="M49" s="1674"/>
      <c r="N49" s="1674"/>
      <c r="O49" s="1674"/>
      <c r="P49" s="1674"/>
      <c r="Q49" s="1674"/>
      <c r="R49" s="1674"/>
      <c r="S49" s="1595"/>
      <c r="T49" s="1584"/>
      <c r="U49" s="1583"/>
      <c r="V49" s="1595"/>
      <c r="W49" s="1672">
        <f t="shared" si="0"/>
        <v>0</v>
      </c>
      <c r="X49" s="1583"/>
      <c r="Y49" s="1674"/>
      <c r="Z49" s="1595"/>
      <c r="AA49" s="1672">
        <f t="shared" si="1"/>
        <v>0</v>
      </c>
      <c r="AB49" s="1583"/>
      <c r="AC49" s="1674"/>
      <c r="AD49" s="1595"/>
      <c r="AE49" s="1845"/>
      <c r="AF49" s="1595"/>
      <c r="AW49" s="364" t="str">
        <f t="shared" si="2"/>
        <v/>
      </c>
    </row>
    <row r="50" spans="1:49" x14ac:dyDescent="0.25">
      <c r="A50" s="1672" t="s">
        <v>1996</v>
      </c>
      <c r="B50" s="279">
        <f t="shared" si="4"/>
        <v>0</v>
      </c>
      <c r="C50" s="1583"/>
      <c r="D50" s="1674"/>
      <c r="E50" s="1674"/>
      <c r="F50" s="1674"/>
      <c r="G50" s="1674"/>
      <c r="H50" s="1674"/>
      <c r="I50" s="1674"/>
      <c r="J50" s="1674"/>
      <c r="K50" s="1674"/>
      <c r="L50" s="1674"/>
      <c r="M50" s="1674"/>
      <c r="N50" s="1674"/>
      <c r="O50" s="1674"/>
      <c r="P50" s="1674"/>
      <c r="Q50" s="1674"/>
      <c r="R50" s="1674"/>
      <c r="S50" s="1595"/>
      <c r="T50" s="1584"/>
      <c r="U50" s="1583"/>
      <c r="V50" s="1595"/>
      <c r="W50" s="1672">
        <f t="shared" si="0"/>
        <v>0</v>
      </c>
      <c r="X50" s="1583"/>
      <c r="Y50" s="1674"/>
      <c r="Z50" s="1595"/>
      <c r="AA50" s="1672">
        <f t="shared" si="1"/>
        <v>0</v>
      </c>
      <c r="AB50" s="1583"/>
      <c r="AC50" s="1674"/>
      <c r="AD50" s="1595"/>
      <c r="AE50" s="1845"/>
      <c r="AF50" s="1595"/>
      <c r="AW50" s="364" t="str">
        <f t="shared" si="2"/>
        <v/>
      </c>
    </row>
    <row r="51" spans="1:49" x14ac:dyDescent="0.25">
      <c r="A51" s="1672" t="s">
        <v>1997</v>
      </c>
      <c r="B51" s="279">
        <f t="shared" si="4"/>
        <v>0</v>
      </c>
      <c r="C51" s="1583"/>
      <c r="D51" s="1674"/>
      <c r="E51" s="1674"/>
      <c r="F51" s="1674"/>
      <c r="G51" s="1674"/>
      <c r="H51" s="1674"/>
      <c r="I51" s="1674"/>
      <c r="J51" s="1674"/>
      <c r="K51" s="1674"/>
      <c r="L51" s="1674"/>
      <c r="M51" s="1674"/>
      <c r="N51" s="1674"/>
      <c r="O51" s="1674"/>
      <c r="P51" s="1674"/>
      <c r="Q51" s="1674"/>
      <c r="R51" s="1674"/>
      <c r="S51" s="1595"/>
      <c r="T51" s="1584"/>
      <c r="U51" s="1583"/>
      <c r="V51" s="1595"/>
      <c r="W51" s="1672">
        <f t="shared" si="0"/>
        <v>0</v>
      </c>
      <c r="X51" s="1583"/>
      <c r="Y51" s="1674"/>
      <c r="Z51" s="1595"/>
      <c r="AA51" s="1672">
        <f t="shared" si="1"/>
        <v>0</v>
      </c>
      <c r="AB51" s="1583"/>
      <c r="AC51" s="1674"/>
      <c r="AD51" s="1595"/>
      <c r="AE51" s="1845"/>
      <c r="AF51" s="1595"/>
      <c r="AW51" s="364" t="str">
        <f t="shared" si="2"/>
        <v/>
      </c>
    </row>
    <row r="52" spans="1:49" x14ac:dyDescent="0.25">
      <c r="A52" s="1672" t="s">
        <v>1998</v>
      </c>
      <c r="B52" s="279">
        <f t="shared" si="4"/>
        <v>0</v>
      </c>
      <c r="C52" s="1583"/>
      <c r="D52" s="1674"/>
      <c r="E52" s="1674"/>
      <c r="F52" s="1674"/>
      <c r="G52" s="1674"/>
      <c r="H52" s="1674"/>
      <c r="I52" s="1674"/>
      <c r="J52" s="1674"/>
      <c r="K52" s="1674"/>
      <c r="L52" s="1674"/>
      <c r="M52" s="1674"/>
      <c r="N52" s="1674"/>
      <c r="O52" s="1674"/>
      <c r="P52" s="1674"/>
      <c r="Q52" s="1674"/>
      <c r="R52" s="1674"/>
      <c r="S52" s="1595"/>
      <c r="T52" s="1584"/>
      <c r="U52" s="1583"/>
      <c r="V52" s="1595"/>
      <c r="W52" s="1672">
        <f t="shared" si="0"/>
        <v>0</v>
      </c>
      <c r="X52" s="1583"/>
      <c r="Y52" s="1674"/>
      <c r="Z52" s="1595"/>
      <c r="AA52" s="1672">
        <f t="shared" si="1"/>
        <v>0</v>
      </c>
      <c r="AB52" s="1583"/>
      <c r="AC52" s="1674"/>
      <c r="AD52" s="1595"/>
      <c r="AE52" s="1845"/>
      <c r="AF52" s="1595"/>
      <c r="AW52" s="364" t="str">
        <f t="shared" si="2"/>
        <v/>
      </c>
    </row>
    <row r="53" spans="1:49" x14ac:dyDescent="0.25">
      <c r="A53" s="1672" t="s">
        <v>1999</v>
      </c>
      <c r="B53" s="279">
        <f t="shared" si="4"/>
        <v>0</v>
      </c>
      <c r="C53" s="1583"/>
      <c r="D53" s="1674"/>
      <c r="E53" s="1674"/>
      <c r="F53" s="1674"/>
      <c r="G53" s="1674"/>
      <c r="H53" s="1674"/>
      <c r="I53" s="1674"/>
      <c r="J53" s="1674"/>
      <c r="K53" s="1674"/>
      <c r="L53" s="1674"/>
      <c r="M53" s="1674"/>
      <c r="N53" s="1674"/>
      <c r="O53" s="1674"/>
      <c r="P53" s="1674"/>
      <c r="Q53" s="1674"/>
      <c r="R53" s="1674"/>
      <c r="S53" s="1595"/>
      <c r="T53" s="1584"/>
      <c r="U53" s="1583"/>
      <c r="V53" s="1595"/>
      <c r="W53" s="1672">
        <f t="shared" si="0"/>
        <v>0</v>
      </c>
      <c r="X53" s="1583"/>
      <c r="Y53" s="1674"/>
      <c r="Z53" s="1595"/>
      <c r="AA53" s="1672">
        <f t="shared" si="1"/>
        <v>0</v>
      </c>
      <c r="AB53" s="1583"/>
      <c r="AC53" s="1674"/>
      <c r="AD53" s="1595"/>
      <c r="AE53" s="1845"/>
      <c r="AF53" s="1595"/>
      <c r="AW53" s="364" t="str">
        <f t="shared" si="2"/>
        <v/>
      </c>
    </row>
    <row r="54" spans="1:49" x14ac:dyDescent="0.25">
      <c r="A54" s="426" t="s">
        <v>2000</v>
      </c>
      <c r="B54" s="279">
        <f t="shared" si="4"/>
        <v>0</v>
      </c>
      <c r="C54" s="1583"/>
      <c r="D54" s="1674"/>
      <c r="E54" s="1674"/>
      <c r="F54" s="1674"/>
      <c r="G54" s="1674"/>
      <c r="H54" s="1674"/>
      <c r="I54" s="1674"/>
      <c r="J54" s="1674"/>
      <c r="K54" s="1674"/>
      <c r="L54" s="1674"/>
      <c r="M54" s="1674"/>
      <c r="N54" s="1674"/>
      <c r="O54" s="1674"/>
      <c r="P54" s="1674"/>
      <c r="Q54" s="1674"/>
      <c r="R54" s="1674"/>
      <c r="S54" s="1595"/>
      <c r="T54" s="1584"/>
      <c r="U54" s="1583"/>
      <c r="V54" s="1595"/>
      <c r="W54" s="1672">
        <f t="shared" si="0"/>
        <v>0</v>
      </c>
      <c r="X54" s="1583"/>
      <c r="Y54" s="1674"/>
      <c r="Z54" s="1595"/>
      <c r="AA54" s="1672">
        <f t="shared" si="1"/>
        <v>0</v>
      </c>
      <c r="AB54" s="1583"/>
      <c r="AC54" s="1674"/>
      <c r="AD54" s="1595"/>
      <c r="AE54" s="1845"/>
      <c r="AF54" s="1595"/>
      <c r="AW54" s="364" t="str">
        <f t="shared" si="2"/>
        <v/>
      </c>
    </row>
    <row r="55" spans="1:49" x14ac:dyDescent="0.25">
      <c r="A55" s="1593" t="s">
        <v>2001</v>
      </c>
      <c r="B55" s="279">
        <f t="shared" si="4"/>
        <v>0</v>
      </c>
      <c r="C55" s="1583"/>
      <c r="D55" s="1674"/>
      <c r="E55" s="1674"/>
      <c r="F55" s="1674"/>
      <c r="G55" s="1674"/>
      <c r="H55" s="1674"/>
      <c r="I55" s="1674"/>
      <c r="J55" s="1674"/>
      <c r="K55" s="1674"/>
      <c r="L55" s="1674"/>
      <c r="M55" s="1674"/>
      <c r="N55" s="1674"/>
      <c r="O55" s="1674"/>
      <c r="P55" s="1674"/>
      <c r="Q55" s="1674"/>
      <c r="R55" s="1674"/>
      <c r="S55" s="1595"/>
      <c r="T55" s="1584"/>
      <c r="U55" s="1583"/>
      <c r="V55" s="1595"/>
      <c r="W55" s="1672">
        <f t="shared" si="0"/>
        <v>0</v>
      </c>
      <c r="X55" s="1583"/>
      <c r="Y55" s="1674"/>
      <c r="Z55" s="1595"/>
      <c r="AA55" s="1672">
        <f t="shared" si="1"/>
        <v>0</v>
      </c>
      <c r="AB55" s="1583"/>
      <c r="AC55" s="1674"/>
      <c r="AD55" s="1595"/>
      <c r="AE55" s="1845"/>
      <c r="AF55" s="1595"/>
      <c r="AW55" s="364" t="str">
        <f t="shared" si="2"/>
        <v/>
      </c>
    </row>
    <row r="56" spans="1:49" x14ac:dyDescent="0.25">
      <c r="A56" s="1593" t="s">
        <v>2002</v>
      </c>
      <c r="B56" s="279">
        <f t="shared" si="4"/>
        <v>0</v>
      </c>
      <c r="C56" s="1583"/>
      <c r="D56" s="1674"/>
      <c r="E56" s="1674"/>
      <c r="F56" s="1674"/>
      <c r="G56" s="1674"/>
      <c r="H56" s="1674"/>
      <c r="I56" s="1674"/>
      <c r="J56" s="1674"/>
      <c r="K56" s="1674"/>
      <c r="L56" s="1674"/>
      <c r="M56" s="1674"/>
      <c r="N56" s="1674"/>
      <c r="O56" s="1674"/>
      <c r="P56" s="1674"/>
      <c r="Q56" s="1674"/>
      <c r="R56" s="1674"/>
      <c r="S56" s="1595"/>
      <c r="T56" s="1584"/>
      <c r="U56" s="1583"/>
      <c r="V56" s="1595"/>
      <c r="W56" s="1672">
        <f t="shared" si="0"/>
        <v>0</v>
      </c>
      <c r="X56" s="1583"/>
      <c r="Y56" s="1674"/>
      <c r="Z56" s="1595"/>
      <c r="AA56" s="1672">
        <f t="shared" si="1"/>
        <v>0</v>
      </c>
      <c r="AB56" s="1583"/>
      <c r="AC56" s="1674"/>
      <c r="AD56" s="1595"/>
      <c r="AE56" s="1845"/>
      <c r="AF56" s="1595"/>
      <c r="AW56" s="364" t="str">
        <f t="shared" si="2"/>
        <v/>
      </c>
    </row>
    <row r="57" spans="1:49" x14ac:dyDescent="0.25">
      <c r="A57" s="1593" t="s">
        <v>2003</v>
      </c>
      <c r="B57" s="279">
        <f t="shared" si="4"/>
        <v>0</v>
      </c>
      <c r="C57" s="1583"/>
      <c r="D57" s="1674"/>
      <c r="E57" s="1674"/>
      <c r="F57" s="1674"/>
      <c r="G57" s="1674"/>
      <c r="H57" s="1674"/>
      <c r="I57" s="1674"/>
      <c r="J57" s="1674"/>
      <c r="K57" s="1674"/>
      <c r="L57" s="1674"/>
      <c r="M57" s="1674"/>
      <c r="N57" s="1674"/>
      <c r="O57" s="1674"/>
      <c r="P57" s="1674"/>
      <c r="Q57" s="1674"/>
      <c r="R57" s="1674"/>
      <c r="S57" s="1595"/>
      <c r="T57" s="1584"/>
      <c r="U57" s="1583"/>
      <c r="V57" s="1595"/>
      <c r="W57" s="1672">
        <f t="shared" si="0"/>
        <v>0</v>
      </c>
      <c r="X57" s="1583"/>
      <c r="Y57" s="1674"/>
      <c r="Z57" s="1595"/>
      <c r="AA57" s="1672">
        <f t="shared" si="1"/>
        <v>0</v>
      </c>
      <c r="AB57" s="1583"/>
      <c r="AC57" s="1674"/>
      <c r="AD57" s="1595"/>
      <c r="AE57" s="1845"/>
      <c r="AF57" s="1595"/>
      <c r="AW57" s="364" t="str">
        <f t="shared" si="2"/>
        <v/>
      </c>
    </row>
    <row r="58" spans="1:49" x14ac:dyDescent="0.25">
      <c r="A58" s="1672" t="s">
        <v>2004</v>
      </c>
      <c r="B58" s="279">
        <f t="shared" si="4"/>
        <v>0</v>
      </c>
      <c r="C58" s="1583"/>
      <c r="D58" s="1674"/>
      <c r="E58" s="1674"/>
      <c r="F58" s="1674"/>
      <c r="G58" s="1674"/>
      <c r="H58" s="1674"/>
      <c r="I58" s="1674"/>
      <c r="J58" s="1674"/>
      <c r="K58" s="1674"/>
      <c r="L58" s="1674"/>
      <c r="M58" s="1674"/>
      <c r="N58" s="1674"/>
      <c r="O58" s="1674"/>
      <c r="P58" s="1674"/>
      <c r="Q58" s="1674"/>
      <c r="R58" s="1674"/>
      <c r="S58" s="1595"/>
      <c r="T58" s="1584"/>
      <c r="U58" s="1583"/>
      <c r="V58" s="1595"/>
      <c r="W58" s="1672">
        <f t="shared" si="0"/>
        <v>0</v>
      </c>
      <c r="X58" s="1583"/>
      <c r="Y58" s="1674"/>
      <c r="Z58" s="1595"/>
      <c r="AA58" s="1672">
        <f t="shared" si="1"/>
        <v>0</v>
      </c>
      <c r="AB58" s="1583"/>
      <c r="AC58" s="1674"/>
      <c r="AD58" s="1595"/>
      <c r="AE58" s="1845"/>
      <c r="AF58" s="1595"/>
      <c r="AW58" s="364" t="str">
        <f t="shared" si="2"/>
        <v/>
      </c>
    </row>
    <row r="59" spans="1:49" x14ac:dyDescent="0.25">
      <c r="A59" s="1672" t="s">
        <v>2005</v>
      </c>
      <c r="B59" s="279">
        <f t="shared" si="4"/>
        <v>0</v>
      </c>
      <c r="C59" s="1583"/>
      <c r="D59" s="1674"/>
      <c r="E59" s="1674"/>
      <c r="F59" s="1674"/>
      <c r="G59" s="1674"/>
      <c r="H59" s="1674"/>
      <c r="I59" s="1674"/>
      <c r="J59" s="1674"/>
      <c r="K59" s="1674"/>
      <c r="L59" s="1674"/>
      <c r="M59" s="1674"/>
      <c r="N59" s="1674"/>
      <c r="O59" s="1674"/>
      <c r="P59" s="1674"/>
      <c r="Q59" s="1674"/>
      <c r="R59" s="1674"/>
      <c r="S59" s="1595"/>
      <c r="T59" s="1584"/>
      <c r="U59" s="1583"/>
      <c r="V59" s="1595"/>
      <c r="W59" s="1672">
        <f t="shared" si="0"/>
        <v>0</v>
      </c>
      <c r="X59" s="1583"/>
      <c r="Y59" s="1674"/>
      <c r="Z59" s="1595"/>
      <c r="AA59" s="1672">
        <f t="shared" si="1"/>
        <v>0</v>
      </c>
      <c r="AB59" s="1583"/>
      <c r="AC59" s="1674"/>
      <c r="AD59" s="1595"/>
      <c r="AE59" s="1845"/>
      <c r="AF59" s="1595"/>
      <c r="AW59" s="364" t="str">
        <f t="shared" si="2"/>
        <v/>
      </c>
    </row>
    <row r="60" spans="1:49" x14ac:dyDescent="0.25">
      <c r="A60" s="1672" t="s">
        <v>2006</v>
      </c>
      <c r="B60" s="279">
        <f t="shared" si="4"/>
        <v>0</v>
      </c>
      <c r="C60" s="1583"/>
      <c r="D60" s="1674"/>
      <c r="E60" s="1674"/>
      <c r="F60" s="1674"/>
      <c r="G60" s="1674"/>
      <c r="H60" s="1674"/>
      <c r="I60" s="1674"/>
      <c r="J60" s="1674"/>
      <c r="K60" s="1674"/>
      <c r="L60" s="1674"/>
      <c r="M60" s="1674"/>
      <c r="N60" s="1674"/>
      <c r="O60" s="1674"/>
      <c r="P60" s="1674"/>
      <c r="Q60" s="1674"/>
      <c r="R60" s="1674"/>
      <c r="S60" s="1595"/>
      <c r="T60" s="1584"/>
      <c r="U60" s="1583"/>
      <c r="V60" s="1595"/>
      <c r="W60" s="1672">
        <f t="shared" si="0"/>
        <v>0</v>
      </c>
      <c r="X60" s="1583"/>
      <c r="Y60" s="1674"/>
      <c r="Z60" s="1595"/>
      <c r="AA60" s="1672">
        <f t="shared" si="1"/>
        <v>0</v>
      </c>
      <c r="AB60" s="1583"/>
      <c r="AC60" s="1674"/>
      <c r="AD60" s="1595"/>
      <c r="AE60" s="1845"/>
      <c r="AF60" s="1595"/>
      <c r="AW60" s="364" t="str">
        <f t="shared" si="2"/>
        <v/>
      </c>
    </row>
    <row r="61" spans="1:49" x14ac:dyDescent="0.25">
      <c r="A61" s="1672" t="s">
        <v>2007</v>
      </c>
      <c r="B61" s="279">
        <f t="shared" si="4"/>
        <v>0</v>
      </c>
      <c r="C61" s="1583"/>
      <c r="D61" s="1674"/>
      <c r="E61" s="1674"/>
      <c r="F61" s="1674"/>
      <c r="G61" s="1674"/>
      <c r="H61" s="1674"/>
      <c r="I61" s="1674"/>
      <c r="J61" s="1674"/>
      <c r="K61" s="1674"/>
      <c r="L61" s="1674"/>
      <c r="M61" s="1674"/>
      <c r="N61" s="1674"/>
      <c r="O61" s="1674"/>
      <c r="P61" s="1674"/>
      <c r="Q61" s="1674"/>
      <c r="R61" s="1674"/>
      <c r="S61" s="1595"/>
      <c r="T61" s="1584"/>
      <c r="U61" s="1583"/>
      <c r="V61" s="1595"/>
      <c r="W61" s="1672">
        <f t="shared" si="0"/>
        <v>0</v>
      </c>
      <c r="X61" s="1583"/>
      <c r="Y61" s="1674"/>
      <c r="Z61" s="1595"/>
      <c r="AA61" s="1672">
        <f t="shared" si="1"/>
        <v>0</v>
      </c>
      <c r="AB61" s="1583"/>
      <c r="AC61" s="1674"/>
      <c r="AD61" s="1595"/>
      <c r="AE61" s="1845"/>
      <c r="AF61" s="1595"/>
      <c r="AW61" s="364" t="str">
        <f t="shared" si="2"/>
        <v/>
      </c>
    </row>
    <row r="62" spans="1:49" x14ac:dyDescent="0.25">
      <c r="A62" s="1672" t="s">
        <v>2008</v>
      </c>
      <c r="B62" s="279">
        <f t="shared" si="4"/>
        <v>0</v>
      </c>
      <c r="C62" s="1583"/>
      <c r="D62" s="1674"/>
      <c r="E62" s="1674"/>
      <c r="F62" s="1674"/>
      <c r="G62" s="1674"/>
      <c r="H62" s="1674"/>
      <c r="I62" s="1674"/>
      <c r="J62" s="1674"/>
      <c r="K62" s="1674"/>
      <c r="L62" s="1674"/>
      <c r="M62" s="1674"/>
      <c r="N62" s="1674"/>
      <c r="O62" s="1674"/>
      <c r="P62" s="1674"/>
      <c r="Q62" s="1674"/>
      <c r="R62" s="1674"/>
      <c r="S62" s="1595"/>
      <c r="T62" s="1584"/>
      <c r="U62" s="1583"/>
      <c r="V62" s="1595"/>
      <c r="W62" s="1672">
        <f t="shared" si="0"/>
        <v>0</v>
      </c>
      <c r="X62" s="1583"/>
      <c r="Y62" s="1674"/>
      <c r="Z62" s="1595"/>
      <c r="AA62" s="1672">
        <f t="shared" si="1"/>
        <v>0</v>
      </c>
      <c r="AB62" s="1583"/>
      <c r="AC62" s="1674"/>
      <c r="AD62" s="1595"/>
      <c r="AE62" s="1845"/>
      <c r="AF62" s="1595"/>
      <c r="AW62" s="364" t="str">
        <f t="shared" si="2"/>
        <v/>
      </c>
    </row>
    <row r="63" spans="1:49" x14ac:dyDescent="0.25">
      <c r="A63" s="1672" t="s">
        <v>2009</v>
      </c>
      <c r="B63" s="279">
        <f t="shared" si="4"/>
        <v>0</v>
      </c>
      <c r="C63" s="1583"/>
      <c r="D63" s="1674"/>
      <c r="E63" s="1674"/>
      <c r="F63" s="1674"/>
      <c r="G63" s="1674"/>
      <c r="H63" s="1674"/>
      <c r="I63" s="1674"/>
      <c r="J63" s="1674"/>
      <c r="K63" s="1674"/>
      <c r="L63" s="1674"/>
      <c r="M63" s="1674"/>
      <c r="N63" s="1674"/>
      <c r="O63" s="1674"/>
      <c r="P63" s="1674"/>
      <c r="Q63" s="1674"/>
      <c r="R63" s="1674"/>
      <c r="S63" s="1595"/>
      <c r="T63" s="1584"/>
      <c r="U63" s="1583"/>
      <c r="V63" s="1595"/>
      <c r="W63" s="1672">
        <f t="shared" si="0"/>
        <v>0</v>
      </c>
      <c r="X63" s="1583"/>
      <c r="Y63" s="1674"/>
      <c r="Z63" s="1595"/>
      <c r="AA63" s="1672">
        <f t="shared" si="1"/>
        <v>0</v>
      </c>
      <c r="AB63" s="1583"/>
      <c r="AC63" s="1674"/>
      <c r="AD63" s="1595"/>
      <c r="AE63" s="1845"/>
      <c r="AF63" s="1595"/>
      <c r="AW63" s="364" t="str">
        <f t="shared" si="2"/>
        <v/>
      </c>
    </row>
    <row r="64" spans="1:49" x14ac:dyDescent="0.25">
      <c r="A64" s="2530" t="s">
        <v>2010</v>
      </c>
      <c r="B64" s="279">
        <f t="shared" si="4"/>
        <v>0</v>
      </c>
      <c r="C64" s="1583"/>
      <c r="D64" s="1674"/>
      <c r="E64" s="1674"/>
      <c r="F64" s="1674"/>
      <c r="G64" s="1674"/>
      <c r="H64" s="1674"/>
      <c r="I64" s="1674"/>
      <c r="J64" s="1674"/>
      <c r="K64" s="1674"/>
      <c r="L64" s="1674"/>
      <c r="M64" s="1674"/>
      <c r="N64" s="1674"/>
      <c r="O64" s="1674"/>
      <c r="P64" s="1674"/>
      <c r="Q64" s="1674"/>
      <c r="R64" s="1674"/>
      <c r="S64" s="1595"/>
      <c r="T64" s="1584"/>
      <c r="U64" s="1583"/>
      <c r="V64" s="1595"/>
      <c r="W64" s="1672">
        <f t="shared" si="0"/>
        <v>0</v>
      </c>
      <c r="X64" s="1583"/>
      <c r="Y64" s="1674"/>
      <c r="Z64" s="1595"/>
      <c r="AA64" s="1672">
        <f t="shared" si="1"/>
        <v>0</v>
      </c>
      <c r="AB64" s="1583"/>
      <c r="AC64" s="1674"/>
      <c r="AD64" s="1595"/>
      <c r="AE64" s="1845"/>
      <c r="AF64" s="1595"/>
      <c r="AW64" s="364" t="str">
        <f t="shared" si="2"/>
        <v/>
      </c>
    </row>
    <row r="65" spans="1:49" x14ac:dyDescent="0.25">
      <c r="A65" s="1672" t="s">
        <v>2011</v>
      </c>
      <c r="B65" s="279">
        <f t="shared" si="4"/>
        <v>0</v>
      </c>
      <c r="C65" s="1583"/>
      <c r="D65" s="1674"/>
      <c r="E65" s="1674"/>
      <c r="F65" s="1674"/>
      <c r="G65" s="1674"/>
      <c r="H65" s="1674"/>
      <c r="I65" s="1674"/>
      <c r="J65" s="1674"/>
      <c r="K65" s="1674"/>
      <c r="L65" s="1674"/>
      <c r="M65" s="1674"/>
      <c r="N65" s="1674"/>
      <c r="O65" s="1674"/>
      <c r="P65" s="1674"/>
      <c r="Q65" s="1674"/>
      <c r="R65" s="1674"/>
      <c r="S65" s="1595"/>
      <c r="T65" s="1584"/>
      <c r="U65" s="1583"/>
      <c r="V65" s="1595"/>
      <c r="W65" s="1672">
        <f t="shared" si="0"/>
        <v>0</v>
      </c>
      <c r="X65" s="1583"/>
      <c r="Y65" s="1674"/>
      <c r="Z65" s="1595"/>
      <c r="AA65" s="1672">
        <f t="shared" si="1"/>
        <v>0</v>
      </c>
      <c r="AB65" s="1583"/>
      <c r="AC65" s="1674"/>
      <c r="AD65" s="1595"/>
      <c r="AE65" s="1845"/>
      <c r="AF65" s="1595"/>
      <c r="AW65" s="364" t="str">
        <f t="shared" si="2"/>
        <v/>
      </c>
    </row>
    <row r="66" spans="1:49" x14ac:dyDescent="0.25">
      <c r="A66" s="1672" t="s">
        <v>2012</v>
      </c>
      <c r="B66" s="279">
        <f t="shared" si="4"/>
        <v>0</v>
      </c>
      <c r="C66" s="3296"/>
      <c r="D66" s="3297"/>
      <c r="E66" s="3297"/>
      <c r="F66" s="3297"/>
      <c r="G66" s="3297"/>
      <c r="H66" s="3297"/>
      <c r="I66" s="3297"/>
      <c r="J66" s="3297"/>
      <c r="K66" s="3297"/>
      <c r="L66" s="1674"/>
      <c r="M66" s="1674"/>
      <c r="N66" s="1674"/>
      <c r="O66" s="1674"/>
      <c r="P66" s="1674"/>
      <c r="Q66" s="1674"/>
      <c r="R66" s="1674"/>
      <c r="S66" s="1595"/>
      <c r="T66" s="1584"/>
      <c r="U66" s="1583"/>
      <c r="V66" s="1595"/>
      <c r="W66" s="1672">
        <f t="shared" si="0"/>
        <v>0</v>
      </c>
      <c r="X66" s="1583"/>
      <c r="Y66" s="1674"/>
      <c r="Z66" s="1595"/>
      <c r="AA66" s="1672">
        <f t="shared" si="1"/>
        <v>0</v>
      </c>
      <c r="AB66" s="1583"/>
      <c r="AC66" s="1674"/>
      <c r="AD66" s="1595"/>
      <c r="AE66" s="1845"/>
      <c r="AF66" s="1595"/>
      <c r="AW66" s="364" t="str">
        <f t="shared" si="2"/>
        <v/>
      </c>
    </row>
    <row r="67" spans="1:49" x14ac:dyDescent="0.25">
      <c r="A67" s="1672" t="s">
        <v>2013</v>
      </c>
      <c r="B67" s="279">
        <f t="shared" si="4"/>
        <v>0</v>
      </c>
      <c r="C67" s="1583"/>
      <c r="D67" s="1674"/>
      <c r="E67" s="1674"/>
      <c r="F67" s="1674"/>
      <c r="G67" s="1674"/>
      <c r="H67" s="1674"/>
      <c r="I67" s="1674"/>
      <c r="J67" s="1674"/>
      <c r="K67" s="1674"/>
      <c r="L67" s="1674"/>
      <c r="M67" s="1674"/>
      <c r="N67" s="1674"/>
      <c r="O67" s="1674"/>
      <c r="P67" s="1674"/>
      <c r="Q67" s="1674"/>
      <c r="R67" s="1674"/>
      <c r="S67" s="1595"/>
      <c r="T67" s="1584"/>
      <c r="U67" s="1583"/>
      <c r="V67" s="1595"/>
      <c r="W67" s="1672">
        <f t="shared" si="0"/>
        <v>0</v>
      </c>
      <c r="X67" s="1583"/>
      <c r="Y67" s="1674"/>
      <c r="Z67" s="1595"/>
      <c r="AA67" s="1672">
        <f t="shared" si="1"/>
        <v>0</v>
      </c>
      <c r="AB67" s="1583"/>
      <c r="AC67" s="1674"/>
      <c r="AD67" s="1595"/>
      <c r="AE67" s="1845"/>
      <c r="AF67" s="1595"/>
      <c r="AW67" s="364" t="str">
        <f t="shared" si="2"/>
        <v/>
      </c>
    </row>
    <row r="68" spans="1:49" x14ac:dyDescent="0.25">
      <c r="A68" s="1672" t="s">
        <v>2014</v>
      </c>
      <c r="B68" s="279">
        <f t="shared" si="4"/>
        <v>0</v>
      </c>
      <c r="C68" s="1583"/>
      <c r="D68" s="1674"/>
      <c r="E68" s="1674"/>
      <c r="F68" s="1674"/>
      <c r="G68" s="1674"/>
      <c r="H68" s="1674"/>
      <c r="I68" s="1674"/>
      <c r="J68" s="1674"/>
      <c r="K68" s="1674"/>
      <c r="L68" s="1674"/>
      <c r="M68" s="1674"/>
      <c r="N68" s="1674"/>
      <c r="O68" s="1674"/>
      <c r="P68" s="1674"/>
      <c r="Q68" s="1674"/>
      <c r="R68" s="1674"/>
      <c r="S68" s="1595"/>
      <c r="T68" s="1584"/>
      <c r="U68" s="1583"/>
      <c r="V68" s="1595"/>
      <c r="W68" s="1672">
        <f t="shared" si="0"/>
        <v>0</v>
      </c>
      <c r="X68" s="1583"/>
      <c r="Y68" s="1674"/>
      <c r="Z68" s="1595"/>
      <c r="AA68" s="1672">
        <f t="shared" si="1"/>
        <v>0</v>
      </c>
      <c r="AB68" s="1583"/>
      <c r="AC68" s="1674"/>
      <c r="AD68" s="1595"/>
      <c r="AE68" s="1845"/>
      <c r="AF68" s="1595"/>
      <c r="AW68" s="364" t="str">
        <f t="shared" si="2"/>
        <v/>
      </c>
    </row>
    <row r="69" spans="1:49" x14ac:dyDescent="0.25">
      <c r="A69" s="426" t="s">
        <v>2015</v>
      </c>
      <c r="B69" s="279">
        <f t="shared" si="4"/>
        <v>0</v>
      </c>
      <c r="C69" s="1583"/>
      <c r="D69" s="1674"/>
      <c r="E69" s="1674"/>
      <c r="F69" s="1674"/>
      <c r="G69" s="1674"/>
      <c r="H69" s="1674"/>
      <c r="I69" s="1674"/>
      <c r="J69" s="1674"/>
      <c r="K69" s="1674"/>
      <c r="L69" s="1674"/>
      <c r="M69" s="1674"/>
      <c r="N69" s="1674"/>
      <c r="O69" s="1674"/>
      <c r="P69" s="1674"/>
      <c r="Q69" s="1674"/>
      <c r="R69" s="1674"/>
      <c r="S69" s="1595"/>
      <c r="T69" s="1222"/>
      <c r="U69" s="428"/>
      <c r="V69" s="315"/>
      <c r="W69" s="1672">
        <f t="shared" si="0"/>
        <v>0</v>
      </c>
      <c r="X69" s="428"/>
      <c r="Y69" s="148"/>
      <c r="Z69" s="304"/>
      <c r="AA69" s="1672">
        <f t="shared" si="1"/>
        <v>0</v>
      </c>
      <c r="AB69" s="428"/>
      <c r="AC69" s="148"/>
      <c r="AD69" s="315"/>
      <c r="AE69" s="1845"/>
      <c r="AF69" s="1595"/>
      <c r="AW69" s="364" t="str">
        <f t="shared" si="2"/>
        <v/>
      </c>
    </row>
    <row r="70" spans="1:49" x14ac:dyDescent="0.25">
      <c r="A70" s="429" t="s">
        <v>2016</v>
      </c>
      <c r="B70" s="271">
        <f t="shared" si="4"/>
        <v>0</v>
      </c>
      <c r="C70" s="1596"/>
      <c r="D70" s="1634"/>
      <c r="E70" s="1634"/>
      <c r="F70" s="1634"/>
      <c r="G70" s="1634"/>
      <c r="H70" s="1634"/>
      <c r="I70" s="1634"/>
      <c r="J70" s="1634"/>
      <c r="K70" s="1634"/>
      <c r="L70" s="1634"/>
      <c r="M70" s="1634"/>
      <c r="N70" s="1634"/>
      <c r="O70" s="1634"/>
      <c r="P70" s="1634"/>
      <c r="Q70" s="1634"/>
      <c r="R70" s="1634"/>
      <c r="S70" s="1597"/>
      <c r="T70" s="1640"/>
      <c r="U70" s="1723"/>
      <c r="V70" s="1597"/>
      <c r="W70" s="1672">
        <f t="shared" si="0"/>
        <v>0</v>
      </c>
      <c r="X70" s="1723"/>
      <c r="Y70" s="1634"/>
      <c r="Z70" s="1978"/>
      <c r="AA70" s="1672">
        <f t="shared" si="1"/>
        <v>0</v>
      </c>
      <c r="AB70" s="1723"/>
      <c r="AC70" s="1634"/>
      <c r="AD70" s="1597"/>
      <c r="AE70" s="1845"/>
      <c r="AF70" s="1595"/>
      <c r="AW70" s="364" t="str">
        <f t="shared" si="2"/>
        <v/>
      </c>
    </row>
    <row r="71" spans="1:49" x14ac:dyDescent="0.25">
      <c r="A71" s="3298" t="s">
        <v>49</v>
      </c>
      <c r="B71" s="3299">
        <f t="shared" ref="B71:AD71" si="5">SUM(B11:B70)</f>
        <v>0</v>
      </c>
      <c r="C71" s="3109">
        <f t="shared" si="5"/>
        <v>0</v>
      </c>
      <c r="D71" s="3300">
        <f t="shared" si="5"/>
        <v>0</v>
      </c>
      <c r="E71" s="3300">
        <f t="shared" si="5"/>
        <v>0</v>
      </c>
      <c r="F71" s="3300">
        <f t="shared" si="5"/>
        <v>0</v>
      </c>
      <c r="G71" s="3300">
        <f t="shared" si="5"/>
        <v>0</v>
      </c>
      <c r="H71" s="3300">
        <f t="shared" si="5"/>
        <v>0</v>
      </c>
      <c r="I71" s="3300">
        <f t="shared" si="5"/>
        <v>0</v>
      </c>
      <c r="J71" s="3300">
        <f t="shared" si="5"/>
        <v>0</v>
      </c>
      <c r="K71" s="3300">
        <f t="shared" si="5"/>
        <v>0</v>
      </c>
      <c r="L71" s="3300">
        <f t="shared" si="5"/>
        <v>0</v>
      </c>
      <c r="M71" s="3300">
        <f t="shared" si="5"/>
        <v>0</v>
      </c>
      <c r="N71" s="3300">
        <f t="shared" si="5"/>
        <v>0</v>
      </c>
      <c r="O71" s="3300">
        <f t="shared" si="5"/>
        <v>0</v>
      </c>
      <c r="P71" s="3300">
        <f t="shared" si="5"/>
        <v>0</v>
      </c>
      <c r="Q71" s="3300">
        <f t="shared" si="5"/>
        <v>0</v>
      </c>
      <c r="R71" s="3300">
        <f t="shared" si="5"/>
        <v>0</v>
      </c>
      <c r="S71" s="3301">
        <f t="shared" si="5"/>
        <v>0</v>
      </c>
      <c r="T71" s="3302">
        <f t="shared" si="5"/>
        <v>0</v>
      </c>
      <c r="U71" s="3303">
        <f t="shared" si="5"/>
        <v>0</v>
      </c>
      <c r="V71" s="3301">
        <f t="shared" si="5"/>
        <v>0</v>
      </c>
      <c r="W71" s="3303">
        <f t="shared" si="5"/>
        <v>0</v>
      </c>
      <c r="X71" s="3303">
        <f t="shared" si="5"/>
        <v>0</v>
      </c>
      <c r="Y71" s="3300">
        <f t="shared" si="5"/>
        <v>0</v>
      </c>
      <c r="Z71" s="3302">
        <f t="shared" si="5"/>
        <v>0</v>
      </c>
      <c r="AA71" s="3109">
        <f t="shared" si="5"/>
        <v>0</v>
      </c>
      <c r="AB71" s="3303">
        <f t="shared" si="5"/>
        <v>0</v>
      </c>
      <c r="AC71" s="3300">
        <f t="shared" si="5"/>
        <v>0</v>
      </c>
      <c r="AD71" s="3301">
        <f t="shared" si="5"/>
        <v>0</v>
      </c>
      <c r="AE71" s="3304">
        <f>SUM(AE11:AE70)</f>
        <v>0</v>
      </c>
      <c r="AF71" s="3305">
        <f>SUM(AF11:AF70)</f>
        <v>0</v>
      </c>
      <c r="AW71" s="251"/>
    </row>
    <row r="72" spans="1:49" x14ac:dyDescent="0.25">
      <c r="A72" s="430" t="s">
        <v>2017</v>
      </c>
      <c r="T72" s="245"/>
      <c r="U72" s="245"/>
      <c r="V72" s="245"/>
      <c r="W72" s="245"/>
      <c r="X72" s="245"/>
      <c r="Y72" s="245"/>
      <c r="Z72" s="245"/>
      <c r="AA72" s="245"/>
      <c r="AB72" s="245"/>
      <c r="AC72" s="245"/>
      <c r="AD72" s="245"/>
      <c r="AE72" s="246"/>
      <c r="AF72" s="246"/>
      <c r="AG72" s="246"/>
      <c r="AH72" s="246"/>
      <c r="AI72" s="246"/>
      <c r="AJ72" s="245"/>
      <c r="AK72" s="245"/>
      <c r="AL72" s="246"/>
      <c r="AM72" s="245"/>
      <c r="AN72" s="245"/>
      <c r="AO72" s="246"/>
      <c r="AP72" s="245"/>
      <c r="AQ72" s="245"/>
      <c r="AR72" s="246"/>
      <c r="AS72" s="246"/>
      <c r="AT72" s="245"/>
      <c r="AU72" s="245"/>
      <c r="AV72" s="246"/>
      <c r="AW72" s="246"/>
    </row>
    <row r="73" spans="1:49" x14ac:dyDescent="0.25">
      <c r="A73" s="7066" t="s">
        <v>1943</v>
      </c>
      <c r="B73" s="7069" t="s">
        <v>2018</v>
      </c>
      <c r="C73" s="7070"/>
      <c r="D73" s="7070"/>
      <c r="E73" s="7036"/>
      <c r="F73" s="7069" t="s">
        <v>2019</v>
      </c>
      <c r="G73" s="7070"/>
      <c r="H73" s="7070"/>
      <c r="I73" s="7036"/>
      <c r="J73" s="7070" t="s">
        <v>2020</v>
      </c>
      <c r="K73" s="7070"/>
      <c r="L73" s="7070"/>
      <c r="M73" s="7036"/>
      <c r="N73" s="7073" t="s">
        <v>2021</v>
      </c>
      <c r="O73" s="7074"/>
      <c r="P73" s="7075"/>
      <c r="Q73" s="7069" t="s">
        <v>2022</v>
      </c>
      <c r="R73" s="7036"/>
      <c r="S73" s="7080" t="s">
        <v>2023</v>
      </c>
      <c r="T73" s="6577"/>
      <c r="U73" s="7080" t="s">
        <v>2024</v>
      </c>
      <c r="V73" s="6577"/>
      <c r="W73" s="7079" t="s">
        <v>2025</v>
      </c>
      <c r="X73" s="7069" t="s">
        <v>2026</v>
      </c>
      <c r="Y73" s="7036"/>
      <c r="Z73" s="7080" t="s">
        <v>2027</v>
      </c>
      <c r="AA73" s="6577"/>
      <c r="AB73" s="7069" t="s">
        <v>2028</v>
      </c>
      <c r="AC73" s="7036"/>
      <c r="AD73" s="7079" t="s">
        <v>2029</v>
      </c>
      <c r="AE73" s="7080" t="s">
        <v>2030</v>
      </c>
      <c r="AF73" s="6577"/>
      <c r="AG73" s="7064" t="s">
        <v>2031</v>
      </c>
      <c r="AH73" s="7064"/>
      <c r="AI73" s="7064"/>
    </row>
    <row r="74" spans="1:49" ht="34.5" customHeight="1" x14ac:dyDescent="0.25">
      <c r="A74" s="7067"/>
      <c r="B74" s="7071"/>
      <c r="C74" s="7072"/>
      <c r="D74" s="7072"/>
      <c r="E74" s="7038"/>
      <c r="F74" s="7071"/>
      <c r="G74" s="7072"/>
      <c r="H74" s="7072"/>
      <c r="I74" s="7038"/>
      <c r="J74" s="7072"/>
      <c r="K74" s="7072"/>
      <c r="L74" s="7072"/>
      <c r="M74" s="7038"/>
      <c r="N74" s="7076"/>
      <c r="O74" s="7077"/>
      <c r="P74" s="7078"/>
      <c r="Q74" s="7071"/>
      <c r="R74" s="7038"/>
      <c r="S74" s="7081"/>
      <c r="T74" s="6876"/>
      <c r="U74" s="7081"/>
      <c r="V74" s="6876"/>
      <c r="W74" s="6884"/>
      <c r="X74" s="7071"/>
      <c r="Y74" s="7038"/>
      <c r="Z74" s="7081"/>
      <c r="AA74" s="6876"/>
      <c r="AB74" s="7071"/>
      <c r="AC74" s="7038"/>
      <c r="AD74" s="6884"/>
      <c r="AE74" s="7081"/>
      <c r="AF74" s="6876"/>
      <c r="AG74" s="7064"/>
      <c r="AH74" s="7064"/>
      <c r="AI74" s="7064"/>
    </row>
    <row r="75" spans="1:49" ht="54" x14ac:dyDescent="0.25">
      <c r="A75" s="7068"/>
      <c r="B75" s="1614" t="s">
        <v>425</v>
      </c>
      <c r="C75" s="3306" t="s">
        <v>1952</v>
      </c>
      <c r="D75" s="3307" t="s">
        <v>2032</v>
      </c>
      <c r="E75" s="3308" t="s">
        <v>2033</v>
      </c>
      <c r="F75" s="3309" t="s">
        <v>425</v>
      </c>
      <c r="G75" s="3306" t="s">
        <v>1952</v>
      </c>
      <c r="H75" s="3307" t="s">
        <v>2032</v>
      </c>
      <c r="I75" s="3308" t="s">
        <v>2033</v>
      </c>
      <c r="J75" s="1614" t="s">
        <v>425</v>
      </c>
      <c r="K75" s="3306" t="s">
        <v>1952</v>
      </c>
      <c r="L75" s="3307" t="s">
        <v>2032</v>
      </c>
      <c r="M75" s="3307" t="s">
        <v>2033</v>
      </c>
      <c r="N75" s="3309" t="s">
        <v>425</v>
      </c>
      <c r="O75" s="3310" t="s">
        <v>1949</v>
      </c>
      <c r="P75" s="3311" t="s">
        <v>2034</v>
      </c>
      <c r="Q75" s="3306" t="s">
        <v>1955</v>
      </c>
      <c r="R75" s="3308" t="s">
        <v>1956</v>
      </c>
      <c r="S75" s="3286" t="s">
        <v>1955</v>
      </c>
      <c r="T75" s="3287" t="s">
        <v>1956</v>
      </c>
      <c r="U75" s="3312" t="s">
        <v>2035</v>
      </c>
      <c r="V75" s="3313" t="s">
        <v>2036</v>
      </c>
      <c r="W75" s="6996"/>
      <c r="X75" s="3306" t="s">
        <v>1955</v>
      </c>
      <c r="Y75" s="3308" t="s">
        <v>1956</v>
      </c>
      <c r="Z75" s="3314" t="s">
        <v>2037</v>
      </c>
      <c r="AA75" s="3314" t="s">
        <v>2038</v>
      </c>
      <c r="AB75" s="3315" t="s">
        <v>2039</v>
      </c>
      <c r="AC75" s="3315" t="s">
        <v>2040</v>
      </c>
      <c r="AD75" s="6996"/>
      <c r="AE75" s="3286" t="s">
        <v>1949</v>
      </c>
      <c r="AF75" s="3316" t="s">
        <v>2034</v>
      </c>
      <c r="AG75" s="3317" t="s">
        <v>2041</v>
      </c>
      <c r="AH75" s="3318" t="s">
        <v>2042</v>
      </c>
      <c r="AI75" s="3319" t="s">
        <v>2043</v>
      </c>
    </row>
    <row r="76" spans="1:49" x14ac:dyDescent="0.25">
      <c r="A76" s="431" t="s">
        <v>1957</v>
      </c>
      <c r="B76" s="3320"/>
      <c r="C76" s="3321"/>
      <c r="D76" s="3322"/>
      <c r="E76" s="3322"/>
      <c r="F76" s="3323"/>
      <c r="G76" s="3321"/>
      <c r="H76" s="3322"/>
      <c r="I76" s="3322"/>
      <c r="J76" s="3323"/>
      <c r="K76" s="3321"/>
      <c r="L76" s="3322"/>
      <c r="M76" s="3322"/>
      <c r="N76" s="432"/>
      <c r="O76" s="433"/>
      <c r="P76" s="434"/>
      <c r="Q76" s="3324"/>
      <c r="R76" s="3325"/>
      <c r="S76" s="3326"/>
      <c r="T76" s="3327"/>
      <c r="U76" s="3328"/>
      <c r="V76" s="3329"/>
      <c r="W76" s="3330"/>
      <c r="X76" s="3324"/>
      <c r="Y76" s="3325"/>
      <c r="Z76" s="435"/>
      <c r="AA76" s="435"/>
      <c r="AB76" s="316"/>
      <c r="AC76" s="316"/>
      <c r="AD76" s="435"/>
      <c r="AE76" s="436"/>
      <c r="AF76" s="1451"/>
      <c r="AG76" s="3326"/>
      <c r="AH76" s="3331"/>
      <c r="AI76" s="1451"/>
    </row>
    <row r="77" spans="1:49" x14ac:dyDescent="0.25">
      <c r="A77" s="2530" t="s">
        <v>1958</v>
      </c>
      <c r="B77" s="3332"/>
      <c r="C77" s="3333"/>
      <c r="D77" s="3334"/>
      <c r="E77" s="3334"/>
      <c r="F77" s="3335"/>
      <c r="G77" s="3333"/>
      <c r="H77" s="3334"/>
      <c r="I77" s="3334"/>
      <c r="J77" s="3335"/>
      <c r="K77" s="3333"/>
      <c r="L77" s="3334"/>
      <c r="M77" s="3334"/>
      <c r="N77" s="3335"/>
      <c r="O77" s="976"/>
      <c r="P77" s="437"/>
      <c r="Q77" s="3324"/>
      <c r="R77" s="3325"/>
      <c r="S77" s="3336"/>
      <c r="T77" s="3337"/>
      <c r="U77" s="3338"/>
      <c r="V77" s="3339"/>
      <c r="W77" s="3330"/>
      <c r="X77" s="3324"/>
      <c r="Y77" s="3325"/>
      <c r="Z77" s="435"/>
      <c r="AA77" s="435"/>
      <c r="AB77" s="316"/>
      <c r="AC77" s="316"/>
      <c r="AD77" s="435"/>
      <c r="AE77" s="436"/>
      <c r="AF77" s="1451"/>
      <c r="AG77" s="436"/>
      <c r="AH77" s="438"/>
      <c r="AI77" s="1451"/>
    </row>
    <row r="78" spans="1:49" x14ac:dyDescent="0.25">
      <c r="A78" s="2530" t="s">
        <v>1959</v>
      </c>
      <c r="B78" s="3339"/>
      <c r="C78" s="3340"/>
      <c r="D78" s="3341"/>
      <c r="E78" s="3341"/>
      <c r="F78" s="3342"/>
      <c r="G78" s="3340"/>
      <c r="H78" s="3341"/>
      <c r="I78" s="3341"/>
      <c r="J78" s="3342"/>
      <c r="K78" s="3340"/>
      <c r="L78" s="3341"/>
      <c r="M78" s="3341"/>
      <c r="N78" s="3342"/>
      <c r="O78" s="3343"/>
      <c r="P78" s="3344"/>
      <c r="Q78" s="3324"/>
      <c r="R78" s="3325"/>
      <c r="S78" s="3336"/>
      <c r="T78" s="3337"/>
      <c r="U78" s="3338"/>
      <c r="V78" s="3339"/>
      <c r="W78" s="3330"/>
      <c r="X78" s="3324"/>
      <c r="Y78" s="3325"/>
      <c r="Z78" s="435"/>
      <c r="AA78" s="435"/>
      <c r="AB78" s="316"/>
      <c r="AC78" s="316"/>
      <c r="AD78" s="435"/>
      <c r="AE78" s="436"/>
      <c r="AF78" s="1451"/>
      <c r="AG78" s="436"/>
      <c r="AH78" s="438"/>
      <c r="AI78" s="1451"/>
    </row>
    <row r="79" spans="1:49" x14ac:dyDescent="0.25">
      <c r="A79" s="2530" t="s">
        <v>1960</v>
      </c>
      <c r="B79" s="3339"/>
      <c r="C79" s="3340"/>
      <c r="D79" s="3341"/>
      <c r="E79" s="3341"/>
      <c r="F79" s="3342"/>
      <c r="G79" s="3340"/>
      <c r="H79" s="3341"/>
      <c r="I79" s="3341"/>
      <c r="J79" s="3342"/>
      <c r="K79" s="3340"/>
      <c r="L79" s="3341"/>
      <c r="M79" s="3341"/>
      <c r="N79" s="3342"/>
      <c r="O79" s="3343"/>
      <c r="P79" s="3344"/>
      <c r="Q79" s="3324"/>
      <c r="R79" s="3325"/>
      <c r="S79" s="3336"/>
      <c r="T79" s="3337"/>
      <c r="U79" s="3338"/>
      <c r="V79" s="3339"/>
      <c r="W79" s="3330"/>
      <c r="X79" s="3324"/>
      <c r="Y79" s="3325"/>
      <c r="Z79" s="435"/>
      <c r="AA79" s="435"/>
      <c r="AB79" s="316"/>
      <c r="AC79" s="316"/>
      <c r="AD79" s="435"/>
      <c r="AE79" s="436"/>
      <c r="AF79" s="1451"/>
      <c r="AG79" s="436"/>
      <c r="AH79" s="438"/>
      <c r="AI79" s="1451"/>
    </row>
    <row r="80" spans="1:49" x14ac:dyDescent="0.25">
      <c r="A80" s="2530" t="s">
        <v>1961</v>
      </c>
      <c r="B80" s="3339"/>
      <c r="C80" s="3340"/>
      <c r="D80" s="3341"/>
      <c r="E80" s="3341"/>
      <c r="F80" s="3342"/>
      <c r="G80" s="3340"/>
      <c r="H80" s="3341"/>
      <c r="I80" s="3341"/>
      <c r="J80" s="3342"/>
      <c r="K80" s="3340"/>
      <c r="L80" s="3341"/>
      <c r="M80" s="3341"/>
      <c r="N80" s="3342"/>
      <c r="O80" s="3343"/>
      <c r="P80" s="3344"/>
      <c r="Q80" s="3324"/>
      <c r="R80" s="3325"/>
      <c r="S80" s="3336"/>
      <c r="T80" s="3337"/>
      <c r="U80" s="3338"/>
      <c r="V80" s="3339"/>
      <c r="W80" s="3330"/>
      <c r="X80" s="3324"/>
      <c r="Y80" s="3325"/>
      <c r="Z80" s="435"/>
      <c r="AA80" s="435"/>
      <c r="AB80" s="316"/>
      <c r="AC80" s="316"/>
      <c r="AD80" s="435"/>
      <c r="AE80" s="436"/>
      <c r="AF80" s="1451"/>
      <c r="AG80" s="436"/>
      <c r="AH80" s="438"/>
      <c r="AI80" s="1451"/>
    </row>
    <row r="81" spans="1:35" x14ac:dyDescent="0.25">
      <c r="A81" s="2530" t="s">
        <v>1962</v>
      </c>
      <c r="B81" s="3339"/>
      <c r="C81" s="3340"/>
      <c r="D81" s="3341"/>
      <c r="E81" s="3341"/>
      <c r="F81" s="3342"/>
      <c r="G81" s="3340"/>
      <c r="H81" s="3341"/>
      <c r="I81" s="3341"/>
      <c r="J81" s="3342"/>
      <c r="K81" s="3340"/>
      <c r="L81" s="3341"/>
      <c r="M81" s="3341"/>
      <c r="N81" s="3342"/>
      <c r="O81" s="3343"/>
      <c r="P81" s="3344"/>
      <c r="Q81" s="3324"/>
      <c r="R81" s="3325"/>
      <c r="S81" s="3336"/>
      <c r="T81" s="3337"/>
      <c r="U81" s="3338"/>
      <c r="V81" s="3339"/>
      <c r="W81" s="3330"/>
      <c r="X81" s="3324"/>
      <c r="Y81" s="3325"/>
      <c r="Z81" s="435"/>
      <c r="AA81" s="435"/>
      <c r="AB81" s="316"/>
      <c r="AC81" s="316"/>
      <c r="AD81" s="435"/>
      <c r="AE81" s="436"/>
      <c r="AF81" s="1451"/>
      <c r="AG81" s="436"/>
      <c r="AH81" s="438"/>
      <c r="AI81" s="1451"/>
    </row>
    <row r="82" spans="1:35" x14ac:dyDescent="0.25">
      <c r="A82" s="2530" t="s">
        <v>1963</v>
      </c>
      <c r="B82" s="3339"/>
      <c r="C82" s="3340"/>
      <c r="D82" s="3341"/>
      <c r="E82" s="3341"/>
      <c r="F82" s="3342"/>
      <c r="G82" s="3340"/>
      <c r="H82" s="3341"/>
      <c r="I82" s="3341"/>
      <c r="J82" s="3342"/>
      <c r="K82" s="3340"/>
      <c r="L82" s="3341"/>
      <c r="M82" s="3341"/>
      <c r="N82" s="3342"/>
      <c r="O82" s="3343"/>
      <c r="P82" s="3344"/>
      <c r="Q82" s="3324"/>
      <c r="R82" s="3325"/>
      <c r="S82" s="3336"/>
      <c r="T82" s="3337"/>
      <c r="U82" s="3338"/>
      <c r="V82" s="3339"/>
      <c r="W82" s="3330"/>
      <c r="X82" s="3324"/>
      <c r="Y82" s="3325"/>
      <c r="Z82" s="435"/>
      <c r="AA82" s="435"/>
      <c r="AB82" s="316"/>
      <c r="AC82" s="316"/>
      <c r="AD82" s="435"/>
      <c r="AE82" s="436"/>
      <c r="AF82" s="1451"/>
      <c r="AG82" s="436"/>
      <c r="AH82" s="438"/>
      <c r="AI82" s="1451"/>
    </row>
    <row r="83" spans="1:35" x14ac:dyDescent="0.25">
      <c r="A83" s="2530" t="s">
        <v>1964</v>
      </c>
      <c r="B83" s="3339"/>
      <c r="C83" s="3340"/>
      <c r="D83" s="3341"/>
      <c r="E83" s="3341"/>
      <c r="F83" s="3342"/>
      <c r="G83" s="3340"/>
      <c r="H83" s="3341"/>
      <c r="I83" s="3341"/>
      <c r="J83" s="3342"/>
      <c r="K83" s="3340"/>
      <c r="L83" s="3341"/>
      <c r="M83" s="3341"/>
      <c r="N83" s="3342"/>
      <c r="O83" s="3343"/>
      <c r="P83" s="3344"/>
      <c r="Q83" s="3324"/>
      <c r="R83" s="3325"/>
      <c r="S83" s="3336"/>
      <c r="T83" s="3337"/>
      <c r="U83" s="3338"/>
      <c r="V83" s="3339"/>
      <c r="W83" s="3330"/>
      <c r="X83" s="3324"/>
      <c r="Y83" s="3325"/>
      <c r="Z83" s="435"/>
      <c r="AA83" s="435"/>
      <c r="AB83" s="316"/>
      <c r="AC83" s="316"/>
      <c r="AD83" s="435"/>
      <c r="AE83" s="436"/>
      <c r="AF83" s="1451"/>
      <c r="AG83" s="436"/>
      <c r="AH83" s="438"/>
      <c r="AI83" s="1451"/>
    </row>
    <row r="84" spans="1:35" x14ac:dyDescent="0.25">
      <c r="A84" s="2530" t="s">
        <v>1965</v>
      </c>
      <c r="B84" s="3339"/>
      <c r="C84" s="3340"/>
      <c r="D84" s="3341"/>
      <c r="E84" s="3341"/>
      <c r="F84" s="3342"/>
      <c r="G84" s="3340"/>
      <c r="H84" s="3341"/>
      <c r="I84" s="3341"/>
      <c r="J84" s="3342"/>
      <c r="K84" s="3340"/>
      <c r="L84" s="3341"/>
      <c r="M84" s="3341"/>
      <c r="N84" s="3342"/>
      <c r="O84" s="3343"/>
      <c r="P84" s="3344"/>
      <c r="Q84" s="3324"/>
      <c r="R84" s="3325"/>
      <c r="S84" s="3336"/>
      <c r="T84" s="3337"/>
      <c r="U84" s="3338"/>
      <c r="V84" s="3339"/>
      <c r="W84" s="3330"/>
      <c r="X84" s="3324"/>
      <c r="Y84" s="3325"/>
      <c r="Z84" s="435"/>
      <c r="AA84" s="435"/>
      <c r="AB84" s="316"/>
      <c r="AC84" s="316"/>
      <c r="AD84" s="435"/>
      <c r="AE84" s="436"/>
      <c r="AF84" s="1451"/>
      <c r="AG84" s="436"/>
      <c r="AH84" s="438"/>
      <c r="AI84" s="1451"/>
    </row>
    <row r="85" spans="1:35" x14ac:dyDescent="0.25">
      <c r="A85" s="2530" t="s">
        <v>1966</v>
      </c>
      <c r="B85" s="3339"/>
      <c r="C85" s="3340"/>
      <c r="D85" s="3341"/>
      <c r="E85" s="3341"/>
      <c r="F85" s="3342"/>
      <c r="G85" s="3340"/>
      <c r="H85" s="3341"/>
      <c r="I85" s="3341"/>
      <c r="J85" s="3342"/>
      <c r="K85" s="3340"/>
      <c r="L85" s="3341"/>
      <c r="M85" s="3341"/>
      <c r="N85" s="3342"/>
      <c r="O85" s="3343"/>
      <c r="P85" s="3344"/>
      <c r="Q85" s="3324"/>
      <c r="R85" s="3325"/>
      <c r="S85" s="3336"/>
      <c r="T85" s="3337"/>
      <c r="U85" s="3338"/>
      <c r="V85" s="3339"/>
      <c r="W85" s="3330"/>
      <c r="X85" s="3324"/>
      <c r="Y85" s="3325"/>
      <c r="Z85" s="435"/>
      <c r="AA85" s="435"/>
      <c r="AB85" s="316"/>
      <c r="AC85" s="316"/>
      <c r="AD85" s="435"/>
      <c r="AE85" s="436"/>
      <c r="AF85" s="1451"/>
      <c r="AG85" s="436"/>
      <c r="AH85" s="438"/>
      <c r="AI85" s="1451"/>
    </row>
    <row r="86" spans="1:35" x14ac:dyDescent="0.25">
      <c r="A86" s="2530" t="s">
        <v>1967</v>
      </c>
      <c r="B86" s="3339"/>
      <c r="C86" s="3340"/>
      <c r="D86" s="3341"/>
      <c r="E86" s="3341"/>
      <c r="F86" s="3342"/>
      <c r="G86" s="3340"/>
      <c r="H86" s="3341"/>
      <c r="I86" s="3341"/>
      <c r="J86" s="3342"/>
      <c r="K86" s="3340"/>
      <c r="L86" s="3341"/>
      <c r="M86" s="3341"/>
      <c r="N86" s="3342"/>
      <c r="O86" s="3343"/>
      <c r="P86" s="3344"/>
      <c r="Q86" s="3324"/>
      <c r="R86" s="3325"/>
      <c r="S86" s="3336"/>
      <c r="T86" s="3337"/>
      <c r="U86" s="3338"/>
      <c r="V86" s="3339"/>
      <c r="W86" s="3330"/>
      <c r="X86" s="3324"/>
      <c r="Y86" s="3325"/>
      <c r="Z86" s="435"/>
      <c r="AA86" s="435"/>
      <c r="AB86" s="316"/>
      <c r="AC86" s="316"/>
      <c r="AD86" s="435"/>
      <c r="AE86" s="436"/>
      <c r="AF86" s="1451"/>
      <c r="AG86" s="436"/>
      <c r="AH86" s="438"/>
      <c r="AI86" s="1451"/>
    </row>
    <row r="87" spans="1:35" x14ac:dyDescent="0.25">
      <c r="A87" s="2530" t="s">
        <v>1968</v>
      </c>
      <c r="B87" s="3339"/>
      <c r="C87" s="3340"/>
      <c r="D87" s="3341"/>
      <c r="E87" s="3341"/>
      <c r="F87" s="3342"/>
      <c r="G87" s="3340"/>
      <c r="H87" s="3341"/>
      <c r="I87" s="3341"/>
      <c r="J87" s="3342"/>
      <c r="K87" s="3340"/>
      <c r="L87" s="3341"/>
      <c r="M87" s="3341"/>
      <c r="N87" s="3342"/>
      <c r="O87" s="3343"/>
      <c r="P87" s="3344"/>
      <c r="Q87" s="3324"/>
      <c r="R87" s="3325"/>
      <c r="S87" s="3336"/>
      <c r="T87" s="3337"/>
      <c r="U87" s="3338"/>
      <c r="V87" s="3339"/>
      <c r="W87" s="3330"/>
      <c r="X87" s="3324"/>
      <c r="Y87" s="3325"/>
      <c r="Z87" s="435"/>
      <c r="AA87" s="435"/>
      <c r="AB87" s="316"/>
      <c r="AC87" s="316"/>
      <c r="AD87" s="435"/>
      <c r="AE87" s="436"/>
      <c r="AF87" s="1451"/>
      <c r="AG87" s="436"/>
      <c r="AH87" s="438"/>
      <c r="AI87" s="1451"/>
    </row>
    <row r="88" spans="1:35" x14ac:dyDescent="0.25">
      <c r="A88" s="2530" t="s">
        <v>1969</v>
      </c>
      <c r="B88" s="3339"/>
      <c r="C88" s="3340"/>
      <c r="D88" s="3341"/>
      <c r="E88" s="3341"/>
      <c r="F88" s="3342"/>
      <c r="G88" s="3340"/>
      <c r="H88" s="3341"/>
      <c r="I88" s="3341"/>
      <c r="J88" s="3342"/>
      <c r="K88" s="3340"/>
      <c r="L88" s="3341"/>
      <c r="M88" s="3341"/>
      <c r="N88" s="3342"/>
      <c r="O88" s="3343"/>
      <c r="P88" s="3344"/>
      <c r="Q88" s="3324"/>
      <c r="R88" s="3325"/>
      <c r="S88" s="3336"/>
      <c r="T88" s="3337"/>
      <c r="U88" s="3338"/>
      <c r="V88" s="3339"/>
      <c r="W88" s="3330"/>
      <c r="X88" s="3324"/>
      <c r="Y88" s="3325"/>
      <c r="Z88" s="435"/>
      <c r="AA88" s="435"/>
      <c r="AB88" s="316"/>
      <c r="AC88" s="316"/>
      <c r="AD88" s="435"/>
      <c r="AE88" s="436"/>
      <c r="AF88" s="1451"/>
      <c r="AG88" s="436"/>
      <c r="AH88" s="438"/>
      <c r="AI88" s="1451"/>
    </row>
    <row r="89" spans="1:35" x14ac:dyDescent="0.25">
      <c r="A89" s="2530" t="s">
        <v>1970</v>
      </c>
      <c r="B89" s="3339"/>
      <c r="C89" s="3340"/>
      <c r="D89" s="3341"/>
      <c r="E89" s="3341"/>
      <c r="F89" s="3342"/>
      <c r="G89" s="3340"/>
      <c r="H89" s="3341"/>
      <c r="I89" s="3341"/>
      <c r="J89" s="3342"/>
      <c r="K89" s="3340"/>
      <c r="L89" s="3341"/>
      <c r="M89" s="3341"/>
      <c r="N89" s="3342"/>
      <c r="O89" s="3343"/>
      <c r="P89" s="3344"/>
      <c r="Q89" s="3324"/>
      <c r="R89" s="3325"/>
      <c r="S89" s="3336"/>
      <c r="T89" s="3337"/>
      <c r="U89" s="3338"/>
      <c r="V89" s="3339"/>
      <c r="W89" s="3330"/>
      <c r="X89" s="3324"/>
      <c r="Y89" s="3325"/>
      <c r="Z89" s="435"/>
      <c r="AA89" s="435"/>
      <c r="AB89" s="316"/>
      <c r="AC89" s="316"/>
      <c r="AD89" s="435"/>
      <c r="AE89" s="436"/>
      <c r="AF89" s="1451"/>
      <c r="AG89" s="436"/>
      <c r="AH89" s="438"/>
      <c r="AI89" s="1451"/>
    </row>
    <row r="90" spans="1:35" x14ac:dyDescent="0.25">
      <c r="A90" s="2530" t="s">
        <v>1971</v>
      </c>
      <c r="B90" s="3339"/>
      <c r="C90" s="3340"/>
      <c r="D90" s="3341"/>
      <c r="E90" s="3341"/>
      <c r="F90" s="3342"/>
      <c r="G90" s="3340"/>
      <c r="H90" s="3341"/>
      <c r="I90" s="3341"/>
      <c r="J90" s="3342"/>
      <c r="K90" s="3340"/>
      <c r="L90" s="3341"/>
      <c r="M90" s="3341"/>
      <c r="N90" s="3342"/>
      <c r="O90" s="3343"/>
      <c r="P90" s="3344"/>
      <c r="Q90" s="3324"/>
      <c r="R90" s="3325"/>
      <c r="S90" s="3336"/>
      <c r="T90" s="3337"/>
      <c r="U90" s="3338"/>
      <c r="V90" s="3339"/>
      <c r="W90" s="3330"/>
      <c r="X90" s="3324"/>
      <c r="Y90" s="3325"/>
      <c r="Z90" s="435"/>
      <c r="AA90" s="435"/>
      <c r="AB90" s="316"/>
      <c r="AC90" s="316"/>
      <c r="AD90" s="435"/>
      <c r="AE90" s="436"/>
      <c r="AF90" s="1451"/>
      <c r="AG90" s="436"/>
      <c r="AH90" s="438"/>
      <c r="AI90" s="1451"/>
    </row>
    <row r="91" spans="1:35" x14ac:dyDescent="0.25">
      <c r="A91" s="2530" t="s">
        <v>1972</v>
      </c>
      <c r="B91" s="3339"/>
      <c r="C91" s="3340"/>
      <c r="D91" s="3341"/>
      <c r="E91" s="3341"/>
      <c r="F91" s="3342"/>
      <c r="G91" s="3340"/>
      <c r="H91" s="3341"/>
      <c r="I91" s="3341"/>
      <c r="J91" s="3342"/>
      <c r="K91" s="3340"/>
      <c r="L91" s="3341"/>
      <c r="M91" s="3341"/>
      <c r="N91" s="3342"/>
      <c r="O91" s="3343"/>
      <c r="P91" s="3344"/>
      <c r="Q91" s="3324"/>
      <c r="R91" s="3325"/>
      <c r="S91" s="3336"/>
      <c r="T91" s="3337"/>
      <c r="U91" s="3338"/>
      <c r="V91" s="3339"/>
      <c r="W91" s="3330"/>
      <c r="X91" s="3324"/>
      <c r="Y91" s="3325"/>
      <c r="Z91" s="435"/>
      <c r="AA91" s="435"/>
      <c r="AB91" s="316"/>
      <c r="AC91" s="316"/>
      <c r="AD91" s="435"/>
      <c r="AE91" s="436"/>
      <c r="AF91" s="1451"/>
      <c r="AG91" s="436"/>
      <c r="AH91" s="438"/>
      <c r="AI91" s="1451"/>
    </row>
    <row r="92" spans="1:35" x14ac:dyDescent="0.25">
      <c r="A92" s="2530" t="s">
        <v>1973</v>
      </c>
      <c r="B92" s="3339"/>
      <c r="C92" s="3340"/>
      <c r="D92" s="3341"/>
      <c r="E92" s="3341"/>
      <c r="F92" s="3342"/>
      <c r="G92" s="3340"/>
      <c r="H92" s="3341"/>
      <c r="I92" s="3341"/>
      <c r="J92" s="3342"/>
      <c r="K92" s="3340"/>
      <c r="L92" s="3341"/>
      <c r="M92" s="3341"/>
      <c r="N92" s="3342"/>
      <c r="O92" s="3343"/>
      <c r="P92" s="3344"/>
      <c r="Q92" s="3324"/>
      <c r="R92" s="3325"/>
      <c r="S92" s="3336"/>
      <c r="T92" s="3337"/>
      <c r="U92" s="3338"/>
      <c r="V92" s="3339"/>
      <c r="W92" s="3330"/>
      <c r="X92" s="3324"/>
      <c r="Y92" s="3325"/>
      <c r="Z92" s="435"/>
      <c r="AA92" s="435"/>
      <c r="AB92" s="316"/>
      <c r="AC92" s="316"/>
      <c r="AD92" s="435"/>
      <c r="AE92" s="436"/>
      <c r="AF92" s="1451"/>
      <c r="AG92" s="436"/>
      <c r="AH92" s="438"/>
      <c r="AI92" s="1451"/>
    </row>
    <row r="93" spans="1:35" x14ac:dyDescent="0.25">
      <c r="A93" s="2530" t="s">
        <v>1974</v>
      </c>
      <c r="B93" s="3339"/>
      <c r="C93" s="3340"/>
      <c r="D93" s="3341"/>
      <c r="E93" s="3341"/>
      <c r="F93" s="3342"/>
      <c r="G93" s="3340"/>
      <c r="H93" s="3341"/>
      <c r="I93" s="3341"/>
      <c r="J93" s="3342"/>
      <c r="K93" s="3340"/>
      <c r="L93" s="3341"/>
      <c r="M93" s="3341"/>
      <c r="N93" s="3342"/>
      <c r="O93" s="3343"/>
      <c r="P93" s="3344"/>
      <c r="Q93" s="3324"/>
      <c r="R93" s="3325"/>
      <c r="S93" s="3336"/>
      <c r="T93" s="3337"/>
      <c r="U93" s="3338"/>
      <c r="V93" s="3339"/>
      <c r="W93" s="3330"/>
      <c r="X93" s="3324"/>
      <c r="Y93" s="3325"/>
      <c r="Z93" s="435"/>
      <c r="AA93" s="435"/>
      <c r="AB93" s="316"/>
      <c r="AC93" s="316"/>
      <c r="AD93" s="435"/>
      <c r="AE93" s="436"/>
      <c r="AF93" s="1451"/>
      <c r="AG93" s="436"/>
      <c r="AH93" s="438"/>
      <c r="AI93" s="1451"/>
    </row>
    <row r="94" spans="1:35" x14ac:dyDescent="0.25">
      <c r="A94" s="2530" t="s">
        <v>1975</v>
      </c>
      <c r="B94" s="3339"/>
      <c r="C94" s="3340"/>
      <c r="D94" s="3341"/>
      <c r="E94" s="3341"/>
      <c r="F94" s="3342"/>
      <c r="G94" s="3340"/>
      <c r="H94" s="3341"/>
      <c r="I94" s="3341"/>
      <c r="J94" s="3342"/>
      <c r="K94" s="3340"/>
      <c r="L94" s="3341"/>
      <c r="M94" s="3341"/>
      <c r="N94" s="3342"/>
      <c r="O94" s="3343"/>
      <c r="P94" s="3344"/>
      <c r="Q94" s="3324"/>
      <c r="R94" s="3325"/>
      <c r="S94" s="3336"/>
      <c r="T94" s="3337"/>
      <c r="U94" s="3338"/>
      <c r="V94" s="3339"/>
      <c r="W94" s="3330"/>
      <c r="X94" s="3324"/>
      <c r="Y94" s="3325"/>
      <c r="Z94" s="435"/>
      <c r="AA94" s="435"/>
      <c r="AB94" s="316"/>
      <c r="AC94" s="316"/>
      <c r="AD94" s="435"/>
      <c r="AE94" s="436"/>
      <c r="AF94" s="1451"/>
      <c r="AG94" s="436"/>
      <c r="AH94" s="438"/>
      <c r="AI94" s="1451"/>
    </row>
    <row r="95" spans="1:35" x14ac:dyDescent="0.25">
      <c r="A95" s="2530" t="s">
        <v>1976</v>
      </c>
      <c r="B95" s="3339"/>
      <c r="C95" s="3340"/>
      <c r="D95" s="3341"/>
      <c r="E95" s="3341"/>
      <c r="F95" s="3342"/>
      <c r="G95" s="3340"/>
      <c r="H95" s="3341"/>
      <c r="I95" s="3341"/>
      <c r="J95" s="3342"/>
      <c r="K95" s="3340"/>
      <c r="L95" s="3341"/>
      <c r="M95" s="3341"/>
      <c r="N95" s="3342"/>
      <c r="O95" s="3343"/>
      <c r="P95" s="3344"/>
      <c r="Q95" s="3324"/>
      <c r="R95" s="3325"/>
      <c r="S95" s="3336"/>
      <c r="T95" s="3337"/>
      <c r="U95" s="3338"/>
      <c r="V95" s="3339"/>
      <c r="W95" s="3330"/>
      <c r="X95" s="3324"/>
      <c r="Y95" s="3325"/>
      <c r="Z95" s="435"/>
      <c r="AA95" s="435"/>
      <c r="AB95" s="316"/>
      <c r="AC95" s="316"/>
      <c r="AD95" s="435"/>
      <c r="AE95" s="436"/>
      <c r="AF95" s="1451"/>
      <c r="AG95" s="436"/>
      <c r="AH95" s="438"/>
      <c r="AI95" s="1451"/>
    </row>
    <row r="96" spans="1:35" x14ac:dyDescent="0.25">
      <c r="A96" s="2530" t="s">
        <v>1977</v>
      </c>
      <c r="B96" s="3339"/>
      <c r="C96" s="3340"/>
      <c r="D96" s="3341"/>
      <c r="E96" s="3341"/>
      <c r="F96" s="3342"/>
      <c r="G96" s="3340"/>
      <c r="H96" s="3341"/>
      <c r="I96" s="3341"/>
      <c r="J96" s="3342"/>
      <c r="K96" s="3340"/>
      <c r="L96" s="3341"/>
      <c r="M96" s="3341"/>
      <c r="N96" s="3342"/>
      <c r="O96" s="3343"/>
      <c r="P96" s="3344"/>
      <c r="Q96" s="3324"/>
      <c r="R96" s="3325"/>
      <c r="S96" s="3336"/>
      <c r="T96" s="3337"/>
      <c r="U96" s="3338"/>
      <c r="V96" s="3339"/>
      <c r="W96" s="3330"/>
      <c r="X96" s="3324"/>
      <c r="Y96" s="3325"/>
      <c r="Z96" s="435"/>
      <c r="AA96" s="435"/>
      <c r="AB96" s="316"/>
      <c r="AC96" s="316"/>
      <c r="AD96" s="435"/>
      <c r="AE96" s="436"/>
      <c r="AF96" s="1451"/>
      <c r="AG96" s="436"/>
      <c r="AH96" s="438"/>
      <c r="AI96" s="1451"/>
    </row>
    <row r="97" spans="1:35" x14ac:dyDescent="0.25">
      <c r="A97" s="2530" t="s">
        <v>1978</v>
      </c>
      <c r="B97" s="3339"/>
      <c r="C97" s="3340"/>
      <c r="D97" s="3341"/>
      <c r="E97" s="3341"/>
      <c r="F97" s="3342"/>
      <c r="G97" s="3340"/>
      <c r="H97" s="3341"/>
      <c r="I97" s="3341"/>
      <c r="J97" s="3342"/>
      <c r="K97" s="3340"/>
      <c r="L97" s="3341"/>
      <c r="M97" s="3341"/>
      <c r="N97" s="3342"/>
      <c r="O97" s="3343"/>
      <c r="P97" s="3344"/>
      <c r="Q97" s="3324"/>
      <c r="R97" s="3325"/>
      <c r="S97" s="3336"/>
      <c r="T97" s="3337"/>
      <c r="U97" s="3338"/>
      <c r="V97" s="3339"/>
      <c r="W97" s="3330"/>
      <c r="X97" s="3324"/>
      <c r="Y97" s="3325"/>
      <c r="Z97" s="435"/>
      <c r="AA97" s="435"/>
      <c r="AB97" s="316"/>
      <c r="AC97" s="316"/>
      <c r="AD97" s="435"/>
      <c r="AE97" s="436"/>
      <c r="AF97" s="1451"/>
      <c r="AG97" s="436"/>
      <c r="AH97" s="438"/>
      <c r="AI97" s="1451"/>
    </row>
    <row r="98" spans="1:35" x14ac:dyDescent="0.25">
      <c r="A98" s="2530" t="s">
        <v>1979</v>
      </c>
      <c r="B98" s="3339"/>
      <c r="C98" s="3340"/>
      <c r="D98" s="3341"/>
      <c r="E98" s="3341"/>
      <c r="F98" s="3342"/>
      <c r="G98" s="3340"/>
      <c r="H98" s="3341"/>
      <c r="I98" s="3341"/>
      <c r="J98" s="3342"/>
      <c r="K98" s="3340"/>
      <c r="L98" s="3341"/>
      <c r="M98" s="3341"/>
      <c r="N98" s="3342"/>
      <c r="O98" s="3343"/>
      <c r="P98" s="3344"/>
      <c r="Q98" s="3324"/>
      <c r="R98" s="3325"/>
      <c r="S98" s="3336"/>
      <c r="T98" s="3337"/>
      <c r="U98" s="3338"/>
      <c r="V98" s="3339"/>
      <c r="W98" s="3330"/>
      <c r="X98" s="3324"/>
      <c r="Y98" s="3325"/>
      <c r="Z98" s="435"/>
      <c r="AA98" s="435"/>
      <c r="AB98" s="316"/>
      <c r="AC98" s="316"/>
      <c r="AD98" s="435"/>
      <c r="AE98" s="436"/>
      <c r="AF98" s="1451"/>
      <c r="AG98" s="436"/>
      <c r="AH98" s="438"/>
      <c r="AI98" s="1451"/>
    </row>
    <row r="99" spans="1:35" x14ac:dyDescent="0.25">
      <c r="A99" s="2530" t="s">
        <v>1980</v>
      </c>
      <c r="B99" s="3339"/>
      <c r="C99" s="3340"/>
      <c r="D99" s="3341"/>
      <c r="E99" s="3341"/>
      <c r="F99" s="3342"/>
      <c r="G99" s="3340"/>
      <c r="H99" s="3341"/>
      <c r="I99" s="3341"/>
      <c r="J99" s="3342"/>
      <c r="K99" s="3340"/>
      <c r="L99" s="3341"/>
      <c r="M99" s="3341"/>
      <c r="N99" s="3342"/>
      <c r="O99" s="3343"/>
      <c r="P99" s="3344"/>
      <c r="Q99" s="3324"/>
      <c r="R99" s="3325"/>
      <c r="S99" s="3336"/>
      <c r="T99" s="3337"/>
      <c r="U99" s="3338"/>
      <c r="V99" s="3339"/>
      <c r="W99" s="3330"/>
      <c r="X99" s="3324"/>
      <c r="Y99" s="3325"/>
      <c r="Z99" s="435"/>
      <c r="AA99" s="435"/>
      <c r="AB99" s="316"/>
      <c r="AC99" s="316"/>
      <c r="AD99" s="435"/>
      <c r="AE99" s="436"/>
      <c r="AF99" s="1451"/>
      <c r="AG99" s="436"/>
      <c r="AH99" s="438"/>
      <c r="AI99" s="1451"/>
    </row>
    <row r="100" spans="1:35" x14ac:dyDescent="0.25">
      <c r="A100" s="2530" t="s">
        <v>1981</v>
      </c>
      <c r="B100" s="3339"/>
      <c r="C100" s="3340"/>
      <c r="D100" s="3341"/>
      <c r="E100" s="3341"/>
      <c r="F100" s="3342"/>
      <c r="G100" s="3340"/>
      <c r="H100" s="3341"/>
      <c r="I100" s="3341"/>
      <c r="J100" s="3342"/>
      <c r="K100" s="3340"/>
      <c r="L100" s="3341"/>
      <c r="M100" s="3341"/>
      <c r="N100" s="3342"/>
      <c r="O100" s="3343"/>
      <c r="P100" s="3344"/>
      <c r="Q100" s="3324"/>
      <c r="R100" s="3325"/>
      <c r="S100" s="3336"/>
      <c r="T100" s="3337"/>
      <c r="U100" s="3338"/>
      <c r="V100" s="3339"/>
      <c r="W100" s="3330"/>
      <c r="X100" s="3324"/>
      <c r="Y100" s="3325"/>
      <c r="Z100" s="435"/>
      <c r="AA100" s="435"/>
      <c r="AB100" s="316"/>
      <c r="AC100" s="316"/>
      <c r="AD100" s="435"/>
      <c r="AE100" s="436"/>
      <c r="AF100" s="1451"/>
      <c r="AG100" s="436"/>
      <c r="AH100" s="438"/>
      <c r="AI100" s="1451"/>
    </row>
    <row r="101" spans="1:35" x14ac:dyDescent="0.25">
      <c r="A101" s="2530" t="s">
        <v>1982</v>
      </c>
      <c r="B101" s="3339"/>
      <c r="C101" s="3340"/>
      <c r="D101" s="3341"/>
      <c r="E101" s="3341"/>
      <c r="F101" s="3342"/>
      <c r="G101" s="3340"/>
      <c r="H101" s="3341"/>
      <c r="I101" s="3341"/>
      <c r="J101" s="3342"/>
      <c r="K101" s="3340"/>
      <c r="L101" s="3341"/>
      <c r="M101" s="3341"/>
      <c r="N101" s="3342"/>
      <c r="O101" s="3343"/>
      <c r="P101" s="3344"/>
      <c r="Q101" s="3324"/>
      <c r="R101" s="3325"/>
      <c r="S101" s="3336"/>
      <c r="T101" s="3337"/>
      <c r="U101" s="3338"/>
      <c r="V101" s="3339"/>
      <c r="W101" s="3330"/>
      <c r="X101" s="3324"/>
      <c r="Y101" s="3325"/>
      <c r="Z101" s="435"/>
      <c r="AA101" s="435"/>
      <c r="AB101" s="316"/>
      <c r="AC101" s="316"/>
      <c r="AD101" s="435"/>
      <c r="AE101" s="436"/>
      <c r="AF101" s="1451"/>
      <c r="AG101" s="436"/>
      <c r="AH101" s="438"/>
      <c r="AI101" s="1451"/>
    </row>
    <row r="102" spans="1:35" x14ac:dyDescent="0.25">
      <c r="A102" s="2530" t="s">
        <v>1983</v>
      </c>
      <c r="B102" s="3339"/>
      <c r="C102" s="3340"/>
      <c r="D102" s="3341"/>
      <c r="E102" s="3341"/>
      <c r="F102" s="3342"/>
      <c r="G102" s="3340"/>
      <c r="H102" s="3341"/>
      <c r="I102" s="3341"/>
      <c r="J102" s="3342"/>
      <c r="K102" s="3340"/>
      <c r="L102" s="3341"/>
      <c r="M102" s="3341"/>
      <c r="N102" s="3342"/>
      <c r="O102" s="3343"/>
      <c r="P102" s="3344"/>
      <c r="Q102" s="3324"/>
      <c r="R102" s="3325"/>
      <c r="S102" s="3336"/>
      <c r="T102" s="3337"/>
      <c r="U102" s="3338"/>
      <c r="V102" s="3339"/>
      <c r="W102" s="3330"/>
      <c r="X102" s="3324"/>
      <c r="Y102" s="3325"/>
      <c r="Z102" s="435"/>
      <c r="AA102" s="435"/>
      <c r="AB102" s="316"/>
      <c r="AC102" s="316"/>
      <c r="AD102" s="435"/>
      <c r="AE102" s="436"/>
      <c r="AF102" s="1451"/>
      <c r="AG102" s="436"/>
      <c r="AH102" s="438"/>
      <c r="AI102" s="1451"/>
    </row>
    <row r="103" spans="1:35" x14ac:dyDescent="0.25">
      <c r="A103" s="2530" t="s">
        <v>1984</v>
      </c>
      <c r="B103" s="3339"/>
      <c r="C103" s="3340"/>
      <c r="D103" s="3341"/>
      <c r="E103" s="3341"/>
      <c r="F103" s="3342"/>
      <c r="G103" s="3340"/>
      <c r="H103" s="3341"/>
      <c r="I103" s="3341"/>
      <c r="J103" s="3342"/>
      <c r="K103" s="3340"/>
      <c r="L103" s="3341"/>
      <c r="M103" s="3341"/>
      <c r="N103" s="3342"/>
      <c r="O103" s="3343"/>
      <c r="P103" s="3344"/>
      <c r="Q103" s="3324"/>
      <c r="R103" s="3325"/>
      <c r="S103" s="3336"/>
      <c r="T103" s="3337"/>
      <c r="U103" s="3338"/>
      <c r="V103" s="3339"/>
      <c r="W103" s="3330"/>
      <c r="X103" s="3324"/>
      <c r="Y103" s="3325"/>
      <c r="Z103" s="435"/>
      <c r="AA103" s="435"/>
      <c r="AB103" s="316"/>
      <c r="AC103" s="316"/>
      <c r="AD103" s="435"/>
      <c r="AE103" s="436"/>
      <c r="AF103" s="1451"/>
      <c r="AG103" s="436"/>
      <c r="AH103" s="438"/>
      <c r="AI103" s="1451"/>
    </row>
    <row r="104" spans="1:35" x14ac:dyDescent="0.25">
      <c r="A104" s="2530" t="s">
        <v>1985</v>
      </c>
      <c r="B104" s="439"/>
      <c r="C104" s="440"/>
      <c r="D104" s="441"/>
      <c r="E104" s="441"/>
      <c r="F104" s="432"/>
      <c r="G104" s="440"/>
      <c r="H104" s="441"/>
      <c r="I104" s="441"/>
      <c r="J104" s="432"/>
      <c r="K104" s="440"/>
      <c r="L104" s="441"/>
      <c r="M104" s="441"/>
      <c r="N104" s="432"/>
      <c r="O104" s="433"/>
      <c r="P104" s="434"/>
      <c r="Q104" s="3324"/>
      <c r="R104" s="3325"/>
      <c r="S104" s="3336"/>
      <c r="T104" s="3337"/>
      <c r="U104" s="3338"/>
      <c r="V104" s="3339"/>
      <c r="W104" s="3330"/>
      <c r="X104" s="3324"/>
      <c r="Y104" s="3325"/>
      <c r="Z104" s="435"/>
      <c r="AA104" s="435"/>
      <c r="AB104" s="316"/>
      <c r="AC104" s="316"/>
      <c r="AD104" s="435"/>
      <c r="AE104" s="436"/>
      <c r="AF104" s="1451"/>
      <c r="AG104" s="436"/>
      <c r="AH104" s="438"/>
      <c r="AI104" s="1451"/>
    </row>
    <row r="105" spans="1:35" x14ac:dyDescent="0.25">
      <c r="A105" s="2530" t="s">
        <v>1986</v>
      </c>
      <c r="B105" s="3339"/>
      <c r="C105" s="3340"/>
      <c r="D105" s="3341"/>
      <c r="E105" s="3341"/>
      <c r="F105" s="3342"/>
      <c r="G105" s="3340"/>
      <c r="H105" s="3341"/>
      <c r="I105" s="3341"/>
      <c r="J105" s="3342"/>
      <c r="K105" s="3340"/>
      <c r="L105" s="3341"/>
      <c r="M105" s="3341"/>
      <c r="N105" s="3342"/>
      <c r="O105" s="3343"/>
      <c r="P105" s="3344"/>
      <c r="Q105" s="3324"/>
      <c r="R105" s="3325"/>
      <c r="S105" s="3336"/>
      <c r="T105" s="3337"/>
      <c r="U105" s="3338"/>
      <c r="V105" s="3339"/>
      <c r="W105" s="3330"/>
      <c r="X105" s="3324"/>
      <c r="Y105" s="3325"/>
      <c r="Z105" s="435"/>
      <c r="AA105" s="435"/>
      <c r="AB105" s="316"/>
      <c r="AC105" s="316"/>
      <c r="AD105" s="435"/>
      <c r="AE105" s="436"/>
      <c r="AF105" s="1451"/>
      <c r="AG105" s="436"/>
      <c r="AH105" s="438"/>
      <c r="AI105" s="1451"/>
    </row>
    <row r="106" spans="1:35" x14ac:dyDescent="0.25">
      <c r="A106" s="2530" t="s">
        <v>1987</v>
      </c>
      <c r="B106" s="3339"/>
      <c r="C106" s="3340"/>
      <c r="D106" s="3341"/>
      <c r="E106" s="3341"/>
      <c r="F106" s="3342"/>
      <c r="G106" s="3340"/>
      <c r="H106" s="3341"/>
      <c r="I106" s="3341"/>
      <c r="J106" s="3342"/>
      <c r="K106" s="3340"/>
      <c r="L106" s="3341"/>
      <c r="M106" s="3341"/>
      <c r="N106" s="3342"/>
      <c r="O106" s="3343"/>
      <c r="P106" s="3344"/>
      <c r="Q106" s="3324"/>
      <c r="R106" s="3325"/>
      <c r="S106" s="3336"/>
      <c r="T106" s="3337"/>
      <c r="U106" s="3338"/>
      <c r="V106" s="3339"/>
      <c r="W106" s="3330"/>
      <c r="X106" s="3324"/>
      <c r="Y106" s="3325"/>
      <c r="Z106" s="435"/>
      <c r="AA106" s="435"/>
      <c r="AB106" s="316"/>
      <c r="AC106" s="316"/>
      <c r="AD106" s="435"/>
      <c r="AE106" s="436"/>
      <c r="AF106" s="1451"/>
      <c r="AG106" s="436"/>
      <c r="AH106" s="438"/>
      <c r="AI106" s="1451"/>
    </row>
    <row r="107" spans="1:35" x14ac:dyDescent="0.25">
      <c r="A107" s="2530" t="s">
        <v>1988</v>
      </c>
      <c r="B107" s="3339"/>
      <c r="C107" s="3340"/>
      <c r="D107" s="3341"/>
      <c r="E107" s="3341"/>
      <c r="F107" s="3342"/>
      <c r="G107" s="3340"/>
      <c r="H107" s="3341"/>
      <c r="I107" s="3341"/>
      <c r="J107" s="3342"/>
      <c r="K107" s="3340"/>
      <c r="L107" s="3341"/>
      <c r="M107" s="3341"/>
      <c r="N107" s="3342"/>
      <c r="O107" s="3343"/>
      <c r="P107" s="3344"/>
      <c r="Q107" s="3324"/>
      <c r="R107" s="3325"/>
      <c r="S107" s="3336"/>
      <c r="T107" s="3337"/>
      <c r="U107" s="3338"/>
      <c r="V107" s="3339"/>
      <c r="W107" s="3330"/>
      <c r="X107" s="3324"/>
      <c r="Y107" s="3325"/>
      <c r="Z107" s="435"/>
      <c r="AA107" s="435"/>
      <c r="AB107" s="316"/>
      <c r="AC107" s="316"/>
      <c r="AD107" s="435"/>
      <c r="AE107" s="436"/>
      <c r="AF107" s="1451"/>
      <c r="AG107" s="436"/>
      <c r="AH107" s="438"/>
      <c r="AI107" s="1451"/>
    </row>
    <row r="108" spans="1:35" x14ac:dyDescent="0.25">
      <c r="A108" s="2530" t="s">
        <v>1989</v>
      </c>
      <c r="B108" s="442"/>
      <c r="C108" s="237"/>
      <c r="D108" s="238"/>
      <c r="E108" s="238"/>
      <c r="F108" s="443"/>
      <c r="G108" s="237"/>
      <c r="H108" s="238"/>
      <c r="I108" s="238"/>
      <c r="J108" s="443"/>
      <c r="K108" s="237"/>
      <c r="L108" s="238"/>
      <c r="M108" s="238"/>
      <c r="N108" s="443"/>
      <c r="O108" s="444"/>
      <c r="P108" s="445"/>
      <c r="Q108" s="3324"/>
      <c r="R108" s="3325"/>
      <c r="S108" s="3336"/>
      <c r="T108" s="3337"/>
      <c r="U108" s="3338"/>
      <c r="V108" s="3339"/>
      <c r="W108" s="3330"/>
      <c r="X108" s="3324"/>
      <c r="Y108" s="3325"/>
      <c r="Z108" s="435"/>
      <c r="AA108" s="435"/>
      <c r="AB108" s="316"/>
      <c r="AC108" s="316"/>
      <c r="AD108" s="435"/>
      <c r="AE108" s="436"/>
      <c r="AF108" s="1451"/>
      <c r="AG108" s="436"/>
      <c r="AH108" s="438"/>
      <c r="AI108" s="1451"/>
    </row>
    <row r="109" spans="1:35" x14ac:dyDescent="0.25">
      <c r="A109" s="2530" t="s">
        <v>1990</v>
      </c>
      <c r="B109" s="439"/>
      <c r="C109" s="440"/>
      <c r="D109" s="441"/>
      <c r="E109" s="441"/>
      <c r="F109" s="432"/>
      <c r="G109" s="440"/>
      <c r="H109" s="441"/>
      <c r="I109" s="441"/>
      <c r="J109" s="432"/>
      <c r="K109" s="440"/>
      <c r="L109" s="441"/>
      <c r="M109" s="441"/>
      <c r="N109" s="432"/>
      <c r="O109" s="433"/>
      <c r="P109" s="434"/>
      <c r="Q109" s="3324"/>
      <c r="R109" s="3325"/>
      <c r="S109" s="3336"/>
      <c r="T109" s="3337"/>
      <c r="U109" s="3338"/>
      <c r="V109" s="3339"/>
      <c r="W109" s="3330"/>
      <c r="X109" s="3324"/>
      <c r="Y109" s="3325"/>
      <c r="Z109" s="435"/>
      <c r="AA109" s="435"/>
      <c r="AB109" s="316"/>
      <c r="AC109" s="316"/>
      <c r="AD109" s="435"/>
      <c r="AE109" s="436"/>
      <c r="AF109" s="1451"/>
      <c r="AG109" s="436"/>
      <c r="AH109" s="438"/>
      <c r="AI109" s="1451"/>
    </row>
    <row r="110" spans="1:35" x14ac:dyDescent="0.25">
      <c r="A110" s="235" t="s">
        <v>1991</v>
      </c>
      <c r="B110" s="3339"/>
      <c r="C110" s="3340"/>
      <c r="D110" s="3341"/>
      <c r="E110" s="3341"/>
      <c r="F110" s="3342"/>
      <c r="G110" s="3340"/>
      <c r="H110" s="3341"/>
      <c r="I110" s="3341"/>
      <c r="J110" s="3342"/>
      <c r="K110" s="3340"/>
      <c r="L110" s="3341"/>
      <c r="M110" s="3341"/>
      <c r="N110" s="3342"/>
      <c r="O110" s="3343"/>
      <c r="P110" s="3344"/>
      <c r="Q110" s="3324"/>
      <c r="R110" s="3325"/>
      <c r="S110" s="3336"/>
      <c r="T110" s="3337"/>
      <c r="U110" s="3338"/>
      <c r="V110" s="3339"/>
      <c r="W110" s="3330"/>
      <c r="X110" s="3324"/>
      <c r="Y110" s="3325"/>
      <c r="Z110" s="435"/>
      <c r="AA110" s="435"/>
      <c r="AB110" s="316"/>
      <c r="AC110" s="316"/>
      <c r="AD110" s="435"/>
      <c r="AE110" s="436"/>
      <c r="AF110" s="1451"/>
      <c r="AG110" s="436"/>
      <c r="AH110" s="438"/>
      <c r="AI110" s="1451"/>
    </row>
    <row r="111" spans="1:35" x14ac:dyDescent="0.25">
      <c r="A111" s="3345" t="s">
        <v>1992</v>
      </c>
      <c r="B111" s="439"/>
      <c r="C111" s="440"/>
      <c r="D111" s="441"/>
      <c r="E111" s="441"/>
      <c r="F111" s="432"/>
      <c r="G111" s="440"/>
      <c r="H111" s="441"/>
      <c r="I111" s="441"/>
      <c r="J111" s="432"/>
      <c r="K111" s="440"/>
      <c r="L111" s="441"/>
      <c r="M111" s="441"/>
      <c r="N111" s="432"/>
      <c r="O111" s="433"/>
      <c r="P111" s="434"/>
      <c r="Q111" s="3324"/>
      <c r="R111" s="3325"/>
      <c r="S111" s="3336"/>
      <c r="T111" s="3337"/>
      <c r="U111" s="3338"/>
      <c r="V111" s="3339"/>
      <c r="W111" s="3330"/>
      <c r="X111" s="3324"/>
      <c r="Y111" s="3325"/>
      <c r="Z111" s="435"/>
      <c r="AA111" s="435"/>
      <c r="AB111" s="316"/>
      <c r="AC111" s="316"/>
      <c r="AD111" s="435"/>
      <c r="AE111" s="436"/>
      <c r="AF111" s="1451"/>
      <c r="AG111" s="436"/>
      <c r="AH111" s="438"/>
      <c r="AI111" s="1451"/>
    </row>
    <row r="112" spans="1:35" x14ac:dyDescent="0.25">
      <c r="A112" s="2530" t="s">
        <v>1993</v>
      </c>
      <c r="B112" s="3339"/>
      <c r="C112" s="3340"/>
      <c r="D112" s="3341"/>
      <c r="E112" s="3341"/>
      <c r="F112" s="3342"/>
      <c r="G112" s="3340"/>
      <c r="H112" s="3341"/>
      <c r="I112" s="3341"/>
      <c r="J112" s="3342"/>
      <c r="K112" s="3340"/>
      <c r="L112" s="3341"/>
      <c r="M112" s="3341"/>
      <c r="N112" s="3342"/>
      <c r="O112" s="3343"/>
      <c r="P112" s="3344"/>
      <c r="Q112" s="3324"/>
      <c r="R112" s="3325"/>
      <c r="S112" s="3336"/>
      <c r="T112" s="3337"/>
      <c r="U112" s="3338"/>
      <c r="V112" s="3339"/>
      <c r="W112" s="3330"/>
      <c r="X112" s="3324"/>
      <c r="Y112" s="3325"/>
      <c r="Z112" s="435"/>
      <c r="AA112" s="435"/>
      <c r="AB112" s="316"/>
      <c r="AC112" s="316"/>
      <c r="AD112" s="435"/>
      <c r="AE112" s="436"/>
      <c r="AF112" s="1451"/>
      <c r="AG112" s="436"/>
      <c r="AH112" s="438"/>
      <c r="AI112" s="1451"/>
    </row>
    <row r="113" spans="1:35" x14ac:dyDescent="0.25">
      <c r="A113" s="2530" t="s">
        <v>1994</v>
      </c>
      <c r="B113" s="3339"/>
      <c r="C113" s="3340"/>
      <c r="D113" s="3341"/>
      <c r="E113" s="3341"/>
      <c r="F113" s="3342"/>
      <c r="G113" s="3340"/>
      <c r="H113" s="3341"/>
      <c r="I113" s="3341"/>
      <c r="J113" s="3342"/>
      <c r="K113" s="3340"/>
      <c r="L113" s="3341"/>
      <c r="M113" s="3341"/>
      <c r="N113" s="3342"/>
      <c r="O113" s="3343"/>
      <c r="P113" s="3344"/>
      <c r="Q113" s="3324"/>
      <c r="R113" s="3325"/>
      <c r="S113" s="3336"/>
      <c r="T113" s="3337"/>
      <c r="U113" s="3338"/>
      <c r="V113" s="3339"/>
      <c r="W113" s="3330"/>
      <c r="X113" s="3324"/>
      <c r="Y113" s="3325"/>
      <c r="Z113" s="435"/>
      <c r="AA113" s="435"/>
      <c r="AB113" s="316"/>
      <c r="AC113" s="316"/>
      <c r="AD113" s="435"/>
      <c r="AE113" s="436"/>
      <c r="AF113" s="1451"/>
      <c r="AG113" s="436"/>
      <c r="AH113" s="438"/>
      <c r="AI113" s="1451"/>
    </row>
    <row r="114" spans="1:35" x14ac:dyDescent="0.25">
      <c r="A114" s="2530" t="s">
        <v>1995</v>
      </c>
      <c r="B114" s="439"/>
      <c r="C114" s="440"/>
      <c r="D114" s="441"/>
      <c r="E114" s="441"/>
      <c r="F114" s="432"/>
      <c r="G114" s="440"/>
      <c r="H114" s="441"/>
      <c r="I114" s="441"/>
      <c r="J114" s="432"/>
      <c r="K114" s="440"/>
      <c r="L114" s="441"/>
      <c r="M114" s="441"/>
      <c r="N114" s="432"/>
      <c r="O114" s="433"/>
      <c r="P114" s="434"/>
      <c r="Q114" s="3324"/>
      <c r="R114" s="3325"/>
      <c r="S114" s="3336"/>
      <c r="T114" s="3337"/>
      <c r="U114" s="3338"/>
      <c r="V114" s="3339"/>
      <c r="W114" s="3330"/>
      <c r="X114" s="3324"/>
      <c r="Y114" s="3325"/>
      <c r="Z114" s="435"/>
      <c r="AA114" s="435"/>
      <c r="AB114" s="316"/>
      <c r="AC114" s="316"/>
      <c r="AD114" s="435"/>
      <c r="AE114" s="436"/>
      <c r="AF114" s="1451"/>
      <c r="AG114" s="436"/>
      <c r="AH114" s="438"/>
      <c r="AI114" s="1451"/>
    </row>
    <row r="115" spans="1:35" x14ac:dyDescent="0.25">
      <c r="A115" s="2530" t="s">
        <v>1996</v>
      </c>
      <c r="B115" s="3339"/>
      <c r="C115" s="3340"/>
      <c r="D115" s="3341"/>
      <c r="E115" s="3341"/>
      <c r="F115" s="3342"/>
      <c r="G115" s="3340"/>
      <c r="H115" s="3341"/>
      <c r="I115" s="3341"/>
      <c r="J115" s="3342"/>
      <c r="K115" s="3340"/>
      <c r="L115" s="3341"/>
      <c r="M115" s="3341"/>
      <c r="N115" s="3342"/>
      <c r="O115" s="3343"/>
      <c r="P115" s="3344"/>
      <c r="Q115" s="3324"/>
      <c r="R115" s="3325"/>
      <c r="S115" s="3336"/>
      <c r="T115" s="3337"/>
      <c r="U115" s="3338"/>
      <c r="V115" s="3339"/>
      <c r="W115" s="3330"/>
      <c r="X115" s="3324"/>
      <c r="Y115" s="3325"/>
      <c r="Z115" s="435"/>
      <c r="AA115" s="435"/>
      <c r="AB115" s="316"/>
      <c r="AC115" s="316"/>
      <c r="AD115" s="435"/>
      <c r="AE115" s="436"/>
      <c r="AF115" s="1451"/>
      <c r="AG115" s="436"/>
      <c r="AH115" s="438"/>
      <c r="AI115" s="1451"/>
    </row>
    <row r="116" spans="1:35" x14ac:dyDescent="0.25">
      <c r="A116" s="2530" t="s">
        <v>1997</v>
      </c>
      <c r="B116" s="3332"/>
      <c r="C116" s="3333"/>
      <c r="D116" s="3334"/>
      <c r="E116" s="3334"/>
      <c r="F116" s="3335"/>
      <c r="G116" s="3333"/>
      <c r="H116" s="3334"/>
      <c r="I116" s="3334"/>
      <c r="J116" s="3335"/>
      <c r="K116" s="3333"/>
      <c r="L116" s="3334"/>
      <c r="M116" s="3334"/>
      <c r="N116" s="3335"/>
      <c r="O116" s="976"/>
      <c r="P116" s="437"/>
      <c r="Q116" s="3324"/>
      <c r="R116" s="3325"/>
      <c r="S116" s="3336"/>
      <c r="T116" s="3337"/>
      <c r="U116" s="3338"/>
      <c r="V116" s="3339"/>
      <c r="W116" s="3330"/>
      <c r="X116" s="3324"/>
      <c r="Y116" s="3325"/>
      <c r="Z116" s="435"/>
      <c r="AA116" s="3337"/>
      <c r="AB116" s="316"/>
      <c r="AC116" s="316"/>
      <c r="AD116" s="435"/>
      <c r="AE116" s="436"/>
      <c r="AF116" s="1451"/>
      <c r="AG116" s="436"/>
      <c r="AH116" s="438"/>
      <c r="AI116" s="1451"/>
    </row>
    <row r="117" spans="1:35" x14ac:dyDescent="0.25">
      <c r="A117" s="2530" t="s">
        <v>1998</v>
      </c>
      <c r="B117" s="3332"/>
      <c r="C117" s="3333"/>
      <c r="D117" s="3334"/>
      <c r="E117" s="3334"/>
      <c r="F117" s="3335"/>
      <c r="G117" s="3333"/>
      <c r="H117" s="3334"/>
      <c r="I117" s="3334"/>
      <c r="J117" s="3335"/>
      <c r="K117" s="3333"/>
      <c r="L117" s="3334"/>
      <c r="M117" s="3334"/>
      <c r="N117" s="3335"/>
      <c r="O117" s="976"/>
      <c r="P117" s="437"/>
      <c r="Q117" s="3324"/>
      <c r="R117" s="3325"/>
      <c r="S117" s="3336"/>
      <c r="T117" s="3337"/>
      <c r="U117" s="3338"/>
      <c r="V117" s="3339"/>
      <c r="W117" s="3330"/>
      <c r="X117" s="3324"/>
      <c r="Y117" s="3325"/>
      <c r="Z117" s="435"/>
      <c r="AA117" s="3337"/>
      <c r="AB117" s="316"/>
      <c r="AC117" s="316"/>
      <c r="AD117" s="435"/>
      <c r="AE117" s="436"/>
      <c r="AF117" s="1451"/>
      <c r="AG117" s="436"/>
      <c r="AH117" s="438"/>
      <c r="AI117" s="1451"/>
    </row>
    <row r="118" spans="1:35" x14ac:dyDescent="0.25">
      <c r="A118" s="2530" t="s">
        <v>1999</v>
      </c>
      <c r="B118" s="3332"/>
      <c r="C118" s="3333"/>
      <c r="D118" s="3334"/>
      <c r="E118" s="3334"/>
      <c r="F118" s="3335"/>
      <c r="G118" s="3333"/>
      <c r="H118" s="3334"/>
      <c r="I118" s="3334"/>
      <c r="J118" s="3335"/>
      <c r="K118" s="3333"/>
      <c r="L118" s="3334"/>
      <c r="M118" s="3334"/>
      <c r="N118" s="3335"/>
      <c r="O118" s="976"/>
      <c r="P118" s="437"/>
      <c r="Q118" s="3324"/>
      <c r="R118" s="3325"/>
      <c r="S118" s="3336"/>
      <c r="T118" s="3337"/>
      <c r="U118" s="3338"/>
      <c r="V118" s="3339"/>
      <c r="W118" s="3330"/>
      <c r="X118" s="3324"/>
      <c r="Y118" s="3325"/>
      <c r="Z118" s="435"/>
      <c r="AA118" s="3337"/>
      <c r="AB118" s="316"/>
      <c r="AC118" s="316"/>
      <c r="AD118" s="435"/>
      <c r="AE118" s="436"/>
      <c r="AF118" s="1451"/>
      <c r="AG118" s="436"/>
      <c r="AH118" s="438"/>
      <c r="AI118" s="1451"/>
    </row>
    <row r="119" spans="1:35" x14ac:dyDescent="0.25">
      <c r="A119" s="431" t="s">
        <v>2000</v>
      </c>
      <c r="B119" s="3332"/>
      <c r="C119" s="3333"/>
      <c r="D119" s="3334"/>
      <c r="E119" s="3334"/>
      <c r="F119" s="3335"/>
      <c r="G119" s="3333"/>
      <c r="H119" s="3334"/>
      <c r="I119" s="3334"/>
      <c r="J119" s="3335"/>
      <c r="K119" s="3333"/>
      <c r="L119" s="3334"/>
      <c r="M119" s="3334"/>
      <c r="N119" s="3335"/>
      <c r="O119" s="976"/>
      <c r="P119" s="437"/>
      <c r="Q119" s="3324"/>
      <c r="R119" s="3325"/>
      <c r="S119" s="3336"/>
      <c r="T119" s="3337"/>
      <c r="U119" s="3338"/>
      <c r="V119" s="3339"/>
      <c r="W119" s="3330"/>
      <c r="X119" s="3324"/>
      <c r="Y119" s="3325"/>
      <c r="Z119" s="435"/>
      <c r="AA119" s="3337"/>
      <c r="AB119" s="316"/>
      <c r="AC119" s="316"/>
      <c r="AD119" s="435"/>
      <c r="AE119" s="436"/>
      <c r="AF119" s="1451"/>
      <c r="AG119" s="436"/>
      <c r="AH119" s="438"/>
      <c r="AI119" s="1451"/>
    </row>
    <row r="120" spans="1:35" x14ac:dyDescent="0.25">
      <c r="A120" s="3345" t="s">
        <v>2001</v>
      </c>
      <c r="B120" s="3332"/>
      <c r="C120" s="3333"/>
      <c r="D120" s="3334"/>
      <c r="E120" s="3334"/>
      <c r="F120" s="3335"/>
      <c r="G120" s="3333"/>
      <c r="H120" s="3334"/>
      <c r="I120" s="3334"/>
      <c r="J120" s="3335"/>
      <c r="K120" s="3333"/>
      <c r="L120" s="3334"/>
      <c r="M120" s="3334"/>
      <c r="N120" s="3335"/>
      <c r="O120" s="976"/>
      <c r="P120" s="437"/>
      <c r="Q120" s="3324"/>
      <c r="R120" s="3325"/>
      <c r="S120" s="3336"/>
      <c r="T120" s="3337"/>
      <c r="U120" s="3338"/>
      <c r="V120" s="3339"/>
      <c r="W120" s="3330"/>
      <c r="X120" s="3324"/>
      <c r="Y120" s="3325"/>
      <c r="Z120" s="435"/>
      <c r="AA120" s="3337"/>
      <c r="AB120" s="316"/>
      <c r="AC120" s="316"/>
      <c r="AD120" s="435"/>
      <c r="AE120" s="436"/>
      <c r="AF120" s="1451"/>
      <c r="AG120" s="436"/>
      <c r="AH120" s="438"/>
      <c r="AI120" s="1451"/>
    </row>
    <row r="121" spans="1:35" x14ac:dyDescent="0.25">
      <c r="A121" s="3345" t="s">
        <v>2002</v>
      </c>
      <c r="B121" s="3332"/>
      <c r="C121" s="3333"/>
      <c r="D121" s="3334"/>
      <c r="E121" s="3334"/>
      <c r="F121" s="3335"/>
      <c r="G121" s="3333"/>
      <c r="H121" s="3334"/>
      <c r="I121" s="3334"/>
      <c r="J121" s="3335"/>
      <c r="K121" s="3333"/>
      <c r="L121" s="3334"/>
      <c r="M121" s="3334"/>
      <c r="N121" s="3335"/>
      <c r="O121" s="976"/>
      <c r="P121" s="437"/>
      <c r="Q121" s="3324"/>
      <c r="R121" s="3325"/>
      <c r="S121" s="3336"/>
      <c r="T121" s="3337"/>
      <c r="U121" s="3338"/>
      <c r="V121" s="3339"/>
      <c r="W121" s="3330"/>
      <c r="X121" s="3324"/>
      <c r="Y121" s="3325"/>
      <c r="Z121" s="435"/>
      <c r="AA121" s="3337"/>
      <c r="AB121" s="316"/>
      <c r="AC121" s="316"/>
      <c r="AD121" s="435"/>
      <c r="AE121" s="436"/>
      <c r="AF121" s="1451"/>
      <c r="AG121" s="436"/>
      <c r="AH121" s="438"/>
      <c r="AI121" s="1451"/>
    </row>
    <row r="122" spans="1:35" x14ac:dyDescent="0.25">
      <c r="A122" s="3345" t="s">
        <v>2003</v>
      </c>
      <c r="B122" s="3332"/>
      <c r="C122" s="3333"/>
      <c r="D122" s="3334"/>
      <c r="E122" s="3334"/>
      <c r="F122" s="3335"/>
      <c r="G122" s="3333"/>
      <c r="H122" s="3334"/>
      <c r="I122" s="3334"/>
      <c r="J122" s="3335"/>
      <c r="K122" s="3333"/>
      <c r="L122" s="3334"/>
      <c r="M122" s="3334"/>
      <c r="N122" s="3335"/>
      <c r="O122" s="976"/>
      <c r="P122" s="437"/>
      <c r="Q122" s="3324"/>
      <c r="R122" s="3325"/>
      <c r="S122" s="3336"/>
      <c r="T122" s="3337"/>
      <c r="U122" s="3338"/>
      <c r="V122" s="3339"/>
      <c r="W122" s="3330"/>
      <c r="X122" s="3324"/>
      <c r="Y122" s="3325"/>
      <c r="Z122" s="435"/>
      <c r="AA122" s="3337"/>
      <c r="AB122" s="316"/>
      <c r="AC122" s="316"/>
      <c r="AD122" s="435"/>
      <c r="AE122" s="436"/>
      <c r="AF122" s="1451"/>
      <c r="AG122" s="436"/>
      <c r="AH122" s="438"/>
      <c r="AI122" s="1451"/>
    </row>
    <row r="123" spans="1:35" x14ac:dyDescent="0.25">
      <c r="A123" s="2530" t="s">
        <v>2004</v>
      </c>
      <c r="B123" s="3332"/>
      <c r="C123" s="3333"/>
      <c r="D123" s="3334"/>
      <c r="E123" s="3334"/>
      <c r="F123" s="3335"/>
      <c r="G123" s="3333"/>
      <c r="H123" s="3334"/>
      <c r="I123" s="3334"/>
      <c r="J123" s="3335"/>
      <c r="K123" s="3333"/>
      <c r="L123" s="3334"/>
      <c r="M123" s="3334"/>
      <c r="N123" s="3335"/>
      <c r="O123" s="976"/>
      <c r="P123" s="437"/>
      <c r="Q123" s="3324"/>
      <c r="R123" s="3325"/>
      <c r="S123" s="3336"/>
      <c r="T123" s="3337"/>
      <c r="U123" s="3338"/>
      <c r="V123" s="3339"/>
      <c r="W123" s="3330"/>
      <c r="X123" s="3324"/>
      <c r="Y123" s="3325"/>
      <c r="Z123" s="435"/>
      <c r="AA123" s="3337"/>
      <c r="AB123" s="316"/>
      <c r="AC123" s="316"/>
      <c r="AD123" s="435"/>
      <c r="AE123" s="436"/>
      <c r="AF123" s="1451"/>
      <c r="AG123" s="436"/>
      <c r="AH123" s="438"/>
      <c r="AI123" s="1451"/>
    </row>
    <row r="124" spans="1:35" x14ac:dyDescent="0.25">
      <c r="A124" s="2530" t="s">
        <v>2005</v>
      </c>
      <c r="B124" s="3339"/>
      <c r="C124" s="3340"/>
      <c r="D124" s="3341"/>
      <c r="E124" s="3341"/>
      <c r="F124" s="3342"/>
      <c r="G124" s="3340"/>
      <c r="H124" s="3341"/>
      <c r="I124" s="3341"/>
      <c r="J124" s="3342"/>
      <c r="K124" s="3340"/>
      <c r="L124" s="3341"/>
      <c r="M124" s="3341"/>
      <c r="N124" s="3342"/>
      <c r="O124" s="3343"/>
      <c r="P124" s="3344"/>
      <c r="Q124" s="3324"/>
      <c r="R124" s="3325"/>
      <c r="S124" s="3336"/>
      <c r="T124" s="3337"/>
      <c r="U124" s="3338"/>
      <c r="V124" s="3339"/>
      <c r="W124" s="3330"/>
      <c r="X124" s="3324"/>
      <c r="Y124" s="3325"/>
      <c r="Z124" s="435"/>
      <c r="AA124" s="3337"/>
      <c r="AB124" s="316"/>
      <c r="AC124" s="316"/>
      <c r="AD124" s="435"/>
      <c r="AE124" s="436"/>
      <c r="AF124" s="1451"/>
      <c r="AG124" s="436"/>
      <c r="AH124" s="438"/>
      <c r="AI124" s="1451"/>
    </row>
    <row r="125" spans="1:35" x14ac:dyDescent="0.25">
      <c r="A125" s="2530" t="s">
        <v>2006</v>
      </c>
      <c r="B125" s="3339"/>
      <c r="C125" s="3340"/>
      <c r="D125" s="3341"/>
      <c r="E125" s="3341"/>
      <c r="F125" s="3342"/>
      <c r="G125" s="3340"/>
      <c r="H125" s="3341"/>
      <c r="I125" s="3341"/>
      <c r="J125" s="3342"/>
      <c r="K125" s="3340"/>
      <c r="L125" s="3341"/>
      <c r="M125" s="3341"/>
      <c r="N125" s="3342"/>
      <c r="O125" s="3343"/>
      <c r="P125" s="3344"/>
      <c r="Q125" s="3324"/>
      <c r="R125" s="3325"/>
      <c r="S125" s="3336"/>
      <c r="T125" s="3337"/>
      <c r="U125" s="3338"/>
      <c r="V125" s="3339"/>
      <c r="W125" s="3330"/>
      <c r="X125" s="3324"/>
      <c r="Y125" s="3325"/>
      <c r="Z125" s="435"/>
      <c r="AA125" s="3337"/>
      <c r="AB125" s="316"/>
      <c r="AC125" s="316"/>
      <c r="AD125" s="435"/>
      <c r="AE125" s="436"/>
      <c r="AF125" s="1451"/>
      <c r="AG125" s="436"/>
      <c r="AH125" s="438"/>
      <c r="AI125" s="1451"/>
    </row>
    <row r="126" spans="1:35" x14ac:dyDescent="0.25">
      <c r="A126" s="2530" t="s">
        <v>2007</v>
      </c>
      <c r="B126" s="439"/>
      <c r="C126" s="440"/>
      <c r="D126" s="441"/>
      <c r="E126" s="441"/>
      <c r="F126" s="432"/>
      <c r="G126" s="440"/>
      <c r="H126" s="441"/>
      <c r="I126" s="441"/>
      <c r="J126" s="432"/>
      <c r="K126" s="440"/>
      <c r="L126" s="441"/>
      <c r="M126" s="441"/>
      <c r="N126" s="432"/>
      <c r="O126" s="433"/>
      <c r="P126" s="434"/>
      <c r="Q126" s="3324"/>
      <c r="R126" s="3325"/>
      <c r="S126" s="3336"/>
      <c r="T126" s="3337"/>
      <c r="U126" s="3338"/>
      <c r="V126" s="3339"/>
      <c r="W126" s="3330"/>
      <c r="X126" s="3324"/>
      <c r="Y126" s="3325"/>
      <c r="Z126" s="435"/>
      <c r="AA126" s="3337"/>
      <c r="AB126" s="316"/>
      <c r="AC126" s="316"/>
      <c r="AD126" s="435"/>
      <c r="AE126" s="436"/>
      <c r="AF126" s="1451"/>
      <c r="AG126" s="436"/>
      <c r="AH126" s="438"/>
      <c r="AI126" s="1451"/>
    </row>
    <row r="127" spans="1:35" x14ac:dyDescent="0.25">
      <c r="A127" s="2530" t="s">
        <v>2008</v>
      </c>
      <c r="B127" s="3332"/>
      <c r="C127" s="3333"/>
      <c r="D127" s="3334"/>
      <c r="E127" s="3334"/>
      <c r="F127" s="3335"/>
      <c r="G127" s="3333"/>
      <c r="H127" s="3334"/>
      <c r="I127" s="3334"/>
      <c r="J127" s="3335"/>
      <c r="K127" s="3333"/>
      <c r="L127" s="3334"/>
      <c r="M127" s="3334"/>
      <c r="N127" s="3335"/>
      <c r="O127" s="976"/>
      <c r="P127" s="437"/>
      <c r="Q127" s="3324"/>
      <c r="R127" s="3325"/>
      <c r="S127" s="3336"/>
      <c r="T127" s="3337"/>
      <c r="U127" s="3338"/>
      <c r="V127" s="3339"/>
      <c r="W127" s="3330"/>
      <c r="X127" s="3324"/>
      <c r="Y127" s="3325"/>
      <c r="Z127" s="435"/>
      <c r="AA127" s="3337"/>
      <c r="AB127" s="316"/>
      <c r="AC127" s="316"/>
      <c r="AD127" s="435"/>
      <c r="AE127" s="436"/>
      <c r="AF127" s="1451"/>
      <c r="AG127" s="436"/>
      <c r="AH127" s="438"/>
      <c r="AI127" s="1451"/>
    </row>
    <row r="128" spans="1:35" x14ac:dyDescent="0.25">
      <c r="A128" s="2530" t="s">
        <v>2009</v>
      </c>
      <c r="B128" s="3332"/>
      <c r="C128" s="3333"/>
      <c r="D128" s="3334"/>
      <c r="E128" s="3334"/>
      <c r="F128" s="3335"/>
      <c r="G128" s="3333"/>
      <c r="H128" s="3334"/>
      <c r="I128" s="3334"/>
      <c r="J128" s="3335"/>
      <c r="K128" s="3333"/>
      <c r="L128" s="3334"/>
      <c r="M128" s="3334"/>
      <c r="N128" s="3335"/>
      <c r="O128" s="976"/>
      <c r="P128" s="437"/>
      <c r="Q128" s="3324"/>
      <c r="R128" s="3325"/>
      <c r="S128" s="3336"/>
      <c r="T128" s="3337"/>
      <c r="U128" s="3338"/>
      <c r="V128" s="3339"/>
      <c r="W128" s="3330"/>
      <c r="X128" s="3324"/>
      <c r="Y128" s="3325"/>
      <c r="Z128" s="435"/>
      <c r="AA128" s="3337"/>
      <c r="AB128" s="316"/>
      <c r="AC128" s="316"/>
      <c r="AD128" s="435"/>
      <c r="AE128" s="436"/>
      <c r="AF128" s="1451"/>
      <c r="AG128" s="436"/>
      <c r="AH128" s="438"/>
      <c r="AI128" s="1451"/>
    </row>
    <row r="129" spans="1:49" x14ac:dyDescent="0.25">
      <c r="A129" s="2530" t="s">
        <v>2010</v>
      </c>
      <c r="B129" s="3332"/>
      <c r="C129" s="3333"/>
      <c r="D129" s="3334"/>
      <c r="E129" s="3334"/>
      <c r="F129" s="3335"/>
      <c r="G129" s="3333"/>
      <c r="H129" s="3334"/>
      <c r="I129" s="3334"/>
      <c r="J129" s="3335"/>
      <c r="K129" s="3333"/>
      <c r="L129" s="3334"/>
      <c r="M129" s="3334"/>
      <c r="N129" s="3335"/>
      <c r="O129" s="976"/>
      <c r="P129" s="437"/>
      <c r="Q129" s="3324"/>
      <c r="R129" s="3325"/>
      <c r="S129" s="3336"/>
      <c r="T129" s="3337"/>
      <c r="U129" s="3338"/>
      <c r="V129" s="3339"/>
      <c r="W129" s="3330"/>
      <c r="X129" s="3324"/>
      <c r="Y129" s="3325"/>
      <c r="Z129" s="435"/>
      <c r="AA129" s="3337"/>
      <c r="AB129" s="316"/>
      <c r="AC129" s="316"/>
      <c r="AD129" s="435"/>
      <c r="AE129" s="436"/>
      <c r="AF129" s="1451"/>
      <c r="AG129" s="436"/>
      <c r="AH129" s="438"/>
      <c r="AI129" s="1451"/>
    </row>
    <row r="130" spans="1:49" x14ac:dyDescent="0.25">
      <c r="A130" s="2530" t="s">
        <v>2011</v>
      </c>
      <c r="B130" s="3339"/>
      <c r="C130" s="3340"/>
      <c r="D130" s="3341"/>
      <c r="E130" s="3341"/>
      <c r="F130" s="3342"/>
      <c r="G130" s="3340"/>
      <c r="H130" s="3341"/>
      <c r="I130" s="3341"/>
      <c r="J130" s="3342"/>
      <c r="K130" s="3340"/>
      <c r="L130" s="3341"/>
      <c r="M130" s="3341"/>
      <c r="N130" s="3342"/>
      <c r="O130" s="3343"/>
      <c r="P130" s="3344"/>
      <c r="Q130" s="3324"/>
      <c r="R130" s="3325"/>
      <c r="S130" s="3336"/>
      <c r="T130" s="3337"/>
      <c r="U130" s="3338"/>
      <c r="V130" s="3339"/>
      <c r="W130" s="3330"/>
      <c r="X130" s="3324"/>
      <c r="Y130" s="3325"/>
      <c r="Z130" s="435"/>
      <c r="AA130" s="3337"/>
      <c r="AB130" s="316"/>
      <c r="AC130" s="316"/>
      <c r="AD130" s="435"/>
      <c r="AE130" s="436"/>
      <c r="AF130" s="1451"/>
      <c r="AG130" s="436"/>
      <c r="AH130" s="438"/>
      <c r="AI130" s="1451"/>
    </row>
    <row r="131" spans="1:49" x14ac:dyDescent="0.25">
      <c r="A131" s="2530" t="s">
        <v>2012</v>
      </c>
      <c r="B131" s="3339"/>
      <c r="C131" s="3340"/>
      <c r="D131" s="3341"/>
      <c r="E131" s="3341"/>
      <c r="F131" s="3342"/>
      <c r="G131" s="3340"/>
      <c r="H131" s="3341"/>
      <c r="I131" s="3341"/>
      <c r="J131" s="3342"/>
      <c r="K131" s="3340"/>
      <c r="L131" s="3341"/>
      <c r="M131" s="3341"/>
      <c r="N131" s="3342"/>
      <c r="O131" s="3343"/>
      <c r="P131" s="3344"/>
      <c r="Q131" s="3324"/>
      <c r="R131" s="3325"/>
      <c r="S131" s="3336"/>
      <c r="T131" s="3337"/>
      <c r="U131" s="3338"/>
      <c r="V131" s="3339"/>
      <c r="W131" s="3330"/>
      <c r="X131" s="3324"/>
      <c r="Y131" s="3325"/>
      <c r="Z131" s="435"/>
      <c r="AA131" s="3337"/>
      <c r="AB131" s="316"/>
      <c r="AC131" s="316"/>
      <c r="AD131" s="435"/>
      <c r="AE131" s="436"/>
      <c r="AF131" s="1451"/>
      <c r="AG131" s="436"/>
      <c r="AH131" s="438"/>
      <c r="AI131" s="1451"/>
    </row>
    <row r="132" spans="1:49" x14ac:dyDescent="0.25">
      <c r="A132" s="2530" t="s">
        <v>2013</v>
      </c>
      <c r="B132" s="3339"/>
      <c r="C132" s="3340"/>
      <c r="D132" s="3341"/>
      <c r="E132" s="3341"/>
      <c r="F132" s="3342"/>
      <c r="G132" s="3340"/>
      <c r="H132" s="3341"/>
      <c r="I132" s="3341"/>
      <c r="J132" s="3342"/>
      <c r="K132" s="3340"/>
      <c r="L132" s="3341"/>
      <c r="M132" s="3341"/>
      <c r="N132" s="3342"/>
      <c r="O132" s="3343"/>
      <c r="P132" s="3344"/>
      <c r="Q132" s="3324"/>
      <c r="R132" s="3325"/>
      <c r="S132" s="3336"/>
      <c r="T132" s="3337"/>
      <c r="U132" s="3338"/>
      <c r="V132" s="3339"/>
      <c r="W132" s="3330"/>
      <c r="X132" s="3324"/>
      <c r="Y132" s="3325"/>
      <c r="Z132" s="435"/>
      <c r="AA132" s="3337"/>
      <c r="AB132" s="316"/>
      <c r="AC132" s="316"/>
      <c r="AD132" s="435"/>
      <c r="AE132" s="436"/>
      <c r="AF132" s="1451"/>
      <c r="AG132" s="436"/>
      <c r="AH132" s="438"/>
      <c r="AI132" s="1451"/>
    </row>
    <row r="133" spans="1:49" x14ac:dyDescent="0.25">
      <c r="A133" s="2530" t="s">
        <v>2014</v>
      </c>
      <c r="B133" s="3339"/>
      <c r="C133" s="3340"/>
      <c r="D133" s="3341"/>
      <c r="E133" s="3341"/>
      <c r="F133" s="3342"/>
      <c r="G133" s="3340"/>
      <c r="H133" s="3341"/>
      <c r="I133" s="3341"/>
      <c r="J133" s="3342"/>
      <c r="K133" s="3340"/>
      <c r="L133" s="3341"/>
      <c r="M133" s="3341"/>
      <c r="N133" s="3342"/>
      <c r="O133" s="3343"/>
      <c r="P133" s="3344"/>
      <c r="Q133" s="3324"/>
      <c r="R133" s="3325"/>
      <c r="S133" s="3336"/>
      <c r="T133" s="3337"/>
      <c r="U133" s="3338"/>
      <c r="V133" s="3339"/>
      <c r="W133" s="3330"/>
      <c r="X133" s="3324"/>
      <c r="Y133" s="3325"/>
      <c r="Z133" s="435"/>
      <c r="AA133" s="3337"/>
      <c r="AB133" s="3342"/>
      <c r="AC133" s="3342"/>
      <c r="AD133" s="435"/>
      <c r="AE133" s="436"/>
      <c r="AF133" s="1451"/>
      <c r="AG133" s="436"/>
      <c r="AH133" s="438"/>
      <c r="AI133" s="1451"/>
    </row>
    <row r="134" spans="1:49" x14ac:dyDescent="0.25">
      <c r="A134" s="431" t="s">
        <v>2015</v>
      </c>
      <c r="B134" s="442"/>
      <c r="C134" s="237"/>
      <c r="D134" s="238"/>
      <c r="E134" s="238"/>
      <c r="F134" s="443"/>
      <c r="G134" s="237"/>
      <c r="H134" s="238"/>
      <c r="I134" s="238"/>
      <c r="J134" s="443"/>
      <c r="K134" s="237"/>
      <c r="L134" s="238"/>
      <c r="M134" s="238"/>
      <c r="N134" s="443"/>
      <c r="O134" s="444"/>
      <c r="P134" s="445"/>
      <c r="Q134" s="3324"/>
      <c r="R134" s="3325"/>
      <c r="S134" s="436"/>
      <c r="T134" s="435"/>
      <c r="U134" s="3338"/>
      <c r="V134" s="3339"/>
      <c r="W134" s="3330"/>
      <c r="X134" s="3324"/>
      <c r="Y134" s="3325"/>
      <c r="Z134" s="435"/>
      <c r="AA134" s="1451"/>
      <c r="AB134" s="3346"/>
      <c r="AC134" s="3346"/>
      <c r="AD134" s="435"/>
      <c r="AE134" s="436"/>
      <c r="AF134" s="1451"/>
      <c r="AG134" s="436"/>
      <c r="AH134" s="438"/>
      <c r="AI134" s="1451"/>
    </row>
    <row r="135" spans="1:49" x14ac:dyDescent="0.25">
      <c r="A135" s="446" t="s">
        <v>2016</v>
      </c>
      <c r="B135" s="3347"/>
      <c r="C135" s="3348"/>
      <c r="D135" s="3349"/>
      <c r="E135" s="3349"/>
      <c r="F135" s="3350"/>
      <c r="G135" s="3348"/>
      <c r="H135" s="3349"/>
      <c r="I135" s="3349"/>
      <c r="J135" s="3350"/>
      <c r="K135" s="3348"/>
      <c r="L135" s="3349"/>
      <c r="M135" s="3349"/>
      <c r="N135" s="3350"/>
      <c r="O135" s="3351"/>
      <c r="P135" s="3352"/>
      <c r="Q135" s="3353"/>
      <c r="R135" s="3354"/>
      <c r="S135" s="3355"/>
      <c r="T135" s="3356"/>
      <c r="U135" s="3338"/>
      <c r="V135" s="3339"/>
      <c r="W135" s="3330"/>
      <c r="X135" s="3353"/>
      <c r="Y135" s="3354"/>
      <c r="Z135" s="435"/>
      <c r="AA135" s="1788"/>
      <c r="AB135" s="3357"/>
      <c r="AC135" s="3357"/>
      <c r="AD135" s="435"/>
      <c r="AE135" s="436"/>
      <c r="AF135" s="1451"/>
      <c r="AG135" s="436"/>
      <c r="AH135" s="438"/>
      <c r="AI135" s="1451"/>
    </row>
    <row r="136" spans="1:49" x14ac:dyDescent="0.25">
      <c r="A136" s="3358" t="s">
        <v>49</v>
      </c>
      <c r="B136" s="3359"/>
      <c r="C136" s="3360"/>
      <c r="D136" s="3361">
        <f>SUM(D76:D135)</f>
        <v>0</v>
      </c>
      <c r="E136" s="3361">
        <f>SUM(E76:E135)</f>
        <v>0</v>
      </c>
      <c r="F136" s="3359"/>
      <c r="G136" s="3362"/>
      <c r="H136" s="3363"/>
      <c r="I136" s="3363"/>
      <c r="J136" s="3359"/>
      <c r="K136" s="3362"/>
      <c r="L136" s="3363"/>
      <c r="M136" s="3363"/>
      <c r="N136" s="3359"/>
      <c r="O136" s="3364"/>
      <c r="P136" s="3365"/>
      <c r="Q136" s="3362"/>
      <c r="R136" s="3366"/>
      <c r="S136" s="3367">
        <f t="shared" ref="S136:AI136" si="6">SUM(S76:S135)</f>
        <v>0</v>
      </c>
      <c r="T136" s="3368">
        <f t="shared" si="6"/>
        <v>0</v>
      </c>
      <c r="U136" s="3360">
        <f t="shared" si="6"/>
        <v>0</v>
      </c>
      <c r="V136" s="3369">
        <f t="shared" si="6"/>
        <v>0</v>
      </c>
      <c r="W136" s="3369">
        <f t="shared" si="6"/>
        <v>0</v>
      </c>
      <c r="X136" s="3370">
        <f t="shared" si="6"/>
        <v>0</v>
      </c>
      <c r="Y136" s="3371">
        <f t="shared" si="6"/>
        <v>0</v>
      </c>
      <c r="Z136" s="3369">
        <f t="shared" si="6"/>
        <v>0</v>
      </c>
      <c r="AA136" s="3369">
        <f t="shared" si="6"/>
        <v>0</v>
      </c>
      <c r="AB136" s="3366">
        <f t="shared" si="6"/>
        <v>0</v>
      </c>
      <c r="AC136" s="3366">
        <f t="shared" si="6"/>
        <v>0</v>
      </c>
      <c r="AD136" s="3372">
        <f t="shared" si="6"/>
        <v>0</v>
      </c>
      <c r="AE136" s="3360">
        <f t="shared" si="6"/>
        <v>0</v>
      </c>
      <c r="AF136" s="3373">
        <f t="shared" si="6"/>
        <v>0</v>
      </c>
      <c r="AG136" s="3360">
        <f t="shared" si="6"/>
        <v>0</v>
      </c>
      <c r="AH136" s="3361">
        <f t="shared" si="6"/>
        <v>0</v>
      </c>
      <c r="AI136" s="3369">
        <f t="shared" si="6"/>
        <v>0</v>
      </c>
    </row>
    <row r="137" spans="1:49" x14ac:dyDescent="0.25">
      <c r="A137" s="447" t="s">
        <v>2044</v>
      </c>
      <c r="B137" s="3374"/>
      <c r="C137" s="246"/>
      <c r="D137" s="246"/>
      <c r="E137" s="246"/>
      <c r="F137" s="245"/>
      <c r="G137" s="245"/>
      <c r="H137" s="245"/>
      <c r="I137" s="245"/>
      <c r="J137" s="245"/>
      <c r="K137" s="245"/>
      <c r="L137" s="245"/>
      <c r="M137" s="245"/>
      <c r="N137" s="245"/>
      <c r="O137" s="245"/>
      <c r="P137" s="245"/>
      <c r="Q137" s="245"/>
      <c r="R137" s="245"/>
      <c r="S137" s="245"/>
      <c r="T137" s="245"/>
      <c r="U137" s="245"/>
      <c r="V137" s="245"/>
      <c r="W137" s="245"/>
      <c r="X137" s="245"/>
      <c r="Y137" s="245"/>
      <c r="Z137" s="245"/>
      <c r="AA137" s="245"/>
      <c r="AB137" s="245"/>
      <c r="AC137" s="245"/>
      <c r="AD137" s="245"/>
      <c r="AE137" s="246"/>
      <c r="AF137" s="246"/>
      <c r="AG137" s="246"/>
      <c r="AH137" s="246"/>
      <c r="AI137" s="246"/>
      <c r="AJ137" s="245"/>
      <c r="AK137" s="245"/>
      <c r="AL137" s="246"/>
      <c r="AM137" s="245"/>
      <c r="AN137" s="245"/>
      <c r="AO137" s="246"/>
      <c r="AP137" s="245"/>
      <c r="AQ137" s="245"/>
      <c r="AR137" s="246"/>
      <c r="AS137" s="246"/>
      <c r="AT137" s="245"/>
      <c r="AU137" s="245"/>
      <c r="AV137" s="245"/>
      <c r="AW137" s="245"/>
    </row>
    <row r="138" spans="1:49" ht="33" customHeight="1" x14ac:dyDescent="0.25">
      <c r="A138" s="3211" t="s">
        <v>2045</v>
      </c>
      <c r="B138" s="3375"/>
      <c r="C138" s="3214"/>
      <c r="D138" s="3241" t="s">
        <v>288</v>
      </c>
      <c r="E138" s="3242" t="s">
        <v>424</v>
      </c>
      <c r="F138" s="3242" t="s">
        <v>120</v>
      </c>
      <c r="G138" s="3242" t="s">
        <v>19</v>
      </c>
      <c r="H138" s="3282" t="s">
        <v>20</v>
      </c>
      <c r="I138" s="3282" t="s">
        <v>21</v>
      </c>
      <c r="J138" s="3282" t="s">
        <v>22</v>
      </c>
      <c r="K138" s="3282" t="s">
        <v>23</v>
      </c>
      <c r="L138" s="3282" t="s">
        <v>24</v>
      </c>
      <c r="M138" s="3282" t="s">
        <v>25</v>
      </c>
      <c r="N138" s="3282" t="s">
        <v>26</v>
      </c>
      <c r="O138" s="3282" t="s">
        <v>27</v>
      </c>
      <c r="P138" s="3282" t="s">
        <v>28</v>
      </c>
      <c r="Q138" s="3282" t="s">
        <v>29</v>
      </c>
      <c r="R138" s="3282" t="s">
        <v>30</v>
      </c>
      <c r="S138" s="3283" t="s">
        <v>2046</v>
      </c>
      <c r="T138" s="3376" t="s">
        <v>2047</v>
      </c>
      <c r="U138" s="3376" t="s">
        <v>2048</v>
      </c>
      <c r="V138" s="245"/>
      <c r="W138" s="245"/>
      <c r="X138" s="245"/>
      <c r="Y138" s="245"/>
      <c r="Z138" s="245"/>
      <c r="AA138" s="245"/>
      <c r="AB138" s="245"/>
      <c r="AC138" s="245"/>
      <c r="AD138" s="245"/>
      <c r="AE138" s="246"/>
      <c r="AF138" s="246"/>
      <c r="AG138" s="246"/>
      <c r="AH138" s="246"/>
      <c r="AI138" s="246"/>
      <c r="AJ138" s="245"/>
      <c r="AK138" s="245"/>
      <c r="AL138" s="246"/>
      <c r="AM138" s="245"/>
      <c r="AN138" s="245"/>
      <c r="AO138" s="246"/>
      <c r="AP138" s="245"/>
      <c r="AQ138" s="245"/>
      <c r="AR138" s="246"/>
      <c r="AS138" s="246"/>
      <c r="AT138" s="245"/>
      <c r="AU138" s="245"/>
      <c r="AV138" s="245"/>
      <c r="AW138" s="245"/>
    </row>
    <row r="139" spans="1:49" x14ac:dyDescent="0.25">
      <c r="A139" s="3377" t="s">
        <v>2049</v>
      </c>
      <c r="B139" s="3378"/>
      <c r="C139" s="3288"/>
      <c r="D139" s="1641"/>
      <c r="E139" s="1641"/>
      <c r="F139" s="1641"/>
      <c r="G139" s="1641"/>
      <c r="H139" s="1641"/>
      <c r="I139" s="1641"/>
      <c r="J139" s="1641"/>
      <c r="K139" s="1641"/>
      <c r="L139" s="1641"/>
      <c r="M139" s="1641"/>
      <c r="N139" s="1641"/>
      <c r="O139" s="1641"/>
      <c r="P139" s="1641"/>
      <c r="Q139" s="1641"/>
      <c r="R139" s="1641"/>
      <c r="S139" s="3292"/>
      <c r="T139" s="3379"/>
      <c r="U139" s="3379"/>
      <c r="V139" s="245"/>
      <c r="W139" s="245"/>
      <c r="X139" s="245"/>
      <c r="Y139" s="245"/>
      <c r="Z139" s="245"/>
      <c r="AA139" s="245"/>
      <c r="AB139" s="245"/>
      <c r="AC139" s="245"/>
      <c r="AD139" s="245"/>
      <c r="AE139" s="246"/>
      <c r="AF139" s="246"/>
      <c r="AG139" s="246"/>
      <c r="AH139" s="246"/>
      <c r="AI139" s="246"/>
      <c r="AJ139" s="245"/>
      <c r="AK139" s="245"/>
      <c r="AL139" s="246"/>
      <c r="AM139" s="245"/>
      <c r="AN139" s="245"/>
      <c r="AO139" s="246"/>
      <c r="AP139" s="245"/>
      <c r="AQ139" s="245"/>
      <c r="AR139" s="246"/>
      <c r="AS139" s="246"/>
      <c r="AT139" s="245"/>
      <c r="AU139" s="245"/>
      <c r="AV139" s="245"/>
      <c r="AW139" s="245"/>
    </row>
    <row r="140" spans="1:49" x14ac:dyDescent="0.25">
      <c r="A140" s="1602" t="s">
        <v>734</v>
      </c>
      <c r="B140" s="1592"/>
      <c r="C140" s="1583"/>
      <c r="D140" s="1674"/>
      <c r="E140" s="1674"/>
      <c r="F140" s="1674"/>
      <c r="G140" s="1674"/>
      <c r="H140" s="1674"/>
      <c r="I140" s="1674"/>
      <c r="J140" s="1674"/>
      <c r="K140" s="1674"/>
      <c r="L140" s="1674"/>
      <c r="M140" s="1674"/>
      <c r="N140" s="1674"/>
      <c r="O140" s="1674"/>
      <c r="P140" s="1674"/>
      <c r="Q140" s="1674"/>
      <c r="R140" s="1674"/>
      <c r="S140" s="1595"/>
      <c r="T140" s="1785"/>
      <c r="U140" s="1785"/>
      <c r="V140" s="245"/>
      <c r="W140" s="245"/>
      <c r="X140" s="245"/>
      <c r="Y140" s="245"/>
      <c r="Z140" s="245"/>
      <c r="AA140" s="245"/>
      <c r="AB140" s="245"/>
      <c r="AC140" s="245"/>
      <c r="AD140" s="245"/>
      <c r="AE140" s="246"/>
      <c r="AF140" s="246"/>
      <c r="AG140" s="246"/>
      <c r="AH140" s="246"/>
      <c r="AI140" s="246"/>
      <c r="AJ140" s="245"/>
      <c r="AK140" s="245"/>
      <c r="AL140" s="246"/>
      <c r="AM140" s="245"/>
      <c r="AN140" s="245"/>
      <c r="AO140" s="246"/>
      <c r="AP140" s="245"/>
      <c r="AQ140" s="245"/>
      <c r="AR140" s="246"/>
      <c r="AS140" s="246"/>
      <c r="AT140" s="245"/>
      <c r="AU140" s="245"/>
      <c r="AV140" s="245"/>
      <c r="AW140" s="245"/>
    </row>
    <row r="141" spans="1:49" x14ac:dyDescent="0.25">
      <c r="A141" s="1602" t="s">
        <v>2050</v>
      </c>
      <c r="B141" s="1592"/>
      <c r="C141" s="1583"/>
      <c r="D141" s="1674"/>
      <c r="E141" s="1674"/>
      <c r="F141" s="1674"/>
      <c r="G141" s="1674"/>
      <c r="H141" s="1674"/>
      <c r="I141" s="1674"/>
      <c r="J141" s="1674"/>
      <c r="K141" s="1674"/>
      <c r="L141" s="1674"/>
      <c r="M141" s="1674"/>
      <c r="N141" s="1674"/>
      <c r="O141" s="1674"/>
      <c r="P141" s="1674"/>
      <c r="Q141" s="1674"/>
      <c r="R141" s="1674"/>
      <c r="S141" s="1595"/>
      <c r="T141" s="1785"/>
      <c r="U141" s="1785"/>
      <c r="AP141" s="245"/>
      <c r="AQ141" s="245"/>
      <c r="AR141" s="246"/>
      <c r="AS141" s="246"/>
      <c r="AT141" s="245"/>
      <c r="AU141" s="245"/>
      <c r="AV141" s="245"/>
      <c r="AW141" s="245"/>
    </row>
    <row r="142" spans="1:49" ht="15" customHeight="1" x14ac:dyDescent="0.25">
      <c r="A142" s="1602" t="s">
        <v>2051</v>
      </c>
      <c r="B142" s="1592"/>
      <c r="C142" s="1583"/>
      <c r="D142" s="1674"/>
      <c r="E142" s="1674"/>
      <c r="F142" s="1674"/>
      <c r="G142" s="1674"/>
      <c r="H142" s="1674"/>
      <c r="I142" s="1674"/>
      <c r="J142" s="1674"/>
      <c r="K142" s="1674"/>
      <c r="L142" s="1674"/>
      <c r="M142" s="1674"/>
      <c r="N142" s="1674"/>
      <c r="O142" s="1674"/>
      <c r="P142" s="1674"/>
      <c r="Q142" s="1674"/>
      <c r="R142" s="1674"/>
      <c r="S142" s="1595"/>
      <c r="T142" s="1785"/>
      <c r="U142" s="1785"/>
      <c r="AP142" s="245"/>
      <c r="AQ142" s="245"/>
      <c r="AR142" s="246"/>
      <c r="AS142" s="246"/>
      <c r="AT142" s="245"/>
      <c r="AU142" s="245"/>
      <c r="AV142" s="245"/>
      <c r="AW142" s="245"/>
    </row>
    <row r="143" spans="1:49" x14ac:dyDescent="0.25">
      <c r="A143" s="1602" t="s">
        <v>2052</v>
      </c>
      <c r="B143" s="1592"/>
      <c r="C143" s="1583"/>
      <c r="D143" s="1674"/>
      <c r="E143" s="1674"/>
      <c r="F143" s="1674"/>
      <c r="G143" s="1674"/>
      <c r="H143" s="1674"/>
      <c r="I143" s="1674"/>
      <c r="J143" s="1674"/>
      <c r="K143" s="1674"/>
      <c r="L143" s="1674"/>
      <c r="M143" s="1674"/>
      <c r="N143" s="1674"/>
      <c r="O143" s="1674"/>
      <c r="P143" s="1674"/>
      <c r="Q143" s="1674"/>
      <c r="R143" s="1674"/>
      <c r="S143" s="1595"/>
      <c r="T143" s="1785"/>
      <c r="U143" s="1785"/>
      <c r="AP143" s="245"/>
      <c r="AQ143" s="245"/>
      <c r="AR143" s="246"/>
      <c r="AS143" s="246"/>
      <c r="AT143" s="245"/>
      <c r="AU143" s="245"/>
      <c r="AV143" s="245"/>
      <c r="AW143" s="245"/>
    </row>
    <row r="144" spans="1:49" x14ac:dyDescent="0.25">
      <c r="A144" s="1602" t="s">
        <v>2053</v>
      </c>
      <c r="B144" s="1592"/>
      <c r="C144" s="1583"/>
      <c r="D144" s="1674"/>
      <c r="E144" s="1674"/>
      <c r="F144" s="1674"/>
      <c r="G144" s="1674"/>
      <c r="H144" s="1674"/>
      <c r="I144" s="1674"/>
      <c r="J144" s="1674"/>
      <c r="K144" s="1674"/>
      <c r="L144" s="1674"/>
      <c r="M144" s="1674"/>
      <c r="N144" s="1674"/>
      <c r="O144" s="1674"/>
      <c r="P144" s="1674"/>
      <c r="Q144" s="1674"/>
      <c r="R144" s="1674"/>
      <c r="S144" s="1595"/>
      <c r="T144" s="1785"/>
      <c r="U144" s="1785"/>
      <c r="AP144" s="245"/>
      <c r="AQ144" s="245"/>
      <c r="AR144" s="246"/>
      <c r="AS144" s="246"/>
      <c r="AT144" s="245"/>
      <c r="AU144" s="245"/>
      <c r="AV144" s="245"/>
      <c r="AW144" s="245"/>
    </row>
    <row r="145" spans="1:49" x14ac:dyDescent="0.25">
      <c r="A145" s="1602" t="s">
        <v>2054</v>
      </c>
      <c r="B145" s="1592"/>
      <c r="C145" s="1583"/>
      <c r="D145" s="1674"/>
      <c r="E145" s="1674"/>
      <c r="F145" s="1674"/>
      <c r="G145" s="1674"/>
      <c r="H145" s="1674"/>
      <c r="I145" s="1674"/>
      <c r="J145" s="1674"/>
      <c r="K145" s="1674"/>
      <c r="L145" s="1674"/>
      <c r="M145" s="1674"/>
      <c r="N145" s="1674"/>
      <c r="O145" s="1674"/>
      <c r="P145" s="1674"/>
      <c r="Q145" s="1674"/>
      <c r="R145" s="1674"/>
      <c r="S145" s="1595"/>
      <c r="T145" s="1785"/>
      <c r="U145" s="1785"/>
      <c r="AP145" s="245"/>
      <c r="AQ145" s="245"/>
      <c r="AR145" s="246"/>
      <c r="AS145" s="246"/>
      <c r="AT145" s="245"/>
      <c r="AU145" s="245"/>
      <c r="AV145" s="245"/>
      <c r="AW145" s="245"/>
    </row>
    <row r="146" spans="1:49" x14ac:dyDescent="0.25">
      <c r="A146" s="1602" t="s">
        <v>2055</v>
      </c>
      <c r="B146" s="1592"/>
      <c r="C146" s="1583"/>
      <c r="D146" s="1674"/>
      <c r="E146" s="1674"/>
      <c r="F146" s="1674"/>
      <c r="G146" s="1674"/>
      <c r="H146" s="1674"/>
      <c r="I146" s="1674"/>
      <c r="J146" s="1674"/>
      <c r="K146" s="1674"/>
      <c r="L146" s="1674"/>
      <c r="M146" s="1674"/>
      <c r="N146" s="1674"/>
      <c r="O146" s="1674"/>
      <c r="P146" s="1674"/>
      <c r="Q146" s="1674"/>
      <c r="R146" s="1674"/>
      <c r="S146" s="1595"/>
      <c r="T146" s="1785"/>
      <c r="U146" s="1785"/>
      <c r="AP146" s="245"/>
      <c r="AQ146" s="245"/>
      <c r="AR146" s="246"/>
      <c r="AS146" s="246"/>
      <c r="AT146" s="245"/>
      <c r="AU146" s="245"/>
      <c r="AV146" s="245"/>
      <c r="AW146" s="245"/>
    </row>
    <row r="147" spans="1:49" x14ac:dyDescent="0.25">
      <c r="A147" s="1602" t="s">
        <v>2056</v>
      </c>
      <c r="B147" s="1592"/>
      <c r="C147" s="1583"/>
      <c r="D147" s="1674"/>
      <c r="E147" s="1674"/>
      <c r="F147" s="1674"/>
      <c r="G147" s="1674"/>
      <c r="H147" s="1674"/>
      <c r="I147" s="1674"/>
      <c r="J147" s="1674"/>
      <c r="K147" s="1674"/>
      <c r="L147" s="1674"/>
      <c r="M147" s="1674"/>
      <c r="N147" s="1674"/>
      <c r="O147" s="1674"/>
      <c r="P147" s="1674"/>
      <c r="Q147" s="1674"/>
      <c r="R147" s="1674"/>
      <c r="S147" s="1595"/>
      <c r="T147" s="1785"/>
      <c r="U147" s="1785"/>
      <c r="AP147" s="245"/>
      <c r="AQ147" s="245"/>
      <c r="AR147" s="246"/>
      <c r="AS147" s="246"/>
      <c r="AT147" s="245"/>
      <c r="AU147" s="245"/>
      <c r="AV147" s="245"/>
      <c r="AW147" s="245"/>
    </row>
    <row r="148" spans="1:49" x14ac:dyDescent="0.25">
      <c r="A148" s="1602" t="s">
        <v>2057</v>
      </c>
      <c r="B148" s="1592"/>
      <c r="C148" s="1583"/>
      <c r="D148" s="1674"/>
      <c r="E148" s="1674"/>
      <c r="F148" s="1674"/>
      <c r="G148" s="1674"/>
      <c r="H148" s="1674"/>
      <c r="I148" s="1674"/>
      <c r="J148" s="1674"/>
      <c r="K148" s="1674"/>
      <c r="L148" s="1674"/>
      <c r="M148" s="1674"/>
      <c r="N148" s="1674"/>
      <c r="O148" s="1674"/>
      <c r="P148" s="1674"/>
      <c r="Q148" s="1674"/>
      <c r="R148" s="1674"/>
      <c r="S148" s="1595"/>
      <c r="T148" s="1785"/>
      <c r="U148" s="1785"/>
      <c r="AP148" s="245"/>
      <c r="AQ148" s="245"/>
      <c r="AR148" s="246"/>
      <c r="AS148" s="246"/>
      <c r="AT148" s="245"/>
      <c r="AU148" s="245"/>
      <c r="AV148" s="245"/>
      <c r="AW148" s="245"/>
    </row>
    <row r="149" spans="1:49" x14ac:dyDescent="0.25">
      <c r="A149" s="1602" t="s">
        <v>2058</v>
      </c>
      <c r="B149" s="1592"/>
      <c r="C149" s="1583"/>
      <c r="D149" s="1674"/>
      <c r="E149" s="1674"/>
      <c r="F149" s="1674"/>
      <c r="G149" s="1674"/>
      <c r="H149" s="1674"/>
      <c r="I149" s="1674"/>
      <c r="J149" s="1674"/>
      <c r="K149" s="1674"/>
      <c r="L149" s="1674"/>
      <c r="M149" s="1674"/>
      <c r="N149" s="1674"/>
      <c r="O149" s="1674"/>
      <c r="P149" s="1674"/>
      <c r="Q149" s="1674"/>
      <c r="R149" s="1674"/>
      <c r="S149" s="1595"/>
      <c r="T149" s="1785"/>
      <c r="U149" s="1785"/>
      <c r="AP149" s="245"/>
      <c r="AQ149" s="245"/>
      <c r="AR149" s="246"/>
      <c r="AS149" s="246"/>
      <c r="AT149" s="245"/>
      <c r="AU149" s="245"/>
      <c r="AV149" s="245"/>
      <c r="AW149" s="245"/>
    </row>
    <row r="150" spans="1:49" x14ac:dyDescent="0.25">
      <c r="A150" s="1602" t="s">
        <v>797</v>
      </c>
      <c r="B150" s="1592"/>
      <c r="C150" s="1583"/>
      <c r="D150" s="1674"/>
      <c r="E150" s="1674"/>
      <c r="F150" s="1674"/>
      <c r="G150" s="1674"/>
      <c r="H150" s="1674"/>
      <c r="I150" s="1674"/>
      <c r="J150" s="1674"/>
      <c r="K150" s="1674"/>
      <c r="L150" s="1674"/>
      <c r="M150" s="1674"/>
      <c r="N150" s="1674"/>
      <c r="O150" s="1674"/>
      <c r="P150" s="1674"/>
      <c r="Q150" s="1674"/>
      <c r="R150" s="1674"/>
      <c r="S150" s="1595"/>
      <c r="T150" s="1785"/>
      <c r="U150" s="1785"/>
      <c r="AP150" s="245"/>
      <c r="AQ150" s="245"/>
      <c r="AR150" s="246"/>
      <c r="AS150" s="246"/>
      <c r="AT150" s="245"/>
      <c r="AU150" s="245"/>
      <c r="AV150" s="245"/>
      <c r="AW150" s="245"/>
    </row>
    <row r="151" spans="1:49" x14ac:dyDescent="0.25">
      <c r="A151" s="1602" t="s">
        <v>2059</v>
      </c>
      <c r="B151" s="1592"/>
      <c r="C151" s="1583"/>
      <c r="D151" s="1674"/>
      <c r="E151" s="1674"/>
      <c r="F151" s="1674"/>
      <c r="G151" s="1674"/>
      <c r="H151" s="1674"/>
      <c r="I151" s="1674"/>
      <c r="J151" s="1674"/>
      <c r="K151" s="1674"/>
      <c r="L151" s="1674"/>
      <c r="M151" s="1674"/>
      <c r="N151" s="1674"/>
      <c r="O151" s="1674"/>
      <c r="P151" s="1674"/>
      <c r="Q151" s="1674"/>
      <c r="R151" s="1674"/>
      <c r="S151" s="1595"/>
      <c r="T151" s="1785"/>
      <c r="U151" s="1785"/>
      <c r="AP151" s="245"/>
      <c r="AQ151" s="245"/>
      <c r="AR151" s="246"/>
      <c r="AS151" s="246"/>
      <c r="AT151" s="245"/>
      <c r="AU151" s="245"/>
      <c r="AV151" s="245"/>
      <c r="AW151" s="245"/>
    </row>
    <row r="152" spans="1:49" x14ac:dyDescent="0.25">
      <c r="A152" s="1602" t="s">
        <v>2060</v>
      </c>
      <c r="B152" s="977"/>
      <c r="C152" s="1583"/>
      <c r="D152" s="1674"/>
      <c r="E152" s="1674"/>
      <c r="F152" s="1674"/>
      <c r="G152" s="1674"/>
      <c r="H152" s="1674"/>
      <c r="I152" s="1674"/>
      <c r="J152" s="1674"/>
      <c r="K152" s="1674"/>
      <c r="L152" s="1674"/>
      <c r="M152" s="1674"/>
      <c r="N152" s="1674"/>
      <c r="O152" s="1674"/>
      <c r="P152" s="1674"/>
      <c r="Q152" s="1674"/>
      <c r="R152" s="1674"/>
      <c r="S152" s="1595"/>
      <c r="T152" s="1785"/>
      <c r="U152" s="1785"/>
      <c r="AP152" s="245"/>
      <c r="AQ152" s="245"/>
      <c r="AR152" s="246"/>
      <c r="AS152" s="246"/>
      <c r="AT152" s="245"/>
      <c r="AU152" s="245"/>
      <c r="AV152" s="245"/>
      <c r="AW152" s="245"/>
    </row>
    <row r="153" spans="1:49" x14ac:dyDescent="0.25">
      <c r="A153" s="1606" t="s">
        <v>2061</v>
      </c>
      <c r="B153" s="3299"/>
      <c r="C153" s="1596"/>
      <c r="D153" s="1634"/>
      <c r="E153" s="1634"/>
      <c r="F153" s="1634"/>
      <c r="G153" s="1634"/>
      <c r="H153" s="1634"/>
      <c r="I153" s="1634"/>
      <c r="J153" s="1634"/>
      <c r="K153" s="1634"/>
      <c r="L153" s="1634"/>
      <c r="M153" s="1634"/>
      <c r="N153" s="1634"/>
      <c r="O153" s="1634"/>
      <c r="P153" s="1634"/>
      <c r="Q153" s="1634"/>
      <c r="R153" s="1634"/>
      <c r="S153" s="1597"/>
      <c r="T153" s="1785"/>
      <c r="U153" s="1785"/>
      <c r="AP153" s="245"/>
      <c r="AQ153" s="245"/>
      <c r="AR153" s="246"/>
      <c r="AS153" s="246"/>
      <c r="AT153" s="245"/>
      <c r="AU153" s="245"/>
      <c r="AV153" s="245"/>
      <c r="AW153" s="245"/>
    </row>
    <row r="154" spans="1:49" x14ac:dyDescent="0.25">
      <c r="A154" s="3369" t="s">
        <v>2062</v>
      </c>
      <c r="B154" s="3266"/>
      <c r="C154" s="3380"/>
      <c r="D154" s="3381"/>
      <c r="E154" s="3381"/>
      <c r="F154" s="3381"/>
      <c r="G154" s="3381"/>
      <c r="H154" s="3381"/>
      <c r="I154" s="3381"/>
      <c r="J154" s="3381"/>
      <c r="K154" s="3381"/>
      <c r="L154" s="3381"/>
      <c r="M154" s="3381"/>
      <c r="N154" s="3381"/>
      <c r="O154" s="3381"/>
      <c r="P154" s="3381"/>
      <c r="Q154" s="3381"/>
      <c r="R154" s="3381"/>
      <c r="S154" s="3382"/>
      <c r="T154" s="3383"/>
      <c r="U154" s="3383"/>
      <c r="AP154" s="245"/>
      <c r="AQ154" s="245"/>
      <c r="AR154" s="246"/>
      <c r="AS154" s="246"/>
      <c r="AT154" s="245"/>
      <c r="AU154" s="245"/>
      <c r="AV154" s="245"/>
      <c r="AW154" s="245"/>
    </row>
    <row r="155" spans="1:49" x14ac:dyDescent="0.25">
      <c r="A155" s="3384" t="s">
        <v>118</v>
      </c>
      <c r="B155" s="3299"/>
      <c r="C155" s="3109"/>
      <c r="D155" s="3300">
        <f t="shared" ref="D155:S155" si="7">SUM(D139:D153)</f>
        <v>0</v>
      </c>
      <c r="E155" s="3300">
        <f t="shared" si="7"/>
        <v>0</v>
      </c>
      <c r="F155" s="3300">
        <f t="shared" si="7"/>
        <v>0</v>
      </c>
      <c r="G155" s="3300">
        <f t="shared" si="7"/>
        <v>0</v>
      </c>
      <c r="H155" s="3300">
        <f t="shared" si="7"/>
        <v>0</v>
      </c>
      <c r="I155" s="3300">
        <f t="shared" si="7"/>
        <v>0</v>
      </c>
      <c r="J155" s="3300">
        <f t="shared" si="7"/>
        <v>0</v>
      </c>
      <c r="K155" s="3300">
        <f t="shared" si="7"/>
        <v>0</v>
      </c>
      <c r="L155" s="3300">
        <f t="shared" si="7"/>
        <v>0</v>
      </c>
      <c r="M155" s="3300">
        <f t="shared" si="7"/>
        <v>0</v>
      </c>
      <c r="N155" s="3300">
        <f t="shared" si="7"/>
        <v>0</v>
      </c>
      <c r="O155" s="3300">
        <f t="shared" si="7"/>
        <v>0</v>
      </c>
      <c r="P155" s="3300">
        <f t="shared" si="7"/>
        <v>0</v>
      </c>
      <c r="Q155" s="3300">
        <f t="shared" si="7"/>
        <v>0</v>
      </c>
      <c r="R155" s="3300">
        <f t="shared" si="7"/>
        <v>0</v>
      </c>
      <c r="S155" s="3301">
        <f t="shared" si="7"/>
        <v>0</v>
      </c>
      <c r="T155" s="3369">
        <f>SUM(T139:T154)</f>
        <v>0</v>
      </c>
      <c r="U155" s="3369">
        <f>SUM(U139:U154)</f>
        <v>0</v>
      </c>
      <c r="AP155" s="245"/>
      <c r="AQ155" s="245"/>
      <c r="AR155" s="246"/>
      <c r="AS155" s="246"/>
      <c r="AT155" s="245"/>
      <c r="AU155" s="245"/>
      <c r="AV155" s="245"/>
      <c r="AW155" s="245"/>
    </row>
    <row r="156" spans="1:49" x14ac:dyDescent="0.25">
      <c r="AP156" s="245"/>
      <c r="AQ156" s="245"/>
      <c r="AR156" s="246"/>
      <c r="AS156" s="246"/>
      <c r="AT156" s="245"/>
      <c r="AU156" s="245"/>
      <c r="AV156" s="245"/>
      <c r="AW156" s="245"/>
    </row>
    <row r="157" spans="1:49" x14ac:dyDescent="0.25">
      <c r="A157" s="448" t="s">
        <v>2063</v>
      </c>
      <c r="B157" s="3385"/>
      <c r="C157" s="3385"/>
      <c r="D157" s="3385"/>
      <c r="E157" s="3385"/>
      <c r="F157" s="273"/>
      <c r="G157" s="250"/>
      <c r="H157" s="250"/>
      <c r="I157" s="250"/>
      <c r="J157" s="250"/>
      <c r="K157" s="250"/>
      <c r="L157" s="250"/>
      <c r="M157" s="250"/>
      <c r="N157" s="250"/>
      <c r="O157" s="250"/>
      <c r="P157" s="250"/>
      <c r="Q157" s="250"/>
      <c r="R157" s="250"/>
      <c r="S157" s="250"/>
      <c r="T157" s="250"/>
      <c r="U157" s="250"/>
      <c r="V157" s="250"/>
      <c r="W157" s="250"/>
      <c r="X157" s="250"/>
      <c r="Y157" s="250"/>
      <c r="Z157" s="250"/>
      <c r="AA157" s="250"/>
      <c r="AB157" s="245"/>
      <c r="AC157" s="270"/>
      <c r="AD157" s="245"/>
      <c r="AE157" s="246"/>
      <c r="AF157" s="246"/>
      <c r="AG157" s="246"/>
      <c r="AH157" s="246"/>
      <c r="AI157" s="246"/>
      <c r="AJ157" s="245"/>
      <c r="AK157" s="245"/>
      <c r="AL157" s="246"/>
      <c r="AM157" s="245"/>
      <c r="AN157" s="245"/>
      <c r="AO157" s="246"/>
      <c r="AP157" s="245"/>
      <c r="AQ157" s="245"/>
      <c r="AR157" s="246"/>
      <c r="AS157" s="246"/>
      <c r="AT157" s="245"/>
      <c r="AU157" s="245"/>
      <c r="AV157" s="245"/>
      <c r="AW157" s="245"/>
    </row>
    <row r="158" spans="1:49" ht="15" customHeight="1" x14ac:dyDescent="0.25">
      <c r="A158" s="7082" t="s">
        <v>4</v>
      </c>
      <c r="B158" s="6652"/>
      <c r="C158" s="7082" t="s">
        <v>118</v>
      </c>
      <c r="D158" s="6651"/>
      <c r="E158" s="6652"/>
      <c r="F158" s="7027" t="s">
        <v>2064</v>
      </c>
      <c r="G158" s="7028"/>
      <c r="H158" s="7028"/>
      <c r="I158" s="7028"/>
      <c r="J158" s="7028"/>
      <c r="K158" s="7028"/>
      <c r="L158" s="7028"/>
      <c r="M158" s="7028"/>
      <c r="N158" s="7028"/>
      <c r="O158" s="7028"/>
      <c r="P158" s="7028"/>
      <c r="Q158" s="7028"/>
      <c r="R158" s="7028"/>
      <c r="S158" s="7028"/>
      <c r="T158" s="7028"/>
      <c r="U158" s="7028"/>
      <c r="V158" s="7028"/>
      <c r="W158" s="7028"/>
      <c r="X158" s="7028"/>
      <c r="Y158" s="7028"/>
      <c r="Z158" s="7028"/>
      <c r="AA158" s="7028"/>
      <c r="AB158" s="7028"/>
      <c r="AC158" s="7028"/>
      <c r="AD158" s="7028"/>
      <c r="AE158" s="7028"/>
      <c r="AF158" s="7028"/>
      <c r="AG158" s="7028"/>
      <c r="AH158" s="7028"/>
      <c r="AI158" s="7028"/>
      <c r="AJ158" s="7028"/>
      <c r="AK158" s="7028"/>
      <c r="AL158" s="7028"/>
      <c r="AM158" s="7044"/>
      <c r="AN158" s="6427" t="s">
        <v>421</v>
      </c>
      <c r="AO158" s="7087" t="s">
        <v>2065</v>
      </c>
      <c r="AP158" s="7090" t="s">
        <v>13</v>
      </c>
      <c r="AQ158" s="6427" t="s">
        <v>14</v>
      </c>
      <c r="AT158" s="245"/>
      <c r="AU158" s="245"/>
      <c r="AV158" s="245"/>
      <c r="AW158" s="245"/>
    </row>
    <row r="159" spans="1:49" x14ac:dyDescent="0.25">
      <c r="A159" s="7083"/>
      <c r="B159" s="7084"/>
      <c r="C159" s="7085"/>
      <c r="D159" s="7086"/>
      <c r="E159" s="7052"/>
      <c r="F159" s="7023" t="s">
        <v>423</v>
      </c>
      <c r="G159" s="7024"/>
      <c r="H159" s="7023" t="s">
        <v>288</v>
      </c>
      <c r="I159" s="7024"/>
      <c r="J159" s="7023" t="s">
        <v>2066</v>
      </c>
      <c r="K159" s="7024"/>
      <c r="L159" s="7023" t="s">
        <v>120</v>
      </c>
      <c r="M159" s="7024"/>
      <c r="N159" s="7023" t="s">
        <v>19</v>
      </c>
      <c r="O159" s="7024"/>
      <c r="P159" s="7027" t="s">
        <v>20</v>
      </c>
      <c r="Q159" s="7044"/>
      <c r="R159" s="7027" t="s">
        <v>21</v>
      </c>
      <c r="S159" s="7044"/>
      <c r="T159" s="7027" t="s">
        <v>22</v>
      </c>
      <c r="U159" s="7044"/>
      <c r="V159" s="7027" t="s">
        <v>23</v>
      </c>
      <c r="W159" s="7044"/>
      <c r="X159" s="7027" t="s">
        <v>24</v>
      </c>
      <c r="Y159" s="7044"/>
      <c r="Z159" s="7027" t="s">
        <v>25</v>
      </c>
      <c r="AA159" s="7044"/>
      <c r="AB159" s="7027" t="s">
        <v>26</v>
      </c>
      <c r="AC159" s="7044"/>
      <c r="AD159" s="7027" t="s">
        <v>27</v>
      </c>
      <c r="AE159" s="7044"/>
      <c r="AF159" s="7027" t="s">
        <v>28</v>
      </c>
      <c r="AG159" s="7044"/>
      <c r="AH159" s="7027" t="s">
        <v>29</v>
      </c>
      <c r="AI159" s="7044"/>
      <c r="AJ159" s="7027" t="s">
        <v>2067</v>
      </c>
      <c r="AK159" s="7029"/>
      <c r="AL159" s="7027" t="s">
        <v>31</v>
      </c>
      <c r="AM159" s="7029"/>
      <c r="AN159" s="6429"/>
      <c r="AO159" s="7088"/>
      <c r="AP159" s="6386"/>
      <c r="AQ159" s="6429"/>
      <c r="AT159" s="245"/>
      <c r="AU159" s="245"/>
      <c r="AV159" s="245"/>
      <c r="AW159" s="245"/>
    </row>
    <row r="160" spans="1:49" x14ac:dyDescent="0.25">
      <c r="A160" s="7085"/>
      <c r="B160" s="7052"/>
      <c r="C160" s="3227" t="s">
        <v>52</v>
      </c>
      <c r="D160" s="3282" t="s">
        <v>53</v>
      </c>
      <c r="E160" s="3386" t="s">
        <v>54</v>
      </c>
      <c r="F160" s="1510" t="s">
        <v>53</v>
      </c>
      <c r="G160" s="1870" t="s">
        <v>54</v>
      </c>
      <c r="H160" s="1510" t="s">
        <v>53</v>
      </c>
      <c r="I160" s="1870" t="s">
        <v>54</v>
      </c>
      <c r="J160" s="1510" t="s">
        <v>53</v>
      </c>
      <c r="K160" s="1870" t="s">
        <v>54</v>
      </c>
      <c r="L160" s="1510" t="s">
        <v>53</v>
      </c>
      <c r="M160" s="1870" t="s">
        <v>54</v>
      </c>
      <c r="N160" s="1510" t="s">
        <v>53</v>
      </c>
      <c r="O160" s="1870" t="s">
        <v>54</v>
      </c>
      <c r="P160" s="1510" t="s">
        <v>53</v>
      </c>
      <c r="Q160" s="1870" t="s">
        <v>54</v>
      </c>
      <c r="R160" s="1510" t="s">
        <v>53</v>
      </c>
      <c r="S160" s="1870" t="s">
        <v>54</v>
      </c>
      <c r="T160" s="1510" t="s">
        <v>53</v>
      </c>
      <c r="U160" s="1870" t="s">
        <v>54</v>
      </c>
      <c r="V160" s="1510" t="s">
        <v>53</v>
      </c>
      <c r="W160" s="1870" t="s">
        <v>54</v>
      </c>
      <c r="X160" s="1510" t="s">
        <v>53</v>
      </c>
      <c r="Y160" s="1870" t="s">
        <v>54</v>
      </c>
      <c r="Z160" s="1510" t="s">
        <v>53</v>
      </c>
      <c r="AA160" s="1870" t="s">
        <v>54</v>
      </c>
      <c r="AB160" s="1510" t="s">
        <v>53</v>
      </c>
      <c r="AC160" s="1870" t="s">
        <v>54</v>
      </c>
      <c r="AD160" s="1510" t="s">
        <v>53</v>
      </c>
      <c r="AE160" s="1953" t="s">
        <v>54</v>
      </c>
      <c r="AF160" s="1508" t="s">
        <v>53</v>
      </c>
      <c r="AG160" s="1953" t="s">
        <v>54</v>
      </c>
      <c r="AH160" s="1508" t="s">
        <v>53</v>
      </c>
      <c r="AI160" s="1953" t="s">
        <v>54</v>
      </c>
      <c r="AJ160" s="1510" t="s">
        <v>53</v>
      </c>
      <c r="AK160" s="1549" t="s">
        <v>54</v>
      </c>
      <c r="AL160" s="1510" t="s">
        <v>53</v>
      </c>
      <c r="AM160" s="1549" t="s">
        <v>54</v>
      </c>
      <c r="AN160" s="6969"/>
      <c r="AO160" s="7089"/>
      <c r="AP160" s="7091"/>
      <c r="AQ160" s="6969"/>
      <c r="AT160" s="245"/>
      <c r="AU160" s="245"/>
      <c r="AV160" s="245"/>
      <c r="AW160" s="245"/>
    </row>
    <row r="161" spans="1:49" x14ac:dyDescent="0.25">
      <c r="A161" s="7094" t="s">
        <v>87</v>
      </c>
      <c r="B161" s="7095"/>
      <c r="C161" s="3387"/>
      <c r="D161" s="3388"/>
      <c r="E161" s="3389"/>
      <c r="F161" s="3390"/>
      <c r="G161" s="2845"/>
      <c r="H161" s="3390"/>
      <c r="I161" s="2845"/>
      <c r="J161" s="3390"/>
      <c r="K161" s="3391"/>
      <c r="L161" s="3390"/>
      <c r="M161" s="3391"/>
      <c r="N161" s="3390"/>
      <c r="O161" s="3391"/>
      <c r="P161" s="3390"/>
      <c r="Q161" s="3391"/>
      <c r="R161" s="3390"/>
      <c r="S161" s="3391"/>
      <c r="T161" s="3390"/>
      <c r="U161" s="3391"/>
      <c r="V161" s="3390"/>
      <c r="W161" s="3391"/>
      <c r="X161" s="3390"/>
      <c r="Y161" s="3391"/>
      <c r="Z161" s="3390"/>
      <c r="AA161" s="3391"/>
      <c r="AB161" s="3390"/>
      <c r="AC161" s="3391"/>
      <c r="AD161" s="3390"/>
      <c r="AE161" s="3392"/>
      <c r="AF161" s="3393"/>
      <c r="AG161" s="3392"/>
      <c r="AH161" s="3393"/>
      <c r="AI161" s="3392"/>
      <c r="AJ161" s="1523"/>
      <c r="AK161" s="3394"/>
      <c r="AL161" s="1523"/>
      <c r="AM161" s="3394"/>
      <c r="AN161" s="3395"/>
      <c r="AO161" s="3396"/>
      <c r="AP161" s="1957"/>
      <c r="AQ161" s="3395"/>
      <c r="AT161" s="245"/>
      <c r="AU161" s="245"/>
      <c r="AV161" s="245"/>
      <c r="AW161" s="245"/>
    </row>
    <row r="162" spans="1:49" x14ac:dyDescent="0.25">
      <c r="A162" s="7039" t="s">
        <v>498</v>
      </c>
      <c r="B162" s="3397" t="s">
        <v>2068</v>
      </c>
      <c r="C162" s="449"/>
      <c r="D162" s="3398"/>
      <c r="E162" s="3399"/>
      <c r="F162" s="3400"/>
      <c r="G162" s="3401"/>
      <c r="H162" s="3400"/>
      <c r="I162" s="3401"/>
      <c r="J162" s="3400"/>
      <c r="K162" s="3292"/>
      <c r="L162" s="3400"/>
      <c r="M162" s="3292"/>
      <c r="N162" s="3400"/>
      <c r="O162" s="3292"/>
      <c r="P162" s="3400"/>
      <c r="Q162" s="3292"/>
      <c r="R162" s="3400"/>
      <c r="S162" s="3292"/>
      <c r="T162" s="3400"/>
      <c r="U162" s="3292"/>
      <c r="V162" s="3400"/>
      <c r="W162" s="3292"/>
      <c r="X162" s="3400"/>
      <c r="Y162" s="3292"/>
      <c r="Z162" s="3400"/>
      <c r="AA162" s="3292"/>
      <c r="AB162" s="3400"/>
      <c r="AC162" s="3292"/>
      <c r="AD162" s="3400"/>
      <c r="AE162" s="3402"/>
      <c r="AF162" s="3400"/>
      <c r="AG162" s="3402"/>
      <c r="AH162" s="3400"/>
      <c r="AI162" s="3402"/>
      <c r="AJ162" s="3400"/>
      <c r="AK162" s="2861"/>
      <c r="AL162" s="3400"/>
      <c r="AM162" s="2861"/>
      <c r="AN162" s="3403"/>
      <c r="AO162" s="3200"/>
      <c r="AP162" s="3404"/>
      <c r="AQ162" s="3403"/>
      <c r="AT162" s="245"/>
      <c r="AU162" s="245"/>
      <c r="AV162" s="245"/>
      <c r="AW162" s="245"/>
    </row>
    <row r="163" spans="1:49" x14ac:dyDescent="0.25">
      <c r="A163" s="6682"/>
      <c r="B163" s="1764" t="s">
        <v>2069</v>
      </c>
      <c r="C163" s="449"/>
      <c r="D163" s="450"/>
      <c r="E163" s="2995"/>
      <c r="F163" s="258"/>
      <c r="G163" s="1273"/>
      <c r="H163" s="258"/>
      <c r="I163" s="1273"/>
      <c r="J163" s="258"/>
      <c r="K163" s="315"/>
      <c r="L163" s="258"/>
      <c r="M163" s="315"/>
      <c r="N163" s="258"/>
      <c r="O163" s="315"/>
      <c r="P163" s="258"/>
      <c r="Q163" s="315"/>
      <c r="R163" s="258"/>
      <c r="S163" s="315"/>
      <c r="T163" s="258"/>
      <c r="U163" s="315"/>
      <c r="V163" s="258"/>
      <c r="W163" s="315"/>
      <c r="X163" s="258"/>
      <c r="Y163" s="315"/>
      <c r="Z163" s="258"/>
      <c r="AA163" s="315"/>
      <c r="AB163" s="258"/>
      <c r="AC163" s="315"/>
      <c r="AD163" s="258"/>
      <c r="AE163" s="451"/>
      <c r="AF163" s="258"/>
      <c r="AG163" s="451"/>
      <c r="AH163" s="258"/>
      <c r="AI163" s="451"/>
      <c r="AJ163" s="452"/>
      <c r="AK163" s="149"/>
      <c r="AL163" s="452"/>
      <c r="AM163" s="149"/>
      <c r="AN163" s="2548"/>
      <c r="AO163" s="255"/>
      <c r="AP163" s="274"/>
      <c r="AQ163" s="2548"/>
      <c r="AT163" s="245"/>
      <c r="AU163" s="245"/>
      <c r="AV163" s="245"/>
      <c r="AW163" s="245"/>
    </row>
    <row r="164" spans="1:49" ht="22.5" x14ac:dyDescent="0.25">
      <c r="A164" s="6682"/>
      <c r="B164" s="1773" t="s">
        <v>2070</v>
      </c>
      <c r="C164" s="2059"/>
      <c r="D164" s="1959"/>
      <c r="E164" s="1960"/>
      <c r="F164" s="1583"/>
      <c r="G164" s="1595"/>
      <c r="H164" s="1583"/>
      <c r="I164" s="1595"/>
      <c r="J164" s="1583"/>
      <c r="K164" s="1595"/>
      <c r="L164" s="1583"/>
      <c r="M164" s="1595"/>
      <c r="N164" s="1583"/>
      <c r="O164" s="1595"/>
      <c r="P164" s="1583"/>
      <c r="Q164" s="1595"/>
      <c r="R164" s="1583"/>
      <c r="S164" s="1595"/>
      <c r="T164" s="1583"/>
      <c r="U164" s="1595"/>
      <c r="V164" s="1583"/>
      <c r="W164" s="1595"/>
      <c r="X164" s="1583"/>
      <c r="Y164" s="1595"/>
      <c r="Z164" s="1583"/>
      <c r="AA164" s="1595"/>
      <c r="AB164" s="1583"/>
      <c r="AC164" s="1595"/>
      <c r="AD164" s="1583"/>
      <c r="AE164" s="3405"/>
      <c r="AF164" s="2549"/>
      <c r="AG164" s="3405"/>
      <c r="AH164" s="2549"/>
      <c r="AI164" s="3405"/>
      <c r="AJ164" s="1845"/>
      <c r="AK164" s="1679"/>
      <c r="AL164" s="1845"/>
      <c r="AM164" s="1679"/>
      <c r="AN164" s="2550"/>
      <c r="AO164" s="1585"/>
      <c r="AP164" s="1591"/>
      <c r="AQ164" s="2550"/>
      <c r="AT164" s="245"/>
      <c r="AU164" s="245"/>
      <c r="AV164" s="245"/>
      <c r="AW164" s="245"/>
    </row>
    <row r="165" spans="1:49" x14ac:dyDescent="0.25">
      <c r="A165" s="7040"/>
      <c r="B165" s="2554" t="s">
        <v>2055</v>
      </c>
      <c r="C165" s="3406"/>
      <c r="D165" s="1959"/>
      <c r="E165" s="1960"/>
      <c r="F165" s="1632"/>
      <c r="G165" s="1638"/>
      <c r="H165" s="1632"/>
      <c r="I165" s="1638"/>
      <c r="J165" s="1632"/>
      <c r="K165" s="1638"/>
      <c r="L165" s="1632"/>
      <c r="M165" s="1638"/>
      <c r="N165" s="1596"/>
      <c r="O165" s="1597"/>
      <c r="P165" s="1596"/>
      <c r="Q165" s="1597"/>
      <c r="R165" s="1596"/>
      <c r="S165" s="1597"/>
      <c r="T165" s="1596"/>
      <c r="U165" s="1597"/>
      <c r="V165" s="1596"/>
      <c r="W165" s="1597"/>
      <c r="X165" s="1596"/>
      <c r="Y165" s="1597"/>
      <c r="Z165" s="1596"/>
      <c r="AA165" s="1640"/>
      <c r="AB165" s="1596"/>
      <c r="AC165" s="1597"/>
      <c r="AD165" s="1632"/>
      <c r="AE165" s="1632"/>
      <c r="AF165" s="1632"/>
      <c r="AG165" s="1632"/>
      <c r="AH165" s="1632"/>
      <c r="AI165" s="1632"/>
      <c r="AJ165" s="1632"/>
      <c r="AK165" s="3407"/>
      <c r="AL165" s="1632"/>
      <c r="AM165" s="3407"/>
      <c r="AN165" s="2559"/>
      <c r="AO165" s="1598"/>
      <c r="AP165" s="1907"/>
      <c r="AQ165" s="2559"/>
      <c r="AT165" s="245"/>
      <c r="AU165" s="245"/>
      <c r="AV165" s="245"/>
      <c r="AW165" s="245"/>
    </row>
    <row r="166" spans="1:49" x14ac:dyDescent="0.25">
      <c r="A166" s="7094" t="s">
        <v>92</v>
      </c>
      <c r="B166" s="7095"/>
      <c r="C166" s="453"/>
      <c r="D166" s="302"/>
      <c r="E166" s="2794"/>
      <c r="F166" s="266"/>
      <c r="G166" s="1222"/>
      <c r="H166" s="266"/>
      <c r="I166" s="1222"/>
      <c r="J166" s="266"/>
      <c r="K166" s="315"/>
      <c r="L166" s="266"/>
      <c r="M166" s="315"/>
      <c r="N166" s="266"/>
      <c r="O166" s="315"/>
      <c r="P166" s="266"/>
      <c r="Q166" s="315"/>
      <c r="R166" s="266"/>
      <c r="S166" s="315"/>
      <c r="T166" s="266"/>
      <c r="U166" s="315"/>
      <c r="V166" s="266"/>
      <c r="W166" s="315"/>
      <c r="X166" s="266"/>
      <c r="Y166" s="315"/>
      <c r="Z166" s="266"/>
      <c r="AA166" s="315"/>
      <c r="AB166" s="266"/>
      <c r="AC166" s="315"/>
      <c r="AD166" s="266"/>
      <c r="AE166" s="451"/>
      <c r="AF166" s="454"/>
      <c r="AG166" s="451"/>
      <c r="AH166" s="454"/>
      <c r="AI166" s="2548"/>
      <c r="AJ166" s="428"/>
      <c r="AK166" s="149"/>
      <c r="AL166" s="428"/>
      <c r="AM166" s="149"/>
      <c r="AN166" s="2548"/>
      <c r="AO166" s="255"/>
      <c r="AP166" s="274"/>
      <c r="AQ166" s="2548"/>
      <c r="AT166" s="245"/>
      <c r="AU166" s="245"/>
      <c r="AV166" s="245"/>
      <c r="AW166" s="245"/>
    </row>
    <row r="167" spans="1:49" x14ac:dyDescent="0.25">
      <c r="A167" s="7094" t="s">
        <v>2071</v>
      </c>
      <c r="B167" s="7095"/>
      <c r="C167" s="1958"/>
      <c r="D167" s="1959"/>
      <c r="E167" s="1960"/>
      <c r="F167" s="1583"/>
      <c r="G167" s="1584"/>
      <c r="H167" s="1583"/>
      <c r="I167" s="1584"/>
      <c r="J167" s="1583"/>
      <c r="K167" s="1595"/>
      <c r="L167" s="1583"/>
      <c r="M167" s="1595"/>
      <c r="N167" s="1583"/>
      <c r="O167" s="1595"/>
      <c r="P167" s="1583"/>
      <c r="Q167" s="1595"/>
      <c r="R167" s="1583"/>
      <c r="S167" s="1595"/>
      <c r="T167" s="1583"/>
      <c r="U167" s="1595"/>
      <c r="V167" s="1583"/>
      <c r="W167" s="1595"/>
      <c r="X167" s="1583"/>
      <c r="Y167" s="1595"/>
      <c r="Z167" s="1583"/>
      <c r="AA167" s="1595"/>
      <c r="AB167" s="1583"/>
      <c r="AC167" s="1584"/>
      <c r="AD167" s="1583"/>
      <c r="AE167" s="2550"/>
      <c r="AF167" s="2549"/>
      <c r="AG167" s="2550"/>
      <c r="AH167" s="2549"/>
      <c r="AI167" s="2550"/>
      <c r="AJ167" s="1845"/>
      <c r="AK167" s="1679"/>
      <c r="AL167" s="1845"/>
      <c r="AM167" s="1679"/>
      <c r="AN167" s="2550"/>
      <c r="AO167" s="1585"/>
      <c r="AP167" s="1591"/>
      <c r="AQ167" s="2550"/>
      <c r="AT167" s="245"/>
      <c r="AU167" s="245"/>
      <c r="AV167" s="245"/>
      <c r="AW167" s="245"/>
    </row>
    <row r="168" spans="1:49" x14ac:dyDescent="0.25">
      <c r="A168" s="7092" t="s">
        <v>485</v>
      </c>
      <c r="B168" s="7093"/>
      <c r="C168" s="1958"/>
      <c r="D168" s="3408"/>
      <c r="E168" s="1960"/>
      <c r="F168" s="1583"/>
      <c r="G168" s="1584"/>
      <c r="H168" s="1583"/>
      <c r="I168" s="1584"/>
      <c r="J168" s="1583"/>
      <c r="K168" s="1595"/>
      <c r="L168" s="1583"/>
      <c r="M168" s="1595"/>
      <c r="N168" s="1583"/>
      <c r="O168" s="1595"/>
      <c r="P168" s="1583"/>
      <c r="Q168" s="1595"/>
      <c r="R168" s="1583"/>
      <c r="S168" s="1595"/>
      <c r="T168" s="1583"/>
      <c r="U168" s="1595"/>
      <c r="V168" s="1583"/>
      <c r="W168" s="1595"/>
      <c r="X168" s="1583"/>
      <c r="Y168" s="1595"/>
      <c r="Z168" s="1583"/>
      <c r="AA168" s="1595"/>
      <c r="AB168" s="1583"/>
      <c r="AC168" s="1584"/>
      <c r="AD168" s="1583"/>
      <c r="AE168" s="2550"/>
      <c r="AF168" s="2549"/>
      <c r="AG168" s="2550"/>
      <c r="AH168" s="2549"/>
      <c r="AI168" s="2550"/>
      <c r="AJ168" s="1845"/>
      <c r="AK168" s="1679"/>
      <c r="AL168" s="1845"/>
      <c r="AM168" s="1679"/>
      <c r="AN168" s="2550"/>
      <c r="AO168" s="1585"/>
      <c r="AP168" s="1591"/>
      <c r="AQ168" s="2550"/>
      <c r="AT168" s="245"/>
      <c r="AU168" s="245"/>
      <c r="AV168" s="245"/>
      <c r="AW168" s="245"/>
    </row>
    <row r="169" spans="1:49" x14ac:dyDescent="0.25">
      <c r="A169" s="7094" t="s">
        <v>2072</v>
      </c>
      <c r="B169" s="7095"/>
      <c r="C169" s="1958"/>
      <c r="D169" s="1959"/>
      <c r="E169" s="1960"/>
      <c r="F169" s="1583"/>
      <c r="G169" s="1584"/>
      <c r="H169" s="1583"/>
      <c r="I169" s="1584"/>
      <c r="J169" s="1583"/>
      <c r="K169" s="1595"/>
      <c r="L169" s="1583"/>
      <c r="M169" s="1595"/>
      <c r="N169" s="1583"/>
      <c r="O169" s="1595"/>
      <c r="P169" s="1583"/>
      <c r="Q169" s="1595"/>
      <c r="R169" s="1583"/>
      <c r="S169" s="1595"/>
      <c r="T169" s="1583"/>
      <c r="U169" s="1595"/>
      <c r="V169" s="1583"/>
      <c r="W169" s="1595"/>
      <c r="X169" s="1583"/>
      <c r="Y169" s="1595"/>
      <c r="Z169" s="1583"/>
      <c r="AA169" s="1595"/>
      <c r="AB169" s="1583"/>
      <c r="AC169" s="1595"/>
      <c r="AD169" s="1583"/>
      <c r="AE169" s="3405"/>
      <c r="AF169" s="2549"/>
      <c r="AG169" s="3405"/>
      <c r="AH169" s="2549"/>
      <c r="AI169" s="2550"/>
      <c r="AJ169" s="1845"/>
      <c r="AK169" s="1679"/>
      <c r="AL169" s="1845"/>
      <c r="AM169" s="1679"/>
      <c r="AN169" s="2550"/>
      <c r="AO169" s="1585"/>
      <c r="AP169" s="1591"/>
      <c r="AQ169" s="2550"/>
    </row>
    <row r="170" spans="1:49" x14ac:dyDescent="0.25">
      <c r="A170" s="7094" t="s">
        <v>430</v>
      </c>
      <c r="B170" s="7095"/>
      <c r="C170" s="3409"/>
      <c r="D170" s="3410"/>
      <c r="E170" s="978"/>
      <c r="F170" s="1855"/>
      <c r="G170" s="706"/>
      <c r="H170" s="1855"/>
      <c r="I170" s="706"/>
      <c r="J170" s="1855"/>
      <c r="K170" s="1856"/>
      <c r="L170" s="1855"/>
      <c r="M170" s="1856"/>
      <c r="N170" s="1855"/>
      <c r="O170" s="1856"/>
      <c r="P170" s="1855"/>
      <c r="Q170" s="1856"/>
      <c r="R170" s="1855"/>
      <c r="S170" s="1856"/>
      <c r="T170" s="1855"/>
      <c r="U170" s="1856"/>
      <c r="V170" s="1855"/>
      <c r="W170" s="1856"/>
      <c r="X170" s="1855"/>
      <c r="Y170" s="1856"/>
      <c r="Z170" s="1855"/>
      <c r="AA170" s="1856"/>
      <c r="AB170" s="1855"/>
      <c r="AC170" s="1856"/>
      <c r="AD170" s="1855"/>
      <c r="AE170" s="3411"/>
      <c r="AF170" s="2553"/>
      <c r="AG170" s="3411"/>
      <c r="AH170" s="2553"/>
      <c r="AI170" s="3411"/>
      <c r="AJ170" s="1857"/>
      <c r="AK170" s="1858"/>
      <c r="AL170" s="1857"/>
      <c r="AM170" s="1858"/>
      <c r="AN170" s="971"/>
      <c r="AO170" s="1651"/>
      <c r="AP170" s="701"/>
      <c r="AQ170" s="971"/>
    </row>
    <row r="171" spans="1:49" x14ac:dyDescent="0.25">
      <c r="A171" s="3412" t="s">
        <v>442</v>
      </c>
      <c r="B171" s="3413"/>
      <c r="C171" s="3414"/>
      <c r="D171" s="3414"/>
      <c r="E171" s="3414"/>
      <c r="F171" s="3415"/>
      <c r="G171" s="3414"/>
      <c r="H171" s="3414"/>
      <c r="I171" s="3414"/>
      <c r="J171" s="3414"/>
      <c r="K171" s="3414"/>
      <c r="L171" s="3414"/>
      <c r="M171" s="3414"/>
      <c r="N171" s="3414"/>
      <c r="O171" s="3414"/>
      <c r="P171" s="3414"/>
      <c r="Q171" s="3414"/>
      <c r="R171" s="3414"/>
      <c r="S171" s="3414"/>
      <c r="T171" s="3414"/>
      <c r="U171" s="3414"/>
      <c r="V171" s="3414"/>
      <c r="W171" s="3414"/>
      <c r="X171" s="3414"/>
      <c r="Y171" s="3414"/>
      <c r="Z171" s="3414"/>
      <c r="AA171" s="3414"/>
      <c r="AB171" s="3414"/>
      <c r="AC171" s="3414"/>
      <c r="AD171" s="3414"/>
      <c r="AE171" s="3414"/>
      <c r="AF171" s="3414"/>
      <c r="AG171" s="3414"/>
      <c r="AH171" s="3414"/>
      <c r="AI171" s="3414"/>
      <c r="AJ171" s="3414"/>
      <c r="AK171" s="3414"/>
      <c r="AL171" s="3414"/>
      <c r="AM171" s="3414"/>
      <c r="AN171" s="3414"/>
      <c r="AO171" s="3414"/>
      <c r="AP171" s="3414"/>
      <c r="AQ171" s="3414"/>
    </row>
    <row r="172" spans="1:49" x14ac:dyDescent="0.25">
      <c r="A172" s="7097" t="s">
        <v>49</v>
      </c>
      <c r="B172" s="7098"/>
      <c r="C172" s="3007"/>
      <c r="D172" s="3070"/>
      <c r="E172" s="3142"/>
      <c r="F172" s="3109">
        <f t="shared" ref="F172:AM172" si="8">SUM(F161:F170)</f>
        <v>0</v>
      </c>
      <c r="G172" s="3416">
        <f t="shared" si="8"/>
        <v>0</v>
      </c>
      <c r="H172" s="3109">
        <f t="shared" si="8"/>
        <v>0</v>
      </c>
      <c r="I172" s="3416">
        <f t="shared" si="8"/>
        <v>0</v>
      </c>
      <c r="J172" s="3109">
        <f t="shared" si="8"/>
        <v>0</v>
      </c>
      <c r="K172" s="3301">
        <f t="shared" si="8"/>
        <v>0</v>
      </c>
      <c r="L172" s="3109">
        <f t="shared" si="8"/>
        <v>0</v>
      </c>
      <c r="M172" s="3301">
        <f t="shared" si="8"/>
        <v>0</v>
      </c>
      <c r="N172" s="3109">
        <f t="shared" si="8"/>
        <v>0</v>
      </c>
      <c r="O172" s="3301">
        <f t="shared" si="8"/>
        <v>0</v>
      </c>
      <c r="P172" s="3109">
        <f t="shared" si="8"/>
        <v>0</v>
      </c>
      <c r="Q172" s="3301">
        <f t="shared" si="8"/>
        <v>0</v>
      </c>
      <c r="R172" s="3109">
        <f t="shared" si="8"/>
        <v>0</v>
      </c>
      <c r="S172" s="3301">
        <f t="shared" si="8"/>
        <v>0</v>
      </c>
      <c r="T172" s="3109">
        <f t="shared" si="8"/>
        <v>0</v>
      </c>
      <c r="U172" s="3301">
        <f t="shared" si="8"/>
        <v>0</v>
      </c>
      <c r="V172" s="3109">
        <f t="shared" si="8"/>
        <v>0</v>
      </c>
      <c r="W172" s="3301">
        <f t="shared" si="8"/>
        <v>0</v>
      </c>
      <c r="X172" s="3109">
        <f t="shared" si="8"/>
        <v>0</v>
      </c>
      <c r="Y172" s="3301">
        <f t="shared" si="8"/>
        <v>0</v>
      </c>
      <c r="Z172" s="3109">
        <f t="shared" si="8"/>
        <v>0</v>
      </c>
      <c r="AA172" s="3301">
        <f t="shared" si="8"/>
        <v>0</v>
      </c>
      <c r="AB172" s="3109">
        <f t="shared" si="8"/>
        <v>0</v>
      </c>
      <c r="AC172" s="3301">
        <f t="shared" si="8"/>
        <v>0</v>
      </c>
      <c r="AD172" s="3109">
        <f t="shared" si="8"/>
        <v>0</v>
      </c>
      <c r="AE172" s="3417">
        <f t="shared" si="8"/>
        <v>0</v>
      </c>
      <c r="AF172" s="3418">
        <f t="shared" si="8"/>
        <v>0</v>
      </c>
      <c r="AG172" s="3417">
        <f t="shared" si="8"/>
        <v>0</v>
      </c>
      <c r="AH172" s="3418">
        <f t="shared" si="8"/>
        <v>0</v>
      </c>
      <c r="AI172" s="3417">
        <f t="shared" si="8"/>
        <v>0</v>
      </c>
      <c r="AJ172" s="3303">
        <f t="shared" si="8"/>
        <v>0</v>
      </c>
      <c r="AK172" s="3419">
        <f t="shared" si="8"/>
        <v>0</v>
      </c>
      <c r="AL172" s="3303">
        <f t="shared" si="8"/>
        <v>0</v>
      </c>
      <c r="AM172" s="3419">
        <f t="shared" si="8"/>
        <v>0</v>
      </c>
      <c r="AN172" s="3420">
        <f>SUM(AN161:AN170)</f>
        <v>0</v>
      </c>
      <c r="AO172" s="3421">
        <f>SUM(AO161:AO170)</f>
        <v>0</v>
      </c>
      <c r="AP172" s="3422">
        <f>SUM(AP161:AP170)</f>
        <v>0</v>
      </c>
      <c r="AQ172" s="3420">
        <f>SUM(AQ161:AQ170)</f>
        <v>0</v>
      </c>
    </row>
    <row r="173" spans="1:49" x14ac:dyDescent="0.25">
      <c r="A173" s="3385" t="s">
        <v>2073</v>
      </c>
      <c r="B173" s="3423"/>
      <c r="C173" s="3423"/>
      <c r="D173" s="3423"/>
      <c r="E173" s="3423"/>
      <c r="F173" s="1536"/>
      <c r="G173" s="1536"/>
      <c r="H173" s="1536"/>
      <c r="I173" s="1536"/>
      <c r="J173" s="250"/>
      <c r="K173" s="250"/>
      <c r="L173" s="250"/>
      <c r="M173" s="277"/>
      <c r="N173" s="250"/>
      <c r="O173" s="250"/>
      <c r="P173" s="250"/>
      <c r="Q173" s="250"/>
      <c r="R173" s="250"/>
      <c r="S173" s="250"/>
      <c r="T173" s="250"/>
      <c r="U173" s="250"/>
      <c r="V173" s="250"/>
      <c r="W173" s="250"/>
      <c r="X173" s="250"/>
      <c r="Y173" s="250"/>
      <c r="Z173" s="250"/>
      <c r="AA173" s="250"/>
      <c r="AB173" s="250"/>
      <c r="AC173" s="250"/>
      <c r="AD173" s="250"/>
      <c r="AE173" s="251"/>
      <c r="AF173" s="251"/>
      <c r="AG173" s="251"/>
      <c r="AH173" s="251"/>
      <c r="AI173" s="251"/>
      <c r="AJ173" s="250"/>
      <c r="AK173" s="250"/>
      <c r="AL173" s="251"/>
      <c r="AM173" s="250"/>
      <c r="AN173" s="250"/>
      <c r="AO173" s="251"/>
      <c r="AP173" s="246"/>
      <c r="AQ173" s="246"/>
      <c r="AR173" s="246"/>
    </row>
    <row r="174" spans="1:49" ht="15" customHeight="1" x14ac:dyDescent="0.25">
      <c r="A174" s="7099" t="s">
        <v>181</v>
      </c>
      <c r="B174" s="7065" t="s">
        <v>4</v>
      </c>
      <c r="C174" s="7082" t="s">
        <v>118</v>
      </c>
      <c r="D174" s="6651"/>
      <c r="E174" s="6652"/>
      <c r="F174" s="7027" t="s">
        <v>2064</v>
      </c>
      <c r="G174" s="7028"/>
      <c r="H174" s="7028"/>
      <c r="I174" s="7028"/>
      <c r="J174" s="7028"/>
      <c r="K174" s="7028"/>
      <c r="L174" s="7028"/>
      <c r="M174" s="7028"/>
      <c r="N174" s="7028"/>
      <c r="O174" s="7028"/>
      <c r="P174" s="7028"/>
      <c r="Q174" s="7028"/>
      <c r="R174" s="7028"/>
      <c r="S174" s="7028"/>
      <c r="T174" s="7028"/>
      <c r="U174" s="7028"/>
      <c r="V174" s="7028"/>
      <c r="W174" s="7028"/>
      <c r="X174" s="7028"/>
      <c r="Y174" s="7028"/>
      <c r="Z174" s="7028"/>
      <c r="AA174" s="7028"/>
      <c r="AB174" s="7028"/>
      <c r="AC174" s="7028"/>
      <c r="AD174" s="7028"/>
      <c r="AE174" s="7028"/>
      <c r="AF174" s="7028"/>
      <c r="AG174" s="7028"/>
      <c r="AH174" s="7028"/>
      <c r="AI174" s="7028"/>
      <c r="AJ174" s="7028"/>
      <c r="AK174" s="7028"/>
      <c r="AL174" s="7028"/>
      <c r="AM174" s="7044"/>
      <c r="AN174" s="7100" t="s">
        <v>421</v>
      </c>
      <c r="AO174" s="6759" t="s">
        <v>858</v>
      </c>
      <c r="AP174" s="6183"/>
      <c r="AQ174" s="7103" t="s">
        <v>13</v>
      </c>
      <c r="AR174" s="6183" t="s">
        <v>14</v>
      </c>
      <c r="AS174" s="7079" t="s">
        <v>2074</v>
      </c>
      <c r="AT174" s="7079" t="s">
        <v>12</v>
      </c>
    </row>
    <row r="175" spans="1:49" x14ac:dyDescent="0.25">
      <c r="A175" s="6912"/>
      <c r="B175" s="6664"/>
      <c r="C175" s="7085"/>
      <c r="D175" s="7086"/>
      <c r="E175" s="7052"/>
      <c r="F175" s="7060" t="s">
        <v>423</v>
      </c>
      <c r="G175" s="6967"/>
      <c r="H175" s="7060" t="s">
        <v>288</v>
      </c>
      <c r="I175" s="6967"/>
      <c r="J175" s="7060" t="s">
        <v>2066</v>
      </c>
      <c r="K175" s="6967"/>
      <c r="L175" s="7060" t="s">
        <v>120</v>
      </c>
      <c r="M175" s="6967"/>
      <c r="N175" s="7060" t="s">
        <v>19</v>
      </c>
      <c r="O175" s="6967"/>
      <c r="P175" s="7085" t="s">
        <v>20</v>
      </c>
      <c r="Q175" s="7052"/>
      <c r="R175" s="7085" t="s">
        <v>21</v>
      </c>
      <c r="S175" s="7052"/>
      <c r="T175" s="7085" t="s">
        <v>22</v>
      </c>
      <c r="U175" s="7052"/>
      <c r="V175" s="7085" t="s">
        <v>23</v>
      </c>
      <c r="W175" s="7052"/>
      <c r="X175" s="7085" t="s">
        <v>24</v>
      </c>
      <c r="Y175" s="7052"/>
      <c r="Z175" s="7085" t="s">
        <v>25</v>
      </c>
      <c r="AA175" s="7052"/>
      <c r="AB175" s="7085" t="s">
        <v>26</v>
      </c>
      <c r="AC175" s="7052"/>
      <c r="AD175" s="7085" t="s">
        <v>27</v>
      </c>
      <c r="AE175" s="7052"/>
      <c r="AF175" s="7085" t="s">
        <v>28</v>
      </c>
      <c r="AG175" s="7052"/>
      <c r="AH175" s="7085" t="s">
        <v>29</v>
      </c>
      <c r="AI175" s="7052"/>
      <c r="AJ175" s="7085" t="s">
        <v>30</v>
      </c>
      <c r="AK175" s="7096"/>
      <c r="AL175" s="7085" t="s">
        <v>504</v>
      </c>
      <c r="AM175" s="7096"/>
      <c r="AN175" s="7101"/>
      <c r="AO175" s="7060"/>
      <c r="AP175" s="6967"/>
      <c r="AQ175" s="7104"/>
      <c r="AR175" s="6203"/>
      <c r="AS175" s="6884"/>
      <c r="AT175" s="6884"/>
    </row>
    <row r="176" spans="1:49" ht="21" x14ac:dyDescent="0.25">
      <c r="A176" s="6898"/>
      <c r="B176" s="6965"/>
      <c r="C176" s="3248" t="s">
        <v>52</v>
      </c>
      <c r="D176" s="3249" t="s">
        <v>2075</v>
      </c>
      <c r="E176" s="455" t="s">
        <v>759</v>
      </c>
      <c r="F176" s="1510" t="s">
        <v>2075</v>
      </c>
      <c r="G176" s="3240" t="s">
        <v>759</v>
      </c>
      <c r="H176" s="3214" t="s">
        <v>2075</v>
      </c>
      <c r="I176" s="1870" t="s">
        <v>759</v>
      </c>
      <c r="J176" s="1510" t="s">
        <v>2075</v>
      </c>
      <c r="K176" s="3240" t="s">
        <v>759</v>
      </c>
      <c r="L176" s="1510" t="s">
        <v>2075</v>
      </c>
      <c r="M176" s="3240" t="s">
        <v>759</v>
      </c>
      <c r="N176" s="1510" t="s">
        <v>2075</v>
      </c>
      <c r="O176" s="3240" t="s">
        <v>759</v>
      </c>
      <c r="P176" s="3214" t="s">
        <v>2075</v>
      </c>
      <c r="Q176" s="1870" t="s">
        <v>759</v>
      </c>
      <c r="R176" s="3214" t="s">
        <v>2075</v>
      </c>
      <c r="S176" s="1870" t="s">
        <v>759</v>
      </c>
      <c r="T176" s="1510" t="s">
        <v>2075</v>
      </c>
      <c r="U176" s="3240" t="s">
        <v>759</v>
      </c>
      <c r="V176" s="3214" t="s">
        <v>2075</v>
      </c>
      <c r="W176" s="1870" t="s">
        <v>759</v>
      </c>
      <c r="X176" s="3214" t="s">
        <v>2075</v>
      </c>
      <c r="Y176" s="1870" t="s">
        <v>759</v>
      </c>
      <c r="Z176" s="1510" t="s">
        <v>2075</v>
      </c>
      <c r="AA176" s="3240" t="s">
        <v>759</v>
      </c>
      <c r="AB176" s="1510" t="s">
        <v>2075</v>
      </c>
      <c r="AC176" s="3240" t="s">
        <v>759</v>
      </c>
      <c r="AD176" s="3214" t="s">
        <v>2075</v>
      </c>
      <c r="AE176" s="1953" t="s">
        <v>759</v>
      </c>
      <c r="AF176" s="3424" t="s">
        <v>2075</v>
      </c>
      <c r="AG176" s="1953" t="s">
        <v>759</v>
      </c>
      <c r="AH176" s="1508" t="s">
        <v>2075</v>
      </c>
      <c r="AI176" s="3425" t="s">
        <v>759</v>
      </c>
      <c r="AJ176" s="1510" t="s">
        <v>2075</v>
      </c>
      <c r="AK176" s="3426" t="s">
        <v>759</v>
      </c>
      <c r="AL176" s="1510" t="s">
        <v>2075</v>
      </c>
      <c r="AM176" s="3426" t="s">
        <v>759</v>
      </c>
      <c r="AN176" s="7102"/>
      <c r="AO176" s="1501" t="s">
        <v>860</v>
      </c>
      <c r="AP176" s="3240" t="s">
        <v>861</v>
      </c>
      <c r="AQ176" s="7105"/>
      <c r="AR176" s="6967"/>
      <c r="AS176" s="6996"/>
      <c r="AT176" s="6996"/>
    </row>
    <row r="177" spans="1:46" x14ac:dyDescent="0.25">
      <c r="A177" s="7065" t="s">
        <v>2076</v>
      </c>
      <c r="B177" s="3427" t="s">
        <v>87</v>
      </c>
      <c r="C177" s="3428"/>
      <c r="D177" s="1954"/>
      <c r="E177" s="3429"/>
      <c r="F177" s="3288"/>
      <c r="G177" s="3291"/>
      <c r="H177" s="3288"/>
      <c r="I177" s="3291"/>
      <c r="J177" s="3288"/>
      <c r="K177" s="3292"/>
      <c r="L177" s="3288"/>
      <c r="M177" s="3292"/>
      <c r="N177" s="3288"/>
      <c r="O177" s="3292"/>
      <c r="P177" s="3288"/>
      <c r="Q177" s="3292"/>
      <c r="R177" s="3288"/>
      <c r="S177" s="3292"/>
      <c r="T177" s="3288"/>
      <c r="U177" s="3292"/>
      <c r="V177" s="3288"/>
      <c r="W177" s="3292"/>
      <c r="X177" s="3288"/>
      <c r="Y177" s="3292"/>
      <c r="Z177" s="3288"/>
      <c r="AA177" s="3292"/>
      <c r="AB177" s="3288"/>
      <c r="AC177" s="3292"/>
      <c r="AD177" s="3288"/>
      <c r="AE177" s="3402"/>
      <c r="AF177" s="3430"/>
      <c r="AG177" s="3402"/>
      <c r="AH177" s="3430"/>
      <c r="AI177" s="3402"/>
      <c r="AJ177" s="3431"/>
      <c r="AK177" s="2861"/>
      <c r="AL177" s="3431"/>
      <c r="AM177" s="2861"/>
      <c r="AN177" s="3403"/>
      <c r="AO177" s="3404"/>
      <c r="AP177" s="3291"/>
      <c r="AQ177" s="3432"/>
      <c r="AR177" s="3291"/>
      <c r="AS177" s="3291"/>
      <c r="AT177" s="3379"/>
    </row>
    <row r="178" spans="1:46" x14ac:dyDescent="0.25">
      <c r="A178" s="6965"/>
      <c r="B178" s="1610" t="s">
        <v>498</v>
      </c>
      <c r="C178" s="2796"/>
      <c r="D178" s="2797"/>
      <c r="E178" s="2798"/>
      <c r="F178" s="1596"/>
      <c r="G178" s="1640"/>
      <c r="H178" s="1596"/>
      <c r="I178" s="1640"/>
      <c r="J178" s="1596"/>
      <c r="K178" s="1597"/>
      <c r="L178" s="1596"/>
      <c r="M178" s="1597"/>
      <c r="N178" s="1596"/>
      <c r="O178" s="1597"/>
      <c r="P178" s="1596"/>
      <c r="Q178" s="1597"/>
      <c r="R178" s="1596"/>
      <c r="S178" s="1597"/>
      <c r="T178" s="1596"/>
      <c r="U178" s="1597"/>
      <c r="V178" s="1596"/>
      <c r="W178" s="1597"/>
      <c r="X178" s="1596"/>
      <c r="Y178" s="1597"/>
      <c r="Z178" s="1596"/>
      <c r="AA178" s="1597"/>
      <c r="AB178" s="1596"/>
      <c r="AC178" s="1597"/>
      <c r="AD178" s="1596"/>
      <c r="AE178" s="3091"/>
      <c r="AF178" s="2558"/>
      <c r="AG178" s="3091"/>
      <c r="AH178" s="2558"/>
      <c r="AI178" s="3091"/>
      <c r="AJ178" s="1723"/>
      <c r="AK178" s="1710"/>
      <c r="AL178" s="1723"/>
      <c r="AM178" s="1710"/>
      <c r="AN178" s="2559"/>
      <c r="AO178" s="1907"/>
      <c r="AP178" s="1640"/>
      <c r="AQ178" s="2561"/>
      <c r="AR178" s="1640"/>
      <c r="AS178" s="1640"/>
      <c r="AT178" s="1788"/>
    </row>
    <row r="179" spans="1:46" x14ac:dyDescent="0.25">
      <c r="A179" s="7099" t="s">
        <v>2077</v>
      </c>
      <c r="B179" s="3427" t="s">
        <v>87</v>
      </c>
      <c r="C179" s="3428"/>
      <c r="D179" s="1954"/>
      <c r="E179" s="3429"/>
      <c r="F179" s="3288"/>
      <c r="G179" s="3291"/>
      <c r="H179" s="3288"/>
      <c r="I179" s="3291"/>
      <c r="J179" s="3288"/>
      <c r="K179" s="3292"/>
      <c r="L179" s="3288"/>
      <c r="M179" s="3292"/>
      <c r="N179" s="3288"/>
      <c r="O179" s="3292"/>
      <c r="P179" s="3288"/>
      <c r="Q179" s="3292"/>
      <c r="R179" s="3288"/>
      <c r="S179" s="3292"/>
      <c r="T179" s="3288"/>
      <c r="U179" s="3292"/>
      <c r="V179" s="3288"/>
      <c r="W179" s="3292"/>
      <c r="X179" s="3288"/>
      <c r="Y179" s="3292"/>
      <c r="Z179" s="3288"/>
      <c r="AA179" s="3292"/>
      <c r="AB179" s="3288"/>
      <c r="AC179" s="3292"/>
      <c r="AD179" s="3288"/>
      <c r="AE179" s="3402"/>
      <c r="AF179" s="3430"/>
      <c r="AG179" s="3402"/>
      <c r="AH179" s="3430"/>
      <c r="AI179" s="3402"/>
      <c r="AJ179" s="3431"/>
      <c r="AK179" s="2861"/>
      <c r="AL179" s="3431"/>
      <c r="AM179" s="2861"/>
      <c r="AN179" s="3403"/>
      <c r="AO179" s="3404"/>
      <c r="AP179" s="3291"/>
      <c r="AQ179" s="3432"/>
      <c r="AR179" s="3291"/>
      <c r="AS179" s="3291"/>
      <c r="AT179" s="3379"/>
    </row>
    <row r="180" spans="1:46" x14ac:dyDescent="0.25">
      <c r="A180" s="6912"/>
      <c r="B180" s="1610" t="s">
        <v>498</v>
      </c>
      <c r="C180" s="1958"/>
      <c r="D180" s="1959"/>
      <c r="E180" s="1960"/>
      <c r="F180" s="1583"/>
      <c r="G180" s="1584"/>
      <c r="H180" s="1583"/>
      <c r="I180" s="1584"/>
      <c r="J180" s="1583"/>
      <c r="K180" s="1595"/>
      <c r="L180" s="1583"/>
      <c r="M180" s="1595"/>
      <c r="N180" s="1583"/>
      <c r="O180" s="1595"/>
      <c r="P180" s="1583"/>
      <c r="Q180" s="1595"/>
      <c r="R180" s="1583"/>
      <c r="S180" s="1595"/>
      <c r="T180" s="1583"/>
      <c r="U180" s="1595"/>
      <c r="V180" s="1583"/>
      <c r="W180" s="1595"/>
      <c r="X180" s="1583"/>
      <c r="Y180" s="1595"/>
      <c r="Z180" s="1583"/>
      <c r="AA180" s="1595"/>
      <c r="AB180" s="1583"/>
      <c r="AC180" s="1595"/>
      <c r="AD180" s="1583"/>
      <c r="AE180" s="3405"/>
      <c r="AF180" s="2549"/>
      <c r="AG180" s="3405"/>
      <c r="AH180" s="2549"/>
      <c r="AI180" s="3405"/>
      <c r="AJ180" s="1845"/>
      <c r="AK180" s="1679"/>
      <c r="AL180" s="1845"/>
      <c r="AM180" s="1679"/>
      <c r="AN180" s="2550"/>
      <c r="AO180" s="1591"/>
      <c r="AP180" s="1584"/>
      <c r="AQ180" s="2552"/>
      <c r="AR180" s="1584"/>
      <c r="AS180" s="1584"/>
      <c r="AT180" s="1785"/>
    </row>
    <row r="181" spans="1:46" x14ac:dyDescent="0.25">
      <c r="A181" s="6898"/>
      <c r="B181" s="1610" t="s">
        <v>431</v>
      </c>
      <c r="C181" s="2796"/>
      <c r="D181" s="2797"/>
      <c r="E181" s="2798"/>
      <c r="F181" s="1596"/>
      <c r="G181" s="1640"/>
      <c r="H181" s="1596"/>
      <c r="I181" s="1640"/>
      <c r="J181" s="1596"/>
      <c r="K181" s="1597"/>
      <c r="L181" s="1596"/>
      <c r="M181" s="1597"/>
      <c r="N181" s="1596"/>
      <c r="O181" s="1597"/>
      <c r="P181" s="1596"/>
      <c r="Q181" s="1597"/>
      <c r="R181" s="1596"/>
      <c r="S181" s="1597"/>
      <c r="T181" s="1596"/>
      <c r="U181" s="1597"/>
      <c r="V181" s="1596"/>
      <c r="W181" s="1597"/>
      <c r="X181" s="1596"/>
      <c r="Y181" s="1597"/>
      <c r="Z181" s="1596"/>
      <c r="AA181" s="1597"/>
      <c r="AB181" s="1596"/>
      <c r="AC181" s="1597"/>
      <c r="AD181" s="1596"/>
      <c r="AE181" s="3091"/>
      <c r="AF181" s="2558"/>
      <c r="AG181" s="3091"/>
      <c r="AH181" s="2558"/>
      <c r="AI181" s="3091"/>
      <c r="AJ181" s="1723"/>
      <c r="AK181" s="1710"/>
      <c r="AL181" s="1723"/>
      <c r="AM181" s="1710"/>
      <c r="AN181" s="2559"/>
      <c r="AO181" s="1907"/>
      <c r="AP181" s="1640"/>
      <c r="AQ181" s="2561"/>
      <c r="AR181" s="1640"/>
      <c r="AS181" s="1640"/>
      <c r="AT181" s="1788"/>
    </row>
    <row r="182" spans="1:46" x14ac:dyDescent="0.25">
      <c r="A182" s="6652" t="s">
        <v>2078</v>
      </c>
      <c r="B182" s="3427" t="s">
        <v>87</v>
      </c>
      <c r="C182" s="3428"/>
      <c r="D182" s="1954"/>
      <c r="E182" s="3429"/>
      <c r="F182" s="3288"/>
      <c r="G182" s="3291"/>
      <c r="H182" s="3288"/>
      <c r="I182" s="3291"/>
      <c r="J182" s="3288"/>
      <c r="K182" s="3292"/>
      <c r="L182" s="3288"/>
      <c r="M182" s="3292"/>
      <c r="N182" s="3288"/>
      <c r="O182" s="3292"/>
      <c r="P182" s="3288"/>
      <c r="Q182" s="3292"/>
      <c r="R182" s="3288"/>
      <c r="S182" s="3292"/>
      <c r="T182" s="3288"/>
      <c r="U182" s="3292"/>
      <c r="V182" s="3288"/>
      <c r="W182" s="3291"/>
      <c r="X182" s="3288"/>
      <c r="Y182" s="3292"/>
      <c r="Z182" s="3288"/>
      <c r="AA182" s="3292"/>
      <c r="AB182" s="3288"/>
      <c r="AC182" s="3292"/>
      <c r="AD182" s="3288"/>
      <c r="AE182" s="3402"/>
      <c r="AF182" s="3430"/>
      <c r="AG182" s="3402"/>
      <c r="AH182" s="3430"/>
      <c r="AI182" s="3402"/>
      <c r="AJ182" s="3431"/>
      <c r="AK182" s="2861"/>
      <c r="AL182" s="3431"/>
      <c r="AM182" s="2861"/>
      <c r="AN182" s="3403"/>
      <c r="AO182" s="3404"/>
      <c r="AP182" s="3291"/>
      <c r="AQ182" s="3432"/>
      <c r="AR182" s="3291"/>
      <c r="AS182" s="3291"/>
      <c r="AT182" s="3379"/>
    </row>
    <row r="183" spans="1:46" x14ac:dyDescent="0.25">
      <c r="A183" s="7052"/>
      <c r="B183" s="1610" t="s">
        <v>498</v>
      </c>
      <c r="C183" s="1958"/>
      <c r="D183" s="1959"/>
      <c r="E183" s="1960"/>
      <c r="F183" s="1596"/>
      <c r="G183" s="1640"/>
      <c r="H183" s="1596"/>
      <c r="I183" s="1640"/>
      <c r="J183" s="1596"/>
      <c r="K183" s="1597"/>
      <c r="L183" s="1596"/>
      <c r="M183" s="1597"/>
      <c r="N183" s="1596"/>
      <c r="O183" s="1597"/>
      <c r="P183" s="1596"/>
      <c r="Q183" s="1597"/>
      <c r="R183" s="1596"/>
      <c r="S183" s="1597"/>
      <c r="T183" s="1596"/>
      <c r="U183" s="1597"/>
      <c r="V183" s="1596"/>
      <c r="W183" s="1597"/>
      <c r="X183" s="1596"/>
      <c r="Y183" s="1597"/>
      <c r="Z183" s="1596"/>
      <c r="AA183" s="1597"/>
      <c r="AB183" s="1596"/>
      <c r="AC183" s="1597"/>
      <c r="AD183" s="1596"/>
      <c r="AE183" s="3091"/>
      <c r="AF183" s="2558"/>
      <c r="AG183" s="3091"/>
      <c r="AH183" s="2558"/>
      <c r="AI183" s="3091"/>
      <c r="AJ183" s="1723"/>
      <c r="AK183" s="1710"/>
      <c r="AL183" s="1723"/>
      <c r="AM183" s="1710"/>
      <c r="AN183" s="2559"/>
      <c r="AO183" s="1907"/>
      <c r="AP183" s="1640"/>
      <c r="AQ183" s="2561"/>
      <c r="AR183" s="1640"/>
      <c r="AS183" s="1640"/>
      <c r="AT183" s="1788"/>
    </row>
    <row r="184" spans="1:46" x14ac:dyDescent="0.25">
      <c r="A184" s="6652" t="s">
        <v>2079</v>
      </c>
      <c r="B184" s="3427" t="s">
        <v>87</v>
      </c>
      <c r="C184" s="3428"/>
      <c r="D184" s="1954"/>
      <c r="E184" s="3429"/>
      <c r="F184" s="3288"/>
      <c r="G184" s="3291"/>
      <c r="H184" s="3288"/>
      <c r="I184" s="3291"/>
      <c r="J184" s="3288"/>
      <c r="K184" s="3292"/>
      <c r="L184" s="3288"/>
      <c r="M184" s="3292"/>
      <c r="N184" s="3288"/>
      <c r="O184" s="3292"/>
      <c r="P184" s="3288"/>
      <c r="Q184" s="3292"/>
      <c r="R184" s="3288"/>
      <c r="S184" s="3292"/>
      <c r="T184" s="3288"/>
      <c r="U184" s="3292"/>
      <c r="V184" s="266"/>
      <c r="W184" s="315"/>
      <c r="X184" s="266"/>
      <c r="Y184" s="315"/>
      <c r="Z184" s="266"/>
      <c r="AA184" s="315"/>
      <c r="AB184" s="266"/>
      <c r="AC184" s="315"/>
      <c r="AD184" s="266"/>
      <c r="AE184" s="451"/>
      <c r="AF184" s="454"/>
      <c r="AG184" s="451"/>
      <c r="AH184" s="454"/>
      <c r="AI184" s="451"/>
      <c r="AJ184" s="428"/>
      <c r="AK184" s="149"/>
      <c r="AL184" s="428"/>
      <c r="AM184" s="149"/>
      <c r="AN184" s="3403"/>
      <c r="AO184" s="3404"/>
      <c r="AP184" s="3291"/>
      <c r="AQ184" s="3432"/>
      <c r="AR184" s="3291"/>
      <c r="AS184" s="3291"/>
      <c r="AT184" s="3379"/>
    </row>
    <row r="185" spans="1:46" x14ac:dyDescent="0.25">
      <c r="A185" s="7052"/>
      <c r="B185" s="1610" t="s">
        <v>498</v>
      </c>
      <c r="C185" s="1958"/>
      <c r="D185" s="1959"/>
      <c r="E185" s="1960"/>
      <c r="F185" s="1596"/>
      <c r="G185" s="1640"/>
      <c r="H185" s="1596"/>
      <c r="I185" s="1640"/>
      <c r="J185" s="1596"/>
      <c r="K185" s="1597"/>
      <c r="L185" s="1596"/>
      <c r="M185" s="1597"/>
      <c r="N185" s="1596"/>
      <c r="O185" s="1597"/>
      <c r="P185" s="1596"/>
      <c r="Q185" s="1597"/>
      <c r="R185" s="1596"/>
      <c r="S185" s="1597"/>
      <c r="T185" s="1596"/>
      <c r="U185" s="1597"/>
      <c r="V185" s="267"/>
      <c r="W185" s="1222"/>
      <c r="X185" s="266"/>
      <c r="Y185" s="315"/>
      <c r="Z185" s="266"/>
      <c r="AA185" s="315"/>
      <c r="AB185" s="266"/>
      <c r="AC185" s="315"/>
      <c r="AD185" s="266"/>
      <c r="AE185" s="451"/>
      <c r="AF185" s="454"/>
      <c r="AG185" s="451"/>
      <c r="AH185" s="454"/>
      <c r="AI185" s="451"/>
      <c r="AJ185" s="428"/>
      <c r="AK185" s="149"/>
      <c r="AL185" s="428"/>
      <c r="AM185" s="149"/>
      <c r="AN185" s="2548"/>
      <c r="AO185" s="274"/>
      <c r="AP185" s="1222"/>
      <c r="AQ185" s="456"/>
      <c r="AR185" s="1222"/>
      <c r="AS185" s="1222"/>
      <c r="AT185" s="1451"/>
    </row>
    <row r="186" spans="1:46" x14ac:dyDescent="0.25">
      <c r="A186" s="7065" t="s">
        <v>2080</v>
      </c>
      <c r="B186" s="3427" t="s">
        <v>87</v>
      </c>
      <c r="C186" s="3433"/>
      <c r="D186" s="3388"/>
      <c r="E186" s="3389"/>
      <c r="F186" s="3434"/>
      <c r="G186" s="2862"/>
      <c r="H186" s="3434"/>
      <c r="I186" s="2862"/>
      <c r="J186" s="3434"/>
      <c r="K186" s="2862"/>
      <c r="L186" s="979"/>
      <c r="M186" s="3391"/>
      <c r="N186" s="3390"/>
      <c r="O186" s="3391"/>
      <c r="P186" s="3390"/>
      <c r="Q186" s="3391"/>
      <c r="R186" s="3390"/>
      <c r="S186" s="3391"/>
      <c r="T186" s="3390"/>
      <c r="U186" s="3391"/>
      <c r="V186" s="3390"/>
      <c r="W186" s="3391"/>
      <c r="X186" s="3390"/>
      <c r="Y186" s="3391"/>
      <c r="Z186" s="3390"/>
      <c r="AA186" s="3391"/>
      <c r="AB186" s="3390"/>
      <c r="AC186" s="3391"/>
      <c r="AD186" s="3390"/>
      <c r="AE186" s="3392"/>
      <c r="AF186" s="3393"/>
      <c r="AG186" s="3392"/>
      <c r="AH186" s="3393"/>
      <c r="AI186" s="3392"/>
      <c r="AJ186" s="1523"/>
      <c r="AK186" s="3394"/>
      <c r="AL186" s="1523"/>
      <c r="AM186" s="3394"/>
      <c r="AN186" s="3395"/>
      <c r="AO186" s="1957"/>
      <c r="AP186" s="2845"/>
      <c r="AQ186" s="3435"/>
      <c r="AR186" s="2845"/>
      <c r="AS186" s="2845"/>
      <c r="AT186" s="3436"/>
    </row>
    <row r="187" spans="1:46" x14ac:dyDescent="0.25">
      <c r="A187" s="6965"/>
      <c r="B187" s="1610" t="s">
        <v>498</v>
      </c>
      <c r="C187" s="2796"/>
      <c r="D187" s="2797"/>
      <c r="E187" s="2798"/>
      <c r="F187" s="1632"/>
      <c r="G187" s="1638"/>
      <c r="H187" s="1632"/>
      <c r="I187" s="1638"/>
      <c r="J187" s="1632"/>
      <c r="K187" s="1638"/>
      <c r="L187" s="3437"/>
      <c r="M187" s="1597"/>
      <c r="N187" s="1596"/>
      <c r="O187" s="1597"/>
      <c r="P187" s="1596"/>
      <c r="Q187" s="1597"/>
      <c r="R187" s="1596"/>
      <c r="S187" s="1597"/>
      <c r="T187" s="1596"/>
      <c r="U187" s="1597"/>
      <c r="V187" s="1596"/>
      <c r="W187" s="1597"/>
      <c r="X187" s="1596"/>
      <c r="Y187" s="1597"/>
      <c r="Z187" s="1596"/>
      <c r="AA187" s="1597"/>
      <c r="AB187" s="1596"/>
      <c r="AC187" s="1597"/>
      <c r="AD187" s="1596"/>
      <c r="AE187" s="3091"/>
      <c r="AF187" s="2558"/>
      <c r="AG187" s="3091"/>
      <c r="AH187" s="2558"/>
      <c r="AI187" s="3091"/>
      <c r="AJ187" s="1723"/>
      <c r="AK187" s="1710"/>
      <c r="AL187" s="1723"/>
      <c r="AM187" s="1710"/>
      <c r="AN187" s="2559"/>
      <c r="AO187" s="1907"/>
      <c r="AP187" s="1640"/>
      <c r="AQ187" s="2561"/>
      <c r="AR187" s="1640"/>
      <c r="AS187" s="1640"/>
      <c r="AT187" s="1788"/>
    </row>
  </sheetData>
  <mergeCells count="93">
    <mergeCell ref="A182:A183"/>
    <mergeCell ref="A184:A185"/>
    <mergeCell ref="A186:A187"/>
    <mergeCell ref="AF175:AG175"/>
    <mergeCell ref="AH175:AI175"/>
    <mergeCell ref="C174:E175"/>
    <mergeCell ref="A177:A178"/>
    <mergeCell ref="A179:A181"/>
    <mergeCell ref="X175:Y175"/>
    <mergeCell ref="Z175:AA175"/>
    <mergeCell ref="AB175:AC175"/>
    <mergeCell ref="AD175:AE175"/>
    <mergeCell ref="AT174:AT176"/>
    <mergeCell ref="F175:G175"/>
    <mergeCell ref="H175:I175"/>
    <mergeCell ref="J175:K175"/>
    <mergeCell ref="L175:M175"/>
    <mergeCell ref="N175:O175"/>
    <mergeCell ref="P175:Q175"/>
    <mergeCell ref="R175:S175"/>
    <mergeCell ref="T175:U175"/>
    <mergeCell ref="V175:W175"/>
    <mergeCell ref="F174:AM174"/>
    <mergeCell ref="AN174:AN176"/>
    <mergeCell ref="AO174:AP175"/>
    <mergeCell ref="AQ174:AQ176"/>
    <mergeCell ref="AR174:AR176"/>
    <mergeCell ref="AS174:AS176"/>
    <mergeCell ref="AJ175:AK175"/>
    <mergeCell ref="AL175:AM175"/>
    <mergeCell ref="A169:B169"/>
    <mergeCell ref="A170:B170"/>
    <mergeCell ref="A172:B172"/>
    <mergeCell ref="A174:A176"/>
    <mergeCell ref="B174:B176"/>
    <mergeCell ref="P159:Q159"/>
    <mergeCell ref="A168:B168"/>
    <mergeCell ref="Z159:AA159"/>
    <mergeCell ref="AB159:AC159"/>
    <mergeCell ref="AD159:AE159"/>
    <mergeCell ref="A161:B161"/>
    <mergeCell ref="A162:A165"/>
    <mergeCell ref="A166:B166"/>
    <mergeCell ref="A167:B167"/>
    <mergeCell ref="F159:G159"/>
    <mergeCell ref="H159:I159"/>
    <mergeCell ref="J159:K159"/>
    <mergeCell ref="L159:M159"/>
    <mergeCell ref="N159:O159"/>
    <mergeCell ref="AB73:AC74"/>
    <mergeCell ref="AN158:AN160"/>
    <mergeCell ref="AO158:AO160"/>
    <mergeCell ref="AP158:AP160"/>
    <mergeCell ref="AQ158:AQ160"/>
    <mergeCell ref="AF159:AG159"/>
    <mergeCell ref="AL159:AM159"/>
    <mergeCell ref="AH159:AI159"/>
    <mergeCell ref="AJ159:AK159"/>
    <mergeCell ref="Q73:R74"/>
    <mergeCell ref="AD73:AD75"/>
    <mergeCell ref="AE73:AF74"/>
    <mergeCell ref="AG73:AI74"/>
    <mergeCell ref="A158:B160"/>
    <mergeCell ref="C158:E159"/>
    <mergeCell ref="F158:AM158"/>
    <mergeCell ref="R159:S159"/>
    <mergeCell ref="T159:U159"/>
    <mergeCell ref="V159:W159"/>
    <mergeCell ref="X159:Y159"/>
    <mergeCell ref="S73:T74"/>
    <mergeCell ref="U73:V74"/>
    <mergeCell ref="W73:W75"/>
    <mergeCell ref="X73:Y74"/>
    <mergeCell ref="Z73:AA74"/>
    <mergeCell ref="A73:A75"/>
    <mergeCell ref="B73:E74"/>
    <mergeCell ref="F73:I74"/>
    <mergeCell ref="J73:M74"/>
    <mergeCell ref="N73:P74"/>
    <mergeCell ref="AN5:AN7"/>
    <mergeCell ref="AO5:AP7"/>
    <mergeCell ref="A6:I6"/>
    <mergeCell ref="AQ7:AS7"/>
    <mergeCell ref="A8:A10"/>
    <mergeCell ref="B8:V8"/>
    <mergeCell ref="W8:AD8"/>
    <mergeCell ref="AE8:AF9"/>
    <mergeCell ref="B9:B10"/>
    <mergeCell ref="C9:S9"/>
    <mergeCell ref="T9:T10"/>
    <mergeCell ref="U9:V9"/>
    <mergeCell ref="W9:Z9"/>
    <mergeCell ref="AA9:AD9"/>
  </mergeCells>
  <dataValidations count="1">
    <dataValidation type="whole" operator="greaterThanOrEqual" allowBlank="1" showInputMessage="1" showErrorMessage="1" errorTitle="Error" error="Favor Ingrese sólo Números." sqref="C139:U154 C11:AF70 Z76:AA135 AD76:AI135 U76:W135 F161:AQ170 F177:AT187">
      <formula1>0</formula1>
    </dataValidation>
  </dataValidation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25</vt:i4>
      </vt:variant>
    </vt:vector>
  </HeadingPairs>
  <TitlesOfParts>
    <vt:vector size="25" baseType="lpstr">
      <vt:lpstr>A01 1.4</vt:lpstr>
      <vt:lpstr>A02</vt:lpstr>
      <vt:lpstr>A03</vt:lpstr>
      <vt:lpstr>A04</vt:lpstr>
      <vt:lpstr>Sección J</vt:lpstr>
      <vt:lpstr>A05 1.4</vt:lpstr>
      <vt:lpstr>A06</vt:lpstr>
      <vt:lpstr>A06 Seccion E</vt:lpstr>
      <vt:lpstr>A07</vt:lpstr>
      <vt:lpstr>A08</vt:lpstr>
      <vt:lpstr>A09</vt:lpstr>
      <vt:lpstr>A11 1.4</vt:lpstr>
      <vt:lpstr>A11a</vt:lpstr>
      <vt:lpstr>A19a</vt:lpstr>
      <vt:lpstr>A19b</vt:lpstr>
      <vt:lpstr>A23</vt:lpstr>
      <vt:lpstr>A24</vt:lpstr>
      <vt:lpstr>A26 1.4</vt:lpstr>
      <vt:lpstr>A27</vt:lpstr>
      <vt:lpstr>A28</vt:lpstr>
      <vt:lpstr>A30</vt:lpstr>
      <vt:lpstr>A31</vt:lpstr>
      <vt:lpstr>A32 1.4</vt:lpstr>
      <vt:lpstr>A29</vt:lpstr>
      <vt:lpstr>A331.4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San Martin Retamal</dc:creator>
  <cp:keywords/>
  <dc:description/>
  <cp:lastModifiedBy>Carmen Ibaceta</cp:lastModifiedBy>
  <cp:revision/>
  <dcterms:created xsi:type="dcterms:W3CDTF">2023-05-05T20:23:41Z</dcterms:created>
  <dcterms:modified xsi:type="dcterms:W3CDTF">2024-01-12T15:57:40Z</dcterms:modified>
  <cp:category/>
  <cp:contentStatus/>
</cp:coreProperties>
</file>